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in-Fin\Desktop\5. Folder -  2019\4. Kvartalni Operativni\III Kvartal\"/>
    </mc:Choice>
  </mc:AlternateContent>
  <xr:revisionPtr revIDLastSave="0" documentId="13_ncr:1_{33651541-1899-4DF9-8B44-8B8D71496C46}" xr6:coauthVersionLast="40" xr6:coauthVersionMax="43" xr10:uidLastSave="{00000000-0000-0000-0000-000000000000}"/>
  <bookViews>
    <workbookView xWindow="-120" yWindow="-120" windowWidth="38640" windowHeight="15840" xr2:uid="{00000000-000D-0000-FFFF-FFFF00000000}"/>
  </bookViews>
  <sheets>
    <sheet name="Budžet K Sa 2019" sheetId="1" r:id="rId1"/>
  </sheets>
  <definedNames>
    <definedName name="_xlnm._FilterDatabase" localSheetId="0" hidden="1">'Budžet K Sa 2019'!$A$1:$WZI$9503</definedName>
    <definedName name="_xlnm.Print_Area" localSheetId="0">'Budžet K Sa 2019'!$A$1:$Q$9497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9491" i="1" l="1"/>
  <c r="M9490" i="1"/>
  <c r="M9489" i="1"/>
  <c r="M9488" i="1"/>
  <c r="M9487" i="1"/>
  <c r="M9481" i="1"/>
  <c r="M9450" i="1"/>
  <c r="M9447" i="1"/>
  <c r="M9434" i="1"/>
  <c r="M9413" i="1"/>
  <c r="M9408" i="1"/>
  <c r="M9399" i="1"/>
  <c r="M9394" i="1"/>
  <c r="M9388" i="1"/>
  <c r="M9386" i="1" s="1"/>
  <c r="M9366" i="1"/>
  <c r="M9365" i="1" s="1"/>
  <c r="M9363" i="1"/>
  <c r="M9362" i="1" s="1"/>
  <c r="M9360" i="1"/>
  <c r="M9359" i="1" s="1"/>
  <c r="M9355" i="1"/>
  <c r="M9344" i="1"/>
  <c r="M9338" i="1"/>
  <c r="M9336" i="1" s="1"/>
  <c r="M9330" i="1"/>
  <c r="M9329" i="1"/>
  <c r="M9327" i="1"/>
  <c r="M9326" i="1"/>
  <c r="M9325" i="1"/>
  <c r="M9317" i="1"/>
  <c r="M9296" i="1"/>
  <c r="M9292" i="1"/>
  <c r="M9287" i="1"/>
  <c r="M9272" i="1"/>
  <c r="M9265" i="1"/>
  <c r="M9259" i="1"/>
  <c r="M9253" i="1"/>
  <c r="M9251" i="1" s="1"/>
  <c r="M9233" i="1"/>
  <c r="M9232" i="1" s="1"/>
  <c r="M9230" i="1"/>
  <c r="M9229" i="1" s="1"/>
  <c r="M9225" i="1"/>
  <c r="M9214" i="1"/>
  <c r="M9208" i="1"/>
  <c r="M9206" i="1" s="1"/>
  <c r="M9184" i="1"/>
  <c r="M9182" i="1" s="1"/>
  <c r="M9181" i="1" s="1"/>
  <c r="M9179" i="1"/>
  <c r="M9178" i="1" s="1"/>
  <c r="M9174" i="1"/>
  <c r="M9163" i="1"/>
  <c r="M9157" i="1"/>
  <c r="M9155" i="1" s="1"/>
  <c r="M9141" i="1"/>
  <c r="M9140" i="1"/>
  <c r="M9139" i="1"/>
  <c r="M9138" i="1"/>
  <c r="M9131" i="1"/>
  <c r="M9125" i="1"/>
  <c r="M9118" i="1"/>
  <c r="M9113" i="1"/>
  <c r="M9110" i="1"/>
  <c r="M9099" i="1"/>
  <c r="M9092" i="1"/>
  <c r="M9087" i="1"/>
  <c r="M9084" i="1"/>
  <c r="M9078" i="1"/>
  <c r="M9076" i="1" s="1"/>
  <c r="M9053" i="1"/>
  <c r="M9050" i="1"/>
  <c r="M9046" i="1"/>
  <c r="M9045" i="1" s="1"/>
  <c r="M9040" i="1"/>
  <c r="M9029" i="1"/>
  <c r="M9023" i="1"/>
  <c r="M9021" i="1" s="1"/>
  <c r="M9006" i="1"/>
  <c r="M9005" i="1"/>
  <c r="M9004" i="1"/>
  <c r="M8997" i="1"/>
  <c r="M8991" i="1"/>
  <c r="M8981" i="1"/>
  <c r="M8967" i="1"/>
  <c r="M8963" i="1"/>
  <c r="M8956" i="1"/>
  <c r="M8953" i="1"/>
  <c r="M8947" i="1"/>
  <c r="M8945" i="1" s="1"/>
  <c r="M8922" i="1"/>
  <c r="M8913" i="1"/>
  <c r="M8909" i="1"/>
  <c r="M8906" i="1"/>
  <c r="M8901" i="1"/>
  <c r="M8896" i="1"/>
  <c r="M8890" i="1"/>
  <c r="M8889" i="1" s="1"/>
  <c r="M8888" i="1" s="1"/>
  <c r="M8879" i="1"/>
  <c r="M8873" i="1"/>
  <c r="M8870" i="1"/>
  <c r="M8864" i="1"/>
  <c r="M8861" i="1"/>
  <c r="M8857" i="1"/>
  <c r="M8851" i="1"/>
  <c r="M8849" i="1" s="1"/>
  <c r="M8827" i="1"/>
  <c r="M8823" i="1"/>
  <c r="M8819" i="1"/>
  <c r="M8818" i="1" s="1"/>
  <c r="M8814" i="1"/>
  <c r="M8803" i="1"/>
  <c r="M8797" i="1"/>
  <c r="M8795" i="1" s="1"/>
  <c r="M8774" i="1"/>
  <c r="M8773" i="1" s="1"/>
  <c r="M8770" i="1"/>
  <c r="M8769" i="1" s="1"/>
  <c r="M8768" i="1" s="1"/>
  <c r="M8764" i="1"/>
  <c r="M8755" i="1" s="1"/>
  <c r="M8753" i="1"/>
  <c r="M8748" i="1"/>
  <c r="M8746" i="1" s="1"/>
  <c r="M8730" i="1"/>
  <c r="M8729" i="1" s="1"/>
  <c r="M8726" i="1"/>
  <c r="M8725" i="1" s="1"/>
  <c r="M8724" i="1" s="1"/>
  <c r="M8720" i="1"/>
  <c r="M8711" i="1" s="1"/>
  <c r="M8709" i="1"/>
  <c r="M8703" i="1"/>
  <c r="M8701" i="1" s="1"/>
  <c r="M8685" i="1"/>
  <c r="M8684" i="1" s="1"/>
  <c r="M8682" i="1"/>
  <c r="M8681" i="1" s="1"/>
  <c r="M8677" i="1"/>
  <c r="M8668" i="1" s="1"/>
  <c r="M8666" i="1"/>
  <c r="M8660" i="1"/>
  <c r="M8658" i="1" s="1"/>
  <c r="M8643" i="1"/>
  <c r="M8642" i="1" s="1"/>
  <c r="M8639" i="1"/>
  <c r="M8638" i="1" s="1"/>
  <c r="M8637" i="1" s="1"/>
  <c r="M8633" i="1"/>
  <c r="M8624" i="1" s="1"/>
  <c r="M8622" i="1"/>
  <c r="M8616" i="1"/>
  <c r="M8614" i="1" s="1"/>
  <c r="M8596" i="1"/>
  <c r="M8595" i="1" s="1"/>
  <c r="M8593" i="1"/>
  <c r="M8592" i="1" s="1"/>
  <c r="M8588" i="1"/>
  <c r="M8577" i="1"/>
  <c r="M8571" i="1"/>
  <c r="M8569" i="1" s="1"/>
  <c r="M8554" i="1"/>
  <c r="M8553" i="1" s="1"/>
  <c r="M8550" i="1"/>
  <c r="M8544" i="1"/>
  <c r="M8535" i="1" s="1"/>
  <c r="M8533" i="1"/>
  <c r="M8527" i="1"/>
  <c r="M8525" i="1" s="1"/>
  <c r="M8508" i="1"/>
  <c r="M8507" i="1"/>
  <c r="M8506" i="1"/>
  <c r="M8505" i="1"/>
  <c r="M8498" i="1"/>
  <c r="M8497" i="1"/>
  <c r="M8496" i="1"/>
  <c r="M8495" i="1"/>
  <c r="M8494" i="1"/>
  <c r="M8493" i="1"/>
  <c r="M8492" i="1"/>
  <c r="M8491" i="1"/>
  <c r="M8489" i="1"/>
  <c r="M8487" i="1"/>
  <c r="M8486" i="1"/>
  <c r="M8485" i="1"/>
  <c r="M8484" i="1"/>
  <c r="M8483" i="1"/>
  <c r="M8481" i="1"/>
  <c r="M8467" i="1"/>
  <c r="M8466" i="1"/>
  <c r="M8460" i="1"/>
  <c r="M8454" i="1"/>
  <c r="M8449" i="1"/>
  <c r="M8447" i="1"/>
  <c r="M8442" i="1"/>
  <c r="M8417" i="1"/>
  <c r="M8393" i="1"/>
  <c r="M8384" i="1"/>
  <c r="M8380" i="1"/>
  <c r="M8374" i="1"/>
  <c r="M8372" i="1" s="1"/>
  <c r="M8353" i="1"/>
  <c r="M8352" i="1" s="1"/>
  <c r="M8350" i="1"/>
  <c r="M8349" i="1" s="1"/>
  <c r="M8345" i="1"/>
  <c r="M8336" i="1" s="1"/>
  <c r="M8334" i="1"/>
  <c r="M8328" i="1"/>
  <c r="M8326" i="1" s="1"/>
  <c r="M8311" i="1"/>
  <c r="M8310" i="1" s="1"/>
  <c r="M8308" i="1"/>
  <c r="M8307" i="1" s="1"/>
  <c r="M8303" i="1"/>
  <c r="M8294" i="1" s="1"/>
  <c r="M8292" i="1"/>
  <c r="M8287" i="1"/>
  <c r="M8285" i="1" s="1"/>
  <c r="M8270" i="1"/>
  <c r="M8269" i="1" s="1"/>
  <c r="M8267" i="1"/>
  <c r="M8266" i="1" s="1"/>
  <c r="M8262" i="1"/>
  <c r="M8253" i="1" s="1"/>
  <c r="M8251" i="1"/>
  <c r="M8245" i="1"/>
  <c r="M8243" i="1" s="1"/>
  <c r="M8228" i="1"/>
  <c r="M8227" i="1" s="1"/>
  <c r="M8225" i="1"/>
  <c r="M8224" i="1" s="1"/>
  <c r="M8220" i="1"/>
  <c r="M8211" i="1" s="1"/>
  <c r="M8209" i="1"/>
  <c r="M8203" i="1"/>
  <c r="M8201" i="1" s="1"/>
  <c r="M8187" i="1"/>
  <c r="M8186" i="1" s="1"/>
  <c r="M8184" i="1"/>
  <c r="M8183" i="1" s="1"/>
  <c r="M8179" i="1"/>
  <c r="M8170" i="1" s="1"/>
  <c r="M8168" i="1"/>
  <c r="M8162" i="1"/>
  <c r="M8160" i="1" s="1"/>
  <c r="M8145" i="1"/>
  <c r="M8144" i="1" s="1"/>
  <c r="M8136" i="1"/>
  <c r="M7774" i="1" s="1"/>
  <c r="M8132" i="1"/>
  <c r="M7773" i="1" s="1"/>
  <c r="M8124" i="1"/>
  <c r="M7767" i="1" s="1"/>
  <c r="M8122" i="1"/>
  <c r="M8116" i="1"/>
  <c r="M8107" i="1" s="1"/>
  <c r="M8105" i="1"/>
  <c r="M8099" i="1"/>
  <c r="M8097" i="1" s="1"/>
  <c r="M8083" i="1"/>
  <c r="M8082" i="1" s="1"/>
  <c r="M8080" i="1"/>
  <c r="M8079" i="1" s="1"/>
  <c r="M8078" i="1" s="1"/>
  <c r="M8072" i="1"/>
  <c r="M8070" i="1"/>
  <c r="M8064" i="1"/>
  <c r="M8055" i="1" s="1"/>
  <c r="M8053" i="1"/>
  <c r="M8047" i="1"/>
  <c r="M8045" i="1" s="1"/>
  <c r="M8031" i="1"/>
  <c r="M8030" i="1" s="1"/>
  <c r="M8028" i="1"/>
  <c r="M8027" i="1" s="1"/>
  <c r="M8023" i="1"/>
  <c r="M8014" i="1" s="1"/>
  <c r="M8012" i="1"/>
  <c r="M8006" i="1"/>
  <c r="M8004" i="1" s="1"/>
  <c r="M7990" i="1"/>
  <c r="M7989" i="1" s="1"/>
  <c r="M7987" i="1"/>
  <c r="M7986" i="1" s="1"/>
  <c r="M7982" i="1"/>
  <c r="M7973" i="1" s="1"/>
  <c r="M7971" i="1"/>
  <c r="M7965" i="1"/>
  <c r="M7963" i="1" s="1"/>
  <c r="M7949" i="1"/>
  <c r="M7948" i="1" s="1"/>
  <c r="M7946" i="1"/>
  <c r="M7945" i="1" s="1"/>
  <c r="M7941" i="1"/>
  <c r="M7932" i="1" s="1"/>
  <c r="M7930" i="1"/>
  <c r="M7924" i="1"/>
  <c r="M7922" i="1" s="1"/>
  <c r="M7907" i="1"/>
  <c r="M7906" i="1" s="1"/>
  <c r="M7904" i="1"/>
  <c r="M7903" i="1" s="1"/>
  <c r="M7899" i="1"/>
  <c r="M7890" i="1" s="1"/>
  <c r="M7888" i="1"/>
  <c r="M7882" i="1"/>
  <c r="M7880" i="1" s="1"/>
  <c r="M7866" i="1"/>
  <c r="M7865" i="1" s="1"/>
  <c r="M7863" i="1"/>
  <c r="M7862" i="1" s="1"/>
  <c r="M7858" i="1"/>
  <c r="M7849" i="1" s="1"/>
  <c r="M7847" i="1"/>
  <c r="M7841" i="1"/>
  <c r="M7839" i="1" s="1"/>
  <c r="M7823" i="1"/>
  <c r="M7822" i="1" s="1"/>
  <c r="M7820" i="1"/>
  <c r="M7819" i="1" s="1"/>
  <c r="M7815" i="1"/>
  <c r="M7804" i="1"/>
  <c r="M7798" i="1"/>
  <c r="M7796" i="1" s="1"/>
  <c r="M7780" i="1"/>
  <c r="M7779" i="1"/>
  <c r="M7778" i="1"/>
  <c r="M7777" i="1"/>
  <c r="M7761" i="1"/>
  <c r="M7760" i="1"/>
  <c r="M7759" i="1"/>
  <c r="M7758" i="1"/>
  <c r="M7757" i="1"/>
  <c r="M7756" i="1"/>
  <c r="M7755" i="1"/>
  <c r="M7754" i="1"/>
  <c r="M7752" i="1"/>
  <c r="M7750" i="1"/>
  <c r="M7749" i="1"/>
  <c r="M7748" i="1"/>
  <c r="M7747" i="1"/>
  <c r="M7746" i="1"/>
  <c r="M7744" i="1"/>
  <c r="M7730" i="1"/>
  <c r="M7729" i="1"/>
  <c r="M7723" i="1"/>
  <c r="M7722" i="1" s="1"/>
  <c r="M7711" i="1"/>
  <c r="M7708" i="1"/>
  <c r="M7560" i="1"/>
  <c r="M7554" i="1"/>
  <c r="M7551" i="1"/>
  <c r="M7545" i="1"/>
  <c r="M7541" i="1"/>
  <c r="M7535" i="1"/>
  <c r="M7533" i="1" s="1"/>
  <c r="M7512" i="1"/>
  <c r="M7511" i="1" s="1"/>
  <c r="M7509" i="1"/>
  <c r="M7508" i="1" s="1"/>
  <c r="M7504" i="1"/>
  <c r="M7493" i="1"/>
  <c r="M7487" i="1"/>
  <c r="M7485" i="1" s="1"/>
  <c r="M7467" i="1"/>
  <c r="M7466" i="1" s="1"/>
  <c r="M7462" i="1"/>
  <c r="M7456" i="1" s="1"/>
  <c r="M7454" i="1"/>
  <c r="M7448" i="1"/>
  <c r="M7446" i="1" s="1"/>
  <c r="M7430" i="1"/>
  <c r="M7429" i="1" s="1"/>
  <c r="M7425" i="1"/>
  <c r="M7424" i="1" s="1"/>
  <c r="M7420" i="1"/>
  <c r="M7411" i="1" s="1"/>
  <c r="M7409" i="1"/>
  <c r="M7404" i="1"/>
  <c r="M7402" i="1" s="1"/>
  <c r="M7385" i="1"/>
  <c r="M7384" i="1" s="1"/>
  <c r="M7383" i="1" s="1"/>
  <c r="M7379" i="1"/>
  <c r="M7378" i="1" s="1"/>
  <c r="M7372" i="1"/>
  <c r="M7363" i="1" s="1"/>
  <c r="M7361" i="1"/>
  <c r="M7355" i="1"/>
  <c r="M7353" i="1" s="1"/>
  <c r="M7337" i="1"/>
  <c r="M7336" i="1" s="1"/>
  <c r="M7332" i="1"/>
  <c r="M7331" i="1" s="1"/>
  <c r="M7327" i="1"/>
  <c r="M7319" i="1" s="1"/>
  <c r="M7317" i="1"/>
  <c r="M7311" i="1"/>
  <c r="M7309" i="1" s="1"/>
  <c r="M7295" i="1"/>
  <c r="M7294" i="1" s="1"/>
  <c r="M7290" i="1"/>
  <c r="M7289" i="1" s="1"/>
  <c r="M7287" i="1"/>
  <c r="M7281" i="1"/>
  <c r="M7280" i="1" s="1"/>
  <c r="M7275" i="1"/>
  <c r="M7267" i="1" s="1"/>
  <c r="M7265" i="1"/>
  <c r="M7259" i="1"/>
  <c r="M7257" i="1" s="1"/>
  <c r="M7241" i="1"/>
  <c r="M7240" i="1" s="1"/>
  <c r="M7236" i="1"/>
  <c r="M7235" i="1" s="1"/>
  <c r="M7231" i="1"/>
  <c r="M7222" i="1" s="1"/>
  <c r="M7220" i="1"/>
  <c r="M7214" i="1"/>
  <c r="M7212" i="1" s="1"/>
  <c r="M7195" i="1"/>
  <c r="M7194" i="1" s="1"/>
  <c r="M7190" i="1"/>
  <c r="M7189" i="1" s="1"/>
  <c r="M7184" i="1"/>
  <c r="M7175" i="1" s="1"/>
  <c r="M7173" i="1"/>
  <c r="M7167" i="1"/>
  <c r="M7165" i="1" s="1"/>
  <c r="M7149" i="1"/>
  <c r="M7148" i="1" s="1"/>
  <c r="M7144" i="1"/>
  <c r="M7143" i="1" s="1"/>
  <c r="M7139" i="1"/>
  <c r="M7130" i="1" s="1"/>
  <c r="M7128" i="1"/>
  <c r="M7122" i="1"/>
  <c r="M7120" i="1" s="1"/>
  <c r="M7104" i="1"/>
  <c r="M7103" i="1" s="1"/>
  <c r="M7099" i="1"/>
  <c r="M7098" i="1" s="1"/>
  <c r="M7093" i="1"/>
  <c r="M7084" i="1" s="1"/>
  <c r="M7082" i="1"/>
  <c r="M7076" i="1"/>
  <c r="M7074" i="1" s="1"/>
  <c r="M7060" i="1"/>
  <c r="M7059" i="1" s="1"/>
  <c r="M7055" i="1"/>
  <c r="M7054" i="1" s="1"/>
  <c r="M7049" i="1"/>
  <c r="M7041" i="1" s="1"/>
  <c r="M7039" i="1"/>
  <c r="M7033" i="1"/>
  <c r="M7031" i="1" s="1"/>
  <c r="M7015" i="1"/>
  <c r="M7014" i="1" s="1"/>
  <c r="M7010" i="1"/>
  <c r="M7009" i="1" s="1"/>
  <c r="M7004" i="1"/>
  <c r="M6995" i="1" s="1"/>
  <c r="M6993" i="1"/>
  <c r="M6988" i="1"/>
  <c r="M6986" i="1" s="1"/>
  <c r="M6970" i="1"/>
  <c r="M6969" i="1" s="1"/>
  <c r="M6965" i="1"/>
  <c r="M6964" i="1" s="1"/>
  <c r="M6960" i="1"/>
  <c r="M6951" i="1" s="1"/>
  <c r="M6949" i="1"/>
  <c r="M6943" i="1"/>
  <c r="M6941" i="1" s="1"/>
  <c r="M6925" i="1"/>
  <c r="M6924" i="1" s="1"/>
  <c r="M6920" i="1"/>
  <c r="M6919" i="1" s="1"/>
  <c r="M6915" i="1"/>
  <c r="M6906" i="1" s="1"/>
  <c r="M6904" i="1"/>
  <c r="M6898" i="1"/>
  <c r="M6896" i="1" s="1"/>
  <c r="M6878" i="1"/>
  <c r="M6877" i="1" s="1"/>
  <c r="M6873" i="1"/>
  <c r="M6872" i="1" s="1"/>
  <c r="M6867" i="1"/>
  <c r="M6858" i="1" s="1"/>
  <c r="M6856" i="1"/>
  <c r="M6850" i="1"/>
  <c r="M6848" i="1" s="1"/>
  <c r="M6832" i="1"/>
  <c r="M6831" i="1" s="1"/>
  <c r="M6827" i="1"/>
  <c r="M6826" i="1" s="1"/>
  <c r="M6821" i="1"/>
  <c r="M6812" i="1" s="1"/>
  <c r="M6810" i="1"/>
  <c r="M6804" i="1"/>
  <c r="M6802" i="1" s="1"/>
  <c r="M6788" i="1"/>
  <c r="M6787" i="1" s="1"/>
  <c r="M6785" i="1"/>
  <c r="M6784" i="1" s="1"/>
  <c r="M6780" i="1"/>
  <c r="M6773" i="1" s="1"/>
  <c r="M6771" i="1"/>
  <c r="M6766" i="1"/>
  <c r="M6764" i="1" s="1"/>
  <c r="M6748" i="1"/>
  <c r="M6747" i="1" s="1"/>
  <c r="M6744" i="1"/>
  <c r="M6743" i="1" s="1"/>
  <c r="M6738" i="1"/>
  <c r="M6729" i="1" s="1"/>
  <c r="M6727" i="1"/>
  <c r="M6721" i="1"/>
  <c r="M6719" i="1" s="1"/>
  <c r="M6705" i="1"/>
  <c r="M6704" i="1" s="1"/>
  <c r="M6701" i="1"/>
  <c r="M6700" i="1" s="1"/>
  <c r="M6695" i="1"/>
  <c r="M6686" i="1" s="1"/>
  <c r="M6684" i="1"/>
  <c r="M6678" i="1"/>
  <c r="M6676" i="1" s="1"/>
  <c r="M6662" i="1"/>
  <c r="M6661" i="1" s="1"/>
  <c r="M6658" i="1"/>
  <c r="M6657" i="1" s="1"/>
  <c r="M6653" i="1"/>
  <c r="M6644" i="1" s="1"/>
  <c r="M6642" i="1"/>
  <c r="M6637" i="1"/>
  <c r="M6635" i="1" s="1"/>
  <c r="M6619" i="1"/>
  <c r="M6618" i="1" s="1"/>
  <c r="M6615" i="1"/>
  <c r="M6614" i="1" s="1"/>
  <c r="M6609" i="1"/>
  <c r="M6600" i="1" s="1"/>
  <c r="M6598" i="1"/>
  <c r="M6592" i="1"/>
  <c r="M6590" i="1" s="1"/>
  <c r="M6574" i="1"/>
  <c r="M6573" i="1" s="1"/>
  <c r="M6569" i="1"/>
  <c r="M6568" i="1" s="1"/>
  <c r="M6563" i="1"/>
  <c r="M6554" i="1" s="1"/>
  <c r="M6552" i="1"/>
  <c r="M6546" i="1"/>
  <c r="M6544" i="1" s="1"/>
  <c r="M6528" i="1"/>
  <c r="M6527" i="1" s="1"/>
  <c r="M6523" i="1"/>
  <c r="M6522" i="1" s="1"/>
  <c r="M6517" i="1"/>
  <c r="M6508" i="1" s="1"/>
  <c r="M6506" i="1"/>
  <c r="M6500" i="1"/>
  <c r="M6498" i="1" s="1"/>
  <c r="M6482" i="1"/>
  <c r="M6481" i="1" s="1"/>
  <c r="M6477" i="1"/>
  <c r="M6476" i="1" s="1"/>
  <c r="M6472" i="1"/>
  <c r="M6463" i="1" s="1"/>
  <c r="M6461" i="1"/>
  <c r="M6455" i="1"/>
  <c r="M6453" i="1" s="1"/>
  <c r="M6437" i="1"/>
  <c r="M6436" i="1" s="1"/>
  <c r="M6433" i="1"/>
  <c r="M6432" i="1" s="1"/>
  <c r="M6428" i="1"/>
  <c r="M6419" i="1" s="1"/>
  <c r="M6417" i="1"/>
  <c r="M6411" i="1"/>
  <c r="M6409" i="1" s="1"/>
  <c r="M6395" i="1"/>
  <c r="M6394" i="1" s="1"/>
  <c r="M6390" i="1"/>
  <c r="M6388" i="1"/>
  <c r="M6386" i="1"/>
  <c r="M6384" i="1" s="1"/>
  <c r="M6368" i="1"/>
  <c r="M6367" i="1" s="1"/>
  <c r="M6364" i="1"/>
  <c r="M6363" i="1" s="1"/>
  <c r="M6359" i="1"/>
  <c r="M6350" i="1" s="1"/>
  <c r="M6348" i="1"/>
  <c r="M6342" i="1"/>
  <c r="M6340" i="1" s="1"/>
  <c r="M6328" i="1"/>
  <c r="M6327" i="1" s="1"/>
  <c r="M6323" i="1"/>
  <c r="M6322" i="1" s="1"/>
  <c r="M6320" i="1"/>
  <c r="M6319" i="1" s="1"/>
  <c r="M6316" i="1"/>
  <c r="M6315" i="1" s="1"/>
  <c r="M6311" i="1"/>
  <c r="M6303" i="1" s="1"/>
  <c r="M6301" i="1"/>
  <c r="M6295" i="1"/>
  <c r="M6293" i="1" s="1"/>
  <c r="M6279" i="1"/>
  <c r="M6278" i="1" s="1"/>
  <c r="M6275" i="1"/>
  <c r="M6274" i="1" s="1"/>
  <c r="M6270" i="1"/>
  <c r="M6261" i="1" s="1"/>
  <c r="M6259" i="1"/>
  <c r="M6253" i="1"/>
  <c r="M6251" i="1" s="1"/>
  <c r="M6239" i="1"/>
  <c r="M6238" i="1" s="1"/>
  <c r="M6236" i="1"/>
  <c r="M6235" i="1" s="1"/>
  <c r="M6233" i="1"/>
  <c r="M6232" i="1" s="1"/>
  <c r="M6229" i="1"/>
  <c r="M6228" i="1" s="1"/>
  <c r="M6224" i="1"/>
  <c r="M6215" i="1" s="1"/>
  <c r="M6213" i="1"/>
  <c r="M6208" i="1"/>
  <c r="M6206" i="1" s="1"/>
  <c r="M6193" i="1"/>
  <c r="M6192" i="1" s="1"/>
  <c r="M6189" i="1"/>
  <c r="M6188" i="1" s="1"/>
  <c r="M6184" i="1"/>
  <c r="M6175" i="1" s="1"/>
  <c r="M6173" i="1"/>
  <c r="M6167" i="1"/>
  <c r="M6165" i="1" s="1"/>
  <c r="M6149" i="1"/>
  <c r="M6093" i="1" s="1"/>
  <c r="M6145" i="1"/>
  <c r="M6144" i="1" s="1"/>
  <c r="M6140" i="1"/>
  <c r="M6139" i="1" s="1"/>
  <c r="M6133" i="1"/>
  <c r="M6124" i="1" s="1"/>
  <c r="M6122" i="1"/>
  <c r="M6116" i="1"/>
  <c r="M6114" i="1" s="1"/>
  <c r="M6100" i="1"/>
  <c r="M6097" i="1"/>
  <c r="M6096" i="1"/>
  <c r="M6095" i="1"/>
  <c r="M6087" i="1"/>
  <c r="M6086" i="1" s="1"/>
  <c r="M6085" i="1" s="1"/>
  <c r="M6084" i="1"/>
  <c r="M6083" i="1"/>
  <c r="M6082" i="1"/>
  <c r="M6078" i="1"/>
  <c r="M6077" i="1"/>
  <c r="M6076" i="1"/>
  <c r="M6075" i="1"/>
  <c r="M6074" i="1"/>
  <c r="M6073" i="1"/>
  <c r="M6072" i="1"/>
  <c r="M6071" i="1"/>
  <c r="M6069" i="1"/>
  <c r="M6067" i="1"/>
  <c r="M6066" i="1"/>
  <c r="M6065" i="1"/>
  <c r="M6064" i="1"/>
  <c r="M6063" i="1"/>
  <c r="M6061" i="1"/>
  <c r="M6042" i="1"/>
  <c r="M6041" i="1" s="1"/>
  <c r="M6039" i="1"/>
  <c r="M6038" i="1" s="1"/>
  <c r="M6034" i="1"/>
  <c r="M6025" i="1" s="1"/>
  <c r="M6023" i="1"/>
  <c r="M6017" i="1"/>
  <c r="M6015" i="1" s="1"/>
  <c r="M6000" i="1"/>
  <c r="M5999" i="1" s="1"/>
  <c r="M5997" i="1"/>
  <c r="M5996" i="1" s="1"/>
  <c r="M5992" i="1"/>
  <c r="M5984" i="1" s="1"/>
  <c r="M5982" i="1"/>
  <c r="M5976" i="1"/>
  <c r="M5974" i="1" s="1"/>
  <c r="M5960" i="1"/>
  <c r="M5959" i="1" s="1"/>
  <c r="M5957" i="1"/>
  <c r="M5956" i="1" s="1"/>
  <c r="M5952" i="1"/>
  <c r="M5944" i="1" s="1"/>
  <c r="M5942" i="1"/>
  <c r="M5936" i="1"/>
  <c r="M5934" i="1" s="1"/>
  <c r="M5919" i="1"/>
  <c r="M5918" i="1" s="1"/>
  <c r="M5916" i="1"/>
  <c r="M5915" i="1" s="1"/>
  <c r="M5911" i="1"/>
  <c r="M5902" i="1" s="1"/>
  <c r="M5900" i="1"/>
  <c r="M5894" i="1"/>
  <c r="M5892" i="1" s="1"/>
  <c r="M5877" i="1"/>
  <c r="M5876" i="1" s="1"/>
  <c r="M5873" i="1"/>
  <c r="M5867" i="1"/>
  <c r="M5858" i="1" s="1"/>
  <c r="M5856" i="1"/>
  <c r="M5850" i="1"/>
  <c r="M5848" i="1" s="1"/>
  <c r="M5833" i="1"/>
  <c r="M5832" i="1" s="1"/>
  <c r="M5830" i="1"/>
  <c r="M5829" i="1" s="1"/>
  <c r="M5825" i="1"/>
  <c r="M5817" i="1" s="1"/>
  <c r="M5815" i="1"/>
  <c r="M5809" i="1"/>
  <c r="M5807" i="1" s="1"/>
  <c r="M5792" i="1"/>
  <c r="M5791" i="1" s="1"/>
  <c r="M5789" i="1"/>
  <c r="M5788" i="1" s="1"/>
  <c r="M5784" i="1"/>
  <c r="M5776" i="1" s="1"/>
  <c r="M5774" i="1"/>
  <c r="M5768" i="1"/>
  <c r="M5766" i="1" s="1"/>
  <c r="M5751" i="1"/>
  <c r="M5750" i="1" s="1"/>
  <c r="M5748" i="1"/>
  <c r="M5747" i="1" s="1"/>
  <c r="M5743" i="1"/>
  <c r="M5734" i="1" s="1"/>
  <c r="M5732" i="1"/>
  <c r="M5726" i="1"/>
  <c r="M5724" i="1" s="1"/>
  <c r="M5709" i="1"/>
  <c r="M5708" i="1" s="1"/>
  <c r="M5706" i="1"/>
  <c r="M5705" i="1" s="1"/>
  <c r="M5701" i="1"/>
  <c r="M5692" i="1" s="1"/>
  <c r="M5690" i="1"/>
  <c r="M5684" i="1"/>
  <c r="M5682" i="1" s="1"/>
  <c r="M5667" i="1"/>
  <c r="M5666" i="1" s="1"/>
  <c r="M5664" i="1"/>
  <c r="M5663" i="1" s="1"/>
  <c r="M5659" i="1"/>
  <c r="M5651" i="1" s="1"/>
  <c r="M5649" i="1"/>
  <c r="M5643" i="1"/>
  <c r="M5641" i="1" s="1"/>
  <c r="M5626" i="1"/>
  <c r="M5625" i="1" s="1"/>
  <c r="M5623" i="1"/>
  <c r="M5622" i="1" s="1"/>
  <c r="M5618" i="1"/>
  <c r="M5610" i="1" s="1"/>
  <c r="M5608" i="1"/>
  <c r="M5602" i="1"/>
  <c r="M5600" i="1" s="1"/>
  <c r="M5586" i="1"/>
  <c r="M5585" i="1" s="1"/>
  <c r="M5583" i="1"/>
  <c r="M5582" i="1" s="1"/>
  <c r="M5578" i="1"/>
  <c r="M5569" i="1" s="1"/>
  <c r="M5567" i="1"/>
  <c r="M5561" i="1"/>
  <c r="M5559" i="1" s="1"/>
  <c r="M5545" i="1"/>
  <c r="M5544" i="1" s="1"/>
  <c r="M5542" i="1"/>
  <c r="M5541" i="1" s="1"/>
  <c r="M5537" i="1"/>
  <c r="M5529" i="1" s="1"/>
  <c r="M5527" i="1"/>
  <c r="M5521" i="1"/>
  <c r="M5519" i="1" s="1"/>
  <c r="M5504" i="1"/>
  <c r="M5503" i="1" s="1"/>
  <c r="M5501" i="1"/>
  <c r="M5500" i="1" s="1"/>
  <c r="M5496" i="1"/>
  <c r="M5488" i="1" s="1"/>
  <c r="M5486" i="1"/>
  <c r="M5480" i="1"/>
  <c r="M5478" i="1" s="1"/>
  <c r="M5464" i="1"/>
  <c r="M5463" i="1" s="1"/>
  <c r="M5461" i="1"/>
  <c r="M5460" i="1" s="1"/>
  <c r="M5456" i="1"/>
  <c r="M5448" i="1" s="1"/>
  <c r="M5446" i="1"/>
  <c r="M5440" i="1"/>
  <c r="M5438" i="1" s="1"/>
  <c r="M5423" i="1"/>
  <c r="M5422" i="1" s="1"/>
  <c r="M5420" i="1"/>
  <c r="M5419" i="1" s="1"/>
  <c r="M5415" i="1"/>
  <c r="M5407" i="1" s="1"/>
  <c r="M5405" i="1"/>
  <c r="M5399" i="1"/>
  <c r="M5397" i="1" s="1"/>
  <c r="M5383" i="1"/>
  <c r="M5382" i="1" s="1"/>
  <c r="M5379" i="1"/>
  <c r="M5378" i="1" s="1"/>
  <c r="M5374" i="1"/>
  <c r="M5366" i="1" s="1"/>
  <c r="M5364" i="1"/>
  <c r="M5358" i="1"/>
  <c r="M5356" i="1" s="1"/>
  <c r="M5342" i="1"/>
  <c r="M5341" i="1" s="1"/>
  <c r="M5339" i="1"/>
  <c r="M5338" i="1" s="1"/>
  <c r="M5334" i="1"/>
  <c r="M5327" i="1" s="1"/>
  <c r="M5325" i="1"/>
  <c r="M5319" i="1"/>
  <c r="M5317" i="1" s="1"/>
  <c r="M5302" i="1"/>
  <c r="M5301" i="1" s="1"/>
  <c r="M5299" i="1"/>
  <c r="M5298" i="1" s="1"/>
  <c r="M5294" i="1"/>
  <c r="M5286" i="1" s="1"/>
  <c r="M5284" i="1"/>
  <c r="M5278" i="1"/>
  <c r="M5276" i="1" s="1"/>
  <c r="M5262" i="1"/>
  <c r="M5261" i="1" s="1"/>
  <c r="M5259" i="1"/>
  <c r="M5258" i="1" s="1"/>
  <c r="M5254" i="1"/>
  <c r="M5246" i="1" s="1"/>
  <c r="M5244" i="1"/>
  <c r="M5238" i="1"/>
  <c r="M5236" i="1" s="1"/>
  <c r="M5222" i="1"/>
  <c r="M5221" i="1" s="1"/>
  <c r="M5219" i="1"/>
  <c r="M5218" i="1" s="1"/>
  <c r="M5214" i="1"/>
  <c r="M5205" i="1" s="1"/>
  <c r="M5203" i="1"/>
  <c r="M5197" i="1"/>
  <c r="M5195" i="1" s="1"/>
  <c r="M5181" i="1"/>
  <c r="M5180" i="1" s="1"/>
  <c r="M5178" i="1"/>
  <c r="M5177" i="1" s="1"/>
  <c r="M5173" i="1"/>
  <c r="M5164" i="1" s="1"/>
  <c r="M5162" i="1"/>
  <c r="M5156" i="1"/>
  <c r="M5154" i="1" s="1"/>
  <c r="M5139" i="1"/>
  <c r="M5138" i="1" s="1"/>
  <c r="M5136" i="1"/>
  <c r="M5135" i="1" s="1"/>
  <c r="M5131" i="1"/>
  <c r="M5123" i="1" s="1"/>
  <c r="M5121" i="1"/>
  <c r="M5115" i="1"/>
  <c r="M5113" i="1" s="1"/>
  <c r="M5099" i="1"/>
  <c r="M5098" i="1" s="1"/>
  <c r="M5096" i="1"/>
  <c r="M5095" i="1" s="1"/>
  <c r="M5091" i="1"/>
  <c r="M5083" i="1" s="1"/>
  <c r="M5081" i="1"/>
  <c r="M5075" i="1"/>
  <c r="M5073" i="1" s="1"/>
  <c r="M5059" i="1"/>
  <c r="M5058" i="1" s="1"/>
  <c r="M5055" i="1"/>
  <c r="M5054" i="1" s="1"/>
  <c r="M5053" i="1" s="1"/>
  <c r="M5049" i="1"/>
  <c r="M5040" i="1" s="1"/>
  <c r="M5038" i="1"/>
  <c r="M5032" i="1"/>
  <c r="M5030" i="1" s="1"/>
  <c r="M5016" i="1"/>
  <c r="M5015" i="1" s="1"/>
  <c r="M5013" i="1"/>
  <c r="M5012" i="1" s="1"/>
  <c r="M5008" i="1"/>
  <c r="M5000" i="1" s="1"/>
  <c r="M4998" i="1"/>
  <c r="M4992" i="1"/>
  <c r="M4990" i="1" s="1"/>
  <c r="M4975" i="1"/>
  <c r="M4974" i="1" s="1"/>
  <c r="M4972" i="1"/>
  <c r="M4971" i="1" s="1"/>
  <c r="M4967" i="1"/>
  <c r="M4958" i="1" s="1"/>
  <c r="M4956" i="1"/>
  <c r="M4950" i="1"/>
  <c r="M4948" i="1" s="1"/>
  <c r="M4934" i="1"/>
  <c r="M4933" i="1" s="1"/>
  <c r="M4931" i="1"/>
  <c r="M4930" i="1" s="1"/>
  <c r="M4926" i="1"/>
  <c r="M4917" i="1" s="1"/>
  <c r="M4915" i="1"/>
  <c r="M4909" i="1"/>
  <c r="M4907" i="1" s="1"/>
  <c r="M4892" i="1"/>
  <c r="M4891" i="1" s="1"/>
  <c r="M4888" i="1"/>
  <c r="M4887" i="1" s="1"/>
  <c r="M4883" i="1"/>
  <c r="M4875" i="1" s="1"/>
  <c r="M4873" i="1"/>
  <c r="M4867" i="1"/>
  <c r="M4865" i="1" s="1"/>
  <c r="M4851" i="1"/>
  <c r="M4850" i="1" s="1"/>
  <c r="M4848" i="1"/>
  <c r="M4847" i="1" s="1"/>
  <c r="M4843" i="1"/>
  <c r="M4835" i="1" s="1"/>
  <c r="M4833" i="1"/>
  <c r="M4827" i="1"/>
  <c r="M4825" i="1" s="1"/>
  <c r="M4811" i="1"/>
  <c r="M4810" i="1" s="1"/>
  <c r="M4808" i="1"/>
  <c r="M4807" i="1" s="1"/>
  <c r="M4803" i="1"/>
  <c r="M4794" i="1" s="1"/>
  <c r="M4792" i="1"/>
  <c r="M4786" i="1"/>
  <c r="M4784" i="1" s="1"/>
  <c r="M4769" i="1"/>
  <c r="M4768" i="1" s="1"/>
  <c r="M4766" i="1"/>
  <c r="M4765" i="1" s="1"/>
  <c r="M4761" i="1"/>
  <c r="M4753" i="1" s="1"/>
  <c r="M4751" i="1"/>
  <c r="M4745" i="1"/>
  <c r="M4743" i="1" s="1"/>
  <c r="M4728" i="1"/>
  <c r="M4727" i="1" s="1"/>
  <c r="M4725" i="1"/>
  <c r="M4724" i="1" s="1"/>
  <c r="M4720" i="1"/>
  <c r="M4712" i="1" s="1"/>
  <c r="M4710" i="1"/>
  <c r="M4704" i="1"/>
  <c r="M4702" i="1" s="1"/>
  <c r="M4687" i="1"/>
  <c r="M4686" i="1" s="1"/>
  <c r="M4684" i="1"/>
  <c r="M4683" i="1" s="1"/>
  <c r="M4679" i="1"/>
  <c r="M4671" i="1" s="1"/>
  <c r="M4669" i="1"/>
  <c r="M4663" i="1"/>
  <c r="M4661" i="1" s="1"/>
  <c r="M4647" i="1"/>
  <c r="M4646" i="1" s="1"/>
  <c r="M4644" i="1"/>
  <c r="M4643" i="1" s="1"/>
  <c r="M4639" i="1"/>
  <c r="M4631" i="1" s="1"/>
  <c r="M4629" i="1"/>
  <c r="M4623" i="1"/>
  <c r="M4621" i="1" s="1"/>
  <c r="M4605" i="1"/>
  <c r="M4604" i="1"/>
  <c r="M4600" i="1"/>
  <c r="M4596" i="1"/>
  <c r="M4595" i="1"/>
  <c r="M4594" i="1"/>
  <c r="M4593" i="1"/>
  <c r="M4592" i="1"/>
  <c r="M4591" i="1"/>
  <c r="M4590" i="1"/>
  <c r="M4589" i="1"/>
  <c r="M4587" i="1"/>
  <c r="M4585" i="1"/>
  <c r="M4584" i="1"/>
  <c r="M4583" i="1"/>
  <c r="M4582" i="1"/>
  <c r="M4581" i="1"/>
  <c r="M4579" i="1"/>
  <c r="M4560" i="1"/>
  <c r="M4559" i="1" s="1"/>
  <c r="M4557" i="1"/>
  <c r="M4556" i="1" s="1"/>
  <c r="M4552" i="1"/>
  <c r="M4544" i="1" s="1"/>
  <c r="M4542" i="1"/>
  <c r="M4537" i="1"/>
  <c r="M4535" i="1" s="1"/>
  <c r="M4521" i="1"/>
  <c r="M4520" i="1" s="1"/>
  <c r="M4518" i="1"/>
  <c r="M4517" i="1"/>
  <c r="M4513" i="1"/>
  <c r="M4505" i="1" s="1"/>
  <c r="M4503" i="1"/>
  <c r="M4497" i="1"/>
  <c r="M4495" i="1"/>
  <c r="M4480" i="1"/>
  <c r="M4479" i="1" s="1"/>
  <c r="M4477" i="1"/>
  <c r="M4476" i="1" s="1"/>
  <c r="M4472" i="1"/>
  <c r="M4463" i="1" s="1"/>
  <c r="M4461" i="1"/>
  <c r="M4455" i="1"/>
  <c r="M4453" i="1" s="1"/>
  <c r="M4439" i="1"/>
  <c r="M4438" i="1" s="1"/>
  <c r="M4436" i="1"/>
  <c r="M4435" i="1" s="1"/>
  <c r="M4431" i="1"/>
  <c r="M4423" i="1" s="1"/>
  <c r="M4421" i="1"/>
  <c r="M4415" i="1"/>
  <c r="M4413" i="1" s="1"/>
  <c r="M4399" i="1"/>
  <c r="M4398" i="1" s="1"/>
  <c r="M4396" i="1"/>
  <c r="M4395" i="1" s="1"/>
  <c r="M4391" i="1"/>
  <c r="M4383" i="1" s="1"/>
  <c r="M4381" i="1"/>
  <c r="M4376" i="1"/>
  <c r="M4374" i="1" s="1"/>
  <c r="M4360" i="1"/>
  <c r="M4359" i="1" s="1"/>
  <c r="M4357" i="1"/>
  <c r="M4356" i="1" s="1"/>
  <c r="M4352" i="1"/>
  <c r="M4344" i="1" s="1"/>
  <c r="M4342" i="1"/>
  <c r="M4336" i="1"/>
  <c r="M4334" i="1" s="1"/>
  <c r="M4320" i="1"/>
  <c r="M4319" i="1" s="1"/>
  <c r="M4317" i="1"/>
  <c r="M4316" i="1" s="1"/>
  <c r="M4312" i="1"/>
  <c r="M4304" i="1" s="1"/>
  <c r="M4302" i="1"/>
  <c r="M4296" i="1"/>
  <c r="M4294" i="1" s="1"/>
  <c r="M4280" i="1"/>
  <c r="M4279" i="1" s="1"/>
  <c r="M4277" i="1"/>
  <c r="M4276" i="1" s="1"/>
  <c r="M4272" i="1"/>
  <c r="M4263" i="1" s="1"/>
  <c r="M4261" i="1"/>
  <c r="M4255" i="1"/>
  <c r="M4253" i="1" s="1"/>
  <c r="M4239" i="1"/>
  <c r="M4238" i="1" s="1"/>
  <c r="M4236" i="1"/>
  <c r="M4235" i="1" s="1"/>
  <c r="M4231" i="1"/>
  <c r="M4223" i="1" s="1"/>
  <c r="M4221" i="1"/>
  <c r="M4215" i="1"/>
  <c r="M4213" i="1" s="1"/>
  <c r="M4198" i="1"/>
  <c r="M4197" i="1" s="1"/>
  <c r="M4195" i="1"/>
  <c r="M4194" i="1" s="1"/>
  <c r="M4190" i="1"/>
  <c r="M4181" i="1" s="1"/>
  <c r="M4179" i="1"/>
  <c r="M4173" i="1"/>
  <c r="M4171" i="1" s="1"/>
  <c r="M4156" i="1"/>
  <c r="M4155" i="1" s="1"/>
  <c r="M4153" i="1"/>
  <c r="M4152" i="1" s="1"/>
  <c r="M4148" i="1"/>
  <c r="M4140" i="1" s="1"/>
  <c r="M4138" i="1"/>
  <c r="M4132" i="1"/>
  <c r="M4130" i="1" s="1"/>
  <c r="M4115" i="1"/>
  <c r="M4114" i="1" s="1"/>
  <c r="M4112" i="1"/>
  <c r="M4111" i="1" s="1"/>
  <c r="M4107" i="1"/>
  <c r="M4099" i="1" s="1"/>
  <c r="M4097" i="1"/>
  <c r="M4091" i="1"/>
  <c r="M4089" i="1" s="1"/>
  <c r="M4074" i="1"/>
  <c r="M4073" i="1" s="1"/>
  <c r="M4071" i="1"/>
  <c r="M4070" i="1" s="1"/>
  <c r="M4066" i="1"/>
  <c r="M4058" i="1" s="1"/>
  <c r="M4056" i="1"/>
  <c r="M4050" i="1"/>
  <c r="M4048" i="1" s="1"/>
  <c r="M4033" i="1"/>
  <c r="M4032" i="1" s="1"/>
  <c r="M4030" i="1"/>
  <c r="M4029" i="1" s="1"/>
  <c r="M4025" i="1"/>
  <c r="M4017" i="1" s="1"/>
  <c r="M4015" i="1"/>
  <c r="M4009" i="1"/>
  <c r="M4007" i="1" s="1"/>
  <c r="M3993" i="1"/>
  <c r="M3992" i="1" s="1"/>
  <c r="M3990" i="1"/>
  <c r="M3989" i="1" s="1"/>
  <c r="M3985" i="1"/>
  <c r="M3976" i="1" s="1"/>
  <c r="M3974" i="1"/>
  <c r="M3968" i="1"/>
  <c r="M3966" i="1" s="1"/>
  <c r="M3951" i="1"/>
  <c r="M3950" i="1" s="1"/>
  <c r="M3948" i="1"/>
  <c r="M3947" i="1" s="1"/>
  <c r="M3943" i="1"/>
  <c r="M3935" i="1" s="1"/>
  <c r="M3933" i="1"/>
  <c r="M3927" i="1"/>
  <c r="M3925" i="1" s="1"/>
  <c r="M3911" i="1"/>
  <c r="M3910" i="1" s="1"/>
  <c r="M3908" i="1"/>
  <c r="M3907" i="1" s="1"/>
  <c r="M3903" i="1"/>
  <c r="M3895" i="1" s="1"/>
  <c r="M3893" i="1"/>
  <c r="M3887" i="1"/>
  <c r="M3885" i="1" s="1"/>
  <c r="M3870" i="1"/>
  <c r="M3869" i="1" s="1"/>
  <c r="M3867" i="1"/>
  <c r="M3866" i="1" s="1"/>
  <c r="M3862" i="1"/>
  <c r="M3854" i="1" s="1"/>
  <c r="M3852" i="1"/>
  <c r="M3846" i="1"/>
  <c r="M3844" i="1" s="1"/>
  <c r="M3829" i="1"/>
  <c r="M3828" i="1" s="1"/>
  <c r="M3826" i="1"/>
  <c r="M3825" i="1" s="1"/>
  <c r="M3821" i="1"/>
  <c r="M3813" i="1" s="1"/>
  <c r="M3811" i="1"/>
  <c r="M3805" i="1"/>
  <c r="M3803" i="1" s="1"/>
  <c r="M3788" i="1"/>
  <c r="M3787" i="1" s="1"/>
  <c r="M3785" i="1"/>
  <c r="M3784" i="1" s="1"/>
  <c r="M3780" i="1"/>
  <c r="M3772" i="1" s="1"/>
  <c r="M3770" i="1"/>
  <c r="M3764" i="1"/>
  <c r="M3762" i="1" s="1"/>
  <c r="M3747" i="1"/>
  <c r="M3746" i="1" s="1"/>
  <c r="M3744" i="1"/>
  <c r="M3743" i="1" s="1"/>
  <c r="M3739" i="1"/>
  <c r="M3731" i="1" s="1"/>
  <c r="M3729" i="1"/>
  <c r="M3724" i="1"/>
  <c r="M3722" i="1" s="1"/>
  <c r="M3707" i="1"/>
  <c r="M3706" i="1" s="1"/>
  <c r="M3704" i="1"/>
  <c r="M3703" i="1" s="1"/>
  <c r="M3699" i="1"/>
  <c r="M3691" i="1" s="1"/>
  <c r="M3689" i="1"/>
  <c r="M3683" i="1"/>
  <c r="M3681" i="1" s="1"/>
  <c r="M3666" i="1"/>
  <c r="M3665" i="1" s="1"/>
  <c r="M3663" i="1"/>
  <c r="M3662" i="1" s="1"/>
  <c r="M3658" i="1"/>
  <c r="M3650" i="1" s="1"/>
  <c r="M3648" i="1"/>
  <c r="M3642" i="1"/>
  <c r="M3640" i="1" s="1"/>
  <c r="M3626" i="1"/>
  <c r="M3625" i="1" s="1"/>
  <c r="M3623" i="1"/>
  <c r="M3622" i="1" s="1"/>
  <c r="M3618" i="1"/>
  <c r="M3610" i="1" s="1"/>
  <c r="M3608" i="1"/>
  <c r="M3602" i="1"/>
  <c r="M3600" i="1" s="1"/>
  <c r="M3585" i="1"/>
  <c r="M3584" i="1" s="1"/>
  <c r="M3582" i="1"/>
  <c r="M3581" i="1" s="1"/>
  <c r="M3577" i="1"/>
  <c r="M3569" i="1" s="1"/>
  <c r="M3567" i="1"/>
  <c r="M3562" i="1"/>
  <c r="M3560" i="1" s="1"/>
  <c r="M3546" i="1"/>
  <c r="M3545" i="1" s="1"/>
  <c r="M3543" i="1"/>
  <c r="M3542" i="1" s="1"/>
  <c r="M3538" i="1"/>
  <c r="M3530" i="1" s="1"/>
  <c r="M3528" i="1"/>
  <c r="M3522" i="1"/>
  <c r="M3520" i="1" s="1"/>
  <c r="M3505" i="1"/>
  <c r="M3504" i="1" s="1"/>
  <c r="M3502" i="1"/>
  <c r="M3501" i="1" s="1"/>
  <c r="M3497" i="1"/>
  <c r="M3489" i="1" s="1"/>
  <c r="M3487" i="1"/>
  <c r="M3482" i="1"/>
  <c r="M3480" i="1" s="1"/>
  <c r="M3465" i="1"/>
  <c r="M3464" i="1" s="1"/>
  <c r="M3462" i="1"/>
  <c r="M3461" i="1" s="1"/>
  <c r="M3457" i="1"/>
  <c r="M3449" i="1" s="1"/>
  <c r="M3447" i="1"/>
  <c r="M3441" i="1"/>
  <c r="M3439" i="1" s="1"/>
  <c r="M3424" i="1"/>
  <c r="M3423" i="1" s="1"/>
  <c r="M3421" i="1"/>
  <c r="M3420" i="1" s="1"/>
  <c r="M3416" i="1"/>
  <c r="M3408" i="1" s="1"/>
  <c r="M3406" i="1"/>
  <c r="M3400" i="1"/>
  <c r="M3398" i="1" s="1"/>
  <c r="M3383" i="1"/>
  <c r="M3382" i="1" s="1"/>
  <c r="M3380" i="1"/>
  <c r="M3379" i="1" s="1"/>
  <c r="M3375" i="1"/>
  <c r="M3367" i="1" s="1"/>
  <c r="M3365" i="1"/>
  <c r="M3359" i="1"/>
  <c r="M3357" i="1" s="1"/>
  <c r="M3343" i="1"/>
  <c r="M3342" i="1" s="1"/>
  <c r="M3340" i="1"/>
  <c r="M3339" i="1" s="1"/>
  <c r="M3335" i="1"/>
  <c r="M3327" i="1" s="1"/>
  <c r="M3325" i="1"/>
  <c r="M3319" i="1"/>
  <c r="M3317" i="1" s="1"/>
  <c r="M3302" i="1"/>
  <c r="M3301" i="1" s="1"/>
  <c r="M3299" i="1"/>
  <c r="M3298" i="1" s="1"/>
  <c r="M3294" i="1"/>
  <c r="M3286" i="1" s="1"/>
  <c r="M3284" i="1"/>
  <c r="M3278" i="1"/>
  <c r="M3276" i="1" s="1"/>
  <c r="M3262" i="1"/>
  <c r="M3261" i="1" s="1"/>
  <c r="M3259" i="1"/>
  <c r="M3258" i="1" s="1"/>
  <c r="M3254" i="1"/>
  <c r="M3246" i="1" s="1"/>
  <c r="M3244" i="1"/>
  <c r="M3238" i="1"/>
  <c r="M3236" i="1" s="1"/>
  <c r="M3221" i="1"/>
  <c r="M3220" i="1" s="1"/>
  <c r="M3218" i="1"/>
  <c r="M3217" i="1" s="1"/>
  <c r="M3213" i="1"/>
  <c r="M3205" i="1" s="1"/>
  <c r="M3203" i="1"/>
  <c r="M3197" i="1"/>
  <c r="M3195" i="1" s="1"/>
  <c r="M3181" i="1"/>
  <c r="M3180" i="1" s="1"/>
  <c r="M3178" i="1"/>
  <c r="M3177" i="1" s="1"/>
  <c r="M3173" i="1"/>
  <c r="M3164" i="1" s="1"/>
  <c r="M3162" i="1"/>
  <c r="M3156" i="1"/>
  <c r="M3154" i="1" s="1"/>
  <c r="M3140" i="1"/>
  <c r="M3139" i="1" s="1"/>
  <c r="M3137" i="1"/>
  <c r="M3136" i="1" s="1"/>
  <c r="M3132" i="1"/>
  <c r="M3124" i="1" s="1"/>
  <c r="M3122" i="1"/>
  <c r="M3116" i="1"/>
  <c r="M3114" i="1" s="1"/>
  <c r="M3099" i="1"/>
  <c r="M3098" i="1" s="1"/>
  <c r="M3096" i="1"/>
  <c r="M3095" i="1" s="1"/>
  <c r="M3091" i="1"/>
  <c r="M3083" i="1" s="1"/>
  <c r="M3081" i="1"/>
  <c r="M3075" i="1"/>
  <c r="M3073" i="1" s="1"/>
  <c r="M3058" i="1"/>
  <c r="M3057" i="1" s="1"/>
  <c r="M3055" i="1"/>
  <c r="M3054" i="1" s="1"/>
  <c r="M3050" i="1"/>
  <c r="M3042" i="1" s="1"/>
  <c r="M3040" i="1"/>
  <c r="M3035" i="1"/>
  <c r="M3033" i="1" s="1"/>
  <c r="M3018" i="1"/>
  <c r="M3017" i="1" s="1"/>
  <c r="M3015" i="1"/>
  <c r="M3014" i="1" s="1"/>
  <c r="M3010" i="1"/>
  <c r="M3002" i="1" s="1"/>
  <c r="M3000" i="1"/>
  <c r="M2994" i="1"/>
  <c r="M2992" i="1" s="1"/>
  <c r="M2977" i="1"/>
  <c r="M2976" i="1" s="1"/>
  <c r="M2974" i="1"/>
  <c r="M2973" i="1" s="1"/>
  <c r="M2969" i="1"/>
  <c r="M2961" i="1" s="1"/>
  <c r="M2959" i="1"/>
  <c r="M2953" i="1"/>
  <c r="M2951" i="1" s="1"/>
  <c r="M2937" i="1"/>
  <c r="M2936" i="1" s="1"/>
  <c r="M2934" i="1"/>
  <c r="M2933" i="1" s="1"/>
  <c r="M2929" i="1"/>
  <c r="M2921" i="1" s="1"/>
  <c r="M2919" i="1"/>
  <c r="M2913" i="1"/>
  <c r="M2911" i="1" s="1"/>
  <c r="M2896" i="1"/>
  <c r="M2895" i="1" s="1"/>
  <c r="M2893" i="1"/>
  <c r="M2892" i="1" s="1"/>
  <c r="M2888" i="1"/>
  <c r="M2880" i="1" s="1"/>
  <c r="M2878" i="1"/>
  <c r="M2872" i="1"/>
  <c r="M2870" i="1" s="1"/>
  <c r="M2855" i="1"/>
  <c r="M2854" i="1" s="1"/>
  <c r="M2852" i="1"/>
  <c r="M2851" i="1" s="1"/>
  <c r="M2847" i="1"/>
  <c r="M2839" i="1" s="1"/>
  <c r="M2837" i="1"/>
  <c r="M2831" i="1"/>
  <c r="M2829" i="1" s="1"/>
  <c r="M2814" i="1"/>
  <c r="M2813" i="1" s="1"/>
  <c r="M2811" i="1"/>
  <c r="M2810" i="1" s="1"/>
  <c r="M2806" i="1"/>
  <c r="M2798" i="1" s="1"/>
  <c r="M2796" i="1"/>
  <c r="M2790" i="1"/>
  <c r="M2788" i="1" s="1"/>
  <c r="M2774" i="1"/>
  <c r="M2773" i="1" s="1"/>
  <c r="M2771" i="1"/>
  <c r="M2770" i="1" s="1"/>
  <c r="M2766" i="1"/>
  <c r="M2757" i="1" s="1"/>
  <c r="M2755" i="1"/>
  <c r="M2749" i="1"/>
  <c r="M2747" i="1" s="1"/>
  <c r="M2733" i="1"/>
  <c r="M2732" i="1" s="1"/>
  <c r="M2730" i="1"/>
  <c r="M2729" i="1" s="1"/>
  <c r="M2725" i="1"/>
  <c r="M2717" i="1" s="1"/>
  <c r="M2715" i="1"/>
  <c r="M2709" i="1"/>
  <c r="M2707" i="1" s="1"/>
  <c r="M2693" i="1"/>
  <c r="M2692" i="1" s="1"/>
  <c r="M2690" i="1"/>
  <c r="M2689" i="1" s="1"/>
  <c r="M2685" i="1"/>
  <c r="M2677" i="1" s="1"/>
  <c r="M2675" i="1"/>
  <c r="M2669" i="1"/>
  <c r="M2667" i="1" s="1"/>
  <c r="M2653" i="1"/>
  <c r="M2652" i="1" s="1"/>
  <c r="M2650" i="1"/>
  <c r="M2649" i="1" s="1"/>
  <c r="M2645" i="1"/>
  <c r="M2637" i="1" s="1"/>
  <c r="M2635" i="1"/>
  <c r="M2629" i="1"/>
  <c r="M2627" i="1" s="1"/>
  <c r="M2613" i="1"/>
  <c r="M2612" i="1" s="1"/>
  <c r="M2610" i="1"/>
  <c r="M2609" i="1" s="1"/>
  <c r="M2605" i="1"/>
  <c r="M2597" i="1" s="1"/>
  <c r="M2595" i="1"/>
  <c r="M2589" i="1"/>
  <c r="M2587" i="1" s="1"/>
  <c r="M2573" i="1"/>
  <c r="M2572" i="1" s="1"/>
  <c r="M2570" i="1"/>
  <c r="M2569" i="1" s="1"/>
  <c r="M2565" i="1"/>
  <c r="M2556" i="1" s="1"/>
  <c r="M2554" i="1"/>
  <c r="M2548" i="1"/>
  <c r="M2546" i="1" s="1"/>
  <c r="M2532" i="1"/>
  <c r="M2531" i="1" s="1"/>
  <c r="M2529" i="1"/>
  <c r="M2528" i="1" s="1"/>
  <c r="M2524" i="1"/>
  <c r="M2516" i="1" s="1"/>
  <c r="M2514" i="1"/>
  <c r="M2508" i="1"/>
  <c r="M2506" i="1" s="1"/>
  <c r="M2491" i="1"/>
  <c r="M2490" i="1" s="1"/>
  <c r="M2488" i="1"/>
  <c r="M2487" i="1" s="1"/>
  <c r="M2483" i="1"/>
  <c r="M2475" i="1" s="1"/>
  <c r="M2473" i="1"/>
  <c r="M2467" i="1"/>
  <c r="M2465" i="1" s="1"/>
  <c r="M2451" i="1"/>
  <c r="M2450" i="1" s="1"/>
  <c r="M2447" i="1"/>
  <c r="M2446" i="1" s="1"/>
  <c r="M2442" i="1"/>
  <c r="M2434" i="1" s="1"/>
  <c r="M2432" i="1"/>
  <c r="M2426" i="1"/>
  <c r="M2424" i="1" s="1"/>
  <c r="M2410" i="1"/>
  <c r="M2409" i="1" s="1"/>
  <c r="M2407" i="1"/>
  <c r="M2406" i="1" s="1"/>
  <c r="M2402" i="1"/>
  <c r="M2393" i="1" s="1"/>
  <c r="M2391" i="1"/>
  <c r="M2385" i="1"/>
  <c r="M2383" i="1" s="1"/>
  <c r="M2369" i="1"/>
  <c r="M2368" i="1" s="1"/>
  <c r="M2366" i="1"/>
  <c r="M2365" i="1" s="1"/>
  <c r="M2361" i="1"/>
  <c r="M2353" i="1" s="1"/>
  <c r="M2351" i="1"/>
  <c r="M2345" i="1"/>
  <c r="M2343" i="1" s="1"/>
  <c r="M2329" i="1"/>
  <c r="M2328" i="1" s="1"/>
  <c r="M2326" i="1"/>
  <c r="M2325" i="1" s="1"/>
  <c r="M2321" i="1"/>
  <c r="M2313" i="1" s="1"/>
  <c r="M2311" i="1"/>
  <c r="M2305" i="1"/>
  <c r="M2303" i="1" s="1"/>
  <c r="M2288" i="1"/>
  <c r="M2287" i="1" s="1"/>
  <c r="M2285" i="1"/>
  <c r="M2284" i="1" s="1"/>
  <c r="M2280" i="1"/>
  <c r="M2272" i="1" s="1"/>
  <c r="M2270" i="1"/>
  <c r="M2264" i="1"/>
  <c r="M2262" i="1" s="1"/>
  <c r="M2248" i="1"/>
  <c r="M2247" i="1" s="1"/>
  <c r="M2245" i="1"/>
  <c r="M2244" i="1" s="1"/>
  <c r="M2240" i="1"/>
  <c r="M2231" i="1" s="1"/>
  <c r="M2229" i="1"/>
  <c r="M2223" i="1"/>
  <c r="M2221" i="1" s="1"/>
  <c r="M2206" i="1"/>
  <c r="M2205" i="1" s="1"/>
  <c r="M2203" i="1"/>
  <c r="M2202" i="1" s="1"/>
  <c r="M2198" i="1"/>
  <c r="M2189" i="1" s="1"/>
  <c r="M2187" i="1"/>
  <c r="M2181" i="1"/>
  <c r="M2179" i="1" s="1"/>
  <c r="M2164" i="1"/>
  <c r="M2163" i="1" s="1"/>
  <c r="M2161" i="1"/>
  <c r="M2160" i="1" s="1"/>
  <c r="M2156" i="1"/>
  <c r="M2148" i="1" s="1"/>
  <c r="M2146" i="1"/>
  <c r="M2140" i="1"/>
  <c r="M2138" i="1" s="1"/>
  <c r="M2124" i="1"/>
  <c r="M2123" i="1" s="1"/>
  <c r="M2121" i="1"/>
  <c r="M2120" i="1" s="1"/>
  <c r="M2116" i="1"/>
  <c r="M2108" i="1" s="1"/>
  <c r="M2106" i="1"/>
  <c r="M2100" i="1"/>
  <c r="M2098" i="1" s="1"/>
  <c r="M2083" i="1"/>
  <c r="M2082" i="1" s="1"/>
  <c r="M2080" i="1"/>
  <c r="M2079" i="1" s="1"/>
  <c r="M2075" i="1"/>
  <c r="M2067" i="1" s="1"/>
  <c r="M2065" i="1"/>
  <c r="M2059" i="1"/>
  <c r="M2057" i="1" s="1"/>
  <c r="M2042" i="1"/>
  <c r="M2041" i="1" s="1"/>
  <c r="M2039" i="1"/>
  <c r="M2038" i="1" s="1"/>
  <c r="M2034" i="1"/>
  <c r="M2026" i="1" s="1"/>
  <c r="M2024" i="1"/>
  <c r="M2018" i="1"/>
  <c r="M2016" i="1" s="1"/>
  <c r="M2002" i="1"/>
  <c r="M2001" i="1" s="1"/>
  <c r="M1999" i="1"/>
  <c r="M1998" i="1" s="1"/>
  <c r="M1994" i="1"/>
  <c r="M1986" i="1" s="1"/>
  <c r="M1984" i="1"/>
  <c r="M1978" i="1"/>
  <c r="M1976" i="1" s="1"/>
  <c r="M1964" i="1"/>
  <c r="M1963" i="1" s="1"/>
  <c r="M1961" i="1"/>
  <c r="M1960" i="1" s="1"/>
  <c r="M1956" i="1"/>
  <c r="M1948" i="1" s="1"/>
  <c r="M1946" i="1"/>
  <c r="M1941" i="1"/>
  <c r="M1939" i="1" s="1"/>
  <c r="M1927" i="1"/>
  <c r="M1926" i="1" s="1"/>
  <c r="M1924" i="1"/>
  <c r="M1923" i="1" s="1"/>
  <c r="M1919" i="1"/>
  <c r="M1911" i="1" s="1"/>
  <c r="M1909" i="1"/>
  <c r="M1903" i="1"/>
  <c r="M1901" i="1" s="1"/>
  <c r="M1887" i="1"/>
  <c r="M1886" i="1" s="1"/>
  <c r="M1884" i="1"/>
  <c r="M1883" i="1" s="1"/>
  <c r="M1879" i="1"/>
  <c r="M1870" i="1" s="1"/>
  <c r="M1868" i="1"/>
  <c r="M1862" i="1"/>
  <c r="M1860" i="1" s="1"/>
  <c r="M1848" i="1"/>
  <c r="M1847" i="1" s="1"/>
  <c r="M1843" i="1"/>
  <c r="M1835" i="1" s="1"/>
  <c r="M1833" i="1"/>
  <c r="M1827" i="1"/>
  <c r="M1825" i="1" s="1"/>
  <c r="M1810" i="1"/>
  <c r="M1809" i="1" s="1"/>
  <c r="M1807" i="1"/>
  <c r="M1806" i="1" s="1"/>
  <c r="M1802" i="1"/>
  <c r="M1793" i="1" s="1"/>
  <c r="M1791" i="1"/>
  <c r="M1785" i="1"/>
  <c r="M1783" i="1" s="1"/>
  <c r="M1769" i="1"/>
  <c r="M1768" i="1" s="1"/>
  <c r="M1766" i="1"/>
  <c r="M1765" i="1" s="1"/>
  <c r="M1761" i="1"/>
  <c r="M1753" i="1" s="1"/>
  <c r="M1751" i="1"/>
  <c r="M1745" i="1"/>
  <c r="M1743" i="1" s="1"/>
  <c r="M1727" i="1"/>
  <c r="M1726" i="1"/>
  <c r="M1723" i="1"/>
  <c r="M1722" i="1"/>
  <c r="M1718" i="1"/>
  <c r="M1717" i="1"/>
  <c r="M1716" i="1"/>
  <c r="M1715" i="1"/>
  <c r="M1714" i="1"/>
  <c r="M1713" i="1"/>
  <c r="M1712" i="1"/>
  <c r="M1711" i="1"/>
  <c r="M1709" i="1"/>
  <c r="M1707" i="1"/>
  <c r="M1706" i="1"/>
  <c r="M1705" i="1"/>
  <c r="M1704" i="1"/>
  <c r="M1703" i="1"/>
  <c r="M1701" i="1"/>
  <c r="M1687" i="1"/>
  <c r="M1686" i="1"/>
  <c r="M1685" i="1"/>
  <c r="M1684" i="1"/>
  <c r="M1668" i="1"/>
  <c r="M1666" i="1"/>
  <c r="M1650" i="1"/>
  <c r="M1639" i="1"/>
  <c r="M1629" i="1"/>
  <c r="M1587" i="1"/>
  <c r="M1579" i="1"/>
  <c r="M1560" i="1"/>
  <c r="M1553" i="1"/>
  <c r="M1547" i="1"/>
  <c r="M1545" i="1" s="1"/>
  <c r="M1531" i="1"/>
  <c r="M1530" i="1"/>
  <c r="M1529" i="1"/>
  <c r="M1528" i="1"/>
  <c r="M1527" i="1"/>
  <c r="M1520" i="1"/>
  <c r="M1519" i="1" s="1"/>
  <c r="M1502" i="1"/>
  <c r="M1484" i="1"/>
  <c r="M1480" i="1"/>
  <c r="M1471" i="1"/>
  <c r="M1467" i="1"/>
  <c r="M1461" i="1"/>
  <c r="M1459" i="1" s="1"/>
  <c r="M1445" i="1"/>
  <c r="M1444" i="1"/>
  <c r="M1443" i="1"/>
  <c r="M1436" i="1"/>
  <c r="M1435" i="1" s="1"/>
  <c r="M1433" i="1"/>
  <c r="M1432" i="1" s="1"/>
  <c r="M1429" i="1"/>
  <c r="M1428" i="1" s="1"/>
  <c r="M1422" i="1"/>
  <c r="M1421" i="1" s="1"/>
  <c r="M1417" i="1"/>
  <c r="M1415" i="1"/>
  <c r="M1404" i="1"/>
  <c r="M1393" i="1"/>
  <c r="M1387" i="1"/>
  <c r="M1385" i="1" s="1"/>
  <c r="M1366" i="1"/>
  <c r="M1365" i="1" s="1"/>
  <c r="M1363" i="1"/>
  <c r="M1362" i="1" s="1"/>
  <c r="M1358" i="1"/>
  <c r="M1347" i="1"/>
  <c r="M1341" i="1"/>
  <c r="M1339" i="1" s="1"/>
  <c r="M1327" i="1"/>
  <c r="M1326" i="1"/>
  <c r="M1319" i="1"/>
  <c r="M1313" i="1"/>
  <c r="M1304" i="1"/>
  <c r="M1303" i="1" s="1"/>
  <c r="M1299" i="1"/>
  <c r="M1289" i="1"/>
  <c r="M1283" i="1"/>
  <c r="M1281" i="1" s="1"/>
  <c r="M1270" i="1"/>
  <c r="M1269" i="1"/>
  <c r="M1267" i="1"/>
  <c r="M1266" i="1"/>
  <c r="M1259" i="1"/>
  <c r="M1258" i="1" s="1"/>
  <c r="M1242" i="1"/>
  <c r="M1211" i="1"/>
  <c r="M1203" i="1"/>
  <c r="M1198" i="1"/>
  <c r="M1192" i="1"/>
  <c r="M1190" i="1" s="1"/>
  <c r="M1162" i="1"/>
  <c r="M1154" i="1"/>
  <c r="M1152" i="1" s="1"/>
  <c r="M1151" i="1" s="1"/>
  <c r="M1145" i="1"/>
  <c r="M1138" i="1"/>
  <c r="M1133" i="1"/>
  <c r="M1127" i="1"/>
  <c r="M1125" i="1" s="1"/>
  <c r="M1103" i="1"/>
  <c r="M1100" i="1"/>
  <c r="M1096" i="1"/>
  <c r="M1095" i="1" s="1"/>
  <c r="M1089" i="1"/>
  <c r="M1077" i="1"/>
  <c r="M1066" i="1"/>
  <c r="M1060" i="1"/>
  <c r="M1058" i="1" s="1"/>
  <c r="M1035" i="1"/>
  <c r="M1033" i="1"/>
  <c r="M1028" i="1"/>
  <c r="M1020" i="1"/>
  <c r="M1018" i="1"/>
  <c r="M1009" i="1"/>
  <c r="M1008" i="1" s="1"/>
  <c r="M1007" i="1" s="1"/>
  <c r="M1000" i="1"/>
  <c r="M994" i="1"/>
  <c r="M986" i="1"/>
  <c r="M980" i="1"/>
  <c r="M978" i="1" s="1"/>
  <c r="M967" i="1"/>
  <c r="M966" i="1"/>
  <c r="M965" i="1"/>
  <c r="M958" i="1"/>
  <c r="M950" i="1"/>
  <c r="M945" i="1"/>
  <c r="M935" i="1"/>
  <c r="M930" i="1"/>
  <c r="M920" i="1"/>
  <c r="M917" i="1"/>
  <c r="M910" i="1"/>
  <c r="M902" i="1"/>
  <c r="M898" i="1"/>
  <c r="M891" i="1"/>
  <c r="M887" i="1"/>
  <c r="M881" i="1"/>
  <c r="M879" i="1" s="1"/>
  <c r="M855" i="1"/>
  <c r="M853" i="1"/>
  <c r="M847" i="1"/>
  <c r="M844" i="1"/>
  <c r="M841" i="1"/>
  <c r="M837" i="1"/>
  <c r="M833" i="1"/>
  <c r="M831" i="1"/>
  <c r="M820" i="1"/>
  <c r="M815" i="1"/>
  <c r="M810" i="1"/>
  <c r="M806" i="1"/>
  <c r="M801" i="1"/>
  <c r="M795" i="1"/>
  <c r="M793" i="1" s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59" i="1"/>
  <c r="M756" i="1"/>
  <c r="M752" i="1"/>
  <c r="M744" i="1"/>
  <c r="M739" i="1"/>
  <c r="M733" i="1"/>
  <c r="M728" i="1"/>
  <c r="M718" i="1"/>
  <c r="M699" i="1"/>
  <c r="M692" i="1"/>
  <c r="M681" i="1"/>
  <c r="M675" i="1"/>
  <c r="M673" i="1" s="1"/>
  <c r="M655" i="1"/>
  <c r="M654" i="1" s="1"/>
  <c r="M652" i="1"/>
  <c r="M651" i="1" s="1"/>
  <c r="M647" i="1"/>
  <c r="M636" i="1"/>
  <c r="M630" i="1"/>
  <c r="M628" i="1" s="1"/>
  <c r="M611" i="1"/>
  <c r="M610" i="1" s="1"/>
  <c r="M608" i="1"/>
  <c r="M607" i="1" s="1"/>
  <c r="M603" i="1"/>
  <c r="M593" i="1"/>
  <c r="M587" i="1"/>
  <c r="M585" i="1" s="1"/>
  <c r="M569" i="1"/>
  <c r="M568" i="1" s="1"/>
  <c r="M566" i="1"/>
  <c r="M565" i="1" s="1"/>
  <c r="M559" i="1"/>
  <c r="M548" i="1"/>
  <c r="M542" i="1"/>
  <c r="M540" i="1" s="1"/>
  <c r="M527" i="1"/>
  <c r="M526" i="1" s="1"/>
  <c r="M524" i="1"/>
  <c r="M523" i="1" s="1"/>
  <c r="M517" i="1"/>
  <c r="M506" i="1"/>
  <c r="M500" i="1"/>
  <c r="M498" i="1" s="1"/>
  <c r="M487" i="1"/>
  <c r="M486" i="1"/>
  <c r="M485" i="1"/>
  <c r="M479" i="1"/>
  <c r="M478" i="1" s="1"/>
  <c r="M476" i="1"/>
  <c r="M471" i="1"/>
  <c r="M464" i="1"/>
  <c r="M461" i="1"/>
  <c r="M459" i="1"/>
  <c r="M455" i="1"/>
  <c r="M447" i="1"/>
  <c r="M445" i="1"/>
  <c r="M443" i="1"/>
  <c r="M438" i="1"/>
  <c r="M436" i="1" s="1"/>
  <c r="M421" i="1"/>
  <c r="M420" i="1"/>
  <c r="M409" i="1"/>
  <c r="M404" i="1"/>
  <c r="M398" i="1"/>
  <c r="M393" i="1"/>
  <c r="M387" i="1"/>
  <c r="M385" i="1" s="1"/>
  <c r="M367" i="1"/>
  <c r="M366" i="1" s="1"/>
  <c r="M364" i="1"/>
  <c r="M363" i="1" s="1"/>
  <c r="M359" i="1"/>
  <c r="M355" i="1"/>
  <c r="M350" i="1"/>
  <c r="M348" i="1" s="1"/>
  <c r="M330" i="1"/>
  <c r="M329" i="1" s="1"/>
  <c r="M327" i="1"/>
  <c r="M326" i="1" s="1"/>
  <c r="M322" i="1"/>
  <c r="M318" i="1"/>
  <c r="M313" i="1"/>
  <c r="M311" i="1" s="1"/>
  <c r="M293" i="1"/>
  <c r="M292" i="1" s="1"/>
  <c r="M290" i="1"/>
  <c r="M289" i="1" s="1"/>
  <c r="M284" i="1"/>
  <c r="M282" i="1" s="1"/>
  <c r="M280" i="1"/>
  <c r="M275" i="1"/>
  <c r="M273" i="1" s="1"/>
  <c r="M255" i="1"/>
  <c r="M254" i="1" s="1"/>
  <c r="M250" i="1"/>
  <c r="M247" i="1"/>
  <c r="M242" i="1"/>
  <c r="M240" i="1" s="1"/>
  <c r="M228" i="1"/>
  <c r="M227" i="1"/>
  <c r="M220" i="1"/>
  <c r="M201" i="1"/>
  <c r="M200" i="1" s="1"/>
  <c r="M198" i="1"/>
  <c r="M197" i="1" s="1"/>
  <c r="M193" i="1"/>
  <c r="M189" i="1"/>
  <c r="M183" i="1"/>
  <c r="M181" i="1" s="1"/>
  <c r="M165" i="1"/>
  <c r="M164" i="1" s="1"/>
  <c r="M163" i="1" s="1"/>
  <c r="M159" i="1"/>
  <c r="M153" i="1"/>
  <c r="M149" i="1"/>
  <c r="M143" i="1"/>
  <c r="M141" i="1" s="1"/>
  <c r="M120" i="1"/>
  <c r="M119" i="1" s="1"/>
  <c r="M115" i="1"/>
  <c r="M114" i="1" s="1"/>
  <c r="M110" i="1"/>
  <c r="M106" i="1"/>
  <c r="M101" i="1"/>
  <c r="M99" i="1" s="1"/>
  <c r="M81" i="1"/>
  <c r="M80" i="1" s="1"/>
  <c r="M78" i="1"/>
  <c r="M77" i="1" s="1"/>
  <c r="M73" i="1"/>
  <c r="M69" i="1"/>
  <c r="M63" i="1"/>
  <c r="M61" i="1" s="1"/>
  <c r="M43" i="1"/>
  <c r="M39" i="1"/>
  <c r="M36" i="1"/>
  <c r="M26" i="1"/>
  <c r="M22" i="1"/>
  <c r="M18" i="1"/>
  <c r="M16" i="1" s="1"/>
  <c r="M6148" i="1" l="1"/>
  <c r="M6147" i="1" s="1"/>
  <c r="M191" i="1"/>
  <c r="M3965" i="1"/>
  <c r="M3995" i="1" s="1"/>
  <c r="M3999" i="1" s="1"/>
  <c r="M4000" i="1" s="1"/>
  <c r="M836" i="1"/>
  <c r="M835" i="1" s="1"/>
  <c r="M9049" i="1"/>
  <c r="M9048" i="1" s="1"/>
  <c r="M9346" i="1"/>
  <c r="M9335" i="1" s="1"/>
  <c r="M9370" i="1" s="1"/>
  <c r="M3519" i="1"/>
  <c r="M3548" i="1" s="1"/>
  <c r="M3552" i="1" s="1"/>
  <c r="M3553" i="1" s="1"/>
  <c r="M2666" i="1"/>
  <c r="M2695" i="1" s="1"/>
  <c r="M2699" i="1" s="1"/>
  <c r="M2700" i="1" s="1"/>
  <c r="M8613" i="1"/>
  <c r="M8645" i="1" s="1"/>
  <c r="M8649" i="1" s="1"/>
  <c r="M8650" i="1" s="1"/>
  <c r="M435" i="1"/>
  <c r="M488" i="1"/>
  <c r="M2382" i="1"/>
  <c r="M2412" i="1" s="1"/>
  <c r="M2416" i="1" s="1"/>
  <c r="M2417" i="1" s="1"/>
  <c r="M3680" i="1"/>
  <c r="M3710" i="1" s="1"/>
  <c r="M3714" i="1" s="1"/>
  <c r="M3715" i="1" s="1"/>
  <c r="M4129" i="1"/>
  <c r="M4159" i="1" s="1"/>
  <c r="M4163" i="1" s="1"/>
  <c r="M4164" i="1" s="1"/>
  <c r="M6068" i="1"/>
  <c r="M7731" i="1"/>
  <c r="M8468" i="1"/>
  <c r="M320" i="1"/>
  <c r="M310" i="1" s="1"/>
  <c r="M332" i="1" s="1"/>
  <c r="M340" i="1" s="1"/>
  <c r="M1328" i="1"/>
  <c r="M1627" i="1"/>
  <c r="M1626" i="1" s="1"/>
  <c r="M2828" i="1"/>
  <c r="M2858" i="1" s="1"/>
  <c r="M2862" i="1" s="1"/>
  <c r="M2863" i="1" s="1"/>
  <c r="M2991" i="1"/>
  <c r="M3021" i="1" s="1"/>
  <c r="M3025" i="1" s="1"/>
  <c r="M3026" i="1" s="1"/>
  <c r="M3194" i="1"/>
  <c r="M3224" i="1" s="1"/>
  <c r="M3228" i="1" s="1"/>
  <c r="M3229" i="1" s="1"/>
  <c r="M6094" i="1"/>
  <c r="M6092" i="1" s="1"/>
  <c r="M6091" i="1" s="1"/>
  <c r="M6099" i="1"/>
  <c r="M6098" i="1" s="1"/>
  <c r="M6847" i="1"/>
  <c r="M6884" i="1" s="1"/>
  <c r="M6888" i="1" s="1"/>
  <c r="M6889" i="1" s="1"/>
  <c r="M889" i="1"/>
  <c r="M878" i="1" s="1"/>
  <c r="M1017" i="1"/>
  <c r="M1016" i="1" s="1"/>
  <c r="M2586" i="1"/>
  <c r="M2615" i="1" s="1"/>
  <c r="M2619" i="1" s="1"/>
  <c r="M2620" i="1" s="1"/>
  <c r="M5029" i="1"/>
  <c r="M5061" i="1" s="1"/>
  <c r="M5065" i="1" s="1"/>
  <c r="M5066" i="1" s="1"/>
  <c r="M9086" i="1"/>
  <c r="M9075" i="1" s="1"/>
  <c r="M422" i="1"/>
  <c r="M2178" i="1"/>
  <c r="M2209" i="1" s="1"/>
  <c r="M2213" i="1" s="1"/>
  <c r="M2214" i="1" s="1"/>
  <c r="M2302" i="1"/>
  <c r="M2505" i="1"/>
  <c r="M2534" i="1" s="1"/>
  <c r="M2538" i="1" s="1"/>
  <c r="M2539" i="1" s="1"/>
  <c r="M5681" i="1"/>
  <c r="M5712" i="1" s="1"/>
  <c r="M5716" i="1" s="1"/>
  <c r="M5717" i="1" s="1"/>
  <c r="M7308" i="1"/>
  <c r="M7341" i="1" s="1"/>
  <c r="M7345" i="1" s="1"/>
  <c r="M7346" i="1" s="1"/>
  <c r="M8096" i="1"/>
  <c r="M8745" i="1"/>
  <c r="M8777" i="1" s="1"/>
  <c r="M8784" i="1" s="1"/>
  <c r="M9008" i="1"/>
  <c r="M357" i="1"/>
  <c r="M347" i="1" s="1"/>
  <c r="M369" i="1" s="1"/>
  <c r="M508" i="1"/>
  <c r="M497" i="1" s="1"/>
  <c r="M530" i="1" s="1"/>
  <c r="M4989" i="1"/>
  <c r="M5018" i="1" s="1"/>
  <c r="M5022" i="1" s="1"/>
  <c r="M5023" i="1" s="1"/>
  <c r="M5235" i="1"/>
  <c r="M5264" i="1" s="1"/>
  <c r="M5268" i="1" s="1"/>
  <c r="M5269" i="1" s="1"/>
  <c r="M8805" i="1"/>
  <c r="M8794" i="1" s="1"/>
  <c r="M9396" i="1"/>
  <c r="M9385" i="1" s="1"/>
  <c r="M6205" i="1"/>
  <c r="M6241" i="1" s="1"/>
  <c r="M6245" i="1" s="1"/>
  <c r="M6246" i="1" s="1"/>
  <c r="M2056" i="1"/>
  <c r="M2086" i="1" s="1"/>
  <c r="M2090" i="1" s="1"/>
  <c r="M2091" i="1" s="1"/>
  <c r="M2097" i="1"/>
  <c r="M2126" i="1" s="1"/>
  <c r="M2130" i="1" s="1"/>
  <c r="M2131" i="1" s="1"/>
  <c r="M5599" i="1"/>
  <c r="M5629" i="1" s="1"/>
  <c r="M5633" i="1" s="1"/>
  <c r="M5634" i="1" s="1"/>
  <c r="M2220" i="1"/>
  <c r="M2250" i="1" s="1"/>
  <c r="M2254" i="1" s="1"/>
  <c r="M2255" i="1" s="1"/>
  <c r="M2869" i="1"/>
  <c r="M2899" i="1" s="1"/>
  <c r="M2903" i="1" s="1"/>
  <c r="M2904" i="1" s="1"/>
  <c r="M3032" i="1"/>
  <c r="M3061" i="1" s="1"/>
  <c r="M3065" i="1" s="1"/>
  <c r="M3066" i="1" s="1"/>
  <c r="M3802" i="1"/>
  <c r="M3832" i="1" s="1"/>
  <c r="M3836" i="1" s="1"/>
  <c r="M3837" i="1" s="1"/>
  <c r="M4170" i="1"/>
  <c r="M4201" i="1" s="1"/>
  <c r="M4205" i="1" s="1"/>
  <c r="M4206" i="1" s="1"/>
  <c r="M7838" i="1"/>
  <c r="M7868" i="1" s="1"/>
  <c r="M7872" i="1" s="1"/>
  <c r="M7873" i="1" s="1"/>
  <c r="M249" i="1"/>
  <c r="M239" i="1" s="1"/>
  <c r="M257" i="1" s="1"/>
  <c r="M265" i="1" s="1"/>
  <c r="M272" i="1"/>
  <c r="M295" i="1" s="1"/>
  <c r="M1291" i="1"/>
  <c r="M1446" i="1"/>
  <c r="M1702" i="1"/>
  <c r="M1700" i="1" s="1"/>
  <c r="M4088" i="1"/>
  <c r="M4118" i="1" s="1"/>
  <c r="M4122" i="1" s="1"/>
  <c r="M4123" i="1" s="1"/>
  <c r="M4701" i="1"/>
  <c r="M4731" i="1" s="1"/>
  <c r="M4735" i="1" s="1"/>
  <c r="M4736" i="1" s="1"/>
  <c r="M6250" i="1"/>
  <c r="M6283" i="1" s="1"/>
  <c r="M6287" i="1" s="1"/>
  <c r="M6288" i="1" s="1"/>
  <c r="M7543" i="1"/>
  <c r="M7532" i="1" s="1"/>
  <c r="M8200" i="1"/>
  <c r="M8231" i="1" s="1"/>
  <c r="M8235" i="1" s="1"/>
  <c r="M8236" i="1" s="1"/>
  <c r="M8453" i="1"/>
  <c r="M8452" i="1" s="1"/>
  <c r="M8900" i="1"/>
  <c r="M8899" i="1" s="1"/>
  <c r="M4006" i="1"/>
  <c r="M4036" i="1" s="1"/>
  <c r="M4040" i="1" s="1"/>
  <c r="M4041" i="1" s="1"/>
  <c r="M5316" i="1"/>
  <c r="M5344" i="1" s="1"/>
  <c r="M5348" i="1" s="1"/>
  <c r="M5349" i="1" s="1"/>
  <c r="M5558" i="1"/>
  <c r="M5588" i="1" s="1"/>
  <c r="M5592" i="1" s="1"/>
  <c r="M5593" i="1" s="1"/>
  <c r="M6383" i="1"/>
  <c r="M6397" i="1" s="1"/>
  <c r="M6401" i="1" s="1"/>
  <c r="M6402" i="1" s="1"/>
  <c r="M1824" i="1"/>
  <c r="M1850" i="1" s="1"/>
  <c r="M1854" i="1" s="1"/>
  <c r="M1855" i="1" s="1"/>
  <c r="M4047" i="1"/>
  <c r="M4077" i="1" s="1"/>
  <c r="M4081" i="1" s="1"/>
  <c r="M4082" i="1" s="1"/>
  <c r="M4603" i="1"/>
  <c r="M4602" i="1" s="1"/>
  <c r="M5518" i="1"/>
  <c r="M5547" i="1" s="1"/>
  <c r="M5551" i="1" s="1"/>
  <c r="M5552" i="1" s="1"/>
  <c r="M71" i="1"/>
  <c r="M60" i="1" s="1"/>
  <c r="M83" i="1" s="1"/>
  <c r="M87" i="1" s="1"/>
  <c r="M88" i="1" s="1"/>
  <c r="M840" i="1"/>
  <c r="M839" i="1" s="1"/>
  <c r="M1068" i="1"/>
  <c r="M1057" i="1" s="1"/>
  <c r="M1500" i="1"/>
  <c r="M1499" i="1" s="1"/>
  <c r="M1975" i="1"/>
  <c r="M2004" i="1" s="1"/>
  <c r="M2008" i="1" s="1"/>
  <c r="M2009" i="1" s="1"/>
  <c r="M2342" i="1"/>
  <c r="M2371" i="1" s="1"/>
  <c r="M2375" i="1" s="1"/>
  <c r="M2376" i="1" s="1"/>
  <c r="M2787" i="1"/>
  <c r="M2817" i="1" s="1"/>
  <c r="M2821" i="1" s="1"/>
  <c r="M2822" i="1" s="1"/>
  <c r="M3072" i="1"/>
  <c r="M3102" i="1" s="1"/>
  <c r="M3106" i="1" s="1"/>
  <c r="M3107" i="1" s="1"/>
  <c r="M3438" i="1"/>
  <c r="M3468" i="1" s="1"/>
  <c r="M3472" i="1" s="1"/>
  <c r="M3473" i="1" s="1"/>
  <c r="M3721" i="1"/>
  <c r="M3750" i="1" s="1"/>
  <c r="M3754" i="1" s="1"/>
  <c r="M3755" i="1" s="1"/>
  <c r="M4864" i="1"/>
  <c r="M4895" i="1" s="1"/>
  <c r="M4899" i="1" s="1"/>
  <c r="M4900" i="1" s="1"/>
  <c r="M7765" i="1"/>
  <c r="M8069" i="1"/>
  <c r="M8068" i="1" s="1"/>
  <c r="M151" i="1"/>
  <c r="M140" i="1" s="1"/>
  <c r="M755" i="1"/>
  <c r="M754" i="1" s="1"/>
  <c r="M988" i="1"/>
  <c r="M977" i="1" s="1"/>
  <c r="M1039" i="1" s="1"/>
  <c r="M1047" i="1" s="1"/>
  <c r="M1708" i="1"/>
  <c r="M2015" i="1"/>
  <c r="M2045" i="1" s="1"/>
  <c r="M2049" i="1" s="1"/>
  <c r="M2050" i="1" s="1"/>
  <c r="M2331" i="1"/>
  <c r="M2335" i="1" s="1"/>
  <c r="M2336" i="1" s="1"/>
  <c r="M3479" i="1"/>
  <c r="M3508" i="1" s="1"/>
  <c r="M3512" i="1" s="1"/>
  <c r="M3513" i="1" s="1"/>
  <c r="M5891" i="1"/>
  <c r="M5922" i="1" s="1"/>
  <c r="M5926" i="1" s="1"/>
  <c r="M5927" i="1" s="1"/>
  <c r="M180" i="1"/>
  <c r="M203" i="1" s="1"/>
  <c r="M550" i="1"/>
  <c r="M539" i="1" s="1"/>
  <c r="M571" i="1" s="1"/>
  <c r="M1099" i="1"/>
  <c r="M1098" i="1" s="1"/>
  <c r="M1413" i="1"/>
  <c r="M1412" i="1" s="1"/>
  <c r="M1638" i="1"/>
  <c r="M1637" i="1" s="1"/>
  <c r="M1742" i="1"/>
  <c r="M1771" i="1" s="1"/>
  <c r="M1775" i="1" s="1"/>
  <c r="M1776" i="1" s="1"/>
  <c r="M1859" i="1"/>
  <c r="M1889" i="1" s="1"/>
  <c r="M1893" i="1" s="1"/>
  <c r="M1894" i="1" s="1"/>
  <c r="M2464" i="1"/>
  <c r="M2494" i="1" s="1"/>
  <c r="M2498" i="1" s="1"/>
  <c r="M2499" i="1" s="1"/>
  <c r="M2545" i="1"/>
  <c r="M2575" i="1" s="1"/>
  <c r="M2579" i="1" s="1"/>
  <c r="M2580" i="1" s="1"/>
  <c r="M2950" i="1"/>
  <c r="M2980" i="1" s="1"/>
  <c r="M2984" i="1" s="1"/>
  <c r="M2985" i="1" s="1"/>
  <c r="M3235" i="1"/>
  <c r="M3264" i="1" s="1"/>
  <c r="M3268" i="1" s="1"/>
  <c r="M3269" i="1" s="1"/>
  <c r="M3316" i="1"/>
  <c r="M3345" i="1" s="1"/>
  <c r="M3349" i="1" s="1"/>
  <c r="M3350" i="1" s="1"/>
  <c r="M3559" i="1"/>
  <c r="M3588" i="1" s="1"/>
  <c r="M3592" i="1" s="1"/>
  <c r="M3593" i="1" s="1"/>
  <c r="M3924" i="1"/>
  <c r="M3954" i="1" s="1"/>
  <c r="M3958" i="1" s="1"/>
  <c r="M3959" i="1" s="1"/>
  <c r="M9031" i="1"/>
  <c r="M9020" i="1" s="1"/>
  <c r="M9406" i="1"/>
  <c r="M9405" i="1" s="1"/>
  <c r="M395" i="1"/>
  <c r="M384" i="1" s="1"/>
  <c r="M683" i="1"/>
  <c r="M672" i="1" s="1"/>
  <c r="M784" i="1"/>
  <c r="M830" i="1"/>
  <c r="M829" i="1" s="1"/>
  <c r="M1209" i="1"/>
  <c r="M1208" i="1" s="1"/>
  <c r="M1280" i="1"/>
  <c r="M1395" i="1"/>
  <c r="M1384" i="1" s="1"/>
  <c r="M2261" i="1"/>
  <c r="M2291" i="1" s="1"/>
  <c r="M2295" i="1" s="1"/>
  <c r="M2296" i="1" s="1"/>
  <c r="M2626" i="1"/>
  <c r="M2655" i="1" s="1"/>
  <c r="M2659" i="1" s="1"/>
  <c r="M2660" i="1" s="1"/>
  <c r="M2746" i="1"/>
  <c r="M2776" i="1" s="1"/>
  <c r="M2780" i="1" s="1"/>
  <c r="M2781" i="1" s="1"/>
  <c r="M3113" i="1"/>
  <c r="M3142" i="1" s="1"/>
  <c r="M3146" i="1" s="1"/>
  <c r="M3147" i="1" s="1"/>
  <c r="M3153" i="1"/>
  <c r="M3183" i="1" s="1"/>
  <c r="M3187" i="1" s="1"/>
  <c r="M3188" i="1" s="1"/>
  <c r="M3599" i="1"/>
  <c r="M3628" i="1" s="1"/>
  <c r="M3632" i="1" s="1"/>
  <c r="M3633" i="1" s="1"/>
  <c r="M3639" i="1"/>
  <c r="M3669" i="1" s="1"/>
  <c r="M3673" i="1" s="1"/>
  <c r="M3674" i="1" s="1"/>
  <c r="M3884" i="1"/>
  <c r="M3913" i="1" s="1"/>
  <c r="M3917" i="1" s="1"/>
  <c r="M3918" i="1" s="1"/>
  <c r="M4293" i="1"/>
  <c r="M4322" i="1" s="1"/>
  <c r="M4326" i="1" s="1"/>
  <c r="M4327" i="1" s="1"/>
  <c r="M4452" i="1"/>
  <c r="M4483" i="1" s="1"/>
  <c r="M4487" i="1" s="1"/>
  <c r="M4488" i="1" s="1"/>
  <c r="M5194" i="1"/>
  <c r="M5224" i="1" s="1"/>
  <c r="M5228" i="1" s="1"/>
  <c r="M5229" i="1" s="1"/>
  <c r="M5275" i="1"/>
  <c r="M5305" i="1" s="1"/>
  <c r="M5309" i="1" s="1"/>
  <c r="M5310" i="1" s="1"/>
  <c r="M5847" i="1"/>
  <c r="M6292" i="1"/>
  <c r="M6330" i="1" s="1"/>
  <c r="M6334" i="1" s="1"/>
  <c r="M6335" i="1" s="1"/>
  <c r="M6339" i="1"/>
  <c r="M6372" i="1" s="1"/>
  <c r="M6376" i="1" s="1"/>
  <c r="M6377" i="1" s="1"/>
  <c r="M9124" i="1"/>
  <c r="M9123" i="1" s="1"/>
  <c r="M1938" i="1"/>
  <c r="M1966" i="1" s="1"/>
  <c r="M1970" i="1" s="1"/>
  <c r="M1971" i="1" s="1"/>
  <c r="M2137" i="1"/>
  <c r="M2167" i="1" s="1"/>
  <c r="M2171" i="1" s="1"/>
  <c r="M2172" i="1" s="1"/>
  <c r="M2423" i="1"/>
  <c r="M2453" i="1" s="1"/>
  <c r="M2457" i="1" s="1"/>
  <c r="M2458" i="1" s="1"/>
  <c r="M2910" i="1"/>
  <c r="M2939" i="1" s="1"/>
  <c r="M2943" i="1" s="1"/>
  <c r="M2944" i="1" s="1"/>
  <c r="M3275" i="1"/>
  <c r="M3305" i="1" s="1"/>
  <c r="M3309" i="1" s="1"/>
  <c r="M3310" i="1" s="1"/>
  <c r="M3397" i="1"/>
  <c r="M3427" i="1" s="1"/>
  <c r="M3431" i="1" s="1"/>
  <c r="M3432" i="1" s="1"/>
  <c r="M3761" i="1"/>
  <c r="M3791" i="1" s="1"/>
  <c r="M3795" i="1" s="1"/>
  <c r="M3796" i="1" s="1"/>
  <c r="M4660" i="1"/>
  <c r="M4690" i="1" s="1"/>
  <c r="M4694" i="1" s="1"/>
  <c r="M4695" i="1" s="1"/>
  <c r="M5355" i="1"/>
  <c r="M5385" i="1" s="1"/>
  <c r="M5389" i="1" s="1"/>
  <c r="M5390" i="1" s="1"/>
  <c r="M5640" i="1"/>
  <c r="M5670" i="1" s="1"/>
  <c r="M5674" i="1" s="1"/>
  <c r="M5675" i="1" s="1"/>
  <c r="M5933" i="1"/>
  <c r="M5962" i="1" s="1"/>
  <c r="M5966" i="1" s="1"/>
  <c r="M5967" i="1" s="1"/>
  <c r="M7073" i="1"/>
  <c r="M7108" i="1" s="1"/>
  <c r="M7112" i="1" s="1"/>
  <c r="M7113" i="1" s="1"/>
  <c r="M7352" i="1"/>
  <c r="M7390" i="1" s="1"/>
  <c r="M7394" i="1" s="1"/>
  <c r="M7395" i="1" s="1"/>
  <c r="M8446" i="1"/>
  <c r="M8445" i="1" s="1"/>
  <c r="M8488" i="1"/>
  <c r="M4212" i="1"/>
  <c r="M4241" i="1" s="1"/>
  <c r="M4245" i="1" s="1"/>
  <c r="M4246" i="1" s="1"/>
  <c r="M4373" i="1"/>
  <c r="M4401" i="1" s="1"/>
  <c r="M4405" i="1" s="1"/>
  <c r="M4406" i="1" s="1"/>
  <c r="M4534" i="1"/>
  <c r="M4562" i="1" s="1"/>
  <c r="M4566" i="1" s="1"/>
  <c r="M4567" i="1" s="1"/>
  <c r="M5153" i="1"/>
  <c r="M5183" i="1" s="1"/>
  <c r="M5187" i="1" s="1"/>
  <c r="M5188" i="1" s="1"/>
  <c r="M5437" i="1"/>
  <c r="M5466" i="1" s="1"/>
  <c r="M5470" i="1" s="1"/>
  <c r="M5471" i="1" s="1"/>
  <c r="M5765" i="1"/>
  <c r="M5795" i="1" s="1"/>
  <c r="M5799" i="1" s="1"/>
  <c r="M5800" i="1" s="1"/>
  <c r="M5973" i="1"/>
  <c r="M6003" i="1" s="1"/>
  <c r="M6007" i="1" s="1"/>
  <c r="M6008" i="1" s="1"/>
  <c r="M7030" i="1"/>
  <c r="M7064" i="1" s="1"/>
  <c r="M7068" i="1" s="1"/>
  <c r="M7069" i="1" s="1"/>
  <c r="M6090" i="1"/>
  <c r="M7286" i="1"/>
  <c r="M7285" i="1" s="1"/>
  <c r="M4252" i="1"/>
  <c r="M4282" i="1" s="1"/>
  <c r="M4286" i="1" s="1"/>
  <c r="M4287" i="1" s="1"/>
  <c r="M4412" i="1"/>
  <c r="M4441" i="1" s="1"/>
  <c r="M4445" i="1" s="1"/>
  <c r="M4446" i="1" s="1"/>
  <c r="M4586" i="1"/>
  <c r="M4947" i="1"/>
  <c r="M4978" i="1" s="1"/>
  <c r="M4982" i="1" s="1"/>
  <c r="M4983" i="1" s="1"/>
  <c r="M5112" i="1"/>
  <c r="M5142" i="1" s="1"/>
  <c r="M5146" i="1" s="1"/>
  <c r="M5147" i="1" s="1"/>
  <c r="M5477" i="1"/>
  <c r="M5507" i="1" s="1"/>
  <c r="M5511" i="1" s="1"/>
  <c r="M5512" i="1" s="1"/>
  <c r="M5806" i="1"/>
  <c r="M5836" i="1" s="1"/>
  <c r="M5840" i="1" s="1"/>
  <c r="M5841" i="1" s="1"/>
  <c r="M6113" i="1"/>
  <c r="M6154" i="1" s="1"/>
  <c r="M6158" i="1" s="1"/>
  <c r="M6159" i="1" s="1"/>
  <c r="M6164" i="1"/>
  <c r="M6195" i="1" s="1"/>
  <c r="M6199" i="1" s="1"/>
  <c r="M6200" i="1" s="1"/>
  <c r="M7751" i="1"/>
  <c r="M8242" i="1"/>
  <c r="M8273" i="1" s="1"/>
  <c r="M8277" i="1" s="1"/>
  <c r="M8278" i="1" s="1"/>
  <c r="M8390" i="1"/>
  <c r="M8389" i="1" s="1"/>
  <c r="M8502" i="1"/>
  <c r="M8501" i="1" s="1"/>
  <c r="M8500" i="1" s="1"/>
  <c r="M8549" i="1"/>
  <c r="M8548" i="1" s="1"/>
  <c r="M9480" i="1"/>
  <c r="M9479" i="1" s="1"/>
  <c r="M7211" i="1"/>
  <c r="M7245" i="1" s="1"/>
  <c r="M7249" i="1" s="1"/>
  <c r="M7250" i="1" s="1"/>
  <c r="M9142" i="1"/>
  <c r="M7401" i="1"/>
  <c r="M7434" i="1" s="1"/>
  <c r="M7438" i="1" s="1"/>
  <c r="M7439" i="1" s="1"/>
  <c r="M7707" i="1"/>
  <c r="M7706" i="1" s="1"/>
  <c r="M8382" i="1"/>
  <c r="M8371" i="1" s="1"/>
  <c r="M8995" i="1"/>
  <c r="M8994" i="1" s="1"/>
  <c r="M9165" i="1"/>
  <c r="M9154" i="1" s="1"/>
  <c r="M9187" i="1" s="1"/>
  <c r="M9261" i="1"/>
  <c r="M9250" i="1" s="1"/>
  <c r="M2706" i="1"/>
  <c r="M2735" i="1" s="1"/>
  <c r="M2739" i="1" s="1"/>
  <c r="M2740" i="1" s="1"/>
  <c r="M3843" i="1"/>
  <c r="M3873" i="1" s="1"/>
  <c r="M3877" i="1" s="1"/>
  <c r="M3878" i="1" s="1"/>
  <c r="M4824" i="1"/>
  <c r="M4853" i="1" s="1"/>
  <c r="M4857" i="1" s="1"/>
  <c r="M4858" i="1" s="1"/>
  <c r="M1900" i="1"/>
  <c r="M1929" i="1" s="1"/>
  <c r="M1933" i="1" s="1"/>
  <c r="M1934" i="1" s="1"/>
  <c r="M3356" i="1"/>
  <c r="M3386" i="1" s="1"/>
  <c r="M3390" i="1" s="1"/>
  <c r="M3391" i="1" s="1"/>
  <c r="M750" i="1"/>
  <c r="M749" i="1" s="1"/>
  <c r="M1469" i="1"/>
  <c r="M1458" i="1" s="1"/>
  <c r="M5872" i="1"/>
  <c r="M5871" i="1" s="1"/>
  <c r="M4601" i="1"/>
  <c r="M8822" i="1"/>
  <c r="M8821" i="1" s="1"/>
  <c r="M42" i="1"/>
  <c r="M41" i="1" s="1"/>
  <c r="M171" i="1"/>
  <c r="M173" i="1" s="1"/>
  <c r="M595" i="1"/>
  <c r="M584" i="1" s="1"/>
  <c r="M614" i="1" s="1"/>
  <c r="M1271" i="1"/>
  <c r="M1349" i="1"/>
  <c r="M1338" i="1" s="1"/>
  <c r="M1369" i="1" s="1"/>
  <c r="M1725" i="1"/>
  <c r="M1724" i="1" s="1"/>
  <c r="M4580" i="1"/>
  <c r="M4578" i="1" s="1"/>
  <c r="M4597" i="1"/>
  <c r="M35" i="1"/>
  <c r="M34" i="1" s="1"/>
  <c r="M158" i="1"/>
  <c r="M157" i="1" s="1"/>
  <c r="M219" i="1"/>
  <c r="M218" i="1" s="1"/>
  <c r="M223" i="1" s="1"/>
  <c r="M403" i="1"/>
  <c r="M402" i="1" s="1"/>
  <c r="M803" i="1"/>
  <c r="M792" i="1" s="1"/>
  <c r="M909" i="1"/>
  <c r="M908" i="1" s="1"/>
  <c r="M968" i="1"/>
  <c r="M1085" i="1"/>
  <c r="M1084" i="1" s="1"/>
  <c r="M1200" i="1"/>
  <c r="M1189" i="1" s="1"/>
  <c r="M1240" i="1"/>
  <c r="M1239" i="1" s="1"/>
  <c r="M1312" i="1"/>
  <c r="M1311" i="1" s="1"/>
  <c r="M1532" i="1"/>
  <c r="M1555" i="1"/>
  <c r="M1544" i="1" s="1"/>
  <c r="M1688" i="1"/>
  <c r="M1719" i="1"/>
  <c r="M1782" i="1"/>
  <c r="M1813" i="1" s="1"/>
  <c r="M1817" i="1" s="1"/>
  <c r="M1818" i="1" s="1"/>
  <c r="M4494" i="1"/>
  <c r="M4523" i="1" s="1"/>
  <c r="M4527" i="1" s="1"/>
  <c r="M4528" i="1" s="1"/>
  <c r="M6079" i="1"/>
  <c r="M6675" i="1"/>
  <c r="M6709" i="1" s="1"/>
  <c r="M6713" i="1" s="1"/>
  <c r="M6714" i="1" s="1"/>
  <c r="M8955" i="1"/>
  <c r="M8944" i="1" s="1"/>
  <c r="M9433" i="1"/>
  <c r="M9432" i="1" s="1"/>
  <c r="M108" i="1"/>
  <c r="M98" i="1" s="1"/>
  <c r="M122" i="1" s="1"/>
  <c r="M928" i="1"/>
  <c r="M927" i="1" s="1"/>
  <c r="M1317" i="1"/>
  <c r="M1316" i="1" s="1"/>
  <c r="M24" i="1"/>
  <c r="M15" i="1" s="1"/>
  <c r="M229" i="1"/>
  <c r="M408" i="1"/>
  <c r="M407" i="1" s="1"/>
  <c r="M469" i="1"/>
  <c r="M468" i="1" s="1"/>
  <c r="M638" i="1"/>
  <c r="M627" i="1" s="1"/>
  <c r="M657" i="1" s="1"/>
  <c r="M732" i="1"/>
  <c r="M731" i="1" s="1"/>
  <c r="M944" i="1"/>
  <c r="M943" i="1" s="1"/>
  <c r="M1135" i="1"/>
  <c r="M1124" i="1" s="1"/>
  <c r="M1161" i="1"/>
  <c r="M1160" i="1" s="1"/>
  <c r="M1478" i="1"/>
  <c r="M1477" i="1" s="1"/>
  <c r="M1721" i="1"/>
  <c r="M1720" i="1" s="1"/>
  <c r="M4620" i="1"/>
  <c r="M4649" i="1" s="1"/>
  <c r="M4742" i="1"/>
  <c r="M4772" i="1" s="1"/>
  <c r="M4776" i="1" s="1"/>
  <c r="M4777" i="1" s="1"/>
  <c r="M6062" i="1"/>
  <c r="M6060" i="1" s="1"/>
  <c r="M6497" i="1"/>
  <c r="M6532" i="1" s="1"/>
  <c r="M6536" i="1" s="1"/>
  <c r="M6537" i="1" s="1"/>
  <c r="M6589" i="1"/>
  <c r="M6623" i="1" s="1"/>
  <c r="M6627" i="1" s="1"/>
  <c r="M6628" i="1" s="1"/>
  <c r="M6940" i="1"/>
  <c r="M6974" i="1" s="1"/>
  <c r="M6978" i="1" s="1"/>
  <c r="M6979" i="1" s="1"/>
  <c r="M7745" i="1"/>
  <c r="M7743" i="1" s="1"/>
  <c r="M8121" i="1"/>
  <c r="M8120" i="1" s="1"/>
  <c r="M7766" i="1"/>
  <c r="M8657" i="1"/>
  <c r="M8688" i="1" s="1"/>
  <c r="M8895" i="1"/>
  <c r="M8894" i="1" s="1"/>
  <c r="M454" i="1"/>
  <c r="M453" i="1" s="1"/>
  <c r="M697" i="1"/>
  <c r="M696" i="1" s="1"/>
  <c r="M1577" i="1"/>
  <c r="M1576" i="1" s="1"/>
  <c r="M4333" i="1"/>
  <c r="M4362" i="1" s="1"/>
  <c r="M4366" i="1" s="1"/>
  <c r="M4367" i="1" s="1"/>
  <c r="M4783" i="1"/>
  <c r="M4813" i="1" s="1"/>
  <c r="M4817" i="1" s="1"/>
  <c r="M4818" i="1" s="1"/>
  <c r="M4906" i="1"/>
  <c r="M4936" i="1" s="1"/>
  <c r="M4940" i="1" s="1"/>
  <c r="M4941" i="1" s="1"/>
  <c r="M5072" i="1"/>
  <c r="M5101" i="1" s="1"/>
  <c r="M5105" i="1" s="1"/>
  <c r="M5106" i="1" s="1"/>
  <c r="M5396" i="1"/>
  <c r="M5426" i="1" s="1"/>
  <c r="M5430" i="1" s="1"/>
  <c r="M5431" i="1" s="1"/>
  <c r="M5723" i="1"/>
  <c r="M5754" i="1" s="1"/>
  <c r="M5758" i="1" s="1"/>
  <c r="M5759" i="1" s="1"/>
  <c r="M6014" i="1"/>
  <c r="M6044" i="1" s="1"/>
  <c r="M6048" i="1" s="1"/>
  <c r="M6049" i="1" s="1"/>
  <c r="M6718" i="1"/>
  <c r="M6752" i="1" s="1"/>
  <c r="M6756" i="1" s="1"/>
  <c r="M6757" i="1" s="1"/>
  <c r="M7550" i="1"/>
  <c r="M7549" i="1" s="1"/>
  <c r="M7772" i="1"/>
  <c r="M7771" i="1" s="1"/>
  <c r="M7962" i="1"/>
  <c r="M7992" i="1" s="1"/>
  <c r="M7996" i="1" s="1"/>
  <c r="M7997" i="1" s="1"/>
  <c r="M8044" i="1"/>
  <c r="M8482" i="1"/>
  <c r="M8480" i="1" s="1"/>
  <c r="M8524" i="1"/>
  <c r="M8859" i="1"/>
  <c r="M8848" i="1" s="1"/>
  <c r="M7806" i="1"/>
  <c r="M7795" i="1" s="1"/>
  <c r="M7827" i="1" s="1"/>
  <c r="M7762" i="1"/>
  <c r="M8579" i="1"/>
  <c r="M8568" i="1" s="1"/>
  <c r="M8601" i="1" s="1"/>
  <c r="M8499" i="1"/>
  <c r="M9117" i="1"/>
  <c r="M9116" i="1" s="1"/>
  <c r="M9216" i="1"/>
  <c r="M9205" i="1" s="1"/>
  <c r="M9235" i="1" s="1"/>
  <c r="M6408" i="1"/>
  <c r="M6441" i="1" s="1"/>
  <c r="M6445" i="1" s="1"/>
  <c r="M6446" i="1" s="1"/>
  <c r="M6543" i="1"/>
  <c r="M6578" i="1" s="1"/>
  <c r="M6582" i="1" s="1"/>
  <c r="M6583" i="1" s="1"/>
  <c r="M6763" i="1"/>
  <c r="M6790" i="1" s="1"/>
  <c r="M6794" i="1" s="1"/>
  <c r="M6795" i="1" s="1"/>
  <c r="M6895" i="1"/>
  <c r="M6929" i="1" s="1"/>
  <c r="M6933" i="1" s="1"/>
  <c r="M6934" i="1" s="1"/>
  <c r="M7119" i="1"/>
  <c r="M7153" i="1" s="1"/>
  <c r="M7157" i="1" s="1"/>
  <c r="M7158" i="1" s="1"/>
  <c r="M7256" i="1"/>
  <c r="M7776" i="1"/>
  <c r="M7775" i="1" s="1"/>
  <c r="M7879" i="1"/>
  <c r="M7910" i="1" s="1"/>
  <c r="M7914" i="1" s="1"/>
  <c r="M7915" i="1" s="1"/>
  <c r="M8003" i="1"/>
  <c r="M8033" i="1" s="1"/>
  <c r="M8037" i="1" s="1"/>
  <c r="M8038" i="1" s="1"/>
  <c r="M8284" i="1"/>
  <c r="M8314" i="1" s="1"/>
  <c r="M8318" i="1" s="1"/>
  <c r="M8319" i="1" s="1"/>
  <c r="M8700" i="1"/>
  <c r="M8733" i="1" s="1"/>
  <c r="M8980" i="1"/>
  <c r="M8979" i="1" s="1"/>
  <c r="M6452" i="1"/>
  <c r="M6486" i="1" s="1"/>
  <c r="M6490" i="1" s="1"/>
  <c r="M6491" i="1" s="1"/>
  <c r="M6634" i="1"/>
  <c r="M6666" i="1" s="1"/>
  <c r="M6670" i="1" s="1"/>
  <c r="M6671" i="1" s="1"/>
  <c r="M6801" i="1"/>
  <c r="M6836" i="1" s="1"/>
  <c r="M6840" i="1" s="1"/>
  <c r="M6841" i="1" s="1"/>
  <c r="M6985" i="1"/>
  <c r="M7019" i="1" s="1"/>
  <c r="M7023" i="1" s="1"/>
  <c r="M7024" i="1" s="1"/>
  <c r="M7164" i="1"/>
  <c r="M7200" i="1" s="1"/>
  <c r="M7204" i="1" s="1"/>
  <c r="M7205" i="1" s="1"/>
  <c r="M7445" i="1"/>
  <c r="M7469" i="1" s="1"/>
  <c r="M7473" i="1" s="1"/>
  <c r="M7474" i="1" s="1"/>
  <c r="M7495" i="1"/>
  <c r="M7484" i="1" s="1"/>
  <c r="M7515" i="1" s="1"/>
  <c r="M7921" i="1"/>
  <c r="M7951" i="1" s="1"/>
  <c r="M7955" i="1" s="1"/>
  <c r="M7956" i="1" s="1"/>
  <c r="M8159" i="1"/>
  <c r="M8189" i="1" s="1"/>
  <c r="M8193" i="1" s="1"/>
  <c r="M8194" i="1" s="1"/>
  <c r="M8325" i="1"/>
  <c r="M8356" i="1" s="1"/>
  <c r="M8360" i="1" s="1"/>
  <c r="M8361" i="1" s="1"/>
  <c r="M8504" i="1"/>
  <c r="M8503" i="1" s="1"/>
  <c r="M9316" i="1"/>
  <c r="M9315" i="1" s="1"/>
  <c r="M9492" i="1"/>
  <c r="M6081" i="1"/>
  <c r="M6080" i="1" s="1"/>
  <c r="M8131" i="1"/>
  <c r="M8130" i="1" s="1"/>
  <c r="M9328" i="1"/>
  <c r="M9331" i="1" s="1"/>
  <c r="M9108" i="1"/>
  <c r="M9107" i="1" s="1"/>
  <c r="M9270" i="1"/>
  <c r="M9269" i="1" s="1"/>
  <c r="M9291" i="1"/>
  <c r="M9290" i="1" s="1"/>
  <c r="Q7716" i="1"/>
  <c r="Q7694" i="1"/>
  <c r="Q1654" i="1"/>
  <c r="Q1631" i="1"/>
  <c r="Q1602" i="1"/>
  <c r="Q1518" i="1"/>
  <c r="Q1510" i="1"/>
  <c r="Q1296" i="1"/>
  <c r="Q1287" i="1"/>
  <c r="Q1024" i="1"/>
  <c r="Q1025" i="1"/>
  <c r="Q1010" i="1"/>
  <c r="Q984" i="1"/>
  <c r="M1439" i="1" l="1"/>
  <c r="M1448" i="1" s="1"/>
  <c r="M1451" i="1" s="1"/>
  <c r="M9057" i="1"/>
  <c r="M9065" i="1" s="1"/>
  <c r="M9068" i="1" s="1"/>
  <c r="M9374" i="1"/>
  <c r="M9375" i="1" s="1"/>
  <c r="M8148" i="1"/>
  <c r="M8152" i="1" s="1"/>
  <c r="M8153" i="1" s="1"/>
  <c r="M8830" i="1"/>
  <c r="M8838" i="1" s="1"/>
  <c r="M8841" i="1" s="1"/>
  <c r="M481" i="1"/>
  <c r="M377" i="1"/>
  <c r="M534" i="1"/>
  <c r="M535" i="1" s="1"/>
  <c r="M1262" i="1"/>
  <c r="M1273" i="1" s="1"/>
  <c r="M9191" i="1"/>
  <c r="M9192" i="1" s="1"/>
  <c r="M961" i="1"/>
  <c r="M970" i="1" s="1"/>
  <c r="M8556" i="1"/>
  <c r="M8518" i="1" s="1"/>
  <c r="M8781" i="1"/>
  <c r="M8782" i="1" s="1"/>
  <c r="M373" i="1"/>
  <c r="M374" i="1" s="1"/>
  <c r="M578" i="1"/>
  <c r="M7297" i="1"/>
  <c r="M7301" i="1" s="1"/>
  <c r="M7302" i="1" s="1"/>
  <c r="M303" i="1"/>
  <c r="M299" i="1"/>
  <c r="M300" i="1" s="1"/>
  <c r="M6070" i="1"/>
  <c r="M6059" i="1" s="1"/>
  <c r="M207" i="1"/>
  <c r="M208" i="1" s="1"/>
  <c r="M8462" i="1"/>
  <c r="M8471" i="1" s="1"/>
  <c r="M261" i="1"/>
  <c r="M262" i="1" s="1"/>
  <c r="M211" i="1"/>
  <c r="M9195" i="1"/>
  <c r="M9198" i="1" s="1"/>
  <c r="M6089" i="1"/>
  <c r="M6088" i="1" s="1"/>
  <c r="M1171" i="1"/>
  <c r="M1179" i="1" s="1"/>
  <c r="M9483" i="1"/>
  <c r="M9494" i="1" s="1"/>
  <c r="M9497" i="1" s="1"/>
  <c r="M9061" i="1"/>
  <c r="M9062" i="1" s="1"/>
  <c r="M8085" i="1"/>
  <c r="M8089" i="1" s="1"/>
  <c r="M8090" i="1" s="1"/>
  <c r="M7725" i="1"/>
  <c r="M1322" i="1"/>
  <c r="M8651" i="1"/>
  <c r="M1043" i="1"/>
  <c r="M1044" i="1" s="1"/>
  <c r="M336" i="1"/>
  <c r="M337" i="1" s="1"/>
  <c r="M91" i="1"/>
  <c r="M762" i="1"/>
  <c r="M786" i="1" s="1"/>
  <c r="M5880" i="1"/>
  <c r="M5884" i="1" s="1"/>
  <c r="M5885" i="1" s="1"/>
  <c r="M9321" i="1"/>
  <c r="M45" i="1"/>
  <c r="M133" i="1" s="1"/>
  <c r="M1680" i="1"/>
  <c r="M1691" i="1" s="1"/>
  <c r="M1109" i="1"/>
  <c r="M860" i="1"/>
  <c r="M416" i="1"/>
  <c r="M167" i="1"/>
  <c r="M174" i="1" s="1"/>
  <c r="M9241" i="1"/>
  <c r="M9243" i="1" s="1"/>
  <c r="M9239" i="1"/>
  <c r="M9240" i="1" s="1"/>
  <c r="M7734" i="1"/>
  <c r="M130" i="1"/>
  <c r="M126" i="1"/>
  <c r="M127" i="1" s="1"/>
  <c r="M7831" i="1"/>
  <c r="M7832" i="1" s="1"/>
  <c r="M621" i="1"/>
  <c r="M618" i="1"/>
  <c r="M619" i="1" s="1"/>
  <c r="M7519" i="1"/>
  <c r="M7520" i="1" s="1"/>
  <c r="M7523" i="1"/>
  <c r="M665" i="1"/>
  <c r="M490" i="1"/>
  <c r="M9000" i="1"/>
  <c r="M9010" i="1" s="1"/>
  <c r="M8834" i="1"/>
  <c r="M8835" i="1" s="1"/>
  <c r="M8694" i="1"/>
  <c r="M8692" i="1"/>
  <c r="M1710" i="1"/>
  <c r="M1699" i="1" s="1"/>
  <c r="M1728" i="1" s="1"/>
  <c r="M663" i="1"/>
  <c r="M661" i="1"/>
  <c r="M662" i="1" s="1"/>
  <c r="M8490" i="1"/>
  <c r="M8479" i="1" s="1"/>
  <c r="M8509" i="1" s="1"/>
  <c r="M7764" i="1"/>
  <c r="M7763" i="1" s="1"/>
  <c r="M4653" i="1"/>
  <c r="M4654" i="1" s="1"/>
  <c r="M232" i="1"/>
  <c r="M4588" i="1"/>
  <c r="M4577" i="1" s="1"/>
  <c r="M7753" i="1"/>
  <c r="M7742" i="1" s="1"/>
  <c r="M8926" i="1"/>
  <c r="M8737" i="1"/>
  <c r="M8738" i="1" s="1"/>
  <c r="M8739" i="1"/>
  <c r="M575" i="1"/>
  <c r="M576" i="1" s="1"/>
  <c r="M1523" i="1"/>
  <c r="M4599" i="1"/>
  <c r="M4598" i="1" s="1"/>
  <c r="M9134" i="1"/>
  <c r="M8607" i="1"/>
  <c r="M8605" i="1"/>
  <c r="M1373" i="1"/>
  <c r="M1374" i="1" s="1"/>
  <c r="M1375" i="1"/>
  <c r="M4570" i="1"/>
  <c r="K9491" i="1"/>
  <c r="J9491" i="1"/>
  <c r="I9491" i="1"/>
  <c r="K9490" i="1"/>
  <c r="J9490" i="1"/>
  <c r="I9490" i="1"/>
  <c r="K9489" i="1"/>
  <c r="J9489" i="1"/>
  <c r="I9489" i="1"/>
  <c r="K9488" i="1"/>
  <c r="J9488" i="1"/>
  <c r="I9488" i="1"/>
  <c r="K9487" i="1"/>
  <c r="J9487" i="1"/>
  <c r="I9487" i="1"/>
  <c r="K9481" i="1"/>
  <c r="J9481" i="1"/>
  <c r="I9481" i="1"/>
  <c r="K9450" i="1"/>
  <c r="J9450" i="1"/>
  <c r="I9450" i="1"/>
  <c r="K9447" i="1"/>
  <c r="J9447" i="1"/>
  <c r="I9447" i="1"/>
  <c r="K9434" i="1"/>
  <c r="J9434" i="1"/>
  <c r="I9434" i="1"/>
  <c r="K9413" i="1"/>
  <c r="J9413" i="1"/>
  <c r="I9413" i="1"/>
  <c r="K9408" i="1"/>
  <c r="J9408" i="1"/>
  <c r="I9408" i="1"/>
  <c r="K9399" i="1"/>
  <c r="J9399" i="1"/>
  <c r="I9399" i="1"/>
  <c r="K9394" i="1"/>
  <c r="J9394" i="1"/>
  <c r="I9394" i="1"/>
  <c r="K9388" i="1"/>
  <c r="K9386" i="1" s="1"/>
  <c r="J9388" i="1"/>
  <c r="J9386" i="1" s="1"/>
  <c r="I9388" i="1"/>
  <c r="I9386" i="1" s="1"/>
  <c r="K9366" i="1"/>
  <c r="K9365" i="1" s="1"/>
  <c r="J9366" i="1"/>
  <c r="J9365" i="1" s="1"/>
  <c r="I9366" i="1"/>
  <c r="I9365" i="1" s="1"/>
  <c r="K9363" i="1"/>
  <c r="K9362" i="1" s="1"/>
  <c r="J9363" i="1"/>
  <c r="J9362" i="1" s="1"/>
  <c r="I9363" i="1"/>
  <c r="I9362" i="1" s="1"/>
  <c r="K9360" i="1"/>
  <c r="K9359" i="1" s="1"/>
  <c r="J9360" i="1"/>
  <c r="J9359" i="1" s="1"/>
  <c r="I9360" i="1"/>
  <c r="I9359" i="1" s="1"/>
  <c r="K9355" i="1"/>
  <c r="K9346" i="1" s="1"/>
  <c r="J9355" i="1"/>
  <c r="I9355" i="1"/>
  <c r="K9344" i="1"/>
  <c r="J9344" i="1"/>
  <c r="I9344" i="1"/>
  <c r="K9338" i="1"/>
  <c r="K9336" i="1" s="1"/>
  <c r="J9338" i="1"/>
  <c r="J9336" i="1" s="1"/>
  <c r="I9338" i="1"/>
  <c r="I9336" i="1" s="1"/>
  <c r="K9330" i="1"/>
  <c r="J9330" i="1"/>
  <c r="I9330" i="1"/>
  <c r="K9329" i="1"/>
  <c r="J9329" i="1"/>
  <c r="I9329" i="1"/>
  <c r="K9327" i="1"/>
  <c r="J9327" i="1"/>
  <c r="I9327" i="1"/>
  <c r="K9326" i="1"/>
  <c r="J9326" i="1"/>
  <c r="I9326" i="1"/>
  <c r="K9325" i="1"/>
  <c r="J9325" i="1"/>
  <c r="I9325" i="1"/>
  <c r="K9317" i="1"/>
  <c r="J9317" i="1"/>
  <c r="I9317" i="1"/>
  <c r="I9328" i="1" s="1"/>
  <c r="K9296" i="1"/>
  <c r="J9296" i="1"/>
  <c r="I9296" i="1"/>
  <c r="K9292" i="1"/>
  <c r="J9292" i="1"/>
  <c r="I9292" i="1"/>
  <c r="K9287" i="1"/>
  <c r="J9287" i="1"/>
  <c r="I9287" i="1"/>
  <c r="K9272" i="1"/>
  <c r="J9272" i="1"/>
  <c r="I9272" i="1"/>
  <c r="K9265" i="1"/>
  <c r="J9265" i="1"/>
  <c r="I9265" i="1"/>
  <c r="K9259" i="1"/>
  <c r="J9259" i="1"/>
  <c r="I9259" i="1"/>
  <c r="K9253" i="1"/>
  <c r="K9251" i="1" s="1"/>
  <c r="J9253" i="1"/>
  <c r="J9251" i="1" s="1"/>
  <c r="I9253" i="1"/>
  <c r="I9251" i="1" s="1"/>
  <c r="K9233" i="1"/>
  <c r="K9232" i="1" s="1"/>
  <c r="J9233" i="1"/>
  <c r="J9232" i="1" s="1"/>
  <c r="I9233" i="1"/>
  <c r="I9232" i="1" s="1"/>
  <c r="K9230" i="1"/>
  <c r="K9229" i="1" s="1"/>
  <c r="J9230" i="1"/>
  <c r="J9229" i="1" s="1"/>
  <c r="I9230" i="1"/>
  <c r="I9229" i="1" s="1"/>
  <c r="K9225" i="1"/>
  <c r="J9225" i="1"/>
  <c r="J9216" i="1" s="1"/>
  <c r="I9225" i="1"/>
  <c r="K9214" i="1"/>
  <c r="J9214" i="1"/>
  <c r="I9214" i="1"/>
  <c r="K9208" i="1"/>
  <c r="K9206" i="1" s="1"/>
  <c r="J9208" i="1"/>
  <c r="J9206" i="1" s="1"/>
  <c r="I9208" i="1"/>
  <c r="I9206" i="1" s="1"/>
  <c r="K9184" i="1"/>
  <c r="J9184" i="1"/>
  <c r="I9184" i="1"/>
  <c r="K9179" i="1"/>
  <c r="K9178" i="1" s="1"/>
  <c r="J9179" i="1"/>
  <c r="J9178" i="1" s="1"/>
  <c r="I9179" i="1"/>
  <c r="I9178" i="1" s="1"/>
  <c r="K9174" i="1"/>
  <c r="J9174" i="1"/>
  <c r="I9174" i="1"/>
  <c r="K9163" i="1"/>
  <c r="J9163" i="1"/>
  <c r="I9163" i="1"/>
  <c r="K9157" i="1"/>
  <c r="K9155" i="1" s="1"/>
  <c r="J9157" i="1"/>
  <c r="J9155" i="1" s="1"/>
  <c r="I9157" i="1"/>
  <c r="I9155" i="1" s="1"/>
  <c r="K9141" i="1"/>
  <c r="J9141" i="1"/>
  <c r="I9141" i="1"/>
  <c r="K9140" i="1"/>
  <c r="J9140" i="1"/>
  <c r="I9140" i="1"/>
  <c r="K9139" i="1"/>
  <c r="J9139" i="1"/>
  <c r="I9139" i="1"/>
  <c r="K9138" i="1"/>
  <c r="J9138" i="1"/>
  <c r="I9138" i="1"/>
  <c r="K9131" i="1"/>
  <c r="J9131" i="1"/>
  <c r="I9131" i="1"/>
  <c r="K9125" i="1"/>
  <c r="J9125" i="1"/>
  <c r="I9125" i="1"/>
  <c r="K9118" i="1"/>
  <c r="J9118" i="1"/>
  <c r="I9118" i="1"/>
  <c r="K9113" i="1"/>
  <c r="J9113" i="1"/>
  <c r="I9113" i="1"/>
  <c r="K9110" i="1"/>
  <c r="J9110" i="1"/>
  <c r="I9110" i="1"/>
  <c r="K9099" i="1"/>
  <c r="J9099" i="1"/>
  <c r="I9099" i="1"/>
  <c r="K9092" i="1"/>
  <c r="J9092" i="1"/>
  <c r="I9092" i="1"/>
  <c r="K9087" i="1"/>
  <c r="J9087" i="1"/>
  <c r="I9087" i="1"/>
  <c r="K9084" i="1"/>
  <c r="J9084" i="1"/>
  <c r="I9084" i="1"/>
  <c r="K9078" i="1"/>
  <c r="K9076" i="1" s="1"/>
  <c r="J9078" i="1"/>
  <c r="J9076" i="1" s="1"/>
  <c r="I9078" i="1"/>
  <c r="I9076" i="1" s="1"/>
  <c r="K9053" i="1"/>
  <c r="J9053" i="1"/>
  <c r="I9053" i="1"/>
  <c r="K9050" i="1"/>
  <c r="J9050" i="1"/>
  <c r="I9050" i="1"/>
  <c r="K9046" i="1"/>
  <c r="K9045" i="1" s="1"/>
  <c r="J9046" i="1"/>
  <c r="J9045" i="1" s="1"/>
  <c r="I9046" i="1"/>
  <c r="I9045" i="1" s="1"/>
  <c r="K9040" i="1"/>
  <c r="J9040" i="1"/>
  <c r="I9040" i="1"/>
  <c r="K9029" i="1"/>
  <c r="J9029" i="1"/>
  <c r="I9029" i="1"/>
  <c r="K9023" i="1"/>
  <c r="K9021" i="1" s="1"/>
  <c r="J9023" i="1"/>
  <c r="J9021" i="1" s="1"/>
  <c r="I9023" i="1"/>
  <c r="I9021" i="1" s="1"/>
  <c r="K9006" i="1"/>
  <c r="J9006" i="1"/>
  <c r="I9006" i="1"/>
  <c r="K9005" i="1"/>
  <c r="J9005" i="1"/>
  <c r="I9005" i="1"/>
  <c r="K9004" i="1"/>
  <c r="J9004" i="1"/>
  <c r="I9004" i="1"/>
  <c r="K8997" i="1"/>
  <c r="J8997" i="1"/>
  <c r="I8997" i="1"/>
  <c r="K8991" i="1"/>
  <c r="J8991" i="1"/>
  <c r="I8991" i="1"/>
  <c r="K8981" i="1"/>
  <c r="J8981" i="1"/>
  <c r="I8981" i="1"/>
  <c r="K8967" i="1"/>
  <c r="J8967" i="1"/>
  <c r="I8967" i="1"/>
  <c r="K8963" i="1"/>
  <c r="J8963" i="1"/>
  <c r="I8963" i="1"/>
  <c r="K8956" i="1"/>
  <c r="J8956" i="1"/>
  <c r="I8956" i="1"/>
  <c r="K8953" i="1"/>
  <c r="J8953" i="1"/>
  <c r="I8953" i="1"/>
  <c r="K8947" i="1"/>
  <c r="K8945" i="1" s="1"/>
  <c r="J8947" i="1"/>
  <c r="J8945" i="1" s="1"/>
  <c r="I8947" i="1"/>
  <c r="I8945" i="1" s="1"/>
  <c r="K8922" i="1"/>
  <c r="J8922" i="1"/>
  <c r="I8922" i="1"/>
  <c r="K8913" i="1"/>
  <c r="J8913" i="1"/>
  <c r="I8913" i="1"/>
  <c r="K8909" i="1"/>
  <c r="J8909" i="1"/>
  <c r="I8909" i="1"/>
  <c r="K8906" i="1"/>
  <c r="J8906" i="1"/>
  <c r="I8906" i="1"/>
  <c r="K8901" i="1"/>
  <c r="J8901" i="1"/>
  <c r="I8901" i="1"/>
  <c r="K8896" i="1"/>
  <c r="J8896" i="1"/>
  <c r="I8896" i="1"/>
  <c r="K8890" i="1"/>
  <c r="J8890" i="1"/>
  <c r="I8890" i="1"/>
  <c r="K8879" i="1"/>
  <c r="J8879" i="1"/>
  <c r="I8879" i="1"/>
  <c r="K8873" i="1"/>
  <c r="J8873" i="1"/>
  <c r="I8873" i="1"/>
  <c r="K8870" i="1"/>
  <c r="J8870" i="1"/>
  <c r="I8870" i="1"/>
  <c r="K8864" i="1"/>
  <c r="J8864" i="1"/>
  <c r="I8864" i="1"/>
  <c r="K8861" i="1"/>
  <c r="J8861" i="1"/>
  <c r="I8861" i="1"/>
  <c r="K8857" i="1"/>
  <c r="J8857" i="1"/>
  <c r="I8857" i="1"/>
  <c r="K8851" i="1"/>
  <c r="K8849" i="1" s="1"/>
  <c r="J8851" i="1"/>
  <c r="J8849" i="1" s="1"/>
  <c r="I8851" i="1"/>
  <c r="I8849" i="1" s="1"/>
  <c r="K8827" i="1"/>
  <c r="J8827" i="1"/>
  <c r="I8827" i="1"/>
  <c r="K8823" i="1"/>
  <c r="J8823" i="1"/>
  <c r="I8823" i="1"/>
  <c r="K8819" i="1"/>
  <c r="K8818" i="1" s="1"/>
  <c r="J8819" i="1"/>
  <c r="J8818" i="1" s="1"/>
  <c r="I8819" i="1"/>
  <c r="I8818" i="1" s="1"/>
  <c r="K8814" i="1"/>
  <c r="J8814" i="1"/>
  <c r="I8814" i="1"/>
  <c r="K8803" i="1"/>
  <c r="J8803" i="1"/>
  <c r="I8803" i="1"/>
  <c r="K8797" i="1"/>
  <c r="K8795" i="1" s="1"/>
  <c r="J8797" i="1"/>
  <c r="J8795" i="1" s="1"/>
  <c r="I8797" i="1"/>
  <c r="I8795" i="1" s="1"/>
  <c r="K8774" i="1"/>
  <c r="K8773" i="1" s="1"/>
  <c r="J8774" i="1"/>
  <c r="J8773" i="1" s="1"/>
  <c r="I8774" i="1"/>
  <c r="I8773" i="1" s="1"/>
  <c r="K8770" i="1"/>
  <c r="J8770" i="1"/>
  <c r="J8769" i="1" s="1"/>
  <c r="J8768" i="1" s="1"/>
  <c r="I8770" i="1"/>
  <c r="I8769" i="1" s="1"/>
  <c r="I8768" i="1" s="1"/>
  <c r="K8764" i="1"/>
  <c r="K8755" i="1" s="1"/>
  <c r="J8764" i="1"/>
  <c r="J8755" i="1" s="1"/>
  <c r="I8764" i="1"/>
  <c r="I8755" i="1" s="1"/>
  <c r="K8753" i="1"/>
  <c r="J8753" i="1"/>
  <c r="I8753" i="1"/>
  <c r="K8748" i="1"/>
  <c r="K8746" i="1" s="1"/>
  <c r="J8748" i="1"/>
  <c r="J8746" i="1" s="1"/>
  <c r="I8748" i="1"/>
  <c r="I8746" i="1" s="1"/>
  <c r="K8730" i="1"/>
  <c r="K8729" i="1" s="1"/>
  <c r="J8730" i="1"/>
  <c r="J8729" i="1" s="1"/>
  <c r="I8730" i="1"/>
  <c r="I8729" i="1" s="1"/>
  <c r="K8726" i="1"/>
  <c r="K8725" i="1" s="1"/>
  <c r="K8724" i="1" s="1"/>
  <c r="J8726" i="1"/>
  <c r="J8725" i="1" s="1"/>
  <c r="J8724" i="1" s="1"/>
  <c r="I8726" i="1"/>
  <c r="I8725" i="1" s="1"/>
  <c r="I8724" i="1" s="1"/>
  <c r="K8720" i="1"/>
  <c r="K8711" i="1" s="1"/>
  <c r="J8720" i="1"/>
  <c r="J8711" i="1" s="1"/>
  <c r="I8720" i="1"/>
  <c r="I8711" i="1" s="1"/>
  <c r="K8709" i="1"/>
  <c r="J8709" i="1"/>
  <c r="I8709" i="1"/>
  <c r="K8703" i="1"/>
  <c r="K8701" i="1" s="1"/>
  <c r="J8703" i="1"/>
  <c r="J8701" i="1" s="1"/>
  <c r="I8703" i="1"/>
  <c r="I8701" i="1" s="1"/>
  <c r="K8685" i="1"/>
  <c r="K8684" i="1" s="1"/>
  <c r="J8685" i="1"/>
  <c r="J8684" i="1" s="1"/>
  <c r="I8685" i="1"/>
  <c r="I8684" i="1" s="1"/>
  <c r="K8682" i="1"/>
  <c r="K8681" i="1" s="1"/>
  <c r="J8682" i="1"/>
  <c r="J8681" i="1" s="1"/>
  <c r="I8682" i="1"/>
  <c r="I8681" i="1" s="1"/>
  <c r="K8677" i="1"/>
  <c r="K8668" i="1" s="1"/>
  <c r="J8677" i="1"/>
  <c r="J8668" i="1" s="1"/>
  <c r="I8677" i="1"/>
  <c r="I8668" i="1" s="1"/>
  <c r="K8666" i="1"/>
  <c r="J8666" i="1"/>
  <c r="I8666" i="1"/>
  <c r="K8660" i="1"/>
  <c r="K8658" i="1" s="1"/>
  <c r="J8660" i="1"/>
  <c r="J8658" i="1" s="1"/>
  <c r="I8660" i="1"/>
  <c r="I8658" i="1" s="1"/>
  <c r="K8643" i="1"/>
  <c r="K8642" i="1" s="1"/>
  <c r="J8643" i="1"/>
  <c r="J8642" i="1" s="1"/>
  <c r="I8643" i="1"/>
  <c r="I8642" i="1" s="1"/>
  <c r="K8639" i="1"/>
  <c r="K8638" i="1" s="1"/>
  <c r="K8637" i="1" s="1"/>
  <c r="J8639" i="1"/>
  <c r="J8638" i="1" s="1"/>
  <c r="J8637" i="1" s="1"/>
  <c r="I8639" i="1"/>
  <c r="I8638" i="1" s="1"/>
  <c r="I8637" i="1" s="1"/>
  <c r="K8633" i="1"/>
  <c r="K8624" i="1" s="1"/>
  <c r="J8633" i="1"/>
  <c r="J8624" i="1" s="1"/>
  <c r="I8633" i="1"/>
  <c r="I8624" i="1" s="1"/>
  <c r="K8622" i="1"/>
  <c r="J8622" i="1"/>
  <c r="I8622" i="1"/>
  <c r="K8616" i="1"/>
  <c r="K8614" i="1" s="1"/>
  <c r="J8616" i="1"/>
  <c r="J8614" i="1" s="1"/>
  <c r="I8616" i="1"/>
  <c r="I8614" i="1" s="1"/>
  <c r="K8596" i="1"/>
  <c r="K8595" i="1" s="1"/>
  <c r="J8596" i="1"/>
  <c r="J8595" i="1" s="1"/>
  <c r="I8596" i="1"/>
  <c r="I8595" i="1" s="1"/>
  <c r="K8593" i="1"/>
  <c r="K8592" i="1" s="1"/>
  <c r="J8593" i="1"/>
  <c r="J8592" i="1" s="1"/>
  <c r="I8593" i="1"/>
  <c r="I8592" i="1" s="1"/>
  <c r="K8588" i="1"/>
  <c r="K8579" i="1" s="1"/>
  <c r="J8588" i="1"/>
  <c r="J8579" i="1" s="1"/>
  <c r="I8588" i="1"/>
  <c r="I8579" i="1" s="1"/>
  <c r="K8577" i="1"/>
  <c r="J8577" i="1"/>
  <c r="I8577" i="1"/>
  <c r="K8571" i="1"/>
  <c r="K8569" i="1" s="1"/>
  <c r="J8571" i="1"/>
  <c r="J8569" i="1" s="1"/>
  <c r="I8571" i="1"/>
  <c r="I8569" i="1" s="1"/>
  <c r="K8554" i="1"/>
  <c r="K8553" i="1" s="1"/>
  <c r="J8554" i="1"/>
  <c r="J8553" i="1" s="1"/>
  <c r="I8554" i="1"/>
  <c r="I8553" i="1" s="1"/>
  <c r="K8550" i="1"/>
  <c r="K8549" i="1" s="1"/>
  <c r="K8548" i="1" s="1"/>
  <c r="J8550" i="1"/>
  <c r="I8550" i="1"/>
  <c r="K8544" i="1"/>
  <c r="J8544" i="1"/>
  <c r="J8535" i="1" s="1"/>
  <c r="I8544" i="1"/>
  <c r="I8535" i="1" s="1"/>
  <c r="K8533" i="1"/>
  <c r="J8533" i="1"/>
  <c r="I8533" i="1"/>
  <c r="K8527" i="1"/>
  <c r="K8525" i="1" s="1"/>
  <c r="J8527" i="1"/>
  <c r="J8525" i="1" s="1"/>
  <c r="I8527" i="1"/>
  <c r="I8525" i="1" s="1"/>
  <c r="K8508" i="1"/>
  <c r="J8508" i="1"/>
  <c r="I8508" i="1"/>
  <c r="K8507" i="1"/>
  <c r="J8507" i="1"/>
  <c r="I8507" i="1"/>
  <c r="K8506" i="1"/>
  <c r="J8506" i="1"/>
  <c r="I8506" i="1"/>
  <c r="K8505" i="1"/>
  <c r="J8505" i="1"/>
  <c r="I8505" i="1"/>
  <c r="K8498" i="1"/>
  <c r="J8498" i="1"/>
  <c r="I8498" i="1"/>
  <c r="K8497" i="1"/>
  <c r="J8497" i="1"/>
  <c r="I8497" i="1"/>
  <c r="K8496" i="1"/>
  <c r="J8496" i="1"/>
  <c r="I8496" i="1"/>
  <c r="K8495" i="1"/>
  <c r="J8495" i="1"/>
  <c r="I8495" i="1"/>
  <c r="K8494" i="1"/>
  <c r="J8494" i="1"/>
  <c r="I8494" i="1"/>
  <c r="K8493" i="1"/>
  <c r="J8493" i="1"/>
  <c r="I8493" i="1"/>
  <c r="K8492" i="1"/>
  <c r="J8492" i="1"/>
  <c r="I8492" i="1"/>
  <c r="K8491" i="1"/>
  <c r="J8491" i="1"/>
  <c r="I8491" i="1"/>
  <c r="K8489" i="1"/>
  <c r="J8489" i="1"/>
  <c r="I8489" i="1"/>
  <c r="I8488" i="1" s="1"/>
  <c r="K8487" i="1"/>
  <c r="J8487" i="1"/>
  <c r="I8487" i="1"/>
  <c r="K8486" i="1"/>
  <c r="J8486" i="1"/>
  <c r="I8486" i="1"/>
  <c r="K8485" i="1"/>
  <c r="J8485" i="1"/>
  <c r="I8485" i="1"/>
  <c r="K8484" i="1"/>
  <c r="J8484" i="1"/>
  <c r="I8484" i="1"/>
  <c r="K8483" i="1"/>
  <c r="J8483" i="1"/>
  <c r="I8483" i="1"/>
  <c r="K8481" i="1"/>
  <c r="J8481" i="1"/>
  <c r="I8481" i="1"/>
  <c r="K8467" i="1"/>
  <c r="J8467" i="1"/>
  <c r="I8467" i="1"/>
  <c r="K8466" i="1"/>
  <c r="J8466" i="1"/>
  <c r="I8466" i="1"/>
  <c r="K8460" i="1"/>
  <c r="J8460" i="1"/>
  <c r="I8460" i="1"/>
  <c r="K8454" i="1"/>
  <c r="J8454" i="1"/>
  <c r="I8454" i="1"/>
  <c r="K8449" i="1"/>
  <c r="J8449" i="1"/>
  <c r="I8449" i="1"/>
  <c r="K8447" i="1"/>
  <c r="J8447" i="1"/>
  <c r="I8447" i="1"/>
  <c r="K8442" i="1"/>
  <c r="J8442" i="1"/>
  <c r="I8442" i="1"/>
  <c r="K8417" i="1"/>
  <c r="J8417" i="1"/>
  <c r="I8417" i="1"/>
  <c r="K8393" i="1"/>
  <c r="J8393" i="1"/>
  <c r="I8393" i="1"/>
  <c r="K8384" i="1"/>
  <c r="J8384" i="1"/>
  <c r="I8384" i="1"/>
  <c r="K8380" i="1"/>
  <c r="J8380" i="1"/>
  <c r="I8380" i="1"/>
  <c r="K8374" i="1"/>
  <c r="K8372" i="1" s="1"/>
  <c r="J8374" i="1"/>
  <c r="J8372" i="1" s="1"/>
  <c r="I8374" i="1"/>
  <c r="I8372" i="1" s="1"/>
  <c r="K8353" i="1"/>
  <c r="K8352" i="1" s="1"/>
  <c r="J8353" i="1"/>
  <c r="J8352" i="1" s="1"/>
  <c r="I8353" i="1"/>
  <c r="I8352" i="1" s="1"/>
  <c r="K8350" i="1"/>
  <c r="K8349" i="1" s="1"/>
  <c r="J8350" i="1"/>
  <c r="J8349" i="1" s="1"/>
  <c r="I8350" i="1"/>
  <c r="I8349" i="1" s="1"/>
  <c r="K8345" i="1"/>
  <c r="K8336" i="1" s="1"/>
  <c r="J8345" i="1"/>
  <c r="J8336" i="1" s="1"/>
  <c r="I8345" i="1"/>
  <c r="I8336" i="1" s="1"/>
  <c r="K8334" i="1"/>
  <c r="J8334" i="1"/>
  <c r="I8334" i="1"/>
  <c r="K8328" i="1"/>
  <c r="K8326" i="1" s="1"/>
  <c r="J8328" i="1"/>
  <c r="J8326" i="1" s="1"/>
  <c r="I8328" i="1"/>
  <c r="I8326" i="1" s="1"/>
  <c r="K8311" i="1"/>
  <c r="K8310" i="1" s="1"/>
  <c r="J8311" i="1"/>
  <c r="J8310" i="1" s="1"/>
  <c r="I8311" i="1"/>
  <c r="I8310" i="1" s="1"/>
  <c r="K8308" i="1"/>
  <c r="K8307" i="1" s="1"/>
  <c r="J8308" i="1"/>
  <c r="J8307" i="1" s="1"/>
  <c r="I8308" i="1"/>
  <c r="I8307" i="1" s="1"/>
  <c r="K8303" i="1"/>
  <c r="K8294" i="1" s="1"/>
  <c r="J8303" i="1"/>
  <c r="J8294" i="1" s="1"/>
  <c r="I8303" i="1"/>
  <c r="I8294" i="1" s="1"/>
  <c r="K8292" i="1"/>
  <c r="J8292" i="1"/>
  <c r="I8292" i="1"/>
  <c r="K8287" i="1"/>
  <c r="K8285" i="1" s="1"/>
  <c r="J8287" i="1"/>
  <c r="J8285" i="1" s="1"/>
  <c r="I8287" i="1"/>
  <c r="I8285" i="1" s="1"/>
  <c r="K8270" i="1"/>
  <c r="K8269" i="1" s="1"/>
  <c r="J8270" i="1"/>
  <c r="J8269" i="1" s="1"/>
  <c r="I8270" i="1"/>
  <c r="I8269" i="1" s="1"/>
  <c r="K8267" i="1"/>
  <c r="K8266" i="1" s="1"/>
  <c r="J8267" i="1"/>
  <c r="J8266" i="1" s="1"/>
  <c r="I8267" i="1"/>
  <c r="I8266" i="1" s="1"/>
  <c r="K8262" i="1"/>
  <c r="K8253" i="1" s="1"/>
  <c r="J8262" i="1"/>
  <c r="J8253" i="1" s="1"/>
  <c r="I8262" i="1"/>
  <c r="I8253" i="1" s="1"/>
  <c r="K8251" i="1"/>
  <c r="J8251" i="1"/>
  <c r="I8251" i="1"/>
  <c r="K8245" i="1"/>
  <c r="K8243" i="1" s="1"/>
  <c r="J8245" i="1"/>
  <c r="J8243" i="1" s="1"/>
  <c r="I8245" i="1"/>
  <c r="I8243" i="1" s="1"/>
  <c r="K8228" i="1"/>
  <c r="K8227" i="1" s="1"/>
  <c r="J8228" i="1"/>
  <c r="J8227" i="1" s="1"/>
  <c r="I8228" i="1"/>
  <c r="I8227" i="1" s="1"/>
  <c r="K8225" i="1"/>
  <c r="K8224" i="1" s="1"/>
  <c r="J8225" i="1"/>
  <c r="J8224" i="1" s="1"/>
  <c r="I8225" i="1"/>
  <c r="I8224" i="1" s="1"/>
  <c r="K8220" i="1"/>
  <c r="K8211" i="1" s="1"/>
  <c r="J8220" i="1"/>
  <c r="J8211" i="1" s="1"/>
  <c r="I8220" i="1"/>
  <c r="I8211" i="1" s="1"/>
  <c r="K8209" i="1"/>
  <c r="J8209" i="1"/>
  <c r="I8209" i="1"/>
  <c r="K8203" i="1"/>
  <c r="K8201" i="1" s="1"/>
  <c r="J8203" i="1"/>
  <c r="J8201" i="1" s="1"/>
  <c r="I8203" i="1"/>
  <c r="I8201" i="1" s="1"/>
  <c r="K8187" i="1"/>
  <c r="K8186" i="1" s="1"/>
  <c r="J8187" i="1"/>
  <c r="J8186" i="1" s="1"/>
  <c r="I8187" i="1"/>
  <c r="I8186" i="1" s="1"/>
  <c r="K8184" i="1"/>
  <c r="K8183" i="1" s="1"/>
  <c r="J8184" i="1"/>
  <c r="J8183" i="1" s="1"/>
  <c r="I8184" i="1"/>
  <c r="I8183" i="1" s="1"/>
  <c r="K8179" i="1"/>
  <c r="K8170" i="1" s="1"/>
  <c r="J8179" i="1"/>
  <c r="J8170" i="1" s="1"/>
  <c r="I8179" i="1"/>
  <c r="I8170" i="1" s="1"/>
  <c r="K8168" i="1"/>
  <c r="J8168" i="1"/>
  <c r="I8168" i="1"/>
  <c r="K8162" i="1"/>
  <c r="K8160" i="1" s="1"/>
  <c r="J8162" i="1"/>
  <c r="J8160" i="1" s="1"/>
  <c r="I8162" i="1"/>
  <c r="I8160" i="1" s="1"/>
  <c r="K8145" i="1"/>
  <c r="K8144" i="1" s="1"/>
  <c r="J8145" i="1"/>
  <c r="J8144" i="1" s="1"/>
  <c r="I8145" i="1"/>
  <c r="I8144" i="1" s="1"/>
  <c r="K8136" i="1"/>
  <c r="J8136" i="1"/>
  <c r="I8136" i="1"/>
  <c r="K8132" i="1"/>
  <c r="J8132" i="1"/>
  <c r="J7773" i="1" s="1"/>
  <c r="I8132" i="1"/>
  <c r="I7773" i="1" s="1"/>
  <c r="K8124" i="1"/>
  <c r="K7767" i="1" s="1"/>
  <c r="J8124" i="1"/>
  <c r="J7767" i="1" s="1"/>
  <c r="I8124" i="1"/>
  <c r="I7767" i="1" s="1"/>
  <c r="K8122" i="1"/>
  <c r="J8122" i="1"/>
  <c r="I8122" i="1"/>
  <c r="K8116" i="1"/>
  <c r="K8107" i="1" s="1"/>
  <c r="J8116" i="1"/>
  <c r="J8107" i="1" s="1"/>
  <c r="I8116" i="1"/>
  <c r="I8107" i="1" s="1"/>
  <c r="K8105" i="1"/>
  <c r="J8105" i="1"/>
  <c r="I8105" i="1"/>
  <c r="K8099" i="1"/>
  <c r="K8097" i="1" s="1"/>
  <c r="J8099" i="1"/>
  <c r="J8097" i="1" s="1"/>
  <c r="I8099" i="1"/>
  <c r="I8097" i="1" s="1"/>
  <c r="K8083" i="1"/>
  <c r="K8082" i="1" s="1"/>
  <c r="J8083" i="1"/>
  <c r="J8082" i="1" s="1"/>
  <c r="I8083" i="1"/>
  <c r="I8082" i="1" s="1"/>
  <c r="K8080" i="1"/>
  <c r="K8079" i="1" s="1"/>
  <c r="K8078" i="1" s="1"/>
  <c r="J8080" i="1"/>
  <c r="J8079" i="1" s="1"/>
  <c r="J8078" i="1" s="1"/>
  <c r="I8080" i="1"/>
  <c r="I8079" i="1" s="1"/>
  <c r="I8078" i="1" s="1"/>
  <c r="K8072" i="1"/>
  <c r="J8072" i="1"/>
  <c r="I8072" i="1"/>
  <c r="K8070" i="1"/>
  <c r="K7765" i="1" s="1"/>
  <c r="J8070" i="1"/>
  <c r="I8070" i="1"/>
  <c r="K8064" i="1"/>
  <c r="K8055" i="1" s="1"/>
  <c r="J8064" i="1"/>
  <c r="J8055" i="1" s="1"/>
  <c r="I8064" i="1"/>
  <c r="I8055" i="1" s="1"/>
  <c r="K8053" i="1"/>
  <c r="J8053" i="1"/>
  <c r="I8053" i="1"/>
  <c r="K8047" i="1"/>
  <c r="K8045" i="1" s="1"/>
  <c r="J8047" i="1"/>
  <c r="J8045" i="1" s="1"/>
  <c r="I8047" i="1"/>
  <c r="I8045" i="1" s="1"/>
  <c r="K8031" i="1"/>
  <c r="K8030" i="1" s="1"/>
  <c r="J8031" i="1"/>
  <c r="J8030" i="1" s="1"/>
  <c r="I8031" i="1"/>
  <c r="I8030" i="1" s="1"/>
  <c r="K8028" i="1"/>
  <c r="K8027" i="1" s="1"/>
  <c r="J8028" i="1"/>
  <c r="J8027" i="1" s="1"/>
  <c r="I8028" i="1"/>
  <c r="I8027" i="1" s="1"/>
  <c r="K8023" i="1"/>
  <c r="K8014" i="1" s="1"/>
  <c r="J8023" i="1"/>
  <c r="J8014" i="1" s="1"/>
  <c r="I8023" i="1"/>
  <c r="I8014" i="1" s="1"/>
  <c r="K8012" i="1"/>
  <c r="J8012" i="1"/>
  <c r="I8012" i="1"/>
  <c r="K8006" i="1"/>
  <c r="K8004" i="1" s="1"/>
  <c r="J8006" i="1"/>
  <c r="J8004" i="1" s="1"/>
  <c r="I8006" i="1"/>
  <c r="I8004" i="1" s="1"/>
  <c r="K7990" i="1"/>
  <c r="K7989" i="1" s="1"/>
  <c r="J7990" i="1"/>
  <c r="J7989" i="1" s="1"/>
  <c r="I7990" i="1"/>
  <c r="I7989" i="1" s="1"/>
  <c r="K7987" i="1"/>
  <c r="K7986" i="1" s="1"/>
  <c r="J7987" i="1"/>
  <c r="J7986" i="1" s="1"/>
  <c r="I7987" i="1"/>
  <c r="I7986" i="1" s="1"/>
  <c r="K7982" i="1"/>
  <c r="K7973" i="1" s="1"/>
  <c r="J7982" i="1"/>
  <c r="J7973" i="1" s="1"/>
  <c r="I7982" i="1"/>
  <c r="I7973" i="1" s="1"/>
  <c r="K7971" i="1"/>
  <c r="J7971" i="1"/>
  <c r="I7971" i="1"/>
  <c r="K7965" i="1"/>
  <c r="K7963" i="1" s="1"/>
  <c r="J7965" i="1"/>
  <c r="J7963" i="1" s="1"/>
  <c r="I7965" i="1"/>
  <c r="I7963" i="1" s="1"/>
  <c r="K7949" i="1"/>
  <c r="K7948" i="1" s="1"/>
  <c r="J7949" i="1"/>
  <c r="J7948" i="1" s="1"/>
  <c r="I7949" i="1"/>
  <c r="I7948" i="1" s="1"/>
  <c r="K7946" i="1"/>
  <c r="K7945" i="1" s="1"/>
  <c r="J7946" i="1"/>
  <c r="J7945" i="1" s="1"/>
  <c r="I7946" i="1"/>
  <c r="I7945" i="1" s="1"/>
  <c r="K7941" i="1"/>
  <c r="K7932" i="1" s="1"/>
  <c r="J7941" i="1"/>
  <c r="J7932" i="1" s="1"/>
  <c r="I7941" i="1"/>
  <c r="I7932" i="1" s="1"/>
  <c r="K7930" i="1"/>
  <c r="J7930" i="1"/>
  <c r="I7930" i="1"/>
  <c r="K7924" i="1"/>
  <c r="K7922" i="1" s="1"/>
  <c r="J7924" i="1"/>
  <c r="J7922" i="1" s="1"/>
  <c r="I7924" i="1"/>
  <c r="I7922" i="1" s="1"/>
  <c r="K7907" i="1"/>
  <c r="K7906" i="1" s="1"/>
  <c r="J7907" i="1"/>
  <c r="J7906" i="1" s="1"/>
  <c r="I7907" i="1"/>
  <c r="I7906" i="1" s="1"/>
  <c r="K7904" i="1"/>
  <c r="K7903" i="1" s="1"/>
  <c r="J7904" i="1"/>
  <c r="J7903" i="1" s="1"/>
  <c r="I7904" i="1"/>
  <c r="I7903" i="1" s="1"/>
  <c r="K7899" i="1"/>
  <c r="J7899" i="1"/>
  <c r="J7890" i="1" s="1"/>
  <c r="I7899" i="1"/>
  <c r="I7890" i="1" s="1"/>
  <c r="K7888" i="1"/>
  <c r="J7888" i="1"/>
  <c r="I7888" i="1"/>
  <c r="K7882" i="1"/>
  <c r="K7880" i="1" s="1"/>
  <c r="J7882" i="1"/>
  <c r="J7880" i="1" s="1"/>
  <c r="I7882" i="1"/>
  <c r="I7880" i="1" s="1"/>
  <c r="K7866" i="1"/>
  <c r="K7865" i="1" s="1"/>
  <c r="J7866" i="1"/>
  <c r="J7865" i="1" s="1"/>
  <c r="I7866" i="1"/>
  <c r="I7865" i="1" s="1"/>
  <c r="K7863" i="1"/>
  <c r="K7862" i="1" s="1"/>
  <c r="J7863" i="1"/>
  <c r="J7862" i="1" s="1"/>
  <c r="I7863" i="1"/>
  <c r="I7862" i="1" s="1"/>
  <c r="K7858" i="1"/>
  <c r="K7849" i="1" s="1"/>
  <c r="J7858" i="1"/>
  <c r="I7858" i="1"/>
  <c r="I7849" i="1" s="1"/>
  <c r="K7847" i="1"/>
  <c r="J7847" i="1"/>
  <c r="I7847" i="1"/>
  <c r="K7841" i="1"/>
  <c r="K7839" i="1" s="1"/>
  <c r="J7841" i="1"/>
  <c r="J7839" i="1" s="1"/>
  <c r="I7841" i="1"/>
  <c r="I7839" i="1" s="1"/>
  <c r="K7823" i="1"/>
  <c r="K7822" i="1" s="1"/>
  <c r="J7823" i="1"/>
  <c r="J7822" i="1" s="1"/>
  <c r="I7823" i="1"/>
  <c r="I7822" i="1" s="1"/>
  <c r="K7820" i="1"/>
  <c r="K7819" i="1" s="1"/>
  <c r="J7820" i="1"/>
  <c r="J7819" i="1" s="1"/>
  <c r="I7820" i="1"/>
  <c r="I7819" i="1" s="1"/>
  <c r="K7815" i="1"/>
  <c r="K7806" i="1" s="1"/>
  <c r="J7815" i="1"/>
  <c r="J7806" i="1" s="1"/>
  <c r="I7815" i="1"/>
  <c r="K7804" i="1"/>
  <c r="J7804" i="1"/>
  <c r="I7804" i="1"/>
  <c r="K7798" i="1"/>
  <c r="K7796" i="1" s="1"/>
  <c r="J7798" i="1"/>
  <c r="J7796" i="1" s="1"/>
  <c r="I7798" i="1"/>
  <c r="I7796" i="1" s="1"/>
  <c r="K7780" i="1"/>
  <c r="J7780" i="1"/>
  <c r="I7780" i="1"/>
  <c r="K7779" i="1"/>
  <c r="J7779" i="1"/>
  <c r="I7779" i="1"/>
  <c r="K7778" i="1"/>
  <c r="J7778" i="1"/>
  <c r="I7778" i="1"/>
  <c r="K7777" i="1"/>
  <c r="J7777" i="1"/>
  <c r="I7777" i="1"/>
  <c r="K7774" i="1"/>
  <c r="K7761" i="1"/>
  <c r="J7761" i="1"/>
  <c r="I7761" i="1"/>
  <c r="K7760" i="1"/>
  <c r="J7760" i="1"/>
  <c r="I7760" i="1"/>
  <c r="K7759" i="1"/>
  <c r="J7759" i="1"/>
  <c r="I7759" i="1"/>
  <c r="K7758" i="1"/>
  <c r="J7758" i="1"/>
  <c r="I7758" i="1"/>
  <c r="K7757" i="1"/>
  <c r="J7757" i="1"/>
  <c r="I7757" i="1"/>
  <c r="K7756" i="1"/>
  <c r="J7756" i="1"/>
  <c r="I7756" i="1"/>
  <c r="K7755" i="1"/>
  <c r="J7755" i="1"/>
  <c r="I7755" i="1"/>
  <c r="K7754" i="1"/>
  <c r="J7754" i="1"/>
  <c r="I7754" i="1"/>
  <c r="K7752" i="1"/>
  <c r="K7751" i="1" s="1"/>
  <c r="J7752" i="1"/>
  <c r="I7752" i="1"/>
  <c r="K7750" i="1"/>
  <c r="J7750" i="1"/>
  <c r="I7750" i="1"/>
  <c r="K7749" i="1"/>
  <c r="J7749" i="1"/>
  <c r="I7749" i="1"/>
  <c r="K7748" i="1"/>
  <c r="J7748" i="1"/>
  <c r="I7748" i="1"/>
  <c r="K7747" i="1"/>
  <c r="J7747" i="1"/>
  <c r="I7747" i="1"/>
  <c r="K7746" i="1"/>
  <c r="J7746" i="1"/>
  <c r="I7746" i="1"/>
  <c r="K7744" i="1"/>
  <c r="J7744" i="1"/>
  <c r="I7744" i="1"/>
  <c r="K7730" i="1"/>
  <c r="J7730" i="1"/>
  <c r="I7730" i="1"/>
  <c r="K7729" i="1"/>
  <c r="J7729" i="1"/>
  <c r="I7729" i="1"/>
  <c r="K7723" i="1"/>
  <c r="K7722" i="1" s="1"/>
  <c r="J7723" i="1"/>
  <c r="J7722" i="1" s="1"/>
  <c r="I7723" i="1"/>
  <c r="I7722" i="1" s="1"/>
  <c r="K7711" i="1"/>
  <c r="J7711" i="1"/>
  <c r="I7711" i="1"/>
  <c r="K7708" i="1"/>
  <c r="J7708" i="1"/>
  <c r="I7708" i="1"/>
  <c r="K7560" i="1"/>
  <c r="J7560" i="1"/>
  <c r="I7560" i="1"/>
  <c r="K7554" i="1"/>
  <c r="J7554" i="1"/>
  <c r="I7554" i="1"/>
  <c r="K7551" i="1"/>
  <c r="J7551" i="1"/>
  <c r="I7551" i="1"/>
  <c r="K7545" i="1"/>
  <c r="J7545" i="1"/>
  <c r="I7545" i="1"/>
  <c r="K7541" i="1"/>
  <c r="J7541" i="1"/>
  <c r="I7541" i="1"/>
  <c r="K7535" i="1"/>
  <c r="K7533" i="1" s="1"/>
  <c r="J7535" i="1"/>
  <c r="J7533" i="1" s="1"/>
  <c r="I7535" i="1"/>
  <c r="I7533" i="1" s="1"/>
  <c r="K7512" i="1"/>
  <c r="K7511" i="1" s="1"/>
  <c r="J7512" i="1"/>
  <c r="J7511" i="1" s="1"/>
  <c r="I7512" i="1"/>
  <c r="I7511" i="1" s="1"/>
  <c r="K7509" i="1"/>
  <c r="K7508" i="1" s="1"/>
  <c r="J7509" i="1"/>
  <c r="J7508" i="1" s="1"/>
  <c r="I7509" i="1"/>
  <c r="I7508" i="1" s="1"/>
  <c r="K7504" i="1"/>
  <c r="J7504" i="1"/>
  <c r="I7504" i="1"/>
  <c r="K7493" i="1"/>
  <c r="J7493" i="1"/>
  <c r="I7493" i="1"/>
  <c r="K7487" i="1"/>
  <c r="K7485" i="1" s="1"/>
  <c r="J7487" i="1"/>
  <c r="J7485" i="1" s="1"/>
  <c r="I7487" i="1"/>
  <c r="I7485" i="1" s="1"/>
  <c r="K7467" i="1"/>
  <c r="K7466" i="1" s="1"/>
  <c r="J7467" i="1"/>
  <c r="J7466" i="1" s="1"/>
  <c r="I7467" i="1"/>
  <c r="I7466" i="1" s="1"/>
  <c r="K7462" i="1"/>
  <c r="K7456" i="1" s="1"/>
  <c r="J7462" i="1"/>
  <c r="J7456" i="1" s="1"/>
  <c r="I7462" i="1"/>
  <c r="I7456" i="1" s="1"/>
  <c r="K7454" i="1"/>
  <c r="J7454" i="1"/>
  <c r="I7454" i="1"/>
  <c r="K7448" i="1"/>
  <c r="K7446" i="1" s="1"/>
  <c r="J7448" i="1"/>
  <c r="J7446" i="1" s="1"/>
  <c r="I7448" i="1"/>
  <c r="I7446" i="1" s="1"/>
  <c r="K7430" i="1"/>
  <c r="K7429" i="1" s="1"/>
  <c r="J7430" i="1"/>
  <c r="J7429" i="1" s="1"/>
  <c r="I7430" i="1"/>
  <c r="I7429" i="1" s="1"/>
  <c r="K7425" i="1"/>
  <c r="K7424" i="1" s="1"/>
  <c r="J7425" i="1"/>
  <c r="J7424" i="1" s="1"/>
  <c r="I7425" i="1"/>
  <c r="I7424" i="1" s="1"/>
  <c r="K7420" i="1"/>
  <c r="K7411" i="1" s="1"/>
  <c r="J7420" i="1"/>
  <c r="J7411" i="1" s="1"/>
  <c r="I7420" i="1"/>
  <c r="I7411" i="1" s="1"/>
  <c r="K7409" i="1"/>
  <c r="J7409" i="1"/>
  <c r="I7409" i="1"/>
  <c r="K7404" i="1"/>
  <c r="K7402" i="1" s="1"/>
  <c r="J7404" i="1"/>
  <c r="J7402" i="1" s="1"/>
  <c r="I7404" i="1"/>
  <c r="I7402" i="1" s="1"/>
  <c r="K7385" i="1"/>
  <c r="J7385" i="1"/>
  <c r="I7385" i="1"/>
  <c r="I7384" i="1" s="1"/>
  <c r="I7383" i="1" s="1"/>
  <c r="K7379" i="1"/>
  <c r="K7378" i="1" s="1"/>
  <c r="J7379" i="1"/>
  <c r="J7378" i="1" s="1"/>
  <c r="I7379" i="1"/>
  <c r="I7378" i="1" s="1"/>
  <c r="K7372" i="1"/>
  <c r="K7363" i="1" s="1"/>
  <c r="J7372" i="1"/>
  <c r="J7363" i="1" s="1"/>
  <c r="I7372" i="1"/>
  <c r="I7363" i="1" s="1"/>
  <c r="K7361" i="1"/>
  <c r="J7361" i="1"/>
  <c r="I7361" i="1"/>
  <c r="K7355" i="1"/>
  <c r="K7353" i="1" s="1"/>
  <c r="J7355" i="1"/>
  <c r="J7353" i="1" s="1"/>
  <c r="I7355" i="1"/>
  <c r="I7353" i="1" s="1"/>
  <c r="K7337" i="1"/>
  <c r="K7336" i="1" s="1"/>
  <c r="J7337" i="1"/>
  <c r="J7336" i="1" s="1"/>
  <c r="I7337" i="1"/>
  <c r="I7336" i="1" s="1"/>
  <c r="K7332" i="1"/>
  <c r="K7331" i="1" s="1"/>
  <c r="J7332" i="1"/>
  <c r="J7331" i="1" s="1"/>
  <c r="I7332" i="1"/>
  <c r="I7331" i="1" s="1"/>
  <c r="K7327" i="1"/>
  <c r="K7319" i="1" s="1"/>
  <c r="J7327" i="1"/>
  <c r="J7319" i="1" s="1"/>
  <c r="I7327" i="1"/>
  <c r="I7319" i="1" s="1"/>
  <c r="K7317" i="1"/>
  <c r="J7317" i="1"/>
  <c r="I7317" i="1"/>
  <c r="K7311" i="1"/>
  <c r="K7309" i="1" s="1"/>
  <c r="J7311" i="1"/>
  <c r="J7309" i="1" s="1"/>
  <c r="I7311" i="1"/>
  <c r="I7309" i="1" s="1"/>
  <c r="K7295" i="1"/>
  <c r="K7294" i="1" s="1"/>
  <c r="J7295" i="1"/>
  <c r="J7294" i="1" s="1"/>
  <c r="I7295" i="1"/>
  <c r="I7294" i="1" s="1"/>
  <c r="K7290" i="1"/>
  <c r="K7289" i="1" s="1"/>
  <c r="J7290" i="1"/>
  <c r="J7289" i="1" s="1"/>
  <c r="I7290" i="1"/>
  <c r="I7289" i="1" s="1"/>
  <c r="K7287" i="1"/>
  <c r="J7287" i="1"/>
  <c r="J7286" i="1" s="1"/>
  <c r="J7285" i="1" s="1"/>
  <c r="I7287" i="1"/>
  <c r="I7286" i="1" s="1"/>
  <c r="I7285" i="1" s="1"/>
  <c r="K7281" i="1"/>
  <c r="K7280" i="1" s="1"/>
  <c r="J7281" i="1"/>
  <c r="J7280" i="1" s="1"/>
  <c r="I7281" i="1"/>
  <c r="I7280" i="1" s="1"/>
  <c r="K7275" i="1"/>
  <c r="K7267" i="1" s="1"/>
  <c r="J7275" i="1"/>
  <c r="J7267" i="1" s="1"/>
  <c r="I7275" i="1"/>
  <c r="I7267" i="1" s="1"/>
  <c r="K7265" i="1"/>
  <c r="J7265" i="1"/>
  <c r="I7265" i="1"/>
  <c r="K7259" i="1"/>
  <c r="K7257" i="1" s="1"/>
  <c r="J7259" i="1"/>
  <c r="J7257" i="1" s="1"/>
  <c r="I7259" i="1"/>
  <c r="I7257" i="1" s="1"/>
  <c r="K7241" i="1"/>
  <c r="K7240" i="1" s="1"/>
  <c r="J7241" i="1"/>
  <c r="J7240" i="1" s="1"/>
  <c r="I7241" i="1"/>
  <c r="I7240" i="1" s="1"/>
  <c r="K7236" i="1"/>
  <c r="K7235" i="1" s="1"/>
  <c r="J7236" i="1"/>
  <c r="J7235" i="1" s="1"/>
  <c r="I7236" i="1"/>
  <c r="I7235" i="1" s="1"/>
  <c r="K7231" i="1"/>
  <c r="K7222" i="1" s="1"/>
  <c r="J7231" i="1"/>
  <c r="J7222" i="1" s="1"/>
  <c r="I7231" i="1"/>
  <c r="I7222" i="1" s="1"/>
  <c r="K7220" i="1"/>
  <c r="J7220" i="1"/>
  <c r="I7220" i="1"/>
  <c r="K7214" i="1"/>
  <c r="K7212" i="1" s="1"/>
  <c r="J7214" i="1"/>
  <c r="J7212" i="1" s="1"/>
  <c r="I7214" i="1"/>
  <c r="I7212" i="1" s="1"/>
  <c r="K7195" i="1"/>
  <c r="K7194" i="1" s="1"/>
  <c r="J7195" i="1"/>
  <c r="J7194" i="1" s="1"/>
  <c r="I7195" i="1"/>
  <c r="I7194" i="1" s="1"/>
  <c r="K7190" i="1"/>
  <c r="K7189" i="1" s="1"/>
  <c r="J7190" i="1"/>
  <c r="J7189" i="1" s="1"/>
  <c r="I7190" i="1"/>
  <c r="I7189" i="1" s="1"/>
  <c r="K7184" i="1"/>
  <c r="K7175" i="1" s="1"/>
  <c r="J7184" i="1"/>
  <c r="J7175" i="1" s="1"/>
  <c r="I7184" i="1"/>
  <c r="I7175" i="1" s="1"/>
  <c r="K7173" i="1"/>
  <c r="J7173" i="1"/>
  <c r="I7173" i="1"/>
  <c r="K7167" i="1"/>
  <c r="K7165" i="1" s="1"/>
  <c r="J7167" i="1"/>
  <c r="J7165" i="1" s="1"/>
  <c r="I7167" i="1"/>
  <c r="I7165" i="1" s="1"/>
  <c r="K7149" i="1"/>
  <c r="K7148" i="1" s="1"/>
  <c r="J7149" i="1"/>
  <c r="J7148" i="1" s="1"/>
  <c r="I7149" i="1"/>
  <c r="I7148" i="1" s="1"/>
  <c r="K7144" i="1"/>
  <c r="K7143" i="1" s="1"/>
  <c r="J7144" i="1"/>
  <c r="J7143" i="1" s="1"/>
  <c r="I7144" i="1"/>
  <c r="I7143" i="1" s="1"/>
  <c r="K7139" i="1"/>
  <c r="K7130" i="1" s="1"/>
  <c r="J7139" i="1"/>
  <c r="J7130" i="1" s="1"/>
  <c r="I7139" i="1"/>
  <c r="I7130" i="1" s="1"/>
  <c r="K7128" i="1"/>
  <c r="J7128" i="1"/>
  <c r="I7128" i="1"/>
  <c r="K7122" i="1"/>
  <c r="K7120" i="1" s="1"/>
  <c r="J7122" i="1"/>
  <c r="J7120" i="1" s="1"/>
  <c r="I7122" i="1"/>
  <c r="I7120" i="1" s="1"/>
  <c r="K7104" i="1"/>
  <c r="K7103" i="1" s="1"/>
  <c r="J7104" i="1"/>
  <c r="J7103" i="1" s="1"/>
  <c r="I7104" i="1"/>
  <c r="I7103" i="1" s="1"/>
  <c r="K7099" i="1"/>
  <c r="K7098" i="1" s="1"/>
  <c r="J7099" i="1"/>
  <c r="J7098" i="1" s="1"/>
  <c r="I7099" i="1"/>
  <c r="I7098" i="1" s="1"/>
  <c r="K7093" i="1"/>
  <c r="K7084" i="1" s="1"/>
  <c r="J7093" i="1"/>
  <c r="J7084" i="1" s="1"/>
  <c r="I7093" i="1"/>
  <c r="I7084" i="1" s="1"/>
  <c r="K7082" i="1"/>
  <c r="J7082" i="1"/>
  <c r="I7082" i="1"/>
  <c r="K7076" i="1"/>
  <c r="K7074" i="1" s="1"/>
  <c r="J7076" i="1"/>
  <c r="J7074" i="1" s="1"/>
  <c r="I7076" i="1"/>
  <c r="I7074" i="1" s="1"/>
  <c r="K7060" i="1"/>
  <c r="K7059" i="1" s="1"/>
  <c r="J7060" i="1"/>
  <c r="J7059" i="1" s="1"/>
  <c r="I7060" i="1"/>
  <c r="I7059" i="1" s="1"/>
  <c r="K7055" i="1"/>
  <c r="K7054" i="1" s="1"/>
  <c r="J7055" i="1"/>
  <c r="J7054" i="1" s="1"/>
  <c r="I7055" i="1"/>
  <c r="I7054" i="1" s="1"/>
  <c r="K7049" i="1"/>
  <c r="K7041" i="1" s="1"/>
  <c r="J7049" i="1"/>
  <c r="J7041" i="1" s="1"/>
  <c r="I7049" i="1"/>
  <c r="I7041" i="1" s="1"/>
  <c r="K7039" i="1"/>
  <c r="J7039" i="1"/>
  <c r="I7039" i="1"/>
  <c r="K7033" i="1"/>
  <c r="K7031" i="1" s="1"/>
  <c r="J7033" i="1"/>
  <c r="J7031" i="1" s="1"/>
  <c r="I7033" i="1"/>
  <c r="I7031" i="1" s="1"/>
  <c r="K7015" i="1"/>
  <c r="K7014" i="1" s="1"/>
  <c r="J7015" i="1"/>
  <c r="J7014" i="1" s="1"/>
  <c r="I7015" i="1"/>
  <c r="I7014" i="1" s="1"/>
  <c r="K7010" i="1"/>
  <c r="K7009" i="1" s="1"/>
  <c r="J7010" i="1"/>
  <c r="J7009" i="1" s="1"/>
  <c r="I7010" i="1"/>
  <c r="I7009" i="1" s="1"/>
  <c r="K7004" i="1"/>
  <c r="K6995" i="1" s="1"/>
  <c r="J7004" i="1"/>
  <c r="J6995" i="1" s="1"/>
  <c r="I7004" i="1"/>
  <c r="I6995" i="1" s="1"/>
  <c r="K6993" i="1"/>
  <c r="J6993" i="1"/>
  <c r="I6993" i="1"/>
  <c r="K6988" i="1"/>
  <c r="K6986" i="1" s="1"/>
  <c r="J6988" i="1"/>
  <c r="J6986" i="1" s="1"/>
  <c r="I6988" i="1"/>
  <c r="I6986" i="1" s="1"/>
  <c r="K6970" i="1"/>
  <c r="K6969" i="1" s="1"/>
  <c r="J6970" i="1"/>
  <c r="J6969" i="1" s="1"/>
  <c r="I6970" i="1"/>
  <c r="I6969" i="1" s="1"/>
  <c r="K6965" i="1"/>
  <c r="K6964" i="1" s="1"/>
  <c r="J6965" i="1"/>
  <c r="J6964" i="1" s="1"/>
  <c r="I6965" i="1"/>
  <c r="I6964" i="1" s="1"/>
  <c r="K6960" i="1"/>
  <c r="K6951" i="1" s="1"/>
  <c r="J6960" i="1"/>
  <c r="J6951" i="1" s="1"/>
  <c r="I6960" i="1"/>
  <c r="I6951" i="1" s="1"/>
  <c r="K6949" i="1"/>
  <c r="J6949" i="1"/>
  <c r="I6949" i="1"/>
  <c r="K6943" i="1"/>
  <c r="K6941" i="1" s="1"/>
  <c r="J6943" i="1"/>
  <c r="J6941" i="1" s="1"/>
  <c r="I6943" i="1"/>
  <c r="I6941" i="1" s="1"/>
  <c r="K6925" i="1"/>
  <c r="K6924" i="1" s="1"/>
  <c r="J6925" i="1"/>
  <c r="J6924" i="1" s="1"/>
  <c r="I6925" i="1"/>
  <c r="I6924" i="1" s="1"/>
  <c r="K6920" i="1"/>
  <c r="K6919" i="1" s="1"/>
  <c r="J6920" i="1"/>
  <c r="J6919" i="1" s="1"/>
  <c r="I6920" i="1"/>
  <c r="I6919" i="1" s="1"/>
  <c r="K6915" i="1"/>
  <c r="K6906" i="1" s="1"/>
  <c r="J6915" i="1"/>
  <c r="J6906" i="1" s="1"/>
  <c r="I6915" i="1"/>
  <c r="I6906" i="1" s="1"/>
  <c r="K6904" i="1"/>
  <c r="J6904" i="1"/>
  <c r="I6904" i="1"/>
  <c r="K6898" i="1"/>
  <c r="K6896" i="1" s="1"/>
  <c r="J6898" i="1"/>
  <c r="J6896" i="1" s="1"/>
  <c r="I6898" i="1"/>
  <c r="I6896" i="1" s="1"/>
  <c r="K6878" i="1"/>
  <c r="K6877" i="1" s="1"/>
  <c r="J6878" i="1"/>
  <c r="J6877" i="1" s="1"/>
  <c r="I6878" i="1"/>
  <c r="I6877" i="1" s="1"/>
  <c r="K6873" i="1"/>
  <c r="K6872" i="1" s="1"/>
  <c r="J6873" i="1"/>
  <c r="J6872" i="1" s="1"/>
  <c r="I6873" i="1"/>
  <c r="I6872" i="1" s="1"/>
  <c r="K6867" i="1"/>
  <c r="K6858" i="1" s="1"/>
  <c r="J6867" i="1"/>
  <c r="J6858" i="1" s="1"/>
  <c r="I6867" i="1"/>
  <c r="I6858" i="1" s="1"/>
  <c r="K6856" i="1"/>
  <c r="J6856" i="1"/>
  <c r="I6856" i="1"/>
  <c r="K6850" i="1"/>
  <c r="K6848" i="1" s="1"/>
  <c r="J6850" i="1"/>
  <c r="J6848" i="1" s="1"/>
  <c r="I6850" i="1"/>
  <c r="I6848" i="1" s="1"/>
  <c r="K6832" i="1"/>
  <c r="K6831" i="1" s="1"/>
  <c r="J6832" i="1"/>
  <c r="J6831" i="1" s="1"/>
  <c r="I6832" i="1"/>
  <c r="I6831" i="1" s="1"/>
  <c r="K6827" i="1"/>
  <c r="K6826" i="1" s="1"/>
  <c r="J6827" i="1"/>
  <c r="J6826" i="1" s="1"/>
  <c r="I6827" i="1"/>
  <c r="I6826" i="1" s="1"/>
  <c r="K6821" i="1"/>
  <c r="K6812" i="1" s="1"/>
  <c r="J6821" i="1"/>
  <c r="J6812" i="1" s="1"/>
  <c r="I6821" i="1"/>
  <c r="I6812" i="1" s="1"/>
  <c r="K6810" i="1"/>
  <c r="J6810" i="1"/>
  <c r="I6810" i="1"/>
  <c r="K6804" i="1"/>
  <c r="K6802" i="1" s="1"/>
  <c r="J6804" i="1"/>
  <c r="J6802" i="1" s="1"/>
  <c r="I6804" i="1"/>
  <c r="I6802" i="1" s="1"/>
  <c r="K6788" i="1"/>
  <c r="K6787" i="1" s="1"/>
  <c r="J6788" i="1"/>
  <c r="J6787" i="1" s="1"/>
  <c r="I6788" i="1"/>
  <c r="I6787" i="1" s="1"/>
  <c r="K6785" i="1"/>
  <c r="K6784" i="1" s="1"/>
  <c r="J6785" i="1"/>
  <c r="J6784" i="1" s="1"/>
  <c r="I6785" i="1"/>
  <c r="I6784" i="1" s="1"/>
  <c r="K6780" i="1"/>
  <c r="K6773" i="1" s="1"/>
  <c r="J6780" i="1"/>
  <c r="J6773" i="1" s="1"/>
  <c r="I6780" i="1"/>
  <c r="I6773" i="1" s="1"/>
  <c r="K6771" i="1"/>
  <c r="J6771" i="1"/>
  <c r="I6771" i="1"/>
  <c r="K6766" i="1"/>
  <c r="K6764" i="1" s="1"/>
  <c r="J6766" i="1"/>
  <c r="J6764" i="1" s="1"/>
  <c r="I6766" i="1"/>
  <c r="I6764" i="1" s="1"/>
  <c r="K6748" i="1"/>
  <c r="K6747" i="1" s="1"/>
  <c r="J6748" i="1"/>
  <c r="J6747" i="1" s="1"/>
  <c r="I6748" i="1"/>
  <c r="I6747" i="1" s="1"/>
  <c r="K6744" i="1"/>
  <c r="K6743" i="1" s="1"/>
  <c r="J6744" i="1"/>
  <c r="J6743" i="1" s="1"/>
  <c r="I6744" i="1"/>
  <c r="I6743" i="1" s="1"/>
  <c r="K6738" i="1"/>
  <c r="K6729" i="1" s="1"/>
  <c r="J6738" i="1"/>
  <c r="J6729" i="1" s="1"/>
  <c r="I6738" i="1"/>
  <c r="I6729" i="1" s="1"/>
  <c r="K6727" i="1"/>
  <c r="J6727" i="1"/>
  <c r="I6727" i="1"/>
  <c r="K6721" i="1"/>
  <c r="K6719" i="1" s="1"/>
  <c r="J6721" i="1"/>
  <c r="J6719" i="1" s="1"/>
  <c r="I6721" i="1"/>
  <c r="I6719" i="1" s="1"/>
  <c r="K6705" i="1"/>
  <c r="K6704" i="1" s="1"/>
  <c r="J6705" i="1"/>
  <c r="J6704" i="1" s="1"/>
  <c r="I6705" i="1"/>
  <c r="I6704" i="1" s="1"/>
  <c r="K6701" i="1"/>
  <c r="K6700" i="1" s="1"/>
  <c r="J6701" i="1"/>
  <c r="J6700" i="1" s="1"/>
  <c r="I6701" i="1"/>
  <c r="I6700" i="1" s="1"/>
  <c r="K6695" i="1"/>
  <c r="K6686" i="1" s="1"/>
  <c r="J6695" i="1"/>
  <c r="J6686" i="1" s="1"/>
  <c r="I6695" i="1"/>
  <c r="I6686" i="1" s="1"/>
  <c r="K6684" i="1"/>
  <c r="J6684" i="1"/>
  <c r="I6684" i="1"/>
  <c r="K6678" i="1"/>
  <c r="K6676" i="1" s="1"/>
  <c r="J6678" i="1"/>
  <c r="J6676" i="1" s="1"/>
  <c r="I6678" i="1"/>
  <c r="I6676" i="1" s="1"/>
  <c r="K6662" i="1"/>
  <c r="K6661" i="1" s="1"/>
  <c r="J6662" i="1"/>
  <c r="J6661" i="1" s="1"/>
  <c r="I6662" i="1"/>
  <c r="I6661" i="1" s="1"/>
  <c r="K6658" i="1"/>
  <c r="K6657" i="1" s="1"/>
  <c r="J6658" i="1"/>
  <c r="J6657" i="1" s="1"/>
  <c r="I6658" i="1"/>
  <c r="I6657" i="1" s="1"/>
  <c r="K6653" i="1"/>
  <c r="K6644" i="1" s="1"/>
  <c r="J6653" i="1"/>
  <c r="J6644" i="1" s="1"/>
  <c r="I6653" i="1"/>
  <c r="I6644" i="1" s="1"/>
  <c r="K6642" i="1"/>
  <c r="J6642" i="1"/>
  <c r="I6642" i="1"/>
  <c r="K6637" i="1"/>
  <c r="K6635" i="1" s="1"/>
  <c r="J6637" i="1"/>
  <c r="J6635" i="1" s="1"/>
  <c r="I6637" i="1"/>
  <c r="I6635" i="1" s="1"/>
  <c r="K6619" i="1"/>
  <c r="K6618" i="1" s="1"/>
  <c r="J6619" i="1"/>
  <c r="J6618" i="1" s="1"/>
  <c r="I6619" i="1"/>
  <c r="I6618" i="1" s="1"/>
  <c r="K6615" i="1"/>
  <c r="K6614" i="1" s="1"/>
  <c r="J6615" i="1"/>
  <c r="J6614" i="1" s="1"/>
  <c r="I6615" i="1"/>
  <c r="I6614" i="1" s="1"/>
  <c r="K6609" i="1"/>
  <c r="K6600" i="1" s="1"/>
  <c r="J6609" i="1"/>
  <c r="J6600" i="1" s="1"/>
  <c r="I6609" i="1"/>
  <c r="I6600" i="1" s="1"/>
  <c r="K6598" i="1"/>
  <c r="J6598" i="1"/>
  <c r="I6598" i="1"/>
  <c r="K6592" i="1"/>
  <c r="K6590" i="1" s="1"/>
  <c r="J6592" i="1"/>
  <c r="J6590" i="1" s="1"/>
  <c r="I6592" i="1"/>
  <c r="I6590" i="1" s="1"/>
  <c r="K6574" i="1"/>
  <c r="K6573" i="1" s="1"/>
  <c r="J6574" i="1"/>
  <c r="J6573" i="1" s="1"/>
  <c r="I6574" i="1"/>
  <c r="I6573" i="1" s="1"/>
  <c r="K6569" i="1"/>
  <c r="K6568" i="1" s="1"/>
  <c r="J6569" i="1"/>
  <c r="J6568" i="1" s="1"/>
  <c r="I6569" i="1"/>
  <c r="I6568" i="1" s="1"/>
  <c r="K6563" i="1"/>
  <c r="K6554" i="1" s="1"/>
  <c r="J6563" i="1"/>
  <c r="J6554" i="1" s="1"/>
  <c r="I6563" i="1"/>
  <c r="I6554" i="1" s="1"/>
  <c r="K6552" i="1"/>
  <c r="J6552" i="1"/>
  <c r="I6552" i="1"/>
  <c r="K6546" i="1"/>
  <c r="K6544" i="1" s="1"/>
  <c r="J6546" i="1"/>
  <c r="J6544" i="1" s="1"/>
  <c r="I6546" i="1"/>
  <c r="I6544" i="1" s="1"/>
  <c r="K6528" i="1"/>
  <c r="K6527" i="1" s="1"/>
  <c r="J6528" i="1"/>
  <c r="J6527" i="1" s="1"/>
  <c r="I6528" i="1"/>
  <c r="I6527" i="1" s="1"/>
  <c r="K6523" i="1"/>
  <c r="K6522" i="1" s="1"/>
  <c r="J6523" i="1"/>
  <c r="J6522" i="1" s="1"/>
  <c r="I6523" i="1"/>
  <c r="I6522" i="1" s="1"/>
  <c r="K6517" i="1"/>
  <c r="K6508" i="1" s="1"/>
  <c r="J6517" i="1"/>
  <c r="J6508" i="1" s="1"/>
  <c r="I6517" i="1"/>
  <c r="I6508" i="1" s="1"/>
  <c r="K6506" i="1"/>
  <c r="J6506" i="1"/>
  <c r="I6506" i="1"/>
  <c r="K6500" i="1"/>
  <c r="K6498" i="1" s="1"/>
  <c r="J6500" i="1"/>
  <c r="J6498" i="1" s="1"/>
  <c r="I6500" i="1"/>
  <c r="I6498" i="1" s="1"/>
  <c r="K6482" i="1"/>
  <c r="K6481" i="1" s="1"/>
  <c r="J6482" i="1"/>
  <c r="J6481" i="1" s="1"/>
  <c r="I6482" i="1"/>
  <c r="I6481" i="1" s="1"/>
  <c r="K6477" i="1"/>
  <c r="K6476" i="1" s="1"/>
  <c r="J6477" i="1"/>
  <c r="J6476" i="1" s="1"/>
  <c r="I6477" i="1"/>
  <c r="I6476" i="1" s="1"/>
  <c r="K6472" i="1"/>
  <c r="K6463" i="1" s="1"/>
  <c r="J6472" i="1"/>
  <c r="J6463" i="1" s="1"/>
  <c r="I6472" i="1"/>
  <c r="I6463" i="1" s="1"/>
  <c r="K6461" i="1"/>
  <c r="J6461" i="1"/>
  <c r="I6461" i="1"/>
  <c r="K6455" i="1"/>
  <c r="K6453" i="1" s="1"/>
  <c r="J6455" i="1"/>
  <c r="J6453" i="1" s="1"/>
  <c r="I6455" i="1"/>
  <c r="I6453" i="1" s="1"/>
  <c r="K6437" i="1"/>
  <c r="K6436" i="1" s="1"/>
  <c r="J6437" i="1"/>
  <c r="J6436" i="1" s="1"/>
  <c r="I6437" i="1"/>
  <c r="I6436" i="1" s="1"/>
  <c r="K6433" i="1"/>
  <c r="K6432" i="1" s="1"/>
  <c r="J6433" i="1"/>
  <c r="J6432" i="1" s="1"/>
  <c r="I6433" i="1"/>
  <c r="I6432" i="1" s="1"/>
  <c r="K6428" i="1"/>
  <c r="K6419" i="1" s="1"/>
  <c r="J6428" i="1"/>
  <c r="J6419" i="1" s="1"/>
  <c r="I6428" i="1"/>
  <c r="I6419" i="1" s="1"/>
  <c r="K6417" i="1"/>
  <c r="J6417" i="1"/>
  <c r="I6417" i="1"/>
  <c r="K6411" i="1"/>
  <c r="K6409" i="1" s="1"/>
  <c r="J6411" i="1"/>
  <c r="J6409" i="1" s="1"/>
  <c r="I6411" i="1"/>
  <c r="I6409" i="1" s="1"/>
  <c r="K6395" i="1"/>
  <c r="K6394" i="1" s="1"/>
  <c r="J6395" i="1"/>
  <c r="J6394" i="1" s="1"/>
  <c r="I6395" i="1"/>
  <c r="I6394" i="1" s="1"/>
  <c r="K6390" i="1"/>
  <c r="J6390" i="1"/>
  <c r="I6390" i="1"/>
  <c r="K6388" i="1"/>
  <c r="J6388" i="1"/>
  <c r="I6388" i="1"/>
  <c r="K6386" i="1"/>
  <c r="K6384" i="1" s="1"/>
  <c r="J6386" i="1"/>
  <c r="J6384" i="1" s="1"/>
  <c r="I6386" i="1"/>
  <c r="I6384" i="1" s="1"/>
  <c r="K6368" i="1"/>
  <c r="K6367" i="1" s="1"/>
  <c r="J6368" i="1"/>
  <c r="J6367" i="1" s="1"/>
  <c r="I6368" i="1"/>
  <c r="I6367" i="1" s="1"/>
  <c r="K6364" i="1"/>
  <c r="K6363" i="1" s="1"/>
  <c r="J6364" i="1"/>
  <c r="J6363" i="1" s="1"/>
  <c r="I6364" i="1"/>
  <c r="I6363" i="1" s="1"/>
  <c r="K6359" i="1"/>
  <c r="K6350" i="1" s="1"/>
  <c r="J6359" i="1"/>
  <c r="J6350" i="1" s="1"/>
  <c r="I6359" i="1"/>
  <c r="I6350" i="1" s="1"/>
  <c r="K6348" i="1"/>
  <c r="J6348" i="1"/>
  <c r="I6348" i="1"/>
  <c r="K6342" i="1"/>
  <c r="K6340" i="1" s="1"/>
  <c r="J6342" i="1"/>
  <c r="J6340" i="1" s="1"/>
  <c r="I6342" i="1"/>
  <c r="I6340" i="1" s="1"/>
  <c r="K6328" i="1"/>
  <c r="K6327" i="1" s="1"/>
  <c r="J6328" i="1"/>
  <c r="J6327" i="1" s="1"/>
  <c r="I6328" i="1"/>
  <c r="I6327" i="1" s="1"/>
  <c r="K6323" i="1"/>
  <c r="K6322" i="1" s="1"/>
  <c r="J6323" i="1"/>
  <c r="J6322" i="1" s="1"/>
  <c r="I6323" i="1"/>
  <c r="I6322" i="1" s="1"/>
  <c r="K6320" i="1"/>
  <c r="K6319" i="1" s="1"/>
  <c r="J6320" i="1"/>
  <c r="J6319" i="1" s="1"/>
  <c r="I6320" i="1"/>
  <c r="I6319" i="1" s="1"/>
  <c r="K6316" i="1"/>
  <c r="K6315" i="1" s="1"/>
  <c r="J6316" i="1"/>
  <c r="J6315" i="1" s="1"/>
  <c r="I6316" i="1"/>
  <c r="I6315" i="1" s="1"/>
  <c r="K6311" i="1"/>
  <c r="K6303" i="1" s="1"/>
  <c r="J6311" i="1"/>
  <c r="J6303" i="1" s="1"/>
  <c r="I6311" i="1"/>
  <c r="I6303" i="1" s="1"/>
  <c r="K6301" i="1"/>
  <c r="J6301" i="1"/>
  <c r="I6301" i="1"/>
  <c r="K6295" i="1"/>
  <c r="K6293" i="1" s="1"/>
  <c r="J6295" i="1"/>
  <c r="J6293" i="1" s="1"/>
  <c r="I6295" i="1"/>
  <c r="I6293" i="1" s="1"/>
  <c r="K6279" i="1"/>
  <c r="K6278" i="1" s="1"/>
  <c r="J6279" i="1"/>
  <c r="J6278" i="1" s="1"/>
  <c r="I6279" i="1"/>
  <c r="I6278" i="1" s="1"/>
  <c r="K6275" i="1"/>
  <c r="K6274" i="1" s="1"/>
  <c r="J6275" i="1"/>
  <c r="J6274" i="1" s="1"/>
  <c r="I6275" i="1"/>
  <c r="I6274" i="1" s="1"/>
  <c r="K6270" i="1"/>
  <c r="J6270" i="1"/>
  <c r="J6261" i="1" s="1"/>
  <c r="I6270" i="1"/>
  <c r="I6261" i="1" s="1"/>
  <c r="K6259" i="1"/>
  <c r="J6259" i="1"/>
  <c r="I6259" i="1"/>
  <c r="K6253" i="1"/>
  <c r="K6251" i="1" s="1"/>
  <c r="J6253" i="1"/>
  <c r="J6251" i="1" s="1"/>
  <c r="I6253" i="1"/>
  <c r="I6251" i="1" s="1"/>
  <c r="K6239" i="1"/>
  <c r="K6238" i="1" s="1"/>
  <c r="J6239" i="1"/>
  <c r="J6238" i="1" s="1"/>
  <c r="I6239" i="1"/>
  <c r="I6238" i="1" s="1"/>
  <c r="K6236" i="1"/>
  <c r="K6235" i="1" s="1"/>
  <c r="J6236" i="1"/>
  <c r="J6235" i="1" s="1"/>
  <c r="I6236" i="1"/>
  <c r="I6235" i="1" s="1"/>
  <c r="K6233" i="1"/>
  <c r="K6232" i="1" s="1"/>
  <c r="J6233" i="1"/>
  <c r="J6232" i="1" s="1"/>
  <c r="I6233" i="1"/>
  <c r="I6232" i="1" s="1"/>
  <c r="K6229" i="1"/>
  <c r="K6228" i="1" s="1"/>
  <c r="J6229" i="1"/>
  <c r="J6228" i="1" s="1"/>
  <c r="I6229" i="1"/>
  <c r="I6228" i="1" s="1"/>
  <c r="K6224" i="1"/>
  <c r="K6215" i="1" s="1"/>
  <c r="J6224" i="1"/>
  <c r="I6224" i="1"/>
  <c r="I6215" i="1" s="1"/>
  <c r="K6213" i="1"/>
  <c r="J6213" i="1"/>
  <c r="I6213" i="1"/>
  <c r="K6208" i="1"/>
  <c r="K6206" i="1" s="1"/>
  <c r="J6208" i="1"/>
  <c r="J6206" i="1" s="1"/>
  <c r="I6208" i="1"/>
  <c r="I6206" i="1" s="1"/>
  <c r="K6193" i="1"/>
  <c r="K6192" i="1" s="1"/>
  <c r="J6193" i="1"/>
  <c r="J6192" i="1" s="1"/>
  <c r="I6193" i="1"/>
  <c r="I6192" i="1" s="1"/>
  <c r="K6189" i="1"/>
  <c r="K6188" i="1" s="1"/>
  <c r="J6189" i="1"/>
  <c r="J6188" i="1" s="1"/>
  <c r="I6189" i="1"/>
  <c r="I6188" i="1" s="1"/>
  <c r="K6184" i="1"/>
  <c r="K6175" i="1" s="1"/>
  <c r="J6184" i="1"/>
  <c r="J6175" i="1" s="1"/>
  <c r="I6184" i="1"/>
  <c r="I6175" i="1" s="1"/>
  <c r="K6173" i="1"/>
  <c r="J6173" i="1"/>
  <c r="I6173" i="1"/>
  <c r="K6167" i="1"/>
  <c r="K6165" i="1" s="1"/>
  <c r="J6167" i="1"/>
  <c r="J6165" i="1" s="1"/>
  <c r="I6167" i="1"/>
  <c r="I6165" i="1" s="1"/>
  <c r="K6149" i="1"/>
  <c r="J6149" i="1"/>
  <c r="I6149" i="1"/>
  <c r="I6093" i="1" s="1"/>
  <c r="K6145" i="1"/>
  <c r="K6144" i="1" s="1"/>
  <c r="J6145" i="1"/>
  <c r="J6144" i="1" s="1"/>
  <c r="I6145" i="1"/>
  <c r="I6144" i="1" s="1"/>
  <c r="K6140" i="1"/>
  <c r="K6139" i="1" s="1"/>
  <c r="J6140" i="1"/>
  <c r="J6139" i="1" s="1"/>
  <c r="I6140" i="1"/>
  <c r="I6139" i="1" s="1"/>
  <c r="K6133" i="1"/>
  <c r="K6124" i="1" s="1"/>
  <c r="J6133" i="1"/>
  <c r="J6124" i="1" s="1"/>
  <c r="I6133" i="1"/>
  <c r="I6124" i="1" s="1"/>
  <c r="K6122" i="1"/>
  <c r="J6122" i="1"/>
  <c r="I6122" i="1"/>
  <c r="K6116" i="1"/>
  <c r="K6114" i="1" s="1"/>
  <c r="J6116" i="1"/>
  <c r="J6114" i="1" s="1"/>
  <c r="I6116" i="1"/>
  <c r="I6114" i="1" s="1"/>
  <c r="K6100" i="1"/>
  <c r="J6100" i="1"/>
  <c r="I6100" i="1"/>
  <c r="K6097" i="1"/>
  <c r="J6097" i="1"/>
  <c r="I6097" i="1"/>
  <c r="K6096" i="1"/>
  <c r="J6096" i="1"/>
  <c r="I6096" i="1"/>
  <c r="K6095" i="1"/>
  <c r="J6095" i="1"/>
  <c r="I6095" i="1"/>
  <c r="K6087" i="1"/>
  <c r="K6086" i="1" s="1"/>
  <c r="K6085" i="1" s="1"/>
  <c r="J6087" i="1"/>
  <c r="J6086" i="1" s="1"/>
  <c r="J6085" i="1" s="1"/>
  <c r="I6087" i="1"/>
  <c r="I6086" i="1" s="1"/>
  <c r="I6085" i="1" s="1"/>
  <c r="K6084" i="1"/>
  <c r="J6084" i="1"/>
  <c r="I6084" i="1"/>
  <c r="K6083" i="1"/>
  <c r="J6083" i="1"/>
  <c r="I6083" i="1"/>
  <c r="K6082" i="1"/>
  <c r="J6082" i="1"/>
  <c r="I6082" i="1"/>
  <c r="K6078" i="1"/>
  <c r="J6078" i="1"/>
  <c r="I6078" i="1"/>
  <c r="K6077" i="1"/>
  <c r="J6077" i="1"/>
  <c r="I6077" i="1"/>
  <c r="K6076" i="1"/>
  <c r="J6076" i="1"/>
  <c r="I6076" i="1"/>
  <c r="K6075" i="1"/>
  <c r="J6075" i="1"/>
  <c r="I6075" i="1"/>
  <c r="K6074" i="1"/>
  <c r="J6074" i="1"/>
  <c r="I6074" i="1"/>
  <c r="K6073" i="1"/>
  <c r="J6073" i="1"/>
  <c r="I6073" i="1"/>
  <c r="K6072" i="1"/>
  <c r="J6072" i="1"/>
  <c r="I6072" i="1"/>
  <c r="K6071" i="1"/>
  <c r="J6071" i="1"/>
  <c r="I6071" i="1"/>
  <c r="K6069" i="1"/>
  <c r="J6069" i="1"/>
  <c r="I6069" i="1"/>
  <c r="K6067" i="1"/>
  <c r="J6067" i="1"/>
  <c r="I6067" i="1"/>
  <c r="K6066" i="1"/>
  <c r="J6066" i="1"/>
  <c r="I6066" i="1"/>
  <c r="K6065" i="1"/>
  <c r="J6065" i="1"/>
  <c r="I6065" i="1"/>
  <c r="K6064" i="1"/>
  <c r="J6064" i="1"/>
  <c r="I6064" i="1"/>
  <c r="K6063" i="1"/>
  <c r="J6063" i="1"/>
  <c r="I6063" i="1"/>
  <c r="K6061" i="1"/>
  <c r="J6061" i="1"/>
  <c r="I6061" i="1"/>
  <c r="K6042" i="1"/>
  <c r="K6041" i="1" s="1"/>
  <c r="J6042" i="1"/>
  <c r="J6041" i="1" s="1"/>
  <c r="I6042" i="1"/>
  <c r="I6041" i="1" s="1"/>
  <c r="K6039" i="1"/>
  <c r="K6038" i="1" s="1"/>
  <c r="J6039" i="1"/>
  <c r="J6038" i="1" s="1"/>
  <c r="I6039" i="1"/>
  <c r="I6038" i="1" s="1"/>
  <c r="K6034" i="1"/>
  <c r="K6025" i="1" s="1"/>
  <c r="J6034" i="1"/>
  <c r="J6025" i="1" s="1"/>
  <c r="I6034" i="1"/>
  <c r="I6025" i="1" s="1"/>
  <c r="K6023" i="1"/>
  <c r="J6023" i="1"/>
  <c r="I6023" i="1"/>
  <c r="K6017" i="1"/>
  <c r="K6015" i="1" s="1"/>
  <c r="J6017" i="1"/>
  <c r="J6015" i="1" s="1"/>
  <c r="I6017" i="1"/>
  <c r="I6015" i="1" s="1"/>
  <c r="K6000" i="1"/>
  <c r="K5999" i="1" s="1"/>
  <c r="J6000" i="1"/>
  <c r="J5999" i="1" s="1"/>
  <c r="I6000" i="1"/>
  <c r="I5999" i="1" s="1"/>
  <c r="K5997" i="1"/>
  <c r="K5996" i="1" s="1"/>
  <c r="J5997" i="1"/>
  <c r="J5996" i="1" s="1"/>
  <c r="I5997" i="1"/>
  <c r="I5996" i="1" s="1"/>
  <c r="K5992" i="1"/>
  <c r="K5984" i="1" s="1"/>
  <c r="J5992" i="1"/>
  <c r="J5984" i="1" s="1"/>
  <c r="I5992" i="1"/>
  <c r="I5984" i="1" s="1"/>
  <c r="K5982" i="1"/>
  <c r="J5982" i="1"/>
  <c r="I5982" i="1"/>
  <c r="K5976" i="1"/>
  <c r="K5974" i="1" s="1"/>
  <c r="J5976" i="1"/>
  <c r="J5974" i="1" s="1"/>
  <c r="I5976" i="1"/>
  <c r="I5974" i="1" s="1"/>
  <c r="K5960" i="1"/>
  <c r="K5959" i="1" s="1"/>
  <c r="J5960" i="1"/>
  <c r="J5959" i="1" s="1"/>
  <c r="I5960" i="1"/>
  <c r="I5959" i="1" s="1"/>
  <c r="K5957" i="1"/>
  <c r="K5956" i="1" s="1"/>
  <c r="J5957" i="1"/>
  <c r="J5956" i="1" s="1"/>
  <c r="I5957" i="1"/>
  <c r="I5956" i="1" s="1"/>
  <c r="K5952" i="1"/>
  <c r="K5944" i="1" s="1"/>
  <c r="J5952" i="1"/>
  <c r="J5944" i="1" s="1"/>
  <c r="I5952" i="1"/>
  <c r="I5944" i="1" s="1"/>
  <c r="K5942" i="1"/>
  <c r="J5942" i="1"/>
  <c r="I5942" i="1"/>
  <c r="K5936" i="1"/>
  <c r="K5934" i="1" s="1"/>
  <c r="J5936" i="1"/>
  <c r="J5934" i="1" s="1"/>
  <c r="I5936" i="1"/>
  <c r="I5934" i="1" s="1"/>
  <c r="K5919" i="1"/>
  <c r="K5918" i="1" s="1"/>
  <c r="J5919" i="1"/>
  <c r="J5918" i="1" s="1"/>
  <c r="I5919" i="1"/>
  <c r="I5918" i="1" s="1"/>
  <c r="K5916" i="1"/>
  <c r="K5915" i="1" s="1"/>
  <c r="J5916" i="1"/>
  <c r="J5915" i="1" s="1"/>
  <c r="I5916" i="1"/>
  <c r="I5915" i="1" s="1"/>
  <c r="K5911" i="1"/>
  <c r="K5902" i="1" s="1"/>
  <c r="J5911" i="1"/>
  <c r="J5902" i="1" s="1"/>
  <c r="I5911" i="1"/>
  <c r="I5902" i="1" s="1"/>
  <c r="K5900" i="1"/>
  <c r="J5900" i="1"/>
  <c r="I5900" i="1"/>
  <c r="K5894" i="1"/>
  <c r="K5892" i="1" s="1"/>
  <c r="J5894" i="1"/>
  <c r="J5892" i="1" s="1"/>
  <c r="I5894" i="1"/>
  <c r="I5892" i="1" s="1"/>
  <c r="K5877" i="1"/>
  <c r="K5876" i="1" s="1"/>
  <c r="J5877" i="1"/>
  <c r="J5876" i="1" s="1"/>
  <c r="I5877" i="1"/>
  <c r="I5876" i="1" s="1"/>
  <c r="K5873" i="1"/>
  <c r="K5872" i="1" s="1"/>
  <c r="K5871" i="1" s="1"/>
  <c r="J5873" i="1"/>
  <c r="J5872" i="1" s="1"/>
  <c r="J5871" i="1" s="1"/>
  <c r="I5873" i="1"/>
  <c r="I5872" i="1" s="1"/>
  <c r="I5871" i="1" s="1"/>
  <c r="K5867" i="1"/>
  <c r="K5858" i="1" s="1"/>
  <c r="J5867" i="1"/>
  <c r="J5858" i="1" s="1"/>
  <c r="I5867" i="1"/>
  <c r="I5858" i="1" s="1"/>
  <c r="K5856" i="1"/>
  <c r="J5856" i="1"/>
  <c r="I5856" i="1"/>
  <c r="K5850" i="1"/>
  <c r="K5848" i="1" s="1"/>
  <c r="J5850" i="1"/>
  <c r="J5848" i="1" s="1"/>
  <c r="I5850" i="1"/>
  <c r="I5848" i="1" s="1"/>
  <c r="K5833" i="1"/>
  <c r="K5832" i="1" s="1"/>
  <c r="J5833" i="1"/>
  <c r="J5832" i="1" s="1"/>
  <c r="I5833" i="1"/>
  <c r="I5832" i="1" s="1"/>
  <c r="K5830" i="1"/>
  <c r="K5829" i="1" s="1"/>
  <c r="J5830" i="1"/>
  <c r="J5829" i="1" s="1"/>
  <c r="I5830" i="1"/>
  <c r="I5829" i="1" s="1"/>
  <c r="K5825" i="1"/>
  <c r="K5817" i="1" s="1"/>
  <c r="J5825" i="1"/>
  <c r="J5817" i="1" s="1"/>
  <c r="I5825" i="1"/>
  <c r="I5817" i="1" s="1"/>
  <c r="K5815" i="1"/>
  <c r="J5815" i="1"/>
  <c r="I5815" i="1"/>
  <c r="K5809" i="1"/>
  <c r="K5807" i="1" s="1"/>
  <c r="J5809" i="1"/>
  <c r="J5807" i="1" s="1"/>
  <c r="I5809" i="1"/>
  <c r="I5807" i="1" s="1"/>
  <c r="K5792" i="1"/>
  <c r="K5791" i="1" s="1"/>
  <c r="J5792" i="1"/>
  <c r="J5791" i="1" s="1"/>
  <c r="I5792" i="1"/>
  <c r="I5791" i="1" s="1"/>
  <c r="K5789" i="1"/>
  <c r="K5788" i="1" s="1"/>
  <c r="J5789" i="1"/>
  <c r="J5788" i="1" s="1"/>
  <c r="I5789" i="1"/>
  <c r="I5788" i="1" s="1"/>
  <c r="K5784" i="1"/>
  <c r="K5776" i="1" s="1"/>
  <c r="J5784" i="1"/>
  <c r="J5776" i="1" s="1"/>
  <c r="I5784" i="1"/>
  <c r="I5776" i="1" s="1"/>
  <c r="K5774" i="1"/>
  <c r="J5774" i="1"/>
  <c r="I5774" i="1"/>
  <c r="K5768" i="1"/>
  <c r="K5766" i="1" s="1"/>
  <c r="J5768" i="1"/>
  <c r="J5766" i="1" s="1"/>
  <c r="I5768" i="1"/>
  <c r="I5766" i="1" s="1"/>
  <c r="K5751" i="1"/>
  <c r="K5750" i="1" s="1"/>
  <c r="J5751" i="1"/>
  <c r="J5750" i="1" s="1"/>
  <c r="I5751" i="1"/>
  <c r="I5750" i="1" s="1"/>
  <c r="K5748" i="1"/>
  <c r="K5747" i="1" s="1"/>
  <c r="J5748" i="1"/>
  <c r="J5747" i="1" s="1"/>
  <c r="I5748" i="1"/>
  <c r="I5747" i="1" s="1"/>
  <c r="K5743" i="1"/>
  <c r="K5734" i="1" s="1"/>
  <c r="J5743" i="1"/>
  <c r="J5734" i="1" s="1"/>
  <c r="I5743" i="1"/>
  <c r="I5734" i="1" s="1"/>
  <c r="K5732" i="1"/>
  <c r="J5732" i="1"/>
  <c r="I5732" i="1"/>
  <c r="K5726" i="1"/>
  <c r="K5724" i="1" s="1"/>
  <c r="J5726" i="1"/>
  <c r="J5724" i="1" s="1"/>
  <c r="I5726" i="1"/>
  <c r="I5724" i="1" s="1"/>
  <c r="K5709" i="1"/>
  <c r="K5708" i="1" s="1"/>
  <c r="J5709" i="1"/>
  <c r="J5708" i="1" s="1"/>
  <c r="I5709" i="1"/>
  <c r="I5708" i="1" s="1"/>
  <c r="K5706" i="1"/>
  <c r="K5705" i="1" s="1"/>
  <c r="J5706" i="1"/>
  <c r="J5705" i="1" s="1"/>
  <c r="I5706" i="1"/>
  <c r="I5705" i="1" s="1"/>
  <c r="K5701" i="1"/>
  <c r="K5692" i="1" s="1"/>
  <c r="J5701" i="1"/>
  <c r="J5692" i="1" s="1"/>
  <c r="I5701" i="1"/>
  <c r="I5692" i="1" s="1"/>
  <c r="K5690" i="1"/>
  <c r="J5690" i="1"/>
  <c r="I5690" i="1"/>
  <c r="K5684" i="1"/>
  <c r="K5682" i="1" s="1"/>
  <c r="J5684" i="1"/>
  <c r="J5682" i="1" s="1"/>
  <c r="I5684" i="1"/>
  <c r="I5682" i="1" s="1"/>
  <c r="K5667" i="1"/>
  <c r="K5666" i="1" s="1"/>
  <c r="J5667" i="1"/>
  <c r="J5666" i="1" s="1"/>
  <c r="I5667" i="1"/>
  <c r="I5666" i="1" s="1"/>
  <c r="K5664" i="1"/>
  <c r="K5663" i="1" s="1"/>
  <c r="J5664" i="1"/>
  <c r="J5663" i="1" s="1"/>
  <c r="I5664" i="1"/>
  <c r="I5663" i="1" s="1"/>
  <c r="K5659" i="1"/>
  <c r="K5651" i="1" s="1"/>
  <c r="J5659" i="1"/>
  <c r="J5651" i="1" s="1"/>
  <c r="I5659" i="1"/>
  <c r="I5651" i="1" s="1"/>
  <c r="K5649" i="1"/>
  <c r="J5649" i="1"/>
  <c r="I5649" i="1"/>
  <c r="K5643" i="1"/>
  <c r="K5641" i="1" s="1"/>
  <c r="J5643" i="1"/>
  <c r="J5641" i="1" s="1"/>
  <c r="I5643" i="1"/>
  <c r="I5641" i="1" s="1"/>
  <c r="K5626" i="1"/>
  <c r="K5625" i="1" s="1"/>
  <c r="J5626" i="1"/>
  <c r="J5625" i="1" s="1"/>
  <c r="I5626" i="1"/>
  <c r="I5625" i="1" s="1"/>
  <c r="K5623" i="1"/>
  <c r="K5622" i="1" s="1"/>
  <c r="J5623" i="1"/>
  <c r="J5622" i="1" s="1"/>
  <c r="I5623" i="1"/>
  <c r="I5622" i="1" s="1"/>
  <c r="K5618" i="1"/>
  <c r="K5610" i="1" s="1"/>
  <c r="J5618" i="1"/>
  <c r="J5610" i="1" s="1"/>
  <c r="I5618" i="1"/>
  <c r="I5610" i="1" s="1"/>
  <c r="K5608" i="1"/>
  <c r="J5608" i="1"/>
  <c r="I5608" i="1"/>
  <c r="K5602" i="1"/>
  <c r="K5600" i="1" s="1"/>
  <c r="J5602" i="1"/>
  <c r="J5600" i="1" s="1"/>
  <c r="I5602" i="1"/>
  <c r="I5600" i="1" s="1"/>
  <c r="K5586" i="1"/>
  <c r="K5585" i="1" s="1"/>
  <c r="J5586" i="1"/>
  <c r="J5585" i="1" s="1"/>
  <c r="I5586" i="1"/>
  <c r="I5585" i="1" s="1"/>
  <c r="K5583" i="1"/>
  <c r="K5582" i="1" s="1"/>
  <c r="J5583" i="1"/>
  <c r="J5582" i="1" s="1"/>
  <c r="I5583" i="1"/>
  <c r="I5582" i="1" s="1"/>
  <c r="K5578" i="1"/>
  <c r="K5569" i="1" s="1"/>
  <c r="J5578" i="1"/>
  <c r="J5569" i="1" s="1"/>
  <c r="I5578" i="1"/>
  <c r="I5569" i="1" s="1"/>
  <c r="K5567" i="1"/>
  <c r="J5567" i="1"/>
  <c r="I5567" i="1"/>
  <c r="K5561" i="1"/>
  <c r="K5559" i="1" s="1"/>
  <c r="J5561" i="1"/>
  <c r="J5559" i="1" s="1"/>
  <c r="I5561" i="1"/>
  <c r="I5559" i="1" s="1"/>
  <c r="K5545" i="1"/>
  <c r="K5544" i="1" s="1"/>
  <c r="J5545" i="1"/>
  <c r="J5544" i="1" s="1"/>
  <c r="I5545" i="1"/>
  <c r="I5544" i="1" s="1"/>
  <c r="K5542" i="1"/>
  <c r="K5541" i="1" s="1"/>
  <c r="J5542" i="1"/>
  <c r="J5541" i="1" s="1"/>
  <c r="I5542" i="1"/>
  <c r="I5541" i="1" s="1"/>
  <c r="K5537" i="1"/>
  <c r="K5529" i="1" s="1"/>
  <c r="J5537" i="1"/>
  <c r="J5529" i="1" s="1"/>
  <c r="I5537" i="1"/>
  <c r="I5529" i="1" s="1"/>
  <c r="K5527" i="1"/>
  <c r="J5527" i="1"/>
  <c r="I5527" i="1"/>
  <c r="K5521" i="1"/>
  <c r="K5519" i="1" s="1"/>
  <c r="J5521" i="1"/>
  <c r="J5519" i="1" s="1"/>
  <c r="I5521" i="1"/>
  <c r="I5519" i="1" s="1"/>
  <c r="K5504" i="1"/>
  <c r="K5503" i="1" s="1"/>
  <c r="J5504" i="1"/>
  <c r="J5503" i="1" s="1"/>
  <c r="I5504" i="1"/>
  <c r="I5503" i="1" s="1"/>
  <c r="K5501" i="1"/>
  <c r="K5500" i="1" s="1"/>
  <c r="J5501" i="1"/>
  <c r="J5500" i="1" s="1"/>
  <c r="I5501" i="1"/>
  <c r="I5500" i="1" s="1"/>
  <c r="K5496" i="1"/>
  <c r="K5488" i="1" s="1"/>
  <c r="J5496" i="1"/>
  <c r="J5488" i="1" s="1"/>
  <c r="I5496" i="1"/>
  <c r="I5488" i="1" s="1"/>
  <c r="K5486" i="1"/>
  <c r="J5486" i="1"/>
  <c r="I5486" i="1"/>
  <c r="K5480" i="1"/>
  <c r="K5478" i="1" s="1"/>
  <c r="J5480" i="1"/>
  <c r="J5478" i="1" s="1"/>
  <c r="I5480" i="1"/>
  <c r="I5478" i="1" s="1"/>
  <c r="K5464" i="1"/>
  <c r="K5463" i="1" s="1"/>
  <c r="J5464" i="1"/>
  <c r="J5463" i="1" s="1"/>
  <c r="I5464" i="1"/>
  <c r="I5463" i="1" s="1"/>
  <c r="K5461" i="1"/>
  <c r="K5460" i="1" s="1"/>
  <c r="J5461" i="1"/>
  <c r="J5460" i="1" s="1"/>
  <c r="I5461" i="1"/>
  <c r="I5460" i="1" s="1"/>
  <c r="K5456" i="1"/>
  <c r="K5448" i="1" s="1"/>
  <c r="J5456" i="1"/>
  <c r="J5448" i="1" s="1"/>
  <c r="I5456" i="1"/>
  <c r="I5448" i="1" s="1"/>
  <c r="K5446" i="1"/>
  <c r="J5446" i="1"/>
  <c r="I5446" i="1"/>
  <c r="K5440" i="1"/>
  <c r="K5438" i="1" s="1"/>
  <c r="J5440" i="1"/>
  <c r="J5438" i="1" s="1"/>
  <c r="I5440" i="1"/>
  <c r="I5438" i="1" s="1"/>
  <c r="K5423" i="1"/>
  <c r="K5422" i="1" s="1"/>
  <c r="J5423" i="1"/>
  <c r="J5422" i="1" s="1"/>
  <c r="I5423" i="1"/>
  <c r="I5422" i="1" s="1"/>
  <c r="K5420" i="1"/>
  <c r="K5419" i="1" s="1"/>
  <c r="J5420" i="1"/>
  <c r="J5419" i="1" s="1"/>
  <c r="I5420" i="1"/>
  <c r="I5419" i="1" s="1"/>
  <c r="K5415" i="1"/>
  <c r="K5407" i="1" s="1"/>
  <c r="J5415" i="1"/>
  <c r="J5407" i="1" s="1"/>
  <c r="I5415" i="1"/>
  <c r="I5407" i="1" s="1"/>
  <c r="K5405" i="1"/>
  <c r="J5405" i="1"/>
  <c r="I5405" i="1"/>
  <c r="K5399" i="1"/>
  <c r="K5397" i="1" s="1"/>
  <c r="J5399" i="1"/>
  <c r="J5397" i="1" s="1"/>
  <c r="I5399" i="1"/>
  <c r="I5397" i="1" s="1"/>
  <c r="K5383" i="1"/>
  <c r="K5382" i="1" s="1"/>
  <c r="J5383" i="1"/>
  <c r="J5382" i="1" s="1"/>
  <c r="I5383" i="1"/>
  <c r="I5382" i="1" s="1"/>
  <c r="K5379" i="1"/>
  <c r="K5378" i="1" s="1"/>
  <c r="J5379" i="1"/>
  <c r="J5378" i="1" s="1"/>
  <c r="I5379" i="1"/>
  <c r="I5378" i="1" s="1"/>
  <c r="K5374" i="1"/>
  <c r="K5366" i="1" s="1"/>
  <c r="J5374" i="1"/>
  <c r="J5366" i="1" s="1"/>
  <c r="I5374" i="1"/>
  <c r="I5366" i="1" s="1"/>
  <c r="K5364" i="1"/>
  <c r="J5364" i="1"/>
  <c r="I5364" i="1"/>
  <c r="K5358" i="1"/>
  <c r="K5356" i="1" s="1"/>
  <c r="J5358" i="1"/>
  <c r="J5356" i="1" s="1"/>
  <c r="I5358" i="1"/>
  <c r="I5356" i="1" s="1"/>
  <c r="K5342" i="1"/>
  <c r="K5341" i="1" s="1"/>
  <c r="J5342" i="1"/>
  <c r="J5341" i="1" s="1"/>
  <c r="I5342" i="1"/>
  <c r="I5341" i="1" s="1"/>
  <c r="K5339" i="1"/>
  <c r="K5338" i="1" s="1"/>
  <c r="J5339" i="1"/>
  <c r="J5338" i="1" s="1"/>
  <c r="I5339" i="1"/>
  <c r="I5338" i="1" s="1"/>
  <c r="K5334" i="1"/>
  <c r="K5327" i="1" s="1"/>
  <c r="J5334" i="1"/>
  <c r="J5327" i="1" s="1"/>
  <c r="I5334" i="1"/>
  <c r="I5327" i="1" s="1"/>
  <c r="K5325" i="1"/>
  <c r="J5325" i="1"/>
  <c r="I5325" i="1"/>
  <c r="K5319" i="1"/>
  <c r="K5317" i="1" s="1"/>
  <c r="J5319" i="1"/>
  <c r="J5317" i="1" s="1"/>
  <c r="I5319" i="1"/>
  <c r="I5317" i="1" s="1"/>
  <c r="K5302" i="1"/>
  <c r="K5301" i="1" s="1"/>
  <c r="J5302" i="1"/>
  <c r="J5301" i="1" s="1"/>
  <c r="I5302" i="1"/>
  <c r="I5301" i="1" s="1"/>
  <c r="K5299" i="1"/>
  <c r="K5298" i="1" s="1"/>
  <c r="J5299" i="1"/>
  <c r="J5298" i="1" s="1"/>
  <c r="I5299" i="1"/>
  <c r="I5298" i="1" s="1"/>
  <c r="K5294" i="1"/>
  <c r="K5286" i="1" s="1"/>
  <c r="J5294" i="1"/>
  <c r="J5286" i="1" s="1"/>
  <c r="I5294" i="1"/>
  <c r="I5286" i="1" s="1"/>
  <c r="K5284" i="1"/>
  <c r="J5284" i="1"/>
  <c r="I5284" i="1"/>
  <c r="K5278" i="1"/>
  <c r="K5276" i="1" s="1"/>
  <c r="J5278" i="1"/>
  <c r="J5276" i="1" s="1"/>
  <c r="I5278" i="1"/>
  <c r="I5276" i="1" s="1"/>
  <c r="K5262" i="1"/>
  <c r="K5261" i="1" s="1"/>
  <c r="J5262" i="1"/>
  <c r="J5261" i="1" s="1"/>
  <c r="I5262" i="1"/>
  <c r="I5261" i="1" s="1"/>
  <c r="K5259" i="1"/>
  <c r="K5258" i="1" s="1"/>
  <c r="J5259" i="1"/>
  <c r="J5258" i="1" s="1"/>
  <c r="I5259" i="1"/>
  <c r="I5258" i="1" s="1"/>
  <c r="K5254" i="1"/>
  <c r="K5246" i="1" s="1"/>
  <c r="J5254" i="1"/>
  <c r="J5246" i="1" s="1"/>
  <c r="I5254" i="1"/>
  <c r="I5246" i="1" s="1"/>
  <c r="K5244" i="1"/>
  <c r="J5244" i="1"/>
  <c r="I5244" i="1"/>
  <c r="K5238" i="1"/>
  <c r="K5236" i="1" s="1"/>
  <c r="J5238" i="1"/>
  <c r="J5236" i="1" s="1"/>
  <c r="I5238" i="1"/>
  <c r="I5236" i="1" s="1"/>
  <c r="K5222" i="1"/>
  <c r="K5221" i="1" s="1"/>
  <c r="J5222" i="1"/>
  <c r="J5221" i="1" s="1"/>
  <c r="I5222" i="1"/>
  <c r="I5221" i="1" s="1"/>
  <c r="K5219" i="1"/>
  <c r="K5218" i="1" s="1"/>
  <c r="J5219" i="1"/>
  <c r="J5218" i="1" s="1"/>
  <c r="I5219" i="1"/>
  <c r="I5218" i="1" s="1"/>
  <c r="K5214" i="1"/>
  <c r="K5205" i="1" s="1"/>
  <c r="J5214" i="1"/>
  <c r="J5205" i="1" s="1"/>
  <c r="I5214" i="1"/>
  <c r="I5205" i="1" s="1"/>
  <c r="K5203" i="1"/>
  <c r="J5203" i="1"/>
  <c r="I5203" i="1"/>
  <c r="K5197" i="1"/>
  <c r="K5195" i="1" s="1"/>
  <c r="J5197" i="1"/>
  <c r="J5195" i="1" s="1"/>
  <c r="I5197" i="1"/>
  <c r="I5195" i="1" s="1"/>
  <c r="K5181" i="1"/>
  <c r="K5180" i="1" s="1"/>
  <c r="J5181" i="1"/>
  <c r="J5180" i="1" s="1"/>
  <c r="I5181" i="1"/>
  <c r="I5180" i="1" s="1"/>
  <c r="K5178" i="1"/>
  <c r="K5177" i="1" s="1"/>
  <c r="J5178" i="1"/>
  <c r="J5177" i="1" s="1"/>
  <c r="I5178" i="1"/>
  <c r="I5177" i="1" s="1"/>
  <c r="K5173" i="1"/>
  <c r="K5164" i="1" s="1"/>
  <c r="J5173" i="1"/>
  <c r="J5164" i="1" s="1"/>
  <c r="I5173" i="1"/>
  <c r="I5164" i="1" s="1"/>
  <c r="K5162" i="1"/>
  <c r="J5162" i="1"/>
  <c r="I5162" i="1"/>
  <c r="K5156" i="1"/>
  <c r="K5154" i="1" s="1"/>
  <c r="J5156" i="1"/>
  <c r="J5154" i="1" s="1"/>
  <c r="I5156" i="1"/>
  <c r="I5154" i="1" s="1"/>
  <c r="K5139" i="1"/>
  <c r="K5138" i="1" s="1"/>
  <c r="J5139" i="1"/>
  <c r="J5138" i="1" s="1"/>
  <c r="I5139" i="1"/>
  <c r="I5138" i="1" s="1"/>
  <c r="K5136" i="1"/>
  <c r="K5135" i="1" s="1"/>
  <c r="J5136" i="1"/>
  <c r="J5135" i="1" s="1"/>
  <c r="I5136" i="1"/>
  <c r="I5135" i="1" s="1"/>
  <c r="K5131" i="1"/>
  <c r="K5123" i="1" s="1"/>
  <c r="J5131" i="1"/>
  <c r="J5123" i="1" s="1"/>
  <c r="I5131" i="1"/>
  <c r="I5123" i="1" s="1"/>
  <c r="K5121" i="1"/>
  <c r="J5121" i="1"/>
  <c r="I5121" i="1"/>
  <c r="K5115" i="1"/>
  <c r="K5113" i="1" s="1"/>
  <c r="J5115" i="1"/>
  <c r="J5113" i="1" s="1"/>
  <c r="I5115" i="1"/>
  <c r="I5113" i="1" s="1"/>
  <c r="K5099" i="1"/>
  <c r="K5098" i="1" s="1"/>
  <c r="J5099" i="1"/>
  <c r="J5098" i="1" s="1"/>
  <c r="I5099" i="1"/>
  <c r="I5098" i="1" s="1"/>
  <c r="K5096" i="1"/>
  <c r="K5095" i="1" s="1"/>
  <c r="J5096" i="1"/>
  <c r="J5095" i="1" s="1"/>
  <c r="I5096" i="1"/>
  <c r="I5095" i="1" s="1"/>
  <c r="K5091" i="1"/>
  <c r="K5083" i="1" s="1"/>
  <c r="J5091" i="1"/>
  <c r="J5083" i="1" s="1"/>
  <c r="I5091" i="1"/>
  <c r="I5083" i="1" s="1"/>
  <c r="K5081" i="1"/>
  <c r="J5081" i="1"/>
  <c r="I5081" i="1"/>
  <c r="K5075" i="1"/>
  <c r="K5073" i="1" s="1"/>
  <c r="J5075" i="1"/>
  <c r="J5073" i="1" s="1"/>
  <c r="I5075" i="1"/>
  <c r="I5073" i="1" s="1"/>
  <c r="K5059" i="1"/>
  <c r="K5058" i="1" s="1"/>
  <c r="J5059" i="1"/>
  <c r="J5058" i="1" s="1"/>
  <c r="I5059" i="1"/>
  <c r="I5058" i="1" s="1"/>
  <c r="K5055" i="1"/>
  <c r="K5054" i="1" s="1"/>
  <c r="K5053" i="1" s="1"/>
  <c r="J5055" i="1"/>
  <c r="I5055" i="1"/>
  <c r="I5054" i="1" s="1"/>
  <c r="I5053" i="1" s="1"/>
  <c r="K5049" i="1"/>
  <c r="K5040" i="1" s="1"/>
  <c r="J5049" i="1"/>
  <c r="J5040" i="1" s="1"/>
  <c r="I5049" i="1"/>
  <c r="I5040" i="1" s="1"/>
  <c r="K5038" i="1"/>
  <c r="J5038" i="1"/>
  <c r="I5038" i="1"/>
  <c r="K5032" i="1"/>
  <c r="K5030" i="1" s="1"/>
  <c r="J5032" i="1"/>
  <c r="J5030" i="1" s="1"/>
  <c r="I5032" i="1"/>
  <c r="I5030" i="1" s="1"/>
  <c r="K5016" i="1"/>
  <c r="K5015" i="1" s="1"/>
  <c r="J5016" i="1"/>
  <c r="J5015" i="1" s="1"/>
  <c r="I5016" i="1"/>
  <c r="I5015" i="1" s="1"/>
  <c r="K5013" i="1"/>
  <c r="K5012" i="1" s="1"/>
  <c r="J5013" i="1"/>
  <c r="J5012" i="1" s="1"/>
  <c r="I5013" i="1"/>
  <c r="I5012" i="1" s="1"/>
  <c r="K5008" i="1"/>
  <c r="K5000" i="1" s="1"/>
  <c r="J5008" i="1"/>
  <c r="J5000" i="1" s="1"/>
  <c r="I5008" i="1"/>
  <c r="I5000" i="1" s="1"/>
  <c r="K4998" i="1"/>
  <c r="J4998" i="1"/>
  <c r="I4998" i="1"/>
  <c r="K4992" i="1"/>
  <c r="K4990" i="1" s="1"/>
  <c r="J4992" i="1"/>
  <c r="J4990" i="1" s="1"/>
  <c r="I4992" i="1"/>
  <c r="I4990" i="1" s="1"/>
  <c r="K4975" i="1"/>
  <c r="K4974" i="1" s="1"/>
  <c r="J4975" i="1"/>
  <c r="J4974" i="1" s="1"/>
  <c r="I4975" i="1"/>
  <c r="I4974" i="1" s="1"/>
  <c r="K4972" i="1"/>
  <c r="K4971" i="1" s="1"/>
  <c r="J4972" i="1"/>
  <c r="J4971" i="1" s="1"/>
  <c r="I4972" i="1"/>
  <c r="I4971" i="1" s="1"/>
  <c r="K4967" i="1"/>
  <c r="K4958" i="1" s="1"/>
  <c r="J4967" i="1"/>
  <c r="J4958" i="1" s="1"/>
  <c r="I4967" i="1"/>
  <c r="I4958" i="1" s="1"/>
  <c r="K4956" i="1"/>
  <c r="J4956" i="1"/>
  <c r="I4956" i="1"/>
  <c r="K4950" i="1"/>
  <c r="K4948" i="1" s="1"/>
  <c r="J4950" i="1"/>
  <c r="J4948" i="1" s="1"/>
  <c r="I4950" i="1"/>
  <c r="I4948" i="1" s="1"/>
  <c r="K4934" i="1"/>
  <c r="K4933" i="1" s="1"/>
  <c r="J4934" i="1"/>
  <c r="J4933" i="1" s="1"/>
  <c r="I4934" i="1"/>
  <c r="I4933" i="1" s="1"/>
  <c r="K4931" i="1"/>
  <c r="K4930" i="1" s="1"/>
  <c r="J4931" i="1"/>
  <c r="J4930" i="1" s="1"/>
  <c r="I4931" i="1"/>
  <c r="I4930" i="1" s="1"/>
  <c r="K4926" i="1"/>
  <c r="K4917" i="1" s="1"/>
  <c r="J4926" i="1"/>
  <c r="J4917" i="1" s="1"/>
  <c r="I4926" i="1"/>
  <c r="I4917" i="1" s="1"/>
  <c r="K4915" i="1"/>
  <c r="J4915" i="1"/>
  <c r="I4915" i="1"/>
  <c r="K4909" i="1"/>
  <c r="K4907" i="1" s="1"/>
  <c r="J4909" i="1"/>
  <c r="J4907" i="1" s="1"/>
  <c r="I4909" i="1"/>
  <c r="I4907" i="1" s="1"/>
  <c r="K4892" i="1"/>
  <c r="K4891" i="1" s="1"/>
  <c r="J4892" i="1"/>
  <c r="J4891" i="1" s="1"/>
  <c r="I4892" i="1"/>
  <c r="I4891" i="1" s="1"/>
  <c r="K4888" i="1"/>
  <c r="K4887" i="1" s="1"/>
  <c r="J4888" i="1"/>
  <c r="J4887" i="1" s="1"/>
  <c r="I4888" i="1"/>
  <c r="I4887" i="1" s="1"/>
  <c r="K4883" i="1"/>
  <c r="K4875" i="1" s="1"/>
  <c r="J4883" i="1"/>
  <c r="J4875" i="1" s="1"/>
  <c r="I4883" i="1"/>
  <c r="I4875" i="1" s="1"/>
  <c r="K4873" i="1"/>
  <c r="J4873" i="1"/>
  <c r="I4873" i="1"/>
  <c r="K4867" i="1"/>
  <c r="K4865" i="1" s="1"/>
  <c r="J4867" i="1"/>
  <c r="J4865" i="1" s="1"/>
  <c r="I4867" i="1"/>
  <c r="I4865" i="1" s="1"/>
  <c r="K4851" i="1"/>
  <c r="K4850" i="1" s="1"/>
  <c r="J4851" i="1"/>
  <c r="J4850" i="1" s="1"/>
  <c r="I4851" i="1"/>
  <c r="I4850" i="1" s="1"/>
  <c r="K4848" i="1"/>
  <c r="K4847" i="1" s="1"/>
  <c r="J4848" i="1"/>
  <c r="J4847" i="1" s="1"/>
  <c r="I4848" i="1"/>
  <c r="I4847" i="1" s="1"/>
  <c r="K4843" i="1"/>
  <c r="K4835" i="1" s="1"/>
  <c r="J4843" i="1"/>
  <c r="J4835" i="1" s="1"/>
  <c r="I4843" i="1"/>
  <c r="I4835" i="1" s="1"/>
  <c r="K4833" i="1"/>
  <c r="J4833" i="1"/>
  <c r="I4833" i="1"/>
  <c r="K4827" i="1"/>
  <c r="K4825" i="1" s="1"/>
  <c r="J4827" i="1"/>
  <c r="J4825" i="1" s="1"/>
  <c r="I4827" i="1"/>
  <c r="I4825" i="1" s="1"/>
  <c r="K4811" i="1"/>
  <c r="K4810" i="1" s="1"/>
  <c r="J4811" i="1"/>
  <c r="J4810" i="1" s="1"/>
  <c r="I4811" i="1"/>
  <c r="I4810" i="1" s="1"/>
  <c r="K4808" i="1"/>
  <c r="K4807" i="1" s="1"/>
  <c r="J4808" i="1"/>
  <c r="J4807" i="1" s="1"/>
  <c r="I4808" i="1"/>
  <c r="I4807" i="1" s="1"/>
  <c r="K4803" i="1"/>
  <c r="K4794" i="1" s="1"/>
  <c r="J4803" i="1"/>
  <c r="J4794" i="1" s="1"/>
  <c r="I4803" i="1"/>
  <c r="I4794" i="1" s="1"/>
  <c r="K4792" i="1"/>
  <c r="J4792" i="1"/>
  <c r="I4792" i="1"/>
  <c r="K4786" i="1"/>
  <c r="K4784" i="1" s="1"/>
  <c r="J4786" i="1"/>
  <c r="J4784" i="1" s="1"/>
  <c r="I4786" i="1"/>
  <c r="I4784" i="1" s="1"/>
  <c r="K4769" i="1"/>
  <c r="K4768" i="1" s="1"/>
  <c r="J4769" i="1"/>
  <c r="J4768" i="1" s="1"/>
  <c r="I4769" i="1"/>
  <c r="I4768" i="1" s="1"/>
  <c r="K4766" i="1"/>
  <c r="K4765" i="1" s="1"/>
  <c r="J4766" i="1"/>
  <c r="J4765" i="1" s="1"/>
  <c r="I4766" i="1"/>
  <c r="I4765" i="1" s="1"/>
  <c r="K4761" i="1"/>
  <c r="K4753" i="1" s="1"/>
  <c r="J4761" i="1"/>
  <c r="J4753" i="1" s="1"/>
  <c r="I4761" i="1"/>
  <c r="I4753" i="1" s="1"/>
  <c r="K4751" i="1"/>
  <c r="J4751" i="1"/>
  <c r="I4751" i="1"/>
  <c r="K4745" i="1"/>
  <c r="K4743" i="1" s="1"/>
  <c r="J4745" i="1"/>
  <c r="J4743" i="1" s="1"/>
  <c r="I4745" i="1"/>
  <c r="I4743" i="1" s="1"/>
  <c r="K4728" i="1"/>
  <c r="K4727" i="1" s="1"/>
  <c r="J4728" i="1"/>
  <c r="J4727" i="1" s="1"/>
  <c r="I4728" i="1"/>
  <c r="I4727" i="1" s="1"/>
  <c r="K4725" i="1"/>
  <c r="K4724" i="1" s="1"/>
  <c r="J4725" i="1"/>
  <c r="J4724" i="1" s="1"/>
  <c r="I4725" i="1"/>
  <c r="I4724" i="1" s="1"/>
  <c r="K4720" i="1"/>
  <c r="J4720" i="1"/>
  <c r="J4712" i="1" s="1"/>
  <c r="I4720" i="1"/>
  <c r="I4712" i="1" s="1"/>
  <c r="K4710" i="1"/>
  <c r="J4710" i="1"/>
  <c r="I4710" i="1"/>
  <c r="K4704" i="1"/>
  <c r="K4702" i="1" s="1"/>
  <c r="J4704" i="1"/>
  <c r="J4702" i="1" s="1"/>
  <c r="I4704" i="1"/>
  <c r="I4702" i="1" s="1"/>
  <c r="K4687" i="1"/>
  <c r="K4686" i="1" s="1"/>
  <c r="J4687" i="1"/>
  <c r="J4686" i="1" s="1"/>
  <c r="I4687" i="1"/>
  <c r="I4686" i="1" s="1"/>
  <c r="K4684" i="1"/>
  <c r="K4683" i="1" s="1"/>
  <c r="J4684" i="1"/>
  <c r="J4683" i="1" s="1"/>
  <c r="I4684" i="1"/>
  <c r="I4683" i="1" s="1"/>
  <c r="K4679" i="1"/>
  <c r="K4671" i="1" s="1"/>
  <c r="J4679" i="1"/>
  <c r="I4679" i="1"/>
  <c r="I4671" i="1" s="1"/>
  <c r="K4669" i="1"/>
  <c r="J4669" i="1"/>
  <c r="I4669" i="1"/>
  <c r="K4663" i="1"/>
  <c r="K4661" i="1" s="1"/>
  <c r="J4663" i="1"/>
  <c r="J4661" i="1" s="1"/>
  <c r="I4663" i="1"/>
  <c r="I4661" i="1" s="1"/>
  <c r="K4647" i="1"/>
  <c r="K4646" i="1" s="1"/>
  <c r="J4647" i="1"/>
  <c r="J4646" i="1" s="1"/>
  <c r="I4647" i="1"/>
  <c r="I4646" i="1" s="1"/>
  <c r="K4644" i="1"/>
  <c r="K4643" i="1" s="1"/>
  <c r="J4644" i="1"/>
  <c r="J4643" i="1" s="1"/>
  <c r="I4644" i="1"/>
  <c r="I4643" i="1" s="1"/>
  <c r="K4639" i="1"/>
  <c r="K4631" i="1" s="1"/>
  <c r="J4639" i="1"/>
  <c r="J4631" i="1" s="1"/>
  <c r="I4639" i="1"/>
  <c r="K4629" i="1"/>
  <c r="J4629" i="1"/>
  <c r="I4629" i="1"/>
  <c r="K4623" i="1"/>
  <c r="K4621" i="1" s="1"/>
  <c r="J4623" i="1"/>
  <c r="J4621" i="1" s="1"/>
  <c r="I4623" i="1"/>
  <c r="I4621" i="1" s="1"/>
  <c r="K4605" i="1"/>
  <c r="J4605" i="1"/>
  <c r="I4605" i="1"/>
  <c r="K4604" i="1"/>
  <c r="J4604" i="1"/>
  <c r="I4604" i="1"/>
  <c r="K4600" i="1"/>
  <c r="J4600" i="1"/>
  <c r="I4600" i="1"/>
  <c r="K4596" i="1"/>
  <c r="J4596" i="1"/>
  <c r="I4596" i="1"/>
  <c r="K4595" i="1"/>
  <c r="J4595" i="1"/>
  <c r="I4595" i="1"/>
  <c r="K4594" i="1"/>
  <c r="J4594" i="1"/>
  <c r="I4594" i="1"/>
  <c r="K4593" i="1"/>
  <c r="J4593" i="1"/>
  <c r="I4593" i="1"/>
  <c r="K4592" i="1"/>
  <c r="J4592" i="1"/>
  <c r="I4592" i="1"/>
  <c r="K4591" i="1"/>
  <c r="J4591" i="1"/>
  <c r="I4591" i="1"/>
  <c r="K4590" i="1"/>
  <c r="J4590" i="1"/>
  <c r="I4590" i="1"/>
  <c r="K4589" i="1"/>
  <c r="J4589" i="1"/>
  <c r="I4589" i="1"/>
  <c r="K4587" i="1"/>
  <c r="J4587" i="1"/>
  <c r="I4587" i="1"/>
  <c r="K4585" i="1"/>
  <c r="J4585" i="1"/>
  <c r="I4585" i="1"/>
  <c r="K4584" i="1"/>
  <c r="J4584" i="1"/>
  <c r="I4584" i="1"/>
  <c r="K4583" i="1"/>
  <c r="J4583" i="1"/>
  <c r="I4583" i="1"/>
  <c r="K4582" i="1"/>
  <c r="J4582" i="1"/>
  <c r="I4582" i="1"/>
  <c r="K4581" i="1"/>
  <c r="J4581" i="1"/>
  <c r="I4581" i="1"/>
  <c r="K4579" i="1"/>
  <c r="J4579" i="1"/>
  <c r="I4579" i="1"/>
  <c r="K4560" i="1"/>
  <c r="K4559" i="1" s="1"/>
  <c r="J4560" i="1"/>
  <c r="J4559" i="1" s="1"/>
  <c r="I4560" i="1"/>
  <c r="I4559" i="1" s="1"/>
  <c r="K4557" i="1"/>
  <c r="K4556" i="1" s="1"/>
  <c r="J4557" i="1"/>
  <c r="J4556" i="1" s="1"/>
  <c r="I4557" i="1"/>
  <c r="I4556" i="1" s="1"/>
  <c r="K4552" i="1"/>
  <c r="K4544" i="1" s="1"/>
  <c r="J4552" i="1"/>
  <c r="J4544" i="1" s="1"/>
  <c r="I4552" i="1"/>
  <c r="I4544" i="1" s="1"/>
  <c r="K4542" i="1"/>
  <c r="J4542" i="1"/>
  <c r="I4542" i="1"/>
  <c r="K4537" i="1"/>
  <c r="K4535" i="1" s="1"/>
  <c r="J4537" i="1"/>
  <c r="J4535" i="1" s="1"/>
  <c r="I4537" i="1"/>
  <c r="I4535" i="1" s="1"/>
  <c r="K4521" i="1"/>
  <c r="K4520" i="1" s="1"/>
  <c r="J4521" i="1"/>
  <c r="J4520" i="1" s="1"/>
  <c r="I4521" i="1"/>
  <c r="I4520" i="1" s="1"/>
  <c r="K4518" i="1"/>
  <c r="K4517" i="1" s="1"/>
  <c r="J4518" i="1"/>
  <c r="J4517" i="1" s="1"/>
  <c r="I4518" i="1"/>
  <c r="I4517" i="1" s="1"/>
  <c r="K4513" i="1"/>
  <c r="K4505" i="1" s="1"/>
  <c r="J4513" i="1"/>
  <c r="J4505" i="1" s="1"/>
  <c r="I4513" i="1"/>
  <c r="I4505" i="1" s="1"/>
  <c r="K4503" i="1"/>
  <c r="J4503" i="1"/>
  <c r="I4503" i="1"/>
  <c r="K4497" i="1"/>
  <c r="K4495" i="1" s="1"/>
  <c r="J4497" i="1"/>
  <c r="J4495" i="1" s="1"/>
  <c r="I4497" i="1"/>
  <c r="I4495" i="1" s="1"/>
  <c r="K4480" i="1"/>
  <c r="K4479" i="1" s="1"/>
  <c r="J4480" i="1"/>
  <c r="J4479" i="1" s="1"/>
  <c r="I4480" i="1"/>
  <c r="I4479" i="1" s="1"/>
  <c r="K4477" i="1"/>
  <c r="K4476" i="1" s="1"/>
  <c r="J4477" i="1"/>
  <c r="J4476" i="1" s="1"/>
  <c r="I4477" i="1"/>
  <c r="I4476" i="1" s="1"/>
  <c r="K4472" i="1"/>
  <c r="K4463" i="1" s="1"/>
  <c r="J4472" i="1"/>
  <c r="J4463" i="1" s="1"/>
  <c r="I4472" i="1"/>
  <c r="I4463" i="1" s="1"/>
  <c r="K4461" i="1"/>
  <c r="J4461" i="1"/>
  <c r="I4461" i="1"/>
  <c r="K4455" i="1"/>
  <c r="K4453" i="1" s="1"/>
  <c r="J4455" i="1"/>
  <c r="J4453" i="1" s="1"/>
  <c r="I4455" i="1"/>
  <c r="I4453" i="1" s="1"/>
  <c r="K4439" i="1"/>
  <c r="K4438" i="1" s="1"/>
  <c r="J4439" i="1"/>
  <c r="J4438" i="1" s="1"/>
  <c r="I4439" i="1"/>
  <c r="I4438" i="1" s="1"/>
  <c r="K4436" i="1"/>
  <c r="K4435" i="1" s="1"/>
  <c r="J4436" i="1"/>
  <c r="J4435" i="1" s="1"/>
  <c r="I4436" i="1"/>
  <c r="I4435" i="1" s="1"/>
  <c r="K4431" i="1"/>
  <c r="K4423" i="1" s="1"/>
  <c r="J4431" i="1"/>
  <c r="J4423" i="1" s="1"/>
  <c r="I4431" i="1"/>
  <c r="I4423" i="1" s="1"/>
  <c r="K4421" i="1"/>
  <c r="J4421" i="1"/>
  <c r="I4421" i="1"/>
  <c r="K4415" i="1"/>
  <c r="K4413" i="1" s="1"/>
  <c r="J4415" i="1"/>
  <c r="J4413" i="1" s="1"/>
  <c r="I4415" i="1"/>
  <c r="I4413" i="1" s="1"/>
  <c r="K4399" i="1"/>
  <c r="K4398" i="1" s="1"/>
  <c r="J4399" i="1"/>
  <c r="J4398" i="1" s="1"/>
  <c r="I4399" i="1"/>
  <c r="I4398" i="1" s="1"/>
  <c r="K4396" i="1"/>
  <c r="K4395" i="1" s="1"/>
  <c r="J4396" i="1"/>
  <c r="J4395" i="1" s="1"/>
  <c r="I4396" i="1"/>
  <c r="I4395" i="1" s="1"/>
  <c r="K4391" i="1"/>
  <c r="K4383" i="1" s="1"/>
  <c r="J4391" i="1"/>
  <c r="J4383" i="1" s="1"/>
  <c r="I4391" i="1"/>
  <c r="I4383" i="1" s="1"/>
  <c r="K4381" i="1"/>
  <c r="J4381" i="1"/>
  <c r="I4381" i="1"/>
  <c r="K4376" i="1"/>
  <c r="K4374" i="1" s="1"/>
  <c r="J4376" i="1"/>
  <c r="J4374" i="1" s="1"/>
  <c r="I4376" i="1"/>
  <c r="I4374" i="1" s="1"/>
  <c r="K4360" i="1"/>
  <c r="K4359" i="1" s="1"/>
  <c r="J4360" i="1"/>
  <c r="J4359" i="1" s="1"/>
  <c r="I4360" i="1"/>
  <c r="I4359" i="1" s="1"/>
  <c r="K4357" i="1"/>
  <c r="K4356" i="1" s="1"/>
  <c r="J4357" i="1"/>
  <c r="J4356" i="1" s="1"/>
  <c r="I4357" i="1"/>
  <c r="I4356" i="1" s="1"/>
  <c r="K4352" i="1"/>
  <c r="K4344" i="1" s="1"/>
  <c r="J4352" i="1"/>
  <c r="J4344" i="1" s="1"/>
  <c r="I4352" i="1"/>
  <c r="I4344" i="1" s="1"/>
  <c r="K4342" i="1"/>
  <c r="J4342" i="1"/>
  <c r="I4342" i="1"/>
  <c r="K4336" i="1"/>
  <c r="K4334" i="1" s="1"/>
  <c r="J4336" i="1"/>
  <c r="J4334" i="1" s="1"/>
  <c r="I4336" i="1"/>
  <c r="I4334" i="1" s="1"/>
  <c r="K4320" i="1"/>
  <c r="K4319" i="1" s="1"/>
  <c r="J4320" i="1"/>
  <c r="J4319" i="1" s="1"/>
  <c r="I4320" i="1"/>
  <c r="I4319" i="1" s="1"/>
  <c r="K4317" i="1"/>
  <c r="K4316" i="1" s="1"/>
  <c r="J4317" i="1"/>
  <c r="J4316" i="1" s="1"/>
  <c r="I4317" i="1"/>
  <c r="I4316" i="1" s="1"/>
  <c r="K4312" i="1"/>
  <c r="K4304" i="1" s="1"/>
  <c r="J4312" i="1"/>
  <c r="J4304" i="1" s="1"/>
  <c r="I4312" i="1"/>
  <c r="I4304" i="1" s="1"/>
  <c r="K4302" i="1"/>
  <c r="J4302" i="1"/>
  <c r="I4302" i="1"/>
  <c r="K4296" i="1"/>
  <c r="K4294" i="1" s="1"/>
  <c r="J4296" i="1"/>
  <c r="J4294" i="1" s="1"/>
  <c r="I4296" i="1"/>
  <c r="I4294" i="1" s="1"/>
  <c r="K4280" i="1"/>
  <c r="K4279" i="1" s="1"/>
  <c r="J4280" i="1"/>
  <c r="J4279" i="1" s="1"/>
  <c r="I4280" i="1"/>
  <c r="I4279" i="1" s="1"/>
  <c r="K4277" i="1"/>
  <c r="K4276" i="1" s="1"/>
  <c r="J4277" i="1"/>
  <c r="J4276" i="1" s="1"/>
  <c r="I4277" i="1"/>
  <c r="I4276" i="1" s="1"/>
  <c r="K4272" i="1"/>
  <c r="K4263" i="1" s="1"/>
  <c r="J4272" i="1"/>
  <c r="J4263" i="1" s="1"/>
  <c r="I4272" i="1"/>
  <c r="I4263" i="1" s="1"/>
  <c r="K4261" i="1"/>
  <c r="J4261" i="1"/>
  <c r="I4261" i="1"/>
  <c r="K4255" i="1"/>
  <c r="K4253" i="1" s="1"/>
  <c r="J4255" i="1"/>
  <c r="J4253" i="1" s="1"/>
  <c r="I4255" i="1"/>
  <c r="I4253" i="1" s="1"/>
  <c r="K4239" i="1"/>
  <c r="K4238" i="1" s="1"/>
  <c r="J4239" i="1"/>
  <c r="J4238" i="1" s="1"/>
  <c r="I4239" i="1"/>
  <c r="I4238" i="1" s="1"/>
  <c r="K4236" i="1"/>
  <c r="K4235" i="1" s="1"/>
  <c r="J4236" i="1"/>
  <c r="J4235" i="1" s="1"/>
  <c r="I4236" i="1"/>
  <c r="I4235" i="1" s="1"/>
  <c r="K4231" i="1"/>
  <c r="K4223" i="1" s="1"/>
  <c r="J4231" i="1"/>
  <c r="J4223" i="1" s="1"/>
  <c r="I4231" i="1"/>
  <c r="I4223" i="1" s="1"/>
  <c r="K4221" i="1"/>
  <c r="J4221" i="1"/>
  <c r="I4221" i="1"/>
  <c r="K4215" i="1"/>
  <c r="K4213" i="1" s="1"/>
  <c r="J4215" i="1"/>
  <c r="J4213" i="1" s="1"/>
  <c r="I4215" i="1"/>
  <c r="I4213" i="1" s="1"/>
  <c r="K4198" i="1"/>
  <c r="K4197" i="1" s="1"/>
  <c r="J4198" i="1"/>
  <c r="J4197" i="1" s="1"/>
  <c r="I4198" i="1"/>
  <c r="I4197" i="1" s="1"/>
  <c r="K4195" i="1"/>
  <c r="K4194" i="1" s="1"/>
  <c r="J4195" i="1"/>
  <c r="J4194" i="1" s="1"/>
  <c r="I4195" i="1"/>
  <c r="I4194" i="1" s="1"/>
  <c r="K4190" i="1"/>
  <c r="K4181" i="1" s="1"/>
  <c r="J4190" i="1"/>
  <c r="J4181" i="1" s="1"/>
  <c r="I4190" i="1"/>
  <c r="I4181" i="1" s="1"/>
  <c r="K4179" i="1"/>
  <c r="J4179" i="1"/>
  <c r="I4179" i="1"/>
  <c r="K4173" i="1"/>
  <c r="K4171" i="1" s="1"/>
  <c r="J4173" i="1"/>
  <c r="J4171" i="1" s="1"/>
  <c r="I4173" i="1"/>
  <c r="I4171" i="1" s="1"/>
  <c r="K4156" i="1"/>
  <c r="K4155" i="1" s="1"/>
  <c r="J4156" i="1"/>
  <c r="J4155" i="1" s="1"/>
  <c r="I4156" i="1"/>
  <c r="I4155" i="1" s="1"/>
  <c r="K4153" i="1"/>
  <c r="K4152" i="1" s="1"/>
  <c r="J4153" i="1"/>
  <c r="J4152" i="1" s="1"/>
  <c r="I4153" i="1"/>
  <c r="I4152" i="1" s="1"/>
  <c r="K4148" i="1"/>
  <c r="K4140" i="1" s="1"/>
  <c r="J4148" i="1"/>
  <c r="J4140" i="1" s="1"/>
  <c r="I4148" i="1"/>
  <c r="I4140" i="1" s="1"/>
  <c r="K4138" i="1"/>
  <c r="J4138" i="1"/>
  <c r="I4138" i="1"/>
  <c r="K4132" i="1"/>
  <c r="K4130" i="1" s="1"/>
  <c r="J4132" i="1"/>
  <c r="J4130" i="1" s="1"/>
  <c r="I4132" i="1"/>
  <c r="I4130" i="1" s="1"/>
  <c r="K4115" i="1"/>
  <c r="K4114" i="1" s="1"/>
  <c r="J4115" i="1"/>
  <c r="J4114" i="1" s="1"/>
  <c r="I4115" i="1"/>
  <c r="I4114" i="1" s="1"/>
  <c r="K4112" i="1"/>
  <c r="K4111" i="1" s="1"/>
  <c r="J4112" i="1"/>
  <c r="J4111" i="1" s="1"/>
  <c r="I4112" i="1"/>
  <c r="I4111" i="1" s="1"/>
  <c r="K4107" i="1"/>
  <c r="K4099" i="1" s="1"/>
  <c r="J4107" i="1"/>
  <c r="J4099" i="1" s="1"/>
  <c r="I4107" i="1"/>
  <c r="I4099" i="1" s="1"/>
  <c r="K4097" i="1"/>
  <c r="J4097" i="1"/>
  <c r="I4097" i="1"/>
  <c r="K4091" i="1"/>
  <c r="K4089" i="1" s="1"/>
  <c r="J4091" i="1"/>
  <c r="J4089" i="1" s="1"/>
  <c r="I4091" i="1"/>
  <c r="I4089" i="1" s="1"/>
  <c r="K4074" i="1"/>
  <c r="K4073" i="1" s="1"/>
  <c r="J4074" i="1"/>
  <c r="J4073" i="1" s="1"/>
  <c r="I4074" i="1"/>
  <c r="I4073" i="1" s="1"/>
  <c r="K4071" i="1"/>
  <c r="K4070" i="1" s="1"/>
  <c r="J4071" i="1"/>
  <c r="J4070" i="1" s="1"/>
  <c r="I4071" i="1"/>
  <c r="I4070" i="1" s="1"/>
  <c r="K4066" i="1"/>
  <c r="K4058" i="1" s="1"/>
  <c r="J4066" i="1"/>
  <c r="J4058" i="1" s="1"/>
  <c r="I4066" i="1"/>
  <c r="I4058" i="1" s="1"/>
  <c r="K4056" i="1"/>
  <c r="J4056" i="1"/>
  <c r="I4056" i="1"/>
  <c r="K4050" i="1"/>
  <c r="K4048" i="1" s="1"/>
  <c r="J4050" i="1"/>
  <c r="J4048" i="1" s="1"/>
  <c r="I4050" i="1"/>
  <c r="I4048" i="1" s="1"/>
  <c r="K4033" i="1"/>
  <c r="K4032" i="1" s="1"/>
  <c r="J4033" i="1"/>
  <c r="J4032" i="1" s="1"/>
  <c r="I4033" i="1"/>
  <c r="I4032" i="1" s="1"/>
  <c r="K4030" i="1"/>
  <c r="K4029" i="1" s="1"/>
  <c r="J4030" i="1"/>
  <c r="J4029" i="1" s="1"/>
  <c r="I4030" i="1"/>
  <c r="I4029" i="1" s="1"/>
  <c r="K4025" i="1"/>
  <c r="K4017" i="1" s="1"/>
  <c r="J4025" i="1"/>
  <c r="J4017" i="1" s="1"/>
  <c r="I4025" i="1"/>
  <c r="I4017" i="1" s="1"/>
  <c r="K4015" i="1"/>
  <c r="J4015" i="1"/>
  <c r="I4015" i="1"/>
  <c r="K4009" i="1"/>
  <c r="K4007" i="1" s="1"/>
  <c r="J4009" i="1"/>
  <c r="J4007" i="1" s="1"/>
  <c r="I4009" i="1"/>
  <c r="I4007" i="1" s="1"/>
  <c r="K3993" i="1"/>
  <c r="K3992" i="1" s="1"/>
  <c r="J3993" i="1"/>
  <c r="J3992" i="1" s="1"/>
  <c r="I3993" i="1"/>
  <c r="I3992" i="1" s="1"/>
  <c r="K3990" i="1"/>
  <c r="K3989" i="1" s="1"/>
  <c r="J3990" i="1"/>
  <c r="J3989" i="1" s="1"/>
  <c r="I3990" i="1"/>
  <c r="I3989" i="1" s="1"/>
  <c r="K3985" i="1"/>
  <c r="K3976" i="1" s="1"/>
  <c r="J3985" i="1"/>
  <c r="J3976" i="1" s="1"/>
  <c r="I3985" i="1"/>
  <c r="I3976" i="1" s="1"/>
  <c r="K3974" i="1"/>
  <c r="J3974" i="1"/>
  <c r="I3974" i="1"/>
  <c r="K3968" i="1"/>
  <c r="K3966" i="1" s="1"/>
  <c r="J3968" i="1"/>
  <c r="J3966" i="1" s="1"/>
  <c r="I3968" i="1"/>
  <c r="I3966" i="1" s="1"/>
  <c r="K3951" i="1"/>
  <c r="K3950" i="1" s="1"/>
  <c r="J3951" i="1"/>
  <c r="J3950" i="1" s="1"/>
  <c r="I3951" i="1"/>
  <c r="I3950" i="1" s="1"/>
  <c r="K3948" i="1"/>
  <c r="K3947" i="1" s="1"/>
  <c r="J3948" i="1"/>
  <c r="J3947" i="1" s="1"/>
  <c r="I3948" i="1"/>
  <c r="I3947" i="1" s="1"/>
  <c r="K3943" i="1"/>
  <c r="K3935" i="1" s="1"/>
  <c r="J3943" i="1"/>
  <c r="J3935" i="1" s="1"/>
  <c r="I3943" i="1"/>
  <c r="I3935" i="1" s="1"/>
  <c r="K3933" i="1"/>
  <c r="J3933" i="1"/>
  <c r="I3933" i="1"/>
  <c r="K3927" i="1"/>
  <c r="K3925" i="1" s="1"/>
  <c r="J3927" i="1"/>
  <c r="J3925" i="1" s="1"/>
  <c r="I3927" i="1"/>
  <c r="I3925" i="1" s="1"/>
  <c r="K3911" i="1"/>
  <c r="K3910" i="1" s="1"/>
  <c r="J3911" i="1"/>
  <c r="J3910" i="1" s="1"/>
  <c r="I3911" i="1"/>
  <c r="I3910" i="1" s="1"/>
  <c r="K3908" i="1"/>
  <c r="K3907" i="1" s="1"/>
  <c r="J3908" i="1"/>
  <c r="J3907" i="1" s="1"/>
  <c r="I3908" i="1"/>
  <c r="I3907" i="1" s="1"/>
  <c r="K3903" i="1"/>
  <c r="K3895" i="1" s="1"/>
  <c r="J3903" i="1"/>
  <c r="J3895" i="1" s="1"/>
  <c r="I3903" i="1"/>
  <c r="I3895" i="1" s="1"/>
  <c r="K3893" i="1"/>
  <c r="J3893" i="1"/>
  <c r="I3893" i="1"/>
  <c r="K3887" i="1"/>
  <c r="K3885" i="1" s="1"/>
  <c r="J3887" i="1"/>
  <c r="J3885" i="1" s="1"/>
  <c r="I3887" i="1"/>
  <c r="I3885" i="1" s="1"/>
  <c r="K3870" i="1"/>
  <c r="K3869" i="1" s="1"/>
  <c r="J3870" i="1"/>
  <c r="J3869" i="1" s="1"/>
  <c r="I3870" i="1"/>
  <c r="I3869" i="1" s="1"/>
  <c r="K3867" i="1"/>
  <c r="K3866" i="1" s="1"/>
  <c r="J3867" i="1"/>
  <c r="J3866" i="1" s="1"/>
  <c r="I3867" i="1"/>
  <c r="I3866" i="1" s="1"/>
  <c r="K3862" i="1"/>
  <c r="K3854" i="1" s="1"/>
  <c r="J3862" i="1"/>
  <c r="J3854" i="1" s="1"/>
  <c r="I3862" i="1"/>
  <c r="I3854" i="1" s="1"/>
  <c r="K3852" i="1"/>
  <c r="J3852" i="1"/>
  <c r="I3852" i="1"/>
  <c r="K3846" i="1"/>
  <c r="K3844" i="1" s="1"/>
  <c r="J3846" i="1"/>
  <c r="J3844" i="1" s="1"/>
  <c r="I3846" i="1"/>
  <c r="I3844" i="1" s="1"/>
  <c r="K3829" i="1"/>
  <c r="K3828" i="1" s="1"/>
  <c r="J3829" i="1"/>
  <c r="J3828" i="1" s="1"/>
  <c r="I3829" i="1"/>
  <c r="I3828" i="1" s="1"/>
  <c r="K3826" i="1"/>
  <c r="K3825" i="1" s="1"/>
  <c r="J3826" i="1"/>
  <c r="J3825" i="1" s="1"/>
  <c r="I3826" i="1"/>
  <c r="I3825" i="1" s="1"/>
  <c r="K3821" i="1"/>
  <c r="K3813" i="1" s="1"/>
  <c r="J3821" i="1"/>
  <c r="J3813" i="1" s="1"/>
  <c r="I3821" i="1"/>
  <c r="I3813" i="1" s="1"/>
  <c r="K3811" i="1"/>
  <c r="J3811" i="1"/>
  <c r="I3811" i="1"/>
  <c r="K3805" i="1"/>
  <c r="K3803" i="1" s="1"/>
  <c r="J3805" i="1"/>
  <c r="J3803" i="1" s="1"/>
  <c r="I3805" i="1"/>
  <c r="I3803" i="1" s="1"/>
  <c r="K3788" i="1"/>
  <c r="K3787" i="1" s="1"/>
  <c r="J3788" i="1"/>
  <c r="J3787" i="1" s="1"/>
  <c r="I3788" i="1"/>
  <c r="I3787" i="1" s="1"/>
  <c r="K3785" i="1"/>
  <c r="K3784" i="1" s="1"/>
  <c r="J3785" i="1"/>
  <c r="J3784" i="1" s="1"/>
  <c r="I3785" i="1"/>
  <c r="I3784" i="1" s="1"/>
  <c r="K3780" i="1"/>
  <c r="K3772" i="1" s="1"/>
  <c r="J3780" i="1"/>
  <c r="J3772" i="1" s="1"/>
  <c r="I3780" i="1"/>
  <c r="I3772" i="1" s="1"/>
  <c r="K3770" i="1"/>
  <c r="J3770" i="1"/>
  <c r="I3770" i="1"/>
  <c r="K3764" i="1"/>
  <c r="K3762" i="1" s="1"/>
  <c r="J3764" i="1"/>
  <c r="J3762" i="1" s="1"/>
  <c r="I3764" i="1"/>
  <c r="I3762" i="1" s="1"/>
  <c r="K3747" i="1"/>
  <c r="K3746" i="1" s="1"/>
  <c r="J3747" i="1"/>
  <c r="J3746" i="1" s="1"/>
  <c r="I3747" i="1"/>
  <c r="I3746" i="1" s="1"/>
  <c r="K3744" i="1"/>
  <c r="K3743" i="1" s="1"/>
  <c r="J3744" i="1"/>
  <c r="J3743" i="1" s="1"/>
  <c r="I3744" i="1"/>
  <c r="I3743" i="1" s="1"/>
  <c r="K3739" i="1"/>
  <c r="K3731" i="1" s="1"/>
  <c r="J3739" i="1"/>
  <c r="J3731" i="1" s="1"/>
  <c r="I3739" i="1"/>
  <c r="I3731" i="1" s="1"/>
  <c r="K3729" i="1"/>
  <c r="J3729" i="1"/>
  <c r="I3729" i="1"/>
  <c r="K3724" i="1"/>
  <c r="K3722" i="1" s="1"/>
  <c r="J3724" i="1"/>
  <c r="J3722" i="1" s="1"/>
  <c r="I3724" i="1"/>
  <c r="I3722" i="1" s="1"/>
  <c r="K3707" i="1"/>
  <c r="K3706" i="1" s="1"/>
  <c r="J3707" i="1"/>
  <c r="J3706" i="1" s="1"/>
  <c r="I3707" i="1"/>
  <c r="I3706" i="1" s="1"/>
  <c r="K3704" i="1"/>
  <c r="K3703" i="1" s="1"/>
  <c r="J3704" i="1"/>
  <c r="J3703" i="1" s="1"/>
  <c r="I3704" i="1"/>
  <c r="I3703" i="1" s="1"/>
  <c r="K3699" i="1"/>
  <c r="K3691" i="1" s="1"/>
  <c r="J3699" i="1"/>
  <c r="J3691" i="1" s="1"/>
  <c r="I3699" i="1"/>
  <c r="I3691" i="1" s="1"/>
  <c r="K3689" i="1"/>
  <c r="J3689" i="1"/>
  <c r="I3689" i="1"/>
  <c r="K3683" i="1"/>
  <c r="K3681" i="1" s="1"/>
  <c r="J3683" i="1"/>
  <c r="J3681" i="1" s="1"/>
  <c r="I3683" i="1"/>
  <c r="I3681" i="1" s="1"/>
  <c r="K3666" i="1"/>
  <c r="K3665" i="1" s="1"/>
  <c r="J3666" i="1"/>
  <c r="J3665" i="1" s="1"/>
  <c r="I3666" i="1"/>
  <c r="I3665" i="1" s="1"/>
  <c r="K3663" i="1"/>
  <c r="K3662" i="1" s="1"/>
  <c r="J3663" i="1"/>
  <c r="J3662" i="1" s="1"/>
  <c r="I3663" i="1"/>
  <c r="I3662" i="1" s="1"/>
  <c r="K3658" i="1"/>
  <c r="K3650" i="1" s="1"/>
  <c r="J3658" i="1"/>
  <c r="J3650" i="1" s="1"/>
  <c r="I3658" i="1"/>
  <c r="I3650" i="1" s="1"/>
  <c r="K3648" i="1"/>
  <c r="J3648" i="1"/>
  <c r="I3648" i="1"/>
  <c r="K3642" i="1"/>
  <c r="K3640" i="1" s="1"/>
  <c r="J3642" i="1"/>
  <c r="J3640" i="1" s="1"/>
  <c r="I3642" i="1"/>
  <c r="I3640" i="1" s="1"/>
  <c r="K3626" i="1"/>
  <c r="K3625" i="1" s="1"/>
  <c r="J3626" i="1"/>
  <c r="J3625" i="1" s="1"/>
  <c r="I3626" i="1"/>
  <c r="I3625" i="1" s="1"/>
  <c r="K3623" i="1"/>
  <c r="K3622" i="1" s="1"/>
  <c r="J3623" i="1"/>
  <c r="J3622" i="1" s="1"/>
  <c r="I3623" i="1"/>
  <c r="I3622" i="1" s="1"/>
  <c r="K3618" i="1"/>
  <c r="K3610" i="1" s="1"/>
  <c r="J3618" i="1"/>
  <c r="J3610" i="1" s="1"/>
  <c r="I3618" i="1"/>
  <c r="I3610" i="1" s="1"/>
  <c r="K3608" i="1"/>
  <c r="J3608" i="1"/>
  <c r="I3608" i="1"/>
  <c r="K3602" i="1"/>
  <c r="K3600" i="1" s="1"/>
  <c r="J3602" i="1"/>
  <c r="J3600" i="1" s="1"/>
  <c r="I3602" i="1"/>
  <c r="I3600" i="1" s="1"/>
  <c r="K3585" i="1"/>
  <c r="K3584" i="1" s="1"/>
  <c r="J3585" i="1"/>
  <c r="J3584" i="1" s="1"/>
  <c r="I3585" i="1"/>
  <c r="I3584" i="1" s="1"/>
  <c r="K3582" i="1"/>
  <c r="K3581" i="1" s="1"/>
  <c r="J3582" i="1"/>
  <c r="J3581" i="1" s="1"/>
  <c r="I3582" i="1"/>
  <c r="I3581" i="1" s="1"/>
  <c r="K3577" i="1"/>
  <c r="K3569" i="1" s="1"/>
  <c r="J3577" i="1"/>
  <c r="J3569" i="1" s="1"/>
  <c r="I3577" i="1"/>
  <c r="I3569" i="1" s="1"/>
  <c r="K3567" i="1"/>
  <c r="J3567" i="1"/>
  <c r="I3567" i="1"/>
  <c r="K3562" i="1"/>
  <c r="K3560" i="1" s="1"/>
  <c r="J3562" i="1"/>
  <c r="J3560" i="1" s="1"/>
  <c r="I3562" i="1"/>
  <c r="I3560" i="1" s="1"/>
  <c r="K3546" i="1"/>
  <c r="K3545" i="1" s="1"/>
  <c r="J3546" i="1"/>
  <c r="J3545" i="1" s="1"/>
  <c r="I3546" i="1"/>
  <c r="I3545" i="1" s="1"/>
  <c r="K3543" i="1"/>
  <c r="K3542" i="1" s="1"/>
  <c r="J3543" i="1"/>
  <c r="J3542" i="1" s="1"/>
  <c r="I3543" i="1"/>
  <c r="I3542" i="1" s="1"/>
  <c r="K3538" i="1"/>
  <c r="K3530" i="1" s="1"/>
  <c r="J3538" i="1"/>
  <c r="J3530" i="1" s="1"/>
  <c r="I3538" i="1"/>
  <c r="I3530" i="1" s="1"/>
  <c r="K3528" i="1"/>
  <c r="J3528" i="1"/>
  <c r="I3528" i="1"/>
  <c r="K3522" i="1"/>
  <c r="K3520" i="1" s="1"/>
  <c r="J3522" i="1"/>
  <c r="J3520" i="1" s="1"/>
  <c r="I3522" i="1"/>
  <c r="I3520" i="1" s="1"/>
  <c r="K3505" i="1"/>
  <c r="K3504" i="1" s="1"/>
  <c r="J3505" i="1"/>
  <c r="J3504" i="1" s="1"/>
  <c r="I3505" i="1"/>
  <c r="I3504" i="1" s="1"/>
  <c r="K3502" i="1"/>
  <c r="K3501" i="1" s="1"/>
  <c r="J3502" i="1"/>
  <c r="J3501" i="1" s="1"/>
  <c r="I3502" i="1"/>
  <c r="I3501" i="1" s="1"/>
  <c r="K3497" i="1"/>
  <c r="K3489" i="1" s="1"/>
  <c r="J3497" i="1"/>
  <c r="J3489" i="1" s="1"/>
  <c r="I3497" i="1"/>
  <c r="I3489" i="1" s="1"/>
  <c r="K3487" i="1"/>
  <c r="J3487" i="1"/>
  <c r="I3487" i="1"/>
  <c r="K3482" i="1"/>
  <c r="K3480" i="1" s="1"/>
  <c r="J3482" i="1"/>
  <c r="J3480" i="1" s="1"/>
  <c r="I3482" i="1"/>
  <c r="I3480" i="1" s="1"/>
  <c r="K3465" i="1"/>
  <c r="K3464" i="1" s="1"/>
  <c r="J3465" i="1"/>
  <c r="J3464" i="1" s="1"/>
  <c r="I3465" i="1"/>
  <c r="I3464" i="1" s="1"/>
  <c r="K3462" i="1"/>
  <c r="K3461" i="1" s="1"/>
  <c r="J3462" i="1"/>
  <c r="J3461" i="1" s="1"/>
  <c r="I3462" i="1"/>
  <c r="I3461" i="1" s="1"/>
  <c r="K3457" i="1"/>
  <c r="K3449" i="1" s="1"/>
  <c r="J3457" i="1"/>
  <c r="J3449" i="1" s="1"/>
  <c r="I3457" i="1"/>
  <c r="I3449" i="1" s="1"/>
  <c r="K3447" i="1"/>
  <c r="J3447" i="1"/>
  <c r="I3447" i="1"/>
  <c r="K3441" i="1"/>
  <c r="K3439" i="1" s="1"/>
  <c r="J3441" i="1"/>
  <c r="J3439" i="1" s="1"/>
  <c r="I3441" i="1"/>
  <c r="I3439" i="1" s="1"/>
  <c r="K3424" i="1"/>
  <c r="K3423" i="1" s="1"/>
  <c r="J3424" i="1"/>
  <c r="J3423" i="1" s="1"/>
  <c r="I3424" i="1"/>
  <c r="I3423" i="1" s="1"/>
  <c r="K3421" i="1"/>
  <c r="K3420" i="1" s="1"/>
  <c r="J3421" i="1"/>
  <c r="J3420" i="1" s="1"/>
  <c r="I3421" i="1"/>
  <c r="I3420" i="1" s="1"/>
  <c r="K3416" i="1"/>
  <c r="K3408" i="1" s="1"/>
  <c r="J3416" i="1"/>
  <c r="J3408" i="1" s="1"/>
  <c r="I3416" i="1"/>
  <c r="I3408" i="1" s="1"/>
  <c r="K3406" i="1"/>
  <c r="J3406" i="1"/>
  <c r="I3406" i="1"/>
  <c r="K3400" i="1"/>
  <c r="K3398" i="1" s="1"/>
  <c r="J3400" i="1"/>
  <c r="J3398" i="1" s="1"/>
  <c r="I3400" i="1"/>
  <c r="I3398" i="1" s="1"/>
  <c r="K3383" i="1"/>
  <c r="K3382" i="1" s="1"/>
  <c r="J3383" i="1"/>
  <c r="J3382" i="1" s="1"/>
  <c r="I3383" i="1"/>
  <c r="I3382" i="1" s="1"/>
  <c r="K3380" i="1"/>
  <c r="K3379" i="1" s="1"/>
  <c r="J3380" i="1"/>
  <c r="J3379" i="1" s="1"/>
  <c r="I3380" i="1"/>
  <c r="I3379" i="1" s="1"/>
  <c r="K3375" i="1"/>
  <c r="K3367" i="1" s="1"/>
  <c r="J3375" i="1"/>
  <c r="J3367" i="1" s="1"/>
  <c r="I3375" i="1"/>
  <c r="I3367" i="1" s="1"/>
  <c r="K3365" i="1"/>
  <c r="J3365" i="1"/>
  <c r="I3365" i="1"/>
  <c r="K3359" i="1"/>
  <c r="K3357" i="1" s="1"/>
  <c r="J3359" i="1"/>
  <c r="J3357" i="1" s="1"/>
  <c r="I3359" i="1"/>
  <c r="I3357" i="1" s="1"/>
  <c r="K3343" i="1"/>
  <c r="K3342" i="1" s="1"/>
  <c r="J3343" i="1"/>
  <c r="J3342" i="1" s="1"/>
  <c r="I3343" i="1"/>
  <c r="I3342" i="1" s="1"/>
  <c r="K3340" i="1"/>
  <c r="K3339" i="1" s="1"/>
  <c r="J3340" i="1"/>
  <c r="J3339" i="1" s="1"/>
  <c r="I3340" i="1"/>
  <c r="I3339" i="1" s="1"/>
  <c r="K3335" i="1"/>
  <c r="K3327" i="1" s="1"/>
  <c r="J3335" i="1"/>
  <c r="J3327" i="1" s="1"/>
  <c r="I3335" i="1"/>
  <c r="I3327" i="1" s="1"/>
  <c r="K3325" i="1"/>
  <c r="J3325" i="1"/>
  <c r="I3325" i="1"/>
  <c r="K3319" i="1"/>
  <c r="K3317" i="1" s="1"/>
  <c r="J3319" i="1"/>
  <c r="J3317" i="1" s="1"/>
  <c r="I3319" i="1"/>
  <c r="I3317" i="1" s="1"/>
  <c r="K3302" i="1"/>
  <c r="K3301" i="1" s="1"/>
  <c r="J3302" i="1"/>
  <c r="J3301" i="1" s="1"/>
  <c r="I3302" i="1"/>
  <c r="I3301" i="1" s="1"/>
  <c r="K3299" i="1"/>
  <c r="K3298" i="1" s="1"/>
  <c r="J3299" i="1"/>
  <c r="J3298" i="1" s="1"/>
  <c r="I3299" i="1"/>
  <c r="I3298" i="1" s="1"/>
  <c r="K3294" i="1"/>
  <c r="K3286" i="1" s="1"/>
  <c r="J3294" i="1"/>
  <c r="J3286" i="1" s="1"/>
  <c r="I3294" i="1"/>
  <c r="I3286" i="1" s="1"/>
  <c r="K3284" i="1"/>
  <c r="J3284" i="1"/>
  <c r="I3284" i="1"/>
  <c r="K3278" i="1"/>
  <c r="K3276" i="1" s="1"/>
  <c r="J3278" i="1"/>
  <c r="J3276" i="1" s="1"/>
  <c r="I3278" i="1"/>
  <c r="I3276" i="1" s="1"/>
  <c r="K3262" i="1"/>
  <c r="K3261" i="1" s="1"/>
  <c r="J3262" i="1"/>
  <c r="J3261" i="1" s="1"/>
  <c r="I3262" i="1"/>
  <c r="I3261" i="1" s="1"/>
  <c r="K3259" i="1"/>
  <c r="K3258" i="1" s="1"/>
  <c r="J3259" i="1"/>
  <c r="J3258" i="1" s="1"/>
  <c r="I3259" i="1"/>
  <c r="I3258" i="1" s="1"/>
  <c r="K3254" i="1"/>
  <c r="K3246" i="1" s="1"/>
  <c r="J3254" i="1"/>
  <c r="J3246" i="1" s="1"/>
  <c r="I3254" i="1"/>
  <c r="I3246" i="1" s="1"/>
  <c r="K3244" i="1"/>
  <c r="J3244" i="1"/>
  <c r="I3244" i="1"/>
  <c r="K3238" i="1"/>
  <c r="K3236" i="1" s="1"/>
  <c r="J3238" i="1"/>
  <c r="J3236" i="1" s="1"/>
  <c r="I3238" i="1"/>
  <c r="I3236" i="1" s="1"/>
  <c r="K3221" i="1"/>
  <c r="K3220" i="1" s="1"/>
  <c r="J3221" i="1"/>
  <c r="J3220" i="1" s="1"/>
  <c r="I3221" i="1"/>
  <c r="I3220" i="1" s="1"/>
  <c r="K3218" i="1"/>
  <c r="K3217" i="1" s="1"/>
  <c r="J3218" i="1"/>
  <c r="J3217" i="1" s="1"/>
  <c r="I3218" i="1"/>
  <c r="I3217" i="1" s="1"/>
  <c r="K3213" i="1"/>
  <c r="K3205" i="1" s="1"/>
  <c r="J3213" i="1"/>
  <c r="J3205" i="1" s="1"/>
  <c r="I3213" i="1"/>
  <c r="I3205" i="1" s="1"/>
  <c r="K3203" i="1"/>
  <c r="J3203" i="1"/>
  <c r="I3203" i="1"/>
  <c r="K3197" i="1"/>
  <c r="K3195" i="1" s="1"/>
  <c r="J3197" i="1"/>
  <c r="J3195" i="1" s="1"/>
  <c r="I3197" i="1"/>
  <c r="I3195" i="1" s="1"/>
  <c r="K3181" i="1"/>
  <c r="K3180" i="1" s="1"/>
  <c r="J3181" i="1"/>
  <c r="J3180" i="1" s="1"/>
  <c r="I3181" i="1"/>
  <c r="I3180" i="1" s="1"/>
  <c r="K3178" i="1"/>
  <c r="K3177" i="1" s="1"/>
  <c r="J3178" i="1"/>
  <c r="J3177" i="1" s="1"/>
  <c r="I3178" i="1"/>
  <c r="I3177" i="1" s="1"/>
  <c r="K3173" i="1"/>
  <c r="K3164" i="1" s="1"/>
  <c r="J3173" i="1"/>
  <c r="J3164" i="1" s="1"/>
  <c r="I3173" i="1"/>
  <c r="I3164" i="1" s="1"/>
  <c r="K3162" i="1"/>
  <c r="J3162" i="1"/>
  <c r="I3162" i="1"/>
  <c r="K3156" i="1"/>
  <c r="K3154" i="1" s="1"/>
  <c r="J3156" i="1"/>
  <c r="J3154" i="1" s="1"/>
  <c r="I3156" i="1"/>
  <c r="I3154" i="1" s="1"/>
  <c r="K3140" i="1"/>
  <c r="K3139" i="1" s="1"/>
  <c r="J3140" i="1"/>
  <c r="J3139" i="1" s="1"/>
  <c r="I3140" i="1"/>
  <c r="I3139" i="1" s="1"/>
  <c r="K3137" i="1"/>
  <c r="K3136" i="1" s="1"/>
  <c r="J3137" i="1"/>
  <c r="J3136" i="1" s="1"/>
  <c r="I3137" i="1"/>
  <c r="I3136" i="1" s="1"/>
  <c r="K3132" i="1"/>
  <c r="K3124" i="1" s="1"/>
  <c r="J3132" i="1"/>
  <c r="J3124" i="1" s="1"/>
  <c r="I3132" i="1"/>
  <c r="I3124" i="1" s="1"/>
  <c r="K3122" i="1"/>
  <c r="J3122" i="1"/>
  <c r="I3122" i="1"/>
  <c r="K3116" i="1"/>
  <c r="K3114" i="1" s="1"/>
  <c r="J3116" i="1"/>
  <c r="J3114" i="1" s="1"/>
  <c r="I3116" i="1"/>
  <c r="I3114" i="1" s="1"/>
  <c r="K3099" i="1"/>
  <c r="K3098" i="1" s="1"/>
  <c r="J3099" i="1"/>
  <c r="J3098" i="1" s="1"/>
  <c r="I3099" i="1"/>
  <c r="I3098" i="1" s="1"/>
  <c r="K3096" i="1"/>
  <c r="K3095" i="1" s="1"/>
  <c r="J3096" i="1"/>
  <c r="J3095" i="1" s="1"/>
  <c r="I3096" i="1"/>
  <c r="I3095" i="1" s="1"/>
  <c r="K3091" i="1"/>
  <c r="K3083" i="1" s="1"/>
  <c r="J3091" i="1"/>
  <c r="J3083" i="1" s="1"/>
  <c r="I3091" i="1"/>
  <c r="I3083" i="1" s="1"/>
  <c r="K3081" i="1"/>
  <c r="J3081" i="1"/>
  <c r="I3081" i="1"/>
  <c r="K3075" i="1"/>
  <c r="K3073" i="1" s="1"/>
  <c r="J3075" i="1"/>
  <c r="J3073" i="1" s="1"/>
  <c r="I3075" i="1"/>
  <c r="I3073" i="1" s="1"/>
  <c r="K3058" i="1"/>
  <c r="K3057" i="1" s="1"/>
  <c r="J3058" i="1"/>
  <c r="J3057" i="1" s="1"/>
  <c r="I3058" i="1"/>
  <c r="I3057" i="1" s="1"/>
  <c r="K3055" i="1"/>
  <c r="K3054" i="1" s="1"/>
  <c r="J3055" i="1"/>
  <c r="J3054" i="1" s="1"/>
  <c r="I3055" i="1"/>
  <c r="I3054" i="1" s="1"/>
  <c r="K3050" i="1"/>
  <c r="K3042" i="1" s="1"/>
  <c r="J3050" i="1"/>
  <c r="J3042" i="1" s="1"/>
  <c r="I3050" i="1"/>
  <c r="I3042" i="1" s="1"/>
  <c r="K3040" i="1"/>
  <c r="J3040" i="1"/>
  <c r="I3040" i="1"/>
  <c r="K3035" i="1"/>
  <c r="K3033" i="1" s="1"/>
  <c r="J3035" i="1"/>
  <c r="J3033" i="1" s="1"/>
  <c r="I3035" i="1"/>
  <c r="I3033" i="1" s="1"/>
  <c r="K3018" i="1"/>
  <c r="K3017" i="1" s="1"/>
  <c r="J3018" i="1"/>
  <c r="J3017" i="1" s="1"/>
  <c r="I3018" i="1"/>
  <c r="I3017" i="1" s="1"/>
  <c r="K3015" i="1"/>
  <c r="K3014" i="1" s="1"/>
  <c r="J3015" i="1"/>
  <c r="J3014" i="1" s="1"/>
  <c r="I3015" i="1"/>
  <c r="I3014" i="1" s="1"/>
  <c r="K3010" i="1"/>
  <c r="K3002" i="1" s="1"/>
  <c r="J3010" i="1"/>
  <c r="J3002" i="1" s="1"/>
  <c r="I3010" i="1"/>
  <c r="I3002" i="1" s="1"/>
  <c r="K3000" i="1"/>
  <c r="J3000" i="1"/>
  <c r="I3000" i="1"/>
  <c r="K2994" i="1"/>
  <c r="K2992" i="1" s="1"/>
  <c r="J2994" i="1"/>
  <c r="J2992" i="1" s="1"/>
  <c r="I2994" i="1"/>
  <c r="I2992" i="1" s="1"/>
  <c r="K2977" i="1"/>
  <c r="K2976" i="1" s="1"/>
  <c r="J2977" i="1"/>
  <c r="J2976" i="1" s="1"/>
  <c r="I2977" i="1"/>
  <c r="I2976" i="1" s="1"/>
  <c r="K2974" i="1"/>
  <c r="K2973" i="1" s="1"/>
  <c r="J2974" i="1"/>
  <c r="J2973" i="1" s="1"/>
  <c r="I2974" i="1"/>
  <c r="I2973" i="1" s="1"/>
  <c r="K2969" i="1"/>
  <c r="K2961" i="1" s="1"/>
  <c r="J2969" i="1"/>
  <c r="J2961" i="1" s="1"/>
  <c r="I2969" i="1"/>
  <c r="I2961" i="1" s="1"/>
  <c r="K2959" i="1"/>
  <c r="J2959" i="1"/>
  <c r="I2959" i="1"/>
  <c r="K2953" i="1"/>
  <c r="K2951" i="1" s="1"/>
  <c r="J2953" i="1"/>
  <c r="J2951" i="1" s="1"/>
  <c r="I2953" i="1"/>
  <c r="I2951" i="1" s="1"/>
  <c r="K2937" i="1"/>
  <c r="K2936" i="1" s="1"/>
  <c r="J2937" i="1"/>
  <c r="J2936" i="1" s="1"/>
  <c r="I2937" i="1"/>
  <c r="I2936" i="1" s="1"/>
  <c r="K2934" i="1"/>
  <c r="K2933" i="1" s="1"/>
  <c r="J2934" i="1"/>
  <c r="J2933" i="1" s="1"/>
  <c r="I2934" i="1"/>
  <c r="I2933" i="1" s="1"/>
  <c r="K2929" i="1"/>
  <c r="K2921" i="1" s="1"/>
  <c r="J2929" i="1"/>
  <c r="J2921" i="1" s="1"/>
  <c r="I2929" i="1"/>
  <c r="I2921" i="1" s="1"/>
  <c r="K2919" i="1"/>
  <c r="J2919" i="1"/>
  <c r="I2919" i="1"/>
  <c r="K2913" i="1"/>
  <c r="K2911" i="1" s="1"/>
  <c r="J2913" i="1"/>
  <c r="J2911" i="1" s="1"/>
  <c r="I2913" i="1"/>
  <c r="I2911" i="1" s="1"/>
  <c r="K2896" i="1"/>
  <c r="K2895" i="1" s="1"/>
  <c r="J2896" i="1"/>
  <c r="J2895" i="1" s="1"/>
  <c r="I2896" i="1"/>
  <c r="I2895" i="1" s="1"/>
  <c r="K2893" i="1"/>
  <c r="K2892" i="1" s="1"/>
  <c r="J2893" i="1"/>
  <c r="J2892" i="1" s="1"/>
  <c r="I2893" i="1"/>
  <c r="I2892" i="1" s="1"/>
  <c r="K2888" i="1"/>
  <c r="K2880" i="1" s="1"/>
  <c r="J2888" i="1"/>
  <c r="J2880" i="1" s="1"/>
  <c r="I2888" i="1"/>
  <c r="I2880" i="1" s="1"/>
  <c r="K2878" i="1"/>
  <c r="J2878" i="1"/>
  <c r="I2878" i="1"/>
  <c r="K2872" i="1"/>
  <c r="K2870" i="1" s="1"/>
  <c r="J2872" i="1"/>
  <c r="J2870" i="1" s="1"/>
  <c r="I2872" i="1"/>
  <c r="I2870" i="1" s="1"/>
  <c r="K2855" i="1"/>
  <c r="K2854" i="1" s="1"/>
  <c r="J2855" i="1"/>
  <c r="J2854" i="1" s="1"/>
  <c r="I2855" i="1"/>
  <c r="I2854" i="1" s="1"/>
  <c r="K2852" i="1"/>
  <c r="K2851" i="1" s="1"/>
  <c r="J2852" i="1"/>
  <c r="J2851" i="1" s="1"/>
  <c r="I2852" i="1"/>
  <c r="I2851" i="1" s="1"/>
  <c r="K2847" i="1"/>
  <c r="K2839" i="1" s="1"/>
  <c r="J2847" i="1"/>
  <c r="J2839" i="1" s="1"/>
  <c r="I2847" i="1"/>
  <c r="I2839" i="1" s="1"/>
  <c r="K2837" i="1"/>
  <c r="J2837" i="1"/>
  <c r="I2837" i="1"/>
  <c r="K2831" i="1"/>
  <c r="K2829" i="1" s="1"/>
  <c r="J2831" i="1"/>
  <c r="J2829" i="1" s="1"/>
  <c r="I2831" i="1"/>
  <c r="I2829" i="1" s="1"/>
  <c r="K2814" i="1"/>
  <c r="K2813" i="1" s="1"/>
  <c r="J2814" i="1"/>
  <c r="J2813" i="1" s="1"/>
  <c r="I2814" i="1"/>
  <c r="I2813" i="1" s="1"/>
  <c r="K2811" i="1"/>
  <c r="K2810" i="1" s="1"/>
  <c r="J2811" i="1"/>
  <c r="J2810" i="1" s="1"/>
  <c r="I2811" i="1"/>
  <c r="I2810" i="1" s="1"/>
  <c r="K2806" i="1"/>
  <c r="K2798" i="1" s="1"/>
  <c r="J2806" i="1"/>
  <c r="J2798" i="1" s="1"/>
  <c r="I2806" i="1"/>
  <c r="I2798" i="1" s="1"/>
  <c r="K2796" i="1"/>
  <c r="J2796" i="1"/>
  <c r="I2796" i="1"/>
  <c r="K2790" i="1"/>
  <c r="K2788" i="1" s="1"/>
  <c r="J2790" i="1"/>
  <c r="J2788" i="1" s="1"/>
  <c r="I2790" i="1"/>
  <c r="I2788" i="1" s="1"/>
  <c r="K2774" i="1"/>
  <c r="K2773" i="1" s="1"/>
  <c r="J2774" i="1"/>
  <c r="J2773" i="1" s="1"/>
  <c r="I2774" i="1"/>
  <c r="I2773" i="1" s="1"/>
  <c r="K2771" i="1"/>
  <c r="K2770" i="1" s="1"/>
  <c r="J2771" i="1"/>
  <c r="J2770" i="1" s="1"/>
  <c r="I2771" i="1"/>
  <c r="I2770" i="1" s="1"/>
  <c r="K2766" i="1"/>
  <c r="K2757" i="1" s="1"/>
  <c r="J2766" i="1"/>
  <c r="J2757" i="1" s="1"/>
  <c r="I2766" i="1"/>
  <c r="I2757" i="1" s="1"/>
  <c r="K2755" i="1"/>
  <c r="J2755" i="1"/>
  <c r="I2755" i="1"/>
  <c r="K2749" i="1"/>
  <c r="K2747" i="1" s="1"/>
  <c r="J2749" i="1"/>
  <c r="J2747" i="1" s="1"/>
  <c r="I2749" i="1"/>
  <c r="I2747" i="1" s="1"/>
  <c r="K2733" i="1"/>
  <c r="K2732" i="1" s="1"/>
  <c r="J2733" i="1"/>
  <c r="J2732" i="1" s="1"/>
  <c r="I2733" i="1"/>
  <c r="I2732" i="1" s="1"/>
  <c r="K2730" i="1"/>
  <c r="K2729" i="1" s="1"/>
  <c r="J2730" i="1"/>
  <c r="J2729" i="1" s="1"/>
  <c r="I2730" i="1"/>
  <c r="I2729" i="1" s="1"/>
  <c r="K2725" i="1"/>
  <c r="K2717" i="1" s="1"/>
  <c r="J2725" i="1"/>
  <c r="J2717" i="1" s="1"/>
  <c r="I2725" i="1"/>
  <c r="I2717" i="1" s="1"/>
  <c r="K2715" i="1"/>
  <c r="J2715" i="1"/>
  <c r="I2715" i="1"/>
  <c r="K2709" i="1"/>
  <c r="K2707" i="1" s="1"/>
  <c r="J2709" i="1"/>
  <c r="J2707" i="1" s="1"/>
  <c r="I2709" i="1"/>
  <c r="I2707" i="1" s="1"/>
  <c r="K2693" i="1"/>
  <c r="K2692" i="1" s="1"/>
  <c r="J2693" i="1"/>
  <c r="J2692" i="1" s="1"/>
  <c r="I2693" i="1"/>
  <c r="I2692" i="1" s="1"/>
  <c r="K2690" i="1"/>
  <c r="K2689" i="1" s="1"/>
  <c r="J2690" i="1"/>
  <c r="J2689" i="1" s="1"/>
  <c r="I2690" i="1"/>
  <c r="I2689" i="1" s="1"/>
  <c r="K2685" i="1"/>
  <c r="K2677" i="1" s="1"/>
  <c r="J2685" i="1"/>
  <c r="J2677" i="1" s="1"/>
  <c r="I2685" i="1"/>
  <c r="I2677" i="1" s="1"/>
  <c r="K2675" i="1"/>
  <c r="J2675" i="1"/>
  <c r="I2675" i="1"/>
  <c r="K2669" i="1"/>
  <c r="K2667" i="1" s="1"/>
  <c r="J2669" i="1"/>
  <c r="J2667" i="1" s="1"/>
  <c r="I2669" i="1"/>
  <c r="I2667" i="1" s="1"/>
  <c r="K2653" i="1"/>
  <c r="K2652" i="1" s="1"/>
  <c r="J2653" i="1"/>
  <c r="J2652" i="1" s="1"/>
  <c r="I2653" i="1"/>
  <c r="I2652" i="1" s="1"/>
  <c r="K2650" i="1"/>
  <c r="K2649" i="1" s="1"/>
  <c r="J2650" i="1"/>
  <c r="J2649" i="1" s="1"/>
  <c r="I2650" i="1"/>
  <c r="I2649" i="1" s="1"/>
  <c r="K2645" i="1"/>
  <c r="K2637" i="1" s="1"/>
  <c r="J2645" i="1"/>
  <c r="J2637" i="1" s="1"/>
  <c r="I2645" i="1"/>
  <c r="I2637" i="1" s="1"/>
  <c r="K2635" i="1"/>
  <c r="J2635" i="1"/>
  <c r="I2635" i="1"/>
  <c r="K2629" i="1"/>
  <c r="K2627" i="1" s="1"/>
  <c r="J2629" i="1"/>
  <c r="J2627" i="1" s="1"/>
  <c r="I2629" i="1"/>
  <c r="I2627" i="1" s="1"/>
  <c r="K2613" i="1"/>
  <c r="K2612" i="1" s="1"/>
  <c r="J2613" i="1"/>
  <c r="J2612" i="1" s="1"/>
  <c r="I2613" i="1"/>
  <c r="I2612" i="1" s="1"/>
  <c r="K2610" i="1"/>
  <c r="K2609" i="1" s="1"/>
  <c r="J2610" i="1"/>
  <c r="J2609" i="1" s="1"/>
  <c r="I2610" i="1"/>
  <c r="I2609" i="1" s="1"/>
  <c r="K2605" i="1"/>
  <c r="K2597" i="1" s="1"/>
  <c r="J2605" i="1"/>
  <c r="J2597" i="1" s="1"/>
  <c r="I2605" i="1"/>
  <c r="I2597" i="1" s="1"/>
  <c r="K2595" i="1"/>
  <c r="J2595" i="1"/>
  <c r="I2595" i="1"/>
  <c r="K2589" i="1"/>
  <c r="K2587" i="1" s="1"/>
  <c r="J2589" i="1"/>
  <c r="J2587" i="1" s="1"/>
  <c r="I2589" i="1"/>
  <c r="I2587" i="1" s="1"/>
  <c r="K2573" i="1"/>
  <c r="K2572" i="1" s="1"/>
  <c r="J2573" i="1"/>
  <c r="J2572" i="1" s="1"/>
  <c r="I2573" i="1"/>
  <c r="I2572" i="1" s="1"/>
  <c r="K2570" i="1"/>
  <c r="K2569" i="1" s="1"/>
  <c r="J2570" i="1"/>
  <c r="J2569" i="1" s="1"/>
  <c r="I2570" i="1"/>
  <c r="I2569" i="1" s="1"/>
  <c r="K2565" i="1"/>
  <c r="K2556" i="1" s="1"/>
  <c r="J2565" i="1"/>
  <c r="J2556" i="1" s="1"/>
  <c r="I2565" i="1"/>
  <c r="I2556" i="1" s="1"/>
  <c r="K2554" i="1"/>
  <c r="J2554" i="1"/>
  <c r="I2554" i="1"/>
  <c r="K2548" i="1"/>
  <c r="K2546" i="1" s="1"/>
  <c r="J2548" i="1"/>
  <c r="J2546" i="1" s="1"/>
  <c r="I2548" i="1"/>
  <c r="I2546" i="1" s="1"/>
  <c r="K2532" i="1"/>
  <c r="K2531" i="1" s="1"/>
  <c r="J2532" i="1"/>
  <c r="J2531" i="1" s="1"/>
  <c r="I2532" i="1"/>
  <c r="I2531" i="1" s="1"/>
  <c r="K2529" i="1"/>
  <c r="K2528" i="1" s="1"/>
  <c r="J2529" i="1"/>
  <c r="J2528" i="1" s="1"/>
  <c r="I2529" i="1"/>
  <c r="I2528" i="1" s="1"/>
  <c r="K2524" i="1"/>
  <c r="K2516" i="1" s="1"/>
  <c r="J2524" i="1"/>
  <c r="J2516" i="1" s="1"/>
  <c r="I2524" i="1"/>
  <c r="I2516" i="1" s="1"/>
  <c r="K2514" i="1"/>
  <c r="J2514" i="1"/>
  <c r="I2514" i="1"/>
  <c r="K2508" i="1"/>
  <c r="K2506" i="1" s="1"/>
  <c r="J2508" i="1"/>
  <c r="J2506" i="1" s="1"/>
  <c r="I2508" i="1"/>
  <c r="I2506" i="1" s="1"/>
  <c r="K2491" i="1"/>
  <c r="K2490" i="1" s="1"/>
  <c r="J2491" i="1"/>
  <c r="J2490" i="1" s="1"/>
  <c r="I2491" i="1"/>
  <c r="I2490" i="1" s="1"/>
  <c r="K2488" i="1"/>
  <c r="K2487" i="1" s="1"/>
  <c r="J2488" i="1"/>
  <c r="J2487" i="1" s="1"/>
  <c r="I2488" i="1"/>
  <c r="I2487" i="1" s="1"/>
  <c r="K2483" i="1"/>
  <c r="K2475" i="1" s="1"/>
  <c r="J2483" i="1"/>
  <c r="J2475" i="1" s="1"/>
  <c r="I2483" i="1"/>
  <c r="I2475" i="1" s="1"/>
  <c r="K2473" i="1"/>
  <c r="J2473" i="1"/>
  <c r="I2473" i="1"/>
  <c r="K2467" i="1"/>
  <c r="K2465" i="1" s="1"/>
  <c r="J2467" i="1"/>
  <c r="J2465" i="1" s="1"/>
  <c r="I2467" i="1"/>
  <c r="I2465" i="1" s="1"/>
  <c r="K2451" i="1"/>
  <c r="K2450" i="1" s="1"/>
  <c r="J2451" i="1"/>
  <c r="J2450" i="1" s="1"/>
  <c r="I2451" i="1"/>
  <c r="I2450" i="1" s="1"/>
  <c r="K2447" i="1"/>
  <c r="K2446" i="1" s="1"/>
  <c r="J2447" i="1"/>
  <c r="J2446" i="1" s="1"/>
  <c r="I2447" i="1"/>
  <c r="I2446" i="1" s="1"/>
  <c r="K2442" i="1"/>
  <c r="K2434" i="1" s="1"/>
  <c r="J2442" i="1"/>
  <c r="J2434" i="1" s="1"/>
  <c r="I2442" i="1"/>
  <c r="I2434" i="1" s="1"/>
  <c r="K2432" i="1"/>
  <c r="J2432" i="1"/>
  <c r="I2432" i="1"/>
  <c r="K2426" i="1"/>
  <c r="K2424" i="1" s="1"/>
  <c r="J2426" i="1"/>
  <c r="J2424" i="1" s="1"/>
  <c r="I2426" i="1"/>
  <c r="I2424" i="1" s="1"/>
  <c r="K2410" i="1"/>
  <c r="K2409" i="1" s="1"/>
  <c r="J2410" i="1"/>
  <c r="J2409" i="1" s="1"/>
  <c r="I2410" i="1"/>
  <c r="I2409" i="1" s="1"/>
  <c r="K2407" i="1"/>
  <c r="K2406" i="1" s="1"/>
  <c r="J2407" i="1"/>
  <c r="J2406" i="1" s="1"/>
  <c r="I2407" i="1"/>
  <c r="I2406" i="1" s="1"/>
  <c r="K2402" i="1"/>
  <c r="K2393" i="1" s="1"/>
  <c r="J2402" i="1"/>
  <c r="J2393" i="1" s="1"/>
  <c r="I2402" i="1"/>
  <c r="I2393" i="1" s="1"/>
  <c r="K2391" i="1"/>
  <c r="J2391" i="1"/>
  <c r="I2391" i="1"/>
  <c r="K2385" i="1"/>
  <c r="K2383" i="1" s="1"/>
  <c r="J2385" i="1"/>
  <c r="J2383" i="1" s="1"/>
  <c r="I2385" i="1"/>
  <c r="I2383" i="1" s="1"/>
  <c r="K2369" i="1"/>
  <c r="K2368" i="1" s="1"/>
  <c r="J2369" i="1"/>
  <c r="J2368" i="1" s="1"/>
  <c r="I2369" i="1"/>
  <c r="I2368" i="1" s="1"/>
  <c r="K2366" i="1"/>
  <c r="K2365" i="1" s="1"/>
  <c r="J2366" i="1"/>
  <c r="J2365" i="1" s="1"/>
  <c r="I2366" i="1"/>
  <c r="I2365" i="1" s="1"/>
  <c r="K2361" i="1"/>
  <c r="K2353" i="1" s="1"/>
  <c r="J2361" i="1"/>
  <c r="J2353" i="1" s="1"/>
  <c r="I2361" i="1"/>
  <c r="I2353" i="1" s="1"/>
  <c r="K2351" i="1"/>
  <c r="J2351" i="1"/>
  <c r="I2351" i="1"/>
  <c r="K2345" i="1"/>
  <c r="K2343" i="1" s="1"/>
  <c r="J2345" i="1"/>
  <c r="J2343" i="1" s="1"/>
  <c r="I2345" i="1"/>
  <c r="I2343" i="1" s="1"/>
  <c r="K2329" i="1"/>
  <c r="K2328" i="1" s="1"/>
  <c r="J2329" i="1"/>
  <c r="J2328" i="1" s="1"/>
  <c r="I2329" i="1"/>
  <c r="I2328" i="1" s="1"/>
  <c r="K2326" i="1"/>
  <c r="K2325" i="1" s="1"/>
  <c r="J2326" i="1"/>
  <c r="J2325" i="1" s="1"/>
  <c r="I2326" i="1"/>
  <c r="I2325" i="1" s="1"/>
  <c r="K2321" i="1"/>
  <c r="K2313" i="1" s="1"/>
  <c r="J2321" i="1"/>
  <c r="J2313" i="1" s="1"/>
  <c r="I2321" i="1"/>
  <c r="I2313" i="1" s="1"/>
  <c r="K2311" i="1"/>
  <c r="J2311" i="1"/>
  <c r="I2311" i="1"/>
  <c r="K2305" i="1"/>
  <c r="K2303" i="1" s="1"/>
  <c r="J2305" i="1"/>
  <c r="J2303" i="1" s="1"/>
  <c r="I2305" i="1"/>
  <c r="I2303" i="1" s="1"/>
  <c r="K2288" i="1"/>
  <c r="K2287" i="1" s="1"/>
  <c r="J2288" i="1"/>
  <c r="J2287" i="1" s="1"/>
  <c r="I2288" i="1"/>
  <c r="I2287" i="1" s="1"/>
  <c r="K2285" i="1"/>
  <c r="K2284" i="1" s="1"/>
  <c r="J2285" i="1"/>
  <c r="J2284" i="1" s="1"/>
  <c r="I2285" i="1"/>
  <c r="I2284" i="1" s="1"/>
  <c r="K2280" i="1"/>
  <c r="K2272" i="1" s="1"/>
  <c r="J2280" i="1"/>
  <c r="J2272" i="1" s="1"/>
  <c r="I2280" i="1"/>
  <c r="I2272" i="1" s="1"/>
  <c r="K2270" i="1"/>
  <c r="J2270" i="1"/>
  <c r="I2270" i="1"/>
  <c r="K2264" i="1"/>
  <c r="K2262" i="1" s="1"/>
  <c r="J2264" i="1"/>
  <c r="J2262" i="1" s="1"/>
  <c r="I2264" i="1"/>
  <c r="I2262" i="1" s="1"/>
  <c r="K2248" i="1"/>
  <c r="K2247" i="1" s="1"/>
  <c r="J2248" i="1"/>
  <c r="J2247" i="1" s="1"/>
  <c r="I2248" i="1"/>
  <c r="I2247" i="1" s="1"/>
  <c r="K2245" i="1"/>
  <c r="K2244" i="1" s="1"/>
  <c r="J2245" i="1"/>
  <c r="J2244" i="1" s="1"/>
  <c r="I2245" i="1"/>
  <c r="I2244" i="1" s="1"/>
  <c r="K2240" i="1"/>
  <c r="K2231" i="1" s="1"/>
  <c r="J2240" i="1"/>
  <c r="J2231" i="1" s="1"/>
  <c r="I2240" i="1"/>
  <c r="I2231" i="1" s="1"/>
  <c r="K2229" i="1"/>
  <c r="J2229" i="1"/>
  <c r="I2229" i="1"/>
  <c r="K2223" i="1"/>
  <c r="K2221" i="1" s="1"/>
  <c r="J2223" i="1"/>
  <c r="J2221" i="1" s="1"/>
  <c r="I2223" i="1"/>
  <c r="I2221" i="1" s="1"/>
  <c r="K2206" i="1"/>
  <c r="K2205" i="1" s="1"/>
  <c r="J2206" i="1"/>
  <c r="J2205" i="1" s="1"/>
  <c r="I2206" i="1"/>
  <c r="I2205" i="1" s="1"/>
  <c r="K2203" i="1"/>
  <c r="K2202" i="1" s="1"/>
  <c r="J2203" i="1"/>
  <c r="J2202" i="1" s="1"/>
  <c r="I2203" i="1"/>
  <c r="I2202" i="1" s="1"/>
  <c r="K2198" i="1"/>
  <c r="K2189" i="1" s="1"/>
  <c r="J2198" i="1"/>
  <c r="J2189" i="1" s="1"/>
  <c r="I2198" i="1"/>
  <c r="I2189" i="1" s="1"/>
  <c r="K2187" i="1"/>
  <c r="J2187" i="1"/>
  <c r="I2187" i="1"/>
  <c r="K2181" i="1"/>
  <c r="K2179" i="1" s="1"/>
  <c r="J2181" i="1"/>
  <c r="J2179" i="1" s="1"/>
  <c r="I2181" i="1"/>
  <c r="I2179" i="1" s="1"/>
  <c r="K2164" i="1"/>
  <c r="K2163" i="1" s="1"/>
  <c r="J2164" i="1"/>
  <c r="J2163" i="1" s="1"/>
  <c r="I2164" i="1"/>
  <c r="I2163" i="1" s="1"/>
  <c r="K2161" i="1"/>
  <c r="K2160" i="1" s="1"/>
  <c r="J2161" i="1"/>
  <c r="J2160" i="1" s="1"/>
  <c r="I2161" i="1"/>
  <c r="I2160" i="1" s="1"/>
  <c r="K2156" i="1"/>
  <c r="K2148" i="1" s="1"/>
  <c r="J2156" i="1"/>
  <c r="J2148" i="1" s="1"/>
  <c r="I2156" i="1"/>
  <c r="I2148" i="1" s="1"/>
  <c r="K2146" i="1"/>
  <c r="J2146" i="1"/>
  <c r="I2146" i="1"/>
  <c r="K2140" i="1"/>
  <c r="K2138" i="1" s="1"/>
  <c r="J2140" i="1"/>
  <c r="J2138" i="1" s="1"/>
  <c r="I2140" i="1"/>
  <c r="I2138" i="1" s="1"/>
  <c r="K2124" i="1"/>
  <c r="K2123" i="1" s="1"/>
  <c r="J2124" i="1"/>
  <c r="J2123" i="1" s="1"/>
  <c r="I2124" i="1"/>
  <c r="I2123" i="1" s="1"/>
  <c r="K2121" i="1"/>
  <c r="K2120" i="1" s="1"/>
  <c r="J2121" i="1"/>
  <c r="J2120" i="1" s="1"/>
  <c r="I2121" i="1"/>
  <c r="I2120" i="1" s="1"/>
  <c r="K2116" i="1"/>
  <c r="K2108" i="1" s="1"/>
  <c r="J2116" i="1"/>
  <c r="J2108" i="1" s="1"/>
  <c r="I2116" i="1"/>
  <c r="I2108" i="1" s="1"/>
  <c r="K2106" i="1"/>
  <c r="J2106" i="1"/>
  <c r="I2106" i="1"/>
  <c r="K2100" i="1"/>
  <c r="K2098" i="1" s="1"/>
  <c r="J2100" i="1"/>
  <c r="J2098" i="1" s="1"/>
  <c r="I2100" i="1"/>
  <c r="I2098" i="1" s="1"/>
  <c r="K2083" i="1"/>
  <c r="K2082" i="1" s="1"/>
  <c r="J2083" i="1"/>
  <c r="J2082" i="1" s="1"/>
  <c r="I2083" i="1"/>
  <c r="I2082" i="1" s="1"/>
  <c r="K2080" i="1"/>
  <c r="K2079" i="1" s="1"/>
  <c r="J2080" i="1"/>
  <c r="J2079" i="1" s="1"/>
  <c r="I2080" i="1"/>
  <c r="I2079" i="1" s="1"/>
  <c r="K2075" i="1"/>
  <c r="K2067" i="1" s="1"/>
  <c r="J2075" i="1"/>
  <c r="J2067" i="1" s="1"/>
  <c r="I2075" i="1"/>
  <c r="I2067" i="1" s="1"/>
  <c r="K2065" i="1"/>
  <c r="J2065" i="1"/>
  <c r="I2065" i="1"/>
  <c r="K2059" i="1"/>
  <c r="K2057" i="1" s="1"/>
  <c r="J2059" i="1"/>
  <c r="J2057" i="1" s="1"/>
  <c r="I2059" i="1"/>
  <c r="I2057" i="1" s="1"/>
  <c r="K2042" i="1"/>
  <c r="K2041" i="1" s="1"/>
  <c r="J2042" i="1"/>
  <c r="J2041" i="1" s="1"/>
  <c r="I2042" i="1"/>
  <c r="I2041" i="1" s="1"/>
  <c r="K2039" i="1"/>
  <c r="K2038" i="1" s="1"/>
  <c r="J2039" i="1"/>
  <c r="J2038" i="1" s="1"/>
  <c r="I2039" i="1"/>
  <c r="I2038" i="1" s="1"/>
  <c r="K2034" i="1"/>
  <c r="K2026" i="1" s="1"/>
  <c r="J2034" i="1"/>
  <c r="J2026" i="1" s="1"/>
  <c r="I2034" i="1"/>
  <c r="I2026" i="1" s="1"/>
  <c r="K2024" i="1"/>
  <c r="J2024" i="1"/>
  <c r="I2024" i="1"/>
  <c r="K2018" i="1"/>
  <c r="K2016" i="1" s="1"/>
  <c r="J2018" i="1"/>
  <c r="J2016" i="1" s="1"/>
  <c r="I2018" i="1"/>
  <c r="I2016" i="1" s="1"/>
  <c r="K2002" i="1"/>
  <c r="K2001" i="1" s="1"/>
  <c r="J2002" i="1"/>
  <c r="J2001" i="1" s="1"/>
  <c r="I2002" i="1"/>
  <c r="I2001" i="1" s="1"/>
  <c r="K1999" i="1"/>
  <c r="K1998" i="1" s="1"/>
  <c r="J1999" i="1"/>
  <c r="J1998" i="1" s="1"/>
  <c r="I1999" i="1"/>
  <c r="I1998" i="1" s="1"/>
  <c r="K1994" i="1"/>
  <c r="K1986" i="1" s="1"/>
  <c r="J1994" i="1"/>
  <c r="J1986" i="1" s="1"/>
  <c r="I1994" i="1"/>
  <c r="I1986" i="1" s="1"/>
  <c r="K1984" i="1"/>
  <c r="J1984" i="1"/>
  <c r="I1984" i="1"/>
  <c r="K1978" i="1"/>
  <c r="K1976" i="1" s="1"/>
  <c r="J1978" i="1"/>
  <c r="J1976" i="1" s="1"/>
  <c r="I1978" i="1"/>
  <c r="I1976" i="1" s="1"/>
  <c r="K1964" i="1"/>
  <c r="K1963" i="1" s="1"/>
  <c r="J1964" i="1"/>
  <c r="J1963" i="1" s="1"/>
  <c r="I1964" i="1"/>
  <c r="I1963" i="1" s="1"/>
  <c r="K1961" i="1"/>
  <c r="K1960" i="1" s="1"/>
  <c r="J1961" i="1"/>
  <c r="J1960" i="1" s="1"/>
  <c r="I1961" i="1"/>
  <c r="I1960" i="1" s="1"/>
  <c r="K1956" i="1"/>
  <c r="K1948" i="1" s="1"/>
  <c r="J1956" i="1"/>
  <c r="J1948" i="1" s="1"/>
  <c r="I1956" i="1"/>
  <c r="I1948" i="1" s="1"/>
  <c r="K1946" i="1"/>
  <c r="J1946" i="1"/>
  <c r="I1946" i="1"/>
  <c r="K1941" i="1"/>
  <c r="K1939" i="1" s="1"/>
  <c r="J1941" i="1"/>
  <c r="J1939" i="1" s="1"/>
  <c r="I1941" i="1"/>
  <c r="I1939" i="1" s="1"/>
  <c r="K1927" i="1"/>
  <c r="K1926" i="1" s="1"/>
  <c r="J1927" i="1"/>
  <c r="J1926" i="1" s="1"/>
  <c r="I1927" i="1"/>
  <c r="I1926" i="1" s="1"/>
  <c r="K1924" i="1"/>
  <c r="K1923" i="1" s="1"/>
  <c r="J1924" i="1"/>
  <c r="J1923" i="1" s="1"/>
  <c r="I1924" i="1"/>
  <c r="I1923" i="1" s="1"/>
  <c r="K1919" i="1"/>
  <c r="K1911" i="1" s="1"/>
  <c r="J1919" i="1"/>
  <c r="J1911" i="1" s="1"/>
  <c r="I1919" i="1"/>
  <c r="I1911" i="1" s="1"/>
  <c r="K1909" i="1"/>
  <c r="J1909" i="1"/>
  <c r="I1909" i="1"/>
  <c r="K1903" i="1"/>
  <c r="K1901" i="1" s="1"/>
  <c r="J1903" i="1"/>
  <c r="J1901" i="1" s="1"/>
  <c r="I1903" i="1"/>
  <c r="I1901" i="1" s="1"/>
  <c r="K1887" i="1"/>
  <c r="K1886" i="1" s="1"/>
  <c r="J1887" i="1"/>
  <c r="J1886" i="1" s="1"/>
  <c r="I1887" i="1"/>
  <c r="I1886" i="1" s="1"/>
  <c r="K1884" i="1"/>
  <c r="K1883" i="1" s="1"/>
  <c r="J1884" i="1"/>
  <c r="J1883" i="1" s="1"/>
  <c r="I1884" i="1"/>
  <c r="I1883" i="1" s="1"/>
  <c r="K1879" i="1"/>
  <c r="K1870" i="1" s="1"/>
  <c r="J1879" i="1"/>
  <c r="J1870" i="1" s="1"/>
  <c r="I1879" i="1"/>
  <c r="I1870" i="1" s="1"/>
  <c r="K1868" i="1"/>
  <c r="J1868" i="1"/>
  <c r="I1868" i="1"/>
  <c r="K1862" i="1"/>
  <c r="K1860" i="1" s="1"/>
  <c r="J1862" i="1"/>
  <c r="J1860" i="1" s="1"/>
  <c r="I1862" i="1"/>
  <c r="I1860" i="1" s="1"/>
  <c r="K1848" i="1"/>
  <c r="K1847" i="1" s="1"/>
  <c r="J1848" i="1"/>
  <c r="J1847" i="1" s="1"/>
  <c r="I1848" i="1"/>
  <c r="I1847" i="1" s="1"/>
  <c r="K1843" i="1"/>
  <c r="K1835" i="1" s="1"/>
  <c r="J1843" i="1"/>
  <c r="J1835" i="1" s="1"/>
  <c r="I1843" i="1"/>
  <c r="I1835" i="1" s="1"/>
  <c r="K1833" i="1"/>
  <c r="J1833" i="1"/>
  <c r="I1833" i="1"/>
  <c r="K1827" i="1"/>
  <c r="K1825" i="1" s="1"/>
  <c r="J1827" i="1"/>
  <c r="J1825" i="1" s="1"/>
  <c r="I1827" i="1"/>
  <c r="I1825" i="1" s="1"/>
  <c r="K1810" i="1"/>
  <c r="K1809" i="1" s="1"/>
  <c r="J1810" i="1"/>
  <c r="J1809" i="1" s="1"/>
  <c r="I1810" i="1"/>
  <c r="I1809" i="1" s="1"/>
  <c r="K1807" i="1"/>
  <c r="K1806" i="1" s="1"/>
  <c r="J1807" i="1"/>
  <c r="J1806" i="1" s="1"/>
  <c r="I1807" i="1"/>
  <c r="I1806" i="1" s="1"/>
  <c r="K1802" i="1"/>
  <c r="K1793" i="1" s="1"/>
  <c r="J1802" i="1"/>
  <c r="J1793" i="1" s="1"/>
  <c r="I1802" i="1"/>
  <c r="I1793" i="1" s="1"/>
  <c r="K1791" i="1"/>
  <c r="J1791" i="1"/>
  <c r="I1791" i="1"/>
  <c r="K1785" i="1"/>
  <c r="K1783" i="1" s="1"/>
  <c r="J1785" i="1"/>
  <c r="J1783" i="1" s="1"/>
  <c r="I1785" i="1"/>
  <c r="I1783" i="1" s="1"/>
  <c r="K1769" i="1"/>
  <c r="K1768" i="1" s="1"/>
  <c r="J1769" i="1"/>
  <c r="J1768" i="1" s="1"/>
  <c r="I1769" i="1"/>
  <c r="I1768" i="1" s="1"/>
  <c r="K1766" i="1"/>
  <c r="K1765" i="1" s="1"/>
  <c r="J1766" i="1"/>
  <c r="J1765" i="1" s="1"/>
  <c r="I1766" i="1"/>
  <c r="I1765" i="1" s="1"/>
  <c r="K1761" i="1"/>
  <c r="J1761" i="1"/>
  <c r="I1761" i="1"/>
  <c r="I1753" i="1" s="1"/>
  <c r="K1751" i="1"/>
  <c r="J1751" i="1"/>
  <c r="I1751" i="1"/>
  <c r="K1745" i="1"/>
  <c r="K1743" i="1" s="1"/>
  <c r="J1745" i="1"/>
  <c r="J1743" i="1" s="1"/>
  <c r="I1745" i="1"/>
  <c r="I1743" i="1" s="1"/>
  <c r="K1727" i="1"/>
  <c r="J1727" i="1"/>
  <c r="I1727" i="1"/>
  <c r="K1726" i="1"/>
  <c r="J1726" i="1"/>
  <c r="I1726" i="1"/>
  <c r="K1723" i="1"/>
  <c r="J1723" i="1"/>
  <c r="I1723" i="1"/>
  <c r="K1722" i="1"/>
  <c r="J1722" i="1"/>
  <c r="I1722" i="1"/>
  <c r="K1718" i="1"/>
  <c r="J1718" i="1"/>
  <c r="I1718" i="1"/>
  <c r="K1717" i="1"/>
  <c r="J1717" i="1"/>
  <c r="I1717" i="1"/>
  <c r="K1716" i="1"/>
  <c r="J1716" i="1"/>
  <c r="I1716" i="1"/>
  <c r="K1715" i="1"/>
  <c r="J1715" i="1"/>
  <c r="I1715" i="1"/>
  <c r="K1714" i="1"/>
  <c r="J1714" i="1"/>
  <c r="I1714" i="1"/>
  <c r="K1713" i="1"/>
  <c r="J1713" i="1"/>
  <c r="I1713" i="1"/>
  <c r="K1712" i="1"/>
  <c r="J1712" i="1"/>
  <c r="I1712" i="1"/>
  <c r="K1711" i="1"/>
  <c r="J1711" i="1"/>
  <c r="I1711" i="1"/>
  <c r="K1709" i="1"/>
  <c r="J1709" i="1"/>
  <c r="I1709" i="1"/>
  <c r="K1707" i="1"/>
  <c r="J1707" i="1"/>
  <c r="I1707" i="1"/>
  <c r="K1706" i="1"/>
  <c r="J1706" i="1"/>
  <c r="I1706" i="1"/>
  <c r="K1705" i="1"/>
  <c r="J1705" i="1"/>
  <c r="I1705" i="1"/>
  <c r="K1704" i="1"/>
  <c r="J1704" i="1"/>
  <c r="I1704" i="1"/>
  <c r="K1703" i="1"/>
  <c r="J1703" i="1"/>
  <c r="I1703" i="1"/>
  <c r="K1701" i="1"/>
  <c r="J1701" i="1"/>
  <c r="I1701" i="1"/>
  <c r="K1687" i="1"/>
  <c r="J1687" i="1"/>
  <c r="I1687" i="1"/>
  <c r="K1686" i="1"/>
  <c r="J1686" i="1"/>
  <c r="I1686" i="1"/>
  <c r="K1685" i="1"/>
  <c r="J1685" i="1"/>
  <c r="I1685" i="1"/>
  <c r="K1684" i="1"/>
  <c r="J1684" i="1"/>
  <c r="I1684" i="1"/>
  <c r="K1668" i="1"/>
  <c r="J1668" i="1"/>
  <c r="I1668" i="1"/>
  <c r="K1666" i="1"/>
  <c r="J1666" i="1"/>
  <c r="I1666" i="1"/>
  <c r="K1650" i="1"/>
  <c r="J1650" i="1"/>
  <c r="I1650" i="1"/>
  <c r="K1639" i="1"/>
  <c r="J1639" i="1"/>
  <c r="I1639" i="1"/>
  <c r="K1629" i="1"/>
  <c r="J1629" i="1"/>
  <c r="I1629" i="1"/>
  <c r="K1587" i="1"/>
  <c r="J1587" i="1"/>
  <c r="I1587" i="1"/>
  <c r="K1579" i="1"/>
  <c r="J1579" i="1"/>
  <c r="I1579" i="1"/>
  <c r="K1560" i="1"/>
  <c r="J1560" i="1"/>
  <c r="I1560" i="1"/>
  <c r="K1553" i="1"/>
  <c r="J1553" i="1"/>
  <c r="I1553" i="1"/>
  <c r="K1547" i="1"/>
  <c r="K1545" i="1" s="1"/>
  <c r="J1547" i="1"/>
  <c r="J1545" i="1" s="1"/>
  <c r="I1547" i="1"/>
  <c r="I1545" i="1" s="1"/>
  <c r="K1531" i="1"/>
  <c r="J1531" i="1"/>
  <c r="I1531" i="1"/>
  <c r="K1530" i="1"/>
  <c r="J1530" i="1"/>
  <c r="I1530" i="1"/>
  <c r="K1529" i="1"/>
  <c r="J1529" i="1"/>
  <c r="I1529" i="1"/>
  <c r="K1528" i="1"/>
  <c r="J1528" i="1"/>
  <c r="I1528" i="1"/>
  <c r="K1527" i="1"/>
  <c r="J1527" i="1"/>
  <c r="I1527" i="1"/>
  <c r="K1520" i="1"/>
  <c r="K1519" i="1" s="1"/>
  <c r="J1520" i="1"/>
  <c r="J1519" i="1" s="1"/>
  <c r="I1520" i="1"/>
  <c r="I1519" i="1" s="1"/>
  <c r="K1502" i="1"/>
  <c r="J1502" i="1"/>
  <c r="I1502" i="1"/>
  <c r="K1484" i="1"/>
  <c r="J1484" i="1"/>
  <c r="I1484" i="1"/>
  <c r="K1480" i="1"/>
  <c r="J1480" i="1"/>
  <c r="I1480" i="1"/>
  <c r="K1471" i="1"/>
  <c r="J1471" i="1"/>
  <c r="I1471" i="1"/>
  <c r="K1467" i="1"/>
  <c r="J1467" i="1"/>
  <c r="I1467" i="1"/>
  <c r="K1461" i="1"/>
  <c r="K1459" i="1" s="1"/>
  <c r="J1461" i="1"/>
  <c r="J1459" i="1" s="1"/>
  <c r="I1461" i="1"/>
  <c r="I1459" i="1" s="1"/>
  <c r="K1445" i="1"/>
  <c r="J1445" i="1"/>
  <c r="I1445" i="1"/>
  <c r="K1444" i="1"/>
  <c r="J1444" i="1"/>
  <c r="I1444" i="1"/>
  <c r="K1443" i="1"/>
  <c r="J1443" i="1"/>
  <c r="I1443" i="1"/>
  <c r="K1436" i="1"/>
  <c r="K1435" i="1" s="1"/>
  <c r="J1436" i="1"/>
  <c r="J1435" i="1" s="1"/>
  <c r="I1436" i="1"/>
  <c r="I1435" i="1" s="1"/>
  <c r="K1433" i="1"/>
  <c r="K1432" i="1" s="1"/>
  <c r="J1433" i="1"/>
  <c r="J1432" i="1" s="1"/>
  <c r="I1433" i="1"/>
  <c r="I1432" i="1" s="1"/>
  <c r="K1429" i="1"/>
  <c r="K1428" i="1" s="1"/>
  <c r="J1429" i="1"/>
  <c r="J1428" i="1" s="1"/>
  <c r="I1429" i="1"/>
  <c r="I1428" i="1" s="1"/>
  <c r="K1422" i="1"/>
  <c r="K1421" i="1" s="1"/>
  <c r="J1422" i="1"/>
  <c r="J1421" i="1" s="1"/>
  <c r="I1422" i="1"/>
  <c r="I1421" i="1" s="1"/>
  <c r="K1417" i="1"/>
  <c r="J1417" i="1"/>
  <c r="I1417" i="1"/>
  <c r="K1415" i="1"/>
  <c r="J1415" i="1"/>
  <c r="I1415" i="1"/>
  <c r="K1404" i="1"/>
  <c r="J1404" i="1"/>
  <c r="I1404" i="1"/>
  <c r="K1393" i="1"/>
  <c r="J1393" i="1"/>
  <c r="I1393" i="1"/>
  <c r="K1387" i="1"/>
  <c r="K1385" i="1" s="1"/>
  <c r="J1387" i="1"/>
  <c r="J1385" i="1" s="1"/>
  <c r="I1387" i="1"/>
  <c r="I1385" i="1" s="1"/>
  <c r="K1366" i="1"/>
  <c r="K1365" i="1" s="1"/>
  <c r="J1366" i="1"/>
  <c r="J1365" i="1" s="1"/>
  <c r="I1366" i="1"/>
  <c r="I1365" i="1" s="1"/>
  <c r="K1363" i="1"/>
  <c r="K1362" i="1" s="1"/>
  <c r="J1363" i="1"/>
  <c r="J1362" i="1" s="1"/>
  <c r="I1363" i="1"/>
  <c r="I1362" i="1" s="1"/>
  <c r="K1358" i="1"/>
  <c r="J1358" i="1"/>
  <c r="I1358" i="1"/>
  <c r="K1347" i="1"/>
  <c r="J1347" i="1"/>
  <c r="I1347" i="1"/>
  <c r="K1341" i="1"/>
  <c r="K1339" i="1" s="1"/>
  <c r="J1341" i="1"/>
  <c r="J1339" i="1" s="1"/>
  <c r="I1341" i="1"/>
  <c r="I1339" i="1" s="1"/>
  <c r="K1327" i="1"/>
  <c r="J1327" i="1"/>
  <c r="I1327" i="1"/>
  <c r="K1326" i="1"/>
  <c r="J1326" i="1"/>
  <c r="I1326" i="1"/>
  <c r="K1319" i="1"/>
  <c r="J1319" i="1"/>
  <c r="I1319" i="1"/>
  <c r="K1313" i="1"/>
  <c r="J1313" i="1"/>
  <c r="I1313" i="1"/>
  <c r="K1304" i="1"/>
  <c r="K1303" i="1" s="1"/>
  <c r="J1304" i="1"/>
  <c r="J1303" i="1" s="1"/>
  <c r="I1304" i="1"/>
  <c r="K1299" i="1"/>
  <c r="J1299" i="1"/>
  <c r="I1299" i="1"/>
  <c r="K1289" i="1"/>
  <c r="J1289" i="1"/>
  <c r="I1289" i="1"/>
  <c r="K1283" i="1"/>
  <c r="K1281" i="1" s="1"/>
  <c r="J1283" i="1"/>
  <c r="J1281" i="1" s="1"/>
  <c r="I1283" i="1"/>
  <c r="K1270" i="1"/>
  <c r="J1270" i="1"/>
  <c r="I1270" i="1"/>
  <c r="K1269" i="1"/>
  <c r="J1269" i="1"/>
  <c r="I1269" i="1"/>
  <c r="K1267" i="1"/>
  <c r="J1267" i="1"/>
  <c r="I1267" i="1"/>
  <c r="K1266" i="1"/>
  <c r="J1266" i="1"/>
  <c r="I1266" i="1"/>
  <c r="K1259" i="1"/>
  <c r="K1258" i="1" s="1"/>
  <c r="J1259" i="1"/>
  <c r="J1258" i="1" s="1"/>
  <c r="I1259" i="1"/>
  <c r="I1258" i="1" s="1"/>
  <c r="K1242" i="1"/>
  <c r="J1242" i="1"/>
  <c r="I1242" i="1"/>
  <c r="K1211" i="1"/>
  <c r="J1211" i="1"/>
  <c r="I1211" i="1"/>
  <c r="K1203" i="1"/>
  <c r="J1203" i="1"/>
  <c r="I1203" i="1"/>
  <c r="K1198" i="1"/>
  <c r="J1198" i="1"/>
  <c r="I1198" i="1"/>
  <c r="K1192" i="1"/>
  <c r="K1190" i="1" s="1"/>
  <c r="J1192" i="1"/>
  <c r="J1190" i="1" s="1"/>
  <c r="I1192" i="1"/>
  <c r="I1190" i="1" s="1"/>
  <c r="K1162" i="1"/>
  <c r="J1162" i="1"/>
  <c r="I1162" i="1"/>
  <c r="K1154" i="1"/>
  <c r="J1154" i="1"/>
  <c r="I1154" i="1"/>
  <c r="K1145" i="1"/>
  <c r="J1145" i="1"/>
  <c r="I1145" i="1"/>
  <c r="K1138" i="1"/>
  <c r="J1138" i="1"/>
  <c r="I1138" i="1"/>
  <c r="K1133" i="1"/>
  <c r="J1133" i="1"/>
  <c r="I1133" i="1"/>
  <c r="K1127" i="1"/>
  <c r="K1125" i="1" s="1"/>
  <c r="J1127" i="1"/>
  <c r="J1125" i="1" s="1"/>
  <c r="I1127" i="1"/>
  <c r="I1125" i="1" s="1"/>
  <c r="K1103" i="1"/>
  <c r="J1103" i="1"/>
  <c r="I1103" i="1"/>
  <c r="K1100" i="1"/>
  <c r="J1100" i="1"/>
  <c r="I1100" i="1"/>
  <c r="K1096" i="1"/>
  <c r="K1095" i="1" s="1"/>
  <c r="J1096" i="1"/>
  <c r="J1095" i="1" s="1"/>
  <c r="I1096" i="1"/>
  <c r="I1095" i="1" s="1"/>
  <c r="K1089" i="1"/>
  <c r="J1089" i="1"/>
  <c r="I1089" i="1"/>
  <c r="K1077" i="1"/>
  <c r="J1077" i="1"/>
  <c r="I1077" i="1"/>
  <c r="K1066" i="1"/>
  <c r="J1066" i="1"/>
  <c r="I1066" i="1"/>
  <c r="K1060" i="1"/>
  <c r="K1058" i="1" s="1"/>
  <c r="J1060" i="1"/>
  <c r="J1058" i="1" s="1"/>
  <c r="I1060" i="1"/>
  <c r="I1058" i="1" s="1"/>
  <c r="K1035" i="1"/>
  <c r="J1035" i="1"/>
  <c r="I1035" i="1"/>
  <c r="K1033" i="1"/>
  <c r="J1033" i="1"/>
  <c r="I1033" i="1"/>
  <c r="K1028" i="1"/>
  <c r="J1028" i="1"/>
  <c r="I1028" i="1"/>
  <c r="K1020" i="1"/>
  <c r="J1020" i="1"/>
  <c r="I1020" i="1"/>
  <c r="K1018" i="1"/>
  <c r="J1018" i="1"/>
  <c r="I1018" i="1"/>
  <c r="K1009" i="1"/>
  <c r="J1009" i="1"/>
  <c r="I1009" i="1"/>
  <c r="K1000" i="1"/>
  <c r="J1000" i="1"/>
  <c r="I1000" i="1"/>
  <c r="K994" i="1"/>
  <c r="J994" i="1"/>
  <c r="I994" i="1"/>
  <c r="K986" i="1"/>
  <c r="J986" i="1"/>
  <c r="I986" i="1"/>
  <c r="K980" i="1"/>
  <c r="K978" i="1" s="1"/>
  <c r="J980" i="1"/>
  <c r="J978" i="1" s="1"/>
  <c r="I980" i="1"/>
  <c r="K967" i="1"/>
  <c r="J967" i="1"/>
  <c r="I967" i="1"/>
  <c r="K966" i="1"/>
  <c r="J966" i="1"/>
  <c r="I966" i="1"/>
  <c r="K965" i="1"/>
  <c r="J965" i="1"/>
  <c r="I965" i="1"/>
  <c r="K958" i="1"/>
  <c r="J958" i="1"/>
  <c r="I958" i="1"/>
  <c r="K950" i="1"/>
  <c r="J950" i="1"/>
  <c r="I950" i="1"/>
  <c r="K945" i="1"/>
  <c r="J945" i="1"/>
  <c r="I945" i="1"/>
  <c r="K935" i="1"/>
  <c r="J935" i="1"/>
  <c r="I935" i="1"/>
  <c r="K930" i="1"/>
  <c r="J930" i="1"/>
  <c r="I930" i="1"/>
  <c r="K920" i="1"/>
  <c r="J920" i="1"/>
  <c r="I920" i="1"/>
  <c r="K917" i="1"/>
  <c r="J917" i="1"/>
  <c r="I917" i="1"/>
  <c r="K910" i="1"/>
  <c r="J910" i="1"/>
  <c r="I910" i="1"/>
  <c r="K902" i="1"/>
  <c r="J902" i="1"/>
  <c r="I902" i="1"/>
  <c r="K898" i="1"/>
  <c r="J898" i="1"/>
  <c r="I898" i="1"/>
  <c r="K891" i="1"/>
  <c r="J891" i="1"/>
  <c r="I891" i="1"/>
  <c r="K887" i="1"/>
  <c r="J887" i="1"/>
  <c r="I887" i="1"/>
  <c r="K881" i="1"/>
  <c r="K879" i="1" s="1"/>
  <c r="J881" i="1"/>
  <c r="J879" i="1" s="1"/>
  <c r="I881" i="1"/>
  <c r="I879" i="1" s="1"/>
  <c r="K855" i="1"/>
  <c r="J855" i="1"/>
  <c r="I855" i="1"/>
  <c r="K853" i="1"/>
  <c r="J853" i="1"/>
  <c r="I853" i="1"/>
  <c r="K847" i="1"/>
  <c r="J847" i="1"/>
  <c r="I847" i="1"/>
  <c r="K844" i="1"/>
  <c r="J844" i="1"/>
  <c r="I844" i="1"/>
  <c r="K841" i="1"/>
  <c r="J841" i="1"/>
  <c r="I841" i="1"/>
  <c r="K837" i="1"/>
  <c r="J837" i="1"/>
  <c r="I837" i="1"/>
  <c r="K833" i="1"/>
  <c r="J833" i="1"/>
  <c r="I833" i="1"/>
  <c r="K831" i="1"/>
  <c r="J831" i="1"/>
  <c r="I831" i="1"/>
  <c r="K820" i="1"/>
  <c r="J820" i="1"/>
  <c r="I820" i="1"/>
  <c r="K815" i="1"/>
  <c r="J815" i="1"/>
  <c r="I815" i="1"/>
  <c r="K810" i="1"/>
  <c r="J810" i="1"/>
  <c r="I810" i="1"/>
  <c r="K806" i="1"/>
  <c r="J806" i="1"/>
  <c r="I806" i="1"/>
  <c r="K801" i="1"/>
  <c r="J801" i="1"/>
  <c r="I801" i="1"/>
  <c r="K795" i="1"/>
  <c r="K793" i="1" s="1"/>
  <c r="J795" i="1"/>
  <c r="J793" i="1" s="1"/>
  <c r="I795" i="1"/>
  <c r="I793" i="1" s="1"/>
  <c r="K783" i="1"/>
  <c r="J783" i="1"/>
  <c r="I783" i="1"/>
  <c r="K782" i="1"/>
  <c r="J782" i="1"/>
  <c r="I782" i="1"/>
  <c r="K781" i="1"/>
  <c r="J781" i="1"/>
  <c r="I781" i="1"/>
  <c r="K780" i="1"/>
  <c r="J780" i="1"/>
  <c r="I780" i="1"/>
  <c r="K779" i="1"/>
  <c r="J779" i="1"/>
  <c r="I779" i="1"/>
  <c r="K778" i="1"/>
  <c r="J778" i="1"/>
  <c r="I778" i="1"/>
  <c r="K777" i="1"/>
  <c r="J777" i="1"/>
  <c r="I777" i="1"/>
  <c r="K776" i="1"/>
  <c r="J776" i="1"/>
  <c r="I776" i="1"/>
  <c r="K775" i="1"/>
  <c r="J775" i="1"/>
  <c r="I775" i="1"/>
  <c r="K774" i="1"/>
  <c r="J774" i="1"/>
  <c r="I774" i="1"/>
  <c r="K773" i="1"/>
  <c r="J773" i="1"/>
  <c r="I773" i="1"/>
  <c r="K772" i="1"/>
  <c r="J772" i="1"/>
  <c r="I772" i="1"/>
  <c r="K771" i="1"/>
  <c r="J771" i="1"/>
  <c r="I771" i="1"/>
  <c r="K770" i="1"/>
  <c r="J770" i="1"/>
  <c r="I770" i="1"/>
  <c r="K769" i="1"/>
  <c r="J769" i="1"/>
  <c r="I769" i="1"/>
  <c r="K768" i="1"/>
  <c r="J768" i="1"/>
  <c r="I768" i="1"/>
  <c r="K767" i="1"/>
  <c r="J767" i="1"/>
  <c r="I767" i="1"/>
  <c r="K766" i="1"/>
  <c r="J766" i="1"/>
  <c r="I766" i="1"/>
  <c r="K759" i="1"/>
  <c r="J759" i="1"/>
  <c r="I759" i="1"/>
  <c r="K756" i="1"/>
  <c r="J756" i="1"/>
  <c r="I756" i="1"/>
  <c r="K752" i="1"/>
  <c r="J752" i="1"/>
  <c r="I752" i="1"/>
  <c r="K744" i="1"/>
  <c r="J744" i="1"/>
  <c r="I744" i="1"/>
  <c r="K739" i="1"/>
  <c r="J739" i="1"/>
  <c r="I739" i="1"/>
  <c r="K733" i="1"/>
  <c r="J733" i="1"/>
  <c r="I733" i="1"/>
  <c r="K728" i="1"/>
  <c r="J728" i="1"/>
  <c r="I728" i="1"/>
  <c r="K718" i="1"/>
  <c r="J718" i="1"/>
  <c r="I718" i="1"/>
  <c r="K699" i="1"/>
  <c r="J699" i="1"/>
  <c r="I699" i="1"/>
  <c r="K692" i="1"/>
  <c r="J692" i="1"/>
  <c r="I692" i="1"/>
  <c r="K681" i="1"/>
  <c r="J681" i="1"/>
  <c r="I681" i="1"/>
  <c r="K675" i="1"/>
  <c r="K673" i="1" s="1"/>
  <c r="J675" i="1"/>
  <c r="J673" i="1" s="1"/>
  <c r="I675" i="1"/>
  <c r="I673" i="1" s="1"/>
  <c r="K655" i="1"/>
  <c r="K654" i="1" s="1"/>
  <c r="J655" i="1"/>
  <c r="J654" i="1" s="1"/>
  <c r="I655" i="1"/>
  <c r="I654" i="1" s="1"/>
  <c r="K652" i="1"/>
  <c r="K651" i="1" s="1"/>
  <c r="J652" i="1"/>
  <c r="J651" i="1" s="1"/>
  <c r="I652" i="1"/>
  <c r="I651" i="1" s="1"/>
  <c r="K647" i="1"/>
  <c r="J647" i="1"/>
  <c r="I647" i="1"/>
  <c r="K636" i="1"/>
  <c r="J636" i="1"/>
  <c r="I636" i="1"/>
  <c r="K630" i="1"/>
  <c r="K628" i="1" s="1"/>
  <c r="J630" i="1"/>
  <c r="J628" i="1" s="1"/>
  <c r="I630" i="1"/>
  <c r="I628" i="1" s="1"/>
  <c r="K611" i="1"/>
  <c r="K610" i="1" s="1"/>
  <c r="J611" i="1"/>
  <c r="J610" i="1" s="1"/>
  <c r="I611" i="1"/>
  <c r="I610" i="1" s="1"/>
  <c r="K608" i="1"/>
  <c r="K607" i="1" s="1"/>
  <c r="J608" i="1"/>
  <c r="J607" i="1" s="1"/>
  <c r="I608" i="1"/>
  <c r="I607" i="1" s="1"/>
  <c r="K603" i="1"/>
  <c r="J603" i="1"/>
  <c r="I603" i="1"/>
  <c r="K593" i="1"/>
  <c r="J593" i="1"/>
  <c r="I593" i="1"/>
  <c r="K587" i="1"/>
  <c r="K585" i="1" s="1"/>
  <c r="J587" i="1"/>
  <c r="J585" i="1" s="1"/>
  <c r="I587" i="1"/>
  <c r="I585" i="1" s="1"/>
  <c r="K569" i="1"/>
  <c r="K568" i="1" s="1"/>
  <c r="J569" i="1"/>
  <c r="J568" i="1" s="1"/>
  <c r="I569" i="1"/>
  <c r="I568" i="1" s="1"/>
  <c r="K566" i="1"/>
  <c r="K565" i="1" s="1"/>
  <c r="J566" i="1"/>
  <c r="J565" i="1" s="1"/>
  <c r="I566" i="1"/>
  <c r="I565" i="1" s="1"/>
  <c r="K559" i="1"/>
  <c r="J559" i="1"/>
  <c r="I559" i="1"/>
  <c r="K548" i="1"/>
  <c r="J548" i="1"/>
  <c r="I548" i="1"/>
  <c r="K542" i="1"/>
  <c r="K540" i="1" s="1"/>
  <c r="J542" i="1"/>
  <c r="J540" i="1" s="1"/>
  <c r="I542" i="1"/>
  <c r="I540" i="1" s="1"/>
  <c r="K527" i="1"/>
  <c r="K526" i="1" s="1"/>
  <c r="J527" i="1"/>
  <c r="J526" i="1" s="1"/>
  <c r="I527" i="1"/>
  <c r="I526" i="1" s="1"/>
  <c r="K524" i="1"/>
  <c r="K523" i="1" s="1"/>
  <c r="J524" i="1"/>
  <c r="J523" i="1" s="1"/>
  <c r="I524" i="1"/>
  <c r="I523" i="1" s="1"/>
  <c r="K517" i="1"/>
  <c r="J517" i="1"/>
  <c r="I517" i="1"/>
  <c r="K506" i="1"/>
  <c r="J506" i="1"/>
  <c r="I506" i="1"/>
  <c r="K500" i="1"/>
  <c r="K498" i="1" s="1"/>
  <c r="J500" i="1"/>
  <c r="J498" i="1" s="1"/>
  <c r="I500" i="1"/>
  <c r="I498" i="1" s="1"/>
  <c r="K487" i="1"/>
  <c r="J487" i="1"/>
  <c r="I487" i="1"/>
  <c r="K486" i="1"/>
  <c r="J486" i="1"/>
  <c r="I486" i="1"/>
  <c r="K485" i="1"/>
  <c r="J485" i="1"/>
  <c r="I485" i="1"/>
  <c r="K479" i="1"/>
  <c r="K478" i="1" s="1"/>
  <c r="J479" i="1"/>
  <c r="J478" i="1" s="1"/>
  <c r="I479" i="1"/>
  <c r="I478" i="1" s="1"/>
  <c r="K476" i="1"/>
  <c r="J476" i="1"/>
  <c r="I476" i="1"/>
  <c r="K471" i="1"/>
  <c r="J471" i="1"/>
  <c r="I471" i="1"/>
  <c r="K464" i="1"/>
  <c r="J464" i="1"/>
  <c r="I464" i="1"/>
  <c r="K461" i="1"/>
  <c r="J461" i="1"/>
  <c r="I461" i="1"/>
  <c r="K459" i="1"/>
  <c r="J459" i="1"/>
  <c r="I459" i="1"/>
  <c r="K455" i="1"/>
  <c r="J455" i="1"/>
  <c r="I455" i="1"/>
  <c r="K447" i="1"/>
  <c r="J447" i="1"/>
  <c r="I447" i="1"/>
  <c r="K443" i="1"/>
  <c r="J443" i="1"/>
  <c r="I443" i="1"/>
  <c r="K438" i="1"/>
  <c r="K436" i="1" s="1"/>
  <c r="J438" i="1"/>
  <c r="J436" i="1" s="1"/>
  <c r="I438" i="1"/>
  <c r="I436" i="1" s="1"/>
  <c r="K421" i="1"/>
  <c r="J421" i="1"/>
  <c r="I421" i="1"/>
  <c r="K420" i="1"/>
  <c r="J420" i="1"/>
  <c r="I420" i="1"/>
  <c r="K409" i="1"/>
  <c r="J409" i="1"/>
  <c r="I409" i="1"/>
  <c r="K404" i="1"/>
  <c r="J404" i="1"/>
  <c r="I404" i="1"/>
  <c r="K398" i="1"/>
  <c r="J398" i="1"/>
  <c r="I398" i="1"/>
  <c r="K393" i="1"/>
  <c r="J393" i="1"/>
  <c r="I393" i="1"/>
  <c r="K387" i="1"/>
  <c r="K385" i="1" s="1"/>
  <c r="J387" i="1"/>
  <c r="J385" i="1" s="1"/>
  <c r="I387" i="1"/>
  <c r="I385" i="1" s="1"/>
  <c r="K367" i="1"/>
  <c r="K366" i="1" s="1"/>
  <c r="J367" i="1"/>
  <c r="J366" i="1" s="1"/>
  <c r="I367" i="1"/>
  <c r="I366" i="1" s="1"/>
  <c r="K364" i="1"/>
  <c r="K363" i="1" s="1"/>
  <c r="J364" i="1"/>
  <c r="J363" i="1" s="1"/>
  <c r="I364" i="1"/>
  <c r="I363" i="1" s="1"/>
  <c r="K359" i="1"/>
  <c r="J359" i="1"/>
  <c r="I359" i="1"/>
  <c r="K355" i="1"/>
  <c r="J355" i="1"/>
  <c r="I355" i="1"/>
  <c r="K350" i="1"/>
  <c r="K348" i="1" s="1"/>
  <c r="J350" i="1"/>
  <c r="J348" i="1" s="1"/>
  <c r="I350" i="1"/>
  <c r="I348" i="1" s="1"/>
  <c r="K330" i="1"/>
  <c r="K329" i="1" s="1"/>
  <c r="J330" i="1"/>
  <c r="J329" i="1" s="1"/>
  <c r="I330" i="1"/>
  <c r="I329" i="1" s="1"/>
  <c r="K327" i="1"/>
  <c r="K326" i="1" s="1"/>
  <c r="J327" i="1"/>
  <c r="J326" i="1" s="1"/>
  <c r="I327" i="1"/>
  <c r="I326" i="1" s="1"/>
  <c r="K322" i="1"/>
  <c r="J322" i="1"/>
  <c r="I322" i="1"/>
  <c r="K318" i="1"/>
  <c r="J318" i="1"/>
  <c r="I318" i="1"/>
  <c r="K313" i="1"/>
  <c r="K311" i="1" s="1"/>
  <c r="J313" i="1"/>
  <c r="J311" i="1" s="1"/>
  <c r="I313" i="1"/>
  <c r="I311" i="1" s="1"/>
  <c r="K293" i="1"/>
  <c r="K292" i="1" s="1"/>
  <c r="J293" i="1"/>
  <c r="J292" i="1" s="1"/>
  <c r="I293" i="1"/>
  <c r="I292" i="1" s="1"/>
  <c r="K290" i="1"/>
  <c r="K289" i="1" s="1"/>
  <c r="J290" i="1"/>
  <c r="J289" i="1" s="1"/>
  <c r="I290" i="1"/>
  <c r="I289" i="1" s="1"/>
  <c r="K284" i="1"/>
  <c r="J284" i="1"/>
  <c r="I284" i="1"/>
  <c r="K280" i="1"/>
  <c r="J280" i="1"/>
  <c r="I280" i="1"/>
  <c r="K275" i="1"/>
  <c r="K273" i="1" s="1"/>
  <c r="J275" i="1"/>
  <c r="J273" i="1" s="1"/>
  <c r="I275" i="1"/>
  <c r="I273" i="1" s="1"/>
  <c r="K255" i="1"/>
  <c r="K254" i="1" s="1"/>
  <c r="J255" i="1"/>
  <c r="J254" i="1" s="1"/>
  <c r="I255" i="1"/>
  <c r="I254" i="1" s="1"/>
  <c r="K250" i="1"/>
  <c r="J250" i="1"/>
  <c r="I250" i="1"/>
  <c r="K247" i="1"/>
  <c r="J247" i="1"/>
  <c r="I247" i="1"/>
  <c r="K242" i="1"/>
  <c r="K240" i="1" s="1"/>
  <c r="J242" i="1"/>
  <c r="J240" i="1" s="1"/>
  <c r="I242" i="1"/>
  <c r="I240" i="1" s="1"/>
  <c r="K228" i="1"/>
  <c r="J228" i="1"/>
  <c r="I228" i="1"/>
  <c r="K227" i="1"/>
  <c r="J227" i="1"/>
  <c r="I227" i="1"/>
  <c r="K220" i="1"/>
  <c r="J220" i="1"/>
  <c r="I220" i="1"/>
  <c r="K201" i="1"/>
  <c r="K200" i="1" s="1"/>
  <c r="J201" i="1"/>
  <c r="J200" i="1" s="1"/>
  <c r="I201" i="1"/>
  <c r="I200" i="1" s="1"/>
  <c r="K198" i="1"/>
  <c r="K197" i="1" s="1"/>
  <c r="J198" i="1"/>
  <c r="J197" i="1" s="1"/>
  <c r="I198" i="1"/>
  <c r="I197" i="1" s="1"/>
  <c r="K193" i="1"/>
  <c r="J193" i="1"/>
  <c r="I193" i="1"/>
  <c r="K189" i="1"/>
  <c r="J189" i="1"/>
  <c r="I189" i="1"/>
  <c r="K183" i="1"/>
  <c r="K181" i="1" s="1"/>
  <c r="J183" i="1"/>
  <c r="J181" i="1" s="1"/>
  <c r="I183" i="1"/>
  <c r="I181" i="1" s="1"/>
  <c r="K165" i="1"/>
  <c r="J165" i="1"/>
  <c r="I165" i="1"/>
  <c r="K159" i="1"/>
  <c r="J159" i="1"/>
  <c r="I159" i="1"/>
  <c r="K153" i="1"/>
  <c r="J153" i="1"/>
  <c r="I153" i="1"/>
  <c r="K149" i="1"/>
  <c r="J149" i="1"/>
  <c r="I149" i="1"/>
  <c r="K143" i="1"/>
  <c r="K141" i="1" s="1"/>
  <c r="J143" i="1"/>
  <c r="J141" i="1" s="1"/>
  <c r="I143" i="1"/>
  <c r="I141" i="1" s="1"/>
  <c r="K120" i="1"/>
  <c r="K119" i="1" s="1"/>
  <c r="J120" i="1"/>
  <c r="J119" i="1" s="1"/>
  <c r="I120" i="1"/>
  <c r="I119" i="1" s="1"/>
  <c r="K115" i="1"/>
  <c r="K114" i="1" s="1"/>
  <c r="J115" i="1"/>
  <c r="J114" i="1" s="1"/>
  <c r="I115" i="1"/>
  <c r="I114" i="1" s="1"/>
  <c r="K110" i="1"/>
  <c r="J110" i="1"/>
  <c r="I110" i="1"/>
  <c r="K106" i="1"/>
  <c r="J106" i="1"/>
  <c r="I106" i="1"/>
  <c r="K101" i="1"/>
  <c r="K99" i="1" s="1"/>
  <c r="J101" i="1"/>
  <c r="J99" i="1" s="1"/>
  <c r="I101" i="1"/>
  <c r="I99" i="1" s="1"/>
  <c r="K81" i="1"/>
  <c r="K80" i="1" s="1"/>
  <c r="J81" i="1"/>
  <c r="J80" i="1" s="1"/>
  <c r="I81" i="1"/>
  <c r="I80" i="1" s="1"/>
  <c r="K78" i="1"/>
  <c r="K77" i="1" s="1"/>
  <c r="J78" i="1"/>
  <c r="J77" i="1" s="1"/>
  <c r="I78" i="1"/>
  <c r="I77" i="1" s="1"/>
  <c r="K73" i="1"/>
  <c r="J73" i="1"/>
  <c r="I73" i="1"/>
  <c r="K69" i="1"/>
  <c r="J69" i="1"/>
  <c r="I69" i="1"/>
  <c r="K63" i="1"/>
  <c r="K61" i="1" s="1"/>
  <c r="J63" i="1"/>
  <c r="J61" i="1" s="1"/>
  <c r="I63" i="1"/>
  <c r="I61" i="1" s="1"/>
  <c r="K43" i="1"/>
  <c r="J43" i="1"/>
  <c r="I43" i="1"/>
  <c r="K39" i="1"/>
  <c r="J39" i="1"/>
  <c r="I39" i="1"/>
  <c r="K36" i="1"/>
  <c r="J36" i="1"/>
  <c r="I36" i="1"/>
  <c r="K26" i="1"/>
  <c r="J26" i="1"/>
  <c r="I26" i="1"/>
  <c r="K22" i="1"/>
  <c r="J22" i="1"/>
  <c r="I22" i="1"/>
  <c r="K18" i="1"/>
  <c r="K16" i="1" s="1"/>
  <c r="J18" i="1"/>
  <c r="J16" i="1" s="1"/>
  <c r="I18" i="1"/>
  <c r="I16" i="1" s="1"/>
  <c r="M8560" i="1" l="1"/>
  <c r="M8562" i="1"/>
  <c r="M6107" i="1"/>
  <c r="M8362" i="1"/>
  <c r="M8364" i="1" s="1"/>
  <c r="M4614" i="1"/>
  <c r="M1050" i="1"/>
  <c r="M1175" i="1"/>
  <c r="M1176" i="1" s="1"/>
  <c r="M428" i="1"/>
  <c r="M9376" i="1"/>
  <c r="M9378" i="1" s="1"/>
  <c r="M7781" i="1"/>
  <c r="M7785" i="1" s="1"/>
  <c r="M7786" i="1" s="1"/>
  <c r="M7477" i="1"/>
  <c r="M6101" i="1"/>
  <c r="M425" i="1"/>
  <c r="M53" i="1"/>
  <c r="M1331" i="1"/>
  <c r="M49" i="1"/>
  <c r="M50" i="1" s="1"/>
  <c r="M1377" i="1"/>
  <c r="M6051" i="1"/>
  <c r="M868" i="1"/>
  <c r="M1113" i="1"/>
  <c r="M1114" i="1" s="1"/>
  <c r="M1117" i="1"/>
  <c r="M7789" i="1"/>
  <c r="M871" i="1"/>
  <c r="M1182" i="1"/>
  <c r="M4606" i="1"/>
  <c r="M864" i="1"/>
  <c r="M865" i="1" s="1"/>
  <c r="M9144" i="1"/>
  <c r="M9147" i="1" s="1"/>
  <c r="M1534" i="1"/>
  <c r="M1537" i="1" s="1"/>
  <c r="M8561" i="1"/>
  <c r="M8515" i="1"/>
  <c r="M8693" i="1"/>
  <c r="M8514" i="1"/>
  <c r="M8513" i="1"/>
  <c r="M8606" i="1"/>
  <c r="M8930" i="1"/>
  <c r="M8931" i="1" s="1"/>
  <c r="M8934" i="1"/>
  <c r="M8937" i="1" s="1"/>
  <c r="M8787" i="1"/>
  <c r="M1732" i="1"/>
  <c r="M1733" i="1" s="1"/>
  <c r="M1736" i="1"/>
  <c r="M9013" i="1"/>
  <c r="M7525" i="1"/>
  <c r="I978" i="1"/>
  <c r="I1303" i="1"/>
  <c r="I1281" i="1"/>
  <c r="K2586" i="1"/>
  <c r="K2615" i="1" s="1"/>
  <c r="K2619" i="1" s="1"/>
  <c r="K2620" i="1" s="1"/>
  <c r="J1161" i="1"/>
  <c r="J1160" i="1" s="1"/>
  <c r="J1008" i="1"/>
  <c r="J1007" i="1" s="1"/>
  <c r="J1938" i="1"/>
  <c r="J1966" i="1" s="1"/>
  <c r="J1970" i="1" s="1"/>
  <c r="J1971" i="1" s="1"/>
  <c r="J2261" i="1"/>
  <c r="J2291" i="1" s="1"/>
  <c r="J2295" i="1" s="1"/>
  <c r="J2296" i="1" s="1"/>
  <c r="K4864" i="1"/>
  <c r="K4895" i="1" s="1"/>
  <c r="K4899" i="1" s="1"/>
  <c r="K4900" i="1" s="1"/>
  <c r="I5072" i="1"/>
  <c r="I5101" i="1" s="1"/>
  <c r="I5105" i="1" s="1"/>
  <c r="I5106" i="1" s="1"/>
  <c r="J6090" i="1"/>
  <c r="J6089" i="1" s="1"/>
  <c r="J6088" i="1" s="1"/>
  <c r="I7766" i="1"/>
  <c r="I6094" i="1"/>
  <c r="I6148" i="1"/>
  <c r="I6147" i="1" s="1"/>
  <c r="K5396" i="1"/>
  <c r="K5426" i="1" s="1"/>
  <c r="K5430" i="1" s="1"/>
  <c r="K5431" i="1" s="1"/>
  <c r="I6090" i="1"/>
  <c r="K3639" i="1"/>
  <c r="K3669" i="1" s="1"/>
  <c r="K3673" i="1" s="1"/>
  <c r="K3674" i="1" s="1"/>
  <c r="I836" i="1"/>
  <c r="I835" i="1" s="1"/>
  <c r="I2545" i="1"/>
  <c r="I2575" i="1" s="1"/>
  <c r="I2579" i="1" s="1"/>
  <c r="I2580" i="1" s="1"/>
  <c r="I5765" i="1"/>
  <c r="I5795" i="1" s="1"/>
  <c r="I5799" i="1" s="1"/>
  <c r="I5800" i="1" s="1"/>
  <c r="J9346" i="1"/>
  <c r="J9335" i="1" s="1"/>
  <c r="J9370" i="1" s="1"/>
  <c r="I1200" i="1"/>
  <c r="I1189" i="1" s="1"/>
  <c r="K1824" i="1"/>
  <c r="I6068" i="1"/>
  <c r="K7962" i="1"/>
  <c r="K7992" i="1" s="1"/>
  <c r="K7996" i="1" s="1"/>
  <c r="K7997" i="1" s="1"/>
  <c r="J9182" i="1"/>
  <c r="J9181" i="1" s="1"/>
  <c r="I1742" i="1"/>
  <c r="I1771" i="1" s="1"/>
  <c r="I1775" i="1" s="1"/>
  <c r="I1776" i="1" s="1"/>
  <c r="J8131" i="1"/>
  <c r="J8130" i="1" s="1"/>
  <c r="I42" i="1"/>
  <c r="I41" i="1" s="1"/>
  <c r="J1317" i="1"/>
  <c r="J1316" i="1" s="1"/>
  <c r="J1349" i="1"/>
  <c r="J1338" i="1" s="1"/>
  <c r="J1369" i="1" s="1"/>
  <c r="J1375" i="1" s="1"/>
  <c r="K2464" i="1"/>
  <c r="K2494" i="1" s="1"/>
  <c r="K2498" i="1" s="1"/>
  <c r="K2499" i="1" s="1"/>
  <c r="I2991" i="1"/>
  <c r="I3021" i="1" s="1"/>
  <c r="I3025" i="1" s="1"/>
  <c r="I3026" i="1" s="1"/>
  <c r="K3275" i="1"/>
  <c r="K3305" i="1" s="1"/>
  <c r="K3309" i="1" s="1"/>
  <c r="K3310" i="1" s="1"/>
  <c r="K3802" i="1"/>
  <c r="K3832" i="1" s="1"/>
  <c r="K3836" i="1" s="1"/>
  <c r="K3837" i="1" s="1"/>
  <c r="K6292" i="1"/>
  <c r="K6330" i="1" s="1"/>
  <c r="K6334" i="1" s="1"/>
  <c r="K6335" i="1" s="1"/>
  <c r="I7707" i="1"/>
  <c r="I7706" i="1" s="1"/>
  <c r="K8613" i="1"/>
  <c r="K8645" i="1" s="1"/>
  <c r="I8895" i="1"/>
  <c r="I8894" i="1" s="1"/>
  <c r="K9335" i="1"/>
  <c r="K9370" i="1" s="1"/>
  <c r="I9346" i="1"/>
  <c r="I9335" i="1" s="1"/>
  <c r="I9370" i="1" s="1"/>
  <c r="J9480" i="1"/>
  <c r="J9479" i="1" s="1"/>
  <c r="K5029" i="1"/>
  <c r="K5061" i="1" s="1"/>
  <c r="K5065" i="1" s="1"/>
  <c r="K5066" i="1" s="1"/>
  <c r="I8003" i="1"/>
  <c r="I8033" i="1" s="1"/>
  <c r="I8037" i="1" s="1"/>
  <c r="I8038" i="1" s="1"/>
  <c r="J445" i="1"/>
  <c r="J435" i="1" s="1"/>
  <c r="K1850" i="1"/>
  <c r="K1854" i="1" s="1"/>
  <c r="K1855" i="1" s="1"/>
  <c r="K2787" i="1"/>
  <c r="K2817" i="1" s="1"/>
  <c r="K2821" i="1" s="1"/>
  <c r="K2822" i="1" s="1"/>
  <c r="K4333" i="1"/>
  <c r="K4362" i="1" s="1"/>
  <c r="K4366" i="1" s="1"/>
  <c r="K4367" i="1" s="1"/>
  <c r="J5891" i="1"/>
  <c r="J5922" i="1" s="1"/>
  <c r="J5926" i="1" s="1"/>
  <c r="J5927" i="1" s="1"/>
  <c r="I7352" i="1"/>
  <c r="I7390" i="1" s="1"/>
  <c r="I7394" i="1" s="1"/>
  <c r="I7395" i="1" s="1"/>
  <c r="I9433" i="1"/>
  <c r="I9432" i="1" s="1"/>
  <c r="K454" i="1"/>
  <c r="K453" i="1" s="1"/>
  <c r="I595" i="1"/>
  <c r="I584" i="1" s="1"/>
  <c r="I614" i="1" s="1"/>
  <c r="K683" i="1"/>
  <c r="K672" i="1" s="1"/>
  <c r="J9316" i="1"/>
  <c r="J9315" i="1" s="1"/>
  <c r="J595" i="1"/>
  <c r="J584" i="1" s="1"/>
  <c r="J614" i="1" s="1"/>
  <c r="J621" i="1" s="1"/>
  <c r="J395" i="1"/>
  <c r="J384" i="1" s="1"/>
  <c r="K445" i="1"/>
  <c r="K435" i="1" s="1"/>
  <c r="I928" i="1"/>
  <c r="I927" i="1" s="1"/>
  <c r="K4293" i="1"/>
  <c r="K4322" i="1" s="1"/>
  <c r="K4326" i="1" s="1"/>
  <c r="K4327" i="1" s="1"/>
  <c r="I6014" i="1"/>
  <c r="I6044" i="1" s="1"/>
  <c r="I6048" i="1" s="1"/>
  <c r="I6049" i="1" s="1"/>
  <c r="J7401" i="1"/>
  <c r="J7434" i="1" s="1"/>
  <c r="J7438" i="1" s="1"/>
  <c r="J7439" i="1" s="1"/>
  <c r="I750" i="1"/>
  <c r="I749" i="1" s="1"/>
  <c r="J8488" i="1"/>
  <c r="K508" i="1"/>
  <c r="K497" i="1" s="1"/>
  <c r="K530" i="1" s="1"/>
  <c r="J1469" i="1"/>
  <c r="J1458" i="1" s="1"/>
  <c r="I1824" i="1"/>
  <c r="I1850" i="1" s="1"/>
  <c r="I1854" i="1" s="1"/>
  <c r="I1855" i="1" s="1"/>
  <c r="K1975" i="1"/>
  <c r="K2004" i="1" s="1"/>
  <c r="K2008" i="1" s="1"/>
  <c r="K2009" i="1" s="1"/>
  <c r="K2178" i="1"/>
  <c r="K2209" i="1" s="1"/>
  <c r="K2213" i="1" s="1"/>
  <c r="K2214" i="1" s="1"/>
  <c r="J2586" i="1"/>
  <c r="J2615" i="1" s="1"/>
  <c r="J2619" i="1" s="1"/>
  <c r="J2620" i="1" s="1"/>
  <c r="K2626" i="1"/>
  <c r="K2655" i="1" s="1"/>
  <c r="K2659" i="1" s="1"/>
  <c r="K2660" i="1" s="1"/>
  <c r="J2910" i="1"/>
  <c r="J2939" i="1" s="1"/>
  <c r="J2943" i="1" s="1"/>
  <c r="J2944" i="1" s="1"/>
  <c r="J3559" i="1"/>
  <c r="J3588" i="1" s="1"/>
  <c r="J3592" i="1" s="1"/>
  <c r="J3593" i="1" s="1"/>
  <c r="I3680" i="1"/>
  <c r="I3710" i="1" s="1"/>
  <c r="I3714" i="1" s="1"/>
  <c r="I3715" i="1" s="1"/>
  <c r="K4006" i="1"/>
  <c r="K4036" i="1" s="1"/>
  <c r="K4040" i="1" s="1"/>
  <c r="K4041" i="1" s="1"/>
  <c r="J4586" i="1"/>
  <c r="I4783" i="1"/>
  <c r="I4813" i="1" s="1"/>
  <c r="I4817" i="1" s="1"/>
  <c r="I4818" i="1" s="1"/>
  <c r="K5072" i="1"/>
  <c r="K5101" i="1" s="1"/>
  <c r="K5105" i="1" s="1"/>
  <c r="K5106" i="1" s="1"/>
  <c r="J5599" i="1"/>
  <c r="J5629" i="1" s="1"/>
  <c r="J5633" i="1" s="1"/>
  <c r="J5634" i="1" s="1"/>
  <c r="K6113" i="1"/>
  <c r="K6847" i="1"/>
  <c r="K6884" i="1" s="1"/>
  <c r="K6888" i="1" s="1"/>
  <c r="K6889" i="1" s="1"/>
  <c r="K7401" i="1"/>
  <c r="K7434" i="1" s="1"/>
  <c r="K7438" i="1" s="1"/>
  <c r="K7439" i="1" s="1"/>
  <c r="J7495" i="1"/>
  <c r="J7484" i="1" s="1"/>
  <c r="J7515" i="1" s="1"/>
  <c r="J7731" i="1"/>
  <c r="J8121" i="1"/>
  <c r="J8120" i="1" s="1"/>
  <c r="J8159" i="1"/>
  <c r="J8189" i="1" s="1"/>
  <c r="J8193" i="1" s="1"/>
  <c r="J8194" i="1" s="1"/>
  <c r="J9492" i="1"/>
  <c r="J968" i="1"/>
  <c r="I1240" i="1"/>
  <c r="I1239" i="1" s="1"/>
  <c r="K3113" i="1"/>
  <c r="K3142" i="1" s="1"/>
  <c r="K3146" i="1" s="1"/>
  <c r="K3147" i="1" s="1"/>
  <c r="J3235" i="1"/>
  <c r="J3264" i="1" s="1"/>
  <c r="J3268" i="1" s="1"/>
  <c r="J3269" i="1" s="1"/>
  <c r="I3275" i="1"/>
  <c r="I3305" i="1" s="1"/>
  <c r="I3309" i="1" s="1"/>
  <c r="I3310" i="1" s="1"/>
  <c r="I3316" i="1"/>
  <c r="I3345" i="1" s="1"/>
  <c r="I3349" i="1" s="1"/>
  <c r="I3350" i="1" s="1"/>
  <c r="J6543" i="1"/>
  <c r="J6578" i="1" s="1"/>
  <c r="J6582" i="1" s="1"/>
  <c r="J6583" i="1" s="1"/>
  <c r="I6847" i="1"/>
  <c r="I6884" i="1" s="1"/>
  <c r="I6888" i="1" s="1"/>
  <c r="I6889" i="1" s="1"/>
  <c r="I6895" i="1"/>
  <c r="I6929" i="1" s="1"/>
  <c r="I6933" i="1" s="1"/>
  <c r="I6934" i="1" s="1"/>
  <c r="K8121" i="1"/>
  <c r="K8120" i="1" s="1"/>
  <c r="K8325" i="1"/>
  <c r="K8356" i="1" s="1"/>
  <c r="K8360" i="1" s="1"/>
  <c r="K8361" i="1" s="1"/>
  <c r="J8568" i="1"/>
  <c r="J8601" i="1" s="1"/>
  <c r="J8605" i="1" s="1"/>
  <c r="J8745" i="1"/>
  <c r="J8777" i="1" s="1"/>
  <c r="J8781" i="1" s="1"/>
  <c r="J8782" i="1" s="1"/>
  <c r="I944" i="1"/>
  <c r="I943" i="1" s="1"/>
  <c r="I2828" i="1"/>
  <c r="I2858" i="1" s="1"/>
  <c r="I2862" i="1" s="1"/>
  <c r="I2863" i="1" s="1"/>
  <c r="K2950" i="1"/>
  <c r="K2980" i="1" s="1"/>
  <c r="K2984" i="1" s="1"/>
  <c r="K2985" i="1" s="1"/>
  <c r="K3843" i="1"/>
  <c r="K3873" i="1" s="1"/>
  <c r="K3877" i="1" s="1"/>
  <c r="K3878" i="1" s="1"/>
  <c r="I4170" i="1"/>
  <c r="I4201" i="1" s="1"/>
  <c r="I4205" i="1" s="1"/>
  <c r="I4206" i="1" s="1"/>
  <c r="K6589" i="1"/>
  <c r="K6623" i="1" s="1"/>
  <c r="K6627" i="1" s="1"/>
  <c r="K6628" i="1" s="1"/>
  <c r="J7766" i="1"/>
  <c r="I8096" i="1"/>
  <c r="J1859" i="1"/>
  <c r="J1889" i="1" s="1"/>
  <c r="J1893" i="1" s="1"/>
  <c r="J1894" i="1" s="1"/>
  <c r="J2666" i="1"/>
  <c r="J2695" i="1" s="1"/>
  <c r="J2699" i="1" s="1"/>
  <c r="J2700" i="1" s="1"/>
  <c r="I2950" i="1"/>
  <c r="I2980" i="1" s="1"/>
  <c r="I2984" i="1" s="1"/>
  <c r="I2985" i="1" s="1"/>
  <c r="J4742" i="1"/>
  <c r="J4772" i="1" s="1"/>
  <c r="J4776" i="1" s="1"/>
  <c r="J4777" i="1" s="1"/>
  <c r="I1938" i="1"/>
  <c r="I1966" i="1" s="1"/>
  <c r="I1970" i="1" s="1"/>
  <c r="I1971" i="1" s="1"/>
  <c r="J2097" i="1"/>
  <c r="J2126" i="1" s="1"/>
  <c r="J2130" i="1" s="1"/>
  <c r="J2131" i="1" s="1"/>
  <c r="K2137" i="1"/>
  <c r="K2167" i="1" s="1"/>
  <c r="K2171" i="1" s="1"/>
  <c r="K2172" i="1" s="1"/>
  <c r="J3072" i="1"/>
  <c r="J3102" i="1" s="1"/>
  <c r="J3106" i="1" s="1"/>
  <c r="J3107" i="1" s="1"/>
  <c r="I3113" i="1"/>
  <c r="I3142" i="1" s="1"/>
  <c r="I3146" i="1" s="1"/>
  <c r="I3147" i="1" s="1"/>
  <c r="I3153" i="1"/>
  <c r="I3183" i="1" s="1"/>
  <c r="I3187" i="1" s="1"/>
  <c r="I3188" i="1" s="1"/>
  <c r="K3479" i="1"/>
  <c r="K3508" i="1" s="1"/>
  <c r="K3512" i="1" s="1"/>
  <c r="K3513" i="1" s="1"/>
  <c r="J3721" i="1"/>
  <c r="J3750" i="1" s="1"/>
  <c r="J3754" i="1" s="1"/>
  <c r="J3755" i="1" s="1"/>
  <c r="K3761" i="1"/>
  <c r="K3791" i="1" s="1"/>
  <c r="K3795" i="1" s="1"/>
  <c r="K3796" i="1" s="1"/>
  <c r="I4373" i="1"/>
  <c r="I4401" i="1" s="1"/>
  <c r="I4405" i="1" s="1"/>
  <c r="I4406" i="1" s="1"/>
  <c r="I5599" i="1"/>
  <c r="I5629" i="1" s="1"/>
  <c r="I5633" i="1" s="1"/>
  <c r="I5634" i="1" s="1"/>
  <c r="K8822" i="1"/>
  <c r="K8821" i="1" s="1"/>
  <c r="K9316" i="1"/>
  <c r="K9315" i="1" s="1"/>
  <c r="J1975" i="1"/>
  <c r="J2004" i="1" s="1"/>
  <c r="J2008" i="1" s="1"/>
  <c r="J2009" i="1" s="1"/>
  <c r="J229" i="1"/>
  <c r="J282" i="1"/>
  <c r="J272" i="1" s="1"/>
  <c r="J295" i="1" s="1"/>
  <c r="J1291" i="1"/>
  <c r="J1280" i="1" s="1"/>
  <c r="K158" i="1"/>
  <c r="K157" i="1" s="1"/>
  <c r="K282" i="1"/>
  <c r="K272" i="1" s="1"/>
  <c r="K295" i="1" s="1"/>
  <c r="J508" i="1"/>
  <c r="J497" i="1" s="1"/>
  <c r="J530" i="1" s="1"/>
  <c r="K550" i="1"/>
  <c r="K539" i="1" s="1"/>
  <c r="K571" i="1" s="1"/>
  <c r="K889" i="1"/>
  <c r="K878" i="1" s="1"/>
  <c r="I968" i="1"/>
  <c r="I1555" i="1"/>
  <c r="I1544" i="1" s="1"/>
  <c r="K2302" i="1"/>
  <c r="K2331" i="1" s="1"/>
  <c r="K2335" i="1" s="1"/>
  <c r="K2336" i="1" s="1"/>
  <c r="K2342" i="1"/>
  <c r="K2371" i="1" s="1"/>
  <c r="K2375" i="1" s="1"/>
  <c r="K2376" i="1" s="1"/>
  <c r="I2382" i="1"/>
  <c r="I2412" i="1" s="1"/>
  <c r="I2416" i="1" s="1"/>
  <c r="I2417" i="1" s="1"/>
  <c r="I2423" i="1"/>
  <c r="I2453" i="1" s="1"/>
  <c r="I2457" i="1" s="1"/>
  <c r="I2458" i="1" s="1"/>
  <c r="I2464" i="1"/>
  <c r="I2494" i="1" s="1"/>
  <c r="I2498" i="1" s="1"/>
  <c r="I2499" i="1" s="1"/>
  <c r="J2746" i="1"/>
  <c r="J2776" i="1" s="1"/>
  <c r="J2780" i="1" s="1"/>
  <c r="J2781" i="1" s="1"/>
  <c r="K4088" i="1"/>
  <c r="K4118" i="1" s="1"/>
  <c r="K4122" i="1" s="1"/>
  <c r="K4123" i="1" s="1"/>
  <c r="K4170" i="1"/>
  <c r="K4201" i="1" s="1"/>
  <c r="K4205" i="1" s="1"/>
  <c r="K4206" i="1" s="1"/>
  <c r="K4252" i="1"/>
  <c r="K4282" i="1" s="1"/>
  <c r="K4286" i="1" s="1"/>
  <c r="K4287" i="1" s="1"/>
  <c r="I4293" i="1"/>
  <c r="I4322" i="1" s="1"/>
  <c r="I4326" i="1" s="1"/>
  <c r="I4327" i="1" s="1"/>
  <c r="J4293" i="1"/>
  <c r="J4322" i="1" s="1"/>
  <c r="J4326" i="1" s="1"/>
  <c r="J4327" i="1" s="1"/>
  <c r="K4620" i="1"/>
  <c r="K4649" i="1" s="1"/>
  <c r="K4653" i="1" s="1"/>
  <c r="K4654" i="1" s="1"/>
  <c r="K5806" i="1"/>
  <c r="K5836" i="1" s="1"/>
  <c r="K5840" i="1" s="1"/>
  <c r="K5841" i="1" s="1"/>
  <c r="I7751" i="1"/>
  <c r="I7962" i="1"/>
  <c r="I7992" i="1" s="1"/>
  <c r="I7996" i="1" s="1"/>
  <c r="I7997" i="1" s="1"/>
  <c r="K9124" i="1"/>
  <c r="K9123" i="1" s="1"/>
  <c r="K9291" i="1"/>
  <c r="K9290" i="1" s="1"/>
  <c r="I4494" i="1"/>
  <c r="I4523" i="1" s="1"/>
  <c r="I4527" i="1" s="1"/>
  <c r="I4528" i="1" s="1"/>
  <c r="K4601" i="1"/>
  <c r="J4824" i="1"/>
  <c r="J4853" i="1" s="1"/>
  <c r="J4857" i="1" s="1"/>
  <c r="J4858" i="1" s="1"/>
  <c r="I5235" i="1"/>
  <c r="I5264" i="1" s="1"/>
  <c r="I5268" i="1" s="1"/>
  <c r="I5269" i="1" s="1"/>
  <c r="I5437" i="1"/>
  <c r="I5466" i="1" s="1"/>
  <c r="I5470" i="1" s="1"/>
  <c r="I5471" i="1" s="1"/>
  <c r="K5518" i="1"/>
  <c r="K5547" i="1" s="1"/>
  <c r="K5551" i="1" s="1"/>
  <c r="K5552" i="1" s="1"/>
  <c r="K5599" i="1"/>
  <c r="K5629" i="1" s="1"/>
  <c r="K5633" i="1" s="1"/>
  <c r="K5634" i="1" s="1"/>
  <c r="I5806" i="1"/>
  <c r="I5836" i="1" s="1"/>
  <c r="I5840" i="1" s="1"/>
  <c r="I5841" i="1" s="1"/>
  <c r="J5806" i="1"/>
  <c r="J5836" i="1" s="1"/>
  <c r="J5840" i="1" s="1"/>
  <c r="J5841" i="1" s="1"/>
  <c r="I6452" i="1"/>
  <c r="I6486" i="1" s="1"/>
  <c r="I6490" i="1" s="1"/>
  <c r="I6491" i="1" s="1"/>
  <c r="J6497" i="1"/>
  <c r="J6532" i="1" s="1"/>
  <c r="J6536" i="1" s="1"/>
  <c r="J6537" i="1" s="1"/>
  <c r="K6543" i="1"/>
  <c r="K6578" i="1" s="1"/>
  <c r="K6582" i="1" s="1"/>
  <c r="K6583" i="1" s="1"/>
  <c r="J7073" i="1"/>
  <c r="J7108" i="1" s="1"/>
  <c r="J7112" i="1" s="1"/>
  <c r="J7113" i="1" s="1"/>
  <c r="J7164" i="1"/>
  <c r="J7200" i="1" s="1"/>
  <c r="J7204" i="1" s="1"/>
  <c r="J7205" i="1" s="1"/>
  <c r="I7731" i="1"/>
  <c r="J7795" i="1"/>
  <c r="J7827" i="1" s="1"/>
  <c r="J7831" i="1" s="1"/>
  <c r="J7832" i="1" s="1"/>
  <c r="J8200" i="1"/>
  <c r="J8231" i="1" s="1"/>
  <c r="J8235" i="1" s="1"/>
  <c r="J8236" i="1" s="1"/>
  <c r="J8657" i="1"/>
  <c r="J8688" i="1" s="1"/>
  <c r="J8692" i="1" s="1"/>
  <c r="J9049" i="1"/>
  <c r="J9048" i="1" s="1"/>
  <c r="K9108" i="1"/>
  <c r="K9107" i="1" s="1"/>
  <c r="I4660" i="1"/>
  <c r="I4690" i="1" s="1"/>
  <c r="I4694" i="1" s="1"/>
  <c r="I4695" i="1" s="1"/>
  <c r="I4824" i="1"/>
  <c r="I4853" i="1" s="1"/>
  <c r="I4857" i="1" s="1"/>
  <c r="I4858" i="1" s="1"/>
  <c r="K4906" i="1"/>
  <c r="K4936" i="1" s="1"/>
  <c r="K4940" i="1" s="1"/>
  <c r="K4941" i="1" s="1"/>
  <c r="I4947" i="1"/>
  <c r="I4978" i="1" s="1"/>
  <c r="I4982" i="1" s="1"/>
  <c r="I4983" i="1" s="1"/>
  <c r="K5316" i="1"/>
  <c r="K5344" i="1" s="1"/>
  <c r="K5348" i="1" s="1"/>
  <c r="K5349" i="1" s="1"/>
  <c r="I5355" i="1"/>
  <c r="I5385" i="1" s="1"/>
  <c r="I5389" i="1" s="1"/>
  <c r="I5390" i="1" s="1"/>
  <c r="J5355" i="1"/>
  <c r="J5385" i="1" s="1"/>
  <c r="J5389" i="1" s="1"/>
  <c r="J5390" i="1" s="1"/>
  <c r="I6801" i="1"/>
  <c r="I6836" i="1" s="1"/>
  <c r="I6840" i="1" s="1"/>
  <c r="I6841" i="1" s="1"/>
  <c r="J6895" i="1"/>
  <c r="J6929" i="1" s="1"/>
  <c r="J6933" i="1" s="1"/>
  <c r="J6934" i="1" s="1"/>
  <c r="I7256" i="1"/>
  <c r="I7297" i="1" s="1"/>
  <c r="I7301" i="1" s="1"/>
  <c r="I7302" i="1" s="1"/>
  <c r="K7731" i="1"/>
  <c r="K7921" i="1"/>
  <c r="K7951" i="1" s="1"/>
  <c r="K7955" i="1" s="1"/>
  <c r="K7956" i="1" s="1"/>
  <c r="I8121" i="1"/>
  <c r="I8120" i="1" s="1"/>
  <c r="I8468" i="1"/>
  <c r="J9205" i="1"/>
  <c r="J9235" i="1" s="1"/>
  <c r="J9241" i="1" s="1"/>
  <c r="J9243" i="1" s="1"/>
  <c r="K5153" i="1"/>
  <c r="K5183" i="1" s="1"/>
  <c r="K5187" i="1" s="1"/>
  <c r="K5188" i="1" s="1"/>
  <c r="K5640" i="1"/>
  <c r="K5670" i="1" s="1"/>
  <c r="K5674" i="1" s="1"/>
  <c r="K5675" i="1" s="1"/>
  <c r="I6113" i="1"/>
  <c r="I6164" i="1"/>
  <c r="I6195" i="1" s="1"/>
  <c r="I6199" i="1" s="1"/>
  <c r="I6200" i="1" s="1"/>
  <c r="I6205" i="1"/>
  <c r="I6241" i="1" s="1"/>
  <c r="I6245" i="1" s="1"/>
  <c r="I6246" i="1" s="1"/>
  <c r="K6675" i="1"/>
  <c r="K6709" i="1" s="1"/>
  <c r="K6713" i="1" s="1"/>
  <c r="K6714" i="1" s="1"/>
  <c r="I6718" i="1"/>
  <c r="I6752" i="1" s="1"/>
  <c r="I6756" i="1" s="1"/>
  <c r="I6757" i="1" s="1"/>
  <c r="I6985" i="1"/>
  <c r="I7019" i="1" s="1"/>
  <c r="I7023" i="1" s="1"/>
  <c r="I7024" i="1" s="1"/>
  <c r="K7030" i="1"/>
  <c r="K7064" i="1" s="1"/>
  <c r="K7068" i="1" s="1"/>
  <c r="K7069" i="1" s="1"/>
  <c r="K7164" i="1"/>
  <c r="K7200" i="1" s="1"/>
  <c r="K7204" i="1" s="1"/>
  <c r="K7205" i="1" s="1"/>
  <c r="K8284" i="1"/>
  <c r="K8314" i="1" s="1"/>
  <c r="K8318" i="1" s="1"/>
  <c r="K8319" i="1" s="1"/>
  <c r="K9117" i="1"/>
  <c r="K9116" i="1" s="1"/>
  <c r="J42" i="1"/>
  <c r="J41" i="1" s="1"/>
  <c r="J784" i="1"/>
  <c r="J944" i="1"/>
  <c r="J943" i="1" s="1"/>
  <c r="J4864" i="1"/>
  <c r="J4895" i="1" s="1"/>
  <c r="J4899" i="1" s="1"/>
  <c r="J4900" i="1" s="1"/>
  <c r="J7921" i="1"/>
  <c r="J7951" i="1" s="1"/>
  <c r="J7955" i="1" s="1"/>
  <c r="J7956" i="1" s="1"/>
  <c r="J1446" i="1"/>
  <c r="K1446" i="1"/>
  <c r="K1469" i="1"/>
  <c r="K1458" i="1" s="1"/>
  <c r="I1708" i="1"/>
  <c r="I320" i="1"/>
  <c r="I310" i="1" s="1"/>
  <c r="I332" i="1" s="1"/>
  <c r="K357" i="1"/>
  <c r="K347" i="1" s="1"/>
  <c r="K369" i="1" s="1"/>
  <c r="I395" i="1"/>
  <c r="I384" i="1" s="1"/>
  <c r="J408" i="1"/>
  <c r="J407" i="1" s="1"/>
  <c r="I830" i="1"/>
  <c r="I829" i="1" s="1"/>
  <c r="K988" i="1"/>
  <c r="K977" i="1" s="1"/>
  <c r="K1085" i="1"/>
  <c r="K1084" i="1" s="1"/>
  <c r="J1209" i="1"/>
  <c r="J1208" i="1" s="1"/>
  <c r="I1271" i="1"/>
  <c r="I1478" i="1"/>
  <c r="I1477" i="1" s="1"/>
  <c r="I1500" i="1"/>
  <c r="I1499" i="1" s="1"/>
  <c r="J1627" i="1"/>
  <c r="J1626" i="1" s="1"/>
  <c r="I1638" i="1"/>
  <c r="I1637" i="1" s="1"/>
  <c r="J1900" i="1"/>
  <c r="J1929" i="1" s="1"/>
  <c r="J1933" i="1" s="1"/>
  <c r="J1934" i="1" s="1"/>
  <c r="I191" i="1"/>
  <c r="I180" i="1" s="1"/>
  <c r="I203" i="1" s="1"/>
  <c r="K229" i="1"/>
  <c r="K249" i="1"/>
  <c r="K239" i="1" s="1"/>
  <c r="K257" i="1" s="1"/>
  <c r="J830" i="1"/>
  <c r="J829" i="1" s="1"/>
  <c r="J1688" i="1"/>
  <c r="K1900" i="1"/>
  <c r="K1929" i="1" s="1"/>
  <c r="K1933" i="1" s="1"/>
  <c r="K1934" i="1" s="1"/>
  <c r="K2015" i="1"/>
  <c r="K2045" i="1" s="1"/>
  <c r="K2049" i="1" s="1"/>
  <c r="K2050" i="1" s="1"/>
  <c r="I4534" i="1"/>
  <c r="I4562" i="1" s="1"/>
  <c r="I4566" i="1" s="1"/>
  <c r="I4567" i="1" s="1"/>
  <c r="K2220" i="1"/>
  <c r="K2250" i="1" s="1"/>
  <c r="K2254" i="1" s="1"/>
  <c r="K2255" i="1" s="1"/>
  <c r="J2342" i="1"/>
  <c r="J2371" i="1" s="1"/>
  <c r="J2375" i="1" s="1"/>
  <c r="J2376" i="1" s="1"/>
  <c r="I2787" i="1"/>
  <c r="I2817" i="1" s="1"/>
  <c r="I2821" i="1" s="1"/>
  <c r="I2822" i="1" s="1"/>
  <c r="J3194" i="1"/>
  <c r="J3224" i="1" s="1"/>
  <c r="J3228" i="1" s="1"/>
  <c r="J3229" i="1" s="1"/>
  <c r="K3235" i="1"/>
  <c r="K3264" i="1" s="1"/>
  <c r="K3268" i="1" s="1"/>
  <c r="K3269" i="1" s="1"/>
  <c r="I4047" i="1"/>
  <c r="I4077" i="1" s="1"/>
  <c r="I4081" i="1" s="1"/>
  <c r="I4082" i="1" s="1"/>
  <c r="J4412" i="1"/>
  <c r="J4441" i="1" s="1"/>
  <c r="J4445" i="1" s="1"/>
  <c r="J4446" i="1" s="1"/>
  <c r="K4586" i="1"/>
  <c r="K5355" i="1"/>
  <c r="K5385" i="1" s="1"/>
  <c r="K5389" i="1" s="1"/>
  <c r="K5390" i="1" s="1"/>
  <c r="I5477" i="1"/>
  <c r="I5507" i="1" s="1"/>
  <c r="I5511" i="1" s="1"/>
  <c r="I5512" i="1" s="1"/>
  <c r="K6164" i="1"/>
  <c r="K6195" i="1" s="1"/>
  <c r="K6199" i="1" s="1"/>
  <c r="K6200" i="1" s="1"/>
  <c r="J6801" i="1"/>
  <c r="J6836" i="1" s="1"/>
  <c r="J6840" i="1" s="1"/>
  <c r="J6841" i="1" s="1"/>
  <c r="I8524" i="1"/>
  <c r="I8745" i="1"/>
  <c r="I8777" i="1" s="1"/>
  <c r="I8781" i="1" s="1"/>
  <c r="I8782" i="1" s="1"/>
  <c r="J9008" i="1"/>
  <c r="J2464" i="1"/>
  <c r="J2494" i="1" s="1"/>
  <c r="J2498" i="1" s="1"/>
  <c r="J2499" i="1" s="1"/>
  <c r="J2706" i="1"/>
  <c r="J2735" i="1" s="1"/>
  <c r="J2739" i="1" s="1"/>
  <c r="J2740" i="1" s="1"/>
  <c r="K2746" i="1"/>
  <c r="K2776" i="1" s="1"/>
  <c r="K2780" i="1" s="1"/>
  <c r="K2781" i="1" s="1"/>
  <c r="I4412" i="1"/>
  <c r="I4441" i="1" s="1"/>
  <c r="I4445" i="1" s="1"/>
  <c r="I4446" i="1" s="1"/>
  <c r="K6801" i="1"/>
  <c r="K6836" i="1" s="1"/>
  <c r="K6840" i="1" s="1"/>
  <c r="K6841" i="1" s="1"/>
  <c r="K7795" i="1"/>
  <c r="K7827" i="1" s="1"/>
  <c r="K7831" i="1" s="1"/>
  <c r="K7832" i="1" s="1"/>
  <c r="J2178" i="1"/>
  <c r="J2209" i="1" s="1"/>
  <c r="J2213" i="1" s="1"/>
  <c r="J2214" i="1" s="1"/>
  <c r="J2869" i="1"/>
  <c r="J2899" i="1" s="1"/>
  <c r="J2903" i="1" s="1"/>
  <c r="J2904" i="1" s="1"/>
  <c r="K2910" i="1"/>
  <c r="K2939" i="1" s="1"/>
  <c r="K2943" i="1" s="1"/>
  <c r="K2944" i="1" s="1"/>
  <c r="I3438" i="1"/>
  <c r="I3468" i="1" s="1"/>
  <c r="I3472" i="1" s="1"/>
  <c r="I3473" i="1" s="1"/>
  <c r="J3639" i="1"/>
  <c r="J3669" i="1" s="1"/>
  <c r="J3673" i="1" s="1"/>
  <c r="J3674" i="1" s="1"/>
  <c r="I3761" i="1"/>
  <c r="I3791" i="1" s="1"/>
  <c r="I3795" i="1" s="1"/>
  <c r="I3796" i="1" s="1"/>
  <c r="K3924" i="1"/>
  <c r="K3954" i="1" s="1"/>
  <c r="K3958" i="1" s="1"/>
  <c r="K3959" i="1" s="1"/>
  <c r="J5640" i="1"/>
  <c r="J5670" i="1" s="1"/>
  <c r="J5674" i="1" s="1"/>
  <c r="J5675" i="1" s="1"/>
  <c r="I6099" i="1"/>
  <c r="I6098" i="1" s="1"/>
  <c r="K6985" i="1"/>
  <c r="K7019" i="1" s="1"/>
  <c r="K7023" i="1" s="1"/>
  <c r="K7024" i="1" s="1"/>
  <c r="J7445" i="1"/>
  <c r="J7469" i="1" s="1"/>
  <c r="J7473" i="1" s="1"/>
  <c r="J7474" i="1" s="1"/>
  <c r="I7495" i="1"/>
  <c r="I7484" i="1" s="1"/>
  <c r="I7515" i="1" s="1"/>
  <c r="J7543" i="1"/>
  <c r="J7532" i="1" s="1"/>
  <c r="I7550" i="1"/>
  <c r="I7549" i="1" s="1"/>
  <c r="J8003" i="1"/>
  <c r="J8033" i="1" s="1"/>
  <c r="J8037" i="1" s="1"/>
  <c r="J8038" i="1" s="1"/>
  <c r="I8200" i="1"/>
  <c r="I8231" i="1" s="1"/>
  <c r="I8235" i="1" s="1"/>
  <c r="I8236" i="1" s="1"/>
  <c r="J8242" i="1"/>
  <c r="J8273" i="1" s="1"/>
  <c r="J8277" i="1" s="1"/>
  <c r="J8278" i="1" s="1"/>
  <c r="J8325" i="1"/>
  <c r="J8356" i="1" s="1"/>
  <c r="J8360" i="1" s="1"/>
  <c r="J8361" i="1" s="1"/>
  <c r="K8889" i="1"/>
  <c r="K8888" i="1" s="1"/>
  <c r="K9270" i="1"/>
  <c r="K9269" i="1" s="1"/>
  <c r="K9480" i="1"/>
  <c r="K9479" i="1" s="1"/>
  <c r="J3032" i="1"/>
  <c r="J3061" i="1" s="1"/>
  <c r="J3065" i="1" s="1"/>
  <c r="J3066" i="1" s="1"/>
  <c r="K3072" i="1"/>
  <c r="K3102" i="1" s="1"/>
  <c r="K3106" i="1" s="1"/>
  <c r="K3107" i="1" s="1"/>
  <c r="I3559" i="1"/>
  <c r="I3588" i="1" s="1"/>
  <c r="I3592" i="1" s="1"/>
  <c r="I3593" i="1" s="1"/>
  <c r="I5153" i="1"/>
  <c r="I5183" i="1" s="1"/>
  <c r="I5187" i="1" s="1"/>
  <c r="I5188" i="1" s="1"/>
  <c r="J5477" i="1"/>
  <c r="J5507" i="1" s="1"/>
  <c r="J5511" i="1" s="1"/>
  <c r="J5512" i="1" s="1"/>
  <c r="I6383" i="1"/>
  <c r="I6397" i="1" s="1"/>
  <c r="I6401" i="1" s="1"/>
  <c r="I6402" i="1" s="1"/>
  <c r="K8200" i="1"/>
  <c r="K8231" i="1" s="1"/>
  <c r="K8235" i="1" s="1"/>
  <c r="K8236" i="1" s="1"/>
  <c r="I8382" i="1"/>
  <c r="I8371" i="1" s="1"/>
  <c r="K9008" i="1"/>
  <c r="J1099" i="1"/>
  <c r="J1098" i="1" s="1"/>
  <c r="K1152" i="1"/>
  <c r="K1151" i="1" s="1"/>
  <c r="J1721" i="1"/>
  <c r="J1720" i="1" s="1"/>
  <c r="J7384" i="1"/>
  <c r="J7383" i="1" s="1"/>
  <c r="J6094" i="1"/>
  <c r="K24" i="1"/>
  <c r="K15" i="1" s="1"/>
  <c r="K219" i="1"/>
  <c r="K218" i="1" s="1"/>
  <c r="K223" i="1" s="1"/>
  <c r="J320" i="1"/>
  <c r="J310" i="1" s="1"/>
  <c r="J332" i="1" s="1"/>
  <c r="J357" i="1"/>
  <c r="J347" i="1" s="1"/>
  <c r="J369" i="1" s="1"/>
  <c r="K408" i="1"/>
  <c r="K407" i="1" s="1"/>
  <c r="K755" i="1"/>
  <c r="K754" i="1" s="1"/>
  <c r="J1017" i="1"/>
  <c r="J1016" i="1" s="1"/>
  <c r="J1555" i="1"/>
  <c r="J1544" i="1" s="1"/>
  <c r="K1782" i="1"/>
  <c r="K1813" i="1" s="1"/>
  <c r="K1817" i="1" s="1"/>
  <c r="K1818" i="1" s="1"/>
  <c r="K2056" i="1"/>
  <c r="K2086" i="1" s="1"/>
  <c r="K2090" i="1" s="1"/>
  <c r="K2091" i="1" s="1"/>
  <c r="K2828" i="1"/>
  <c r="K2858" i="1" s="1"/>
  <c r="K2862" i="1" s="1"/>
  <c r="K2863" i="1" s="1"/>
  <c r="K71" i="1"/>
  <c r="K60" i="1" s="1"/>
  <c r="K83" i="1" s="1"/>
  <c r="J35" i="1"/>
  <c r="J34" i="1" s="1"/>
  <c r="K42" i="1"/>
  <c r="K41" i="1" s="1"/>
  <c r="K403" i="1"/>
  <c r="K402" i="1" s="1"/>
  <c r="K595" i="1"/>
  <c r="K584" i="1" s="1"/>
  <c r="K614" i="1" s="1"/>
  <c r="K618" i="1" s="1"/>
  <c r="K619" i="1" s="1"/>
  <c r="J697" i="1"/>
  <c r="J696" i="1" s="1"/>
  <c r="K803" i="1"/>
  <c r="K792" i="1" s="1"/>
  <c r="K1008" i="1"/>
  <c r="K1007" i="1" s="1"/>
  <c r="I1099" i="1"/>
  <c r="I1098" i="1" s="1"/>
  <c r="J1200" i="1"/>
  <c r="J1189" i="1" s="1"/>
  <c r="K1317" i="1"/>
  <c r="K1316" i="1" s="1"/>
  <c r="I1328" i="1"/>
  <c r="K1532" i="1"/>
  <c r="I1577" i="1"/>
  <c r="I1576" i="1" s="1"/>
  <c r="J2015" i="1"/>
  <c r="J2045" i="1" s="1"/>
  <c r="J2049" i="1" s="1"/>
  <c r="J2050" i="1" s="1"/>
  <c r="J2137" i="1"/>
  <c r="J2167" i="1" s="1"/>
  <c r="J2171" i="1" s="1"/>
  <c r="J2172" i="1" s="1"/>
  <c r="K2545" i="1"/>
  <c r="K2575" i="1" s="1"/>
  <c r="K2579" i="1" s="1"/>
  <c r="K2580" i="1" s="1"/>
  <c r="K3680" i="1"/>
  <c r="K3710" i="1" s="1"/>
  <c r="K3714" i="1" s="1"/>
  <c r="K3715" i="1" s="1"/>
  <c r="K5194" i="1"/>
  <c r="K5224" i="1" s="1"/>
  <c r="K5228" i="1" s="1"/>
  <c r="K5229" i="1" s="1"/>
  <c r="I108" i="1"/>
  <c r="I98" i="1" s="1"/>
  <c r="I122" i="1" s="1"/>
  <c r="J171" i="1"/>
  <c r="J173" i="1" s="1"/>
  <c r="K1721" i="1"/>
  <c r="K1720" i="1" s="1"/>
  <c r="J5054" i="1"/>
  <c r="J5053" i="1" s="1"/>
  <c r="J4601" i="1"/>
  <c r="J108" i="1"/>
  <c r="J98" i="1" s="1"/>
  <c r="J122" i="1" s="1"/>
  <c r="J126" i="1" s="1"/>
  <c r="J127" i="1" s="1"/>
  <c r="K164" i="1"/>
  <c r="K163" i="1" s="1"/>
  <c r="K171" i="1"/>
  <c r="K173" i="1" s="1"/>
  <c r="I422" i="1"/>
  <c r="K1312" i="1"/>
  <c r="K1311" i="1" s="1"/>
  <c r="I1349" i="1"/>
  <c r="I1338" i="1" s="1"/>
  <c r="I1369" i="1" s="1"/>
  <c r="I1469" i="1"/>
  <c r="I1458" i="1" s="1"/>
  <c r="J1782" i="1"/>
  <c r="J1813" i="1" s="1"/>
  <c r="J1817" i="1" s="1"/>
  <c r="J1818" i="1" s="1"/>
  <c r="I2220" i="1"/>
  <c r="I2250" i="1" s="1"/>
  <c r="I2254" i="1" s="1"/>
  <c r="I2255" i="1" s="1"/>
  <c r="J2423" i="1"/>
  <c r="J2453" i="1" s="1"/>
  <c r="J2457" i="1" s="1"/>
  <c r="J2458" i="1" s="1"/>
  <c r="J24" i="1"/>
  <c r="J15" i="1" s="1"/>
  <c r="I158" i="1"/>
  <c r="I157" i="1" s="1"/>
  <c r="J164" i="1"/>
  <c r="J163" i="1" s="1"/>
  <c r="J249" i="1"/>
  <c r="J239" i="1" s="1"/>
  <c r="J257" i="1" s="1"/>
  <c r="I488" i="1"/>
  <c r="K732" i="1"/>
  <c r="K731" i="1" s="1"/>
  <c r="I1068" i="1"/>
  <c r="I1057" i="1" s="1"/>
  <c r="K1161" i="1"/>
  <c r="K1160" i="1" s="1"/>
  <c r="I1209" i="1"/>
  <c r="I1208" i="1" s="1"/>
  <c r="J1271" i="1"/>
  <c r="K1291" i="1"/>
  <c r="K1280" i="1" s="1"/>
  <c r="I1627" i="1"/>
  <c r="I1626" i="1" s="1"/>
  <c r="I1688" i="1"/>
  <c r="K1702" i="1"/>
  <c r="K1700" i="1" s="1"/>
  <c r="J1725" i="1"/>
  <c r="J1724" i="1" s="1"/>
  <c r="K1859" i="1"/>
  <c r="K1889" i="1" s="1"/>
  <c r="K1893" i="1" s="1"/>
  <c r="K1894" i="1" s="1"/>
  <c r="K1938" i="1"/>
  <c r="K1966" i="1" s="1"/>
  <c r="K1970" i="1" s="1"/>
  <c r="K1971" i="1" s="1"/>
  <c r="I2056" i="1"/>
  <c r="I2086" i="1" s="1"/>
  <c r="I2090" i="1" s="1"/>
  <c r="I2091" i="1" s="1"/>
  <c r="J2302" i="1"/>
  <c r="J2331" i="1" s="1"/>
  <c r="J2335" i="1" s="1"/>
  <c r="J2336" i="1" s="1"/>
  <c r="K4452" i="1"/>
  <c r="K4483" i="1" s="1"/>
  <c r="K4487" i="1" s="1"/>
  <c r="K4488" i="1" s="1"/>
  <c r="K5235" i="1"/>
  <c r="K5264" i="1" s="1"/>
  <c r="K5268" i="1" s="1"/>
  <c r="K5269" i="1" s="1"/>
  <c r="K3153" i="1"/>
  <c r="K3183" i="1" s="1"/>
  <c r="K3187" i="1" s="1"/>
  <c r="K3188" i="1" s="1"/>
  <c r="K3316" i="1"/>
  <c r="K3345" i="1" s="1"/>
  <c r="K3349" i="1" s="1"/>
  <c r="K3350" i="1" s="1"/>
  <c r="I3721" i="1"/>
  <c r="I3750" i="1" s="1"/>
  <c r="I3754" i="1" s="1"/>
  <c r="I3755" i="1" s="1"/>
  <c r="J5194" i="1"/>
  <c r="J5224" i="1" s="1"/>
  <c r="J5228" i="1" s="1"/>
  <c r="J5229" i="1" s="1"/>
  <c r="I5316" i="1"/>
  <c r="I5344" i="1" s="1"/>
  <c r="I5348" i="1" s="1"/>
  <c r="I5349" i="1" s="1"/>
  <c r="J6068" i="1"/>
  <c r="J488" i="1"/>
  <c r="K784" i="1"/>
  <c r="I784" i="1"/>
  <c r="J1719" i="1"/>
  <c r="J1824" i="1"/>
  <c r="J1850" i="1" s="1"/>
  <c r="J1854" i="1" s="1"/>
  <c r="J1855" i="1" s="1"/>
  <c r="I1975" i="1"/>
  <c r="I2004" i="1" s="1"/>
  <c r="I2008" i="1" s="1"/>
  <c r="I2009" i="1" s="1"/>
  <c r="I2137" i="1"/>
  <c r="I2167" i="1" s="1"/>
  <c r="I2171" i="1" s="1"/>
  <c r="I2172" i="1" s="1"/>
  <c r="I2302" i="1"/>
  <c r="I2331" i="1" s="1"/>
  <c r="I2335" i="1" s="1"/>
  <c r="I2336" i="1" s="1"/>
  <c r="K2382" i="1"/>
  <c r="K2412" i="1" s="1"/>
  <c r="K2416" i="1" s="1"/>
  <c r="K2417" i="1" s="1"/>
  <c r="I2626" i="1"/>
  <c r="I2655" i="1" s="1"/>
  <c r="I2659" i="1" s="1"/>
  <c r="I2660" i="1" s="1"/>
  <c r="J3438" i="1"/>
  <c r="J3468" i="1" s="1"/>
  <c r="J3472" i="1" s="1"/>
  <c r="J3473" i="1" s="1"/>
  <c r="K3519" i="1"/>
  <c r="K3548" i="1" s="1"/>
  <c r="K3552" i="1" s="1"/>
  <c r="K3553" i="1" s="1"/>
  <c r="J3599" i="1"/>
  <c r="J3628" i="1" s="1"/>
  <c r="J3632" i="1" s="1"/>
  <c r="J3633" i="1" s="1"/>
  <c r="J3802" i="1"/>
  <c r="J3832" i="1" s="1"/>
  <c r="J3836" i="1" s="1"/>
  <c r="J3837" i="1" s="1"/>
  <c r="I4088" i="1"/>
  <c r="I4118" i="1" s="1"/>
  <c r="I4122" i="1" s="1"/>
  <c r="I4123" i="1" s="1"/>
  <c r="I4252" i="1"/>
  <c r="I4282" i="1" s="1"/>
  <c r="I4286" i="1" s="1"/>
  <c r="I4287" i="1" s="1"/>
  <c r="K5558" i="1"/>
  <c r="K5588" i="1" s="1"/>
  <c r="K5592" i="1" s="1"/>
  <c r="K5593" i="1" s="1"/>
  <c r="K7211" i="1"/>
  <c r="K7245" i="1" s="1"/>
  <c r="K7249" i="1" s="1"/>
  <c r="K7250" i="1" s="1"/>
  <c r="J7776" i="1"/>
  <c r="J7775" i="1" s="1"/>
  <c r="K2991" i="1"/>
  <c r="K3021" i="1" s="1"/>
  <c r="K3025" i="1" s="1"/>
  <c r="K3026" i="1" s="1"/>
  <c r="I3924" i="1"/>
  <c r="I3954" i="1" s="1"/>
  <c r="I3958" i="1" s="1"/>
  <c r="I3959" i="1" s="1"/>
  <c r="J4701" i="1"/>
  <c r="J4731" i="1" s="1"/>
  <c r="J4735" i="1" s="1"/>
  <c r="J4736" i="1" s="1"/>
  <c r="I4864" i="1"/>
  <c r="I4895" i="1" s="1"/>
  <c r="I4899" i="1" s="1"/>
  <c r="I4900" i="1" s="1"/>
  <c r="I5029" i="1"/>
  <c r="I5061" i="1" s="1"/>
  <c r="I5065" i="1" s="1"/>
  <c r="I5066" i="1" s="1"/>
  <c r="I5194" i="1"/>
  <c r="I5224" i="1" s="1"/>
  <c r="I5228" i="1" s="1"/>
  <c r="I5229" i="1" s="1"/>
  <c r="K6081" i="1"/>
  <c r="K6080" i="1" s="1"/>
  <c r="K8504" i="1"/>
  <c r="K8503" i="1" s="1"/>
  <c r="I9031" i="1"/>
  <c r="I9020" i="1" s="1"/>
  <c r="K9086" i="1"/>
  <c r="K9075" i="1" s="1"/>
  <c r="I151" i="1"/>
  <c r="I140" i="1" s="1"/>
  <c r="I229" i="1"/>
  <c r="J422" i="1"/>
  <c r="I469" i="1"/>
  <c r="I468" i="1" s="1"/>
  <c r="I638" i="1"/>
  <c r="I627" i="1" s="1"/>
  <c r="I657" i="1" s="1"/>
  <c r="I1135" i="1"/>
  <c r="I1124" i="1" s="1"/>
  <c r="J1328" i="1"/>
  <c r="I1395" i="1"/>
  <c r="I1384" i="1" s="1"/>
  <c r="K1688" i="1"/>
  <c r="I1782" i="1"/>
  <c r="I1813" i="1" s="1"/>
  <c r="I1817" i="1" s="1"/>
  <c r="I1818" i="1" s="1"/>
  <c r="I1900" i="1"/>
  <c r="I1929" i="1" s="1"/>
  <c r="I1933" i="1" s="1"/>
  <c r="I1934" i="1" s="1"/>
  <c r="I2097" i="1"/>
  <c r="I2126" i="1" s="1"/>
  <c r="I2130" i="1" s="1"/>
  <c r="I2131" i="1" s="1"/>
  <c r="I2261" i="1"/>
  <c r="I2291" i="1" s="1"/>
  <c r="I2295" i="1" s="1"/>
  <c r="I2296" i="1" s="1"/>
  <c r="J2505" i="1"/>
  <c r="J2534" i="1" s="1"/>
  <c r="J2538" i="1" s="1"/>
  <c r="J2539" i="1" s="1"/>
  <c r="I2746" i="1"/>
  <c r="I2776" i="1" s="1"/>
  <c r="I2780" i="1" s="1"/>
  <c r="I2781" i="1" s="1"/>
  <c r="J2787" i="1"/>
  <c r="J2817" i="1" s="1"/>
  <c r="J2821" i="1" s="1"/>
  <c r="J2822" i="1" s="1"/>
  <c r="I2910" i="1"/>
  <c r="I2939" i="1" s="1"/>
  <c r="I2943" i="1" s="1"/>
  <c r="I2944" i="1" s="1"/>
  <c r="J2950" i="1"/>
  <c r="J2980" i="1" s="1"/>
  <c r="J2984" i="1" s="1"/>
  <c r="J2985" i="1" s="1"/>
  <c r="I3072" i="1"/>
  <c r="I3102" i="1" s="1"/>
  <c r="I3106" i="1" s="1"/>
  <c r="I3107" i="1" s="1"/>
  <c r="J3113" i="1"/>
  <c r="J3142" i="1" s="1"/>
  <c r="J3146" i="1" s="1"/>
  <c r="J3147" i="1" s="1"/>
  <c r="I3235" i="1"/>
  <c r="I3264" i="1" s="1"/>
  <c r="I3268" i="1" s="1"/>
  <c r="I3269" i="1" s="1"/>
  <c r="J3275" i="1"/>
  <c r="J3305" i="1" s="1"/>
  <c r="J3309" i="1" s="1"/>
  <c r="J3310" i="1" s="1"/>
  <c r="K3356" i="1"/>
  <c r="K3386" i="1" s="1"/>
  <c r="K3390" i="1" s="1"/>
  <c r="K3391" i="1" s="1"/>
  <c r="J3479" i="1"/>
  <c r="J3508" i="1" s="1"/>
  <c r="J3512" i="1" s="1"/>
  <c r="J3513" i="1" s="1"/>
  <c r="I3519" i="1"/>
  <c r="I3548" i="1" s="1"/>
  <c r="I3552" i="1" s="1"/>
  <c r="I3553" i="1" s="1"/>
  <c r="I3843" i="1"/>
  <c r="I3873" i="1" s="1"/>
  <c r="I3877" i="1" s="1"/>
  <c r="I3878" i="1" s="1"/>
  <c r="J3884" i="1"/>
  <c r="J3913" i="1" s="1"/>
  <c r="J3917" i="1" s="1"/>
  <c r="J3918" i="1" s="1"/>
  <c r="I3884" i="1"/>
  <c r="I3913" i="1" s="1"/>
  <c r="I3917" i="1" s="1"/>
  <c r="I3918" i="1" s="1"/>
  <c r="J3965" i="1"/>
  <c r="J3995" i="1" s="1"/>
  <c r="J3999" i="1" s="1"/>
  <c r="J4000" i="1" s="1"/>
  <c r="I4006" i="1"/>
  <c r="I4036" i="1" s="1"/>
  <c r="I4040" i="1" s="1"/>
  <c r="I4041" i="1" s="1"/>
  <c r="K4129" i="1"/>
  <c r="K4159" i="1" s="1"/>
  <c r="K4163" i="1" s="1"/>
  <c r="K4164" i="1" s="1"/>
  <c r="J4170" i="1"/>
  <c r="J4201" i="1" s="1"/>
  <c r="J4205" i="1" s="1"/>
  <c r="J4206" i="1" s="1"/>
  <c r="J4906" i="1"/>
  <c r="J4936" i="1" s="1"/>
  <c r="J4940" i="1" s="1"/>
  <c r="J4941" i="1" s="1"/>
  <c r="I5558" i="1"/>
  <c r="I5588" i="1" s="1"/>
  <c r="I5592" i="1" s="1"/>
  <c r="I5593" i="1" s="1"/>
  <c r="I6062" i="1"/>
  <c r="I6060" i="1" s="1"/>
  <c r="K6339" i="1"/>
  <c r="K6372" i="1" s="1"/>
  <c r="K6376" i="1" s="1"/>
  <c r="K6377" i="1" s="1"/>
  <c r="J6383" i="1"/>
  <c r="J6397" i="1" s="1"/>
  <c r="J6401" i="1" s="1"/>
  <c r="J6402" i="1" s="1"/>
  <c r="K6452" i="1"/>
  <c r="K6486" i="1" s="1"/>
  <c r="K6490" i="1" s="1"/>
  <c r="K6491" i="1" s="1"/>
  <c r="I8446" i="1"/>
  <c r="I8445" i="1" s="1"/>
  <c r="J8446" i="1"/>
  <c r="J8445" i="1" s="1"/>
  <c r="J8499" i="1"/>
  <c r="I8889" i="1"/>
  <c r="K2505" i="1"/>
  <c r="K2534" i="1" s="1"/>
  <c r="K2538" i="1" s="1"/>
  <c r="K2539" i="1" s="1"/>
  <c r="K2666" i="1"/>
  <c r="K2695" i="1" s="1"/>
  <c r="K2699" i="1" s="1"/>
  <c r="K2700" i="1" s="1"/>
  <c r="K2706" i="1"/>
  <c r="K2735" i="1" s="1"/>
  <c r="K2739" i="1" s="1"/>
  <c r="K2740" i="1" s="1"/>
  <c r="J2828" i="1"/>
  <c r="J2858" i="1" s="1"/>
  <c r="J2862" i="1" s="1"/>
  <c r="J2863" i="1" s="1"/>
  <c r="K2869" i="1"/>
  <c r="K2899" i="1" s="1"/>
  <c r="K2903" i="1" s="1"/>
  <c r="K2904" i="1" s="1"/>
  <c r="J2991" i="1"/>
  <c r="J3021" i="1" s="1"/>
  <c r="J3025" i="1" s="1"/>
  <c r="J3026" i="1" s="1"/>
  <c r="K3032" i="1"/>
  <c r="K3061" i="1" s="1"/>
  <c r="K3065" i="1" s="1"/>
  <c r="K3066" i="1" s="1"/>
  <c r="J3153" i="1"/>
  <c r="J3183" i="1" s="1"/>
  <c r="J3187" i="1" s="1"/>
  <c r="J3188" i="1" s="1"/>
  <c r="K3194" i="1"/>
  <c r="K3224" i="1" s="1"/>
  <c r="K3228" i="1" s="1"/>
  <c r="K3229" i="1" s="1"/>
  <c r="J3316" i="1"/>
  <c r="J3345" i="1" s="1"/>
  <c r="J3349" i="1" s="1"/>
  <c r="J3350" i="1" s="1"/>
  <c r="J3397" i="1"/>
  <c r="J3427" i="1" s="1"/>
  <c r="J3431" i="1" s="1"/>
  <c r="J3432" i="1" s="1"/>
  <c r="K3599" i="1"/>
  <c r="K3628" i="1" s="1"/>
  <c r="K3632" i="1" s="1"/>
  <c r="K3633" i="1" s="1"/>
  <c r="I3599" i="1"/>
  <c r="I3628" i="1" s="1"/>
  <c r="I3632" i="1" s="1"/>
  <c r="I3633" i="1" s="1"/>
  <c r="J3761" i="1"/>
  <c r="J3791" i="1" s="1"/>
  <c r="J3795" i="1" s="1"/>
  <c r="J3796" i="1" s="1"/>
  <c r="K3965" i="1"/>
  <c r="K3995" i="1" s="1"/>
  <c r="K3999" i="1" s="1"/>
  <c r="K4000" i="1" s="1"/>
  <c r="I4333" i="1"/>
  <c r="I4362" i="1" s="1"/>
  <c r="I4366" i="1" s="1"/>
  <c r="I4367" i="1" s="1"/>
  <c r="J4452" i="1"/>
  <c r="J4483" i="1" s="1"/>
  <c r="J4487" i="1" s="1"/>
  <c r="J4488" i="1" s="1"/>
  <c r="J5112" i="1"/>
  <c r="J5142" i="1" s="1"/>
  <c r="J5146" i="1" s="1"/>
  <c r="J5147" i="1" s="1"/>
  <c r="I5396" i="1"/>
  <c r="I5426" i="1" s="1"/>
  <c r="I5430" i="1" s="1"/>
  <c r="I5431" i="1" s="1"/>
  <c r="K5723" i="1"/>
  <c r="K5754" i="1" s="1"/>
  <c r="K5758" i="1" s="1"/>
  <c r="K5759" i="1" s="1"/>
  <c r="J5765" i="1"/>
  <c r="J5795" i="1" s="1"/>
  <c r="J5799" i="1" s="1"/>
  <c r="J5800" i="1" s="1"/>
  <c r="J5933" i="1"/>
  <c r="J5962" i="1" s="1"/>
  <c r="J5966" i="1" s="1"/>
  <c r="J5967" i="1" s="1"/>
  <c r="K6148" i="1"/>
  <c r="K6147" i="1" s="1"/>
  <c r="K6093" i="1"/>
  <c r="I6497" i="1"/>
  <c r="I6532" i="1" s="1"/>
  <c r="I6536" i="1" s="1"/>
  <c r="I6537" i="1" s="1"/>
  <c r="I6675" i="1"/>
  <c r="I6709" i="1" s="1"/>
  <c r="I6713" i="1" s="1"/>
  <c r="I6714" i="1" s="1"/>
  <c r="J6847" i="1"/>
  <c r="J6884" i="1" s="1"/>
  <c r="J6888" i="1" s="1"/>
  <c r="J6889" i="1" s="1"/>
  <c r="K7352" i="1"/>
  <c r="K7745" i="1"/>
  <c r="K7743" i="1" s="1"/>
  <c r="J7962" i="1"/>
  <c r="J7992" i="1" s="1"/>
  <c r="J7996" i="1" s="1"/>
  <c r="J7997" i="1" s="1"/>
  <c r="I8044" i="1"/>
  <c r="K8069" i="1"/>
  <c r="K8068" i="1" s="1"/>
  <c r="K7766" i="1"/>
  <c r="I8549" i="1"/>
  <c r="I8548" i="1" s="1"/>
  <c r="I8502" i="1"/>
  <c r="I8501" i="1" s="1"/>
  <c r="I8500" i="1" s="1"/>
  <c r="K8700" i="1"/>
  <c r="K8733" i="1" s="1"/>
  <c r="K8739" i="1" s="1"/>
  <c r="J9396" i="1"/>
  <c r="J9385" i="1" s="1"/>
  <c r="I1859" i="1"/>
  <c r="I1889" i="1" s="1"/>
  <c r="I1893" i="1" s="1"/>
  <c r="I1894" i="1" s="1"/>
  <c r="K2097" i="1"/>
  <c r="K2126" i="1" s="1"/>
  <c r="K2130" i="1" s="1"/>
  <c r="K2131" i="1" s="1"/>
  <c r="K2261" i="1"/>
  <c r="K2291" i="1" s="1"/>
  <c r="K2295" i="1" s="1"/>
  <c r="K2296" i="1" s="1"/>
  <c r="K2423" i="1"/>
  <c r="K2453" i="1" s="1"/>
  <c r="K2457" i="1" s="1"/>
  <c r="K2458" i="1" s="1"/>
  <c r="J2626" i="1"/>
  <c r="J2655" i="1" s="1"/>
  <c r="J2659" i="1" s="1"/>
  <c r="J2660" i="1" s="1"/>
  <c r="I2706" i="1"/>
  <c r="I2735" i="1" s="1"/>
  <c r="I2739" i="1" s="1"/>
  <c r="I2740" i="1" s="1"/>
  <c r="I2869" i="1"/>
  <c r="I2899" i="1" s="1"/>
  <c r="I2903" i="1" s="1"/>
  <c r="I2904" i="1" s="1"/>
  <c r="I3032" i="1"/>
  <c r="I3061" i="1" s="1"/>
  <c r="I3065" i="1" s="1"/>
  <c r="I3066" i="1" s="1"/>
  <c r="I3194" i="1"/>
  <c r="I3224" i="1" s="1"/>
  <c r="I3228" i="1" s="1"/>
  <c r="I3229" i="1" s="1"/>
  <c r="K3438" i="1"/>
  <c r="K3468" i="1" s="1"/>
  <c r="K3472" i="1" s="1"/>
  <c r="K3473" i="1" s="1"/>
  <c r="J3924" i="1"/>
  <c r="J3954" i="1" s="1"/>
  <c r="J3958" i="1" s="1"/>
  <c r="J3959" i="1" s="1"/>
  <c r="J4047" i="1"/>
  <c r="J4077" i="1" s="1"/>
  <c r="J4081" i="1" s="1"/>
  <c r="J4082" i="1" s="1"/>
  <c r="I4129" i="1"/>
  <c r="I4159" i="1" s="1"/>
  <c r="I4163" i="1" s="1"/>
  <c r="I4164" i="1" s="1"/>
  <c r="J4129" i="1"/>
  <c r="J4159" i="1" s="1"/>
  <c r="J4163" i="1" s="1"/>
  <c r="J4164" i="1" s="1"/>
  <c r="J4212" i="1"/>
  <c r="J4241" i="1" s="1"/>
  <c r="J4245" i="1" s="1"/>
  <c r="J4246" i="1" s="1"/>
  <c r="J4373" i="1"/>
  <c r="J4401" i="1" s="1"/>
  <c r="J4405" i="1" s="1"/>
  <c r="J4406" i="1" s="1"/>
  <c r="K4494" i="1"/>
  <c r="K4523" i="1" s="1"/>
  <c r="K4527" i="1" s="1"/>
  <c r="K4528" i="1" s="1"/>
  <c r="J4534" i="1"/>
  <c r="J4562" i="1" s="1"/>
  <c r="J4566" i="1" s="1"/>
  <c r="J4567" i="1" s="1"/>
  <c r="I4701" i="1"/>
  <c r="I4731" i="1" s="1"/>
  <c r="I4735" i="1" s="1"/>
  <c r="I4736" i="1" s="1"/>
  <c r="K4742" i="1"/>
  <c r="K4772" i="1" s="1"/>
  <c r="K4776" i="1" s="1"/>
  <c r="K4777" i="1" s="1"/>
  <c r="K4947" i="1"/>
  <c r="K4978" i="1" s="1"/>
  <c r="K4982" i="1" s="1"/>
  <c r="K4983" i="1" s="1"/>
  <c r="J4989" i="1"/>
  <c r="J5018" i="1" s="1"/>
  <c r="J5022" i="1" s="1"/>
  <c r="J5023" i="1" s="1"/>
  <c r="I4989" i="1"/>
  <c r="I5018" i="1" s="1"/>
  <c r="I5022" i="1" s="1"/>
  <c r="I5023" i="1" s="1"/>
  <c r="J5275" i="1"/>
  <c r="J5305" i="1" s="1"/>
  <c r="J5309" i="1" s="1"/>
  <c r="J5310" i="1" s="1"/>
  <c r="J5437" i="1"/>
  <c r="J5466" i="1" s="1"/>
  <c r="J5470" i="1" s="1"/>
  <c r="J5471" i="1" s="1"/>
  <c r="J5518" i="1"/>
  <c r="J5547" i="1" s="1"/>
  <c r="J5551" i="1" s="1"/>
  <c r="J5552" i="1" s="1"/>
  <c r="J5681" i="1"/>
  <c r="J5712" i="1" s="1"/>
  <c r="J5716" i="1" s="1"/>
  <c r="J5717" i="1" s="1"/>
  <c r="J5847" i="1"/>
  <c r="J5880" i="1" s="1"/>
  <c r="J5884" i="1" s="1"/>
  <c r="J5885" i="1" s="1"/>
  <c r="J5973" i="1"/>
  <c r="J6003" i="1" s="1"/>
  <c r="J6007" i="1" s="1"/>
  <c r="J6008" i="1" s="1"/>
  <c r="J6148" i="1"/>
  <c r="J6147" i="1" s="1"/>
  <c r="J6093" i="1"/>
  <c r="J6250" i="1"/>
  <c r="J6283" i="1" s="1"/>
  <c r="J6287" i="1" s="1"/>
  <c r="J6288" i="1" s="1"/>
  <c r="I6250" i="1"/>
  <c r="I6283" i="1" s="1"/>
  <c r="I6287" i="1" s="1"/>
  <c r="I6288" i="1" s="1"/>
  <c r="I6634" i="1"/>
  <c r="I6666" i="1" s="1"/>
  <c r="I6670" i="1" s="1"/>
  <c r="I6671" i="1" s="1"/>
  <c r="I6763" i="1"/>
  <c r="I6790" i="1" s="1"/>
  <c r="I6794" i="1" s="1"/>
  <c r="I6795" i="1" s="1"/>
  <c r="I7030" i="1"/>
  <c r="I7064" i="1" s="1"/>
  <c r="I7068" i="1" s="1"/>
  <c r="I7069" i="1" s="1"/>
  <c r="K7384" i="1"/>
  <c r="K7383" i="1" s="1"/>
  <c r="K6094" i="1"/>
  <c r="J8284" i="1"/>
  <c r="J8314" i="1" s="1"/>
  <c r="J8318" i="1" s="1"/>
  <c r="J8319" i="1" s="1"/>
  <c r="K8859" i="1"/>
  <c r="K8848" i="1" s="1"/>
  <c r="I9396" i="1"/>
  <c r="K4412" i="1"/>
  <c r="K4441" i="1" s="1"/>
  <c r="K4445" i="1" s="1"/>
  <c r="K4446" i="1" s="1"/>
  <c r="J5029" i="1"/>
  <c r="K5477" i="1"/>
  <c r="K5507" i="1" s="1"/>
  <c r="K5511" i="1" s="1"/>
  <c r="K5512" i="1" s="1"/>
  <c r="I5640" i="1"/>
  <c r="I5670" i="1" s="1"/>
  <c r="I5674" i="1" s="1"/>
  <c r="I5675" i="1" s="1"/>
  <c r="I5723" i="1"/>
  <c r="I5754" i="1" s="1"/>
  <c r="I5758" i="1" s="1"/>
  <c r="I5759" i="1" s="1"/>
  <c r="I5891" i="1"/>
  <c r="I5922" i="1" s="1"/>
  <c r="I5926" i="1" s="1"/>
  <c r="I5927" i="1" s="1"/>
  <c r="K5933" i="1"/>
  <c r="K5962" i="1" s="1"/>
  <c r="K5966" i="1" s="1"/>
  <c r="K5967" i="1" s="1"/>
  <c r="I5933" i="1"/>
  <c r="I5962" i="1" s="1"/>
  <c r="I5966" i="1" s="1"/>
  <c r="I5967" i="1" s="1"/>
  <c r="J6292" i="1"/>
  <c r="J6330" i="1" s="1"/>
  <c r="J6334" i="1" s="1"/>
  <c r="J6335" i="1" s="1"/>
  <c r="J6589" i="1"/>
  <c r="J6623" i="1" s="1"/>
  <c r="J6627" i="1" s="1"/>
  <c r="J6628" i="1" s="1"/>
  <c r="K6634" i="1"/>
  <c r="K6666" i="1" s="1"/>
  <c r="K6670" i="1" s="1"/>
  <c r="K6671" i="1" s="1"/>
  <c r="J6718" i="1"/>
  <c r="J6752" i="1" s="1"/>
  <c r="J6756" i="1" s="1"/>
  <c r="J6757" i="1" s="1"/>
  <c r="I6940" i="1"/>
  <c r="I6974" i="1" s="1"/>
  <c r="I6978" i="1" s="1"/>
  <c r="I6979" i="1" s="1"/>
  <c r="I7073" i="1"/>
  <c r="I7108" i="1" s="1"/>
  <c r="I7112" i="1" s="1"/>
  <c r="I7113" i="1" s="1"/>
  <c r="J7119" i="1"/>
  <c r="J7153" i="1" s="1"/>
  <c r="J7157" i="1" s="1"/>
  <c r="J7158" i="1" s="1"/>
  <c r="J7256" i="1"/>
  <c r="J7297" i="1" s="1"/>
  <c r="J7301" i="1" s="1"/>
  <c r="J7302" i="1" s="1"/>
  <c r="I7401" i="1"/>
  <c r="I7434" i="1" s="1"/>
  <c r="I7438" i="1" s="1"/>
  <c r="I7439" i="1" s="1"/>
  <c r="J7774" i="1"/>
  <c r="I7879" i="1"/>
  <c r="I7910" i="1" s="1"/>
  <c r="I7914" i="1" s="1"/>
  <c r="I7915" i="1" s="1"/>
  <c r="I7921" i="1"/>
  <c r="I7951" i="1" s="1"/>
  <c r="I7955" i="1" s="1"/>
  <c r="I7956" i="1" s="1"/>
  <c r="I8131" i="1"/>
  <c r="I8130" i="1" s="1"/>
  <c r="I7774" i="1"/>
  <c r="J8453" i="1"/>
  <c r="J8452" i="1" s="1"/>
  <c r="K8468" i="1"/>
  <c r="I8700" i="1"/>
  <c r="I8733" i="1" s="1"/>
  <c r="I8805" i="1"/>
  <c r="I8794" i="1" s="1"/>
  <c r="J8889" i="1"/>
  <c r="J8888" i="1" s="1"/>
  <c r="J9124" i="1"/>
  <c r="J9123" i="1" s="1"/>
  <c r="K9142" i="1"/>
  <c r="J9142" i="1"/>
  <c r="I4212" i="1"/>
  <c r="I4241" i="1" s="1"/>
  <c r="I4245" i="1" s="1"/>
  <c r="I4246" i="1" s="1"/>
  <c r="J4333" i="1"/>
  <c r="J4362" i="1" s="1"/>
  <c r="J4366" i="1" s="1"/>
  <c r="J4367" i="1" s="1"/>
  <c r="K4783" i="1"/>
  <c r="K4813" i="1" s="1"/>
  <c r="K4817" i="1" s="1"/>
  <c r="K4818" i="1" s="1"/>
  <c r="I4601" i="1"/>
  <c r="J5072" i="1"/>
  <c r="J5101" i="1" s="1"/>
  <c r="J5105" i="1" s="1"/>
  <c r="J5106" i="1" s="1"/>
  <c r="I5112" i="1"/>
  <c r="I5142" i="1" s="1"/>
  <c r="I5146" i="1" s="1"/>
  <c r="I5147" i="1" s="1"/>
  <c r="J5235" i="1"/>
  <c r="J5264" i="1" s="1"/>
  <c r="J5268" i="1" s="1"/>
  <c r="J5269" i="1" s="1"/>
  <c r="I5275" i="1"/>
  <c r="I5305" i="1" s="1"/>
  <c r="I5309" i="1" s="1"/>
  <c r="I5310" i="1" s="1"/>
  <c r="J5396" i="1"/>
  <c r="J5426" i="1" s="1"/>
  <c r="J5430" i="1" s="1"/>
  <c r="J5431" i="1" s="1"/>
  <c r="K5765" i="1"/>
  <c r="K5795" i="1" s="1"/>
  <c r="K5799" i="1" s="1"/>
  <c r="K5800" i="1" s="1"/>
  <c r="K6014" i="1"/>
  <c r="K6044" i="1" s="1"/>
  <c r="K6048" i="1" s="1"/>
  <c r="K6049" i="1" s="1"/>
  <c r="K6408" i="1"/>
  <c r="K6441" i="1" s="1"/>
  <c r="K6445" i="1" s="1"/>
  <c r="K6446" i="1" s="1"/>
  <c r="J6675" i="1"/>
  <c r="J6709" i="1" s="1"/>
  <c r="J6713" i="1" s="1"/>
  <c r="J6714" i="1" s="1"/>
  <c r="J6985" i="1"/>
  <c r="J7019" i="1" s="1"/>
  <c r="J7023" i="1" s="1"/>
  <c r="J7024" i="1" s="1"/>
  <c r="I7119" i="1"/>
  <c r="I7153" i="1" s="1"/>
  <c r="I7157" i="1" s="1"/>
  <c r="I7158" i="1" s="1"/>
  <c r="I7211" i="1"/>
  <c r="I7245" i="1" s="1"/>
  <c r="I7249" i="1" s="1"/>
  <c r="I7250" i="1" s="1"/>
  <c r="J7308" i="1"/>
  <c r="J7341" i="1" s="1"/>
  <c r="J7345" i="1" s="1"/>
  <c r="J7346" i="1" s="1"/>
  <c r="I7543" i="1"/>
  <c r="I7532" i="1" s="1"/>
  <c r="I7838" i="1"/>
  <c r="I7868" i="1" s="1"/>
  <c r="I7872" i="1" s="1"/>
  <c r="I7873" i="1" s="1"/>
  <c r="J7879" i="1"/>
  <c r="J7910" i="1" s="1"/>
  <c r="J7914" i="1" s="1"/>
  <c r="J7915" i="1" s="1"/>
  <c r="I8284" i="1"/>
  <c r="I8314" i="1" s="1"/>
  <c r="I8318" i="1" s="1"/>
  <c r="I8319" i="1" s="1"/>
  <c r="I8453" i="1"/>
  <c r="I8568" i="1"/>
  <c r="I8601" i="1" s="1"/>
  <c r="I8605" i="1" s="1"/>
  <c r="I8513" i="1" s="1"/>
  <c r="K8568" i="1"/>
  <c r="K8601" i="1" s="1"/>
  <c r="K8605" i="1" s="1"/>
  <c r="J8613" i="1"/>
  <c r="J8645" i="1" s="1"/>
  <c r="J8649" i="1" s="1"/>
  <c r="J8650" i="1" s="1"/>
  <c r="K8745" i="1"/>
  <c r="J8805" i="1"/>
  <c r="J8794" i="1" s="1"/>
  <c r="K8995" i="1"/>
  <c r="K8994" i="1" s="1"/>
  <c r="J9117" i="1"/>
  <c r="J9116" i="1" s="1"/>
  <c r="I9165" i="1"/>
  <c r="I9154" i="1" s="1"/>
  <c r="I9406" i="1"/>
  <c r="I9405" i="1" s="1"/>
  <c r="K7119" i="1"/>
  <c r="K7153" i="1" s="1"/>
  <c r="K7157" i="1" s="1"/>
  <c r="K7158" i="1" s="1"/>
  <c r="K7256" i="1"/>
  <c r="K7308" i="1"/>
  <c r="K7341" i="1" s="1"/>
  <c r="K7345" i="1" s="1"/>
  <c r="K7346" i="1" s="1"/>
  <c r="I8499" i="1"/>
  <c r="K8657" i="1"/>
  <c r="K8688" i="1" s="1"/>
  <c r="K8694" i="1" s="1"/>
  <c r="I8657" i="1"/>
  <c r="I8688" i="1" s="1"/>
  <c r="I8694" i="1" s="1"/>
  <c r="I9216" i="1"/>
  <c r="I9205" i="1" s="1"/>
  <c r="I9235" i="1" s="1"/>
  <c r="I9241" i="1" s="1"/>
  <c r="I9243" i="1" s="1"/>
  <c r="I9261" i="1"/>
  <c r="I9250" i="1" s="1"/>
  <c r="J7030" i="1"/>
  <c r="J7064" i="1" s="1"/>
  <c r="J7068" i="1" s="1"/>
  <c r="J7069" i="1" s="1"/>
  <c r="K7445" i="1"/>
  <c r="K7469" i="1" s="1"/>
  <c r="K7473" i="1" s="1"/>
  <c r="K7474" i="1" s="1"/>
  <c r="I8159" i="1"/>
  <c r="I8189" i="1" s="1"/>
  <c r="I8193" i="1" s="1"/>
  <c r="I8194" i="1" s="1"/>
  <c r="I8242" i="1"/>
  <c r="I8273" i="1" s="1"/>
  <c r="I8277" i="1" s="1"/>
  <c r="I8278" i="1" s="1"/>
  <c r="I9182" i="1"/>
  <c r="I9181" i="1" s="1"/>
  <c r="I9492" i="1"/>
  <c r="K9492" i="1"/>
  <c r="I9331" i="1"/>
  <c r="J9328" i="1"/>
  <c r="J9331" i="1" s="1"/>
  <c r="K9396" i="1"/>
  <c r="K9385" i="1" s="1"/>
  <c r="I9480" i="1"/>
  <c r="I9479" i="1" s="1"/>
  <c r="I2586" i="1"/>
  <c r="I2615" i="1" s="1"/>
  <c r="I2619" i="1" s="1"/>
  <c r="I2620" i="1" s="1"/>
  <c r="K395" i="1"/>
  <c r="K384" i="1" s="1"/>
  <c r="K830" i="1"/>
  <c r="K829" i="1" s="1"/>
  <c r="K4712" i="1"/>
  <c r="K4701" i="1" s="1"/>
  <c r="K4731" i="1" s="1"/>
  <c r="K4735" i="1" s="1"/>
  <c r="K4736" i="1" s="1"/>
  <c r="K4597" i="1"/>
  <c r="K8453" i="1"/>
  <c r="K8452" i="1" s="1"/>
  <c r="J8895" i="1"/>
  <c r="J8894" i="1" s="1"/>
  <c r="K35" i="1"/>
  <c r="K34" i="1" s="1"/>
  <c r="K108" i="1"/>
  <c r="K98" i="1" s="1"/>
  <c r="K122" i="1" s="1"/>
  <c r="I171" i="1"/>
  <c r="I173" i="1" s="1"/>
  <c r="I164" i="1"/>
  <c r="I163" i="1" s="1"/>
  <c r="J219" i="1"/>
  <c r="J218" i="1" s="1"/>
  <c r="J223" i="1" s="1"/>
  <c r="J403" i="1"/>
  <c r="J402" i="1" s="1"/>
  <c r="J550" i="1"/>
  <c r="J539" i="1" s="1"/>
  <c r="J571" i="1" s="1"/>
  <c r="K840" i="1"/>
  <c r="K839" i="1" s="1"/>
  <c r="I889" i="1"/>
  <c r="I878" i="1" s="1"/>
  <c r="J909" i="1"/>
  <c r="J908" i="1" s="1"/>
  <c r="K909" i="1"/>
  <c r="K908" i="1" s="1"/>
  <c r="K1271" i="1"/>
  <c r="K1413" i="1"/>
  <c r="K1412" i="1" s="1"/>
  <c r="K1555" i="1"/>
  <c r="K1544" i="1" s="1"/>
  <c r="K1708" i="1"/>
  <c r="K1725" i="1"/>
  <c r="K1724" i="1" s="1"/>
  <c r="K3397" i="1"/>
  <c r="K3427" i="1" s="1"/>
  <c r="K3431" i="1" s="1"/>
  <c r="K3432" i="1" s="1"/>
  <c r="I4603" i="1"/>
  <c r="I4602" i="1" s="1"/>
  <c r="J71" i="1"/>
  <c r="J60" i="1" s="1"/>
  <c r="J83" i="1" s="1"/>
  <c r="K151" i="1"/>
  <c r="K140" i="1" s="1"/>
  <c r="J191" i="1"/>
  <c r="J180" i="1" s="1"/>
  <c r="J203" i="1" s="1"/>
  <c r="I219" i="1"/>
  <c r="I218" i="1" s="1"/>
  <c r="I223" i="1" s="1"/>
  <c r="I249" i="1"/>
  <c r="I239" i="1" s="1"/>
  <c r="I257" i="1" s="1"/>
  <c r="I357" i="1"/>
  <c r="I347" i="1" s="1"/>
  <c r="I369" i="1" s="1"/>
  <c r="I403" i="1"/>
  <c r="I402" i="1" s="1"/>
  <c r="K422" i="1"/>
  <c r="I445" i="1"/>
  <c r="I435" i="1" s="1"/>
  <c r="K488" i="1"/>
  <c r="I550" i="1"/>
  <c r="I539" i="1" s="1"/>
  <c r="I571" i="1" s="1"/>
  <c r="I732" i="1"/>
  <c r="I731" i="1" s="1"/>
  <c r="J750" i="1"/>
  <c r="J749" i="1" s="1"/>
  <c r="J836" i="1"/>
  <c r="J835" i="1" s="1"/>
  <c r="K928" i="1"/>
  <c r="K927" i="1" s="1"/>
  <c r="K968" i="1"/>
  <c r="J1068" i="1"/>
  <c r="J1057" i="1" s="1"/>
  <c r="J1085" i="1"/>
  <c r="J1084" i="1" s="1"/>
  <c r="I1152" i="1"/>
  <c r="I1151" i="1" s="1"/>
  <c r="K1200" i="1"/>
  <c r="K1189" i="1" s="1"/>
  <c r="I1291" i="1"/>
  <c r="J1312" i="1"/>
  <c r="J1311" i="1" s="1"/>
  <c r="J1395" i="1"/>
  <c r="J1384" i="1" s="1"/>
  <c r="J1478" i="1"/>
  <c r="J1477" i="1" s="1"/>
  <c r="K1500" i="1"/>
  <c r="K1499" i="1" s="1"/>
  <c r="I1532" i="1"/>
  <c r="K1577" i="1"/>
  <c r="K1576" i="1" s="1"/>
  <c r="I1702" i="1"/>
  <c r="I1700" i="1" s="1"/>
  <c r="J1702" i="1"/>
  <c r="J1700" i="1" s="1"/>
  <c r="J1708" i="1"/>
  <c r="J1753" i="1"/>
  <c r="J1742" i="1" s="1"/>
  <c r="J1771" i="1" s="1"/>
  <c r="I2015" i="1"/>
  <c r="I2045" i="1" s="1"/>
  <c r="I2049" i="1" s="1"/>
  <c r="I2050" i="1" s="1"/>
  <c r="J2056" i="1"/>
  <c r="J2086" i="1" s="1"/>
  <c r="J2090" i="1" s="1"/>
  <c r="J2091" i="1" s="1"/>
  <c r="I2178" i="1"/>
  <c r="I2209" i="1" s="1"/>
  <c r="I2213" i="1" s="1"/>
  <c r="I2214" i="1" s="1"/>
  <c r="J2220" i="1"/>
  <c r="J2250" i="1" s="1"/>
  <c r="J2254" i="1" s="1"/>
  <c r="J2255" i="1" s="1"/>
  <c r="I2342" i="1"/>
  <c r="I2371" i="1" s="1"/>
  <c r="I2375" i="1" s="1"/>
  <c r="I2376" i="1" s="1"/>
  <c r="J2382" i="1"/>
  <c r="J2412" i="1" s="1"/>
  <c r="J2416" i="1" s="1"/>
  <c r="J2417" i="1" s="1"/>
  <c r="I2505" i="1"/>
  <c r="I2534" i="1" s="1"/>
  <c r="I2538" i="1" s="1"/>
  <c r="I2539" i="1" s="1"/>
  <c r="J2545" i="1"/>
  <c r="J2575" i="1" s="1"/>
  <c r="J2579" i="1" s="1"/>
  <c r="J2580" i="1" s="1"/>
  <c r="J3356" i="1"/>
  <c r="J3386" i="1" s="1"/>
  <c r="J3390" i="1" s="1"/>
  <c r="J3391" i="1" s="1"/>
  <c r="I3397" i="1"/>
  <c r="I3427" i="1" s="1"/>
  <c r="I3431" i="1" s="1"/>
  <c r="I3432" i="1" s="1"/>
  <c r="J4671" i="1"/>
  <c r="J4660" i="1" s="1"/>
  <c r="J4690" i="1" s="1"/>
  <c r="J4694" i="1" s="1"/>
  <c r="J4695" i="1" s="1"/>
  <c r="J4597" i="1"/>
  <c r="K5973" i="1"/>
  <c r="K6003" i="1" s="1"/>
  <c r="K6007" i="1" s="1"/>
  <c r="K6008" i="1" s="1"/>
  <c r="I6079" i="1"/>
  <c r="J7745" i="1"/>
  <c r="J7743" i="1" s="1"/>
  <c r="K7773" i="1"/>
  <c r="K8131" i="1"/>
  <c r="K8130" i="1" s="1"/>
  <c r="K320" i="1"/>
  <c r="K310" i="1" s="1"/>
  <c r="K332" i="1" s="1"/>
  <c r="I454" i="1"/>
  <c r="I453" i="1" s="1"/>
  <c r="J469" i="1"/>
  <c r="J468" i="1" s="1"/>
  <c r="K469" i="1"/>
  <c r="K468" i="1" s="1"/>
  <c r="J1135" i="1"/>
  <c r="J1124" i="1" s="1"/>
  <c r="K1135" i="1"/>
  <c r="K1124" i="1" s="1"/>
  <c r="I1317" i="1"/>
  <c r="J6215" i="1"/>
  <c r="J6205" i="1" s="1"/>
  <c r="J6241" i="1" s="1"/>
  <c r="J6245" i="1" s="1"/>
  <c r="J6246" i="1" s="1"/>
  <c r="J6079" i="1"/>
  <c r="J8382" i="1"/>
  <c r="J8371" i="1" s="1"/>
  <c r="I35" i="1"/>
  <c r="I34" i="1" s="1"/>
  <c r="K191" i="1"/>
  <c r="K180" i="1" s="1"/>
  <c r="K203" i="1" s="1"/>
  <c r="K697" i="1"/>
  <c r="K696" i="1" s="1"/>
  <c r="K836" i="1"/>
  <c r="K835" i="1" s="1"/>
  <c r="J840" i="1"/>
  <c r="J839" i="1" s="1"/>
  <c r="J889" i="1"/>
  <c r="J878" i="1" s="1"/>
  <c r="I1008" i="1"/>
  <c r="K1068" i="1"/>
  <c r="K1057" i="1" s="1"/>
  <c r="J1152" i="1"/>
  <c r="J1151" i="1" s="1"/>
  <c r="K1349" i="1"/>
  <c r="K1338" i="1" s="1"/>
  <c r="K1369" i="1" s="1"/>
  <c r="K1395" i="1"/>
  <c r="K1384" i="1" s="1"/>
  <c r="J1413" i="1"/>
  <c r="J1412" i="1" s="1"/>
  <c r="K1478" i="1"/>
  <c r="K1477" i="1" s="1"/>
  <c r="I1725" i="1"/>
  <c r="I1724" i="1" s="1"/>
  <c r="K1719" i="1"/>
  <c r="K1753" i="1"/>
  <c r="K1742" i="1" s="1"/>
  <c r="K1771" i="1" s="1"/>
  <c r="I2666" i="1"/>
  <c r="I2695" i="1" s="1"/>
  <c r="I2699" i="1" s="1"/>
  <c r="I2700" i="1" s="1"/>
  <c r="I3356" i="1"/>
  <c r="I3386" i="1" s="1"/>
  <c r="I3390" i="1" s="1"/>
  <c r="I3391" i="1" s="1"/>
  <c r="K5681" i="1"/>
  <c r="K5712" i="1" s="1"/>
  <c r="K5716" i="1" s="1"/>
  <c r="K5717" i="1" s="1"/>
  <c r="I24" i="1"/>
  <c r="I71" i="1"/>
  <c r="I60" i="1" s="1"/>
  <c r="I83" i="1" s="1"/>
  <c r="J151" i="1"/>
  <c r="J140" i="1" s="1"/>
  <c r="J158" i="1"/>
  <c r="J157" i="1" s="1"/>
  <c r="I282" i="1"/>
  <c r="I272" i="1" s="1"/>
  <c r="I295" i="1" s="1"/>
  <c r="I408" i="1"/>
  <c r="J454" i="1"/>
  <c r="J453" i="1" s="1"/>
  <c r="I508" i="1"/>
  <c r="I497" i="1" s="1"/>
  <c r="I530" i="1" s="1"/>
  <c r="J638" i="1"/>
  <c r="J627" i="1" s="1"/>
  <c r="J657" i="1" s="1"/>
  <c r="I683" i="1"/>
  <c r="I672" i="1" s="1"/>
  <c r="I755" i="1"/>
  <c r="I754" i="1" s="1"/>
  <c r="I803" i="1"/>
  <c r="I792" i="1" s="1"/>
  <c r="J803" i="1"/>
  <c r="J792" i="1" s="1"/>
  <c r="I840" i="1"/>
  <c r="I839" i="1" s="1"/>
  <c r="I909" i="1"/>
  <c r="I908" i="1" s="1"/>
  <c r="J928" i="1"/>
  <c r="J927" i="1" s="1"/>
  <c r="K944" i="1"/>
  <c r="K943" i="1" s="1"/>
  <c r="I988" i="1"/>
  <c r="J988" i="1"/>
  <c r="J977" i="1" s="1"/>
  <c r="K1017" i="1"/>
  <c r="K1016" i="1" s="1"/>
  <c r="I1017" i="1"/>
  <c r="I1085" i="1"/>
  <c r="I1084" i="1" s="1"/>
  <c r="K1099" i="1"/>
  <c r="K1098" i="1" s="1"/>
  <c r="I1161" i="1"/>
  <c r="I1160" i="1" s="1"/>
  <c r="K1209" i="1"/>
  <c r="K1208" i="1" s="1"/>
  <c r="J1240" i="1"/>
  <c r="J1239" i="1" s="1"/>
  <c r="I1312" i="1"/>
  <c r="K1328" i="1"/>
  <c r="I1413" i="1"/>
  <c r="I1412" i="1" s="1"/>
  <c r="I1446" i="1"/>
  <c r="J1500" i="1"/>
  <c r="J1499" i="1" s="1"/>
  <c r="J1532" i="1"/>
  <c r="J1577" i="1"/>
  <c r="J1576" i="1" s="1"/>
  <c r="K1627" i="1"/>
  <c r="K1626" i="1" s="1"/>
  <c r="J1638" i="1"/>
  <c r="J1637" i="1" s="1"/>
  <c r="K1638" i="1"/>
  <c r="K1637" i="1" s="1"/>
  <c r="I1719" i="1"/>
  <c r="I1721" i="1"/>
  <c r="I1720" i="1" s="1"/>
  <c r="J4088" i="1"/>
  <c r="J4118" i="1" s="1"/>
  <c r="J4122" i="1" s="1"/>
  <c r="J4123" i="1" s="1"/>
  <c r="J4252" i="1"/>
  <c r="J4282" i="1" s="1"/>
  <c r="J4286" i="1" s="1"/>
  <c r="J4287" i="1" s="1"/>
  <c r="J4580" i="1"/>
  <c r="J4578" i="1" s="1"/>
  <c r="I4580" i="1"/>
  <c r="I4586" i="1"/>
  <c r="J5153" i="1"/>
  <c r="J5183" i="1" s="1"/>
  <c r="J5187" i="1" s="1"/>
  <c r="J5188" i="1" s="1"/>
  <c r="J5316" i="1"/>
  <c r="J5344" i="1" s="1"/>
  <c r="J5348" i="1" s="1"/>
  <c r="J5349" i="1" s="1"/>
  <c r="K5847" i="1"/>
  <c r="K5880" i="1" s="1"/>
  <c r="K5884" i="1" s="1"/>
  <c r="K5885" i="1" s="1"/>
  <c r="I3802" i="1"/>
  <c r="I3832" i="1" s="1"/>
  <c r="I3836" i="1" s="1"/>
  <c r="I3837" i="1" s="1"/>
  <c r="J3843" i="1"/>
  <c r="J3873" i="1" s="1"/>
  <c r="J3877" i="1" s="1"/>
  <c r="J3878" i="1" s="1"/>
  <c r="I3965" i="1"/>
  <c r="I3995" i="1" s="1"/>
  <c r="I3999" i="1" s="1"/>
  <c r="I4000" i="1" s="1"/>
  <c r="K4534" i="1"/>
  <c r="K4562" i="1" s="1"/>
  <c r="K4566" i="1" s="1"/>
  <c r="K4567" i="1" s="1"/>
  <c r="K5437" i="1"/>
  <c r="K5466" i="1" s="1"/>
  <c r="K5470" i="1" s="1"/>
  <c r="K5471" i="1" s="1"/>
  <c r="I5973" i="1"/>
  <c r="I6003" i="1" s="1"/>
  <c r="I6007" i="1" s="1"/>
  <c r="I6008" i="1" s="1"/>
  <c r="J6081" i="1"/>
  <c r="J6080" i="1" s="1"/>
  <c r="K6205" i="1"/>
  <c r="K6241" i="1" s="1"/>
  <c r="K6245" i="1" s="1"/>
  <c r="K6246" i="1" s="1"/>
  <c r="I6339" i="1"/>
  <c r="I6372" i="1" s="1"/>
  <c r="I6376" i="1" s="1"/>
  <c r="I6377" i="1" s="1"/>
  <c r="K6940" i="1"/>
  <c r="K6974" i="1" s="1"/>
  <c r="K6978" i="1" s="1"/>
  <c r="K6979" i="1" s="1"/>
  <c r="I9124" i="1"/>
  <c r="I3639" i="1"/>
  <c r="I3669" i="1" s="1"/>
  <c r="I3673" i="1" s="1"/>
  <c r="I3674" i="1" s="1"/>
  <c r="J3680" i="1"/>
  <c r="J3710" i="1" s="1"/>
  <c r="J3714" i="1" s="1"/>
  <c r="J3715" i="1" s="1"/>
  <c r="K4047" i="1"/>
  <c r="K4077" i="1" s="1"/>
  <c r="K4081" i="1" s="1"/>
  <c r="K4082" i="1" s="1"/>
  <c r="K4212" i="1"/>
  <c r="K4241" i="1" s="1"/>
  <c r="K4245" i="1" s="1"/>
  <c r="K4246" i="1" s="1"/>
  <c r="I4578" i="1"/>
  <c r="I4597" i="1"/>
  <c r="I4631" i="1"/>
  <c r="I4620" i="1" s="1"/>
  <c r="I4649" i="1" s="1"/>
  <c r="J4947" i="1"/>
  <c r="J4978" i="1" s="1"/>
  <c r="J4982" i="1" s="1"/>
  <c r="J4983" i="1" s="1"/>
  <c r="K5112" i="1"/>
  <c r="K5142" i="1" s="1"/>
  <c r="K5146" i="1" s="1"/>
  <c r="K5147" i="1" s="1"/>
  <c r="K5275" i="1"/>
  <c r="K5305" i="1" s="1"/>
  <c r="K5309" i="1" s="1"/>
  <c r="K5310" i="1" s="1"/>
  <c r="I5681" i="1"/>
  <c r="I5712" i="1" s="1"/>
  <c r="I5716" i="1" s="1"/>
  <c r="I5717" i="1" s="1"/>
  <c r="J5723" i="1"/>
  <c r="J5754" i="1" s="1"/>
  <c r="J5758" i="1" s="1"/>
  <c r="J5759" i="1" s="1"/>
  <c r="I5847" i="1"/>
  <c r="I5880" i="1" s="1"/>
  <c r="I5884" i="1" s="1"/>
  <c r="I5885" i="1" s="1"/>
  <c r="J6014" i="1"/>
  <c r="J6044" i="1" s="1"/>
  <c r="J6048" i="1" s="1"/>
  <c r="J6049" i="1" s="1"/>
  <c r="K6099" i="1"/>
  <c r="K6098" i="1" s="1"/>
  <c r="J6164" i="1"/>
  <c r="J6195" i="1" s="1"/>
  <c r="J6199" i="1" s="1"/>
  <c r="J6200" i="1" s="1"/>
  <c r="K6261" i="1"/>
  <c r="K6250" i="1" s="1"/>
  <c r="K6283" i="1" s="1"/>
  <c r="K6287" i="1" s="1"/>
  <c r="K6288" i="1" s="1"/>
  <c r="K6079" i="1"/>
  <c r="I6408" i="1"/>
  <c r="I6441" i="1" s="1"/>
  <c r="I6445" i="1" s="1"/>
  <c r="I6446" i="1" s="1"/>
  <c r="J6408" i="1"/>
  <c r="J6441" i="1" s="1"/>
  <c r="J6445" i="1" s="1"/>
  <c r="J6446" i="1" s="1"/>
  <c r="J6452" i="1"/>
  <c r="J6486" i="1" s="1"/>
  <c r="J6490" i="1" s="1"/>
  <c r="J6491" i="1" s="1"/>
  <c r="I6589" i="1"/>
  <c r="I6623" i="1" s="1"/>
  <c r="I6627" i="1" s="1"/>
  <c r="I6628" i="1" s="1"/>
  <c r="J6634" i="1"/>
  <c r="J6666" i="1" s="1"/>
  <c r="J6670" i="1" s="1"/>
  <c r="J6671" i="1" s="1"/>
  <c r="I8822" i="1"/>
  <c r="I8821" i="1" s="1"/>
  <c r="J8822" i="1"/>
  <c r="J8821" i="1" s="1"/>
  <c r="K9031" i="1"/>
  <c r="K9020" i="1" s="1"/>
  <c r="J9406" i="1"/>
  <c r="J9405" i="1" s="1"/>
  <c r="J9433" i="1"/>
  <c r="J9432" i="1" s="1"/>
  <c r="K3559" i="1"/>
  <c r="K3588" i="1" s="1"/>
  <c r="K3592" i="1" s="1"/>
  <c r="K3593" i="1" s="1"/>
  <c r="J4006" i="1"/>
  <c r="J4036" i="1" s="1"/>
  <c r="J4040" i="1" s="1"/>
  <c r="J4041" i="1" s="1"/>
  <c r="K4373" i="1"/>
  <c r="K4401" i="1" s="1"/>
  <c r="K4405" i="1" s="1"/>
  <c r="K4406" i="1" s="1"/>
  <c r="K4580" i="1"/>
  <c r="K4578" i="1" s="1"/>
  <c r="J4603" i="1"/>
  <c r="J4602" i="1" s="1"/>
  <c r="K4660" i="1"/>
  <c r="K4690" i="1" s="1"/>
  <c r="K4694" i="1" s="1"/>
  <c r="K4695" i="1" s="1"/>
  <c r="K4824" i="1"/>
  <c r="K4853" i="1" s="1"/>
  <c r="K4857" i="1" s="1"/>
  <c r="K4858" i="1" s="1"/>
  <c r="I6081" i="1"/>
  <c r="I6080" i="1" s="1"/>
  <c r="J6113" i="1"/>
  <c r="I6292" i="1"/>
  <c r="I6330" i="1" s="1"/>
  <c r="I6334" i="1" s="1"/>
  <c r="I6335" i="1" s="1"/>
  <c r="K6497" i="1"/>
  <c r="K6532" i="1" s="1"/>
  <c r="K6536" i="1" s="1"/>
  <c r="K6537" i="1" s="1"/>
  <c r="K7073" i="1"/>
  <c r="K7108" i="1" s="1"/>
  <c r="K7112" i="1" s="1"/>
  <c r="K7113" i="1" s="1"/>
  <c r="K638" i="1"/>
  <c r="K627" i="1" s="1"/>
  <c r="K657" i="1" s="1"/>
  <c r="J683" i="1"/>
  <c r="J672" i="1" s="1"/>
  <c r="I697" i="1"/>
  <c r="I696" i="1" s="1"/>
  <c r="J732" i="1"/>
  <c r="J731" i="1" s="1"/>
  <c r="K750" i="1"/>
  <c r="K749" i="1" s="1"/>
  <c r="J755" i="1"/>
  <c r="J754" i="1" s="1"/>
  <c r="K1240" i="1"/>
  <c r="K1239" i="1" s="1"/>
  <c r="I3479" i="1"/>
  <c r="I3508" i="1" s="1"/>
  <c r="I3512" i="1" s="1"/>
  <c r="I3513" i="1" s="1"/>
  <c r="J3519" i="1"/>
  <c r="J3548" i="1" s="1"/>
  <c r="J3552" i="1" s="1"/>
  <c r="J3553" i="1" s="1"/>
  <c r="K3721" i="1"/>
  <c r="K3750" i="1" s="1"/>
  <c r="K3754" i="1" s="1"/>
  <c r="K3755" i="1" s="1"/>
  <c r="K3884" i="1"/>
  <c r="K3913" i="1" s="1"/>
  <c r="K3917" i="1" s="1"/>
  <c r="K3918" i="1" s="1"/>
  <c r="I4452" i="1"/>
  <c r="I4483" i="1" s="1"/>
  <c r="I4487" i="1" s="1"/>
  <c r="I4488" i="1" s="1"/>
  <c r="J4494" i="1"/>
  <c r="J4523" i="1" s="1"/>
  <c r="J4527" i="1" s="1"/>
  <c r="J4528" i="1" s="1"/>
  <c r="J4620" i="1"/>
  <c r="J4649" i="1" s="1"/>
  <c r="I4742" i="1"/>
  <c r="I4772" i="1" s="1"/>
  <c r="I4776" i="1" s="1"/>
  <c r="I4777" i="1" s="1"/>
  <c r="J4783" i="1"/>
  <c r="J4813" i="1" s="1"/>
  <c r="J4817" i="1" s="1"/>
  <c r="J4818" i="1" s="1"/>
  <c r="I4906" i="1"/>
  <c r="I4936" i="1" s="1"/>
  <c r="I4940" i="1" s="1"/>
  <c r="I4941" i="1" s="1"/>
  <c r="K4989" i="1"/>
  <c r="K5018" i="1" s="1"/>
  <c r="K5022" i="1" s="1"/>
  <c r="K5023" i="1" s="1"/>
  <c r="I5518" i="1"/>
  <c r="I5547" i="1" s="1"/>
  <c r="I5551" i="1" s="1"/>
  <c r="I5552" i="1" s="1"/>
  <c r="J5558" i="1"/>
  <c r="J5588" i="1" s="1"/>
  <c r="J5592" i="1" s="1"/>
  <c r="J5593" i="1" s="1"/>
  <c r="K5891" i="1"/>
  <c r="K5922" i="1" s="1"/>
  <c r="K5926" i="1" s="1"/>
  <c r="K5927" i="1" s="1"/>
  <c r="J6062" i="1"/>
  <c r="J6060" i="1" s="1"/>
  <c r="K6068" i="1"/>
  <c r="J6099" i="1"/>
  <c r="J6098" i="1" s="1"/>
  <c r="I6543" i="1"/>
  <c r="I6578" i="1" s="1"/>
  <c r="I6582" i="1" s="1"/>
  <c r="I6583" i="1" s="1"/>
  <c r="K7776" i="1"/>
  <c r="K7775" i="1" s="1"/>
  <c r="J7762" i="1"/>
  <c r="J7849" i="1"/>
  <c r="J7838" i="1" s="1"/>
  <c r="J7868" i="1" s="1"/>
  <c r="J8980" i="1"/>
  <c r="J8979" i="1" s="1"/>
  <c r="K8980" i="1"/>
  <c r="K8979" i="1" s="1"/>
  <c r="J8995" i="1"/>
  <c r="J8994" i="1" s="1"/>
  <c r="J6763" i="1"/>
  <c r="J6790" i="1" s="1"/>
  <c r="J6794" i="1" s="1"/>
  <c r="J6795" i="1" s="1"/>
  <c r="K7286" i="1"/>
  <c r="K7285" i="1" s="1"/>
  <c r="K6090" i="1"/>
  <c r="K7543" i="1"/>
  <c r="K7532" i="1" s="1"/>
  <c r="K7550" i="1"/>
  <c r="K7549" i="1" s="1"/>
  <c r="K7707" i="1"/>
  <c r="K7706" i="1" s="1"/>
  <c r="J8044" i="1"/>
  <c r="J8069" i="1"/>
  <c r="J8068" i="1" s="1"/>
  <c r="J7765" i="1"/>
  <c r="I8504" i="1"/>
  <c r="I8503" i="1" s="1"/>
  <c r="J8504" i="1"/>
  <c r="J8503" i="1" s="1"/>
  <c r="J8900" i="1"/>
  <c r="J8899" i="1" s="1"/>
  <c r="K8900" i="1"/>
  <c r="K8899" i="1" s="1"/>
  <c r="J9031" i="1"/>
  <c r="J9020" i="1" s="1"/>
  <c r="I9086" i="1"/>
  <c r="J9086" i="1"/>
  <c r="J9075" i="1" s="1"/>
  <c r="J6339" i="1"/>
  <c r="J6372" i="1" s="1"/>
  <c r="J6376" i="1" s="1"/>
  <c r="J6377" i="1" s="1"/>
  <c r="K6383" i="1"/>
  <c r="K6397" i="1" s="1"/>
  <c r="K6401" i="1" s="1"/>
  <c r="K6402" i="1" s="1"/>
  <c r="K6763" i="1"/>
  <c r="K6790" i="1" s="1"/>
  <c r="K6794" i="1" s="1"/>
  <c r="K6795" i="1" s="1"/>
  <c r="J6940" i="1"/>
  <c r="J6974" i="1" s="1"/>
  <c r="J6978" i="1" s="1"/>
  <c r="J6979" i="1" s="1"/>
  <c r="J7707" i="1"/>
  <c r="J7706" i="1" s="1"/>
  <c r="K7890" i="1"/>
  <c r="K7879" i="1" s="1"/>
  <c r="K7910" i="1" s="1"/>
  <c r="K7914" i="1" s="1"/>
  <c r="K7915" i="1" s="1"/>
  <c r="K7762" i="1"/>
  <c r="K8044" i="1"/>
  <c r="I7765" i="1"/>
  <c r="I8069" i="1"/>
  <c r="I8068" i="1" s="1"/>
  <c r="K8096" i="1"/>
  <c r="K8159" i="1"/>
  <c r="K8189" i="1" s="1"/>
  <c r="K8193" i="1" s="1"/>
  <c r="K8194" i="1" s="1"/>
  <c r="I8325" i="1"/>
  <c r="I8356" i="1" s="1"/>
  <c r="I8360" i="1" s="1"/>
  <c r="I8361" i="1" s="1"/>
  <c r="I8390" i="1"/>
  <c r="I8389" i="1" s="1"/>
  <c r="I8482" i="1"/>
  <c r="I8480" i="1" s="1"/>
  <c r="K8488" i="1"/>
  <c r="J8524" i="1"/>
  <c r="K8535" i="1"/>
  <c r="K8524" i="1" s="1"/>
  <c r="K8556" i="1" s="1"/>
  <c r="K8499" i="1"/>
  <c r="J8549" i="1"/>
  <c r="J8548" i="1" s="1"/>
  <c r="J8502" i="1"/>
  <c r="K8805" i="1"/>
  <c r="K8794" i="1" s="1"/>
  <c r="I8955" i="1"/>
  <c r="I8944" i="1" s="1"/>
  <c r="J8955" i="1"/>
  <c r="J8944" i="1" s="1"/>
  <c r="K8955" i="1"/>
  <c r="K8944" i="1" s="1"/>
  <c r="K6718" i="1"/>
  <c r="K6752" i="1" s="1"/>
  <c r="K6756" i="1" s="1"/>
  <c r="K6757" i="1" s="1"/>
  <c r="K6895" i="1"/>
  <c r="K6929" i="1" s="1"/>
  <c r="K6933" i="1" s="1"/>
  <c r="K6934" i="1" s="1"/>
  <c r="I7445" i="1"/>
  <c r="I7469" i="1" s="1"/>
  <c r="I7473" i="1" s="1"/>
  <c r="I7474" i="1" s="1"/>
  <c r="J7751" i="1"/>
  <c r="I7776" i="1"/>
  <c r="I7775" i="1" s="1"/>
  <c r="K7838" i="1"/>
  <c r="K7868" i="1" s="1"/>
  <c r="K8003" i="1"/>
  <c r="K8033" i="1" s="1"/>
  <c r="K8037" i="1" s="1"/>
  <c r="K8038" i="1" s="1"/>
  <c r="J8096" i="1"/>
  <c r="K8382" i="1"/>
  <c r="K8371" i="1" s="1"/>
  <c r="J8390" i="1"/>
  <c r="J8389" i="1" s="1"/>
  <c r="K8390" i="1"/>
  <c r="K8389" i="1" s="1"/>
  <c r="J8468" i="1"/>
  <c r="J8482" i="1"/>
  <c r="J8480" i="1" s="1"/>
  <c r="K8482" i="1"/>
  <c r="K8480" i="1" s="1"/>
  <c r="I8613" i="1"/>
  <c r="I8645" i="1" s="1"/>
  <c r="K8769" i="1"/>
  <c r="K8768" i="1" s="1"/>
  <c r="K8502" i="1"/>
  <c r="K8895" i="1"/>
  <c r="K8894" i="1" s="1"/>
  <c r="J9165" i="1"/>
  <c r="J9154" i="1" s="1"/>
  <c r="J9291" i="1"/>
  <c r="J9290" i="1" s="1"/>
  <c r="K9406" i="1"/>
  <c r="K9405" i="1" s="1"/>
  <c r="K4603" i="1"/>
  <c r="K4602" i="1" s="1"/>
  <c r="K6062" i="1"/>
  <c r="K6060" i="1" s="1"/>
  <c r="I7164" i="1"/>
  <c r="I7200" i="1" s="1"/>
  <c r="I7204" i="1" s="1"/>
  <c r="I7205" i="1" s="1"/>
  <c r="J7211" i="1"/>
  <c r="J7245" i="1" s="1"/>
  <c r="J7249" i="1" s="1"/>
  <c r="J7250" i="1" s="1"/>
  <c r="I7308" i="1"/>
  <c r="I7341" i="1" s="1"/>
  <c r="I7345" i="1" s="1"/>
  <c r="I7346" i="1" s="1"/>
  <c r="J7352" i="1"/>
  <c r="K7495" i="1"/>
  <c r="K7484" i="1" s="1"/>
  <c r="K7515" i="1" s="1"/>
  <c r="J7550" i="1"/>
  <c r="J7549" i="1" s="1"/>
  <c r="I7806" i="1"/>
  <c r="I7795" i="1" s="1"/>
  <c r="I7827" i="1" s="1"/>
  <c r="I7762" i="1"/>
  <c r="K8242" i="1"/>
  <c r="K8273" i="1" s="1"/>
  <c r="K8277" i="1" s="1"/>
  <c r="K8278" i="1" s="1"/>
  <c r="K8446" i="1"/>
  <c r="K8445" i="1" s="1"/>
  <c r="I8859" i="1"/>
  <c r="J8859" i="1"/>
  <c r="J8848" i="1" s="1"/>
  <c r="I8900" i="1"/>
  <c r="I8995" i="1"/>
  <c r="I8994" i="1" s="1"/>
  <c r="I9008" i="1"/>
  <c r="K9049" i="1"/>
  <c r="K9048" i="1" s="1"/>
  <c r="I9108" i="1"/>
  <c r="J9108" i="1"/>
  <c r="J9107" i="1" s="1"/>
  <c r="K9165" i="1"/>
  <c r="K9154" i="1" s="1"/>
  <c r="K9216" i="1"/>
  <c r="K9205" i="1" s="1"/>
  <c r="K9235" i="1" s="1"/>
  <c r="J8700" i="1"/>
  <c r="J8733" i="1" s="1"/>
  <c r="I8980" i="1"/>
  <c r="I8979" i="1" s="1"/>
  <c r="I9049" i="1"/>
  <c r="I9048" i="1" s="1"/>
  <c r="I9142" i="1"/>
  <c r="J9261" i="1"/>
  <c r="J9250" i="1" s="1"/>
  <c r="I9316" i="1"/>
  <c r="I9315" i="1" s="1"/>
  <c r="K9433" i="1"/>
  <c r="K9432" i="1" s="1"/>
  <c r="I7745" i="1"/>
  <c r="I7743" i="1" s="1"/>
  <c r="I9117" i="1"/>
  <c r="I9116" i="1" s="1"/>
  <c r="K9182" i="1"/>
  <c r="K9181" i="1" s="1"/>
  <c r="I9270" i="1"/>
  <c r="I9291" i="1"/>
  <c r="K9328" i="1"/>
  <c r="K9331" i="1" s="1"/>
  <c r="K9261" i="1"/>
  <c r="K9250" i="1" s="1"/>
  <c r="J9270" i="1"/>
  <c r="J9269" i="1" s="1"/>
  <c r="O7949" i="1"/>
  <c r="O7948" i="1" s="1"/>
  <c r="N7949" i="1"/>
  <c r="N7948" i="1" s="1"/>
  <c r="O7946" i="1"/>
  <c r="O7945" i="1" s="1"/>
  <c r="N7946" i="1"/>
  <c r="N7945" i="1" s="1"/>
  <c r="O7941" i="1"/>
  <c r="O7932" i="1" s="1"/>
  <c r="N7941" i="1"/>
  <c r="N7932" i="1" s="1"/>
  <c r="O7930" i="1"/>
  <c r="N7930" i="1"/>
  <c r="O7924" i="1"/>
  <c r="O7922" i="1" s="1"/>
  <c r="N7924" i="1"/>
  <c r="N7922" i="1" s="1"/>
  <c r="M6105" i="1" l="1"/>
  <c r="M6106" i="1" s="1"/>
  <c r="M4610" i="1"/>
  <c r="M4611" i="1" s="1"/>
  <c r="M8516" i="1"/>
  <c r="I9123" i="1"/>
  <c r="I9385" i="1"/>
  <c r="I9483" i="1" s="1"/>
  <c r="I9494" i="1" s="1"/>
  <c r="I9497" i="1" s="1"/>
  <c r="I9290" i="1"/>
  <c r="I8899" i="1"/>
  <c r="I8848" i="1"/>
  <c r="I9269" i="1"/>
  <c r="I9107" i="1"/>
  <c r="I9075" i="1"/>
  <c r="I8452" i="1"/>
  <c r="I8888" i="1"/>
  <c r="I407" i="1"/>
  <c r="I7772" i="1"/>
  <c r="I7771" i="1" s="1"/>
  <c r="K8692" i="1"/>
  <c r="K8693" i="1" s="1"/>
  <c r="J8651" i="1"/>
  <c r="K9374" i="1"/>
  <c r="K9375" i="1" s="1"/>
  <c r="I6092" i="1"/>
  <c r="I6091" i="1" s="1"/>
  <c r="J8784" i="1"/>
  <c r="I1007" i="1"/>
  <c r="I1316" i="1"/>
  <c r="I1016" i="1"/>
  <c r="I1280" i="1"/>
  <c r="I977" i="1"/>
  <c r="K8085" i="1"/>
  <c r="K8089" i="1" s="1"/>
  <c r="K8090" i="1" s="1"/>
  <c r="I9239" i="1"/>
  <c r="I9240" i="1" s="1"/>
  <c r="I1311" i="1"/>
  <c r="I336" i="1"/>
  <c r="I337" i="1" s="1"/>
  <c r="K534" i="1"/>
  <c r="K535" i="1" s="1"/>
  <c r="J7390" i="1"/>
  <c r="J7394" i="1" s="1"/>
  <c r="J7395" i="1" s="1"/>
  <c r="K481" i="1"/>
  <c r="K490" i="1" s="1"/>
  <c r="I6154" i="1"/>
  <c r="I6158" i="1" s="1"/>
  <c r="I6159" i="1" s="1"/>
  <c r="J7519" i="1"/>
  <c r="J7520" i="1" s="1"/>
  <c r="J7523" i="1"/>
  <c r="I618" i="1"/>
  <c r="I619" i="1" s="1"/>
  <c r="J9187" i="1"/>
  <c r="J9195" i="1" s="1"/>
  <c r="J9198" i="1" s="1"/>
  <c r="I8085" i="1"/>
  <c r="I8089" i="1" s="1"/>
  <c r="I8090" i="1" s="1"/>
  <c r="I207" i="1"/>
  <c r="I208" i="1" s="1"/>
  <c r="I8148" i="1"/>
  <c r="I8152" i="1" s="1"/>
  <c r="I8153" i="1" s="1"/>
  <c r="J9057" i="1"/>
  <c r="J9065" i="1" s="1"/>
  <c r="J9068" i="1" s="1"/>
  <c r="K167" i="1"/>
  <c r="I211" i="1"/>
  <c r="I7725" i="1"/>
  <c r="I7734" i="1" s="1"/>
  <c r="K8830" i="1"/>
  <c r="K8834" i="1" s="1"/>
  <c r="K8835" i="1" s="1"/>
  <c r="K4588" i="1"/>
  <c r="K4577" i="1" s="1"/>
  <c r="K8651" i="1"/>
  <c r="K8649" i="1"/>
  <c r="K8650" i="1" s="1"/>
  <c r="I9374" i="1"/>
  <c r="I9375" i="1" s="1"/>
  <c r="K8607" i="1"/>
  <c r="I9057" i="1"/>
  <c r="I9061" i="1" s="1"/>
  <c r="I9062" i="1" s="1"/>
  <c r="I6089" i="1"/>
  <c r="I6088" i="1" s="1"/>
  <c r="J1373" i="1"/>
  <c r="J1374" i="1" s="1"/>
  <c r="J8148" i="1"/>
  <c r="J8152" i="1" s="1"/>
  <c r="J8153" i="1" s="1"/>
  <c r="I8556" i="1"/>
  <c r="I8562" i="1" s="1"/>
  <c r="K6154" i="1"/>
  <c r="I8607" i="1"/>
  <c r="J534" i="1"/>
  <c r="J535" i="1" s="1"/>
  <c r="I8830" i="1"/>
  <c r="I8838" i="1" s="1"/>
  <c r="I8841" i="1" s="1"/>
  <c r="J6154" i="1"/>
  <c r="J6158" i="1" s="1"/>
  <c r="J6159" i="1" s="1"/>
  <c r="K9321" i="1"/>
  <c r="J1710" i="1"/>
  <c r="J1699" i="1" s="1"/>
  <c r="J1728" i="1" s="1"/>
  <c r="J1736" i="1" s="1"/>
  <c r="J8513" i="1"/>
  <c r="J8606" i="1"/>
  <c r="K7297" i="1"/>
  <c r="K7301" i="1" s="1"/>
  <c r="K7302" i="1" s="1"/>
  <c r="I8490" i="1"/>
  <c r="I8479" i="1" s="1"/>
  <c r="I8509" i="1" s="1"/>
  <c r="J1322" i="1"/>
  <c r="J1331" i="1" s="1"/>
  <c r="K1322" i="1"/>
  <c r="I8784" i="1"/>
  <c r="I621" i="1"/>
  <c r="K1039" i="1"/>
  <c r="K1047" i="1" s="1"/>
  <c r="K4599" i="1"/>
  <c r="K4598" i="1" s="1"/>
  <c r="J416" i="1"/>
  <c r="J425" i="1" s="1"/>
  <c r="K299" i="1"/>
  <c r="K300" i="1" s="1"/>
  <c r="K303" i="1"/>
  <c r="J299" i="1"/>
  <c r="J300" i="1" s="1"/>
  <c r="K265" i="1"/>
  <c r="K261" i="1"/>
  <c r="K262" i="1" s="1"/>
  <c r="J1171" i="1"/>
  <c r="J1179" i="1" s="1"/>
  <c r="J1109" i="1"/>
  <c r="K9134" i="1"/>
  <c r="K9144" i="1" s="1"/>
  <c r="K9147" i="1" s="1"/>
  <c r="K8737" i="1"/>
  <c r="K8738" i="1" s="1"/>
  <c r="J8694" i="1"/>
  <c r="I8692" i="1"/>
  <c r="I8693" i="1" s="1"/>
  <c r="K1523" i="1"/>
  <c r="K1171" i="1"/>
  <c r="J618" i="1"/>
  <c r="J619" i="1" s="1"/>
  <c r="K621" i="1"/>
  <c r="J9321" i="1"/>
  <c r="I9000" i="1"/>
  <c r="I9010" i="1" s="1"/>
  <c r="I9013" i="1" s="1"/>
  <c r="K8926" i="1"/>
  <c r="K8934" i="1" s="1"/>
  <c r="K8937" i="1" s="1"/>
  <c r="I4588" i="1"/>
  <c r="I4577" i="1" s="1"/>
  <c r="J1039" i="1"/>
  <c r="J1047" i="1" s="1"/>
  <c r="J45" i="1"/>
  <c r="J53" i="1" s="1"/>
  <c r="I1523" i="1"/>
  <c r="I1534" i="1" s="1"/>
  <c r="I1537" i="1" s="1"/>
  <c r="K377" i="1"/>
  <c r="K373" i="1"/>
  <c r="K374" i="1" s="1"/>
  <c r="K9057" i="1"/>
  <c r="J8830" i="1"/>
  <c r="J8838" i="1" s="1"/>
  <c r="J8841" i="1" s="1"/>
  <c r="J961" i="1"/>
  <c r="J9483" i="1"/>
  <c r="J9494" i="1" s="1"/>
  <c r="J9497" i="1" s="1"/>
  <c r="J167" i="1"/>
  <c r="K762" i="1"/>
  <c r="I961" i="1"/>
  <c r="K9187" i="1"/>
  <c r="K9195" i="1" s="1"/>
  <c r="K9198" i="1" s="1"/>
  <c r="I9187" i="1"/>
  <c r="I167" i="1"/>
  <c r="I15" i="1"/>
  <c r="I45" i="1" s="1"/>
  <c r="I663" i="1"/>
  <c r="I661" i="1"/>
  <c r="I662" i="1" s="1"/>
  <c r="K1109" i="1"/>
  <c r="K1117" i="1" s="1"/>
  <c r="I481" i="1"/>
  <c r="I665" i="1" s="1"/>
  <c r="J303" i="1"/>
  <c r="I340" i="1"/>
  <c r="J7772" i="1"/>
  <c r="J7771" i="1" s="1"/>
  <c r="K9483" i="1"/>
  <c r="K9494" i="1" s="1"/>
  <c r="K9497" i="1" s="1"/>
  <c r="J9134" i="1"/>
  <c r="J9144" i="1" s="1"/>
  <c r="J9147" i="1" s="1"/>
  <c r="J7725" i="1"/>
  <c r="J9239" i="1"/>
  <c r="J9240" i="1" s="1"/>
  <c r="J762" i="1"/>
  <c r="J786" i="1" s="1"/>
  <c r="J6070" i="1"/>
  <c r="J6059" i="1" s="1"/>
  <c r="J4599" i="1"/>
  <c r="J4598" i="1" s="1"/>
  <c r="K1439" i="1"/>
  <c r="J860" i="1"/>
  <c r="J864" i="1" s="1"/>
  <c r="J865" i="1" s="1"/>
  <c r="J6092" i="1"/>
  <c r="J6091" i="1" s="1"/>
  <c r="I1262" i="1"/>
  <c r="K232" i="1"/>
  <c r="I1680" i="1"/>
  <c r="K45" i="1"/>
  <c r="K133" i="1" s="1"/>
  <c r="I8606" i="1"/>
  <c r="J130" i="1"/>
  <c r="K8462" i="1"/>
  <c r="K8471" i="1" s="1"/>
  <c r="J1523" i="1"/>
  <c r="I1171" i="1"/>
  <c r="I1179" i="1" s="1"/>
  <c r="I4599" i="1"/>
  <c r="I4598" i="1" s="1"/>
  <c r="J8607" i="1"/>
  <c r="J8085" i="1"/>
  <c r="J8089" i="1" s="1"/>
  <c r="J8090" i="1" s="1"/>
  <c r="K6092" i="1"/>
  <c r="K6091" i="1" s="1"/>
  <c r="K7764" i="1"/>
  <c r="K7763" i="1" s="1"/>
  <c r="K8777" i="1"/>
  <c r="K8781" i="1" s="1"/>
  <c r="K8782" i="1" s="1"/>
  <c r="J8490" i="1"/>
  <c r="J8479" i="1" s="1"/>
  <c r="J1680" i="1"/>
  <c r="J1691" i="1" s="1"/>
  <c r="I1439" i="1"/>
  <c r="J1262" i="1"/>
  <c r="J1273" i="1" s="1"/>
  <c r="I1109" i="1"/>
  <c r="I1117" i="1" s="1"/>
  <c r="K961" i="1"/>
  <c r="K970" i="1" s="1"/>
  <c r="I762" i="1"/>
  <c r="I786" i="1" s="1"/>
  <c r="J8462" i="1"/>
  <c r="J8471" i="1" s="1"/>
  <c r="K1262" i="1"/>
  <c r="K1680" i="1"/>
  <c r="K860" i="1"/>
  <c r="K864" i="1" s="1"/>
  <c r="K865" i="1" s="1"/>
  <c r="K416" i="1"/>
  <c r="J5061" i="1"/>
  <c r="J5065" i="1" s="1"/>
  <c r="J5066" i="1" s="1"/>
  <c r="K7390" i="1"/>
  <c r="K7394" i="1" s="1"/>
  <c r="K7395" i="1" s="1"/>
  <c r="K8560" i="1"/>
  <c r="K8562" i="1"/>
  <c r="K9239" i="1"/>
  <c r="K9240" i="1" s="1"/>
  <c r="K9241" i="1"/>
  <c r="K9243" i="1" s="1"/>
  <c r="I534" i="1"/>
  <c r="I535" i="1" s="1"/>
  <c r="I578" i="1"/>
  <c r="K126" i="1"/>
  <c r="K127" i="1" s="1"/>
  <c r="K130" i="1"/>
  <c r="K4570" i="1"/>
  <c r="K1775" i="1"/>
  <c r="K1776" i="1" s="1"/>
  <c r="K207" i="1"/>
  <c r="K208" i="1" s="1"/>
  <c r="K211" i="1"/>
  <c r="K1373" i="1"/>
  <c r="K1374" i="1" s="1"/>
  <c r="K1375" i="1"/>
  <c r="I265" i="1"/>
  <c r="I261" i="1"/>
  <c r="I262" i="1" s="1"/>
  <c r="J7872" i="1"/>
  <c r="J7873" i="1" s="1"/>
  <c r="K663" i="1"/>
  <c r="K661" i="1"/>
  <c r="K662" i="1" s="1"/>
  <c r="J661" i="1"/>
  <c r="J662" i="1" s="1"/>
  <c r="J663" i="1"/>
  <c r="J575" i="1"/>
  <c r="J576" i="1" s="1"/>
  <c r="J578" i="1"/>
  <c r="K7872" i="1"/>
  <c r="K7873" i="1" s="1"/>
  <c r="J7753" i="1"/>
  <c r="J7742" i="1" s="1"/>
  <c r="J87" i="1"/>
  <c r="J88" i="1" s="1"/>
  <c r="J91" i="1"/>
  <c r="I232" i="1"/>
  <c r="I7523" i="1"/>
  <c r="I7519" i="1"/>
  <c r="I7520" i="1" s="1"/>
  <c r="K6089" i="1"/>
  <c r="K6088" i="1" s="1"/>
  <c r="I4653" i="1"/>
  <c r="I4654" i="1" s="1"/>
  <c r="I4614" i="1"/>
  <c r="I6051" i="1"/>
  <c r="K7725" i="1"/>
  <c r="I860" i="1"/>
  <c r="J261" i="1"/>
  <c r="J262" i="1" s="1"/>
  <c r="J265" i="1"/>
  <c r="I87" i="1"/>
  <c r="I88" i="1" s="1"/>
  <c r="I91" i="1"/>
  <c r="I575" i="1"/>
  <c r="I576" i="1" s="1"/>
  <c r="J8926" i="1"/>
  <c r="J8737" i="1"/>
  <c r="J8738" i="1" s="1"/>
  <c r="J8739" i="1"/>
  <c r="I8737" i="1"/>
  <c r="I8738" i="1" s="1"/>
  <c r="I8739" i="1"/>
  <c r="J8501" i="1"/>
  <c r="J8500" i="1" s="1"/>
  <c r="J8556" i="1"/>
  <c r="K8148" i="1"/>
  <c r="K8152" i="1" s="1"/>
  <c r="K8153" i="1" s="1"/>
  <c r="K9000" i="1"/>
  <c r="K9010" i="1" s="1"/>
  <c r="K7753" i="1"/>
  <c r="K7742" i="1" s="1"/>
  <c r="K8490" i="1"/>
  <c r="K8479" i="1" s="1"/>
  <c r="K6070" i="1"/>
  <c r="K6059" i="1" s="1"/>
  <c r="I1710" i="1"/>
  <c r="I1699" i="1" s="1"/>
  <c r="I1728" i="1" s="1"/>
  <c r="J481" i="1"/>
  <c r="I130" i="1"/>
  <c r="I126" i="1"/>
  <c r="I127" i="1" s="1"/>
  <c r="K8606" i="1"/>
  <c r="K8513" i="1"/>
  <c r="K6051" i="1"/>
  <c r="I1375" i="1"/>
  <c r="I1373" i="1"/>
  <c r="I1374" i="1" s="1"/>
  <c r="J336" i="1"/>
  <c r="J337" i="1" s="1"/>
  <c r="J340" i="1"/>
  <c r="J9374" i="1"/>
  <c r="J9375" i="1" s="1"/>
  <c r="K7519" i="1"/>
  <c r="K7520" i="1" s="1"/>
  <c r="K7523" i="1"/>
  <c r="K8501" i="1"/>
  <c r="K8500" i="1" s="1"/>
  <c r="J8693" i="1"/>
  <c r="J8514" i="1"/>
  <c r="I299" i="1"/>
  <c r="I300" i="1" s="1"/>
  <c r="I303" i="1"/>
  <c r="I373" i="1"/>
  <c r="I374" i="1" s="1"/>
  <c r="I377" i="1"/>
  <c r="I4570" i="1"/>
  <c r="J207" i="1"/>
  <c r="J208" i="1" s="1"/>
  <c r="J211" i="1"/>
  <c r="K336" i="1"/>
  <c r="K337" i="1" s="1"/>
  <c r="K340" i="1"/>
  <c r="I7831" i="1"/>
  <c r="I7832" i="1" s="1"/>
  <c r="I7764" i="1"/>
  <c r="I7763" i="1" s="1"/>
  <c r="K1710" i="1"/>
  <c r="K1699" i="1" s="1"/>
  <c r="K1728" i="1" s="1"/>
  <c r="K7772" i="1"/>
  <c r="K7771" i="1" s="1"/>
  <c r="I6070" i="1"/>
  <c r="I6059" i="1" s="1"/>
  <c r="J232" i="1"/>
  <c r="J4570" i="1"/>
  <c r="J1775" i="1"/>
  <c r="J1776" i="1" s="1"/>
  <c r="I8649" i="1"/>
  <c r="I8650" i="1" s="1"/>
  <c r="I8651" i="1"/>
  <c r="I7753" i="1"/>
  <c r="I7742" i="1" s="1"/>
  <c r="J7764" i="1"/>
  <c r="J7763" i="1" s="1"/>
  <c r="J9000" i="1"/>
  <c r="J9010" i="1" s="1"/>
  <c r="J4653" i="1"/>
  <c r="J4654" i="1" s="1"/>
  <c r="J377" i="1"/>
  <c r="J373" i="1"/>
  <c r="J374" i="1" s="1"/>
  <c r="K91" i="1"/>
  <c r="K87" i="1"/>
  <c r="K88" i="1" s="1"/>
  <c r="K4614" i="1"/>
  <c r="J4588" i="1"/>
  <c r="J4577" i="1" s="1"/>
  <c r="J1439" i="1"/>
  <c r="K575" i="1"/>
  <c r="K576" i="1" s="1"/>
  <c r="K578" i="1"/>
  <c r="O7921" i="1"/>
  <c r="O7951" i="1" s="1"/>
  <c r="N7921" i="1"/>
  <c r="N7951" i="1" s="1"/>
  <c r="O9491" i="1"/>
  <c r="N9491" i="1"/>
  <c r="O9490" i="1"/>
  <c r="N9490" i="1"/>
  <c r="O9489" i="1"/>
  <c r="N9489" i="1"/>
  <c r="O9488" i="1"/>
  <c r="N9488" i="1"/>
  <c r="O9487" i="1"/>
  <c r="N9487" i="1"/>
  <c r="O9481" i="1"/>
  <c r="N9481" i="1"/>
  <c r="O9450" i="1"/>
  <c r="N9450" i="1"/>
  <c r="O9447" i="1"/>
  <c r="N9447" i="1"/>
  <c r="O9434" i="1"/>
  <c r="N9434" i="1"/>
  <c r="O9413" i="1"/>
  <c r="N9413" i="1"/>
  <c r="O9408" i="1"/>
  <c r="N9408" i="1"/>
  <c r="O9399" i="1"/>
  <c r="N9399" i="1"/>
  <c r="O9394" i="1"/>
  <c r="N9394" i="1"/>
  <c r="O9388" i="1"/>
  <c r="O9386" i="1" s="1"/>
  <c r="N9388" i="1"/>
  <c r="N9386" i="1" s="1"/>
  <c r="O9366" i="1"/>
  <c r="O9365" i="1" s="1"/>
  <c r="N9366" i="1"/>
  <c r="N9365" i="1" s="1"/>
  <c r="O9363" i="1"/>
  <c r="O9362" i="1" s="1"/>
  <c r="N9363" i="1"/>
  <c r="N9362" i="1" s="1"/>
  <c r="O9360" i="1"/>
  <c r="O9359" i="1" s="1"/>
  <c r="N9360" i="1"/>
  <c r="N9359" i="1" s="1"/>
  <c r="O9355" i="1"/>
  <c r="N9355" i="1"/>
  <c r="O9344" i="1"/>
  <c r="N9344" i="1"/>
  <c r="O9338" i="1"/>
  <c r="O9336" i="1" s="1"/>
  <c r="N9338" i="1"/>
  <c r="N9336" i="1" s="1"/>
  <c r="O9330" i="1"/>
  <c r="N9330" i="1"/>
  <c r="O9329" i="1"/>
  <c r="N9329" i="1"/>
  <c r="O9327" i="1"/>
  <c r="N9327" i="1"/>
  <c r="O9326" i="1"/>
  <c r="N9326" i="1"/>
  <c r="O9325" i="1"/>
  <c r="N9325" i="1"/>
  <c r="O9317" i="1"/>
  <c r="O9316" i="1" s="1"/>
  <c r="O9315" i="1" s="1"/>
  <c r="N9317" i="1"/>
  <c r="N9328" i="1" s="1"/>
  <c r="O9296" i="1"/>
  <c r="N9296" i="1"/>
  <c r="O9292" i="1"/>
  <c r="N9292" i="1"/>
  <c r="O9287" i="1"/>
  <c r="N9287" i="1"/>
  <c r="O9272" i="1"/>
  <c r="N9272" i="1"/>
  <c r="O9265" i="1"/>
  <c r="N9265" i="1"/>
  <c r="O9259" i="1"/>
  <c r="N9259" i="1"/>
  <c r="O9253" i="1"/>
  <c r="O9251" i="1" s="1"/>
  <c r="N9253" i="1"/>
  <c r="N9251" i="1" s="1"/>
  <c r="O9233" i="1"/>
  <c r="O9232" i="1" s="1"/>
  <c r="N9233" i="1"/>
  <c r="N9232" i="1" s="1"/>
  <c r="O9230" i="1"/>
  <c r="O9229" i="1" s="1"/>
  <c r="N9230" i="1"/>
  <c r="N9229" i="1" s="1"/>
  <c r="O9225" i="1"/>
  <c r="N9225" i="1"/>
  <c r="O9214" i="1"/>
  <c r="N9214" i="1"/>
  <c r="O9208" i="1"/>
  <c r="O9206" i="1" s="1"/>
  <c r="N9208" i="1"/>
  <c r="N9206" i="1" s="1"/>
  <c r="O9184" i="1"/>
  <c r="N9184" i="1"/>
  <c r="N9182" i="1" s="1"/>
  <c r="N9181" i="1" s="1"/>
  <c r="O9179" i="1"/>
  <c r="O9178" i="1" s="1"/>
  <c r="N9179" i="1"/>
  <c r="N9178" i="1" s="1"/>
  <c r="O9174" i="1"/>
  <c r="N9174" i="1"/>
  <c r="O9163" i="1"/>
  <c r="N9163" i="1"/>
  <c r="O9157" i="1"/>
  <c r="O9155" i="1" s="1"/>
  <c r="N9157" i="1"/>
  <c r="N9155" i="1" s="1"/>
  <c r="O9141" i="1"/>
  <c r="N9141" i="1"/>
  <c r="O9140" i="1"/>
  <c r="N9140" i="1"/>
  <c r="O9139" i="1"/>
  <c r="N9139" i="1"/>
  <c r="O9138" i="1"/>
  <c r="N9138" i="1"/>
  <c r="O9131" i="1"/>
  <c r="N9131" i="1"/>
  <c r="O9125" i="1"/>
  <c r="N9125" i="1"/>
  <c r="O9118" i="1"/>
  <c r="N9118" i="1"/>
  <c r="O9113" i="1"/>
  <c r="N9113" i="1"/>
  <c r="O9110" i="1"/>
  <c r="N9110" i="1"/>
  <c r="O9099" i="1"/>
  <c r="N9099" i="1"/>
  <c r="O9092" i="1"/>
  <c r="N9092" i="1"/>
  <c r="O9087" i="1"/>
  <c r="N9087" i="1"/>
  <c r="O9084" i="1"/>
  <c r="N9084" i="1"/>
  <c r="O9078" i="1"/>
  <c r="O9076" i="1" s="1"/>
  <c r="N9078" i="1"/>
  <c r="N9076" i="1" s="1"/>
  <c r="O9053" i="1"/>
  <c r="N9053" i="1"/>
  <c r="O9050" i="1"/>
  <c r="N9050" i="1"/>
  <c r="O9046" i="1"/>
  <c r="O9045" i="1" s="1"/>
  <c r="N9046" i="1"/>
  <c r="N9045" i="1" s="1"/>
  <c r="O9040" i="1"/>
  <c r="N9040" i="1"/>
  <c r="O9029" i="1"/>
  <c r="N9029" i="1"/>
  <c r="O9023" i="1"/>
  <c r="O9021" i="1" s="1"/>
  <c r="N9023" i="1"/>
  <c r="N9021" i="1" s="1"/>
  <c r="O9006" i="1"/>
  <c r="N9006" i="1"/>
  <c r="O9005" i="1"/>
  <c r="N9005" i="1"/>
  <c r="O9004" i="1"/>
  <c r="N9004" i="1"/>
  <c r="O8997" i="1"/>
  <c r="N8997" i="1"/>
  <c r="O8991" i="1"/>
  <c r="N8991" i="1"/>
  <c r="O8981" i="1"/>
  <c r="N8981" i="1"/>
  <c r="O8967" i="1"/>
  <c r="N8967" i="1"/>
  <c r="O8963" i="1"/>
  <c r="N8963" i="1"/>
  <c r="O8956" i="1"/>
  <c r="N8956" i="1"/>
  <c r="O8953" i="1"/>
  <c r="N8953" i="1"/>
  <c r="O8947" i="1"/>
  <c r="O8945" i="1" s="1"/>
  <c r="N8947" i="1"/>
  <c r="N8945" i="1" s="1"/>
  <c r="O8922" i="1"/>
  <c r="N8922" i="1"/>
  <c r="O8913" i="1"/>
  <c r="N8913" i="1"/>
  <c r="O8909" i="1"/>
  <c r="N8909" i="1"/>
  <c r="O8906" i="1"/>
  <c r="N8906" i="1"/>
  <c r="O8901" i="1"/>
  <c r="N8901" i="1"/>
  <c r="O8896" i="1"/>
  <c r="N8896" i="1"/>
  <c r="O8890" i="1"/>
  <c r="N8890" i="1"/>
  <c r="O8879" i="1"/>
  <c r="N8879" i="1"/>
  <c r="O8873" i="1"/>
  <c r="N8873" i="1"/>
  <c r="O8870" i="1"/>
  <c r="N8870" i="1"/>
  <c r="O8864" i="1"/>
  <c r="N8864" i="1"/>
  <c r="O8861" i="1"/>
  <c r="N8861" i="1"/>
  <c r="O8857" i="1"/>
  <c r="N8857" i="1"/>
  <c r="O8851" i="1"/>
  <c r="O8849" i="1" s="1"/>
  <c r="N8851" i="1"/>
  <c r="N8849" i="1" s="1"/>
  <c r="O8827" i="1"/>
  <c r="N8827" i="1"/>
  <c r="O8823" i="1"/>
  <c r="N8823" i="1"/>
  <c r="O8819" i="1"/>
  <c r="O8818" i="1" s="1"/>
  <c r="N8819" i="1"/>
  <c r="N8818" i="1" s="1"/>
  <c r="O8814" i="1"/>
  <c r="N8814" i="1"/>
  <c r="O8803" i="1"/>
  <c r="N8803" i="1"/>
  <c r="O8797" i="1"/>
  <c r="O8795" i="1" s="1"/>
  <c r="N8797" i="1"/>
  <c r="N8795" i="1" s="1"/>
  <c r="O8774" i="1"/>
  <c r="O8773" i="1" s="1"/>
  <c r="N8774" i="1"/>
  <c r="N8773" i="1" s="1"/>
  <c r="O8770" i="1"/>
  <c r="O8769" i="1" s="1"/>
  <c r="O8768" i="1" s="1"/>
  <c r="N8770" i="1"/>
  <c r="N8769" i="1" s="1"/>
  <c r="N8768" i="1" s="1"/>
  <c r="O8764" i="1"/>
  <c r="O8755" i="1" s="1"/>
  <c r="N8764" i="1"/>
  <c r="N8755" i="1" s="1"/>
  <c r="O8753" i="1"/>
  <c r="N8753" i="1"/>
  <c r="O8748" i="1"/>
  <c r="O8746" i="1" s="1"/>
  <c r="N8748" i="1"/>
  <c r="N8746" i="1" s="1"/>
  <c r="O8730" i="1"/>
  <c r="O8729" i="1" s="1"/>
  <c r="N8730" i="1"/>
  <c r="N8729" i="1" s="1"/>
  <c r="O8726" i="1"/>
  <c r="O8725" i="1" s="1"/>
  <c r="O8724" i="1" s="1"/>
  <c r="N8726" i="1"/>
  <c r="N8725" i="1" s="1"/>
  <c r="N8724" i="1" s="1"/>
  <c r="O8720" i="1"/>
  <c r="O8711" i="1" s="1"/>
  <c r="N8720" i="1"/>
  <c r="N8711" i="1" s="1"/>
  <c r="O8709" i="1"/>
  <c r="N8709" i="1"/>
  <c r="O8703" i="1"/>
  <c r="O8701" i="1" s="1"/>
  <c r="N8703" i="1"/>
  <c r="N8701" i="1" s="1"/>
  <c r="O8685" i="1"/>
  <c r="O8684" i="1" s="1"/>
  <c r="N8685" i="1"/>
  <c r="N8684" i="1" s="1"/>
  <c r="O8682" i="1"/>
  <c r="O8681" i="1" s="1"/>
  <c r="N8682" i="1"/>
  <c r="N8681" i="1" s="1"/>
  <c r="O8677" i="1"/>
  <c r="O8668" i="1" s="1"/>
  <c r="N8677" i="1"/>
  <c r="N8668" i="1" s="1"/>
  <c r="O8666" i="1"/>
  <c r="N8666" i="1"/>
  <c r="O8660" i="1"/>
  <c r="O8658" i="1" s="1"/>
  <c r="N8660" i="1"/>
  <c r="N8658" i="1" s="1"/>
  <c r="O8643" i="1"/>
  <c r="O8642" i="1" s="1"/>
  <c r="N8643" i="1"/>
  <c r="N8642" i="1" s="1"/>
  <c r="O8639" i="1"/>
  <c r="N8639" i="1"/>
  <c r="N8638" i="1" s="1"/>
  <c r="N8637" i="1" s="1"/>
  <c r="O8633" i="1"/>
  <c r="O8624" i="1" s="1"/>
  <c r="N8633" i="1"/>
  <c r="N8624" i="1" s="1"/>
  <c r="O8622" i="1"/>
  <c r="N8622" i="1"/>
  <c r="O8616" i="1"/>
  <c r="O8614" i="1" s="1"/>
  <c r="N8616" i="1"/>
  <c r="N8614" i="1" s="1"/>
  <c r="O8596" i="1"/>
  <c r="O8595" i="1" s="1"/>
  <c r="N8596" i="1"/>
  <c r="N8595" i="1" s="1"/>
  <c r="O8593" i="1"/>
  <c r="O8592" i="1" s="1"/>
  <c r="N8593" i="1"/>
  <c r="N8592" i="1" s="1"/>
  <c r="O8588" i="1"/>
  <c r="O8579" i="1" s="1"/>
  <c r="N8588" i="1"/>
  <c r="N8579" i="1" s="1"/>
  <c r="O8577" i="1"/>
  <c r="N8577" i="1"/>
  <c r="O8571" i="1"/>
  <c r="O8569" i="1" s="1"/>
  <c r="N8571" i="1"/>
  <c r="N8569" i="1" s="1"/>
  <c r="O8554" i="1"/>
  <c r="O8553" i="1" s="1"/>
  <c r="N8554" i="1"/>
  <c r="N8553" i="1" s="1"/>
  <c r="O8550" i="1"/>
  <c r="O8549" i="1" s="1"/>
  <c r="O8548" i="1" s="1"/>
  <c r="N8550" i="1"/>
  <c r="O8544" i="1"/>
  <c r="N8544" i="1"/>
  <c r="N8535" i="1" s="1"/>
  <c r="O8533" i="1"/>
  <c r="N8533" i="1"/>
  <c r="O8527" i="1"/>
  <c r="O8525" i="1" s="1"/>
  <c r="N8527" i="1"/>
  <c r="N8525" i="1" s="1"/>
  <c r="O8508" i="1"/>
  <c r="N8508" i="1"/>
  <c r="O8507" i="1"/>
  <c r="N8507" i="1"/>
  <c r="O8506" i="1"/>
  <c r="N8506" i="1"/>
  <c r="O8505" i="1"/>
  <c r="N8505" i="1"/>
  <c r="O8498" i="1"/>
  <c r="N8498" i="1"/>
  <c r="O8497" i="1"/>
  <c r="N8497" i="1"/>
  <c r="O8496" i="1"/>
  <c r="N8496" i="1"/>
  <c r="O8495" i="1"/>
  <c r="N8495" i="1"/>
  <c r="O8494" i="1"/>
  <c r="N8494" i="1"/>
  <c r="O8493" i="1"/>
  <c r="N8493" i="1"/>
  <c r="O8492" i="1"/>
  <c r="N8492" i="1"/>
  <c r="O8491" i="1"/>
  <c r="N8491" i="1"/>
  <c r="O8489" i="1"/>
  <c r="N8489" i="1"/>
  <c r="O8487" i="1"/>
  <c r="N8487" i="1"/>
  <c r="O8486" i="1"/>
  <c r="N8486" i="1"/>
  <c r="O8485" i="1"/>
  <c r="N8485" i="1"/>
  <c r="O8484" i="1"/>
  <c r="N8484" i="1"/>
  <c r="O8483" i="1"/>
  <c r="N8483" i="1"/>
  <c r="O8481" i="1"/>
  <c r="N8481" i="1"/>
  <c r="O8467" i="1"/>
  <c r="N8467" i="1"/>
  <c r="O8466" i="1"/>
  <c r="N8466" i="1"/>
  <c r="O8460" i="1"/>
  <c r="N8460" i="1"/>
  <c r="O8454" i="1"/>
  <c r="N8454" i="1"/>
  <c r="O8449" i="1"/>
  <c r="N8449" i="1"/>
  <c r="O8447" i="1"/>
  <c r="N8447" i="1"/>
  <c r="O8442" i="1"/>
  <c r="N8442" i="1"/>
  <c r="O8417" i="1"/>
  <c r="N8417" i="1"/>
  <c r="O8393" i="1"/>
  <c r="N8393" i="1"/>
  <c r="O8384" i="1"/>
  <c r="N8384" i="1"/>
  <c r="O8380" i="1"/>
  <c r="N8380" i="1"/>
  <c r="O8374" i="1"/>
  <c r="O8372" i="1" s="1"/>
  <c r="N8374" i="1"/>
  <c r="N8372" i="1" s="1"/>
  <c r="O8353" i="1"/>
  <c r="O8352" i="1" s="1"/>
  <c r="N8353" i="1"/>
  <c r="N8352" i="1" s="1"/>
  <c r="O8350" i="1"/>
  <c r="O8349" i="1" s="1"/>
  <c r="N8350" i="1"/>
  <c r="N8349" i="1" s="1"/>
  <c r="O8345" i="1"/>
  <c r="O8336" i="1" s="1"/>
  <c r="N8345" i="1"/>
  <c r="N8336" i="1" s="1"/>
  <c r="O8334" i="1"/>
  <c r="N8334" i="1"/>
  <c r="O8328" i="1"/>
  <c r="O8326" i="1" s="1"/>
  <c r="N8328" i="1"/>
  <c r="N8326" i="1" s="1"/>
  <c r="O8311" i="1"/>
  <c r="O8310" i="1" s="1"/>
  <c r="N8311" i="1"/>
  <c r="N8310" i="1" s="1"/>
  <c r="O8308" i="1"/>
  <c r="O8307" i="1" s="1"/>
  <c r="N8308" i="1"/>
  <c r="N8307" i="1" s="1"/>
  <c r="O8303" i="1"/>
  <c r="O8294" i="1" s="1"/>
  <c r="N8303" i="1"/>
  <c r="N8294" i="1" s="1"/>
  <c r="O8292" i="1"/>
  <c r="N8292" i="1"/>
  <c r="O8287" i="1"/>
  <c r="O8285" i="1" s="1"/>
  <c r="N8287" i="1"/>
  <c r="N8285" i="1" s="1"/>
  <c r="O8270" i="1"/>
  <c r="O8269" i="1" s="1"/>
  <c r="N8270" i="1"/>
  <c r="N8269" i="1" s="1"/>
  <c r="O8267" i="1"/>
  <c r="O8266" i="1" s="1"/>
  <c r="N8267" i="1"/>
  <c r="N8266" i="1" s="1"/>
  <c r="O8262" i="1"/>
  <c r="O8253" i="1" s="1"/>
  <c r="N8262" i="1"/>
  <c r="N8253" i="1" s="1"/>
  <c r="O8251" i="1"/>
  <c r="N8251" i="1"/>
  <c r="O8245" i="1"/>
  <c r="O8243" i="1" s="1"/>
  <c r="N8245" i="1"/>
  <c r="N8243" i="1" s="1"/>
  <c r="O8228" i="1"/>
  <c r="O8227" i="1" s="1"/>
  <c r="N8228" i="1"/>
  <c r="N8227" i="1" s="1"/>
  <c r="O8225" i="1"/>
  <c r="O8224" i="1" s="1"/>
  <c r="N8225" i="1"/>
  <c r="N8224" i="1" s="1"/>
  <c r="O8220" i="1"/>
  <c r="O8211" i="1" s="1"/>
  <c r="N8220" i="1"/>
  <c r="N8211" i="1" s="1"/>
  <c r="O8209" i="1"/>
  <c r="N8209" i="1"/>
  <c r="O8203" i="1"/>
  <c r="O8201" i="1" s="1"/>
  <c r="N8203" i="1"/>
  <c r="N8201" i="1" s="1"/>
  <c r="O8187" i="1"/>
  <c r="O8186" i="1" s="1"/>
  <c r="N8187" i="1"/>
  <c r="N8186" i="1" s="1"/>
  <c r="O8184" i="1"/>
  <c r="O8183" i="1" s="1"/>
  <c r="N8184" i="1"/>
  <c r="N8183" i="1" s="1"/>
  <c r="O8179" i="1"/>
  <c r="O8170" i="1" s="1"/>
  <c r="N8179" i="1"/>
  <c r="N8170" i="1" s="1"/>
  <c r="O8168" i="1"/>
  <c r="N8168" i="1"/>
  <c r="O8162" i="1"/>
  <c r="O8160" i="1" s="1"/>
  <c r="N8162" i="1"/>
  <c r="N8160" i="1" s="1"/>
  <c r="O8145" i="1"/>
  <c r="O8144" i="1" s="1"/>
  <c r="N8145" i="1"/>
  <c r="N8144" i="1" s="1"/>
  <c r="O8136" i="1"/>
  <c r="O7774" i="1" s="1"/>
  <c r="N8136" i="1"/>
  <c r="O8132" i="1"/>
  <c r="O7773" i="1" s="1"/>
  <c r="N8132" i="1"/>
  <c r="N7773" i="1" s="1"/>
  <c r="O8124" i="1"/>
  <c r="O7767" i="1" s="1"/>
  <c r="N8124" i="1"/>
  <c r="N7767" i="1" s="1"/>
  <c r="O8122" i="1"/>
  <c r="N8122" i="1"/>
  <c r="O8116" i="1"/>
  <c r="O8107" i="1" s="1"/>
  <c r="N8116" i="1"/>
  <c r="N8107" i="1" s="1"/>
  <c r="O8105" i="1"/>
  <c r="N8105" i="1"/>
  <c r="O8099" i="1"/>
  <c r="O8097" i="1" s="1"/>
  <c r="N8099" i="1"/>
  <c r="N8097" i="1" s="1"/>
  <c r="O8083" i="1"/>
  <c r="O8082" i="1" s="1"/>
  <c r="N8083" i="1"/>
  <c r="N8082" i="1" s="1"/>
  <c r="O8080" i="1"/>
  <c r="O8079" i="1" s="1"/>
  <c r="O8078" i="1" s="1"/>
  <c r="N8080" i="1"/>
  <c r="N8079" i="1" s="1"/>
  <c r="N8078" i="1" s="1"/>
  <c r="O8072" i="1"/>
  <c r="N8072" i="1"/>
  <c r="O8070" i="1"/>
  <c r="O7765" i="1" s="1"/>
  <c r="N8070" i="1"/>
  <c r="N7765" i="1" s="1"/>
  <c r="O8064" i="1"/>
  <c r="O8055" i="1" s="1"/>
  <c r="N8064" i="1"/>
  <c r="N8055" i="1" s="1"/>
  <c r="O8053" i="1"/>
  <c r="N8053" i="1"/>
  <c r="O8047" i="1"/>
  <c r="O8045" i="1" s="1"/>
  <c r="N8047" i="1"/>
  <c r="N8045" i="1" s="1"/>
  <c r="O8031" i="1"/>
  <c r="O8030" i="1" s="1"/>
  <c r="N8031" i="1"/>
  <c r="N8030" i="1" s="1"/>
  <c r="O8028" i="1"/>
  <c r="O8027" i="1" s="1"/>
  <c r="N8028" i="1"/>
  <c r="N8027" i="1" s="1"/>
  <c r="O8023" i="1"/>
  <c r="O8014" i="1" s="1"/>
  <c r="N8023" i="1"/>
  <c r="N8014" i="1" s="1"/>
  <c r="O8012" i="1"/>
  <c r="N8012" i="1"/>
  <c r="O8006" i="1"/>
  <c r="O8004" i="1" s="1"/>
  <c r="N8006" i="1"/>
  <c r="N8004" i="1" s="1"/>
  <c r="O7990" i="1"/>
  <c r="O7989" i="1" s="1"/>
  <c r="N7990" i="1"/>
  <c r="N7989" i="1" s="1"/>
  <c r="O7987" i="1"/>
  <c r="O7986" i="1" s="1"/>
  <c r="N7987" i="1"/>
  <c r="N7986" i="1" s="1"/>
  <c r="O7982" i="1"/>
  <c r="O7973" i="1" s="1"/>
  <c r="N7982" i="1"/>
  <c r="N7973" i="1" s="1"/>
  <c r="O7971" i="1"/>
  <c r="N7971" i="1"/>
  <c r="O7965" i="1"/>
  <c r="O7963" i="1" s="1"/>
  <c r="N7965" i="1"/>
  <c r="N7963" i="1" s="1"/>
  <c r="O7907" i="1"/>
  <c r="O7906" i="1" s="1"/>
  <c r="N7907" i="1"/>
  <c r="N7906" i="1" s="1"/>
  <c r="O7904" i="1"/>
  <c r="O7903" i="1" s="1"/>
  <c r="N7904" i="1"/>
  <c r="N7903" i="1" s="1"/>
  <c r="O7899" i="1"/>
  <c r="O7890" i="1" s="1"/>
  <c r="N7899" i="1"/>
  <c r="N7890" i="1" s="1"/>
  <c r="O7888" i="1"/>
  <c r="N7888" i="1"/>
  <c r="O7882" i="1"/>
  <c r="O7880" i="1" s="1"/>
  <c r="N7882" i="1"/>
  <c r="N7880" i="1" s="1"/>
  <c r="O7866" i="1"/>
  <c r="O7865" i="1" s="1"/>
  <c r="N7866" i="1"/>
  <c r="N7865" i="1" s="1"/>
  <c r="O7863" i="1"/>
  <c r="O7862" i="1" s="1"/>
  <c r="N7863" i="1"/>
  <c r="N7862" i="1" s="1"/>
  <c r="O7858" i="1"/>
  <c r="O7849" i="1" s="1"/>
  <c r="N7858" i="1"/>
  <c r="N7849" i="1" s="1"/>
  <c r="O7847" i="1"/>
  <c r="N7847" i="1"/>
  <c r="O7841" i="1"/>
  <c r="O7839" i="1" s="1"/>
  <c r="N7841" i="1"/>
  <c r="N7839" i="1" s="1"/>
  <c r="O7823" i="1"/>
  <c r="O7822" i="1" s="1"/>
  <c r="N7823" i="1"/>
  <c r="N7822" i="1" s="1"/>
  <c r="O7820" i="1"/>
  <c r="O7819" i="1" s="1"/>
  <c r="N7820" i="1"/>
  <c r="N7819" i="1" s="1"/>
  <c r="O7815" i="1"/>
  <c r="N7815" i="1"/>
  <c r="N7806" i="1" s="1"/>
  <c r="O7804" i="1"/>
  <c r="N7804" i="1"/>
  <c r="O7798" i="1"/>
  <c r="O7796" i="1" s="1"/>
  <c r="N7798" i="1"/>
  <c r="N7796" i="1" s="1"/>
  <c r="O7780" i="1"/>
  <c r="N7780" i="1"/>
  <c r="O7779" i="1"/>
  <c r="N7779" i="1"/>
  <c r="O7778" i="1"/>
  <c r="N7778" i="1"/>
  <c r="O7777" i="1"/>
  <c r="N7777" i="1"/>
  <c r="O7761" i="1"/>
  <c r="N7761" i="1"/>
  <c r="O7760" i="1"/>
  <c r="N7760" i="1"/>
  <c r="O7759" i="1"/>
  <c r="N7759" i="1"/>
  <c r="O7758" i="1"/>
  <c r="N7758" i="1"/>
  <c r="O7757" i="1"/>
  <c r="N7757" i="1"/>
  <c r="O7756" i="1"/>
  <c r="N7756" i="1"/>
  <c r="O7755" i="1"/>
  <c r="N7755" i="1"/>
  <c r="O7754" i="1"/>
  <c r="N7754" i="1"/>
  <c r="O7752" i="1"/>
  <c r="N7752" i="1"/>
  <c r="O7750" i="1"/>
  <c r="N7750" i="1"/>
  <c r="O7749" i="1"/>
  <c r="N7749" i="1"/>
  <c r="O7748" i="1"/>
  <c r="N7748" i="1"/>
  <c r="O7747" i="1"/>
  <c r="N7747" i="1"/>
  <c r="O7746" i="1"/>
  <c r="N7746" i="1"/>
  <c r="O7744" i="1"/>
  <c r="N7744" i="1"/>
  <c r="O7730" i="1"/>
  <c r="N7730" i="1"/>
  <c r="O7729" i="1"/>
  <c r="N7729" i="1"/>
  <c r="O7723" i="1"/>
  <c r="O7722" i="1" s="1"/>
  <c r="N7723" i="1"/>
  <c r="N7722" i="1" s="1"/>
  <c r="O7711" i="1"/>
  <c r="N7711" i="1"/>
  <c r="O7708" i="1"/>
  <c r="N7708" i="1"/>
  <c r="O7560" i="1"/>
  <c r="N7560" i="1"/>
  <c r="O7554" i="1"/>
  <c r="N7554" i="1"/>
  <c r="O7551" i="1"/>
  <c r="N7551" i="1"/>
  <c r="O7545" i="1"/>
  <c r="N7545" i="1"/>
  <c r="O7541" i="1"/>
  <c r="N7541" i="1"/>
  <c r="O7535" i="1"/>
  <c r="O7533" i="1" s="1"/>
  <c r="N7535" i="1"/>
  <c r="N7533" i="1" s="1"/>
  <c r="O7512" i="1"/>
  <c r="O7511" i="1" s="1"/>
  <c r="N7512" i="1"/>
  <c r="N7511" i="1" s="1"/>
  <c r="O7509" i="1"/>
  <c r="O7508" i="1" s="1"/>
  <c r="N7509" i="1"/>
  <c r="N7508" i="1" s="1"/>
  <c r="O7504" i="1"/>
  <c r="N7504" i="1"/>
  <c r="O7493" i="1"/>
  <c r="N7493" i="1"/>
  <c r="O7487" i="1"/>
  <c r="O7485" i="1" s="1"/>
  <c r="N7487" i="1"/>
  <c r="N7485" i="1" s="1"/>
  <c r="O7467" i="1"/>
  <c r="O7466" i="1" s="1"/>
  <c r="N7467" i="1"/>
  <c r="N7466" i="1" s="1"/>
  <c r="O7462" i="1"/>
  <c r="O7456" i="1" s="1"/>
  <c r="N7462" i="1"/>
  <c r="N7456" i="1" s="1"/>
  <c r="O7454" i="1"/>
  <c r="N7454" i="1"/>
  <c r="O7448" i="1"/>
  <c r="O7446" i="1" s="1"/>
  <c r="N7448" i="1"/>
  <c r="N7446" i="1" s="1"/>
  <c r="O7430" i="1"/>
  <c r="O7429" i="1" s="1"/>
  <c r="N7430" i="1"/>
  <c r="N7429" i="1" s="1"/>
  <c r="O7425" i="1"/>
  <c r="O7424" i="1" s="1"/>
  <c r="N7425" i="1"/>
  <c r="N7424" i="1" s="1"/>
  <c r="O7420" i="1"/>
  <c r="O7411" i="1" s="1"/>
  <c r="N7420" i="1"/>
  <c r="N7411" i="1" s="1"/>
  <c r="O7409" i="1"/>
  <c r="N7409" i="1"/>
  <c r="O7404" i="1"/>
  <c r="O7402" i="1" s="1"/>
  <c r="N7404" i="1"/>
  <c r="N7402" i="1" s="1"/>
  <c r="O7385" i="1"/>
  <c r="O7384" i="1" s="1"/>
  <c r="O7383" i="1" s="1"/>
  <c r="N7385" i="1"/>
  <c r="N7384" i="1" s="1"/>
  <c r="N7383" i="1" s="1"/>
  <c r="O7379" i="1"/>
  <c r="O7378" i="1" s="1"/>
  <c r="N7379" i="1"/>
  <c r="N7378" i="1" s="1"/>
  <c r="O7372" i="1"/>
  <c r="O7363" i="1" s="1"/>
  <c r="N7372" i="1"/>
  <c r="N7363" i="1" s="1"/>
  <c r="O7361" i="1"/>
  <c r="N7361" i="1"/>
  <c r="O7355" i="1"/>
  <c r="O7353" i="1" s="1"/>
  <c r="N7355" i="1"/>
  <c r="N7353" i="1" s="1"/>
  <c r="O7337" i="1"/>
  <c r="O7336" i="1" s="1"/>
  <c r="N7337" i="1"/>
  <c r="N7336" i="1" s="1"/>
  <c r="O7332" i="1"/>
  <c r="O7331" i="1" s="1"/>
  <c r="N7332" i="1"/>
  <c r="N7331" i="1" s="1"/>
  <c r="O7327" i="1"/>
  <c r="O7319" i="1" s="1"/>
  <c r="N7327" i="1"/>
  <c r="N7319" i="1" s="1"/>
  <c r="O7317" i="1"/>
  <c r="N7317" i="1"/>
  <c r="O7311" i="1"/>
  <c r="O7309" i="1" s="1"/>
  <c r="N7311" i="1"/>
  <c r="N7309" i="1" s="1"/>
  <c r="O7295" i="1"/>
  <c r="O7294" i="1" s="1"/>
  <c r="N7295" i="1"/>
  <c r="N7294" i="1" s="1"/>
  <c r="O7290" i="1"/>
  <c r="O7289" i="1" s="1"/>
  <c r="N7290" i="1"/>
  <c r="N7289" i="1" s="1"/>
  <c r="O7287" i="1"/>
  <c r="O7286" i="1" s="1"/>
  <c r="O7285" i="1" s="1"/>
  <c r="N7287" i="1"/>
  <c r="N7286" i="1" s="1"/>
  <c r="N7285" i="1" s="1"/>
  <c r="O7281" i="1"/>
  <c r="O7280" i="1" s="1"/>
  <c r="N7281" i="1"/>
  <c r="N7280" i="1" s="1"/>
  <c r="O7275" i="1"/>
  <c r="O7267" i="1" s="1"/>
  <c r="N7275" i="1"/>
  <c r="N7267" i="1" s="1"/>
  <c r="O7265" i="1"/>
  <c r="N7265" i="1"/>
  <c r="O7259" i="1"/>
  <c r="O7257" i="1" s="1"/>
  <c r="N7259" i="1"/>
  <c r="N7257" i="1" s="1"/>
  <c r="O7241" i="1"/>
  <c r="O7240" i="1" s="1"/>
  <c r="N7241" i="1"/>
  <c r="N7240" i="1" s="1"/>
  <c r="O7236" i="1"/>
  <c r="O7235" i="1" s="1"/>
  <c r="N7236" i="1"/>
  <c r="N7235" i="1" s="1"/>
  <c r="O7231" i="1"/>
  <c r="O7222" i="1" s="1"/>
  <c r="N7231" i="1"/>
  <c r="N7222" i="1" s="1"/>
  <c r="O7220" i="1"/>
  <c r="N7220" i="1"/>
  <c r="O7214" i="1"/>
  <c r="O7212" i="1" s="1"/>
  <c r="N7214" i="1"/>
  <c r="N7212" i="1" s="1"/>
  <c r="O7195" i="1"/>
  <c r="O7194" i="1" s="1"/>
  <c r="N7195" i="1"/>
  <c r="N7194" i="1" s="1"/>
  <c r="O7190" i="1"/>
  <c r="O7189" i="1" s="1"/>
  <c r="N7190" i="1"/>
  <c r="N7189" i="1" s="1"/>
  <c r="O7184" i="1"/>
  <c r="O7175" i="1" s="1"/>
  <c r="N7184" i="1"/>
  <c r="N7175" i="1" s="1"/>
  <c r="O7173" i="1"/>
  <c r="N7173" i="1"/>
  <c r="O7167" i="1"/>
  <c r="O7165" i="1" s="1"/>
  <c r="N7167" i="1"/>
  <c r="N7165" i="1" s="1"/>
  <c r="O7149" i="1"/>
  <c r="O7148" i="1" s="1"/>
  <c r="N7149" i="1"/>
  <c r="N7148" i="1" s="1"/>
  <c r="O7144" i="1"/>
  <c r="O7143" i="1" s="1"/>
  <c r="N7144" i="1"/>
  <c r="N7143" i="1" s="1"/>
  <c r="O7139" i="1"/>
  <c r="O7130" i="1" s="1"/>
  <c r="N7139" i="1"/>
  <c r="N7130" i="1" s="1"/>
  <c r="O7128" i="1"/>
  <c r="N7128" i="1"/>
  <c r="O7122" i="1"/>
  <c r="O7120" i="1" s="1"/>
  <c r="N7122" i="1"/>
  <c r="N7120" i="1" s="1"/>
  <c r="O7104" i="1"/>
  <c r="O7103" i="1" s="1"/>
  <c r="N7104" i="1"/>
  <c r="N7103" i="1" s="1"/>
  <c r="O7099" i="1"/>
  <c r="O7098" i="1" s="1"/>
  <c r="N7099" i="1"/>
  <c r="N7098" i="1" s="1"/>
  <c r="O7093" i="1"/>
  <c r="O7084" i="1" s="1"/>
  <c r="N7093" i="1"/>
  <c r="N7084" i="1" s="1"/>
  <c r="O7082" i="1"/>
  <c r="N7082" i="1"/>
  <c r="O7076" i="1"/>
  <c r="O7074" i="1" s="1"/>
  <c r="N7076" i="1"/>
  <c r="N7074" i="1" s="1"/>
  <c r="O7060" i="1"/>
  <c r="O7059" i="1" s="1"/>
  <c r="N7060" i="1"/>
  <c r="N7059" i="1" s="1"/>
  <c r="O7055" i="1"/>
  <c r="O7054" i="1" s="1"/>
  <c r="N7055" i="1"/>
  <c r="N7054" i="1" s="1"/>
  <c r="O7049" i="1"/>
  <c r="O7041" i="1" s="1"/>
  <c r="N7049" i="1"/>
  <c r="N7041" i="1" s="1"/>
  <c r="O7039" i="1"/>
  <c r="N7039" i="1"/>
  <c r="O7033" i="1"/>
  <c r="O7031" i="1" s="1"/>
  <c r="N7033" i="1"/>
  <c r="N7031" i="1" s="1"/>
  <c r="O7015" i="1"/>
  <c r="O7014" i="1" s="1"/>
  <c r="N7015" i="1"/>
  <c r="N7014" i="1" s="1"/>
  <c r="O7010" i="1"/>
  <c r="O7009" i="1" s="1"/>
  <c r="N7010" i="1"/>
  <c r="N7009" i="1" s="1"/>
  <c r="O7004" i="1"/>
  <c r="O6995" i="1" s="1"/>
  <c r="N7004" i="1"/>
  <c r="N6995" i="1" s="1"/>
  <c r="O6993" i="1"/>
  <c r="N6993" i="1"/>
  <c r="O6988" i="1"/>
  <c r="O6986" i="1" s="1"/>
  <c r="N6988" i="1"/>
  <c r="N6986" i="1" s="1"/>
  <c r="O6970" i="1"/>
  <c r="O6969" i="1" s="1"/>
  <c r="N6970" i="1"/>
  <c r="N6969" i="1" s="1"/>
  <c r="O6965" i="1"/>
  <c r="O6964" i="1" s="1"/>
  <c r="N6965" i="1"/>
  <c r="N6964" i="1" s="1"/>
  <c r="O6960" i="1"/>
  <c r="O6951" i="1" s="1"/>
  <c r="N6960" i="1"/>
  <c r="N6951" i="1" s="1"/>
  <c r="O6949" i="1"/>
  <c r="N6949" i="1"/>
  <c r="O6943" i="1"/>
  <c r="O6941" i="1" s="1"/>
  <c r="N6943" i="1"/>
  <c r="N6941" i="1" s="1"/>
  <c r="O6925" i="1"/>
  <c r="O6924" i="1" s="1"/>
  <c r="N6925" i="1"/>
  <c r="N6924" i="1" s="1"/>
  <c r="O6920" i="1"/>
  <c r="O6919" i="1" s="1"/>
  <c r="N6920" i="1"/>
  <c r="N6919" i="1" s="1"/>
  <c r="O6915" i="1"/>
  <c r="O6906" i="1" s="1"/>
  <c r="N6915" i="1"/>
  <c r="N6906" i="1" s="1"/>
  <c r="O6904" i="1"/>
  <c r="N6904" i="1"/>
  <c r="O6898" i="1"/>
  <c r="O6896" i="1" s="1"/>
  <c r="N6898" i="1"/>
  <c r="N6896" i="1" s="1"/>
  <c r="O6878" i="1"/>
  <c r="O6877" i="1" s="1"/>
  <c r="N6878" i="1"/>
  <c r="N6877" i="1" s="1"/>
  <c r="O6873" i="1"/>
  <c r="O6872" i="1" s="1"/>
  <c r="N6873" i="1"/>
  <c r="N6872" i="1" s="1"/>
  <c r="O6867" i="1"/>
  <c r="O6858" i="1" s="1"/>
  <c r="N6867" i="1"/>
  <c r="N6858" i="1" s="1"/>
  <c r="O6856" i="1"/>
  <c r="N6856" i="1"/>
  <c r="O6850" i="1"/>
  <c r="O6848" i="1" s="1"/>
  <c r="N6850" i="1"/>
  <c r="N6848" i="1" s="1"/>
  <c r="O6832" i="1"/>
  <c r="O6831" i="1" s="1"/>
  <c r="N6832" i="1"/>
  <c r="N6831" i="1" s="1"/>
  <c r="O6827" i="1"/>
  <c r="O6826" i="1" s="1"/>
  <c r="N6827" i="1"/>
  <c r="N6826" i="1" s="1"/>
  <c r="O6821" i="1"/>
  <c r="O6812" i="1" s="1"/>
  <c r="N6821" i="1"/>
  <c r="N6812" i="1" s="1"/>
  <c r="O6810" i="1"/>
  <c r="N6810" i="1"/>
  <c r="O6804" i="1"/>
  <c r="O6802" i="1" s="1"/>
  <c r="N6804" i="1"/>
  <c r="N6802" i="1" s="1"/>
  <c r="O6788" i="1"/>
  <c r="O6787" i="1" s="1"/>
  <c r="N6788" i="1"/>
  <c r="N6787" i="1" s="1"/>
  <c r="O6785" i="1"/>
  <c r="O6784" i="1" s="1"/>
  <c r="N6785" i="1"/>
  <c r="N6784" i="1" s="1"/>
  <c r="O6780" i="1"/>
  <c r="O6773" i="1" s="1"/>
  <c r="N6780" i="1"/>
  <c r="N6773" i="1" s="1"/>
  <c r="O6771" i="1"/>
  <c r="N6771" i="1"/>
  <c r="O6766" i="1"/>
  <c r="O6764" i="1" s="1"/>
  <c r="N6766" i="1"/>
  <c r="N6764" i="1" s="1"/>
  <c r="O6748" i="1"/>
  <c r="O6747" i="1" s="1"/>
  <c r="N6748" i="1"/>
  <c r="N6747" i="1" s="1"/>
  <c r="O6744" i="1"/>
  <c r="O6743" i="1" s="1"/>
  <c r="N6744" i="1"/>
  <c r="N6743" i="1" s="1"/>
  <c r="O6738" i="1"/>
  <c r="O6729" i="1" s="1"/>
  <c r="N6738" i="1"/>
  <c r="N6729" i="1" s="1"/>
  <c r="O6727" i="1"/>
  <c r="N6727" i="1"/>
  <c r="O6721" i="1"/>
  <c r="O6719" i="1" s="1"/>
  <c r="N6721" i="1"/>
  <c r="N6719" i="1" s="1"/>
  <c r="O6705" i="1"/>
  <c r="O6704" i="1" s="1"/>
  <c r="N6705" i="1"/>
  <c r="N6704" i="1" s="1"/>
  <c r="O6701" i="1"/>
  <c r="O6700" i="1" s="1"/>
  <c r="N6701" i="1"/>
  <c r="N6700" i="1" s="1"/>
  <c r="O6695" i="1"/>
  <c r="O6686" i="1" s="1"/>
  <c r="N6695" i="1"/>
  <c r="N6686" i="1" s="1"/>
  <c r="O6684" i="1"/>
  <c r="N6684" i="1"/>
  <c r="O6678" i="1"/>
  <c r="O6676" i="1" s="1"/>
  <c r="N6678" i="1"/>
  <c r="N6676" i="1" s="1"/>
  <c r="O6662" i="1"/>
  <c r="O6661" i="1" s="1"/>
  <c r="N6662" i="1"/>
  <c r="N6661" i="1" s="1"/>
  <c r="O6658" i="1"/>
  <c r="O6657" i="1" s="1"/>
  <c r="N6658" i="1"/>
  <c r="N6657" i="1" s="1"/>
  <c r="O6653" i="1"/>
  <c r="O6644" i="1" s="1"/>
  <c r="N6653" i="1"/>
  <c r="N6644" i="1" s="1"/>
  <c r="O6642" i="1"/>
  <c r="N6642" i="1"/>
  <c r="O6637" i="1"/>
  <c r="O6635" i="1" s="1"/>
  <c r="N6637" i="1"/>
  <c r="N6635" i="1" s="1"/>
  <c r="O6619" i="1"/>
  <c r="O6618" i="1" s="1"/>
  <c r="N6619" i="1"/>
  <c r="N6618" i="1" s="1"/>
  <c r="O6615" i="1"/>
  <c r="O6614" i="1" s="1"/>
  <c r="N6615" i="1"/>
  <c r="N6614" i="1" s="1"/>
  <c r="O6609" i="1"/>
  <c r="O6600" i="1" s="1"/>
  <c r="N6609" i="1"/>
  <c r="N6600" i="1" s="1"/>
  <c r="O6598" i="1"/>
  <c r="N6598" i="1"/>
  <c r="O6592" i="1"/>
  <c r="O6590" i="1" s="1"/>
  <c r="N6592" i="1"/>
  <c r="N6590" i="1" s="1"/>
  <c r="O6574" i="1"/>
  <c r="O6573" i="1" s="1"/>
  <c r="N6574" i="1"/>
  <c r="N6573" i="1" s="1"/>
  <c r="O6569" i="1"/>
  <c r="O6568" i="1" s="1"/>
  <c r="N6569" i="1"/>
  <c r="N6568" i="1" s="1"/>
  <c r="O6563" i="1"/>
  <c r="O6554" i="1" s="1"/>
  <c r="N6563" i="1"/>
  <c r="N6554" i="1" s="1"/>
  <c r="O6552" i="1"/>
  <c r="N6552" i="1"/>
  <c r="O6546" i="1"/>
  <c r="O6544" i="1" s="1"/>
  <c r="N6546" i="1"/>
  <c r="N6544" i="1" s="1"/>
  <c r="O6528" i="1"/>
  <c r="O6527" i="1" s="1"/>
  <c r="N6528" i="1"/>
  <c r="N6527" i="1" s="1"/>
  <c r="O6523" i="1"/>
  <c r="O6522" i="1" s="1"/>
  <c r="N6523" i="1"/>
  <c r="N6522" i="1" s="1"/>
  <c r="O6517" i="1"/>
  <c r="O6508" i="1" s="1"/>
  <c r="N6517" i="1"/>
  <c r="N6508" i="1" s="1"/>
  <c r="O6506" i="1"/>
  <c r="N6506" i="1"/>
  <c r="O6500" i="1"/>
  <c r="O6498" i="1" s="1"/>
  <c r="N6500" i="1"/>
  <c r="N6498" i="1" s="1"/>
  <c r="O6482" i="1"/>
  <c r="O6481" i="1" s="1"/>
  <c r="N6482" i="1"/>
  <c r="N6481" i="1" s="1"/>
  <c r="O6477" i="1"/>
  <c r="O6476" i="1" s="1"/>
  <c r="N6477" i="1"/>
  <c r="N6476" i="1" s="1"/>
  <c r="O6472" i="1"/>
  <c r="O6463" i="1" s="1"/>
  <c r="N6472" i="1"/>
  <c r="N6463" i="1" s="1"/>
  <c r="O6461" i="1"/>
  <c r="N6461" i="1"/>
  <c r="O6455" i="1"/>
  <c r="O6453" i="1" s="1"/>
  <c r="N6455" i="1"/>
  <c r="N6453" i="1" s="1"/>
  <c r="O6437" i="1"/>
  <c r="O6436" i="1" s="1"/>
  <c r="N6437" i="1"/>
  <c r="N6436" i="1" s="1"/>
  <c r="O6433" i="1"/>
  <c r="O6432" i="1" s="1"/>
  <c r="N6433" i="1"/>
  <c r="N6432" i="1" s="1"/>
  <c r="O6428" i="1"/>
  <c r="O6419" i="1" s="1"/>
  <c r="N6428" i="1"/>
  <c r="N6419" i="1" s="1"/>
  <c r="O6417" i="1"/>
  <c r="N6417" i="1"/>
  <c r="O6411" i="1"/>
  <c r="O6409" i="1" s="1"/>
  <c r="N6411" i="1"/>
  <c r="N6409" i="1" s="1"/>
  <c r="O6395" i="1"/>
  <c r="O6394" i="1" s="1"/>
  <c r="N6395" i="1"/>
  <c r="N6394" i="1" s="1"/>
  <c r="O6390" i="1"/>
  <c r="N6390" i="1"/>
  <c r="O6388" i="1"/>
  <c r="N6388" i="1"/>
  <c r="O6386" i="1"/>
  <c r="O6384" i="1" s="1"/>
  <c r="N6386" i="1"/>
  <c r="N6384" i="1" s="1"/>
  <c r="O6368" i="1"/>
  <c r="O6367" i="1" s="1"/>
  <c r="N6368" i="1"/>
  <c r="N6367" i="1" s="1"/>
  <c r="O6364" i="1"/>
  <c r="O6363" i="1" s="1"/>
  <c r="N6364" i="1"/>
  <c r="N6363" i="1" s="1"/>
  <c r="O6359" i="1"/>
  <c r="O6350" i="1" s="1"/>
  <c r="N6359" i="1"/>
  <c r="N6350" i="1" s="1"/>
  <c r="O6348" i="1"/>
  <c r="N6348" i="1"/>
  <c r="O6342" i="1"/>
  <c r="O6340" i="1" s="1"/>
  <c r="N6342" i="1"/>
  <c r="N6340" i="1" s="1"/>
  <c r="O6328" i="1"/>
  <c r="O6327" i="1" s="1"/>
  <c r="N6328" i="1"/>
  <c r="N6327" i="1" s="1"/>
  <c r="O6323" i="1"/>
  <c r="O6322" i="1" s="1"/>
  <c r="N6323" i="1"/>
  <c r="N6322" i="1" s="1"/>
  <c r="O6320" i="1"/>
  <c r="O6319" i="1" s="1"/>
  <c r="N6320" i="1"/>
  <c r="N6319" i="1" s="1"/>
  <c r="O6316" i="1"/>
  <c r="O6315" i="1" s="1"/>
  <c r="N6316" i="1"/>
  <c r="N6315" i="1" s="1"/>
  <c r="O6311" i="1"/>
  <c r="O6303" i="1" s="1"/>
  <c r="N6311" i="1"/>
  <c r="N6303" i="1" s="1"/>
  <c r="O6301" i="1"/>
  <c r="N6301" i="1"/>
  <c r="O6295" i="1"/>
  <c r="O6293" i="1" s="1"/>
  <c r="N6295" i="1"/>
  <c r="N6293" i="1" s="1"/>
  <c r="O6279" i="1"/>
  <c r="O6278" i="1" s="1"/>
  <c r="N6279" i="1"/>
  <c r="N6278" i="1" s="1"/>
  <c r="O6275" i="1"/>
  <c r="O6274" i="1" s="1"/>
  <c r="N6275" i="1"/>
  <c r="N6274" i="1" s="1"/>
  <c r="O6270" i="1"/>
  <c r="O6261" i="1" s="1"/>
  <c r="N6270" i="1"/>
  <c r="N6261" i="1" s="1"/>
  <c r="O6259" i="1"/>
  <c r="N6259" i="1"/>
  <c r="O6253" i="1"/>
  <c r="O6251" i="1" s="1"/>
  <c r="N6253" i="1"/>
  <c r="N6251" i="1" s="1"/>
  <c r="O6239" i="1"/>
  <c r="O6238" i="1" s="1"/>
  <c r="N6239" i="1"/>
  <c r="N6238" i="1" s="1"/>
  <c r="O6236" i="1"/>
  <c r="O6235" i="1" s="1"/>
  <c r="N6236" i="1"/>
  <c r="N6235" i="1" s="1"/>
  <c r="O6233" i="1"/>
  <c r="O6232" i="1" s="1"/>
  <c r="N6233" i="1"/>
  <c r="N6232" i="1" s="1"/>
  <c r="O6229" i="1"/>
  <c r="O6228" i="1" s="1"/>
  <c r="N6229" i="1"/>
  <c r="N6228" i="1" s="1"/>
  <c r="O6224" i="1"/>
  <c r="O6215" i="1" s="1"/>
  <c r="N6224" i="1"/>
  <c r="N6215" i="1" s="1"/>
  <c r="O6213" i="1"/>
  <c r="N6213" i="1"/>
  <c r="O6208" i="1"/>
  <c r="O6206" i="1" s="1"/>
  <c r="N6208" i="1"/>
  <c r="N6206" i="1" s="1"/>
  <c r="O6193" i="1"/>
  <c r="O6192" i="1" s="1"/>
  <c r="N6193" i="1"/>
  <c r="N6192" i="1" s="1"/>
  <c r="O6189" i="1"/>
  <c r="O6188" i="1" s="1"/>
  <c r="N6189" i="1"/>
  <c r="N6188" i="1" s="1"/>
  <c r="O6184" i="1"/>
  <c r="O6175" i="1" s="1"/>
  <c r="N6184" i="1"/>
  <c r="N6175" i="1" s="1"/>
  <c r="O6173" i="1"/>
  <c r="N6173" i="1"/>
  <c r="O6167" i="1"/>
  <c r="O6165" i="1" s="1"/>
  <c r="N6167" i="1"/>
  <c r="N6165" i="1" s="1"/>
  <c r="O6149" i="1"/>
  <c r="N6149" i="1"/>
  <c r="O6145" i="1"/>
  <c r="O6144" i="1" s="1"/>
  <c r="N6145" i="1"/>
  <c r="N6144" i="1" s="1"/>
  <c r="O6140" i="1"/>
  <c r="O6139" i="1" s="1"/>
  <c r="N6140" i="1"/>
  <c r="N6139" i="1" s="1"/>
  <c r="O6133" i="1"/>
  <c r="N6133" i="1"/>
  <c r="O6122" i="1"/>
  <c r="N6122" i="1"/>
  <c r="O6116" i="1"/>
  <c r="O6114" i="1" s="1"/>
  <c r="N6116" i="1"/>
  <c r="N6114" i="1" s="1"/>
  <c r="O6100" i="1"/>
  <c r="N6100" i="1"/>
  <c r="O6097" i="1"/>
  <c r="N6097" i="1"/>
  <c r="O6096" i="1"/>
  <c r="N6096" i="1"/>
  <c r="O6095" i="1"/>
  <c r="N6095" i="1"/>
  <c r="O6087" i="1"/>
  <c r="O6086" i="1" s="1"/>
  <c r="O6085" i="1" s="1"/>
  <c r="N6087" i="1"/>
  <c r="N6086" i="1" s="1"/>
  <c r="N6085" i="1" s="1"/>
  <c r="O6084" i="1"/>
  <c r="N6084" i="1"/>
  <c r="O6083" i="1"/>
  <c r="N6083" i="1"/>
  <c r="O6082" i="1"/>
  <c r="N6082" i="1"/>
  <c r="O6078" i="1"/>
  <c r="N6078" i="1"/>
  <c r="O6077" i="1"/>
  <c r="N6077" i="1"/>
  <c r="O6076" i="1"/>
  <c r="N6076" i="1"/>
  <c r="O6075" i="1"/>
  <c r="N6075" i="1"/>
  <c r="O6074" i="1"/>
  <c r="N6074" i="1"/>
  <c r="O6073" i="1"/>
  <c r="N6073" i="1"/>
  <c r="O6072" i="1"/>
  <c r="N6072" i="1"/>
  <c r="O6071" i="1"/>
  <c r="N6071" i="1"/>
  <c r="O6069" i="1"/>
  <c r="N6069" i="1"/>
  <c r="O6067" i="1"/>
  <c r="N6067" i="1"/>
  <c r="O6066" i="1"/>
  <c r="N6066" i="1"/>
  <c r="O6065" i="1"/>
  <c r="N6065" i="1"/>
  <c r="O6064" i="1"/>
  <c r="N6064" i="1"/>
  <c r="O6063" i="1"/>
  <c r="N6063" i="1"/>
  <c r="O6061" i="1"/>
  <c r="N6061" i="1"/>
  <c r="O6042" i="1"/>
  <c r="O6041" i="1" s="1"/>
  <c r="N6042" i="1"/>
  <c r="N6041" i="1" s="1"/>
  <c r="O6039" i="1"/>
  <c r="O6038" i="1" s="1"/>
  <c r="N6039" i="1"/>
  <c r="N6038" i="1" s="1"/>
  <c r="O6034" i="1"/>
  <c r="O6025" i="1" s="1"/>
  <c r="N6034" i="1"/>
  <c r="N6025" i="1" s="1"/>
  <c r="O6023" i="1"/>
  <c r="N6023" i="1"/>
  <c r="O6017" i="1"/>
  <c r="O6015" i="1" s="1"/>
  <c r="N6017" i="1"/>
  <c r="N6015" i="1" s="1"/>
  <c r="O6000" i="1"/>
  <c r="O5999" i="1" s="1"/>
  <c r="N6000" i="1"/>
  <c r="N5999" i="1" s="1"/>
  <c r="O5997" i="1"/>
  <c r="O5996" i="1" s="1"/>
  <c r="N5997" i="1"/>
  <c r="N5996" i="1" s="1"/>
  <c r="O5992" i="1"/>
  <c r="O5984" i="1" s="1"/>
  <c r="N5992" i="1"/>
  <c r="N5984" i="1" s="1"/>
  <c r="O5982" i="1"/>
  <c r="N5982" i="1"/>
  <c r="O5976" i="1"/>
  <c r="O5974" i="1" s="1"/>
  <c r="N5976" i="1"/>
  <c r="N5974" i="1" s="1"/>
  <c r="O5960" i="1"/>
  <c r="O5959" i="1" s="1"/>
  <c r="N5960" i="1"/>
  <c r="N5959" i="1" s="1"/>
  <c r="O5957" i="1"/>
  <c r="O5956" i="1" s="1"/>
  <c r="N5957" i="1"/>
  <c r="N5956" i="1" s="1"/>
  <c r="O5952" i="1"/>
  <c r="O5944" i="1" s="1"/>
  <c r="N5952" i="1"/>
  <c r="N5944" i="1" s="1"/>
  <c r="O5942" i="1"/>
  <c r="N5942" i="1"/>
  <c r="O5936" i="1"/>
  <c r="O5934" i="1" s="1"/>
  <c r="N5936" i="1"/>
  <c r="N5934" i="1" s="1"/>
  <c r="O5919" i="1"/>
  <c r="O5918" i="1" s="1"/>
  <c r="N5919" i="1"/>
  <c r="N5918" i="1" s="1"/>
  <c r="O5916" i="1"/>
  <c r="O5915" i="1" s="1"/>
  <c r="N5916" i="1"/>
  <c r="N5915" i="1" s="1"/>
  <c r="O5911" i="1"/>
  <c r="O5902" i="1" s="1"/>
  <c r="N5911" i="1"/>
  <c r="N5902" i="1" s="1"/>
  <c r="O5900" i="1"/>
  <c r="N5900" i="1"/>
  <c r="O5894" i="1"/>
  <c r="O5892" i="1" s="1"/>
  <c r="N5894" i="1"/>
  <c r="N5892" i="1" s="1"/>
  <c r="O5877" i="1"/>
  <c r="O5876" i="1" s="1"/>
  <c r="N5877" i="1"/>
  <c r="N5876" i="1" s="1"/>
  <c r="O5873" i="1"/>
  <c r="O5872" i="1" s="1"/>
  <c r="O5871" i="1" s="1"/>
  <c r="N5873" i="1"/>
  <c r="N5872" i="1" s="1"/>
  <c r="N5871" i="1" s="1"/>
  <c r="O5867" i="1"/>
  <c r="O5858" i="1" s="1"/>
  <c r="N5867" i="1"/>
  <c r="N5858" i="1" s="1"/>
  <c r="O5856" i="1"/>
  <c r="N5856" i="1"/>
  <c r="O5850" i="1"/>
  <c r="O5848" i="1" s="1"/>
  <c r="N5850" i="1"/>
  <c r="N5848" i="1" s="1"/>
  <c r="O5833" i="1"/>
  <c r="O5832" i="1" s="1"/>
  <c r="N5833" i="1"/>
  <c r="N5832" i="1" s="1"/>
  <c r="O5830" i="1"/>
  <c r="O5829" i="1" s="1"/>
  <c r="N5830" i="1"/>
  <c r="N5829" i="1" s="1"/>
  <c r="O5825" i="1"/>
  <c r="O5817" i="1" s="1"/>
  <c r="N5825" i="1"/>
  <c r="N5817" i="1" s="1"/>
  <c r="O5815" i="1"/>
  <c r="N5815" i="1"/>
  <c r="O5809" i="1"/>
  <c r="O5807" i="1" s="1"/>
  <c r="N5809" i="1"/>
  <c r="N5807" i="1" s="1"/>
  <c r="O5792" i="1"/>
  <c r="O5791" i="1" s="1"/>
  <c r="N5792" i="1"/>
  <c r="N5791" i="1" s="1"/>
  <c r="O5789" i="1"/>
  <c r="O5788" i="1" s="1"/>
  <c r="N5789" i="1"/>
  <c r="N5788" i="1" s="1"/>
  <c r="O5784" i="1"/>
  <c r="O5776" i="1" s="1"/>
  <c r="N5784" i="1"/>
  <c r="N5776" i="1" s="1"/>
  <c r="O5774" i="1"/>
  <c r="N5774" i="1"/>
  <c r="O5768" i="1"/>
  <c r="O5766" i="1" s="1"/>
  <c r="N5768" i="1"/>
  <c r="N5766" i="1" s="1"/>
  <c r="O5751" i="1"/>
  <c r="O5750" i="1" s="1"/>
  <c r="N5751" i="1"/>
  <c r="N5750" i="1" s="1"/>
  <c r="O5748" i="1"/>
  <c r="O5747" i="1" s="1"/>
  <c r="N5748" i="1"/>
  <c r="N5747" i="1" s="1"/>
  <c r="O5743" i="1"/>
  <c r="O5734" i="1" s="1"/>
  <c r="N5743" i="1"/>
  <c r="N5734" i="1" s="1"/>
  <c r="O5732" i="1"/>
  <c r="N5732" i="1"/>
  <c r="O5726" i="1"/>
  <c r="O5724" i="1" s="1"/>
  <c r="N5726" i="1"/>
  <c r="N5724" i="1" s="1"/>
  <c r="O5709" i="1"/>
  <c r="O5708" i="1" s="1"/>
  <c r="N5709" i="1"/>
  <c r="N5708" i="1" s="1"/>
  <c r="O5706" i="1"/>
  <c r="O5705" i="1" s="1"/>
  <c r="N5706" i="1"/>
  <c r="N5705" i="1" s="1"/>
  <c r="O5701" i="1"/>
  <c r="O5692" i="1" s="1"/>
  <c r="N5701" i="1"/>
  <c r="N5692" i="1" s="1"/>
  <c r="O5690" i="1"/>
  <c r="N5690" i="1"/>
  <c r="O5684" i="1"/>
  <c r="O5682" i="1" s="1"/>
  <c r="N5684" i="1"/>
  <c r="N5682" i="1" s="1"/>
  <c r="O5667" i="1"/>
  <c r="O5666" i="1" s="1"/>
  <c r="N5667" i="1"/>
  <c r="N5666" i="1" s="1"/>
  <c r="O5664" i="1"/>
  <c r="O5663" i="1" s="1"/>
  <c r="N5664" i="1"/>
  <c r="N5663" i="1" s="1"/>
  <c r="O5659" i="1"/>
  <c r="O5651" i="1" s="1"/>
  <c r="N5659" i="1"/>
  <c r="N5651" i="1" s="1"/>
  <c r="O5649" i="1"/>
  <c r="N5649" i="1"/>
  <c r="O5643" i="1"/>
  <c r="O5641" i="1" s="1"/>
  <c r="N5643" i="1"/>
  <c r="N5641" i="1" s="1"/>
  <c r="O5626" i="1"/>
  <c r="O5625" i="1" s="1"/>
  <c r="N5626" i="1"/>
  <c r="N5625" i="1" s="1"/>
  <c r="O5623" i="1"/>
  <c r="O5622" i="1" s="1"/>
  <c r="N5623" i="1"/>
  <c r="N5622" i="1" s="1"/>
  <c r="O5618" i="1"/>
  <c r="O5610" i="1" s="1"/>
  <c r="N5618" i="1"/>
  <c r="N5610" i="1" s="1"/>
  <c r="O5608" i="1"/>
  <c r="N5608" i="1"/>
  <c r="O5602" i="1"/>
  <c r="O5600" i="1" s="1"/>
  <c r="N5602" i="1"/>
  <c r="N5600" i="1" s="1"/>
  <c r="O5586" i="1"/>
  <c r="O5585" i="1" s="1"/>
  <c r="N5586" i="1"/>
  <c r="N5585" i="1" s="1"/>
  <c r="O5583" i="1"/>
  <c r="O5582" i="1" s="1"/>
  <c r="N5583" i="1"/>
  <c r="N5582" i="1" s="1"/>
  <c r="O5578" i="1"/>
  <c r="O5569" i="1" s="1"/>
  <c r="N5578" i="1"/>
  <c r="N5569" i="1" s="1"/>
  <c r="O5567" i="1"/>
  <c r="N5567" i="1"/>
  <c r="O5561" i="1"/>
  <c r="O5559" i="1" s="1"/>
  <c r="N5561" i="1"/>
  <c r="N5559" i="1" s="1"/>
  <c r="O5545" i="1"/>
  <c r="O5544" i="1" s="1"/>
  <c r="N5545" i="1"/>
  <c r="N5544" i="1" s="1"/>
  <c r="O5542" i="1"/>
  <c r="O5541" i="1" s="1"/>
  <c r="N5542" i="1"/>
  <c r="N5541" i="1" s="1"/>
  <c r="O5537" i="1"/>
  <c r="O5529" i="1" s="1"/>
  <c r="N5537" i="1"/>
  <c r="N5529" i="1" s="1"/>
  <c r="O5527" i="1"/>
  <c r="N5527" i="1"/>
  <c r="O5521" i="1"/>
  <c r="O5519" i="1" s="1"/>
  <c r="N5521" i="1"/>
  <c r="N5519" i="1" s="1"/>
  <c r="O5504" i="1"/>
  <c r="O5503" i="1" s="1"/>
  <c r="N5504" i="1"/>
  <c r="N5503" i="1" s="1"/>
  <c r="O5501" i="1"/>
  <c r="O5500" i="1" s="1"/>
  <c r="N5501" i="1"/>
  <c r="N5500" i="1" s="1"/>
  <c r="O5496" i="1"/>
  <c r="O5488" i="1" s="1"/>
  <c r="N5496" i="1"/>
  <c r="N5488" i="1" s="1"/>
  <c r="O5486" i="1"/>
  <c r="N5486" i="1"/>
  <c r="O5480" i="1"/>
  <c r="O5478" i="1" s="1"/>
  <c r="N5480" i="1"/>
  <c r="N5478" i="1" s="1"/>
  <c r="O5464" i="1"/>
  <c r="O5463" i="1" s="1"/>
  <c r="N5464" i="1"/>
  <c r="N5463" i="1" s="1"/>
  <c r="O5461" i="1"/>
  <c r="O5460" i="1" s="1"/>
  <c r="N5461" i="1"/>
  <c r="N5460" i="1" s="1"/>
  <c r="O5456" i="1"/>
  <c r="O5448" i="1" s="1"/>
  <c r="N5456" i="1"/>
  <c r="N5448" i="1" s="1"/>
  <c r="O5446" i="1"/>
  <c r="N5446" i="1"/>
  <c r="O5440" i="1"/>
  <c r="O5438" i="1" s="1"/>
  <c r="N5440" i="1"/>
  <c r="N5438" i="1" s="1"/>
  <c r="O5423" i="1"/>
  <c r="O5422" i="1" s="1"/>
  <c r="N5423" i="1"/>
  <c r="N5422" i="1" s="1"/>
  <c r="O5420" i="1"/>
  <c r="O5419" i="1" s="1"/>
  <c r="N5420" i="1"/>
  <c r="N5419" i="1" s="1"/>
  <c r="O5415" i="1"/>
  <c r="O5407" i="1" s="1"/>
  <c r="N5415" i="1"/>
  <c r="N5407" i="1" s="1"/>
  <c r="O5405" i="1"/>
  <c r="N5405" i="1"/>
  <c r="O5399" i="1"/>
  <c r="O5397" i="1" s="1"/>
  <c r="N5399" i="1"/>
  <c r="N5397" i="1" s="1"/>
  <c r="O5383" i="1"/>
  <c r="O5382" i="1" s="1"/>
  <c r="N5383" i="1"/>
  <c r="N5382" i="1" s="1"/>
  <c r="O5379" i="1"/>
  <c r="O5378" i="1" s="1"/>
  <c r="N5379" i="1"/>
  <c r="N5378" i="1" s="1"/>
  <c r="O5374" i="1"/>
  <c r="O5366" i="1" s="1"/>
  <c r="N5374" i="1"/>
  <c r="N5366" i="1" s="1"/>
  <c r="O5364" i="1"/>
  <c r="N5364" i="1"/>
  <c r="O5358" i="1"/>
  <c r="O5356" i="1" s="1"/>
  <c r="N5358" i="1"/>
  <c r="N5356" i="1" s="1"/>
  <c r="O5342" i="1"/>
  <c r="O5341" i="1" s="1"/>
  <c r="N5342" i="1"/>
  <c r="N5341" i="1" s="1"/>
  <c r="O5339" i="1"/>
  <c r="O5338" i="1" s="1"/>
  <c r="N5339" i="1"/>
  <c r="N5338" i="1" s="1"/>
  <c r="O5334" i="1"/>
  <c r="O5327" i="1" s="1"/>
  <c r="N5334" i="1"/>
  <c r="N5327" i="1" s="1"/>
  <c r="O5325" i="1"/>
  <c r="N5325" i="1"/>
  <c r="O5319" i="1"/>
  <c r="O5317" i="1" s="1"/>
  <c r="N5319" i="1"/>
  <c r="N5317" i="1" s="1"/>
  <c r="O5302" i="1"/>
  <c r="O5301" i="1" s="1"/>
  <c r="N5302" i="1"/>
  <c r="N5301" i="1" s="1"/>
  <c r="O5299" i="1"/>
  <c r="O5298" i="1" s="1"/>
  <c r="N5299" i="1"/>
  <c r="N5298" i="1" s="1"/>
  <c r="O5294" i="1"/>
  <c r="O5286" i="1" s="1"/>
  <c r="N5294" i="1"/>
  <c r="N5286" i="1" s="1"/>
  <c r="O5284" i="1"/>
  <c r="N5284" i="1"/>
  <c r="O5278" i="1"/>
  <c r="O5276" i="1" s="1"/>
  <c r="N5278" i="1"/>
  <c r="N5276" i="1" s="1"/>
  <c r="O5262" i="1"/>
  <c r="O5261" i="1" s="1"/>
  <c r="N5262" i="1"/>
  <c r="N5261" i="1" s="1"/>
  <c r="O5259" i="1"/>
  <c r="O5258" i="1" s="1"/>
  <c r="N5259" i="1"/>
  <c r="N5258" i="1" s="1"/>
  <c r="O5254" i="1"/>
  <c r="O5246" i="1" s="1"/>
  <c r="N5254" i="1"/>
  <c r="N5246" i="1" s="1"/>
  <c r="O5244" i="1"/>
  <c r="N5244" i="1"/>
  <c r="O5238" i="1"/>
  <c r="O5236" i="1" s="1"/>
  <c r="N5238" i="1"/>
  <c r="N5236" i="1" s="1"/>
  <c r="O5222" i="1"/>
  <c r="O5221" i="1" s="1"/>
  <c r="N5222" i="1"/>
  <c r="N5221" i="1" s="1"/>
  <c r="O5219" i="1"/>
  <c r="O5218" i="1" s="1"/>
  <c r="N5219" i="1"/>
  <c r="N5218" i="1" s="1"/>
  <c r="O5214" i="1"/>
  <c r="O5205" i="1" s="1"/>
  <c r="N5214" i="1"/>
  <c r="N5205" i="1" s="1"/>
  <c r="O5203" i="1"/>
  <c r="N5203" i="1"/>
  <c r="O5197" i="1"/>
  <c r="O5195" i="1" s="1"/>
  <c r="N5197" i="1"/>
  <c r="N5195" i="1" s="1"/>
  <c r="O5181" i="1"/>
  <c r="O5180" i="1" s="1"/>
  <c r="N5181" i="1"/>
  <c r="N5180" i="1" s="1"/>
  <c r="O5178" i="1"/>
  <c r="O5177" i="1" s="1"/>
  <c r="N5178" i="1"/>
  <c r="N5177" i="1" s="1"/>
  <c r="O5173" i="1"/>
  <c r="O5164" i="1" s="1"/>
  <c r="N5173" i="1"/>
  <c r="N5164" i="1" s="1"/>
  <c r="O5162" i="1"/>
  <c r="N5162" i="1"/>
  <c r="O5156" i="1"/>
  <c r="O5154" i="1" s="1"/>
  <c r="N5156" i="1"/>
  <c r="N5154" i="1" s="1"/>
  <c r="O5139" i="1"/>
  <c r="O5138" i="1" s="1"/>
  <c r="N5139" i="1"/>
  <c r="N5138" i="1" s="1"/>
  <c r="O5136" i="1"/>
  <c r="O5135" i="1" s="1"/>
  <c r="N5136" i="1"/>
  <c r="N5135" i="1" s="1"/>
  <c r="O5131" i="1"/>
  <c r="O5123" i="1" s="1"/>
  <c r="N5131" i="1"/>
  <c r="N5123" i="1" s="1"/>
  <c r="O5121" i="1"/>
  <c r="N5121" i="1"/>
  <c r="O5115" i="1"/>
  <c r="O5113" i="1" s="1"/>
  <c r="N5115" i="1"/>
  <c r="N5113" i="1" s="1"/>
  <c r="O5099" i="1"/>
  <c r="O5098" i="1" s="1"/>
  <c r="N5099" i="1"/>
  <c r="N5098" i="1" s="1"/>
  <c r="O5096" i="1"/>
  <c r="O5095" i="1" s="1"/>
  <c r="N5096" i="1"/>
  <c r="N5095" i="1" s="1"/>
  <c r="O5091" i="1"/>
  <c r="O5083" i="1" s="1"/>
  <c r="N5091" i="1"/>
  <c r="N5083" i="1" s="1"/>
  <c r="O5081" i="1"/>
  <c r="N5081" i="1"/>
  <c r="O5075" i="1"/>
  <c r="O5073" i="1" s="1"/>
  <c r="N5075" i="1"/>
  <c r="N5073" i="1" s="1"/>
  <c r="O5059" i="1"/>
  <c r="O5058" i="1" s="1"/>
  <c r="N5059" i="1"/>
  <c r="N5058" i="1" s="1"/>
  <c r="O5055" i="1"/>
  <c r="N5055" i="1"/>
  <c r="O5049" i="1"/>
  <c r="O5040" i="1" s="1"/>
  <c r="N5049" i="1"/>
  <c r="N5040" i="1" s="1"/>
  <c r="O5038" i="1"/>
  <c r="N5038" i="1"/>
  <c r="O5032" i="1"/>
  <c r="O5030" i="1" s="1"/>
  <c r="N5032" i="1"/>
  <c r="N5030" i="1" s="1"/>
  <c r="O5016" i="1"/>
  <c r="O5015" i="1" s="1"/>
  <c r="N5016" i="1"/>
  <c r="N5015" i="1" s="1"/>
  <c r="O5013" i="1"/>
  <c r="O5012" i="1" s="1"/>
  <c r="N5013" i="1"/>
  <c r="N5012" i="1" s="1"/>
  <c r="O5008" i="1"/>
  <c r="O5000" i="1" s="1"/>
  <c r="N5008" i="1"/>
  <c r="N5000" i="1" s="1"/>
  <c r="O4998" i="1"/>
  <c r="N4998" i="1"/>
  <c r="O4992" i="1"/>
  <c r="O4990" i="1" s="1"/>
  <c r="N4992" i="1"/>
  <c r="N4990" i="1" s="1"/>
  <c r="O4975" i="1"/>
  <c r="O4974" i="1" s="1"/>
  <c r="N4975" i="1"/>
  <c r="N4974" i="1" s="1"/>
  <c r="O4972" i="1"/>
  <c r="O4971" i="1" s="1"/>
  <c r="N4972" i="1"/>
  <c r="N4971" i="1" s="1"/>
  <c r="O4967" i="1"/>
  <c r="O4958" i="1" s="1"/>
  <c r="N4967" i="1"/>
  <c r="N4958" i="1" s="1"/>
  <c r="O4956" i="1"/>
  <c r="N4956" i="1"/>
  <c r="O4950" i="1"/>
  <c r="O4948" i="1" s="1"/>
  <c r="N4950" i="1"/>
  <c r="N4948" i="1" s="1"/>
  <c r="O4934" i="1"/>
  <c r="O4933" i="1" s="1"/>
  <c r="N4934" i="1"/>
  <c r="N4933" i="1" s="1"/>
  <c r="O4931" i="1"/>
  <c r="O4930" i="1" s="1"/>
  <c r="N4931" i="1"/>
  <c r="N4930" i="1" s="1"/>
  <c r="O4926" i="1"/>
  <c r="O4917" i="1" s="1"/>
  <c r="N4926" i="1"/>
  <c r="N4917" i="1" s="1"/>
  <c r="O4915" i="1"/>
  <c r="N4915" i="1"/>
  <c r="O4909" i="1"/>
  <c r="O4907" i="1" s="1"/>
  <c r="N4909" i="1"/>
  <c r="N4907" i="1" s="1"/>
  <c r="O4892" i="1"/>
  <c r="O4891" i="1" s="1"/>
  <c r="N4892" i="1"/>
  <c r="N4891" i="1" s="1"/>
  <c r="O4888" i="1"/>
  <c r="O4887" i="1" s="1"/>
  <c r="N4888" i="1"/>
  <c r="N4887" i="1" s="1"/>
  <c r="O4883" i="1"/>
  <c r="O4875" i="1" s="1"/>
  <c r="N4883" i="1"/>
  <c r="N4875" i="1" s="1"/>
  <c r="O4873" i="1"/>
  <c r="N4873" i="1"/>
  <c r="O4867" i="1"/>
  <c r="O4865" i="1" s="1"/>
  <c r="N4867" i="1"/>
  <c r="N4865" i="1" s="1"/>
  <c r="O4851" i="1"/>
  <c r="O4850" i="1" s="1"/>
  <c r="N4851" i="1"/>
  <c r="N4850" i="1" s="1"/>
  <c r="O4848" i="1"/>
  <c r="O4847" i="1" s="1"/>
  <c r="N4848" i="1"/>
  <c r="N4847" i="1" s="1"/>
  <c r="O4843" i="1"/>
  <c r="O4835" i="1" s="1"/>
  <c r="N4843" i="1"/>
  <c r="N4835" i="1" s="1"/>
  <c r="O4833" i="1"/>
  <c r="N4833" i="1"/>
  <c r="O4827" i="1"/>
  <c r="O4825" i="1" s="1"/>
  <c r="N4827" i="1"/>
  <c r="N4825" i="1" s="1"/>
  <c r="O4811" i="1"/>
  <c r="O4810" i="1" s="1"/>
  <c r="N4811" i="1"/>
  <c r="N4810" i="1" s="1"/>
  <c r="O4808" i="1"/>
  <c r="O4807" i="1" s="1"/>
  <c r="N4808" i="1"/>
  <c r="N4807" i="1" s="1"/>
  <c r="O4803" i="1"/>
  <c r="O4794" i="1" s="1"/>
  <c r="N4803" i="1"/>
  <c r="N4794" i="1" s="1"/>
  <c r="O4792" i="1"/>
  <c r="N4792" i="1"/>
  <c r="O4786" i="1"/>
  <c r="O4784" i="1" s="1"/>
  <c r="N4786" i="1"/>
  <c r="N4784" i="1" s="1"/>
  <c r="O4769" i="1"/>
  <c r="O4768" i="1" s="1"/>
  <c r="N4769" i="1"/>
  <c r="N4768" i="1" s="1"/>
  <c r="O4766" i="1"/>
  <c r="O4765" i="1" s="1"/>
  <c r="N4766" i="1"/>
  <c r="N4765" i="1" s="1"/>
  <c r="O4761" i="1"/>
  <c r="O4753" i="1" s="1"/>
  <c r="N4761" i="1"/>
  <c r="N4753" i="1" s="1"/>
  <c r="O4751" i="1"/>
  <c r="N4751" i="1"/>
  <c r="O4745" i="1"/>
  <c r="O4743" i="1" s="1"/>
  <c r="N4745" i="1"/>
  <c r="N4743" i="1" s="1"/>
  <c r="O4728" i="1"/>
  <c r="O4727" i="1" s="1"/>
  <c r="N4728" i="1"/>
  <c r="N4727" i="1" s="1"/>
  <c r="O4725" i="1"/>
  <c r="O4724" i="1" s="1"/>
  <c r="N4725" i="1"/>
  <c r="N4724" i="1" s="1"/>
  <c r="O4720" i="1"/>
  <c r="O4712" i="1" s="1"/>
  <c r="N4720" i="1"/>
  <c r="N4712" i="1" s="1"/>
  <c r="O4710" i="1"/>
  <c r="N4710" i="1"/>
  <c r="O4704" i="1"/>
  <c r="O4702" i="1" s="1"/>
  <c r="N4704" i="1"/>
  <c r="N4702" i="1" s="1"/>
  <c r="O4687" i="1"/>
  <c r="O4686" i="1" s="1"/>
  <c r="N4687" i="1"/>
  <c r="N4686" i="1" s="1"/>
  <c r="O4684" i="1"/>
  <c r="O4683" i="1" s="1"/>
  <c r="N4684" i="1"/>
  <c r="N4683" i="1" s="1"/>
  <c r="O4679" i="1"/>
  <c r="O4671" i="1" s="1"/>
  <c r="N4679" i="1"/>
  <c r="N4671" i="1" s="1"/>
  <c r="O4669" i="1"/>
  <c r="N4669" i="1"/>
  <c r="O4663" i="1"/>
  <c r="O4661" i="1" s="1"/>
  <c r="N4663" i="1"/>
  <c r="N4661" i="1" s="1"/>
  <c r="O4647" i="1"/>
  <c r="O4646" i="1" s="1"/>
  <c r="N4647" i="1"/>
  <c r="N4646" i="1" s="1"/>
  <c r="O4644" i="1"/>
  <c r="O4643" i="1" s="1"/>
  <c r="N4644" i="1"/>
  <c r="N4643" i="1" s="1"/>
  <c r="O4639" i="1"/>
  <c r="O4631" i="1" s="1"/>
  <c r="N4639" i="1"/>
  <c r="N4631" i="1" s="1"/>
  <c r="O4629" i="1"/>
  <c r="N4629" i="1"/>
  <c r="O4623" i="1"/>
  <c r="O4621" i="1" s="1"/>
  <c r="N4623" i="1"/>
  <c r="N4621" i="1" s="1"/>
  <c r="O4605" i="1"/>
  <c r="N4605" i="1"/>
  <c r="O4604" i="1"/>
  <c r="N4604" i="1"/>
  <c r="O4600" i="1"/>
  <c r="N4600" i="1"/>
  <c r="O4596" i="1"/>
  <c r="N4596" i="1"/>
  <c r="O4595" i="1"/>
  <c r="N4595" i="1"/>
  <c r="O4594" i="1"/>
  <c r="N4594" i="1"/>
  <c r="O4593" i="1"/>
  <c r="N4593" i="1"/>
  <c r="O4592" i="1"/>
  <c r="N4592" i="1"/>
  <c r="O4591" i="1"/>
  <c r="N4591" i="1"/>
  <c r="O4590" i="1"/>
  <c r="N4590" i="1"/>
  <c r="O4589" i="1"/>
  <c r="N4589" i="1"/>
  <c r="O4587" i="1"/>
  <c r="N4587" i="1"/>
  <c r="O4585" i="1"/>
  <c r="N4585" i="1"/>
  <c r="O4584" i="1"/>
  <c r="N4584" i="1"/>
  <c r="O4583" i="1"/>
  <c r="N4583" i="1"/>
  <c r="O4582" i="1"/>
  <c r="N4582" i="1"/>
  <c r="O4581" i="1"/>
  <c r="N4581" i="1"/>
  <c r="O4579" i="1"/>
  <c r="N4579" i="1"/>
  <c r="O4560" i="1"/>
  <c r="O4559" i="1" s="1"/>
  <c r="N4560" i="1"/>
  <c r="N4559" i="1" s="1"/>
  <c r="O4557" i="1"/>
  <c r="O4556" i="1" s="1"/>
  <c r="N4557" i="1"/>
  <c r="N4556" i="1" s="1"/>
  <c r="O4552" i="1"/>
  <c r="O4544" i="1" s="1"/>
  <c r="N4552" i="1"/>
  <c r="N4544" i="1" s="1"/>
  <c r="O4542" i="1"/>
  <c r="N4542" i="1"/>
  <c r="O4537" i="1"/>
  <c r="O4535" i="1" s="1"/>
  <c r="N4537" i="1"/>
  <c r="N4535" i="1" s="1"/>
  <c r="O4521" i="1"/>
  <c r="O4520" i="1" s="1"/>
  <c r="N4521" i="1"/>
  <c r="N4520" i="1" s="1"/>
  <c r="O4518" i="1"/>
  <c r="O4517" i="1" s="1"/>
  <c r="N4518" i="1"/>
  <c r="N4517" i="1" s="1"/>
  <c r="O4513" i="1"/>
  <c r="O4505" i="1" s="1"/>
  <c r="N4513" i="1"/>
  <c r="N4505" i="1" s="1"/>
  <c r="O4503" i="1"/>
  <c r="N4503" i="1"/>
  <c r="O4497" i="1"/>
  <c r="O4495" i="1" s="1"/>
  <c r="N4497" i="1"/>
  <c r="N4495" i="1" s="1"/>
  <c r="O4480" i="1"/>
  <c r="O4479" i="1" s="1"/>
  <c r="N4480" i="1"/>
  <c r="N4479" i="1" s="1"/>
  <c r="O4477" i="1"/>
  <c r="O4476" i="1" s="1"/>
  <c r="N4477" i="1"/>
  <c r="N4476" i="1" s="1"/>
  <c r="O4472" i="1"/>
  <c r="O4463" i="1" s="1"/>
  <c r="N4472" i="1"/>
  <c r="N4463" i="1" s="1"/>
  <c r="O4461" i="1"/>
  <c r="N4461" i="1"/>
  <c r="O4455" i="1"/>
  <c r="O4453" i="1" s="1"/>
  <c r="N4455" i="1"/>
  <c r="N4453" i="1" s="1"/>
  <c r="O4439" i="1"/>
  <c r="O4438" i="1" s="1"/>
  <c r="N4439" i="1"/>
  <c r="N4438" i="1" s="1"/>
  <c r="O4436" i="1"/>
  <c r="O4435" i="1" s="1"/>
  <c r="N4436" i="1"/>
  <c r="N4435" i="1" s="1"/>
  <c r="O4431" i="1"/>
  <c r="O4423" i="1" s="1"/>
  <c r="N4431" i="1"/>
  <c r="N4423" i="1" s="1"/>
  <c r="O4421" i="1"/>
  <c r="N4421" i="1"/>
  <c r="O4415" i="1"/>
  <c r="O4413" i="1" s="1"/>
  <c r="N4415" i="1"/>
  <c r="N4413" i="1" s="1"/>
  <c r="O4399" i="1"/>
  <c r="O4398" i="1" s="1"/>
  <c r="N4399" i="1"/>
  <c r="N4398" i="1" s="1"/>
  <c r="O4396" i="1"/>
  <c r="O4395" i="1" s="1"/>
  <c r="N4396" i="1"/>
  <c r="N4395" i="1" s="1"/>
  <c r="O4391" i="1"/>
  <c r="O4383" i="1" s="1"/>
  <c r="N4391" i="1"/>
  <c r="N4383" i="1" s="1"/>
  <c r="O4381" i="1"/>
  <c r="N4381" i="1"/>
  <c r="O4376" i="1"/>
  <c r="O4374" i="1" s="1"/>
  <c r="N4376" i="1"/>
  <c r="N4374" i="1" s="1"/>
  <c r="O4360" i="1"/>
  <c r="O4359" i="1" s="1"/>
  <c r="N4360" i="1"/>
  <c r="N4359" i="1" s="1"/>
  <c r="O4357" i="1"/>
  <c r="O4356" i="1" s="1"/>
  <c r="N4357" i="1"/>
  <c r="N4356" i="1" s="1"/>
  <c r="O4352" i="1"/>
  <c r="O4344" i="1" s="1"/>
  <c r="N4352" i="1"/>
  <c r="N4344" i="1" s="1"/>
  <c r="O4342" i="1"/>
  <c r="N4342" i="1"/>
  <c r="O4336" i="1"/>
  <c r="O4334" i="1" s="1"/>
  <c r="N4336" i="1"/>
  <c r="N4334" i="1" s="1"/>
  <c r="O4320" i="1"/>
  <c r="O4319" i="1" s="1"/>
  <c r="N4320" i="1"/>
  <c r="N4319" i="1" s="1"/>
  <c r="O4317" i="1"/>
  <c r="O4316" i="1" s="1"/>
  <c r="N4317" i="1"/>
  <c r="N4316" i="1" s="1"/>
  <c r="O4312" i="1"/>
  <c r="O4304" i="1" s="1"/>
  <c r="N4312" i="1"/>
  <c r="N4304" i="1" s="1"/>
  <c r="O4302" i="1"/>
  <c r="N4302" i="1"/>
  <c r="O4296" i="1"/>
  <c r="O4294" i="1" s="1"/>
  <c r="N4296" i="1"/>
  <c r="N4294" i="1" s="1"/>
  <c r="O4280" i="1"/>
  <c r="O4279" i="1" s="1"/>
  <c r="N4280" i="1"/>
  <c r="N4279" i="1" s="1"/>
  <c r="O4277" i="1"/>
  <c r="O4276" i="1" s="1"/>
  <c r="N4277" i="1"/>
  <c r="N4276" i="1" s="1"/>
  <c r="O4272" i="1"/>
  <c r="O4263" i="1" s="1"/>
  <c r="N4272" i="1"/>
  <c r="N4263" i="1" s="1"/>
  <c r="O4261" i="1"/>
  <c r="N4261" i="1"/>
  <c r="O4255" i="1"/>
  <c r="O4253" i="1" s="1"/>
  <c r="N4255" i="1"/>
  <c r="N4253" i="1" s="1"/>
  <c r="O4239" i="1"/>
  <c r="O4238" i="1" s="1"/>
  <c r="N4239" i="1"/>
  <c r="N4238" i="1" s="1"/>
  <c r="O4236" i="1"/>
  <c r="O4235" i="1" s="1"/>
  <c r="N4236" i="1"/>
  <c r="N4235" i="1" s="1"/>
  <c r="O4231" i="1"/>
  <c r="O4223" i="1" s="1"/>
  <c r="N4231" i="1"/>
  <c r="N4223" i="1" s="1"/>
  <c r="O4221" i="1"/>
  <c r="N4221" i="1"/>
  <c r="O4215" i="1"/>
  <c r="O4213" i="1" s="1"/>
  <c r="N4215" i="1"/>
  <c r="N4213" i="1" s="1"/>
  <c r="O4198" i="1"/>
  <c r="O4197" i="1" s="1"/>
  <c r="N4198" i="1"/>
  <c r="N4197" i="1" s="1"/>
  <c r="O4195" i="1"/>
  <c r="O4194" i="1" s="1"/>
  <c r="N4195" i="1"/>
  <c r="N4194" i="1" s="1"/>
  <c r="O4190" i="1"/>
  <c r="O4181" i="1" s="1"/>
  <c r="N4190" i="1"/>
  <c r="N4181" i="1" s="1"/>
  <c r="O4179" i="1"/>
  <c r="N4179" i="1"/>
  <c r="O4173" i="1"/>
  <c r="O4171" i="1" s="1"/>
  <c r="N4173" i="1"/>
  <c r="N4171" i="1" s="1"/>
  <c r="O4156" i="1"/>
  <c r="O4155" i="1" s="1"/>
  <c r="N4156" i="1"/>
  <c r="N4155" i="1" s="1"/>
  <c r="O4153" i="1"/>
  <c r="O4152" i="1" s="1"/>
  <c r="N4153" i="1"/>
  <c r="N4152" i="1" s="1"/>
  <c r="O4148" i="1"/>
  <c r="O4140" i="1" s="1"/>
  <c r="N4148" i="1"/>
  <c r="N4140" i="1" s="1"/>
  <c r="O4138" i="1"/>
  <c r="N4138" i="1"/>
  <c r="O4132" i="1"/>
  <c r="O4130" i="1" s="1"/>
  <c r="N4132" i="1"/>
  <c r="N4130" i="1" s="1"/>
  <c r="O4115" i="1"/>
  <c r="O4114" i="1" s="1"/>
  <c r="N4115" i="1"/>
  <c r="N4114" i="1" s="1"/>
  <c r="O4112" i="1"/>
  <c r="O4111" i="1" s="1"/>
  <c r="N4112" i="1"/>
  <c r="N4111" i="1" s="1"/>
  <c r="O4107" i="1"/>
  <c r="O4099" i="1" s="1"/>
  <c r="N4107" i="1"/>
  <c r="N4099" i="1" s="1"/>
  <c r="O4097" i="1"/>
  <c r="N4097" i="1"/>
  <c r="O4091" i="1"/>
  <c r="O4089" i="1" s="1"/>
  <c r="N4091" i="1"/>
  <c r="N4089" i="1" s="1"/>
  <c r="O4074" i="1"/>
  <c r="O4073" i="1" s="1"/>
  <c r="N4074" i="1"/>
  <c r="N4073" i="1" s="1"/>
  <c r="O4071" i="1"/>
  <c r="O4070" i="1" s="1"/>
  <c r="N4071" i="1"/>
  <c r="N4070" i="1" s="1"/>
  <c r="O4066" i="1"/>
  <c r="O4058" i="1" s="1"/>
  <c r="N4066" i="1"/>
  <c r="N4058" i="1" s="1"/>
  <c r="O4056" i="1"/>
  <c r="N4056" i="1"/>
  <c r="O4050" i="1"/>
  <c r="O4048" i="1" s="1"/>
  <c r="N4050" i="1"/>
  <c r="N4048" i="1" s="1"/>
  <c r="O4033" i="1"/>
  <c r="O4032" i="1" s="1"/>
  <c r="N4033" i="1"/>
  <c r="N4032" i="1" s="1"/>
  <c r="O4030" i="1"/>
  <c r="O4029" i="1" s="1"/>
  <c r="N4030" i="1"/>
  <c r="N4029" i="1" s="1"/>
  <c r="O4025" i="1"/>
  <c r="O4017" i="1" s="1"/>
  <c r="N4025" i="1"/>
  <c r="N4017" i="1" s="1"/>
  <c r="O4015" i="1"/>
  <c r="N4015" i="1"/>
  <c r="O4009" i="1"/>
  <c r="O4007" i="1" s="1"/>
  <c r="N4009" i="1"/>
  <c r="N4007" i="1" s="1"/>
  <c r="O3993" i="1"/>
  <c r="O3992" i="1" s="1"/>
  <c r="N3993" i="1"/>
  <c r="N3992" i="1" s="1"/>
  <c r="O3990" i="1"/>
  <c r="O3989" i="1" s="1"/>
  <c r="N3990" i="1"/>
  <c r="N3989" i="1" s="1"/>
  <c r="O3985" i="1"/>
  <c r="O3976" i="1" s="1"/>
  <c r="N3985" i="1"/>
  <c r="N3976" i="1" s="1"/>
  <c r="O3974" i="1"/>
  <c r="N3974" i="1"/>
  <c r="O3968" i="1"/>
  <c r="O3966" i="1" s="1"/>
  <c r="N3968" i="1"/>
  <c r="N3966" i="1" s="1"/>
  <c r="O3951" i="1"/>
  <c r="O3950" i="1" s="1"/>
  <c r="N3951" i="1"/>
  <c r="N3950" i="1" s="1"/>
  <c r="O3948" i="1"/>
  <c r="O3947" i="1" s="1"/>
  <c r="N3948" i="1"/>
  <c r="N3947" i="1" s="1"/>
  <c r="O3943" i="1"/>
  <c r="O3935" i="1" s="1"/>
  <c r="N3943" i="1"/>
  <c r="N3935" i="1" s="1"/>
  <c r="O3933" i="1"/>
  <c r="N3933" i="1"/>
  <c r="O3927" i="1"/>
  <c r="O3925" i="1" s="1"/>
  <c r="N3927" i="1"/>
  <c r="N3925" i="1" s="1"/>
  <c r="O3911" i="1"/>
  <c r="O3910" i="1" s="1"/>
  <c r="N3911" i="1"/>
  <c r="N3910" i="1" s="1"/>
  <c r="O3908" i="1"/>
  <c r="O3907" i="1" s="1"/>
  <c r="N3908" i="1"/>
  <c r="N3907" i="1" s="1"/>
  <c r="O3903" i="1"/>
  <c r="O3895" i="1" s="1"/>
  <c r="N3903" i="1"/>
  <c r="N3895" i="1" s="1"/>
  <c r="O3893" i="1"/>
  <c r="N3893" i="1"/>
  <c r="O3887" i="1"/>
  <c r="O3885" i="1" s="1"/>
  <c r="N3887" i="1"/>
  <c r="N3885" i="1" s="1"/>
  <c r="O3870" i="1"/>
  <c r="O3869" i="1" s="1"/>
  <c r="N3870" i="1"/>
  <c r="N3869" i="1" s="1"/>
  <c r="O3867" i="1"/>
  <c r="O3866" i="1" s="1"/>
  <c r="N3867" i="1"/>
  <c r="N3866" i="1" s="1"/>
  <c r="O3862" i="1"/>
  <c r="O3854" i="1" s="1"/>
  <c r="N3862" i="1"/>
  <c r="N3854" i="1" s="1"/>
  <c r="O3852" i="1"/>
  <c r="N3852" i="1"/>
  <c r="O3846" i="1"/>
  <c r="O3844" i="1" s="1"/>
  <c r="N3846" i="1"/>
  <c r="N3844" i="1" s="1"/>
  <c r="O3829" i="1"/>
  <c r="O3828" i="1" s="1"/>
  <c r="N3829" i="1"/>
  <c r="N3828" i="1" s="1"/>
  <c r="O3826" i="1"/>
  <c r="O3825" i="1" s="1"/>
  <c r="N3826" i="1"/>
  <c r="N3825" i="1" s="1"/>
  <c r="O3821" i="1"/>
  <c r="O3813" i="1" s="1"/>
  <c r="N3821" i="1"/>
  <c r="N3813" i="1" s="1"/>
  <c r="O3811" i="1"/>
  <c r="N3811" i="1"/>
  <c r="O3805" i="1"/>
  <c r="O3803" i="1" s="1"/>
  <c r="N3805" i="1"/>
  <c r="N3803" i="1" s="1"/>
  <c r="O3788" i="1"/>
  <c r="O3787" i="1" s="1"/>
  <c r="N3788" i="1"/>
  <c r="N3787" i="1" s="1"/>
  <c r="O3785" i="1"/>
  <c r="O3784" i="1" s="1"/>
  <c r="N3785" i="1"/>
  <c r="N3784" i="1" s="1"/>
  <c r="O3780" i="1"/>
  <c r="O3772" i="1" s="1"/>
  <c r="N3780" i="1"/>
  <c r="N3772" i="1" s="1"/>
  <c r="O3770" i="1"/>
  <c r="N3770" i="1"/>
  <c r="O3764" i="1"/>
  <c r="O3762" i="1" s="1"/>
  <c r="N3764" i="1"/>
  <c r="N3762" i="1" s="1"/>
  <c r="O3747" i="1"/>
  <c r="O3746" i="1" s="1"/>
  <c r="N3747" i="1"/>
  <c r="N3746" i="1" s="1"/>
  <c r="O3744" i="1"/>
  <c r="O3743" i="1" s="1"/>
  <c r="N3744" i="1"/>
  <c r="N3743" i="1" s="1"/>
  <c r="O3739" i="1"/>
  <c r="O3731" i="1" s="1"/>
  <c r="N3739" i="1"/>
  <c r="N3731" i="1" s="1"/>
  <c r="O3729" i="1"/>
  <c r="N3729" i="1"/>
  <c r="O3724" i="1"/>
  <c r="O3722" i="1" s="1"/>
  <c r="N3724" i="1"/>
  <c r="N3722" i="1" s="1"/>
  <c r="O3707" i="1"/>
  <c r="O3706" i="1" s="1"/>
  <c r="N3707" i="1"/>
  <c r="N3706" i="1" s="1"/>
  <c r="O3704" i="1"/>
  <c r="O3703" i="1" s="1"/>
  <c r="N3704" i="1"/>
  <c r="N3703" i="1" s="1"/>
  <c r="O3699" i="1"/>
  <c r="O3691" i="1" s="1"/>
  <c r="N3699" i="1"/>
  <c r="N3691" i="1" s="1"/>
  <c r="O3689" i="1"/>
  <c r="N3689" i="1"/>
  <c r="O3683" i="1"/>
  <c r="O3681" i="1" s="1"/>
  <c r="N3683" i="1"/>
  <c r="N3681" i="1" s="1"/>
  <c r="O3666" i="1"/>
  <c r="O3665" i="1" s="1"/>
  <c r="N3666" i="1"/>
  <c r="N3665" i="1" s="1"/>
  <c r="O3663" i="1"/>
  <c r="O3662" i="1" s="1"/>
  <c r="N3663" i="1"/>
  <c r="N3662" i="1" s="1"/>
  <c r="O3658" i="1"/>
  <c r="O3650" i="1" s="1"/>
  <c r="N3658" i="1"/>
  <c r="N3650" i="1" s="1"/>
  <c r="O3648" i="1"/>
  <c r="N3648" i="1"/>
  <c r="O3642" i="1"/>
  <c r="O3640" i="1" s="1"/>
  <c r="N3642" i="1"/>
  <c r="N3640" i="1" s="1"/>
  <c r="O3626" i="1"/>
  <c r="O3625" i="1" s="1"/>
  <c r="N3626" i="1"/>
  <c r="N3625" i="1" s="1"/>
  <c r="O3623" i="1"/>
  <c r="O3622" i="1" s="1"/>
  <c r="N3623" i="1"/>
  <c r="N3622" i="1" s="1"/>
  <c r="O3618" i="1"/>
  <c r="O3610" i="1" s="1"/>
  <c r="N3618" i="1"/>
  <c r="N3610" i="1" s="1"/>
  <c r="O3608" i="1"/>
  <c r="N3608" i="1"/>
  <c r="O3602" i="1"/>
  <c r="O3600" i="1" s="1"/>
  <c r="N3602" i="1"/>
  <c r="N3600" i="1" s="1"/>
  <c r="O3585" i="1"/>
  <c r="O3584" i="1" s="1"/>
  <c r="N3585" i="1"/>
  <c r="N3584" i="1" s="1"/>
  <c r="O3582" i="1"/>
  <c r="O3581" i="1" s="1"/>
  <c r="N3582" i="1"/>
  <c r="N3581" i="1" s="1"/>
  <c r="O3577" i="1"/>
  <c r="O3569" i="1" s="1"/>
  <c r="N3577" i="1"/>
  <c r="N3569" i="1" s="1"/>
  <c r="O3567" i="1"/>
  <c r="N3567" i="1"/>
  <c r="O3562" i="1"/>
  <c r="O3560" i="1" s="1"/>
  <c r="N3562" i="1"/>
  <c r="N3560" i="1" s="1"/>
  <c r="O3546" i="1"/>
  <c r="O3545" i="1" s="1"/>
  <c r="N3546" i="1"/>
  <c r="N3545" i="1" s="1"/>
  <c r="O3543" i="1"/>
  <c r="O3542" i="1" s="1"/>
  <c r="N3543" i="1"/>
  <c r="N3542" i="1" s="1"/>
  <c r="O3538" i="1"/>
  <c r="O3530" i="1" s="1"/>
  <c r="N3538" i="1"/>
  <c r="N3530" i="1" s="1"/>
  <c r="O3528" i="1"/>
  <c r="N3528" i="1"/>
  <c r="O3522" i="1"/>
  <c r="O3520" i="1" s="1"/>
  <c r="N3522" i="1"/>
  <c r="N3520" i="1" s="1"/>
  <c r="O3505" i="1"/>
  <c r="O3504" i="1" s="1"/>
  <c r="N3505" i="1"/>
  <c r="N3504" i="1" s="1"/>
  <c r="O3502" i="1"/>
  <c r="O3501" i="1" s="1"/>
  <c r="N3502" i="1"/>
  <c r="N3501" i="1" s="1"/>
  <c r="O3497" i="1"/>
  <c r="O3489" i="1" s="1"/>
  <c r="N3497" i="1"/>
  <c r="N3489" i="1" s="1"/>
  <c r="O3487" i="1"/>
  <c r="N3487" i="1"/>
  <c r="O3482" i="1"/>
  <c r="O3480" i="1" s="1"/>
  <c r="N3482" i="1"/>
  <c r="N3480" i="1" s="1"/>
  <c r="O3465" i="1"/>
  <c r="O3464" i="1" s="1"/>
  <c r="N3465" i="1"/>
  <c r="N3464" i="1" s="1"/>
  <c r="O3462" i="1"/>
  <c r="O3461" i="1" s="1"/>
  <c r="N3462" i="1"/>
  <c r="N3461" i="1" s="1"/>
  <c r="O3457" i="1"/>
  <c r="O3449" i="1" s="1"/>
  <c r="N3457" i="1"/>
  <c r="N3449" i="1" s="1"/>
  <c r="O3447" i="1"/>
  <c r="N3447" i="1"/>
  <c r="O3441" i="1"/>
  <c r="O3439" i="1" s="1"/>
  <c r="N3441" i="1"/>
  <c r="N3439" i="1" s="1"/>
  <c r="O3424" i="1"/>
  <c r="O3423" i="1" s="1"/>
  <c r="N3424" i="1"/>
  <c r="N3423" i="1" s="1"/>
  <c r="O3421" i="1"/>
  <c r="O3420" i="1" s="1"/>
  <c r="N3421" i="1"/>
  <c r="N3420" i="1" s="1"/>
  <c r="O3416" i="1"/>
  <c r="O3408" i="1" s="1"/>
  <c r="N3416" i="1"/>
  <c r="N3408" i="1" s="1"/>
  <c r="O3406" i="1"/>
  <c r="N3406" i="1"/>
  <c r="O3400" i="1"/>
  <c r="O3398" i="1" s="1"/>
  <c r="N3400" i="1"/>
  <c r="N3398" i="1" s="1"/>
  <c r="O3383" i="1"/>
  <c r="O3382" i="1" s="1"/>
  <c r="N3383" i="1"/>
  <c r="N3382" i="1" s="1"/>
  <c r="O3380" i="1"/>
  <c r="O3379" i="1" s="1"/>
  <c r="N3380" i="1"/>
  <c r="N3379" i="1" s="1"/>
  <c r="O3375" i="1"/>
  <c r="O3367" i="1" s="1"/>
  <c r="N3375" i="1"/>
  <c r="N3367" i="1" s="1"/>
  <c r="O3365" i="1"/>
  <c r="N3365" i="1"/>
  <c r="O3359" i="1"/>
  <c r="O3357" i="1" s="1"/>
  <c r="N3359" i="1"/>
  <c r="N3357" i="1" s="1"/>
  <c r="O3343" i="1"/>
  <c r="O3342" i="1" s="1"/>
  <c r="N3343" i="1"/>
  <c r="N3342" i="1" s="1"/>
  <c r="O3340" i="1"/>
  <c r="O3339" i="1" s="1"/>
  <c r="N3340" i="1"/>
  <c r="N3339" i="1" s="1"/>
  <c r="O3335" i="1"/>
  <c r="O3327" i="1" s="1"/>
  <c r="N3335" i="1"/>
  <c r="N3327" i="1" s="1"/>
  <c r="O3325" i="1"/>
  <c r="N3325" i="1"/>
  <c r="O3319" i="1"/>
  <c r="O3317" i="1" s="1"/>
  <c r="N3319" i="1"/>
  <c r="N3317" i="1" s="1"/>
  <c r="O3302" i="1"/>
  <c r="O3301" i="1" s="1"/>
  <c r="N3302" i="1"/>
  <c r="N3301" i="1" s="1"/>
  <c r="O3299" i="1"/>
  <c r="O3298" i="1" s="1"/>
  <c r="N3299" i="1"/>
  <c r="N3298" i="1" s="1"/>
  <c r="O3294" i="1"/>
  <c r="O3286" i="1" s="1"/>
  <c r="N3294" i="1"/>
  <c r="N3286" i="1" s="1"/>
  <c r="O3284" i="1"/>
  <c r="N3284" i="1"/>
  <c r="O3278" i="1"/>
  <c r="O3276" i="1" s="1"/>
  <c r="N3278" i="1"/>
  <c r="N3276" i="1" s="1"/>
  <c r="O3262" i="1"/>
  <c r="O3261" i="1" s="1"/>
  <c r="N3262" i="1"/>
  <c r="N3261" i="1" s="1"/>
  <c r="O3259" i="1"/>
  <c r="O3258" i="1" s="1"/>
  <c r="N3259" i="1"/>
  <c r="N3258" i="1" s="1"/>
  <c r="O3254" i="1"/>
  <c r="O3246" i="1" s="1"/>
  <c r="N3254" i="1"/>
  <c r="N3246" i="1" s="1"/>
  <c r="O3244" i="1"/>
  <c r="N3244" i="1"/>
  <c r="O3238" i="1"/>
  <c r="O3236" i="1" s="1"/>
  <c r="N3238" i="1"/>
  <c r="N3236" i="1" s="1"/>
  <c r="O3221" i="1"/>
  <c r="O3220" i="1" s="1"/>
  <c r="N3221" i="1"/>
  <c r="N3220" i="1" s="1"/>
  <c r="O3218" i="1"/>
  <c r="O3217" i="1" s="1"/>
  <c r="N3218" i="1"/>
  <c r="N3217" i="1" s="1"/>
  <c r="O3213" i="1"/>
  <c r="O3205" i="1" s="1"/>
  <c r="N3213" i="1"/>
  <c r="N3205" i="1" s="1"/>
  <c r="O3203" i="1"/>
  <c r="N3203" i="1"/>
  <c r="O3197" i="1"/>
  <c r="O3195" i="1" s="1"/>
  <c r="N3197" i="1"/>
  <c r="N3195" i="1" s="1"/>
  <c r="O3181" i="1"/>
  <c r="O3180" i="1" s="1"/>
  <c r="N3181" i="1"/>
  <c r="N3180" i="1" s="1"/>
  <c r="O3178" i="1"/>
  <c r="O3177" i="1" s="1"/>
  <c r="N3178" i="1"/>
  <c r="N3177" i="1" s="1"/>
  <c r="O3173" i="1"/>
  <c r="O3164" i="1" s="1"/>
  <c r="N3173" i="1"/>
  <c r="N3164" i="1" s="1"/>
  <c r="O3162" i="1"/>
  <c r="N3162" i="1"/>
  <c r="O3156" i="1"/>
  <c r="O3154" i="1" s="1"/>
  <c r="N3156" i="1"/>
  <c r="N3154" i="1" s="1"/>
  <c r="O3140" i="1"/>
  <c r="O3139" i="1" s="1"/>
  <c r="N3140" i="1"/>
  <c r="N3139" i="1" s="1"/>
  <c r="O3137" i="1"/>
  <c r="O3136" i="1" s="1"/>
  <c r="N3137" i="1"/>
  <c r="N3136" i="1" s="1"/>
  <c r="O3132" i="1"/>
  <c r="O3124" i="1" s="1"/>
  <c r="N3132" i="1"/>
  <c r="N3124" i="1" s="1"/>
  <c r="O3122" i="1"/>
  <c r="N3122" i="1"/>
  <c r="O3116" i="1"/>
  <c r="O3114" i="1" s="1"/>
  <c r="N3116" i="1"/>
  <c r="N3114" i="1" s="1"/>
  <c r="O3099" i="1"/>
  <c r="O3098" i="1" s="1"/>
  <c r="N3099" i="1"/>
  <c r="N3098" i="1" s="1"/>
  <c r="O3096" i="1"/>
  <c r="O3095" i="1" s="1"/>
  <c r="N3096" i="1"/>
  <c r="N3095" i="1" s="1"/>
  <c r="O3091" i="1"/>
  <c r="O3083" i="1" s="1"/>
  <c r="N3091" i="1"/>
  <c r="N3083" i="1" s="1"/>
  <c r="O3081" i="1"/>
  <c r="N3081" i="1"/>
  <c r="O3075" i="1"/>
  <c r="O3073" i="1" s="1"/>
  <c r="N3075" i="1"/>
  <c r="N3073" i="1" s="1"/>
  <c r="O3058" i="1"/>
  <c r="O3057" i="1" s="1"/>
  <c r="N3058" i="1"/>
  <c r="N3057" i="1" s="1"/>
  <c r="O3055" i="1"/>
  <c r="O3054" i="1" s="1"/>
  <c r="N3055" i="1"/>
  <c r="N3054" i="1" s="1"/>
  <c r="O3050" i="1"/>
  <c r="O3042" i="1" s="1"/>
  <c r="N3050" i="1"/>
  <c r="N3042" i="1" s="1"/>
  <c r="O3040" i="1"/>
  <c r="N3040" i="1"/>
  <c r="O3035" i="1"/>
  <c r="O3033" i="1" s="1"/>
  <c r="N3035" i="1"/>
  <c r="N3033" i="1" s="1"/>
  <c r="O3018" i="1"/>
  <c r="O3017" i="1" s="1"/>
  <c r="N3018" i="1"/>
  <c r="N3017" i="1" s="1"/>
  <c r="O3015" i="1"/>
  <c r="O3014" i="1" s="1"/>
  <c r="N3015" i="1"/>
  <c r="N3014" i="1" s="1"/>
  <c r="O3010" i="1"/>
  <c r="O3002" i="1" s="1"/>
  <c r="N3010" i="1"/>
  <c r="N3002" i="1" s="1"/>
  <c r="O3000" i="1"/>
  <c r="N3000" i="1"/>
  <c r="O2994" i="1"/>
  <c r="O2992" i="1" s="1"/>
  <c r="N2994" i="1"/>
  <c r="N2992" i="1" s="1"/>
  <c r="O2977" i="1"/>
  <c r="O2976" i="1" s="1"/>
  <c r="N2977" i="1"/>
  <c r="N2976" i="1" s="1"/>
  <c r="O2974" i="1"/>
  <c r="O2973" i="1" s="1"/>
  <c r="N2974" i="1"/>
  <c r="N2973" i="1" s="1"/>
  <c r="O2969" i="1"/>
  <c r="O2961" i="1" s="1"/>
  <c r="N2969" i="1"/>
  <c r="N2961" i="1" s="1"/>
  <c r="O2959" i="1"/>
  <c r="N2959" i="1"/>
  <c r="O2953" i="1"/>
  <c r="O2951" i="1" s="1"/>
  <c r="N2953" i="1"/>
  <c r="N2951" i="1" s="1"/>
  <c r="O2937" i="1"/>
  <c r="O2936" i="1" s="1"/>
  <c r="N2937" i="1"/>
  <c r="N2936" i="1" s="1"/>
  <c r="O2934" i="1"/>
  <c r="O2933" i="1" s="1"/>
  <c r="N2934" i="1"/>
  <c r="N2933" i="1" s="1"/>
  <c r="O2929" i="1"/>
  <c r="O2921" i="1" s="1"/>
  <c r="N2929" i="1"/>
  <c r="N2921" i="1" s="1"/>
  <c r="O2919" i="1"/>
  <c r="N2919" i="1"/>
  <c r="O2913" i="1"/>
  <c r="O2911" i="1" s="1"/>
  <c r="N2913" i="1"/>
  <c r="N2911" i="1" s="1"/>
  <c r="O2896" i="1"/>
  <c r="O2895" i="1" s="1"/>
  <c r="N2896" i="1"/>
  <c r="N2895" i="1" s="1"/>
  <c r="O2893" i="1"/>
  <c r="O2892" i="1" s="1"/>
  <c r="N2893" i="1"/>
  <c r="N2892" i="1" s="1"/>
  <c r="O2888" i="1"/>
  <c r="O2880" i="1" s="1"/>
  <c r="N2888" i="1"/>
  <c r="N2880" i="1" s="1"/>
  <c r="O2878" i="1"/>
  <c r="N2878" i="1"/>
  <c r="O2872" i="1"/>
  <c r="O2870" i="1" s="1"/>
  <c r="N2872" i="1"/>
  <c r="N2870" i="1" s="1"/>
  <c r="O2855" i="1"/>
  <c r="O2854" i="1" s="1"/>
  <c r="N2855" i="1"/>
  <c r="N2854" i="1" s="1"/>
  <c r="O2852" i="1"/>
  <c r="O2851" i="1" s="1"/>
  <c r="N2852" i="1"/>
  <c r="N2851" i="1" s="1"/>
  <c r="O2847" i="1"/>
  <c r="O2839" i="1" s="1"/>
  <c r="N2847" i="1"/>
  <c r="N2839" i="1" s="1"/>
  <c r="O2837" i="1"/>
  <c r="N2837" i="1"/>
  <c r="O2831" i="1"/>
  <c r="O2829" i="1" s="1"/>
  <c r="N2831" i="1"/>
  <c r="N2829" i="1" s="1"/>
  <c r="O2814" i="1"/>
  <c r="O2813" i="1" s="1"/>
  <c r="N2814" i="1"/>
  <c r="N2813" i="1" s="1"/>
  <c r="O2811" i="1"/>
  <c r="O2810" i="1" s="1"/>
  <c r="N2811" i="1"/>
  <c r="N2810" i="1" s="1"/>
  <c r="O2806" i="1"/>
  <c r="O2798" i="1" s="1"/>
  <c r="N2806" i="1"/>
  <c r="N2798" i="1" s="1"/>
  <c r="O2796" i="1"/>
  <c r="N2796" i="1"/>
  <c r="O2790" i="1"/>
  <c r="O2788" i="1" s="1"/>
  <c r="N2790" i="1"/>
  <c r="N2788" i="1" s="1"/>
  <c r="O2774" i="1"/>
  <c r="O2773" i="1" s="1"/>
  <c r="N2774" i="1"/>
  <c r="N2773" i="1" s="1"/>
  <c r="O2771" i="1"/>
  <c r="O2770" i="1" s="1"/>
  <c r="N2771" i="1"/>
  <c r="N2770" i="1" s="1"/>
  <c r="O2766" i="1"/>
  <c r="O2757" i="1" s="1"/>
  <c r="N2766" i="1"/>
  <c r="N2757" i="1" s="1"/>
  <c r="O2755" i="1"/>
  <c r="N2755" i="1"/>
  <c r="O2749" i="1"/>
  <c r="O2747" i="1" s="1"/>
  <c r="N2749" i="1"/>
  <c r="N2747" i="1" s="1"/>
  <c r="O2733" i="1"/>
  <c r="O2732" i="1" s="1"/>
  <c r="N2733" i="1"/>
  <c r="N2732" i="1" s="1"/>
  <c r="O2730" i="1"/>
  <c r="O2729" i="1" s="1"/>
  <c r="N2730" i="1"/>
  <c r="N2729" i="1" s="1"/>
  <c r="O2725" i="1"/>
  <c r="O2717" i="1" s="1"/>
  <c r="N2725" i="1"/>
  <c r="N2717" i="1" s="1"/>
  <c r="O2715" i="1"/>
  <c r="N2715" i="1"/>
  <c r="O2709" i="1"/>
  <c r="O2707" i="1" s="1"/>
  <c r="N2709" i="1"/>
  <c r="N2707" i="1" s="1"/>
  <c r="O2693" i="1"/>
  <c r="O2692" i="1" s="1"/>
  <c r="N2693" i="1"/>
  <c r="N2692" i="1" s="1"/>
  <c r="O2690" i="1"/>
  <c r="O2689" i="1" s="1"/>
  <c r="N2690" i="1"/>
  <c r="N2689" i="1" s="1"/>
  <c r="O2685" i="1"/>
  <c r="O2677" i="1" s="1"/>
  <c r="N2685" i="1"/>
  <c r="N2677" i="1" s="1"/>
  <c r="O2675" i="1"/>
  <c r="N2675" i="1"/>
  <c r="O2669" i="1"/>
  <c r="O2667" i="1" s="1"/>
  <c r="N2669" i="1"/>
  <c r="N2667" i="1" s="1"/>
  <c r="O2653" i="1"/>
  <c r="O2652" i="1" s="1"/>
  <c r="N2653" i="1"/>
  <c r="N2652" i="1" s="1"/>
  <c r="O2650" i="1"/>
  <c r="O2649" i="1" s="1"/>
  <c r="N2650" i="1"/>
  <c r="N2649" i="1" s="1"/>
  <c r="O2645" i="1"/>
  <c r="O2637" i="1" s="1"/>
  <c r="N2645" i="1"/>
  <c r="N2637" i="1" s="1"/>
  <c r="O2635" i="1"/>
  <c r="N2635" i="1"/>
  <c r="O2629" i="1"/>
  <c r="O2627" i="1" s="1"/>
  <c r="N2629" i="1"/>
  <c r="N2627" i="1" s="1"/>
  <c r="O2613" i="1"/>
  <c r="O2612" i="1" s="1"/>
  <c r="N2613" i="1"/>
  <c r="N2612" i="1" s="1"/>
  <c r="O2610" i="1"/>
  <c r="O2609" i="1" s="1"/>
  <c r="N2610" i="1"/>
  <c r="N2609" i="1" s="1"/>
  <c r="O2605" i="1"/>
  <c r="O2597" i="1" s="1"/>
  <c r="N2605" i="1"/>
  <c r="N2597" i="1" s="1"/>
  <c r="O2595" i="1"/>
  <c r="N2595" i="1"/>
  <c r="O2589" i="1"/>
  <c r="O2587" i="1" s="1"/>
  <c r="N2589" i="1"/>
  <c r="N2587" i="1" s="1"/>
  <c r="O2573" i="1"/>
  <c r="O2572" i="1" s="1"/>
  <c r="N2573" i="1"/>
  <c r="N2572" i="1" s="1"/>
  <c r="O2570" i="1"/>
  <c r="O2569" i="1" s="1"/>
  <c r="N2570" i="1"/>
  <c r="N2569" i="1" s="1"/>
  <c r="O2565" i="1"/>
  <c r="O2556" i="1" s="1"/>
  <c r="N2565" i="1"/>
  <c r="N2556" i="1" s="1"/>
  <c r="O2554" i="1"/>
  <c r="N2554" i="1"/>
  <c r="O2548" i="1"/>
  <c r="O2546" i="1" s="1"/>
  <c r="N2548" i="1"/>
  <c r="N2546" i="1" s="1"/>
  <c r="O2532" i="1"/>
  <c r="O2531" i="1" s="1"/>
  <c r="N2532" i="1"/>
  <c r="N2531" i="1" s="1"/>
  <c r="O2529" i="1"/>
  <c r="O2528" i="1" s="1"/>
  <c r="N2529" i="1"/>
  <c r="N2528" i="1" s="1"/>
  <c r="O2524" i="1"/>
  <c r="O2516" i="1" s="1"/>
  <c r="N2524" i="1"/>
  <c r="N2516" i="1" s="1"/>
  <c r="O2514" i="1"/>
  <c r="N2514" i="1"/>
  <c r="O2508" i="1"/>
  <c r="O2506" i="1" s="1"/>
  <c r="N2508" i="1"/>
  <c r="N2506" i="1" s="1"/>
  <c r="O2491" i="1"/>
  <c r="O2490" i="1" s="1"/>
  <c r="N2491" i="1"/>
  <c r="N2490" i="1" s="1"/>
  <c r="O2488" i="1"/>
  <c r="O2487" i="1" s="1"/>
  <c r="N2488" i="1"/>
  <c r="N2487" i="1" s="1"/>
  <c r="O2483" i="1"/>
  <c r="O2475" i="1" s="1"/>
  <c r="N2483" i="1"/>
  <c r="N2475" i="1" s="1"/>
  <c r="O2473" i="1"/>
  <c r="N2473" i="1"/>
  <c r="O2467" i="1"/>
  <c r="O2465" i="1" s="1"/>
  <c r="N2467" i="1"/>
  <c r="N2465" i="1" s="1"/>
  <c r="O2451" i="1"/>
  <c r="O2450" i="1" s="1"/>
  <c r="N2451" i="1"/>
  <c r="N2450" i="1" s="1"/>
  <c r="O2447" i="1"/>
  <c r="O2446" i="1" s="1"/>
  <c r="N2447" i="1"/>
  <c r="N2446" i="1" s="1"/>
  <c r="O2442" i="1"/>
  <c r="O2434" i="1" s="1"/>
  <c r="N2442" i="1"/>
  <c r="N2434" i="1" s="1"/>
  <c r="O2432" i="1"/>
  <c r="N2432" i="1"/>
  <c r="O2426" i="1"/>
  <c r="O2424" i="1" s="1"/>
  <c r="N2426" i="1"/>
  <c r="N2424" i="1" s="1"/>
  <c r="O2410" i="1"/>
  <c r="O2409" i="1" s="1"/>
  <c r="N2410" i="1"/>
  <c r="N2409" i="1" s="1"/>
  <c r="O2407" i="1"/>
  <c r="O2406" i="1" s="1"/>
  <c r="N2407" i="1"/>
  <c r="N2406" i="1" s="1"/>
  <c r="O2402" i="1"/>
  <c r="O2393" i="1" s="1"/>
  <c r="N2402" i="1"/>
  <c r="N2393" i="1" s="1"/>
  <c r="O2391" i="1"/>
  <c r="N2391" i="1"/>
  <c r="O2385" i="1"/>
  <c r="O2383" i="1" s="1"/>
  <c r="N2385" i="1"/>
  <c r="N2383" i="1" s="1"/>
  <c r="O2369" i="1"/>
  <c r="O2368" i="1" s="1"/>
  <c r="N2369" i="1"/>
  <c r="N2368" i="1" s="1"/>
  <c r="O2366" i="1"/>
  <c r="O2365" i="1" s="1"/>
  <c r="N2366" i="1"/>
  <c r="N2365" i="1" s="1"/>
  <c r="O2361" i="1"/>
  <c r="O2353" i="1" s="1"/>
  <c r="N2361" i="1"/>
  <c r="N2353" i="1" s="1"/>
  <c r="O2351" i="1"/>
  <c r="N2351" i="1"/>
  <c r="O2345" i="1"/>
  <c r="O2343" i="1" s="1"/>
  <c r="N2345" i="1"/>
  <c r="N2343" i="1" s="1"/>
  <c r="O2329" i="1"/>
  <c r="O2328" i="1" s="1"/>
  <c r="N2329" i="1"/>
  <c r="N2328" i="1" s="1"/>
  <c r="O2326" i="1"/>
  <c r="O2325" i="1" s="1"/>
  <c r="N2326" i="1"/>
  <c r="N2325" i="1" s="1"/>
  <c r="O2321" i="1"/>
  <c r="O2313" i="1" s="1"/>
  <c r="N2321" i="1"/>
  <c r="N2313" i="1" s="1"/>
  <c r="O2311" i="1"/>
  <c r="N2311" i="1"/>
  <c r="O2305" i="1"/>
  <c r="O2303" i="1" s="1"/>
  <c r="N2305" i="1"/>
  <c r="N2303" i="1" s="1"/>
  <c r="O2288" i="1"/>
  <c r="O2287" i="1" s="1"/>
  <c r="N2288" i="1"/>
  <c r="N2287" i="1" s="1"/>
  <c r="O2285" i="1"/>
  <c r="O2284" i="1" s="1"/>
  <c r="N2285" i="1"/>
  <c r="N2284" i="1" s="1"/>
  <c r="O2280" i="1"/>
  <c r="O2272" i="1" s="1"/>
  <c r="N2280" i="1"/>
  <c r="N2272" i="1" s="1"/>
  <c r="O2270" i="1"/>
  <c r="N2270" i="1"/>
  <c r="O2264" i="1"/>
  <c r="O2262" i="1" s="1"/>
  <c r="N2264" i="1"/>
  <c r="N2262" i="1" s="1"/>
  <c r="O2248" i="1"/>
  <c r="O2247" i="1" s="1"/>
  <c r="N2248" i="1"/>
  <c r="N2247" i="1" s="1"/>
  <c r="O2245" i="1"/>
  <c r="O2244" i="1" s="1"/>
  <c r="N2245" i="1"/>
  <c r="N2244" i="1" s="1"/>
  <c r="O2240" i="1"/>
  <c r="O2231" i="1" s="1"/>
  <c r="N2240" i="1"/>
  <c r="N2231" i="1" s="1"/>
  <c r="O2229" i="1"/>
  <c r="N2229" i="1"/>
  <c r="O2223" i="1"/>
  <c r="O2221" i="1" s="1"/>
  <c r="N2223" i="1"/>
  <c r="N2221" i="1" s="1"/>
  <c r="O2206" i="1"/>
  <c r="O2205" i="1" s="1"/>
  <c r="N2206" i="1"/>
  <c r="N2205" i="1" s="1"/>
  <c r="O2203" i="1"/>
  <c r="O2202" i="1" s="1"/>
  <c r="N2203" i="1"/>
  <c r="N2202" i="1" s="1"/>
  <c r="O2198" i="1"/>
  <c r="O2189" i="1" s="1"/>
  <c r="N2198" i="1"/>
  <c r="N2189" i="1" s="1"/>
  <c r="O2187" i="1"/>
  <c r="N2187" i="1"/>
  <c r="O2181" i="1"/>
  <c r="O2179" i="1" s="1"/>
  <c r="N2181" i="1"/>
  <c r="N2179" i="1" s="1"/>
  <c r="O2164" i="1"/>
  <c r="O2163" i="1" s="1"/>
  <c r="N2164" i="1"/>
  <c r="N2163" i="1" s="1"/>
  <c r="O2161" i="1"/>
  <c r="O2160" i="1" s="1"/>
  <c r="N2161" i="1"/>
  <c r="N2160" i="1" s="1"/>
  <c r="O2156" i="1"/>
  <c r="O2148" i="1" s="1"/>
  <c r="N2156" i="1"/>
  <c r="N2148" i="1" s="1"/>
  <c r="O2146" i="1"/>
  <c r="N2146" i="1"/>
  <c r="O2140" i="1"/>
  <c r="O2138" i="1" s="1"/>
  <c r="N2140" i="1"/>
  <c r="N2138" i="1" s="1"/>
  <c r="O2124" i="1"/>
  <c r="O2123" i="1" s="1"/>
  <c r="N2124" i="1"/>
  <c r="N2123" i="1" s="1"/>
  <c r="O2121" i="1"/>
  <c r="O2120" i="1" s="1"/>
  <c r="N2121" i="1"/>
  <c r="N2120" i="1" s="1"/>
  <c r="O2116" i="1"/>
  <c r="O2108" i="1" s="1"/>
  <c r="N2116" i="1"/>
  <c r="N2108" i="1" s="1"/>
  <c r="O2106" i="1"/>
  <c r="N2106" i="1"/>
  <c r="O2100" i="1"/>
  <c r="O2098" i="1" s="1"/>
  <c r="N2100" i="1"/>
  <c r="N2098" i="1" s="1"/>
  <c r="O2083" i="1"/>
  <c r="O2082" i="1" s="1"/>
  <c r="N2083" i="1"/>
  <c r="N2082" i="1" s="1"/>
  <c r="O2080" i="1"/>
  <c r="O2079" i="1" s="1"/>
  <c r="N2080" i="1"/>
  <c r="N2079" i="1" s="1"/>
  <c r="O2075" i="1"/>
  <c r="O2067" i="1" s="1"/>
  <c r="N2075" i="1"/>
  <c r="N2067" i="1" s="1"/>
  <c r="O2065" i="1"/>
  <c r="N2065" i="1"/>
  <c r="O2059" i="1"/>
  <c r="O2057" i="1" s="1"/>
  <c r="N2059" i="1"/>
  <c r="N2057" i="1" s="1"/>
  <c r="O2042" i="1"/>
  <c r="O2041" i="1" s="1"/>
  <c r="N2042" i="1"/>
  <c r="N2041" i="1" s="1"/>
  <c r="O2039" i="1"/>
  <c r="O2038" i="1" s="1"/>
  <c r="N2039" i="1"/>
  <c r="N2038" i="1" s="1"/>
  <c r="O2034" i="1"/>
  <c r="O2026" i="1" s="1"/>
  <c r="N2034" i="1"/>
  <c r="N2026" i="1" s="1"/>
  <c r="O2024" i="1"/>
  <c r="N2024" i="1"/>
  <c r="O2018" i="1"/>
  <c r="O2016" i="1" s="1"/>
  <c r="N2018" i="1"/>
  <c r="N2016" i="1" s="1"/>
  <c r="O2002" i="1"/>
  <c r="O2001" i="1" s="1"/>
  <c r="N2002" i="1"/>
  <c r="N2001" i="1" s="1"/>
  <c r="O1999" i="1"/>
  <c r="O1998" i="1" s="1"/>
  <c r="N1999" i="1"/>
  <c r="N1998" i="1" s="1"/>
  <c r="O1994" i="1"/>
  <c r="O1986" i="1" s="1"/>
  <c r="N1994" i="1"/>
  <c r="N1986" i="1" s="1"/>
  <c r="O1984" i="1"/>
  <c r="N1984" i="1"/>
  <c r="O1978" i="1"/>
  <c r="O1976" i="1" s="1"/>
  <c r="N1978" i="1"/>
  <c r="N1976" i="1" s="1"/>
  <c r="O1964" i="1"/>
  <c r="O1963" i="1" s="1"/>
  <c r="N1964" i="1"/>
  <c r="N1963" i="1" s="1"/>
  <c r="O1961" i="1"/>
  <c r="O1960" i="1" s="1"/>
  <c r="N1961" i="1"/>
  <c r="N1960" i="1" s="1"/>
  <c r="O1956" i="1"/>
  <c r="O1948" i="1" s="1"/>
  <c r="N1956" i="1"/>
  <c r="N1948" i="1" s="1"/>
  <c r="O1946" i="1"/>
  <c r="N1946" i="1"/>
  <c r="O1941" i="1"/>
  <c r="O1939" i="1" s="1"/>
  <c r="N1941" i="1"/>
  <c r="N1939" i="1" s="1"/>
  <c r="O1927" i="1"/>
  <c r="O1926" i="1" s="1"/>
  <c r="N1927" i="1"/>
  <c r="N1926" i="1" s="1"/>
  <c r="O1924" i="1"/>
  <c r="O1923" i="1" s="1"/>
  <c r="N1924" i="1"/>
  <c r="N1923" i="1" s="1"/>
  <c r="O1919" i="1"/>
  <c r="O1911" i="1" s="1"/>
  <c r="N1919" i="1"/>
  <c r="N1911" i="1" s="1"/>
  <c r="O1909" i="1"/>
  <c r="N1909" i="1"/>
  <c r="O1903" i="1"/>
  <c r="O1901" i="1" s="1"/>
  <c r="N1903" i="1"/>
  <c r="N1901" i="1" s="1"/>
  <c r="O1887" i="1"/>
  <c r="O1886" i="1" s="1"/>
  <c r="N1887" i="1"/>
  <c r="N1886" i="1" s="1"/>
  <c r="O1884" i="1"/>
  <c r="O1883" i="1" s="1"/>
  <c r="N1884" i="1"/>
  <c r="N1883" i="1" s="1"/>
  <c r="O1879" i="1"/>
  <c r="O1870" i="1" s="1"/>
  <c r="N1879" i="1"/>
  <c r="N1870" i="1" s="1"/>
  <c r="O1868" i="1"/>
  <c r="N1868" i="1"/>
  <c r="O1862" i="1"/>
  <c r="O1860" i="1" s="1"/>
  <c r="N1862" i="1"/>
  <c r="N1860" i="1" s="1"/>
  <c r="O1848" i="1"/>
  <c r="O1847" i="1" s="1"/>
  <c r="N1848" i="1"/>
  <c r="N1847" i="1" s="1"/>
  <c r="O1843" i="1"/>
  <c r="O1835" i="1" s="1"/>
  <c r="N1843" i="1"/>
  <c r="N1835" i="1" s="1"/>
  <c r="O1833" i="1"/>
  <c r="N1833" i="1"/>
  <c r="O1827" i="1"/>
  <c r="O1825" i="1" s="1"/>
  <c r="N1827" i="1"/>
  <c r="N1825" i="1" s="1"/>
  <c r="O1810" i="1"/>
  <c r="O1809" i="1" s="1"/>
  <c r="N1810" i="1"/>
  <c r="N1809" i="1" s="1"/>
  <c r="O1807" i="1"/>
  <c r="O1806" i="1" s="1"/>
  <c r="N1807" i="1"/>
  <c r="N1806" i="1" s="1"/>
  <c r="O1802" i="1"/>
  <c r="N1802" i="1"/>
  <c r="N1793" i="1" s="1"/>
  <c r="O1791" i="1"/>
  <c r="N1791" i="1"/>
  <c r="O1785" i="1"/>
  <c r="O1783" i="1" s="1"/>
  <c r="N1785" i="1"/>
  <c r="N1783" i="1" s="1"/>
  <c r="O1769" i="1"/>
  <c r="O1768" i="1" s="1"/>
  <c r="N1769" i="1"/>
  <c r="N1768" i="1" s="1"/>
  <c r="O1766" i="1"/>
  <c r="O1765" i="1" s="1"/>
  <c r="N1766" i="1"/>
  <c r="N1765" i="1" s="1"/>
  <c r="O1761" i="1"/>
  <c r="O1753" i="1" s="1"/>
  <c r="N1761" i="1"/>
  <c r="O1751" i="1"/>
  <c r="N1751" i="1"/>
  <c r="O1745" i="1"/>
  <c r="O1743" i="1" s="1"/>
  <c r="N1745" i="1"/>
  <c r="N1743" i="1" s="1"/>
  <c r="O1727" i="1"/>
  <c r="N1727" i="1"/>
  <c r="O1726" i="1"/>
  <c r="N1726" i="1"/>
  <c r="O1723" i="1"/>
  <c r="N1723" i="1"/>
  <c r="O1722" i="1"/>
  <c r="N1722" i="1"/>
  <c r="O1718" i="1"/>
  <c r="N1718" i="1"/>
  <c r="O1717" i="1"/>
  <c r="N1717" i="1"/>
  <c r="O1716" i="1"/>
  <c r="N1716" i="1"/>
  <c r="O1715" i="1"/>
  <c r="N1715" i="1"/>
  <c r="O1714" i="1"/>
  <c r="N1714" i="1"/>
  <c r="O1713" i="1"/>
  <c r="N1713" i="1"/>
  <c r="O1712" i="1"/>
  <c r="N1712" i="1"/>
  <c r="O1711" i="1"/>
  <c r="N1711" i="1"/>
  <c r="O1709" i="1"/>
  <c r="N1709" i="1"/>
  <c r="O1707" i="1"/>
  <c r="N1707" i="1"/>
  <c r="O1706" i="1"/>
  <c r="N1706" i="1"/>
  <c r="O1705" i="1"/>
  <c r="N1705" i="1"/>
  <c r="O1704" i="1"/>
  <c r="N1704" i="1"/>
  <c r="O1703" i="1"/>
  <c r="N1703" i="1"/>
  <c r="O1701" i="1"/>
  <c r="N1701" i="1"/>
  <c r="O1687" i="1"/>
  <c r="N1687" i="1"/>
  <c r="O1686" i="1"/>
  <c r="N1686" i="1"/>
  <c r="O1685" i="1"/>
  <c r="N1685" i="1"/>
  <c r="O1684" i="1"/>
  <c r="N1684" i="1"/>
  <c r="O1668" i="1"/>
  <c r="N1668" i="1"/>
  <c r="O1666" i="1"/>
  <c r="N1666" i="1"/>
  <c r="O1650" i="1"/>
  <c r="N1650" i="1"/>
  <c r="O1639" i="1"/>
  <c r="N1639" i="1"/>
  <c r="O1629" i="1"/>
  <c r="N1629" i="1"/>
  <c r="O1587" i="1"/>
  <c r="N1587" i="1"/>
  <c r="O1579" i="1"/>
  <c r="N1579" i="1"/>
  <c r="O1560" i="1"/>
  <c r="N1560" i="1"/>
  <c r="O1553" i="1"/>
  <c r="N1553" i="1"/>
  <c r="O1547" i="1"/>
  <c r="O1545" i="1" s="1"/>
  <c r="N1547" i="1"/>
  <c r="N1545" i="1" s="1"/>
  <c r="O1531" i="1"/>
  <c r="N1531" i="1"/>
  <c r="O1530" i="1"/>
  <c r="N1530" i="1"/>
  <c r="O1529" i="1"/>
  <c r="N1529" i="1"/>
  <c r="O1528" i="1"/>
  <c r="N1528" i="1"/>
  <c r="O1527" i="1"/>
  <c r="N1527" i="1"/>
  <c r="O1520" i="1"/>
  <c r="O1519" i="1" s="1"/>
  <c r="N1520" i="1"/>
  <c r="N1519" i="1" s="1"/>
  <c r="O1502" i="1"/>
  <c r="N1502" i="1"/>
  <c r="O1484" i="1"/>
  <c r="N1484" i="1"/>
  <c r="O1480" i="1"/>
  <c r="N1480" i="1"/>
  <c r="O1471" i="1"/>
  <c r="N1471" i="1"/>
  <c r="O1467" i="1"/>
  <c r="N1467" i="1"/>
  <c r="O1461" i="1"/>
  <c r="O1459" i="1" s="1"/>
  <c r="N1461" i="1"/>
  <c r="N1459" i="1" s="1"/>
  <c r="O1445" i="1"/>
  <c r="N1445" i="1"/>
  <c r="O1444" i="1"/>
  <c r="N1444" i="1"/>
  <c r="O1443" i="1"/>
  <c r="N1443" i="1"/>
  <c r="O1436" i="1"/>
  <c r="O1435" i="1" s="1"/>
  <c r="N1436" i="1"/>
  <c r="N1435" i="1" s="1"/>
  <c r="O1433" i="1"/>
  <c r="O1432" i="1" s="1"/>
  <c r="N1433" i="1"/>
  <c r="N1432" i="1" s="1"/>
  <c r="O1429" i="1"/>
  <c r="O1428" i="1" s="1"/>
  <c r="N1429" i="1"/>
  <c r="N1428" i="1" s="1"/>
  <c r="O1422" i="1"/>
  <c r="O1421" i="1" s="1"/>
  <c r="N1422" i="1"/>
  <c r="N1421" i="1" s="1"/>
  <c r="O1417" i="1"/>
  <c r="N1417" i="1"/>
  <c r="O1415" i="1"/>
  <c r="N1415" i="1"/>
  <c r="O1404" i="1"/>
  <c r="N1404" i="1"/>
  <c r="O1393" i="1"/>
  <c r="N1393" i="1"/>
  <c r="O1387" i="1"/>
  <c r="O1385" i="1" s="1"/>
  <c r="N1387" i="1"/>
  <c r="N1385" i="1" s="1"/>
  <c r="O1366" i="1"/>
  <c r="O1365" i="1" s="1"/>
  <c r="N1366" i="1"/>
  <c r="N1365" i="1" s="1"/>
  <c r="O1363" i="1"/>
  <c r="O1362" i="1" s="1"/>
  <c r="N1363" i="1"/>
  <c r="N1362" i="1" s="1"/>
  <c r="O1358" i="1"/>
  <c r="N1358" i="1"/>
  <c r="O1347" i="1"/>
  <c r="N1347" i="1"/>
  <c r="O1341" i="1"/>
  <c r="O1339" i="1" s="1"/>
  <c r="N1341" i="1"/>
  <c r="N1339" i="1" s="1"/>
  <c r="O1327" i="1"/>
  <c r="N1327" i="1"/>
  <c r="O1326" i="1"/>
  <c r="N1326" i="1"/>
  <c r="O1319" i="1"/>
  <c r="N1319" i="1"/>
  <c r="O1313" i="1"/>
  <c r="N1313" i="1"/>
  <c r="O1304" i="1"/>
  <c r="O1303" i="1" s="1"/>
  <c r="N1304" i="1"/>
  <c r="N1303" i="1" s="1"/>
  <c r="O1299" i="1"/>
  <c r="N1299" i="1"/>
  <c r="O1289" i="1"/>
  <c r="N1289" i="1"/>
  <c r="O1283" i="1"/>
  <c r="O1281" i="1" s="1"/>
  <c r="N1283" i="1"/>
  <c r="N1281" i="1" s="1"/>
  <c r="O1270" i="1"/>
  <c r="N1270" i="1"/>
  <c r="O1269" i="1"/>
  <c r="N1269" i="1"/>
  <c r="O1267" i="1"/>
  <c r="N1267" i="1"/>
  <c r="O1266" i="1"/>
  <c r="N1266" i="1"/>
  <c r="O1259" i="1"/>
  <c r="O1258" i="1" s="1"/>
  <c r="N1259" i="1"/>
  <c r="N1258" i="1" s="1"/>
  <c r="O1242" i="1"/>
  <c r="N1242" i="1"/>
  <c r="O1211" i="1"/>
  <c r="N1211" i="1"/>
  <c r="O1203" i="1"/>
  <c r="N1203" i="1"/>
  <c r="O1198" i="1"/>
  <c r="N1198" i="1"/>
  <c r="O1192" i="1"/>
  <c r="O1190" i="1" s="1"/>
  <c r="N1192" i="1"/>
  <c r="N1190" i="1" s="1"/>
  <c r="O1162" i="1"/>
  <c r="N1162" i="1"/>
  <c r="O1154" i="1"/>
  <c r="N1154" i="1"/>
  <c r="O1145" i="1"/>
  <c r="N1145" i="1"/>
  <c r="O1138" i="1"/>
  <c r="N1138" i="1"/>
  <c r="O1133" i="1"/>
  <c r="N1133" i="1"/>
  <c r="O1127" i="1"/>
  <c r="O1125" i="1" s="1"/>
  <c r="N1127" i="1"/>
  <c r="N1125" i="1" s="1"/>
  <c r="O1103" i="1"/>
  <c r="N1103" i="1"/>
  <c r="O1100" i="1"/>
  <c r="N1100" i="1"/>
  <c r="O1096" i="1"/>
  <c r="O1095" i="1" s="1"/>
  <c r="N1096" i="1"/>
  <c r="N1095" i="1" s="1"/>
  <c r="O1089" i="1"/>
  <c r="N1089" i="1"/>
  <c r="O1077" i="1"/>
  <c r="N1077" i="1"/>
  <c r="O1066" i="1"/>
  <c r="N1066" i="1"/>
  <c r="O1060" i="1"/>
  <c r="O1058" i="1" s="1"/>
  <c r="N1060" i="1"/>
  <c r="N1058" i="1" s="1"/>
  <c r="O1035" i="1"/>
  <c r="N1035" i="1"/>
  <c r="O1033" i="1"/>
  <c r="N1033" i="1"/>
  <c r="O1028" i="1"/>
  <c r="N1028" i="1"/>
  <c r="O1020" i="1"/>
  <c r="N1020" i="1"/>
  <c r="O1018" i="1"/>
  <c r="N1018" i="1"/>
  <c r="O1009" i="1"/>
  <c r="N1009" i="1"/>
  <c r="O1000" i="1"/>
  <c r="N1000" i="1"/>
  <c r="O994" i="1"/>
  <c r="N994" i="1"/>
  <c r="O986" i="1"/>
  <c r="N986" i="1"/>
  <c r="O980" i="1"/>
  <c r="O978" i="1" s="1"/>
  <c r="N980" i="1"/>
  <c r="N978" i="1" s="1"/>
  <c r="O967" i="1"/>
  <c r="N967" i="1"/>
  <c r="O966" i="1"/>
  <c r="N966" i="1"/>
  <c r="O965" i="1"/>
  <c r="N965" i="1"/>
  <c r="O958" i="1"/>
  <c r="N958" i="1"/>
  <c r="O950" i="1"/>
  <c r="N950" i="1"/>
  <c r="O945" i="1"/>
  <c r="N945" i="1"/>
  <c r="O935" i="1"/>
  <c r="N935" i="1"/>
  <c r="O930" i="1"/>
  <c r="N930" i="1"/>
  <c r="O920" i="1"/>
  <c r="N920" i="1"/>
  <c r="O917" i="1"/>
  <c r="N917" i="1"/>
  <c r="O910" i="1"/>
  <c r="N910" i="1"/>
  <c r="O902" i="1"/>
  <c r="N902" i="1"/>
  <c r="O898" i="1"/>
  <c r="N898" i="1"/>
  <c r="O891" i="1"/>
  <c r="N891" i="1"/>
  <c r="O887" i="1"/>
  <c r="N887" i="1"/>
  <c r="O881" i="1"/>
  <c r="O879" i="1" s="1"/>
  <c r="N881" i="1"/>
  <c r="N879" i="1" s="1"/>
  <c r="O855" i="1"/>
  <c r="N855" i="1"/>
  <c r="O853" i="1"/>
  <c r="N853" i="1"/>
  <c r="O847" i="1"/>
  <c r="N847" i="1"/>
  <c r="O844" i="1"/>
  <c r="N844" i="1"/>
  <c r="O841" i="1"/>
  <c r="N841" i="1"/>
  <c r="O837" i="1"/>
  <c r="N837" i="1"/>
  <c r="O833" i="1"/>
  <c r="N833" i="1"/>
  <c r="O831" i="1"/>
  <c r="N831" i="1"/>
  <c r="O820" i="1"/>
  <c r="N820" i="1"/>
  <c r="O815" i="1"/>
  <c r="N815" i="1"/>
  <c r="O810" i="1"/>
  <c r="N810" i="1"/>
  <c r="O806" i="1"/>
  <c r="N806" i="1"/>
  <c r="O801" i="1"/>
  <c r="N801" i="1"/>
  <c r="O795" i="1"/>
  <c r="O793" i="1" s="1"/>
  <c r="N795" i="1"/>
  <c r="N793" i="1" s="1"/>
  <c r="O783" i="1"/>
  <c r="N783" i="1"/>
  <c r="O782" i="1"/>
  <c r="N782" i="1"/>
  <c r="O781" i="1"/>
  <c r="N781" i="1"/>
  <c r="O780" i="1"/>
  <c r="N780" i="1"/>
  <c r="O779" i="1"/>
  <c r="N779" i="1"/>
  <c r="O778" i="1"/>
  <c r="N778" i="1"/>
  <c r="O777" i="1"/>
  <c r="N777" i="1"/>
  <c r="O776" i="1"/>
  <c r="N776" i="1"/>
  <c r="O775" i="1"/>
  <c r="N775" i="1"/>
  <c r="O774" i="1"/>
  <c r="N774" i="1"/>
  <c r="O773" i="1"/>
  <c r="N773" i="1"/>
  <c r="O772" i="1"/>
  <c r="N772" i="1"/>
  <c r="O771" i="1"/>
  <c r="N771" i="1"/>
  <c r="O770" i="1"/>
  <c r="N770" i="1"/>
  <c r="O769" i="1"/>
  <c r="N769" i="1"/>
  <c r="O768" i="1"/>
  <c r="N768" i="1"/>
  <c r="O767" i="1"/>
  <c r="N767" i="1"/>
  <c r="O766" i="1"/>
  <c r="N766" i="1"/>
  <c r="O759" i="1"/>
  <c r="N759" i="1"/>
  <c r="O756" i="1"/>
  <c r="N756" i="1"/>
  <c r="O752" i="1"/>
  <c r="N752" i="1"/>
  <c r="O744" i="1"/>
  <c r="N744" i="1"/>
  <c r="O739" i="1"/>
  <c r="N739" i="1"/>
  <c r="O733" i="1"/>
  <c r="N733" i="1"/>
  <c r="O728" i="1"/>
  <c r="N728" i="1"/>
  <c r="O718" i="1"/>
  <c r="N718" i="1"/>
  <c r="O699" i="1"/>
  <c r="N699" i="1"/>
  <c r="O692" i="1"/>
  <c r="N692" i="1"/>
  <c r="O681" i="1"/>
  <c r="N681" i="1"/>
  <c r="O675" i="1"/>
  <c r="O673" i="1" s="1"/>
  <c r="N675" i="1"/>
  <c r="N673" i="1" s="1"/>
  <c r="O655" i="1"/>
  <c r="O654" i="1" s="1"/>
  <c r="N655" i="1"/>
  <c r="N654" i="1" s="1"/>
  <c r="O652" i="1"/>
  <c r="O651" i="1" s="1"/>
  <c r="N652" i="1"/>
  <c r="N651" i="1" s="1"/>
  <c r="O647" i="1"/>
  <c r="N647" i="1"/>
  <c r="O636" i="1"/>
  <c r="N636" i="1"/>
  <c r="O630" i="1"/>
  <c r="O628" i="1" s="1"/>
  <c r="N630" i="1"/>
  <c r="N628" i="1" s="1"/>
  <c r="O611" i="1"/>
  <c r="O610" i="1" s="1"/>
  <c r="N611" i="1"/>
  <c r="N610" i="1" s="1"/>
  <c r="O608" i="1"/>
  <c r="O607" i="1" s="1"/>
  <c r="N608" i="1"/>
  <c r="N607" i="1" s="1"/>
  <c r="O603" i="1"/>
  <c r="N603" i="1"/>
  <c r="O593" i="1"/>
  <c r="N593" i="1"/>
  <c r="O587" i="1"/>
  <c r="O585" i="1" s="1"/>
  <c r="N587" i="1"/>
  <c r="N585" i="1" s="1"/>
  <c r="O569" i="1"/>
  <c r="O568" i="1" s="1"/>
  <c r="N569" i="1"/>
  <c r="N568" i="1" s="1"/>
  <c r="O566" i="1"/>
  <c r="O565" i="1" s="1"/>
  <c r="N566" i="1"/>
  <c r="N565" i="1" s="1"/>
  <c r="O559" i="1"/>
  <c r="N559" i="1"/>
  <c r="O548" i="1"/>
  <c r="N548" i="1"/>
  <c r="O542" i="1"/>
  <c r="O540" i="1" s="1"/>
  <c r="N542" i="1"/>
  <c r="N540" i="1" s="1"/>
  <c r="O527" i="1"/>
  <c r="O526" i="1" s="1"/>
  <c r="N527" i="1"/>
  <c r="N526" i="1" s="1"/>
  <c r="O524" i="1"/>
  <c r="O523" i="1" s="1"/>
  <c r="N524" i="1"/>
  <c r="N523" i="1" s="1"/>
  <c r="O517" i="1"/>
  <c r="N517" i="1"/>
  <c r="O506" i="1"/>
  <c r="N506" i="1"/>
  <c r="O500" i="1"/>
  <c r="O498" i="1" s="1"/>
  <c r="N500" i="1"/>
  <c r="N498" i="1" s="1"/>
  <c r="O487" i="1"/>
  <c r="N487" i="1"/>
  <c r="O486" i="1"/>
  <c r="N486" i="1"/>
  <c r="O485" i="1"/>
  <c r="N485" i="1"/>
  <c r="O479" i="1"/>
  <c r="O478" i="1" s="1"/>
  <c r="N479" i="1"/>
  <c r="N478" i="1" s="1"/>
  <c r="O476" i="1"/>
  <c r="N476" i="1"/>
  <c r="O471" i="1"/>
  <c r="N471" i="1"/>
  <c r="O464" i="1"/>
  <c r="N464" i="1"/>
  <c r="O461" i="1"/>
  <c r="N461" i="1"/>
  <c r="O459" i="1"/>
  <c r="N459" i="1"/>
  <c r="O455" i="1"/>
  <c r="N455" i="1"/>
  <c r="O447" i="1"/>
  <c r="N447" i="1"/>
  <c r="O443" i="1"/>
  <c r="N443" i="1"/>
  <c r="O438" i="1"/>
  <c r="O436" i="1" s="1"/>
  <c r="N438" i="1"/>
  <c r="N436" i="1" s="1"/>
  <c r="O421" i="1"/>
  <c r="N421" i="1"/>
  <c r="O420" i="1"/>
  <c r="N420" i="1"/>
  <c r="O409" i="1"/>
  <c r="N409" i="1"/>
  <c r="O404" i="1"/>
  <c r="N404" i="1"/>
  <c r="O398" i="1"/>
  <c r="N398" i="1"/>
  <c r="O393" i="1"/>
  <c r="N393" i="1"/>
  <c r="O387" i="1"/>
  <c r="O385" i="1" s="1"/>
  <c r="N387" i="1"/>
  <c r="N385" i="1" s="1"/>
  <c r="O367" i="1"/>
  <c r="O366" i="1" s="1"/>
  <c r="N367" i="1"/>
  <c r="N366" i="1" s="1"/>
  <c r="O364" i="1"/>
  <c r="O363" i="1" s="1"/>
  <c r="N364" i="1"/>
  <c r="N363" i="1" s="1"/>
  <c r="O359" i="1"/>
  <c r="N359" i="1"/>
  <c r="O355" i="1"/>
  <c r="N355" i="1"/>
  <c r="O350" i="1"/>
  <c r="O348" i="1" s="1"/>
  <c r="N350" i="1"/>
  <c r="N348" i="1" s="1"/>
  <c r="O330" i="1"/>
  <c r="O329" i="1" s="1"/>
  <c r="N330" i="1"/>
  <c r="N329" i="1" s="1"/>
  <c r="O327" i="1"/>
  <c r="O326" i="1" s="1"/>
  <c r="N327" i="1"/>
  <c r="N326" i="1" s="1"/>
  <c r="O322" i="1"/>
  <c r="N322" i="1"/>
  <c r="O318" i="1"/>
  <c r="N318" i="1"/>
  <c r="O313" i="1"/>
  <c r="O311" i="1" s="1"/>
  <c r="N313" i="1"/>
  <c r="N311" i="1" s="1"/>
  <c r="O293" i="1"/>
  <c r="O292" i="1" s="1"/>
  <c r="N293" i="1"/>
  <c r="N292" i="1" s="1"/>
  <c r="O290" i="1"/>
  <c r="O289" i="1" s="1"/>
  <c r="N290" i="1"/>
  <c r="N289" i="1" s="1"/>
  <c r="O284" i="1"/>
  <c r="N284" i="1"/>
  <c r="O280" i="1"/>
  <c r="N280" i="1"/>
  <c r="O275" i="1"/>
  <c r="O273" i="1" s="1"/>
  <c r="N275" i="1"/>
  <c r="N273" i="1" s="1"/>
  <c r="O255" i="1"/>
  <c r="O254" i="1" s="1"/>
  <c r="N255" i="1"/>
  <c r="N254" i="1" s="1"/>
  <c r="O250" i="1"/>
  <c r="N250" i="1"/>
  <c r="O247" i="1"/>
  <c r="N247" i="1"/>
  <c r="O242" i="1"/>
  <c r="O240" i="1" s="1"/>
  <c r="N242" i="1"/>
  <c r="N240" i="1" s="1"/>
  <c r="O228" i="1"/>
  <c r="N228" i="1"/>
  <c r="O227" i="1"/>
  <c r="N227" i="1"/>
  <c r="O220" i="1"/>
  <c r="N220" i="1"/>
  <c r="O201" i="1"/>
  <c r="O200" i="1" s="1"/>
  <c r="N201" i="1"/>
  <c r="N200" i="1" s="1"/>
  <c r="O198" i="1"/>
  <c r="O197" i="1" s="1"/>
  <c r="N198" i="1"/>
  <c r="N197" i="1" s="1"/>
  <c r="O193" i="1"/>
  <c r="N193" i="1"/>
  <c r="O189" i="1"/>
  <c r="N189" i="1"/>
  <c r="O183" i="1"/>
  <c r="O181" i="1" s="1"/>
  <c r="N183" i="1"/>
  <c r="N181" i="1" s="1"/>
  <c r="O165" i="1"/>
  <c r="N165" i="1"/>
  <c r="O159" i="1"/>
  <c r="N159" i="1"/>
  <c r="O153" i="1"/>
  <c r="N153" i="1"/>
  <c r="O149" i="1"/>
  <c r="N149" i="1"/>
  <c r="O143" i="1"/>
  <c r="O141" i="1" s="1"/>
  <c r="N143" i="1"/>
  <c r="N141" i="1" s="1"/>
  <c r="O120" i="1"/>
  <c r="O119" i="1" s="1"/>
  <c r="N120" i="1"/>
  <c r="N119" i="1" s="1"/>
  <c r="O115" i="1"/>
  <c r="O114" i="1" s="1"/>
  <c r="N115" i="1"/>
  <c r="N114" i="1" s="1"/>
  <c r="O110" i="1"/>
  <c r="N110" i="1"/>
  <c r="O106" i="1"/>
  <c r="N106" i="1"/>
  <c r="O101" i="1"/>
  <c r="O99" i="1" s="1"/>
  <c r="N101" i="1"/>
  <c r="N99" i="1" s="1"/>
  <c r="O81" i="1"/>
  <c r="O80" i="1" s="1"/>
  <c r="N81" i="1"/>
  <c r="N80" i="1" s="1"/>
  <c r="O78" i="1"/>
  <c r="O77" i="1" s="1"/>
  <c r="N78" i="1"/>
  <c r="N77" i="1" s="1"/>
  <c r="O73" i="1"/>
  <c r="N73" i="1"/>
  <c r="O69" i="1"/>
  <c r="N69" i="1"/>
  <c r="O63" i="1"/>
  <c r="O61" i="1" s="1"/>
  <c r="N63" i="1"/>
  <c r="N61" i="1" s="1"/>
  <c r="O43" i="1"/>
  <c r="N43" i="1"/>
  <c r="O39" i="1"/>
  <c r="N39" i="1"/>
  <c r="O36" i="1"/>
  <c r="N36" i="1"/>
  <c r="O26" i="1"/>
  <c r="N26" i="1"/>
  <c r="O22" i="1"/>
  <c r="N22" i="1"/>
  <c r="O18" i="1"/>
  <c r="O16" i="1" s="1"/>
  <c r="N18" i="1"/>
  <c r="N16" i="1" s="1"/>
  <c r="I9321" i="1" l="1"/>
  <c r="I9376" i="1" s="1"/>
  <c r="I9378" i="1" s="1"/>
  <c r="I9134" i="1"/>
  <c r="I8926" i="1"/>
  <c r="I8930" i="1" s="1"/>
  <c r="I416" i="1"/>
  <c r="I428" i="1" s="1"/>
  <c r="I8462" i="1"/>
  <c r="I8471" i="1" s="1"/>
  <c r="J7734" i="1"/>
  <c r="K8514" i="1"/>
  <c r="J4606" i="1"/>
  <c r="K665" i="1"/>
  <c r="J970" i="1"/>
  <c r="I1322" i="1"/>
  <c r="I1331" i="1" s="1"/>
  <c r="I970" i="1"/>
  <c r="I1039" i="1"/>
  <c r="I1043" i="1" s="1"/>
  <c r="I1044" i="1" s="1"/>
  <c r="J7477" i="1"/>
  <c r="K8838" i="1"/>
  <c r="K8841" i="1" s="1"/>
  <c r="K174" i="1"/>
  <c r="I8362" i="1"/>
  <c r="I8364" i="1" s="1"/>
  <c r="I8514" i="1"/>
  <c r="I9065" i="1"/>
  <c r="I9068" i="1" s="1"/>
  <c r="J1113" i="1"/>
  <c r="J1114" i="1" s="1"/>
  <c r="K8518" i="1"/>
  <c r="K8787" i="1" s="1"/>
  <c r="J6051" i="1"/>
  <c r="J8834" i="1"/>
  <c r="J8835" i="1" s="1"/>
  <c r="I7789" i="1"/>
  <c r="J9061" i="1"/>
  <c r="J9062" i="1" s="1"/>
  <c r="K9191" i="1"/>
  <c r="K9192" i="1" s="1"/>
  <c r="I6101" i="1"/>
  <c r="K868" i="1"/>
  <c r="I1691" i="1"/>
  <c r="I7477" i="1"/>
  <c r="I1175" i="1"/>
  <c r="I1176" i="1" s="1"/>
  <c r="K428" i="1"/>
  <c r="I6107" i="1"/>
  <c r="J9191" i="1"/>
  <c r="J9192" i="1" s="1"/>
  <c r="I1113" i="1"/>
  <c r="I1114" i="1" s="1"/>
  <c r="K4606" i="1"/>
  <c r="K4610" i="1" s="1"/>
  <c r="K4611" i="1" s="1"/>
  <c r="K7477" i="1"/>
  <c r="J6107" i="1"/>
  <c r="I8834" i="1"/>
  <c r="I8835" i="1" s="1"/>
  <c r="K8930" i="1"/>
  <c r="K8931" i="1" s="1"/>
  <c r="I490" i="1"/>
  <c r="I174" i="1"/>
  <c r="K9376" i="1"/>
  <c r="K9378" i="1" s="1"/>
  <c r="I8560" i="1"/>
  <c r="I8561" i="1" s="1"/>
  <c r="K871" i="1"/>
  <c r="K6158" i="1"/>
  <c r="K6159" i="1" s="1"/>
  <c r="I1273" i="1"/>
  <c r="J49" i="1"/>
  <c r="J50" i="1" s="1"/>
  <c r="J1534" i="1"/>
  <c r="J1537" i="1" s="1"/>
  <c r="K1179" i="1"/>
  <c r="K1448" i="1"/>
  <c r="K1451" i="1" s="1"/>
  <c r="I8518" i="1"/>
  <c r="J174" i="1"/>
  <c r="K786" i="1"/>
  <c r="J1043" i="1"/>
  <c r="J1044" i="1" s="1"/>
  <c r="J1377" i="1"/>
  <c r="K9065" i="1"/>
  <c r="K9068" i="1" s="1"/>
  <c r="J7789" i="1"/>
  <c r="K8784" i="1"/>
  <c r="I1448" i="1"/>
  <c r="I1451" i="1" s="1"/>
  <c r="K9061" i="1"/>
  <c r="K9062" i="1" s="1"/>
  <c r="J1117" i="1"/>
  <c r="J868" i="1"/>
  <c r="J1050" i="1"/>
  <c r="J8362" i="1"/>
  <c r="K1273" i="1"/>
  <c r="K1050" i="1"/>
  <c r="J428" i="1"/>
  <c r="J1182" i="1"/>
  <c r="K425" i="1"/>
  <c r="J1175" i="1"/>
  <c r="J1176" i="1" s="1"/>
  <c r="K1043" i="1"/>
  <c r="K1044" i="1" s="1"/>
  <c r="K1377" i="1"/>
  <c r="K1534" i="1"/>
  <c r="K1537" i="1" s="1"/>
  <c r="K1691" i="1"/>
  <c r="K1331" i="1"/>
  <c r="J9376" i="1"/>
  <c r="J9378" i="1" s="1"/>
  <c r="J871" i="1"/>
  <c r="K53" i="1"/>
  <c r="K1175" i="1"/>
  <c r="K1176" i="1" s="1"/>
  <c r="K1182" i="1"/>
  <c r="J133" i="1"/>
  <c r="K8509" i="1"/>
  <c r="I1182" i="1"/>
  <c r="K6107" i="1"/>
  <c r="I53" i="1"/>
  <c r="I49" i="1"/>
  <c r="I50" i="1" s="1"/>
  <c r="I133" i="1"/>
  <c r="K7781" i="1"/>
  <c r="K7785" i="1" s="1"/>
  <c r="K7786" i="1" s="1"/>
  <c r="I9191" i="1"/>
  <c r="I9192" i="1" s="1"/>
  <c r="I9195" i="1"/>
  <c r="I9198" i="1" s="1"/>
  <c r="J7781" i="1"/>
  <c r="J8509" i="1"/>
  <c r="K7789" i="1"/>
  <c r="K1113" i="1"/>
  <c r="K1114" i="1" s="1"/>
  <c r="J6101" i="1"/>
  <c r="J4614" i="1"/>
  <c r="K6101" i="1"/>
  <c r="I7781" i="1"/>
  <c r="I7785" i="1" s="1"/>
  <c r="I7786" i="1" s="1"/>
  <c r="J1732" i="1"/>
  <c r="J1733" i="1" s="1"/>
  <c r="K49" i="1"/>
  <c r="K50" i="1" s="1"/>
  <c r="I4606" i="1"/>
  <c r="I4610" i="1" s="1"/>
  <c r="I4611" i="1" s="1"/>
  <c r="I1732" i="1"/>
  <c r="I1733" i="1" s="1"/>
  <c r="I1736" i="1"/>
  <c r="K1736" i="1"/>
  <c r="K1732" i="1"/>
  <c r="K1733" i="1" s="1"/>
  <c r="J8930" i="1"/>
  <c r="J8931" i="1" s="1"/>
  <c r="J8934" i="1"/>
  <c r="J8937" i="1" s="1"/>
  <c r="J1448" i="1"/>
  <c r="J1451" i="1" s="1"/>
  <c r="J490" i="1"/>
  <c r="J665" i="1"/>
  <c r="K7734" i="1"/>
  <c r="K8362" i="1"/>
  <c r="K8515" i="1"/>
  <c r="K8561" i="1"/>
  <c r="J9013" i="1"/>
  <c r="J8562" i="1"/>
  <c r="J8518" i="1"/>
  <c r="J8787" i="1" s="1"/>
  <c r="J8560" i="1"/>
  <c r="I871" i="1"/>
  <c r="I864" i="1"/>
  <c r="I865" i="1" s="1"/>
  <c r="I868" i="1"/>
  <c r="K9013" i="1"/>
  <c r="N3843" i="1"/>
  <c r="N3873" i="1" s="1"/>
  <c r="N3877" i="1" s="1"/>
  <c r="N3878" i="1" s="1"/>
  <c r="O6164" i="1"/>
  <c r="O6195" i="1" s="1"/>
  <c r="O6199" i="1" s="1"/>
  <c r="O6200" i="1" s="1"/>
  <c r="O7445" i="1"/>
  <c r="O7469" i="1" s="1"/>
  <c r="O7473" i="1" s="1"/>
  <c r="O7474" i="1" s="1"/>
  <c r="O8069" i="1"/>
  <c r="O8068" i="1" s="1"/>
  <c r="O4660" i="1"/>
  <c r="O4690" i="1" s="1"/>
  <c r="O4694" i="1" s="1"/>
  <c r="O4695" i="1" s="1"/>
  <c r="O5640" i="1"/>
  <c r="O5670" i="1" s="1"/>
  <c r="O5674" i="1" s="1"/>
  <c r="O5675" i="1" s="1"/>
  <c r="N6094" i="1"/>
  <c r="O8889" i="1"/>
  <c r="O8888" i="1" s="1"/>
  <c r="O9008" i="1"/>
  <c r="O7030" i="1"/>
  <c r="O7064" i="1" s="1"/>
  <c r="O7068" i="1" s="1"/>
  <c r="O7069" i="1" s="1"/>
  <c r="O2178" i="1"/>
  <c r="O2209" i="1" s="1"/>
  <c r="O2213" i="1" s="1"/>
  <c r="O2214" i="1" s="1"/>
  <c r="O422" i="1"/>
  <c r="O1068" i="1"/>
  <c r="O1057" i="1" s="1"/>
  <c r="O1859" i="1"/>
  <c r="O1889" i="1" s="1"/>
  <c r="O1893" i="1" s="1"/>
  <c r="O1894" i="1" s="1"/>
  <c r="O3680" i="1"/>
  <c r="O3710" i="1" s="1"/>
  <c r="O3714" i="1" s="1"/>
  <c r="O3715" i="1" s="1"/>
  <c r="O4129" i="1"/>
  <c r="O4159" i="1" s="1"/>
  <c r="O4163" i="1" s="1"/>
  <c r="O4164" i="1" s="1"/>
  <c r="O3599" i="1"/>
  <c r="O3628" i="1" s="1"/>
  <c r="O3632" i="1" s="1"/>
  <c r="O3633" i="1" s="1"/>
  <c r="N4170" i="1"/>
  <c r="N4201" i="1" s="1"/>
  <c r="N4205" i="1" s="1"/>
  <c r="N4206" i="1" s="1"/>
  <c r="O4824" i="1"/>
  <c r="O4853" i="1" s="1"/>
  <c r="O4857" i="1" s="1"/>
  <c r="O4858" i="1" s="1"/>
  <c r="N1152" i="1"/>
  <c r="N1151" i="1" s="1"/>
  <c r="O1469" i="1"/>
  <c r="O1458" i="1" s="1"/>
  <c r="O2626" i="1"/>
  <c r="O2655" i="1" s="1"/>
  <c r="O2659" i="1" s="1"/>
  <c r="O2660" i="1" s="1"/>
  <c r="O3153" i="1"/>
  <c r="O3183" i="1" s="1"/>
  <c r="O3187" i="1" s="1"/>
  <c r="O3188" i="1" s="1"/>
  <c r="O4452" i="1"/>
  <c r="O4483" i="1" s="1"/>
  <c r="O4487" i="1" s="1"/>
  <c r="O4488" i="1" s="1"/>
  <c r="N4601" i="1"/>
  <c r="O5112" i="1"/>
  <c r="O5142" i="1" s="1"/>
  <c r="O5146" i="1" s="1"/>
  <c r="O5147" i="1" s="1"/>
  <c r="O5806" i="1"/>
  <c r="O5836" i="1" s="1"/>
  <c r="O5840" i="1" s="1"/>
  <c r="O5841" i="1" s="1"/>
  <c r="O6094" i="1"/>
  <c r="O6250" i="1"/>
  <c r="O6283" i="1" s="1"/>
  <c r="O6287" i="1" s="1"/>
  <c r="O6288" i="1" s="1"/>
  <c r="N8121" i="1"/>
  <c r="N8120" i="1" s="1"/>
  <c r="O8325" i="1"/>
  <c r="O8356" i="1" s="1"/>
  <c r="O8360" i="1" s="1"/>
  <c r="O8361" i="1" s="1"/>
  <c r="O1975" i="1"/>
  <c r="O2004" i="1" s="1"/>
  <c r="O2008" i="1" s="1"/>
  <c r="O2009" i="1" s="1"/>
  <c r="N2220" i="1"/>
  <c r="N2250" i="1" s="1"/>
  <c r="N2254" i="1" s="1"/>
  <c r="N2255" i="1" s="1"/>
  <c r="N2910" i="1"/>
  <c r="N2939" i="1" s="1"/>
  <c r="N2943" i="1" s="1"/>
  <c r="N2944" i="1" s="1"/>
  <c r="O2950" i="1"/>
  <c r="O2980" i="1" s="1"/>
  <c r="O2984" i="1" s="1"/>
  <c r="O2985" i="1" s="1"/>
  <c r="O3356" i="1"/>
  <c r="O3386" i="1" s="1"/>
  <c r="O3390" i="1" s="1"/>
  <c r="O3391" i="1" s="1"/>
  <c r="O6408" i="1"/>
  <c r="O6441" i="1" s="1"/>
  <c r="O6445" i="1" s="1"/>
  <c r="O6446" i="1" s="1"/>
  <c r="O6718" i="1"/>
  <c r="O6752" i="1" s="1"/>
  <c r="O6756" i="1" s="1"/>
  <c r="O6757" i="1" s="1"/>
  <c r="O8159" i="1"/>
  <c r="O8189" i="1" s="1"/>
  <c r="O8193" i="1" s="1"/>
  <c r="O8194" i="1" s="1"/>
  <c r="N4088" i="1"/>
  <c r="N4118" i="1" s="1"/>
  <c r="N4122" i="1" s="1"/>
  <c r="N4123" i="1" s="1"/>
  <c r="O4333" i="1"/>
  <c r="O4362" i="1" s="1"/>
  <c r="O4366" i="1" s="1"/>
  <c r="O4367" i="1" s="1"/>
  <c r="N4906" i="1"/>
  <c r="N4936" i="1" s="1"/>
  <c r="N4940" i="1" s="1"/>
  <c r="N4941" i="1" s="1"/>
  <c r="N6543" i="1"/>
  <c r="N6578" i="1" s="1"/>
  <c r="N6582" i="1" s="1"/>
  <c r="N6583" i="1" s="1"/>
  <c r="N6589" i="1"/>
  <c r="N6623" i="1" s="1"/>
  <c r="N6627" i="1" s="1"/>
  <c r="N6628" i="1" s="1"/>
  <c r="O7308" i="1"/>
  <c r="O7341" i="1" s="1"/>
  <c r="O7345" i="1" s="1"/>
  <c r="O7346" i="1" s="1"/>
  <c r="N1349" i="1"/>
  <c r="N1338" i="1" s="1"/>
  <c r="N1369" i="1" s="1"/>
  <c r="N219" i="1"/>
  <c r="N218" i="1" s="1"/>
  <c r="N223" i="1" s="1"/>
  <c r="O395" i="1"/>
  <c r="O384" i="1" s="1"/>
  <c r="N403" i="1"/>
  <c r="N402" i="1" s="1"/>
  <c r="N469" i="1"/>
  <c r="N468" i="1" s="1"/>
  <c r="O928" i="1"/>
  <c r="O927" i="1" s="1"/>
  <c r="O1240" i="1"/>
  <c r="O1239" i="1" s="1"/>
  <c r="N2137" i="1"/>
  <c r="N2167" i="1" s="1"/>
  <c r="N2171" i="1" s="1"/>
  <c r="N2172" i="1" s="1"/>
  <c r="N2666" i="1"/>
  <c r="N2695" i="1" s="1"/>
  <c r="N2699" i="1" s="1"/>
  <c r="N2700" i="1" s="1"/>
  <c r="N4412" i="1"/>
  <c r="N4441" i="1" s="1"/>
  <c r="N4445" i="1" s="1"/>
  <c r="N4446" i="1" s="1"/>
  <c r="N4534" i="1"/>
  <c r="N4562" i="1" s="1"/>
  <c r="N4566" i="1" s="1"/>
  <c r="N4567" i="1" s="1"/>
  <c r="N4586" i="1"/>
  <c r="N6090" i="1"/>
  <c r="N6089" i="1" s="1"/>
  <c r="N6088" i="1" s="1"/>
  <c r="N6985" i="1"/>
  <c r="N7019" i="1" s="1"/>
  <c r="N7023" i="1" s="1"/>
  <c r="N7024" i="1" s="1"/>
  <c r="O8284" i="1"/>
  <c r="O8314" i="1" s="1"/>
  <c r="O8318" i="1" s="1"/>
  <c r="O8319" i="1" s="1"/>
  <c r="O9480" i="1"/>
  <c r="O9479" i="1" s="1"/>
  <c r="O6148" i="1"/>
  <c r="O6147" i="1" s="1"/>
  <c r="O6093" i="1"/>
  <c r="O3275" i="1"/>
  <c r="O3305" i="1" s="1"/>
  <c r="O3309" i="1" s="1"/>
  <c r="O3310" i="1" s="1"/>
  <c r="N3559" i="1"/>
  <c r="N3588" i="1" s="1"/>
  <c r="N3592" i="1" s="1"/>
  <c r="N3593" i="1" s="1"/>
  <c r="O4006" i="1"/>
  <c r="O4036" i="1" s="1"/>
  <c r="O4040" i="1" s="1"/>
  <c r="O4041" i="1" s="1"/>
  <c r="N5599" i="1"/>
  <c r="N5629" i="1" s="1"/>
  <c r="N5633" i="1" s="1"/>
  <c r="N5634" i="1" s="1"/>
  <c r="O6940" i="1"/>
  <c r="O6974" i="1" s="1"/>
  <c r="O6978" i="1" s="1"/>
  <c r="O6979" i="1" s="1"/>
  <c r="N7879" i="1"/>
  <c r="N7910" i="1" s="1"/>
  <c r="N7914" i="1" s="1"/>
  <c r="N7915" i="1" s="1"/>
  <c r="N8805" i="1"/>
  <c r="N8794" i="1" s="1"/>
  <c r="N2991" i="1"/>
  <c r="N3021" i="1" s="1"/>
  <c r="N3025" i="1" s="1"/>
  <c r="N3026" i="1" s="1"/>
  <c r="N3113" i="1"/>
  <c r="N3142" i="1" s="1"/>
  <c r="N3146" i="1" s="1"/>
  <c r="N3147" i="1" s="1"/>
  <c r="N3639" i="1"/>
  <c r="N3669" i="1" s="1"/>
  <c r="N3673" i="1" s="1"/>
  <c r="N3674" i="1" s="1"/>
  <c r="O4252" i="1"/>
  <c r="O4282" i="1" s="1"/>
  <c r="O4286" i="1" s="1"/>
  <c r="O4287" i="1" s="1"/>
  <c r="O5072" i="1"/>
  <c r="O5101" i="1" s="1"/>
  <c r="O5105" i="1" s="1"/>
  <c r="O5106" i="1" s="1"/>
  <c r="O5153" i="1"/>
  <c r="O5183" i="1" s="1"/>
  <c r="O5187" i="1" s="1"/>
  <c r="O5188" i="1" s="1"/>
  <c r="O5518" i="1"/>
  <c r="O5547" i="1" s="1"/>
  <c r="O5551" i="1" s="1"/>
  <c r="O5552" i="1" s="1"/>
  <c r="N6408" i="1"/>
  <c r="N6441" i="1" s="1"/>
  <c r="N6445" i="1" s="1"/>
  <c r="N6446" i="1" s="1"/>
  <c r="N7352" i="1"/>
  <c r="N7390" i="1" s="1"/>
  <c r="N7394" i="1" s="1"/>
  <c r="N7395" i="1" s="1"/>
  <c r="N8468" i="1"/>
  <c r="N1328" i="1"/>
  <c r="O2302" i="1"/>
  <c r="O2331" i="1" s="1"/>
  <c r="O2335" i="1" s="1"/>
  <c r="O2336" i="1" s="1"/>
  <c r="N2545" i="1"/>
  <c r="N2575" i="1" s="1"/>
  <c r="N2579" i="1" s="1"/>
  <c r="N2580" i="1" s="1"/>
  <c r="N2787" i="1"/>
  <c r="N2817" i="1" s="1"/>
  <c r="N2821" i="1" s="1"/>
  <c r="N2822" i="1" s="1"/>
  <c r="N2828" i="1"/>
  <c r="N2858" i="1" s="1"/>
  <c r="N2862" i="1" s="1"/>
  <c r="N2863" i="1" s="1"/>
  <c r="N3438" i="1"/>
  <c r="N3468" i="1" s="1"/>
  <c r="N3472" i="1" s="1"/>
  <c r="N3473" i="1" s="1"/>
  <c r="O3924" i="1"/>
  <c r="O3954" i="1" s="1"/>
  <c r="O3958" i="1" s="1"/>
  <c r="O3959" i="1" s="1"/>
  <c r="N4129" i="1"/>
  <c r="N4159" i="1" s="1"/>
  <c r="N4163" i="1" s="1"/>
  <c r="N4164" i="1" s="1"/>
  <c r="O4906" i="1"/>
  <c r="O4936" i="1" s="1"/>
  <c r="O4940" i="1" s="1"/>
  <c r="O4941" i="1" s="1"/>
  <c r="O5194" i="1"/>
  <c r="O5224" i="1" s="1"/>
  <c r="O5228" i="1" s="1"/>
  <c r="O5229" i="1" s="1"/>
  <c r="O5396" i="1"/>
  <c r="O5426" i="1" s="1"/>
  <c r="O5430" i="1" s="1"/>
  <c r="O5431" i="1" s="1"/>
  <c r="O5723" i="1"/>
  <c r="O5754" i="1" s="1"/>
  <c r="O5758" i="1" s="1"/>
  <c r="O5759" i="1" s="1"/>
  <c r="O6763" i="1"/>
  <c r="O6790" i="1" s="1"/>
  <c r="O6794" i="1" s="1"/>
  <c r="O6795" i="1" s="1"/>
  <c r="O7073" i="1"/>
  <c r="O7108" i="1" s="1"/>
  <c r="O7112" i="1" s="1"/>
  <c r="O7113" i="1" s="1"/>
  <c r="O9492" i="1"/>
  <c r="O784" i="1"/>
  <c r="O1099" i="1"/>
  <c r="O1098" i="1" s="1"/>
  <c r="N1291" i="1"/>
  <c r="N1280" i="1" s="1"/>
  <c r="N1555" i="1"/>
  <c r="N1544" i="1" s="1"/>
  <c r="N1577" i="1"/>
  <c r="N1576" i="1" s="1"/>
  <c r="O1688" i="1"/>
  <c r="N1721" i="1"/>
  <c r="N1720" i="1" s="1"/>
  <c r="N1725" i="1"/>
  <c r="N1724" i="1" s="1"/>
  <c r="N2015" i="1"/>
  <c r="N2045" i="1" s="1"/>
  <c r="N2049" i="1" s="1"/>
  <c r="N2050" i="1" s="1"/>
  <c r="N2261" i="1"/>
  <c r="N2291" i="1" s="1"/>
  <c r="N2295" i="1" s="1"/>
  <c r="N2296" i="1" s="1"/>
  <c r="O2261" i="1"/>
  <c r="O2291" i="1" s="1"/>
  <c r="O2295" i="1" s="1"/>
  <c r="O2296" i="1" s="1"/>
  <c r="N2586" i="1"/>
  <c r="N2615" i="1" s="1"/>
  <c r="N2619" i="1" s="1"/>
  <c r="N2620" i="1" s="1"/>
  <c r="N3316" i="1"/>
  <c r="N3345" i="1" s="1"/>
  <c r="N3349" i="1" s="1"/>
  <c r="N3350" i="1" s="1"/>
  <c r="N3884" i="1"/>
  <c r="N3913" i="1" s="1"/>
  <c r="N3917" i="1" s="1"/>
  <c r="N3918" i="1" s="1"/>
  <c r="N4212" i="1"/>
  <c r="N4241" i="1" s="1"/>
  <c r="N4245" i="1" s="1"/>
  <c r="N4246" i="1" s="1"/>
  <c r="N4701" i="1"/>
  <c r="N4731" i="1" s="1"/>
  <c r="N4735" i="1" s="1"/>
  <c r="N4736" i="1" s="1"/>
  <c r="O4701" i="1"/>
  <c r="O4731" i="1" s="1"/>
  <c r="O4735" i="1" s="1"/>
  <c r="O4736" i="1" s="1"/>
  <c r="N6801" i="1"/>
  <c r="N6836" i="1" s="1"/>
  <c r="N6840" i="1" s="1"/>
  <c r="N6841" i="1" s="1"/>
  <c r="O8995" i="1"/>
  <c r="O8994" i="1" s="1"/>
  <c r="N1900" i="1"/>
  <c r="N1929" i="1" s="1"/>
  <c r="N1933" i="1" s="1"/>
  <c r="N1934" i="1" s="1"/>
  <c r="N2342" i="1"/>
  <c r="N2371" i="1" s="1"/>
  <c r="N2375" i="1" s="1"/>
  <c r="N2376" i="1" s="1"/>
  <c r="O3559" i="1"/>
  <c r="O3588" i="1" s="1"/>
  <c r="O3592" i="1" s="1"/>
  <c r="O3593" i="1" s="1"/>
  <c r="N3965" i="1"/>
  <c r="N3995" i="1" s="1"/>
  <c r="N3999" i="1" s="1"/>
  <c r="N4000" i="1" s="1"/>
  <c r="N4293" i="1"/>
  <c r="N4322" i="1" s="1"/>
  <c r="N4326" i="1" s="1"/>
  <c r="N4327" i="1" s="1"/>
  <c r="O4534" i="1"/>
  <c r="O4562" i="1" s="1"/>
  <c r="O4566" i="1" s="1"/>
  <c r="O4567" i="1" s="1"/>
  <c r="O4742" i="1"/>
  <c r="O4772" i="1" s="1"/>
  <c r="O4776" i="1" s="1"/>
  <c r="O4777" i="1" s="1"/>
  <c r="O8980" i="1"/>
  <c r="O8979" i="1" s="1"/>
  <c r="N4864" i="1"/>
  <c r="N4895" i="1" s="1"/>
  <c r="N4899" i="1" s="1"/>
  <c r="N4900" i="1" s="1"/>
  <c r="N229" i="1"/>
  <c r="O830" i="1"/>
  <c r="O829" i="1" s="1"/>
  <c r="N158" i="1"/>
  <c r="N157" i="1" s="1"/>
  <c r="O320" i="1"/>
  <c r="O310" i="1" s="1"/>
  <c r="O332" i="1" s="1"/>
  <c r="O488" i="1"/>
  <c r="O1152" i="1"/>
  <c r="O1151" i="1" s="1"/>
  <c r="O1317" i="1"/>
  <c r="O1316" i="1" s="1"/>
  <c r="N1938" i="1"/>
  <c r="N1966" i="1" s="1"/>
  <c r="N1970" i="1" s="1"/>
  <c r="N1971" i="1" s="1"/>
  <c r="O1938" i="1"/>
  <c r="O1966" i="1" s="1"/>
  <c r="O1970" i="1" s="1"/>
  <c r="O1971" i="1" s="1"/>
  <c r="N2464" i="1"/>
  <c r="N2494" i="1" s="1"/>
  <c r="N2498" i="1" s="1"/>
  <c r="N2499" i="1" s="1"/>
  <c r="O2505" i="1"/>
  <c r="O2534" i="1" s="1"/>
  <c r="O2538" i="1" s="1"/>
  <c r="O2539" i="1" s="1"/>
  <c r="O2828" i="1"/>
  <c r="O2858" i="1" s="1"/>
  <c r="O2862" i="1" s="1"/>
  <c r="O2863" i="1" s="1"/>
  <c r="N2869" i="1"/>
  <c r="N2899" i="1" s="1"/>
  <c r="N2903" i="1" s="1"/>
  <c r="N2904" i="1" s="1"/>
  <c r="N3235" i="1"/>
  <c r="N3264" i="1" s="1"/>
  <c r="N3268" i="1" s="1"/>
  <c r="N3269" i="1" s="1"/>
  <c r="O3235" i="1"/>
  <c r="O3264" i="1" s="1"/>
  <c r="O3268" i="1" s="1"/>
  <c r="O3269" i="1" s="1"/>
  <c r="O3479" i="1"/>
  <c r="O3508" i="1" s="1"/>
  <c r="O3512" i="1" s="1"/>
  <c r="O3513" i="1" s="1"/>
  <c r="N3519" i="1"/>
  <c r="N3548" i="1" s="1"/>
  <c r="N3552" i="1" s="1"/>
  <c r="N3553" i="1" s="1"/>
  <c r="N3761" i="1"/>
  <c r="N3791" i="1" s="1"/>
  <c r="N3795" i="1" s="1"/>
  <c r="N3796" i="1" s="1"/>
  <c r="O3802" i="1"/>
  <c r="O3832" i="1" s="1"/>
  <c r="O3836" i="1" s="1"/>
  <c r="O3837" i="1" s="1"/>
  <c r="N4494" i="1"/>
  <c r="N4523" i="1" s="1"/>
  <c r="N4527" i="1" s="1"/>
  <c r="N4528" i="1" s="1"/>
  <c r="O4586" i="1"/>
  <c r="N5681" i="1"/>
  <c r="N5712" i="1" s="1"/>
  <c r="N5716" i="1" s="1"/>
  <c r="N5717" i="1" s="1"/>
  <c r="O6090" i="1"/>
  <c r="O8382" i="1"/>
  <c r="O8371" i="1" s="1"/>
  <c r="O9117" i="1"/>
  <c r="O9116" i="1" s="1"/>
  <c r="O4989" i="1"/>
  <c r="O5018" i="1" s="1"/>
  <c r="O5022" i="1" s="1"/>
  <c r="O5023" i="1" s="1"/>
  <c r="N5847" i="1"/>
  <c r="N5880" i="1" s="1"/>
  <c r="N5884" i="1" s="1"/>
  <c r="N5885" i="1" s="1"/>
  <c r="O6014" i="1"/>
  <c r="O6044" i="1" s="1"/>
  <c r="O6048" i="1" s="1"/>
  <c r="O6049" i="1" s="1"/>
  <c r="N6383" i="1"/>
  <c r="N6397" i="1" s="1"/>
  <c r="N6401" i="1" s="1"/>
  <c r="N6402" i="1" s="1"/>
  <c r="O6452" i="1"/>
  <c r="O6486" i="1" s="1"/>
  <c r="O6490" i="1" s="1"/>
  <c r="O6491" i="1" s="1"/>
  <c r="O6801" i="1"/>
  <c r="O6836" i="1" s="1"/>
  <c r="O6840" i="1" s="1"/>
  <c r="O6841" i="1" s="1"/>
  <c r="N7073" i="1"/>
  <c r="N7108" i="1" s="1"/>
  <c r="N7112" i="1" s="1"/>
  <c r="N7113" i="1" s="1"/>
  <c r="N7164" i="1"/>
  <c r="N7200" i="1" s="1"/>
  <c r="N7204" i="1" s="1"/>
  <c r="N7205" i="1" s="1"/>
  <c r="O7401" i="1"/>
  <c r="O7434" i="1" s="1"/>
  <c r="O7438" i="1" s="1"/>
  <c r="O7439" i="1" s="1"/>
  <c r="N7795" i="1"/>
  <c r="N7827" i="1" s="1"/>
  <c r="N8524" i="1"/>
  <c r="N6164" i="1"/>
  <c r="N6195" i="1" s="1"/>
  <c r="N6199" i="1" s="1"/>
  <c r="N6200" i="1" s="1"/>
  <c r="N6634" i="1"/>
  <c r="N6666" i="1" s="1"/>
  <c r="N6670" i="1" s="1"/>
  <c r="N6671" i="1" s="1"/>
  <c r="N7445" i="1"/>
  <c r="N7469" i="1" s="1"/>
  <c r="N7473" i="1" s="1"/>
  <c r="N7474" i="1" s="1"/>
  <c r="N5640" i="1"/>
  <c r="N5670" i="1" s="1"/>
  <c r="N5674" i="1" s="1"/>
  <c r="N5675" i="1" s="1"/>
  <c r="N5723" i="1"/>
  <c r="N5754" i="1" s="1"/>
  <c r="N5758" i="1" s="1"/>
  <c r="N5759" i="1" s="1"/>
  <c r="O6205" i="1"/>
  <c r="O6241" i="1" s="1"/>
  <c r="O6245" i="1" s="1"/>
  <c r="O6246" i="1" s="1"/>
  <c r="N6339" i="1"/>
  <c r="N6372" i="1" s="1"/>
  <c r="N6376" i="1" s="1"/>
  <c r="N6377" i="1" s="1"/>
  <c r="O6675" i="1"/>
  <c r="O6709" i="1" s="1"/>
  <c r="O6713" i="1" s="1"/>
  <c r="O6714" i="1" s="1"/>
  <c r="N6763" i="1"/>
  <c r="N6790" i="1" s="1"/>
  <c r="N6794" i="1" s="1"/>
  <c r="N6795" i="1" s="1"/>
  <c r="O6895" i="1"/>
  <c r="O6929" i="1" s="1"/>
  <c r="O6933" i="1" s="1"/>
  <c r="O6934" i="1" s="1"/>
  <c r="N7119" i="1"/>
  <c r="N7153" i="1" s="1"/>
  <c r="N7157" i="1" s="1"/>
  <c r="N7158" i="1" s="1"/>
  <c r="O8003" i="1"/>
  <c r="O8033" i="1" s="1"/>
  <c r="O8037" i="1" s="1"/>
  <c r="O8038" i="1" s="1"/>
  <c r="O8468" i="1"/>
  <c r="N9142" i="1"/>
  <c r="N9291" i="1"/>
  <c r="N9290" i="1" s="1"/>
  <c r="N7751" i="1"/>
  <c r="O1085" i="1"/>
  <c r="O1084" i="1" s="1"/>
  <c r="O836" i="1"/>
  <c r="O835" i="1" s="1"/>
  <c r="O944" i="1"/>
  <c r="O943" i="1" s="1"/>
  <c r="N968" i="1"/>
  <c r="O1135" i="1"/>
  <c r="O1124" i="1" s="1"/>
  <c r="O1312" i="1"/>
  <c r="O1311" i="1" s="1"/>
  <c r="N1446" i="1"/>
  <c r="O2056" i="1"/>
  <c r="O2086" i="1" s="1"/>
  <c r="O2090" i="1" s="1"/>
  <c r="O2091" i="1" s="1"/>
  <c r="O2382" i="1"/>
  <c r="O2412" i="1" s="1"/>
  <c r="O2416" i="1" s="1"/>
  <c r="O2417" i="1" s="1"/>
  <c r="N4742" i="1"/>
  <c r="N4772" i="1" s="1"/>
  <c r="N4776" i="1" s="1"/>
  <c r="N4777" i="1" s="1"/>
  <c r="O5765" i="1"/>
  <c r="O5795" i="1" s="1"/>
  <c r="O5799" i="1" s="1"/>
  <c r="O5800" i="1" s="1"/>
  <c r="N6079" i="1"/>
  <c r="N6124" i="1"/>
  <c r="N6113" i="1" s="1"/>
  <c r="O6497" i="1"/>
  <c r="O6532" i="1" s="1"/>
  <c r="O6536" i="1" s="1"/>
  <c r="O6537" i="1" s="1"/>
  <c r="O8482" i="1"/>
  <c r="O8480" i="1" s="1"/>
  <c r="O8488" i="1"/>
  <c r="O229" i="1"/>
  <c r="N422" i="1"/>
  <c r="N488" i="1"/>
  <c r="N550" i="1"/>
  <c r="N539" i="1" s="1"/>
  <c r="N571" i="1" s="1"/>
  <c r="N638" i="1"/>
  <c r="N627" i="1" s="1"/>
  <c r="N657" i="1" s="1"/>
  <c r="N840" i="1"/>
  <c r="N839" i="1" s="1"/>
  <c r="N909" i="1"/>
  <c r="N908" i="1" s="1"/>
  <c r="O1291" i="1"/>
  <c r="O1280" i="1" s="1"/>
  <c r="O1793" i="1"/>
  <c r="O1782" i="1" s="1"/>
  <c r="O1813" i="1" s="1"/>
  <c r="O1817" i="1" s="1"/>
  <c r="O1818" i="1" s="1"/>
  <c r="O1719" i="1"/>
  <c r="O1824" i="1"/>
  <c r="O1850" i="1" s="1"/>
  <c r="O1854" i="1" s="1"/>
  <c r="O1855" i="1" s="1"/>
  <c r="O2706" i="1"/>
  <c r="O2735" i="1" s="1"/>
  <c r="O2739" i="1" s="1"/>
  <c r="O2740" i="1" s="1"/>
  <c r="O3032" i="1"/>
  <c r="O3061" i="1" s="1"/>
  <c r="O3065" i="1" s="1"/>
  <c r="O3066" i="1" s="1"/>
  <c r="N3479" i="1"/>
  <c r="N3508" i="1" s="1"/>
  <c r="N3512" i="1" s="1"/>
  <c r="N3513" i="1" s="1"/>
  <c r="O3884" i="1"/>
  <c r="O3913" i="1" s="1"/>
  <c r="O3917" i="1" s="1"/>
  <c r="O3918" i="1" s="1"/>
  <c r="O4212" i="1"/>
  <c r="O4241" i="1" s="1"/>
  <c r="O4245" i="1" s="1"/>
  <c r="O4246" i="1" s="1"/>
  <c r="N4947" i="1"/>
  <c r="N4978" i="1" s="1"/>
  <c r="N4982" i="1" s="1"/>
  <c r="N4983" i="1" s="1"/>
  <c r="O5891" i="1"/>
  <c r="O5922" i="1" s="1"/>
  <c r="O5926" i="1" s="1"/>
  <c r="O5927" i="1" s="1"/>
  <c r="N7955" i="1"/>
  <c r="N7956" i="1" s="1"/>
  <c r="N8096" i="1"/>
  <c r="N1135" i="1"/>
  <c r="N1124" i="1" s="1"/>
  <c r="O9108" i="1"/>
  <c r="O9107" i="1" s="1"/>
  <c r="N71" i="1"/>
  <c r="N60" i="1" s="1"/>
  <c r="N83" i="1" s="1"/>
  <c r="O151" i="1"/>
  <c r="O140" i="1" s="1"/>
  <c r="O191" i="1"/>
  <c r="O180" i="1" s="1"/>
  <c r="O203" i="1" s="1"/>
  <c r="N1395" i="1"/>
  <c r="N1384" i="1" s="1"/>
  <c r="N1702" i="1"/>
  <c r="N1700" i="1" s="1"/>
  <c r="N2178" i="1"/>
  <c r="N2209" i="1" s="1"/>
  <c r="N2213" i="1" s="1"/>
  <c r="N2214" i="1" s="1"/>
  <c r="O2586" i="1"/>
  <c r="O2615" i="1" s="1"/>
  <c r="O2619" i="1" s="1"/>
  <c r="O2620" i="1" s="1"/>
  <c r="O2910" i="1"/>
  <c r="O2939" i="1" s="1"/>
  <c r="O2943" i="1" s="1"/>
  <c r="O2944" i="1" s="1"/>
  <c r="O4603" i="1"/>
  <c r="O4602" i="1" s="1"/>
  <c r="O4864" i="1"/>
  <c r="O4895" i="1" s="1"/>
  <c r="O4899" i="1" s="1"/>
  <c r="O4900" i="1" s="1"/>
  <c r="N5054" i="1"/>
  <c r="N5053" i="1" s="1"/>
  <c r="O5275" i="1"/>
  <c r="O5305" i="1" s="1"/>
  <c r="O5309" i="1" s="1"/>
  <c r="O5310" i="1" s="1"/>
  <c r="O5316" i="1"/>
  <c r="O5344" i="1" s="1"/>
  <c r="O5348" i="1" s="1"/>
  <c r="O5349" i="1" s="1"/>
  <c r="O5599" i="1"/>
  <c r="O5629" i="1" s="1"/>
  <c r="O5633" i="1" s="1"/>
  <c r="O5634" i="1" s="1"/>
  <c r="O6099" i="1"/>
  <c r="O6098" i="1" s="1"/>
  <c r="N750" i="1"/>
  <c r="N749" i="1" s="1"/>
  <c r="N784" i="1"/>
  <c r="N1317" i="1"/>
  <c r="N1316" i="1" s="1"/>
  <c r="O1328" i="1"/>
  <c r="N1500" i="1"/>
  <c r="N1499" i="1" s="1"/>
  <c r="N1688" i="1"/>
  <c r="N1824" i="1"/>
  <c r="N1850" i="1" s="1"/>
  <c r="N1854" i="1" s="1"/>
  <c r="N1855" i="1" s="1"/>
  <c r="N1859" i="1"/>
  <c r="N1889" i="1" s="1"/>
  <c r="N1893" i="1" s="1"/>
  <c r="N1894" i="1" s="1"/>
  <c r="N1975" i="1"/>
  <c r="N2004" i="1" s="1"/>
  <c r="N2008" i="1" s="1"/>
  <c r="N2009" i="1" s="1"/>
  <c r="O2015" i="1"/>
  <c r="O2045" i="1" s="1"/>
  <c r="O2049" i="1" s="1"/>
  <c r="O2050" i="1" s="1"/>
  <c r="N2056" i="1"/>
  <c r="N2086" i="1" s="1"/>
  <c r="N2090" i="1" s="1"/>
  <c r="N2091" i="1" s="1"/>
  <c r="O2220" i="1"/>
  <c r="O2250" i="1" s="1"/>
  <c r="O2254" i="1" s="1"/>
  <c r="O2255" i="1" s="1"/>
  <c r="N2423" i="1"/>
  <c r="N2453" i="1" s="1"/>
  <c r="N2457" i="1" s="1"/>
  <c r="N2458" i="1" s="1"/>
  <c r="O2423" i="1"/>
  <c r="O2453" i="1" s="1"/>
  <c r="O2457" i="1" s="1"/>
  <c r="O2458" i="1" s="1"/>
  <c r="O2464" i="1"/>
  <c r="O2494" i="1" s="1"/>
  <c r="O2498" i="1" s="1"/>
  <c r="O2499" i="1" s="1"/>
  <c r="N2505" i="1"/>
  <c r="N2534" i="1" s="1"/>
  <c r="N2538" i="1" s="1"/>
  <c r="N2539" i="1" s="1"/>
  <c r="N2626" i="1"/>
  <c r="N2655" i="1" s="1"/>
  <c r="N2659" i="1" s="1"/>
  <c r="N2660" i="1" s="1"/>
  <c r="O2666" i="1"/>
  <c r="O2695" i="1" s="1"/>
  <c r="O2699" i="1" s="1"/>
  <c r="O2700" i="1" s="1"/>
  <c r="N2706" i="1"/>
  <c r="N2735" i="1" s="1"/>
  <c r="N2739" i="1" s="1"/>
  <c r="N2740" i="1" s="1"/>
  <c r="O2869" i="1"/>
  <c r="O2899" i="1" s="1"/>
  <c r="O2903" i="1" s="1"/>
  <c r="O2904" i="1" s="1"/>
  <c r="N3072" i="1"/>
  <c r="N3102" i="1" s="1"/>
  <c r="N3106" i="1" s="1"/>
  <c r="N3107" i="1" s="1"/>
  <c r="O3072" i="1"/>
  <c r="O3102" i="1" s="1"/>
  <c r="O3106" i="1" s="1"/>
  <c r="O3107" i="1" s="1"/>
  <c r="O3113" i="1"/>
  <c r="O3142" i="1" s="1"/>
  <c r="O3146" i="1" s="1"/>
  <c r="O3147" i="1" s="1"/>
  <c r="N3153" i="1"/>
  <c r="N3183" i="1" s="1"/>
  <c r="N3187" i="1" s="1"/>
  <c r="N3188" i="1" s="1"/>
  <c r="N3194" i="1"/>
  <c r="N3224" i="1" s="1"/>
  <c r="N3228" i="1" s="1"/>
  <c r="N3229" i="1" s="1"/>
  <c r="N3275" i="1"/>
  <c r="N3305" i="1" s="1"/>
  <c r="N3309" i="1" s="1"/>
  <c r="N3310" i="1" s="1"/>
  <c r="O3316" i="1"/>
  <c r="O3345" i="1" s="1"/>
  <c r="O3349" i="1" s="1"/>
  <c r="O3350" i="1" s="1"/>
  <c r="N3356" i="1"/>
  <c r="N3386" i="1" s="1"/>
  <c r="N3390" i="1" s="1"/>
  <c r="N3391" i="1" s="1"/>
  <c r="O3519" i="1"/>
  <c r="O3548" i="1" s="1"/>
  <c r="O3552" i="1" s="1"/>
  <c r="O3553" i="1" s="1"/>
  <c r="N3721" i="1"/>
  <c r="N3750" i="1" s="1"/>
  <c r="N3754" i="1" s="1"/>
  <c r="N3755" i="1" s="1"/>
  <c r="O3721" i="1"/>
  <c r="O3750" i="1" s="1"/>
  <c r="O3754" i="1" s="1"/>
  <c r="O3755" i="1" s="1"/>
  <c r="O3761" i="1"/>
  <c r="O3791" i="1" s="1"/>
  <c r="O3795" i="1" s="1"/>
  <c r="O3796" i="1" s="1"/>
  <c r="N3802" i="1"/>
  <c r="N3832" i="1" s="1"/>
  <c r="N3836" i="1" s="1"/>
  <c r="N3837" i="1" s="1"/>
  <c r="N3924" i="1"/>
  <c r="N3954" i="1" s="1"/>
  <c r="N3958" i="1" s="1"/>
  <c r="N3959" i="1" s="1"/>
  <c r="O3965" i="1"/>
  <c r="O3995" i="1" s="1"/>
  <c r="O3999" i="1" s="1"/>
  <c r="O4000" i="1" s="1"/>
  <c r="N4006" i="1"/>
  <c r="N4036" i="1" s="1"/>
  <c r="N4040" i="1" s="1"/>
  <c r="N4041" i="1" s="1"/>
  <c r="O4170" i="1"/>
  <c r="O4201" i="1" s="1"/>
  <c r="O4205" i="1" s="1"/>
  <c r="O4206" i="1" s="1"/>
  <c r="N4373" i="1"/>
  <c r="N4401" i="1" s="1"/>
  <c r="N4405" i="1" s="1"/>
  <c r="N4406" i="1" s="1"/>
  <c r="O4373" i="1"/>
  <c r="O4401" i="1" s="1"/>
  <c r="O4405" i="1" s="1"/>
  <c r="O4406" i="1" s="1"/>
  <c r="O4412" i="1"/>
  <c r="O4441" i="1" s="1"/>
  <c r="O4445" i="1" s="1"/>
  <c r="O4446" i="1" s="1"/>
  <c r="N4452" i="1"/>
  <c r="N4483" i="1" s="1"/>
  <c r="N4487" i="1" s="1"/>
  <c r="N4488" i="1" s="1"/>
  <c r="N4660" i="1"/>
  <c r="N4690" i="1" s="1"/>
  <c r="N4694" i="1" s="1"/>
  <c r="N4695" i="1" s="1"/>
  <c r="N5112" i="1"/>
  <c r="N5142" i="1" s="1"/>
  <c r="N5146" i="1" s="1"/>
  <c r="N5147" i="1" s="1"/>
  <c r="O5235" i="1"/>
  <c r="O5264" i="1" s="1"/>
  <c r="O5268" i="1" s="1"/>
  <c r="O5269" i="1" s="1"/>
  <c r="N5275" i="1"/>
  <c r="N5305" i="1" s="1"/>
  <c r="N5309" i="1" s="1"/>
  <c r="N5310" i="1" s="1"/>
  <c r="O5558" i="1"/>
  <c r="O5588" i="1" s="1"/>
  <c r="O5592" i="1" s="1"/>
  <c r="O5593" i="1" s="1"/>
  <c r="N5765" i="1"/>
  <c r="N5795" i="1" s="1"/>
  <c r="N5799" i="1" s="1"/>
  <c r="N5800" i="1" s="1"/>
  <c r="N6292" i="1"/>
  <c r="N6330" i="1" s="1"/>
  <c r="N6334" i="1" s="1"/>
  <c r="N6335" i="1" s="1"/>
  <c r="O6543" i="1"/>
  <c r="O6578" i="1" s="1"/>
  <c r="O6582" i="1" s="1"/>
  <c r="O6583" i="1" s="1"/>
  <c r="O6634" i="1"/>
  <c r="O6666" i="1" s="1"/>
  <c r="O6670" i="1" s="1"/>
  <c r="O6671" i="1" s="1"/>
  <c r="O7543" i="1"/>
  <c r="O7532" i="1" s="1"/>
  <c r="O7707" i="1"/>
  <c r="O7706" i="1" s="1"/>
  <c r="N8131" i="1"/>
  <c r="N8130" i="1" s="1"/>
  <c r="N7774" i="1"/>
  <c r="N8159" i="1"/>
  <c r="N8189" i="1" s="1"/>
  <c r="N8193" i="1" s="1"/>
  <c r="N8194" i="1" s="1"/>
  <c r="N8504" i="1"/>
  <c r="N8503" i="1" s="1"/>
  <c r="O8805" i="1"/>
  <c r="O8794" i="1" s="1"/>
  <c r="O9182" i="1"/>
  <c r="O9181" i="1" s="1"/>
  <c r="O9270" i="1"/>
  <c r="O9269" i="1" s="1"/>
  <c r="O6985" i="1"/>
  <c r="O7019" i="1" s="1"/>
  <c r="O7023" i="1" s="1"/>
  <c r="O7024" i="1" s="1"/>
  <c r="N8044" i="1"/>
  <c r="O8242" i="1"/>
  <c r="O8273" i="1" s="1"/>
  <c r="O8277" i="1" s="1"/>
  <c r="O8278" i="1" s="1"/>
  <c r="O9261" i="1"/>
  <c r="O9250" i="1" s="1"/>
  <c r="O968" i="1"/>
  <c r="N1085" i="1"/>
  <c r="N1084" i="1" s="1"/>
  <c r="N1161" i="1"/>
  <c r="N1160" i="1" s="1"/>
  <c r="N1271" i="1"/>
  <c r="O1446" i="1"/>
  <c r="N1532" i="1"/>
  <c r="O1532" i="1"/>
  <c r="N1782" i="1"/>
  <c r="N1813" i="1" s="1"/>
  <c r="N1817" i="1" s="1"/>
  <c r="N1818" i="1" s="1"/>
  <c r="O1900" i="1"/>
  <c r="O1929" i="1" s="1"/>
  <c r="O1933" i="1" s="1"/>
  <c r="O1934" i="1" s="1"/>
  <c r="N2097" i="1"/>
  <c r="N2126" i="1" s="1"/>
  <c r="N2130" i="1" s="1"/>
  <c r="N2131" i="1" s="1"/>
  <c r="O2097" i="1"/>
  <c r="O2126" i="1" s="1"/>
  <c r="O2130" i="1" s="1"/>
  <c r="O2131" i="1" s="1"/>
  <c r="O2137" i="1"/>
  <c r="O2167" i="1" s="1"/>
  <c r="O2171" i="1" s="1"/>
  <c r="O2172" i="1" s="1"/>
  <c r="N2302" i="1"/>
  <c r="N2331" i="1" s="1"/>
  <c r="N2335" i="1" s="1"/>
  <c r="N2336" i="1" s="1"/>
  <c r="O2342" i="1"/>
  <c r="O2371" i="1" s="1"/>
  <c r="O2375" i="1" s="1"/>
  <c r="O2376" i="1" s="1"/>
  <c r="N2382" i="1"/>
  <c r="N2412" i="1" s="1"/>
  <c r="N2416" i="1" s="1"/>
  <c r="N2417" i="1" s="1"/>
  <c r="O2545" i="1"/>
  <c r="O2575" i="1" s="1"/>
  <c r="O2579" i="1" s="1"/>
  <c r="O2580" i="1" s="1"/>
  <c r="N2746" i="1"/>
  <c r="N2776" i="1" s="1"/>
  <c r="N2780" i="1" s="1"/>
  <c r="N2781" i="1" s="1"/>
  <c r="O2746" i="1"/>
  <c r="O2776" i="1" s="1"/>
  <c r="O2780" i="1" s="1"/>
  <c r="O2781" i="1" s="1"/>
  <c r="O2787" i="1"/>
  <c r="O2817" i="1" s="1"/>
  <c r="O2821" i="1" s="1"/>
  <c r="O2822" i="1" s="1"/>
  <c r="N2950" i="1"/>
  <c r="N2980" i="1" s="1"/>
  <c r="N2984" i="1" s="1"/>
  <c r="N2985" i="1" s="1"/>
  <c r="O2991" i="1"/>
  <c r="O3021" i="1" s="1"/>
  <c r="O3025" i="1" s="1"/>
  <c r="O3026" i="1" s="1"/>
  <c r="N3032" i="1"/>
  <c r="N3061" i="1" s="1"/>
  <c r="N3065" i="1" s="1"/>
  <c r="N3066" i="1" s="1"/>
  <c r="O3194" i="1"/>
  <c r="O3224" i="1" s="1"/>
  <c r="O3228" i="1" s="1"/>
  <c r="O3229" i="1" s="1"/>
  <c r="N3397" i="1"/>
  <c r="N3427" i="1" s="1"/>
  <c r="N3431" i="1" s="1"/>
  <c r="N3432" i="1" s="1"/>
  <c r="O3397" i="1"/>
  <c r="O3427" i="1" s="1"/>
  <c r="O3431" i="1" s="1"/>
  <c r="O3432" i="1" s="1"/>
  <c r="O3438" i="1"/>
  <c r="O3468" i="1" s="1"/>
  <c r="O3472" i="1" s="1"/>
  <c r="O3473" i="1" s="1"/>
  <c r="N3599" i="1"/>
  <c r="N3628" i="1" s="1"/>
  <c r="N3632" i="1" s="1"/>
  <c r="N3633" i="1" s="1"/>
  <c r="O3639" i="1"/>
  <c r="O3669" i="1" s="1"/>
  <c r="O3673" i="1" s="1"/>
  <c r="O3674" i="1" s="1"/>
  <c r="N3680" i="1"/>
  <c r="N3710" i="1" s="1"/>
  <c r="N3714" i="1" s="1"/>
  <c r="N3715" i="1" s="1"/>
  <c r="O3843" i="1"/>
  <c r="O3873" i="1" s="1"/>
  <c r="O3877" i="1" s="1"/>
  <c r="O3878" i="1" s="1"/>
  <c r="N4047" i="1"/>
  <c r="N4077" i="1" s="1"/>
  <c r="N4081" i="1" s="1"/>
  <c r="N4082" i="1" s="1"/>
  <c r="O4047" i="1"/>
  <c r="O4077" i="1" s="1"/>
  <c r="O4081" i="1" s="1"/>
  <c r="O4082" i="1" s="1"/>
  <c r="O4088" i="1"/>
  <c r="O4118" i="1" s="1"/>
  <c r="O4122" i="1" s="1"/>
  <c r="O4123" i="1" s="1"/>
  <c r="N4252" i="1"/>
  <c r="N4282" i="1" s="1"/>
  <c r="N4286" i="1" s="1"/>
  <c r="N4287" i="1" s="1"/>
  <c r="O4293" i="1"/>
  <c r="O4322" i="1" s="1"/>
  <c r="O4326" i="1" s="1"/>
  <c r="O4327" i="1" s="1"/>
  <c r="N4333" i="1"/>
  <c r="N4362" i="1" s="1"/>
  <c r="N4366" i="1" s="1"/>
  <c r="N4367" i="1" s="1"/>
  <c r="O4494" i="1"/>
  <c r="O4523" i="1" s="1"/>
  <c r="O4527" i="1" s="1"/>
  <c r="O4528" i="1" s="1"/>
  <c r="N4620" i="1"/>
  <c r="N4649" i="1" s="1"/>
  <c r="N4653" i="1" s="1"/>
  <c r="N4654" i="1" s="1"/>
  <c r="N5072" i="1"/>
  <c r="N5101" i="1" s="1"/>
  <c r="N5105" i="1" s="1"/>
  <c r="N5106" i="1" s="1"/>
  <c r="O5355" i="1"/>
  <c r="O5385" i="1" s="1"/>
  <c r="O5389" i="1" s="1"/>
  <c r="O5390" i="1" s="1"/>
  <c r="N5477" i="1"/>
  <c r="N5507" i="1" s="1"/>
  <c r="N5511" i="1" s="1"/>
  <c r="N5512" i="1" s="1"/>
  <c r="O5477" i="1"/>
  <c r="O5507" i="1" s="1"/>
  <c r="O5511" i="1" s="1"/>
  <c r="O5512" i="1" s="1"/>
  <c r="N5518" i="1"/>
  <c r="N5547" i="1" s="1"/>
  <c r="N5551" i="1" s="1"/>
  <c r="N5552" i="1" s="1"/>
  <c r="N6062" i="1"/>
  <c r="N6060" i="1" s="1"/>
  <c r="N6081" i="1"/>
  <c r="N6080" i="1" s="1"/>
  <c r="N6148" i="1"/>
  <c r="N6147" i="1" s="1"/>
  <c r="N6093" i="1"/>
  <c r="O6383" i="1"/>
  <c r="O6397" i="1" s="1"/>
  <c r="O6401" i="1" s="1"/>
  <c r="O6402" i="1" s="1"/>
  <c r="N6452" i="1"/>
  <c r="N6486" i="1" s="1"/>
  <c r="N6490" i="1" s="1"/>
  <c r="N6491" i="1" s="1"/>
  <c r="N8745" i="1"/>
  <c r="N8777" i="1" s="1"/>
  <c r="N8822" i="1"/>
  <c r="N8821" i="1" s="1"/>
  <c r="N9117" i="1"/>
  <c r="N9116" i="1" s="1"/>
  <c r="N4783" i="1"/>
  <c r="N4813" i="1" s="1"/>
  <c r="N4817" i="1" s="1"/>
  <c r="N4818" i="1" s="1"/>
  <c r="N4989" i="1"/>
  <c r="N5018" i="1" s="1"/>
  <c r="N5022" i="1" s="1"/>
  <c r="N5023" i="1" s="1"/>
  <c r="N5029" i="1"/>
  <c r="O5029" i="1"/>
  <c r="N5437" i="1"/>
  <c r="N5466" i="1" s="1"/>
  <c r="N5470" i="1" s="1"/>
  <c r="N5471" i="1" s="1"/>
  <c r="O5437" i="1"/>
  <c r="O5466" i="1" s="1"/>
  <c r="O5470" i="1" s="1"/>
  <c r="O5471" i="1" s="1"/>
  <c r="N5891" i="1"/>
  <c r="N5922" i="1" s="1"/>
  <c r="N5926" i="1" s="1"/>
  <c r="N5927" i="1" s="1"/>
  <c r="O5933" i="1"/>
  <c r="O5962" i="1" s="1"/>
  <c r="O5966" i="1" s="1"/>
  <c r="O5967" i="1" s="1"/>
  <c r="N5973" i="1"/>
  <c r="N6003" i="1" s="1"/>
  <c r="N6007" i="1" s="1"/>
  <c r="N6008" i="1" s="1"/>
  <c r="N6250" i="1"/>
  <c r="N6283" i="1" s="1"/>
  <c r="N6287" i="1" s="1"/>
  <c r="N6288" i="1" s="1"/>
  <c r="O6589" i="1"/>
  <c r="O6623" i="1" s="1"/>
  <c r="O6627" i="1" s="1"/>
  <c r="O6628" i="1" s="1"/>
  <c r="N6718" i="1"/>
  <c r="N6752" i="1" s="1"/>
  <c r="N6756" i="1" s="1"/>
  <c r="N6757" i="1" s="1"/>
  <c r="N6895" i="1"/>
  <c r="N6929" i="1" s="1"/>
  <c r="N6933" i="1" s="1"/>
  <c r="N6934" i="1" s="1"/>
  <c r="N6940" i="1"/>
  <c r="N6974" i="1" s="1"/>
  <c r="N6978" i="1" s="1"/>
  <c r="N6979" i="1" s="1"/>
  <c r="N7256" i="1"/>
  <c r="N7297" i="1" s="1"/>
  <c r="N7301" i="1" s="1"/>
  <c r="N7302" i="1" s="1"/>
  <c r="O7838" i="1"/>
  <c r="O7868" i="1" s="1"/>
  <c r="O7872" i="1" s="1"/>
  <c r="O7873" i="1" s="1"/>
  <c r="N8200" i="1"/>
  <c r="N8231" i="1" s="1"/>
  <c r="N8235" i="1" s="1"/>
  <c r="N8236" i="1" s="1"/>
  <c r="N8325" i="1"/>
  <c r="N8356" i="1" s="1"/>
  <c r="N8360" i="1" s="1"/>
  <c r="N8361" i="1" s="1"/>
  <c r="N8453" i="1"/>
  <c r="N8452" i="1" s="1"/>
  <c r="N8568" i="1"/>
  <c r="N8601" i="1" s="1"/>
  <c r="N8605" i="1" s="1"/>
  <c r="O8613" i="1"/>
  <c r="N8657" i="1"/>
  <c r="N8688" i="1" s="1"/>
  <c r="N8692" i="1" s="1"/>
  <c r="O8822" i="1"/>
  <c r="O8821" i="1" s="1"/>
  <c r="N9316" i="1"/>
  <c r="N9315" i="1" s="1"/>
  <c r="O6847" i="1"/>
  <c r="O6884" i="1" s="1"/>
  <c r="O6888" i="1" s="1"/>
  <c r="O6889" i="1" s="1"/>
  <c r="N7762" i="1"/>
  <c r="N8069" i="1"/>
  <c r="N8068" i="1" s="1"/>
  <c r="O8390" i="1"/>
  <c r="O8389" i="1" s="1"/>
  <c r="O8900" i="1"/>
  <c r="O8899" i="1" s="1"/>
  <c r="O9396" i="1"/>
  <c r="O9385" i="1" s="1"/>
  <c r="O9433" i="1"/>
  <c r="O9432" i="1" s="1"/>
  <c r="O7211" i="1"/>
  <c r="O7245" i="1" s="1"/>
  <c r="O7249" i="1" s="1"/>
  <c r="O7250" i="1" s="1"/>
  <c r="O7731" i="1"/>
  <c r="N7962" i="1"/>
  <c r="N7992" i="1" s="1"/>
  <c r="N7996" i="1" s="1"/>
  <c r="N7997" i="1" s="1"/>
  <c r="N8284" i="1"/>
  <c r="N8314" i="1" s="1"/>
  <c r="N8318" i="1" s="1"/>
  <c r="N8319" i="1" s="1"/>
  <c r="O8745" i="1"/>
  <c r="O8777" i="1" s="1"/>
  <c r="O8784" i="1" s="1"/>
  <c r="O7119" i="1"/>
  <c r="O7153" i="1" s="1"/>
  <c r="O7157" i="1" s="1"/>
  <c r="O7158" i="1" s="1"/>
  <c r="O7164" i="1"/>
  <c r="O7200" i="1" s="1"/>
  <c r="O7204" i="1" s="1"/>
  <c r="O7205" i="1" s="1"/>
  <c r="N7308" i="1"/>
  <c r="N7341" i="1" s="1"/>
  <c r="N7345" i="1" s="1"/>
  <c r="N7346" i="1" s="1"/>
  <c r="N9008" i="1"/>
  <c r="N9406" i="1"/>
  <c r="N9405" i="1" s="1"/>
  <c r="O71" i="1"/>
  <c r="O60" i="1" s="1"/>
  <c r="O83" i="1" s="1"/>
  <c r="O219" i="1"/>
  <c r="O218" i="1" s="1"/>
  <c r="O223" i="1" s="1"/>
  <c r="N249" i="1"/>
  <c r="N239" i="1" s="1"/>
  <c r="N257" i="1" s="1"/>
  <c r="N282" i="1"/>
  <c r="N272" i="1" s="1"/>
  <c r="N295" i="1" s="1"/>
  <c r="N357" i="1"/>
  <c r="N347" i="1" s="1"/>
  <c r="N369" i="1" s="1"/>
  <c r="N408" i="1"/>
  <c r="N407" i="1" s="1"/>
  <c r="N445" i="1"/>
  <c r="N435" i="1" s="1"/>
  <c r="O469" i="1"/>
  <c r="O468" i="1" s="1"/>
  <c r="N508" i="1"/>
  <c r="N497" i="1" s="1"/>
  <c r="N530" i="1" s="1"/>
  <c r="O550" i="1"/>
  <c r="O539" i="1" s="1"/>
  <c r="O571" i="1" s="1"/>
  <c r="O638" i="1"/>
  <c r="O627" i="1" s="1"/>
  <c r="O657" i="1" s="1"/>
  <c r="N732" i="1"/>
  <c r="N731" i="1" s="1"/>
  <c r="O750" i="1"/>
  <c r="O749" i="1" s="1"/>
  <c r="N803" i="1"/>
  <c r="N792" i="1" s="1"/>
  <c r="O840" i="1"/>
  <c r="O839" i="1" s="1"/>
  <c r="N889" i="1"/>
  <c r="N878" i="1" s="1"/>
  <c r="O909" i="1"/>
  <c r="O908" i="1" s="1"/>
  <c r="N988" i="1"/>
  <c r="N977" i="1" s="1"/>
  <c r="N1413" i="1"/>
  <c r="N1412" i="1" s="1"/>
  <c r="O4783" i="1"/>
  <c r="O4813" i="1" s="1"/>
  <c r="O4817" i="1" s="1"/>
  <c r="O4818" i="1" s="1"/>
  <c r="O4601" i="1"/>
  <c r="O5054" i="1"/>
  <c r="O5053" i="1" s="1"/>
  <c r="O24" i="1"/>
  <c r="O15" i="1" s="1"/>
  <c r="N42" i="1"/>
  <c r="N41" i="1" s="1"/>
  <c r="N171" i="1"/>
  <c r="N173" i="1" s="1"/>
  <c r="O282" i="1"/>
  <c r="O272" i="1" s="1"/>
  <c r="O295" i="1" s="1"/>
  <c r="O357" i="1"/>
  <c r="O347" i="1" s="1"/>
  <c r="O369" i="1" s="1"/>
  <c r="O408" i="1"/>
  <c r="O407" i="1" s="1"/>
  <c r="O445" i="1"/>
  <c r="O435" i="1" s="1"/>
  <c r="N454" i="1"/>
  <c r="N453" i="1" s="1"/>
  <c r="O508" i="1"/>
  <c r="O497" i="1" s="1"/>
  <c r="O530" i="1" s="1"/>
  <c r="O683" i="1"/>
  <c r="O672" i="1" s="1"/>
  <c r="N697" i="1"/>
  <c r="N696" i="1" s="1"/>
  <c r="O732" i="1"/>
  <c r="O731" i="1" s="1"/>
  <c r="O755" i="1"/>
  <c r="O754" i="1" s="1"/>
  <c r="O803" i="1"/>
  <c r="O792" i="1" s="1"/>
  <c r="O889" i="1"/>
  <c r="O878" i="1" s="1"/>
  <c r="O1008" i="1"/>
  <c r="O1007" i="1" s="1"/>
  <c r="N1017" i="1"/>
  <c r="N1016" i="1" s="1"/>
  <c r="O1161" i="1"/>
  <c r="O1160" i="1" s="1"/>
  <c r="N1200" i="1"/>
  <c r="N1189" i="1" s="1"/>
  <c r="N1209" i="1"/>
  <c r="N1208" i="1" s="1"/>
  <c r="O1349" i="1"/>
  <c r="O1338" i="1" s="1"/>
  <c r="O1369" i="1" s="1"/>
  <c r="O1478" i="1"/>
  <c r="O1477" i="1" s="1"/>
  <c r="O1708" i="1"/>
  <c r="N4580" i="1"/>
  <c r="N4578" i="1" s="1"/>
  <c r="N4603" i="1"/>
  <c r="N4602" i="1" s="1"/>
  <c r="N5316" i="1"/>
  <c r="N5344" i="1" s="1"/>
  <c r="N5348" i="1" s="1"/>
  <c r="N5349" i="1" s="1"/>
  <c r="N5558" i="1"/>
  <c r="N5588" i="1" s="1"/>
  <c r="N5592" i="1" s="1"/>
  <c r="N5593" i="1" s="1"/>
  <c r="O5973" i="1"/>
  <c r="O6003" i="1" s="1"/>
  <c r="O6007" i="1" s="1"/>
  <c r="O6008" i="1" s="1"/>
  <c r="N6068" i="1"/>
  <c r="N24" i="1"/>
  <c r="N15" i="1" s="1"/>
  <c r="O158" i="1"/>
  <c r="O157" i="1" s="1"/>
  <c r="N164" i="1"/>
  <c r="N163" i="1" s="1"/>
  <c r="O403" i="1"/>
  <c r="O402" i="1" s="1"/>
  <c r="N683" i="1"/>
  <c r="N672" i="1" s="1"/>
  <c r="N755" i="1"/>
  <c r="N754" i="1" s="1"/>
  <c r="N1008" i="1"/>
  <c r="N1007" i="1" s="1"/>
  <c r="O1209" i="1"/>
  <c r="O1208" i="1" s="1"/>
  <c r="N1719" i="1"/>
  <c r="N1753" i="1"/>
  <c r="N1742" i="1" s="1"/>
  <c r="N1771" i="1" s="1"/>
  <c r="N7776" i="1"/>
  <c r="N7775" i="1" s="1"/>
  <c r="N35" i="1"/>
  <c r="N34" i="1" s="1"/>
  <c r="N108" i="1"/>
  <c r="N98" i="1" s="1"/>
  <c r="N122" i="1" s="1"/>
  <c r="O164" i="1"/>
  <c r="O163" i="1" s="1"/>
  <c r="O249" i="1"/>
  <c r="O239" i="1" s="1"/>
  <c r="O257" i="1" s="1"/>
  <c r="N595" i="1"/>
  <c r="N584" i="1" s="1"/>
  <c r="N614" i="1" s="1"/>
  <c r="O988" i="1"/>
  <c r="O977" i="1" s="1"/>
  <c r="O1555" i="1"/>
  <c r="O1544" i="1" s="1"/>
  <c r="O1627" i="1"/>
  <c r="O1626" i="1" s="1"/>
  <c r="O1638" i="1"/>
  <c r="O1637" i="1" s="1"/>
  <c r="O1702" i="1"/>
  <c r="O1700" i="1" s="1"/>
  <c r="O35" i="1"/>
  <c r="O34" i="1" s="1"/>
  <c r="O42" i="1"/>
  <c r="O41" i="1" s="1"/>
  <c r="O108" i="1"/>
  <c r="O98" i="1" s="1"/>
  <c r="O122" i="1" s="1"/>
  <c r="N151" i="1"/>
  <c r="N140" i="1" s="1"/>
  <c r="O171" i="1"/>
  <c r="O173" i="1" s="1"/>
  <c r="N191" i="1"/>
  <c r="N180" i="1" s="1"/>
  <c r="N203" i="1" s="1"/>
  <c r="N320" i="1"/>
  <c r="N310" i="1" s="1"/>
  <c r="N332" i="1" s="1"/>
  <c r="N395" i="1"/>
  <c r="N384" i="1" s="1"/>
  <c r="O454" i="1"/>
  <c r="O453" i="1" s="1"/>
  <c r="O595" i="1"/>
  <c r="O584" i="1" s="1"/>
  <c r="O614" i="1" s="1"/>
  <c r="O697" i="1"/>
  <c r="O696" i="1" s="1"/>
  <c r="N830" i="1"/>
  <c r="N829" i="1" s="1"/>
  <c r="N836" i="1"/>
  <c r="N835" i="1" s="1"/>
  <c r="N928" i="1"/>
  <c r="N927" i="1" s="1"/>
  <c r="N944" i="1"/>
  <c r="N943" i="1" s="1"/>
  <c r="O1017" i="1"/>
  <c r="O1016" i="1" s="1"/>
  <c r="N1068" i="1"/>
  <c r="N1057" i="1" s="1"/>
  <c r="N1099" i="1"/>
  <c r="N1098" i="1" s="1"/>
  <c r="O1200" i="1"/>
  <c r="O1189" i="1" s="1"/>
  <c r="N1240" i="1"/>
  <c r="N1239" i="1" s="1"/>
  <c r="O1271" i="1"/>
  <c r="N1312" i="1"/>
  <c r="N1311" i="1" s="1"/>
  <c r="O1395" i="1"/>
  <c r="O1384" i="1" s="1"/>
  <c r="O1413" i="1"/>
  <c r="O1412" i="1" s="1"/>
  <c r="N1469" i="1"/>
  <c r="N1458" i="1" s="1"/>
  <c r="N1478" i="1"/>
  <c r="N1477" i="1" s="1"/>
  <c r="N1627" i="1"/>
  <c r="N1626" i="1" s="1"/>
  <c r="N1708" i="1"/>
  <c r="O1721" i="1"/>
  <c r="O1720" i="1" s="1"/>
  <c r="O1742" i="1"/>
  <c r="O1771" i="1" s="1"/>
  <c r="N4597" i="1"/>
  <c r="O4620" i="1"/>
  <c r="O4649" i="1" s="1"/>
  <c r="O4597" i="1"/>
  <c r="O4947" i="1"/>
  <c r="O4978" i="1" s="1"/>
  <c r="O4982" i="1" s="1"/>
  <c r="O4983" i="1" s="1"/>
  <c r="N5153" i="1"/>
  <c r="N5183" i="1" s="1"/>
  <c r="N5187" i="1" s="1"/>
  <c r="N5188" i="1" s="1"/>
  <c r="N5355" i="1"/>
  <c r="N5385" i="1" s="1"/>
  <c r="N5389" i="1" s="1"/>
  <c r="N5390" i="1" s="1"/>
  <c r="N5396" i="1"/>
  <c r="N5426" i="1" s="1"/>
  <c r="N5430" i="1" s="1"/>
  <c r="N5431" i="1" s="1"/>
  <c r="N5933" i="1"/>
  <c r="N5962" i="1" s="1"/>
  <c r="N5966" i="1" s="1"/>
  <c r="N5967" i="1" s="1"/>
  <c r="O6062" i="1"/>
  <c r="O6060" i="1" s="1"/>
  <c r="O6292" i="1"/>
  <c r="O6330" i="1" s="1"/>
  <c r="O6334" i="1" s="1"/>
  <c r="O6335" i="1" s="1"/>
  <c r="N7211" i="1"/>
  <c r="N7245" i="1" s="1"/>
  <c r="N7249" i="1" s="1"/>
  <c r="N7250" i="1" s="1"/>
  <c r="O8638" i="1"/>
  <c r="O8637" i="1" s="1"/>
  <c r="O8502" i="1"/>
  <c r="O1500" i="1"/>
  <c r="O1499" i="1" s="1"/>
  <c r="O1577" i="1"/>
  <c r="O1576" i="1" s="1"/>
  <c r="N1638" i="1"/>
  <c r="N1637" i="1" s="1"/>
  <c r="O1725" i="1"/>
  <c r="O1724" i="1" s="1"/>
  <c r="N4824" i="1"/>
  <c r="N4853" i="1" s="1"/>
  <c r="N4857" i="1" s="1"/>
  <c r="N4858" i="1" s="1"/>
  <c r="N5194" i="1"/>
  <c r="N5224" i="1" s="1"/>
  <c r="N5228" i="1" s="1"/>
  <c r="N5229" i="1" s="1"/>
  <c r="N5235" i="1"/>
  <c r="N5264" i="1" s="1"/>
  <c r="N5268" i="1" s="1"/>
  <c r="N5269" i="1" s="1"/>
  <c r="N6014" i="1"/>
  <c r="N6044" i="1" s="1"/>
  <c r="N6048" i="1" s="1"/>
  <c r="N6049" i="1" s="1"/>
  <c r="N6497" i="1"/>
  <c r="N6532" i="1" s="1"/>
  <c r="N6536" i="1" s="1"/>
  <c r="N6537" i="1" s="1"/>
  <c r="N6675" i="1"/>
  <c r="N6709" i="1" s="1"/>
  <c r="N6713" i="1" s="1"/>
  <c r="N6714" i="1" s="1"/>
  <c r="N6847" i="1"/>
  <c r="N6884" i="1" s="1"/>
  <c r="N6888" i="1" s="1"/>
  <c r="N6889" i="1" s="1"/>
  <c r="N7030" i="1"/>
  <c r="N7064" i="1" s="1"/>
  <c r="N7068" i="1" s="1"/>
  <c r="N7069" i="1" s="1"/>
  <c r="O7806" i="1"/>
  <c r="O7795" i="1" s="1"/>
  <c r="O7827" i="1" s="1"/>
  <c r="O7762" i="1"/>
  <c r="O8096" i="1"/>
  <c r="O8200" i="1"/>
  <c r="O8231" i="1" s="1"/>
  <c r="O8235" i="1" s="1"/>
  <c r="O8236" i="1" s="1"/>
  <c r="N9031" i="1"/>
  <c r="N9020" i="1" s="1"/>
  <c r="O4580" i="1"/>
  <c r="O4578" i="1" s="1"/>
  <c r="O5681" i="1"/>
  <c r="O5712" i="1" s="1"/>
  <c r="O5716" i="1" s="1"/>
  <c r="O5717" i="1" s="1"/>
  <c r="N5806" i="1"/>
  <c r="N5836" i="1" s="1"/>
  <c r="N5840" i="1" s="1"/>
  <c r="N5841" i="1" s="1"/>
  <c r="O5847" i="1"/>
  <c r="O5880" i="1" s="1"/>
  <c r="O5884" i="1" s="1"/>
  <c r="O5885" i="1" s="1"/>
  <c r="O6081" i="1"/>
  <c r="O6080" i="1" s="1"/>
  <c r="O6079" i="1"/>
  <c r="O6124" i="1"/>
  <c r="O6113" i="1" s="1"/>
  <c r="N6205" i="1"/>
  <c r="N6241" i="1" s="1"/>
  <c r="N6245" i="1" s="1"/>
  <c r="N6246" i="1" s="1"/>
  <c r="O6339" i="1"/>
  <c r="O6372" i="1" s="1"/>
  <c r="O6376" i="1" s="1"/>
  <c r="O6377" i="1" s="1"/>
  <c r="O7256" i="1"/>
  <c r="O7297" i="1" s="1"/>
  <c r="O7301" i="1" s="1"/>
  <c r="O7302" i="1" s="1"/>
  <c r="N7401" i="1"/>
  <c r="N7434" i="1" s="1"/>
  <c r="N7438" i="1" s="1"/>
  <c r="N7439" i="1" s="1"/>
  <c r="N7550" i="1"/>
  <c r="N7549" i="1" s="1"/>
  <c r="O7550" i="1"/>
  <c r="O7549" i="1" s="1"/>
  <c r="O7955" i="1"/>
  <c r="O7956" i="1" s="1"/>
  <c r="O7962" i="1"/>
  <c r="O7992" i="1" s="1"/>
  <c r="O7996" i="1" s="1"/>
  <c r="O7997" i="1" s="1"/>
  <c r="N9086" i="1"/>
  <c r="N9075" i="1" s="1"/>
  <c r="N9261" i="1"/>
  <c r="N9250" i="1" s="1"/>
  <c r="O7352" i="1"/>
  <c r="O7390" i="1" s="1"/>
  <c r="O7394" i="1" s="1"/>
  <c r="O7395" i="1" s="1"/>
  <c r="O7745" i="1"/>
  <c r="O7743" i="1" s="1"/>
  <c r="N7745" i="1"/>
  <c r="N7743" i="1" s="1"/>
  <c r="O7772" i="1"/>
  <c r="O7771" i="1" s="1"/>
  <c r="N8955" i="1"/>
  <c r="N8944" i="1" s="1"/>
  <c r="O8955" i="1"/>
  <c r="O8944" i="1" s="1"/>
  <c r="N7543" i="1"/>
  <c r="N7532" i="1" s="1"/>
  <c r="O7776" i="1"/>
  <c r="O7775" i="1" s="1"/>
  <c r="N7838" i="1"/>
  <c r="N7868" i="1" s="1"/>
  <c r="N7872" i="1" s="1"/>
  <c r="N7873" i="1" s="1"/>
  <c r="N8003" i="1"/>
  <c r="N8033" i="1" s="1"/>
  <c r="N8037" i="1" s="1"/>
  <c r="N8038" i="1" s="1"/>
  <c r="N8382" i="1"/>
  <c r="N8371" i="1" s="1"/>
  <c r="O8700" i="1"/>
  <c r="O8733" i="1" s="1"/>
  <c r="N8889" i="1"/>
  <c r="N8888" i="1" s="1"/>
  <c r="N8995" i="1"/>
  <c r="N8994" i="1" s="1"/>
  <c r="O9031" i="1"/>
  <c r="O9020" i="1" s="1"/>
  <c r="O9086" i="1"/>
  <c r="O9075" i="1" s="1"/>
  <c r="N9216" i="1"/>
  <c r="N9205" i="1" s="1"/>
  <c r="N9235" i="1" s="1"/>
  <c r="N9270" i="1"/>
  <c r="N9269" i="1" s="1"/>
  <c r="O6068" i="1"/>
  <c r="N6099" i="1"/>
  <c r="N6098" i="1" s="1"/>
  <c r="O7495" i="1"/>
  <c r="O7484" i="1" s="1"/>
  <c r="O7515" i="1" s="1"/>
  <c r="N7707" i="1"/>
  <c r="N7706" i="1" s="1"/>
  <c r="O7751" i="1"/>
  <c r="N7766" i="1"/>
  <c r="O8121" i="1"/>
  <c r="O8120" i="1" s="1"/>
  <c r="N8242" i="1"/>
  <c r="N8273" i="1" s="1"/>
  <c r="N8277" i="1" s="1"/>
  <c r="N8278" i="1" s="1"/>
  <c r="N8390" i="1"/>
  <c r="N8389" i="1" s="1"/>
  <c r="N8446" i="1"/>
  <c r="N8445" i="1" s="1"/>
  <c r="O8446" i="1"/>
  <c r="O8445" i="1" s="1"/>
  <c r="N8549" i="1"/>
  <c r="N8548" i="1" s="1"/>
  <c r="N8502" i="1"/>
  <c r="N8859" i="1"/>
  <c r="N8848" i="1" s="1"/>
  <c r="O8859" i="1"/>
  <c r="O8848" i="1" s="1"/>
  <c r="N8895" i="1"/>
  <c r="N8894" i="1" s="1"/>
  <c r="N9049" i="1"/>
  <c r="N9048" i="1" s="1"/>
  <c r="O9049" i="1"/>
  <c r="O9048" i="1" s="1"/>
  <c r="O9142" i="1"/>
  <c r="N9165" i="1"/>
  <c r="N9154" i="1" s="1"/>
  <c r="N9187" i="1" s="1"/>
  <c r="N9396" i="1"/>
  <c r="N9385" i="1" s="1"/>
  <c r="N7495" i="1"/>
  <c r="N7484" i="1" s="1"/>
  <c r="N7515" i="1" s="1"/>
  <c r="N7731" i="1"/>
  <c r="O7766" i="1"/>
  <c r="O7879" i="1"/>
  <c r="O7910" i="1" s="1"/>
  <c r="O7914" i="1" s="1"/>
  <c r="O7915" i="1" s="1"/>
  <c r="O8044" i="1"/>
  <c r="O8131" i="1"/>
  <c r="O8130" i="1" s="1"/>
  <c r="O8453" i="1"/>
  <c r="O8452" i="1" s="1"/>
  <c r="N8488" i="1"/>
  <c r="O8504" i="1"/>
  <c r="O8503" i="1" s="1"/>
  <c r="O8568" i="1"/>
  <c r="O8601" i="1" s="1"/>
  <c r="N8613" i="1"/>
  <c r="N8645" i="1" s="1"/>
  <c r="N8700" i="1"/>
  <c r="N8733" i="1" s="1"/>
  <c r="O8895" i="1"/>
  <c r="O8894" i="1" s="1"/>
  <c r="N9108" i="1"/>
  <c r="N9107" i="1" s="1"/>
  <c r="N9124" i="1"/>
  <c r="N9123" i="1" s="1"/>
  <c r="O9124" i="1"/>
  <c r="O9123" i="1" s="1"/>
  <c r="O9291" i="1"/>
  <c r="O9290" i="1" s="1"/>
  <c r="N9433" i="1"/>
  <c r="N9432" i="1" s="1"/>
  <c r="N8499" i="1"/>
  <c r="O9165" i="1"/>
  <c r="O9154" i="1" s="1"/>
  <c r="O9216" i="1"/>
  <c r="O9205" i="1" s="1"/>
  <c r="O9235" i="1" s="1"/>
  <c r="N9331" i="1"/>
  <c r="N9346" i="1"/>
  <c r="N9335" i="1" s="1"/>
  <c r="N9370" i="1" s="1"/>
  <c r="O9406" i="1"/>
  <c r="O9405" i="1" s="1"/>
  <c r="N9480" i="1"/>
  <c r="N9479" i="1" s="1"/>
  <c r="N8482" i="1"/>
  <c r="N8480" i="1" s="1"/>
  <c r="O8535" i="1"/>
  <c r="O8524" i="1" s="1"/>
  <c r="O8556" i="1" s="1"/>
  <c r="O8499" i="1"/>
  <c r="O8657" i="1"/>
  <c r="O8688" i="1" s="1"/>
  <c r="N8900" i="1"/>
  <c r="N8899" i="1" s="1"/>
  <c r="N8980" i="1"/>
  <c r="N8979" i="1" s="1"/>
  <c r="O9328" i="1"/>
  <c r="O9331" i="1" s="1"/>
  <c r="N9492" i="1"/>
  <c r="O9346" i="1"/>
  <c r="O9335" i="1" s="1"/>
  <c r="O9370" i="1" s="1"/>
  <c r="I8787" i="1" l="1"/>
  <c r="I8934" i="1"/>
  <c r="I8937" i="1" s="1"/>
  <c r="I9144" i="1"/>
  <c r="I9147" i="1" s="1"/>
  <c r="I425" i="1"/>
  <c r="I8931" i="1"/>
  <c r="K8516" i="1"/>
  <c r="J8364" i="1"/>
  <c r="I7525" i="1"/>
  <c r="J4610" i="1"/>
  <c r="J4611" i="1" s="1"/>
  <c r="I1047" i="1"/>
  <c r="I6105" i="1"/>
  <c r="I6106" i="1" s="1"/>
  <c r="I1050" i="1"/>
  <c r="K7525" i="1"/>
  <c r="I1377" i="1"/>
  <c r="J7525" i="1"/>
  <c r="K6105" i="1"/>
  <c r="K6106" i="1" s="1"/>
  <c r="J7785" i="1"/>
  <c r="J7786" i="1" s="1"/>
  <c r="I8515" i="1"/>
  <c r="I8516" i="1" s="1"/>
  <c r="J6105" i="1"/>
  <c r="J6106" i="1" s="1"/>
  <c r="J8515" i="1"/>
  <c r="J8516" i="1" s="1"/>
  <c r="J8561" i="1"/>
  <c r="K8364" i="1"/>
  <c r="L15" i="1"/>
  <c r="P15" i="1" s="1"/>
  <c r="N8607" i="1"/>
  <c r="O8085" i="1"/>
  <c r="O8089" i="1" s="1"/>
  <c r="O8090" i="1" s="1"/>
  <c r="O1710" i="1"/>
  <c r="O1699" i="1" s="1"/>
  <c r="O1728" i="1" s="1"/>
  <c r="O1736" i="1" s="1"/>
  <c r="O6089" i="1"/>
  <c r="O6088" i="1" s="1"/>
  <c r="O9187" i="1"/>
  <c r="N8694" i="1"/>
  <c r="N4599" i="1"/>
  <c r="N4598" i="1" s="1"/>
  <c r="O6092" i="1"/>
  <c r="O6091" i="1" s="1"/>
  <c r="O961" i="1"/>
  <c r="N232" i="1"/>
  <c r="O9000" i="1"/>
  <c r="O9010" i="1" s="1"/>
  <c r="O6154" i="1"/>
  <c r="O6158" i="1" s="1"/>
  <c r="O6159" i="1" s="1"/>
  <c r="N1262" i="1"/>
  <c r="N1710" i="1"/>
  <c r="N1699" i="1" s="1"/>
  <c r="N1728" i="1" s="1"/>
  <c r="N1322" i="1"/>
  <c r="N1331" i="1" s="1"/>
  <c r="N8490" i="1"/>
  <c r="N8479" i="1" s="1"/>
  <c r="N8556" i="1"/>
  <c r="N8518" i="1" s="1"/>
  <c r="O8781" i="1"/>
  <c r="O8782" i="1" s="1"/>
  <c r="O1262" i="1"/>
  <c r="N1375" i="1"/>
  <c r="N1373" i="1"/>
  <c r="N1374" i="1" s="1"/>
  <c r="N6092" i="1"/>
  <c r="N6091" i="1" s="1"/>
  <c r="O167" i="1"/>
  <c r="O7725" i="1"/>
  <c r="O7734" i="1" s="1"/>
  <c r="O1523" i="1"/>
  <c r="O1534" i="1" s="1"/>
  <c r="O1537" i="1" s="1"/>
  <c r="O4599" i="1"/>
  <c r="O4598" i="1" s="1"/>
  <c r="O416" i="1"/>
  <c r="N8830" i="1"/>
  <c r="N8834" i="1" s="1"/>
  <c r="N8835" i="1" s="1"/>
  <c r="O1322" i="1"/>
  <c r="O1331" i="1" s="1"/>
  <c r="O1109" i="1"/>
  <c r="O340" i="1"/>
  <c r="O336" i="1"/>
  <c r="O337" i="1" s="1"/>
  <c r="N9483" i="1"/>
  <c r="N9494" i="1" s="1"/>
  <c r="O7753" i="1"/>
  <c r="O7742" i="1" s="1"/>
  <c r="O7764" i="1"/>
  <c r="O7763" i="1" s="1"/>
  <c r="N7764" i="1"/>
  <c r="N7763" i="1" s="1"/>
  <c r="N1109" i="1"/>
  <c r="N416" i="1"/>
  <c r="N481" i="1"/>
  <c r="N1171" i="1"/>
  <c r="N1179" i="1" s="1"/>
  <c r="N8148" i="1"/>
  <c r="N8152" i="1" s="1"/>
  <c r="N8153" i="1" s="1"/>
  <c r="N167" i="1"/>
  <c r="N174" i="1" s="1"/>
  <c r="N8784" i="1"/>
  <c r="N8781" i="1"/>
  <c r="N8782" i="1" s="1"/>
  <c r="N663" i="1"/>
  <c r="N661" i="1"/>
  <c r="N662" i="1" s="1"/>
  <c r="O9057" i="1"/>
  <c r="O9061" i="1" s="1"/>
  <c r="O9062" i="1" s="1"/>
  <c r="N7725" i="1"/>
  <c r="N9057" i="1"/>
  <c r="N9065" i="1" s="1"/>
  <c r="N9068" i="1" s="1"/>
  <c r="N7772" i="1"/>
  <c r="N7771" i="1" s="1"/>
  <c r="O8645" i="1"/>
  <c r="O8649" i="1" s="1"/>
  <c r="O8650" i="1" s="1"/>
  <c r="O1039" i="1"/>
  <c r="O1043" i="1" s="1"/>
  <c r="O1044" i="1" s="1"/>
  <c r="N762" i="1"/>
  <c r="O762" i="1"/>
  <c r="O5061" i="1"/>
  <c r="O5065" i="1" s="1"/>
  <c r="O5066" i="1" s="1"/>
  <c r="N7753" i="1"/>
  <c r="N7742" i="1" s="1"/>
  <c r="O9134" i="1"/>
  <c r="N6070" i="1"/>
  <c r="N6059" i="1" s="1"/>
  <c r="N1523" i="1"/>
  <c r="N1534" i="1" s="1"/>
  <c r="N1537" i="1" s="1"/>
  <c r="N860" i="1"/>
  <c r="N1039" i="1"/>
  <c r="N1043" i="1" s="1"/>
  <c r="N1044" i="1" s="1"/>
  <c r="N961" i="1"/>
  <c r="O8830" i="1"/>
  <c r="N6154" i="1"/>
  <c r="N6158" i="1" s="1"/>
  <c r="N6159" i="1" s="1"/>
  <c r="O1680" i="1"/>
  <c r="O1691" i="1" s="1"/>
  <c r="O45" i="1"/>
  <c r="O49" i="1" s="1"/>
  <c r="O50" i="1" s="1"/>
  <c r="O9483" i="1"/>
  <c r="O9494" i="1" s="1"/>
  <c r="O9497" i="1" s="1"/>
  <c r="O9321" i="1"/>
  <c r="N8926" i="1"/>
  <c r="N8934" i="1" s="1"/>
  <c r="N8937" i="1" s="1"/>
  <c r="N8462" i="1"/>
  <c r="O1439" i="1"/>
  <c r="O1448" i="1" s="1"/>
  <c r="O1451" i="1" s="1"/>
  <c r="N1680" i="1"/>
  <c r="O1171" i="1"/>
  <c r="O1175" i="1" s="1"/>
  <c r="O1176" i="1" s="1"/>
  <c r="N1439" i="1"/>
  <c r="N5061" i="1"/>
  <c r="N5065" i="1" s="1"/>
  <c r="N5066" i="1" s="1"/>
  <c r="N8085" i="1"/>
  <c r="N8089" i="1" s="1"/>
  <c r="N8090" i="1" s="1"/>
  <c r="O8560" i="1"/>
  <c r="O8562" i="1"/>
  <c r="N126" i="1"/>
  <c r="N127" i="1" s="1"/>
  <c r="N130" i="1"/>
  <c r="N303" i="1"/>
  <c r="N299" i="1"/>
  <c r="N300" i="1" s="1"/>
  <c r="O91" i="1"/>
  <c r="O87" i="1"/>
  <c r="O88" i="1" s="1"/>
  <c r="N7519" i="1"/>
  <c r="N7520" i="1" s="1"/>
  <c r="N7523" i="1"/>
  <c r="O7523" i="1"/>
  <c r="O7519" i="1"/>
  <c r="O7520" i="1" s="1"/>
  <c r="O663" i="1"/>
  <c r="O661" i="1"/>
  <c r="O662" i="1" s="1"/>
  <c r="N265" i="1"/>
  <c r="N261" i="1"/>
  <c r="N262" i="1" s="1"/>
  <c r="O9374" i="1"/>
  <c r="O9375" i="1" s="1"/>
  <c r="O373" i="1"/>
  <c r="O374" i="1" s="1"/>
  <c r="O377" i="1"/>
  <c r="O575" i="1"/>
  <c r="O576" i="1" s="1"/>
  <c r="N9374" i="1"/>
  <c r="N9375" i="1" s="1"/>
  <c r="N618" i="1"/>
  <c r="N619" i="1" s="1"/>
  <c r="N621" i="1"/>
  <c r="O1373" i="1"/>
  <c r="O1374" i="1" s="1"/>
  <c r="O1375" i="1"/>
  <c r="O299" i="1"/>
  <c r="O300" i="1" s="1"/>
  <c r="O303" i="1"/>
  <c r="N373" i="1"/>
  <c r="N374" i="1" s="1"/>
  <c r="N377" i="1"/>
  <c r="O8490" i="1"/>
  <c r="O8479" i="1" s="1"/>
  <c r="O8739" i="1"/>
  <c r="O8737" i="1"/>
  <c r="O8738" i="1" s="1"/>
  <c r="O8148" i="1"/>
  <c r="O8152" i="1" s="1"/>
  <c r="O8153" i="1" s="1"/>
  <c r="N4588" i="1"/>
  <c r="N4577" i="1" s="1"/>
  <c r="O211" i="1"/>
  <c r="O207" i="1"/>
  <c r="O208" i="1" s="1"/>
  <c r="N575" i="1"/>
  <c r="N576" i="1" s="1"/>
  <c r="O8694" i="1"/>
  <c r="O8692" i="1"/>
  <c r="N9195" i="1"/>
  <c r="N9198" i="1" s="1"/>
  <c r="N9191" i="1"/>
  <c r="N9192" i="1" s="1"/>
  <c r="N9134" i="1"/>
  <c r="O7831" i="1"/>
  <c r="O7832" i="1" s="1"/>
  <c r="O4570" i="1"/>
  <c r="O1775" i="1"/>
  <c r="O1776" i="1" s="1"/>
  <c r="O232" i="1"/>
  <c r="O578" i="1"/>
  <c r="O534" i="1"/>
  <c r="O535" i="1" s="1"/>
  <c r="O265" i="1"/>
  <c r="O261" i="1"/>
  <c r="O262" i="1" s="1"/>
  <c r="N578" i="1"/>
  <c r="N534" i="1"/>
  <c r="N535" i="1" s="1"/>
  <c r="O130" i="1"/>
  <c r="O126" i="1"/>
  <c r="O127" i="1" s="1"/>
  <c r="N211" i="1"/>
  <c r="N207" i="1"/>
  <c r="N208" i="1" s="1"/>
  <c r="O9239" i="1"/>
  <c r="O9240" i="1" s="1"/>
  <c r="O9241" i="1"/>
  <c r="O9243" i="1" s="1"/>
  <c r="O8607" i="1"/>
  <c r="O8605" i="1"/>
  <c r="O8926" i="1"/>
  <c r="N45" i="1"/>
  <c r="N340" i="1"/>
  <c r="N336" i="1"/>
  <c r="N337" i="1" s="1"/>
  <c r="O481" i="1"/>
  <c r="O618" i="1"/>
  <c r="O619" i="1" s="1"/>
  <c r="O621" i="1"/>
  <c r="N8739" i="1"/>
  <c r="N8737" i="1"/>
  <c r="N8738" i="1" s="1"/>
  <c r="N9321" i="1"/>
  <c r="O6070" i="1"/>
  <c r="O6059" i="1" s="1"/>
  <c r="N9000" i="1"/>
  <c r="N9010" i="1" s="1"/>
  <c r="N8651" i="1"/>
  <c r="N8649" i="1"/>
  <c r="N8650" i="1" s="1"/>
  <c r="N8501" i="1"/>
  <c r="N8500" i="1" s="1"/>
  <c r="O8462" i="1"/>
  <c r="N9239" i="1"/>
  <c r="N9240" i="1" s="1"/>
  <c r="N9241" i="1"/>
  <c r="N9243" i="1" s="1"/>
  <c r="N8693" i="1"/>
  <c r="N8514" i="1"/>
  <c r="N7831" i="1"/>
  <c r="N7832" i="1" s="1"/>
  <c r="O4588" i="1"/>
  <c r="O4577" i="1" s="1"/>
  <c r="N8606" i="1"/>
  <c r="N8513" i="1"/>
  <c r="N1775" i="1"/>
  <c r="N1776" i="1" s="1"/>
  <c r="N4570" i="1"/>
  <c r="O8501" i="1"/>
  <c r="O8500" i="1" s="1"/>
  <c r="O4653" i="1"/>
  <c r="O4654" i="1" s="1"/>
  <c r="O860" i="1"/>
  <c r="N91" i="1"/>
  <c r="N87" i="1"/>
  <c r="N88" i="1" s="1"/>
  <c r="O425" i="1" l="1"/>
  <c r="N9497" i="1"/>
  <c r="O9195" i="1"/>
  <c r="O9198" i="1" s="1"/>
  <c r="O9065" i="1"/>
  <c r="O9068" i="1" s="1"/>
  <c r="O1273" i="1"/>
  <c r="O9191" i="1"/>
  <c r="O9192" i="1" s="1"/>
  <c r="O970" i="1"/>
  <c r="N1377" i="1"/>
  <c r="O6107" i="1"/>
  <c r="N6101" i="1"/>
  <c r="N8562" i="1"/>
  <c r="O7477" i="1"/>
  <c r="N1175" i="1"/>
  <c r="N1176" i="1" s="1"/>
  <c r="N1047" i="1"/>
  <c r="N864" i="1"/>
  <c r="N865" i="1" s="1"/>
  <c r="N4606" i="1"/>
  <c r="N4610" i="1" s="1"/>
  <c r="N4611" i="1" s="1"/>
  <c r="O8651" i="1"/>
  <c r="N1182" i="1"/>
  <c r="O6101" i="1"/>
  <c r="O6105" i="1" s="1"/>
  <c r="O6106" i="1" s="1"/>
  <c r="O1117" i="1"/>
  <c r="N665" i="1"/>
  <c r="N8509" i="1"/>
  <c r="O786" i="1"/>
  <c r="N1273" i="1"/>
  <c r="O9013" i="1"/>
  <c r="N786" i="1"/>
  <c r="N1448" i="1"/>
  <c r="N1451" i="1" s="1"/>
  <c r="N1117" i="1"/>
  <c r="O9144" i="1"/>
  <c r="O9147" i="1" s="1"/>
  <c r="O7789" i="1"/>
  <c r="N8362" i="1"/>
  <c r="O174" i="1"/>
  <c r="O1113" i="1"/>
  <c r="O1114" i="1" s="1"/>
  <c r="O133" i="1"/>
  <c r="N1113" i="1"/>
  <c r="N1114" i="1" s="1"/>
  <c r="N8560" i="1"/>
  <c r="N8561" i="1" s="1"/>
  <c r="N871" i="1"/>
  <c r="N9061" i="1"/>
  <c r="N9062" i="1" s="1"/>
  <c r="N428" i="1"/>
  <c r="N8838" i="1"/>
  <c r="N8841" i="1" s="1"/>
  <c r="N4614" i="1"/>
  <c r="O4606" i="1"/>
  <c r="O4610" i="1" s="1"/>
  <c r="O4611" i="1" s="1"/>
  <c r="O7781" i="1"/>
  <c r="O7785" i="1" s="1"/>
  <c r="O7786" i="1" s="1"/>
  <c r="O53" i="1"/>
  <c r="O1377" i="1"/>
  <c r="N868" i="1"/>
  <c r="O4614" i="1"/>
  <c r="O428" i="1"/>
  <c r="N425" i="1"/>
  <c r="N970" i="1"/>
  <c r="O1732" i="1"/>
  <c r="O1733" i="1" s="1"/>
  <c r="N8471" i="1"/>
  <c r="N8787" i="1" s="1"/>
  <c r="N7781" i="1"/>
  <c r="N7785" i="1" s="1"/>
  <c r="N7786" i="1" s="1"/>
  <c r="N1736" i="1"/>
  <c r="O6051" i="1"/>
  <c r="N490" i="1"/>
  <c r="O8362" i="1"/>
  <c r="O8364" i="1" s="1"/>
  <c r="N1732" i="1"/>
  <c r="N1733" i="1" s="1"/>
  <c r="N8930" i="1"/>
  <c r="N8931" i="1" s="1"/>
  <c r="O1050" i="1"/>
  <c r="O1047" i="1"/>
  <c r="O8838" i="1"/>
  <c r="O8841" i="1" s="1"/>
  <c r="O8834" i="1"/>
  <c r="O8835" i="1" s="1"/>
  <c r="N7477" i="1"/>
  <c r="O8518" i="1"/>
  <c r="N7789" i="1"/>
  <c r="O1182" i="1"/>
  <c r="N6051" i="1"/>
  <c r="N9376" i="1"/>
  <c r="N9378" i="1" s="1"/>
  <c r="O9376" i="1"/>
  <c r="O9378" i="1" s="1"/>
  <c r="N7734" i="1"/>
  <c r="O1179" i="1"/>
  <c r="N1691" i="1"/>
  <c r="N1050" i="1"/>
  <c r="N6107" i="1"/>
  <c r="O8509" i="1"/>
  <c r="O8693" i="1"/>
  <c r="O8514" i="1"/>
  <c r="O8471" i="1"/>
  <c r="N9013" i="1"/>
  <c r="O665" i="1"/>
  <c r="O490" i="1"/>
  <c r="N49" i="1"/>
  <c r="N50" i="1" s="1"/>
  <c r="N133" i="1"/>
  <c r="N53" i="1"/>
  <c r="O8561" i="1"/>
  <c r="O8515" i="1"/>
  <c r="O868" i="1"/>
  <c r="O871" i="1"/>
  <c r="O864" i="1"/>
  <c r="O865" i="1" s="1"/>
  <c r="O8934" i="1"/>
  <c r="O8937" i="1" s="1"/>
  <c r="O8930" i="1"/>
  <c r="O8931" i="1" s="1"/>
  <c r="O8606" i="1"/>
  <c r="O8513" i="1"/>
  <c r="N9144" i="1"/>
  <c r="N9147" i="1" s="1"/>
  <c r="N8364" i="1" l="1"/>
  <c r="N6105" i="1"/>
  <c r="N6106" i="1" s="1"/>
  <c r="O7525" i="1"/>
  <c r="O8787" i="1"/>
  <c r="N8515" i="1"/>
  <c r="N8516" i="1" s="1"/>
  <c r="N7525" i="1"/>
  <c r="O8516" i="1"/>
  <c r="Q15" i="1" l="1"/>
  <c r="L60" i="1" l="1"/>
  <c r="Q59" i="1"/>
  <c r="Q67" i="1"/>
  <c r="Q97" i="1"/>
  <c r="Q134" i="1"/>
  <c r="Q135" i="1"/>
  <c r="Q139" i="1"/>
  <c r="Q147" i="1"/>
  <c r="Q172" i="1"/>
  <c r="Q202" i="1"/>
  <c r="Q412" i="1"/>
  <c r="Q429" i="1"/>
  <c r="Q525" i="1"/>
  <c r="Q591" i="1"/>
  <c r="Q609" i="1"/>
  <c r="Q613" i="1"/>
  <c r="Q666" i="1"/>
  <c r="Q679" i="1"/>
  <c r="Q685" i="1"/>
  <c r="Q686" i="1"/>
  <c r="Q687" i="1"/>
  <c r="Q688" i="1"/>
  <c r="Q689" i="1"/>
  <c r="Q690" i="1"/>
  <c r="Q799" i="1"/>
  <c r="Q843" i="1"/>
  <c r="Q848" i="1"/>
  <c r="Q850" i="1"/>
  <c r="Q852" i="1"/>
  <c r="Q858" i="1"/>
  <c r="Q859" i="1"/>
  <c r="Q872" i="1"/>
  <c r="Q873" i="1"/>
  <c r="Q877" i="1"/>
  <c r="Q892" i="1"/>
  <c r="Q894" i="1"/>
  <c r="Q895" i="1"/>
  <c r="Q896" i="1"/>
  <c r="Q897" i="1"/>
  <c r="Q922" i="1"/>
  <c r="Q937" i="1"/>
  <c r="Q1051" i="1"/>
  <c r="Q1106" i="1"/>
  <c r="Q1131" i="1"/>
  <c r="Q1183" i="1"/>
  <c r="Q1250" i="1"/>
  <c r="Q1254" i="1"/>
  <c r="Q1256" i="1"/>
  <c r="Q1268" i="1"/>
  <c r="Q1345" i="1"/>
  <c r="Q1361" i="1"/>
  <c r="Q1364" i="1"/>
  <c r="Q1378" i="1"/>
  <c r="Q1397" i="1"/>
  <c r="Q1398" i="1"/>
  <c r="Q1399" i="1"/>
  <c r="Q1400" i="1"/>
  <c r="Q1401" i="1"/>
  <c r="Q1402" i="1"/>
  <c r="Q1434" i="1"/>
  <c r="Q1452" i="1"/>
  <c r="Q1465" i="1"/>
  <c r="Q1538" i="1"/>
  <c r="Q1636" i="1"/>
  <c r="Q1643" i="1"/>
  <c r="Q1657" i="1"/>
  <c r="Q1659" i="1"/>
  <c r="Q1670" i="1"/>
  <c r="Q1679" i="1"/>
  <c r="Q1698" i="1"/>
  <c r="Q1760" i="1"/>
  <c r="Q1770" i="1"/>
  <c r="Q1799" i="1"/>
  <c r="Q1801" i="1"/>
  <c r="Q1812" i="1"/>
  <c r="Q1878" i="1"/>
  <c r="Q1888" i="1"/>
  <c r="Q1918" i="1"/>
  <c r="Q1928" i="1"/>
  <c r="Q1965" i="1"/>
  <c r="Q2003" i="1"/>
  <c r="Q2027" i="1"/>
  <c r="Q2033" i="1"/>
  <c r="Q2043" i="1"/>
  <c r="Q2044" i="1"/>
  <c r="Q2063" i="1"/>
  <c r="Q2084" i="1"/>
  <c r="Q2085" i="1"/>
  <c r="Q2104" i="1"/>
  <c r="Q2125" i="1"/>
  <c r="Q2155" i="1"/>
  <c r="Q2165" i="1"/>
  <c r="Q2166" i="1"/>
  <c r="Q2207" i="1"/>
  <c r="Q2208" i="1"/>
  <c r="Q2232" i="1"/>
  <c r="Q2249" i="1"/>
  <c r="Q2268" i="1"/>
  <c r="Q2289" i="1"/>
  <c r="Q2290" i="1"/>
  <c r="Q2330" i="1"/>
  <c r="Q2349" i="1"/>
  <c r="Q2370" i="1"/>
  <c r="Q2411" i="1"/>
  <c r="Q2448" i="1"/>
  <c r="Q2452" i="1"/>
  <c r="Q2489" i="1"/>
  <c r="Q2492" i="1"/>
  <c r="Q2493" i="1"/>
  <c r="Q2523" i="1"/>
  <c r="Q2533" i="1"/>
  <c r="Q2562" i="1"/>
  <c r="Q2564" i="1"/>
  <c r="Q2571" i="1"/>
  <c r="Q2574" i="1"/>
  <c r="Q2614" i="1"/>
  <c r="Q2654" i="1"/>
  <c r="Q2673" i="1"/>
  <c r="Q2694" i="1"/>
  <c r="Q2734" i="1"/>
  <c r="Q2753" i="1"/>
  <c r="Q2763" i="1"/>
  <c r="Q2765" i="1"/>
  <c r="Q2775" i="1"/>
  <c r="Q2794" i="1"/>
  <c r="Q2815" i="1"/>
  <c r="Q2816" i="1"/>
  <c r="Q2835" i="1"/>
  <c r="Q2856" i="1"/>
  <c r="Q2857" i="1"/>
  <c r="Q2876" i="1"/>
  <c r="Q2897" i="1"/>
  <c r="Q2898" i="1"/>
  <c r="Q2938" i="1"/>
  <c r="Q2978" i="1"/>
  <c r="Q2979" i="1"/>
  <c r="Q3019" i="1"/>
  <c r="Q3020" i="1"/>
  <c r="Q3059" i="1"/>
  <c r="Q3060" i="1"/>
  <c r="Q3100" i="1"/>
  <c r="Q3101" i="1"/>
  <c r="Q3120" i="1"/>
  <c r="Q3141" i="1"/>
  <c r="Q3182" i="1"/>
  <c r="Q3222" i="1"/>
  <c r="Q3223" i="1"/>
  <c r="Q3253" i="1"/>
  <c r="Q3263" i="1"/>
  <c r="Q3293" i="1"/>
  <c r="Q3303" i="1"/>
  <c r="Q3304" i="1"/>
  <c r="Q3334" i="1"/>
  <c r="Q3344" i="1"/>
  <c r="Q3363" i="1"/>
  <c r="Q3374" i="1"/>
  <c r="Q3384" i="1"/>
  <c r="Q3385" i="1"/>
  <c r="Q3404" i="1"/>
  <c r="Q3415" i="1"/>
  <c r="Q3425" i="1"/>
  <c r="Q3426" i="1"/>
  <c r="Q3466" i="1"/>
  <c r="Q3467" i="1"/>
  <c r="Q3506" i="1"/>
  <c r="Q3507" i="1"/>
  <c r="Q3535" i="1"/>
  <c r="Q3537" i="1"/>
  <c r="Q3547" i="1"/>
  <c r="Q3586" i="1"/>
  <c r="Q3587" i="1"/>
  <c r="Q3606" i="1"/>
  <c r="Q3627" i="1"/>
  <c r="Q3667" i="1"/>
  <c r="Q3668" i="1"/>
  <c r="Q3687" i="1"/>
  <c r="Q3708" i="1"/>
  <c r="Q3709" i="1"/>
  <c r="Q3748" i="1"/>
  <c r="Q3749" i="1"/>
  <c r="Q3789" i="1"/>
  <c r="Q3790" i="1"/>
  <c r="Q3830" i="1"/>
  <c r="Q3831" i="1"/>
  <c r="Q3861" i="1"/>
  <c r="Q3871" i="1"/>
  <c r="Q3872" i="1"/>
  <c r="Q3912" i="1"/>
  <c r="Q3952" i="1"/>
  <c r="Q3953" i="1"/>
  <c r="Q3982" i="1"/>
  <c r="Q3984" i="1"/>
  <c r="Q3994" i="1"/>
  <c r="Q4024" i="1"/>
  <c r="Q4034" i="1"/>
  <c r="Q4035" i="1"/>
  <c r="Q4054" i="1"/>
  <c r="Q4065" i="1"/>
  <c r="Q4075" i="1"/>
  <c r="Q4076" i="1"/>
  <c r="Q4095" i="1"/>
  <c r="Q4106" i="1"/>
  <c r="Q4116" i="1"/>
  <c r="Q4117" i="1"/>
  <c r="Q4147" i="1"/>
  <c r="Q4158" i="1"/>
  <c r="Q4177" i="1"/>
  <c r="Q4187" i="1"/>
  <c r="Q4189" i="1"/>
  <c r="Q4199" i="1"/>
  <c r="Q4200" i="1"/>
  <c r="Q4219" i="1"/>
  <c r="Q4240" i="1"/>
  <c r="Q4260" i="1"/>
  <c r="Q4269" i="1"/>
  <c r="Q4321" i="1"/>
  <c r="Q4361" i="1"/>
  <c r="Q4400" i="1"/>
  <c r="Q4420" i="1"/>
  <c r="Q4440" i="1"/>
  <c r="Q4481" i="1"/>
  <c r="Q4482" i="1"/>
  <c r="Q4522" i="1"/>
  <c r="Q4648" i="1"/>
  <c r="Q4667" i="1"/>
  <c r="Q4689" i="1"/>
  <c r="Q4719" i="1"/>
  <c r="Q4729" i="1"/>
  <c r="Q4730" i="1"/>
  <c r="Q4749" i="1"/>
  <c r="Q4770" i="1"/>
  <c r="Q4771" i="1"/>
  <c r="Q4809" i="1"/>
  <c r="Q4839" i="1"/>
  <c r="Q4840" i="1"/>
  <c r="Q4846" i="1"/>
  <c r="Q4852" i="1"/>
  <c r="Q4880" i="1"/>
  <c r="Q4889" i="1"/>
  <c r="Q4893" i="1"/>
  <c r="Q4894" i="1"/>
  <c r="Q4935" i="1"/>
  <c r="Q4959" i="1"/>
  <c r="Q4970" i="1"/>
  <c r="Q4976" i="1"/>
  <c r="Q4977" i="1"/>
  <c r="Q5014" i="1"/>
  <c r="Q5017" i="1"/>
  <c r="Q5048" i="1"/>
  <c r="Q5060" i="1"/>
  <c r="Q5088" i="1"/>
  <c r="Q5100" i="1"/>
  <c r="Q5119" i="1"/>
  <c r="Q5140" i="1"/>
  <c r="Q5141" i="1"/>
  <c r="Q5182" i="1"/>
  <c r="Q5211" i="1"/>
  <c r="Q5223" i="1"/>
  <c r="Q5253" i="1"/>
  <c r="Q5263" i="1"/>
  <c r="Q5282" i="1"/>
  <c r="Q5303" i="1"/>
  <c r="Q5304" i="1"/>
  <c r="Q5343" i="1"/>
  <c r="Q5384" i="1"/>
  <c r="Q5408" i="1"/>
  <c r="Q5418" i="1"/>
  <c r="Q5421" i="1"/>
  <c r="Q5424" i="1"/>
  <c r="Q5425" i="1"/>
  <c r="Q5484" i="1"/>
  <c r="Q5495" i="1"/>
  <c r="Q5502" i="1"/>
  <c r="Q5536" i="1"/>
  <c r="Q5546" i="1"/>
  <c r="Q5617" i="1"/>
  <c r="Q5627" i="1"/>
  <c r="Q5628" i="1"/>
  <c r="Q5658" i="1"/>
  <c r="Q5668" i="1"/>
  <c r="Q5669" i="1"/>
  <c r="Q5698" i="1"/>
  <c r="Q5710" i="1"/>
  <c r="Q5711" i="1"/>
  <c r="Q5730" i="1"/>
  <c r="Q5742" i="1"/>
  <c r="Q5752" i="1"/>
  <c r="Q5753" i="1"/>
  <c r="Q5772" i="1"/>
  <c r="Q5783" i="1"/>
  <c r="Q5793" i="1"/>
  <c r="Q5794" i="1"/>
  <c r="Q5834" i="1"/>
  <c r="Q5835" i="1"/>
  <c r="Q5878" i="1"/>
  <c r="Q5879" i="1"/>
  <c r="Q5910" i="1"/>
  <c r="Q5920" i="1"/>
  <c r="Q5921" i="1"/>
  <c r="Q5949" i="1"/>
  <c r="Q5961" i="1"/>
  <c r="Q6001" i="1"/>
  <c r="Q6002" i="1"/>
  <c r="Q6030" i="1"/>
  <c r="Q6031" i="1"/>
  <c r="Q6043" i="1"/>
  <c r="Q6125" i="1"/>
  <c r="Q6128" i="1"/>
  <c r="Q6129" i="1"/>
  <c r="Q6135" i="1"/>
  <c r="Q6141" i="1"/>
  <c r="Q6142" i="1"/>
  <c r="Q6143" i="1"/>
  <c r="Q6146" i="1"/>
  <c r="Q6151" i="1"/>
  <c r="Q6152" i="1"/>
  <c r="Q6153" i="1"/>
  <c r="Q6180" i="1"/>
  <c r="Q6181" i="1"/>
  <c r="Q6183" i="1"/>
  <c r="Q6190" i="1"/>
  <c r="Q6191" i="1"/>
  <c r="Q6194" i="1"/>
  <c r="Q6216" i="1"/>
  <c r="Q6219" i="1"/>
  <c r="Q6220" i="1"/>
  <c r="Q6223" i="1"/>
  <c r="Q6230" i="1"/>
  <c r="Q6231" i="1"/>
  <c r="Q6234" i="1"/>
  <c r="Q6237" i="1"/>
  <c r="Q6262" i="1"/>
  <c r="Q6266" i="1"/>
  <c r="Q6267" i="1"/>
  <c r="Q6269" i="1"/>
  <c r="Q6276" i="1"/>
  <c r="Q6277" i="1"/>
  <c r="Q6280" i="1"/>
  <c r="Q6281" i="1"/>
  <c r="Q6282" i="1"/>
  <c r="Q6304" i="1"/>
  <c r="Q6307" i="1"/>
  <c r="Q6308" i="1"/>
  <c r="Q6310" i="1"/>
  <c r="Q6317" i="1"/>
  <c r="Q6318" i="1"/>
  <c r="Q6324" i="1"/>
  <c r="Q6325" i="1"/>
  <c r="Q6326" i="1"/>
  <c r="Q6351" i="1"/>
  <c r="Q6354" i="1"/>
  <c r="Q6355" i="1"/>
  <c r="Q6356" i="1"/>
  <c r="Q6358" i="1"/>
  <c r="Q6365" i="1"/>
  <c r="Q6366" i="1"/>
  <c r="Q6369" i="1"/>
  <c r="Q6370" i="1"/>
  <c r="Q6371" i="1"/>
  <c r="Q6385" i="1"/>
  <c r="Q6387" i="1"/>
  <c r="Q6389" i="1"/>
  <c r="Q6391" i="1"/>
  <c r="Q6392" i="1"/>
  <c r="Q6393" i="1"/>
  <c r="Q6420" i="1"/>
  <c r="Q6423" i="1"/>
  <c r="Q6424" i="1"/>
  <c r="Q6425" i="1"/>
  <c r="Q6427" i="1"/>
  <c r="Q6434" i="1"/>
  <c r="Q6435" i="1"/>
  <c r="Q6439" i="1"/>
  <c r="Q6464" i="1"/>
  <c r="Q6467" i="1"/>
  <c r="Q6468" i="1"/>
  <c r="Q6470" i="1"/>
  <c r="Q6471" i="1"/>
  <c r="Q6478" i="1"/>
  <c r="Q6479" i="1"/>
  <c r="Q6480" i="1"/>
  <c r="Q6483" i="1"/>
  <c r="Q6484" i="1"/>
  <c r="Q6485" i="1"/>
  <c r="Q6509" i="1"/>
  <c r="Q6512" i="1"/>
  <c r="Q6513" i="1"/>
  <c r="Q6514" i="1"/>
  <c r="Q6516" i="1"/>
  <c r="Q6519" i="1"/>
  <c r="Q6524" i="1"/>
  <c r="Q6525" i="1"/>
  <c r="Q6526" i="1"/>
  <c r="Q6529" i="1"/>
  <c r="Q6530" i="1"/>
  <c r="Q6531" i="1"/>
  <c r="Q6555" i="1"/>
  <c r="Q6558" i="1"/>
  <c r="Q6559" i="1"/>
  <c r="Q6560" i="1"/>
  <c r="Q6562" i="1"/>
  <c r="Q6564" i="1"/>
  <c r="Q6565" i="1"/>
  <c r="Q6570" i="1"/>
  <c r="Q6571" i="1"/>
  <c r="Q6572" i="1"/>
  <c r="Q6575" i="1"/>
  <c r="Q6576" i="1"/>
  <c r="Q6577" i="1"/>
  <c r="Q6596" i="1"/>
  <c r="Q6601" i="1"/>
  <c r="Q6604" i="1"/>
  <c r="Q6605" i="1"/>
  <c r="Q6606" i="1"/>
  <c r="Q6608" i="1"/>
  <c r="Q6611" i="1"/>
  <c r="Q6616" i="1"/>
  <c r="Q6617" i="1"/>
  <c r="Q6620" i="1"/>
  <c r="Q6621" i="1"/>
  <c r="Q6622" i="1"/>
  <c r="Q6645" i="1"/>
  <c r="Q6648" i="1"/>
  <c r="Q6649" i="1"/>
  <c r="Q6650" i="1"/>
  <c r="Q6652" i="1"/>
  <c r="Q6654" i="1"/>
  <c r="Q6659" i="1"/>
  <c r="Q6660" i="1"/>
  <c r="Q6663" i="1"/>
  <c r="Q6664" i="1"/>
  <c r="Q6665" i="1"/>
  <c r="Q6687" i="1"/>
  <c r="Q6690" i="1"/>
  <c r="Q6691" i="1"/>
  <c r="Q6692" i="1"/>
  <c r="Q6694" i="1"/>
  <c r="Q6696" i="1"/>
  <c r="Q6697" i="1"/>
  <c r="Q6702" i="1"/>
  <c r="Q6703" i="1"/>
  <c r="Q6706" i="1"/>
  <c r="Q6707" i="1"/>
  <c r="Q6708" i="1"/>
  <c r="Q6730" i="1"/>
  <c r="Q6733" i="1"/>
  <c r="Q6734" i="1"/>
  <c r="Q6735" i="1"/>
  <c r="Q6740" i="1"/>
  <c r="Q6745" i="1"/>
  <c r="Q6746" i="1"/>
  <c r="Q6749" i="1"/>
  <c r="Q6750" i="1"/>
  <c r="Q6751" i="1"/>
  <c r="Q6765" i="1"/>
  <c r="Q6767" i="1"/>
  <c r="Q6768" i="1"/>
  <c r="Q6769" i="1"/>
  <c r="Q6770" i="1"/>
  <c r="Q6772" i="1"/>
  <c r="Q6774" i="1"/>
  <c r="Q6775" i="1"/>
  <c r="Q6776" i="1"/>
  <c r="Q6777" i="1"/>
  <c r="Q6778" i="1"/>
  <c r="Q6779" i="1"/>
  <c r="Q6781" i="1"/>
  <c r="Q6782" i="1"/>
  <c r="Q6783" i="1"/>
  <c r="Q6789" i="1"/>
  <c r="Q6813" i="1"/>
  <c r="Q6816" i="1"/>
  <c r="Q6817" i="1"/>
  <c r="Q6818" i="1"/>
  <c r="Q6820" i="1"/>
  <c r="Q6823" i="1"/>
  <c r="Q6828" i="1"/>
  <c r="Q6829" i="1"/>
  <c r="Q6830" i="1"/>
  <c r="Q6833" i="1"/>
  <c r="Q6834" i="1"/>
  <c r="Q6835" i="1"/>
  <c r="Q6859" i="1"/>
  <c r="Q6862" i="1"/>
  <c r="Q6863" i="1"/>
  <c r="Q6864" i="1"/>
  <c r="Q6866" i="1"/>
  <c r="Q6869" i="1"/>
  <c r="Q6874" i="1"/>
  <c r="Q6875" i="1"/>
  <c r="Q6876" i="1"/>
  <c r="Q6879" i="1"/>
  <c r="Q6880" i="1"/>
  <c r="Q6881" i="1"/>
  <c r="Q6882" i="1"/>
  <c r="Q6883" i="1"/>
  <c r="Q6902" i="1"/>
  <c r="Q6907" i="1"/>
  <c r="Q6910" i="1"/>
  <c r="Q6911" i="1"/>
  <c r="Q6912" i="1"/>
  <c r="Q6914" i="1"/>
  <c r="Q6921" i="1"/>
  <c r="Q6922" i="1"/>
  <c r="Q6923" i="1"/>
  <c r="Q6926" i="1"/>
  <c r="Q6927" i="1"/>
  <c r="Q6928" i="1"/>
  <c r="Q6952" i="1"/>
  <c r="Q6955" i="1"/>
  <c r="Q6956" i="1"/>
  <c r="Q6957" i="1"/>
  <c r="Q6959" i="1"/>
  <c r="Q6966" i="1"/>
  <c r="Q6967" i="1"/>
  <c r="Q6968" i="1"/>
  <c r="Q6971" i="1"/>
  <c r="Q6972" i="1"/>
  <c r="Q6973" i="1"/>
  <c r="Q6996" i="1"/>
  <c r="Q6999" i="1"/>
  <c r="Q7000" i="1"/>
  <c r="Q7001" i="1"/>
  <c r="Q7003" i="1"/>
  <c r="Q7005" i="1"/>
  <c r="Q7006" i="1"/>
  <c r="Q7011" i="1"/>
  <c r="Q7012" i="1"/>
  <c r="Q7013" i="1"/>
  <c r="Q7016" i="1"/>
  <c r="Q7017" i="1"/>
  <c r="Q7018" i="1"/>
  <c r="Q7042" i="1"/>
  <c r="Q7045" i="1"/>
  <c r="Q7046" i="1"/>
  <c r="Q7048" i="1"/>
  <c r="Q7051" i="1"/>
  <c r="Q7056" i="1"/>
  <c r="Q7057" i="1"/>
  <c r="Q7058" i="1"/>
  <c r="Q7061" i="1"/>
  <c r="Q7062" i="1"/>
  <c r="Q7063" i="1"/>
  <c r="Q7080" i="1"/>
  <c r="Q7085" i="1"/>
  <c r="Q7088" i="1"/>
  <c r="Q7089" i="1"/>
  <c r="Q7090" i="1"/>
  <c r="Q7092" i="1"/>
  <c r="Q7095" i="1"/>
  <c r="Q7100" i="1"/>
  <c r="Q7101" i="1"/>
  <c r="Q7102" i="1"/>
  <c r="Q7105" i="1"/>
  <c r="Q7106" i="1"/>
  <c r="Q7107" i="1"/>
  <c r="Q7131" i="1"/>
  <c r="Q7134" i="1"/>
  <c r="Q7135" i="1"/>
  <c r="Q7136" i="1"/>
  <c r="Q7138" i="1"/>
  <c r="Q7140" i="1"/>
  <c r="Q7141" i="1"/>
  <c r="Q7142" i="1"/>
  <c r="Q7145" i="1"/>
  <c r="Q7146" i="1"/>
  <c r="Q7147" i="1"/>
  <c r="Q7150" i="1"/>
  <c r="Q7151" i="1"/>
  <c r="Q7152" i="1"/>
  <c r="Q7176" i="1"/>
  <c r="Q7179" i="1"/>
  <c r="Q7180" i="1"/>
  <c r="Q7181" i="1"/>
  <c r="Q7183" i="1"/>
  <c r="Q7185" i="1"/>
  <c r="Q7186" i="1"/>
  <c r="Q7191" i="1"/>
  <c r="Q7192" i="1"/>
  <c r="Q7193" i="1"/>
  <c r="Q7196" i="1"/>
  <c r="Q7197" i="1"/>
  <c r="Q7198" i="1"/>
  <c r="Q7199" i="1"/>
  <c r="Q7223" i="1"/>
  <c r="Q7226" i="1"/>
  <c r="Q7227" i="1"/>
  <c r="Q7228" i="1"/>
  <c r="Q7230" i="1"/>
  <c r="Q7232" i="1"/>
  <c r="Q7237" i="1"/>
  <c r="Q7238" i="1"/>
  <c r="Q7239" i="1"/>
  <c r="Q7242" i="1"/>
  <c r="Q7243" i="1"/>
  <c r="Q7244" i="1"/>
  <c r="Q7268" i="1"/>
  <c r="Q7271" i="1"/>
  <c r="Q7272" i="1"/>
  <c r="Q7274" i="1"/>
  <c r="Q7277" i="1"/>
  <c r="Q7282" i="1"/>
  <c r="Q7283" i="1"/>
  <c r="Q7284" i="1"/>
  <c r="Q7288" i="1"/>
  <c r="Q7291" i="1"/>
  <c r="Q7292" i="1"/>
  <c r="Q7293" i="1"/>
  <c r="Q7296" i="1"/>
  <c r="Q7320" i="1"/>
  <c r="Q7324" i="1"/>
  <c r="Q7325" i="1"/>
  <c r="Q7333" i="1"/>
  <c r="Q7334" i="1"/>
  <c r="Q7338" i="1"/>
  <c r="Q7339" i="1"/>
  <c r="Q7340" i="1"/>
  <c r="Q7364" i="1"/>
  <c r="Q7367" i="1"/>
  <c r="Q7368" i="1"/>
  <c r="Q7369" i="1"/>
  <c r="Q7371" i="1"/>
  <c r="Q7374" i="1"/>
  <c r="Q7377" i="1"/>
  <c r="Q7380" i="1"/>
  <c r="Q7381" i="1"/>
  <c r="Q7382" i="1"/>
  <c r="Q7386" i="1"/>
  <c r="Q7387" i="1"/>
  <c r="Q7388" i="1"/>
  <c r="Q7389" i="1"/>
  <c r="Q7412" i="1"/>
  <c r="Q7419" i="1"/>
  <c r="Q7426" i="1"/>
  <c r="Q7427" i="1"/>
  <c r="Q7428" i="1"/>
  <c r="Q7431" i="1"/>
  <c r="Q7432" i="1"/>
  <c r="Q7433" i="1"/>
  <c r="Q7457" i="1"/>
  <c r="Q7468" i="1"/>
  <c r="Q7496" i="1"/>
  <c r="Q7526" i="1"/>
  <c r="Q7552" i="1"/>
  <c r="Q7824" i="1"/>
  <c r="Q7908" i="1"/>
  <c r="Q7909" i="1"/>
  <c r="Q7950" i="1"/>
  <c r="Q8010" i="1"/>
  <c r="Q8126" i="1"/>
  <c r="Q8133" i="1"/>
  <c r="Q8138" i="1"/>
  <c r="Q8139" i="1"/>
  <c r="Q8140" i="1"/>
  <c r="Q8141" i="1"/>
  <c r="Q8142" i="1"/>
  <c r="Q8143" i="1"/>
  <c r="Q8147" i="1"/>
  <c r="Q8166" i="1"/>
  <c r="Q8207" i="1"/>
  <c r="Q8212" i="1"/>
  <c r="Q8332" i="1"/>
  <c r="Q8365" i="1"/>
  <c r="Q8414" i="1"/>
  <c r="Q8435" i="1"/>
  <c r="Q8459" i="1"/>
  <c r="Q8547" i="1"/>
  <c r="Q8594" i="1"/>
  <c r="Q8620" i="1"/>
  <c r="Q8664" i="1"/>
  <c r="Q8674" i="1"/>
  <c r="Q8707" i="1"/>
  <c r="Q8761" i="1"/>
  <c r="Q8775" i="1"/>
  <c r="Q8776" i="1"/>
  <c r="Q8788" i="1"/>
  <c r="Q8789" i="1"/>
  <c r="Q8842" i="1"/>
  <c r="Q8875" i="1"/>
  <c r="Q8876" i="1"/>
  <c r="Q8877" i="1"/>
  <c r="Q8878" i="1"/>
  <c r="Q8893" i="1"/>
  <c r="Q8897" i="1"/>
  <c r="Q8898" i="1"/>
  <c r="Q8903" i="1"/>
  <c r="Q8907" i="1"/>
  <c r="Q8938" i="1"/>
  <c r="Q8958" i="1"/>
  <c r="Q8965" i="1"/>
  <c r="Q8968" i="1"/>
  <c r="Q8982" i="1"/>
  <c r="Q8983" i="1"/>
  <c r="Q8984" i="1"/>
  <c r="Q8985" i="1"/>
  <c r="Q8986" i="1"/>
  <c r="Q8987" i="1"/>
  <c r="Q8988" i="1"/>
  <c r="Q8989" i="1"/>
  <c r="Q8990" i="1"/>
  <c r="Q8996" i="1"/>
  <c r="Q9007" i="1"/>
  <c r="Q9014" i="1"/>
  <c r="Q9027" i="1"/>
  <c r="Q9033" i="1"/>
  <c r="Q9037" i="1"/>
  <c r="Q9044" i="1"/>
  <c r="Q9069" i="1"/>
  <c r="Q9148" i="1"/>
  <c r="Q9149" i="1"/>
  <c r="Q9161" i="1"/>
  <c r="Q9212" i="1"/>
  <c r="Q9244" i="1"/>
  <c r="Q9347" i="1"/>
  <c r="Q9350" i="1"/>
  <c r="Q9364" i="1"/>
  <c r="Q9367" i="1"/>
  <c r="Q9368" i="1"/>
  <c r="Q9369" i="1"/>
  <c r="Q9379" i="1"/>
  <c r="Q9392" i="1"/>
  <c r="Q9403" i="1"/>
  <c r="Q9410" i="1"/>
  <c r="Q9446" i="1"/>
  <c r="Q9448" i="1"/>
  <c r="Q9451" i="1"/>
  <c r="Q9452" i="1"/>
  <c r="Q9454" i="1"/>
  <c r="Q9462" i="1"/>
  <c r="Q9327" i="1"/>
  <c r="Q9141" i="1"/>
  <c r="Q9140" i="1"/>
  <c r="Q9139" i="1"/>
  <c r="Q9110" i="1"/>
  <c r="Q9006" i="1"/>
  <c r="Q8981" i="1"/>
  <c r="Q8901" i="1"/>
  <c r="Q8505" i="1"/>
  <c r="Q7948" i="1"/>
  <c r="Q7777" i="1"/>
  <c r="Q7336" i="1"/>
  <c r="Q7287" i="1"/>
  <c r="Q7240" i="1"/>
  <c r="Q7143" i="1"/>
  <c r="Q6969" i="1"/>
  <c r="Q6831" i="1"/>
  <c r="Q6787" i="1"/>
  <c r="Q6771" i="1"/>
  <c r="Q6764" i="1"/>
  <c r="Q6700" i="1"/>
  <c r="Q6661" i="1"/>
  <c r="Q6618" i="1"/>
  <c r="Q6481" i="1"/>
  <c r="Q6432" i="1"/>
  <c r="Q6390" i="1"/>
  <c r="Q6388" i="1"/>
  <c r="Q6315" i="1"/>
  <c r="Q6144" i="1"/>
  <c r="Q5832" i="1"/>
  <c r="Q5500" i="1"/>
  <c r="Q5422" i="1"/>
  <c r="Q5341" i="1"/>
  <c r="Q5221" i="1"/>
  <c r="Q5015" i="1"/>
  <c r="Q4521" i="1"/>
  <c r="Q4197" i="1"/>
  <c r="Q4073" i="1"/>
  <c r="Q4033" i="1"/>
  <c r="Q3992" i="1"/>
  <c r="Q3870" i="1"/>
  <c r="Q3504" i="1"/>
  <c r="Q3464" i="1"/>
  <c r="Q3017" i="1"/>
  <c r="Q2854" i="1"/>
  <c r="Q2732" i="1"/>
  <c r="Q2205" i="1"/>
  <c r="Q1327" i="1"/>
  <c r="Q1326" i="1"/>
  <c r="Q1303" i="1"/>
  <c r="Q3869" i="1" l="1"/>
  <c r="Q7337" i="1"/>
  <c r="Q6145" i="1"/>
  <c r="Q4032" i="1"/>
  <c r="Q6701" i="1"/>
  <c r="Q6662" i="1"/>
  <c r="Q4520" i="1"/>
  <c r="Q6970" i="1"/>
  <c r="Q3465" i="1"/>
  <c r="Q2855" i="1"/>
  <c r="Q2206" i="1"/>
  <c r="Q4768" i="1"/>
  <c r="Q4769" i="1"/>
  <c r="Q8922" i="1"/>
  <c r="Q9365" i="1"/>
  <c r="Q9366" i="1"/>
  <c r="Q6522" i="1"/>
  <c r="Q6523" i="1"/>
  <c r="Q7103" i="1"/>
  <c r="Q7104" i="1"/>
  <c r="Q9118" i="1"/>
  <c r="Q7144" i="1"/>
  <c r="Q6619" i="1"/>
  <c r="Q4198" i="1"/>
  <c r="Q2163" i="1"/>
  <c r="Q2164" i="1"/>
  <c r="Q6657" i="1"/>
  <c r="Q6658" i="1"/>
  <c r="Q6826" i="1"/>
  <c r="Q6827" i="1"/>
  <c r="Q3993" i="1"/>
  <c r="Q6433" i="1"/>
  <c r="Q5833" i="1"/>
  <c r="Q6832" i="1"/>
  <c r="Q1886" i="1"/>
  <c r="Q1887" i="1"/>
  <c r="Q3342" i="1"/>
  <c r="Q3343" i="1"/>
  <c r="Q3546" i="1"/>
  <c r="Q3545" i="1"/>
  <c r="Q607" i="1"/>
  <c r="Q608" i="1"/>
  <c r="Q2368" i="1"/>
  <c r="Q2369" i="1"/>
  <c r="Q2531" i="1"/>
  <c r="Q2532" i="1"/>
  <c r="Q2569" i="1"/>
  <c r="Q2570" i="1"/>
  <c r="Q4360" i="1"/>
  <c r="Q4359" i="1"/>
  <c r="Q5016" i="1"/>
  <c r="Q7949" i="1"/>
  <c r="Q6788" i="1"/>
  <c r="Q5222" i="1"/>
  <c r="Q2733" i="1"/>
  <c r="Q2692" i="1"/>
  <c r="Q2693" i="1"/>
  <c r="Q5138" i="1"/>
  <c r="Q5139" i="1"/>
  <c r="Q5708" i="1"/>
  <c r="Q5709" i="1"/>
  <c r="Q6087" i="1"/>
  <c r="Q6386" i="1"/>
  <c r="Q6704" i="1"/>
  <c r="Q6705" i="1"/>
  <c r="Q6743" i="1"/>
  <c r="Q6744" i="1"/>
  <c r="Q6877" i="1"/>
  <c r="Q6878" i="1"/>
  <c r="Q1727" i="1"/>
  <c r="Q1926" i="1"/>
  <c r="Q1927" i="1"/>
  <c r="Q2082" i="1"/>
  <c r="Q2083" i="1"/>
  <c r="Q2247" i="1"/>
  <c r="Q2248" i="1"/>
  <c r="Q2409" i="1"/>
  <c r="Q2410" i="1"/>
  <c r="Q2572" i="1"/>
  <c r="Q2573" i="1"/>
  <c r="Q5301" i="1"/>
  <c r="Q5302" i="1"/>
  <c r="Q5750" i="1"/>
  <c r="Q5751" i="1"/>
  <c r="Q5918" i="1"/>
  <c r="Q5919" i="1"/>
  <c r="Q6042" i="1"/>
  <c r="Q6082" i="1"/>
  <c r="Q6192" i="1"/>
  <c r="Q6193" i="1"/>
  <c r="Q6228" i="1"/>
  <c r="Q6229" i="1"/>
  <c r="Q6274" i="1"/>
  <c r="Q6275" i="1"/>
  <c r="Q6322" i="1"/>
  <c r="Q6323" i="1"/>
  <c r="Q6476" i="1"/>
  <c r="Q6477" i="1"/>
  <c r="Q6573" i="1"/>
  <c r="Q6574" i="1"/>
  <c r="Q6614" i="1"/>
  <c r="Q6615" i="1"/>
  <c r="Q6747" i="1"/>
  <c r="Q6748" i="1"/>
  <c r="Q6924" i="1"/>
  <c r="Q6925" i="1"/>
  <c r="Q6964" i="1"/>
  <c r="Q6965" i="1"/>
  <c r="Q7385" i="1"/>
  <c r="Q7424" i="1"/>
  <c r="Q7425" i="1"/>
  <c r="Q523" i="1"/>
  <c r="Q524" i="1"/>
  <c r="Q1722" i="1"/>
  <c r="Q1768" i="1"/>
  <c r="Q1769" i="1"/>
  <c r="Q1963" i="1"/>
  <c r="Q1964" i="1"/>
  <c r="Q2123" i="1"/>
  <c r="Q2124" i="1"/>
  <c r="Q2287" i="1"/>
  <c r="Q2288" i="1"/>
  <c r="Q2450" i="1"/>
  <c r="Q2451" i="1"/>
  <c r="Q2487" i="1"/>
  <c r="Q2488" i="1"/>
  <c r="Q2612" i="1"/>
  <c r="Q2613" i="1"/>
  <c r="Q2936" i="1"/>
  <c r="Q2937" i="1"/>
  <c r="Q3098" i="1"/>
  <c r="Q3099" i="1"/>
  <c r="Q3261" i="1"/>
  <c r="Q3262" i="1"/>
  <c r="Q3423" i="1"/>
  <c r="Q3424" i="1"/>
  <c r="Q3665" i="1"/>
  <c r="Q3666" i="1"/>
  <c r="Q3787" i="1"/>
  <c r="Q3788" i="1"/>
  <c r="Q3910" i="1"/>
  <c r="Q3911" i="1"/>
  <c r="Q4114" i="1"/>
  <c r="Q4115" i="1"/>
  <c r="Q4238" i="1"/>
  <c r="Q4239" i="1"/>
  <c r="Q4438" i="1"/>
  <c r="Q4439" i="1"/>
  <c r="Q4891" i="1"/>
  <c r="Q4892" i="1"/>
  <c r="Q7149" i="1"/>
  <c r="Q7148" i="1"/>
  <c r="Q7189" i="1"/>
  <c r="Q7190" i="1"/>
  <c r="Q7289" i="1"/>
  <c r="Q7290" i="1"/>
  <c r="Q7429" i="1"/>
  <c r="Q7430" i="1"/>
  <c r="Q7466" i="1"/>
  <c r="Q7467" i="1"/>
  <c r="Q2813" i="1"/>
  <c r="Q2814" i="1"/>
  <c r="Q2976" i="1"/>
  <c r="Q2977" i="1"/>
  <c r="Q3139" i="1"/>
  <c r="Q3140" i="1"/>
  <c r="Q3301" i="1"/>
  <c r="Q3302" i="1"/>
  <c r="Q3706" i="1"/>
  <c r="Q3707" i="1"/>
  <c r="Q3828" i="1"/>
  <c r="Q3829" i="1"/>
  <c r="Q4479" i="1"/>
  <c r="Q4480" i="1"/>
  <c r="Q4727" i="1"/>
  <c r="Q4728" i="1"/>
  <c r="Q7055" i="1"/>
  <c r="Q7054" i="1"/>
  <c r="Q7194" i="1"/>
  <c r="Q7195" i="1"/>
  <c r="Q7235" i="1"/>
  <c r="Q7236" i="1"/>
  <c r="Q7294" i="1"/>
  <c r="Q7295" i="1"/>
  <c r="Q8592" i="1"/>
  <c r="Q8593" i="1"/>
  <c r="Q7059" i="1"/>
  <c r="Q7060" i="1"/>
  <c r="Q7098" i="1"/>
  <c r="Q7099" i="1"/>
  <c r="Q7139" i="1"/>
  <c r="Q7779" i="1"/>
  <c r="Q7906" i="1"/>
  <c r="Q7907" i="1"/>
  <c r="Q8773" i="1"/>
  <c r="Q8774" i="1"/>
  <c r="Q8896" i="1"/>
  <c r="Q9362" i="1"/>
  <c r="Q9363" i="1"/>
  <c r="Q5013" i="1"/>
  <c r="Q5012" i="1"/>
  <c r="Q5876" i="1"/>
  <c r="Q5877" i="1"/>
  <c r="Q5999" i="1"/>
  <c r="Q6000" i="1"/>
  <c r="Q6188" i="1"/>
  <c r="Q6189" i="1"/>
  <c r="Q6568" i="1"/>
  <c r="Q6569" i="1"/>
  <c r="Q6773" i="1"/>
  <c r="Q6780" i="1"/>
  <c r="Q6919" i="1"/>
  <c r="Q6920" i="1"/>
  <c r="Q1362" i="1"/>
  <c r="Q1363" i="1"/>
  <c r="Q2001" i="1"/>
  <c r="Q2002" i="1"/>
  <c r="Q2328" i="1"/>
  <c r="Q2329" i="1"/>
  <c r="Q2490" i="1"/>
  <c r="Q2491" i="1"/>
  <c r="Q2652" i="1"/>
  <c r="Q2653" i="1"/>
  <c r="Q3181" i="1"/>
  <c r="Q3584" i="1"/>
  <c r="Q3585" i="1"/>
  <c r="Q3746" i="1"/>
  <c r="Q3747" i="1"/>
  <c r="Q3950" i="1"/>
  <c r="Q3951" i="1"/>
  <c r="Q4398" i="1"/>
  <c r="Q4399" i="1"/>
  <c r="Q4974" i="1"/>
  <c r="Q4975" i="1"/>
  <c r="Q5058" i="1"/>
  <c r="Q5059" i="1"/>
  <c r="Q5625" i="1"/>
  <c r="Q5626" i="1"/>
  <c r="Q5791" i="1"/>
  <c r="Q5792" i="1"/>
  <c r="Q5959" i="1"/>
  <c r="Q5960" i="1"/>
  <c r="Q6095" i="1"/>
  <c r="Q6139" i="1"/>
  <c r="Q6140" i="1"/>
  <c r="Q6232" i="1"/>
  <c r="Q6233" i="1"/>
  <c r="Q6278" i="1"/>
  <c r="Q6279" i="1"/>
  <c r="Q6363" i="1"/>
  <c r="Q6364" i="1"/>
  <c r="Q5501" i="1"/>
  <c r="Q5342" i="1"/>
  <c r="Q4074" i="1"/>
  <c r="Q3018" i="1"/>
  <c r="Q200" i="1"/>
  <c r="Q201" i="1"/>
  <c r="Q1432" i="1"/>
  <c r="Q1433" i="1"/>
  <c r="Q2041" i="1"/>
  <c r="Q2042" i="1"/>
  <c r="Q2773" i="1"/>
  <c r="Q2774" i="1"/>
  <c r="Q2895" i="1"/>
  <c r="Q2896" i="1"/>
  <c r="Q3057" i="1"/>
  <c r="Q3058" i="1"/>
  <c r="Q3220" i="1"/>
  <c r="Q3221" i="1"/>
  <c r="Q3382" i="1"/>
  <c r="Q3383" i="1"/>
  <c r="Q3625" i="1"/>
  <c r="Q3626" i="1"/>
  <c r="Q4319" i="1"/>
  <c r="Q4320" i="1"/>
  <c r="Q4646" i="1"/>
  <c r="Q4647" i="1"/>
  <c r="Q4807" i="1"/>
  <c r="Q4808" i="1"/>
  <c r="Q5098" i="1"/>
  <c r="Q5099" i="1"/>
  <c r="Q5261" i="1"/>
  <c r="Q5262" i="1"/>
  <c r="Q5382" i="1"/>
  <c r="Q5383" i="1"/>
  <c r="Q5419" i="1"/>
  <c r="Q5420" i="1"/>
  <c r="Q6872" i="1"/>
  <c r="Q6873" i="1"/>
  <c r="Q7014" i="1"/>
  <c r="Q7015" i="1"/>
  <c r="Q8906" i="1"/>
  <c r="Q6482" i="1"/>
  <c r="Q3505" i="1"/>
  <c r="Q4850" i="1"/>
  <c r="Q4851" i="1"/>
  <c r="Q4933" i="1"/>
  <c r="Q4934" i="1"/>
  <c r="Q5180" i="1"/>
  <c r="Q5181" i="1"/>
  <c r="Q5544" i="1"/>
  <c r="Q5545" i="1"/>
  <c r="Q5666" i="1"/>
  <c r="Q5667" i="1"/>
  <c r="Q6096" i="1"/>
  <c r="Q6235" i="1"/>
  <c r="Q6236" i="1"/>
  <c r="Q6367" i="1"/>
  <c r="Q6368" i="1"/>
  <c r="Q6527" i="1"/>
  <c r="Q6528" i="1"/>
  <c r="Q7009" i="1"/>
  <c r="Q7010" i="1"/>
  <c r="Q7280" i="1"/>
  <c r="Q7281" i="1"/>
  <c r="Q7378" i="1"/>
  <c r="Q7379" i="1"/>
  <c r="Q7241" i="1"/>
  <c r="Q6766" i="1"/>
  <c r="Q6316" i="1"/>
  <c r="Q5423" i="1"/>
  <c r="Q1328" i="1"/>
  <c r="Q6041" i="1" l="1"/>
  <c r="Q3180" i="1"/>
  <c r="Q6384" i="1"/>
  <c r="Q6383" i="1"/>
  <c r="Q6763" i="1"/>
  <c r="Q1311" i="1"/>
  <c r="Q1007" i="1"/>
  <c r="Q6085" i="1"/>
  <c r="Q6086" i="1"/>
  <c r="Q9116" i="1"/>
  <c r="Q9117" i="1"/>
  <c r="Q1016" i="1"/>
  <c r="Q977" i="1"/>
  <c r="Q7383" i="1"/>
  <c r="Q7384" i="1"/>
  <c r="Q7285" i="1"/>
  <c r="Q7286" i="1"/>
  <c r="Q1316" i="1"/>
  <c r="Q8894" i="1"/>
  <c r="Q8895" i="1"/>
  <c r="Q1280" i="1"/>
  <c r="Q1322" i="1" l="1"/>
  <c r="Q1331" i="1"/>
  <c r="Q1039" i="1" l="1"/>
  <c r="Q1047" i="1"/>
  <c r="Q1044" i="1" l="1"/>
  <c r="Q1043" i="1"/>
  <c r="L9497" i="1" l="1"/>
  <c r="P9497" i="1" s="1"/>
  <c r="Q9497" i="1" s="1"/>
  <c r="L9494" i="1" l="1"/>
  <c r="P9494" i="1" s="1"/>
  <c r="Q9494" i="1" s="1"/>
  <c r="L9492" i="1" l="1"/>
  <c r="P9492" i="1" s="1"/>
  <c r="Q9492" i="1" s="1"/>
  <c r="L9491" i="1" l="1"/>
  <c r="P9491" i="1" s="1"/>
  <c r="Q9491" i="1" s="1"/>
  <c r="L9490" i="1" l="1"/>
  <c r="P9490" i="1" s="1"/>
  <c r="Q9490" i="1" s="1"/>
  <c r="L9489" i="1" l="1"/>
  <c r="P9489" i="1" s="1"/>
  <c r="Q9489" i="1" s="1"/>
  <c r="L9488" i="1" l="1"/>
  <c r="P9488" i="1" s="1"/>
  <c r="Q9488" i="1" s="1"/>
  <c r="L9487" i="1" l="1"/>
  <c r="P9487" i="1" s="1"/>
  <c r="Q9487" i="1" s="1"/>
  <c r="L9483" i="1" l="1"/>
  <c r="P9483" i="1" s="1"/>
  <c r="Q9483" i="1" s="1"/>
  <c r="L9482" i="1" l="1"/>
  <c r="P9482" i="1" s="1"/>
  <c r="Q9482" i="1" s="1"/>
  <c r="L9481" i="1" l="1"/>
  <c r="P9481" i="1" s="1"/>
  <c r="Q9481" i="1" s="1"/>
  <c r="L9480" i="1" l="1"/>
  <c r="P9480" i="1" s="1"/>
  <c r="Q9480" i="1" s="1"/>
  <c r="L9479" i="1" l="1"/>
  <c r="P9479" i="1" s="1"/>
  <c r="Q9479" i="1" s="1"/>
  <c r="L9478" i="1" l="1"/>
  <c r="P9478" i="1" s="1"/>
  <c r="Q9478" i="1" s="1"/>
  <c r="L9477" i="1" l="1"/>
  <c r="P9477" i="1" s="1"/>
  <c r="Q9477" i="1" s="1"/>
  <c r="L9476" i="1" l="1"/>
  <c r="P9476" i="1" s="1"/>
  <c r="Q9476" i="1" s="1"/>
  <c r="L9475" i="1" l="1"/>
  <c r="P9475" i="1" s="1"/>
  <c r="Q9475" i="1" s="1"/>
  <c r="L9474" i="1" l="1"/>
  <c r="P9474" i="1" s="1"/>
  <c r="Q9474" i="1" s="1"/>
  <c r="L9473" i="1" l="1"/>
  <c r="P9473" i="1" s="1"/>
  <c r="Q9473" i="1" s="1"/>
  <c r="L9472" i="1" l="1"/>
  <c r="P9472" i="1" s="1"/>
  <c r="Q9472" i="1" s="1"/>
  <c r="L9471" i="1" l="1"/>
  <c r="P9471" i="1" s="1"/>
  <c r="Q9471" i="1" s="1"/>
  <c r="L9470" i="1" l="1"/>
  <c r="P9470" i="1" s="1"/>
  <c r="Q9470" i="1" s="1"/>
  <c r="L9469" i="1" l="1"/>
  <c r="P9469" i="1" s="1"/>
  <c r="Q9469" i="1" s="1"/>
  <c r="L9468" i="1" l="1"/>
  <c r="P9468" i="1" s="1"/>
  <c r="Q9468" i="1" s="1"/>
  <c r="L9467" i="1" l="1"/>
  <c r="P9467" i="1" s="1"/>
  <c r="Q9467" i="1" s="1"/>
  <c r="L9466" i="1" l="1"/>
  <c r="P9466" i="1" s="1"/>
  <c r="Q9466" i="1" s="1"/>
  <c r="L9465" i="1" l="1"/>
  <c r="P9465" i="1" s="1"/>
  <c r="Q9465" i="1" s="1"/>
  <c r="L9464" i="1" l="1"/>
  <c r="P9464" i="1" s="1"/>
  <c r="Q9464" i="1" s="1"/>
  <c r="L9463" i="1" l="1"/>
  <c r="P9463" i="1" s="1"/>
  <c r="Q9463" i="1" s="1"/>
  <c r="L9462" i="1" l="1"/>
  <c r="P9462" i="1" s="1"/>
  <c r="L9461" i="1" l="1"/>
  <c r="P9461" i="1" s="1"/>
  <c r="Q9461" i="1" s="1"/>
  <c r="L9460" i="1" l="1"/>
  <c r="P9460" i="1" s="1"/>
  <c r="Q9460" i="1" s="1"/>
  <c r="L9459" i="1" l="1"/>
  <c r="P9459" i="1" s="1"/>
  <c r="Q9459" i="1" s="1"/>
  <c r="L9455" i="1" l="1"/>
  <c r="P9455" i="1" s="1"/>
  <c r="Q9455" i="1" s="1"/>
  <c r="L9454" i="1" l="1"/>
  <c r="P9454" i="1" s="1"/>
  <c r="L9453" i="1" l="1"/>
  <c r="P9453" i="1" s="1"/>
  <c r="Q9453" i="1" s="1"/>
  <c r="L9452" i="1" l="1"/>
  <c r="P9452" i="1" s="1"/>
  <c r="L9451" i="1" l="1"/>
  <c r="P9451" i="1" s="1"/>
  <c r="L9450" i="1" l="1"/>
  <c r="P9450" i="1" s="1"/>
  <c r="Q9450" i="1" s="1"/>
  <c r="L9449" i="1" l="1"/>
  <c r="P9449" i="1" s="1"/>
  <c r="Q9449" i="1" s="1"/>
  <c r="L9448" i="1" l="1"/>
  <c r="P9448" i="1" s="1"/>
  <c r="L9447" i="1" l="1"/>
  <c r="P9447" i="1" s="1"/>
  <c r="Q9447" i="1" s="1"/>
  <c r="L9446" i="1" l="1"/>
  <c r="P9446" i="1" s="1"/>
  <c r="L9445" i="1" l="1"/>
  <c r="P9445" i="1" s="1"/>
  <c r="Q9445" i="1" s="1"/>
  <c r="L9444" i="1" l="1"/>
  <c r="P9444" i="1" s="1"/>
  <c r="Q9444" i="1" s="1"/>
  <c r="L9443" i="1" l="1"/>
  <c r="P9443" i="1" s="1"/>
  <c r="Q9443" i="1" s="1"/>
  <c r="L9442" i="1" l="1"/>
  <c r="P9442" i="1" s="1"/>
  <c r="Q9442" i="1" s="1"/>
  <c r="L9441" i="1" l="1"/>
  <c r="P9441" i="1" s="1"/>
  <c r="Q9441" i="1" s="1"/>
  <c r="L9440" i="1" l="1"/>
  <c r="P9440" i="1" s="1"/>
  <c r="Q9440" i="1" s="1"/>
  <c r="L9439" i="1" l="1"/>
  <c r="P9439" i="1" s="1"/>
  <c r="Q9439" i="1" s="1"/>
  <c r="L9438" i="1" l="1"/>
  <c r="P9438" i="1" s="1"/>
  <c r="Q9438" i="1" s="1"/>
  <c r="L9437" i="1" l="1"/>
  <c r="P9437" i="1" s="1"/>
  <c r="Q9437" i="1" s="1"/>
  <c r="L9436" i="1" l="1"/>
  <c r="P9436" i="1" s="1"/>
  <c r="Q9436" i="1" s="1"/>
  <c r="L9435" i="1" l="1"/>
  <c r="P9435" i="1" s="1"/>
  <c r="Q9435" i="1" s="1"/>
  <c r="L9434" i="1" l="1"/>
  <c r="P9434" i="1" s="1"/>
  <c r="Q9434" i="1" s="1"/>
  <c r="L9433" i="1" l="1"/>
  <c r="P9433" i="1" s="1"/>
  <c r="Q9433" i="1" s="1"/>
  <c r="L9432" i="1" l="1"/>
  <c r="P9432" i="1" s="1"/>
  <c r="Q9432" i="1" s="1"/>
  <c r="L9431" i="1" l="1"/>
  <c r="P9431" i="1" s="1"/>
  <c r="Q9431" i="1" s="1"/>
  <c r="L9430" i="1" l="1"/>
  <c r="P9430" i="1" s="1"/>
  <c r="Q9430" i="1" s="1"/>
  <c r="L9429" i="1" l="1"/>
  <c r="P9429" i="1" s="1"/>
  <c r="Q9429" i="1" s="1"/>
  <c r="L9428" i="1" l="1"/>
  <c r="P9428" i="1" s="1"/>
  <c r="Q9428" i="1" s="1"/>
  <c r="L9427" i="1" l="1"/>
  <c r="P9427" i="1" s="1"/>
  <c r="Q9427" i="1" s="1"/>
  <c r="L9426" i="1" l="1"/>
  <c r="P9426" i="1" s="1"/>
  <c r="Q9426" i="1" s="1"/>
  <c r="L9425" i="1" l="1"/>
  <c r="P9425" i="1" s="1"/>
  <c r="Q9425" i="1" s="1"/>
  <c r="L9421" i="1" l="1"/>
  <c r="P9421" i="1" s="1"/>
  <c r="Q9421" i="1" s="1"/>
  <c r="L9420" i="1" l="1"/>
  <c r="P9420" i="1" s="1"/>
  <c r="Q9420" i="1" s="1"/>
  <c r="L9419" i="1" l="1"/>
  <c r="P9419" i="1" s="1"/>
  <c r="Q9419" i="1" s="1"/>
  <c r="L9418" i="1" l="1"/>
  <c r="P9418" i="1" s="1"/>
  <c r="Q9418" i="1" s="1"/>
  <c r="L9417" i="1" l="1"/>
  <c r="P9417" i="1" s="1"/>
  <c r="Q9417" i="1" s="1"/>
  <c r="L9416" i="1" l="1"/>
  <c r="P9416" i="1" s="1"/>
  <c r="Q9416" i="1" s="1"/>
  <c r="L9415" i="1" l="1"/>
  <c r="P9415" i="1" s="1"/>
  <c r="Q9415" i="1" s="1"/>
  <c r="L9414" i="1" l="1"/>
  <c r="P9414" i="1" s="1"/>
  <c r="Q9414" i="1" s="1"/>
  <c r="L9413" i="1" l="1"/>
  <c r="P9413" i="1" s="1"/>
  <c r="Q9413" i="1" s="1"/>
  <c r="L9412" i="1" l="1"/>
  <c r="P9412" i="1" s="1"/>
  <c r="Q9412" i="1" s="1"/>
  <c r="L9411" i="1" l="1"/>
  <c r="P9411" i="1" s="1"/>
  <c r="Q9411" i="1" s="1"/>
  <c r="L9410" i="1" l="1"/>
  <c r="P9410" i="1" s="1"/>
  <c r="L9409" i="1" l="1"/>
  <c r="P9409" i="1" s="1"/>
  <c r="Q9409" i="1" s="1"/>
  <c r="L9408" i="1" l="1"/>
  <c r="P9408" i="1" s="1"/>
  <c r="Q9408" i="1" s="1"/>
  <c r="L9407" i="1" l="1"/>
  <c r="P9407" i="1" s="1"/>
  <c r="Q9407" i="1" s="1"/>
  <c r="L9406" i="1" l="1"/>
  <c r="P9406" i="1" s="1"/>
  <c r="Q9406" i="1" s="1"/>
  <c r="L9405" i="1" l="1"/>
  <c r="P9405" i="1" s="1"/>
  <c r="Q9405" i="1" s="1"/>
  <c r="L9404" i="1" l="1"/>
  <c r="P9404" i="1" s="1"/>
  <c r="Q9404" i="1" s="1"/>
  <c r="L9403" i="1" l="1"/>
  <c r="P9403" i="1" s="1"/>
  <c r="L9402" i="1" l="1"/>
  <c r="P9402" i="1" s="1"/>
  <c r="Q9402" i="1" s="1"/>
  <c r="L9401" i="1" l="1"/>
  <c r="P9401" i="1" s="1"/>
  <c r="Q9401" i="1" s="1"/>
  <c r="L9400" i="1" l="1"/>
  <c r="P9400" i="1" s="1"/>
  <c r="Q9400" i="1" s="1"/>
  <c r="L9399" i="1" l="1"/>
  <c r="P9399" i="1" s="1"/>
  <c r="Q9399" i="1" s="1"/>
  <c r="L9398" i="1" l="1"/>
  <c r="P9398" i="1" s="1"/>
  <c r="Q9398" i="1" s="1"/>
  <c r="L9397" i="1" l="1"/>
  <c r="P9397" i="1" s="1"/>
  <c r="Q9397" i="1" s="1"/>
  <c r="L9396" i="1" l="1"/>
  <c r="P9396" i="1" s="1"/>
  <c r="Q9396" i="1" s="1"/>
  <c r="L9395" i="1" l="1"/>
  <c r="P9395" i="1" s="1"/>
  <c r="Q9395" i="1" s="1"/>
  <c r="L9394" i="1" l="1"/>
  <c r="P9394" i="1" s="1"/>
  <c r="Q9394" i="1" s="1"/>
  <c r="L9393" i="1" l="1"/>
  <c r="P9393" i="1" s="1"/>
  <c r="Q9393" i="1" s="1"/>
  <c r="L9392" i="1" l="1"/>
  <c r="P9392" i="1" s="1"/>
  <c r="L9391" i="1" l="1"/>
  <c r="P9391" i="1" s="1"/>
  <c r="Q9391" i="1" s="1"/>
  <c r="L9390" i="1" l="1"/>
  <c r="P9390" i="1" s="1"/>
  <c r="Q9390" i="1" s="1"/>
  <c r="L9389" i="1" l="1"/>
  <c r="P9389" i="1" s="1"/>
  <c r="Q9389" i="1" s="1"/>
  <c r="L9388" i="1" l="1"/>
  <c r="P9388" i="1" s="1"/>
  <c r="Q9388" i="1" s="1"/>
  <c r="L9387" i="1" l="1"/>
  <c r="P9387" i="1" s="1"/>
  <c r="Q9387" i="1" s="1"/>
  <c r="L9386" i="1" l="1"/>
  <c r="P9386" i="1" s="1"/>
  <c r="Q9386" i="1" s="1"/>
  <c r="L9385" i="1" l="1"/>
  <c r="P9385" i="1" s="1"/>
  <c r="Q9385" i="1" s="1"/>
  <c r="L9379" i="1" l="1"/>
  <c r="P9379" i="1" s="1"/>
  <c r="L9378" i="1" l="1"/>
  <c r="P9378" i="1" s="1"/>
  <c r="Q9378" i="1" s="1"/>
  <c r="L9376" i="1" l="1"/>
  <c r="P9376" i="1" s="1"/>
  <c r="Q9376" i="1" s="1"/>
  <c r="L9375" i="1" l="1"/>
  <c r="P9375" i="1" s="1"/>
  <c r="Q9375" i="1" s="1"/>
  <c r="L9374" i="1" l="1"/>
  <c r="P9374" i="1" s="1"/>
  <c r="Q9374" i="1" s="1"/>
  <c r="L9370" i="1" l="1"/>
  <c r="P9370" i="1" s="1"/>
  <c r="Q9370" i="1" s="1"/>
  <c r="L9369" i="1" l="1"/>
  <c r="P9369" i="1" s="1"/>
  <c r="L9368" i="1" l="1"/>
  <c r="P9368" i="1" s="1"/>
  <c r="L9367" i="1" l="1"/>
  <c r="P9367" i="1" s="1"/>
  <c r="L9366" i="1" l="1"/>
  <c r="P9366" i="1" s="1"/>
  <c r="L9365" i="1" l="1"/>
  <c r="P9365" i="1" s="1"/>
  <c r="L9364" i="1" l="1"/>
  <c r="P9364" i="1" s="1"/>
  <c r="L9363" i="1" l="1"/>
  <c r="P9363" i="1" s="1"/>
  <c r="L9362" i="1" l="1"/>
  <c r="P9362" i="1" s="1"/>
  <c r="L9361" i="1" l="1"/>
  <c r="P9361" i="1" s="1"/>
  <c r="Q9361" i="1" s="1"/>
  <c r="L9360" i="1" l="1"/>
  <c r="P9360" i="1" s="1"/>
  <c r="Q9360" i="1" s="1"/>
  <c r="L9359" i="1" l="1"/>
  <c r="P9359" i="1" s="1"/>
  <c r="Q9359" i="1" s="1"/>
  <c r="L9358" i="1" l="1"/>
  <c r="P9358" i="1" s="1"/>
  <c r="Q9358" i="1" s="1"/>
  <c r="L9357" i="1" l="1"/>
  <c r="P9357" i="1" s="1"/>
  <c r="Q9357" i="1" s="1"/>
  <c r="L9356" i="1" l="1"/>
  <c r="P9356" i="1" s="1"/>
  <c r="Q9356" i="1" s="1"/>
  <c r="L9355" i="1" l="1"/>
  <c r="P9355" i="1" s="1"/>
  <c r="Q9355" i="1" s="1"/>
  <c r="L9354" i="1" l="1"/>
  <c r="P9354" i="1" s="1"/>
  <c r="Q9354" i="1" s="1"/>
  <c r="L9353" i="1" l="1"/>
  <c r="P9353" i="1" s="1"/>
  <c r="Q9353" i="1" s="1"/>
  <c r="L9352" i="1" l="1"/>
  <c r="P9352" i="1" s="1"/>
  <c r="Q9352" i="1" s="1"/>
  <c r="L9351" i="1" l="1"/>
  <c r="P9351" i="1" s="1"/>
  <c r="Q9351" i="1" s="1"/>
  <c r="L9350" i="1" l="1"/>
  <c r="P9350" i="1" s="1"/>
  <c r="L9349" i="1" l="1"/>
  <c r="P9349" i="1" s="1"/>
  <c r="Q9349" i="1" s="1"/>
  <c r="L9348" i="1" l="1"/>
  <c r="P9348" i="1" s="1"/>
  <c r="Q9348" i="1" s="1"/>
  <c r="L9347" i="1" l="1"/>
  <c r="P9347" i="1" s="1"/>
  <c r="L9346" i="1" l="1"/>
  <c r="P9346" i="1" s="1"/>
  <c r="Q9346" i="1" s="1"/>
  <c r="L9345" i="1" l="1"/>
  <c r="P9345" i="1" s="1"/>
  <c r="Q9345" i="1" s="1"/>
  <c r="L9344" i="1" l="1"/>
  <c r="P9344" i="1" s="1"/>
  <c r="Q9344" i="1" s="1"/>
  <c r="L9343" i="1" l="1"/>
  <c r="P9343" i="1" s="1"/>
  <c r="Q9343" i="1" s="1"/>
  <c r="L9342" i="1" l="1"/>
  <c r="P9342" i="1" s="1"/>
  <c r="Q9342" i="1" s="1"/>
  <c r="L9341" i="1" l="1"/>
  <c r="P9341" i="1" s="1"/>
  <c r="Q9341" i="1" s="1"/>
  <c r="L9340" i="1" l="1"/>
  <c r="P9340" i="1" s="1"/>
  <c r="Q9340" i="1" s="1"/>
  <c r="L9339" i="1" l="1"/>
  <c r="P9339" i="1" s="1"/>
  <c r="Q9339" i="1" s="1"/>
  <c r="L9338" i="1" l="1"/>
  <c r="P9338" i="1" s="1"/>
  <c r="Q9338" i="1" s="1"/>
  <c r="L9337" i="1" l="1"/>
  <c r="P9337" i="1" s="1"/>
  <c r="Q9337" i="1" s="1"/>
  <c r="L9336" i="1" l="1"/>
  <c r="P9336" i="1" s="1"/>
  <c r="Q9336" i="1" s="1"/>
  <c r="L9335" i="1" l="1"/>
  <c r="P9335" i="1" s="1"/>
  <c r="Q9335" i="1" s="1"/>
  <c r="L9331" i="1" l="1"/>
  <c r="P9331" i="1" s="1"/>
  <c r="Q9331" i="1" s="1"/>
  <c r="L9330" i="1" l="1"/>
  <c r="P9330" i="1" s="1"/>
  <c r="Q9330" i="1" s="1"/>
  <c r="L9329" i="1" l="1"/>
  <c r="P9329" i="1" s="1"/>
  <c r="Q9329" i="1" s="1"/>
  <c r="L9328" i="1" l="1"/>
  <c r="P9328" i="1" s="1"/>
  <c r="Q9328" i="1" s="1"/>
  <c r="L9327" i="1" l="1"/>
  <c r="P9327" i="1" s="1"/>
  <c r="L9326" i="1" l="1"/>
  <c r="P9326" i="1" s="1"/>
  <c r="Q9326" i="1" s="1"/>
  <c r="L9325" i="1" l="1"/>
  <c r="P9325" i="1" s="1"/>
  <c r="Q9325" i="1" s="1"/>
  <c r="L9321" i="1" l="1"/>
  <c r="P9321" i="1" s="1"/>
  <c r="Q9321" i="1" s="1"/>
  <c r="L9320" i="1" l="1"/>
  <c r="P9320" i="1" s="1"/>
  <c r="Q9320" i="1" s="1"/>
  <c r="L9319" i="1" l="1"/>
  <c r="P9319" i="1" s="1"/>
  <c r="Q9319" i="1" s="1"/>
  <c r="L9318" i="1" l="1"/>
  <c r="P9318" i="1" s="1"/>
  <c r="Q9318" i="1" s="1"/>
  <c r="L9317" i="1" l="1"/>
  <c r="P9317" i="1" s="1"/>
  <c r="Q9317" i="1" s="1"/>
  <c r="L9316" i="1" l="1"/>
  <c r="P9316" i="1" s="1"/>
  <c r="Q9316" i="1" s="1"/>
  <c r="L9315" i="1" l="1"/>
  <c r="P9315" i="1" s="1"/>
  <c r="Q9315" i="1" s="1"/>
  <c r="L9314" i="1" l="1"/>
  <c r="P9314" i="1" s="1"/>
  <c r="Q9314" i="1" s="1"/>
  <c r="L9313" i="1" l="1"/>
  <c r="P9313" i="1" s="1"/>
  <c r="Q9313" i="1" s="1"/>
  <c r="L9312" i="1" l="1"/>
  <c r="P9312" i="1" s="1"/>
  <c r="Q9312" i="1" s="1"/>
  <c r="L9311" i="1" l="1"/>
  <c r="P9311" i="1" s="1"/>
  <c r="Q9311" i="1" s="1"/>
  <c r="L9310" i="1" l="1"/>
  <c r="P9310" i="1" s="1"/>
  <c r="Q9310" i="1" s="1"/>
  <c r="L9309" i="1" l="1"/>
  <c r="P9309" i="1" s="1"/>
  <c r="Q9309" i="1" s="1"/>
  <c r="L9308" i="1" l="1"/>
  <c r="P9308" i="1" s="1"/>
  <c r="Q9308" i="1" s="1"/>
  <c r="L9307" i="1" l="1"/>
  <c r="P9307" i="1" s="1"/>
  <c r="Q9307" i="1" s="1"/>
  <c r="L9306" i="1" l="1"/>
  <c r="P9306" i="1" s="1"/>
  <c r="Q9306" i="1" s="1"/>
  <c r="L9305" i="1" l="1"/>
  <c r="P9305" i="1" s="1"/>
  <c r="Q9305" i="1" s="1"/>
  <c r="L9304" i="1" l="1"/>
  <c r="P9304" i="1" s="1"/>
  <c r="Q9304" i="1" s="1"/>
  <c r="L9303" i="1" l="1"/>
  <c r="P9303" i="1" s="1"/>
  <c r="Q9303" i="1" s="1"/>
  <c r="L9302" i="1" l="1"/>
  <c r="P9302" i="1" s="1"/>
  <c r="Q9302" i="1" s="1"/>
  <c r="L9301" i="1" l="1"/>
  <c r="P9301" i="1" s="1"/>
  <c r="Q9301" i="1" s="1"/>
  <c r="L9300" i="1" l="1"/>
  <c r="P9300" i="1" s="1"/>
  <c r="Q9300" i="1" s="1"/>
  <c r="L9299" i="1" l="1"/>
  <c r="P9299" i="1" s="1"/>
  <c r="Q9299" i="1" s="1"/>
  <c r="L9298" i="1" l="1"/>
  <c r="P9298" i="1" s="1"/>
  <c r="Q9298" i="1" s="1"/>
  <c r="L9297" i="1" l="1"/>
  <c r="P9297" i="1" s="1"/>
  <c r="Q9297" i="1" s="1"/>
  <c r="L9296" i="1" l="1"/>
  <c r="P9296" i="1" s="1"/>
  <c r="Q9296" i="1" s="1"/>
  <c r="L9295" i="1" l="1"/>
  <c r="P9295" i="1" s="1"/>
  <c r="Q9295" i="1" s="1"/>
  <c r="L9294" i="1" l="1"/>
  <c r="P9294" i="1" s="1"/>
  <c r="Q9294" i="1" s="1"/>
  <c r="L9293" i="1" l="1"/>
  <c r="P9293" i="1" s="1"/>
  <c r="Q9293" i="1" s="1"/>
  <c r="L9292" i="1" l="1"/>
  <c r="P9292" i="1" s="1"/>
  <c r="Q9292" i="1" s="1"/>
  <c r="L9291" i="1" l="1"/>
  <c r="P9291" i="1" s="1"/>
  <c r="Q9291" i="1" s="1"/>
  <c r="L9290" i="1" l="1"/>
  <c r="P9290" i="1" s="1"/>
  <c r="Q9290" i="1" s="1"/>
  <c r="L9289" i="1" l="1"/>
  <c r="P9289" i="1" s="1"/>
  <c r="Q9289" i="1" s="1"/>
  <c r="L9288" i="1" l="1"/>
  <c r="P9288" i="1" s="1"/>
  <c r="Q9288" i="1" s="1"/>
  <c r="L9287" i="1" l="1"/>
  <c r="P9287" i="1" s="1"/>
  <c r="Q9287" i="1" s="1"/>
  <c r="L9283" i="1" l="1"/>
  <c r="P9283" i="1" s="1"/>
  <c r="Q9283" i="1" s="1"/>
  <c r="L9282" i="1" l="1"/>
  <c r="P9282" i="1" s="1"/>
  <c r="Q9282" i="1" s="1"/>
  <c r="L9281" i="1" l="1"/>
  <c r="P9281" i="1" s="1"/>
  <c r="Q9281" i="1" s="1"/>
  <c r="L9280" i="1" l="1"/>
  <c r="P9280" i="1" s="1"/>
  <c r="Q9280" i="1" s="1"/>
  <c r="L9279" i="1" l="1"/>
  <c r="P9279" i="1" s="1"/>
  <c r="Q9279" i="1" s="1"/>
  <c r="L9278" i="1" l="1"/>
  <c r="P9278" i="1" s="1"/>
  <c r="Q9278" i="1" s="1"/>
  <c r="L9277" i="1" l="1"/>
  <c r="P9277" i="1" s="1"/>
  <c r="Q9277" i="1" s="1"/>
  <c r="L9276" i="1" l="1"/>
  <c r="P9276" i="1" s="1"/>
  <c r="Q9276" i="1" s="1"/>
  <c r="L9275" i="1" l="1"/>
  <c r="P9275" i="1" s="1"/>
  <c r="Q9275" i="1" s="1"/>
  <c r="L9274" i="1" l="1"/>
  <c r="P9274" i="1" s="1"/>
  <c r="Q9274" i="1" s="1"/>
  <c r="L9273" i="1" l="1"/>
  <c r="P9273" i="1" s="1"/>
  <c r="Q9273" i="1" s="1"/>
  <c r="L9272" i="1" l="1"/>
  <c r="P9272" i="1" s="1"/>
  <c r="Q9272" i="1" s="1"/>
  <c r="L9271" i="1" l="1"/>
  <c r="P9271" i="1" s="1"/>
  <c r="Q9271" i="1" s="1"/>
  <c r="L9270" i="1" l="1"/>
  <c r="P9270" i="1" s="1"/>
  <c r="Q9270" i="1" s="1"/>
  <c r="L9269" i="1" l="1"/>
  <c r="P9269" i="1" s="1"/>
  <c r="Q9269" i="1" s="1"/>
  <c r="L9268" i="1" l="1"/>
  <c r="P9268" i="1" s="1"/>
  <c r="Q9268" i="1" s="1"/>
  <c r="L9267" i="1" l="1"/>
  <c r="P9267" i="1" s="1"/>
  <c r="Q9267" i="1" s="1"/>
  <c r="L9266" i="1" l="1"/>
  <c r="P9266" i="1" s="1"/>
  <c r="Q9266" i="1" s="1"/>
  <c r="L9265" i="1" l="1"/>
  <c r="P9265" i="1" s="1"/>
  <c r="Q9265" i="1" s="1"/>
  <c r="L9264" i="1" l="1"/>
  <c r="P9264" i="1" s="1"/>
  <c r="Q9264" i="1" s="1"/>
  <c r="L9263" i="1" l="1"/>
  <c r="P9263" i="1" s="1"/>
  <c r="Q9263" i="1" s="1"/>
  <c r="L9262" i="1" l="1"/>
  <c r="P9262" i="1" s="1"/>
  <c r="Q9262" i="1" s="1"/>
  <c r="L9261" i="1" l="1"/>
  <c r="P9261" i="1" s="1"/>
  <c r="Q9261" i="1" s="1"/>
  <c r="L9260" i="1" l="1"/>
  <c r="P9260" i="1" s="1"/>
  <c r="Q9260" i="1" s="1"/>
  <c r="L9259" i="1" l="1"/>
  <c r="P9259" i="1" s="1"/>
  <c r="Q9259" i="1" s="1"/>
  <c r="L9258" i="1" l="1"/>
  <c r="P9258" i="1" s="1"/>
  <c r="Q9258" i="1" s="1"/>
  <c r="L9257" i="1" l="1"/>
  <c r="P9257" i="1" s="1"/>
  <c r="Q9257" i="1" s="1"/>
  <c r="L9256" i="1" l="1"/>
  <c r="P9256" i="1" s="1"/>
  <c r="Q9256" i="1" s="1"/>
  <c r="L9255" i="1" l="1"/>
  <c r="P9255" i="1" s="1"/>
  <c r="Q9255" i="1" s="1"/>
  <c r="L9254" i="1" l="1"/>
  <c r="P9254" i="1" s="1"/>
  <c r="Q9254" i="1" s="1"/>
  <c r="L9253" i="1" l="1"/>
  <c r="P9253" i="1" s="1"/>
  <c r="Q9253" i="1" s="1"/>
  <c r="L9252" i="1" l="1"/>
  <c r="P9252" i="1" s="1"/>
  <c r="Q9252" i="1" s="1"/>
  <c r="L9251" i="1" l="1"/>
  <c r="P9251" i="1" s="1"/>
  <c r="Q9251" i="1" s="1"/>
  <c r="L9250" i="1" l="1"/>
  <c r="P9250" i="1" s="1"/>
  <c r="Q9250" i="1" s="1"/>
  <c r="L9244" i="1" l="1"/>
  <c r="P9244" i="1" s="1"/>
  <c r="L9243" i="1" l="1"/>
  <c r="P9243" i="1" s="1"/>
  <c r="Q9243" i="1" s="1"/>
  <c r="L9241" i="1" l="1"/>
  <c r="P9241" i="1" s="1"/>
  <c r="Q9241" i="1" s="1"/>
  <c r="L9240" i="1" l="1"/>
  <c r="P9240" i="1" s="1"/>
  <c r="Q9240" i="1" s="1"/>
  <c r="L9239" i="1" l="1"/>
  <c r="P9239" i="1" s="1"/>
  <c r="Q9239" i="1" s="1"/>
  <c r="L9235" i="1" l="1"/>
  <c r="P9235" i="1" s="1"/>
  <c r="Q9235" i="1" s="1"/>
  <c r="L9234" i="1" l="1"/>
  <c r="P9234" i="1" s="1"/>
  <c r="Q9234" i="1" s="1"/>
  <c r="L9233" i="1" l="1"/>
  <c r="P9233" i="1" s="1"/>
  <c r="Q9233" i="1" s="1"/>
  <c r="L9232" i="1" l="1"/>
  <c r="P9232" i="1" s="1"/>
  <c r="Q9232" i="1" s="1"/>
  <c r="L9231" i="1" l="1"/>
  <c r="P9231" i="1" s="1"/>
  <c r="Q9231" i="1" s="1"/>
  <c r="L9230" i="1" l="1"/>
  <c r="P9230" i="1" s="1"/>
  <c r="Q9230" i="1" s="1"/>
  <c r="L9229" i="1" l="1"/>
  <c r="P9229" i="1" s="1"/>
  <c r="Q9229" i="1" s="1"/>
  <c r="L9228" i="1" l="1"/>
  <c r="P9228" i="1" s="1"/>
  <c r="Q9228" i="1" s="1"/>
  <c r="L9227" i="1" l="1"/>
  <c r="P9227" i="1" s="1"/>
  <c r="Q9227" i="1" s="1"/>
  <c r="L9226" i="1" l="1"/>
  <c r="P9226" i="1" s="1"/>
  <c r="Q9226" i="1" s="1"/>
  <c r="L9225" i="1" l="1"/>
  <c r="P9225" i="1" s="1"/>
  <c r="Q9225" i="1" s="1"/>
  <c r="L9224" i="1" l="1"/>
  <c r="P9224" i="1" s="1"/>
  <c r="Q9224" i="1" s="1"/>
  <c r="L9223" i="1" l="1"/>
  <c r="P9223" i="1" s="1"/>
  <c r="Q9223" i="1" s="1"/>
  <c r="L9222" i="1" l="1"/>
  <c r="P9222" i="1" s="1"/>
  <c r="Q9222" i="1" s="1"/>
  <c r="L9221" i="1" l="1"/>
  <c r="P9221" i="1" s="1"/>
  <c r="Q9221" i="1" s="1"/>
  <c r="L9220" i="1" l="1"/>
  <c r="P9220" i="1" s="1"/>
  <c r="Q9220" i="1" s="1"/>
  <c r="L9219" i="1" l="1"/>
  <c r="P9219" i="1" s="1"/>
  <c r="Q9219" i="1" s="1"/>
  <c r="L9218" i="1" l="1"/>
  <c r="P9218" i="1" s="1"/>
  <c r="Q9218" i="1" s="1"/>
  <c r="L9217" i="1" l="1"/>
  <c r="P9217" i="1" s="1"/>
  <c r="Q9217" i="1" s="1"/>
  <c r="L9216" i="1" l="1"/>
  <c r="P9216" i="1" s="1"/>
  <c r="Q9216" i="1" s="1"/>
  <c r="L9215" i="1" l="1"/>
  <c r="P9215" i="1" s="1"/>
  <c r="Q9215" i="1" s="1"/>
  <c r="L9214" i="1" l="1"/>
  <c r="P9214" i="1" s="1"/>
  <c r="Q9214" i="1" s="1"/>
  <c r="L9213" i="1" l="1"/>
  <c r="P9213" i="1" s="1"/>
  <c r="Q9213" i="1" s="1"/>
  <c r="L9212" i="1" l="1"/>
  <c r="P9212" i="1" s="1"/>
  <c r="L9211" i="1" l="1"/>
  <c r="P9211" i="1" s="1"/>
  <c r="Q9211" i="1" s="1"/>
  <c r="L9210" i="1" l="1"/>
  <c r="P9210" i="1" s="1"/>
  <c r="Q9210" i="1" s="1"/>
  <c r="L9209" i="1" l="1"/>
  <c r="P9209" i="1" s="1"/>
  <c r="Q9209" i="1" s="1"/>
  <c r="L9208" i="1" l="1"/>
  <c r="P9208" i="1" s="1"/>
  <c r="Q9208" i="1" s="1"/>
  <c r="L9207" i="1" l="1"/>
  <c r="P9207" i="1" s="1"/>
  <c r="Q9207" i="1" s="1"/>
  <c r="L9206" i="1" l="1"/>
  <c r="P9206" i="1" s="1"/>
  <c r="Q9206" i="1" s="1"/>
  <c r="L9205" i="1" l="1"/>
  <c r="P9205" i="1" s="1"/>
  <c r="Q9205" i="1" s="1"/>
  <c r="L9198" i="1" l="1"/>
  <c r="P9198" i="1" s="1"/>
  <c r="Q9198" i="1" s="1"/>
  <c r="L9195" i="1" l="1"/>
  <c r="P9195" i="1" s="1"/>
  <c r="Q9195" i="1" s="1"/>
  <c r="L9192" i="1" l="1"/>
  <c r="P9192" i="1" s="1"/>
  <c r="Q9192" i="1" s="1"/>
  <c r="L9191" i="1" l="1"/>
  <c r="P9191" i="1" s="1"/>
  <c r="Q9191" i="1" s="1"/>
  <c r="L9187" i="1" l="1"/>
  <c r="P9187" i="1" s="1"/>
  <c r="Q9187" i="1" s="1"/>
  <c r="L9186" i="1" l="1"/>
  <c r="P9186" i="1" s="1"/>
  <c r="Q9186" i="1" s="1"/>
  <c r="L9185" i="1" l="1"/>
  <c r="P9185" i="1" s="1"/>
  <c r="Q9185" i="1" s="1"/>
  <c r="L9184" i="1" l="1"/>
  <c r="P9184" i="1" s="1"/>
  <c r="Q9184" i="1" s="1"/>
  <c r="L9183" i="1" l="1"/>
  <c r="P9183" i="1" s="1"/>
  <c r="Q9183" i="1" s="1"/>
  <c r="L9182" i="1" l="1"/>
  <c r="P9182" i="1" s="1"/>
  <c r="Q9182" i="1" s="1"/>
  <c r="L9181" i="1" l="1"/>
  <c r="P9181" i="1" s="1"/>
  <c r="Q9181" i="1" s="1"/>
  <c r="L9180" i="1" l="1"/>
  <c r="P9180" i="1" s="1"/>
  <c r="Q9180" i="1" s="1"/>
  <c r="L9179" i="1" l="1"/>
  <c r="P9179" i="1" s="1"/>
  <c r="Q9179" i="1" s="1"/>
  <c r="L9178" i="1" l="1"/>
  <c r="P9178" i="1" s="1"/>
  <c r="Q9178" i="1" s="1"/>
  <c r="L9177" i="1" l="1"/>
  <c r="P9177" i="1" s="1"/>
  <c r="Q9177" i="1" s="1"/>
  <c r="L9176" i="1" l="1"/>
  <c r="P9176" i="1" s="1"/>
  <c r="Q9176" i="1" s="1"/>
  <c r="L9175" i="1" l="1"/>
  <c r="P9175" i="1" s="1"/>
  <c r="Q9175" i="1" s="1"/>
  <c r="L9174" i="1" l="1"/>
  <c r="P9174" i="1" s="1"/>
  <c r="Q9174" i="1" s="1"/>
  <c r="L9173" i="1" l="1"/>
  <c r="P9173" i="1" s="1"/>
  <c r="Q9173" i="1" s="1"/>
  <c r="L9172" i="1" l="1"/>
  <c r="P9172" i="1" s="1"/>
  <c r="Q9172" i="1" s="1"/>
  <c r="L9171" i="1" l="1"/>
  <c r="P9171" i="1" s="1"/>
  <c r="Q9171" i="1" s="1"/>
  <c r="L9170" i="1" l="1"/>
  <c r="P9170" i="1" s="1"/>
  <c r="Q9170" i="1" s="1"/>
  <c r="L9169" i="1" l="1"/>
  <c r="P9169" i="1" s="1"/>
  <c r="Q9169" i="1" s="1"/>
  <c r="L9168" i="1" l="1"/>
  <c r="P9168" i="1" s="1"/>
  <c r="Q9168" i="1" s="1"/>
  <c r="L9167" i="1" l="1"/>
  <c r="P9167" i="1" s="1"/>
  <c r="Q9167" i="1" s="1"/>
  <c r="L9166" i="1" l="1"/>
  <c r="P9166" i="1" s="1"/>
  <c r="Q9166" i="1" s="1"/>
  <c r="L9165" i="1" l="1"/>
  <c r="P9165" i="1" s="1"/>
  <c r="Q9165" i="1" s="1"/>
  <c r="L9164" i="1" l="1"/>
  <c r="P9164" i="1" s="1"/>
  <c r="Q9164" i="1" s="1"/>
  <c r="L9163" i="1" l="1"/>
  <c r="P9163" i="1" s="1"/>
  <c r="Q9163" i="1" s="1"/>
  <c r="L9162" i="1" l="1"/>
  <c r="P9162" i="1" s="1"/>
  <c r="Q9162" i="1" s="1"/>
  <c r="L9161" i="1" l="1"/>
  <c r="P9161" i="1" s="1"/>
  <c r="L9160" i="1" l="1"/>
  <c r="P9160" i="1" s="1"/>
  <c r="Q9160" i="1" s="1"/>
  <c r="L9159" i="1" l="1"/>
  <c r="P9159" i="1" s="1"/>
  <c r="Q9159" i="1" s="1"/>
  <c r="L9158" i="1" l="1"/>
  <c r="P9158" i="1" s="1"/>
  <c r="Q9158" i="1" s="1"/>
  <c r="L9157" i="1" l="1"/>
  <c r="P9157" i="1" s="1"/>
  <c r="Q9157" i="1" s="1"/>
  <c r="L9156" i="1" l="1"/>
  <c r="P9156" i="1" s="1"/>
  <c r="Q9156" i="1" s="1"/>
  <c r="L9155" i="1" l="1"/>
  <c r="P9155" i="1" s="1"/>
  <c r="Q9155" i="1" s="1"/>
  <c r="L9154" i="1" l="1"/>
  <c r="P9154" i="1" s="1"/>
  <c r="Q9154" i="1" s="1"/>
  <c r="L9149" i="1" l="1"/>
  <c r="P9149" i="1" s="1"/>
  <c r="L9148" i="1" l="1"/>
  <c r="P9148" i="1" s="1"/>
  <c r="L9147" i="1" l="1"/>
  <c r="P9147" i="1" s="1"/>
  <c r="Q9147" i="1" s="1"/>
  <c r="L9144" i="1" l="1"/>
  <c r="P9144" i="1" s="1"/>
  <c r="Q9144" i="1" s="1"/>
  <c r="L9142" i="1" l="1"/>
  <c r="P9142" i="1" s="1"/>
  <c r="Q9142" i="1" s="1"/>
  <c r="L9141" i="1" l="1"/>
  <c r="P9141" i="1" s="1"/>
  <c r="L9140" i="1" l="1"/>
  <c r="P9140" i="1" s="1"/>
  <c r="L9139" i="1" l="1"/>
  <c r="P9139" i="1" s="1"/>
  <c r="L9138" i="1" l="1"/>
  <c r="P9138" i="1" s="1"/>
  <c r="Q9138" i="1" s="1"/>
  <c r="L9134" i="1" l="1"/>
  <c r="P9134" i="1" s="1"/>
  <c r="Q9134" i="1" s="1"/>
  <c r="L9133" i="1" l="1"/>
  <c r="P9133" i="1" s="1"/>
  <c r="Q9133" i="1" s="1"/>
  <c r="L9132" i="1" l="1"/>
  <c r="P9132" i="1" s="1"/>
  <c r="Q9132" i="1" s="1"/>
  <c r="L9131" i="1" l="1"/>
  <c r="P9131" i="1" s="1"/>
  <c r="Q9131" i="1" s="1"/>
  <c r="L9130" i="1" l="1"/>
  <c r="P9130" i="1" s="1"/>
  <c r="Q9130" i="1" s="1"/>
  <c r="L9129" i="1" l="1"/>
  <c r="P9129" i="1" s="1"/>
  <c r="Q9129" i="1" s="1"/>
  <c r="L9128" i="1" l="1"/>
  <c r="P9128" i="1" s="1"/>
  <c r="Q9128" i="1" s="1"/>
  <c r="L9127" i="1" l="1"/>
  <c r="P9127" i="1" s="1"/>
  <c r="Q9127" i="1" s="1"/>
  <c r="L9126" i="1" l="1"/>
  <c r="P9126" i="1" s="1"/>
  <c r="Q9126" i="1" s="1"/>
  <c r="L9125" i="1" l="1"/>
  <c r="P9125" i="1" s="1"/>
  <c r="Q9125" i="1" s="1"/>
  <c r="L9124" i="1" l="1"/>
  <c r="P9124" i="1" s="1"/>
  <c r="Q9124" i="1" s="1"/>
  <c r="L9123" i="1" l="1"/>
  <c r="P9123" i="1" s="1"/>
  <c r="Q9123" i="1" s="1"/>
  <c r="L9122" i="1" l="1"/>
  <c r="P9122" i="1" s="1"/>
  <c r="Q9122" i="1" s="1"/>
  <c r="L9121" i="1" l="1"/>
  <c r="P9121" i="1" s="1"/>
  <c r="Q9121" i="1" s="1"/>
  <c r="L9120" i="1" l="1"/>
  <c r="P9120" i="1" s="1"/>
  <c r="Q9120" i="1" s="1"/>
  <c r="L9119" i="1" l="1"/>
  <c r="P9119" i="1" s="1"/>
  <c r="Q9119" i="1" s="1"/>
  <c r="L9118" i="1" l="1"/>
  <c r="P9118" i="1" s="1"/>
  <c r="L9117" i="1" l="1"/>
  <c r="P9117" i="1" s="1"/>
  <c r="L9116" i="1" l="1"/>
  <c r="P9116" i="1" s="1"/>
  <c r="L9115" i="1" l="1"/>
  <c r="P9115" i="1" s="1"/>
  <c r="Q9115" i="1" s="1"/>
  <c r="L9114" i="1" l="1"/>
  <c r="P9114" i="1" s="1"/>
  <c r="Q9114" i="1" s="1"/>
  <c r="L9113" i="1" l="1"/>
  <c r="P9113" i="1" s="1"/>
  <c r="Q9113" i="1" s="1"/>
  <c r="L9112" i="1" l="1"/>
  <c r="P9112" i="1" s="1"/>
  <c r="Q9112" i="1" s="1"/>
  <c r="L9111" i="1" l="1"/>
  <c r="P9111" i="1" s="1"/>
  <c r="Q9111" i="1" s="1"/>
  <c r="L9110" i="1" l="1"/>
  <c r="P9110" i="1" s="1"/>
  <c r="L9109" i="1" l="1"/>
  <c r="P9109" i="1" s="1"/>
  <c r="Q9109" i="1" s="1"/>
  <c r="L9108" i="1" l="1"/>
  <c r="P9108" i="1" s="1"/>
  <c r="Q9108" i="1" s="1"/>
  <c r="L9107" i="1" l="1"/>
  <c r="P9107" i="1" s="1"/>
  <c r="Q9107" i="1" s="1"/>
  <c r="L9103" i="1" l="1"/>
  <c r="P9103" i="1" s="1"/>
  <c r="Q9103" i="1" s="1"/>
  <c r="L9102" i="1" l="1"/>
  <c r="P9102" i="1" s="1"/>
  <c r="Q9102" i="1" s="1"/>
  <c r="L9101" i="1" l="1"/>
  <c r="P9101" i="1" s="1"/>
  <c r="Q9101" i="1" s="1"/>
  <c r="L9100" i="1" l="1"/>
  <c r="P9100" i="1" s="1"/>
  <c r="Q9100" i="1" s="1"/>
  <c r="L9099" i="1" l="1"/>
  <c r="P9099" i="1" s="1"/>
  <c r="Q9099" i="1" s="1"/>
  <c r="L9098" i="1" l="1"/>
  <c r="P9098" i="1" s="1"/>
  <c r="Q9098" i="1" s="1"/>
  <c r="L9097" i="1" l="1"/>
  <c r="P9097" i="1" s="1"/>
  <c r="Q9097" i="1" s="1"/>
  <c r="L9096" i="1" l="1"/>
  <c r="P9096" i="1" s="1"/>
  <c r="Q9096" i="1" s="1"/>
  <c r="L9095" i="1" l="1"/>
  <c r="P9095" i="1" s="1"/>
  <c r="Q9095" i="1" s="1"/>
  <c r="L9094" i="1" l="1"/>
  <c r="P9094" i="1" s="1"/>
  <c r="Q9094" i="1" s="1"/>
  <c r="L9093" i="1" l="1"/>
  <c r="P9093" i="1" s="1"/>
  <c r="Q9093" i="1" s="1"/>
  <c r="L9092" i="1" l="1"/>
  <c r="P9092" i="1" s="1"/>
  <c r="Q9092" i="1" s="1"/>
  <c r="L9091" i="1" l="1"/>
  <c r="P9091" i="1" s="1"/>
  <c r="Q9091" i="1" s="1"/>
  <c r="L9090" i="1" l="1"/>
  <c r="P9090" i="1" s="1"/>
  <c r="Q9090" i="1" s="1"/>
  <c r="L9089" i="1" l="1"/>
  <c r="P9089" i="1" s="1"/>
  <c r="Q9089" i="1" s="1"/>
  <c r="L9088" i="1" l="1"/>
  <c r="P9088" i="1" s="1"/>
  <c r="Q9088" i="1" s="1"/>
  <c r="L9087" i="1" l="1"/>
  <c r="P9087" i="1" s="1"/>
  <c r="Q9087" i="1" s="1"/>
  <c r="L9086" i="1" l="1"/>
  <c r="P9086" i="1" s="1"/>
  <c r="Q9086" i="1" s="1"/>
  <c r="L9085" i="1" l="1"/>
  <c r="P9085" i="1" s="1"/>
  <c r="Q9085" i="1" s="1"/>
  <c r="L9084" i="1" l="1"/>
  <c r="P9084" i="1" s="1"/>
  <c r="Q9084" i="1" s="1"/>
  <c r="L9083" i="1" l="1"/>
  <c r="P9083" i="1" s="1"/>
  <c r="Q9083" i="1" s="1"/>
  <c r="L9082" i="1" l="1"/>
  <c r="P9082" i="1" s="1"/>
  <c r="Q9082" i="1" s="1"/>
  <c r="L9081" i="1" l="1"/>
  <c r="P9081" i="1" s="1"/>
  <c r="Q9081" i="1" s="1"/>
  <c r="L9080" i="1" l="1"/>
  <c r="P9080" i="1" s="1"/>
  <c r="Q9080" i="1" s="1"/>
  <c r="L9079" i="1" l="1"/>
  <c r="P9079" i="1" s="1"/>
  <c r="Q9079" i="1" s="1"/>
  <c r="L9078" i="1" l="1"/>
  <c r="P9078" i="1" s="1"/>
  <c r="Q9078" i="1" s="1"/>
  <c r="L9077" i="1" l="1"/>
  <c r="P9077" i="1" s="1"/>
  <c r="Q9077" i="1" s="1"/>
  <c r="L9076" i="1" l="1"/>
  <c r="P9076" i="1" s="1"/>
  <c r="Q9076" i="1" s="1"/>
  <c r="L9075" i="1" l="1"/>
  <c r="P9075" i="1" s="1"/>
  <c r="Q9075" i="1" s="1"/>
  <c r="L9069" i="1" l="1"/>
  <c r="P9069" i="1" s="1"/>
  <c r="L9068" i="1" l="1"/>
  <c r="P9068" i="1" s="1"/>
  <c r="Q9068" i="1" s="1"/>
  <c r="L9065" i="1" l="1"/>
  <c r="P9065" i="1" s="1"/>
  <c r="Q9065" i="1" s="1"/>
  <c r="L9062" i="1" l="1"/>
  <c r="P9062" i="1" s="1"/>
  <c r="Q9062" i="1" s="1"/>
  <c r="L9061" i="1" l="1"/>
  <c r="P9061" i="1" s="1"/>
  <c r="Q9061" i="1" s="1"/>
  <c r="L9057" i="1" l="1"/>
  <c r="P9057" i="1" s="1"/>
  <c r="Q9057" i="1" s="1"/>
  <c r="L9056" i="1" l="1"/>
  <c r="P9056" i="1" s="1"/>
  <c r="Q9056" i="1" s="1"/>
  <c r="L9055" i="1" l="1"/>
  <c r="P9055" i="1" s="1"/>
  <c r="Q9055" i="1" s="1"/>
  <c r="L9054" i="1" l="1"/>
  <c r="P9054" i="1" s="1"/>
  <c r="Q9054" i="1" s="1"/>
  <c r="L9053" i="1" l="1"/>
  <c r="P9053" i="1" s="1"/>
  <c r="Q9053" i="1" s="1"/>
  <c r="L9052" i="1" l="1"/>
  <c r="P9052" i="1" s="1"/>
  <c r="Q9052" i="1" s="1"/>
  <c r="L9051" i="1" l="1"/>
  <c r="P9051" i="1" s="1"/>
  <c r="Q9051" i="1" s="1"/>
  <c r="L9050" i="1" l="1"/>
  <c r="P9050" i="1" s="1"/>
  <c r="Q9050" i="1" s="1"/>
  <c r="L9049" i="1" l="1"/>
  <c r="P9049" i="1" s="1"/>
  <c r="Q9049" i="1" s="1"/>
  <c r="L9048" i="1" l="1"/>
  <c r="P9048" i="1" s="1"/>
  <c r="Q9048" i="1" s="1"/>
  <c r="L9047" i="1" l="1"/>
  <c r="P9047" i="1" s="1"/>
  <c r="Q9047" i="1" s="1"/>
  <c r="L9046" i="1" l="1"/>
  <c r="P9046" i="1" s="1"/>
  <c r="Q9046" i="1" s="1"/>
  <c r="L9045" i="1" l="1"/>
  <c r="P9045" i="1" s="1"/>
  <c r="Q9045" i="1" s="1"/>
  <c r="L9044" i="1" l="1"/>
  <c r="P9044" i="1" s="1"/>
  <c r="L9043" i="1" l="1"/>
  <c r="P9043" i="1" s="1"/>
  <c r="Q9043" i="1" s="1"/>
  <c r="L9042" i="1" l="1"/>
  <c r="P9042" i="1" s="1"/>
  <c r="Q9042" i="1" s="1"/>
  <c r="L9041" i="1" l="1"/>
  <c r="P9041" i="1" s="1"/>
  <c r="Q9041" i="1" s="1"/>
  <c r="L9040" i="1" l="1"/>
  <c r="P9040" i="1" s="1"/>
  <c r="Q9040" i="1" s="1"/>
  <c r="L9039" i="1" l="1"/>
  <c r="P9039" i="1" s="1"/>
  <c r="Q9039" i="1" s="1"/>
  <c r="L9038" i="1" l="1"/>
  <c r="P9038" i="1" s="1"/>
  <c r="Q9038" i="1" s="1"/>
  <c r="L9037" i="1" l="1"/>
  <c r="P9037" i="1" s="1"/>
  <c r="L9036" i="1" l="1"/>
  <c r="P9036" i="1" s="1"/>
  <c r="Q9036" i="1" s="1"/>
  <c r="L9035" i="1" l="1"/>
  <c r="P9035" i="1" s="1"/>
  <c r="Q9035" i="1" s="1"/>
  <c r="L9034" i="1" l="1"/>
  <c r="P9034" i="1" s="1"/>
  <c r="Q9034" i="1" s="1"/>
  <c r="L9033" i="1" l="1"/>
  <c r="P9033" i="1" s="1"/>
  <c r="L9032" i="1" l="1"/>
  <c r="P9032" i="1" s="1"/>
  <c r="Q9032" i="1" s="1"/>
  <c r="L9031" i="1" l="1"/>
  <c r="P9031" i="1" s="1"/>
  <c r="Q9031" i="1" s="1"/>
  <c r="L9030" i="1" l="1"/>
  <c r="P9030" i="1" s="1"/>
  <c r="Q9030" i="1" s="1"/>
  <c r="L9029" i="1" l="1"/>
  <c r="P9029" i="1" s="1"/>
  <c r="Q9029" i="1" s="1"/>
  <c r="L9028" i="1" l="1"/>
  <c r="P9028" i="1" s="1"/>
  <c r="Q9028" i="1" s="1"/>
  <c r="L9027" i="1" l="1"/>
  <c r="P9027" i="1" s="1"/>
  <c r="L9026" i="1" l="1"/>
  <c r="P9026" i="1" s="1"/>
  <c r="Q9026" i="1" s="1"/>
  <c r="L9025" i="1" l="1"/>
  <c r="P9025" i="1" s="1"/>
  <c r="Q9025" i="1" s="1"/>
  <c r="L9024" i="1" l="1"/>
  <c r="P9024" i="1" s="1"/>
  <c r="Q9024" i="1" s="1"/>
  <c r="L9023" i="1" l="1"/>
  <c r="P9023" i="1" s="1"/>
  <c r="Q9023" i="1" s="1"/>
  <c r="L9022" i="1" l="1"/>
  <c r="P9022" i="1" s="1"/>
  <c r="Q9022" i="1" s="1"/>
  <c r="L9021" i="1" l="1"/>
  <c r="P9021" i="1" s="1"/>
  <c r="Q9021" i="1" s="1"/>
  <c r="L9020" i="1" l="1"/>
  <c r="P9020" i="1" s="1"/>
  <c r="Q9020" i="1" s="1"/>
  <c r="L9014" i="1" l="1"/>
  <c r="P9014" i="1" s="1"/>
  <c r="L9013" i="1" l="1"/>
  <c r="P9013" i="1" s="1"/>
  <c r="Q9013" i="1" s="1"/>
  <c r="L9010" i="1" l="1"/>
  <c r="P9010" i="1" s="1"/>
  <c r="Q9010" i="1" s="1"/>
  <c r="L9008" i="1" l="1"/>
  <c r="P9008" i="1" s="1"/>
  <c r="Q9008" i="1" s="1"/>
  <c r="L9007" i="1" l="1"/>
  <c r="P9007" i="1" s="1"/>
  <c r="L9006" i="1" l="1"/>
  <c r="P9006" i="1" s="1"/>
  <c r="L9005" i="1" l="1"/>
  <c r="P9005" i="1" s="1"/>
  <c r="Q9005" i="1" s="1"/>
  <c r="L9004" i="1" l="1"/>
  <c r="P9004" i="1" s="1"/>
  <c r="Q9004" i="1" s="1"/>
  <c r="L9000" i="1" l="1"/>
  <c r="P9000" i="1" s="1"/>
  <c r="Q9000" i="1" s="1"/>
  <c r="L8999" i="1" l="1"/>
  <c r="P8999" i="1" s="1"/>
  <c r="Q8999" i="1" s="1"/>
  <c r="L8998" i="1" l="1"/>
  <c r="P8998" i="1" s="1"/>
  <c r="Q8998" i="1" s="1"/>
  <c r="L8997" i="1" l="1"/>
  <c r="P8997" i="1" s="1"/>
  <c r="Q8997" i="1" s="1"/>
  <c r="L8996" i="1" l="1"/>
  <c r="P8996" i="1" s="1"/>
  <c r="L8995" i="1" l="1"/>
  <c r="P8995" i="1" s="1"/>
  <c r="Q8995" i="1" s="1"/>
  <c r="L8994" i="1" l="1"/>
  <c r="P8994" i="1" s="1"/>
  <c r="Q8994" i="1" s="1"/>
  <c r="L8993" i="1" l="1"/>
  <c r="P8993" i="1" s="1"/>
  <c r="Q8993" i="1" s="1"/>
  <c r="L8992" i="1" l="1"/>
  <c r="P8992" i="1" s="1"/>
  <c r="Q8992" i="1" s="1"/>
  <c r="L8991" i="1" l="1"/>
  <c r="P8991" i="1" s="1"/>
  <c r="Q8991" i="1" s="1"/>
  <c r="L8990" i="1" l="1"/>
  <c r="P8990" i="1" s="1"/>
  <c r="L8989" i="1" l="1"/>
  <c r="P8989" i="1" s="1"/>
  <c r="L8988" i="1" l="1"/>
  <c r="P8988" i="1" s="1"/>
  <c r="L8987" i="1" l="1"/>
  <c r="P8987" i="1" s="1"/>
  <c r="L8986" i="1" l="1"/>
  <c r="P8986" i="1" s="1"/>
  <c r="L8985" i="1" l="1"/>
  <c r="P8985" i="1" s="1"/>
  <c r="L8984" i="1" l="1"/>
  <c r="P8984" i="1" s="1"/>
  <c r="L8983" i="1" l="1"/>
  <c r="P8983" i="1" s="1"/>
  <c r="L8982" i="1" l="1"/>
  <c r="P8982" i="1" s="1"/>
  <c r="L8981" i="1" l="1"/>
  <c r="P8981" i="1" s="1"/>
  <c r="L8980" i="1" l="1"/>
  <c r="P8980" i="1" s="1"/>
  <c r="Q8980" i="1" s="1"/>
  <c r="L8979" i="1" l="1"/>
  <c r="P8979" i="1" s="1"/>
  <c r="Q8979" i="1" s="1"/>
  <c r="L8975" i="1" l="1"/>
  <c r="P8975" i="1" s="1"/>
  <c r="Q8975" i="1" s="1"/>
  <c r="L8974" i="1" l="1"/>
  <c r="P8974" i="1" s="1"/>
  <c r="Q8974" i="1" s="1"/>
  <c r="L8973" i="1" l="1"/>
  <c r="P8973" i="1" s="1"/>
  <c r="Q8973" i="1" s="1"/>
  <c r="L8972" i="1" l="1"/>
  <c r="P8972" i="1" s="1"/>
  <c r="Q8972" i="1" s="1"/>
  <c r="L8971" i="1" l="1"/>
  <c r="P8971" i="1" s="1"/>
  <c r="Q8971" i="1" s="1"/>
  <c r="L8970" i="1" l="1"/>
  <c r="P8970" i="1" s="1"/>
  <c r="Q8970" i="1" s="1"/>
  <c r="L8969" i="1" l="1"/>
  <c r="P8969" i="1" s="1"/>
  <c r="Q8969" i="1" s="1"/>
  <c r="L8968" i="1" l="1"/>
  <c r="P8968" i="1" s="1"/>
  <c r="L8967" i="1" l="1"/>
  <c r="P8967" i="1" s="1"/>
  <c r="Q8967" i="1" s="1"/>
  <c r="L8966" i="1" l="1"/>
  <c r="P8966" i="1" s="1"/>
  <c r="Q8966" i="1" s="1"/>
  <c r="L8965" i="1" l="1"/>
  <c r="P8965" i="1" s="1"/>
  <c r="L8964" i="1" l="1"/>
  <c r="P8964" i="1" s="1"/>
  <c r="Q8964" i="1" s="1"/>
  <c r="L8963" i="1" l="1"/>
  <c r="P8963" i="1" s="1"/>
  <c r="Q8963" i="1" s="1"/>
  <c r="L8962" i="1" l="1"/>
  <c r="P8962" i="1" s="1"/>
  <c r="Q8962" i="1" s="1"/>
  <c r="L8961" i="1" l="1"/>
  <c r="P8961" i="1" s="1"/>
  <c r="Q8961" i="1" s="1"/>
  <c r="L8960" i="1" l="1"/>
  <c r="P8960" i="1" s="1"/>
  <c r="Q8960" i="1" s="1"/>
  <c r="L8959" i="1" l="1"/>
  <c r="P8959" i="1" s="1"/>
  <c r="Q8959" i="1" s="1"/>
  <c r="L8958" i="1" l="1"/>
  <c r="P8958" i="1" s="1"/>
  <c r="L8957" i="1" l="1"/>
  <c r="P8957" i="1" s="1"/>
  <c r="Q8957" i="1" s="1"/>
  <c r="L8956" i="1" l="1"/>
  <c r="P8956" i="1" s="1"/>
  <c r="Q8956" i="1" s="1"/>
  <c r="L8955" i="1" l="1"/>
  <c r="P8955" i="1" s="1"/>
  <c r="Q8955" i="1" s="1"/>
  <c r="L8954" i="1" l="1"/>
  <c r="P8954" i="1" s="1"/>
  <c r="Q8954" i="1" s="1"/>
  <c r="L8953" i="1" l="1"/>
  <c r="P8953" i="1" s="1"/>
  <c r="Q8953" i="1" s="1"/>
  <c r="L8952" i="1" l="1"/>
  <c r="P8952" i="1" s="1"/>
  <c r="Q8952" i="1" s="1"/>
  <c r="L8951" i="1" l="1"/>
  <c r="P8951" i="1" s="1"/>
  <c r="Q8951" i="1" s="1"/>
  <c r="L8950" i="1" l="1"/>
  <c r="P8950" i="1" s="1"/>
  <c r="Q8950" i="1" s="1"/>
  <c r="L8949" i="1" l="1"/>
  <c r="P8949" i="1" s="1"/>
  <c r="Q8949" i="1" s="1"/>
  <c r="L8948" i="1" l="1"/>
  <c r="P8948" i="1" s="1"/>
  <c r="Q8948" i="1" s="1"/>
  <c r="L8947" i="1" l="1"/>
  <c r="P8947" i="1" s="1"/>
  <c r="Q8947" i="1" s="1"/>
  <c r="L8946" i="1" l="1"/>
  <c r="P8946" i="1" s="1"/>
  <c r="Q8946" i="1" s="1"/>
  <c r="L8945" i="1" l="1"/>
  <c r="P8945" i="1" s="1"/>
  <c r="Q8945" i="1" s="1"/>
  <c r="L8944" i="1" l="1"/>
  <c r="P8944" i="1" s="1"/>
  <c r="Q8944" i="1" s="1"/>
  <c r="L8938" i="1" l="1"/>
  <c r="P8938" i="1" s="1"/>
  <c r="L8937" i="1" l="1"/>
  <c r="P8937" i="1" s="1"/>
  <c r="Q8937" i="1" s="1"/>
  <c r="L8934" i="1" l="1"/>
  <c r="P8934" i="1" s="1"/>
  <c r="Q8934" i="1" s="1"/>
  <c r="L8931" i="1" l="1"/>
  <c r="P8931" i="1" s="1"/>
  <c r="Q8931" i="1" s="1"/>
  <c r="L8930" i="1" l="1"/>
  <c r="P8930" i="1" s="1"/>
  <c r="Q8930" i="1" s="1"/>
  <c r="L8926" i="1" l="1"/>
  <c r="P8926" i="1" s="1"/>
  <c r="Q8926" i="1" s="1"/>
  <c r="L8925" i="1" l="1"/>
  <c r="P8925" i="1" s="1"/>
  <c r="Q8925" i="1" s="1"/>
  <c r="L8924" i="1" l="1"/>
  <c r="P8924" i="1" s="1"/>
  <c r="Q8924" i="1" s="1"/>
  <c r="L8923" i="1" l="1"/>
  <c r="P8923" i="1" s="1"/>
  <c r="Q8923" i="1" s="1"/>
  <c r="L8922" i="1" l="1"/>
  <c r="P8922" i="1" s="1"/>
  <c r="L8918" i="1" l="1"/>
  <c r="P8918" i="1" s="1"/>
  <c r="Q8918" i="1" s="1"/>
  <c r="L8917" i="1" l="1"/>
  <c r="P8917" i="1" s="1"/>
  <c r="Q8917" i="1" s="1"/>
  <c r="L8916" i="1" l="1"/>
  <c r="P8916" i="1" s="1"/>
  <c r="Q8916" i="1" s="1"/>
  <c r="L8915" i="1" l="1"/>
  <c r="P8915" i="1" s="1"/>
  <c r="Q8915" i="1" s="1"/>
  <c r="L8914" i="1" l="1"/>
  <c r="P8914" i="1" s="1"/>
  <c r="Q8914" i="1" s="1"/>
  <c r="L8913" i="1" l="1"/>
  <c r="P8913" i="1" s="1"/>
  <c r="Q8913" i="1" s="1"/>
  <c r="L8912" i="1" l="1"/>
  <c r="P8912" i="1" s="1"/>
  <c r="Q8912" i="1" s="1"/>
  <c r="L8911" i="1" l="1"/>
  <c r="P8911" i="1" s="1"/>
  <c r="Q8911" i="1" s="1"/>
  <c r="L8910" i="1" l="1"/>
  <c r="P8910" i="1" s="1"/>
  <c r="Q8910" i="1" s="1"/>
  <c r="L8909" i="1" l="1"/>
  <c r="P8909" i="1" s="1"/>
  <c r="Q8909" i="1" s="1"/>
  <c r="L8908" i="1" l="1"/>
  <c r="P8908" i="1" s="1"/>
  <c r="Q8908" i="1" s="1"/>
  <c r="L8907" i="1" l="1"/>
  <c r="P8907" i="1" s="1"/>
  <c r="L8906" i="1" l="1"/>
  <c r="P8906" i="1" s="1"/>
  <c r="L8905" i="1" l="1"/>
  <c r="P8905" i="1" s="1"/>
  <c r="Q8905" i="1" s="1"/>
  <c r="L8904" i="1" l="1"/>
  <c r="P8904" i="1" s="1"/>
  <c r="Q8904" i="1" s="1"/>
  <c r="L8903" i="1" l="1"/>
  <c r="P8903" i="1" s="1"/>
  <c r="L8902" i="1" l="1"/>
  <c r="P8902" i="1" s="1"/>
  <c r="Q8902" i="1" s="1"/>
  <c r="L8901" i="1" l="1"/>
  <c r="P8901" i="1" s="1"/>
  <c r="L8900" i="1" l="1"/>
  <c r="P8900" i="1" s="1"/>
  <c r="Q8900" i="1" s="1"/>
  <c r="L8899" i="1" l="1"/>
  <c r="P8899" i="1" s="1"/>
  <c r="Q8899" i="1" s="1"/>
  <c r="L8898" i="1" l="1"/>
  <c r="P8898" i="1" s="1"/>
  <c r="L8897" i="1" l="1"/>
  <c r="P8897" i="1" s="1"/>
  <c r="L8896" i="1" l="1"/>
  <c r="P8896" i="1" s="1"/>
  <c r="L8895" i="1" l="1"/>
  <c r="P8895" i="1" s="1"/>
  <c r="L8894" i="1" l="1"/>
  <c r="P8894" i="1" s="1"/>
  <c r="L8893" i="1" l="1"/>
  <c r="P8893" i="1" s="1"/>
  <c r="L8892" i="1" l="1"/>
  <c r="P8892" i="1" s="1"/>
  <c r="Q8892" i="1" s="1"/>
  <c r="L8891" i="1" l="1"/>
  <c r="P8891" i="1" s="1"/>
  <c r="Q8891" i="1" s="1"/>
  <c r="L8890" i="1" l="1"/>
  <c r="P8890" i="1" s="1"/>
  <c r="Q8890" i="1" s="1"/>
  <c r="L8889" i="1" l="1"/>
  <c r="P8889" i="1" s="1"/>
  <c r="Q8889" i="1" s="1"/>
  <c r="L8888" i="1" l="1"/>
  <c r="P8888" i="1" s="1"/>
  <c r="Q8888" i="1" s="1"/>
  <c r="L8887" i="1" l="1"/>
  <c r="P8887" i="1" s="1"/>
  <c r="Q8887" i="1" s="1"/>
  <c r="L8886" i="1" l="1"/>
  <c r="P8886" i="1" s="1"/>
  <c r="Q8886" i="1" s="1"/>
  <c r="L8885" i="1" l="1"/>
  <c r="P8885" i="1" s="1"/>
  <c r="Q8885" i="1" s="1"/>
  <c r="L8884" i="1" l="1"/>
  <c r="P8884" i="1" s="1"/>
  <c r="Q8884" i="1" s="1"/>
  <c r="L8880" i="1" l="1"/>
  <c r="P8880" i="1" s="1"/>
  <c r="Q8880" i="1" s="1"/>
  <c r="L8879" i="1" l="1"/>
  <c r="P8879" i="1" s="1"/>
  <c r="Q8879" i="1" s="1"/>
  <c r="L8878" i="1" l="1"/>
  <c r="P8878" i="1" s="1"/>
  <c r="L8877" i="1" l="1"/>
  <c r="P8877" i="1" s="1"/>
  <c r="L8876" i="1" l="1"/>
  <c r="P8876" i="1" s="1"/>
  <c r="L8875" i="1" l="1"/>
  <c r="P8875" i="1" s="1"/>
  <c r="L8874" i="1" l="1"/>
  <c r="P8874" i="1" s="1"/>
  <c r="Q8874" i="1" s="1"/>
  <c r="L8873" i="1" l="1"/>
  <c r="P8873" i="1" s="1"/>
  <c r="Q8873" i="1" s="1"/>
  <c r="L8872" i="1" l="1"/>
  <c r="P8872" i="1" s="1"/>
  <c r="Q8872" i="1" s="1"/>
  <c r="L8871" i="1" l="1"/>
  <c r="P8871" i="1" s="1"/>
  <c r="Q8871" i="1" s="1"/>
  <c r="L8870" i="1" l="1"/>
  <c r="P8870" i="1" s="1"/>
  <c r="Q8870" i="1" s="1"/>
  <c r="L8869" i="1" l="1"/>
  <c r="P8869" i="1" s="1"/>
  <c r="Q8869" i="1" s="1"/>
  <c r="L8868" i="1" l="1"/>
  <c r="P8868" i="1" s="1"/>
  <c r="Q8868" i="1" s="1"/>
  <c r="L8867" i="1" l="1"/>
  <c r="P8867" i="1" s="1"/>
  <c r="Q8867" i="1" s="1"/>
  <c r="L8866" i="1" l="1"/>
  <c r="P8866" i="1" s="1"/>
  <c r="Q8866" i="1" s="1"/>
  <c r="L8865" i="1" l="1"/>
  <c r="P8865" i="1" s="1"/>
  <c r="Q8865" i="1" s="1"/>
  <c r="L8864" i="1" l="1"/>
  <c r="P8864" i="1" s="1"/>
  <c r="Q8864" i="1" s="1"/>
  <c r="L8863" i="1" l="1"/>
  <c r="P8863" i="1" s="1"/>
  <c r="Q8863" i="1" s="1"/>
  <c r="L8862" i="1" l="1"/>
  <c r="P8862" i="1" s="1"/>
  <c r="Q8862" i="1" s="1"/>
  <c r="L8861" i="1" l="1"/>
  <c r="P8861" i="1" s="1"/>
  <c r="Q8861" i="1" s="1"/>
  <c r="L8860" i="1" l="1"/>
  <c r="P8860" i="1" s="1"/>
  <c r="Q8860" i="1" s="1"/>
  <c r="L8859" i="1" l="1"/>
  <c r="P8859" i="1" s="1"/>
  <c r="Q8859" i="1" s="1"/>
  <c r="L8858" i="1" l="1"/>
  <c r="P8858" i="1" s="1"/>
  <c r="Q8858" i="1" s="1"/>
  <c r="L8857" i="1" l="1"/>
  <c r="P8857" i="1" s="1"/>
  <c r="Q8857" i="1" s="1"/>
  <c r="L8856" i="1" l="1"/>
  <c r="P8856" i="1" s="1"/>
  <c r="Q8856" i="1" s="1"/>
  <c r="L8855" i="1" l="1"/>
  <c r="P8855" i="1" s="1"/>
  <c r="Q8855" i="1" s="1"/>
  <c r="L8854" i="1" l="1"/>
  <c r="P8854" i="1" s="1"/>
  <c r="Q8854" i="1" s="1"/>
  <c r="L8853" i="1" l="1"/>
  <c r="P8853" i="1" s="1"/>
  <c r="Q8853" i="1" s="1"/>
  <c r="L8852" i="1" l="1"/>
  <c r="P8852" i="1" s="1"/>
  <c r="Q8852" i="1" s="1"/>
  <c r="L8851" i="1" l="1"/>
  <c r="P8851" i="1" s="1"/>
  <c r="Q8851" i="1" s="1"/>
  <c r="L8850" i="1" l="1"/>
  <c r="P8850" i="1" s="1"/>
  <c r="Q8850" i="1" s="1"/>
  <c r="L8849" i="1" l="1"/>
  <c r="P8849" i="1" s="1"/>
  <c r="Q8849" i="1" s="1"/>
  <c r="L8848" i="1" l="1"/>
  <c r="P8848" i="1" s="1"/>
  <c r="Q8848" i="1" s="1"/>
  <c r="L8842" i="1" l="1"/>
  <c r="P8842" i="1" s="1"/>
  <c r="L8841" i="1" l="1"/>
  <c r="P8841" i="1" s="1"/>
  <c r="Q8841" i="1" s="1"/>
  <c r="L8838" i="1" l="1"/>
  <c r="P8838" i="1" s="1"/>
  <c r="Q8838" i="1" s="1"/>
  <c r="L8835" i="1" l="1"/>
  <c r="P8835" i="1" s="1"/>
  <c r="Q8835" i="1" s="1"/>
  <c r="L8834" i="1" l="1"/>
  <c r="P8834" i="1" s="1"/>
  <c r="Q8834" i="1" s="1"/>
  <c r="L8830" i="1" l="1"/>
  <c r="P8830" i="1" s="1"/>
  <c r="Q8830" i="1" s="1"/>
  <c r="L8829" i="1" l="1"/>
  <c r="P8829" i="1" s="1"/>
  <c r="Q8829" i="1" s="1"/>
  <c r="L8828" i="1" l="1"/>
  <c r="P8828" i="1" s="1"/>
  <c r="Q8828" i="1" s="1"/>
  <c r="L8827" i="1" l="1"/>
  <c r="P8827" i="1" s="1"/>
  <c r="Q8827" i="1" s="1"/>
  <c r="L8826" i="1" l="1"/>
  <c r="P8826" i="1" s="1"/>
  <c r="Q8826" i="1" s="1"/>
  <c r="L8825" i="1" l="1"/>
  <c r="P8825" i="1" s="1"/>
  <c r="Q8825" i="1" s="1"/>
  <c r="L8824" i="1" l="1"/>
  <c r="P8824" i="1" s="1"/>
  <c r="Q8824" i="1" s="1"/>
  <c r="L8823" i="1" l="1"/>
  <c r="P8823" i="1" s="1"/>
  <c r="Q8823" i="1" s="1"/>
  <c r="L8822" i="1" l="1"/>
  <c r="P8822" i="1" s="1"/>
  <c r="Q8822" i="1" s="1"/>
  <c r="L8821" i="1" l="1"/>
  <c r="P8821" i="1" s="1"/>
  <c r="Q8821" i="1" s="1"/>
  <c r="L8820" i="1" l="1"/>
  <c r="P8820" i="1" s="1"/>
  <c r="Q8820" i="1" s="1"/>
  <c r="L8819" i="1" l="1"/>
  <c r="P8819" i="1" s="1"/>
  <c r="Q8819" i="1" s="1"/>
  <c r="L8818" i="1" l="1"/>
  <c r="P8818" i="1" s="1"/>
  <c r="Q8818" i="1" s="1"/>
  <c r="L8817" i="1" l="1"/>
  <c r="P8817" i="1" s="1"/>
  <c r="Q8817" i="1" s="1"/>
  <c r="L8816" i="1" l="1"/>
  <c r="P8816" i="1" s="1"/>
  <c r="Q8816" i="1" s="1"/>
  <c r="L8815" i="1" l="1"/>
  <c r="P8815" i="1" s="1"/>
  <c r="Q8815" i="1" s="1"/>
  <c r="L8814" i="1" l="1"/>
  <c r="P8814" i="1" s="1"/>
  <c r="Q8814" i="1" s="1"/>
  <c r="L8813" i="1" l="1"/>
  <c r="P8813" i="1" s="1"/>
  <c r="Q8813" i="1" s="1"/>
  <c r="L8812" i="1" l="1"/>
  <c r="P8812" i="1" s="1"/>
  <c r="Q8812" i="1" s="1"/>
  <c r="L8811" i="1" l="1"/>
  <c r="P8811" i="1" s="1"/>
  <c r="Q8811" i="1" s="1"/>
  <c r="L8810" i="1" l="1"/>
  <c r="P8810" i="1" s="1"/>
  <c r="Q8810" i="1" s="1"/>
  <c r="L8809" i="1" l="1"/>
  <c r="P8809" i="1" s="1"/>
  <c r="Q8809" i="1" s="1"/>
  <c r="L8808" i="1" l="1"/>
  <c r="P8808" i="1" s="1"/>
  <c r="Q8808" i="1" s="1"/>
  <c r="L8807" i="1" l="1"/>
  <c r="P8807" i="1" s="1"/>
  <c r="Q8807" i="1" s="1"/>
  <c r="L8806" i="1" l="1"/>
  <c r="P8806" i="1" s="1"/>
  <c r="Q8806" i="1" s="1"/>
  <c r="L8805" i="1" l="1"/>
  <c r="P8805" i="1" s="1"/>
  <c r="Q8805" i="1" s="1"/>
  <c r="L8804" i="1" l="1"/>
  <c r="P8804" i="1" s="1"/>
  <c r="Q8804" i="1" s="1"/>
  <c r="L8803" i="1" l="1"/>
  <c r="P8803" i="1" s="1"/>
  <c r="Q8803" i="1" s="1"/>
  <c r="L8802" i="1" l="1"/>
  <c r="P8802" i="1" s="1"/>
  <c r="Q8802" i="1" s="1"/>
  <c r="L8801" i="1" l="1"/>
  <c r="P8801" i="1" s="1"/>
  <c r="Q8801" i="1" s="1"/>
  <c r="L8800" i="1" l="1"/>
  <c r="P8800" i="1" s="1"/>
  <c r="Q8800" i="1" s="1"/>
  <c r="L8799" i="1" l="1"/>
  <c r="P8799" i="1" s="1"/>
  <c r="Q8799" i="1" s="1"/>
  <c r="L8798" i="1" l="1"/>
  <c r="P8798" i="1" s="1"/>
  <c r="Q8798" i="1" s="1"/>
  <c r="L8797" i="1" l="1"/>
  <c r="P8797" i="1" s="1"/>
  <c r="Q8797" i="1" s="1"/>
  <c r="L8796" i="1" l="1"/>
  <c r="P8796" i="1" s="1"/>
  <c r="Q8796" i="1" s="1"/>
  <c r="L8795" i="1" l="1"/>
  <c r="P8795" i="1" s="1"/>
  <c r="Q8795" i="1" s="1"/>
  <c r="L8794" i="1" l="1"/>
  <c r="P8794" i="1" s="1"/>
  <c r="Q8794" i="1" s="1"/>
  <c r="L8789" i="1" l="1"/>
  <c r="P8789" i="1" s="1"/>
  <c r="L8788" i="1" l="1"/>
  <c r="P8788" i="1" s="1"/>
  <c r="L8787" i="1" l="1"/>
  <c r="P8787" i="1" s="1"/>
  <c r="Q8787" i="1" s="1"/>
  <c r="L8784" i="1" l="1"/>
  <c r="P8784" i="1" s="1"/>
  <c r="Q8784" i="1" s="1"/>
  <c r="L8782" i="1" l="1"/>
  <c r="P8782" i="1" s="1"/>
  <c r="Q8782" i="1" s="1"/>
  <c r="L8781" i="1" l="1"/>
  <c r="P8781" i="1" s="1"/>
  <c r="Q8781" i="1" s="1"/>
  <c r="L8777" i="1" l="1"/>
  <c r="P8777" i="1" s="1"/>
  <c r="Q8777" i="1" s="1"/>
  <c r="L8776" i="1" l="1"/>
  <c r="P8776" i="1" s="1"/>
  <c r="L8775" i="1" l="1"/>
  <c r="P8775" i="1" s="1"/>
  <c r="L8774" i="1" l="1"/>
  <c r="P8774" i="1" s="1"/>
  <c r="L8773" i="1" l="1"/>
  <c r="P8773" i="1" s="1"/>
  <c r="L8772" i="1" l="1"/>
  <c r="P8772" i="1" s="1"/>
  <c r="Q8772" i="1" s="1"/>
  <c r="L8771" i="1" l="1"/>
  <c r="P8771" i="1" s="1"/>
  <c r="Q8771" i="1" s="1"/>
  <c r="L8770" i="1" l="1"/>
  <c r="P8770" i="1" s="1"/>
  <c r="Q8770" i="1" s="1"/>
  <c r="L8769" i="1" l="1"/>
  <c r="P8769" i="1" s="1"/>
  <c r="Q8769" i="1" s="1"/>
  <c r="L8768" i="1" l="1"/>
  <c r="P8768" i="1" s="1"/>
  <c r="Q8768" i="1" s="1"/>
  <c r="L8767" i="1" l="1"/>
  <c r="P8767" i="1" s="1"/>
  <c r="Q8767" i="1" s="1"/>
  <c r="L8766" i="1" l="1"/>
  <c r="P8766" i="1" s="1"/>
  <c r="Q8766" i="1" s="1"/>
  <c r="L8765" i="1" l="1"/>
  <c r="P8765" i="1" s="1"/>
  <c r="Q8765" i="1" s="1"/>
  <c r="L8764" i="1" l="1"/>
  <c r="P8764" i="1" s="1"/>
  <c r="Q8764" i="1" s="1"/>
  <c r="L8763" i="1" l="1"/>
  <c r="P8763" i="1" s="1"/>
  <c r="Q8763" i="1" s="1"/>
  <c r="L8762" i="1" l="1"/>
  <c r="P8762" i="1" s="1"/>
  <c r="Q8762" i="1" s="1"/>
  <c r="L8761" i="1" l="1"/>
  <c r="P8761" i="1" s="1"/>
  <c r="L8760" i="1" l="1"/>
  <c r="P8760" i="1" s="1"/>
  <c r="Q8760" i="1" s="1"/>
  <c r="L8759" i="1" l="1"/>
  <c r="P8759" i="1" s="1"/>
  <c r="Q8759" i="1" s="1"/>
  <c r="L8758" i="1" l="1"/>
  <c r="P8758" i="1" s="1"/>
  <c r="Q8758" i="1" s="1"/>
  <c r="L8757" i="1" l="1"/>
  <c r="P8757" i="1" s="1"/>
  <c r="Q8757" i="1" s="1"/>
  <c r="L8756" i="1" l="1"/>
  <c r="P8756" i="1" s="1"/>
  <c r="Q8756" i="1" s="1"/>
  <c r="L8755" i="1" l="1"/>
  <c r="P8755" i="1" s="1"/>
  <c r="Q8755" i="1" s="1"/>
  <c r="L8754" i="1" l="1"/>
  <c r="P8754" i="1" s="1"/>
  <c r="Q8754" i="1" s="1"/>
  <c r="L8753" i="1" l="1"/>
  <c r="P8753" i="1" s="1"/>
  <c r="Q8753" i="1" s="1"/>
  <c r="L8752" i="1" l="1"/>
  <c r="P8752" i="1" s="1"/>
  <c r="Q8752" i="1" s="1"/>
  <c r="L8751" i="1" l="1"/>
  <c r="P8751" i="1" s="1"/>
  <c r="Q8751" i="1" s="1"/>
  <c r="L8750" i="1" l="1"/>
  <c r="P8750" i="1" s="1"/>
  <c r="Q8750" i="1" s="1"/>
  <c r="L8749" i="1" l="1"/>
  <c r="P8749" i="1" s="1"/>
  <c r="Q8749" i="1" s="1"/>
  <c r="L8748" i="1" l="1"/>
  <c r="P8748" i="1" s="1"/>
  <c r="Q8748" i="1" s="1"/>
  <c r="L8747" i="1" l="1"/>
  <c r="P8747" i="1" s="1"/>
  <c r="Q8747" i="1" s="1"/>
  <c r="L8746" i="1" l="1"/>
  <c r="P8746" i="1" s="1"/>
  <c r="Q8746" i="1" s="1"/>
  <c r="L8745" i="1" l="1"/>
  <c r="P8745" i="1" s="1"/>
  <c r="Q8745" i="1" s="1"/>
  <c r="L8739" i="1" l="1"/>
  <c r="P8739" i="1" s="1"/>
  <c r="Q8739" i="1" s="1"/>
  <c r="L8738" i="1" l="1"/>
  <c r="P8738" i="1" s="1"/>
  <c r="Q8738" i="1" s="1"/>
  <c r="L8737" i="1" l="1"/>
  <c r="P8737" i="1" s="1"/>
  <c r="Q8737" i="1" s="1"/>
  <c r="L8733" i="1" l="1"/>
  <c r="P8733" i="1" s="1"/>
  <c r="Q8733" i="1" s="1"/>
  <c r="L8732" i="1" l="1"/>
  <c r="P8732" i="1" s="1"/>
  <c r="Q8732" i="1" s="1"/>
  <c r="L8731" i="1" l="1"/>
  <c r="P8731" i="1" s="1"/>
  <c r="Q8731" i="1" s="1"/>
  <c r="L8730" i="1" l="1"/>
  <c r="P8730" i="1" s="1"/>
  <c r="Q8730" i="1" s="1"/>
  <c r="L8729" i="1" l="1"/>
  <c r="P8729" i="1" s="1"/>
  <c r="Q8729" i="1" s="1"/>
  <c r="L8728" i="1" l="1"/>
  <c r="P8728" i="1" s="1"/>
  <c r="Q8728" i="1" s="1"/>
  <c r="L8727" i="1" l="1"/>
  <c r="P8727" i="1" s="1"/>
  <c r="Q8727" i="1" s="1"/>
  <c r="L8726" i="1" l="1"/>
  <c r="P8726" i="1" s="1"/>
  <c r="Q8726" i="1" s="1"/>
  <c r="L8725" i="1" l="1"/>
  <c r="P8725" i="1" s="1"/>
  <c r="Q8725" i="1" s="1"/>
  <c r="L8724" i="1" l="1"/>
  <c r="P8724" i="1" s="1"/>
  <c r="Q8724" i="1" s="1"/>
  <c r="L8723" i="1" l="1"/>
  <c r="P8723" i="1" s="1"/>
  <c r="Q8723" i="1" s="1"/>
  <c r="L8722" i="1" l="1"/>
  <c r="P8722" i="1" s="1"/>
  <c r="Q8722" i="1" s="1"/>
  <c r="L8721" i="1" l="1"/>
  <c r="P8721" i="1" s="1"/>
  <c r="Q8721" i="1" s="1"/>
  <c r="L8720" i="1" l="1"/>
  <c r="P8720" i="1" s="1"/>
  <c r="Q8720" i="1" s="1"/>
  <c r="L8719" i="1" l="1"/>
  <c r="P8719" i="1" s="1"/>
  <c r="Q8719" i="1" s="1"/>
  <c r="L8718" i="1" l="1"/>
  <c r="P8718" i="1" s="1"/>
  <c r="Q8718" i="1" s="1"/>
  <c r="L8717" i="1" l="1"/>
  <c r="P8717" i="1" s="1"/>
  <c r="Q8717" i="1" s="1"/>
  <c r="L8716" i="1" l="1"/>
  <c r="P8716" i="1" s="1"/>
  <c r="Q8716" i="1" s="1"/>
  <c r="L8715" i="1" l="1"/>
  <c r="P8715" i="1" s="1"/>
  <c r="Q8715" i="1" s="1"/>
  <c r="L8714" i="1" l="1"/>
  <c r="P8714" i="1" s="1"/>
  <c r="Q8714" i="1" s="1"/>
  <c r="L8713" i="1" l="1"/>
  <c r="P8713" i="1" s="1"/>
  <c r="Q8713" i="1" s="1"/>
  <c r="L8712" i="1" l="1"/>
  <c r="P8712" i="1" s="1"/>
  <c r="Q8712" i="1" s="1"/>
  <c r="L8711" i="1" l="1"/>
  <c r="P8711" i="1" s="1"/>
  <c r="Q8711" i="1" s="1"/>
  <c r="L8710" i="1" l="1"/>
  <c r="P8710" i="1" s="1"/>
  <c r="Q8710" i="1" s="1"/>
  <c r="L8709" i="1" l="1"/>
  <c r="P8709" i="1" s="1"/>
  <c r="Q8709" i="1" s="1"/>
  <c r="L8708" i="1" l="1"/>
  <c r="P8708" i="1" s="1"/>
  <c r="Q8708" i="1" s="1"/>
  <c r="L8707" i="1" l="1"/>
  <c r="P8707" i="1" s="1"/>
  <c r="L8706" i="1" l="1"/>
  <c r="P8706" i="1" s="1"/>
  <c r="Q8706" i="1" s="1"/>
  <c r="L8705" i="1" l="1"/>
  <c r="P8705" i="1" s="1"/>
  <c r="Q8705" i="1" s="1"/>
  <c r="L8704" i="1" l="1"/>
  <c r="P8704" i="1" s="1"/>
  <c r="Q8704" i="1" s="1"/>
  <c r="L8703" i="1" l="1"/>
  <c r="P8703" i="1" s="1"/>
  <c r="Q8703" i="1" s="1"/>
  <c r="L8702" i="1" l="1"/>
  <c r="P8702" i="1" s="1"/>
  <c r="Q8702" i="1" s="1"/>
  <c r="L8701" i="1" l="1"/>
  <c r="P8701" i="1" s="1"/>
  <c r="Q8701" i="1" s="1"/>
  <c r="L8700" i="1" l="1"/>
  <c r="P8700" i="1" s="1"/>
  <c r="Q8700" i="1" s="1"/>
  <c r="L8694" i="1" l="1"/>
  <c r="P8694" i="1" s="1"/>
  <c r="Q8694" i="1" s="1"/>
  <c r="L8693" i="1" l="1"/>
  <c r="P8693" i="1" s="1"/>
  <c r="Q8693" i="1" s="1"/>
  <c r="L8692" i="1" l="1"/>
  <c r="P8692" i="1" s="1"/>
  <c r="Q8692" i="1" s="1"/>
  <c r="L8688" i="1" l="1"/>
  <c r="P8688" i="1" s="1"/>
  <c r="Q8688" i="1" s="1"/>
  <c r="L8687" i="1" l="1"/>
  <c r="P8687" i="1" s="1"/>
  <c r="Q8687" i="1" s="1"/>
  <c r="L8686" i="1" l="1"/>
  <c r="P8686" i="1" s="1"/>
  <c r="Q8686" i="1" s="1"/>
  <c r="L8685" i="1" l="1"/>
  <c r="P8685" i="1" s="1"/>
  <c r="Q8685" i="1" s="1"/>
  <c r="L8684" i="1" l="1"/>
  <c r="P8684" i="1" s="1"/>
  <c r="Q8684" i="1" s="1"/>
  <c r="L8683" i="1" l="1"/>
  <c r="P8683" i="1" s="1"/>
  <c r="Q8683" i="1" s="1"/>
  <c r="L8682" i="1" l="1"/>
  <c r="P8682" i="1" s="1"/>
  <c r="Q8682" i="1" s="1"/>
  <c r="L8681" i="1" l="1"/>
  <c r="P8681" i="1" s="1"/>
  <c r="Q8681" i="1" s="1"/>
  <c r="L8680" i="1" l="1"/>
  <c r="P8680" i="1" s="1"/>
  <c r="Q8680" i="1" s="1"/>
  <c r="L8679" i="1" l="1"/>
  <c r="P8679" i="1" s="1"/>
  <c r="Q8679" i="1" s="1"/>
  <c r="L8678" i="1" l="1"/>
  <c r="P8678" i="1" s="1"/>
  <c r="Q8678" i="1" s="1"/>
  <c r="L8677" i="1" l="1"/>
  <c r="P8677" i="1" s="1"/>
  <c r="Q8677" i="1" s="1"/>
  <c r="L8676" i="1" l="1"/>
  <c r="P8676" i="1" s="1"/>
  <c r="Q8676" i="1" s="1"/>
  <c r="L8675" i="1" l="1"/>
  <c r="P8675" i="1" s="1"/>
  <c r="Q8675" i="1" s="1"/>
  <c r="L8674" i="1" l="1"/>
  <c r="P8674" i="1" s="1"/>
  <c r="L8673" i="1" l="1"/>
  <c r="P8673" i="1" s="1"/>
  <c r="Q8673" i="1" s="1"/>
  <c r="L8672" i="1" l="1"/>
  <c r="P8672" i="1" s="1"/>
  <c r="Q8672" i="1" s="1"/>
  <c r="L8671" i="1" l="1"/>
  <c r="P8671" i="1" s="1"/>
  <c r="Q8671" i="1" s="1"/>
  <c r="L8670" i="1" l="1"/>
  <c r="P8670" i="1" s="1"/>
  <c r="Q8670" i="1" s="1"/>
  <c r="L8669" i="1" l="1"/>
  <c r="P8669" i="1" s="1"/>
  <c r="Q8669" i="1" s="1"/>
  <c r="L8668" i="1" l="1"/>
  <c r="P8668" i="1" s="1"/>
  <c r="Q8668" i="1" s="1"/>
  <c r="L8667" i="1" l="1"/>
  <c r="P8667" i="1" s="1"/>
  <c r="Q8667" i="1" s="1"/>
  <c r="L8666" i="1" l="1"/>
  <c r="P8666" i="1" s="1"/>
  <c r="Q8666" i="1" s="1"/>
  <c r="L8665" i="1" l="1"/>
  <c r="P8665" i="1" s="1"/>
  <c r="Q8665" i="1" s="1"/>
  <c r="L8664" i="1" l="1"/>
  <c r="P8664" i="1" s="1"/>
  <c r="L8663" i="1" l="1"/>
  <c r="P8663" i="1" s="1"/>
  <c r="Q8663" i="1" s="1"/>
  <c r="L8662" i="1" l="1"/>
  <c r="P8662" i="1" s="1"/>
  <c r="Q8662" i="1" s="1"/>
  <c r="L8661" i="1" l="1"/>
  <c r="P8661" i="1" s="1"/>
  <c r="Q8661" i="1" s="1"/>
  <c r="L8660" i="1" l="1"/>
  <c r="P8660" i="1" s="1"/>
  <c r="Q8660" i="1" s="1"/>
  <c r="L8659" i="1" l="1"/>
  <c r="P8659" i="1" s="1"/>
  <c r="Q8659" i="1" s="1"/>
  <c r="L8658" i="1" l="1"/>
  <c r="P8658" i="1" s="1"/>
  <c r="Q8658" i="1" s="1"/>
  <c r="L8657" i="1" l="1"/>
  <c r="P8657" i="1" s="1"/>
  <c r="Q8657" i="1" s="1"/>
  <c r="L8651" i="1" l="1"/>
  <c r="P8651" i="1" s="1"/>
  <c r="Q8651" i="1" s="1"/>
  <c r="L8650" i="1" l="1"/>
  <c r="P8650" i="1" s="1"/>
  <c r="Q8650" i="1" s="1"/>
  <c r="L8649" i="1" l="1"/>
  <c r="P8649" i="1" s="1"/>
  <c r="Q8649" i="1" s="1"/>
  <c r="L8645" i="1" l="1"/>
  <c r="P8645" i="1" s="1"/>
  <c r="Q8645" i="1" s="1"/>
  <c r="L8644" i="1" l="1"/>
  <c r="P8644" i="1" s="1"/>
  <c r="Q8644" i="1" s="1"/>
  <c r="L8643" i="1" l="1"/>
  <c r="P8643" i="1" s="1"/>
  <c r="Q8643" i="1" s="1"/>
  <c r="L8642" i="1" l="1"/>
  <c r="P8642" i="1" s="1"/>
  <c r="Q8642" i="1" s="1"/>
  <c r="L8641" i="1" l="1"/>
  <c r="P8641" i="1" s="1"/>
  <c r="Q8641" i="1" s="1"/>
  <c r="L8640" i="1" l="1"/>
  <c r="P8640" i="1" s="1"/>
  <c r="Q8640" i="1" s="1"/>
  <c r="L8639" i="1" l="1"/>
  <c r="P8639" i="1" s="1"/>
  <c r="Q8639" i="1" s="1"/>
  <c r="L8638" i="1" l="1"/>
  <c r="P8638" i="1" s="1"/>
  <c r="Q8638" i="1" s="1"/>
  <c r="L8637" i="1" l="1"/>
  <c r="P8637" i="1" s="1"/>
  <c r="Q8637" i="1" s="1"/>
  <c r="L8636" i="1" l="1"/>
  <c r="P8636" i="1" s="1"/>
  <c r="Q8636" i="1" s="1"/>
  <c r="L8635" i="1" l="1"/>
  <c r="P8635" i="1" s="1"/>
  <c r="Q8635" i="1" s="1"/>
  <c r="L8634" i="1" l="1"/>
  <c r="P8634" i="1" s="1"/>
  <c r="Q8634" i="1" s="1"/>
  <c r="L8633" i="1" l="1"/>
  <c r="P8633" i="1" s="1"/>
  <c r="Q8633" i="1" s="1"/>
  <c r="L8632" i="1" l="1"/>
  <c r="P8632" i="1" s="1"/>
  <c r="Q8632" i="1" s="1"/>
  <c r="L8631" i="1" l="1"/>
  <c r="P8631" i="1" s="1"/>
  <c r="Q8631" i="1" s="1"/>
  <c r="L8630" i="1" l="1"/>
  <c r="P8630" i="1" s="1"/>
  <c r="Q8630" i="1" s="1"/>
  <c r="L8629" i="1" l="1"/>
  <c r="P8629" i="1" s="1"/>
  <c r="Q8629" i="1" s="1"/>
  <c r="L8628" i="1" l="1"/>
  <c r="P8628" i="1" s="1"/>
  <c r="Q8628" i="1" s="1"/>
  <c r="L8627" i="1" l="1"/>
  <c r="P8627" i="1" s="1"/>
  <c r="Q8627" i="1" s="1"/>
  <c r="L8626" i="1" l="1"/>
  <c r="P8626" i="1" s="1"/>
  <c r="Q8626" i="1" s="1"/>
  <c r="L8625" i="1" l="1"/>
  <c r="P8625" i="1" s="1"/>
  <c r="Q8625" i="1" s="1"/>
  <c r="L8624" i="1" l="1"/>
  <c r="P8624" i="1" s="1"/>
  <c r="Q8624" i="1" s="1"/>
  <c r="L8623" i="1" l="1"/>
  <c r="P8623" i="1" s="1"/>
  <c r="Q8623" i="1" s="1"/>
  <c r="L8622" i="1" l="1"/>
  <c r="P8622" i="1" s="1"/>
  <c r="Q8622" i="1" s="1"/>
  <c r="L8621" i="1" l="1"/>
  <c r="P8621" i="1" s="1"/>
  <c r="Q8621" i="1" s="1"/>
  <c r="L8620" i="1" l="1"/>
  <c r="P8620" i="1" s="1"/>
  <c r="L8619" i="1" l="1"/>
  <c r="P8619" i="1" s="1"/>
  <c r="Q8619" i="1" s="1"/>
  <c r="L8618" i="1" l="1"/>
  <c r="P8618" i="1" s="1"/>
  <c r="Q8618" i="1" s="1"/>
  <c r="L8617" i="1" l="1"/>
  <c r="P8617" i="1" s="1"/>
  <c r="Q8617" i="1" s="1"/>
  <c r="L8616" i="1" l="1"/>
  <c r="P8616" i="1" s="1"/>
  <c r="Q8616" i="1" s="1"/>
  <c r="L8615" i="1" l="1"/>
  <c r="P8615" i="1" s="1"/>
  <c r="Q8615" i="1" s="1"/>
  <c r="L8614" i="1" l="1"/>
  <c r="P8614" i="1" s="1"/>
  <c r="Q8614" i="1" s="1"/>
  <c r="L8613" i="1" l="1"/>
  <c r="P8613" i="1" s="1"/>
  <c r="Q8613" i="1" s="1"/>
  <c r="L8607" i="1" l="1"/>
  <c r="P8607" i="1" s="1"/>
  <c r="Q8607" i="1" s="1"/>
  <c r="L8606" i="1" l="1"/>
  <c r="P8606" i="1" s="1"/>
  <c r="Q8606" i="1" s="1"/>
  <c r="L8605" i="1" l="1"/>
  <c r="P8605" i="1" s="1"/>
  <c r="Q8605" i="1" s="1"/>
  <c r="L8601" i="1" l="1"/>
  <c r="P8601" i="1" s="1"/>
  <c r="Q8601" i="1" s="1"/>
  <c r="L8600" i="1" l="1"/>
  <c r="P8600" i="1" s="1"/>
  <c r="Q8600" i="1" s="1"/>
  <c r="L8599" i="1" l="1"/>
  <c r="P8599" i="1" s="1"/>
  <c r="Q8599" i="1" s="1"/>
  <c r="L8598" i="1" l="1"/>
  <c r="P8598" i="1" s="1"/>
  <c r="Q8598" i="1" s="1"/>
  <c r="L8597" i="1" l="1"/>
  <c r="P8597" i="1" s="1"/>
  <c r="Q8597" i="1" s="1"/>
  <c r="L8596" i="1" l="1"/>
  <c r="P8596" i="1" s="1"/>
  <c r="Q8596" i="1" s="1"/>
  <c r="L8595" i="1" l="1"/>
  <c r="P8595" i="1" s="1"/>
  <c r="Q8595" i="1" s="1"/>
  <c r="L8594" i="1" l="1"/>
  <c r="P8594" i="1" s="1"/>
  <c r="L8593" i="1" l="1"/>
  <c r="P8593" i="1" s="1"/>
  <c r="L8592" i="1" l="1"/>
  <c r="P8592" i="1" s="1"/>
  <c r="L8591" i="1" l="1"/>
  <c r="P8591" i="1" s="1"/>
  <c r="Q8591" i="1" s="1"/>
  <c r="L8590" i="1" l="1"/>
  <c r="P8590" i="1" s="1"/>
  <c r="Q8590" i="1" s="1"/>
  <c r="L8589" i="1" l="1"/>
  <c r="P8589" i="1" s="1"/>
  <c r="Q8589" i="1" s="1"/>
  <c r="L8588" i="1" l="1"/>
  <c r="P8588" i="1" s="1"/>
  <c r="Q8588" i="1" s="1"/>
  <c r="L8587" i="1" l="1"/>
  <c r="P8587" i="1" s="1"/>
  <c r="Q8587" i="1" s="1"/>
  <c r="L8586" i="1" l="1"/>
  <c r="P8586" i="1" s="1"/>
  <c r="Q8586" i="1" s="1"/>
  <c r="L8585" i="1" l="1"/>
  <c r="P8585" i="1" s="1"/>
  <c r="Q8585" i="1" s="1"/>
  <c r="L8584" i="1" l="1"/>
  <c r="P8584" i="1" s="1"/>
  <c r="Q8584" i="1" s="1"/>
  <c r="L8583" i="1" l="1"/>
  <c r="P8583" i="1" s="1"/>
  <c r="Q8583" i="1" s="1"/>
  <c r="L8582" i="1" l="1"/>
  <c r="P8582" i="1" s="1"/>
  <c r="Q8582" i="1" s="1"/>
  <c r="L8581" i="1" l="1"/>
  <c r="P8581" i="1" s="1"/>
  <c r="Q8581" i="1" s="1"/>
  <c r="L8580" i="1" l="1"/>
  <c r="P8580" i="1" s="1"/>
  <c r="Q8580" i="1" s="1"/>
  <c r="L8579" i="1" l="1"/>
  <c r="P8579" i="1" s="1"/>
  <c r="Q8579" i="1" s="1"/>
  <c r="L8578" i="1" l="1"/>
  <c r="P8578" i="1" s="1"/>
  <c r="Q8578" i="1" s="1"/>
  <c r="L8577" i="1" l="1"/>
  <c r="P8577" i="1" s="1"/>
  <c r="Q8577" i="1" s="1"/>
  <c r="L8576" i="1" l="1"/>
  <c r="P8576" i="1" s="1"/>
  <c r="Q8576" i="1" s="1"/>
  <c r="L8575" i="1" l="1"/>
  <c r="P8575" i="1" s="1"/>
  <c r="Q8575" i="1" s="1"/>
  <c r="L8574" i="1" l="1"/>
  <c r="P8574" i="1" s="1"/>
  <c r="Q8574" i="1" s="1"/>
  <c r="L8573" i="1" l="1"/>
  <c r="P8573" i="1" s="1"/>
  <c r="Q8573" i="1" s="1"/>
  <c r="L8572" i="1" l="1"/>
  <c r="P8572" i="1" s="1"/>
  <c r="Q8572" i="1" s="1"/>
  <c r="L8571" i="1" l="1"/>
  <c r="P8571" i="1" s="1"/>
  <c r="Q8571" i="1" s="1"/>
  <c r="L8570" i="1" l="1"/>
  <c r="P8570" i="1" s="1"/>
  <c r="Q8570" i="1" s="1"/>
  <c r="L8569" i="1" l="1"/>
  <c r="P8569" i="1" s="1"/>
  <c r="Q8569" i="1" s="1"/>
  <c r="L8568" i="1" l="1"/>
  <c r="P8568" i="1" s="1"/>
  <c r="Q8568" i="1" s="1"/>
  <c r="L8562" i="1" l="1"/>
  <c r="P8562" i="1" s="1"/>
  <c r="Q8562" i="1" s="1"/>
  <c r="L8561" i="1" l="1"/>
  <c r="P8561" i="1" s="1"/>
  <c r="Q8561" i="1" s="1"/>
  <c r="L8560" i="1" l="1"/>
  <c r="P8560" i="1" s="1"/>
  <c r="Q8560" i="1" s="1"/>
  <c r="L8556" i="1" l="1"/>
  <c r="P8556" i="1" s="1"/>
  <c r="Q8556" i="1" s="1"/>
  <c r="L8555" i="1" l="1"/>
  <c r="P8555" i="1" s="1"/>
  <c r="Q8555" i="1" s="1"/>
  <c r="L8554" i="1" l="1"/>
  <c r="P8554" i="1" s="1"/>
  <c r="Q8554" i="1" s="1"/>
  <c r="L8553" i="1" l="1"/>
  <c r="P8553" i="1" s="1"/>
  <c r="Q8553" i="1" s="1"/>
  <c r="L8552" i="1" l="1"/>
  <c r="P8552" i="1" s="1"/>
  <c r="Q8552" i="1" s="1"/>
  <c r="L8551" i="1" l="1"/>
  <c r="P8551" i="1" s="1"/>
  <c r="Q8551" i="1" s="1"/>
  <c r="L8550" i="1" l="1"/>
  <c r="P8550" i="1" s="1"/>
  <c r="Q8550" i="1" s="1"/>
  <c r="L8549" i="1" l="1"/>
  <c r="P8549" i="1" s="1"/>
  <c r="Q8549" i="1" s="1"/>
  <c r="L8548" i="1" l="1"/>
  <c r="P8548" i="1" s="1"/>
  <c r="Q8548" i="1" s="1"/>
  <c r="L8547" i="1" l="1"/>
  <c r="P8547" i="1" s="1"/>
  <c r="L8546" i="1" l="1"/>
  <c r="P8546" i="1" s="1"/>
  <c r="Q8546" i="1" s="1"/>
  <c r="L8545" i="1" l="1"/>
  <c r="P8545" i="1" s="1"/>
  <c r="Q8545" i="1" s="1"/>
  <c r="L8544" i="1" l="1"/>
  <c r="P8544" i="1" s="1"/>
  <c r="Q8544" i="1" s="1"/>
  <c r="L8543" i="1" l="1"/>
  <c r="P8543" i="1" s="1"/>
  <c r="Q8543" i="1" s="1"/>
  <c r="L8542" i="1" l="1"/>
  <c r="P8542" i="1" s="1"/>
  <c r="Q8542" i="1" s="1"/>
  <c r="L8541" i="1" l="1"/>
  <c r="P8541" i="1" s="1"/>
  <c r="Q8541" i="1" s="1"/>
  <c r="L8540" i="1" l="1"/>
  <c r="P8540" i="1" s="1"/>
  <c r="Q8540" i="1" s="1"/>
  <c r="L8539" i="1" l="1"/>
  <c r="P8539" i="1" s="1"/>
  <c r="Q8539" i="1" s="1"/>
  <c r="L8538" i="1" l="1"/>
  <c r="P8538" i="1" s="1"/>
  <c r="Q8538" i="1" s="1"/>
  <c r="L8537" i="1" l="1"/>
  <c r="P8537" i="1" s="1"/>
  <c r="Q8537" i="1" s="1"/>
  <c r="L8536" i="1" l="1"/>
  <c r="P8536" i="1" s="1"/>
  <c r="Q8536" i="1" s="1"/>
  <c r="L8535" i="1" l="1"/>
  <c r="P8535" i="1" s="1"/>
  <c r="Q8535" i="1" s="1"/>
  <c r="L8534" i="1" l="1"/>
  <c r="P8534" i="1" s="1"/>
  <c r="Q8534" i="1" s="1"/>
  <c r="L8533" i="1" l="1"/>
  <c r="P8533" i="1" s="1"/>
  <c r="Q8533" i="1" s="1"/>
  <c r="L8532" i="1" l="1"/>
  <c r="P8532" i="1" s="1"/>
  <c r="Q8532" i="1" s="1"/>
  <c r="L8531" i="1" l="1"/>
  <c r="P8531" i="1" s="1"/>
  <c r="Q8531" i="1" s="1"/>
  <c r="L8530" i="1" l="1"/>
  <c r="P8530" i="1" s="1"/>
  <c r="Q8530" i="1" s="1"/>
  <c r="L8529" i="1" l="1"/>
  <c r="P8529" i="1" s="1"/>
  <c r="Q8529" i="1" s="1"/>
  <c r="L8528" i="1" l="1"/>
  <c r="P8528" i="1" s="1"/>
  <c r="Q8528" i="1" s="1"/>
  <c r="L8527" i="1" l="1"/>
  <c r="P8527" i="1" s="1"/>
  <c r="Q8527" i="1" s="1"/>
  <c r="L8526" i="1" l="1"/>
  <c r="P8526" i="1" s="1"/>
  <c r="Q8526" i="1" s="1"/>
  <c r="L8525" i="1" l="1"/>
  <c r="P8525" i="1" s="1"/>
  <c r="Q8525" i="1" s="1"/>
  <c r="L8524" i="1" l="1"/>
  <c r="P8524" i="1" s="1"/>
  <c r="Q8524" i="1" s="1"/>
  <c r="L8518" i="1" l="1"/>
  <c r="P8518" i="1" s="1"/>
  <c r="Q8518" i="1" s="1"/>
  <c r="L8516" i="1" l="1"/>
  <c r="P8516" i="1" s="1"/>
  <c r="Q8516" i="1" s="1"/>
  <c r="L8515" i="1" l="1"/>
  <c r="P8515" i="1" s="1"/>
  <c r="Q8515" i="1" s="1"/>
  <c r="L8514" i="1" l="1"/>
  <c r="P8514" i="1" s="1"/>
  <c r="Q8514" i="1" s="1"/>
  <c r="L8513" i="1" l="1"/>
  <c r="P8513" i="1" s="1"/>
  <c r="Q8513" i="1" s="1"/>
  <c r="L8509" i="1" l="1"/>
  <c r="P8509" i="1" s="1"/>
  <c r="Q8509" i="1" s="1"/>
  <c r="L8508" i="1" l="1"/>
  <c r="P8508" i="1" s="1"/>
  <c r="Q8508" i="1" s="1"/>
  <c r="L8507" i="1" l="1"/>
  <c r="P8507" i="1" s="1"/>
  <c r="Q8507" i="1" s="1"/>
  <c r="L8506" i="1" l="1"/>
  <c r="P8506" i="1" s="1"/>
  <c r="Q8506" i="1" s="1"/>
  <c r="L8505" i="1" l="1"/>
  <c r="P8505" i="1" s="1"/>
  <c r="L8504" i="1" l="1"/>
  <c r="P8504" i="1" s="1"/>
  <c r="Q8504" i="1" s="1"/>
  <c r="L8503" i="1" l="1"/>
  <c r="P8503" i="1" s="1"/>
  <c r="Q8503" i="1" s="1"/>
  <c r="L8502" i="1" l="1"/>
  <c r="P8502" i="1" s="1"/>
  <c r="Q8502" i="1" s="1"/>
  <c r="L8501" i="1" l="1"/>
  <c r="P8501" i="1" s="1"/>
  <c r="Q8501" i="1" s="1"/>
  <c r="L8500" i="1" l="1"/>
  <c r="P8500" i="1" s="1"/>
  <c r="Q8500" i="1" s="1"/>
  <c r="L8499" i="1" l="1"/>
  <c r="P8499" i="1" s="1"/>
  <c r="Q8499" i="1" s="1"/>
  <c r="L8498" i="1" l="1"/>
  <c r="P8498" i="1" s="1"/>
  <c r="Q8498" i="1" s="1"/>
  <c r="L8497" i="1" l="1"/>
  <c r="P8497" i="1" s="1"/>
  <c r="Q8497" i="1" s="1"/>
  <c r="L8496" i="1" l="1"/>
  <c r="P8496" i="1" s="1"/>
  <c r="Q8496" i="1" s="1"/>
  <c r="L8495" i="1" l="1"/>
  <c r="P8495" i="1" s="1"/>
  <c r="Q8495" i="1" s="1"/>
  <c r="L8494" i="1" l="1"/>
  <c r="P8494" i="1" s="1"/>
  <c r="Q8494" i="1" s="1"/>
  <c r="L8493" i="1" l="1"/>
  <c r="P8493" i="1" s="1"/>
  <c r="Q8493" i="1" s="1"/>
  <c r="L8492" i="1" l="1"/>
  <c r="P8492" i="1" s="1"/>
  <c r="Q8492" i="1" s="1"/>
  <c r="L8491" i="1" l="1"/>
  <c r="P8491" i="1" s="1"/>
  <c r="Q8491" i="1" s="1"/>
  <c r="L8490" i="1" l="1"/>
  <c r="P8490" i="1" s="1"/>
  <c r="Q8490" i="1" s="1"/>
  <c r="L8489" i="1" l="1"/>
  <c r="P8489" i="1" s="1"/>
  <c r="Q8489" i="1" s="1"/>
  <c r="L8488" i="1" l="1"/>
  <c r="P8488" i="1" s="1"/>
  <c r="Q8488" i="1" s="1"/>
  <c r="L8487" i="1" l="1"/>
  <c r="P8487" i="1" s="1"/>
  <c r="Q8487" i="1" s="1"/>
  <c r="L8486" i="1" l="1"/>
  <c r="P8486" i="1" s="1"/>
  <c r="Q8486" i="1" s="1"/>
  <c r="L8485" i="1" l="1"/>
  <c r="P8485" i="1" s="1"/>
  <c r="Q8485" i="1" s="1"/>
  <c r="L8484" i="1" l="1"/>
  <c r="P8484" i="1" s="1"/>
  <c r="Q8484" i="1" s="1"/>
  <c r="L8483" i="1" l="1"/>
  <c r="P8483" i="1" s="1"/>
  <c r="Q8483" i="1" s="1"/>
  <c r="L8482" i="1" l="1"/>
  <c r="P8482" i="1" s="1"/>
  <c r="Q8482" i="1" s="1"/>
  <c r="L8481" i="1" l="1"/>
  <c r="P8481" i="1" s="1"/>
  <c r="Q8481" i="1" s="1"/>
  <c r="L8480" i="1" l="1"/>
  <c r="P8480" i="1" s="1"/>
  <c r="Q8480" i="1" s="1"/>
  <c r="L8479" i="1" l="1"/>
  <c r="P8479" i="1" s="1"/>
  <c r="Q8479" i="1" s="1"/>
  <c r="L8471" i="1" l="1"/>
  <c r="P8471" i="1" s="1"/>
  <c r="Q8471" i="1" s="1"/>
  <c r="L8468" i="1" l="1"/>
  <c r="P8468" i="1" s="1"/>
  <c r="Q8468" i="1" s="1"/>
  <c r="L8467" i="1" l="1"/>
  <c r="P8467" i="1" s="1"/>
  <c r="Q8467" i="1" s="1"/>
  <c r="L8466" i="1" l="1"/>
  <c r="P8466" i="1" s="1"/>
  <c r="Q8466" i="1" s="1"/>
  <c r="L8462" i="1" l="1"/>
  <c r="P8462" i="1" s="1"/>
  <c r="Q8462" i="1" s="1"/>
  <c r="L8461" i="1" l="1"/>
  <c r="P8461" i="1" s="1"/>
  <c r="Q8461" i="1" s="1"/>
  <c r="L8460" i="1" l="1"/>
  <c r="P8460" i="1" s="1"/>
  <c r="Q8460" i="1" s="1"/>
  <c r="L8459" i="1" l="1"/>
  <c r="P8459" i="1" s="1"/>
  <c r="L8458" i="1" l="1"/>
  <c r="P8458" i="1" s="1"/>
  <c r="Q8458" i="1" s="1"/>
  <c r="L8457" i="1" l="1"/>
  <c r="P8457" i="1" s="1"/>
  <c r="Q8457" i="1" s="1"/>
  <c r="L8456" i="1" l="1"/>
  <c r="P8456" i="1" s="1"/>
  <c r="Q8456" i="1" s="1"/>
  <c r="L8455" i="1" l="1"/>
  <c r="P8455" i="1" s="1"/>
  <c r="Q8455" i="1" s="1"/>
  <c r="L8454" i="1" l="1"/>
  <c r="P8454" i="1" s="1"/>
  <c r="Q8454" i="1" s="1"/>
  <c r="L8453" i="1" l="1"/>
  <c r="P8453" i="1" s="1"/>
  <c r="Q8453" i="1" s="1"/>
  <c r="L8452" i="1" l="1"/>
  <c r="P8452" i="1" s="1"/>
  <c r="Q8452" i="1" s="1"/>
  <c r="L8451" i="1" l="1"/>
  <c r="P8451" i="1" s="1"/>
  <c r="Q8451" i="1" s="1"/>
  <c r="L8450" i="1" l="1"/>
  <c r="P8450" i="1" s="1"/>
  <c r="Q8450" i="1" s="1"/>
  <c r="L8449" i="1" l="1"/>
  <c r="P8449" i="1" s="1"/>
  <c r="Q8449" i="1" s="1"/>
  <c r="L8448" i="1" l="1"/>
  <c r="P8448" i="1" s="1"/>
  <c r="Q8448" i="1" s="1"/>
  <c r="L8447" i="1" l="1"/>
  <c r="P8447" i="1" s="1"/>
  <c r="Q8447" i="1" s="1"/>
  <c r="L8446" i="1" l="1"/>
  <c r="P8446" i="1" s="1"/>
  <c r="Q8446" i="1" s="1"/>
  <c r="L8445" i="1" l="1"/>
  <c r="P8445" i="1" s="1"/>
  <c r="Q8445" i="1" s="1"/>
  <c r="L8444" i="1" l="1"/>
  <c r="P8444" i="1" s="1"/>
  <c r="Q8444" i="1" s="1"/>
  <c r="L8443" i="1" l="1"/>
  <c r="P8443" i="1" s="1"/>
  <c r="Q8443" i="1" s="1"/>
  <c r="L8442" i="1" l="1"/>
  <c r="P8442" i="1" s="1"/>
  <c r="Q8442" i="1" s="1"/>
  <c r="L8441" i="1" l="1"/>
  <c r="P8441" i="1" s="1"/>
  <c r="Q8441" i="1" s="1"/>
  <c r="L8440" i="1" l="1"/>
  <c r="P8440" i="1" s="1"/>
  <c r="Q8440" i="1" s="1"/>
  <c r="L8439" i="1" l="1"/>
  <c r="P8439" i="1" s="1"/>
  <c r="Q8439" i="1" s="1"/>
  <c r="L8438" i="1" l="1"/>
  <c r="P8438" i="1" s="1"/>
  <c r="Q8438" i="1" s="1"/>
  <c r="L8437" i="1" l="1"/>
  <c r="P8437" i="1" s="1"/>
  <c r="Q8437" i="1" s="1"/>
  <c r="L8436" i="1" l="1"/>
  <c r="P8436" i="1" s="1"/>
  <c r="Q8436" i="1" s="1"/>
  <c r="L8435" i="1" l="1"/>
  <c r="P8435" i="1" s="1"/>
  <c r="L8434" i="1" l="1"/>
  <c r="P8434" i="1" s="1"/>
  <c r="Q8434" i="1" s="1"/>
  <c r="L8433" i="1" l="1"/>
  <c r="P8433" i="1" s="1"/>
  <c r="Q8433" i="1" s="1"/>
  <c r="L8432" i="1" l="1"/>
  <c r="P8432" i="1" s="1"/>
  <c r="Q8432" i="1" s="1"/>
  <c r="L8431" i="1" l="1"/>
  <c r="P8431" i="1" s="1"/>
  <c r="Q8431" i="1" s="1"/>
  <c r="L8430" i="1" l="1"/>
  <c r="P8430" i="1" s="1"/>
  <c r="Q8430" i="1" s="1"/>
  <c r="L8429" i="1" l="1"/>
  <c r="P8429" i="1" s="1"/>
  <c r="Q8429" i="1" s="1"/>
  <c r="L8428" i="1" l="1"/>
  <c r="P8428" i="1" s="1"/>
  <c r="Q8428" i="1" s="1"/>
  <c r="L8427" i="1" l="1"/>
  <c r="P8427" i="1" s="1"/>
  <c r="Q8427" i="1" s="1"/>
  <c r="L8426" i="1" l="1"/>
  <c r="P8426" i="1" s="1"/>
  <c r="Q8426" i="1" s="1"/>
  <c r="L8425" i="1" l="1"/>
  <c r="P8425" i="1" s="1"/>
  <c r="Q8425" i="1" s="1"/>
  <c r="L8424" i="1" l="1"/>
  <c r="P8424" i="1" s="1"/>
  <c r="Q8424" i="1" s="1"/>
  <c r="L8423" i="1" l="1"/>
  <c r="P8423" i="1" s="1"/>
  <c r="Q8423" i="1" s="1"/>
  <c r="L8422" i="1" l="1"/>
  <c r="P8422" i="1" s="1"/>
  <c r="Q8422" i="1" s="1"/>
  <c r="L8421" i="1" l="1"/>
  <c r="P8421" i="1" s="1"/>
  <c r="Q8421" i="1" s="1"/>
  <c r="L8420" i="1" l="1"/>
  <c r="P8420" i="1" s="1"/>
  <c r="Q8420" i="1" s="1"/>
  <c r="L8419" i="1" l="1"/>
  <c r="P8419" i="1" s="1"/>
  <c r="Q8419" i="1" s="1"/>
  <c r="L8418" i="1" l="1"/>
  <c r="P8418" i="1" s="1"/>
  <c r="Q8418" i="1" s="1"/>
  <c r="L8417" i="1" l="1"/>
  <c r="P8417" i="1" s="1"/>
  <c r="Q8417" i="1" s="1"/>
  <c r="L8416" i="1" l="1"/>
  <c r="P8416" i="1" s="1"/>
  <c r="Q8416" i="1" s="1"/>
  <c r="L8415" i="1" l="1"/>
  <c r="P8415" i="1" s="1"/>
  <c r="Q8415" i="1" s="1"/>
  <c r="L8414" i="1" l="1"/>
  <c r="P8414" i="1" s="1"/>
  <c r="L8413" i="1" l="1"/>
  <c r="P8413" i="1" s="1"/>
  <c r="Q8413" i="1" s="1"/>
  <c r="L8412" i="1" l="1"/>
  <c r="P8412" i="1" s="1"/>
  <c r="Q8412" i="1" s="1"/>
  <c r="L8408" i="1" l="1"/>
  <c r="P8408" i="1" s="1"/>
  <c r="Q8408" i="1" s="1"/>
  <c r="L8407" i="1" l="1"/>
  <c r="P8407" i="1" s="1"/>
  <c r="Q8407" i="1" s="1"/>
  <c r="L8406" i="1" l="1"/>
  <c r="P8406" i="1" s="1"/>
  <c r="Q8406" i="1" s="1"/>
  <c r="L8405" i="1" l="1"/>
  <c r="P8405" i="1" s="1"/>
  <c r="Q8405" i="1" s="1"/>
  <c r="L8404" i="1" l="1"/>
  <c r="P8404" i="1" s="1"/>
  <c r="Q8404" i="1" s="1"/>
  <c r="L8403" i="1" l="1"/>
  <c r="P8403" i="1" s="1"/>
  <c r="Q8403" i="1" s="1"/>
  <c r="L8402" i="1" l="1"/>
  <c r="P8402" i="1" s="1"/>
  <c r="Q8402" i="1" s="1"/>
  <c r="L8401" i="1" l="1"/>
  <c r="P8401" i="1" s="1"/>
  <c r="Q8401" i="1" s="1"/>
  <c r="L8400" i="1" l="1"/>
  <c r="P8400" i="1" s="1"/>
  <c r="Q8400" i="1" s="1"/>
  <c r="L8399" i="1" l="1"/>
  <c r="P8399" i="1" s="1"/>
  <c r="Q8399" i="1" s="1"/>
  <c r="L8398" i="1" l="1"/>
  <c r="P8398" i="1" s="1"/>
  <c r="Q8398" i="1" s="1"/>
  <c r="L8397" i="1" l="1"/>
  <c r="P8397" i="1" s="1"/>
  <c r="Q8397" i="1" s="1"/>
  <c r="L8396" i="1" l="1"/>
  <c r="P8396" i="1" s="1"/>
  <c r="Q8396" i="1" s="1"/>
  <c r="L8395" i="1" l="1"/>
  <c r="P8395" i="1" s="1"/>
  <c r="Q8395" i="1" s="1"/>
  <c r="L8394" i="1" l="1"/>
  <c r="P8394" i="1" s="1"/>
  <c r="Q8394" i="1" s="1"/>
  <c r="L8393" i="1" l="1"/>
  <c r="P8393" i="1" s="1"/>
  <c r="Q8393" i="1" s="1"/>
  <c r="L8392" i="1" l="1"/>
  <c r="P8392" i="1" s="1"/>
  <c r="Q8392" i="1" s="1"/>
  <c r="L8391" i="1" l="1"/>
  <c r="P8391" i="1" s="1"/>
  <c r="Q8391" i="1" s="1"/>
  <c r="L8390" i="1" l="1"/>
  <c r="P8390" i="1" s="1"/>
  <c r="Q8390" i="1" s="1"/>
  <c r="L8389" i="1" l="1"/>
  <c r="P8389" i="1" s="1"/>
  <c r="Q8389" i="1" s="1"/>
  <c r="L8388" i="1" l="1"/>
  <c r="P8388" i="1" s="1"/>
  <c r="Q8388" i="1" s="1"/>
  <c r="L8387" i="1" l="1"/>
  <c r="P8387" i="1" s="1"/>
  <c r="Q8387" i="1" s="1"/>
  <c r="L8386" i="1" l="1"/>
  <c r="P8386" i="1" s="1"/>
  <c r="Q8386" i="1" s="1"/>
  <c r="L8385" i="1" l="1"/>
  <c r="P8385" i="1" s="1"/>
  <c r="Q8385" i="1" s="1"/>
  <c r="L8384" i="1" l="1"/>
  <c r="P8384" i="1" s="1"/>
  <c r="Q8384" i="1" s="1"/>
  <c r="L8383" i="1" l="1"/>
  <c r="P8383" i="1" s="1"/>
  <c r="Q8383" i="1" s="1"/>
  <c r="L8382" i="1" l="1"/>
  <c r="P8382" i="1" s="1"/>
  <c r="Q8382" i="1" s="1"/>
  <c r="L8381" i="1" l="1"/>
  <c r="P8381" i="1" s="1"/>
  <c r="Q8381" i="1" s="1"/>
  <c r="L8380" i="1" l="1"/>
  <c r="P8380" i="1" s="1"/>
  <c r="Q8380" i="1" s="1"/>
  <c r="L8379" i="1" l="1"/>
  <c r="P8379" i="1" s="1"/>
  <c r="Q8379" i="1" s="1"/>
  <c r="L8378" i="1" l="1"/>
  <c r="P8378" i="1" s="1"/>
  <c r="Q8378" i="1" s="1"/>
  <c r="L8377" i="1" l="1"/>
  <c r="P8377" i="1" s="1"/>
  <c r="Q8377" i="1" s="1"/>
  <c r="L8376" i="1" l="1"/>
  <c r="P8376" i="1" s="1"/>
  <c r="Q8376" i="1" s="1"/>
  <c r="L8375" i="1" l="1"/>
  <c r="P8375" i="1" s="1"/>
  <c r="Q8375" i="1" s="1"/>
  <c r="L8374" i="1" l="1"/>
  <c r="P8374" i="1" s="1"/>
  <c r="Q8374" i="1" s="1"/>
  <c r="L8373" i="1" l="1"/>
  <c r="P8373" i="1" s="1"/>
  <c r="Q8373" i="1" s="1"/>
  <c r="L8372" i="1" l="1"/>
  <c r="P8372" i="1" s="1"/>
  <c r="Q8372" i="1" s="1"/>
  <c r="L8371" i="1" l="1"/>
  <c r="P8371" i="1" s="1"/>
  <c r="Q8371" i="1" s="1"/>
  <c r="L8365" i="1" l="1"/>
  <c r="P8365" i="1" s="1"/>
  <c r="L8364" i="1" l="1"/>
  <c r="P8364" i="1" s="1"/>
  <c r="Q8364" i="1" s="1"/>
  <c r="L8362" i="1" l="1"/>
  <c r="P8362" i="1" s="1"/>
  <c r="Q8362" i="1" s="1"/>
  <c r="L8361" i="1" l="1"/>
  <c r="P8361" i="1" s="1"/>
  <c r="Q8361" i="1" s="1"/>
  <c r="L8360" i="1" l="1"/>
  <c r="P8360" i="1" s="1"/>
  <c r="Q8360" i="1" s="1"/>
  <c r="L8356" i="1" l="1"/>
  <c r="P8356" i="1" s="1"/>
  <c r="Q8356" i="1" s="1"/>
  <c r="L8355" i="1" l="1"/>
  <c r="P8355" i="1" s="1"/>
  <c r="Q8355" i="1" s="1"/>
  <c r="L8354" i="1" l="1"/>
  <c r="P8354" i="1" s="1"/>
  <c r="Q8354" i="1" s="1"/>
  <c r="L8353" i="1" l="1"/>
  <c r="P8353" i="1" s="1"/>
  <c r="Q8353" i="1" s="1"/>
  <c r="L8352" i="1" l="1"/>
  <c r="P8352" i="1" s="1"/>
  <c r="Q8352" i="1" s="1"/>
  <c r="L8351" i="1" l="1"/>
  <c r="P8351" i="1" s="1"/>
  <c r="Q8351" i="1" s="1"/>
  <c r="L8350" i="1" l="1"/>
  <c r="P8350" i="1" s="1"/>
  <c r="Q8350" i="1" s="1"/>
  <c r="L8349" i="1" l="1"/>
  <c r="P8349" i="1" s="1"/>
  <c r="Q8349" i="1" s="1"/>
  <c r="L8348" i="1" l="1"/>
  <c r="P8348" i="1" s="1"/>
  <c r="Q8348" i="1" s="1"/>
  <c r="L8347" i="1" l="1"/>
  <c r="P8347" i="1" s="1"/>
  <c r="Q8347" i="1" s="1"/>
  <c r="L8346" i="1" l="1"/>
  <c r="P8346" i="1" s="1"/>
  <c r="Q8346" i="1" s="1"/>
  <c r="L8345" i="1" l="1"/>
  <c r="P8345" i="1" s="1"/>
  <c r="Q8345" i="1" s="1"/>
  <c r="L8344" i="1" l="1"/>
  <c r="P8344" i="1" s="1"/>
  <c r="Q8344" i="1" s="1"/>
  <c r="L8343" i="1" l="1"/>
  <c r="P8343" i="1" s="1"/>
  <c r="Q8343" i="1" s="1"/>
  <c r="L8342" i="1" l="1"/>
  <c r="P8342" i="1" s="1"/>
  <c r="Q8342" i="1" s="1"/>
  <c r="L8341" i="1" l="1"/>
  <c r="P8341" i="1" s="1"/>
  <c r="Q8341" i="1" s="1"/>
  <c r="L8340" i="1" l="1"/>
  <c r="P8340" i="1" s="1"/>
  <c r="Q8340" i="1" s="1"/>
  <c r="L8339" i="1" l="1"/>
  <c r="P8339" i="1" s="1"/>
  <c r="Q8339" i="1" s="1"/>
  <c r="L8338" i="1" l="1"/>
  <c r="P8338" i="1" s="1"/>
  <c r="Q8338" i="1" s="1"/>
  <c r="L8337" i="1" l="1"/>
  <c r="P8337" i="1" s="1"/>
  <c r="Q8337" i="1" s="1"/>
  <c r="L8336" i="1" l="1"/>
  <c r="P8336" i="1" s="1"/>
  <c r="Q8336" i="1" s="1"/>
  <c r="L8335" i="1" l="1"/>
  <c r="P8335" i="1" s="1"/>
  <c r="Q8335" i="1" s="1"/>
  <c r="L8334" i="1" l="1"/>
  <c r="P8334" i="1" s="1"/>
  <c r="Q8334" i="1" s="1"/>
  <c r="L8333" i="1" l="1"/>
  <c r="P8333" i="1" s="1"/>
  <c r="Q8333" i="1" s="1"/>
  <c r="L8332" i="1" l="1"/>
  <c r="P8332" i="1" s="1"/>
  <c r="L8331" i="1" l="1"/>
  <c r="P8331" i="1" s="1"/>
  <c r="Q8331" i="1" s="1"/>
  <c r="L8330" i="1" l="1"/>
  <c r="P8330" i="1" s="1"/>
  <c r="Q8330" i="1" s="1"/>
  <c r="L8329" i="1" l="1"/>
  <c r="P8329" i="1" s="1"/>
  <c r="Q8329" i="1" s="1"/>
  <c r="L8328" i="1" l="1"/>
  <c r="P8328" i="1" s="1"/>
  <c r="Q8328" i="1" s="1"/>
  <c r="L8327" i="1" l="1"/>
  <c r="P8327" i="1" s="1"/>
  <c r="Q8327" i="1" s="1"/>
  <c r="L8326" i="1" l="1"/>
  <c r="P8326" i="1" s="1"/>
  <c r="Q8326" i="1" s="1"/>
  <c r="L8325" i="1" l="1"/>
  <c r="P8325" i="1" s="1"/>
  <c r="Q8325" i="1" s="1"/>
  <c r="L8319" i="1" l="1"/>
  <c r="P8319" i="1" s="1"/>
  <c r="Q8319" i="1" s="1"/>
  <c r="L8318" i="1" l="1"/>
  <c r="P8318" i="1" s="1"/>
  <c r="Q8318" i="1" s="1"/>
  <c r="L8314" i="1" l="1"/>
  <c r="P8314" i="1" s="1"/>
  <c r="Q8314" i="1" s="1"/>
  <c r="L8313" i="1" l="1"/>
  <c r="P8313" i="1" s="1"/>
  <c r="Q8313" i="1" s="1"/>
  <c r="L8312" i="1" l="1"/>
  <c r="P8312" i="1" s="1"/>
  <c r="Q8312" i="1" s="1"/>
  <c r="L8311" i="1" l="1"/>
  <c r="P8311" i="1" s="1"/>
  <c r="Q8311" i="1" s="1"/>
  <c r="L8310" i="1" l="1"/>
  <c r="P8310" i="1" s="1"/>
  <c r="Q8310" i="1" s="1"/>
  <c r="L8309" i="1" l="1"/>
  <c r="P8309" i="1" s="1"/>
  <c r="Q8309" i="1" s="1"/>
  <c r="L8308" i="1" l="1"/>
  <c r="P8308" i="1" s="1"/>
  <c r="Q8308" i="1" s="1"/>
  <c r="L8307" i="1" l="1"/>
  <c r="P8307" i="1" s="1"/>
  <c r="Q8307" i="1" s="1"/>
  <c r="L8306" i="1" l="1"/>
  <c r="P8306" i="1" s="1"/>
  <c r="Q8306" i="1" s="1"/>
  <c r="L8305" i="1" l="1"/>
  <c r="P8305" i="1" s="1"/>
  <c r="Q8305" i="1" s="1"/>
  <c r="L8304" i="1" l="1"/>
  <c r="P8304" i="1" s="1"/>
  <c r="Q8304" i="1" s="1"/>
  <c r="L8303" i="1" l="1"/>
  <c r="P8303" i="1" s="1"/>
  <c r="Q8303" i="1" s="1"/>
  <c r="L8302" i="1" l="1"/>
  <c r="P8302" i="1" s="1"/>
  <c r="Q8302" i="1" s="1"/>
  <c r="L8301" i="1" l="1"/>
  <c r="P8301" i="1" s="1"/>
  <c r="Q8301" i="1" s="1"/>
  <c r="L8300" i="1" l="1"/>
  <c r="P8300" i="1" s="1"/>
  <c r="Q8300" i="1" s="1"/>
  <c r="L8299" i="1" l="1"/>
  <c r="P8299" i="1" s="1"/>
  <c r="Q8299" i="1" s="1"/>
  <c r="L8298" i="1" l="1"/>
  <c r="P8298" i="1" s="1"/>
  <c r="Q8298" i="1" s="1"/>
  <c r="L8297" i="1" l="1"/>
  <c r="P8297" i="1" s="1"/>
  <c r="Q8297" i="1" s="1"/>
  <c r="L8296" i="1" l="1"/>
  <c r="P8296" i="1" s="1"/>
  <c r="Q8296" i="1" s="1"/>
  <c r="L8295" i="1" l="1"/>
  <c r="P8295" i="1" s="1"/>
  <c r="Q8295" i="1" s="1"/>
  <c r="L8294" i="1" l="1"/>
  <c r="P8294" i="1" s="1"/>
  <c r="Q8294" i="1" s="1"/>
  <c r="L8293" i="1" l="1"/>
  <c r="P8293" i="1" s="1"/>
  <c r="Q8293" i="1" s="1"/>
  <c r="L8292" i="1" l="1"/>
  <c r="P8292" i="1" s="1"/>
  <c r="Q8292" i="1" s="1"/>
  <c r="L8291" i="1" l="1"/>
  <c r="P8291" i="1" s="1"/>
  <c r="Q8291" i="1" s="1"/>
  <c r="L8290" i="1" l="1"/>
  <c r="P8290" i="1" s="1"/>
  <c r="Q8290" i="1" s="1"/>
  <c r="L8289" i="1" l="1"/>
  <c r="P8289" i="1" s="1"/>
  <c r="Q8289" i="1" s="1"/>
  <c r="L8288" i="1" l="1"/>
  <c r="P8288" i="1" s="1"/>
  <c r="Q8288" i="1" s="1"/>
  <c r="L8287" i="1" l="1"/>
  <c r="P8287" i="1" s="1"/>
  <c r="Q8287" i="1" s="1"/>
  <c r="L8286" i="1" l="1"/>
  <c r="P8286" i="1" s="1"/>
  <c r="Q8286" i="1" s="1"/>
  <c r="L8285" i="1" l="1"/>
  <c r="P8285" i="1" s="1"/>
  <c r="Q8285" i="1" s="1"/>
  <c r="L8284" i="1" l="1"/>
  <c r="P8284" i="1" s="1"/>
  <c r="Q8284" i="1" s="1"/>
  <c r="L8278" i="1" l="1"/>
  <c r="P8278" i="1" s="1"/>
  <c r="Q8278" i="1" s="1"/>
  <c r="L8277" i="1" l="1"/>
  <c r="P8277" i="1" s="1"/>
  <c r="Q8277" i="1" s="1"/>
  <c r="L8273" i="1" l="1"/>
  <c r="P8273" i="1" s="1"/>
  <c r="Q8273" i="1" s="1"/>
  <c r="L8272" i="1" l="1"/>
  <c r="P8272" i="1" s="1"/>
  <c r="Q8272" i="1" s="1"/>
  <c r="L8271" i="1" l="1"/>
  <c r="P8271" i="1" s="1"/>
  <c r="Q8271" i="1" s="1"/>
  <c r="L8270" i="1" l="1"/>
  <c r="P8270" i="1" s="1"/>
  <c r="Q8270" i="1" s="1"/>
  <c r="L8269" i="1" l="1"/>
  <c r="P8269" i="1" s="1"/>
  <c r="Q8269" i="1" s="1"/>
  <c r="L8268" i="1" l="1"/>
  <c r="P8268" i="1" s="1"/>
  <c r="Q8268" i="1" s="1"/>
  <c r="L8267" i="1" l="1"/>
  <c r="P8267" i="1" s="1"/>
  <c r="Q8267" i="1" s="1"/>
  <c r="L8266" i="1" l="1"/>
  <c r="P8266" i="1" s="1"/>
  <c r="Q8266" i="1" s="1"/>
  <c r="L8265" i="1" l="1"/>
  <c r="P8265" i="1" s="1"/>
  <c r="Q8265" i="1" s="1"/>
  <c r="L8264" i="1" l="1"/>
  <c r="P8264" i="1" s="1"/>
  <c r="Q8264" i="1" s="1"/>
  <c r="L8263" i="1" l="1"/>
  <c r="P8263" i="1" s="1"/>
  <c r="Q8263" i="1" s="1"/>
  <c r="L8262" i="1" l="1"/>
  <c r="P8262" i="1" s="1"/>
  <c r="Q8262" i="1" s="1"/>
  <c r="L8261" i="1" l="1"/>
  <c r="P8261" i="1" s="1"/>
  <c r="Q8261" i="1" s="1"/>
  <c r="L8260" i="1" l="1"/>
  <c r="P8260" i="1" s="1"/>
  <c r="Q8260" i="1" s="1"/>
  <c r="L8259" i="1" l="1"/>
  <c r="P8259" i="1" s="1"/>
  <c r="Q8259" i="1" s="1"/>
  <c r="L8258" i="1" l="1"/>
  <c r="P8258" i="1" s="1"/>
  <c r="Q8258" i="1" s="1"/>
  <c r="L8257" i="1" l="1"/>
  <c r="P8257" i="1" s="1"/>
  <c r="Q8257" i="1" s="1"/>
  <c r="L8256" i="1" l="1"/>
  <c r="P8256" i="1" s="1"/>
  <c r="Q8256" i="1" s="1"/>
  <c r="L8255" i="1" l="1"/>
  <c r="P8255" i="1" s="1"/>
  <c r="Q8255" i="1" s="1"/>
  <c r="L8254" i="1" l="1"/>
  <c r="P8254" i="1" s="1"/>
  <c r="Q8254" i="1" s="1"/>
  <c r="L8253" i="1" l="1"/>
  <c r="P8253" i="1" s="1"/>
  <c r="Q8253" i="1" s="1"/>
  <c r="L8252" i="1" l="1"/>
  <c r="P8252" i="1" s="1"/>
  <c r="Q8252" i="1" s="1"/>
  <c r="L8251" i="1" l="1"/>
  <c r="P8251" i="1" s="1"/>
  <c r="Q8251" i="1" s="1"/>
  <c r="L8250" i="1" l="1"/>
  <c r="P8250" i="1" s="1"/>
  <c r="Q8250" i="1" s="1"/>
  <c r="L8249" i="1" l="1"/>
  <c r="P8249" i="1" s="1"/>
  <c r="Q8249" i="1" s="1"/>
  <c r="L8248" i="1" l="1"/>
  <c r="P8248" i="1" s="1"/>
  <c r="Q8248" i="1" s="1"/>
  <c r="L8247" i="1" l="1"/>
  <c r="P8247" i="1" s="1"/>
  <c r="Q8247" i="1" s="1"/>
  <c r="L8246" i="1" l="1"/>
  <c r="P8246" i="1" s="1"/>
  <c r="Q8246" i="1" s="1"/>
  <c r="L8245" i="1" l="1"/>
  <c r="P8245" i="1" s="1"/>
  <c r="Q8245" i="1" s="1"/>
  <c r="L8244" i="1" l="1"/>
  <c r="P8244" i="1" s="1"/>
  <c r="Q8244" i="1" s="1"/>
  <c r="L8243" i="1" l="1"/>
  <c r="P8243" i="1" s="1"/>
  <c r="Q8243" i="1" s="1"/>
  <c r="L8242" i="1" l="1"/>
  <c r="P8242" i="1" s="1"/>
  <c r="Q8242" i="1" s="1"/>
  <c r="L8236" i="1" l="1"/>
  <c r="P8236" i="1" s="1"/>
  <c r="Q8236" i="1" s="1"/>
  <c r="L8235" i="1" l="1"/>
  <c r="P8235" i="1" s="1"/>
  <c r="Q8235" i="1" s="1"/>
  <c r="L8231" i="1" l="1"/>
  <c r="P8231" i="1" s="1"/>
  <c r="Q8231" i="1" s="1"/>
  <c r="L8230" i="1" l="1"/>
  <c r="P8230" i="1" s="1"/>
  <c r="Q8230" i="1" s="1"/>
  <c r="L8229" i="1" l="1"/>
  <c r="P8229" i="1" s="1"/>
  <c r="Q8229" i="1" s="1"/>
  <c r="L8228" i="1" l="1"/>
  <c r="P8228" i="1" s="1"/>
  <c r="Q8228" i="1" s="1"/>
  <c r="L8227" i="1" l="1"/>
  <c r="P8227" i="1" s="1"/>
  <c r="Q8227" i="1" s="1"/>
  <c r="L8226" i="1" l="1"/>
  <c r="P8226" i="1" s="1"/>
  <c r="Q8226" i="1" s="1"/>
  <c r="L8225" i="1" l="1"/>
  <c r="P8225" i="1" s="1"/>
  <c r="Q8225" i="1" s="1"/>
  <c r="L8224" i="1" l="1"/>
  <c r="P8224" i="1" s="1"/>
  <c r="Q8224" i="1" s="1"/>
  <c r="L8223" i="1" l="1"/>
  <c r="P8223" i="1" s="1"/>
  <c r="Q8223" i="1" s="1"/>
  <c r="L8222" i="1" l="1"/>
  <c r="P8222" i="1" s="1"/>
  <c r="Q8222" i="1" s="1"/>
  <c r="L8221" i="1" l="1"/>
  <c r="P8221" i="1" s="1"/>
  <c r="Q8221" i="1" s="1"/>
  <c r="L8220" i="1" l="1"/>
  <c r="P8220" i="1" s="1"/>
  <c r="Q8220" i="1" s="1"/>
  <c r="L8219" i="1" l="1"/>
  <c r="P8219" i="1" s="1"/>
  <c r="Q8219" i="1" s="1"/>
  <c r="L8218" i="1" l="1"/>
  <c r="P8218" i="1" s="1"/>
  <c r="Q8218" i="1" s="1"/>
  <c r="L8217" i="1" l="1"/>
  <c r="P8217" i="1" s="1"/>
  <c r="Q8217" i="1" s="1"/>
  <c r="L8216" i="1" l="1"/>
  <c r="P8216" i="1" s="1"/>
  <c r="Q8216" i="1" s="1"/>
  <c r="L8215" i="1" l="1"/>
  <c r="P8215" i="1" s="1"/>
  <c r="Q8215" i="1" s="1"/>
  <c r="L8214" i="1" l="1"/>
  <c r="P8214" i="1" s="1"/>
  <c r="Q8214" i="1" s="1"/>
  <c r="L8213" i="1" l="1"/>
  <c r="P8213" i="1" s="1"/>
  <c r="Q8213" i="1" s="1"/>
  <c r="L8212" i="1" l="1"/>
  <c r="P8212" i="1" s="1"/>
  <c r="L8211" i="1" l="1"/>
  <c r="P8211" i="1" s="1"/>
  <c r="Q8211" i="1" s="1"/>
  <c r="L8210" i="1" l="1"/>
  <c r="P8210" i="1" s="1"/>
  <c r="Q8210" i="1" s="1"/>
  <c r="L8209" i="1" l="1"/>
  <c r="P8209" i="1" s="1"/>
  <c r="Q8209" i="1" s="1"/>
  <c r="L8208" i="1" l="1"/>
  <c r="P8208" i="1" s="1"/>
  <c r="Q8208" i="1" s="1"/>
  <c r="L8207" i="1" l="1"/>
  <c r="P8207" i="1" s="1"/>
  <c r="L8206" i="1" l="1"/>
  <c r="P8206" i="1" s="1"/>
  <c r="Q8206" i="1" s="1"/>
  <c r="L8205" i="1" l="1"/>
  <c r="P8205" i="1" s="1"/>
  <c r="Q8205" i="1" s="1"/>
  <c r="L8204" i="1" l="1"/>
  <c r="P8204" i="1" s="1"/>
  <c r="Q8204" i="1" s="1"/>
  <c r="L8203" i="1" l="1"/>
  <c r="P8203" i="1" s="1"/>
  <c r="Q8203" i="1" s="1"/>
  <c r="L8202" i="1" l="1"/>
  <c r="P8202" i="1" s="1"/>
  <c r="Q8202" i="1" s="1"/>
  <c r="L8201" i="1" l="1"/>
  <c r="P8201" i="1" s="1"/>
  <c r="Q8201" i="1" s="1"/>
  <c r="L8200" i="1" l="1"/>
  <c r="P8200" i="1" s="1"/>
  <c r="Q8200" i="1" s="1"/>
  <c r="L8194" i="1" l="1"/>
  <c r="P8194" i="1" s="1"/>
  <c r="Q8194" i="1" s="1"/>
  <c r="L8193" i="1" l="1"/>
  <c r="P8193" i="1" s="1"/>
  <c r="Q8193" i="1" s="1"/>
  <c r="L8189" i="1" l="1"/>
  <c r="P8189" i="1" s="1"/>
  <c r="Q8189" i="1" s="1"/>
  <c r="L8188" i="1" l="1"/>
  <c r="P8188" i="1" s="1"/>
  <c r="Q8188" i="1" s="1"/>
  <c r="L8187" i="1" l="1"/>
  <c r="P8187" i="1" s="1"/>
  <c r="Q8187" i="1" s="1"/>
  <c r="L8186" i="1" l="1"/>
  <c r="P8186" i="1" s="1"/>
  <c r="Q8186" i="1" s="1"/>
  <c r="L8185" i="1" l="1"/>
  <c r="P8185" i="1" s="1"/>
  <c r="Q8185" i="1" s="1"/>
  <c r="L8184" i="1" l="1"/>
  <c r="P8184" i="1" s="1"/>
  <c r="Q8184" i="1" s="1"/>
  <c r="L8183" i="1" l="1"/>
  <c r="P8183" i="1" s="1"/>
  <c r="Q8183" i="1" s="1"/>
  <c r="L8182" i="1" l="1"/>
  <c r="P8182" i="1" s="1"/>
  <c r="Q8182" i="1" s="1"/>
  <c r="L8181" i="1" l="1"/>
  <c r="P8181" i="1" s="1"/>
  <c r="Q8181" i="1" s="1"/>
  <c r="L8180" i="1" l="1"/>
  <c r="P8180" i="1" s="1"/>
  <c r="Q8180" i="1" s="1"/>
  <c r="L8179" i="1" l="1"/>
  <c r="P8179" i="1" s="1"/>
  <c r="Q8179" i="1" s="1"/>
  <c r="L8178" i="1" l="1"/>
  <c r="P8178" i="1" s="1"/>
  <c r="Q8178" i="1" s="1"/>
  <c r="L8177" i="1" l="1"/>
  <c r="P8177" i="1" s="1"/>
  <c r="Q8177" i="1" s="1"/>
  <c r="L8176" i="1" l="1"/>
  <c r="P8176" i="1" s="1"/>
  <c r="Q8176" i="1" s="1"/>
  <c r="L8175" i="1" l="1"/>
  <c r="P8175" i="1" s="1"/>
  <c r="Q8175" i="1" s="1"/>
  <c r="L8174" i="1" l="1"/>
  <c r="P8174" i="1" s="1"/>
  <c r="Q8174" i="1" s="1"/>
  <c r="L8173" i="1" l="1"/>
  <c r="P8173" i="1" s="1"/>
  <c r="Q8173" i="1" s="1"/>
  <c r="L8172" i="1" l="1"/>
  <c r="P8172" i="1" s="1"/>
  <c r="Q8172" i="1" s="1"/>
  <c r="L8171" i="1" l="1"/>
  <c r="P8171" i="1" s="1"/>
  <c r="Q8171" i="1" s="1"/>
  <c r="L8170" i="1" l="1"/>
  <c r="P8170" i="1" s="1"/>
  <c r="Q8170" i="1" s="1"/>
  <c r="L8169" i="1" l="1"/>
  <c r="P8169" i="1" s="1"/>
  <c r="Q8169" i="1" s="1"/>
  <c r="L8168" i="1" l="1"/>
  <c r="P8168" i="1" s="1"/>
  <c r="Q8168" i="1" s="1"/>
  <c r="L8167" i="1" l="1"/>
  <c r="P8167" i="1" s="1"/>
  <c r="Q8167" i="1" s="1"/>
  <c r="L8166" i="1" l="1"/>
  <c r="P8166" i="1" s="1"/>
  <c r="L8165" i="1" l="1"/>
  <c r="P8165" i="1" s="1"/>
  <c r="Q8165" i="1" s="1"/>
  <c r="L8164" i="1" l="1"/>
  <c r="P8164" i="1" s="1"/>
  <c r="Q8164" i="1" s="1"/>
  <c r="L8163" i="1" l="1"/>
  <c r="P8163" i="1" s="1"/>
  <c r="Q8163" i="1" s="1"/>
  <c r="L8162" i="1" l="1"/>
  <c r="P8162" i="1" s="1"/>
  <c r="Q8162" i="1" s="1"/>
  <c r="L8161" i="1" l="1"/>
  <c r="P8161" i="1" s="1"/>
  <c r="Q8161" i="1" s="1"/>
  <c r="L8160" i="1" l="1"/>
  <c r="P8160" i="1" s="1"/>
  <c r="Q8160" i="1" s="1"/>
  <c r="L8159" i="1" l="1"/>
  <c r="P8159" i="1" s="1"/>
  <c r="Q8159" i="1" s="1"/>
  <c r="L8153" i="1" l="1"/>
  <c r="P8153" i="1" s="1"/>
  <c r="Q8153" i="1" s="1"/>
  <c r="L8152" i="1" l="1"/>
  <c r="P8152" i="1" s="1"/>
  <c r="Q8152" i="1" s="1"/>
  <c r="L8148" i="1" l="1"/>
  <c r="P8148" i="1" s="1"/>
  <c r="Q8148" i="1" s="1"/>
  <c r="L8147" i="1" l="1"/>
  <c r="P8147" i="1" s="1"/>
  <c r="L8146" i="1" l="1"/>
  <c r="P8146" i="1" s="1"/>
  <c r="Q8146" i="1" s="1"/>
  <c r="L8145" i="1" l="1"/>
  <c r="P8145" i="1" s="1"/>
  <c r="Q8145" i="1" s="1"/>
  <c r="L8144" i="1" l="1"/>
  <c r="P8144" i="1" s="1"/>
  <c r="Q8144" i="1" s="1"/>
  <c r="L8143" i="1" l="1"/>
  <c r="P8143" i="1" s="1"/>
  <c r="L8142" i="1" l="1"/>
  <c r="P8142" i="1" s="1"/>
  <c r="L8141" i="1" l="1"/>
  <c r="P8141" i="1" s="1"/>
  <c r="L8140" i="1" l="1"/>
  <c r="P8140" i="1" s="1"/>
  <c r="L8139" i="1" l="1"/>
  <c r="P8139" i="1" s="1"/>
  <c r="L8138" i="1" l="1"/>
  <c r="P8138" i="1" s="1"/>
  <c r="L8137" i="1" l="1"/>
  <c r="P8137" i="1" s="1"/>
  <c r="Q8137" i="1" s="1"/>
  <c r="L8136" i="1" l="1"/>
  <c r="P8136" i="1" s="1"/>
  <c r="Q8136" i="1" s="1"/>
  <c r="L8135" i="1" l="1"/>
  <c r="P8135" i="1" s="1"/>
  <c r="Q8135" i="1" s="1"/>
  <c r="L8134" i="1" l="1"/>
  <c r="P8134" i="1" s="1"/>
  <c r="Q8134" i="1" s="1"/>
  <c r="L8133" i="1" l="1"/>
  <c r="P8133" i="1" s="1"/>
  <c r="L8132" i="1" l="1"/>
  <c r="P8132" i="1" s="1"/>
  <c r="Q8132" i="1" s="1"/>
  <c r="L8131" i="1" l="1"/>
  <c r="P8131" i="1" s="1"/>
  <c r="Q8131" i="1" s="1"/>
  <c r="L8130" i="1" l="1"/>
  <c r="P8130" i="1" s="1"/>
  <c r="Q8130" i="1" s="1"/>
  <c r="L8126" i="1" l="1"/>
  <c r="P8126" i="1" s="1"/>
  <c r="L8125" i="1" l="1"/>
  <c r="P8125" i="1" s="1"/>
  <c r="Q8125" i="1" s="1"/>
  <c r="L8124" i="1" l="1"/>
  <c r="P8124" i="1" s="1"/>
  <c r="Q8124" i="1" s="1"/>
  <c r="L8123" i="1" l="1"/>
  <c r="P8123" i="1" s="1"/>
  <c r="Q8123" i="1" s="1"/>
  <c r="L8122" i="1" l="1"/>
  <c r="P8122" i="1" s="1"/>
  <c r="Q8122" i="1" s="1"/>
  <c r="L8121" i="1" l="1"/>
  <c r="P8121" i="1" s="1"/>
  <c r="Q8121" i="1" s="1"/>
  <c r="L8120" i="1" l="1"/>
  <c r="P8120" i="1" s="1"/>
  <c r="Q8120" i="1" s="1"/>
  <c r="L8119" i="1" l="1"/>
  <c r="P8119" i="1" s="1"/>
  <c r="Q8119" i="1" s="1"/>
  <c r="L8118" i="1" l="1"/>
  <c r="P8118" i="1" s="1"/>
  <c r="Q8118" i="1" s="1"/>
  <c r="L8117" i="1" l="1"/>
  <c r="P8117" i="1" s="1"/>
  <c r="Q8117" i="1" s="1"/>
  <c r="L8116" i="1" l="1"/>
  <c r="P8116" i="1" s="1"/>
  <c r="Q8116" i="1" s="1"/>
  <c r="L8115" i="1" l="1"/>
  <c r="P8115" i="1" s="1"/>
  <c r="Q8115" i="1" s="1"/>
  <c r="L8114" i="1" l="1"/>
  <c r="P8114" i="1" s="1"/>
  <c r="Q8114" i="1" s="1"/>
  <c r="L8113" i="1" l="1"/>
  <c r="P8113" i="1" s="1"/>
  <c r="Q8113" i="1" s="1"/>
  <c r="L8112" i="1" l="1"/>
  <c r="P8112" i="1" s="1"/>
  <c r="Q8112" i="1" s="1"/>
  <c r="L8111" i="1" l="1"/>
  <c r="P8111" i="1" s="1"/>
  <c r="Q8111" i="1" s="1"/>
  <c r="L8110" i="1" l="1"/>
  <c r="P8110" i="1" s="1"/>
  <c r="Q8110" i="1" s="1"/>
  <c r="L8109" i="1" l="1"/>
  <c r="P8109" i="1" s="1"/>
  <c r="Q8109" i="1" s="1"/>
  <c r="L8108" i="1" l="1"/>
  <c r="P8108" i="1" s="1"/>
  <c r="Q8108" i="1" s="1"/>
  <c r="L8107" i="1" l="1"/>
  <c r="P8107" i="1" s="1"/>
  <c r="Q8107" i="1" s="1"/>
  <c r="L8106" i="1" l="1"/>
  <c r="P8106" i="1" s="1"/>
  <c r="Q8106" i="1" s="1"/>
  <c r="L8105" i="1" l="1"/>
  <c r="P8105" i="1" s="1"/>
  <c r="Q8105" i="1" s="1"/>
  <c r="L8104" i="1" l="1"/>
  <c r="P8104" i="1" s="1"/>
  <c r="Q8104" i="1" s="1"/>
  <c r="L8103" i="1" l="1"/>
  <c r="P8103" i="1" s="1"/>
  <c r="Q8103" i="1" s="1"/>
  <c r="L8102" i="1" l="1"/>
  <c r="P8102" i="1" s="1"/>
  <c r="Q8102" i="1" s="1"/>
  <c r="L8101" i="1" l="1"/>
  <c r="P8101" i="1" s="1"/>
  <c r="Q8101" i="1" s="1"/>
  <c r="L8100" i="1" l="1"/>
  <c r="P8100" i="1" s="1"/>
  <c r="Q8100" i="1" s="1"/>
  <c r="L8099" i="1" l="1"/>
  <c r="P8099" i="1" s="1"/>
  <c r="Q8099" i="1" s="1"/>
  <c r="L8098" i="1" l="1"/>
  <c r="P8098" i="1" s="1"/>
  <c r="Q8098" i="1" s="1"/>
  <c r="L8097" i="1" l="1"/>
  <c r="P8097" i="1" s="1"/>
  <c r="Q8097" i="1" s="1"/>
  <c r="L8096" i="1" l="1"/>
  <c r="P8096" i="1" s="1"/>
  <c r="Q8096" i="1" s="1"/>
  <c r="L8090" i="1" l="1"/>
  <c r="P8090" i="1" s="1"/>
  <c r="Q8090" i="1" s="1"/>
  <c r="L8089" i="1" l="1"/>
  <c r="P8089" i="1" s="1"/>
  <c r="Q8089" i="1" s="1"/>
  <c r="L8085" i="1" l="1"/>
  <c r="P8085" i="1" s="1"/>
  <c r="Q8085" i="1" s="1"/>
  <c r="L8084" i="1" l="1"/>
  <c r="P8084" i="1" s="1"/>
  <c r="Q8084" i="1" s="1"/>
  <c r="L8083" i="1" l="1"/>
  <c r="P8083" i="1" s="1"/>
  <c r="Q8083" i="1" s="1"/>
  <c r="L8082" i="1" l="1"/>
  <c r="P8082" i="1" s="1"/>
  <c r="Q8082" i="1" s="1"/>
  <c r="L8081" i="1" l="1"/>
  <c r="P8081" i="1" s="1"/>
  <c r="Q8081" i="1" s="1"/>
  <c r="L8080" i="1" l="1"/>
  <c r="P8080" i="1" s="1"/>
  <c r="Q8080" i="1" s="1"/>
  <c r="L8079" i="1" l="1"/>
  <c r="P8079" i="1" s="1"/>
  <c r="Q8079" i="1" s="1"/>
  <c r="L8078" i="1" l="1"/>
  <c r="P8078" i="1" s="1"/>
  <c r="Q8078" i="1" s="1"/>
  <c r="L8074" i="1" l="1"/>
  <c r="P8074" i="1" s="1"/>
  <c r="Q8074" i="1" s="1"/>
  <c r="L8073" i="1" l="1"/>
  <c r="P8073" i="1" s="1"/>
  <c r="Q8073" i="1" s="1"/>
  <c r="L8072" i="1" l="1"/>
  <c r="P8072" i="1" s="1"/>
  <c r="Q8072" i="1" s="1"/>
  <c r="L8071" i="1" l="1"/>
  <c r="P8071" i="1" s="1"/>
  <c r="Q8071" i="1" s="1"/>
  <c r="L8070" i="1" l="1"/>
  <c r="P8070" i="1" s="1"/>
  <c r="Q8070" i="1" s="1"/>
  <c r="L8069" i="1" l="1"/>
  <c r="P8069" i="1" s="1"/>
  <c r="Q8069" i="1" s="1"/>
  <c r="L8068" i="1" l="1"/>
  <c r="P8068" i="1" s="1"/>
  <c r="Q8068" i="1" s="1"/>
  <c r="L8067" i="1" l="1"/>
  <c r="P8067" i="1" s="1"/>
  <c r="Q8067" i="1" s="1"/>
  <c r="L8066" i="1" l="1"/>
  <c r="P8066" i="1" s="1"/>
  <c r="Q8066" i="1" s="1"/>
  <c r="L8065" i="1" l="1"/>
  <c r="P8065" i="1" s="1"/>
  <c r="Q8065" i="1" s="1"/>
  <c r="L8064" i="1" l="1"/>
  <c r="P8064" i="1" s="1"/>
  <c r="Q8064" i="1" s="1"/>
  <c r="L8063" i="1" l="1"/>
  <c r="P8063" i="1" s="1"/>
  <c r="Q8063" i="1" s="1"/>
  <c r="L8062" i="1" l="1"/>
  <c r="P8062" i="1" s="1"/>
  <c r="Q8062" i="1" s="1"/>
  <c r="L8061" i="1" l="1"/>
  <c r="P8061" i="1" s="1"/>
  <c r="Q8061" i="1" s="1"/>
  <c r="L8060" i="1" l="1"/>
  <c r="P8060" i="1" s="1"/>
  <c r="Q8060" i="1" s="1"/>
  <c r="L8059" i="1" l="1"/>
  <c r="P8059" i="1" s="1"/>
  <c r="Q8059" i="1" s="1"/>
  <c r="L8058" i="1" l="1"/>
  <c r="P8058" i="1" s="1"/>
  <c r="Q8058" i="1" s="1"/>
  <c r="L8057" i="1" l="1"/>
  <c r="P8057" i="1" s="1"/>
  <c r="Q8057" i="1" s="1"/>
  <c r="L8056" i="1" l="1"/>
  <c r="P8056" i="1" s="1"/>
  <c r="Q8056" i="1" s="1"/>
  <c r="L8055" i="1" l="1"/>
  <c r="P8055" i="1" s="1"/>
  <c r="Q8055" i="1" s="1"/>
  <c r="L8054" i="1" l="1"/>
  <c r="P8054" i="1" s="1"/>
  <c r="Q8054" i="1" s="1"/>
  <c r="L8053" i="1" l="1"/>
  <c r="P8053" i="1" s="1"/>
  <c r="Q8053" i="1" s="1"/>
  <c r="L8052" i="1" l="1"/>
  <c r="P8052" i="1" s="1"/>
  <c r="Q8052" i="1" s="1"/>
  <c r="L8051" i="1" l="1"/>
  <c r="P8051" i="1" s="1"/>
  <c r="Q8051" i="1" s="1"/>
  <c r="L8050" i="1" l="1"/>
  <c r="P8050" i="1" s="1"/>
  <c r="Q8050" i="1" s="1"/>
  <c r="L8049" i="1" l="1"/>
  <c r="P8049" i="1" s="1"/>
  <c r="Q8049" i="1" s="1"/>
  <c r="L8048" i="1" l="1"/>
  <c r="P8048" i="1" s="1"/>
  <c r="Q8048" i="1" s="1"/>
  <c r="L8047" i="1" l="1"/>
  <c r="P8047" i="1" s="1"/>
  <c r="Q8047" i="1" s="1"/>
  <c r="L8046" i="1" l="1"/>
  <c r="P8046" i="1" s="1"/>
  <c r="Q8046" i="1" s="1"/>
  <c r="L8045" i="1" l="1"/>
  <c r="P8045" i="1" s="1"/>
  <c r="Q8045" i="1" s="1"/>
  <c r="L8044" i="1" l="1"/>
  <c r="P8044" i="1" s="1"/>
  <c r="Q8044" i="1" s="1"/>
  <c r="L8038" i="1" l="1"/>
  <c r="P8038" i="1" s="1"/>
  <c r="Q8038" i="1" s="1"/>
  <c r="L8037" i="1" l="1"/>
  <c r="P8037" i="1" s="1"/>
  <c r="Q8037" i="1" s="1"/>
  <c r="L8033" i="1" l="1"/>
  <c r="P8033" i="1" s="1"/>
  <c r="Q8033" i="1" s="1"/>
  <c r="L8032" i="1" l="1"/>
  <c r="P8032" i="1" s="1"/>
  <c r="Q8032" i="1" s="1"/>
  <c r="L8031" i="1" l="1"/>
  <c r="P8031" i="1" s="1"/>
  <c r="Q8031" i="1" s="1"/>
  <c r="L8030" i="1" l="1"/>
  <c r="P8030" i="1" s="1"/>
  <c r="Q8030" i="1" s="1"/>
  <c r="L8029" i="1" l="1"/>
  <c r="P8029" i="1" s="1"/>
  <c r="Q8029" i="1" s="1"/>
  <c r="L8028" i="1" l="1"/>
  <c r="P8028" i="1" s="1"/>
  <c r="Q8028" i="1" s="1"/>
  <c r="L8027" i="1" l="1"/>
  <c r="P8027" i="1" s="1"/>
  <c r="Q8027" i="1" s="1"/>
  <c r="L8026" i="1" l="1"/>
  <c r="P8026" i="1" s="1"/>
  <c r="Q8026" i="1" s="1"/>
  <c r="L8025" i="1" l="1"/>
  <c r="P8025" i="1" s="1"/>
  <c r="Q8025" i="1" s="1"/>
  <c r="L8024" i="1" l="1"/>
  <c r="P8024" i="1" s="1"/>
  <c r="Q8024" i="1" s="1"/>
  <c r="L8023" i="1" l="1"/>
  <c r="P8023" i="1" s="1"/>
  <c r="Q8023" i="1" s="1"/>
  <c r="L8022" i="1" l="1"/>
  <c r="P8022" i="1" s="1"/>
  <c r="Q8022" i="1" s="1"/>
  <c r="L8021" i="1" l="1"/>
  <c r="P8021" i="1" s="1"/>
  <c r="Q8021" i="1" s="1"/>
  <c r="L8020" i="1" l="1"/>
  <c r="P8020" i="1" s="1"/>
  <c r="Q8020" i="1" s="1"/>
  <c r="L8019" i="1" l="1"/>
  <c r="P8019" i="1" s="1"/>
  <c r="Q8019" i="1" s="1"/>
  <c r="L8018" i="1" l="1"/>
  <c r="P8018" i="1" s="1"/>
  <c r="Q8018" i="1" s="1"/>
  <c r="L8017" i="1" l="1"/>
  <c r="P8017" i="1" s="1"/>
  <c r="Q8017" i="1" s="1"/>
  <c r="L8016" i="1" l="1"/>
  <c r="P8016" i="1" s="1"/>
  <c r="Q8016" i="1" s="1"/>
  <c r="L8015" i="1" l="1"/>
  <c r="P8015" i="1" s="1"/>
  <c r="Q8015" i="1" s="1"/>
  <c r="L8014" i="1" l="1"/>
  <c r="P8014" i="1" s="1"/>
  <c r="Q8014" i="1" s="1"/>
  <c r="L8013" i="1" l="1"/>
  <c r="P8013" i="1" s="1"/>
  <c r="Q8013" i="1" s="1"/>
  <c r="L8012" i="1" l="1"/>
  <c r="P8012" i="1" s="1"/>
  <c r="Q8012" i="1" s="1"/>
  <c r="L8011" i="1" l="1"/>
  <c r="P8011" i="1" s="1"/>
  <c r="Q8011" i="1" s="1"/>
  <c r="L8010" i="1" l="1"/>
  <c r="P8010" i="1" s="1"/>
  <c r="L8009" i="1" l="1"/>
  <c r="P8009" i="1" s="1"/>
  <c r="Q8009" i="1" s="1"/>
  <c r="L8008" i="1" l="1"/>
  <c r="P8008" i="1" s="1"/>
  <c r="Q8008" i="1" s="1"/>
  <c r="L8007" i="1" l="1"/>
  <c r="P8007" i="1" s="1"/>
  <c r="Q8007" i="1" s="1"/>
  <c r="L8006" i="1" l="1"/>
  <c r="P8006" i="1" s="1"/>
  <c r="Q8006" i="1" s="1"/>
  <c r="L8005" i="1" l="1"/>
  <c r="P8005" i="1" s="1"/>
  <c r="Q8005" i="1" s="1"/>
  <c r="L8004" i="1" l="1"/>
  <c r="P8004" i="1" s="1"/>
  <c r="Q8004" i="1" s="1"/>
  <c r="L8003" i="1" l="1"/>
  <c r="P8003" i="1" s="1"/>
  <c r="Q8003" i="1" s="1"/>
  <c r="L7997" i="1" l="1"/>
  <c r="P7997" i="1" s="1"/>
  <c r="Q7997" i="1" s="1"/>
  <c r="L7996" i="1" l="1"/>
  <c r="P7996" i="1" s="1"/>
  <c r="Q7996" i="1" s="1"/>
  <c r="L7992" i="1" l="1"/>
  <c r="P7992" i="1" s="1"/>
  <c r="Q7992" i="1" s="1"/>
  <c r="L7991" i="1" l="1"/>
  <c r="P7991" i="1" s="1"/>
  <c r="Q7991" i="1" s="1"/>
  <c r="L7990" i="1" l="1"/>
  <c r="P7990" i="1" s="1"/>
  <c r="Q7990" i="1" s="1"/>
  <c r="L7989" i="1" l="1"/>
  <c r="P7989" i="1" s="1"/>
  <c r="Q7989" i="1" s="1"/>
  <c r="L7988" i="1" l="1"/>
  <c r="P7988" i="1" s="1"/>
  <c r="Q7988" i="1" s="1"/>
  <c r="L7987" i="1" l="1"/>
  <c r="P7987" i="1" s="1"/>
  <c r="Q7987" i="1" s="1"/>
  <c r="L7986" i="1" l="1"/>
  <c r="P7986" i="1" s="1"/>
  <c r="Q7986" i="1" s="1"/>
  <c r="L7985" i="1" l="1"/>
  <c r="P7985" i="1" s="1"/>
  <c r="Q7985" i="1" s="1"/>
  <c r="L7984" i="1" l="1"/>
  <c r="P7984" i="1" s="1"/>
  <c r="Q7984" i="1" s="1"/>
  <c r="L7983" i="1" l="1"/>
  <c r="P7983" i="1" s="1"/>
  <c r="Q7983" i="1" s="1"/>
  <c r="L7982" i="1" l="1"/>
  <c r="P7982" i="1" s="1"/>
  <c r="Q7982" i="1" s="1"/>
  <c r="L7981" i="1" l="1"/>
  <c r="P7981" i="1" s="1"/>
  <c r="Q7981" i="1" s="1"/>
  <c r="L7980" i="1" l="1"/>
  <c r="P7980" i="1" s="1"/>
  <c r="Q7980" i="1" s="1"/>
  <c r="L7979" i="1" l="1"/>
  <c r="P7979" i="1" s="1"/>
  <c r="Q7979" i="1" s="1"/>
  <c r="L7978" i="1" l="1"/>
  <c r="P7978" i="1" s="1"/>
  <c r="Q7978" i="1" s="1"/>
  <c r="L7977" i="1" l="1"/>
  <c r="P7977" i="1" s="1"/>
  <c r="Q7977" i="1" s="1"/>
  <c r="L7976" i="1" l="1"/>
  <c r="P7976" i="1" s="1"/>
  <c r="Q7976" i="1" s="1"/>
  <c r="L7975" i="1" l="1"/>
  <c r="P7975" i="1" s="1"/>
  <c r="Q7975" i="1" s="1"/>
  <c r="L7974" i="1" l="1"/>
  <c r="P7974" i="1" s="1"/>
  <c r="Q7974" i="1" s="1"/>
  <c r="L7973" i="1" l="1"/>
  <c r="P7973" i="1" s="1"/>
  <c r="Q7973" i="1" s="1"/>
  <c r="L7972" i="1" l="1"/>
  <c r="P7972" i="1" s="1"/>
  <c r="Q7972" i="1" s="1"/>
  <c r="L7971" i="1" l="1"/>
  <c r="P7971" i="1" s="1"/>
  <c r="Q7971" i="1" s="1"/>
  <c r="L7970" i="1" l="1"/>
  <c r="P7970" i="1" s="1"/>
  <c r="Q7970" i="1" s="1"/>
  <c r="L7969" i="1" l="1"/>
  <c r="P7969" i="1" s="1"/>
  <c r="Q7969" i="1" s="1"/>
  <c r="L7968" i="1" l="1"/>
  <c r="P7968" i="1" s="1"/>
  <c r="Q7968" i="1" s="1"/>
  <c r="L7967" i="1" l="1"/>
  <c r="P7967" i="1" s="1"/>
  <c r="Q7967" i="1" s="1"/>
  <c r="L7966" i="1" l="1"/>
  <c r="P7966" i="1" s="1"/>
  <c r="Q7966" i="1" s="1"/>
  <c r="L7965" i="1" l="1"/>
  <c r="P7965" i="1" s="1"/>
  <c r="Q7965" i="1" s="1"/>
  <c r="L7964" i="1" l="1"/>
  <c r="P7964" i="1" s="1"/>
  <c r="Q7964" i="1" s="1"/>
  <c r="L7963" i="1" l="1"/>
  <c r="P7963" i="1" s="1"/>
  <c r="Q7963" i="1" s="1"/>
  <c r="L7962" i="1" l="1"/>
  <c r="P7962" i="1" s="1"/>
  <c r="Q7962" i="1" s="1"/>
  <c r="L7956" i="1" l="1"/>
  <c r="P7956" i="1" s="1"/>
  <c r="Q7956" i="1" s="1"/>
  <c r="L7955" i="1" l="1"/>
  <c r="P7955" i="1" s="1"/>
  <c r="Q7955" i="1" s="1"/>
  <c r="L7951" i="1" l="1"/>
  <c r="P7951" i="1" s="1"/>
  <c r="Q7951" i="1" s="1"/>
  <c r="L7950" i="1" l="1"/>
  <c r="P7950" i="1" s="1"/>
  <c r="L7949" i="1" l="1"/>
  <c r="P7949" i="1" s="1"/>
  <c r="L7948" i="1" l="1"/>
  <c r="P7948" i="1" s="1"/>
  <c r="L7947" i="1" l="1"/>
  <c r="P7947" i="1" s="1"/>
  <c r="Q7947" i="1" s="1"/>
  <c r="L7946" i="1" l="1"/>
  <c r="P7946" i="1" s="1"/>
  <c r="Q7946" i="1" s="1"/>
  <c r="L7945" i="1" l="1"/>
  <c r="P7945" i="1" s="1"/>
  <c r="Q7945" i="1" s="1"/>
  <c r="L7944" i="1" l="1"/>
  <c r="P7944" i="1" s="1"/>
  <c r="Q7944" i="1" s="1"/>
  <c r="L7943" i="1" l="1"/>
  <c r="P7943" i="1" s="1"/>
  <c r="Q7943" i="1" s="1"/>
  <c r="L7942" i="1" l="1"/>
  <c r="P7942" i="1" s="1"/>
  <c r="Q7942" i="1" s="1"/>
  <c r="L7941" i="1" l="1"/>
  <c r="P7941" i="1" s="1"/>
  <c r="Q7941" i="1" s="1"/>
  <c r="L7940" i="1" l="1"/>
  <c r="P7940" i="1" s="1"/>
  <c r="Q7940" i="1" s="1"/>
  <c r="L7939" i="1" l="1"/>
  <c r="P7939" i="1" s="1"/>
  <c r="Q7939" i="1" s="1"/>
  <c r="L7938" i="1" l="1"/>
  <c r="P7938" i="1" s="1"/>
  <c r="Q7938" i="1" s="1"/>
  <c r="L7937" i="1" l="1"/>
  <c r="P7937" i="1" s="1"/>
  <c r="Q7937" i="1" s="1"/>
  <c r="L7936" i="1" l="1"/>
  <c r="P7936" i="1" s="1"/>
  <c r="Q7936" i="1" s="1"/>
  <c r="L7935" i="1" l="1"/>
  <c r="P7935" i="1" s="1"/>
  <c r="Q7935" i="1" s="1"/>
  <c r="L7934" i="1" l="1"/>
  <c r="P7934" i="1" s="1"/>
  <c r="Q7934" i="1" s="1"/>
  <c r="L7933" i="1" l="1"/>
  <c r="P7933" i="1" s="1"/>
  <c r="Q7933" i="1" s="1"/>
  <c r="L7932" i="1" l="1"/>
  <c r="P7932" i="1" s="1"/>
  <c r="Q7932" i="1" s="1"/>
  <c r="L7931" i="1" l="1"/>
  <c r="P7931" i="1" s="1"/>
  <c r="Q7931" i="1" s="1"/>
  <c r="L7930" i="1" l="1"/>
  <c r="P7930" i="1" s="1"/>
  <c r="Q7930" i="1" s="1"/>
  <c r="L7929" i="1" l="1"/>
  <c r="P7929" i="1" s="1"/>
  <c r="Q7929" i="1" s="1"/>
  <c r="L7928" i="1" l="1"/>
  <c r="P7928" i="1" s="1"/>
  <c r="Q7928" i="1" s="1"/>
  <c r="L7927" i="1" l="1"/>
  <c r="P7927" i="1" s="1"/>
  <c r="Q7927" i="1" s="1"/>
  <c r="L7926" i="1" l="1"/>
  <c r="P7926" i="1" s="1"/>
  <c r="Q7926" i="1" s="1"/>
  <c r="L7925" i="1" l="1"/>
  <c r="P7925" i="1" s="1"/>
  <c r="Q7925" i="1" s="1"/>
  <c r="L7924" i="1" l="1"/>
  <c r="P7924" i="1" s="1"/>
  <c r="Q7924" i="1" s="1"/>
  <c r="L7923" i="1" l="1"/>
  <c r="P7923" i="1" s="1"/>
  <c r="Q7923" i="1" s="1"/>
  <c r="L7922" i="1" l="1"/>
  <c r="P7922" i="1" s="1"/>
  <c r="Q7922" i="1" s="1"/>
  <c r="L7921" i="1" l="1"/>
  <c r="P7921" i="1" s="1"/>
  <c r="Q7921" i="1" s="1"/>
  <c r="L7915" i="1" l="1"/>
  <c r="P7915" i="1" s="1"/>
  <c r="Q7915" i="1" s="1"/>
  <c r="L7914" i="1" l="1"/>
  <c r="P7914" i="1" s="1"/>
  <c r="Q7914" i="1" s="1"/>
  <c r="L7910" i="1" l="1"/>
  <c r="P7910" i="1" s="1"/>
  <c r="Q7910" i="1" s="1"/>
  <c r="L7909" i="1" l="1"/>
  <c r="P7909" i="1" s="1"/>
  <c r="L7908" i="1" l="1"/>
  <c r="P7908" i="1" s="1"/>
  <c r="L7907" i="1" l="1"/>
  <c r="P7907" i="1" s="1"/>
  <c r="L7906" i="1" l="1"/>
  <c r="P7906" i="1" s="1"/>
  <c r="L7905" i="1" l="1"/>
  <c r="P7905" i="1" s="1"/>
  <c r="Q7905" i="1" s="1"/>
  <c r="L7904" i="1" l="1"/>
  <c r="P7904" i="1" s="1"/>
  <c r="Q7904" i="1" s="1"/>
  <c r="L7903" i="1" l="1"/>
  <c r="P7903" i="1" s="1"/>
  <c r="Q7903" i="1" s="1"/>
  <c r="L7902" i="1" l="1"/>
  <c r="P7902" i="1" s="1"/>
  <c r="Q7902" i="1" s="1"/>
  <c r="L7901" i="1" l="1"/>
  <c r="P7901" i="1" s="1"/>
  <c r="Q7901" i="1" s="1"/>
  <c r="L7900" i="1" l="1"/>
  <c r="P7900" i="1" s="1"/>
  <c r="Q7900" i="1" s="1"/>
  <c r="L7899" i="1" l="1"/>
  <c r="P7899" i="1" s="1"/>
  <c r="Q7899" i="1" s="1"/>
  <c r="L7898" i="1" l="1"/>
  <c r="P7898" i="1" s="1"/>
  <c r="Q7898" i="1" s="1"/>
  <c r="L7897" i="1" l="1"/>
  <c r="P7897" i="1" s="1"/>
  <c r="Q7897" i="1" s="1"/>
  <c r="L7896" i="1" l="1"/>
  <c r="P7896" i="1" s="1"/>
  <c r="Q7896" i="1" s="1"/>
  <c r="L7895" i="1" l="1"/>
  <c r="P7895" i="1" s="1"/>
  <c r="Q7895" i="1" s="1"/>
  <c r="L7894" i="1" l="1"/>
  <c r="P7894" i="1" s="1"/>
  <c r="Q7894" i="1" s="1"/>
  <c r="L7893" i="1" l="1"/>
  <c r="P7893" i="1" s="1"/>
  <c r="Q7893" i="1" s="1"/>
  <c r="L7892" i="1" l="1"/>
  <c r="P7892" i="1" s="1"/>
  <c r="Q7892" i="1" s="1"/>
  <c r="L7891" i="1" l="1"/>
  <c r="P7891" i="1" s="1"/>
  <c r="Q7891" i="1" s="1"/>
  <c r="L7890" i="1" l="1"/>
  <c r="P7890" i="1" s="1"/>
  <c r="Q7890" i="1" s="1"/>
  <c r="L7889" i="1" l="1"/>
  <c r="P7889" i="1" s="1"/>
  <c r="Q7889" i="1" s="1"/>
  <c r="L7888" i="1" l="1"/>
  <c r="P7888" i="1" s="1"/>
  <c r="Q7888" i="1" s="1"/>
  <c r="L7887" i="1" l="1"/>
  <c r="P7887" i="1" s="1"/>
  <c r="Q7887" i="1" s="1"/>
  <c r="L7886" i="1" l="1"/>
  <c r="P7886" i="1" s="1"/>
  <c r="Q7886" i="1" s="1"/>
  <c r="L7885" i="1" l="1"/>
  <c r="P7885" i="1" s="1"/>
  <c r="Q7885" i="1" s="1"/>
  <c r="L7884" i="1" l="1"/>
  <c r="P7884" i="1" s="1"/>
  <c r="Q7884" i="1" s="1"/>
  <c r="L7883" i="1" l="1"/>
  <c r="P7883" i="1" s="1"/>
  <c r="Q7883" i="1" s="1"/>
  <c r="L7882" i="1" l="1"/>
  <c r="P7882" i="1" s="1"/>
  <c r="Q7882" i="1" s="1"/>
  <c r="L7881" i="1" l="1"/>
  <c r="P7881" i="1" s="1"/>
  <c r="Q7881" i="1" s="1"/>
  <c r="L7880" i="1" l="1"/>
  <c r="P7880" i="1" s="1"/>
  <c r="Q7880" i="1" s="1"/>
  <c r="L7879" i="1" l="1"/>
  <c r="P7879" i="1" s="1"/>
  <c r="Q7879" i="1" s="1"/>
  <c r="L7873" i="1" l="1"/>
  <c r="P7873" i="1" s="1"/>
  <c r="Q7873" i="1" s="1"/>
  <c r="L7872" i="1" l="1"/>
  <c r="P7872" i="1" s="1"/>
  <c r="Q7872" i="1" s="1"/>
  <c r="L7868" i="1" l="1"/>
  <c r="P7868" i="1" s="1"/>
  <c r="Q7868" i="1" s="1"/>
  <c r="L7867" i="1" l="1"/>
  <c r="P7867" i="1" s="1"/>
  <c r="Q7867" i="1" s="1"/>
  <c r="L7866" i="1" l="1"/>
  <c r="P7866" i="1" s="1"/>
  <c r="Q7866" i="1" s="1"/>
  <c r="L7865" i="1" l="1"/>
  <c r="P7865" i="1" s="1"/>
  <c r="Q7865" i="1" s="1"/>
  <c r="L7864" i="1" l="1"/>
  <c r="P7864" i="1" s="1"/>
  <c r="Q7864" i="1" s="1"/>
  <c r="L7863" i="1" l="1"/>
  <c r="P7863" i="1" s="1"/>
  <c r="Q7863" i="1" s="1"/>
  <c r="L7862" i="1" l="1"/>
  <c r="P7862" i="1" s="1"/>
  <c r="Q7862" i="1" s="1"/>
  <c r="L7861" i="1" l="1"/>
  <c r="P7861" i="1" s="1"/>
  <c r="Q7861" i="1" s="1"/>
  <c r="L7860" i="1" l="1"/>
  <c r="P7860" i="1" s="1"/>
  <c r="Q7860" i="1" s="1"/>
  <c r="L7859" i="1" l="1"/>
  <c r="P7859" i="1" s="1"/>
  <c r="Q7859" i="1" s="1"/>
  <c r="L7858" i="1" l="1"/>
  <c r="P7858" i="1" s="1"/>
  <c r="Q7858" i="1" s="1"/>
  <c r="L7857" i="1" l="1"/>
  <c r="P7857" i="1" s="1"/>
  <c r="Q7857" i="1" s="1"/>
  <c r="L7856" i="1" l="1"/>
  <c r="P7856" i="1" s="1"/>
  <c r="Q7856" i="1" s="1"/>
  <c r="L7855" i="1" l="1"/>
  <c r="P7855" i="1" s="1"/>
  <c r="Q7855" i="1" s="1"/>
  <c r="L7854" i="1" l="1"/>
  <c r="P7854" i="1" s="1"/>
  <c r="Q7854" i="1" s="1"/>
  <c r="L7853" i="1" l="1"/>
  <c r="P7853" i="1" s="1"/>
  <c r="Q7853" i="1" s="1"/>
  <c r="L7852" i="1" l="1"/>
  <c r="P7852" i="1" s="1"/>
  <c r="Q7852" i="1" s="1"/>
  <c r="L7851" i="1" l="1"/>
  <c r="P7851" i="1" s="1"/>
  <c r="Q7851" i="1" s="1"/>
  <c r="L7850" i="1" l="1"/>
  <c r="P7850" i="1" s="1"/>
  <c r="Q7850" i="1" s="1"/>
  <c r="L7849" i="1" l="1"/>
  <c r="P7849" i="1" s="1"/>
  <c r="Q7849" i="1" s="1"/>
  <c r="L7848" i="1" l="1"/>
  <c r="P7848" i="1" s="1"/>
  <c r="Q7848" i="1" s="1"/>
  <c r="L7847" i="1" l="1"/>
  <c r="P7847" i="1" s="1"/>
  <c r="Q7847" i="1" s="1"/>
  <c r="L7846" i="1" l="1"/>
  <c r="P7846" i="1" s="1"/>
  <c r="Q7846" i="1" s="1"/>
  <c r="L7845" i="1" l="1"/>
  <c r="P7845" i="1" s="1"/>
  <c r="Q7845" i="1" s="1"/>
  <c r="L7844" i="1" l="1"/>
  <c r="P7844" i="1" s="1"/>
  <c r="Q7844" i="1" s="1"/>
  <c r="L7843" i="1" l="1"/>
  <c r="P7843" i="1" s="1"/>
  <c r="Q7843" i="1" s="1"/>
  <c r="L7842" i="1" l="1"/>
  <c r="P7842" i="1" s="1"/>
  <c r="Q7842" i="1" s="1"/>
  <c r="L7841" i="1" l="1"/>
  <c r="P7841" i="1" s="1"/>
  <c r="Q7841" i="1" s="1"/>
  <c r="L7840" i="1" l="1"/>
  <c r="P7840" i="1" s="1"/>
  <c r="Q7840" i="1" s="1"/>
  <c r="L7839" i="1" l="1"/>
  <c r="P7839" i="1" s="1"/>
  <c r="Q7839" i="1" s="1"/>
  <c r="L7838" i="1" l="1"/>
  <c r="P7838" i="1" s="1"/>
  <c r="Q7838" i="1" s="1"/>
  <c r="L7832" i="1" l="1"/>
  <c r="P7832" i="1" s="1"/>
  <c r="Q7832" i="1" s="1"/>
  <c r="L7831" i="1" l="1"/>
  <c r="P7831" i="1" s="1"/>
  <c r="Q7831" i="1" s="1"/>
  <c r="L7827" i="1" l="1"/>
  <c r="P7827" i="1" s="1"/>
  <c r="Q7827" i="1" s="1"/>
  <c r="L7826" i="1" l="1"/>
  <c r="P7826" i="1" s="1"/>
  <c r="Q7826" i="1" s="1"/>
  <c r="L7825" i="1" l="1"/>
  <c r="P7825" i="1" s="1"/>
  <c r="Q7825" i="1" s="1"/>
  <c r="L7824" i="1" l="1"/>
  <c r="P7824" i="1" s="1"/>
  <c r="L7823" i="1" l="1"/>
  <c r="P7823" i="1" s="1"/>
  <c r="Q7823" i="1" s="1"/>
  <c r="L7822" i="1" l="1"/>
  <c r="P7822" i="1" s="1"/>
  <c r="Q7822" i="1" s="1"/>
  <c r="L7821" i="1" l="1"/>
  <c r="P7821" i="1" s="1"/>
  <c r="Q7821" i="1" s="1"/>
  <c r="L7820" i="1" l="1"/>
  <c r="P7820" i="1" s="1"/>
  <c r="Q7820" i="1" s="1"/>
  <c r="L7819" i="1" l="1"/>
  <c r="P7819" i="1" s="1"/>
  <c r="Q7819" i="1" s="1"/>
  <c r="L7818" i="1" l="1"/>
  <c r="P7818" i="1" s="1"/>
  <c r="Q7818" i="1" s="1"/>
  <c r="L7817" i="1" l="1"/>
  <c r="P7817" i="1" s="1"/>
  <c r="Q7817" i="1" s="1"/>
  <c r="L7816" i="1" l="1"/>
  <c r="P7816" i="1" s="1"/>
  <c r="Q7816" i="1" s="1"/>
  <c r="L7815" i="1" l="1"/>
  <c r="P7815" i="1" s="1"/>
  <c r="Q7815" i="1" s="1"/>
  <c r="L7814" i="1" l="1"/>
  <c r="P7814" i="1" s="1"/>
  <c r="Q7814" i="1" s="1"/>
  <c r="L7813" i="1" l="1"/>
  <c r="P7813" i="1" s="1"/>
  <c r="Q7813" i="1" s="1"/>
  <c r="L7812" i="1" l="1"/>
  <c r="P7812" i="1" s="1"/>
  <c r="Q7812" i="1" s="1"/>
  <c r="L7811" i="1" l="1"/>
  <c r="P7811" i="1" s="1"/>
  <c r="Q7811" i="1" s="1"/>
  <c r="L7810" i="1" l="1"/>
  <c r="P7810" i="1" s="1"/>
  <c r="Q7810" i="1" s="1"/>
  <c r="L7809" i="1" l="1"/>
  <c r="P7809" i="1" s="1"/>
  <c r="Q7809" i="1" s="1"/>
  <c r="L7808" i="1" l="1"/>
  <c r="P7808" i="1" s="1"/>
  <c r="Q7808" i="1" s="1"/>
  <c r="L7807" i="1" l="1"/>
  <c r="P7807" i="1" s="1"/>
  <c r="Q7807" i="1" s="1"/>
  <c r="L7806" i="1" l="1"/>
  <c r="P7806" i="1" s="1"/>
  <c r="Q7806" i="1" s="1"/>
  <c r="L7805" i="1" l="1"/>
  <c r="P7805" i="1" s="1"/>
  <c r="Q7805" i="1" s="1"/>
  <c r="L7804" i="1" l="1"/>
  <c r="P7804" i="1" s="1"/>
  <c r="Q7804" i="1" s="1"/>
  <c r="L7803" i="1" l="1"/>
  <c r="P7803" i="1" s="1"/>
  <c r="Q7803" i="1" s="1"/>
  <c r="L7802" i="1" l="1"/>
  <c r="P7802" i="1" s="1"/>
  <c r="Q7802" i="1" s="1"/>
  <c r="L7801" i="1" l="1"/>
  <c r="P7801" i="1" s="1"/>
  <c r="Q7801" i="1" s="1"/>
  <c r="L7800" i="1" l="1"/>
  <c r="P7800" i="1" s="1"/>
  <c r="Q7800" i="1" s="1"/>
  <c r="L7799" i="1" l="1"/>
  <c r="P7799" i="1" s="1"/>
  <c r="Q7799" i="1" s="1"/>
  <c r="L7798" i="1" l="1"/>
  <c r="P7798" i="1" s="1"/>
  <c r="Q7798" i="1" s="1"/>
  <c r="L7797" i="1" l="1"/>
  <c r="P7797" i="1" s="1"/>
  <c r="Q7797" i="1" s="1"/>
  <c r="L7796" i="1" l="1"/>
  <c r="P7796" i="1" s="1"/>
  <c r="Q7796" i="1" s="1"/>
  <c r="L7795" i="1" l="1"/>
  <c r="P7795" i="1" s="1"/>
  <c r="Q7795" i="1" s="1"/>
  <c r="L7789" i="1" l="1"/>
  <c r="P7789" i="1" s="1"/>
  <c r="Q7789" i="1" s="1"/>
  <c r="L7786" i="1" l="1"/>
  <c r="P7786" i="1" s="1"/>
  <c r="Q7786" i="1" s="1"/>
  <c r="L7785" i="1" l="1"/>
  <c r="P7785" i="1" s="1"/>
  <c r="Q7785" i="1" s="1"/>
  <c r="L7781" i="1" l="1"/>
  <c r="P7781" i="1" s="1"/>
  <c r="Q7781" i="1" s="1"/>
  <c r="L7780" i="1" l="1"/>
  <c r="P7780" i="1" s="1"/>
  <c r="Q7780" i="1" s="1"/>
  <c r="L7779" i="1" l="1"/>
  <c r="P7779" i="1" s="1"/>
  <c r="L7778" i="1" l="1"/>
  <c r="P7778" i="1" s="1"/>
  <c r="Q7778" i="1" s="1"/>
  <c r="L7777" i="1" l="1"/>
  <c r="P7777" i="1" s="1"/>
  <c r="L7776" i="1" l="1"/>
  <c r="P7776" i="1" s="1"/>
  <c r="Q7776" i="1" s="1"/>
  <c r="L7775" i="1" l="1"/>
  <c r="P7775" i="1" s="1"/>
  <c r="Q7775" i="1" s="1"/>
  <c r="L7774" i="1" l="1"/>
  <c r="P7774" i="1" s="1"/>
  <c r="Q7774" i="1" s="1"/>
  <c r="L7773" i="1" l="1"/>
  <c r="P7773" i="1" s="1"/>
  <c r="Q7773" i="1" s="1"/>
  <c r="L7772" i="1" l="1"/>
  <c r="P7772" i="1" s="1"/>
  <c r="Q7772" i="1" s="1"/>
  <c r="L7771" i="1" l="1"/>
  <c r="P7771" i="1" s="1"/>
  <c r="Q7771" i="1" s="1"/>
  <c r="L7767" i="1" l="1"/>
  <c r="P7767" i="1" s="1"/>
  <c r="Q7767" i="1" s="1"/>
  <c r="L7766" i="1" l="1"/>
  <c r="P7766" i="1" s="1"/>
  <c r="Q7766" i="1" s="1"/>
  <c r="L7765" i="1" l="1"/>
  <c r="P7765" i="1" s="1"/>
  <c r="Q7765" i="1" s="1"/>
  <c r="L7764" i="1" l="1"/>
  <c r="P7764" i="1" s="1"/>
  <c r="Q7764" i="1" s="1"/>
  <c r="L7763" i="1" l="1"/>
  <c r="P7763" i="1" s="1"/>
  <c r="Q7763" i="1" s="1"/>
  <c r="L7762" i="1" l="1"/>
  <c r="P7762" i="1" s="1"/>
  <c r="Q7762" i="1" s="1"/>
  <c r="L7761" i="1" l="1"/>
  <c r="P7761" i="1" s="1"/>
  <c r="Q7761" i="1" s="1"/>
  <c r="L7760" i="1" l="1"/>
  <c r="P7760" i="1" s="1"/>
  <c r="Q7760" i="1" s="1"/>
  <c r="L7759" i="1" l="1"/>
  <c r="P7759" i="1" s="1"/>
  <c r="Q7759" i="1" s="1"/>
  <c r="L7758" i="1" l="1"/>
  <c r="P7758" i="1" s="1"/>
  <c r="Q7758" i="1" s="1"/>
  <c r="L7757" i="1" l="1"/>
  <c r="P7757" i="1" s="1"/>
  <c r="Q7757" i="1" s="1"/>
  <c r="L7756" i="1" l="1"/>
  <c r="P7756" i="1" s="1"/>
  <c r="Q7756" i="1" s="1"/>
  <c r="L7755" i="1" l="1"/>
  <c r="P7755" i="1" s="1"/>
  <c r="Q7755" i="1" s="1"/>
  <c r="L7754" i="1" l="1"/>
  <c r="P7754" i="1" s="1"/>
  <c r="Q7754" i="1" s="1"/>
  <c r="L7753" i="1" l="1"/>
  <c r="P7753" i="1" s="1"/>
  <c r="Q7753" i="1" s="1"/>
  <c r="L7752" i="1" l="1"/>
  <c r="P7752" i="1" s="1"/>
  <c r="Q7752" i="1" s="1"/>
  <c r="L7751" i="1" l="1"/>
  <c r="P7751" i="1" s="1"/>
  <c r="Q7751" i="1" s="1"/>
  <c r="L7750" i="1" l="1"/>
  <c r="P7750" i="1" s="1"/>
  <c r="Q7750" i="1" s="1"/>
  <c r="L7749" i="1" l="1"/>
  <c r="P7749" i="1" s="1"/>
  <c r="Q7749" i="1" s="1"/>
  <c r="L7748" i="1" l="1"/>
  <c r="P7748" i="1" s="1"/>
  <c r="Q7748" i="1" s="1"/>
  <c r="L7747" i="1" l="1"/>
  <c r="P7747" i="1" s="1"/>
  <c r="Q7747" i="1" s="1"/>
  <c r="L7746" i="1" l="1"/>
  <c r="P7746" i="1" s="1"/>
  <c r="Q7746" i="1" s="1"/>
  <c r="L7745" i="1" l="1"/>
  <c r="P7745" i="1" s="1"/>
  <c r="Q7745" i="1" s="1"/>
  <c r="L7744" i="1" l="1"/>
  <c r="P7744" i="1" s="1"/>
  <c r="Q7744" i="1" s="1"/>
  <c r="L7743" i="1" l="1"/>
  <c r="P7743" i="1" s="1"/>
  <c r="Q7743" i="1" s="1"/>
  <c r="L7742" i="1" l="1"/>
  <c r="P7742" i="1" s="1"/>
  <c r="Q7742" i="1" s="1"/>
  <c r="L7734" i="1" l="1"/>
  <c r="P7734" i="1" s="1"/>
  <c r="Q7734" i="1" s="1"/>
  <c r="L7731" i="1" l="1"/>
  <c r="P7731" i="1" s="1"/>
  <c r="Q7731" i="1" s="1"/>
  <c r="L7730" i="1" l="1"/>
  <c r="P7730" i="1" s="1"/>
  <c r="Q7730" i="1" s="1"/>
  <c r="L7729" i="1" l="1"/>
  <c r="P7729" i="1" s="1"/>
  <c r="Q7729" i="1" s="1"/>
  <c r="L7725" i="1" l="1"/>
  <c r="P7725" i="1" s="1"/>
  <c r="Q7725" i="1" s="1"/>
  <c r="L7724" i="1" l="1"/>
  <c r="P7724" i="1" s="1"/>
  <c r="Q7724" i="1" s="1"/>
  <c r="L7723" i="1" l="1"/>
  <c r="P7723" i="1" s="1"/>
  <c r="Q7723" i="1" s="1"/>
  <c r="L7722" i="1" l="1"/>
  <c r="P7722" i="1" s="1"/>
  <c r="Q7722" i="1" s="1"/>
  <c r="L7718" i="1" l="1"/>
  <c r="P7718" i="1" s="1"/>
  <c r="Q7718" i="1" s="1"/>
  <c r="L7717" i="1" l="1"/>
  <c r="P7717" i="1" s="1"/>
  <c r="Q7717" i="1" s="1"/>
  <c r="L7716" i="1" l="1"/>
  <c r="P7716" i="1" s="1"/>
  <c r="L7715" i="1" l="1"/>
  <c r="P7715" i="1" s="1"/>
  <c r="Q7715" i="1" s="1"/>
  <c r="L7714" i="1" l="1"/>
  <c r="P7714" i="1" s="1"/>
  <c r="Q7714" i="1" s="1"/>
  <c r="L7713" i="1" l="1"/>
  <c r="P7713" i="1" s="1"/>
  <c r="Q7713" i="1" s="1"/>
  <c r="L7712" i="1" l="1"/>
  <c r="P7712" i="1" s="1"/>
  <c r="Q7712" i="1" s="1"/>
  <c r="L7711" i="1" l="1"/>
  <c r="P7711" i="1" s="1"/>
  <c r="Q7711" i="1" s="1"/>
  <c r="L7710" i="1" l="1"/>
  <c r="P7710" i="1" s="1"/>
  <c r="Q7710" i="1" s="1"/>
  <c r="L7709" i="1" l="1"/>
  <c r="P7709" i="1" s="1"/>
  <c r="Q7709" i="1" s="1"/>
  <c r="L7708" i="1" l="1"/>
  <c r="P7708" i="1" s="1"/>
  <c r="Q7708" i="1" s="1"/>
  <c r="L7707" i="1" l="1"/>
  <c r="P7707" i="1" s="1"/>
  <c r="Q7707" i="1" s="1"/>
  <c r="L7706" i="1" l="1"/>
  <c r="P7706" i="1" s="1"/>
  <c r="Q7706" i="1" s="1"/>
  <c r="L7705" i="1" l="1"/>
  <c r="P7705" i="1" s="1"/>
  <c r="Q7705" i="1" s="1"/>
  <c r="L7704" i="1" l="1"/>
  <c r="P7704" i="1" s="1"/>
  <c r="Q7704" i="1" s="1"/>
  <c r="L7703" i="1" l="1"/>
  <c r="P7703" i="1" s="1"/>
  <c r="Q7703" i="1" s="1"/>
  <c r="L7702" i="1" l="1"/>
  <c r="P7702" i="1" s="1"/>
  <c r="Q7702" i="1" s="1"/>
  <c r="L7701" i="1" l="1"/>
  <c r="P7701" i="1" s="1"/>
  <c r="Q7701" i="1" s="1"/>
  <c r="L7700" i="1" l="1"/>
  <c r="P7700" i="1" s="1"/>
  <c r="Q7700" i="1" s="1"/>
  <c r="L7699" i="1" l="1"/>
  <c r="P7699" i="1" s="1"/>
  <c r="Q7699" i="1" s="1"/>
  <c r="L7698" i="1" l="1"/>
  <c r="P7698" i="1" s="1"/>
  <c r="Q7698" i="1" s="1"/>
  <c r="L7697" i="1" l="1"/>
  <c r="P7697" i="1" s="1"/>
  <c r="Q7697" i="1" s="1"/>
  <c r="L7696" i="1" l="1"/>
  <c r="P7696" i="1" s="1"/>
  <c r="Q7696" i="1" s="1"/>
  <c r="L7695" i="1" l="1"/>
  <c r="P7695" i="1" s="1"/>
  <c r="Q7695" i="1" s="1"/>
  <c r="L7694" i="1" l="1"/>
  <c r="P7694" i="1" s="1"/>
  <c r="L7693" i="1" l="1"/>
  <c r="P7693" i="1" s="1"/>
  <c r="Q7693" i="1" s="1"/>
  <c r="L7692" i="1" l="1"/>
  <c r="P7692" i="1" s="1"/>
  <c r="Q7692" i="1" s="1"/>
  <c r="L7691" i="1" l="1"/>
  <c r="P7691" i="1" s="1"/>
  <c r="Q7691" i="1" s="1"/>
  <c r="L7690" i="1" l="1"/>
  <c r="P7690" i="1" s="1"/>
  <c r="Q7690" i="1" s="1"/>
  <c r="L7689" i="1" l="1"/>
  <c r="P7689" i="1" s="1"/>
  <c r="Q7689" i="1" s="1"/>
  <c r="L7688" i="1" l="1"/>
  <c r="P7688" i="1" s="1"/>
  <c r="Q7688" i="1" s="1"/>
  <c r="L7687" i="1" l="1"/>
  <c r="P7687" i="1" s="1"/>
  <c r="Q7687" i="1" s="1"/>
  <c r="L7686" i="1" l="1"/>
  <c r="P7686" i="1" s="1"/>
  <c r="Q7686" i="1" s="1"/>
  <c r="L7685" i="1" l="1"/>
  <c r="P7685" i="1" s="1"/>
  <c r="Q7685" i="1" s="1"/>
  <c r="L7684" i="1" l="1"/>
  <c r="P7684" i="1" s="1"/>
  <c r="Q7684" i="1" s="1"/>
  <c r="L7683" i="1" l="1"/>
  <c r="P7683" i="1" s="1"/>
  <c r="Q7683" i="1" s="1"/>
  <c r="L7682" i="1" l="1"/>
  <c r="P7682" i="1" s="1"/>
  <c r="Q7682" i="1" s="1"/>
  <c r="L7681" i="1" l="1"/>
  <c r="P7681" i="1" s="1"/>
  <c r="Q7681" i="1" s="1"/>
  <c r="L7680" i="1" l="1"/>
  <c r="P7680" i="1" s="1"/>
  <c r="Q7680" i="1" s="1"/>
  <c r="L7679" i="1" l="1"/>
  <c r="P7679" i="1" s="1"/>
  <c r="Q7679" i="1" s="1"/>
  <c r="L7678" i="1" l="1"/>
  <c r="P7678" i="1" s="1"/>
  <c r="Q7678" i="1" s="1"/>
  <c r="L7677" i="1" l="1"/>
  <c r="P7677" i="1" s="1"/>
  <c r="Q7677" i="1" s="1"/>
  <c r="L7676" i="1" l="1"/>
  <c r="P7676" i="1" s="1"/>
  <c r="Q7676" i="1" s="1"/>
  <c r="L7675" i="1" l="1"/>
  <c r="P7675" i="1" s="1"/>
  <c r="Q7675" i="1" s="1"/>
  <c r="L7674" i="1" l="1"/>
  <c r="P7674" i="1" s="1"/>
  <c r="Q7674" i="1" s="1"/>
  <c r="L7673" i="1" l="1"/>
  <c r="P7673" i="1" s="1"/>
  <c r="Q7673" i="1" s="1"/>
  <c r="L7672" i="1" l="1"/>
  <c r="P7672" i="1" s="1"/>
  <c r="Q7672" i="1" s="1"/>
  <c r="L7668" i="1" l="1"/>
  <c r="P7668" i="1" s="1"/>
  <c r="Q7668" i="1" s="1"/>
  <c r="L7667" i="1" l="1"/>
  <c r="P7667" i="1" s="1"/>
  <c r="Q7667" i="1" s="1"/>
  <c r="L7666" i="1" l="1"/>
  <c r="P7666" i="1" s="1"/>
  <c r="Q7666" i="1" s="1"/>
  <c r="L7665" i="1" l="1"/>
  <c r="P7665" i="1" s="1"/>
  <c r="Q7665" i="1" s="1"/>
  <c r="L7664" i="1" l="1"/>
  <c r="P7664" i="1" s="1"/>
  <c r="Q7664" i="1" s="1"/>
  <c r="L7663" i="1" l="1"/>
  <c r="P7663" i="1" s="1"/>
  <c r="Q7663" i="1" s="1"/>
  <c r="L7662" i="1" l="1"/>
  <c r="P7662" i="1" s="1"/>
  <c r="Q7662" i="1" s="1"/>
  <c r="L7661" i="1" l="1"/>
  <c r="P7661" i="1" s="1"/>
  <c r="Q7661" i="1" s="1"/>
  <c r="L7660" i="1" l="1"/>
  <c r="P7660" i="1" s="1"/>
  <c r="Q7660" i="1" s="1"/>
  <c r="L7659" i="1" l="1"/>
  <c r="P7659" i="1" s="1"/>
  <c r="Q7659" i="1" s="1"/>
  <c r="L7658" i="1" l="1"/>
  <c r="P7658" i="1" s="1"/>
  <c r="Q7658" i="1" s="1"/>
  <c r="L7657" i="1" l="1"/>
  <c r="P7657" i="1" s="1"/>
  <c r="Q7657" i="1" s="1"/>
  <c r="L7656" i="1" l="1"/>
  <c r="P7656" i="1" s="1"/>
  <c r="Q7656" i="1" s="1"/>
  <c r="L7655" i="1" l="1"/>
  <c r="P7655" i="1" s="1"/>
  <c r="Q7655" i="1" s="1"/>
  <c r="L7654" i="1" l="1"/>
  <c r="P7654" i="1" s="1"/>
  <c r="Q7654" i="1" s="1"/>
  <c r="L7653" i="1" l="1"/>
  <c r="P7653" i="1" s="1"/>
  <c r="Q7653" i="1" s="1"/>
  <c r="L7652" i="1" l="1"/>
  <c r="P7652" i="1" s="1"/>
  <c r="Q7652" i="1" s="1"/>
  <c r="L7651" i="1" l="1"/>
  <c r="P7651" i="1" s="1"/>
  <c r="Q7651" i="1" s="1"/>
  <c r="L7650" i="1" l="1"/>
  <c r="P7650" i="1" s="1"/>
  <c r="Q7650" i="1" s="1"/>
  <c r="L7649" i="1" l="1"/>
  <c r="P7649" i="1" s="1"/>
  <c r="Q7649" i="1" s="1"/>
  <c r="L7648" i="1" l="1"/>
  <c r="P7648" i="1" s="1"/>
  <c r="Q7648" i="1" s="1"/>
  <c r="L7647" i="1" l="1"/>
  <c r="P7647" i="1" s="1"/>
  <c r="Q7647" i="1" s="1"/>
  <c r="L7646" i="1" l="1"/>
  <c r="P7646" i="1" s="1"/>
  <c r="Q7646" i="1" s="1"/>
  <c r="L7645" i="1" l="1"/>
  <c r="P7645" i="1" s="1"/>
  <c r="Q7645" i="1" s="1"/>
  <c r="L7644" i="1" l="1"/>
  <c r="P7644" i="1" s="1"/>
  <c r="Q7644" i="1" s="1"/>
  <c r="L7643" i="1" l="1"/>
  <c r="P7643" i="1" s="1"/>
  <c r="Q7643" i="1" s="1"/>
  <c r="L7642" i="1" l="1"/>
  <c r="P7642" i="1" s="1"/>
  <c r="Q7642" i="1" s="1"/>
  <c r="L7641" i="1" l="1"/>
  <c r="P7641" i="1" s="1"/>
  <c r="Q7641" i="1" s="1"/>
  <c r="L7640" i="1" l="1"/>
  <c r="P7640" i="1" s="1"/>
  <c r="Q7640" i="1" s="1"/>
  <c r="L7639" i="1" l="1"/>
  <c r="P7639" i="1" s="1"/>
  <c r="Q7639" i="1" s="1"/>
  <c r="L7638" i="1" l="1"/>
  <c r="P7638" i="1" s="1"/>
  <c r="Q7638" i="1" s="1"/>
  <c r="L7637" i="1" l="1"/>
  <c r="P7637" i="1" s="1"/>
  <c r="Q7637" i="1" s="1"/>
  <c r="L7636" i="1" l="1"/>
  <c r="P7636" i="1" s="1"/>
  <c r="Q7636" i="1" s="1"/>
  <c r="L7635" i="1" l="1"/>
  <c r="P7635" i="1" s="1"/>
  <c r="Q7635" i="1" s="1"/>
  <c r="L7634" i="1" l="1"/>
  <c r="P7634" i="1" s="1"/>
  <c r="Q7634" i="1" s="1"/>
  <c r="L7633" i="1" l="1"/>
  <c r="P7633" i="1" s="1"/>
  <c r="Q7633" i="1" s="1"/>
  <c r="L7632" i="1" l="1"/>
  <c r="P7632" i="1" s="1"/>
  <c r="Q7632" i="1" s="1"/>
  <c r="L7631" i="1" l="1"/>
  <c r="P7631" i="1" s="1"/>
  <c r="Q7631" i="1" s="1"/>
  <c r="L7630" i="1" l="1"/>
  <c r="P7630" i="1" s="1"/>
  <c r="Q7630" i="1" s="1"/>
  <c r="L7629" i="1" l="1"/>
  <c r="P7629" i="1" s="1"/>
  <c r="Q7629" i="1" s="1"/>
  <c r="L7628" i="1" l="1"/>
  <c r="P7628" i="1" s="1"/>
  <c r="Q7628" i="1" s="1"/>
  <c r="L7627" i="1" l="1"/>
  <c r="P7627" i="1" s="1"/>
  <c r="Q7627" i="1" s="1"/>
  <c r="L7626" i="1" l="1"/>
  <c r="P7626" i="1" s="1"/>
  <c r="Q7626" i="1" s="1"/>
  <c r="L7622" i="1" l="1"/>
  <c r="P7622" i="1" s="1"/>
  <c r="Q7622" i="1" s="1"/>
  <c r="L7621" i="1" l="1"/>
  <c r="P7621" i="1" s="1"/>
  <c r="Q7621" i="1" s="1"/>
  <c r="L7620" i="1" l="1"/>
  <c r="P7620" i="1" s="1"/>
  <c r="Q7620" i="1" s="1"/>
  <c r="L7619" i="1" l="1"/>
  <c r="P7619" i="1" s="1"/>
  <c r="Q7619" i="1" s="1"/>
  <c r="L7618" i="1" l="1"/>
  <c r="P7618" i="1" s="1"/>
  <c r="Q7618" i="1" s="1"/>
  <c r="L7617" i="1" l="1"/>
  <c r="P7617" i="1" s="1"/>
  <c r="Q7617" i="1" s="1"/>
  <c r="L7616" i="1" l="1"/>
  <c r="P7616" i="1" s="1"/>
  <c r="Q7616" i="1" s="1"/>
  <c r="L7615" i="1" l="1"/>
  <c r="P7615" i="1" s="1"/>
  <c r="Q7615" i="1" s="1"/>
  <c r="L7614" i="1" l="1"/>
  <c r="P7614" i="1" s="1"/>
  <c r="Q7614" i="1" s="1"/>
  <c r="L7613" i="1" l="1"/>
  <c r="P7613" i="1" s="1"/>
  <c r="Q7613" i="1" s="1"/>
  <c r="L7612" i="1" l="1"/>
  <c r="P7612" i="1" s="1"/>
  <c r="Q7612" i="1" s="1"/>
  <c r="L7611" i="1" l="1"/>
  <c r="P7611" i="1" s="1"/>
  <c r="Q7611" i="1" s="1"/>
  <c r="L7610" i="1" l="1"/>
  <c r="P7610" i="1" s="1"/>
  <c r="Q7610" i="1" s="1"/>
  <c r="L7609" i="1" l="1"/>
  <c r="P7609" i="1" s="1"/>
  <c r="Q7609" i="1" s="1"/>
  <c r="L7608" i="1" l="1"/>
  <c r="P7608" i="1" s="1"/>
  <c r="Q7608" i="1" s="1"/>
  <c r="L7607" i="1" l="1"/>
  <c r="P7607" i="1" s="1"/>
  <c r="Q7607" i="1" s="1"/>
  <c r="L7606" i="1" l="1"/>
  <c r="P7606" i="1" s="1"/>
  <c r="Q7606" i="1" s="1"/>
  <c r="L7605" i="1" l="1"/>
  <c r="P7605" i="1" s="1"/>
  <c r="Q7605" i="1" s="1"/>
  <c r="L7604" i="1" l="1"/>
  <c r="P7604" i="1" s="1"/>
  <c r="Q7604" i="1" s="1"/>
  <c r="L7603" i="1" l="1"/>
  <c r="P7603" i="1" s="1"/>
  <c r="Q7603" i="1" s="1"/>
  <c r="L7602" i="1" l="1"/>
  <c r="P7602" i="1" s="1"/>
  <c r="Q7602" i="1" s="1"/>
  <c r="L7601" i="1" l="1"/>
  <c r="P7601" i="1" s="1"/>
  <c r="Q7601" i="1" s="1"/>
  <c r="L7600" i="1" l="1"/>
  <c r="P7600" i="1" s="1"/>
  <c r="Q7600" i="1" s="1"/>
  <c r="L7599" i="1" l="1"/>
  <c r="P7599" i="1" s="1"/>
  <c r="Q7599" i="1" s="1"/>
  <c r="L7598" i="1" l="1"/>
  <c r="P7598" i="1" s="1"/>
  <c r="Q7598" i="1" s="1"/>
  <c r="L7597" i="1" l="1"/>
  <c r="P7597" i="1" s="1"/>
  <c r="Q7597" i="1" s="1"/>
  <c r="L7596" i="1" l="1"/>
  <c r="P7596" i="1" s="1"/>
  <c r="Q7596" i="1" s="1"/>
  <c r="L7595" i="1" l="1"/>
  <c r="P7595" i="1" s="1"/>
  <c r="Q7595" i="1" s="1"/>
  <c r="L7594" i="1" l="1"/>
  <c r="P7594" i="1" s="1"/>
  <c r="Q7594" i="1" s="1"/>
  <c r="L7593" i="1" l="1"/>
  <c r="P7593" i="1" s="1"/>
  <c r="Q7593" i="1" s="1"/>
  <c r="L7592" i="1" l="1"/>
  <c r="P7592" i="1" s="1"/>
  <c r="Q7592" i="1" s="1"/>
  <c r="L7591" i="1" l="1"/>
  <c r="P7591" i="1" s="1"/>
  <c r="Q7591" i="1" s="1"/>
  <c r="L7590" i="1" l="1"/>
  <c r="P7590" i="1" s="1"/>
  <c r="Q7590" i="1" s="1"/>
  <c r="L7589" i="1" l="1"/>
  <c r="P7589" i="1" s="1"/>
  <c r="Q7589" i="1" s="1"/>
  <c r="L7588" i="1" l="1"/>
  <c r="P7588" i="1" s="1"/>
  <c r="Q7588" i="1" s="1"/>
  <c r="L7587" i="1" l="1"/>
  <c r="P7587" i="1" s="1"/>
  <c r="Q7587" i="1" s="1"/>
  <c r="L7586" i="1" l="1"/>
  <c r="P7586" i="1" s="1"/>
  <c r="Q7586" i="1" s="1"/>
  <c r="L7585" i="1" l="1"/>
  <c r="P7585" i="1" s="1"/>
  <c r="Q7585" i="1" s="1"/>
  <c r="L7584" i="1" l="1"/>
  <c r="P7584" i="1" s="1"/>
  <c r="Q7584" i="1" s="1"/>
  <c r="L7583" i="1" l="1"/>
  <c r="P7583" i="1" s="1"/>
  <c r="Q7583" i="1" s="1"/>
  <c r="L7582" i="1" l="1"/>
  <c r="P7582" i="1" s="1"/>
  <c r="Q7582" i="1" s="1"/>
  <c r="L7581" i="1" l="1"/>
  <c r="P7581" i="1" s="1"/>
  <c r="Q7581" i="1" s="1"/>
  <c r="L7580" i="1" l="1"/>
  <c r="P7580" i="1" s="1"/>
  <c r="Q7580" i="1" s="1"/>
  <c r="L7579" i="1" l="1"/>
  <c r="P7579" i="1" s="1"/>
  <c r="Q7579" i="1" s="1"/>
  <c r="L7578" i="1" l="1"/>
  <c r="P7578" i="1" s="1"/>
  <c r="Q7578" i="1" s="1"/>
  <c r="L7574" i="1" l="1"/>
  <c r="P7574" i="1" s="1"/>
  <c r="Q7574" i="1" s="1"/>
  <c r="L7573" i="1" l="1"/>
  <c r="P7573" i="1" s="1"/>
  <c r="Q7573" i="1" s="1"/>
  <c r="L7572" i="1" l="1"/>
  <c r="P7572" i="1" s="1"/>
  <c r="Q7572" i="1" s="1"/>
  <c r="L7571" i="1" l="1"/>
  <c r="P7571" i="1" s="1"/>
  <c r="Q7571" i="1" s="1"/>
  <c r="L7570" i="1" l="1"/>
  <c r="P7570" i="1" s="1"/>
  <c r="Q7570" i="1" s="1"/>
  <c r="L7569" i="1" l="1"/>
  <c r="P7569" i="1" s="1"/>
  <c r="Q7569" i="1" s="1"/>
  <c r="L7568" i="1" l="1"/>
  <c r="P7568" i="1" s="1"/>
  <c r="Q7568" i="1" s="1"/>
  <c r="L7567" i="1" l="1"/>
  <c r="P7567" i="1" s="1"/>
  <c r="Q7567" i="1" s="1"/>
  <c r="L7566" i="1" l="1"/>
  <c r="P7566" i="1" s="1"/>
  <c r="Q7566" i="1" s="1"/>
  <c r="L7565" i="1" l="1"/>
  <c r="P7565" i="1" s="1"/>
  <c r="Q7565" i="1" s="1"/>
  <c r="L7564" i="1" l="1"/>
  <c r="P7564" i="1" s="1"/>
  <c r="Q7564" i="1" s="1"/>
  <c r="L7563" i="1" l="1"/>
  <c r="P7563" i="1" s="1"/>
  <c r="Q7563" i="1" s="1"/>
  <c r="L7562" i="1" l="1"/>
  <c r="P7562" i="1" s="1"/>
  <c r="Q7562" i="1" s="1"/>
  <c r="L7561" i="1" l="1"/>
  <c r="P7561" i="1" s="1"/>
  <c r="Q7561" i="1" s="1"/>
  <c r="L7560" i="1" l="1"/>
  <c r="P7560" i="1" s="1"/>
  <c r="Q7560" i="1" s="1"/>
  <c r="L7559" i="1" l="1"/>
  <c r="P7559" i="1" s="1"/>
  <c r="Q7559" i="1" s="1"/>
  <c r="L7558" i="1" l="1"/>
  <c r="P7558" i="1" s="1"/>
  <c r="Q7558" i="1" s="1"/>
  <c r="L7557" i="1" l="1"/>
  <c r="P7557" i="1" s="1"/>
  <c r="Q7557" i="1" s="1"/>
  <c r="L7556" i="1" l="1"/>
  <c r="P7556" i="1" s="1"/>
  <c r="Q7556" i="1" s="1"/>
  <c r="L7555" i="1" l="1"/>
  <c r="P7555" i="1" s="1"/>
  <c r="Q7555" i="1" s="1"/>
  <c r="L7554" i="1" l="1"/>
  <c r="P7554" i="1" s="1"/>
  <c r="Q7554" i="1" s="1"/>
  <c r="L7553" i="1" l="1"/>
  <c r="P7553" i="1" s="1"/>
  <c r="Q7553" i="1" s="1"/>
  <c r="L7552" i="1" l="1"/>
  <c r="P7552" i="1" s="1"/>
  <c r="L7551" i="1" l="1"/>
  <c r="P7551" i="1" s="1"/>
  <c r="Q7551" i="1" s="1"/>
  <c r="L7550" i="1" l="1"/>
  <c r="P7550" i="1" s="1"/>
  <c r="Q7550" i="1" s="1"/>
  <c r="L7549" i="1" l="1"/>
  <c r="P7549" i="1" s="1"/>
  <c r="Q7549" i="1" s="1"/>
  <c r="L7548" i="1" l="1"/>
  <c r="P7548" i="1" s="1"/>
  <c r="Q7548" i="1" s="1"/>
  <c r="L7547" i="1" l="1"/>
  <c r="P7547" i="1" s="1"/>
  <c r="Q7547" i="1" s="1"/>
  <c r="L7546" i="1" l="1"/>
  <c r="P7546" i="1" s="1"/>
  <c r="Q7546" i="1" s="1"/>
  <c r="L7545" i="1" l="1"/>
  <c r="P7545" i="1" s="1"/>
  <c r="Q7545" i="1" s="1"/>
  <c r="L7544" i="1" l="1"/>
  <c r="P7544" i="1" s="1"/>
  <c r="Q7544" i="1" s="1"/>
  <c r="L7543" i="1" l="1"/>
  <c r="P7543" i="1" s="1"/>
  <c r="Q7543" i="1" s="1"/>
  <c r="L7542" i="1" l="1"/>
  <c r="P7542" i="1" s="1"/>
  <c r="Q7542" i="1" s="1"/>
  <c r="L7541" i="1" l="1"/>
  <c r="P7541" i="1" s="1"/>
  <c r="Q7541" i="1" s="1"/>
  <c r="L7540" i="1" l="1"/>
  <c r="P7540" i="1" s="1"/>
  <c r="Q7540" i="1" s="1"/>
  <c r="L7539" i="1" l="1"/>
  <c r="P7539" i="1" s="1"/>
  <c r="Q7539" i="1" s="1"/>
  <c r="L7538" i="1" l="1"/>
  <c r="P7538" i="1" s="1"/>
  <c r="Q7538" i="1" s="1"/>
  <c r="L7537" i="1" l="1"/>
  <c r="P7537" i="1" s="1"/>
  <c r="Q7537" i="1" s="1"/>
  <c r="L7536" i="1" l="1"/>
  <c r="P7536" i="1" s="1"/>
  <c r="Q7536" i="1" s="1"/>
  <c r="L7535" i="1" l="1"/>
  <c r="P7535" i="1" s="1"/>
  <c r="Q7535" i="1" s="1"/>
  <c r="L7534" i="1" l="1"/>
  <c r="P7534" i="1" s="1"/>
  <c r="Q7534" i="1" s="1"/>
  <c r="L7533" i="1" l="1"/>
  <c r="P7533" i="1" s="1"/>
  <c r="Q7533" i="1" s="1"/>
  <c r="L7532" i="1" l="1"/>
  <c r="P7532" i="1" s="1"/>
  <c r="Q7532" i="1" s="1"/>
  <c r="L7526" i="1" l="1"/>
  <c r="P7526" i="1" s="1"/>
  <c r="L7525" i="1" l="1"/>
  <c r="P7525" i="1" s="1"/>
  <c r="Q7525" i="1" s="1"/>
  <c r="L7523" i="1" l="1"/>
  <c r="P7523" i="1" s="1"/>
  <c r="Q7523" i="1" s="1"/>
  <c r="L7520" i="1" l="1"/>
  <c r="P7520" i="1" s="1"/>
  <c r="Q7520" i="1" s="1"/>
  <c r="L7519" i="1" l="1"/>
  <c r="P7519" i="1" s="1"/>
  <c r="Q7519" i="1" s="1"/>
  <c r="L7515" i="1" l="1"/>
  <c r="P7515" i="1" s="1"/>
  <c r="Q7515" i="1" s="1"/>
  <c r="L7514" i="1" l="1"/>
  <c r="P7514" i="1" s="1"/>
  <c r="Q7514" i="1" s="1"/>
  <c r="L7513" i="1" l="1"/>
  <c r="P7513" i="1" s="1"/>
  <c r="Q7513" i="1" s="1"/>
  <c r="L7512" i="1" l="1"/>
  <c r="P7512" i="1" s="1"/>
  <c r="Q7512" i="1" s="1"/>
  <c r="L7511" i="1" l="1"/>
  <c r="P7511" i="1" s="1"/>
  <c r="Q7511" i="1" s="1"/>
  <c r="L7510" i="1" l="1"/>
  <c r="P7510" i="1" s="1"/>
  <c r="Q7510" i="1" s="1"/>
  <c r="L7509" i="1" l="1"/>
  <c r="P7509" i="1" s="1"/>
  <c r="Q7509" i="1" s="1"/>
  <c r="L7508" i="1" l="1"/>
  <c r="P7508" i="1" s="1"/>
  <c r="Q7508" i="1" s="1"/>
  <c r="L7507" i="1" l="1"/>
  <c r="P7507" i="1" s="1"/>
  <c r="Q7507" i="1" s="1"/>
  <c r="L7506" i="1" l="1"/>
  <c r="P7506" i="1" s="1"/>
  <c r="Q7506" i="1" s="1"/>
  <c r="L7505" i="1" l="1"/>
  <c r="P7505" i="1" s="1"/>
  <c r="Q7505" i="1" s="1"/>
  <c r="L7504" i="1" l="1"/>
  <c r="P7504" i="1" s="1"/>
  <c r="Q7504" i="1" s="1"/>
  <c r="L7503" i="1" l="1"/>
  <c r="P7503" i="1" s="1"/>
  <c r="Q7503" i="1" s="1"/>
  <c r="L7502" i="1" l="1"/>
  <c r="P7502" i="1" s="1"/>
  <c r="Q7502" i="1" s="1"/>
  <c r="L7501" i="1" l="1"/>
  <c r="P7501" i="1" s="1"/>
  <c r="Q7501" i="1" s="1"/>
  <c r="L7500" i="1" l="1"/>
  <c r="P7500" i="1" s="1"/>
  <c r="Q7500" i="1" s="1"/>
  <c r="L7499" i="1" l="1"/>
  <c r="P7499" i="1" s="1"/>
  <c r="Q7499" i="1" s="1"/>
  <c r="L7498" i="1" l="1"/>
  <c r="P7498" i="1" s="1"/>
  <c r="Q7498" i="1" s="1"/>
  <c r="L7497" i="1" l="1"/>
  <c r="P7497" i="1" s="1"/>
  <c r="Q7497" i="1" s="1"/>
  <c r="L7496" i="1" l="1"/>
  <c r="P7496" i="1" s="1"/>
  <c r="L7495" i="1" l="1"/>
  <c r="P7495" i="1" s="1"/>
  <c r="Q7495" i="1" s="1"/>
  <c r="L7494" i="1" l="1"/>
  <c r="P7494" i="1" s="1"/>
  <c r="Q7494" i="1" s="1"/>
  <c r="L7493" i="1" l="1"/>
  <c r="P7493" i="1" s="1"/>
  <c r="Q7493" i="1" s="1"/>
  <c r="L7492" i="1" l="1"/>
  <c r="P7492" i="1" s="1"/>
  <c r="Q7492" i="1" s="1"/>
  <c r="L7491" i="1" l="1"/>
  <c r="P7491" i="1" s="1"/>
  <c r="Q7491" i="1" s="1"/>
  <c r="L7490" i="1" l="1"/>
  <c r="P7490" i="1" s="1"/>
  <c r="Q7490" i="1" s="1"/>
  <c r="L7489" i="1" l="1"/>
  <c r="P7489" i="1" s="1"/>
  <c r="Q7489" i="1" s="1"/>
  <c r="L7488" i="1" l="1"/>
  <c r="P7488" i="1" s="1"/>
  <c r="Q7488" i="1" s="1"/>
  <c r="L7487" i="1" l="1"/>
  <c r="P7487" i="1" s="1"/>
  <c r="Q7487" i="1" s="1"/>
  <c r="L7486" i="1" l="1"/>
  <c r="P7486" i="1" s="1"/>
  <c r="Q7486" i="1" s="1"/>
  <c r="L7485" i="1" l="1"/>
  <c r="P7485" i="1" s="1"/>
  <c r="Q7485" i="1" s="1"/>
  <c r="L7484" i="1" l="1"/>
  <c r="P7484" i="1" s="1"/>
  <c r="Q7484" i="1" s="1"/>
  <c r="L7477" i="1" l="1"/>
  <c r="P7477" i="1" s="1"/>
  <c r="Q7477" i="1" s="1"/>
  <c r="L7474" i="1" l="1"/>
  <c r="P7474" i="1" s="1"/>
  <c r="Q7474" i="1" s="1"/>
  <c r="L7473" i="1" l="1"/>
  <c r="P7473" i="1" s="1"/>
  <c r="Q7473" i="1" s="1"/>
  <c r="L7469" i="1" l="1"/>
  <c r="P7469" i="1" s="1"/>
  <c r="Q7469" i="1" s="1"/>
  <c r="L7468" i="1" l="1"/>
  <c r="P7468" i="1" s="1"/>
  <c r="L7467" i="1" l="1"/>
  <c r="P7467" i="1" s="1"/>
  <c r="L7466" i="1" l="1"/>
  <c r="P7466" i="1" s="1"/>
  <c r="L7465" i="1" l="1"/>
  <c r="P7465" i="1" s="1"/>
  <c r="Q7465" i="1" s="1"/>
  <c r="L7464" i="1" l="1"/>
  <c r="P7464" i="1" s="1"/>
  <c r="Q7464" i="1" s="1"/>
  <c r="L7463" i="1" l="1"/>
  <c r="P7463" i="1" s="1"/>
  <c r="Q7463" i="1" s="1"/>
  <c r="L7462" i="1" l="1"/>
  <c r="P7462" i="1" s="1"/>
  <c r="Q7462" i="1" s="1"/>
  <c r="L7461" i="1" l="1"/>
  <c r="P7461" i="1" s="1"/>
  <c r="Q7461" i="1" s="1"/>
  <c r="L7460" i="1" l="1"/>
  <c r="P7460" i="1" s="1"/>
  <c r="Q7460" i="1" s="1"/>
  <c r="L7459" i="1" l="1"/>
  <c r="P7459" i="1" s="1"/>
  <c r="Q7459" i="1" s="1"/>
  <c r="L7458" i="1" l="1"/>
  <c r="P7458" i="1" s="1"/>
  <c r="Q7458" i="1" s="1"/>
  <c r="L7457" i="1" l="1"/>
  <c r="P7457" i="1" s="1"/>
  <c r="L7456" i="1" l="1"/>
  <c r="P7456" i="1" s="1"/>
  <c r="Q7456" i="1" s="1"/>
  <c r="L7455" i="1" l="1"/>
  <c r="P7455" i="1" s="1"/>
  <c r="Q7455" i="1" s="1"/>
  <c r="L7454" i="1" l="1"/>
  <c r="P7454" i="1" s="1"/>
  <c r="Q7454" i="1" s="1"/>
  <c r="L7453" i="1" l="1"/>
  <c r="P7453" i="1" s="1"/>
  <c r="Q7453" i="1" s="1"/>
  <c r="L7452" i="1" l="1"/>
  <c r="P7452" i="1" s="1"/>
  <c r="Q7452" i="1" s="1"/>
  <c r="L7451" i="1" l="1"/>
  <c r="P7451" i="1" s="1"/>
  <c r="Q7451" i="1" s="1"/>
  <c r="L7450" i="1" l="1"/>
  <c r="P7450" i="1" s="1"/>
  <c r="Q7450" i="1" s="1"/>
  <c r="L7449" i="1" l="1"/>
  <c r="P7449" i="1" s="1"/>
  <c r="Q7449" i="1" s="1"/>
  <c r="L7448" i="1" l="1"/>
  <c r="P7448" i="1" s="1"/>
  <c r="Q7448" i="1" s="1"/>
  <c r="L7447" i="1" l="1"/>
  <c r="P7447" i="1" s="1"/>
  <c r="Q7447" i="1" s="1"/>
  <c r="L7446" i="1" l="1"/>
  <c r="P7446" i="1" s="1"/>
  <c r="Q7446" i="1" s="1"/>
  <c r="L7445" i="1" l="1"/>
  <c r="P7445" i="1" s="1"/>
  <c r="Q7445" i="1" s="1"/>
  <c r="L7439" i="1" l="1"/>
  <c r="P7439" i="1" s="1"/>
  <c r="Q7439" i="1" s="1"/>
  <c r="L7438" i="1" l="1"/>
  <c r="P7438" i="1" s="1"/>
  <c r="Q7438" i="1" s="1"/>
  <c r="L7434" i="1" l="1"/>
  <c r="P7434" i="1" s="1"/>
  <c r="Q7434" i="1" s="1"/>
  <c r="L7433" i="1" l="1"/>
  <c r="P7433" i="1" s="1"/>
  <c r="L7432" i="1" l="1"/>
  <c r="P7432" i="1" s="1"/>
  <c r="L7431" i="1" l="1"/>
  <c r="P7431" i="1" s="1"/>
  <c r="L7430" i="1" l="1"/>
  <c r="P7430" i="1" s="1"/>
  <c r="L7429" i="1" l="1"/>
  <c r="P7429" i="1" s="1"/>
  <c r="L7428" i="1" l="1"/>
  <c r="P7428" i="1" s="1"/>
  <c r="L7427" i="1" l="1"/>
  <c r="P7427" i="1" s="1"/>
  <c r="L7426" i="1" l="1"/>
  <c r="P7426" i="1" s="1"/>
  <c r="L7425" i="1" l="1"/>
  <c r="P7425" i="1" s="1"/>
  <c r="L7424" i="1" l="1"/>
  <c r="P7424" i="1" s="1"/>
  <c r="L7423" i="1" l="1"/>
  <c r="P7423" i="1" s="1"/>
  <c r="Q7423" i="1" s="1"/>
  <c r="L7422" i="1" l="1"/>
  <c r="P7422" i="1" s="1"/>
  <c r="Q7422" i="1" s="1"/>
  <c r="L7421" i="1" l="1"/>
  <c r="P7421" i="1" s="1"/>
  <c r="Q7421" i="1" s="1"/>
  <c r="L7420" i="1" l="1"/>
  <c r="P7420" i="1" s="1"/>
  <c r="Q7420" i="1" s="1"/>
  <c r="L7419" i="1" l="1"/>
  <c r="P7419" i="1" s="1"/>
  <c r="L7418" i="1" l="1"/>
  <c r="P7418" i="1" s="1"/>
  <c r="Q7418" i="1" s="1"/>
  <c r="L7417" i="1" l="1"/>
  <c r="P7417" i="1" s="1"/>
  <c r="Q7417" i="1" s="1"/>
  <c r="L7416" i="1" l="1"/>
  <c r="P7416" i="1" s="1"/>
  <c r="Q7416" i="1" s="1"/>
  <c r="L7415" i="1" l="1"/>
  <c r="P7415" i="1" s="1"/>
  <c r="Q7415" i="1" s="1"/>
  <c r="L7414" i="1" l="1"/>
  <c r="P7414" i="1" s="1"/>
  <c r="Q7414" i="1" s="1"/>
  <c r="L7413" i="1" l="1"/>
  <c r="P7413" i="1" s="1"/>
  <c r="Q7413" i="1" s="1"/>
  <c r="L7412" i="1" l="1"/>
  <c r="P7412" i="1" s="1"/>
  <c r="L7411" i="1" l="1"/>
  <c r="P7411" i="1" s="1"/>
  <c r="Q7411" i="1" s="1"/>
  <c r="L7410" i="1" l="1"/>
  <c r="P7410" i="1" s="1"/>
  <c r="Q7410" i="1" s="1"/>
  <c r="L7409" i="1" l="1"/>
  <c r="P7409" i="1" s="1"/>
  <c r="Q7409" i="1" s="1"/>
  <c r="L7408" i="1" l="1"/>
  <c r="P7408" i="1" s="1"/>
  <c r="Q7408" i="1" s="1"/>
  <c r="L7407" i="1" l="1"/>
  <c r="P7407" i="1" s="1"/>
  <c r="Q7407" i="1" s="1"/>
  <c r="L7406" i="1" l="1"/>
  <c r="P7406" i="1" s="1"/>
  <c r="Q7406" i="1" s="1"/>
  <c r="L7405" i="1" l="1"/>
  <c r="P7405" i="1" s="1"/>
  <c r="Q7405" i="1" s="1"/>
  <c r="L7404" i="1" l="1"/>
  <c r="P7404" i="1" s="1"/>
  <c r="Q7404" i="1" s="1"/>
  <c r="L7403" i="1" l="1"/>
  <c r="P7403" i="1" s="1"/>
  <c r="Q7403" i="1" s="1"/>
  <c r="L7402" i="1" l="1"/>
  <c r="P7402" i="1" s="1"/>
  <c r="Q7402" i="1" s="1"/>
  <c r="L7401" i="1" l="1"/>
  <c r="P7401" i="1" s="1"/>
  <c r="Q7401" i="1" s="1"/>
  <c r="L7395" i="1" l="1"/>
  <c r="P7395" i="1" s="1"/>
  <c r="Q7395" i="1" s="1"/>
  <c r="L7394" i="1" l="1"/>
  <c r="P7394" i="1" s="1"/>
  <c r="Q7394" i="1" s="1"/>
  <c r="L7390" i="1" l="1"/>
  <c r="P7390" i="1" s="1"/>
  <c r="Q7390" i="1" s="1"/>
  <c r="L7389" i="1" l="1"/>
  <c r="P7389" i="1" s="1"/>
  <c r="L7388" i="1" l="1"/>
  <c r="P7388" i="1" s="1"/>
  <c r="L7387" i="1" l="1"/>
  <c r="P7387" i="1" s="1"/>
  <c r="L7386" i="1" l="1"/>
  <c r="P7386" i="1" s="1"/>
  <c r="L7385" i="1" l="1"/>
  <c r="P7385" i="1" s="1"/>
  <c r="L7384" i="1" l="1"/>
  <c r="P7384" i="1" s="1"/>
  <c r="L7383" i="1" l="1"/>
  <c r="P7383" i="1" s="1"/>
  <c r="L7382" i="1" l="1"/>
  <c r="P7382" i="1" s="1"/>
  <c r="L7381" i="1" l="1"/>
  <c r="P7381" i="1" s="1"/>
  <c r="L7380" i="1" l="1"/>
  <c r="P7380" i="1" s="1"/>
  <c r="L7379" i="1" l="1"/>
  <c r="P7379" i="1" s="1"/>
  <c r="L7378" i="1" l="1"/>
  <c r="P7378" i="1" s="1"/>
  <c r="L7377" i="1" l="1"/>
  <c r="P7377" i="1" s="1"/>
  <c r="L7376" i="1" l="1"/>
  <c r="P7376" i="1" s="1"/>
  <c r="Q7376" i="1" s="1"/>
  <c r="L7375" i="1" l="1"/>
  <c r="P7375" i="1" s="1"/>
  <c r="Q7375" i="1" s="1"/>
  <c r="L7374" i="1" l="1"/>
  <c r="P7374" i="1" s="1"/>
  <c r="L7373" i="1" l="1"/>
  <c r="P7373" i="1" s="1"/>
  <c r="Q7373" i="1" s="1"/>
  <c r="L7372" i="1" l="1"/>
  <c r="P7372" i="1" s="1"/>
  <c r="Q7372" i="1" s="1"/>
  <c r="L7371" i="1" l="1"/>
  <c r="P7371" i="1" s="1"/>
  <c r="L7370" i="1" l="1"/>
  <c r="P7370" i="1" s="1"/>
  <c r="Q7370" i="1" s="1"/>
  <c r="L7369" i="1" l="1"/>
  <c r="P7369" i="1" s="1"/>
  <c r="L7368" i="1" l="1"/>
  <c r="P7368" i="1" s="1"/>
  <c r="L7367" i="1" l="1"/>
  <c r="P7367" i="1" s="1"/>
  <c r="L7366" i="1" l="1"/>
  <c r="P7366" i="1" s="1"/>
  <c r="Q7366" i="1" s="1"/>
  <c r="L7365" i="1" l="1"/>
  <c r="P7365" i="1" s="1"/>
  <c r="Q7365" i="1" s="1"/>
  <c r="L7364" i="1" l="1"/>
  <c r="P7364" i="1" s="1"/>
  <c r="L7363" i="1" l="1"/>
  <c r="P7363" i="1" s="1"/>
  <c r="Q7363" i="1" s="1"/>
  <c r="L7362" i="1" l="1"/>
  <c r="P7362" i="1" s="1"/>
  <c r="Q7362" i="1" s="1"/>
  <c r="L7361" i="1" l="1"/>
  <c r="P7361" i="1" s="1"/>
  <c r="Q7361" i="1" s="1"/>
  <c r="L7360" i="1" l="1"/>
  <c r="P7360" i="1" s="1"/>
  <c r="Q7360" i="1" s="1"/>
  <c r="L7359" i="1" l="1"/>
  <c r="P7359" i="1" s="1"/>
  <c r="Q7359" i="1" s="1"/>
  <c r="L7358" i="1" l="1"/>
  <c r="P7358" i="1" s="1"/>
  <c r="Q7358" i="1" s="1"/>
  <c r="L7357" i="1" l="1"/>
  <c r="P7357" i="1" s="1"/>
  <c r="Q7357" i="1" s="1"/>
  <c r="L7356" i="1" l="1"/>
  <c r="P7356" i="1" s="1"/>
  <c r="Q7356" i="1" s="1"/>
  <c r="L7355" i="1" l="1"/>
  <c r="P7355" i="1" s="1"/>
  <c r="Q7355" i="1" s="1"/>
  <c r="L7354" i="1" l="1"/>
  <c r="P7354" i="1" s="1"/>
  <c r="Q7354" i="1" s="1"/>
  <c r="L7353" i="1" l="1"/>
  <c r="P7353" i="1" s="1"/>
  <c r="Q7353" i="1" s="1"/>
  <c r="L7352" i="1" l="1"/>
  <c r="P7352" i="1" s="1"/>
  <c r="Q7352" i="1" s="1"/>
  <c r="L7346" i="1" l="1"/>
  <c r="P7346" i="1" s="1"/>
  <c r="Q7346" i="1" s="1"/>
  <c r="L7345" i="1" l="1"/>
  <c r="P7345" i="1" s="1"/>
  <c r="Q7345" i="1" s="1"/>
  <c r="L7341" i="1" l="1"/>
  <c r="P7341" i="1" s="1"/>
  <c r="Q7341" i="1" s="1"/>
  <c r="L7340" i="1" l="1"/>
  <c r="P7340" i="1" s="1"/>
  <c r="L7339" i="1" l="1"/>
  <c r="P7339" i="1" s="1"/>
  <c r="L7338" i="1" l="1"/>
  <c r="P7338" i="1" s="1"/>
  <c r="L7337" i="1" l="1"/>
  <c r="P7337" i="1" s="1"/>
  <c r="L7336" i="1" l="1"/>
  <c r="P7336" i="1" s="1"/>
  <c r="L7335" i="1" l="1"/>
  <c r="P7335" i="1" s="1"/>
  <c r="Q7335" i="1" s="1"/>
  <c r="L7334" i="1" l="1"/>
  <c r="P7334" i="1" s="1"/>
  <c r="L7333" i="1" l="1"/>
  <c r="P7333" i="1" s="1"/>
  <c r="L7332" i="1" l="1"/>
  <c r="P7332" i="1" s="1"/>
  <c r="Q7332" i="1" s="1"/>
  <c r="L7331" i="1" l="1"/>
  <c r="P7331" i="1" s="1"/>
  <c r="Q7331" i="1" s="1"/>
  <c r="L7330" i="1" l="1"/>
  <c r="P7330" i="1" s="1"/>
  <c r="Q7330" i="1" s="1"/>
  <c r="L7329" i="1" l="1"/>
  <c r="P7329" i="1" s="1"/>
  <c r="Q7329" i="1" s="1"/>
  <c r="L7328" i="1" l="1"/>
  <c r="P7328" i="1" s="1"/>
  <c r="Q7328" i="1" s="1"/>
  <c r="L7327" i="1" l="1"/>
  <c r="P7327" i="1" s="1"/>
  <c r="Q7327" i="1" s="1"/>
  <c r="L7326" i="1" l="1"/>
  <c r="P7326" i="1" s="1"/>
  <c r="Q7326" i="1" s="1"/>
  <c r="L7325" i="1" l="1"/>
  <c r="P7325" i="1" s="1"/>
  <c r="L7324" i="1" l="1"/>
  <c r="P7324" i="1" s="1"/>
  <c r="L7323" i="1" l="1"/>
  <c r="P7323" i="1" s="1"/>
  <c r="Q7323" i="1" s="1"/>
  <c r="L7322" i="1" l="1"/>
  <c r="P7322" i="1" s="1"/>
  <c r="Q7322" i="1" s="1"/>
  <c r="L7321" i="1" l="1"/>
  <c r="P7321" i="1" s="1"/>
  <c r="Q7321" i="1" s="1"/>
  <c r="L7320" i="1" l="1"/>
  <c r="P7320" i="1" s="1"/>
  <c r="L7319" i="1" l="1"/>
  <c r="P7319" i="1" s="1"/>
  <c r="Q7319" i="1" s="1"/>
  <c r="L7318" i="1" l="1"/>
  <c r="P7318" i="1" s="1"/>
  <c r="Q7318" i="1" s="1"/>
  <c r="L7317" i="1" l="1"/>
  <c r="P7317" i="1" s="1"/>
  <c r="Q7317" i="1" s="1"/>
  <c r="L7316" i="1" l="1"/>
  <c r="P7316" i="1" s="1"/>
  <c r="Q7316" i="1" s="1"/>
  <c r="L7315" i="1" l="1"/>
  <c r="P7315" i="1" s="1"/>
  <c r="Q7315" i="1" s="1"/>
  <c r="L7314" i="1" l="1"/>
  <c r="P7314" i="1" s="1"/>
  <c r="Q7314" i="1" s="1"/>
  <c r="L7313" i="1" l="1"/>
  <c r="P7313" i="1" s="1"/>
  <c r="Q7313" i="1" s="1"/>
  <c r="L7312" i="1" l="1"/>
  <c r="P7312" i="1" s="1"/>
  <c r="Q7312" i="1" s="1"/>
  <c r="L7311" i="1" l="1"/>
  <c r="P7311" i="1" s="1"/>
  <c r="Q7311" i="1" s="1"/>
  <c r="L7310" i="1" l="1"/>
  <c r="P7310" i="1" s="1"/>
  <c r="Q7310" i="1" s="1"/>
  <c r="L7309" i="1" l="1"/>
  <c r="P7309" i="1" s="1"/>
  <c r="Q7309" i="1" s="1"/>
  <c r="L7308" i="1" l="1"/>
  <c r="P7308" i="1" s="1"/>
  <c r="Q7308" i="1" s="1"/>
  <c r="L7302" i="1" l="1"/>
  <c r="P7302" i="1" s="1"/>
  <c r="Q7302" i="1" s="1"/>
  <c r="L7301" i="1" l="1"/>
  <c r="P7301" i="1" s="1"/>
  <c r="Q7301" i="1" s="1"/>
  <c r="L7297" i="1" l="1"/>
  <c r="P7297" i="1" s="1"/>
  <c r="Q7297" i="1" s="1"/>
  <c r="L7296" i="1" l="1"/>
  <c r="P7296" i="1" s="1"/>
  <c r="L7295" i="1" l="1"/>
  <c r="P7295" i="1" s="1"/>
  <c r="L7294" i="1" l="1"/>
  <c r="P7294" i="1" s="1"/>
  <c r="L7293" i="1" l="1"/>
  <c r="P7293" i="1" s="1"/>
  <c r="L7292" i="1" l="1"/>
  <c r="P7292" i="1" s="1"/>
  <c r="L7291" i="1" l="1"/>
  <c r="P7291" i="1" s="1"/>
  <c r="L7290" i="1" l="1"/>
  <c r="P7290" i="1" s="1"/>
  <c r="L7289" i="1" l="1"/>
  <c r="P7289" i="1" s="1"/>
  <c r="L7288" i="1" l="1"/>
  <c r="P7288" i="1" s="1"/>
  <c r="L7287" i="1" l="1"/>
  <c r="P7287" i="1" s="1"/>
  <c r="L7286" i="1" l="1"/>
  <c r="P7286" i="1" s="1"/>
  <c r="L7285" i="1" l="1"/>
  <c r="P7285" i="1" s="1"/>
  <c r="L7284" i="1" l="1"/>
  <c r="P7284" i="1" s="1"/>
  <c r="L7283" i="1" l="1"/>
  <c r="P7283" i="1" s="1"/>
  <c r="L7282" i="1" l="1"/>
  <c r="P7282" i="1" s="1"/>
  <c r="L7281" i="1" l="1"/>
  <c r="P7281" i="1" s="1"/>
  <c r="L7280" i="1" l="1"/>
  <c r="P7280" i="1" s="1"/>
  <c r="L7279" i="1" l="1"/>
  <c r="P7279" i="1" s="1"/>
  <c r="Q7279" i="1" s="1"/>
  <c r="L7278" i="1" l="1"/>
  <c r="P7278" i="1" s="1"/>
  <c r="Q7278" i="1" s="1"/>
  <c r="L7277" i="1" l="1"/>
  <c r="P7277" i="1" s="1"/>
  <c r="L7276" i="1" l="1"/>
  <c r="P7276" i="1" s="1"/>
  <c r="Q7276" i="1" s="1"/>
  <c r="L7275" i="1" l="1"/>
  <c r="P7275" i="1" s="1"/>
  <c r="Q7275" i="1" s="1"/>
  <c r="L7274" i="1" l="1"/>
  <c r="P7274" i="1" s="1"/>
  <c r="L7273" i="1" l="1"/>
  <c r="P7273" i="1" s="1"/>
  <c r="Q7273" i="1" s="1"/>
  <c r="L7272" i="1" l="1"/>
  <c r="P7272" i="1" s="1"/>
  <c r="L7271" i="1" l="1"/>
  <c r="P7271" i="1" s="1"/>
  <c r="L7270" i="1" l="1"/>
  <c r="P7270" i="1" s="1"/>
  <c r="Q7270" i="1" s="1"/>
  <c r="L7269" i="1" l="1"/>
  <c r="P7269" i="1" s="1"/>
  <c r="Q7269" i="1" s="1"/>
  <c r="L7268" i="1" l="1"/>
  <c r="P7268" i="1" s="1"/>
  <c r="L7267" i="1" l="1"/>
  <c r="P7267" i="1" s="1"/>
  <c r="Q7267" i="1" s="1"/>
  <c r="L7266" i="1" l="1"/>
  <c r="P7266" i="1" s="1"/>
  <c r="Q7266" i="1" s="1"/>
  <c r="L7265" i="1" l="1"/>
  <c r="P7265" i="1" s="1"/>
  <c r="Q7265" i="1" s="1"/>
  <c r="L7264" i="1" l="1"/>
  <c r="P7264" i="1" s="1"/>
  <c r="Q7264" i="1" s="1"/>
  <c r="L7263" i="1" l="1"/>
  <c r="P7263" i="1" s="1"/>
  <c r="Q7263" i="1" s="1"/>
  <c r="L7262" i="1" l="1"/>
  <c r="P7262" i="1" s="1"/>
  <c r="Q7262" i="1" s="1"/>
  <c r="L7261" i="1" l="1"/>
  <c r="P7261" i="1" s="1"/>
  <c r="Q7261" i="1" s="1"/>
  <c r="L7260" i="1" l="1"/>
  <c r="P7260" i="1" s="1"/>
  <c r="Q7260" i="1" s="1"/>
  <c r="L7259" i="1" l="1"/>
  <c r="P7259" i="1" s="1"/>
  <c r="Q7259" i="1" s="1"/>
  <c r="L7258" i="1" l="1"/>
  <c r="P7258" i="1" s="1"/>
  <c r="Q7258" i="1" s="1"/>
  <c r="L7257" i="1" l="1"/>
  <c r="P7257" i="1" s="1"/>
  <c r="Q7257" i="1" s="1"/>
  <c r="L7256" i="1" l="1"/>
  <c r="P7256" i="1" s="1"/>
  <c r="Q7256" i="1" s="1"/>
  <c r="L7250" i="1" l="1"/>
  <c r="P7250" i="1" s="1"/>
  <c r="Q7250" i="1" s="1"/>
  <c r="L7249" i="1" l="1"/>
  <c r="P7249" i="1" s="1"/>
  <c r="Q7249" i="1" s="1"/>
  <c r="L7245" i="1" l="1"/>
  <c r="P7245" i="1" s="1"/>
  <c r="Q7245" i="1" s="1"/>
  <c r="L7244" i="1" l="1"/>
  <c r="P7244" i="1" s="1"/>
  <c r="L7243" i="1" l="1"/>
  <c r="P7243" i="1" s="1"/>
  <c r="L7242" i="1" l="1"/>
  <c r="P7242" i="1" s="1"/>
  <c r="L7241" i="1" l="1"/>
  <c r="P7241" i="1" s="1"/>
  <c r="L7240" i="1" l="1"/>
  <c r="P7240" i="1" s="1"/>
  <c r="L7239" i="1" l="1"/>
  <c r="P7239" i="1" s="1"/>
  <c r="L7238" i="1" l="1"/>
  <c r="P7238" i="1" s="1"/>
  <c r="L7237" i="1" l="1"/>
  <c r="P7237" i="1" s="1"/>
  <c r="L7236" i="1" l="1"/>
  <c r="P7236" i="1" s="1"/>
  <c r="L7235" i="1" l="1"/>
  <c r="P7235" i="1" s="1"/>
  <c r="L7234" i="1" l="1"/>
  <c r="P7234" i="1" s="1"/>
  <c r="Q7234" i="1" s="1"/>
  <c r="L7233" i="1" l="1"/>
  <c r="P7233" i="1" s="1"/>
  <c r="Q7233" i="1" s="1"/>
  <c r="L7232" i="1" l="1"/>
  <c r="P7232" i="1" s="1"/>
  <c r="L7231" i="1" l="1"/>
  <c r="P7231" i="1" s="1"/>
  <c r="Q7231" i="1" s="1"/>
  <c r="L7230" i="1" l="1"/>
  <c r="P7230" i="1" s="1"/>
  <c r="L7229" i="1" l="1"/>
  <c r="P7229" i="1" s="1"/>
  <c r="Q7229" i="1" s="1"/>
  <c r="L7228" i="1" l="1"/>
  <c r="P7228" i="1" s="1"/>
  <c r="L7227" i="1" l="1"/>
  <c r="P7227" i="1" s="1"/>
  <c r="L7226" i="1" l="1"/>
  <c r="P7226" i="1" s="1"/>
  <c r="L7225" i="1" l="1"/>
  <c r="P7225" i="1" s="1"/>
  <c r="Q7225" i="1" s="1"/>
  <c r="L7224" i="1" l="1"/>
  <c r="P7224" i="1" s="1"/>
  <c r="Q7224" i="1" s="1"/>
  <c r="L7223" i="1" l="1"/>
  <c r="P7223" i="1" s="1"/>
  <c r="L7222" i="1" l="1"/>
  <c r="P7222" i="1" s="1"/>
  <c r="Q7222" i="1" s="1"/>
  <c r="L7221" i="1" l="1"/>
  <c r="P7221" i="1" s="1"/>
  <c r="Q7221" i="1" s="1"/>
  <c r="L7220" i="1" l="1"/>
  <c r="P7220" i="1" s="1"/>
  <c r="Q7220" i="1" s="1"/>
  <c r="L7219" i="1" l="1"/>
  <c r="P7219" i="1" s="1"/>
  <c r="Q7219" i="1" s="1"/>
  <c r="L7218" i="1" l="1"/>
  <c r="P7218" i="1" s="1"/>
  <c r="Q7218" i="1" s="1"/>
  <c r="L7217" i="1" l="1"/>
  <c r="P7217" i="1" s="1"/>
  <c r="Q7217" i="1" s="1"/>
  <c r="L7216" i="1" l="1"/>
  <c r="P7216" i="1" s="1"/>
  <c r="Q7216" i="1" s="1"/>
  <c r="L7215" i="1" l="1"/>
  <c r="P7215" i="1" s="1"/>
  <c r="Q7215" i="1" s="1"/>
  <c r="L7214" i="1" l="1"/>
  <c r="P7214" i="1" s="1"/>
  <c r="Q7214" i="1" s="1"/>
  <c r="L7213" i="1" l="1"/>
  <c r="P7213" i="1" s="1"/>
  <c r="Q7213" i="1" s="1"/>
  <c r="L7212" i="1" l="1"/>
  <c r="P7212" i="1" s="1"/>
  <c r="Q7212" i="1" s="1"/>
  <c r="L7211" i="1" l="1"/>
  <c r="P7211" i="1" s="1"/>
  <c r="Q7211" i="1" s="1"/>
  <c r="L7205" i="1" l="1"/>
  <c r="P7205" i="1" s="1"/>
  <c r="Q7205" i="1" s="1"/>
  <c r="L7204" i="1" l="1"/>
  <c r="P7204" i="1" s="1"/>
  <c r="Q7204" i="1" s="1"/>
  <c r="L7200" i="1" l="1"/>
  <c r="P7200" i="1" s="1"/>
  <c r="Q7200" i="1" s="1"/>
  <c r="L7199" i="1" l="1"/>
  <c r="P7199" i="1" s="1"/>
  <c r="L7198" i="1" l="1"/>
  <c r="P7198" i="1" s="1"/>
  <c r="L7197" i="1" l="1"/>
  <c r="P7197" i="1" s="1"/>
  <c r="L7196" i="1" l="1"/>
  <c r="P7196" i="1" s="1"/>
  <c r="L7195" i="1" l="1"/>
  <c r="P7195" i="1" s="1"/>
  <c r="L7194" i="1" l="1"/>
  <c r="P7194" i="1" s="1"/>
  <c r="L7193" i="1" l="1"/>
  <c r="P7193" i="1" s="1"/>
  <c r="L7192" i="1" l="1"/>
  <c r="P7192" i="1" s="1"/>
  <c r="L7191" i="1" l="1"/>
  <c r="P7191" i="1" s="1"/>
  <c r="L7190" i="1" l="1"/>
  <c r="P7190" i="1" s="1"/>
  <c r="L7189" i="1" l="1"/>
  <c r="P7189" i="1" s="1"/>
  <c r="L7188" i="1" l="1"/>
  <c r="P7188" i="1" s="1"/>
  <c r="Q7188" i="1" s="1"/>
  <c r="L7187" i="1" l="1"/>
  <c r="P7187" i="1" s="1"/>
  <c r="Q7187" i="1" s="1"/>
  <c r="L7186" i="1" l="1"/>
  <c r="P7186" i="1" s="1"/>
  <c r="L7185" i="1" l="1"/>
  <c r="P7185" i="1" s="1"/>
  <c r="L7184" i="1" l="1"/>
  <c r="P7184" i="1" s="1"/>
  <c r="Q7184" i="1" s="1"/>
  <c r="L7183" i="1" l="1"/>
  <c r="P7183" i="1" s="1"/>
  <c r="L7182" i="1" l="1"/>
  <c r="P7182" i="1" s="1"/>
  <c r="Q7182" i="1" s="1"/>
  <c r="L7181" i="1" l="1"/>
  <c r="P7181" i="1" s="1"/>
  <c r="L7180" i="1" l="1"/>
  <c r="P7180" i="1" s="1"/>
  <c r="L7179" i="1" l="1"/>
  <c r="P7179" i="1" s="1"/>
  <c r="L7178" i="1" l="1"/>
  <c r="P7178" i="1" s="1"/>
  <c r="Q7178" i="1" s="1"/>
  <c r="L7177" i="1" l="1"/>
  <c r="P7177" i="1" s="1"/>
  <c r="Q7177" i="1" s="1"/>
  <c r="L7176" i="1" l="1"/>
  <c r="P7176" i="1" s="1"/>
  <c r="L7175" i="1" l="1"/>
  <c r="P7175" i="1" s="1"/>
  <c r="Q7175" i="1" s="1"/>
  <c r="L7174" i="1" l="1"/>
  <c r="P7174" i="1" s="1"/>
  <c r="Q7174" i="1" s="1"/>
  <c r="L7173" i="1" l="1"/>
  <c r="P7173" i="1" s="1"/>
  <c r="Q7173" i="1" s="1"/>
  <c r="L7172" i="1" l="1"/>
  <c r="P7172" i="1" s="1"/>
  <c r="Q7172" i="1" s="1"/>
  <c r="L7171" i="1" l="1"/>
  <c r="P7171" i="1" s="1"/>
  <c r="Q7171" i="1" s="1"/>
  <c r="L7170" i="1" l="1"/>
  <c r="P7170" i="1" s="1"/>
  <c r="Q7170" i="1" s="1"/>
  <c r="L7169" i="1" l="1"/>
  <c r="P7169" i="1" s="1"/>
  <c r="Q7169" i="1" s="1"/>
  <c r="L7168" i="1" l="1"/>
  <c r="P7168" i="1" s="1"/>
  <c r="Q7168" i="1" s="1"/>
  <c r="L7167" i="1" l="1"/>
  <c r="P7167" i="1" s="1"/>
  <c r="Q7167" i="1" s="1"/>
  <c r="L7166" i="1" l="1"/>
  <c r="P7166" i="1" s="1"/>
  <c r="Q7166" i="1" s="1"/>
  <c r="L7165" i="1" l="1"/>
  <c r="P7165" i="1" s="1"/>
  <c r="Q7165" i="1" s="1"/>
  <c r="L7164" i="1" l="1"/>
  <c r="P7164" i="1" s="1"/>
  <c r="Q7164" i="1" s="1"/>
  <c r="L7158" i="1" l="1"/>
  <c r="P7158" i="1" s="1"/>
  <c r="Q7158" i="1" s="1"/>
  <c r="L7157" i="1" l="1"/>
  <c r="P7157" i="1" s="1"/>
  <c r="Q7157" i="1" s="1"/>
  <c r="L7153" i="1" l="1"/>
  <c r="P7153" i="1" s="1"/>
  <c r="Q7153" i="1" s="1"/>
  <c r="L7152" i="1" l="1"/>
  <c r="P7152" i="1" s="1"/>
  <c r="L7151" i="1" l="1"/>
  <c r="P7151" i="1" s="1"/>
  <c r="L7150" i="1" l="1"/>
  <c r="P7150" i="1" s="1"/>
  <c r="L7149" i="1" l="1"/>
  <c r="P7149" i="1" s="1"/>
  <c r="L7148" i="1" l="1"/>
  <c r="P7148" i="1" s="1"/>
  <c r="L7147" i="1" l="1"/>
  <c r="P7147" i="1" s="1"/>
  <c r="L7146" i="1" l="1"/>
  <c r="P7146" i="1" s="1"/>
  <c r="L7145" i="1" l="1"/>
  <c r="P7145" i="1" s="1"/>
  <c r="L7144" i="1" l="1"/>
  <c r="P7144" i="1" s="1"/>
  <c r="L7143" i="1" l="1"/>
  <c r="P7143" i="1" s="1"/>
  <c r="L7142" i="1" l="1"/>
  <c r="P7142" i="1" s="1"/>
  <c r="L7141" i="1" l="1"/>
  <c r="P7141" i="1" s="1"/>
  <c r="L7140" i="1" l="1"/>
  <c r="P7140" i="1" s="1"/>
  <c r="L7139" i="1" l="1"/>
  <c r="P7139" i="1" s="1"/>
  <c r="L7138" i="1" l="1"/>
  <c r="P7138" i="1" s="1"/>
  <c r="L7137" i="1" l="1"/>
  <c r="P7137" i="1" s="1"/>
  <c r="Q7137" i="1" s="1"/>
  <c r="L7136" i="1" l="1"/>
  <c r="P7136" i="1" s="1"/>
  <c r="L7135" i="1" l="1"/>
  <c r="P7135" i="1" s="1"/>
  <c r="L7134" i="1" l="1"/>
  <c r="P7134" i="1" s="1"/>
  <c r="L7133" i="1" l="1"/>
  <c r="P7133" i="1" s="1"/>
  <c r="Q7133" i="1" s="1"/>
  <c r="L7132" i="1" l="1"/>
  <c r="P7132" i="1" s="1"/>
  <c r="Q7132" i="1" s="1"/>
  <c r="L7131" i="1" l="1"/>
  <c r="P7131" i="1" s="1"/>
  <c r="L7130" i="1" l="1"/>
  <c r="P7130" i="1" s="1"/>
  <c r="Q7130" i="1" s="1"/>
  <c r="L7129" i="1" l="1"/>
  <c r="P7129" i="1" s="1"/>
  <c r="Q7129" i="1" s="1"/>
  <c r="L7128" i="1" l="1"/>
  <c r="P7128" i="1" s="1"/>
  <c r="Q7128" i="1" s="1"/>
  <c r="L7127" i="1" l="1"/>
  <c r="P7127" i="1" s="1"/>
  <c r="Q7127" i="1" s="1"/>
  <c r="L7126" i="1" l="1"/>
  <c r="P7126" i="1" s="1"/>
  <c r="Q7126" i="1" s="1"/>
  <c r="L7125" i="1" l="1"/>
  <c r="P7125" i="1" s="1"/>
  <c r="Q7125" i="1" s="1"/>
  <c r="L7124" i="1" l="1"/>
  <c r="P7124" i="1" s="1"/>
  <c r="Q7124" i="1" s="1"/>
  <c r="L7123" i="1" l="1"/>
  <c r="P7123" i="1" s="1"/>
  <c r="Q7123" i="1" s="1"/>
  <c r="L7122" i="1" l="1"/>
  <c r="P7122" i="1" s="1"/>
  <c r="Q7122" i="1" s="1"/>
  <c r="L7121" i="1" l="1"/>
  <c r="P7121" i="1" s="1"/>
  <c r="Q7121" i="1" s="1"/>
  <c r="L7120" i="1" l="1"/>
  <c r="P7120" i="1" s="1"/>
  <c r="Q7120" i="1" s="1"/>
  <c r="L7119" i="1" l="1"/>
  <c r="P7119" i="1" s="1"/>
  <c r="Q7119" i="1" s="1"/>
  <c r="L7113" i="1" l="1"/>
  <c r="P7113" i="1" s="1"/>
  <c r="Q7113" i="1" s="1"/>
  <c r="L7112" i="1" l="1"/>
  <c r="P7112" i="1" s="1"/>
  <c r="Q7112" i="1" s="1"/>
  <c r="L7108" i="1" l="1"/>
  <c r="P7108" i="1" s="1"/>
  <c r="Q7108" i="1" s="1"/>
  <c r="L7107" i="1" l="1"/>
  <c r="P7107" i="1" s="1"/>
  <c r="L7106" i="1" l="1"/>
  <c r="P7106" i="1" s="1"/>
  <c r="L7105" i="1" l="1"/>
  <c r="P7105" i="1" s="1"/>
  <c r="L7104" i="1" l="1"/>
  <c r="P7104" i="1" s="1"/>
  <c r="L7103" i="1" l="1"/>
  <c r="P7103" i="1" s="1"/>
  <c r="L7102" i="1" l="1"/>
  <c r="P7102" i="1" s="1"/>
  <c r="L7101" i="1" l="1"/>
  <c r="P7101" i="1" s="1"/>
  <c r="L7100" i="1" l="1"/>
  <c r="P7100" i="1" s="1"/>
  <c r="L7099" i="1" l="1"/>
  <c r="P7099" i="1" s="1"/>
  <c r="L7098" i="1" l="1"/>
  <c r="P7098" i="1" s="1"/>
  <c r="L7097" i="1" l="1"/>
  <c r="P7097" i="1" s="1"/>
  <c r="Q7097" i="1" s="1"/>
  <c r="L7096" i="1" l="1"/>
  <c r="P7096" i="1" s="1"/>
  <c r="Q7096" i="1" s="1"/>
  <c r="L7095" i="1" l="1"/>
  <c r="P7095" i="1" s="1"/>
  <c r="L7094" i="1" l="1"/>
  <c r="P7094" i="1" s="1"/>
  <c r="Q7094" i="1" s="1"/>
  <c r="L7093" i="1" l="1"/>
  <c r="P7093" i="1" s="1"/>
  <c r="Q7093" i="1" s="1"/>
  <c r="L7092" i="1" l="1"/>
  <c r="P7092" i="1" s="1"/>
  <c r="L7091" i="1" l="1"/>
  <c r="P7091" i="1" s="1"/>
  <c r="Q7091" i="1" s="1"/>
  <c r="L7090" i="1" l="1"/>
  <c r="P7090" i="1" s="1"/>
  <c r="L7089" i="1" l="1"/>
  <c r="P7089" i="1" s="1"/>
  <c r="L7088" i="1" l="1"/>
  <c r="P7088" i="1" s="1"/>
  <c r="L7087" i="1" l="1"/>
  <c r="P7087" i="1" s="1"/>
  <c r="Q7087" i="1" s="1"/>
  <c r="L7086" i="1" l="1"/>
  <c r="P7086" i="1" s="1"/>
  <c r="Q7086" i="1" s="1"/>
  <c r="L7085" i="1" l="1"/>
  <c r="P7085" i="1" s="1"/>
  <c r="L7084" i="1" l="1"/>
  <c r="P7084" i="1" s="1"/>
  <c r="Q7084" i="1" s="1"/>
  <c r="L7083" i="1" l="1"/>
  <c r="P7083" i="1" s="1"/>
  <c r="Q7083" i="1" s="1"/>
  <c r="L7082" i="1" l="1"/>
  <c r="P7082" i="1" s="1"/>
  <c r="Q7082" i="1" s="1"/>
  <c r="L7081" i="1" l="1"/>
  <c r="P7081" i="1" s="1"/>
  <c r="Q7081" i="1" s="1"/>
  <c r="L7080" i="1" l="1"/>
  <c r="P7080" i="1" s="1"/>
  <c r="L7079" i="1" l="1"/>
  <c r="P7079" i="1" s="1"/>
  <c r="Q7079" i="1" s="1"/>
  <c r="L7078" i="1" l="1"/>
  <c r="P7078" i="1" s="1"/>
  <c r="Q7078" i="1" s="1"/>
  <c r="L7077" i="1" l="1"/>
  <c r="P7077" i="1" s="1"/>
  <c r="Q7077" i="1" s="1"/>
  <c r="L7076" i="1" l="1"/>
  <c r="P7076" i="1" s="1"/>
  <c r="Q7076" i="1" s="1"/>
  <c r="L7075" i="1" l="1"/>
  <c r="P7075" i="1" s="1"/>
  <c r="Q7075" i="1" s="1"/>
  <c r="L7074" i="1" l="1"/>
  <c r="P7074" i="1" s="1"/>
  <c r="Q7074" i="1" s="1"/>
  <c r="L7073" i="1" l="1"/>
  <c r="P7073" i="1" s="1"/>
  <c r="Q7073" i="1" s="1"/>
  <c r="L7069" i="1" l="1"/>
  <c r="P7069" i="1" s="1"/>
  <c r="Q7069" i="1" s="1"/>
  <c r="L7068" i="1" l="1"/>
  <c r="P7068" i="1" s="1"/>
  <c r="Q7068" i="1" s="1"/>
  <c r="L7064" i="1" l="1"/>
  <c r="P7064" i="1" s="1"/>
  <c r="Q7064" i="1" s="1"/>
  <c r="L7063" i="1" l="1"/>
  <c r="P7063" i="1" s="1"/>
  <c r="L7062" i="1" l="1"/>
  <c r="P7062" i="1" s="1"/>
  <c r="L7061" i="1" l="1"/>
  <c r="P7061" i="1" s="1"/>
  <c r="L7060" i="1" l="1"/>
  <c r="P7060" i="1" s="1"/>
  <c r="L7059" i="1" l="1"/>
  <c r="P7059" i="1" s="1"/>
  <c r="L7058" i="1" l="1"/>
  <c r="P7058" i="1" s="1"/>
  <c r="L7057" i="1" l="1"/>
  <c r="P7057" i="1" s="1"/>
  <c r="L7056" i="1" l="1"/>
  <c r="P7056" i="1" s="1"/>
  <c r="L7055" i="1" l="1"/>
  <c r="P7055" i="1" s="1"/>
  <c r="L7054" i="1" l="1"/>
  <c r="P7054" i="1" s="1"/>
  <c r="L7053" i="1" l="1"/>
  <c r="P7053" i="1" s="1"/>
  <c r="Q7053" i="1" s="1"/>
  <c r="L7052" i="1" l="1"/>
  <c r="P7052" i="1" s="1"/>
  <c r="Q7052" i="1" s="1"/>
  <c r="L7051" i="1" l="1"/>
  <c r="P7051" i="1" s="1"/>
  <c r="L7050" i="1" l="1"/>
  <c r="P7050" i="1" s="1"/>
  <c r="Q7050" i="1" s="1"/>
  <c r="L7049" i="1" l="1"/>
  <c r="P7049" i="1" s="1"/>
  <c r="Q7049" i="1" s="1"/>
  <c r="L7048" i="1" l="1"/>
  <c r="P7048" i="1" s="1"/>
  <c r="L7047" i="1" l="1"/>
  <c r="P7047" i="1" s="1"/>
  <c r="Q7047" i="1" s="1"/>
  <c r="L7046" i="1" l="1"/>
  <c r="P7046" i="1" s="1"/>
  <c r="L7045" i="1" l="1"/>
  <c r="P7045" i="1" s="1"/>
  <c r="L7044" i="1" l="1"/>
  <c r="P7044" i="1" s="1"/>
  <c r="Q7044" i="1" s="1"/>
  <c r="L7043" i="1" l="1"/>
  <c r="P7043" i="1" s="1"/>
  <c r="Q7043" i="1" s="1"/>
  <c r="L7042" i="1" l="1"/>
  <c r="P7042" i="1" s="1"/>
  <c r="L7041" i="1" l="1"/>
  <c r="P7041" i="1" s="1"/>
  <c r="Q7041" i="1" s="1"/>
  <c r="L7040" i="1" l="1"/>
  <c r="P7040" i="1" s="1"/>
  <c r="Q7040" i="1" s="1"/>
  <c r="L7039" i="1" l="1"/>
  <c r="P7039" i="1" s="1"/>
  <c r="Q7039" i="1" s="1"/>
  <c r="L7038" i="1" l="1"/>
  <c r="P7038" i="1" s="1"/>
  <c r="Q7038" i="1" s="1"/>
  <c r="L7037" i="1" l="1"/>
  <c r="P7037" i="1" s="1"/>
  <c r="Q7037" i="1" s="1"/>
  <c r="L7036" i="1" l="1"/>
  <c r="P7036" i="1" s="1"/>
  <c r="Q7036" i="1" s="1"/>
  <c r="L7035" i="1" l="1"/>
  <c r="P7035" i="1" s="1"/>
  <c r="Q7035" i="1" s="1"/>
  <c r="L7034" i="1" l="1"/>
  <c r="P7034" i="1" s="1"/>
  <c r="Q7034" i="1" s="1"/>
  <c r="L7033" i="1" l="1"/>
  <c r="P7033" i="1" s="1"/>
  <c r="Q7033" i="1" s="1"/>
  <c r="L7032" i="1" l="1"/>
  <c r="P7032" i="1" s="1"/>
  <c r="Q7032" i="1" s="1"/>
  <c r="L7031" i="1" l="1"/>
  <c r="P7031" i="1" s="1"/>
  <c r="Q7031" i="1" s="1"/>
  <c r="L7030" i="1" l="1"/>
  <c r="P7030" i="1" s="1"/>
  <c r="Q7030" i="1" s="1"/>
  <c r="L7024" i="1" l="1"/>
  <c r="P7024" i="1" s="1"/>
  <c r="Q7024" i="1" s="1"/>
  <c r="L7023" i="1" l="1"/>
  <c r="P7023" i="1" s="1"/>
  <c r="Q7023" i="1" s="1"/>
  <c r="L7019" i="1" l="1"/>
  <c r="P7019" i="1" s="1"/>
  <c r="Q7019" i="1" s="1"/>
  <c r="L7018" i="1" l="1"/>
  <c r="P7018" i="1" s="1"/>
  <c r="L7017" i="1" l="1"/>
  <c r="P7017" i="1" s="1"/>
  <c r="L7016" i="1" l="1"/>
  <c r="P7016" i="1" s="1"/>
  <c r="L7015" i="1" l="1"/>
  <c r="P7015" i="1" s="1"/>
  <c r="L7014" i="1" l="1"/>
  <c r="P7014" i="1" s="1"/>
  <c r="L7013" i="1" l="1"/>
  <c r="P7013" i="1" s="1"/>
  <c r="L7012" i="1" l="1"/>
  <c r="P7012" i="1" s="1"/>
  <c r="L7011" i="1" l="1"/>
  <c r="P7011" i="1" s="1"/>
  <c r="L7010" i="1" l="1"/>
  <c r="P7010" i="1" s="1"/>
  <c r="L7009" i="1" l="1"/>
  <c r="P7009" i="1" s="1"/>
  <c r="L7008" i="1" l="1"/>
  <c r="P7008" i="1" s="1"/>
  <c r="Q7008" i="1" s="1"/>
  <c r="L7007" i="1" l="1"/>
  <c r="P7007" i="1" s="1"/>
  <c r="Q7007" i="1" s="1"/>
  <c r="L7006" i="1" l="1"/>
  <c r="P7006" i="1" s="1"/>
  <c r="L7005" i="1" l="1"/>
  <c r="P7005" i="1" s="1"/>
  <c r="L7004" i="1" l="1"/>
  <c r="P7004" i="1" s="1"/>
  <c r="Q7004" i="1" s="1"/>
  <c r="L7003" i="1" l="1"/>
  <c r="P7003" i="1" s="1"/>
  <c r="L7002" i="1" l="1"/>
  <c r="P7002" i="1" s="1"/>
  <c r="Q7002" i="1" s="1"/>
  <c r="L7001" i="1" l="1"/>
  <c r="P7001" i="1" s="1"/>
  <c r="L7000" i="1" l="1"/>
  <c r="P7000" i="1" s="1"/>
  <c r="L6999" i="1" l="1"/>
  <c r="P6999" i="1" s="1"/>
  <c r="L6998" i="1" l="1"/>
  <c r="P6998" i="1" s="1"/>
  <c r="Q6998" i="1" s="1"/>
  <c r="L6997" i="1" l="1"/>
  <c r="P6997" i="1" s="1"/>
  <c r="Q6997" i="1" s="1"/>
  <c r="L6996" i="1" l="1"/>
  <c r="P6996" i="1" s="1"/>
  <c r="L6995" i="1" l="1"/>
  <c r="P6995" i="1" s="1"/>
  <c r="Q6995" i="1" s="1"/>
  <c r="L6994" i="1" l="1"/>
  <c r="P6994" i="1" s="1"/>
  <c r="Q6994" i="1" s="1"/>
  <c r="L6993" i="1" l="1"/>
  <c r="P6993" i="1" s="1"/>
  <c r="Q6993" i="1" s="1"/>
  <c r="L6992" i="1" l="1"/>
  <c r="P6992" i="1" s="1"/>
  <c r="Q6992" i="1" s="1"/>
  <c r="L6991" i="1" l="1"/>
  <c r="P6991" i="1" s="1"/>
  <c r="Q6991" i="1" s="1"/>
  <c r="L6990" i="1" l="1"/>
  <c r="P6990" i="1" s="1"/>
  <c r="Q6990" i="1" s="1"/>
  <c r="L6989" i="1" l="1"/>
  <c r="P6989" i="1" s="1"/>
  <c r="Q6989" i="1" s="1"/>
  <c r="L6988" i="1" l="1"/>
  <c r="P6988" i="1" s="1"/>
  <c r="Q6988" i="1" s="1"/>
  <c r="L6987" i="1" l="1"/>
  <c r="P6987" i="1" s="1"/>
  <c r="Q6987" i="1" s="1"/>
  <c r="L6986" i="1" l="1"/>
  <c r="P6986" i="1" s="1"/>
  <c r="Q6986" i="1" s="1"/>
  <c r="L6985" i="1" l="1"/>
  <c r="P6985" i="1" s="1"/>
  <c r="Q6985" i="1" s="1"/>
  <c r="L6979" i="1" l="1"/>
  <c r="P6979" i="1" s="1"/>
  <c r="Q6979" i="1" s="1"/>
  <c r="L6978" i="1" l="1"/>
  <c r="P6978" i="1" s="1"/>
  <c r="Q6978" i="1" s="1"/>
  <c r="L6974" i="1" l="1"/>
  <c r="P6974" i="1" s="1"/>
  <c r="Q6974" i="1" s="1"/>
  <c r="L6973" i="1" l="1"/>
  <c r="P6973" i="1" s="1"/>
  <c r="L6972" i="1" l="1"/>
  <c r="P6972" i="1" s="1"/>
  <c r="L6971" i="1" l="1"/>
  <c r="P6971" i="1" s="1"/>
  <c r="L6970" i="1" l="1"/>
  <c r="P6970" i="1" s="1"/>
  <c r="L6969" i="1" l="1"/>
  <c r="P6969" i="1" s="1"/>
  <c r="L6968" i="1" l="1"/>
  <c r="P6968" i="1" s="1"/>
  <c r="L6967" i="1" l="1"/>
  <c r="P6967" i="1" s="1"/>
  <c r="L6966" i="1" l="1"/>
  <c r="P6966" i="1" s="1"/>
  <c r="L6965" i="1" l="1"/>
  <c r="P6965" i="1" s="1"/>
  <c r="L6964" i="1" l="1"/>
  <c r="P6964" i="1" s="1"/>
  <c r="L6963" i="1" l="1"/>
  <c r="P6963" i="1" s="1"/>
  <c r="Q6963" i="1" s="1"/>
  <c r="L6962" i="1" l="1"/>
  <c r="P6962" i="1" s="1"/>
  <c r="Q6962" i="1" s="1"/>
  <c r="L6961" i="1" l="1"/>
  <c r="P6961" i="1" s="1"/>
  <c r="Q6961" i="1" s="1"/>
  <c r="L6960" i="1" l="1"/>
  <c r="P6960" i="1" s="1"/>
  <c r="Q6960" i="1" s="1"/>
  <c r="L6959" i="1" l="1"/>
  <c r="P6959" i="1" s="1"/>
  <c r="L6958" i="1" l="1"/>
  <c r="P6958" i="1" s="1"/>
  <c r="Q6958" i="1" s="1"/>
  <c r="L6957" i="1" l="1"/>
  <c r="P6957" i="1" s="1"/>
  <c r="L6956" i="1" l="1"/>
  <c r="P6956" i="1" s="1"/>
  <c r="L6955" i="1" l="1"/>
  <c r="P6955" i="1" s="1"/>
  <c r="L6954" i="1" l="1"/>
  <c r="P6954" i="1" s="1"/>
  <c r="Q6954" i="1" s="1"/>
  <c r="L6953" i="1" l="1"/>
  <c r="P6953" i="1" s="1"/>
  <c r="Q6953" i="1" s="1"/>
  <c r="L6952" i="1" l="1"/>
  <c r="P6952" i="1" s="1"/>
  <c r="L6951" i="1" l="1"/>
  <c r="P6951" i="1" s="1"/>
  <c r="Q6951" i="1" s="1"/>
  <c r="L6950" i="1" l="1"/>
  <c r="P6950" i="1" s="1"/>
  <c r="Q6950" i="1" s="1"/>
  <c r="L6949" i="1" l="1"/>
  <c r="P6949" i="1" s="1"/>
  <c r="Q6949" i="1" s="1"/>
  <c r="L6948" i="1" l="1"/>
  <c r="P6948" i="1" s="1"/>
  <c r="Q6948" i="1" s="1"/>
  <c r="L6947" i="1" l="1"/>
  <c r="P6947" i="1" s="1"/>
  <c r="Q6947" i="1" s="1"/>
  <c r="L6946" i="1" l="1"/>
  <c r="P6946" i="1" s="1"/>
  <c r="Q6946" i="1" s="1"/>
  <c r="L6945" i="1" l="1"/>
  <c r="P6945" i="1" s="1"/>
  <c r="Q6945" i="1" s="1"/>
  <c r="L6944" i="1" l="1"/>
  <c r="P6944" i="1" s="1"/>
  <c r="Q6944" i="1" s="1"/>
  <c r="L6943" i="1" l="1"/>
  <c r="P6943" i="1" s="1"/>
  <c r="Q6943" i="1" s="1"/>
  <c r="L6942" i="1" l="1"/>
  <c r="P6942" i="1" s="1"/>
  <c r="Q6942" i="1" s="1"/>
  <c r="L6941" i="1" l="1"/>
  <c r="P6941" i="1" s="1"/>
  <c r="Q6941" i="1" s="1"/>
  <c r="L6940" i="1" l="1"/>
  <c r="P6940" i="1" s="1"/>
  <c r="Q6940" i="1" s="1"/>
  <c r="L6934" i="1" l="1"/>
  <c r="P6934" i="1" s="1"/>
  <c r="Q6934" i="1" s="1"/>
  <c r="L6933" i="1" l="1"/>
  <c r="P6933" i="1" s="1"/>
  <c r="Q6933" i="1" s="1"/>
  <c r="L6929" i="1" l="1"/>
  <c r="P6929" i="1" s="1"/>
  <c r="Q6929" i="1" s="1"/>
  <c r="L6928" i="1" l="1"/>
  <c r="P6928" i="1" s="1"/>
  <c r="L6927" i="1" l="1"/>
  <c r="P6927" i="1" s="1"/>
  <c r="L6926" i="1" l="1"/>
  <c r="P6926" i="1" s="1"/>
  <c r="L6925" i="1" l="1"/>
  <c r="P6925" i="1" s="1"/>
  <c r="L6924" i="1" l="1"/>
  <c r="P6924" i="1" s="1"/>
  <c r="L6923" i="1" l="1"/>
  <c r="P6923" i="1" s="1"/>
  <c r="L6922" i="1" l="1"/>
  <c r="P6922" i="1" s="1"/>
  <c r="L6921" i="1" l="1"/>
  <c r="P6921" i="1" s="1"/>
  <c r="L6920" i="1" l="1"/>
  <c r="P6920" i="1" s="1"/>
  <c r="L6919" i="1" l="1"/>
  <c r="P6919" i="1" s="1"/>
  <c r="L6918" i="1" l="1"/>
  <c r="P6918" i="1" s="1"/>
  <c r="Q6918" i="1" s="1"/>
  <c r="L6917" i="1" l="1"/>
  <c r="P6917" i="1" s="1"/>
  <c r="Q6917" i="1" s="1"/>
  <c r="L6916" i="1" l="1"/>
  <c r="P6916" i="1" s="1"/>
  <c r="Q6916" i="1" s="1"/>
  <c r="L6915" i="1" l="1"/>
  <c r="P6915" i="1" s="1"/>
  <c r="Q6915" i="1" s="1"/>
  <c r="L6914" i="1" l="1"/>
  <c r="P6914" i="1" s="1"/>
  <c r="L6913" i="1" l="1"/>
  <c r="P6913" i="1" s="1"/>
  <c r="Q6913" i="1" s="1"/>
  <c r="L6912" i="1" l="1"/>
  <c r="P6912" i="1" s="1"/>
  <c r="L6911" i="1" l="1"/>
  <c r="P6911" i="1" s="1"/>
  <c r="L6910" i="1" l="1"/>
  <c r="P6910" i="1" s="1"/>
  <c r="L6909" i="1" l="1"/>
  <c r="P6909" i="1" s="1"/>
  <c r="Q6909" i="1" s="1"/>
  <c r="L6908" i="1" l="1"/>
  <c r="P6908" i="1" s="1"/>
  <c r="Q6908" i="1" s="1"/>
  <c r="L6907" i="1" l="1"/>
  <c r="P6907" i="1" s="1"/>
  <c r="L6906" i="1" l="1"/>
  <c r="P6906" i="1" s="1"/>
  <c r="Q6906" i="1" s="1"/>
  <c r="L6905" i="1" l="1"/>
  <c r="P6905" i="1" s="1"/>
  <c r="Q6905" i="1" s="1"/>
  <c r="L6904" i="1" l="1"/>
  <c r="P6904" i="1" s="1"/>
  <c r="Q6904" i="1" s="1"/>
  <c r="L6903" i="1" l="1"/>
  <c r="P6903" i="1" s="1"/>
  <c r="Q6903" i="1" s="1"/>
  <c r="L6902" i="1" l="1"/>
  <c r="P6902" i="1" s="1"/>
  <c r="L6901" i="1" l="1"/>
  <c r="P6901" i="1" s="1"/>
  <c r="Q6901" i="1" s="1"/>
  <c r="L6900" i="1" l="1"/>
  <c r="P6900" i="1" s="1"/>
  <c r="Q6900" i="1" s="1"/>
  <c r="L6899" i="1" l="1"/>
  <c r="P6899" i="1" s="1"/>
  <c r="Q6899" i="1" s="1"/>
  <c r="L6898" i="1" l="1"/>
  <c r="P6898" i="1" s="1"/>
  <c r="Q6898" i="1" s="1"/>
  <c r="L6897" i="1" l="1"/>
  <c r="P6897" i="1" s="1"/>
  <c r="Q6897" i="1" s="1"/>
  <c r="L6896" i="1" l="1"/>
  <c r="P6896" i="1" s="1"/>
  <c r="Q6896" i="1" s="1"/>
  <c r="L6895" i="1" l="1"/>
  <c r="P6895" i="1" s="1"/>
  <c r="Q6895" i="1" s="1"/>
  <c r="L6889" i="1" l="1"/>
  <c r="P6889" i="1" s="1"/>
  <c r="Q6889" i="1" s="1"/>
  <c r="L6888" i="1" l="1"/>
  <c r="P6888" i="1" s="1"/>
  <c r="Q6888" i="1" s="1"/>
  <c r="L6884" i="1" l="1"/>
  <c r="P6884" i="1" s="1"/>
  <c r="Q6884" i="1" s="1"/>
  <c r="L6883" i="1" l="1"/>
  <c r="P6883" i="1" s="1"/>
  <c r="L6882" i="1" l="1"/>
  <c r="P6882" i="1" s="1"/>
  <c r="L6881" i="1" l="1"/>
  <c r="P6881" i="1" s="1"/>
  <c r="L6880" i="1" l="1"/>
  <c r="P6880" i="1" s="1"/>
  <c r="L6879" i="1" l="1"/>
  <c r="P6879" i="1" s="1"/>
  <c r="L6878" i="1" l="1"/>
  <c r="P6878" i="1" s="1"/>
  <c r="L6877" i="1" l="1"/>
  <c r="P6877" i="1" s="1"/>
  <c r="L6876" i="1" l="1"/>
  <c r="P6876" i="1" s="1"/>
  <c r="L6875" i="1" l="1"/>
  <c r="P6875" i="1" s="1"/>
  <c r="L6874" i="1" l="1"/>
  <c r="P6874" i="1" s="1"/>
  <c r="L6873" i="1" l="1"/>
  <c r="P6873" i="1" s="1"/>
  <c r="L6872" i="1" l="1"/>
  <c r="P6872" i="1" s="1"/>
  <c r="L6871" i="1" l="1"/>
  <c r="P6871" i="1" s="1"/>
  <c r="Q6871" i="1" s="1"/>
  <c r="L6870" i="1" l="1"/>
  <c r="P6870" i="1" s="1"/>
  <c r="Q6870" i="1" s="1"/>
  <c r="L6869" i="1" l="1"/>
  <c r="P6869" i="1" s="1"/>
  <c r="L6868" i="1" l="1"/>
  <c r="P6868" i="1" s="1"/>
  <c r="Q6868" i="1" s="1"/>
  <c r="L6867" i="1" l="1"/>
  <c r="P6867" i="1" s="1"/>
  <c r="Q6867" i="1" s="1"/>
  <c r="L6866" i="1" l="1"/>
  <c r="P6866" i="1" s="1"/>
  <c r="L6865" i="1" l="1"/>
  <c r="P6865" i="1" s="1"/>
  <c r="Q6865" i="1" s="1"/>
  <c r="L6864" i="1" l="1"/>
  <c r="P6864" i="1" s="1"/>
  <c r="L6863" i="1" l="1"/>
  <c r="P6863" i="1" s="1"/>
  <c r="L6862" i="1" l="1"/>
  <c r="P6862" i="1" s="1"/>
  <c r="L6861" i="1" l="1"/>
  <c r="P6861" i="1" s="1"/>
  <c r="Q6861" i="1" s="1"/>
  <c r="L6860" i="1" l="1"/>
  <c r="P6860" i="1" s="1"/>
  <c r="Q6860" i="1" s="1"/>
  <c r="L6859" i="1" l="1"/>
  <c r="P6859" i="1" s="1"/>
  <c r="L6858" i="1" l="1"/>
  <c r="P6858" i="1" s="1"/>
  <c r="Q6858" i="1" s="1"/>
  <c r="L6857" i="1" l="1"/>
  <c r="P6857" i="1" s="1"/>
  <c r="Q6857" i="1" s="1"/>
  <c r="L6856" i="1" l="1"/>
  <c r="P6856" i="1" s="1"/>
  <c r="Q6856" i="1" s="1"/>
  <c r="L6855" i="1" l="1"/>
  <c r="P6855" i="1" s="1"/>
  <c r="Q6855" i="1" s="1"/>
  <c r="L6854" i="1" l="1"/>
  <c r="P6854" i="1" s="1"/>
  <c r="Q6854" i="1" s="1"/>
  <c r="L6853" i="1" l="1"/>
  <c r="P6853" i="1" s="1"/>
  <c r="Q6853" i="1" s="1"/>
  <c r="L6852" i="1" l="1"/>
  <c r="P6852" i="1" s="1"/>
  <c r="Q6852" i="1" s="1"/>
  <c r="L6851" i="1" l="1"/>
  <c r="P6851" i="1" s="1"/>
  <c r="Q6851" i="1" s="1"/>
  <c r="L6850" i="1" l="1"/>
  <c r="P6850" i="1" s="1"/>
  <c r="Q6850" i="1" s="1"/>
  <c r="L6849" i="1" l="1"/>
  <c r="P6849" i="1" s="1"/>
  <c r="Q6849" i="1" s="1"/>
  <c r="L6848" i="1" l="1"/>
  <c r="P6848" i="1" s="1"/>
  <c r="Q6848" i="1" s="1"/>
  <c r="L6847" i="1" l="1"/>
  <c r="P6847" i="1" s="1"/>
  <c r="Q6847" i="1" s="1"/>
  <c r="L6841" i="1" l="1"/>
  <c r="P6841" i="1" s="1"/>
  <c r="Q6841" i="1" s="1"/>
  <c r="L6840" i="1" l="1"/>
  <c r="P6840" i="1" s="1"/>
  <c r="Q6840" i="1" s="1"/>
  <c r="L6836" i="1" l="1"/>
  <c r="P6836" i="1" s="1"/>
  <c r="Q6836" i="1" s="1"/>
  <c r="L6835" i="1" l="1"/>
  <c r="P6835" i="1" s="1"/>
  <c r="L6834" i="1" l="1"/>
  <c r="P6834" i="1" s="1"/>
  <c r="L6833" i="1" l="1"/>
  <c r="P6833" i="1" s="1"/>
  <c r="L6832" i="1" l="1"/>
  <c r="P6832" i="1" s="1"/>
  <c r="L6831" i="1" l="1"/>
  <c r="P6831" i="1" s="1"/>
  <c r="L6830" i="1" l="1"/>
  <c r="P6830" i="1" s="1"/>
  <c r="L6829" i="1" l="1"/>
  <c r="P6829" i="1" s="1"/>
  <c r="L6828" i="1" l="1"/>
  <c r="P6828" i="1" s="1"/>
  <c r="L6827" i="1" l="1"/>
  <c r="P6827" i="1" s="1"/>
  <c r="L6826" i="1" l="1"/>
  <c r="P6826" i="1" s="1"/>
  <c r="L6825" i="1" l="1"/>
  <c r="P6825" i="1" s="1"/>
  <c r="Q6825" i="1" s="1"/>
  <c r="L6824" i="1" l="1"/>
  <c r="P6824" i="1" s="1"/>
  <c r="Q6824" i="1" s="1"/>
  <c r="L6823" i="1" l="1"/>
  <c r="P6823" i="1" s="1"/>
  <c r="L6822" i="1" l="1"/>
  <c r="P6822" i="1" s="1"/>
  <c r="Q6822" i="1" s="1"/>
  <c r="L6821" i="1" l="1"/>
  <c r="P6821" i="1" s="1"/>
  <c r="Q6821" i="1" s="1"/>
  <c r="L6820" i="1" l="1"/>
  <c r="P6820" i="1" s="1"/>
  <c r="L6819" i="1" l="1"/>
  <c r="P6819" i="1" s="1"/>
  <c r="Q6819" i="1" s="1"/>
  <c r="L6818" i="1" l="1"/>
  <c r="P6818" i="1" s="1"/>
  <c r="L6817" i="1" l="1"/>
  <c r="P6817" i="1" s="1"/>
  <c r="L6816" i="1" l="1"/>
  <c r="P6816" i="1" s="1"/>
  <c r="L6815" i="1" l="1"/>
  <c r="P6815" i="1" s="1"/>
  <c r="Q6815" i="1" s="1"/>
  <c r="L6814" i="1" l="1"/>
  <c r="P6814" i="1" s="1"/>
  <c r="Q6814" i="1" s="1"/>
  <c r="L6813" i="1" l="1"/>
  <c r="P6813" i="1" s="1"/>
  <c r="L6812" i="1" l="1"/>
  <c r="P6812" i="1" s="1"/>
  <c r="Q6812" i="1" s="1"/>
  <c r="L6811" i="1" l="1"/>
  <c r="P6811" i="1" s="1"/>
  <c r="Q6811" i="1" s="1"/>
  <c r="L6810" i="1" l="1"/>
  <c r="P6810" i="1" s="1"/>
  <c r="Q6810" i="1" s="1"/>
  <c r="L6809" i="1" l="1"/>
  <c r="P6809" i="1" s="1"/>
  <c r="Q6809" i="1" s="1"/>
  <c r="L6808" i="1" l="1"/>
  <c r="P6808" i="1" s="1"/>
  <c r="Q6808" i="1" s="1"/>
  <c r="L6807" i="1" l="1"/>
  <c r="P6807" i="1" s="1"/>
  <c r="Q6807" i="1" s="1"/>
  <c r="L6806" i="1" l="1"/>
  <c r="P6806" i="1" s="1"/>
  <c r="Q6806" i="1" s="1"/>
  <c r="L6805" i="1" l="1"/>
  <c r="P6805" i="1" s="1"/>
  <c r="Q6805" i="1" s="1"/>
  <c r="L6804" i="1" l="1"/>
  <c r="P6804" i="1" s="1"/>
  <c r="Q6804" i="1" s="1"/>
  <c r="L6803" i="1" l="1"/>
  <c r="P6803" i="1" s="1"/>
  <c r="Q6803" i="1" s="1"/>
  <c r="L6802" i="1" l="1"/>
  <c r="P6802" i="1" s="1"/>
  <c r="Q6802" i="1" s="1"/>
  <c r="L6801" i="1" l="1"/>
  <c r="P6801" i="1" s="1"/>
  <c r="Q6801" i="1" s="1"/>
  <c r="L6795" i="1" l="1"/>
  <c r="P6795" i="1" s="1"/>
  <c r="Q6795" i="1" s="1"/>
  <c r="L6794" i="1" l="1"/>
  <c r="P6794" i="1" s="1"/>
  <c r="Q6794" i="1" s="1"/>
  <c r="L6790" i="1" l="1"/>
  <c r="P6790" i="1" s="1"/>
  <c r="Q6790" i="1" s="1"/>
  <c r="L6789" i="1" l="1"/>
  <c r="P6789" i="1" s="1"/>
  <c r="L6788" i="1" l="1"/>
  <c r="P6788" i="1" s="1"/>
  <c r="L6787" i="1" l="1"/>
  <c r="P6787" i="1" s="1"/>
  <c r="L6786" i="1" l="1"/>
  <c r="P6786" i="1" s="1"/>
  <c r="Q6786" i="1" s="1"/>
  <c r="L6785" i="1" l="1"/>
  <c r="P6785" i="1" s="1"/>
  <c r="Q6785" i="1" s="1"/>
  <c r="L6784" i="1" l="1"/>
  <c r="P6784" i="1" s="1"/>
  <c r="Q6784" i="1" s="1"/>
  <c r="L6783" i="1" l="1"/>
  <c r="P6783" i="1" s="1"/>
  <c r="L6782" i="1" l="1"/>
  <c r="P6782" i="1" s="1"/>
  <c r="L6781" i="1" l="1"/>
  <c r="P6781" i="1" s="1"/>
  <c r="L6780" i="1" l="1"/>
  <c r="P6780" i="1" s="1"/>
  <c r="L6779" i="1" l="1"/>
  <c r="P6779" i="1" s="1"/>
  <c r="L6778" i="1" l="1"/>
  <c r="P6778" i="1" s="1"/>
  <c r="L6777" i="1" l="1"/>
  <c r="P6777" i="1" s="1"/>
  <c r="L6776" i="1" l="1"/>
  <c r="P6776" i="1" s="1"/>
  <c r="L6775" i="1" l="1"/>
  <c r="P6775" i="1" s="1"/>
  <c r="L6774" i="1" l="1"/>
  <c r="P6774" i="1" s="1"/>
  <c r="L6773" i="1" l="1"/>
  <c r="P6773" i="1" s="1"/>
  <c r="L6772" i="1" l="1"/>
  <c r="P6772" i="1" s="1"/>
  <c r="L6771" i="1" l="1"/>
  <c r="P6771" i="1" s="1"/>
  <c r="L6770" i="1" l="1"/>
  <c r="P6770" i="1" s="1"/>
  <c r="L6769" i="1" l="1"/>
  <c r="P6769" i="1" s="1"/>
  <c r="L6768" i="1" l="1"/>
  <c r="P6768" i="1" s="1"/>
  <c r="L6767" i="1" l="1"/>
  <c r="P6767" i="1" s="1"/>
  <c r="L6766" i="1" l="1"/>
  <c r="P6766" i="1" s="1"/>
  <c r="L6765" i="1" l="1"/>
  <c r="P6765" i="1" s="1"/>
  <c r="L6764" i="1" l="1"/>
  <c r="P6764" i="1" s="1"/>
  <c r="L6763" i="1" l="1"/>
  <c r="P6763" i="1" s="1"/>
  <c r="L6757" i="1" l="1"/>
  <c r="P6757" i="1" s="1"/>
  <c r="Q6757" i="1" s="1"/>
  <c r="L6756" i="1" l="1"/>
  <c r="P6756" i="1" s="1"/>
  <c r="Q6756" i="1" s="1"/>
  <c r="L6752" i="1" l="1"/>
  <c r="P6752" i="1" s="1"/>
  <c r="Q6752" i="1" s="1"/>
  <c r="L6751" i="1" l="1"/>
  <c r="P6751" i="1" s="1"/>
  <c r="L6750" i="1" l="1"/>
  <c r="P6750" i="1" s="1"/>
  <c r="L6749" i="1" l="1"/>
  <c r="P6749" i="1" s="1"/>
  <c r="L6748" i="1" l="1"/>
  <c r="P6748" i="1" s="1"/>
  <c r="L6747" i="1" l="1"/>
  <c r="P6747" i="1" s="1"/>
  <c r="L6746" i="1" l="1"/>
  <c r="P6746" i="1" s="1"/>
  <c r="L6745" i="1" l="1"/>
  <c r="P6745" i="1" s="1"/>
  <c r="L6744" i="1" l="1"/>
  <c r="P6744" i="1" s="1"/>
  <c r="L6743" i="1" l="1"/>
  <c r="P6743" i="1" s="1"/>
  <c r="L6742" i="1" l="1"/>
  <c r="P6742" i="1" s="1"/>
  <c r="Q6742" i="1" s="1"/>
  <c r="L6741" i="1" l="1"/>
  <c r="P6741" i="1" s="1"/>
  <c r="Q6741" i="1" s="1"/>
  <c r="L6740" i="1" l="1"/>
  <c r="P6740" i="1" s="1"/>
  <c r="L6739" i="1" l="1"/>
  <c r="P6739" i="1" s="1"/>
  <c r="Q6739" i="1" s="1"/>
  <c r="L6738" i="1" l="1"/>
  <c r="P6738" i="1" s="1"/>
  <c r="Q6738" i="1" s="1"/>
  <c r="L6737" i="1" l="1"/>
  <c r="P6737" i="1" s="1"/>
  <c r="Q6737" i="1" s="1"/>
  <c r="L6736" i="1" l="1"/>
  <c r="P6736" i="1" s="1"/>
  <c r="Q6736" i="1" s="1"/>
  <c r="L6735" i="1" l="1"/>
  <c r="P6735" i="1" s="1"/>
  <c r="L6734" i="1" l="1"/>
  <c r="P6734" i="1" s="1"/>
  <c r="L6733" i="1" l="1"/>
  <c r="P6733" i="1" s="1"/>
  <c r="L6732" i="1" l="1"/>
  <c r="P6732" i="1" s="1"/>
  <c r="Q6732" i="1" s="1"/>
  <c r="L6731" i="1" l="1"/>
  <c r="P6731" i="1" s="1"/>
  <c r="Q6731" i="1" s="1"/>
  <c r="L6730" i="1" l="1"/>
  <c r="P6730" i="1" s="1"/>
  <c r="L6729" i="1" l="1"/>
  <c r="P6729" i="1" s="1"/>
  <c r="Q6729" i="1" s="1"/>
  <c r="L6728" i="1" l="1"/>
  <c r="P6728" i="1" s="1"/>
  <c r="Q6728" i="1" s="1"/>
  <c r="L6727" i="1" l="1"/>
  <c r="P6727" i="1" s="1"/>
  <c r="Q6727" i="1" s="1"/>
  <c r="L6726" i="1" l="1"/>
  <c r="P6726" i="1" s="1"/>
  <c r="Q6726" i="1" s="1"/>
  <c r="L6725" i="1" l="1"/>
  <c r="P6725" i="1" s="1"/>
  <c r="Q6725" i="1" s="1"/>
  <c r="L6724" i="1" l="1"/>
  <c r="P6724" i="1" s="1"/>
  <c r="Q6724" i="1" s="1"/>
  <c r="L6723" i="1" l="1"/>
  <c r="P6723" i="1" s="1"/>
  <c r="Q6723" i="1" s="1"/>
  <c r="L6722" i="1" l="1"/>
  <c r="P6722" i="1" s="1"/>
  <c r="Q6722" i="1" s="1"/>
  <c r="L6721" i="1" l="1"/>
  <c r="P6721" i="1" s="1"/>
  <c r="Q6721" i="1" s="1"/>
  <c r="L6720" i="1" l="1"/>
  <c r="P6720" i="1" s="1"/>
  <c r="Q6720" i="1" s="1"/>
  <c r="L6719" i="1" l="1"/>
  <c r="P6719" i="1" s="1"/>
  <c r="Q6719" i="1" s="1"/>
  <c r="L6718" i="1" l="1"/>
  <c r="P6718" i="1" s="1"/>
  <c r="Q6718" i="1" s="1"/>
  <c r="L6714" i="1" l="1"/>
  <c r="P6714" i="1" s="1"/>
  <c r="Q6714" i="1" s="1"/>
  <c r="L6713" i="1" l="1"/>
  <c r="P6713" i="1" s="1"/>
  <c r="Q6713" i="1" s="1"/>
  <c r="L6709" i="1" l="1"/>
  <c r="P6709" i="1" s="1"/>
  <c r="Q6709" i="1" s="1"/>
  <c r="L6708" i="1" l="1"/>
  <c r="P6708" i="1" s="1"/>
  <c r="L6707" i="1" l="1"/>
  <c r="P6707" i="1" s="1"/>
  <c r="L6706" i="1" l="1"/>
  <c r="P6706" i="1" s="1"/>
  <c r="L6705" i="1" l="1"/>
  <c r="P6705" i="1" s="1"/>
  <c r="L6704" i="1" l="1"/>
  <c r="P6704" i="1" s="1"/>
  <c r="L6703" i="1" l="1"/>
  <c r="P6703" i="1" s="1"/>
  <c r="L6702" i="1" l="1"/>
  <c r="P6702" i="1" s="1"/>
  <c r="L6701" i="1" l="1"/>
  <c r="P6701" i="1" s="1"/>
  <c r="L6700" i="1" l="1"/>
  <c r="P6700" i="1" s="1"/>
  <c r="L6699" i="1" l="1"/>
  <c r="P6699" i="1" s="1"/>
  <c r="Q6699" i="1" s="1"/>
  <c r="L6698" i="1" l="1"/>
  <c r="P6698" i="1" s="1"/>
  <c r="Q6698" i="1" s="1"/>
  <c r="L6697" i="1" l="1"/>
  <c r="P6697" i="1" s="1"/>
  <c r="L6696" i="1" l="1"/>
  <c r="P6696" i="1" s="1"/>
  <c r="L6695" i="1" l="1"/>
  <c r="P6695" i="1" s="1"/>
  <c r="Q6695" i="1" s="1"/>
  <c r="L6694" i="1" l="1"/>
  <c r="P6694" i="1" s="1"/>
  <c r="L6693" i="1" l="1"/>
  <c r="P6693" i="1" s="1"/>
  <c r="Q6693" i="1" s="1"/>
  <c r="L6692" i="1" l="1"/>
  <c r="P6692" i="1" s="1"/>
  <c r="L6691" i="1" l="1"/>
  <c r="P6691" i="1" s="1"/>
  <c r="L6690" i="1" l="1"/>
  <c r="P6690" i="1" s="1"/>
  <c r="L6689" i="1" l="1"/>
  <c r="P6689" i="1" s="1"/>
  <c r="Q6689" i="1" s="1"/>
  <c r="L6688" i="1" l="1"/>
  <c r="P6688" i="1" s="1"/>
  <c r="Q6688" i="1" s="1"/>
  <c r="L6687" i="1" l="1"/>
  <c r="P6687" i="1" s="1"/>
  <c r="L6686" i="1" l="1"/>
  <c r="P6686" i="1" s="1"/>
  <c r="Q6686" i="1" s="1"/>
  <c r="L6685" i="1" l="1"/>
  <c r="P6685" i="1" s="1"/>
  <c r="Q6685" i="1" s="1"/>
  <c r="L6684" i="1" l="1"/>
  <c r="P6684" i="1" s="1"/>
  <c r="Q6684" i="1" s="1"/>
  <c r="L6683" i="1" l="1"/>
  <c r="P6683" i="1" s="1"/>
  <c r="Q6683" i="1" s="1"/>
  <c r="L6682" i="1" l="1"/>
  <c r="P6682" i="1" s="1"/>
  <c r="Q6682" i="1" s="1"/>
  <c r="L6681" i="1" l="1"/>
  <c r="P6681" i="1" s="1"/>
  <c r="Q6681" i="1" s="1"/>
  <c r="L6680" i="1" l="1"/>
  <c r="P6680" i="1" s="1"/>
  <c r="Q6680" i="1" s="1"/>
  <c r="L6679" i="1" l="1"/>
  <c r="P6679" i="1" s="1"/>
  <c r="Q6679" i="1" s="1"/>
  <c r="L6678" i="1" l="1"/>
  <c r="P6678" i="1" s="1"/>
  <c r="Q6678" i="1" s="1"/>
  <c r="L6677" i="1" l="1"/>
  <c r="P6677" i="1" s="1"/>
  <c r="Q6677" i="1" s="1"/>
  <c r="L6676" i="1" l="1"/>
  <c r="P6676" i="1" s="1"/>
  <c r="Q6676" i="1" s="1"/>
  <c r="L6675" i="1" l="1"/>
  <c r="P6675" i="1" s="1"/>
  <c r="Q6675" i="1" s="1"/>
  <c r="L6671" i="1" l="1"/>
  <c r="P6671" i="1" s="1"/>
  <c r="Q6671" i="1" s="1"/>
  <c r="L6670" i="1" l="1"/>
  <c r="P6670" i="1" s="1"/>
  <c r="Q6670" i="1" s="1"/>
  <c r="L6666" i="1" l="1"/>
  <c r="P6666" i="1" s="1"/>
  <c r="Q6666" i="1" s="1"/>
  <c r="L6665" i="1" l="1"/>
  <c r="P6665" i="1" s="1"/>
  <c r="L6664" i="1" l="1"/>
  <c r="P6664" i="1" s="1"/>
  <c r="L6663" i="1" l="1"/>
  <c r="P6663" i="1" s="1"/>
  <c r="L6662" i="1" l="1"/>
  <c r="P6662" i="1" s="1"/>
  <c r="L6661" i="1" l="1"/>
  <c r="P6661" i="1" s="1"/>
  <c r="L6660" i="1" l="1"/>
  <c r="P6660" i="1" s="1"/>
  <c r="L6659" i="1" l="1"/>
  <c r="P6659" i="1" s="1"/>
  <c r="L6658" i="1" l="1"/>
  <c r="P6658" i="1" s="1"/>
  <c r="L6657" i="1" l="1"/>
  <c r="P6657" i="1" s="1"/>
  <c r="L6656" i="1" l="1"/>
  <c r="P6656" i="1" s="1"/>
  <c r="Q6656" i="1" s="1"/>
  <c r="L6655" i="1" l="1"/>
  <c r="P6655" i="1" s="1"/>
  <c r="Q6655" i="1" s="1"/>
  <c r="L6654" i="1" l="1"/>
  <c r="P6654" i="1" s="1"/>
  <c r="L6653" i="1" l="1"/>
  <c r="P6653" i="1" s="1"/>
  <c r="Q6653" i="1" s="1"/>
  <c r="L6652" i="1" l="1"/>
  <c r="P6652" i="1" s="1"/>
  <c r="L6651" i="1" l="1"/>
  <c r="P6651" i="1" s="1"/>
  <c r="Q6651" i="1" s="1"/>
  <c r="L6650" i="1" l="1"/>
  <c r="P6650" i="1" s="1"/>
  <c r="L6649" i="1" l="1"/>
  <c r="P6649" i="1" s="1"/>
  <c r="L6648" i="1" l="1"/>
  <c r="P6648" i="1" s="1"/>
  <c r="L6647" i="1" l="1"/>
  <c r="P6647" i="1" s="1"/>
  <c r="Q6647" i="1" s="1"/>
  <c r="L6646" i="1" l="1"/>
  <c r="P6646" i="1" s="1"/>
  <c r="Q6646" i="1" s="1"/>
  <c r="L6645" i="1" l="1"/>
  <c r="P6645" i="1" s="1"/>
  <c r="L6644" i="1" l="1"/>
  <c r="P6644" i="1" s="1"/>
  <c r="Q6644" i="1" s="1"/>
  <c r="L6643" i="1" l="1"/>
  <c r="P6643" i="1" s="1"/>
  <c r="Q6643" i="1" s="1"/>
  <c r="L6642" i="1" l="1"/>
  <c r="P6642" i="1" s="1"/>
  <c r="Q6642" i="1" s="1"/>
  <c r="L6641" i="1" l="1"/>
  <c r="P6641" i="1" s="1"/>
  <c r="Q6641" i="1" s="1"/>
  <c r="L6640" i="1" l="1"/>
  <c r="P6640" i="1" s="1"/>
  <c r="Q6640" i="1" s="1"/>
  <c r="L6639" i="1" l="1"/>
  <c r="P6639" i="1" s="1"/>
  <c r="Q6639" i="1" s="1"/>
  <c r="L6638" i="1" l="1"/>
  <c r="P6638" i="1" s="1"/>
  <c r="Q6638" i="1" s="1"/>
  <c r="L6637" i="1" l="1"/>
  <c r="P6637" i="1" s="1"/>
  <c r="Q6637" i="1" s="1"/>
  <c r="L6636" i="1" l="1"/>
  <c r="P6636" i="1" s="1"/>
  <c r="Q6636" i="1" s="1"/>
  <c r="L6635" i="1" l="1"/>
  <c r="P6635" i="1" s="1"/>
  <c r="Q6635" i="1" s="1"/>
  <c r="L6634" i="1" l="1"/>
  <c r="P6634" i="1" s="1"/>
  <c r="Q6634" i="1" s="1"/>
  <c r="L6628" i="1" l="1"/>
  <c r="P6628" i="1" s="1"/>
  <c r="Q6628" i="1" s="1"/>
  <c r="L6627" i="1" l="1"/>
  <c r="P6627" i="1" s="1"/>
  <c r="Q6627" i="1" s="1"/>
  <c r="L6623" i="1" l="1"/>
  <c r="P6623" i="1" s="1"/>
  <c r="Q6623" i="1" s="1"/>
  <c r="L6622" i="1" l="1"/>
  <c r="P6622" i="1" s="1"/>
  <c r="L6621" i="1" l="1"/>
  <c r="P6621" i="1" s="1"/>
  <c r="L6620" i="1" l="1"/>
  <c r="P6620" i="1" s="1"/>
  <c r="L6619" i="1" l="1"/>
  <c r="P6619" i="1" s="1"/>
  <c r="L6618" i="1" l="1"/>
  <c r="P6618" i="1" s="1"/>
  <c r="L6617" i="1" l="1"/>
  <c r="P6617" i="1" s="1"/>
  <c r="L6616" i="1" l="1"/>
  <c r="P6616" i="1" s="1"/>
  <c r="L6615" i="1" l="1"/>
  <c r="P6615" i="1" s="1"/>
  <c r="L6614" i="1" l="1"/>
  <c r="P6614" i="1" s="1"/>
  <c r="L6613" i="1" l="1"/>
  <c r="P6613" i="1" s="1"/>
  <c r="Q6613" i="1" s="1"/>
  <c r="L6612" i="1" l="1"/>
  <c r="P6612" i="1" s="1"/>
  <c r="Q6612" i="1" s="1"/>
  <c r="L6611" i="1" l="1"/>
  <c r="P6611" i="1" s="1"/>
  <c r="L6610" i="1" l="1"/>
  <c r="P6610" i="1" s="1"/>
  <c r="Q6610" i="1" s="1"/>
  <c r="L6609" i="1" l="1"/>
  <c r="P6609" i="1" s="1"/>
  <c r="Q6609" i="1" s="1"/>
  <c r="L6608" i="1" l="1"/>
  <c r="P6608" i="1" s="1"/>
  <c r="L6607" i="1" l="1"/>
  <c r="P6607" i="1" s="1"/>
  <c r="Q6607" i="1" s="1"/>
  <c r="L6606" i="1" l="1"/>
  <c r="P6606" i="1" s="1"/>
  <c r="L6605" i="1" l="1"/>
  <c r="P6605" i="1" s="1"/>
  <c r="L6604" i="1" l="1"/>
  <c r="P6604" i="1" s="1"/>
  <c r="L6603" i="1" l="1"/>
  <c r="P6603" i="1" s="1"/>
  <c r="Q6603" i="1" s="1"/>
  <c r="L6602" i="1" l="1"/>
  <c r="P6602" i="1" s="1"/>
  <c r="Q6602" i="1" s="1"/>
  <c r="L6601" i="1" l="1"/>
  <c r="P6601" i="1" s="1"/>
  <c r="L6600" i="1" l="1"/>
  <c r="P6600" i="1" s="1"/>
  <c r="Q6600" i="1" s="1"/>
  <c r="L6599" i="1" l="1"/>
  <c r="P6599" i="1" s="1"/>
  <c r="Q6599" i="1" s="1"/>
  <c r="L6598" i="1" l="1"/>
  <c r="P6598" i="1" s="1"/>
  <c r="Q6598" i="1" s="1"/>
  <c r="L6597" i="1" l="1"/>
  <c r="P6597" i="1" s="1"/>
  <c r="Q6597" i="1" s="1"/>
  <c r="L6596" i="1" l="1"/>
  <c r="P6596" i="1" s="1"/>
  <c r="L6595" i="1" l="1"/>
  <c r="P6595" i="1" s="1"/>
  <c r="Q6595" i="1" s="1"/>
  <c r="L6594" i="1" l="1"/>
  <c r="P6594" i="1" s="1"/>
  <c r="Q6594" i="1" s="1"/>
  <c r="L6593" i="1" l="1"/>
  <c r="P6593" i="1" s="1"/>
  <c r="Q6593" i="1" s="1"/>
  <c r="L6592" i="1" l="1"/>
  <c r="P6592" i="1" s="1"/>
  <c r="Q6592" i="1" s="1"/>
  <c r="L6591" i="1" l="1"/>
  <c r="P6591" i="1" s="1"/>
  <c r="Q6591" i="1" s="1"/>
  <c r="L6590" i="1" l="1"/>
  <c r="P6590" i="1" s="1"/>
  <c r="Q6590" i="1" s="1"/>
  <c r="L6589" i="1" l="1"/>
  <c r="P6589" i="1" s="1"/>
  <c r="Q6589" i="1" s="1"/>
  <c r="L6583" i="1" l="1"/>
  <c r="P6583" i="1" s="1"/>
  <c r="Q6583" i="1" s="1"/>
  <c r="L6582" i="1" l="1"/>
  <c r="P6582" i="1" s="1"/>
  <c r="Q6582" i="1" s="1"/>
  <c r="L6578" i="1" l="1"/>
  <c r="P6578" i="1" s="1"/>
  <c r="Q6578" i="1" s="1"/>
  <c r="L6577" i="1" l="1"/>
  <c r="P6577" i="1" s="1"/>
  <c r="L6576" i="1" l="1"/>
  <c r="P6576" i="1" s="1"/>
  <c r="L6575" i="1" l="1"/>
  <c r="P6575" i="1" s="1"/>
  <c r="L6574" i="1" l="1"/>
  <c r="P6574" i="1" s="1"/>
  <c r="L6573" i="1" l="1"/>
  <c r="P6573" i="1" s="1"/>
  <c r="L6572" i="1" l="1"/>
  <c r="P6572" i="1" s="1"/>
  <c r="L6571" i="1" l="1"/>
  <c r="P6571" i="1" s="1"/>
  <c r="L6570" i="1" l="1"/>
  <c r="P6570" i="1" s="1"/>
  <c r="L6569" i="1" l="1"/>
  <c r="P6569" i="1" s="1"/>
  <c r="L6568" i="1" l="1"/>
  <c r="P6568" i="1" s="1"/>
  <c r="L6567" i="1" l="1"/>
  <c r="P6567" i="1" s="1"/>
  <c r="Q6567" i="1" s="1"/>
  <c r="L6566" i="1" l="1"/>
  <c r="P6566" i="1" s="1"/>
  <c r="Q6566" i="1" s="1"/>
  <c r="L6565" i="1" l="1"/>
  <c r="P6565" i="1" s="1"/>
  <c r="L6564" i="1" l="1"/>
  <c r="P6564" i="1" s="1"/>
  <c r="L6563" i="1" l="1"/>
  <c r="P6563" i="1" s="1"/>
  <c r="Q6563" i="1" s="1"/>
  <c r="L6562" i="1" l="1"/>
  <c r="P6562" i="1" s="1"/>
  <c r="L6561" i="1" l="1"/>
  <c r="P6561" i="1" s="1"/>
  <c r="Q6561" i="1" s="1"/>
  <c r="L6560" i="1" l="1"/>
  <c r="P6560" i="1" s="1"/>
  <c r="L6559" i="1" l="1"/>
  <c r="P6559" i="1" s="1"/>
  <c r="L6558" i="1" l="1"/>
  <c r="P6558" i="1" s="1"/>
  <c r="L6557" i="1" l="1"/>
  <c r="P6557" i="1" s="1"/>
  <c r="Q6557" i="1" s="1"/>
  <c r="L6556" i="1" l="1"/>
  <c r="P6556" i="1" s="1"/>
  <c r="Q6556" i="1" s="1"/>
  <c r="L6555" i="1" l="1"/>
  <c r="P6555" i="1" s="1"/>
  <c r="L6554" i="1" l="1"/>
  <c r="P6554" i="1" s="1"/>
  <c r="Q6554" i="1" s="1"/>
  <c r="L6553" i="1" l="1"/>
  <c r="P6553" i="1" s="1"/>
  <c r="Q6553" i="1" s="1"/>
  <c r="L6552" i="1" l="1"/>
  <c r="P6552" i="1" s="1"/>
  <c r="Q6552" i="1" s="1"/>
  <c r="L6551" i="1" l="1"/>
  <c r="P6551" i="1" s="1"/>
  <c r="Q6551" i="1" s="1"/>
  <c r="L6550" i="1" l="1"/>
  <c r="P6550" i="1" s="1"/>
  <c r="Q6550" i="1" s="1"/>
  <c r="L6549" i="1" l="1"/>
  <c r="P6549" i="1" s="1"/>
  <c r="Q6549" i="1" s="1"/>
  <c r="L6548" i="1" l="1"/>
  <c r="P6548" i="1" s="1"/>
  <c r="Q6548" i="1" s="1"/>
  <c r="L6547" i="1" l="1"/>
  <c r="P6547" i="1" s="1"/>
  <c r="Q6547" i="1" s="1"/>
  <c r="L6546" i="1" l="1"/>
  <c r="P6546" i="1" s="1"/>
  <c r="Q6546" i="1" s="1"/>
  <c r="L6545" i="1" l="1"/>
  <c r="P6545" i="1" s="1"/>
  <c r="Q6545" i="1" s="1"/>
  <c r="L6544" i="1" l="1"/>
  <c r="P6544" i="1" s="1"/>
  <c r="Q6544" i="1" s="1"/>
  <c r="L6543" i="1" l="1"/>
  <c r="P6543" i="1" s="1"/>
  <c r="Q6543" i="1" s="1"/>
  <c r="L6537" i="1" l="1"/>
  <c r="P6537" i="1" s="1"/>
  <c r="Q6537" i="1" s="1"/>
  <c r="L6536" i="1" l="1"/>
  <c r="P6536" i="1" s="1"/>
  <c r="Q6536" i="1" s="1"/>
  <c r="L6532" i="1" l="1"/>
  <c r="P6532" i="1" s="1"/>
  <c r="Q6532" i="1" s="1"/>
  <c r="L6531" i="1" l="1"/>
  <c r="P6531" i="1" s="1"/>
  <c r="L6530" i="1" l="1"/>
  <c r="P6530" i="1" s="1"/>
  <c r="L6529" i="1" l="1"/>
  <c r="P6529" i="1" s="1"/>
  <c r="L6528" i="1" l="1"/>
  <c r="P6528" i="1" s="1"/>
  <c r="L6527" i="1" l="1"/>
  <c r="P6527" i="1" s="1"/>
  <c r="L6526" i="1" l="1"/>
  <c r="P6526" i="1" s="1"/>
  <c r="L6525" i="1" l="1"/>
  <c r="P6525" i="1" s="1"/>
  <c r="L6524" i="1" l="1"/>
  <c r="P6524" i="1" s="1"/>
  <c r="L6523" i="1" l="1"/>
  <c r="P6523" i="1" s="1"/>
  <c r="L6522" i="1" l="1"/>
  <c r="P6522" i="1" s="1"/>
  <c r="L6521" i="1" l="1"/>
  <c r="P6521" i="1" s="1"/>
  <c r="Q6521" i="1" s="1"/>
  <c r="L6520" i="1" l="1"/>
  <c r="P6520" i="1" s="1"/>
  <c r="Q6520" i="1" s="1"/>
  <c r="L6519" i="1" l="1"/>
  <c r="P6519" i="1" s="1"/>
  <c r="L6518" i="1" l="1"/>
  <c r="P6518" i="1" s="1"/>
  <c r="Q6518" i="1" s="1"/>
  <c r="L6517" i="1" l="1"/>
  <c r="P6517" i="1" s="1"/>
  <c r="Q6517" i="1" s="1"/>
  <c r="L6516" i="1" l="1"/>
  <c r="P6516" i="1" s="1"/>
  <c r="L6515" i="1" l="1"/>
  <c r="P6515" i="1" s="1"/>
  <c r="Q6515" i="1" s="1"/>
  <c r="L6514" i="1" l="1"/>
  <c r="P6514" i="1" s="1"/>
  <c r="L6513" i="1" l="1"/>
  <c r="P6513" i="1" s="1"/>
  <c r="L6512" i="1" l="1"/>
  <c r="P6512" i="1" s="1"/>
  <c r="L6511" i="1" l="1"/>
  <c r="P6511" i="1" s="1"/>
  <c r="Q6511" i="1" s="1"/>
  <c r="L6510" i="1" l="1"/>
  <c r="P6510" i="1" s="1"/>
  <c r="Q6510" i="1" s="1"/>
  <c r="L6509" i="1" l="1"/>
  <c r="P6509" i="1" s="1"/>
  <c r="L6508" i="1" l="1"/>
  <c r="P6508" i="1" s="1"/>
  <c r="Q6508" i="1" s="1"/>
  <c r="L6507" i="1" l="1"/>
  <c r="P6507" i="1" s="1"/>
  <c r="Q6507" i="1" s="1"/>
  <c r="L6506" i="1" l="1"/>
  <c r="P6506" i="1" s="1"/>
  <c r="Q6506" i="1" s="1"/>
  <c r="L6505" i="1" l="1"/>
  <c r="P6505" i="1" s="1"/>
  <c r="Q6505" i="1" s="1"/>
  <c r="L6504" i="1" l="1"/>
  <c r="P6504" i="1" s="1"/>
  <c r="Q6504" i="1" s="1"/>
  <c r="L6503" i="1" l="1"/>
  <c r="P6503" i="1" s="1"/>
  <c r="Q6503" i="1" s="1"/>
  <c r="L6502" i="1" l="1"/>
  <c r="P6502" i="1" s="1"/>
  <c r="Q6502" i="1" s="1"/>
  <c r="L6501" i="1" l="1"/>
  <c r="P6501" i="1" s="1"/>
  <c r="Q6501" i="1" s="1"/>
  <c r="L6500" i="1" l="1"/>
  <c r="P6500" i="1" s="1"/>
  <c r="Q6500" i="1" s="1"/>
  <c r="L6499" i="1" l="1"/>
  <c r="P6499" i="1" s="1"/>
  <c r="Q6499" i="1" s="1"/>
  <c r="L6498" i="1" l="1"/>
  <c r="P6498" i="1" s="1"/>
  <c r="Q6498" i="1" s="1"/>
  <c r="L6497" i="1" l="1"/>
  <c r="P6497" i="1" s="1"/>
  <c r="Q6497" i="1" s="1"/>
  <c r="L6491" i="1" l="1"/>
  <c r="P6491" i="1" s="1"/>
  <c r="Q6491" i="1" s="1"/>
  <c r="L6490" i="1" l="1"/>
  <c r="P6490" i="1" s="1"/>
  <c r="Q6490" i="1" s="1"/>
  <c r="L6486" i="1" l="1"/>
  <c r="P6486" i="1" s="1"/>
  <c r="Q6486" i="1" s="1"/>
  <c r="L6485" i="1" l="1"/>
  <c r="P6485" i="1" s="1"/>
  <c r="L6484" i="1" l="1"/>
  <c r="P6484" i="1" s="1"/>
  <c r="L6483" i="1" l="1"/>
  <c r="P6483" i="1" s="1"/>
  <c r="L6482" i="1" l="1"/>
  <c r="P6482" i="1" s="1"/>
  <c r="L6481" i="1" l="1"/>
  <c r="P6481" i="1" s="1"/>
  <c r="L6480" i="1" l="1"/>
  <c r="P6480" i="1" s="1"/>
  <c r="L6479" i="1" l="1"/>
  <c r="P6479" i="1" s="1"/>
  <c r="L6478" i="1" l="1"/>
  <c r="P6478" i="1" s="1"/>
  <c r="L6477" i="1" l="1"/>
  <c r="P6477" i="1" s="1"/>
  <c r="L6476" i="1" l="1"/>
  <c r="P6476" i="1" s="1"/>
  <c r="L6475" i="1" l="1"/>
  <c r="P6475" i="1" s="1"/>
  <c r="Q6475" i="1" s="1"/>
  <c r="L6474" i="1" l="1"/>
  <c r="P6474" i="1" s="1"/>
  <c r="Q6474" i="1" s="1"/>
  <c r="L6473" i="1" l="1"/>
  <c r="P6473" i="1" s="1"/>
  <c r="Q6473" i="1" s="1"/>
  <c r="L6472" i="1" l="1"/>
  <c r="P6472" i="1" s="1"/>
  <c r="Q6472" i="1" s="1"/>
  <c r="L6471" i="1" l="1"/>
  <c r="P6471" i="1" s="1"/>
  <c r="L6470" i="1" l="1"/>
  <c r="P6470" i="1" s="1"/>
  <c r="L6469" i="1" l="1"/>
  <c r="P6469" i="1" s="1"/>
  <c r="Q6469" i="1" s="1"/>
  <c r="L6468" i="1" l="1"/>
  <c r="P6468" i="1" s="1"/>
  <c r="L6467" i="1" l="1"/>
  <c r="P6467" i="1" s="1"/>
  <c r="L6466" i="1" l="1"/>
  <c r="P6466" i="1" s="1"/>
  <c r="Q6466" i="1" s="1"/>
  <c r="L6465" i="1" l="1"/>
  <c r="P6465" i="1" s="1"/>
  <c r="Q6465" i="1" s="1"/>
  <c r="L6464" i="1" l="1"/>
  <c r="P6464" i="1" s="1"/>
  <c r="L6463" i="1" l="1"/>
  <c r="P6463" i="1" s="1"/>
  <c r="Q6463" i="1" s="1"/>
  <c r="L6462" i="1" l="1"/>
  <c r="P6462" i="1" s="1"/>
  <c r="Q6462" i="1" s="1"/>
  <c r="L6461" i="1" l="1"/>
  <c r="P6461" i="1" s="1"/>
  <c r="Q6461" i="1" s="1"/>
  <c r="L6460" i="1" l="1"/>
  <c r="P6460" i="1" s="1"/>
  <c r="Q6460" i="1" s="1"/>
  <c r="L6459" i="1" l="1"/>
  <c r="P6459" i="1" s="1"/>
  <c r="Q6459" i="1" s="1"/>
  <c r="L6458" i="1" l="1"/>
  <c r="P6458" i="1" s="1"/>
  <c r="Q6458" i="1" s="1"/>
  <c r="L6457" i="1" l="1"/>
  <c r="P6457" i="1" s="1"/>
  <c r="Q6457" i="1" s="1"/>
  <c r="L6456" i="1" l="1"/>
  <c r="P6456" i="1" s="1"/>
  <c r="Q6456" i="1" s="1"/>
  <c r="L6455" i="1" l="1"/>
  <c r="P6455" i="1" s="1"/>
  <c r="Q6455" i="1" s="1"/>
  <c r="L6454" i="1" l="1"/>
  <c r="P6454" i="1" s="1"/>
  <c r="Q6454" i="1" s="1"/>
  <c r="L6453" i="1" l="1"/>
  <c r="P6453" i="1" s="1"/>
  <c r="Q6453" i="1" s="1"/>
  <c r="L6452" i="1" l="1"/>
  <c r="P6452" i="1" s="1"/>
  <c r="Q6452" i="1" s="1"/>
  <c r="L6446" i="1" l="1"/>
  <c r="P6446" i="1" s="1"/>
  <c r="Q6446" i="1" s="1"/>
  <c r="L6445" i="1" l="1"/>
  <c r="P6445" i="1" s="1"/>
  <c r="Q6445" i="1" s="1"/>
  <c r="L6441" i="1" l="1"/>
  <c r="P6441" i="1" s="1"/>
  <c r="Q6441" i="1" s="1"/>
  <c r="L6440" i="1" l="1"/>
  <c r="P6440" i="1" s="1"/>
  <c r="Q6440" i="1" s="1"/>
  <c r="L6439" i="1" l="1"/>
  <c r="P6439" i="1" s="1"/>
  <c r="L6438" i="1" l="1"/>
  <c r="P6438" i="1" s="1"/>
  <c r="Q6438" i="1" s="1"/>
  <c r="L6437" i="1" l="1"/>
  <c r="P6437" i="1" s="1"/>
  <c r="Q6437" i="1" s="1"/>
  <c r="L6436" i="1" l="1"/>
  <c r="P6436" i="1" s="1"/>
  <c r="Q6436" i="1" s="1"/>
  <c r="L6435" i="1" l="1"/>
  <c r="P6435" i="1" s="1"/>
  <c r="L6434" i="1" l="1"/>
  <c r="P6434" i="1" s="1"/>
  <c r="L6433" i="1" l="1"/>
  <c r="P6433" i="1" s="1"/>
  <c r="L6432" i="1" l="1"/>
  <c r="P6432" i="1" s="1"/>
  <c r="L6431" i="1" l="1"/>
  <c r="P6431" i="1" s="1"/>
  <c r="Q6431" i="1" s="1"/>
  <c r="L6430" i="1" l="1"/>
  <c r="P6430" i="1" s="1"/>
  <c r="Q6430" i="1" s="1"/>
  <c r="L6429" i="1" l="1"/>
  <c r="P6429" i="1" s="1"/>
  <c r="Q6429" i="1" s="1"/>
  <c r="L6428" i="1" l="1"/>
  <c r="P6428" i="1" s="1"/>
  <c r="Q6428" i="1" s="1"/>
  <c r="L6427" i="1" l="1"/>
  <c r="P6427" i="1" s="1"/>
  <c r="L6426" i="1" l="1"/>
  <c r="P6426" i="1" s="1"/>
  <c r="Q6426" i="1" s="1"/>
  <c r="L6425" i="1" l="1"/>
  <c r="P6425" i="1" s="1"/>
  <c r="L6424" i="1" l="1"/>
  <c r="P6424" i="1" s="1"/>
  <c r="L6423" i="1" l="1"/>
  <c r="P6423" i="1" s="1"/>
  <c r="L6422" i="1" l="1"/>
  <c r="P6422" i="1" s="1"/>
  <c r="Q6422" i="1" s="1"/>
  <c r="L6421" i="1" l="1"/>
  <c r="P6421" i="1" s="1"/>
  <c r="Q6421" i="1" s="1"/>
  <c r="L6420" i="1" l="1"/>
  <c r="P6420" i="1" s="1"/>
  <c r="L6419" i="1" l="1"/>
  <c r="P6419" i="1" s="1"/>
  <c r="Q6419" i="1" s="1"/>
  <c r="L6418" i="1" l="1"/>
  <c r="P6418" i="1" s="1"/>
  <c r="Q6418" i="1" s="1"/>
  <c r="L6417" i="1" l="1"/>
  <c r="P6417" i="1" s="1"/>
  <c r="Q6417" i="1" s="1"/>
  <c r="L6416" i="1" l="1"/>
  <c r="P6416" i="1" s="1"/>
  <c r="Q6416" i="1" s="1"/>
  <c r="L6415" i="1" l="1"/>
  <c r="P6415" i="1" s="1"/>
  <c r="Q6415" i="1" s="1"/>
  <c r="L6414" i="1" l="1"/>
  <c r="P6414" i="1" s="1"/>
  <c r="Q6414" i="1" s="1"/>
  <c r="L6413" i="1" l="1"/>
  <c r="P6413" i="1" s="1"/>
  <c r="Q6413" i="1" s="1"/>
  <c r="L6412" i="1" l="1"/>
  <c r="P6412" i="1" s="1"/>
  <c r="Q6412" i="1" s="1"/>
  <c r="L6411" i="1" l="1"/>
  <c r="P6411" i="1" s="1"/>
  <c r="Q6411" i="1" s="1"/>
  <c r="L6410" i="1" l="1"/>
  <c r="P6410" i="1" s="1"/>
  <c r="Q6410" i="1" s="1"/>
  <c r="L6409" i="1" l="1"/>
  <c r="P6409" i="1" s="1"/>
  <c r="Q6409" i="1" s="1"/>
  <c r="L6408" i="1" l="1"/>
  <c r="P6408" i="1" s="1"/>
  <c r="Q6408" i="1" s="1"/>
  <c r="L6402" i="1" l="1"/>
  <c r="P6402" i="1" s="1"/>
  <c r="Q6402" i="1" s="1"/>
  <c r="L6401" i="1" l="1"/>
  <c r="P6401" i="1" s="1"/>
  <c r="Q6401" i="1" s="1"/>
  <c r="L6397" i="1" l="1"/>
  <c r="P6397" i="1" s="1"/>
  <c r="Q6397" i="1" s="1"/>
  <c r="L6396" i="1" l="1"/>
  <c r="P6396" i="1" s="1"/>
  <c r="Q6396" i="1" s="1"/>
  <c r="L6395" i="1" l="1"/>
  <c r="P6395" i="1" s="1"/>
  <c r="Q6395" i="1" s="1"/>
  <c r="L6394" i="1" l="1"/>
  <c r="P6394" i="1" s="1"/>
  <c r="Q6394" i="1" s="1"/>
  <c r="L6393" i="1" l="1"/>
  <c r="P6393" i="1" s="1"/>
  <c r="L6392" i="1" l="1"/>
  <c r="P6392" i="1" s="1"/>
  <c r="L6391" i="1" l="1"/>
  <c r="P6391" i="1" s="1"/>
  <c r="L6390" i="1" l="1"/>
  <c r="P6390" i="1" s="1"/>
  <c r="L6389" i="1" l="1"/>
  <c r="P6389" i="1" s="1"/>
  <c r="L6388" i="1" l="1"/>
  <c r="P6388" i="1" s="1"/>
  <c r="L6387" i="1" l="1"/>
  <c r="P6387" i="1" s="1"/>
  <c r="L6386" i="1" l="1"/>
  <c r="P6386" i="1" s="1"/>
  <c r="L6385" i="1" l="1"/>
  <c r="P6385" i="1" s="1"/>
  <c r="L6384" i="1" l="1"/>
  <c r="P6384" i="1" s="1"/>
  <c r="L6383" i="1" l="1"/>
  <c r="P6383" i="1" s="1"/>
  <c r="L6377" i="1" l="1"/>
  <c r="P6377" i="1" s="1"/>
  <c r="Q6377" i="1" s="1"/>
  <c r="L6376" i="1" l="1"/>
  <c r="P6376" i="1" s="1"/>
  <c r="Q6376" i="1" s="1"/>
  <c r="L6372" i="1" l="1"/>
  <c r="P6372" i="1" s="1"/>
  <c r="Q6372" i="1" s="1"/>
  <c r="L6371" i="1" l="1"/>
  <c r="P6371" i="1" s="1"/>
  <c r="L6370" i="1" l="1"/>
  <c r="P6370" i="1" s="1"/>
  <c r="L6369" i="1" l="1"/>
  <c r="P6369" i="1" s="1"/>
  <c r="L6368" i="1" l="1"/>
  <c r="P6368" i="1" s="1"/>
  <c r="L6367" i="1" l="1"/>
  <c r="P6367" i="1" s="1"/>
  <c r="L6366" i="1" l="1"/>
  <c r="P6366" i="1" s="1"/>
  <c r="L6365" i="1" l="1"/>
  <c r="P6365" i="1" s="1"/>
  <c r="L6364" i="1" l="1"/>
  <c r="P6364" i="1" s="1"/>
  <c r="L6363" i="1" l="1"/>
  <c r="P6363" i="1" s="1"/>
  <c r="L6362" i="1" l="1"/>
  <c r="P6362" i="1" s="1"/>
  <c r="Q6362" i="1" s="1"/>
  <c r="L6361" i="1" l="1"/>
  <c r="P6361" i="1" s="1"/>
  <c r="Q6361" i="1" s="1"/>
  <c r="L6360" i="1" l="1"/>
  <c r="P6360" i="1" s="1"/>
  <c r="Q6360" i="1" s="1"/>
  <c r="L6359" i="1" l="1"/>
  <c r="P6359" i="1" s="1"/>
  <c r="Q6359" i="1" s="1"/>
  <c r="L6358" i="1" l="1"/>
  <c r="P6358" i="1" s="1"/>
  <c r="L6357" i="1" l="1"/>
  <c r="P6357" i="1" s="1"/>
  <c r="Q6357" i="1" s="1"/>
  <c r="L6356" i="1" l="1"/>
  <c r="P6356" i="1" s="1"/>
  <c r="L6355" i="1" l="1"/>
  <c r="P6355" i="1" s="1"/>
  <c r="L6354" i="1" l="1"/>
  <c r="P6354" i="1" s="1"/>
  <c r="L6353" i="1" l="1"/>
  <c r="P6353" i="1" s="1"/>
  <c r="Q6353" i="1" s="1"/>
  <c r="L6352" i="1" l="1"/>
  <c r="P6352" i="1" s="1"/>
  <c r="Q6352" i="1" s="1"/>
  <c r="L6351" i="1" l="1"/>
  <c r="P6351" i="1" s="1"/>
  <c r="L6350" i="1" l="1"/>
  <c r="P6350" i="1" s="1"/>
  <c r="Q6350" i="1" s="1"/>
  <c r="L6349" i="1" l="1"/>
  <c r="P6349" i="1" s="1"/>
  <c r="Q6349" i="1" s="1"/>
  <c r="L6348" i="1" l="1"/>
  <c r="P6348" i="1" s="1"/>
  <c r="Q6348" i="1" s="1"/>
  <c r="L6347" i="1" l="1"/>
  <c r="P6347" i="1" s="1"/>
  <c r="Q6347" i="1" s="1"/>
  <c r="L6346" i="1" l="1"/>
  <c r="P6346" i="1" s="1"/>
  <c r="Q6346" i="1" s="1"/>
  <c r="L6345" i="1" l="1"/>
  <c r="P6345" i="1" s="1"/>
  <c r="Q6345" i="1" s="1"/>
  <c r="L6344" i="1" l="1"/>
  <c r="P6344" i="1" s="1"/>
  <c r="Q6344" i="1" s="1"/>
  <c r="L6343" i="1" l="1"/>
  <c r="P6343" i="1" s="1"/>
  <c r="Q6343" i="1" s="1"/>
  <c r="L6342" i="1" l="1"/>
  <c r="P6342" i="1" s="1"/>
  <c r="Q6342" i="1" s="1"/>
  <c r="L6341" i="1" l="1"/>
  <c r="P6341" i="1" s="1"/>
  <c r="Q6341" i="1" s="1"/>
  <c r="L6340" i="1" l="1"/>
  <c r="P6340" i="1" s="1"/>
  <c r="Q6340" i="1" s="1"/>
  <c r="L6339" i="1" l="1"/>
  <c r="P6339" i="1" s="1"/>
  <c r="Q6339" i="1" s="1"/>
  <c r="L6335" i="1" l="1"/>
  <c r="P6335" i="1" s="1"/>
  <c r="Q6335" i="1" s="1"/>
  <c r="L6334" i="1" l="1"/>
  <c r="P6334" i="1" s="1"/>
  <c r="Q6334" i="1" s="1"/>
  <c r="L6330" i="1" l="1"/>
  <c r="P6330" i="1" s="1"/>
  <c r="Q6330" i="1" s="1"/>
  <c r="L6329" i="1" l="1"/>
  <c r="P6329" i="1" s="1"/>
  <c r="Q6329" i="1" s="1"/>
  <c r="L6328" i="1" l="1"/>
  <c r="P6328" i="1" s="1"/>
  <c r="Q6328" i="1" s="1"/>
  <c r="L6327" i="1" l="1"/>
  <c r="P6327" i="1" s="1"/>
  <c r="Q6327" i="1" s="1"/>
  <c r="L6326" i="1" l="1"/>
  <c r="P6326" i="1" s="1"/>
  <c r="L6325" i="1" l="1"/>
  <c r="P6325" i="1" s="1"/>
  <c r="L6324" i="1" l="1"/>
  <c r="P6324" i="1" s="1"/>
  <c r="L6323" i="1" l="1"/>
  <c r="P6323" i="1" s="1"/>
  <c r="L6322" i="1" l="1"/>
  <c r="P6322" i="1" s="1"/>
  <c r="L6321" i="1" l="1"/>
  <c r="P6321" i="1" s="1"/>
  <c r="Q6321" i="1" s="1"/>
  <c r="L6320" i="1" l="1"/>
  <c r="P6320" i="1" s="1"/>
  <c r="Q6320" i="1" s="1"/>
  <c r="L6319" i="1" l="1"/>
  <c r="P6319" i="1" s="1"/>
  <c r="Q6319" i="1" s="1"/>
  <c r="L6318" i="1" l="1"/>
  <c r="P6318" i="1" s="1"/>
  <c r="L6317" i="1" l="1"/>
  <c r="P6317" i="1" s="1"/>
  <c r="L6316" i="1" l="1"/>
  <c r="P6316" i="1" s="1"/>
  <c r="L6315" i="1" l="1"/>
  <c r="P6315" i="1" s="1"/>
  <c r="L6314" i="1" l="1"/>
  <c r="P6314" i="1" s="1"/>
  <c r="Q6314" i="1" s="1"/>
  <c r="L6313" i="1" l="1"/>
  <c r="P6313" i="1" s="1"/>
  <c r="Q6313" i="1" s="1"/>
  <c r="L6312" i="1" l="1"/>
  <c r="P6312" i="1" s="1"/>
  <c r="Q6312" i="1" s="1"/>
  <c r="L6311" i="1" l="1"/>
  <c r="P6311" i="1" s="1"/>
  <c r="Q6311" i="1" s="1"/>
  <c r="L6310" i="1" l="1"/>
  <c r="P6310" i="1" s="1"/>
  <c r="L6309" i="1" l="1"/>
  <c r="P6309" i="1" s="1"/>
  <c r="Q6309" i="1" s="1"/>
  <c r="L6308" i="1" l="1"/>
  <c r="P6308" i="1" s="1"/>
  <c r="L6307" i="1" l="1"/>
  <c r="P6307" i="1" s="1"/>
  <c r="L6306" i="1" l="1"/>
  <c r="P6306" i="1" s="1"/>
  <c r="Q6306" i="1" s="1"/>
  <c r="L6305" i="1" l="1"/>
  <c r="P6305" i="1" s="1"/>
  <c r="Q6305" i="1" s="1"/>
  <c r="L6304" i="1" l="1"/>
  <c r="P6304" i="1" s="1"/>
  <c r="L6303" i="1" l="1"/>
  <c r="P6303" i="1" s="1"/>
  <c r="Q6303" i="1" s="1"/>
  <c r="L6302" i="1" l="1"/>
  <c r="P6302" i="1" s="1"/>
  <c r="Q6302" i="1" s="1"/>
  <c r="L6301" i="1" l="1"/>
  <c r="P6301" i="1" s="1"/>
  <c r="Q6301" i="1" s="1"/>
  <c r="L6300" i="1" l="1"/>
  <c r="P6300" i="1" s="1"/>
  <c r="Q6300" i="1" s="1"/>
  <c r="L6299" i="1" l="1"/>
  <c r="P6299" i="1" s="1"/>
  <c r="Q6299" i="1" s="1"/>
  <c r="L6298" i="1" l="1"/>
  <c r="P6298" i="1" s="1"/>
  <c r="Q6298" i="1" s="1"/>
  <c r="L6297" i="1" l="1"/>
  <c r="P6297" i="1" s="1"/>
  <c r="Q6297" i="1" s="1"/>
  <c r="L6296" i="1" l="1"/>
  <c r="P6296" i="1" s="1"/>
  <c r="Q6296" i="1" s="1"/>
  <c r="L6295" i="1" l="1"/>
  <c r="P6295" i="1" s="1"/>
  <c r="Q6295" i="1" s="1"/>
  <c r="L6294" i="1" l="1"/>
  <c r="P6294" i="1" s="1"/>
  <c r="Q6294" i="1" s="1"/>
  <c r="L6293" i="1" l="1"/>
  <c r="P6293" i="1" s="1"/>
  <c r="Q6293" i="1" s="1"/>
  <c r="L6292" i="1" l="1"/>
  <c r="P6292" i="1" s="1"/>
  <c r="Q6292" i="1" s="1"/>
  <c r="L6288" i="1" l="1"/>
  <c r="P6288" i="1" s="1"/>
  <c r="Q6288" i="1" s="1"/>
  <c r="L6287" i="1" l="1"/>
  <c r="P6287" i="1" s="1"/>
  <c r="Q6287" i="1" s="1"/>
  <c r="L6283" i="1" l="1"/>
  <c r="P6283" i="1" s="1"/>
  <c r="Q6283" i="1" s="1"/>
  <c r="L6282" i="1" l="1"/>
  <c r="P6282" i="1" s="1"/>
  <c r="L6281" i="1" l="1"/>
  <c r="P6281" i="1" s="1"/>
  <c r="L6280" i="1" l="1"/>
  <c r="P6280" i="1" s="1"/>
  <c r="L6279" i="1" l="1"/>
  <c r="P6279" i="1" s="1"/>
  <c r="L6278" i="1" l="1"/>
  <c r="P6278" i="1" s="1"/>
  <c r="L6277" i="1" l="1"/>
  <c r="P6277" i="1" s="1"/>
  <c r="L6276" i="1" l="1"/>
  <c r="P6276" i="1" s="1"/>
  <c r="L6275" i="1" l="1"/>
  <c r="P6275" i="1" s="1"/>
  <c r="L6274" i="1" l="1"/>
  <c r="P6274" i="1" s="1"/>
  <c r="L6273" i="1" l="1"/>
  <c r="P6273" i="1" s="1"/>
  <c r="Q6273" i="1" s="1"/>
  <c r="L6272" i="1" l="1"/>
  <c r="P6272" i="1" s="1"/>
  <c r="Q6272" i="1" s="1"/>
  <c r="L6271" i="1" l="1"/>
  <c r="P6271" i="1" s="1"/>
  <c r="Q6271" i="1" s="1"/>
  <c r="L6270" i="1" l="1"/>
  <c r="P6270" i="1" s="1"/>
  <c r="Q6270" i="1" s="1"/>
  <c r="L6269" i="1" l="1"/>
  <c r="P6269" i="1" s="1"/>
  <c r="L6268" i="1" l="1"/>
  <c r="P6268" i="1" s="1"/>
  <c r="Q6268" i="1" s="1"/>
  <c r="L6267" i="1" l="1"/>
  <c r="P6267" i="1" s="1"/>
  <c r="L6266" i="1" l="1"/>
  <c r="P6266" i="1" s="1"/>
  <c r="L6265" i="1" l="1"/>
  <c r="P6265" i="1" s="1"/>
  <c r="Q6265" i="1" s="1"/>
  <c r="L6264" i="1" l="1"/>
  <c r="P6264" i="1" s="1"/>
  <c r="Q6264" i="1" s="1"/>
  <c r="L6263" i="1" l="1"/>
  <c r="P6263" i="1" s="1"/>
  <c r="Q6263" i="1" s="1"/>
  <c r="L6262" i="1" l="1"/>
  <c r="P6262" i="1" s="1"/>
  <c r="L6261" i="1" l="1"/>
  <c r="P6261" i="1" s="1"/>
  <c r="Q6261" i="1" s="1"/>
  <c r="L6260" i="1" l="1"/>
  <c r="P6260" i="1" s="1"/>
  <c r="Q6260" i="1" s="1"/>
  <c r="L6259" i="1" l="1"/>
  <c r="P6259" i="1" s="1"/>
  <c r="Q6259" i="1" s="1"/>
  <c r="L6258" i="1" l="1"/>
  <c r="P6258" i="1" s="1"/>
  <c r="Q6258" i="1" s="1"/>
  <c r="L6257" i="1" l="1"/>
  <c r="P6257" i="1" s="1"/>
  <c r="Q6257" i="1" s="1"/>
  <c r="L6256" i="1" l="1"/>
  <c r="P6256" i="1" s="1"/>
  <c r="Q6256" i="1" s="1"/>
  <c r="L6255" i="1" l="1"/>
  <c r="P6255" i="1" s="1"/>
  <c r="Q6255" i="1" s="1"/>
  <c r="L6254" i="1" l="1"/>
  <c r="P6254" i="1" s="1"/>
  <c r="Q6254" i="1" s="1"/>
  <c r="L6253" i="1" l="1"/>
  <c r="P6253" i="1" s="1"/>
  <c r="Q6253" i="1" s="1"/>
  <c r="L6252" i="1" l="1"/>
  <c r="P6252" i="1" s="1"/>
  <c r="Q6252" i="1" s="1"/>
  <c r="L6251" i="1" l="1"/>
  <c r="P6251" i="1" s="1"/>
  <c r="Q6251" i="1" s="1"/>
  <c r="L6250" i="1" l="1"/>
  <c r="P6250" i="1" s="1"/>
  <c r="Q6250" i="1" s="1"/>
  <c r="L6246" i="1" l="1"/>
  <c r="P6246" i="1" s="1"/>
  <c r="Q6246" i="1" s="1"/>
  <c r="L6245" i="1" l="1"/>
  <c r="P6245" i="1" s="1"/>
  <c r="Q6245" i="1" s="1"/>
  <c r="L6241" i="1" l="1"/>
  <c r="P6241" i="1" s="1"/>
  <c r="Q6241" i="1" s="1"/>
  <c r="L6240" i="1" l="1"/>
  <c r="P6240" i="1" s="1"/>
  <c r="Q6240" i="1" s="1"/>
  <c r="L6239" i="1" l="1"/>
  <c r="P6239" i="1" s="1"/>
  <c r="Q6239" i="1" s="1"/>
  <c r="L6238" i="1" l="1"/>
  <c r="P6238" i="1" s="1"/>
  <c r="Q6238" i="1" s="1"/>
  <c r="L6237" i="1" l="1"/>
  <c r="P6237" i="1" s="1"/>
  <c r="L6236" i="1" l="1"/>
  <c r="P6236" i="1" s="1"/>
  <c r="L6235" i="1" l="1"/>
  <c r="P6235" i="1" s="1"/>
  <c r="L6234" i="1" l="1"/>
  <c r="P6234" i="1" s="1"/>
  <c r="L6233" i="1" l="1"/>
  <c r="P6233" i="1" s="1"/>
  <c r="L6232" i="1" l="1"/>
  <c r="P6232" i="1" s="1"/>
  <c r="L6231" i="1" l="1"/>
  <c r="P6231" i="1" s="1"/>
  <c r="L6230" i="1" l="1"/>
  <c r="P6230" i="1" s="1"/>
  <c r="L6229" i="1" l="1"/>
  <c r="P6229" i="1" s="1"/>
  <c r="L6228" i="1" l="1"/>
  <c r="P6228" i="1" s="1"/>
  <c r="L6227" i="1" l="1"/>
  <c r="P6227" i="1" s="1"/>
  <c r="Q6227" i="1" s="1"/>
  <c r="L6226" i="1" l="1"/>
  <c r="P6226" i="1" s="1"/>
  <c r="Q6226" i="1" s="1"/>
  <c r="L6225" i="1" l="1"/>
  <c r="P6225" i="1" s="1"/>
  <c r="Q6225" i="1" s="1"/>
  <c r="L6224" i="1" l="1"/>
  <c r="P6224" i="1" s="1"/>
  <c r="Q6224" i="1" s="1"/>
  <c r="L6223" i="1" l="1"/>
  <c r="P6223" i="1" s="1"/>
  <c r="L6222" i="1" l="1"/>
  <c r="P6222" i="1" s="1"/>
  <c r="Q6222" i="1" s="1"/>
  <c r="L6221" i="1" l="1"/>
  <c r="P6221" i="1" s="1"/>
  <c r="Q6221" i="1" s="1"/>
  <c r="L6220" i="1" l="1"/>
  <c r="P6220" i="1" s="1"/>
  <c r="L6219" i="1" l="1"/>
  <c r="P6219" i="1" s="1"/>
  <c r="L6218" i="1" l="1"/>
  <c r="P6218" i="1" s="1"/>
  <c r="Q6218" i="1" s="1"/>
  <c r="L6217" i="1" l="1"/>
  <c r="P6217" i="1" s="1"/>
  <c r="Q6217" i="1" s="1"/>
  <c r="L6216" i="1" l="1"/>
  <c r="P6216" i="1" s="1"/>
  <c r="L6215" i="1" l="1"/>
  <c r="P6215" i="1" s="1"/>
  <c r="Q6215" i="1" s="1"/>
  <c r="L6214" i="1" l="1"/>
  <c r="P6214" i="1" s="1"/>
  <c r="Q6214" i="1" s="1"/>
  <c r="L6213" i="1" l="1"/>
  <c r="P6213" i="1" s="1"/>
  <c r="Q6213" i="1" s="1"/>
  <c r="L6212" i="1" l="1"/>
  <c r="P6212" i="1" s="1"/>
  <c r="Q6212" i="1" s="1"/>
  <c r="L6211" i="1" l="1"/>
  <c r="P6211" i="1" s="1"/>
  <c r="Q6211" i="1" s="1"/>
  <c r="L6210" i="1" l="1"/>
  <c r="P6210" i="1" s="1"/>
  <c r="Q6210" i="1" s="1"/>
  <c r="L6209" i="1" l="1"/>
  <c r="P6209" i="1" s="1"/>
  <c r="Q6209" i="1" s="1"/>
  <c r="L6208" i="1" l="1"/>
  <c r="P6208" i="1" s="1"/>
  <c r="Q6208" i="1" s="1"/>
  <c r="L6207" i="1" l="1"/>
  <c r="P6207" i="1" s="1"/>
  <c r="Q6207" i="1" s="1"/>
  <c r="L6206" i="1" l="1"/>
  <c r="P6206" i="1" s="1"/>
  <c r="Q6206" i="1" s="1"/>
  <c r="L6205" i="1" l="1"/>
  <c r="P6205" i="1" s="1"/>
  <c r="Q6205" i="1" s="1"/>
  <c r="L6200" i="1" l="1"/>
  <c r="P6200" i="1" s="1"/>
  <c r="Q6200" i="1" s="1"/>
  <c r="L6199" i="1" l="1"/>
  <c r="P6199" i="1" s="1"/>
  <c r="Q6199" i="1" s="1"/>
  <c r="L6195" i="1" l="1"/>
  <c r="P6195" i="1" s="1"/>
  <c r="Q6195" i="1" s="1"/>
  <c r="L6194" i="1" l="1"/>
  <c r="P6194" i="1" s="1"/>
  <c r="L6193" i="1" l="1"/>
  <c r="P6193" i="1" s="1"/>
  <c r="L6192" i="1" l="1"/>
  <c r="P6192" i="1" s="1"/>
  <c r="L6191" i="1" l="1"/>
  <c r="P6191" i="1" s="1"/>
  <c r="L6190" i="1" l="1"/>
  <c r="P6190" i="1" s="1"/>
  <c r="L6189" i="1" l="1"/>
  <c r="P6189" i="1" s="1"/>
  <c r="L6188" i="1" l="1"/>
  <c r="P6188" i="1" s="1"/>
  <c r="L6187" i="1" l="1"/>
  <c r="P6187" i="1" s="1"/>
  <c r="Q6187" i="1" s="1"/>
  <c r="L6186" i="1" l="1"/>
  <c r="P6186" i="1" s="1"/>
  <c r="Q6186" i="1" s="1"/>
  <c r="L6185" i="1" l="1"/>
  <c r="P6185" i="1" s="1"/>
  <c r="Q6185" i="1" s="1"/>
  <c r="L6184" i="1" l="1"/>
  <c r="P6184" i="1" s="1"/>
  <c r="Q6184" i="1" s="1"/>
  <c r="L6183" i="1" l="1"/>
  <c r="P6183" i="1" s="1"/>
  <c r="L6182" i="1" l="1"/>
  <c r="P6182" i="1" s="1"/>
  <c r="Q6182" i="1" s="1"/>
  <c r="L6181" i="1" l="1"/>
  <c r="P6181" i="1" s="1"/>
  <c r="L6180" i="1" l="1"/>
  <c r="P6180" i="1" s="1"/>
  <c r="L6179" i="1" l="1"/>
  <c r="P6179" i="1" s="1"/>
  <c r="Q6179" i="1" s="1"/>
  <c r="L6178" i="1" l="1"/>
  <c r="P6178" i="1" s="1"/>
  <c r="Q6178" i="1" s="1"/>
  <c r="L6177" i="1" l="1"/>
  <c r="P6177" i="1" s="1"/>
  <c r="Q6177" i="1" s="1"/>
  <c r="L6176" i="1" l="1"/>
  <c r="P6176" i="1" s="1"/>
  <c r="Q6176" i="1" s="1"/>
  <c r="L6175" i="1" l="1"/>
  <c r="P6175" i="1" s="1"/>
  <c r="Q6175" i="1" s="1"/>
  <c r="L6174" i="1" l="1"/>
  <c r="P6174" i="1" s="1"/>
  <c r="Q6174" i="1" s="1"/>
  <c r="L6173" i="1" l="1"/>
  <c r="P6173" i="1" s="1"/>
  <c r="Q6173" i="1" s="1"/>
  <c r="L6172" i="1" l="1"/>
  <c r="P6172" i="1" s="1"/>
  <c r="Q6172" i="1" s="1"/>
  <c r="L6171" i="1" l="1"/>
  <c r="P6171" i="1" s="1"/>
  <c r="Q6171" i="1" s="1"/>
  <c r="L6170" i="1" l="1"/>
  <c r="P6170" i="1" s="1"/>
  <c r="Q6170" i="1" s="1"/>
  <c r="L6169" i="1" l="1"/>
  <c r="P6169" i="1" s="1"/>
  <c r="Q6169" i="1" s="1"/>
  <c r="L6168" i="1" l="1"/>
  <c r="P6168" i="1" s="1"/>
  <c r="Q6168" i="1" s="1"/>
  <c r="L6167" i="1" l="1"/>
  <c r="P6167" i="1" s="1"/>
  <c r="Q6167" i="1" s="1"/>
  <c r="L6166" i="1" l="1"/>
  <c r="P6166" i="1" s="1"/>
  <c r="Q6166" i="1" s="1"/>
  <c r="L6165" i="1" l="1"/>
  <c r="P6165" i="1" s="1"/>
  <c r="Q6165" i="1" s="1"/>
  <c r="L6164" i="1" l="1"/>
  <c r="P6164" i="1" s="1"/>
  <c r="Q6164" i="1" s="1"/>
  <c r="L6159" i="1" l="1"/>
  <c r="P6159" i="1" s="1"/>
  <c r="Q6159" i="1" s="1"/>
  <c r="L6158" i="1" l="1"/>
  <c r="P6158" i="1" s="1"/>
  <c r="Q6158" i="1" s="1"/>
  <c r="L6154" i="1" l="1"/>
  <c r="P6154" i="1" s="1"/>
  <c r="Q6154" i="1" s="1"/>
  <c r="L6153" i="1" l="1"/>
  <c r="P6153" i="1" s="1"/>
  <c r="L6152" i="1" l="1"/>
  <c r="P6152" i="1" s="1"/>
  <c r="L6151" i="1" l="1"/>
  <c r="P6151" i="1" s="1"/>
  <c r="L6150" i="1" l="1"/>
  <c r="P6150" i="1" s="1"/>
  <c r="Q6150" i="1" s="1"/>
  <c r="L6149" i="1" l="1"/>
  <c r="P6149" i="1" s="1"/>
  <c r="Q6149" i="1" s="1"/>
  <c r="L6148" i="1" l="1"/>
  <c r="P6148" i="1" s="1"/>
  <c r="Q6148" i="1" s="1"/>
  <c r="L6147" i="1" l="1"/>
  <c r="P6147" i="1" s="1"/>
  <c r="Q6147" i="1" s="1"/>
  <c r="L6146" i="1" l="1"/>
  <c r="P6146" i="1" s="1"/>
  <c r="L6145" i="1" l="1"/>
  <c r="P6145" i="1" s="1"/>
  <c r="L6144" i="1" l="1"/>
  <c r="P6144" i="1" s="1"/>
  <c r="L6143" i="1" l="1"/>
  <c r="P6143" i="1" s="1"/>
  <c r="L6142" i="1" l="1"/>
  <c r="P6142" i="1" s="1"/>
  <c r="L6141" i="1" l="1"/>
  <c r="P6141" i="1" s="1"/>
  <c r="L6140" i="1" l="1"/>
  <c r="P6140" i="1" s="1"/>
  <c r="L6139" i="1" l="1"/>
  <c r="P6139" i="1" s="1"/>
  <c r="L6138" i="1" l="1"/>
  <c r="P6138" i="1" s="1"/>
  <c r="Q6138" i="1" s="1"/>
  <c r="L6137" i="1" l="1"/>
  <c r="P6137" i="1" s="1"/>
  <c r="Q6137" i="1" s="1"/>
  <c r="L6136" i="1" l="1"/>
  <c r="P6136" i="1" s="1"/>
  <c r="Q6136" i="1" s="1"/>
  <c r="L6135" i="1" l="1"/>
  <c r="P6135" i="1" s="1"/>
  <c r="L6134" i="1" l="1"/>
  <c r="P6134" i="1" s="1"/>
  <c r="Q6134" i="1" s="1"/>
  <c r="L6133" i="1" l="1"/>
  <c r="P6133" i="1" s="1"/>
  <c r="Q6133" i="1" s="1"/>
  <c r="L6132" i="1" l="1"/>
  <c r="P6132" i="1" s="1"/>
  <c r="Q6132" i="1" s="1"/>
  <c r="L6131" i="1" l="1"/>
  <c r="P6131" i="1" s="1"/>
  <c r="Q6131" i="1" s="1"/>
  <c r="L6130" i="1" l="1"/>
  <c r="P6130" i="1" s="1"/>
  <c r="Q6130" i="1" s="1"/>
  <c r="L6129" i="1" l="1"/>
  <c r="P6129" i="1" s="1"/>
  <c r="L6128" i="1" l="1"/>
  <c r="P6128" i="1" s="1"/>
  <c r="L6127" i="1" l="1"/>
  <c r="P6127" i="1" s="1"/>
  <c r="Q6127" i="1" s="1"/>
  <c r="L6126" i="1" l="1"/>
  <c r="P6126" i="1" s="1"/>
  <c r="Q6126" i="1" s="1"/>
  <c r="L6125" i="1" l="1"/>
  <c r="P6125" i="1" s="1"/>
  <c r="L6124" i="1" l="1"/>
  <c r="P6124" i="1" s="1"/>
  <c r="Q6124" i="1" s="1"/>
  <c r="L6123" i="1" l="1"/>
  <c r="P6123" i="1" s="1"/>
  <c r="Q6123" i="1" s="1"/>
  <c r="L6122" i="1" l="1"/>
  <c r="P6122" i="1" s="1"/>
  <c r="Q6122" i="1" s="1"/>
  <c r="L6121" i="1" l="1"/>
  <c r="P6121" i="1" s="1"/>
  <c r="Q6121" i="1" s="1"/>
  <c r="L6120" i="1" l="1"/>
  <c r="P6120" i="1" s="1"/>
  <c r="Q6120" i="1" s="1"/>
  <c r="L6119" i="1" l="1"/>
  <c r="P6119" i="1" s="1"/>
  <c r="Q6119" i="1" s="1"/>
  <c r="L6118" i="1" l="1"/>
  <c r="P6118" i="1" s="1"/>
  <c r="Q6118" i="1" s="1"/>
  <c r="L6117" i="1" l="1"/>
  <c r="P6117" i="1" s="1"/>
  <c r="Q6117" i="1" s="1"/>
  <c r="L6116" i="1" l="1"/>
  <c r="P6116" i="1" s="1"/>
  <c r="Q6116" i="1" s="1"/>
  <c r="L6115" i="1" l="1"/>
  <c r="P6115" i="1" s="1"/>
  <c r="Q6115" i="1" s="1"/>
  <c r="L6114" i="1" l="1"/>
  <c r="P6114" i="1" s="1"/>
  <c r="Q6114" i="1" s="1"/>
  <c r="L6113" i="1" l="1"/>
  <c r="P6113" i="1" s="1"/>
  <c r="Q6113" i="1" s="1"/>
  <c r="L6107" i="1" l="1"/>
  <c r="P6107" i="1" s="1"/>
  <c r="Q6107" i="1" s="1"/>
  <c r="L6106" i="1" l="1"/>
  <c r="P6106" i="1" s="1"/>
  <c r="Q6106" i="1" s="1"/>
  <c r="L6105" i="1" l="1"/>
  <c r="P6105" i="1" s="1"/>
  <c r="Q6105" i="1" s="1"/>
  <c r="L6101" i="1" l="1"/>
  <c r="P6101" i="1" s="1"/>
  <c r="Q6101" i="1" s="1"/>
  <c r="L6100" i="1" l="1"/>
  <c r="P6100" i="1" s="1"/>
  <c r="Q6100" i="1" s="1"/>
  <c r="L6099" i="1" l="1"/>
  <c r="P6099" i="1" s="1"/>
  <c r="Q6099" i="1" s="1"/>
  <c r="L6098" i="1" l="1"/>
  <c r="P6098" i="1" s="1"/>
  <c r="Q6098" i="1" s="1"/>
  <c r="L6097" i="1" l="1"/>
  <c r="P6097" i="1" s="1"/>
  <c r="Q6097" i="1" s="1"/>
  <c r="L6096" i="1" l="1"/>
  <c r="P6096" i="1" s="1"/>
  <c r="L6095" i="1" l="1"/>
  <c r="P6095" i="1" s="1"/>
  <c r="L6094" i="1" l="1"/>
  <c r="P6094" i="1" s="1"/>
  <c r="Q6094" i="1" s="1"/>
  <c r="L6093" i="1" l="1"/>
  <c r="P6093" i="1" s="1"/>
  <c r="Q6093" i="1" s="1"/>
  <c r="L6092" i="1" l="1"/>
  <c r="P6092" i="1" s="1"/>
  <c r="Q6092" i="1" s="1"/>
  <c r="L6091" i="1" l="1"/>
  <c r="P6091" i="1" s="1"/>
  <c r="Q6091" i="1" s="1"/>
  <c r="L6090" i="1" l="1"/>
  <c r="P6090" i="1" s="1"/>
  <c r="Q6090" i="1" s="1"/>
  <c r="L6089" i="1" l="1"/>
  <c r="P6089" i="1" s="1"/>
  <c r="Q6089" i="1" s="1"/>
  <c r="L6088" i="1" l="1"/>
  <c r="P6088" i="1" s="1"/>
  <c r="Q6088" i="1" s="1"/>
  <c r="L6087" i="1" l="1"/>
  <c r="P6087" i="1" s="1"/>
  <c r="L6086" i="1" l="1"/>
  <c r="P6086" i="1" s="1"/>
  <c r="L6085" i="1" l="1"/>
  <c r="P6085" i="1" s="1"/>
  <c r="L6084" i="1" l="1"/>
  <c r="P6084" i="1" s="1"/>
  <c r="Q6084" i="1" s="1"/>
  <c r="L6083" i="1" l="1"/>
  <c r="P6083" i="1" s="1"/>
  <c r="Q6083" i="1" s="1"/>
  <c r="L6082" i="1" l="1"/>
  <c r="P6082" i="1" s="1"/>
  <c r="L6081" i="1" l="1"/>
  <c r="P6081" i="1" s="1"/>
  <c r="Q6081" i="1" s="1"/>
  <c r="L6080" i="1" l="1"/>
  <c r="P6080" i="1" s="1"/>
  <c r="Q6080" i="1" s="1"/>
  <c r="L6079" i="1" l="1"/>
  <c r="P6079" i="1" s="1"/>
  <c r="Q6079" i="1" s="1"/>
  <c r="L6078" i="1" l="1"/>
  <c r="P6078" i="1" s="1"/>
  <c r="Q6078" i="1" s="1"/>
  <c r="L6077" i="1" l="1"/>
  <c r="P6077" i="1" s="1"/>
  <c r="Q6077" i="1" s="1"/>
  <c r="L6076" i="1" l="1"/>
  <c r="P6076" i="1" s="1"/>
  <c r="Q6076" i="1" s="1"/>
  <c r="L6075" i="1" l="1"/>
  <c r="P6075" i="1" s="1"/>
  <c r="Q6075" i="1" s="1"/>
  <c r="L6074" i="1" l="1"/>
  <c r="P6074" i="1" s="1"/>
  <c r="Q6074" i="1" s="1"/>
  <c r="L6073" i="1" l="1"/>
  <c r="P6073" i="1" s="1"/>
  <c r="Q6073" i="1" s="1"/>
  <c r="L6072" i="1" l="1"/>
  <c r="P6072" i="1" s="1"/>
  <c r="Q6072" i="1" s="1"/>
  <c r="L6071" i="1" l="1"/>
  <c r="P6071" i="1" s="1"/>
  <c r="Q6071" i="1" s="1"/>
  <c r="L6070" i="1" l="1"/>
  <c r="P6070" i="1" s="1"/>
  <c r="Q6070" i="1" s="1"/>
  <c r="L6069" i="1" l="1"/>
  <c r="P6069" i="1" s="1"/>
  <c r="Q6069" i="1" s="1"/>
  <c r="L6068" i="1" l="1"/>
  <c r="P6068" i="1" s="1"/>
  <c r="Q6068" i="1" s="1"/>
  <c r="L6067" i="1" l="1"/>
  <c r="P6067" i="1" s="1"/>
  <c r="Q6067" i="1" s="1"/>
  <c r="L6066" i="1" l="1"/>
  <c r="P6066" i="1" s="1"/>
  <c r="Q6066" i="1" s="1"/>
  <c r="L6065" i="1" l="1"/>
  <c r="P6065" i="1" s="1"/>
  <c r="Q6065" i="1" s="1"/>
  <c r="L6064" i="1" l="1"/>
  <c r="P6064" i="1" s="1"/>
  <c r="Q6064" i="1" s="1"/>
  <c r="L6063" i="1" l="1"/>
  <c r="P6063" i="1" s="1"/>
  <c r="Q6063" i="1" s="1"/>
  <c r="L6062" i="1" l="1"/>
  <c r="P6062" i="1" s="1"/>
  <c r="Q6062" i="1" s="1"/>
  <c r="L6061" i="1" l="1"/>
  <c r="P6061" i="1" s="1"/>
  <c r="Q6061" i="1" s="1"/>
  <c r="L6060" i="1" l="1"/>
  <c r="P6060" i="1" s="1"/>
  <c r="Q6060" i="1" s="1"/>
  <c r="L6059" i="1" l="1"/>
  <c r="P6059" i="1" s="1"/>
  <c r="Q6059" i="1" s="1"/>
  <c r="L6051" i="1" l="1"/>
  <c r="P6051" i="1" s="1"/>
  <c r="Q6051" i="1" s="1"/>
  <c r="L6049" i="1" l="1"/>
  <c r="P6049" i="1" s="1"/>
  <c r="Q6049" i="1" s="1"/>
  <c r="L6048" i="1" l="1"/>
  <c r="P6048" i="1" s="1"/>
  <c r="Q6048" i="1" s="1"/>
  <c r="L6044" i="1" l="1"/>
  <c r="P6044" i="1" s="1"/>
  <c r="Q6044" i="1" s="1"/>
  <c r="L6043" i="1" l="1"/>
  <c r="P6043" i="1" s="1"/>
  <c r="L6042" i="1" l="1"/>
  <c r="P6042" i="1" s="1"/>
  <c r="L6041" i="1" l="1"/>
  <c r="P6041" i="1" s="1"/>
  <c r="L6040" i="1" l="1"/>
  <c r="P6040" i="1" s="1"/>
  <c r="Q6040" i="1" s="1"/>
  <c r="L6039" i="1" l="1"/>
  <c r="P6039" i="1" s="1"/>
  <c r="Q6039" i="1" s="1"/>
  <c r="L6038" i="1" l="1"/>
  <c r="P6038" i="1" s="1"/>
  <c r="Q6038" i="1" s="1"/>
  <c r="L6037" i="1" l="1"/>
  <c r="P6037" i="1" s="1"/>
  <c r="Q6037" i="1" s="1"/>
  <c r="L6036" i="1" l="1"/>
  <c r="P6036" i="1" s="1"/>
  <c r="Q6036" i="1" s="1"/>
  <c r="L6035" i="1" l="1"/>
  <c r="P6035" i="1" s="1"/>
  <c r="Q6035" i="1" s="1"/>
  <c r="L6034" i="1" l="1"/>
  <c r="P6034" i="1" s="1"/>
  <c r="Q6034" i="1" s="1"/>
  <c r="L6033" i="1" l="1"/>
  <c r="P6033" i="1" s="1"/>
  <c r="Q6033" i="1" s="1"/>
  <c r="L6032" i="1" l="1"/>
  <c r="P6032" i="1" s="1"/>
  <c r="Q6032" i="1" s="1"/>
  <c r="L6031" i="1" l="1"/>
  <c r="P6031" i="1" s="1"/>
  <c r="L6030" i="1" l="1"/>
  <c r="P6030" i="1" s="1"/>
  <c r="L6029" i="1" l="1"/>
  <c r="P6029" i="1" s="1"/>
  <c r="Q6029" i="1" s="1"/>
  <c r="L6028" i="1" l="1"/>
  <c r="P6028" i="1" s="1"/>
  <c r="Q6028" i="1" s="1"/>
  <c r="L6027" i="1" l="1"/>
  <c r="P6027" i="1" s="1"/>
  <c r="Q6027" i="1" s="1"/>
  <c r="L6026" i="1" l="1"/>
  <c r="P6026" i="1" s="1"/>
  <c r="Q6026" i="1" s="1"/>
  <c r="L6025" i="1" l="1"/>
  <c r="P6025" i="1" s="1"/>
  <c r="Q6025" i="1" s="1"/>
  <c r="L6024" i="1" l="1"/>
  <c r="P6024" i="1" s="1"/>
  <c r="Q6024" i="1" s="1"/>
  <c r="L6023" i="1" l="1"/>
  <c r="P6023" i="1" s="1"/>
  <c r="Q6023" i="1" s="1"/>
  <c r="L6022" i="1" l="1"/>
  <c r="P6022" i="1" s="1"/>
  <c r="Q6022" i="1" s="1"/>
  <c r="L6021" i="1" l="1"/>
  <c r="P6021" i="1" s="1"/>
  <c r="Q6021" i="1" s="1"/>
  <c r="L6020" i="1" l="1"/>
  <c r="P6020" i="1" s="1"/>
  <c r="Q6020" i="1" s="1"/>
  <c r="L6019" i="1" l="1"/>
  <c r="P6019" i="1" s="1"/>
  <c r="Q6019" i="1" s="1"/>
  <c r="L6018" i="1" l="1"/>
  <c r="P6018" i="1" s="1"/>
  <c r="Q6018" i="1" s="1"/>
  <c r="L6017" i="1" l="1"/>
  <c r="P6017" i="1" s="1"/>
  <c r="Q6017" i="1" s="1"/>
  <c r="L6016" i="1" l="1"/>
  <c r="P6016" i="1" s="1"/>
  <c r="Q6016" i="1" s="1"/>
  <c r="L6015" i="1" l="1"/>
  <c r="P6015" i="1" s="1"/>
  <c r="Q6015" i="1" s="1"/>
  <c r="L6014" i="1" l="1"/>
  <c r="P6014" i="1" s="1"/>
  <c r="Q6014" i="1" s="1"/>
  <c r="L6008" i="1" l="1"/>
  <c r="P6008" i="1" s="1"/>
  <c r="Q6008" i="1" s="1"/>
  <c r="L6007" i="1" l="1"/>
  <c r="P6007" i="1" s="1"/>
  <c r="Q6007" i="1" s="1"/>
  <c r="L6003" i="1" l="1"/>
  <c r="P6003" i="1" s="1"/>
  <c r="Q6003" i="1" s="1"/>
  <c r="L6002" i="1" l="1"/>
  <c r="P6002" i="1" s="1"/>
  <c r="L6001" i="1" l="1"/>
  <c r="P6001" i="1" s="1"/>
  <c r="L6000" i="1" l="1"/>
  <c r="P6000" i="1" s="1"/>
  <c r="L5999" i="1" l="1"/>
  <c r="P5999" i="1" s="1"/>
  <c r="L5998" i="1" l="1"/>
  <c r="P5998" i="1" s="1"/>
  <c r="Q5998" i="1" s="1"/>
  <c r="L5997" i="1" l="1"/>
  <c r="P5997" i="1" s="1"/>
  <c r="Q5997" i="1" s="1"/>
  <c r="L5996" i="1" l="1"/>
  <c r="P5996" i="1" s="1"/>
  <c r="Q5996" i="1" s="1"/>
  <c r="L5995" i="1" l="1"/>
  <c r="P5995" i="1" s="1"/>
  <c r="Q5995" i="1" s="1"/>
  <c r="L5994" i="1" l="1"/>
  <c r="P5994" i="1" s="1"/>
  <c r="Q5994" i="1" s="1"/>
  <c r="L5993" i="1" l="1"/>
  <c r="P5993" i="1" s="1"/>
  <c r="Q5993" i="1" s="1"/>
  <c r="L5992" i="1" l="1"/>
  <c r="P5992" i="1" s="1"/>
  <c r="Q5992" i="1" s="1"/>
  <c r="L5991" i="1" l="1"/>
  <c r="P5991" i="1" s="1"/>
  <c r="Q5991" i="1" s="1"/>
  <c r="L5990" i="1" l="1"/>
  <c r="P5990" i="1" s="1"/>
  <c r="Q5990" i="1" s="1"/>
  <c r="L5989" i="1" l="1"/>
  <c r="P5989" i="1" s="1"/>
  <c r="Q5989" i="1" s="1"/>
  <c r="L5988" i="1" l="1"/>
  <c r="P5988" i="1" s="1"/>
  <c r="Q5988" i="1" s="1"/>
  <c r="L5987" i="1" l="1"/>
  <c r="P5987" i="1" s="1"/>
  <c r="Q5987" i="1" s="1"/>
  <c r="L5986" i="1" l="1"/>
  <c r="P5986" i="1" s="1"/>
  <c r="Q5986" i="1" s="1"/>
  <c r="L5985" i="1" l="1"/>
  <c r="P5985" i="1" s="1"/>
  <c r="Q5985" i="1" s="1"/>
  <c r="L5984" i="1" l="1"/>
  <c r="P5984" i="1" s="1"/>
  <c r="Q5984" i="1" s="1"/>
  <c r="L5983" i="1" l="1"/>
  <c r="P5983" i="1" s="1"/>
  <c r="Q5983" i="1" s="1"/>
  <c r="L5982" i="1" l="1"/>
  <c r="P5982" i="1" s="1"/>
  <c r="Q5982" i="1" s="1"/>
  <c r="L5981" i="1" l="1"/>
  <c r="P5981" i="1" s="1"/>
  <c r="Q5981" i="1" s="1"/>
  <c r="L5980" i="1" l="1"/>
  <c r="P5980" i="1" s="1"/>
  <c r="Q5980" i="1" s="1"/>
  <c r="L5979" i="1" l="1"/>
  <c r="P5979" i="1" s="1"/>
  <c r="Q5979" i="1" s="1"/>
  <c r="L5978" i="1" l="1"/>
  <c r="P5978" i="1" s="1"/>
  <c r="Q5978" i="1" s="1"/>
  <c r="L5977" i="1" l="1"/>
  <c r="P5977" i="1" s="1"/>
  <c r="Q5977" i="1" s="1"/>
  <c r="L5976" i="1" l="1"/>
  <c r="P5976" i="1" s="1"/>
  <c r="Q5976" i="1" s="1"/>
  <c r="L5975" i="1" l="1"/>
  <c r="P5975" i="1" s="1"/>
  <c r="Q5975" i="1" s="1"/>
  <c r="L5974" i="1" l="1"/>
  <c r="P5974" i="1" s="1"/>
  <c r="Q5974" i="1" s="1"/>
  <c r="L5973" i="1" l="1"/>
  <c r="P5973" i="1" s="1"/>
  <c r="Q5973" i="1" s="1"/>
  <c r="L5967" i="1" l="1"/>
  <c r="P5967" i="1" s="1"/>
  <c r="Q5967" i="1" s="1"/>
  <c r="L5966" i="1" l="1"/>
  <c r="P5966" i="1" s="1"/>
  <c r="Q5966" i="1" s="1"/>
  <c r="L5962" i="1" l="1"/>
  <c r="P5962" i="1" s="1"/>
  <c r="Q5962" i="1" s="1"/>
  <c r="L5961" i="1" l="1"/>
  <c r="P5961" i="1" s="1"/>
  <c r="L5960" i="1" l="1"/>
  <c r="P5960" i="1" s="1"/>
  <c r="L5959" i="1" l="1"/>
  <c r="P5959" i="1" s="1"/>
  <c r="L5958" i="1" l="1"/>
  <c r="P5958" i="1" s="1"/>
  <c r="Q5958" i="1" s="1"/>
  <c r="L5957" i="1" l="1"/>
  <c r="P5957" i="1" s="1"/>
  <c r="Q5957" i="1" s="1"/>
  <c r="L5956" i="1" l="1"/>
  <c r="P5956" i="1" s="1"/>
  <c r="Q5956" i="1" s="1"/>
  <c r="L5955" i="1" l="1"/>
  <c r="P5955" i="1" s="1"/>
  <c r="Q5955" i="1" s="1"/>
  <c r="L5954" i="1" l="1"/>
  <c r="P5954" i="1" s="1"/>
  <c r="Q5954" i="1" s="1"/>
  <c r="L5953" i="1" l="1"/>
  <c r="P5953" i="1" s="1"/>
  <c r="Q5953" i="1" s="1"/>
  <c r="L5952" i="1" l="1"/>
  <c r="P5952" i="1" s="1"/>
  <c r="Q5952" i="1" s="1"/>
  <c r="L5951" i="1" l="1"/>
  <c r="P5951" i="1" s="1"/>
  <c r="Q5951" i="1" s="1"/>
  <c r="L5950" i="1" l="1"/>
  <c r="P5950" i="1" s="1"/>
  <c r="Q5950" i="1" s="1"/>
  <c r="L5949" i="1" l="1"/>
  <c r="P5949" i="1" s="1"/>
  <c r="L5948" i="1" l="1"/>
  <c r="P5948" i="1" s="1"/>
  <c r="Q5948" i="1" s="1"/>
  <c r="L5947" i="1" l="1"/>
  <c r="P5947" i="1" s="1"/>
  <c r="Q5947" i="1" s="1"/>
  <c r="L5946" i="1" l="1"/>
  <c r="P5946" i="1" s="1"/>
  <c r="Q5946" i="1" s="1"/>
  <c r="L5945" i="1" l="1"/>
  <c r="P5945" i="1" s="1"/>
  <c r="Q5945" i="1" s="1"/>
  <c r="L5944" i="1" l="1"/>
  <c r="P5944" i="1" s="1"/>
  <c r="Q5944" i="1" s="1"/>
  <c r="L5943" i="1" l="1"/>
  <c r="P5943" i="1" s="1"/>
  <c r="Q5943" i="1" s="1"/>
  <c r="L5942" i="1" l="1"/>
  <c r="P5942" i="1" s="1"/>
  <c r="Q5942" i="1" s="1"/>
  <c r="L5941" i="1" l="1"/>
  <c r="P5941" i="1" s="1"/>
  <c r="Q5941" i="1" s="1"/>
  <c r="L5940" i="1" l="1"/>
  <c r="P5940" i="1" s="1"/>
  <c r="Q5940" i="1" s="1"/>
  <c r="L5939" i="1" l="1"/>
  <c r="P5939" i="1" s="1"/>
  <c r="Q5939" i="1" s="1"/>
  <c r="L5938" i="1" l="1"/>
  <c r="P5938" i="1" s="1"/>
  <c r="Q5938" i="1" s="1"/>
  <c r="L5937" i="1" l="1"/>
  <c r="P5937" i="1" s="1"/>
  <c r="Q5937" i="1" s="1"/>
  <c r="L5936" i="1" l="1"/>
  <c r="P5936" i="1" s="1"/>
  <c r="Q5936" i="1" s="1"/>
  <c r="L5935" i="1" l="1"/>
  <c r="P5935" i="1" s="1"/>
  <c r="Q5935" i="1" s="1"/>
  <c r="L5934" i="1" l="1"/>
  <c r="P5934" i="1" s="1"/>
  <c r="Q5934" i="1" s="1"/>
  <c r="L5933" i="1" l="1"/>
  <c r="P5933" i="1" s="1"/>
  <c r="Q5933" i="1" s="1"/>
  <c r="L5927" i="1" l="1"/>
  <c r="P5927" i="1" s="1"/>
  <c r="Q5927" i="1" s="1"/>
  <c r="L5926" i="1" l="1"/>
  <c r="P5926" i="1" s="1"/>
  <c r="Q5926" i="1" s="1"/>
  <c r="L5922" i="1" l="1"/>
  <c r="P5922" i="1" s="1"/>
  <c r="Q5922" i="1" s="1"/>
  <c r="L5921" i="1" l="1"/>
  <c r="P5921" i="1" s="1"/>
  <c r="L5920" i="1" l="1"/>
  <c r="P5920" i="1" s="1"/>
  <c r="L5919" i="1" l="1"/>
  <c r="P5919" i="1" s="1"/>
  <c r="L5918" i="1" l="1"/>
  <c r="P5918" i="1" s="1"/>
  <c r="L5917" i="1" l="1"/>
  <c r="P5917" i="1" s="1"/>
  <c r="Q5917" i="1" s="1"/>
  <c r="L5916" i="1" l="1"/>
  <c r="P5916" i="1" s="1"/>
  <c r="Q5916" i="1" s="1"/>
  <c r="L5915" i="1" l="1"/>
  <c r="P5915" i="1" s="1"/>
  <c r="Q5915" i="1" s="1"/>
  <c r="L5914" i="1" l="1"/>
  <c r="P5914" i="1" s="1"/>
  <c r="Q5914" i="1" s="1"/>
  <c r="L5913" i="1" l="1"/>
  <c r="P5913" i="1" s="1"/>
  <c r="Q5913" i="1" s="1"/>
  <c r="L5912" i="1" l="1"/>
  <c r="P5912" i="1" s="1"/>
  <c r="Q5912" i="1" s="1"/>
  <c r="L5911" i="1" l="1"/>
  <c r="P5911" i="1" s="1"/>
  <c r="Q5911" i="1" s="1"/>
  <c r="L5910" i="1" l="1"/>
  <c r="P5910" i="1" s="1"/>
  <c r="L5909" i="1" l="1"/>
  <c r="P5909" i="1" s="1"/>
  <c r="Q5909" i="1" s="1"/>
  <c r="L5908" i="1" l="1"/>
  <c r="P5908" i="1" s="1"/>
  <c r="Q5908" i="1" s="1"/>
  <c r="L5907" i="1" l="1"/>
  <c r="P5907" i="1" s="1"/>
  <c r="Q5907" i="1" s="1"/>
  <c r="L5906" i="1" l="1"/>
  <c r="P5906" i="1" s="1"/>
  <c r="Q5906" i="1" s="1"/>
  <c r="L5905" i="1" l="1"/>
  <c r="P5905" i="1" s="1"/>
  <c r="Q5905" i="1" s="1"/>
  <c r="L5904" i="1" l="1"/>
  <c r="P5904" i="1" s="1"/>
  <c r="Q5904" i="1" s="1"/>
  <c r="L5903" i="1" l="1"/>
  <c r="P5903" i="1" s="1"/>
  <c r="Q5903" i="1" s="1"/>
  <c r="L5902" i="1" l="1"/>
  <c r="P5902" i="1" s="1"/>
  <c r="Q5902" i="1" s="1"/>
  <c r="L5901" i="1" l="1"/>
  <c r="P5901" i="1" s="1"/>
  <c r="Q5901" i="1" s="1"/>
  <c r="L5900" i="1" l="1"/>
  <c r="P5900" i="1" s="1"/>
  <c r="Q5900" i="1" s="1"/>
  <c r="L5899" i="1" l="1"/>
  <c r="P5899" i="1" s="1"/>
  <c r="Q5899" i="1" s="1"/>
  <c r="L5898" i="1" l="1"/>
  <c r="P5898" i="1" s="1"/>
  <c r="Q5898" i="1" s="1"/>
  <c r="L5897" i="1" l="1"/>
  <c r="P5897" i="1" s="1"/>
  <c r="Q5897" i="1" s="1"/>
  <c r="L5896" i="1" l="1"/>
  <c r="P5896" i="1" s="1"/>
  <c r="Q5896" i="1" s="1"/>
  <c r="L5895" i="1" l="1"/>
  <c r="P5895" i="1" s="1"/>
  <c r="Q5895" i="1" s="1"/>
  <c r="L5894" i="1" l="1"/>
  <c r="P5894" i="1" s="1"/>
  <c r="Q5894" i="1" s="1"/>
  <c r="L5893" i="1" l="1"/>
  <c r="P5893" i="1" s="1"/>
  <c r="Q5893" i="1" s="1"/>
  <c r="L5892" i="1" l="1"/>
  <c r="P5892" i="1" s="1"/>
  <c r="Q5892" i="1" s="1"/>
  <c r="L5891" i="1" l="1"/>
  <c r="P5891" i="1" s="1"/>
  <c r="Q5891" i="1" s="1"/>
  <c r="L5885" i="1" l="1"/>
  <c r="P5885" i="1" s="1"/>
  <c r="Q5885" i="1" s="1"/>
  <c r="L5884" i="1" l="1"/>
  <c r="P5884" i="1" s="1"/>
  <c r="Q5884" i="1" s="1"/>
  <c r="L5880" i="1" l="1"/>
  <c r="P5880" i="1" s="1"/>
  <c r="Q5880" i="1" s="1"/>
  <c r="L5879" i="1" l="1"/>
  <c r="P5879" i="1" s="1"/>
  <c r="L5878" i="1" l="1"/>
  <c r="P5878" i="1" s="1"/>
  <c r="L5877" i="1" l="1"/>
  <c r="P5877" i="1" s="1"/>
  <c r="L5876" i="1" l="1"/>
  <c r="P5876" i="1" s="1"/>
  <c r="L5875" i="1" l="1"/>
  <c r="P5875" i="1" s="1"/>
  <c r="Q5875" i="1" s="1"/>
  <c r="L5874" i="1" l="1"/>
  <c r="P5874" i="1" s="1"/>
  <c r="Q5874" i="1" s="1"/>
  <c r="L5873" i="1" l="1"/>
  <c r="P5873" i="1" s="1"/>
  <c r="Q5873" i="1" s="1"/>
  <c r="L5872" i="1" l="1"/>
  <c r="P5872" i="1" s="1"/>
  <c r="Q5872" i="1" s="1"/>
  <c r="L5871" i="1" l="1"/>
  <c r="P5871" i="1" s="1"/>
  <c r="Q5871" i="1" s="1"/>
  <c r="L5870" i="1" l="1"/>
  <c r="P5870" i="1" s="1"/>
  <c r="Q5870" i="1" s="1"/>
  <c r="L5869" i="1" l="1"/>
  <c r="P5869" i="1" s="1"/>
  <c r="Q5869" i="1" s="1"/>
  <c r="L5868" i="1" l="1"/>
  <c r="P5868" i="1" s="1"/>
  <c r="Q5868" i="1" s="1"/>
  <c r="L5867" i="1" l="1"/>
  <c r="P5867" i="1" s="1"/>
  <c r="Q5867" i="1" s="1"/>
  <c r="L5866" i="1" l="1"/>
  <c r="P5866" i="1" s="1"/>
  <c r="Q5866" i="1" s="1"/>
  <c r="L5865" i="1" l="1"/>
  <c r="P5865" i="1" s="1"/>
  <c r="Q5865" i="1" s="1"/>
  <c r="L5864" i="1" l="1"/>
  <c r="P5864" i="1" s="1"/>
  <c r="Q5864" i="1" s="1"/>
  <c r="L5863" i="1" l="1"/>
  <c r="P5863" i="1" s="1"/>
  <c r="Q5863" i="1" s="1"/>
  <c r="L5862" i="1" l="1"/>
  <c r="P5862" i="1" s="1"/>
  <c r="Q5862" i="1" s="1"/>
  <c r="L5861" i="1" l="1"/>
  <c r="P5861" i="1" s="1"/>
  <c r="Q5861" i="1" s="1"/>
  <c r="L5860" i="1" l="1"/>
  <c r="P5860" i="1" s="1"/>
  <c r="Q5860" i="1" s="1"/>
  <c r="L5859" i="1" l="1"/>
  <c r="P5859" i="1" s="1"/>
  <c r="Q5859" i="1" s="1"/>
  <c r="L5858" i="1" l="1"/>
  <c r="P5858" i="1" s="1"/>
  <c r="Q5858" i="1" s="1"/>
  <c r="L5857" i="1" l="1"/>
  <c r="P5857" i="1" s="1"/>
  <c r="Q5857" i="1" s="1"/>
  <c r="L5856" i="1" l="1"/>
  <c r="P5856" i="1" s="1"/>
  <c r="Q5856" i="1" s="1"/>
  <c r="L5855" i="1" l="1"/>
  <c r="P5855" i="1" s="1"/>
  <c r="Q5855" i="1" s="1"/>
  <c r="L5854" i="1" l="1"/>
  <c r="P5854" i="1" s="1"/>
  <c r="Q5854" i="1" s="1"/>
  <c r="L5853" i="1" l="1"/>
  <c r="P5853" i="1" s="1"/>
  <c r="Q5853" i="1" s="1"/>
  <c r="L5852" i="1" l="1"/>
  <c r="P5852" i="1" s="1"/>
  <c r="Q5852" i="1" s="1"/>
  <c r="L5851" i="1" l="1"/>
  <c r="P5851" i="1" s="1"/>
  <c r="Q5851" i="1" s="1"/>
  <c r="L5850" i="1" l="1"/>
  <c r="P5850" i="1" s="1"/>
  <c r="Q5850" i="1" s="1"/>
  <c r="L5849" i="1" l="1"/>
  <c r="P5849" i="1" s="1"/>
  <c r="Q5849" i="1" s="1"/>
  <c r="L5848" i="1" l="1"/>
  <c r="P5848" i="1" s="1"/>
  <c r="Q5848" i="1" s="1"/>
  <c r="L5847" i="1" l="1"/>
  <c r="P5847" i="1" s="1"/>
  <c r="Q5847" i="1" s="1"/>
  <c r="L5841" i="1" l="1"/>
  <c r="P5841" i="1" s="1"/>
  <c r="Q5841" i="1" s="1"/>
  <c r="L5840" i="1" l="1"/>
  <c r="P5840" i="1" s="1"/>
  <c r="Q5840" i="1" s="1"/>
  <c r="L5836" i="1" l="1"/>
  <c r="P5836" i="1" s="1"/>
  <c r="Q5836" i="1" s="1"/>
  <c r="L5835" i="1" l="1"/>
  <c r="P5835" i="1" s="1"/>
  <c r="L5834" i="1" l="1"/>
  <c r="P5834" i="1" s="1"/>
  <c r="L5833" i="1" l="1"/>
  <c r="P5833" i="1" s="1"/>
  <c r="L5832" i="1" l="1"/>
  <c r="P5832" i="1" s="1"/>
  <c r="L5831" i="1" l="1"/>
  <c r="P5831" i="1" s="1"/>
  <c r="Q5831" i="1" s="1"/>
  <c r="L5830" i="1" l="1"/>
  <c r="P5830" i="1" s="1"/>
  <c r="Q5830" i="1" s="1"/>
  <c r="L5829" i="1" l="1"/>
  <c r="P5829" i="1" s="1"/>
  <c r="Q5829" i="1" s="1"/>
  <c r="L5828" i="1" l="1"/>
  <c r="P5828" i="1" s="1"/>
  <c r="Q5828" i="1" s="1"/>
  <c r="L5827" i="1" l="1"/>
  <c r="P5827" i="1" s="1"/>
  <c r="Q5827" i="1" s="1"/>
  <c r="L5826" i="1" l="1"/>
  <c r="P5826" i="1" s="1"/>
  <c r="Q5826" i="1" s="1"/>
  <c r="L5825" i="1" l="1"/>
  <c r="P5825" i="1" s="1"/>
  <c r="Q5825" i="1" s="1"/>
  <c r="L5824" i="1" l="1"/>
  <c r="P5824" i="1" s="1"/>
  <c r="Q5824" i="1" s="1"/>
  <c r="L5823" i="1" l="1"/>
  <c r="P5823" i="1" s="1"/>
  <c r="Q5823" i="1" s="1"/>
  <c r="L5822" i="1" l="1"/>
  <c r="P5822" i="1" s="1"/>
  <c r="Q5822" i="1" s="1"/>
  <c r="L5821" i="1" l="1"/>
  <c r="P5821" i="1" s="1"/>
  <c r="Q5821" i="1" s="1"/>
  <c r="L5820" i="1" l="1"/>
  <c r="P5820" i="1" s="1"/>
  <c r="Q5820" i="1" s="1"/>
  <c r="L5819" i="1" l="1"/>
  <c r="P5819" i="1" s="1"/>
  <c r="Q5819" i="1" s="1"/>
  <c r="L5818" i="1" l="1"/>
  <c r="P5818" i="1" s="1"/>
  <c r="Q5818" i="1" s="1"/>
  <c r="L5817" i="1" l="1"/>
  <c r="P5817" i="1" s="1"/>
  <c r="Q5817" i="1" s="1"/>
  <c r="L5816" i="1" l="1"/>
  <c r="P5816" i="1" s="1"/>
  <c r="Q5816" i="1" s="1"/>
  <c r="L5815" i="1" l="1"/>
  <c r="P5815" i="1" s="1"/>
  <c r="Q5815" i="1" s="1"/>
  <c r="L5814" i="1" l="1"/>
  <c r="P5814" i="1" s="1"/>
  <c r="Q5814" i="1" s="1"/>
  <c r="L5813" i="1" l="1"/>
  <c r="P5813" i="1" s="1"/>
  <c r="Q5813" i="1" s="1"/>
  <c r="L5812" i="1" l="1"/>
  <c r="P5812" i="1" s="1"/>
  <c r="Q5812" i="1" s="1"/>
  <c r="L5811" i="1" l="1"/>
  <c r="P5811" i="1" s="1"/>
  <c r="Q5811" i="1" s="1"/>
  <c r="L5810" i="1" l="1"/>
  <c r="P5810" i="1" s="1"/>
  <c r="Q5810" i="1" s="1"/>
  <c r="L5809" i="1" l="1"/>
  <c r="P5809" i="1" s="1"/>
  <c r="Q5809" i="1" s="1"/>
  <c r="L5808" i="1" l="1"/>
  <c r="P5808" i="1" s="1"/>
  <c r="Q5808" i="1" s="1"/>
  <c r="L5807" i="1" l="1"/>
  <c r="P5807" i="1" s="1"/>
  <c r="Q5807" i="1" s="1"/>
  <c r="L5806" i="1" l="1"/>
  <c r="P5806" i="1" s="1"/>
  <c r="Q5806" i="1" s="1"/>
  <c r="L5800" i="1" l="1"/>
  <c r="P5800" i="1" s="1"/>
  <c r="Q5800" i="1" s="1"/>
  <c r="L5799" i="1" l="1"/>
  <c r="P5799" i="1" s="1"/>
  <c r="Q5799" i="1" s="1"/>
  <c r="L5795" i="1" l="1"/>
  <c r="P5795" i="1" s="1"/>
  <c r="Q5795" i="1" s="1"/>
  <c r="L5794" i="1" l="1"/>
  <c r="P5794" i="1" s="1"/>
  <c r="L5793" i="1" l="1"/>
  <c r="P5793" i="1" s="1"/>
  <c r="L5792" i="1" l="1"/>
  <c r="P5792" i="1" s="1"/>
  <c r="L5791" i="1" l="1"/>
  <c r="P5791" i="1" s="1"/>
  <c r="L5790" i="1" l="1"/>
  <c r="P5790" i="1" s="1"/>
  <c r="Q5790" i="1" s="1"/>
  <c r="L5789" i="1" l="1"/>
  <c r="P5789" i="1" s="1"/>
  <c r="Q5789" i="1" s="1"/>
  <c r="L5788" i="1" l="1"/>
  <c r="P5788" i="1" s="1"/>
  <c r="Q5788" i="1" s="1"/>
  <c r="L5787" i="1" l="1"/>
  <c r="P5787" i="1" s="1"/>
  <c r="Q5787" i="1" s="1"/>
  <c r="L5786" i="1" l="1"/>
  <c r="P5786" i="1" s="1"/>
  <c r="Q5786" i="1" s="1"/>
  <c r="L5785" i="1" l="1"/>
  <c r="P5785" i="1" s="1"/>
  <c r="Q5785" i="1" s="1"/>
  <c r="L5784" i="1" l="1"/>
  <c r="P5784" i="1" s="1"/>
  <c r="Q5784" i="1" s="1"/>
  <c r="L5783" i="1" l="1"/>
  <c r="P5783" i="1" s="1"/>
  <c r="L5782" i="1" l="1"/>
  <c r="P5782" i="1" s="1"/>
  <c r="Q5782" i="1" s="1"/>
  <c r="L5781" i="1" l="1"/>
  <c r="P5781" i="1" s="1"/>
  <c r="Q5781" i="1" s="1"/>
  <c r="L5780" i="1" l="1"/>
  <c r="P5780" i="1" s="1"/>
  <c r="Q5780" i="1" s="1"/>
  <c r="L5779" i="1" l="1"/>
  <c r="P5779" i="1" s="1"/>
  <c r="Q5779" i="1" s="1"/>
  <c r="L5778" i="1" l="1"/>
  <c r="P5778" i="1" s="1"/>
  <c r="Q5778" i="1" s="1"/>
  <c r="L5777" i="1" l="1"/>
  <c r="P5777" i="1" s="1"/>
  <c r="Q5777" i="1" s="1"/>
  <c r="L5776" i="1" l="1"/>
  <c r="P5776" i="1" s="1"/>
  <c r="Q5776" i="1" s="1"/>
  <c r="L5775" i="1" l="1"/>
  <c r="P5775" i="1" s="1"/>
  <c r="Q5775" i="1" s="1"/>
  <c r="L5774" i="1" l="1"/>
  <c r="P5774" i="1" s="1"/>
  <c r="Q5774" i="1" s="1"/>
  <c r="L5773" i="1" l="1"/>
  <c r="P5773" i="1" s="1"/>
  <c r="Q5773" i="1" s="1"/>
  <c r="L5772" i="1" l="1"/>
  <c r="P5772" i="1" s="1"/>
  <c r="L5771" i="1" l="1"/>
  <c r="P5771" i="1" s="1"/>
  <c r="Q5771" i="1" s="1"/>
  <c r="L5770" i="1" l="1"/>
  <c r="P5770" i="1" s="1"/>
  <c r="Q5770" i="1" s="1"/>
  <c r="L5769" i="1" l="1"/>
  <c r="P5769" i="1" s="1"/>
  <c r="Q5769" i="1" s="1"/>
  <c r="L5768" i="1" l="1"/>
  <c r="P5768" i="1" s="1"/>
  <c r="Q5768" i="1" s="1"/>
  <c r="L5767" i="1" l="1"/>
  <c r="P5767" i="1" s="1"/>
  <c r="Q5767" i="1" s="1"/>
  <c r="L5766" i="1" l="1"/>
  <c r="P5766" i="1" s="1"/>
  <c r="Q5766" i="1" s="1"/>
  <c r="L5765" i="1" l="1"/>
  <c r="P5765" i="1" s="1"/>
  <c r="Q5765" i="1" s="1"/>
  <c r="L5759" i="1" l="1"/>
  <c r="P5759" i="1" s="1"/>
  <c r="Q5759" i="1" s="1"/>
  <c r="L5758" i="1" l="1"/>
  <c r="P5758" i="1" s="1"/>
  <c r="Q5758" i="1" s="1"/>
  <c r="L5754" i="1" l="1"/>
  <c r="P5754" i="1" s="1"/>
  <c r="Q5754" i="1" s="1"/>
  <c r="L5753" i="1" l="1"/>
  <c r="P5753" i="1" s="1"/>
  <c r="L5752" i="1" l="1"/>
  <c r="P5752" i="1" s="1"/>
  <c r="L5751" i="1" l="1"/>
  <c r="P5751" i="1" s="1"/>
  <c r="L5750" i="1" l="1"/>
  <c r="P5750" i="1" s="1"/>
  <c r="L5749" i="1" l="1"/>
  <c r="P5749" i="1" s="1"/>
  <c r="Q5749" i="1" s="1"/>
  <c r="L5748" i="1" l="1"/>
  <c r="P5748" i="1" s="1"/>
  <c r="Q5748" i="1" s="1"/>
  <c r="L5747" i="1" l="1"/>
  <c r="P5747" i="1" s="1"/>
  <c r="Q5747" i="1" s="1"/>
  <c r="L5746" i="1" l="1"/>
  <c r="P5746" i="1" s="1"/>
  <c r="Q5746" i="1" s="1"/>
  <c r="L5745" i="1" l="1"/>
  <c r="P5745" i="1" s="1"/>
  <c r="Q5745" i="1" s="1"/>
  <c r="L5744" i="1" l="1"/>
  <c r="P5744" i="1" s="1"/>
  <c r="Q5744" i="1" s="1"/>
  <c r="L5743" i="1" l="1"/>
  <c r="P5743" i="1" s="1"/>
  <c r="Q5743" i="1" s="1"/>
  <c r="L5742" i="1" l="1"/>
  <c r="P5742" i="1" s="1"/>
  <c r="L5741" i="1" l="1"/>
  <c r="P5741" i="1" s="1"/>
  <c r="Q5741" i="1" s="1"/>
  <c r="L5740" i="1" l="1"/>
  <c r="P5740" i="1" s="1"/>
  <c r="Q5740" i="1" s="1"/>
  <c r="L5739" i="1" l="1"/>
  <c r="P5739" i="1" s="1"/>
  <c r="Q5739" i="1" s="1"/>
  <c r="L5738" i="1" l="1"/>
  <c r="P5738" i="1" s="1"/>
  <c r="Q5738" i="1" s="1"/>
  <c r="L5737" i="1" l="1"/>
  <c r="P5737" i="1" s="1"/>
  <c r="Q5737" i="1" s="1"/>
  <c r="L5736" i="1" l="1"/>
  <c r="P5736" i="1" s="1"/>
  <c r="Q5736" i="1" s="1"/>
  <c r="L5735" i="1" l="1"/>
  <c r="P5735" i="1" s="1"/>
  <c r="Q5735" i="1" s="1"/>
  <c r="L5734" i="1" l="1"/>
  <c r="P5734" i="1" s="1"/>
  <c r="Q5734" i="1" s="1"/>
  <c r="L5733" i="1" l="1"/>
  <c r="P5733" i="1" s="1"/>
  <c r="Q5733" i="1" s="1"/>
  <c r="L5732" i="1" l="1"/>
  <c r="P5732" i="1" s="1"/>
  <c r="Q5732" i="1" s="1"/>
  <c r="L5731" i="1" l="1"/>
  <c r="P5731" i="1" s="1"/>
  <c r="Q5731" i="1" s="1"/>
  <c r="L5730" i="1" l="1"/>
  <c r="P5730" i="1" s="1"/>
  <c r="L5729" i="1" l="1"/>
  <c r="P5729" i="1" s="1"/>
  <c r="Q5729" i="1" s="1"/>
  <c r="L5728" i="1" l="1"/>
  <c r="P5728" i="1" s="1"/>
  <c r="Q5728" i="1" s="1"/>
  <c r="L5727" i="1" l="1"/>
  <c r="P5727" i="1" s="1"/>
  <c r="Q5727" i="1" s="1"/>
  <c r="L5726" i="1" l="1"/>
  <c r="P5726" i="1" s="1"/>
  <c r="Q5726" i="1" s="1"/>
  <c r="L5725" i="1" l="1"/>
  <c r="P5725" i="1" s="1"/>
  <c r="Q5725" i="1" s="1"/>
  <c r="L5724" i="1" l="1"/>
  <c r="P5724" i="1" s="1"/>
  <c r="Q5724" i="1" s="1"/>
  <c r="L5723" i="1" l="1"/>
  <c r="P5723" i="1" s="1"/>
  <c r="Q5723" i="1" s="1"/>
  <c r="L5717" i="1" l="1"/>
  <c r="P5717" i="1" s="1"/>
  <c r="Q5717" i="1" s="1"/>
  <c r="L5716" i="1" l="1"/>
  <c r="P5716" i="1" s="1"/>
  <c r="Q5716" i="1" s="1"/>
  <c r="L5712" i="1" l="1"/>
  <c r="P5712" i="1" s="1"/>
  <c r="Q5712" i="1" s="1"/>
  <c r="L5711" i="1" l="1"/>
  <c r="P5711" i="1" s="1"/>
  <c r="L5710" i="1" l="1"/>
  <c r="P5710" i="1" s="1"/>
  <c r="L5709" i="1" l="1"/>
  <c r="P5709" i="1" s="1"/>
  <c r="L5708" i="1" l="1"/>
  <c r="P5708" i="1" s="1"/>
  <c r="L5707" i="1" l="1"/>
  <c r="P5707" i="1" s="1"/>
  <c r="Q5707" i="1" s="1"/>
  <c r="L5706" i="1" l="1"/>
  <c r="P5706" i="1" s="1"/>
  <c r="Q5706" i="1" s="1"/>
  <c r="L5705" i="1" l="1"/>
  <c r="P5705" i="1" s="1"/>
  <c r="Q5705" i="1" s="1"/>
  <c r="L5704" i="1" l="1"/>
  <c r="P5704" i="1" s="1"/>
  <c r="Q5704" i="1" s="1"/>
  <c r="L5703" i="1" l="1"/>
  <c r="P5703" i="1" s="1"/>
  <c r="Q5703" i="1" s="1"/>
  <c r="L5702" i="1" l="1"/>
  <c r="P5702" i="1" s="1"/>
  <c r="Q5702" i="1" s="1"/>
  <c r="L5701" i="1" l="1"/>
  <c r="P5701" i="1" s="1"/>
  <c r="Q5701" i="1" s="1"/>
  <c r="L5700" i="1" l="1"/>
  <c r="P5700" i="1" s="1"/>
  <c r="Q5700" i="1" s="1"/>
  <c r="L5699" i="1" l="1"/>
  <c r="P5699" i="1" s="1"/>
  <c r="Q5699" i="1" s="1"/>
  <c r="L5698" i="1" l="1"/>
  <c r="P5698" i="1" s="1"/>
  <c r="L5697" i="1" l="1"/>
  <c r="P5697" i="1" s="1"/>
  <c r="Q5697" i="1" s="1"/>
  <c r="L5696" i="1" l="1"/>
  <c r="P5696" i="1" s="1"/>
  <c r="Q5696" i="1" s="1"/>
  <c r="L5695" i="1" l="1"/>
  <c r="P5695" i="1" s="1"/>
  <c r="Q5695" i="1" s="1"/>
  <c r="L5694" i="1" l="1"/>
  <c r="P5694" i="1" s="1"/>
  <c r="Q5694" i="1" s="1"/>
  <c r="L5693" i="1" l="1"/>
  <c r="P5693" i="1" s="1"/>
  <c r="Q5693" i="1" s="1"/>
  <c r="L5692" i="1" l="1"/>
  <c r="P5692" i="1" s="1"/>
  <c r="Q5692" i="1" s="1"/>
  <c r="L5691" i="1" l="1"/>
  <c r="P5691" i="1" s="1"/>
  <c r="Q5691" i="1" s="1"/>
  <c r="L5690" i="1" l="1"/>
  <c r="P5690" i="1" s="1"/>
  <c r="Q5690" i="1" s="1"/>
  <c r="L5689" i="1" l="1"/>
  <c r="P5689" i="1" s="1"/>
  <c r="Q5689" i="1" s="1"/>
  <c r="L5688" i="1" l="1"/>
  <c r="P5688" i="1" s="1"/>
  <c r="Q5688" i="1" s="1"/>
  <c r="L5687" i="1" l="1"/>
  <c r="P5687" i="1" s="1"/>
  <c r="Q5687" i="1" s="1"/>
  <c r="L5686" i="1" l="1"/>
  <c r="P5686" i="1" s="1"/>
  <c r="Q5686" i="1" s="1"/>
  <c r="L5685" i="1" l="1"/>
  <c r="P5685" i="1" s="1"/>
  <c r="Q5685" i="1" s="1"/>
  <c r="L5684" i="1" l="1"/>
  <c r="P5684" i="1" s="1"/>
  <c r="Q5684" i="1" s="1"/>
  <c r="L5683" i="1" l="1"/>
  <c r="P5683" i="1" s="1"/>
  <c r="Q5683" i="1" s="1"/>
  <c r="L5682" i="1" l="1"/>
  <c r="P5682" i="1" s="1"/>
  <c r="Q5682" i="1" s="1"/>
  <c r="L5681" i="1" l="1"/>
  <c r="P5681" i="1" s="1"/>
  <c r="Q5681" i="1" s="1"/>
  <c r="L5675" i="1" l="1"/>
  <c r="P5675" i="1" s="1"/>
  <c r="Q5675" i="1" s="1"/>
  <c r="L5674" i="1" l="1"/>
  <c r="P5674" i="1" s="1"/>
  <c r="Q5674" i="1" s="1"/>
  <c r="L5670" i="1" l="1"/>
  <c r="P5670" i="1" s="1"/>
  <c r="Q5670" i="1" s="1"/>
  <c r="L5669" i="1" l="1"/>
  <c r="P5669" i="1" s="1"/>
  <c r="L5668" i="1" l="1"/>
  <c r="P5668" i="1" s="1"/>
  <c r="L5667" i="1" l="1"/>
  <c r="P5667" i="1" s="1"/>
  <c r="L5666" i="1" l="1"/>
  <c r="P5666" i="1" s="1"/>
  <c r="L5665" i="1" l="1"/>
  <c r="P5665" i="1" s="1"/>
  <c r="Q5665" i="1" s="1"/>
  <c r="L5664" i="1" l="1"/>
  <c r="P5664" i="1" s="1"/>
  <c r="Q5664" i="1" s="1"/>
  <c r="L5663" i="1" l="1"/>
  <c r="P5663" i="1" s="1"/>
  <c r="Q5663" i="1" s="1"/>
  <c r="L5662" i="1" l="1"/>
  <c r="P5662" i="1" s="1"/>
  <c r="Q5662" i="1" s="1"/>
  <c r="L5661" i="1" l="1"/>
  <c r="P5661" i="1" s="1"/>
  <c r="Q5661" i="1" s="1"/>
  <c r="L5660" i="1" l="1"/>
  <c r="P5660" i="1" s="1"/>
  <c r="Q5660" i="1" s="1"/>
  <c r="L5659" i="1" l="1"/>
  <c r="P5659" i="1" s="1"/>
  <c r="Q5659" i="1" s="1"/>
  <c r="L5658" i="1" l="1"/>
  <c r="P5658" i="1" s="1"/>
  <c r="L5657" i="1" l="1"/>
  <c r="P5657" i="1" s="1"/>
  <c r="Q5657" i="1" s="1"/>
  <c r="L5656" i="1" l="1"/>
  <c r="P5656" i="1" s="1"/>
  <c r="Q5656" i="1" s="1"/>
  <c r="L5655" i="1" l="1"/>
  <c r="P5655" i="1" s="1"/>
  <c r="Q5655" i="1" s="1"/>
  <c r="L5654" i="1" l="1"/>
  <c r="P5654" i="1" s="1"/>
  <c r="Q5654" i="1" s="1"/>
  <c r="L5653" i="1" l="1"/>
  <c r="P5653" i="1" s="1"/>
  <c r="Q5653" i="1" s="1"/>
  <c r="L5652" i="1" l="1"/>
  <c r="P5652" i="1" s="1"/>
  <c r="Q5652" i="1" s="1"/>
  <c r="L5651" i="1" l="1"/>
  <c r="P5651" i="1" s="1"/>
  <c r="Q5651" i="1" s="1"/>
  <c r="L5650" i="1" l="1"/>
  <c r="P5650" i="1" s="1"/>
  <c r="Q5650" i="1" s="1"/>
  <c r="L5649" i="1" l="1"/>
  <c r="P5649" i="1" s="1"/>
  <c r="Q5649" i="1" s="1"/>
  <c r="L5648" i="1" l="1"/>
  <c r="P5648" i="1" s="1"/>
  <c r="Q5648" i="1" s="1"/>
  <c r="L5647" i="1" l="1"/>
  <c r="P5647" i="1" s="1"/>
  <c r="Q5647" i="1" s="1"/>
  <c r="L5646" i="1" l="1"/>
  <c r="P5646" i="1" s="1"/>
  <c r="Q5646" i="1" s="1"/>
  <c r="L5645" i="1" l="1"/>
  <c r="P5645" i="1" s="1"/>
  <c r="Q5645" i="1" s="1"/>
  <c r="L5644" i="1" l="1"/>
  <c r="P5644" i="1" s="1"/>
  <c r="Q5644" i="1" s="1"/>
  <c r="L5643" i="1" l="1"/>
  <c r="P5643" i="1" s="1"/>
  <c r="Q5643" i="1" s="1"/>
  <c r="L5642" i="1" l="1"/>
  <c r="P5642" i="1" s="1"/>
  <c r="Q5642" i="1" s="1"/>
  <c r="L5641" i="1" l="1"/>
  <c r="P5641" i="1" s="1"/>
  <c r="Q5641" i="1" s="1"/>
  <c r="L5640" i="1" l="1"/>
  <c r="P5640" i="1" s="1"/>
  <c r="Q5640" i="1" s="1"/>
  <c r="L5634" i="1" l="1"/>
  <c r="P5634" i="1" s="1"/>
  <c r="Q5634" i="1" s="1"/>
  <c r="L5633" i="1" l="1"/>
  <c r="P5633" i="1" s="1"/>
  <c r="Q5633" i="1" s="1"/>
  <c r="L5629" i="1" l="1"/>
  <c r="P5629" i="1" s="1"/>
  <c r="Q5629" i="1" s="1"/>
  <c r="L5628" i="1" l="1"/>
  <c r="P5628" i="1" s="1"/>
  <c r="L5627" i="1" l="1"/>
  <c r="P5627" i="1" s="1"/>
  <c r="L5626" i="1" l="1"/>
  <c r="P5626" i="1" s="1"/>
  <c r="L5625" i="1" l="1"/>
  <c r="P5625" i="1" s="1"/>
  <c r="L5624" i="1" l="1"/>
  <c r="P5624" i="1" s="1"/>
  <c r="Q5624" i="1" s="1"/>
  <c r="L5623" i="1" l="1"/>
  <c r="P5623" i="1" s="1"/>
  <c r="Q5623" i="1" s="1"/>
  <c r="L5622" i="1" l="1"/>
  <c r="P5622" i="1" s="1"/>
  <c r="Q5622" i="1" s="1"/>
  <c r="L5621" i="1" l="1"/>
  <c r="P5621" i="1" s="1"/>
  <c r="Q5621" i="1" s="1"/>
  <c r="L5620" i="1" l="1"/>
  <c r="P5620" i="1" s="1"/>
  <c r="Q5620" i="1" s="1"/>
  <c r="L5619" i="1" l="1"/>
  <c r="P5619" i="1" s="1"/>
  <c r="Q5619" i="1" s="1"/>
  <c r="L5618" i="1" l="1"/>
  <c r="P5618" i="1" s="1"/>
  <c r="Q5618" i="1" s="1"/>
  <c r="L5617" i="1" l="1"/>
  <c r="P5617" i="1" s="1"/>
  <c r="L5616" i="1" l="1"/>
  <c r="P5616" i="1" s="1"/>
  <c r="Q5616" i="1" s="1"/>
  <c r="L5615" i="1" l="1"/>
  <c r="P5615" i="1" s="1"/>
  <c r="Q5615" i="1" s="1"/>
  <c r="L5614" i="1" l="1"/>
  <c r="P5614" i="1" s="1"/>
  <c r="Q5614" i="1" s="1"/>
  <c r="L5613" i="1" l="1"/>
  <c r="P5613" i="1" s="1"/>
  <c r="Q5613" i="1" s="1"/>
  <c r="L5612" i="1" l="1"/>
  <c r="P5612" i="1" s="1"/>
  <c r="Q5612" i="1" s="1"/>
  <c r="L5611" i="1" l="1"/>
  <c r="P5611" i="1" s="1"/>
  <c r="Q5611" i="1" s="1"/>
  <c r="L5610" i="1" l="1"/>
  <c r="P5610" i="1" s="1"/>
  <c r="Q5610" i="1" s="1"/>
  <c r="L5609" i="1" l="1"/>
  <c r="P5609" i="1" s="1"/>
  <c r="Q5609" i="1" s="1"/>
  <c r="L5608" i="1" l="1"/>
  <c r="P5608" i="1" s="1"/>
  <c r="Q5608" i="1" s="1"/>
  <c r="L5607" i="1" l="1"/>
  <c r="P5607" i="1" s="1"/>
  <c r="Q5607" i="1" s="1"/>
  <c r="L5606" i="1" l="1"/>
  <c r="P5606" i="1" s="1"/>
  <c r="Q5606" i="1" s="1"/>
  <c r="L5605" i="1" l="1"/>
  <c r="P5605" i="1" s="1"/>
  <c r="Q5605" i="1" s="1"/>
  <c r="L5604" i="1" l="1"/>
  <c r="P5604" i="1" s="1"/>
  <c r="Q5604" i="1" s="1"/>
  <c r="L5603" i="1" l="1"/>
  <c r="P5603" i="1" s="1"/>
  <c r="Q5603" i="1" s="1"/>
  <c r="L5602" i="1" l="1"/>
  <c r="P5602" i="1" s="1"/>
  <c r="Q5602" i="1" s="1"/>
  <c r="L5601" i="1" l="1"/>
  <c r="P5601" i="1" s="1"/>
  <c r="Q5601" i="1" s="1"/>
  <c r="L5600" i="1" l="1"/>
  <c r="P5600" i="1" s="1"/>
  <c r="Q5600" i="1" s="1"/>
  <c r="L5599" i="1" l="1"/>
  <c r="P5599" i="1" s="1"/>
  <c r="Q5599" i="1" s="1"/>
  <c r="L5593" i="1" l="1"/>
  <c r="P5593" i="1" s="1"/>
  <c r="Q5593" i="1" s="1"/>
  <c r="L5592" i="1" l="1"/>
  <c r="P5592" i="1" s="1"/>
  <c r="Q5592" i="1" s="1"/>
  <c r="L5588" i="1" l="1"/>
  <c r="P5588" i="1" s="1"/>
  <c r="Q5588" i="1" s="1"/>
  <c r="L5587" i="1" l="1"/>
  <c r="P5587" i="1" s="1"/>
  <c r="Q5587" i="1" s="1"/>
  <c r="L5586" i="1" l="1"/>
  <c r="P5586" i="1" s="1"/>
  <c r="Q5586" i="1" s="1"/>
  <c r="L5585" i="1" l="1"/>
  <c r="P5585" i="1" s="1"/>
  <c r="Q5585" i="1" s="1"/>
  <c r="L5584" i="1" l="1"/>
  <c r="P5584" i="1" s="1"/>
  <c r="Q5584" i="1" s="1"/>
  <c r="L5583" i="1" l="1"/>
  <c r="P5583" i="1" s="1"/>
  <c r="Q5583" i="1" s="1"/>
  <c r="L5582" i="1" l="1"/>
  <c r="P5582" i="1" s="1"/>
  <c r="Q5582" i="1" s="1"/>
  <c r="L5581" i="1" l="1"/>
  <c r="P5581" i="1" s="1"/>
  <c r="Q5581" i="1" s="1"/>
  <c r="L5580" i="1" l="1"/>
  <c r="P5580" i="1" s="1"/>
  <c r="Q5580" i="1" s="1"/>
  <c r="L5579" i="1" l="1"/>
  <c r="P5579" i="1" s="1"/>
  <c r="Q5579" i="1" s="1"/>
  <c r="L5578" i="1" l="1"/>
  <c r="P5578" i="1" s="1"/>
  <c r="Q5578" i="1" s="1"/>
  <c r="L5577" i="1" l="1"/>
  <c r="P5577" i="1" s="1"/>
  <c r="Q5577" i="1" s="1"/>
  <c r="L5576" i="1" l="1"/>
  <c r="P5576" i="1" s="1"/>
  <c r="Q5576" i="1" s="1"/>
  <c r="L5575" i="1" l="1"/>
  <c r="P5575" i="1" s="1"/>
  <c r="Q5575" i="1" s="1"/>
  <c r="L5574" i="1" l="1"/>
  <c r="P5574" i="1" s="1"/>
  <c r="Q5574" i="1" s="1"/>
  <c r="L5573" i="1" l="1"/>
  <c r="P5573" i="1" s="1"/>
  <c r="Q5573" i="1" s="1"/>
  <c r="L5572" i="1" l="1"/>
  <c r="P5572" i="1" s="1"/>
  <c r="Q5572" i="1" s="1"/>
  <c r="L5571" i="1" l="1"/>
  <c r="P5571" i="1" s="1"/>
  <c r="Q5571" i="1" s="1"/>
  <c r="L5570" i="1" l="1"/>
  <c r="P5570" i="1" s="1"/>
  <c r="Q5570" i="1" s="1"/>
  <c r="L5569" i="1" l="1"/>
  <c r="P5569" i="1" s="1"/>
  <c r="Q5569" i="1" s="1"/>
  <c r="L5568" i="1" l="1"/>
  <c r="P5568" i="1" s="1"/>
  <c r="Q5568" i="1" s="1"/>
  <c r="L5567" i="1" l="1"/>
  <c r="P5567" i="1" s="1"/>
  <c r="Q5567" i="1" s="1"/>
  <c r="L5566" i="1" l="1"/>
  <c r="P5566" i="1" s="1"/>
  <c r="Q5566" i="1" s="1"/>
  <c r="L5565" i="1" l="1"/>
  <c r="P5565" i="1" s="1"/>
  <c r="Q5565" i="1" s="1"/>
  <c r="L5564" i="1" l="1"/>
  <c r="P5564" i="1" s="1"/>
  <c r="Q5564" i="1" s="1"/>
  <c r="L5563" i="1" l="1"/>
  <c r="P5563" i="1" s="1"/>
  <c r="Q5563" i="1" s="1"/>
  <c r="L5562" i="1" l="1"/>
  <c r="P5562" i="1" s="1"/>
  <c r="Q5562" i="1" s="1"/>
  <c r="L5561" i="1" l="1"/>
  <c r="P5561" i="1" s="1"/>
  <c r="Q5561" i="1" s="1"/>
  <c r="L5560" i="1" l="1"/>
  <c r="P5560" i="1" s="1"/>
  <c r="Q5560" i="1" s="1"/>
  <c r="L5559" i="1" l="1"/>
  <c r="P5559" i="1" s="1"/>
  <c r="Q5559" i="1" s="1"/>
  <c r="L5558" i="1" l="1"/>
  <c r="P5558" i="1" s="1"/>
  <c r="Q5558" i="1" s="1"/>
  <c r="L5552" i="1" l="1"/>
  <c r="P5552" i="1" s="1"/>
  <c r="Q5552" i="1" s="1"/>
  <c r="L5551" i="1" l="1"/>
  <c r="P5551" i="1" s="1"/>
  <c r="Q5551" i="1" s="1"/>
  <c r="L5547" i="1" l="1"/>
  <c r="P5547" i="1" s="1"/>
  <c r="Q5547" i="1" s="1"/>
  <c r="L5546" i="1" l="1"/>
  <c r="P5546" i="1" s="1"/>
  <c r="L5545" i="1" l="1"/>
  <c r="P5545" i="1" s="1"/>
  <c r="L5544" i="1" l="1"/>
  <c r="P5544" i="1" s="1"/>
  <c r="L5543" i="1" l="1"/>
  <c r="P5543" i="1" s="1"/>
  <c r="Q5543" i="1" s="1"/>
  <c r="L5542" i="1" l="1"/>
  <c r="P5542" i="1" s="1"/>
  <c r="Q5542" i="1" s="1"/>
  <c r="L5541" i="1" l="1"/>
  <c r="P5541" i="1" s="1"/>
  <c r="Q5541" i="1" s="1"/>
  <c r="L5540" i="1" l="1"/>
  <c r="P5540" i="1" s="1"/>
  <c r="Q5540" i="1" s="1"/>
  <c r="L5539" i="1" l="1"/>
  <c r="P5539" i="1" s="1"/>
  <c r="Q5539" i="1" s="1"/>
  <c r="L5538" i="1" l="1"/>
  <c r="P5538" i="1" s="1"/>
  <c r="Q5538" i="1" s="1"/>
  <c r="L5537" i="1" l="1"/>
  <c r="P5537" i="1" s="1"/>
  <c r="Q5537" i="1" s="1"/>
  <c r="L5536" i="1" l="1"/>
  <c r="P5536" i="1" s="1"/>
  <c r="L5535" i="1" l="1"/>
  <c r="P5535" i="1" s="1"/>
  <c r="Q5535" i="1" s="1"/>
  <c r="L5534" i="1" l="1"/>
  <c r="P5534" i="1" s="1"/>
  <c r="Q5534" i="1" s="1"/>
  <c r="L5533" i="1" l="1"/>
  <c r="P5533" i="1" s="1"/>
  <c r="Q5533" i="1" s="1"/>
  <c r="L5532" i="1" l="1"/>
  <c r="P5532" i="1" s="1"/>
  <c r="Q5532" i="1" s="1"/>
  <c r="L5531" i="1" l="1"/>
  <c r="P5531" i="1" s="1"/>
  <c r="Q5531" i="1" s="1"/>
  <c r="L5530" i="1" l="1"/>
  <c r="P5530" i="1" s="1"/>
  <c r="Q5530" i="1" s="1"/>
  <c r="L5529" i="1" l="1"/>
  <c r="P5529" i="1" s="1"/>
  <c r="Q5529" i="1" s="1"/>
  <c r="L5528" i="1" l="1"/>
  <c r="P5528" i="1" s="1"/>
  <c r="Q5528" i="1" s="1"/>
  <c r="L5527" i="1" l="1"/>
  <c r="P5527" i="1" s="1"/>
  <c r="Q5527" i="1" s="1"/>
  <c r="L5526" i="1" l="1"/>
  <c r="P5526" i="1" s="1"/>
  <c r="Q5526" i="1" s="1"/>
  <c r="L5525" i="1" l="1"/>
  <c r="P5525" i="1" s="1"/>
  <c r="Q5525" i="1" s="1"/>
  <c r="L5524" i="1" l="1"/>
  <c r="P5524" i="1" s="1"/>
  <c r="Q5524" i="1" s="1"/>
  <c r="L5523" i="1" l="1"/>
  <c r="P5523" i="1" s="1"/>
  <c r="Q5523" i="1" s="1"/>
  <c r="L5522" i="1" l="1"/>
  <c r="P5522" i="1" s="1"/>
  <c r="Q5522" i="1" s="1"/>
  <c r="L5521" i="1" l="1"/>
  <c r="P5521" i="1" s="1"/>
  <c r="Q5521" i="1" s="1"/>
  <c r="L5520" i="1" l="1"/>
  <c r="P5520" i="1" s="1"/>
  <c r="Q5520" i="1" s="1"/>
  <c r="L5519" i="1" l="1"/>
  <c r="P5519" i="1" s="1"/>
  <c r="Q5519" i="1" s="1"/>
  <c r="L5518" i="1" l="1"/>
  <c r="P5518" i="1" s="1"/>
  <c r="Q5518" i="1" s="1"/>
  <c r="L5512" i="1" l="1"/>
  <c r="P5512" i="1" s="1"/>
  <c r="Q5512" i="1" s="1"/>
  <c r="L5511" i="1" l="1"/>
  <c r="P5511" i="1" s="1"/>
  <c r="Q5511" i="1" s="1"/>
  <c r="L5507" i="1" l="1"/>
  <c r="P5507" i="1" s="1"/>
  <c r="Q5507" i="1" s="1"/>
  <c r="L5506" i="1" l="1"/>
  <c r="P5506" i="1" s="1"/>
  <c r="Q5506" i="1" s="1"/>
  <c r="L5505" i="1" l="1"/>
  <c r="P5505" i="1" s="1"/>
  <c r="Q5505" i="1" s="1"/>
  <c r="L5504" i="1" l="1"/>
  <c r="P5504" i="1" s="1"/>
  <c r="Q5504" i="1" s="1"/>
  <c r="L5503" i="1" l="1"/>
  <c r="P5503" i="1" s="1"/>
  <c r="Q5503" i="1" s="1"/>
  <c r="L5502" i="1" l="1"/>
  <c r="P5502" i="1" s="1"/>
  <c r="L5501" i="1" l="1"/>
  <c r="P5501" i="1" s="1"/>
  <c r="L5500" i="1" l="1"/>
  <c r="P5500" i="1" s="1"/>
  <c r="L5499" i="1" l="1"/>
  <c r="P5499" i="1" s="1"/>
  <c r="Q5499" i="1" s="1"/>
  <c r="L5498" i="1" l="1"/>
  <c r="P5498" i="1" s="1"/>
  <c r="Q5498" i="1" s="1"/>
  <c r="L5497" i="1" l="1"/>
  <c r="P5497" i="1" s="1"/>
  <c r="Q5497" i="1" s="1"/>
  <c r="L5496" i="1" l="1"/>
  <c r="P5496" i="1" s="1"/>
  <c r="Q5496" i="1" s="1"/>
  <c r="L5495" i="1" l="1"/>
  <c r="P5495" i="1" s="1"/>
  <c r="L5494" i="1" l="1"/>
  <c r="P5494" i="1" s="1"/>
  <c r="Q5494" i="1" s="1"/>
  <c r="L5493" i="1" l="1"/>
  <c r="P5493" i="1" s="1"/>
  <c r="Q5493" i="1" s="1"/>
  <c r="L5492" i="1" l="1"/>
  <c r="P5492" i="1" s="1"/>
  <c r="Q5492" i="1" s="1"/>
  <c r="L5491" i="1" l="1"/>
  <c r="P5491" i="1" s="1"/>
  <c r="Q5491" i="1" s="1"/>
  <c r="L5490" i="1" l="1"/>
  <c r="P5490" i="1" s="1"/>
  <c r="Q5490" i="1" s="1"/>
  <c r="L5489" i="1" l="1"/>
  <c r="P5489" i="1" s="1"/>
  <c r="Q5489" i="1" s="1"/>
  <c r="L5488" i="1" l="1"/>
  <c r="P5488" i="1" s="1"/>
  <c r="Q5488" i="1" s="1"/>
  <c r="L5487" i="1" l="1"/>
  <c r="P5487" i="1" s="1"/>
  <c r="Q5487" i="1" s="1"/>
  <c r="L5486" i="1" l="1"/>
  <c r="P5486" i="1" s="1"/>
  <c r="Q5486" i="1" s="1"/>
  <c r="L5485" i="1" l="1"/>
  <c r="P5485" i="1" s="1"/>
  <c r="Q5485" i="1" s="1"/>
  <c r="L5484" i="1" l="1"/>
  <c r="P5484" i="1" s="1"/>
  <c r="L5483" i="1" l="1"/>
  <c r="P5483" i="1" s="1"/>
  <c r="Q5483" i="1" s="1"/>
  <c r="L5482" i="1" l="1"/>
  <c r="P5482" i="1" s="1"/>
  <c r="Q5482" i="1" s="1"/>
  <c r="L5481" i="1" l="1"/>
  <c r="P5481" i="1" s="1"/>
  <c r="Q5481" i="1" s="1"/>
  <c r="L5480" i="1" l="1"/>
  <c r="P5480" i="1" s="1"/>
  <c r="Q5480" i="1" s="1"/>
  <c r="L5479" i="1" l="1"/>
  <c r="P5479" i="1" s="1"/>
  <c r="Q5479" i="1" s="1"/>
  <c r="L5478" i="1" l="1"/>
  <c r="P5478" i="1" s="1"/>
  <c r="Q5478" i="1" s="1"/>
  <c r="L5477" i="1" l="1"/>
  <c r="P5477" i="1" s="1"/>
  <c r="Q5477" i="1" s="1"/>
  <c r="L5471" i="1" l="1"/>
  <c r="P5471" i="1" s="1"/>
  <c r="Q5471" i="1" s="1"/>
  <c r="L5470" i="1" l="1"/>
  <c r="P5470" i="1" s="1"/>
  <c r="Q5470" i="1" s="1"/>
  <c r="L5466" i="1" l="1"/>
  <c r="P5466" i="1" s="1"/>
  <c r="Q5466" i="1" s="1"/>
  <c r="L5465" i="1" l="1"/>
  <c r="P5465" i="1" s="1"/>
  <c r="Q5465" i="1" s="1"/>
  <c r="L5464" i="1" l="1"/>
  <c r="P5464" i="1" s="1"/>
  <c r="Q5464" i="1" s="1"/>
  <c r="L5463" i="1" l="1"/>
  <c r="P5463" i="1" s="1"/>
  <c r="Q5463" i="1" s="1"/>
  <c r="L5462" i="1" l="1"/>
  <c r="P5462" i="1" s="1"/>
  <c r="Q5462" i="1" s="1"/>
  <c r="L5461" i="1" l="1"/>
  <c r="P5461" i="1" s="1"/>
  <c r="Q5461" i="1" s="1"/>
  <c r="L5460" i="1" l="1"/>
  <c r="P5460" i="1" s="1"/>
  <c r="Q5460" i="1" s="1"/>
  <c r="L5459" i="1" l="1"/>
  <c r="P5459" i="1" s="1"/>
  <c r="Q5459" i="1" s="1"/>
  <c r="L5458" i="1" l="1"/>
  <c r="P5458" i="1" s="1"/>
  <c r="Q5458" i="1" s="1"/>
  <c r="L5457" i="1" l="1"/>
  <c r="P5457" i="1" s="1"/>
  <c r="Q5457" i="1" s="1"/>
  <c r="L5456" i="1" l="1"/>
  <c r="P5456" i="1" s="1"/>
  <c r="Q5456" i="1" s="1"/>
  <c r="L5455" i="1" l="1"/>
  <c r="P5455" i="1" s="1"/>
  <c r="Q5455" i="1" s="1"/>
  <c r="L5454" i="1" l="1"/>
  <c r="P5454" i="1" s="1"/>
  <c r="Q5454" i="1" s="1"/>
  <c r="L5453" i="1" l="1"/>
  <c r="P5453" i="1" s="1"/>
  <c r="Q5453" i="1" s="1"/>
  <c r="L5452" i="1" l="1"/>
  <c r="P5452" i="1" s="1"/>
  <c r="Q5452" i="1" s="1"/>
  <c r="L5451" i="1" l="1"/>
  <c r="P5451" i="1" s="1"/>
  <c r="Q5451" i="1" s="1"/>
  <c r="L5450" i="1" l="1"/>
  <c r="P5450" i="1" s="1"/>
  <c r="Q5450" i="1" s="1"/>
  <c r="L5449" i="1" l="1"/>
  <c r="P5449" i="1" s="1"/>
  <c r="Q5449" i="1" s="1"/>
  <c r="L5448" i="1" l="1"/>
  <c r="P5448" i="1" s="1"/>
  <c r="Q5448" i="1" s="1"/>
  <c r="L5447" i="1" l="1"/>
  <c r="P5447" i="1" s="1"/>
  <c r="Q5447" i="1" s="1"/>
  <c r="L5446" i="1" l="1"/>
  <c r="P5446" i="1" s="1"/>
  <c r="Q5446" i="1" s="1"/>
  <c r="L5445" i="1" l="1"/>
  <c r="P5445" i="1" s="1"/>
  <c r="Q5445" i="1" s="1"/>
  <c r="L5444" i="1" l="1"/>
  <c r="P5444" i="1" s="1"/>
  <c r="Q5444" i="1" s="1"/>
  <c r="L5443" i="1" l="1"/>
  <c r="P5443" i="1" s="1"/>
  <c r="Q5443" i="1" s="1"/>
  <c r="L5442" i="1" l="1"/>
  <c r="P5442" i="1" s="1"/>
  <c r="Q5442" i="1" s="1"/>
  <c r="L5441" i="1" l="1"/>
  <c r="P5441" i="1" s="1"/>
  <c r="Q5441" i="1" s="1"/>
  <c r="L5440" i="1" l="1"/>
  <c r="P5440" i="1" s="1"/>
  <c r="Q5440" i="1" s="1"/>
  <c r="L5439" i="1" l="1"/>
  <c r="P5439" i="1" s="1"/>
  <c r="Q5439" i="1" s="1"/>
  <c r="L5438" i="1" l="1"/>
  <c r="P5438" i="1" s="1"/>
  <c r="Q5438" i="1" s="1"/>
  <c r="L5437" i="1" l="1"/>
  <c r="P5437" i="1" s="1"/>
  <c r="Q5437" i="1" s="1"/>
  <c r="L5431" i="1" l="1"/>
  <c r="P5431" i="1" s="1"/>
  <c r="Q5431" i="1" s="1"/>
  <c r="L5430" i="1" l="1"/>
  <c r="P5430" i="1" s="1"/>
  <c r="Q5430" i="1" s="1"/>
  <c r="L5426" i="1" l="1"/>
  <c r="P5426" i="1" s="1"/>
  <c r="Q5426" i="1" s="1"/>
  <c r="L5425" i="1" l="1"/>
  <c r="P5425" i="1" s="1"/>
  <c r="L5424" i="1" l="1"/>
  <c r="P5424" i="1" s="1"/>
  <c r="L5423" i="1" l="1"/>
  <c r="P5423" i="1" s="1"/>
  <c r="L5422" i="1" l="1"/>
  <c r="P5422" i="1" s="1"/>
  <c r="L5421" i="1" l="1"/>
  <c r="P5421" i="1" s="1"/>
  <c r="L5420" i="1" l="1"/>
  <c r="P5420" i="1" s="1"/>
  <c r="L5419" i="1" l="1"/>
  <c r="P5419" i="1" s="1"/>
  <c r="L5418" i="1" l="1"/>
  <c r="P5418" i="1" s="1"/>
  <c r="L5417" i="1" l="1"/>
  <c r="P5417" i="1" s="1"/>
  <c r="Q5417" i="1" s="1"/>
  <c r="L5416" i="1" l="1"/>
  <c r="P5416" i="1" s="1"/>
  <c r="Q5416" i="1" s="1"/>
  <c r="L5415" i="1" l="1"/>
  <c r="P5415" i="1" s="1"/>
  <c r="Q5415" i="1" s="1"/>
  <c r="L5414" i="1" l="1"/>
  <c r="P5414" i="1" s="1"/>
  <c r="Q5414" i="1" s="1"/>
  <c r="L5413" i="1" l="1"/>
  <c r="P5413" i="1" s="1"/>
  <c r="Q5413" i="1" s="1"/>
  <c r="L5412" i="1" l="1"/>
  <c r="P5412" i="1" s="1"/>
  <c r="Q5412" i="1" s="1"/>
  <c r="L5411" i="1" l="1"/>
  <c r="P5411" i="1" s="1"/>
  <c r="Q5411" i="1" s="1"/>
  <c r="L5410" i="1" l="1"/>
  <c r="P5410" i="1" s="1"/>
  <c r="Q5410" i="1" s="1"/>
  <c r="L5409" i="1" l="1"/>
  <c r="P5409" i="1" s="1"/>
  <c r="Q5409" i="1" s="1"/>
  <c r="L5408" i="1" l="1"/>
  <c r="P5408" i="1" s="1"/>
  <c r="L5407" i="1" l="1"/>
  <c r="P5407" i="1" s="1"/>
  <c r="Q5407" i="1" s="1"/>
  <c r="L5406" i="1" l="1"/>
  <c r="P5406" i="1" s="1"/>
  <c r="Q5406" i="1" s="1"/>
  <c r="L5405" i="1" l="1"/>
  <c r="P5405" i="1" s="1"/>
  <c r="Q5405" i="1" s="1"/>
  <c r="L5404" i="1" l="1"/>
  <c r="P5404" i="1" s="1"/>
  <c r="Q5404" i="1" s="1"/>
  <c r="L5403" i="1" l="1"/>
  <c r="P5403" i="1" s="1"/>
  <c r="Q5403" i="1" s="1"/>
  <c r="L5402" i="1" l="1"/>
  <c r="P5402" i="1" s="1"/>
  <c r="Q5402" i="1" s="1"/>
  <c r="L5401" i="1" l="1"/>
  <c r="P5401" i="1" s="1"/>
  <c r="Q5401" i="1" s="1"/>
  <c r="L5400" i="1" l="1"/>
  <c r="P5400" i="1" s="1"/>
  <c r="Q5400" i="1" s="1"/>
  <c r="L5399" i="1" l="1"/>
  <c r="P5399" i="1" s="1"/>
  <c r="Q5399" i="1" s="1"/>
  <c r="L5398" i="1" l="1"/>
  <c r="P5398" i="1" s="1"/>
  <c r="Q5398" i="1" s="1"/>
  <c r="L5397" i="1" l="1"/>
  <c r="P5397" i="1" s="1"/>
  <c r="Q5397" i="1" s="1"/>
  <c r="L5396" i="1" l="1"/>
  <c r="P5396" i="1" s="1"/>
  <c r="Q5396" i="1" s="1"/>
  <c r="L5390" i="1" l="1"/>
  <c r="P5390" i="1" s="1"/>
  <c r="Q5390" i="1" s="1"/>
  <c r="L5389" i="1" l="1"/>
  <c r="P5389" i="1" s="1"/>
  <c r="Q5389" i="1" s="1"/>
  <c r="L5385" i="1" l="1"/>
  <c r="P5385" i="1" s="1"/>
  <c r="Q5385" i="1" s="1"/>
  <c r="L5384" i="1" l="1"/>
  <c r="P5384" i="1" s="1"/>
  <c r="L5383" i="1" l="1"/>
  <c r="P5383" i="1" s="1"/>
  <c r="L5382" i="1" l="1"/>
  <c r="P5382" i="1" s="1"/>
  <c r="L5381" i="1" l="1"/>
  <c r="P5381" i="1" s="1"/>
  <c r="Q5381" i="1" s="1"/>
  <c r="L5380" i="1" l="1"/>
  <c r="P5380" i="1" s="1"/>
  <c r="Q5380" i="1" s="1"/>
  <c r="L5379" i="1" l="1"/>
  <c r="P5379" i="1" s="1"/>
  <c r="Q5379" i="1" s="1"/>
  <c r="L5378" i="1" l="1"/>
  <c r="P5378" i="1" s="1"/>
  <c r="Q5378" i="1" s="1"/>
  <c r="L5377" i="1" l="1"/>
  <c r="P5377" i="1" s="1"/>
  <c r="Q5377" i="1" s="1"/>
  <c r="L5376" i="1" l="1"/>
  <c r="P5376" i="1" s="1"/>
  <c r="Q5376" i="1" s="1"/>
  <c r="L5375" i="1" l="1"/>
  <c r="P5375" i="1" s="1"/>
  <c r="Q5375" i="1" s="1"/>
  <c r="L5374" i="1" l="1"/>
  <c r="P5374" i="1" s="1"/>
  <c r="Q5374" i="1" s="1"/>
  <c r="L5373" i="1" l="1"/>
  <c r="P5373" i="1" s="1"/>
  <c r="Q5373" i="1" s="1"/>
  <c r="L5372" i="1" l="1"/>
  <c r="P5372" i="1" s="1"/>
  <c r="Q5372" i="1" s="1"/>
  <c r="L5371" i="1" l="1"/>
  <c r="P5371" i="1" s="1"/>
  <c r="Q5371" i="1" s="1"/>
  <c r="L5370" i="1" l="1"/>
  <c r="P5370" i="1" s="1"/>
  <c r="Q5370" i="1" s="1"/>
  <c r="L5369" i="1" l="1"/>
  <c r="P5369" i="1" s="1"/>
  <c r="Q5369" i="1" s="1"/>
  <c r="L5368" i="1" l="1"/>
  <c r="P5368" i="1" s="1"/>
  <c r="Q5368" i="1" s="1"/>
  <c r="L5367" i="1" l="1"/>
  <c r="P5367" i="1" s="1"/>
  <c r="Q5367" i="1" s="1"/>
  <c r="L5366" i="1" l="1"/>
  <c r="P5366" i="1" s="1"/>
  <c r="Q5366" i="1" s="1"/>
  <c r="L5365" i="1" l="1"/>
  <c r="P5365" i="1" s="1"/>
  <c r="Q5365" i="1" s="1"/>
  <c r="L5364" i="1" l="1"/>
  <c r="P5364" i="1" s="1"/>
  <c r="Q5364" i="1" s="1"/>
  <c r="L5363" i="1" l="1"/>
  <c r="P5363" i="1" s="1"/>
  <c r="Q5363" i="1" s="1"/>
  <c r="L5362" i="1" l="1"/>
  <c r="P5362" i="1" s="1"/>
  <c r="Q5362" i="1" s="1"/>
  <c r="L5361" i="1" l="1"/>
  <c r="P5361" i="1" s="1"/>
  <c r="Q5361" i="1" s="1"/>
  <c r="L5360" i="1" l="1"/>
  <c r="P5360" i="1" s="1"/>
  <c r="Q5360" i="1" s="1"/>
  <c r="L5359" i="1" l="1"/>
  <c r="P5359" i="1" s="1"/>
  <c r="Q5359" i="1" s="1"/>
  <c r="L5358" i="1" l="1"/>
  <c r="P5358" i="1" s="1"/>
  <c r="Q5358" i="1" s="1"/>
  <c r="L5357" i="1" l="1"/>
  <c r="P5357" i="1" s="1"/>
  <c r="Q5357" i="1" s="1"/>
  <c r="L5356" i="1" l="1"/>
  <c r="P5356" i="1" s="1"/>
  <c r="Q5356" i="1" s="1"/>
  <c r="L5355" i="1" l="1"/>
  <c r="P5355" i="1" s="1"/>
  <c r="Q5355" i="1" s="1"/>
  <c r="L5349" i="1" l="1"/>
  <c r="P5349" i="1" s="1"/>
  <c r="Q5349" i="1" s="1"/>
  <c r="L5348" i="1" l="1"/>
  <c r="P5348" i="1" s="1"/>
  <c r="Q5348" i="1" s="1"/>
  <c r="L5344" i="1" l="1"/>
  <c r="P5344" i="1" s="1"/>
  <c r="Q5344" i="1" s="1"/>
  <c r="L5343" i="1" l="1"/>
  <c r="P5343" i="1" s="1"/>
  <c r="L5342" i="1" l="1"/>
  <c r="P5342" i="1" s="1"/>
  <c r="L5341" i="1" l="1"/>
  <c r="P5341" i="1" s="1"/>
  <c r="L5340" i="1" l="1"/>
  <c r="P5340" i="1" s="1"/>
  <c r="Q5340" i="1" s="1"/>
  <c r="L5339" i="1" l="1"/>
  <c r="P5339" i="1" s="1"/>
  <c r="Q5339" i="1" s="1"/>
  <c r="L5338" i="1" l="1"/>
  <c r="P5338" i="1" s="1"/>
  <c r="Q5338" i="1" s="1"/>
  <c r="L5337" i="1" l="1"/>
  <c r="P5337" i="1" s="1"/>
  <c r="Q5337" i="1" s="1"/>
  <c r="L5336" i="1" l="1"/>
  <c r="P5336" i="1" s="1"/>
  <c r="Q5336" i="1" s="1"/>
  <c r="L5335" i="1" l="1"/>
  <c r="P5335" i="1" s="1"/>
  <c r="Q5335" i="1" s="1"/>
  <c r="L5334" i="1" l="1"/>
  <c r="P5334" i="1" s="1"/>
  <c r="Q5334" i="1" s="1"/>
  <c r="L5333" i="1" l="1"/>
  <c r="P5333" i="1" s="1"/>
  <c r="Q5333" i="1" s="1"/>
  <c r="L5332" i="1" l="1"/>
  <c r="P5332" i="1" s="1"/>
  <c r="Q5332" i="1" s="1"/>
  <c r="L5331" i="1" l="1"/>
  <c r="P5331" i="1" s="1"/>
  <c r="Q5331" i="1" s="1"/>
  <c r="L5330" i="1" l="1"/>
  <c r="P5330" i="1" s="1"/>
  <c r="Q5330" i="1" s="1"/>
  <c r="L5329" i="1" l="1"/>
  <c r="P5329" i="1" s="1"/>
  <c r="Q5329" i="1" s="1"/>
  <c r="L5328" i="1" l="1"/>
  <c r="P5328" i="1" s="1"/>
  <c r="Q5328" i="1" s="1"/>
  <c r="L5327" i="1" l="1"/>
  <c r="P5327" i="1" s="1"/>
  <c r="Q5327" i="1" s="1"/>
  <c r="L5326" i="1" l="1"/>
  <c r="P5326" i="1" s="1"/>
  <c r="Q5326" i="1" s="1"/>
  <c r="L5325" i="1" l="1"/>
  <c r="P5325" i="1" s="1"/>
  <c r="Q5325" i="1" s="1"/>
  <c r="L5324" i="1" l="1"/>
  <c r="P5324" i="1" s="1"/>
  <c r="Q5324" i="1" s="1"/>
  <c r="L5323" i="1" l="1"/>
  <c r="P5323" i="1" s="1"/>
  <c r="Q5323" i="1" s="1"/>
  <c r="L5322" i="1" l="1"/>
  <c r="P5322" i="1" s="1"/>
  <c r="Q5322" i="1" s="1"/>
  <c r="L5321" i="1" l="1"/>
  <c r="P5321" i="1" s="1"/>
  <c r="Q5321" i="1" s="1"/>
  <c r="L5320" i="1" l="1"/>
  <c r="P5320" i="1" s="1"/>
  <c r="Q5320" i="1" s="1"/>
  <c r="L5319" i="1" l="1"/>
  <c r="P5319" i="1" s="1"/>
  <c r="Q5319" i="1" s="1"/>
  <c r="L5318" i="1" l="1"/>
  <c r="P5318" i="1" s="1"/>
  <c r="Q5318" i="1" s="1"/>
  <c r="L5317" i="1" l="1"/>
  <c r="P5317" i="1" s="1"/>
  <c r="Q5317" i="1" s="1"/>
  <c r="L5316" i="1" l="1"/>
  <c r="P5316" i="1" s="1"/>
  <c r="Q5316" i="1" s="1"/>
  <c r="L5310" i="1" l="1"/>
  <c r="P5310" i="1" s="1"/>
  <c r="Q5310" i="1" s="1"/>
  <c r="L5309" i="1" l="1"/>
  <c r="P5309" i="1" s="1"/>
  <c r="Q5309" i="1" s="1"/>
  <c r="L5305" i="1" l="1"/>
  <c r="P5305" i="1" s="1"/>
  <c r="Q5305" i="1" s="1"/>
  <c r="L5304" i="1" l="1"/>
  <c r="P5304" i="1" s="1"/>
  <c r="L5303" i="1" l="1"/>
  <c r="P5303" i="1" s="1"/>
  <c r="L5302" i="1" l="1"/>
  <c r="P5302" i="1" s="1"/>
  <c r="L5301" i="1" l="1"/>
  <c r="P5301" i="1" s="1"/>
  <c r="L5300" i="1" l="1"/>
  <c r="P5300" i="1" s="1"/>
  <c r="Q5300" i="1" s="1"/>
  <c r="L5299" i="1" l="1"/>
  <c r="P5299" i="1" s="1"/>
  <c r="Q5299" i="1" s="1"/>
  <c r="L5298" i="1" l="1"/>
  <c r="P5298" i="1" s="1"/>
  <c r="Q5298" i="1" s="1"/>
  <c r="L5297" i="1" l="1"/>
  <c r="P5297" i="1" s="1"/>
  <c r="Q5297" i="1" s="1"/>
  <c r="L5296" i="1" l="1"/>
  <c r="P5296" i="1" s="1"/>
  <c r="Q5296" i="1" s="1"/>
  <c r="L5295" i="1" l="1"/>
  <c r="P5295" i="1" s="1"/>
  <c r="Q5295" i="1" s="1"/>
  <c r="L5294" i="1" l="1"/>
  <c r="P5294" i="1" s="1"/>
  <c r="Q5294" i="1" s="1"/>
  <c r="L5293" i="1" l="1"/>
  <c r="P5293" i="1" s="1"/>
  <c r="Q5293" i="1" s="1"/>
  <c r="L5292" i="1" l="1"/>
  <c r="P5292" i="1" s="1"/>
  <c r="Q5292" i="1" s="1"/>
  <c r="L5291" i="1" l="1"/>
  <c r="P5291" i="1" s="1"/>
  <c r="Q5291" i="1" s="1"/>
  <c r="L5290" i="1" l="1"/>
  <c r="P5290" i="1" s="1"/>
  <c r="Q5290" i="1" s="1"/>
  <c r="L5289" i="1" l="1"/>
  <c r="P5289" i="1" s="1"/>
  <c r="Q5289" i="1" s="1"/>
  <c r="L5288" i="1" l="1"/>
  <c r="P5288" i="1" s="1"/>
  <c r="Q5288" i="1" s="1"/>
  <c r="L5287" i="1" l="1"/>
  <c r="P5287" i="1" s="1"/>
  <c r="Q5287" i="1" s="1"/>
  <c r="L5286" i="1" l="1"/>
  <c r="P5286" i="1" s="1"/>
  <c r="Q5286" i="1" s="1"/>
  <c r="L5285" i="1" l="1"/>
  <c r="P5285" i="1" s="1"/>
  <c r="Q5285" i="1" s="1"/>
  <c r="L5284" i="1" l="1"/>
  <c r="P5284" i="1" s="1"/>
  <c r="Q5284" i="1" s="1"/>
  <c r="L5283" i="1" l="1"/>
  <c r="P5283" i="1" s="1"/>
  <c r="Q5283" i="1" s="1"/>
  <c r="L5282" i="1" l="1"/>
  <c r="P5282" i="1" s="1"/>
  <c r="L5281" i="1" l="1"/>
  <c r="P5281" i="1" s="1"/>
  <c r="Q5281" i="1" s="1"/>
  <c r="L5280" i="1" l="1"/>
  <c r="P5280" i="1" s="1"/>
  <c r="Q5280" i="1" s="1"/>
  <c r="L5279" i="1" l="1"/>
  <c r="P5279" i="1" s="1"/>
  <c r="Q5279" i="1" s="1"/>
  <c r="L5278" i="1" l="1"/>
  <c r="P5278" i="1" s="1"/>
  <c r="Q5278" i="1" s="1"/>
  <c r="L5277" i="1" l="1"/>
  <c r="P5277" i="1" s="1"/>
  <c r="Q5277" i="1" s="1"/>
  <c r="L5276" i="1" l="1"/>
  <c r="P5276" i="1" s="1"/>
  <c r="Q5276" i="1" s="1"/>
  <c r="L5275" i="1" l="1"/>
  <c r="P5275" i="1" s="1"/>
  <c r="Q5275" i="1" s="1"/>
  <c r="L5269" i="1" l="1"/>
  <c r="P5269" i="1" s="1"/>
  <c r="Q5269" i="1" s="1"/>
  <c r="L5268" i="1" l="1"/>
  <c r="P5268" i="1" s="1"/>
  <c r="Q5268" i="1" s="1"/>
  <c r="L5264" i="1" l="1"/>
  <c r="P5264" i="1" s="1"/>
  <c r="Q5264" i="1" s="1"/>
  <c r="L5263" i="1" l="1"/>
  <c r="P5263" i="1" s="1"/>
  <c r="L5262" i="1" l="1"/>
  <c r="P5262" i="1" s="1"/>
  <c r="L5261" i="1" l="1"/>
  <c r="P5261" i="1" s="1"/>
  <c r="L5260" i="1" l="1"/>
  <c r="P5260" i="1" s="1"/>
  <c r="Q5260" i="1" s="1"/>
  <c r="L5259" i="1" l="1"/>
  <c r="P5259" i="1" s="1"/>
  <c r="Q5259" i="1" s="1"/>
  <c r="L5258" i="1" l="1"/>
  <c r="P5258" i="1" s="1"/>
  <c r="Q5258" i="1" s="1"/>
  <c r="L5257" i="1" l="1"/>
  <c r="P5257" i="1" s="1"/>
  <c r="Q5257" i="1" s="1"/>
  <c r="L5256" i="1" l="1"/>
  <c r="P5256" i="1" s="1"/>
  <c r="Q5256" i="1" s="1"/>
  <c r="L5255" i="1" l="1"/>
  <c r="P5255" i="1" s="1"/>
  <c r="Q5255" i="1" s="1"/>
  <c r="L5254" i="1" l="1"/>
  <c r="P5254" i="1" s="1"/>
  <c r="Q5254" i="1" s="1"/>
  <c r="L5253" i="1" l="1"/>
  <c r="P5253" i="1" s="1"/>
  <c r="L5252" i="1" l="1"/>
  <c r="P5252" i="1" s="1"/>
  <c r="Q5252" i="1" s="1"/>
  <c r="L5251" i="1" l="1"/>
  <c r="P5251" i="1" s="1"/>
  <c r="Q5251" i="1" s="1"/>
  <c r="L5250" i="1" l="1"/>
  <c r="P5250" i="1" s="1"/>
  <c r="Q5250" i="1" s="1"/>
  <c r="L5249" i="1" l="1"/>
  <c r="P5249" i="1" s="1"/>
  <c r="Q5249" i="1" s="1"/>
  <c r="L5248" i="1" l="1"/>
  <c r="P5248" i="1" s="1"/>
  <c r="Q5248" i="1" s="1"/>
  <c r="L5247" i="1" l="1"/>
  <c r="P5247" i="1" s="1"/>
  <c r="Q5247" i="1" s="1"/>
  <c r="L5246" i="1" l="1"/>
  <c r="P5246" i="1" s="1"/>
  <c r="Q5246" i="1" s="1"/>
  <c r="L5245" i="1" l="1"/>
  <c r="P5245" i="1" s="1"/>
  <c r="Q5245" i="1" s="1"/>
  <c r="L5244" i="1" l="1"/>
  <c r="P5244" i="1" s="1"/>
  <c r="Q5244" i="1" s="1"/>
  <c r="L5243" i="1" l="1"/>
  <c r="P5243" i="1" s="1"/>
  <c r="Q5243" i="1" s="1"/>
  <c r="L5242" i="1" l="1"/>
  <c r="P5242" i="1" s="1"/>
  <c r="Q5242" i="1" s="1"/>
  <c r="L5241" i="1" l="1"/>
  <c r="P5241" i="1" s="1"/>
  <c r="Q5241" i="1" s="1"/>
  <c r="L5240" i="1" l="1"/>
  <c r="P5240" i="1" s="1"/>
  <c r="Q5240" i="1" s="1"/>
  <c r="L5239" i="1" l="1"/>
  <c r="P5239" i="1" s="1"/>
  <c r="Q5239" i="1" s="1"/>
  <c r="L5238" i="1" l="1"/>
  <c r="P5238" i="1" s="1"/>
  <c r="Q5238" i="1" s="1"/>
  <c r="L5237" i="1" l="1"/>
  <c r="P5237" i="1" s="1"/>
  <c r="Q5237" i="1" s="1"/>
  <c r="L5236" i="1" l="1"/>
  <c r="P5236" i="1" s="1"/>
  <c r="Q5236" i="1" s="1"/>
  <c r="L5235" i="1" l="1"/>
  <c r="P5235" i="1" s="1"/>
  <c r="Q5235" i="1" s="1"/>
  <c r="L5229" i="1" l="1"/>
  <c r="P5229" i="1" s="1"/>
  <c r="Q5229" i="1" s="1"/>
  <c r="L5228" i="1" l="1"/>
  <c r="P5228" i="1" s="1"/>
  <c r="Q5228" i="1" s="1"/>
  <c r="L5224" i="1" l="1"/>
  <c r="P5224" i="1" s="1"/>
  <c r="Q5224" i="1" s="1"/>
  <c r="L5223" i="1" l="1"/>
  <c r="P5223" i="1" s="1"/>
  <c r="L5222" i="1" l="1"/>
  <c r="P5222" i="1" s="1"/>
  <c r="L5221" i="1" l="1"/>
  <c r="P5221" i="1" s="1"/>
  <c r="L5220" i="1" l="1"/>
  <c r="P5220" i="1" s="1"/>
  <c r="Q5220" i="1" s="1"/>
  <c r="L5219" i="1" l="1"/>
  <c r="P5219" i="1" s="1"/>
  <c r="Q5219" i="1" s="1"/>
  <c r="L5218" i="1" l="1"/>
  <c r="P5218" i="1" s="1"/>
  <c r="Q5218" i="1" s="1"/>
  <c r="L5217" i="1" l="1"/>
  <c r="P5217" i="1" s="1"/>
  <c r="Q5217" i="1" s="1"/>
  <c r="L5216" i="1" l="1"/>
  <c r="P5216" i="1" s="1"/>
  <c r="Q5216" i="1" s="1"/>
  <c r="L5215" i="1" l="1"/>
  <c r="P5215" i="1" s="1"/>
  <c r="Q5215" i="1" s="1"/>
  <c r="L5214" i="1" l="1"/>
  <c r="P5214" i="1" s="1"/>
  <c r="Q5214" i="1" s="1"/>
  <c r="L5213" i="1" l="1"/>
  <c r="P5213" i="1" s="1"/>
  <c r="Q5213" i="1" s="1"/>
  <c r="L5212" i="1" l="1"/>
  <c r="P5212" i="1" s="1"/>
  <c r="Q5212" i="1" s="1"/>
  <c r="L5211" i="1" l="1"/>
  <c r="P5211" i="1" s="1"/>
  <c r="L5210" i="1" l="1"/>
  <c r="P5210" i="1" s="1"/>
  <c r="Q5210" i="1" s="1"/>
  <c r="L5209" i="1" l="1"/>
  <c r="P5209" i="1" s="1"/>
  <c r="Q5209" i="1" s="1"/>
  <c r="L5208" i="1" l="1"/>
  <c r="P5208" i="1" s="1"/>
  <c r="Q5208" i="1" s="1"/>
  <c r="L5207" i="1" l="1"/>
  <c r="P5207" i="1" s="1"/>
  <c r="Q5207" i="1" s="1"/>
  <c r="L5206" i="1" l="1"/>
  <c r="P5206" i="1" s="1"/>
  <c r="Q5206" i="1" s="1"/>
  <c r="L5205" i="1" l="1"/>
  <c r="P5205" i="1" s="1"/>
  <c r="Q5205" i="1" s="1"/>
  <c r="L5204" i="1" l="1"/>
  <c r="P5204" i="1" s="1"/>
  <c r="Q5204" i="1" s="1"/>
  <c r="L5203" i="1" l="1"/>
  <c r="P5203" i="1" s="1"/>
  <c r="Q5203" i="1" s="1"/>
  <c r="L5202" i="1" l="1"/>
  <c r="P5202" i="1" s="1"/>
  <c r="Q5202" i="1" s="1"/>
  <c r="L5201" i="1" l="1"/>
  <c r="P5201" i="1" s="1"/>
  <c r="Q5201" i="1" s="1"/>
  <c r="L5200" i="1" l="1"/>
  <c r="P5200" i="1" s="1"/>
  <c r="Q5200" i="1" s="1"/>
  <c r="L5199" i="1" l="1"/>
  <c r="P5199" i="1" s="1"/>
  <c r="Q5199" i="1" s="1"/>
  <c r="L5198" i="1" l="1"/>
  <c r="P5198" i="1" s="1"/>
  <c r="Q5198" i="1" s="1"/>
  <c r="L5197" i="1" l="1"/>
  <c r="P5197" i="1" s="1"/>
  <c r="Q5197" i="1" s="1"/>
  <c r="L5196" i="1" l="1"/>
  <c r="P5196" i="1" s="1"/>
  <c r="Q5196" i="1" s="1"/>
  <c r="L5195" i="1" l="1"/>
  <c r="P5195" i="1" s="1"/>
  <c r="Q5195" i="1" s="1"/>
  <c r="L5194" i="1" l="1"/>
  <c r="P5194" i="1" s="1"/>
  <c r="Q5194" i="1" s="1"/>
  <c r="L5188" i="1" l="1"/>
  <c r="P5188" i="1" s="1"/>
  <c r="Q5188" i="1" s="1"/>
  <c r="L5187" i="1" l="1"/>
  <c r="P5187" i="1" s="1"/>
  <c r="Q5187" i="1" s="1"/>
  <c r="L5183" i="1" l="1"/>
  <c r="P5183" i="1" s="1"/>
  <c r="Q5183" i="1" s="1"/>
  <c r="L5182" i="1" l="1"/>
  <c r="P5182" i="1" s="1"/>
  <c r="L5181" i="1" l="1"/>
  <c r="P5181" i="1" s="1"/>
  <c r="L5180" i="1" l="1"/>
  <c r="P5180" i="1" s="1"/>
  <c r="L5179" i="1" l="1"/>
  <c r="P5179" i="1" s="1"/>
  <c r="Q5179" i="1" s="1"/>
  <c r="L5178" i="1" l="1"/>
  <c r="P5178" i="1" s="1"/>
  <c r="Q5178" i="1" s="1"/>
  <c r="L5177" i="1" l="1"/>
  <c r="P5177" i="1" s="1"/>
  <c r="Q5177" i="1" s="1"/>
  <c r="L5176" i="1" l="1"/>
  <c r="P5176" i="1" s="1"/>
  <c r="Q5176" i="1" s="1"/>
  <c r="L5175" i="1" l="1"/>
  <c r="P5175" i="1" s="1"/>
  <c r="Q5175" i="1" s="1"/>
  <c r="L5174" i="1" l="1"/>
  <c r="P5174" i="1" s="1"/>
  <c r="Q5174" i="1" s="1"/>
  <c r="L5173" i="1" l="1"/>
  <c r="P5173" i="1" s="1"/>
  <c r="Q5173" i="1" s="1"/>
  <c r="L5172" i="1" l="1"/>
  <c r="P5172" i="1" s="1"/>
  <c r="Q5172" i="1" s="1"/>
  <c r="L5171" i="1" l="1"/>
  <c r="P5171" i="1" s="1"/>
  <c r="Q5171" i="1" s="1"/>
  <c r="L5170" i="1" l="1"/>
  <c r="P5170" i="1" s="1"/>
  <c r="Q5170" i="1" s="1"/>
  <c r="L5169" i="1" l="1"/>
  <c r="P5169" i="1" s="1"/>
  <c r="Q5169" i="1" s="1"/>
  <c r="L5168" i="1" l="1"/>
  <c r="P5168" i="1" s="1"/>
  <c r="Q5168" i="1" s="1"/>
  <c r="L5167" i="1" l="1"/>
  <c r="P5167" i="1" s="1"/>
  <c r="Q5167" i="1" s="1"/>
  <c r="L5166" i="1" l="1"/>
  <c r="P5166" i="1" s="1"/>
  <c r="Q5166" i="1" s="1"/>
  <c r="L5165" i="1" l="1"/>
  <c r="P5165" i="1" s="1"/>
  <c r="Q5165" i="1" s="1"/>
  <c r="L5164" i="1" l="1"/>
  <c r="P5164" i="1" s="1"/>
  <c r="Q5164" i="1" s="1"/>
  <c r="L5163" i="1" l="1"/>
  <c r="P5163" i="1" s="1"/>
  <c r="Q5163" i="1" s="1"/>
  <c r="L5162" i="1" l="1"/>
  <c r="P5162" i="1" s="1"/>
  <c r="Q5162" i="1" s="1"/>
  <c r="L5161" i="1" l="1"/>
  <c r="P5161" i="1" s="1"/>
  <c r="Q5161" i="1" s="1"/>
  <c r="L5160" i="1" l="1"/>
  <c r="P5160" i="1" s="1"/>
  <c r="Q5160" i="1" s="1"/>
  <c r="L5159" i="1" l="1"/>
  <c r="P5159" i="1" s="1"/>
  <c r="Q5159" i="1" s="1"/>
  <c r="L5158" i="1" l="1"/>
  <c r="P5158" i="1" s="1"/>
  <c r="Q5158" i="1" s="1"/>
  <c r="L5157" i="1" l="1"/>
  <c r="P5157" i="1" s="1"/>
  <c r="Q5157" i="1" s="1"/>
  <c r="L5156" i="1" l="1"/>
  <c r="P5156" i="1" s="1"/>
  <c r="Q5156" i="1" s="1"/>
  <c r="L5155" i="1" l="1"/>
  <c r="P5155" i="1" s="1"/>
  <c r="Q5155" i="1" s="1"/>
  <c r="L5154" i="1" l="1"/>
  <c r="P5154" i="1" s="1"/>
  <c r="Q5154" i="1" s="1"/>
  <c r="L5153" i="1" l="1"/>
  <c r="P5153" i="1" s="1"/>
  <c r="Q5153" i="1" s="1"/>
  <c r="L5147" i="1" l="1"/>
  <c r="P5147" i="1" s="1"/>
  <c r="Q5147" i="1" s="1"/>
  <c r="L5146" i="1" l="1"/>
  <c r="P5146" i="1" s="1"/>
  <c r="Q5146" i="1" s="1"/>
  <c r="L5142" i="1" l="1"/>
  <c r="P5142" i="1" s="1"/>
  <c r="Q5142" i="1" s="1"/>
  <c r="L5141" i="1" l="1"/>
  <c r="P5141" i="1" s="1"/>
  <c r="L5140" i="1" l="1"/>
  <c r="P5140" i="1" s="1"/>
  <c r="L5139" i="1" l="1"/>
  <c r="P5139" i="1" s="1"/>
  <c r="L5138" i="1" l="1"/>
  <c r="P5138" i="1" s="1"/>
  <c r="L5137" i="1" l="1"/>
  <c r="P5137" i="1" s="1"/>
  <c r="Q5137" i="1" s="1"/>
  <c r="L5136" i="1" l="1"/>
  <c r="P5136" i="1" s="1"/>
  <c r="Q5136" i="1" s="1"/>
  <c r="L5135" i="1" l="1"/>
  <c r="P5135" i="1" s="1"/>
  <c r="Q5135" i="1" s="1"/>
  <c r="L5134" i="1" l="1"/>
  <c r="P5134" i="1" s="1"/>
  <c r="Q5134" i="1" s="1"/>
  <c r="L5133" i="1" l="1"/>
  <c r="P5133" i="1" s="1"/>
  <c r="Q5133" i="1" s="1"/>
  <c r="L5132" i="1" l="1"/>
  <c r="P5132" i="1" s="1"/>
  <c r="Q5132" i="1" s="1"/>
  <c r="L5131" i="1" l="1"/>
  <c r="P5131" i="1" s="1"/>
  <c r="Q5131" i="1" s="1"/>
  <c r="L5130" i="1" l="1"/>
  <c r="P5130" i="1" s="1"/>
  <c r="Q5130" i="1" s="1"/>
  <c r="L5129" i="1" l="1"/>
  <c r="P5129" i="1" s="1"/>
  <c r="Q5129" i="1" s="1"/>
  <c r="L5128" i="1" l="1"/>
  <c r="P5128" i="1" s="1"/>
  <c r="Q5128" i="1" s="1"/>
  <c r="L5127" i="1" l="1"/>
  <c r="P5127" i="1" s="1"/>
  <c r="Q5127" i="1" s="1"/>
  <c r="L5126" i="1" l="1"/>
  <c r="P5126" i="1" s="1"/>
  <c r="Q5126" i="1" s="1"/>
  <c r="L5125" i="1" l="1"/>
  <c r="P5125" i="1" s="1"/>
  <c r="Q5125" i="1" s="1"/>
  <c r="L5124" i="1" l="1"/>
  <c r="P5124" i="1" s="1"/>
  <c r="Q5124" i="1" s="1"/>
  <c r="L5123" i="1" l="1"/>
  <c r="P5123" i="1" s="1"/>
  <c r="Q5123" i="1" s="1"/>
  <c r="L5122" i="1" l="1"/>
  <c r="P5122" i="1" s="1"/>
  <c r="Q5122" i="1" s="1"/>
  <c r="L5121" i="1" l="1"/>
  <c r="P5121" i="1" s="1"/>
  <c r="Q5121" i="1" s="1"/>
  <c r="L5120" i="1" l="1"/>
  <c r="P5120" i="1" s="1"/>
  <c r="Q5120" i="1" s="1"/>
  <c r="L5119" i="1" l="1"/>
  <c r="P5119" i="1" s="1"/>
  <c r="L5118" i="1" l="1"/>
  <c r="P5118" i="1" s="1"/>
  <c r="Q5118" i="1" s="1"/>
  <c r="L5117" i="1" l="1"/>
  <c r="P5117" i="1" s="1"/>
  <c r="Q5117" i="1" s="1"/>
  <c r="L5116" i="1" l="1"/>
  <c r="P5116" i="1" s="1"/>
  <c r="Q5116" i="1" s="1"/>
  <c r="L5115" i="1" l="1"/>
  <c r="P5115" i="1" s="1"/>
  <c r="Q5115" i="1" s="1"/>
  <c r="L5114" i="1" l="1"/>
  <c r="P5114" i="1" s="1"/>
  <c r="Q5114" i="1" s="1"/>
  <c r="L5113" i="1" l="1"/>
  <c r="P5113" i="1" s="1"/>
  <c r="Q5113" i="1" s="1"/>
  <c r="L5112" i="1" l="1"/>
  <c r="P5112" i="1" s="1"/>
  <c r="Q5112" i="1" s="1"/>
  <c r="L5106" i="1" l="1"/>
  <c r="P5106" i="1" s="1"/>
  <c r="Q5106" i="1" s="1"/>
  <c r="L5105" i="1" l="1"/>
  <c r="P5105" i="1" s="1"/>
  <c r="Q5105" i="1" s="1"/>
  <c r="L5101" i="1" l="1"/>
  <c r="P5101" i="1" s="1"/>
  <c r="Q5101" i="1" s="1"/>
  <c r="L5100" i="1" l="1"/>
  <c r="P5100" i="1" s="1"/>
  <c r="L5099" i="1" l="1"/>
  <c r="P5099" i="1" s="1"/>
  <c r="L5098" i="1" l="1"/>
  <c r="P5098" i="1" s="1"/>
  <c r="L5097" i="1" l="1"/>
  <c r="P5097" i="1" s="1"/>
  <c r="Q5097" i="1" s="1"/>
  <c r="L5096" i="1" l="1"/>
  <c r="P5096" i="1" s="1"/>
  <c r="Q5096" i="1" s="1"/>
  <c r="L5095" i="1" l="1"/>
  <c r="P5095" i="1" s="1"/>
  <c r="Q5095" i="1" s="1"/>
  <c r="L5094" i="1" l="1"/>
  <c r="P5094" i="1" s="1"/>
  <c r="Q5094" i="1" s="1"/>
  <c r="L5093" i="1" l="1"/>
  <c r="P5093" i="1" s="1"/>
  <c r="Q5093" i="1" s="1"/>
  <c r="L5092" i="1" l="1"/>
  <c r="P5092" i="1" s="1"/>
  <c r="Q5092" i="1" s="1"/>
  <c r="L5091" i="1" l="1"/>
  <c r="P5091" i="1" s="1"/>
  <c r="Q5091" i="1" s="1"/>
  <c r="L5090" i="1" l="1"/>
  <c r="P5090" i="1" s="1"/>
  <c r="Q5090" i="1" s="1"/>
  <c r="L5089" i="1" l="1"/>
  <c r="P5089" i="1" s="1"/>
  <c r="Q5089" i="1" s="1"/>
  <c r="L5088" i="1" l="1"/>
  <c r="P5088" i="1" s="1"/>
  <c r="L5087" i="1" l="1"/>
  <c r="P5087" i="1" s="1"/>
  <c r="Q5087" i="1" s="1"/>
  <c r="L5086" i="1" l="1"/>
  <c r="P5086" i="1" s="1"/>
  <c r="Q5086" i="1" s="1"/>
  <c r="L5085" i="1" l="1"/>
  <c r="P5085" i="1" s="1"/>
  <c r="Q5085" i="1" s="1"/>
  <c r="L5084" i="1" l="1"/>
  <c r="P5084" i="1" s="1"/>
  <c r="Q5084" i="1" s="1"/>
  <c r="L5083" i="1" l="1"/>
  <c r="P5083" i="1" s="1"/>
  <c r="Q5083" i="1" s="1"/>
  <c r="L5082" i="1" l="1"/>
  <c r="P5082" i="1" s="1"/>
  <c r="Q5082" i="1" s="1"/>
  <c r="L5081" i="1" l="1"/>
  <c r="P5081" i="1" s="1"/>
  <c r="Q5081" i="1" s="1"/>
  <c r="L5080" i="1" l="1"/>
  <c r="P5080" i="1" s="1"/>
  <c r="Q5080" i="1" s="1"/>
  <c r="L5079" i="1" l="1"/>
  <c r="P5079" i="1" s="1"/>
  <c r="Q5079" i="1" s="1"/>
  <c r="L5078" i="1" l="1"/>
  <c r="P5078" i="1" s="1"/>
  <c r="Q5078" i="1" s="1"/>
  <c r="L5077" i="1" l="1"/>
  <c r="P5077" i="1" s="1"/>
  <c r="Q5077" i="1" s="1"/>
  <c r="L5076" i="1" l="1"/>
  <c r="P5076" i="1" s="1"/>
  <c r="Q5076" i="1" s="1"/>
  <c r="L5075" i="1" l="1"/>
  <c r="P5075" i="1" s="1"/>
  <c r="Q5075" i="1" s="1"/>
  <c r="L5074" i="1" l="1"/>
  <c r="P5074" i="1" s="1"/>
  <c r="Q5074" i="1" s="1"/>
  <c r="L5073" i="1" l="1"/>
  <c r="P5073" i="1" s="1"/>
  <c r="Q5073" i="1" s="1"/>
  <c r="L5072" i="1" l="1"/>
  <c r="P5072" i="1" s="1"/>
  <c r="Q5072" i="1" s="1"/>
  <c r="L5066" i="1" l="1"/>
  <c r="P5066" i="1" s="1"/>
  <c r="Q5066" i="1" s="1"/>
  <c r="L5065" i="1" l="1"/>
  <c r="P5065" i="1" s="1"/>
  <c r="Q5065" i="1" s="1"/>
  <c r="L5061" i="1" l="1"/>
  <c r="P5061" i="1" s="1"/>
  <c r="Q5061" i="1" s="1"/>
  <c r="L5060" i="1" l="1"/>
  <c r="P5060" i="1" s="1"/>
  <c r="L5059" i="1" l="1"/>
  <c r="P5059" i="1" s="1"/>
  <c r="L5058" i="1" l="1"/>
  <c r="P5058" i="1" s="1"/>
  <c r="L5057" i="1" l="1"/>
  <c r="P5057" i="1" s="1"/>
  <c r="Q5057" i="1" s="1"/>
  <c r="L5056" i="1" l="1"/>
  <c r="P5056" i="1" s="1"/>
  <c r="Q5056" i="1" s="1"/>
  <c r="L5055" i="1" l="1"/>
  <c r="P5055" i="1" s="1"/>
  <c r="Q5055" i="1" s="1"/>
  <c r="L5054" i="1" l="1"/>
  <c r="P5054" i="1" s="1"/>
  <c r="Q5054" i="1" s="1"/>
  <c r="L5053" i="1" l="1"/>
  <c r="P5053" i="1" s="1"/>
  <c r="Q5053" i="1" s="1"/>
  <c r="L5052" i="1" l="1"/>
  <c r="P5052" i="1" s="1"/>
  <c r="Q5052" i="1" s="1"/>
  <c r="L5051" i="1" l="1"/>
  <c r="P5051" i="1" s="1"/>
  <c r="Q5051" i="1" s="1"/>
  <c r="L5050" i="1" l="1"/>
  <c r="P5050" i="1" s="1"/>
  <c r="Q5050" i="1" s="1"/>
  <c r="L5049" i="1" l="1"/>
  <c r="P5049" i="1" s="1"/>
  <c r="Q5049" i="1" s="1"/>
  <c r="L5048" i="1" l="1"/>
  <c r="P5048" i="1" s="1"/>
  <c r="L5047" i="1" l="1"/>
  <c r="P5047" i="1" s="1"/>
  <c r="Q5047" i="1" s="1"/>
  <c r="L5046" i="1" l="1"/>
  <c r="P5046" i="1" s="1"/>
  <c r="Q5046" i="1" s="1"/>
  <c r="L5045" i="1" l="1"/>
  <c r="P5045" i="1" s="1"/>
  <c r="Q5045" i="1" s="1"/>
  <c r="L5044" i="1" l="1"/>
  <c r="P5044" i="1" s="1"/>
  <c r="Q5044" i="1" s="1"/>
  <c r="L5043" i="1" l="1"/>
  <c r="P5043" i="1" s="1"/>
  <c r="Q5043" i="1" s="1"/>
  <c r="L5042" i="1" l="1"/>
  <c r="P5042" i="1" s="1"/>
  <c r="Q5042" i="1" s="1"/>
  <c r="L5041" i="1" l="1"/>
  <c r="P5041" i="1" s="1"/>
  <c r="Q5041" i="1" s="1"/>
  <c r="L5040" i="1" l="1"/>
  <c r="P5040" i="1" s="1"/>
  <c r="Q5040" i="1" s="1"/>
  <c r="L5039" i="1" l="1"/>
  <c r="P5039" i="1" s="1"/>
  <c r="Q5039" i="1" s="1"/>
  <c r="L5038" i="1" l="1"/>
  <c r="P5038" i="1" s="1"/>
  <c r="Q5038" i="1" s="1"/>
  <c r="L5037" i="1" l="1"/>
  <c r="P5037" i="1" s="1"/>
  <c r="Q5037" i="1" s="1"/>
  <c r="L5036" i="1" l="1"/>
  <c r="P5036" i="1" s="1"/>
  <c r="Q5036" i="1" s="1"/>
  <c r="L5035" i="1" l="1"/>
  <c r="P5035" i="1" s="1"/>
  <c r="Q5035" i="1" s="1"/>
  <c r="L5034" i="1" l="1"/>
  <c r="P5034" i="1" s="1"/>
  <c r="Q5034" i="1" s="1"/>
  <c r="L5033" i="1" l="1"/>
  <c r="P5033" i="1" s="1"/>
  <c r="Q5033" i="1" s="1"/>
  <c r="L5032" i="1" l="1"/>
  <c r="P5032" i="1" s="1"/>
  <c r="Q5032" i="1" s="1"/>
  <c r="L5031" i="1" l="1"/>
  <c r="P5031" i="1" s="1"/>
  <c r="Q5031" i="1" s="1"/>
  <c r="L5030" i="1" l="1"/>
  <c r="P5030" i="1" s="1"/>
  <c r="Q5030" i="1" s="1"/>
  <c r="L5029" i="1" l="1"/>
  <c r="P5029" i="1" s="1"/>
  <c r="Q5029" i="1" s="1"/>
  <c r="L5028" i="1" l="1"/>
  <c r="P5028" i="1" s="1"/>
  <c r="Q5028" i="1" s="1"/>
  <c r="L5023" i="1" l="1"/>
  <c r="P5023" i="1" s="1"/>
  <c r="Q5023" i="1" s="1"/>
  <c r="L5022" i="1" l="1"/>
  <c r="P5022" i="1" s="1"/>
  <c r="Q5022" i="1" s="1"/>
  <c r="L5018" i="1" l="1"/>
  <c r="P5018" i="1" s="1"/>
  <c r="Q5018" i="1" s="1"/>
  <c r="L5017" i="1" l="1"/>
  <c r="P5017" i="1" s="1"/>
  <c r="L5016" i="1" l="1"/>
  <c r="P5016" i="1" s="1"/>
  <c r="L5015" i="1" l="1"/>
  <c r="P5015" i="1" s="1"/>
  <c r="L5014" i="1" l="1"/>
  <c r="P5014" i="1" s="1"/>
  <c r="L5013" i="1" l="1"/>
  <c r="P5013" i="1" s="1"/>
  <c r="L5012" i="1" l="1"/>
  <c r="P5012" i="1" s="1"/>
  <c r="L5011" i="1" l="1"/>
  <c r="P5011" i="1" s="1"/>
  <c r="Q5011" i="1" s="1"/>
  <c r="L5010" i="1" l="1"/>
  <c r="P5010" i="1" s="1"/>
  <c r="Q5010" i="1" s="1"/>
  <c r="L5009" i="1" l="1"/>
  <c r="P5009" i="1" s="1"/>
  <c r="Q5009" i="1" s="1"/>
  <c r="L5008" i="1" l="1"/>
  <c r="P5008" i="1" s="1"/>
  <c r="Q5008" i="1" s="1"/>
  <c r="L5007" i="1" l="1"/>
  <c r="P5007" i="1" s="1"/>
  <c r="Q5007" i="1" s="1"/>
  <c r="L5006" i="1" l="1"/>
  <c r="P5006" i="1" s="1"/>
  <c r="Q5006" i="1" s="1"/>
  <c r="L5005" i="1" l="1"/>
  <c r="P5005" i="1" s="1"/>
  <c r="Q5005" i="1" s="1"/>
  <c r="L5004" i="1" l="1"/>
  <c r="P5004" i="1" s="1"/>
  <c r="Q5004" i="1" s="1"/>
  <c r="L5003" i="1" l="1"/>
  <c r="P5003" i="1" s="1"/>
  <c r="Q5003" i="1" s="1"/>
  <c r="L5002" i="1" l="1"/>
  <c r="P5002" i="1" s="1"/>
  <c r="Q5002" i="1" s="1"/>
  <c r="L5001" i="1" l="1"/>
  <c r="P5001" i="1" s="1"/>
  <c r="Q5001" i="1" s="1"/>
  <c r="L5000" i="1" l="1"/>
  <c r="P5000" i="1" s="1"/>
  <c r="Q5000" i="1" s="1"/>
  <c r="L4999" i="1" l="1"/>
  <c r="P4999" i="1" s="1"/>
  <c r="Q4999" i="1" s="1"/>
  <c r="L4998" i="1" l="1"/>
  <c r="P4998" i="1" s="1"/>
  <c r="Q4998" i="1" s="1"/>
  <c r="L4997" i="1" l="1"/>
  <c r="P4997" i="1" s="1"/>
  <c r="Q4997" i="1" s="1"/>
  <c r="L4996" i="1" l="1"/>
  <c r="P4996" i="1" s="1"/>
  <c r="Q4996" i="1" s="1"/>
  <c r="L4995" i="1" l="1"/>
  <c r="P4995" i="1" s="1"/>
  <c r="Q4995" i="1" s="1"/>
  <c r="L4994" i="1" l="1"/>
  <c r="P4994" i="1" s="1"/>
  <c r="Q4994" i="1" s="1"/>
  <c r="L4993" i="1" l="1"/>
  <c r="P4993" i="1" s="1"/>
  <c r="Q4993" i="1" s="1"/>
  <c r="L4992" i="1" l="1"/>
  <c r="P4992" i="1" s="1"/>
  <c r="Q4992" i="1" s="1"/>
  <c r="L4991" i="1" l="1"/>
  <c r="P4991" i="1" s="1"/>
  <c r="Q4991" i="1" s="1"/>
  <c r="L4990" i="1" l="1"/>
  <c r="P4990" i="1" s="1"/>
  <c r="Q4990" i="1" s="1"/>
  <c r="L4989" i="1" l="1"/>
  <c r="P4989" i="1" s="1"/>
  <c r="Q4989" i="1" s="1"/>
  <c r="L4983" i="1" l="1"/>
  <c r="P4983" i="1" s="1"/>
  <c r="Q4983" i="1" s="1"/>
  <c r="L4982" i="1" l="1"/>
  <c r="P4982" i="1" s="1"/>
  <c r="Q4982" i="1" s="1"/>
  <c r="L4978" i="1" l="1"/>
  <c r="P4978" i="1" s="1"/>
  <c r="Q4978" i="1" s="1"/>
  <c r="L4977" i="1" l="1"/>
  <c r="P4977" i="1" s="1"/>
  <c r="L4976" i="1" l="1"/>
  <c r="P4976" i="1" s="1"/>
  <c r="L4975" i="1" l="1"/>
  <c r="P4975" i="1" s="1"/>
  <c r="L4974" i="1" l="1"/>
  <c r="P4974" i="1" s="1"/>
  <c r="L4973" i="1" l="1"/>
  <c r="P4973" i="1" s="1"/>
  <c r="Q4973" i="1" s="1"/>
  <c r="L4972" i="1" l="1"/>
  <c r="P4972" i="1" s="1"/>
  <c r="Q4972" i="1" s="1"/>
  <c r="L4971" i="1" l="1"/>
  <c r="P4971" i="1" s="1"/>
  <c r="Q4971" i="1" s="1"/>
  <c r="L4970" i="1" l="1"/>
  <c r="P4970" i="1" s="1"/>
  <c r="L4969" i="1" l="1"/>
  <c r="P4969" i="1" s="1"/>
  <c r="Q4969" i="1" s="1"/>
  <c r="L4968" i="1" l="1"/>
  <c r="P4968" i="1" s="1"/>
  <c r="Q4968" i="1" s="1"/>
  <c r="L4967" i="1" l="1"/>
  <c r="P4967" i="1" s="1"/>
  <c r="Q4967" i="1" s="1"/>
  <c r="L4966" i="1" l="1"/>
  <c r="P4966" i="1" s="1"/>
  <c r="Q4966" i="1" s="1"/>
  <c r="L4965" i="1" l="1"/>
  <c r="P4965" i="1" s="1"/>
  <c r="Q4965" i="1" s="1"/>
  <c r="L4964" i="1" l="1"/>
  <c r="P4964" i="1" s="1"/>
  <c r="Q4964" i="1" s="1"/>
  <c r="L4963" i="1" l="1"/>
  <c r="P4963" i="1" s="1"/>
  <c r="Q4963" i="1" s="1"/>
  <c r="L4962" i="1" l="1"/>
  <c r="P4962" i="1" s="1"/>
  <c r="Q4962" i="1" s="1"/>
  <c r="L4961" i="1" l="1"/>
  <c r="P4961" i="1" s="1"/>
  <c r="Q4961" i="1" s="1"/>
  <c r="L4960" i="1" l="1"/>
  <c r="P4960" i="1" s="1"/>
  <c r="Q4960" i="1" s="1"/>
  <c r="L4959" i="1" l="1"/>
  <c r="P4959" i="1" s="1"/>
  <c r="L4958" i="1" l="1"/>
  <c r="P4958" i="1" s="1"/>
  <c r="Q4958" i="1" s="1"/>
  <c r="L4957" i="1" l="1"/>
  <c r="P4957" i="1" s="1"/>
  <c r="Q4957" i="1" s="1"/>
  <c r="L4956" i="1" l="1"/>
  <c r="P4956" i="1" s="1"/>
  <c r="Q4956" i="1" s="1"/>
  <c r="L4955" i="1" l="1"/>
  <c r="P4955" i="1" s="1"/>
  <c r="Q4955" i="1" s="1"/>
  <c r="L4954" i="1" l="1"/>
  <c r="P4954" i="1" s="1"/>
  <c r="Q4954" i="1" s="1"/>
  <c r="L4953" i="1" l="1"/>
  <c r="P4953" i="1" s="1"/>
  <c r="Q4953" i="1" s="1"/>
  <c r="L4952" i="1" l="1"/>
  <c r="P4952" i="1" s="1"/>
  <c r="Q4952" i="1" s="1"/>
  <c r="L4951" i="1" l="1"/>
  <c r="P4951" i="1" s="1"/>
  <c r="Q4951" i="1" s="1"/>
  <c r="L4950" i="1" l="1"/>
  <c r="P4950" i="1" s="1"/>
  <c r="Q4950" i="1" s="1"/>
  <c r="L4949" i="1" l="1"/>
  <c r="P4949" i="1" s="1"/>
  <c r="Q4949" i="1" s="1"/>
  <c r="L4948" i="1" l="1"/>
  <c r="P4948" i="1" s="1"/>
  <c r="Q4948" i="1" s="1"/>
  <c r="L4947" i="1" l="1"/>
  <c r="P4947" i="1" s="1"/>
  <c r="Q4947" i="1" s="1"/>
  <c r="L4941" i="1" l="1"/>
  <c r="P4941" i="1" s="1"/>
  <c r="Q4941" i="1" s="1"/>
  <c r="L4940" i="1" l="1"/>
  <c r="P4940" i="1" s="1"/>
  <c r="Q4940" i="1" s="1"/>
  <c r="L4936" i="1" l="1"/>
  <c r="P4936" i="1" s="1"/>
  <c r="Q4936" i="1" s="1"/>
  <c r="L4935" i="1" l="1"/>
  <c r="P4935" i="1" s="1"/>
  <c r="L4934" i="1" l="1"/>
  <c r="P4934" i="1" s="1"/>
  <c r="L4933" i="1" l="1"/>
  <c r="P4933" i="1" s="1"/>
  <c r="L4932" i="1" l="1"/>
  <c r="P4932" i="1" s="1"/>
  <c r="Q4932" i="1" s="1"/>
  <c r="L4931" i="1" l="1"/>
  <c r="P4931" i="1" s="1"/>
  <c r="Q4931" i="1" s="1"/>
  <c r="L4930" i="1" l="1"/>
  <c r="P4930" i="1" s="1"/>
  <c r="Q4930" i="1" s="1"/>
  <c r="L4929" i="1" l="1"/>
  <c r="P4929" i="1" s="1"/>
  <c r="Q4929" i="1" s="1"/>
  <c r="L4928" i="1" l="1"/>
  <c r="P4928" i="1" s="1"/>
  <c r="Q4928" i="1" s="1"/>
  <c r="L4927" i="1" l="1"/>
  <c r="P4927" i="1" s="1"/>
  <c r="Q4927" i="1" s="1"/>
  <c r="L4926" i="1" l="1"/>
  <c r="P4926" i="1" s="1"/>
  <c r="Q4926" i="1" s="1"/>
  <c r="L4925" i="1" l="1"/>
  <c r="P4925" i="1" s="1"/>
  <c r="Q4925" i="1" s="1"/>
  <c r="L4924" i="1" l="1"/>
  <c r="P4924" i="1" s="1"/>
  <c r="Q4924" i="1" s="1"/>
  <c r="L4923" i="1" l="1"/>
  <c r="P4923" i="1" s="1"/>
  <c r="Q4923" i="1" s="1"/>
  <c r="L4922" i="1" l="1"/>
  <c r="P4922" i="1" s="1"/>
  <c r="Q4922" i="1" s="1"/>
  <c r="L4921" i="1" l="1"/>
  <c r="P4921" i="1" s="1"/>
  <c r="Q4921" i="1" s="1"/>
  <c r="L4920" i="1" l="1"/>
  <c r="P4920" i="1" s="1"/>
  <c r="Q4920" i="1" s="1"/>
  <c r="L4919" i="1" l="1"/>
  <c r="P4919" i="1" s="1"/>
  <c r="Q4919" i="1" s="1"/>
  <c r="L4918" i="1" l="1"/>
  <c r="P4918" i="1" s="1"/>
  <c r="Q4918" i="1" s="1"/>
  <c r="L4917" i="1" l="1"/>
  <c r="P4917" i="1" s="1"/>
  <c r="Q4917" i="1" s="1"/>
  <c r="L4916" i="1" l="1"/>
  <c r="P4916" i="1" s="1"/>
  <c r="Q4916" i="1" s="1"/>
  <c r="L4915" i="1" l="1"/>
  <c r="P4915" i="1" s="1"/>
  <c r="Q4915" i="1" s="1"/>
  <c r="L4914" i="1" l="1"/>
  <c r="P4914" i="1" s="1"/>
  <c r="Q4914" i="1" s="1"/>
  <c r="L4913" i="1" l="1"/>
  <c r="P4913" i="1" s="1"/>
  <c r="Q4913" i="1" s="1"/>
  <c r="L4912" i="1" l="1"/>
  <c r="P4912" i="1" s="1"/>
  <c r="Q4912" i="1" s="1"/>
  <c r="L4911" i="1" l="1"/>
  <c r="P4911" i="1" s="1"/>
  <c r="Q4911" i="1" s="1"/>
  <c r="L4910" i="1" l="1"/>
  <c r="P4910" i="1" s="1"/>
  <c r="Q4910" i="1" s="1"/>
  <c r="L4909" i="1" l="1"/>
  <c r="P4909" i="1" s="1"/>
  <c r="Q4909" i="1" s="1"/>
  <c r="L4908" i="1" l="1"/>
  <c r="P4908" i="1" s="1"/>
  <c r="Q4908" i="1" s="1"/>
  <c r="L4907" i="1" l="1"/>
  <c r="P4907" i="1" s="1"/>
  <c r="Q4907" i="1" s="1"/>
  <c r="L4906" i="1" l="1"/>
  <c r="P4906" i="1" s="1"/>
  <c r="Q4906" i="1" s="1"/>
  <c r="L4900" i="1" l="1"/>
  <c r="P4900" i="1" s="1"/>
  <c r="Q4900" i="1" s="1"/>
  <c r="L4899" i="1" l="1"/>
  <c r="P4899" i="1" s="1"/>
  <c r="Q4899" i="1" s="1"/>
  <c r="L4895" i="1" l="1"/>
  <c r="P4895" i="1" s="1"/>
  <c r="Q4895" i="1" s="1"/>
  <c r="L4894" i="1" l="1"/>
  <c r="P4894" i="1" s="1"/>
  <c r="L4893" i="1" l="1"/>
  <c r="P4893" i="1" s="1"/>
  <c r="L4892" i="1" l="1"/>
  <c r="P4892" i="1" s="1"/>
  <c r="L4891" i="1" l="1"/>
  <c r="P4891" i="1" s="1"/>
  <c r="L4890" i="1" l="1"/>
  <c r="P4890" i="1" s="1"/>
  <c r="Q4890" i="1" s="1"/>
  <c r="L4889" i="1" l="1"/>
  <c r="P4889" i="1" s="1"/>
  <c r="L4888" i="1" l="1"/>
  <c r="P4888" i="1" s="1"/>
  <c r="Q4888" i="1" s="1"/>
  <c r="L4887" i="1" l="1"/>
  <c r="P4887" i="1" s="1"/>
  <c r="Q4887" i="1" s="1"/>
  <c r="L4886" i="1" l="1"/>
  <c r="P4886" i="1" s="1"/>
  <c r="Q4886" i="1" s="1"/>
  <c r="L4885" i="1" l="1"/>
  <c r="P4885" i="1" s="1"/>
  <c r="Q4885" i="1" s="1"/>
  <c r="L4884" i="1" l="1"/>
  <c r="P4884" i="1" s="1"/>
  <c r="Q4884" i="1" s="1"/>
  <c r="L4883" i="1" l="1"/>
  <c r="P4883" i="1" s="1"/>
  <c r="Q4883" i="1" s="1"/>
  <c r="L4882" i="1" l="1"/>
  <c r="P4882" i="1" s="1"/>
  <c r="Q4882" i="1" s="1"/>
  <c r="L4881" i="1" l="1"/>
  <c r="P4881" i="1" s="1"/>
  <c r="Q4881" i="1" s="1"/>
  <c r="L4880" i="1" l="1"/>
  <c r="P4880" i="1" s="1"/>
  <c r="L4879" i="1" l="1"/>
  <c r="P4879" i="1" s="1"/>
  <c r="Q4879" i="1" s="1"/>
  <c r="L4878" i="1" l="1"/>
  <c r="P4878" i="1" s="1"/>
  <c r="Q4878" i="1" s="1"/>
  <c r="L4877" i="1" l="1"/>
  <c r="P4877" i="1" s="1"/>
  <c r="Q4877" i="1" s="1"/>
  <c r="L4876" i="1" l="1"/>
  <c r="P4876" i="1" s="1"/>
  <c r="Q4876" i="1" s="1"/>
  <c r="L4875" i="1" l="1"/>
  <c r="P4875" i="1" s="1"/>
  <c r="Q4875" i="1" s="1"/>
  <c r="L4874" i="1" l="1"/>
  <c r="P4874" i="1" s="1"/>
  <c r="Q4874" i="1" s="1"/>
  <c r="L4873" i="1" l="1"/>
  <c r="P4873" i="1" s="1"/>
  <c r="Q4873" i="1" s="1"/>
  <c r="L4872" i="1" l="1"/>
  <c r="P4872" i="1" s="1"/>
  <c r="Q4872" i="1" s="1"/>
  <c r="L4871" i="1" l="1"/>
  <c r="P4871" i="1" s="1"/>
  <c r="Q4871" i="1" s="1"/>
  <c r="L4870" i="1" l="1"/>
  <c r="P4870" i="1" s="1"/>
  <c r="Q4870" i="1" s="1"/>
  <c r="L4869" i="1" l="1"/>
  <c r="P4869" i="1" s="1"/>
  <c r="Q4869" i="1" s="1"/>
  <c r="L4868" i="1" l="1"/>
  <c r="P4868" i="1" s="1"/>
  <c r="Q4868" i="1" s="1"/>
  <c r="L4867" i="1" l="1"/>
  <c r="P4867" i="1" s="1"/>
  <c r="Q4867" i="1" s="1"/>
  <c r="L4866" i="1" l="1"/>
  <c r="P4866" i="1" s="1"/>
  <c r="Q4866" i="1" s="1"/>
  <c r="L4865" i="1" l="1"/>
  <c r="P4865" i="1" s="1"/>
  <c r="Q4865" i="1" s="1"/>
  <c r="L4864" i="1" l="1"/>
  <c r="P4864" i="1" s="1"/>
  <c r="Q4864" i="1" s="1"/>
  <c r="L4858" i="1" l="1"/>
  <c r="P4858" i="1" s="1"/>
  <c r="Q4858" i="1" s="1"/>
  <c r="L4857" i="1" l="1"/>
  <c r="P4857" i="1" s="1"/>
  <c r="Q4857" i="1" s="1"/>
  <c r="L4853" i="1" l="1"/>
  <c r="P4853" i="1" s="1"/>
  <c r="Q4853" i="1" s="1"/>
  <c r="L4852" i="1" l="1"/>
  <c r="P4852" i="1" s="1"/>
  <c r="L4851" i="1" l="1"/>
  <c r="P4851" i="1" s="1"/>
  <c r="L4850" i="1" l="1"/>
  <c r="P4850" i="1" s="1"/>
  <c r="L4849" i="1" l="1"/>
  <c r="P4849" i="1" s="1"/>
  <c r="Q4849" i="1" s="1"/>
  <c r="L4848" i="1" l="1"/>
  <c r="P4848" i="1" s="1"/>
  <c r="Q4848" i="1" s="1"/>
  <c r="L4847" i="1" l="1"/>
  <c r="P4847" i="1" s="1"/>
  <c r="Q4847" i="1" s="1"/>
  <c r="L4846" i="1" l="1"/>
  <c r="P4846" i="1" s="1"/>
  <c r="L4845" i="1" l="1"/>
  <c r="P4845" i="1" s="1"/>
  <c r="Q4845" i="1" s="1"/>
  <c r="L4844" i="1" l="1"/>
  <c r="P4844" i="1" s="1"/>
  <c r="Q4844" i="1" s="1"/>
  <c r="L4843" i="1" l="1"/>
  <c r="P4843" i="1" s="1"/>
  <c r="Q4843" i="1" s="1"/>
  <c r="L4842" i="1" l="1"/>
  <c r="P4842" i="1" s="1"/>
  <c r="Q4842" i="1" s="1"/>
  <c r="L4841" i="1" l="1"/>
  <c r="P4841" i="1" s="1"/>
  <c r="Q4841" i="1" s="1"/>
  <c r="L4840" i="1" l="1"/>
  <c r="P4840" i="1" s="1"/>
  <c r="L4839" i="1" l="1"/>
  <c r="P4839" i="1" s="1"/>
  <c r="L4838" i="1" l="1"/>
  <c r="P4838" i="1" s="1"/>
  <c r="Q4838" i="1" s="1"/>
  <c r="L4837" i="1" l="1"/>
  <c r="P4837" i="1" s="1"/>
  <c r="Q4837" i="1" s="1"/>
  <c r="L4836" i="1" l="1"/>
  <c r="P4836" i="1" s="1"/>
  <c r="Q4836" i="1" s="1"/>
  <c r="L4835" i="1" l="1"/>
  <c r="P4835" i="1" s="1"/>
  <c r="Q4835" i="1" s="1"/>
  <c r="L4834" i="1" l="1"/>
  <c r="P4834" i="1" s="1"/>
  <c r="Q4834" i="1" s="1"/>
  <c r="L4833" i="1" l="1"/>
  <c r="P4833" i="1" s="1"/>
  <c r="Q4833" i="1" s="1"/>
  <c r="L4832" i="1" l="1"/>
  <c r="P4832" i="1" s="1"/>
  <c r="Q4832" i="1" s="1"/>
  <c r="L4831" i="1" l="1"/>
  <c r="P4831" i="1" s="1"/>
  <c r="Q4831" i="1" s="1"/>
  <c r="L4830" i="1" l="1"/>
  <c r="P4830" i="1" s="1"/>
  <c r="Q4830" i="1" s="1"/>
  <c r="L4829" i="1" l="1"/>
  <c r="P4829" i="1" s="1"/>
  <c r="Q4829" i="1" s="1"/>
  <c r="L4828" i="1" l="1"/>
  <c r="P4828" i="1" s="1"/>
  <c r="Q4828" i="1" s="1"/>
  <c r="L4827" i="1" l="1"/>
  <c r="P4827" i="1" s="1"/>
  <c r="Q4827" i="1" s="1"/>
  <c r="L4826" i="1" l="1"/>
  <c r="P4826" i="1" s="1"/>
  <c r="Q4826" i="1" s="1"/>
  <c r="L4825" i="1" l="1"/>
  <c r="P4825" i="1" s="1"/>
  <c r="Q4825" i="1" s="1"/>
  <c r="L4824" i="1" l="1"/>
  <c r="P4824" i="1" s="1"/>
  <c r="Q4824" i="1" s="1"/>
  <c r="L4818" i="1" l="1"/>
  <c r="P4818" i="1" s="1"/>
  <c r="Q4818" i="1" s="1"/>
  <c r="L4817" i="1" l="1"/>
  <c r="P4817" i="1" s="1"/>
  <c r="Q4817" i="1" s="1"/>
  <c r="L4813" i="1" l="1"/>
  <c r="P4813" i="1" s="1"/>
  <c r="Q4813" i="1" s="1"/>
  <c r="L4812" i="1" l="1"/>
  <c r="P4812" i="1" s="1"/>
  <c r="Q4812" i="1" s="1"/>
  <c r="L4811" i="1" l="1"/>
  <c r="P4811" i="1" s="1"/>
  <c r="Q4811" i="1" s="1"/>
  <c r="L4810" i="1" l="1"/>
  <c r="P4810" i="1" s="1"/>
  <c r="Q4810" i="1" s="1"/>
  <c r="L4809" i="1" l="1"/>
  <c r="P4809" i="1" s="1"/>
  <c r="L4808" i="1" l="1"/>
  <c r="P4808" i="1" s="1"/>
  <c r="L4807" i="1" l="1"/>
  <c r="P4807" i="1" s="1"/>
  <c r="L4806" i="1" l="1"/>
  <c r="P4806" i="1" s="1"/>
  <c r="Q4806" i="1" s="1"/>
  <c r="L4805" i="1" l="1"/>
  <c r="P4805" i="1" s="1"/>
  <c r="Q4805" i="1" s="1"/>
  <c r="L4804" i="1" l="1"/>
  <c r="P4804" i="1" s="1"/>
  <c r="Q4804" i="1" s="1"/>
  <c r="L4803" i="1" l="1"/>
  <c r="P4803" i="1" s="1"/>
  <c r="Q4803" i="1" s="1"/>
  <c r="L4802" i="1" l="1"/>
  <c r="P4802" i="1" s="1"/>
  <c r="Q4802" i="1" s="1"/>
  <c r="L4801" i="1" l="1"/>
  <c r="P4801" i="1" s="1"/>
  <c r="Q4801" i="1" s="1"/>
  <c r="L4800" i="1" l="1"/>
  <c r="P4800" i="1" s="1"/>
  <c r="Q4800" i="1" s="1"/>
  <c r="L4799" i="1" l="1"/>
  <c r="P4799" i="1" s="1"/>
  <c r="Q4799" i="1" s="1"/>
  <c r="L4798" i="1" l="1"/>
  <c r="P4798" i="1" s="1"/>
  <c r="Q4798" i="1" s="1"/>
  <c r="L4797" i="1" l="1"/>
  <c r="P4797" i="1" s="1"/>
  <c r="Q4797" i="1" s="1"/>
  <c r="L4796" i="1" l="1"/>
  <c r="P4796" i="1" s="1"/>
  <c r="Q4796" i="1" s="1"/>
  <c r="L4795" i="1" l="1"/>
  <c r="P4795" i="1" s="1"/>
  <c r="Q4795" i="1" s="1"/>
  <c r="L4794" i="1" l="1"/>
  <c r="P4794" i="1" s="1"/>
  <c r="Q4794" i="1" s="1"/>
  <c r="L4793" i="1" l="1"/>
  <c r="P4793" i="1" s="1"/>
  <c r="Q4793" i="1" s="1"/>
  <c r="L4792" i="1" l="1"/>
  <c r="P4792" i="1" s="1"/>
  <c r="Q4792" i="1" s="1"/>
  <c r="L4791" i="1" l="1"/>
  <c r="P4791" i="1" s="1"/>
  <c r="Q4791" i="1" s="1"/>
  <c r="L4790" i="1" l="1"/>
  <c r="P4790" i="1" s="1"/>
  <c r="Q4790" i="1" s="1"/>
  <c r="L4789" i="1" l="1"/>
  <c r="P4789" i="1" s="1"/>
  <c r="Q4789" i="1" s="1"/>
  <c r="L4788" i="1" l="1"/>
  <c r="P4788" i="1" s="1"/>
  <c r="Q4788" i="1" s="1"/>
  <c r="L4787" i="1" l="1"/>
  <c r="P4787" i="1" s="1"/>
  <c r="Q4787" i="1" s="1"/>
  <c r="L4786" i="1" l="1"/>
  <c r="P4786" i="1" s="1"/>
  <c r="Q4786" i="1" s="1"/>
  <c r="L4785" i="1" l="1"/>
  <c r="P4785" i="1" s="1"/>
  <c r="Q4785" i="1" s="1"/>
  <c r="L4784" i="1" l="1"/>
  <c r="P4784" i="1" s="1"/>
  <c r="Q4784" i="1" s="1"/>
  <c r="L4783" i="1" l="1"/>
  <c r="P4783" i="1" s="1"/>
  <c r="Q4783" i="1" s="1"/>
  <c r="L4777" i="1" l="1"/>
  <c r="P4777" i="1" s="1"/>
  <c r="Q4777" i="1" s="1"/>
  <c r="L4776" i="1" l="1"/>
  <c r="P4776" i="1" s="1"/>
  <c r="Q4776" i="1" s="1"/>
  <c r="L4772" i="1" l="1"/>
  <c r="P4772" i="1" s="1"/>
  <c r="Q4772" i="1" s="1"/>
  <c r="L4771" i="1" l="1"/>
  <c r="P4771" i="1" s="1"/>
  <c r="L4770" i="1" l="1"/>
  <c r="P4770" i="1" s="1"/>
  <c r="L4769" i="1" l="1"/>
  <c r="P4769" i="1" s="1"/>
  <c r="L4768" i="1" l="1"/>
  <c r="P4768" i="1" s="1"/>
  <c r="L4767" i="1" l="1"/>
  <c r="P4767" i="1" s="1"/>
  <c r="Q4767" i="1" s="1"/>
  <c r="L4766" i="1" l="1"/>
  <c r="P4766" i="1" s="1"/>
  <c r="Q4766" i="1" s="1"/>
  <c r="L4765" i="1" l="1"/>
  <c r="P4765" i="1" s="1"/>
  <c r="Q4765" i="1" s="1"/>
  <c r="L4764" i="1" l="1"/>
  <c r="P4764" i="1" s="1"/>
  <c r="Q4764" i="1" s="1"/>
  <c r="L4763" i="1" l="1"/>
  <c r="P4763" i="1" s="1"/>
  <c r="Q4763" i="1" s="1"/>
  <c r="L4762" i="1" l="1"/>
  <c r="P4762" i="1" s="1"/>
  <c r="Q4762" i="1" s="1"/>
  <c r="L4761" i="1" l="1"/>
  <c r="P4761" i="1" s="1"/>
  <c r="Q4761" i="1" s="1"/>
  <c r="L4760" i="1" l="1"/>
  <c r="P4760" i="1" s="1"/>
  <c r="Q4760" i="1" s="1"/>
  <c r="L4759" i="1" l="1"/>
  <c r="P4759" i="1" s="1"/>
  <c r="Q4759" i="1" s="1"/>
  <c r="L4758" i="1" l="1"/>
  <c r="P4758" i="1" s="1"/>
  <c r="Q4758" i="1" s="1"/>
  <c r="L4757" i="1" l="1"/>
  <c r="P4757" i="1" s="1"/>
  <c r="Q4757" i="1" s="1"/>
  <c r="L4756" i="1" l="1"/>
  <c r="P4756" i="1" s="1"/>
  <c r="Q4756" i="1" s="1"/>
  <c r="L4755" i="1" l="1"/>
  <c r="P4755" i="1" s="1"/>
  <c r="Q4755" i="1" s="1"/>
  <c r="L4754" i="1" l="1"/>
  <c r="P4754" i="1" s="1"/>
  <c r="Q4754" i="1" s="1"/>
  <c r="L4753" i="1" l="1"/>
  <c r="P4753" i="1" s="1"/>
  <c r="Q4753" i="1" s="1"/>
  <c r="L4752" i="1" l="1"/>
  <c r="P4752" i="1" s="1"/>
  <c r="Q4752" i="1" s="1"/>
  <c r="L4751" i="1" l="1"/>
  <c r="P4751" i="1" s="1"/>
  <c r="Q4751" i="1" s="1"/>
  <c r="L4750" i="1" l="1"/>
  <c r="P4750" i="1" s="1"/>
  <c r="Q4750" i="1" s="1"/>
  <c r="L4749" i="1" l="1"/>
  <c r="P4749" i="1" s="1"/>
  <c r="L4748" i="1" l="1"/>
  <c r="P4748" i="1" s="1"/>
  <c r="Q4748" i="1" s="1"/>
  <c r="L4747" i="1" l="1"/>
  <c r="P4747" i="1" s="1"/>
  <c r="Q4747" i="1" s="1"/>
  <c r="L4746" i="1" l="1"/>
  <c r="P4746" i="1" s="1"/>
  <c r="Q4746" i="1" s="1"/>
  <c r="L4745" i="1" l="1"/>
  <c r="P4745" i="1" s="1"/>
  <c r="Q4745" i="1" s="1"/>
  <c r="L4744" i="1" l="1"/>
  <c r="P4744" i="1" s="1"/>
  <c r="Q4744" i="1" s="1"/>
  <c r="L4743" i="1" l="1"/>
  <c r="P4743" i="1" s="1"/>
  <c r="Q4743" i="1" s="1"/>
  <c r="L4742" i="1" l="1"/>
  <c r="P4742" i="1" s="1"/>
  <c r="Q4742" i="1" s="1"/>
  <c r="L4736" i="1" l="1"/>
  <c r="P4736" i="1" s="1"/>
  <c r="Q4736" i="1" s="1"/>
  <c r="L4735" i="1" l="1"/>
  <c r="P4735" i="1" s="1"/>
  <c r="Q4735" i="1" s="1"/>
  <c r="L4731" i="1" l="1"/>
  <c r="P4731" i="1" s="1"/>
  <c r="Q4731" i="1" s="1"/>
  <c r="L4730" i="1" l="1"/>
  <c r="P4730" i="1" s="1"/>
  <c r="L4729" i="1" l="1"/>
  <c r="P4729" i="1" s="1"/>
  <c r="L4728" i="1" l="1"/>
  <c r="P4728" i="1" s="1"/>
  <c r="L4727" i="1" l="1"/>
  <c r="P4727" i="1" s="1"/>
  <c r="L4726" i="1" l="1"/>
  <c r="P4726" i="1" s="1"/>
  <c r="Q4726" i="1" s="1"/>
  <c r="L4725" i="1" l="1"/>
  <c r="P4725" i="1" s="1"/>
  <c r="Q4725" i="1" s="1"/>
  <c r="L4724" i="1" l="1"/>
  <c r="P4724" i="1" s="1"/>
  <c r="Q4724" i="1" s="1"/>
  <c r="L4723" i="1" l="1"/>
  <c r="P4723" i="1" s="1"/>
  <c r="Q4723" i="1" s="1"/>
  <c r="L4722" i="1" l="1"/>
  <c r="P4722" i="1" s="1"/>
  <c r="Q4722" i="1" s="1"/>
  <c r="L4721" i="1" l="1"/>
  <c r="P4721" i="1" s="1"/>
  <c r="Q4721" i="1" s="1"/>
  <c r="L4720" i="1" l="1"/>
  <c r="P4720" i="1" s="1"/>
  <c r="Q4720" i="1" s="1"/>
  <c r="L4719" i="1" l="1"/>
  <c r="P4719" i="1" s="1"/>
  <c r="L4718" i="1" l="1"/>
  <c r="P4718" i="1" s="1"/>
  <c r="Q4718" i="1" s="1"/>
  <c r="L4717" i="1" l="1"/>
  <c r="P4717" i="1" s="1"/>
  <c r="Q4717" i="1" s="1"/>
  <c r="L4716" i="1" l="1"/>
  <c r="P4716" i="1" s="1"/>
  <c r="Q4716" i="1" s="1"/>
  <c r="L4715" i="1" l="1"/>
  <c r="P4715" i="1" s="1"/>
  <c r="Q4715" i="1" s="1"/>
  <c r="L4714" i="1" l="1"/>
  <c r="P4714" i="1" s="1"/>
  <c r="Q4714" i="1" s="1"/>
  <c r="L4713" i="1" l="1"/>
  <c r="P4713" i="1" s="1"/>
  <c r="Q4713" i="1" s="1"/>
  <c r="L4712" i="1" l="1"/>
  <c r="P4712" i="1" s="1"/>
  <c r="Q4712" i="1" s="1"/>
  <c r="L4711" i="1" l="1"/>
  <c r="P4711" i="1" s="1"/>
  <c r="Q4711" i="1" s="1"/>
  <c r="L4710" i="1" l="1"/>
  <c r="P4710" i="1" s="1"/>
  <c r="Q4710" i="1" s="1"/>
  <c r="L4709" i="1" l="1"/>
  <c r="P4709" i="1" s="1"/>
  <c r="Q4709" i="1" s="1"/>
  <c r="L4708" i="1" l="1"/>
  <c r="P4708" i="1" s="1"/>
  <c r="Q4708" i="1" s="1"/>
  <c r="L4707" i="1" l="1"/>
  <c r="P4707" i="1" s="1"/>
  <c r="Q4707" i="1" s="1"/>
  <c r="L4706" i="1" l="1"/>
  <c r="P4706" i="1" s="1"/>
  <c r="Q4706" i="1" s="1"/>
  <c r="L4705" i="1" l="1"/>
  <c r="P4705" i="1" s="1"/>
  <c r="Q4705" i="1" s="1"/>
  <c r="L4704" i="1" l="1"/>
  <c r="P4704" i="1" s="1"/>
  <c r="Q4704" i="1" s="1"/>
  <c r="L4703" i="1" l="1"/>
  <c r="P4703" i="1" s="1"/>
  <c r="Q4703" i="1" s="1"/>
  <c r="L4702" i="1" l="1"/>
  <c r="P4702" i="1" s="1"/>
  <c r="Q4702" i="1" s="1"/>
  <c r="L4701" i="1" l="1"/>
  <c r="P4701" i="1" s="1"/>
  <c r="Q4701" i="1" s="1"/>
  <c r="L4695" i="1" l="1"/>
  <c r="P4695" i="1" s="1"/>
  <c r="Q4695" i="1" s="1"/>
  <c r="L4694" i="1" l="1"/>
  <c r="P4694" i="1" s="1"/>
  <c r="Q4694" i="1" s="1"/>
  <c r="L4690" i="1" l="1"/>
  <c r="P4690" i="1" s="1"/>
  <c r="Q4690" i="1" s="1"/>
  <c r="L4689" i="1" l="1"/>
  <c r="P4689" i="1" s="1"/>
  <c r="L4688" i="1" l="1"/>
  <c r="P4688" i="1" s="1"/>
  <c r="Q4688" i="1" s="1"/>
  <c r="L4687" i="1" l="1"/>
  <c r="P4687" i="1" s="1"/>
  <c r="Q4687" i="1" s="1"/>
  <c r="L4686" i="1" l="1"/>
  <c r="P4686" i="1" s="1"/>
  <c r="Q4686" i="1" s="1"/>
  <c r="L4685" i="1" l="1"/>
  <c r="P4685" i="1" s="1"/>
  <c r="Q4685" i="1" s="1"/>
  <c r="L4684" i="1" l="1"/>
  <c r="P4684" i="1" s="1"/>
  <c r="Q4684" i="1" s="1"/>
  <c r="L4683" i="1" l="1"/>
  <c r="P4683" i="1" s="1"/>
  <c r="Q4683" i="1" s="1"/>
  <c r="L4682" i="1" l="1"/>
  <c r="P4682" i="1" s="1"/>
  <c r="Q4682" i="1" s="1"/>
  <c r="L4681" i="1" l="1"/>
  <c r="P4681" i="1" s="1"/>
  <c r="Q4681" i="1" s="1"/>
  <c r="L4680" i="1" l="1"/>
  <c r="P4680" i="1" s="1"/>
  <c r="Q4680" i="1" s="1"/>
  <c r="L4679" i="1" l="1"/>
  <c r="P4679" i="1" s="1"/>
  <c r="Q4679" i="1" s="1"/>
  <c r="L4678" i="1" l="1"/>
  <c r="P4678" i="1" s="1"/>
  <c r="Q4678" i="1" s="1"/>
  <c r="L4677" i="1" l="1"/>
  <c r="P4677" i="1" s="1"/>
  <c r="Q4677" i="1" s="1"/>
  <c r="L4676" i="1" l="1"/>
  <c r="P4676" i="1" s="1"/>
  <c r="Q4676" i="1" s="1"/>
  <c r="L4675" i="1" l="1"/>
  <c r="P4675" i="1" s="1"/>
  <c r="Q4675" i="1" s="1"/>
  <c r="L4674" i="1" l="1"/>
  <c r="P4674" i="1" s="1"/>
  <c r="Q4674" i="1" s="1"/>
  <c r="L4673" i="1" l="1"/>
  <c r="P4673" i="1" s="1"/>
  <c r="Q4673" i="1" s="1"/>
  <c r="L4672" i="1" l="1"/>
  <c r="P4672" i="1" s="1"/>
  <c r="Q4672" i="1" s="1"/>
  <c r="L4671" i="1" l="1"/>
  <c r="P4671" i="1" s="1"/>
  <c r="Q4671" i="1" s="1"/>
  <c r="L4670" i="1" l="1"/>
  <c r="P4670" i="1" s="1"/>
  <c r="Q4670" i="1" s="1"/>
  <c r="L4669" i="1" l="1"/>
  <c r="P4669" i="1" s="1"/>
  <c r="Q4669" i="1" s="1"/>
  <c r="L4668" i="1" l="1"/>
  <c r="P4668" i="1" s="1"/>
  <c r="Q4668" i="1" s="1"/>
  <c r="L4667" i="1" l="1"/>
  <c r="P4667" i="1" s="1"/>
  <c r="L4666" i="1" l="1"/>
  <c r="P4666" i="1" s="1"/>
  <c r="Q4666" i="1" s="1"/>
  <c r="L4665" i="1" l="1"/>
  <c r="P4665" i="1" s="1"/>
  <c r="Q4665" i="1" s="1"/>
  <c r="L4664" i="1" l="1"/>
  <c r="P4664" i="1" s="1"/>
  <c r="Q4664" i="1" s="1"/>
  <c r="L4663" i="1" l="1"/>
  <c r="P4663" i="1" s="1"/>
  <c r="Q4663" i="1" s="1"/>
  <c r="L4662" i="1" l="1"/>
  <c r="P4662" i="1" s="1"/>
  <c r="Q4662" i="1" s="1"/>
  <c r="L4661" i="1" l="1"/>
  <c r="P4661" i="1" s="1"/>
  <c r="Q4661" i="1" s="1"/>
  <c r="L4660" i="1" l="1"/>
  <c r="P4660" i="1" s="1"/>
  <c r="Q4660" i="1" s="1"/>
  <c r="L4654" i="1" l="1"/>
  <c r="P4654" i="1" s="1"/>
  <c r="Q4654" i="1" s="1"/>
  <c r="L4653" i="1" l="1"/>
  <c r="P4653" i="1" s="1"/>
  <c r="Q4653" i="1" s="1"/>
  <c r="L4649" i="1" l="1"/>
  <c r="P4649" i="1" s="1"/>
  <c r="Q4649" i="1" s="1"/>
  <c r="L4648" i="1" l="1"/>
  <c r="P4648" i="1" s="1"/>
  <c r="L4647" i="1" l="1"/>
  <c r="P4647" i="1" s="1"/>
  <c r="L4646" i="1" l="1"/>
  <c r="P4646" i="1" s="1"/>
  <c r="L4645" i="1" l="1"/>
  <c r="P4645" i="1" s="1"/>
  <c r="Q4645" i="1" s="1"/>
  <c r="L4644" i="1" l="1"/>
  <c r="P4644" i="1" s="1"/>
  <c r="Q4644" i="1" s="1"/>
  <c r="L4643" i="1" l="1"/>
  <c r="P4643" i="1" s="1"/>
  <c r="Q4643" i="1" s="1"/>
  <c r="L4642" i="1" l="1"/>
  <c r="P4642" i="1" s="1"/>
  <c r="Q4642" i="1" s="1"/>
  <c r="L4641" i="1" l="1"/>
  <c r="P4641" i="1" s="1"/>
  <c r="Q4641" i="1" s="1"/>
  <c r="L4640" i="1" l="1"/>
  <c r="P4640" i="1" s="1"/>
  <c r="Q4640" i="1" s="1"/>
  <c r="L4639" i="1" l="1"/>
  <c r="P4639" i="1" s="1"/>
  <c r="Q4639" i="1" s="1"/>
  <c r="L4638" i="1" l="1"/>
  <c r="P4638" i="1" s="1"/>
  <c r="Q4638" i="1" s="1"/>
  <c r="L4637" i="1" l="1"/>
  <c r="P4637" i="1" s="1"/>
  <c r="Q4637" i="1" s="1"/>
  <c r="L4636" i="1" l="1"/>
  <c r="P4636" i="1" s="1"/>
  <c r="Q4636" i="1" s="1"/>
  <c r="L4635" i="1" l="1"/>
  <c r="P4635" i="1" s="1"/>
  <c r="Q4635" i="1" s="1"/>
  <c r="L4634" i="1" l="1"/>
  <c r="P4634" i="1" s="1"/>
  <c r="Q4634" i="1" s="1"/>
  <c r="L4633" i="1" l="1"/>
  <c r="P4633" i="1" s="1"/>
  <c r="Q4633" i="1" s="1"/>
  <c r="L4632" i="1" l="1"/>
  <c r="P4632" i="1" s="1"/>
  <c r="Q4632" i="1" s="1"/>
  <c r="L4631" i="1" l="1"/>
  <c r="P4631" i="1" s="1"/>
  <c r="Q4631" i="1" s="1"/>
  <c r="L4630" i="1" l="1"/>
  <c r="P4630" i="1" s="1"/>
  <c r="Q4630" i="1" s="1"/>
  <c r="L4629" i="1" l="1"/>
  <c r="P4629" i="1" s="1"/>
  <c r="Q4629" i="1" s="1"/>
  <c r="L4628" i="1" l="1"/>
  <c r="P4628" i="1" s="1"/>
  <c r="Q4628" i="1" s="1"/>
  <c r="L4627" i="1" l="1"/>
  <c r="P4627" i="1" s="1"/>
  <c r="Q4627" i="1" s="1"/>
  <c r="L4626" i="1" l="1"/>
  <c r="P4626" i="1" s="1"/>
  <c r="Q4626" i="1" s="1"/>
  <c r="L4625" i="1" l="1"/>
  <c r="P4625" i="1" s="1"/>
  <c r="Q4625" i="1" s="1"/>
  <c r="L4624" i="1" l="1"/>
  <c r="P4624" i="1" s="1"/>
  <c r="Q4624" i="1" s="1"/>
  <c r="L4623" i="1" l="1"/>
  <c r="P4623" i="1" s="1"/>
  <c r="Q4623" i="1" s="1"/>
  <c r="L4622" i="1" l="1"/>
  <c r="P4622" i="1" s="1"/>
  <c r="Q4622" i="1" s="1"/>
  <c r="L4621" i="1" l="1"/>
  <c r="P4621" i="1" s="1"/>
  <c r="Q4621" i="1" s="1"/>
  <c r="L4620" i="1" l="1"/>
  <c r="P4620" i="1" s="1"/>
  <c r="Q4620" i="1" s="1"/>
  <c r="L4614" i="1" l="1"/>
  <c r="P4614" i="1" s="1"/>
  <c r="Q4614" i="1" s="1"/>
  <c r="L4611" i="1" l="1"/>
  <c r="P4611" i="1" s="1"/>
  <c r="Q4611" i="1" s="1"/>
  <c r="L4610" i="1" l="1"/>
  <c r="P4610" i="1" s="1"/>
  <c r="Q4610" i="1" s="1"/>
  <c r="L4606" i="1" l="1"/>
  <c r="P4606" i="1" s="1"/>
  <c r="Q4606" i="1" s="1"/>
  <c r="L4605" i="1" l="1"/>
  <c r="P4605" i="1" s="1"/>
  <c r="Q4605" i="1" s="1"/>
  <c r="L4604" i="1" l="1"/>
  <c r="P4604" i="1" s="1"/>
  <c r="Q4604" i="1" s="1"/>
  <c r="L4603" i="1" l="1"/>
  <c r="P4603" i="1" s="1"/>
  <c r="Q4603" i="1" s="1"/>
  <c r="L4602" i="1" l="1"/>
  <c r="P4602" i="1" s="1"/>
  <c r="Q4602" i="1" s="1"/>
  <c r="L4601" i="1" l="1"/>
  <c r="P4601" i="1" s="1"/>
  <c r="Q4601" i="1" s="1"/>
  <c r="L4600" i="1" l="1"/>
  <c r="P4600" i="1" s="1"/>
  <c r="Q4600" i="1" s="1"/>
  <c r="L4599" i="1" l="1"/>
  <c r="P4599" i="1" s="1"/>
  <c r="Q4599" i="1" s="1"/>
  <c r="L4598" i="1" l="1"/>
  <c r="P4598" i="1" s="1"/>
  <c r="Q4598" i="1" s="1"/>
  <c r="L4597" i="1" l="1"/>
  <c r="P4597" i="1" s="1"/>
  <c r="Q4597" i="1" s="1"/>
  <c r="L4596" i="1" l="1"/>
  <c r="P4596" i="1" s="1"/>
  <c r="Q4596" i="1" s="1"/>
  <c r="L4595" i="1" l="1"/>
  <c r="P4595" i="1" s="1"/>
  <c r="Q4595" i="1" s="1"/>
  <c r="L4594" i="1" l="1"/>
  <c r="P4594" i="1" s="1"/>
  <c r="Q4594" i="1" s="1"/>
  <c r="L4593" i="1" l="1"/>
  <c r="P4593" i="1" s="1"/>
  <c r="Q4593" i="1" s="1"/>
  <c r="L4592" i="1" l="1"/>
  <c r="P4592" i="1" s="1"/>
  <c r="Q4592" i="1" s="1"/>
  <c r="L4591" i="1" l="1"/>
  <c r="P4591" i="1" s="1"/>
  <c r="Q4591" i="1" s="1"/>
  <c r="L4590" i="1" l="1"/>
  <c r="P4590" i="1" s="1"/>
  <c r="Q4590" i="1" s="1"/>
  <c r="L4589" i="1" l="1"/>
  <c r="P4589" i="1" s="1"/>
  <c r="Q4589" i="1" s="1"/>
  <c r="L4588" i="1" l="1"/>
  <c r="P4588" i="1" s="1"/>
  <c r="Q4588" i="1" s="1"/>
  <c r="L4587" i="1" l="1"/>
  <c r="P4587" i="1" s="1"/>
  <c r="Q4587" i="1" s="1"/>
  <c r="L4586" i="1" l="1"/>
  <c r="P4586" i="1" s="1"/>
  <c r="Q4586" i="1" s="1"/>
  <c r="L4585" i="1" l="1"/>
  <c r="P4585" i="1" s="1"/>
  <c r="Q4585" i="1" s="1"/>
  <c r="L4584" i="1" l="1"/>
  <c r="P4584" i="1" s="1"/>
  <c r="Q4584" i="1" s="1"/>
  <c r="L4583" i="1" l="1"/>
  <c r="P4583" i="1" s="1"/>
  <c r="Q4583" i="1" s="1"/>
  <c r="L4582" i="1" l="1"/>
  <c r="P4582" i="1" s="1"/>
  <c r="Q4582" i="1" s="1"/>
  <c r="L4581" i="1" l="1"/>
  <c r="P4581" i="1" s="1"/>
  <c r="Q4581" i="1" s="1"/>
  <c r="L4580" i="1" l="1"/>
  <c r="P4580" i="1" s="1"/>
  <c r="Q4580" i="1" s="1"/>
  <c r="L4579" i="1" l="1"/>
  <c r="P4579" i="1" s="1"/>
  <c r="Q4579" i="1" s="1"/>
  <c r="L4578" i="1" l="1"/>
  <c r="P4578" i="1" s="1"/>
  <c r="Q4578" i="1" s="1"/>
  <c r="L4577" i="1" l="1"/>
  <c r="P4577" i="1" s="1"/>
  <c r="Q4577" i="1" s="1"/>
  <c r="L4570" i="1" l="1"/>
  <c r="P4570" i="1" s="1"/>
  <c r="Q4570" i="1" s="1"/>
  <c r="L4567" i="1" l="1"/>
  <c r="P4567" i="1" s="1"/>
  <c r="Q4567" i="1" s="1"/>
  <c r="L4566" i="1" l="1"/>
  <c r="P4566" i="1" s="1"/>
  <c r="Q4566" i="1" s="1"/>
  <c r="L4562" i="1" l="1"/>
  <c r="P4562" i="1" s="1"/>
  <c r="Q4562" i="1" s="1"/>
  <c r="L4561" i="1" l="1"/>
  <c r="P4561" i="1" s="1"/>
  <c r="Q4561" i="1" s="1"/>
  <c r="L4560" i="1" l="1"/>
  <c r="P4560" i="1" s="1"/>
  <c r="Q4560" i="1" s="1"/>
  <c r="L4559" i="1" l="1"/>
  <c r="P4559" i="1" s="1"/>
  <c r="Q4559" i="1" s="1"/>
  <c r="L4558" i="1" l="1"/>
  <c r="P4558" i="1" s="1"/>
  <c r="Q4558" i="1" s="1"/>
  <c r="L4557" i="1" l="1"/>
  <c r="P4557" i="1" s="1"/>
  <c r="Q4557" i="1" s="1"/>
  <c r="L4556" i="1" l="1"/>
  <c r="P4556" i="1" s="1"/>
  <c r="Q4556" i="1" s="1"/>
  <c r="L4555" i="1" l="1"/>
  <c r="P4555" i="1" s="1"/>
  <c r="Q4555" i="1" s="1"/>
  <c r="L4554" i="1" l="1"/>
  <c r="P4554" i="1" s="1"/>
  <c r="Q4554" i="1" s="1"/>
  <c r="L4553" i="1" l="1"/>
  <c r="P4553" i="1" s="1"/>
  <c r="Q4553" i="1" s="1"/>
  <c r="L4552" i="1" l="1"/>
  <c r="P4552" i="1" s="1"/>
  <c r="Q4552" i="1" s="1"/>
  <c r="L4551" i="1" l="1"/>
  <c r="P4551" i="1" s="1"/>
  <c r="Q4551" i="1" s="1"/>
  <c r="L4550" i="1" l="1"/>
  <c r="P4550" i="1" s="1"/>
  <c r="Q4550" i="1" s="1"/>
  <c r="L4549" i="1" l="1"/>
  <c r="P4549" i="1" s="1"/>
  <c r="Q4549" i="1" s="1"/>
  <c r="L4548" i="1" l="1"/>
  <c r="P4548" i="1" s="1"/>
  <c r="Q4548" i="1" s="1"/>
  <c r="L4547" i="1" l="1"/>
  <c r="P4547" i="1" s="1"/>
  <c r="Q4547" i="1" s="1"/>
  <c r="L4546" i="1" l="1"/>
  <c r="P4546" i="1" s="1"/>
  <c r="Q4546" i="1" s="1"/>
  <c r="L4545" i="1" l="1"/>
  <c r="P4545" i="1" s="1"/>
  <c r="Q4545" i="1" s="1"/>
  <c r="L4544" i="1" l="1"/>
  <c r="P4544" i="1" s="1"/>
  <c r="Q4544" i="1" s="1"/>
  <c r="L4543" i="1" l="1"/>
  <c r="P4543" i="1" s="1"/>
  <c r="Q4543" i="1" s="1"/>
  <c r="L4542" i="1" l="1"/>
  <c r="P4542" i="1" s="1"/>
  <c r="Q4542" i="1" s="1"/>
  <c r="L4541" i="1" l="1"/>
  <c r="P4541" i="1" s="1"/>
  <c r="Q4541" i="1" s="1"/>
  <c r="L4540" i="1" l="1"/>
  <c r="P4540" i="1" s="1"/>
  <c r="Q4540" i="1" s="1"/>
  <c r="L4539" i="1" l="1"/>
  <c r="P4539" i="1" s="1"/>
  <c r="Q4539" i="1" s="1"/>
  <c r="L4538" i="1" l="1"/>
  <c r="P4538" i="1" s="1"/>
  <c r="Q4538" i="1" s="1"/>
  <c r="L4537" i="1" l="1"/>
  <c r="P4537" i="1" s="1"/>
  <c r="Q4537" i="1" s="1"/>
  <c r="L4536" i="1" l="1"/>
  <c r="P4536" i="1" s="1"/>
  <c r="Q4536" i="1" s="1"/>
  <c r="L4535" i="1" l="1"/>
  <c r="P4535" i="1" s="1"/>
  <c r="Q4535" i="1" s="1"/>
  <c r="L4534" i="1" l="1"/>
  <c r="P4534" i="1" s="1"/>
  <c r="Q4534" i="1" s="1"/>
  <c r="L4528" i="1" l="1"/>
  <c r="P4528" i="1" s="1"/>
  <c r="Q4528" i="1" s="1"/>
  <c r="L4527" i="1" l="1"/>
  <c r="P4527" i="1" s="1"/>
  <c r="Q4527" i="1" s="1"/>
  <c r="L4523" i="1" l="1"/>
  <c r="P4523" i="1" s="1"/>
  <c r="Q4523" i="1" s="1"/>
  <c r="L4522" i="1" l="1"/>
  <c r="P4522" i="1" s="1"/>
  <c r="L4521" i="1" l="1"/>
  <c r="P4521" i="1" s="1"/>
  <c r="L4520" i="1" l="1"/>
  <c r="P4520" i="1" s="1"/>
  <c r="L4519" i="1" l="1"/>
  <c r="P4519" i="1" s="1"/>
  <c r="Q4519" i="1" s="1"/>
  <c r="L4518" i="1" l="1"/>
  <c r="P4518" i="1" s="1"/>
  <c r="Q4518" i="1" s="1"/>
  <c r="L4517" i="1" l="1"/>
  <c r="P4517" i="1" s="1"/>
  <c r="Q4517" i="1" s="1"/>
  <c r="L4516" i="1" l="1"/>
  <c r="P4516" i="1" s="1"/>
  <c r="Q4516" i="1" s="1"/>
  <c r="L4515" i="1" l="1"/>
  <c r="P4515" i="1" s="1"/>
  <c r="Q4515" i="1" s="1"/>
  <c r="L4514" i="1" l="1"/>
  <c r="P4514" i="1" s="1"/>
  <c r="Q4514" i="1" s="1"/>
  <c r="L4513" i="1" l="1"/>
  <c r="P4513" i="1" s="1"/>
  <c r="Q4513" i="1" s="1"/>
  <c r="L4512" i="1" l="1"/>
  <c r="P4512" i="1" s="1"/>
  <c r="Q4512" i="1" s="1"/>
  <c r="L4511" i="1" l="1"/>
  <c r="P4511" i="1" s="1"/>
  <c r="Q4511" i="1" s="1"/>
  <c r="L4510" i="1" l="1"/>
  <c r="P4510" i="1" s="1"/>
  <c r="Q4510" i="1" s="1"/>
  <c r="L4509" i="1" l="1"/>
  <c r="P4509" i="1" s="1"/>
  <c r="Q4509" i="1" s="1"/>
  <c r="L4508" i="1" l="1"/>
  <c r="P4508" i="1" s="1"/>
  <c r="Q4508" i="1" s="1"/>
  <c r="L4507" i="1" l="1"/>
  <c r="P4507" i="1" s="1"/>
  <c r="Q4507" i="1" s="1"/>
  <c r="L4506" i="1" l="1"/>
  <c r="P4506" i="1" s="1"/>
  <c r="Q4506" i="1" s="1"/>
  <c r="L4505" i="1" l="1"/>
  <c r="P4505" i="1" s="1"/>
  <c r="Q4505" i="1" s="1"/>
  <c r="L4504" i="1" l="1"/>
  <c r="P4504" i="1" s="1"/>
  <c r="Q4504" i="1" s="1"/>
  <c r="L4503" i="1" l="1"/>
  <c r="P4503" i="1" s="1"/>
  <c r="Q4503" i="1" s="1"/>
  <c r="L4502" i="1" l="1"/>
  <c r="P4502" i="1" s="1"/>
  <c r="Q4502" i="1" s="1"/>
  <c r="L4501" i="1" l="1"/>
  <c r="P4501" i="1" s="1"/>
  <c r="Q4501" i="1" s="1"/>
  <c r="L4500" i="1" l="1"/>
  <c r="P4500" i="1" s="1"/>
  <c r="Q4500" i="1" s="1"/>
  <c r="L4499" i="1" l="1"/>
  <c r="P4499" i="1" s="1"/>
  <c r="Q4499" i="1" s="1"/>
  <c r="L4498" i="1" l="1"/>
  <c r="P4498" i="1" s="1"/>
  <c r="Q4498" i="1" s="1"/>
  <c r="L4497" i="1" l="1"/>
  <c r="P4497" i="1" s="1"/>
  <c r="Q4497" i="1" s="1"/>
  <c r="L4496" i="1" l="1"/>
  <c r="P4496" i="1" s="1"/>
  <c r="Q4496" i="1" s="1"/>
  <c r="L4495" i="1" l="1"/>
  <c r="P4495" i="1" s="1"/>
  <c r="Q4495" i="1" s="1"/>
  <c r="L4494" i="1" l="1"/>
  <c r="P4494" i="1" s="1"/>
  <c r="Q4494" i="1" s="1"/>
  <c r="L4488" i="1" l="1"/>
  <c r="P4488" i="1" s="1"/>
  <c r="Q4488" i="1" s="1"/>
  <c r="L4487" i="1" l="1"/>
  <c r="P4487" i="1" s="1"/>
  <c r="Q4487" i="1" s="1"/>
  <c r="L4483" i="1" l="1"/>
  <c r="P4483" i="1" s="1"/>
  <c r="Q4483" i="1" s="1"/>
  <c r="L4482" i="1" l="1"/>
  <c r="P4482" i="1" s="1"/>
  <c r="L4481" i="1" l="1"/>
  <c r="P4481" i="1" s="1"/>
  <c r="L4480" i="1" l="1"/>
  <c r="P4480" i="1" s="1"/>
  <c r="L4479" i="1" l="1"/>
  <c r="P4479" i="1" s="1"/>
  <c r="L4478" i="1" l="1"/>
  <c r="P4478" i="1" s="1"/>
  <c r="Q4478" i="1" s="1"/>
  <c r="L4477" i="1" l="1"/>
  <c r="P4477" i="1" s="1"/>
  <c r="Q4477" i="1" s="1"/>
  <c r="L4476" i="1" l="1"/>
  <c r="P4476" i="1" s="1"/>
  <c r="Q4476" i="1" s="1"/>
  <c r="L4475" i="1" l="1"/>
  <c r="P4475" i="1" s="1"/>
  <c r="Q4475" i="1" s="1"/>
  <c r="L4474" i="1" l="1"/>
  <c r="P4474" i="1" s="1"/>
  <c r="Q4474" i="1" s="1"/>
  <c r="L4473" i="1" l="1"/>
  <c r="P4473" i="1" s="1"/>
  <c r="Q4473" i="1" s="1"/>
  <c r="L4472" i="1" l="1"/>
  <c r="P4472" i="1" s="1"/>
  <c r="Q4472" i="1" s="1"/>
  <c r="L4471" i="1" l="1"/>
  <c r="P4471" i="1" s="1"/>
  <c r="Q4471" i="1" s="1"/>
  <c r="L4470" i="1" l="1"/>
  <c r="P4470" i="1" s="1"/>
  <c r="Q4470" i="1" s="1"/>
  <c r="L4469" i="1" l="1"/>
  <c r="P4469" i="1" s="1"/>
  <c r="Q4469" i="1" s="1"/>
  <c r="L4468" i="1" l="1"/>
  <c r="P4468" i="1" s="1"/>
  <c r="Q4468" i="1" s="1"/>
  <c r="L4467" i="1" l="1"/>
  <c r="P4467" i="1" s="1"/>
  <c r="Q4467" i="1" s="1"/>
  <c r="L4466" i="1" l="1"/>
  <c r="P4466" i="1" s="1"/>
  <c r="Q4466" i="1" s="1"/>
  <c r="L4465" i="1" l="1"/>
  <c r="P4465" i="1" s="1"/>
  <c r="Q4465" i="1" s="1"/>
  <c r="L4464" i="1" l="1"/>
  <c r="P4464" i="1" s="1"/>
  <c r="Q4464" i="1" s="1"/>
  <c r="L4463" i="1" l="1"/>
  <c r="P4463" i="1" s="1"/>
  <c r="Q4463" i="1" s="1"/>
  <c r="L4462" i="1" l="1"/>
  <c r="P4462" i="1" s="1"/>
  <c r="Q4462" i="1" s="1"/>
  <c r="L4461" i="1" l="1"/>
  <c r="P4461" i="1" s="1"/>
  <c r="Q4461" i="1" s="1"/>
  <c r="L4460" i="1" l="1"/>
  <c r="P4460" i="1" s="1"/>
  <c r="Q4460" i="1" s="1"/>
  <c r="L4459" i="1" l="1"/>
  <c r="P4459" i="1" s="1"/>
  <c r="Q4459" i="1" s="1"/>
  <c r="L4458" i="1" l="1"/>
  <c r="P4458" i="1" s="1"/>
  <c r="Q4458" i="1" s="1"/>
  <c r="L4457" i="1" l="1"/>
  <c r="P4457" i="1" s="1"/>
  <c r="Q4457" i="1" s="1"/>
  <c r="L4456" i="1" l="1"/>
  <c r="P4456" i="1" s="1"/>
  <c r="Q4456" i="1" s="1"/>
  <c r="L4455" i="1" l="1"/>
  <c r="P4455" i="1" s="1"/>
  <c r="Q4455" i="1" s="1"/>
  <c r="L4454" i="1" l="1"/>
  <c r="P4454" i="1" s="1"/>
  <c r="Q4454" i="1" s="1"/>
  <c r="L4453" i="1" l="1"/>
  <c r="P4453" i="1" s="1"/>
  <c r="Q4453" i="1" s="1"/>
  <c r="L4452" i="1" l="1"/>
  <c r="P4452" i="1" s="1"/>
  <c r="Q4452" i="1" s="1"/>
  <c r="L4446" i="1" l="1"/>
  <c r="P4446" i="1" s="1"/>
  <c r="Q4446" i="1" s="1"/>
  <c r="L4445" i="1" l="1"/>
  <c r="P4445" i="1" s="1"/>
  <c r="Q4445" i="1" s="1"/>
  <c r="L4441" i="1" l="1"/>
  <c r="P4441" i="1" s="1"/>
  <c r="Q4441" i="1" s="1"/>
  <c r="L4440" i="1" l="1"/>
  <c r="P4440" i="1" s="1"/>
  <c r="L4439" i="1" l="1"/>
  <c r="P4439" i="1" s="1"/>
  <c r="L4438" i="1" l="1"/>
  <c r="P4438" i="1" s="1"/>
  <c r="L4437" i="1" l="1"/>
  <c r="P4437" i="1" s="1"/>
  <c r="Q4437" i="1" s="1"/>
  <c r="L4436" i="1" l="1"/>
  <c r="P4436" i="1" s="1"/>
  <c r="Q4436" i="1" s="1"/>
  <c r="L4435" i="1" l="1"/>
  <c r="P4435" i="1" s="1"/>
  <c r="Q4435" i="1" s="1"/>
  <c r="L4434" i="1" l="1"/>
  <c r="P4434" i="1" s="1"/>
  <c r="Q4434" i="1" s="1"/>
  <c r="L4433" i="1" l="1"/>
  <c r="P4433" i="1" s="1"/>
  <c r="Q4433" i="1" s="1"/>
  <c r="L4432" i="1" l="1"/>
  <c r="P4432" i="1" s="1"/>
  <c r="Q4432" i="1" s="1"/>
  <c r="L4431" i="1" l="1"/>
  <c r="P4431" i="1" s="1"/>
  <c r="Q4431" i="1" s="1"/>
  <c r="L4430" i="1" l="1"/>
  <c r="P4430" i="1" s="1"/>
  <c r="Q4430" i="1" s="1"/>
  <c r="L4429" i="1" l="1"/>
  <c r="P4429" i="1" s="1"/>
  <c r="Q4429" i="1" s="1"/>
  <c r="L4428" i="1" l="1"/>
  <c r="P4428" i="1" s="1"/>
  <c r="Q4428" i="1" s="1"/>
  <c r="L4427" i="1" l="1"/>
  <c r="P4427" i="1" s="1"/>
  <c r="Q4427" i="1" s="1"/>
  <c r="L4426" i="1" l="1"/>
  <c r="P4426" i="1" s="1"/>
  <c r="Q4426" i="1" s="1"/>
  <c r="L4425" i="1" l="1"/>
  <c r="P4425" i="1" s="1"/>
  <c r="Q4425" i="1" s="1"/>
  <c r="L4424" i="1" l="1"/>
  <c r="P4424" i="1" s="1"/>
  <c r="Q4424" i="1" s="1"/>
  <c r="L4423" i="1" l="1"/>
  <c r="P4423" i="1" s="1"/>
  <c r="Q4423" i="1" s="1"/>
  <c r="L4422" i="1" l="1"/>
  <c r="P4422" i="1" s="1"/>
  <c r="Q4422" i="1" s="1"/>
  <c r="L4421" i="1" l="1"/>
  <c r="P4421" i="1" s="1"/>
  <c r="Q4421" i="1" s="1"/>
  <c r="L4420" i="1" l="1"/>
  <c r="P4420" i="1" s="1"/>
  <c r="L4419" i="1" l="1"/>
  <c r="P4419" i="1" s="1"/>
  <c r="Q4419" i="1" s="1"/>
  <c r="L4418" i="1" l="1"/>
  <c r="P4418" i="1" s="1"/>
  <c r="Q4418" i="1" s="1"/>
  <c r="L4417" i="1" l="1"/>
  <c r="P4417" i="1" s="1"/>
  <c r="Q4417" i="1" s="1"/>
  <c r="L4416" i="1" l="1"/>
  <c r="P4416" i="1" s="1"/>
  <c r="Q4416" i="1" s="1"/>
  <c r="L4415" i="1" l="1"/>
  <c r="P4415" i="1" s="1"/>
  <c r="Q4415" i="1" s="1"/>
  <c r="L4414" i="1" l="1"/>
  <c r="P4414" i="1" s="1"/>
  <c r="Q4414" i="1" s="1"/>
  <c r="L4413" i="1" l="1"/>
  <c r="P4413" i="1" s="1"/>
  <c r="Q4413" i="1" s="1"/>
  <c r="L4412" i="1" l="1"/>
  <c r="P4412" i="1" s="1"/>
  <c r="Q4412" i="1" s="1"/>
  <c r="L4406" i="1" l="1"/>
  <c r="P4406" i="1" s="1"/>
  <c r="Q4406" i="1" s="1"/>
  <c r="L4405" i="1" l="1"/>
  <c r="P4405" i="1" s="1"/>
  <c r="Q4405" i="1" s="1"/>
  <c r="L4401" i="1" l="1"/>
  <c r="P4401" i="1" s="1"/>
  <c r="Q4401" i="1" s="1"/>
  <c r="L4400" i="1" l="1"/>
  <c r="P4400" i="1" s="1"/>
  <c r="L4399" i="1" l="1"/>
  <c r="P4399" i="1" s="1"/>
  <c r="L4398" i="1" l="1"/>
  <c r="P4398" i="1" s="1"/>
  <c r="L4397" i="1" l="1"/>
  <c r="P4397" i="1" s="1"/>
  <c r="Q4397" i="1" s="1"/>
  <c r="L4396" i="1" l="1"/>
  <c r="P4396" i="1" s="1"/>
  <c r="Q4396" i="1" s="1"/>
  <c r="L4395" i="1" l="1"/>
  <c r="P4395" i="1" s="1"/>
  <c r="Q4395" i="1" s="1"/>
  <c r="L4394" i="1" l="1"/>
  <c r="P4394" i="1" s="1"/>
  <c r="Q4394" i="1" s="1"/>
  <c r="L4393" i="1" l="1"/>
  <c r="P4393" i="1" s="1"/>
  <c r="Q4393" i="1" s="1"/>
  <c r="L4392" i="1" l="1"/>
  <c r="P4392" i="1" s="1"/>
  <c r="Q4392" i="1" s="1"/>
  <c r="L4391" i="1" l="1"/>
  <c r="P4391" i="1" s="1"/>
  <c r="Q4391" i="1" s="1"/>
  <c r="L4390" i="1" l="1"/>
  <c r="P4390" i="1" s="1"/>
  <c r="Q4390" i="1" s="1"/>
  <c r="L4389" i="1" l="1"/>
  <c r="P4389" i="1" s="1"/>
  <c r="Q4389" i="1" s="1"/>
  <c r="L4388" i="1" l="1"/>
  <c r="P4388" i="1" s="1"/>
  <c r="Q4388" i="1" s="1"/>
  <c r="L4387" i="1" l="1"/>
  <c r="P4387" i="1" s="1"/>
  <c r="Q4387" i="1" s="1"/>
  <c r="L4386" i="1" l="1"/>
  <c r="P4386" i="1" s="1"/>
  <c r="Q4386" i="1" s="1"/>
  <c r="L4385" i="1" l="1"/>
  <c r="P4385" i="1" s="1"/>
  <c r="Q4385" i="1" s="1"/>
  <c r="L4384" i="1" l="1"/>
  <c r="P4384" i="1" s="1"/>
  <c r="Q4384" i="1" s="1"/>
  <c r="L4383" i="1" l="1"/>
  <c r="P4383" i="1" s="1"/>
  <c r="Q4383" i="1" s="1"/>
  <c r="L4382" i="1" l="1"/>
  <c r="P4382" i="1" s="1"/>
  <c r="Q4382" i="1" s="1"/>
  <c r="L4381" i="1" l="1"/>
  <c r="P4381" i="1" s="1"/>
  <c r="Q4381" i="1" s="1"/>
  <c r="L4380" i="1" l="1"/>
  <c r="P4380" i="1" s="1"/>
  <c r="Q4380" i="1" s="1"/>
  <c r="L4379" i="1" l="1"/>
  <c r="P4379" i="1" s="1"/>
  <c r="Q4379" i="1" s="1"/>
  <c r="L4378" i="1" l="1"/>
  <c r="P4378" i="1" s="1"/>
  <c r="Q4378" i="1" s="1"/>
  <c r="L4377" i="1" l="1"/>
  <c r="P4377" i="1" s="1"/>
  <c r="Q4377" i="1" s="1"/>
  <c r="L4376" i="1" l="1"/>
  <c r="P4376" i="1" s="1"/>
  <c r="Q4376" i="1" s="1"/>
  <c r="L4375" i="1" l="1"/>
  <c r="P4375" i="1" s="1"/>
  <c r="Q4375" i="1" s="1"/>
  <c r="L4374" i="1" l="1"/>
  <c r="P4374" i="1" s="1"/>
  <c r="Q4374" i="1" s="1"/>
  <c r="L4373" i="1" l="1"/>
  <c r="P4373" i="1" s="1"/>
  <c r="Q4373" i="1" s="1"/>
  <c r="L4367" i="1" l="1"/>
  <c r="P4367" i="1" s="1"/>
  <c r="Q4367" i="1" s="1"/>
  <c r="L4366" i="1" l="1"/>
  <c r="P4366" i="1" s="1"/>
  <c r="Q4366" i="1" s="1"/>
  <c r="L4362" i="1" l="1"/>
  <c r="P4362" i="1" s="1"/>
  <c r="Q4362" i="1" s="1"/>
  <c r="L4361" i="1" l="1"/>
  <c r="P4361" i="1" s="1"/>
  <c r="L4360" i="1" l="1"/>
  <c r="P4360" i="1" s="1"/>
  <c r="L4359" i="1" l="1"/>
  <c r="P4359" i="1" s="1"/>
  <c r="L4358" i="1" l="1"/>
  <c r="P4358" i="1" s="1"/>
  <c r="Q4358" i="1" s="1"/>
  <c r="L4357" i="1" l="1"/>
  <c r="P4357" i="1" s="1"/>
  <c r="Q4357" i="1" s="1"/>
  <c r="L4356" i="1" l="1"/>
  <c r="P4356" i="1" s="1"/>
  <c r="Q4356" i="1" s="1"/>
  <c r="L4355" i="1" l="1"/>
  <c r="P4355" i="1" s="1"/>
  <c r="Q4355" i="1" s="1"/>
  <c r="L4354" i="1" l="1"/>
  <c r="P4354" i="1" s="1"/>
  <c r="Q4354" i="1" s="1"/>
  <c r="L4353" i="1" l="1"/>
  <c r="P4353" i="1" s="1"/>
  <c r="Q4353" i="1" s="1"/>
  <c r="L4352" i="1" l="1"/>
  <c r="P4352" i="1" s="1"/>
  <c r="Q4352" i="1" s="1"/>
  <c r="L4351" i="1" l="1"/>
  <c r="P4351" i="1" s="1"/>
  <c r="Q4351" i="1" s="1"/>
  <c r="L4350" i="1" l="1"/>
  <c r="P4350" i="1" s="1"/>
  <c r="Q4350" i="1" s="1"/>
  <c r="L4349" i="1" l="1"/>
  <c r="P4349" i="1" s="1"/>
  <c r="Q4349" i="1" s="1"/>
  <c r="L4348" i="1" l="1"/>
  <c r="P4348" i="1" s="1"/>
  <c r="Q4348" i="1" s="1"/>
  <c r="L4347" i="1" l="1"/>
  <c r="P4347" i="1" s="1"/>
  <c r="Q4347" i="1" s="1"/>
  <c r="L4346" i="1" l="1"/>
  <c r="P4346" i="1" s="1"/>
  <c r="Q4346" i="1" s="1"/>
  <c r="L4345" i="1" l="1"/>
  <c r="P4345" i="1" s="1"/>
  <c r="Q4345" i="1" s="1"/>
  <c r="L4344" i="1" l="1"/>
  <c r="P4344" i="1" s="1"/>
  <c r="Q4344" i="1" s="1"/>
  <c r="L4343" i="1" l="1"/>
  <c r="P4343" i="1" s="1"/>
  <c r="Q4343" i="1" s="1"/>
  <c r="L4342" i="1" l="1"/>
  <c r="P4342" i="1" s="1"/>
  <c r="Q4342" i="1" s="1"/>
  <c r="L4341" i="1" l="1"/>
  <c r="P4341" i="1" s="1"/>
  <c r="Q4341" i="1" s="1"/>
  <c r="L4340" i="1" l="1"/>
  <c r="P4340" i="1" s="1"/>
  <c r="Q4340" i="1" s="1"/>
  <c r="L4339" i="1" l="1"/>
  <c r="P4339" i="1" s="1"/>
  <c r="Q4339" i="1" s="1"/>
  <c r="L4338" i="1" l="1"/>
  <c r="P4338" i="1" s="1"/>
  <c r="Q4338" i="1" s="1"/>
  <c r="L4337" i="1" l="1"/>
  <c r="P4337" i="1" s="1"/>
  <c r="Q4337" i="1" s="1"/>
  <c r="L4336" i="1" l="1"/>
  <c r="P4336" i="1" s="1"/>
  <c r="Q4336" i="1" s="1"/>
  <c r="L4335" i="1" l="1"/>
  <c r="P4335" i="1" s="1"/>
  <c r="Q4335" i="1" s="1"/>
  <c r="L4334" i="1" l="1"/>
  <c r="P4334" i="1" s="1"/>
  <c r="Q4334" i="1" s="1"/>
  <c r="L4333" i="1" l="1"/>
  <c r="P4333" i="1" s="1"/>
  <c r="Q4333" i="1" s="1"/>
  <c r="L4327" i="1" l="1"/>
  <c r="P4327" i="1" s="1"/>
  <c r="Q4327" i="1" s="1"/>
  <c r="L4326" i="1" l="1"/>
  <c r="P4326" i="1" s="1"/>
  <c r="Q4326" i="1" s="1"/>
  <c r="L4322" i="1" l="1"/>
  <c r="P4322" i="1" s="1"/>
  <c r="Q4322" i="1" s="1"/>
  <c r="L4321" i="1" l="1"/>
  <c r="P4321" i="1" s="1"/>
  <c r="L4320" i="1" l="1"/>
  <c r="P4320" i="1" s="1"/>
  <c r="L4319" i="1" l="1"/>
  <c r="P4319" i="1" s="1"/>
  <c r="L4318" i="1" l="1"/>
  <c r="P4318" i="1" s="1"/>
  <c r="Q4318" i="1" s="1"/>
  <c r="L4317" i="1" l="1"/>
  <c r="P4317" i="1" s="1"/>
  <c r="Q4317" i="1" s="1"/>
  <c r="L4316" i="1" l="1"/>
  <c r="P4316" i="1" s="1"/>
  <c r="Q4316" i="1" s="1"/>
  <c r="L4315" i="1" l="1"/>
  <c r="P4315" i="1" s="1"/>
  <c r="Q4315" i="1" s="1"/>
  <c r="L4314" i="1" l="1"/>
  <c r="P4314" i="1" s="1"/>
  <c r="Q4314" i="1" s="1"/>
  <c r="L4313" i="1" l="1"/>
  <c r="P4313" i="1" s="1"/>
  <c r="Q4313" i="1" s="1"/>
  <c r="L4312" i="1" l="1"/>
  <c r="P4312" i="1" s="1"/>
  <c r="Q4312" i="1" s="1"/>
  <c r="L4311" i="1" l="1"/>
  <c r="P4311" i="1" s="1"/>
  <c r="Q4311" i="1" s="1"/>
  <c r="L4310" i="1" l="1"/>
  <c r="P4310" i="1" s="1"/>
  <c r="Q4310" i="1" s="1"/>
  <c r="L4309" i="1" l="1"/>
  <c r="P4309" i="1" s="1"/>
  <c r="Q4309" i="1" s="1"/>
  <c r="L4308" i="1" l="1"/>
  <c r="P4308" i="1" s="1"/>
  <c r="Q4308" i="1" s="1"/>
  <c r="L4307" i="1" l="1"/>
  <c r="P4307" i="1" s="1"/>
  <c r="Q4307" i="1" s="1"/>
  <c r="L4306" i="1" l="1"/>
  <c r="P4306" i="1" s="1"/>
  <c r="Q4306" i="1" s="1"/>
  <c r="L4305" i="1" l="1"/>
  <c r="P4305" i="1" s="1"/>
  <c r="Q4305" i="1" s="1"/>
  <c r="L4304" i="1" l="1"/>
  <c r="P4304" i="1" s="1"/>
  <c r="Q4304" i="1" s="1"/>
  <c r="L4303" i="1" l="1"/>
  <c r="P4303" i="1" s="1"/>
  <c r="Q4303" i="1" s="1"/>
  <c r="L4302" i="1" l="1"/>
  <c r="P4302" i="1" s="1"/>
  <c r="Q4302" i="1" s="1"/>
  <c r="L4301" i="1" l="1"/>
  <c r="P4301" i="1" s="1"/>
  <c r="Q4301" i="1" s="1"/>
  <c r="L4300" i="1" l="1"/>
  <c r="P4300" i="1" s="1"/>
  <c r="Q4300" i="1" s="1"/>
  <c r="L4299" i="1" l="1"/>
  <c r="P4299" i="1" s="1"/>
  <c r="Q4299" i="1" s="1"/>
  <c r="L4298" i="1" l="1"/>
  <c r="P4298" i="1" s="1"/>
  <c r="Q4298" i="1" s="1"/>
  <c r="L4297" i="1" l="1"/>
  <c r="P4297" i="1" s="1"/>
  <c r="Q4297" i="1" s="1"/>
  <c r="L4296" i="1" l="1"/>
  <c r="P4296" i="1" s="1"/>
  <c r="Q4296" i="1" s="1"/>
  <c r="L4295" i="1" l="1"/>
  <c r="P4295" i="1" s="1"/>
  <c r="Q4295" i="1" s="1"/>
  <c r="L4294" i="1" l="1"/>
  <c r="P4294" i="1" s="1"/>
  <c r="Q4294" i="1" s="1"/>
  <c r="L4293" i="1" l="1"/>
  <c r="P4293" i="1" s="1"/>
  <c r="Q4293" i="1" s="1"/>
  <c r="L4287" i="1" l="1"/>
  <c r="P4287" i="1" s="1"/>
  <c r="Q4287" i="1" s="1"/>
  <c r="L4286" i="1" l="1"/>
  <c r="P4286" i="1" s="1"/>
  <c r="Q4286" i="1" s="1"/>
  <c r="L4282" i="1" l="1"/>
  <c r="P4282" i="1" s="1"/>
  <c r="Q4282" i="1" s="1"/>
  <c r="L4281" i="1" l="1"/>
  <c r="P4281" i="1" s="1"/>
  <c r="Q4281" i="1" s="1"/>
  <c r="L4280" i="1" l="1"/>
  <c r="P4280" i="1" s="1"/>
  <c r="Q4280" i="1" s="1"/>
  <c r="L4279" i="1" l="1"/>
  <c r="P4279" i="1" s="1"/>
  <c r="Q4279" i="1" s="1"/>
  <c r="L4278" i="1" l="1"/>
  <c r="P4278" i="1" s="1"/>
  <c r="Q4278" i="1" s="1"/>
  <c r="L4277" i="1" l="1"/>
  <c r="P4277" i="1" s="1"/>
  <c r="Q4277" i="1" s="1"/>
  <c r="L4276" i="1" l="1"/>
  <c r="P4276" i="1" s="1"/>
  <c r="Q4276" i="1" s="1"/>
  <c r="L4275" i="1" l="1"/>
  <c r="P4275" i="1" s="1"/>
  <c r="Q4275" i="1" s="1"/>
  <c r="L4274" i="1" l="1"/>
  <c r="P4274" i="1" s="1"/>
  <c r="Q4274" i="1" s="1"/>
  <c r="L4273" i="1" l="1"/>
  <c r="P4273" i="1" s="1"/>
  <c r="Q4273" i="1" s="1"/>
  <c r="L4272" i="1" l="1"/>
  <c r="P4272" i="1" s="1"/>
  <c r="Q4272" i="1" s="1"/>
  <c r="L4271" i="1" l="1"/>
  <c r="P4271" i="1" s="1"/>
  <c r="Q4271" i="1" s="1"/>
  <c r="L4270" i="1" l="1"/>
  <c r="P4270" i="1" s="1"/>
  <c r="Q4270" i="1" s="1"/>
  <c r="L4269" i="1" l="1"/>
  <c r="P4269" i="1" s="1"/>
  <c r="L4268" i="1" l="1"/>
  <c r="P4268" i="1" s="1"/>
  <c r="Q4268" i="1" s="1"/>
  <c r="L4267" i="1" l="1"/>
  <c r="P4267" i="1" s="1"/>
  <c r="Q4267" i="1" s="1"/>
  <c r="L4266" i="1" l="1"/>
  <c r="P4266" i="1" s="1"/>
  <c r="Q4266" i="1" s="1"/>
  <c r="L4265" i="1" l="1"/>
  <c r="P4265" i="1" s="1"/>
  <c r="Q4265" i="1" s="1"/>
  <c r="L4264" i="1" l="1"/>
  <c r="P4264" i="1" s="1"/>
  <c r="Q4264" i="1" s="1"/>
  <c r="L4263" i="1" l="1"/>
  <c r="P4263" i="1" s="1"/>
  <c r="Q4263" i="1" s="1"/>
  <c r="L4262" i="1" l="1"/>
  <c r="P4262" i="1" s="1"/>
  <c r="Q4262" i="1" s="1"/>
  <c r="L4261" i="1" l="1"/>
  <c r="P4261" i="1" s="1"/>
  <c r="Q4261" i="1" s="1"/>
  <c r="L4260" i="1" l="1"/>
  <c r="P4260" i="1" s="1"/>
  <c r="L4259" i="1" l="1"/>
  <c r="P4259" i="1" s="1"/>
  <c r="Q4259" i="1" s="1"/>
  <c r="L4258" i="1" l="1"/>
  <c r="P4258" i="1" s="1"/>
  <c r="Q4258" i="1" s="1"/>
  <c r="L4257" i="1" l="1"/>
  <c r="P4257" i="1" s="1"/>
  <c r="Q4257" i="1" s="1"/>
  <c r="L4256" i="1" l="1"/>
  <c r="P4256" i="1" s="1"/>
  <c r="Q4256" i="1" s="1"/>
  <c r="L4255" i="1" l="1"/>
  <c r="P4255" i="1" s="1"/>
  <c r="Q4255" i="1" s="1"/>
  <c r="L4254" i="1" l="1"/>
  <c r="P4254" i="1" s="1"/>
  <c r="Q4254" i="1" s="1"/>
  <c r="L4253" i="1" l="1"/>
  <c r="P4253" i="1" s="1"/>
  <c r="Q4253" i="1" s="1"/>
  <c r="L4252" i="1" l="1"/>
  <c r="P4252" i="1" s="1"/>
  <c r="Q4252" i="1" s="1"/>
  <c r="L4246" i="1" l="1"/>
  <c r="P4246" i="1" s="1"/>
  <c r="Q4246" i="1" s="1"/>
  <c r="L4245" i="1" l="1"/>
  <c r="P4245" i="1" s="1"/>
  <c r="Q4245" i="1" s="1"/>
  <c r="L4241" i="1" l="1"/>
  <c r="P4241" i="1" s="1"/>
  <c r="Q4241" i="1" s="1"/>
  <c r="L4240" i="1" l="1"/>
  <c r="P4240" i="1" s="1"/>
  <c r="L4239" i="1" l="1"/>
  <c r="P4239" i="1" s="1"/>
  <c r="L4238" i="1" l="1"/>
  <c r="P4238" i="1" s="1"/>
  <c r="L4237" i="1" l="1"/>
  <c r="P4237" i="1" s="1"/>
  <c r="Q4237" i="1" s="1"/>
  <c r="L4236" i="1" l="1"/>
  <c r="P4236" i="1" s="1"/>
  <c r="Q4236" i="1" s="1"/>
  <c r="L4235" i="1" l="1"/>
  <c r="P4235" i="1" s="1"/>
  <c r="Q4235" i="1" s="1"/>
  <c r="L4234" i="1" l="1"/>
  <c r="P4234" i="1" s="1"/>
  <c r="Q4234" i="1" s="1"/>
  <c r="L4233" i="1" l="1"/>
  <c r="P4233" i="1" s="1"/>
  <c r="Q4233" i="1" s="1"/>
  <c r="L4232" i="1" l="1"/>
  <c r="P4232" i="1" s="1"/>
  <c r="Q4232" i="1" s="1"/>
  <c r="L4231" i="1" l="1"/>
  <c r="P4231" i="1" s="1"/>
  <c r="Q4231" i="1" s="1"/>
  <c r="L4230" i="1" l="1"/>
  <c r="P4230" i="1" s="1"/>
  <c r="Q4230" i="1" s="1"/>
  <c r="L4229" i="1" l="1"/>
  <c r="P4229" i="1" s="1"/>
  <c r="Q4229" i="1" s="1"/>
  <c r="L4228" i="1" l="1"/>
  <c r="P4228" i="1" s="1"/>
  <c r="Q4228" i="1" s="1"/>
  <c r="L4227" i="1" l="1"/>
  <c r="P4227" i="1" s="1"/>
  <c r="Q4227" i="1" s="1"/>
  <c r="L4226" i="1" l="1"/>
  <c r="P4226" i="1" s="1"/>
  <c r="Q4226" i="1" s="1"/>
  <c r="L4225" i="1" l="1"/>
  <c r="P4225" i="1" s="1"/>
  <c r="Q4225" i="1" s="1"/>
  <c r="L4224" i="1" l="1"/>
  <c r="P4224" i="1" s="1"/>
  <c r="Q4224" i="1" s="1"/>
  <c r="L4223" i="1" l="1"/>
  <c r="P4223" i="1" s="1"/>
  <c r="Q4223" i="1" s="1"/>
  <c r="L4222" i="1" l="1"/>
  <c r="P4222" i="1" s="1"/>
  <c r="Q4222" i="1" s="1"/>
  <c r="L4221" i="1" l="1"/>
  <c r="P4221" i="1" s="1"/>
  <c r="Q4221" i="1" s="1"/>
  <c r="L4220" i="1" l="1"/>
  <c r="P4220" i="1" s="1"/>
  <c r="Q4220" i="1" s="1"/>
  <c r="L4219" i="1" l="1"/>
  <c r="P4219" i="1" s="1"/>
  <c r="L4218" i="1" l="1"/>
  <c r="P4218" i="1" s="1"/>
  <c r="Q4218" i="1" s="1"/>
  <c r="L4217" i="1" l="1"/>
  <c r="P4217" i="1" s="1"/>
  <c r="Q4217" i="1" s="1"/>
  <c r="L4216" i="1" l="1"/>
  <c r="P4216" i="1" s="1"/>
  <c r="Q4216" i="1" s="1"/>
  <c r="L4215" i="1" l="1"/>
  <c r="P4215" i="1" s="1"/>
  <c r="Q4215" i="1" s="1"/>
  <c r="L4214" i="1" l="1"/>
  <c r="P4214" i="1" s="1"/>
  <c r="Q4214" i="1" s="1"/>
  <c r="L4213" i="1" l="1"/>
  <c r="P4213" i="1" s="1"/>
  <c r="Q4213" i="1" s="1"/>
  <c r="L4212" i="1" l="1"/>
  <c r="P4212" i="1" s="1"/>
  <c r="Q4212" i="1" s="1"/>
  <c r="L4206" i="1" l="1"/>
  <c r="P4206" i="1" s="1"/>
  <c r="Q4206" i="1" s="1"/>
  <c r="L4205" i="1" l="1"/>
  <c r="P4205" i="1" s="1"/>
  <c r="Q4205" i="1" s="1"/>
  <c r="L4201" i="1" l="1"/>
  <c r="P4201" i="1" s="1"/>
  <c r="Q4201" i="1" s="1"/>
  <c r="L4200" i="1" l="1"/>
  <c r="P4200" i="1" s="1"/>
  <c r="L4199" i="1" l="1"/>
  <c r="P4199" i="1" s="1"/>
  <c r="L4198" i="1" l="1"/>
  <c r="P4198" i="1" s="1"/>
  <c r="L4197" i="1" l="1"/>
  <c r="P4197" i="1" s="1"/>
  <c r="L4196" i="1" l="1"/>
  <c r="P4196" i="1" s="1"/>
  <c r="Q4196" i="1" s="1"/>
  <c r="L4195" i="1" l="1"/>
  <c r="P4195" i="1" s="1"/>
  <c r="Q4195" i="1" s="1"/>
  <c r="L4194" i="1" l="1"/>
  <c r="P4194" i="1" s="1"/>
  <c r="Q4194" i="1" s="1"/>
  <c r="L4193" i="1" l="1"/>
  <c r="P4193" i="1" s="1"/>
  <c r="Q4193" i="1" s="1"/>
  <c r="L4192" i="1" l="1"/>
  <c r="P4192" i="1" s="1"/>
  <c r="Q4192" i="1" s="1"/>
  <c r="L4191" i="1" l="1"/>
  <c r="P4191" i="1" s="1"/>
  <c r="Q4191" i="1" s="1"/>
  <c r="L4190" i="1" l="1"/>
  <c r="P4190" i="1" s="1"/>
  <c r="Q4190" i="1" s="1"/>
  <c r="L4189" i="1" l="1"/>
  <c r="P4189" i="1" s="1"/>
  <c r="L4188" i="1" l="1"/>
  <c r="P4188" i="1" s="1"/>
  <c r="Q4188" i="1" s="1"/>
  <c r="L4187" i="1" l="1"/>
  <c r="P4187" i="1" s="1"/>
  <c r="L4186" i="1" l="1"/>
  <c r="P4186" i="1" s="1"/>
  <c r="Q4186" i="1" s="1"/>
  <c r="L4185" i="1" l="1"/>
  <c r="P4185" i="1" s="1"/>
  <c r="Q4185" i="1" s="1"/>
  <c r="L4184" i="1" l="1"/>
  <c r="P4184" i="1" s="1"/>
  <c r="Q4184" i="1" s="1"/>
  <c r="L4183" i="1" l="1"/>
  <c r="P4183" i="1" s="1"/>
  <c r="Q4183" i="1" s="1"/>
  <c r="L4182" i="1" l="1"/>
  <c r="P4182" i="1" s="1"/>
  <c r="Q4182" i="1" s="1"/>
  <c r="L4181" i="1" l="1"/>
  <c r="P4181" i="1" s="1"/>
  <c r="Q4181" i="1" s="1"/>
  <c r="L4180" i="1" l="1"/>
  <c r="P4180" i="1" s="1"/>
  <c r="Q4180" i="1" s="1"/>
  <c r="L4179" i="1" l="1"/>
  <c r="P4179" i="1" s="1"/>
  <c r="Q4179" i="1" s="1"/>
  <c r="L4178" i="1" l="1"/>
  <c r="P4178" i="1" s="1"/>
  <c r="Q4178" i="1" s="1"/>
  <c r="L4177" i="1" l="1"/>
  <c r="P4177" i="1" s="1"/>
  <c r="L4176" i="1" l="1"/>
  <c r="P4176" i="1" s="1"/>
  <c r="Q4176" i="1" s="1"/>
  <c r="L4175" i="1" l="1"/>
  <c r="P4175" i="1" s="1"/>
  <c r="Q4175" i="1" s="1"/>
  <c r="L4174" i="1" l="1"/>
  <c r="P4174" i="1" s="1"/>
  <c r="Q4174" i="1" s="1"/>
  <c r="L4173" i="1" l="1"/>
  <c r="P4173" i="1" s="1"/>
  <c r="Q4173" i="1" s="1"/>
  <c r="L4172" i="1" l="1"/>
  <c r="P4172" i="1" s="1"/>
  <c r="Q4172" i="1" s="1"/>
  <c r="L4171" i="1" l="1"/>
  <c r="P4171" i="1" s="1"/>
  <c r="Q4171" i="1" s="1"/>
  <c r="L4170" i="1" l="1"/>
  <c r="P4170" i="1" s="1"/>
  <c r="Q4170" i="1" s="1"/>
  <c r="L4164" i="1" l="1"/>
  <c r="P4164" i="1" s="1"/>
  <c r="Q4164" i="1" s="1"/>
  <c r="L4163" i="1" l="1"/>
  <c r="P4163" i="1" s="1"/>
  <c r="Q4163" i="1" s="1"/>
  <c r="L4159" i="1" l="1"/>
  <c r="P4159" i="1" s="1"/>
  <c r="Q4159" i="1" s="1"/>
  <c r="L4158" i="1" l="1"/>
  <c r="P4158" i="1" s="1"/>
  <c r="L4157" i="1" l="1"/>
  <c r="P4157" i="1" s="1"/>
  <c r="Q4157" i="1" s="1"/>
  <c r="L4156" i="1" l="1"/>
  <c r="P4156" i="1" s="1"/>
  <c r="Q4156" i="1" s="1"/>
  <c r="L4155" i="1" l="1"/>
  <c r="P4155" i="1" s="1"/>
  <c r="Q4155" i="1" s="1"/>
  <c r="L4154" i="1" l="1"/>
  <c r="P4154" i="1" s="1"/>
  <c r="Q4154" i="1" s="1"/>
  <c r="L4153" i="1" l="1"/>
  <c r="P4153" i="1" s="1"/>
  <c r="Q4153" i="1" s="1"/>
  <c r="L4152" i="1" l="1"/>
  <c r="P4152" i="1" s="1"/>
  <c r="Q4152" i="1" s="1"/>
  <c r="L4151" i="1" l="1"/>
  <c r="P4151" i="1" s="1"/>
  <c r="Q4151" i="1" s="1"/>
  <c r="L4150" i="1" l="1"/>
  <c r="P4150" i="1" s="1"/>
  <c r="Q4150" i="1" s="1"/>
  <c r="L4149" i="1" l="1"/>
  <c r="P4149" i="1" s="1"/>
  <c r="Q4149" i="1" s="1"/>
  <c r="L4148" i="1" l="1"/>
  <c r="P4148" i="1" s="1"/>
  <c r="Q4148" i="1" s="1"/>
  <c r="L4147" i="1" l="1"/>
  <c r="P4147" i="1" s="1"/>
  <c r="L4146" i="1" l="1"/>
  <c r="P4146" i="1" s="1"/>
  <c r="Q4146" i="1" s="1"/>
  <c r="L4145" i="1" l="1"/>
  <c r="P4145" i="1" s="1"/>
  <c r="Q4145" i="1" s="1"/>
  <c r="L4144" i="1" l="1"/>
  <c r="P4144" i="1" s="1"/>
  <c r="Q4144" i="1" s="1"/>
  <c r="L4143" i="1" l="1"/>
  <c r="P4143" i="1" s="1"/>
  <c r="Q4143" i="1" s="1"/>
  <c r="L4142" i="1" l="1"/>
  <c r="P4142" i="1" s="1"/>
  <c r="Q4142" i="1" s="1"/>
  <c r="L4141" i="1" l="1"/>
  <c r="P4141" i="1" s="1"/>
  <c r="Q4141" i="1" s="1"/>
  <c r="L4140" i="1" l="1"/>
  <c r="P4140" i="1" s="1"/>
  <c r="Q4140" i="1" s="1"/>
  <c r="L4139" i="1" l="1"/>
  <c r="P4139" i="1" s="1"/>
  <c r="Q4139" i="1" s="1"/>
  <c r="L4138" i="1" l="1"/>
  <c r="P4138" i="1" s="1"/>
  <c r="Q4138" i="1" s="1"/>
  <c r="L4137" i="1" l="1"/>
  <c r="P4137" i="1" s="1"/>
  <c r="Q4137" i="1" s="1"/>
  <c r="L4136" i="1" l="1"/>
  <c r="P4136" i="1" s="1"/>
  <c r="Q4136" i="1" s="1"/>
  <c r="L4135" i="1" l="1"/>
  <c r="P4135" i="1" s="1"/>
  <c r="Q4135" i="1" s="1"/>
  <c r="L4134" i="1" l="1"/>
  <c r="P4134" i="1" s="1"/>
  <c r="Q4134" i="1" s="1"/>
  <c r="L4133" i="1" l="1"/>
  <c r="P4133" i="1" s="1"/>
  <c r="Q4133" i="1" s="1"/>
  <c r="L4132" i="1" l="1"/>
  <c r="P4132" i="1" s="1"/>
  <c r="Q4132" i="1" s="1"/>
  <c r="L4131" i="1" l="1"/>
  <c r="P4131" i="1" s="1"/>
  <c r="Q4131" i="1" s="1"/>
  <c r="L4130" i="1" l="1"/>
  <c r="P4130" i="1" s="1"/>
  <c r="Q4130" i="1" s="1"/>
  <c r="L4129" i="1" l="1"/>
  <c r="P4129" i="1" s="1"/>
  <c r="Q4129" i="1" s="1"/>
  <c r="L4123" i="1" l="1"/>
  <c r="P4123" i="1" s="1"/>
  <c r="Q4123" i="1" s="1"/>
  <c r="L4122" i="1" l="1"/>
  <c r="P4122" i="1" s="1"/>
  <c r="Q4122" i="1" s="1"/>
  <c r="L4118" i="1" l="1"/>
  <c r="P4118" i="1" s="1"/>
  <c r="Q4118" i="1" s="1"/>
  <c r="L4117" i="1" l="1"/>
  <c r="P4117" i="1" s="1"/>
  <c r="L4116" i="1" l="1"/>
  <c r="P4116" i="1" s="1"/>
  <c r="L4115" i="1" l="1"/>
  <c r="P4115" i="1" s="1"/>
  <c r="L4114" i="1" l="1"/>
  <c r="P4114" i="1" s="1"/>
  <c r="L4113" i="1" l="1"/>
  <c r="P4113" i="1" s="1"/>
  <c r="Q4113" i="1" s="1"/>
  <c r="L4112" i="1" l="1"/>
  <c r="P4112" i="1" s="1"/>
  <c r="Q4112" i="1" s="1"/>
  <c r="L4111" i="1" l="1"/>
  <c r="P4111" i="1" s="1"/>
  <c r="Q4111" i="1" s="1"/>
  <c r="L4110" i="1" l="1"/>
  <c r="P4110" i="1" s="1"/>
  <c r="Q4110" i="1" s="1"/>
  <c r="L4109" i="1" l="1"/>
  <c r="P4109" i="1" s="1"/>
  <c r="Q4109" i="1" s="1"/>
  <c r="L4108" i="1" l="1"/>
  <c r="P4108" i="1" s="1"/>
  <c r="Q4108" i="1" s="1"/>
  <c r="L4107" i="1" l="1"/>
  <c r="P4107" i="1" s="1"/>
  <c r="Q4107" i="1" s="1"/>
  <c r="L4106" i="1" l="1"/>
  <c r="P4106" i="1" s="1"/>
  <c r="L4105" i="1" l="1"/>
  <c r="P4105" i="1" s="1"/>
  <c r="Q4105" i="1" s="1"/>
  <c r="L4104" i="1" l="1"/>
  <c r="P4104" i="1" s="1"/>
  <c r="Q4104" i="1" s="1"/>
  <c r="L4103" i="1" l="1"/>
  <c r="P4103" i="1" s="1"/>
  <c r="Q4103" i="1" s="1"/>
  <c r="L4102" i="1" l="1"/>
  <c r="P4102" i="1" s="1"/>
  <c r="Q4102" i="1" s="1"/>
  <c r="L4101" i="1" l="1"/>
  <c r="P4101" i="1" s="1"/>
  <c r="Q4101" i="1" s="1"/>
  <c r="L4100" i="1" l="1"/>
  <c r="P4100" i="1" s="1"/>
  <c r="Q4100" i="1" s="1"/>
  <c r="L4099" i="1" l="1"/>
  <c r="P4099" i="1" s="1"/>
  <c r="Q4099" i="1" s="1"/>
  <c r="L4098" i="1" l="1"/>
  <c r="P4098" i="1" s="1"/>
  <c r="Q4098" i="1" s="1"/>
  <c r="L4097" i="1" l="1"/>
  <c r="P4097" i="1" s="1"/>
  <c r="Q4097" i="1" s="1"/>
  <c r="L4096" i="1" l="1"/>
  <c r="P4096" i="1" s="1"/>
  <c r="Q4096" i="1" s="1"/>
  <c r="L4095" i="1" l="1"/>
  <c r="P4095" i="1" s="1"/>
  <c r="L4094" i="1" l="1"/>
  <c r="P4094" i="1" s="1"/>
  <c r="Q4094" i="1" s="1"/>
  <c r="L4093" i="1" l="1"/>
  <c r="P4093" i="1" s="1"/>
  <c r="Q4093" i="1" s="1"/>
  <c r="L4092" i="1" l="1"/>
  <c r="P4092" i="1" s="1"/>
  <c r="Q4092" i="1" s="1"/>
  <c r="L4091" i="1" l="1"/>
  <c r="P4091" i="1" s="1"/>
  <c r="Q4091" i="1" s="1"/>
  <c r="L4090" i="1" l="1"/>
  <c r="P4090" i="1" s="1"/>
  <c r="Q4090" i="1" s="1"/>
  <c r="L4089" i="1" l="1"/>
  <c r="P4089" i="1" s="1"/>
  <c r="Q4089" i="1" s="1"/>
  <c r="L4088" i="1" l="1"/>
  <c r="P4088" i="1" s="1"/>
  <c r="Q4088" i="1" s="1"/>
  <c r="L4082" i="1" l="1"/>
  <c r="P4082" i="1" s="1"/>
  <c r="Q4082" i="1" s="1"/>
  <c r="L4081" i="1" l="1"/>
  <c r="P4081" i="1" s="1"/>
  <c r="Q4081" i="1" s="1"/>
  <c r="L4077" i="1" l="1"/>
  <c r="P4077" i="1" s="1"/>
  <c r="Q4077" i="1" s="1"/>
  <c r="L4076" i="1" l="1"/>
  <c r="P4076" i="1" s="1"/>
  <c r="L4075" i="1" l="1"/>
  <c r="P4075" i="1" s="1"/>
  <c r="L4074" i="1" l="1"/>
  <c r="P4074" i="1" s="1"/>
  <c r="L4073" i="1" l="1"/>
  <c r="P4073" i="1" s="1"/>
  <c r="L4072" i="1" l="1"/>
  <c r="P4072" i="1" s="1"/>
  <c r="Q4072" i="1" s="1"/>
  <c r="L4071" i="1" l="1"/>
  <c r="P4071" i="1" s="1"/>
  <c r="Q4071" i="1" s="1"/>
  <c r="L4070" i="1" l="1"/>
  <c r="P4070" i="1" s="1"/>
  <c r="Q4070" i="1" s="1"/>
  <c r="L4069" i="1" l="1"/>
  <c r="P4069" i="1" s="1"/>
  <c r="Q4069" i="1" s="1"/>
  <c r="L4068" i="1" l="1"/>
  <c r="P4068" i="1" s="1"/>
  <c r="Q4068" i="1" s="1"/>
  <c r="L4067" i="1" l="1"/>
  <c r="P4067" i="1" s="1"/>
  <c r="Q4067" i="1" s="1"/>
  <c r="L4066" i="1" l="1"/>
  <c r="P4066" i="1" s="1"/>
  <c r="Q4066" i="1" s="1"/>
  <c r="L4065" i="1" l="1"/>
  <c r="P4065" i="1" s="1"/>
  <c r="L4064" i="1" l="1"/>
  <c r="P4064" i="1" s="1"/>
  <c r="Q4064" i="1" s="1"/>
  <c r="L4063" i="1" l="1"/>
  <c r="P4063" i="1" s="1"/>
  <c r="Q4063" i="1" s="1"/>
  <c r="L4062" i="1" l="1"/>
  <c r="P4062" i="1" s="1"/>
  <c r="Q4062" i="1" s="1"/>
  <c r="L4061" i="1" l="1"/>
  <c r="P4061" i="1" s="1"/>
  <c r="Q4061" i="1" s="1"/>
  <c r="L4060" i="1" l="1"/>
  <c r="P4060" i="1" s="1"/>
  <c r="Q4060" i="1" s="1"/>
  <c r="L4059" i="1" l="1"/>
  <c r="P4059" i="1" s="1"/>
  <c r="Q4059" i="1" s="1"/>
  <c r="L4058" i="1" l="1"/>
  <c r="P4058" i="1" s="1"/>
  <c r="Q4058" i="1" s="1"/>
  <c r="L4057" i="1" l="1"/>
  <c r="P4057" i="1" s="1"/>
  <c r="Q4057" i="1" s="1"/>
  <c r="L4056" i="1" l="1"/>
  <c r="P4056" i="1" s="1"/>
  <c r="Q4056" i="1" s="1"/>
  <c r="L4055" i="1" l="1"/>
  <c r="P4055" i="1" s="1"/>
  <c r="Q4055" i="1" s="1"/>
  <c r="L4054" i="1" l="1"/>
  <c r="P4054" i="1" s="1"/>
  <c r="L4053" i="1" l="1"/>
  <c r="P4053" i="1" s="1"/>
  <c r="Q4053" i="1" s="1"/>
  <c r="L4052" i="1" l="1"/>
  <c r="P4052" i="1" s="1"/>
  <c r="Q4052" i="1" s="1"/>
  <c r="L4051" i="1" l="1"/>
  <c r="P4051" i="1" s="1"/>
  <c r="Q4051" i="1" s="1"/>
  <c r="L4050" i="1" l="1"/>
  <c r="P4050" i="1" s="1"/>
  <c r="Q4050" i="1" s="1"/>
  <c r="L4049" i="1" l="1"/>
  <c r="P4049" i="1" s="1"/>
  <c r="Q4049" i="1" s="1"/>
  <c r="L4048" i="1" l="1"/>
  <c r="P4048" i="1" s="1"/>
  <c r="Q4048" i="1" s="1"/>
  <c r="L4047" i="1" l="1"/>
  <c r="P4047" i="1" s="1"/>
  <c r="Q4047" i="1" s="1"/>
  <c r="L4041" i="1" l="1"/>
  <c r="P4041" i="1" s="1"/>
  <c r="Q4041" i="1" s="1"/>
  <c r="L4040" i="1" l="1"/>
  <c r="P4040" i="1" s="1"/>
  <c r="Q4040" i="1" s="1"/>
  <c r="L4036" i="1" l="1"/>
  <c r="P4036" i="1" s="1"/>
  <c r="Q4036" i="1" s="1"/>
  <c r="L4035" i="1" l="1"/>
  <c r="P4035" i="1" s="1"/>
  <c r="L4034" i="1" l="1"/>
  <c r="P4034" i="1" s="1"/>
  <c r="L4033" i="1" l="1"/>
  <c r="P4033" i="1" s="1"/>
  <c r="L4032" i="1" l="1"/>
  <c r="P4032" i="1" s="1"/>
  <c r="L4031" i="1" l="1"/>
  <c r="P4031" i="1" s="1"/>
  <c r="Q4031" i="1" s="1"/>
  <c r="L4030" i="1" l="1"/>
  <c r="P4030" i="1" s="1"/>
  <c r="Q4030" i="1" s="1"/>
  <c r="L4029" i="1" l="1"/>
  <c r="P4029" i="1" s="1"/>
  <c r="Q4029" i="1" s="1"/>
  <c r="L4028" i="1" l="1"/>
  <c r="P4028" i="1" s="1"/>
  <c r="Q4028" i="1" s="1"/>
  <c r="L4027" i="1" l="1"/>
  <c r="P4027" i="1" s="1"/>
  <c r="Q4027" i="1" s="1"/>
  <c r="L4026" i="1" l="1"/>
  <c r="P4026" i="1" s="1"/>
  <c r="Q4026" i="1" s="1"/>
  <c r="L4025" i="1" l="1"/>
  <c r="P4025" i="1" s="1"/>
  <c r="Q4025" i="1" s="1"/>
  <c r="L4024" i="1" l="1"/>
  <c r="P4024" i="1" s="1"/>
  <c r="L4023" i="1" l="1"/>
  <c r="P4023" i="1" s="1"/>
  <c r="Q4023" i="1" s="1"/>
  <c r="L4022" i="1" l="1"/>
  <c r="P4022" i="1" s="1"/>
  <c r="Q4022" i="1" s="1"/>
  <c r="L4021" i="1" l="1"/>
  <c r="P4021" i="1" s="1"/>
  <c r="Q4021" i="1" s="1"/>
  <c r="L4020" i="1" l="1"/>
  <c r="P4020" i="1" s="1"/>
  <c r="Q4020" i="1" s="1"/>
  <c r="L4019" i="1" l="1"/>
  <c r="P4019" i="1" s="1"/>
  <c r="Q4019" i="1" s="1"/>
  <c r="L4018" i="1" l="1"/>
  <c r="P4018" i="1" s="1"/>
  <c r="Q4018" i="1" s="1"/>
  <c r="L4017" i="1" l="1"/>
  <c r="P4017" i="1" s="1"/>
  <c r="Q4017" i="1" s="1"/>
  <c r="L4016" i="1" l="1"/>
  <c r="P4016" i="1" s="1"/>
  <c r="Q4016" i="1" s="1"/>
  <c r="L4015" i="1" l="1"/>
  <c r="P4015" i="1" s="1"/>
  <c r="Q4015" i="1" s="1"/>
  <c r="L4014" i="1" l="1"/>
  <c r="P4014" i="1" s="1"/>
  <c r="Q4014" i="1" s="1"/>
  <c r="L4013" i="1" l="1"/>
  <c r="P4013" i="1" s="1"/>
  <c r="Q4013" i="1" s="1"/>
  <c r="L4012" i="1" l="1"/>
  <c r="P4012" i="1" s="1"/>
  <c r="Q4012" i="1" s="1"/>
  <c r="L4011" i="1" l="1"/>
  <c r="P4011" i="1" s="1"/>
  <c r="Q4011" i="1" s="1"/>
  <c r="L4010" i="1" l="1"/>
  <c r="P4010" i="1" s="1"/>
  <c r="Q4010" i="1" s="1"/>
  <c r="L4009" i="1" l="1"/>
  <c r="P4009" i="1" s="1"/>
  <c r="Q4009" i="1" s="1"/>
  <c r="L4008" i="1" l="1"/>
  <c r="P4008" i="1" s="1"/>
  <c r="Q4008" i="1" s="1"/>
  <c r="L4007" i="1" l="1"/>
  <c r="P4007" i="1" s="1"/>
  <c r="Q4007" i="1" s="1"/>
  <c r="L4006" i="1" l="1"/>
  <c r="P4006" i="1" s="1"/>
  <c r="Q4006" i="1" s="1"/>
  <c r="L4000" i="1" l="1"/>
  <c r="P4000" i="1" s="1"/>
  <c r="Q4000" i="1" s="1"/>
  <c r="L3999" i="1" l="1"/>
  <c r="P3999" i="1" s="1"/>
  <c r="Q3999" i="1" s="1"/>
  <c r="L3995" i="1" l="1"/>
  <c r="P3995" i="1" s="1"/>
  <c r="Q3995" i="1" s="1"/>
  <c r="L3994" i="1" l="1"/>
  <c r="P3994" i="1" s="1"/>
  <c r="L3993" i="1" l="1"/>
  <c r="P3993" i="1" s="1"/>
  <c r="L3992" i="1" l="1"/>
  <c r="P3992" i="1" s="1"/>
  <c r="L3991" i="1" l="1"/>
  <c r="P3991" i="1" s="1"/>
  <c r="Q3991" i="1" s="1"/>
  <c r="L3990" i="1" l="1"/>
  <c r="P3990" i="1" s="1"/>
  <c r="Q3990" i="1" s="1"/>
  <c r="L3989" i="1" l="1"/>
  <c r="P3989" i="1" s="1"/>
  <c r="Q3989" i="1" s="1"/>
  <c r="L3988" i="1" l="1"/>
  <c r="P3988" i="1" s="1"/>
  <c r="Q3988" i="1" s="1"/>
  <c r="L3987" i="1" l="1"/>
  <c r="P3987" i="1" s="1"/>
  <c r="Q3987" i="1" s="1"/>
  <c r="L3986" i="1" l="1"/>
  <c r="P3986" i="1" s="1"/>
  <c r="Q3986" i="1" s="1"/>
  <c r="L3985" i="1" l="1"/>
  <c r="P3985" i="1" s="1"/>
  <c r="Q3985" i="1" s="1"/>
  <c r="L3984" i="1" l="1"/>
  <c r="P3984" i="1" s="1"/>
  <c r="L3983" i="1" l="1"/>
  <c r="P3983" i="1" s="1"/>
  <c r="Q3983" i="1" s="1"/>
  <c r="L3982" i="1" l="1"/>
  <c r="P3982" i="1" s="1"/>
  <c r="L3981" i="1" l="1"/>
  <c r="P3981" i="1" s="1"/>
  <c r="Q3981" i="1" s="1"/>
  <c r="L3980" i="1" l="1"/>
  <c r="P3980" i="1" s="1"/>
  <c r="Q3980" i="1" s="1"/>
  <c r="L3979" i="1" l="1"/>
  <c r="P3979" i="1" s="1"/>
  <c r="Q3979" i="1" s="1"/>
  <c r="L3978" i="1" l="1"/>
  <c r="P3978" i="1" s="1"/>
  <c r="Q3978" i="1" s="1"/>
  <c r="L3977" i="1" l="1"/>
  <c r="P3977" i="1" s="1"/>
  <c r="Q3977" i="1" s="1"/>
  <c r="L3976" i="1" l="1"/>
  <c r="P3976" i="1" s="1"/>
  <c r="Q3976" i="1" s="1"/>
  <c r="L3975" i="1" l="1"/>
  <c r="P3975" i="1" s="1"/>
  <c r="Q3975" i="1" s="1"/>
  <c r="L3974" i="1" l="1"/>
  <c r="P3974" i="1" s="1"/>
  <c r="Q3974" i="1" s="1"/>
  <c r="L3973" i="1" l="1"/>
  <c r="P3973" i="1" s="1"/>
  <c r="Q3973" i="1" s="1"/>
  <c r="L3972" i="1" l="1"/>
  <c r="P3972" i="1" s="1"/>
  <c r="Q3972" i="1" s="1"/>
  <c r="L3971" i="1" l="1"/>
  <c r="P3971" i="1" s="1"/>
  <c r="Q3971" i="1" s="1"/>
  <c r="L3970" i="1" l="1"/>
  <c r="P3970" i="1" s="1"/>
  <c r="Q3970" i="1" s="1"/>
  <c r="L3969" i="1" l="1"/>
  <c r="P3969" i="1" s="1"/>
  <c r="Q3969" i="1" s="1"/>
  <c r="L3968" i="1" l="1"/>
  <c r="P3968" i="1" s="1"/>
  <c r="Q3968" i="1" s="1"/>
  <c r="L3967" i="1" l="1"/>
  <c r="P3967" i="1" s="1"/>
  <c r="Q3967" i="1" s="1"/>
  <c r="L3966" i="1" l="1"/>
  <c r="P3966" i="1" s="1"/>
  <c r="Q3966" i="1" s="1"/>
  <c r="L3965" i="1" l="1"/>
  <c r="P3965" i="1" s="1"/>
  <c r="Q3965" i="1" s="1"/>
  <c r="L3959" i="1" l="1"/>
  <c r="P3959" i="1" s="1"/>
  <c r="Q3959" i="1" s="1"/>
  <c r="L3958" i="1" l="1"/>
  <c r="P3958" i="1" s="1"/>
  <c r="Q3958" i="1" s="1"/>
  <c r="L3954" i="1" l="1"/>
  <c r="P3954" i="1" s="1"/>
  <c r="Q3954" i="1" s="1"/>
  <c r="L3953" i="1" l="1"/>
  <c r="P3953" i="1" s="1"/>
  <c r="L3952" i="1" l="1"/>
  <c r="P3952" i="1" s="1"/>
  <c r="L3951" i="1" l="1"/>
  <c r="P3951" i="1" s="1"/>
  <c r="L3950" i="1" l="1"/>
  <c r="P3950" i="1" s="1"/>
  <c r="L3949" i="1" l="1"/>
  <c r="P3949" i="1" s="1"/>
  <c r="Q3949" i="1" s="1"/>
  <c r="L3948" i="1" l="1"/>
  <c r="P3948" i="1" s="1"/>
  <c r="Q3948" i="1" s="1"/>
  <c r="L3947" i="1" l="1"/>
  <c r="P3947" i="1" s="1"/>
  <c r="Q3947" i="1" s="1"/>
  <c r="L3946" i="1" l="1"/>
  <c r="P3946" i="1" s="1"/>
  <c r="Q3946" i="1" s="1"/>
  <c r="L3945" i="1" l="1"/>
  <c r="P3945" i="1" s="1"/>
  <c r="Q3945" i="1" s="1"/>
  <c r="L3944" i="1" l="1"/>
  <c r="P3944" i="1" s="1"/>
  <c r="Q3944" i="1" s="1"/>
  <c r="L3943" i="1" l="1"/>
  <c r="P3943" i="1" s="1"/>
  <c r="Q3943" i="1" s="1"/>
  <c r="L3942" i="1" l="1"/>
  <c r="P3942" i="1" s="1"/>
  <c r="Q3942" i="1" s="1"/>
  <c r="L3941" i="1" l="1"/>
  <c r="P3941" i="1" s="1"/>
  <c r="Q3941" i="1" s="1"/>
  <c r="L3940" i="1" l="1"/>
  <c r="P3940" i="1" s="1"/>
  <c r="Q3940" i="1" s="1"/>
  <c r="L3939" i="1" l="1"/>
  <c r="P3939" i="1" s="1"/>
  <c r="Q3939" i="1" s="1"/>
  <c r="L3938" i="1" l="1"/>
  <c r="P3938" i="1" s="1"/>
  <c r="Q3938" i="1" s="1"/>
  <c r="L3937" i="1" l="1"/>
  <c r="P3937" i="1" s="1"/>
  <c r="Q3937" i="1" s="1"/>
  <c r="L3936" i="1" l="1"/>
  <c r="P3936" i="1" s="1"/>
  <c r="Q3936" i="1" s="1"/>
  <c r="L3935" i="1" l="1"/>
  <c r="P3935" i="1" s="1"/>
  <c r="Q3935" i="1" s="1"/>
  <c r="L3934" i="1" l="1"/>
  <c r="P3934" i="1" s="1"/>
  <c r="Q3934" i="1" s="1"/>
  <c r="L3933" i="1" l="1"/>
  <c r="P3933" i="1" s="1"/>
  <c r="Q3933" i="1" s="1"/>
  <c r="L3932" i="1" l="1"/>
  <c r="P3932" i="1" s="1"/>
  <c r="Q3932" i="1" s="1"/>
  <c r="L3931" i="1" l="1"/>
  <c r="P3931" i="1" s="1"/>
  <c r="Q3931" i="1" s="1"/>
  <c r="L3930" i="1" l="1"/>
  <c r="P3930" i="1" s="1"/>
  <c r="Q3930" i="1" s="1"/>
  <c r="L3929" i="1" l="1"/>
  <c r="P3929" i="1" s="1"/>
  <c r="Q3929" i="1" s="1"/>
  <c r="L3928" i="1" l="1"/>
  <c r="P3928" i="1" s="1"/>
  <c r="Q3928" i="1" s="1"/>
  <c r="L3927" i="1" l="1"/>
  <c r="P3927" i="1" s="1"/>
  <c r="Q3927" i="1" s="1"/>
  <c r="L3926" i="1" l="1"/>
  <c r="P3926" i="1" s="1"/>
  <c r="Q3926" i="1" s="1"/>
  <c r="L3925" i="1" l="1"/>
  <c r="P3925" i="1" s="1"/>
  <c r="Q3925" i="1" s="1"/>
  <c r="L3924" i="1" l="1"/>
  <c r="P3924" i="1" s="1"/>
  <c r="Q3924" i="1" s="1"/>
  <c r="L3918" i="1" l="1"/>
  <c r="P3918" i="1" s="1"/>
  <c r="Q3918" i="1" s="1"/>
  <c r="L3917" i="1" l="1"/>
  <c r="P3917" i="1" s="1"/>
  <c r="Q3917" i="1" s="1"/>
  <c r="L3913" i="1" l="1"/>
  <c r="P3913" i="1" s="1"/>
  <c r="Q3913" i="1" s="1"/>
  <c r="L3912" i="1" l="1"/>
  <c r="P3912" i="1" s="1"/>
  <c r="L3911" i="1" l="1"/>
  <c r="P3911" i="1" s="1"/>
  <c r="L3910" i="1" l="1"/>
  <c r="P3910" i="1" s="1"/>
  <c r="L3909" i="1" l="1"/>
  <c r="P3909" i="1" s="1"/>
  <c r="Q3909" i="1" s="1"/>
  <c r="L3908" i="1" l="1"/>
  <c r="P3908" i="1" s="1"/>
  <c r="Q3908" i="1" s="1"/>
  <c r="L3907" i="1" l="1"/>
  <c r="P3907" i="1" s="1"/>
  <c r="Q3907" i="1" s="1"/>
  <c r="L3906" i="1" l="1"/>
  <c r="P3906" i="1" s="1"/>
  <c r="Q3906" i="1" s="1"/>
  <c r="L3905" i="1" l="1"/>
  <c r="P3905" i="1" s="1"/>
  <c r="Q3905" i="1" s="1"/>
  <c r="L3904" i="1" l="1"/>
  <c r="P3904" i="1" s="1"/>
  <c r="Q3904" i="1" s="1"/>
  <c r="L3903" i="1" l="1"/>
  <c r="P3903" i="1" s="1"/>
  <c r="Q3903" i="1" s="1"/>
  <c r="L3902" i="1" l="1"/>
  <c r="P3902" i="1" s="1"/>
  <c r="Q3902" i="1" s="1"/>
  <c r="L3901" i="1" l="1"/>
  <c r="P3901" i="1" s="1"/>
  <c r="Q3901" i="1" s="1"/>
  <c r="L3900" i="1" l="1"/>
  <c r="P3900" i="1" s="1"/>
  <c r="Q3900" i="1" s="1"/>
  <c r="L3899" i="1" l="1"/>
  <c r="P3899" i="1" s="1"/>
  <c r="Q3899" i="1" s="1"/>
  <c r="L3898" i="1" l="1"/>
  <c r="P3898" i="1" s="1"/>
  <c r="Q3898" i="1" s="1"/>
  <c r="L3897" i="1" l="1"/>
  <c r="P3897" i="1" s="1"/>
  <c r="Q3897" i="1" s="1"/>
  <c r="L3896" i="1" l="1"/>
  <c r="P3896" i="1" s="1"/>
  <c r="Q3896" i="1" s="1"/>
  <c r="L3895" i="1" l="1"/>
  <c r="P3895" i="1" s="1"/>
  <c r="Q3895" i="1" s="1"/>
  <c r="L3894" i="1" l="1"/>
  <c r="P3894" i="1" s="1"/>
  <c r="Q3894" i="1" s="1"/>
  <c r="L3893" i="1" l="1"/>
  <c r="P3893" i="1" s="1"/>
  <c r="Q3893" i="1" s="1"/>
  <c r="L3892" i="1" l="1"/>
  <c r="P3892" i="1" s="1"/>
  <c r="Q3892" i="1" s="1"/>
  <c r="L3891" i="1" l="1"/>
  <c r="P3891" i="1" s="1"/>
  <c r="Q3891" i="1" s="1"/>
  <c r="L3890" i="1" l="1"/>
  <c r="P3890" i="1" s="1"/>
  <c r="Q3890" i="1" s="1"/>
  <c r="L3889" i="1" l="1"/>
  <c r="P3889" i="1" s="1"/>
  <c r="Q3889" i="1" s="1"/>
  <c r="L3888" i="1" l="1"/>
  <c r="P3888" i="1" s="1"/>
  <c r="Q3888" i="1" s="1"/>
  <c r="L3887" i="1" l="1"/>
  <c r="P3887" i="1" s="1"/>
  <c r="Q3887" i="1" s="1"/>
  <c r="L3886" i="1" l="1"/>
  <c r="P3886" i="1" s="1"/>
  <c r="Q3886" i="1" s="1"/>
  <c r="L3885" i="1" l="1"/>
  <c r="P3885" i="1" s="1"/>
  <c r="Q3885" i="1" s="1"/>
  <c r="L3884" i="1" l="1"/>
  <c r="P3884" i="1" s="1"/>
  <c r="Q3884" i="1" s="1"/>
  <c r="L3878" i="1" l="1"/>
  <c r="P3878" i="1" s="1"/>
  <c r="Q3878" i="1" s="1"/>
  <c r="L3877" i="1" l="1"/>
  <c r="P3877" i="1" s="1"/>
  <c r="Q3877" i="1" s="1"/>
  <c r="L3873" i="1" l="1"/>
  <c r="P3873" i="1" s="1"/>
  <c r="Q3873" i="1" s="1"/>
  <c r="L3872" i="1" l="1"/>
  <c r="P3872" i="1" s="1"/>
  <c r="L3871" i="1" l="1"/>
  <c r="P3871" i="1" s="1"/>
  <c r="L3870" i="1" l="1"/>
  <c r="P3870" i="1" s="1"/>
  <c r="L3869" i="1" l="1"/>
  <c r="P3869" i="1" s="1"/>
  <c r="L3868" i="1" l="1"/>
  <c r="P3868" i="1" s="1"/>
  <c r="Q3868" i="1" s="1"/>
  <c r="L3867" i="1" l="1"/>
  <c r="P3867" i="1" s="1"/>
  <c r="Q3867" i="1" s="1"/>
  <c r="L3866" i="1" l="1"/>
  <c r="P3866" i="1" s="1"/>
  <c r="Q3866" i="1" s="1"/>
  <c r="L3865" i="1" l="1"/>
  <c r="P3865" i="1" s="1"/>
  <c r="Q3865" i="1" s="1"/>
  <c r="L3864" i="1" l="1"/>
  <c r="P3864" i="1" s="1"/>
  <c r="Q3864" i="1" s="1"/>
  <c r="L3863" i="1" l="1"/>
  <c r="P3863" i="1" s="1"/>
  <c r="Q3863" i="1" s="1"/>
  <c r="L3862" i="1" l="1"/>
  <c r="P3862" i="1" s="1"/>
  <c r="Q3862" i="1" s="1"/>
  <c r="L3861" i="1" l="1"/>
  <c r="P3861" i="1" s="1"/>
  <c r="L3860" i="1" l="1"/>
  <c r="P3860" i="1" s="1"/>
  <c r="Q3860" i="1" s="1"/>
  <c r="L3859" i="1" l="1"/>
  <c r="P3859" i="1" s="1"/>
  <c r="Q3859" i="1" s="1"/>
  <c r="L3858" i="1" l="1"/>
  <c r="P3858" i="1" s="1"/>
  <c r="Q3858" i="1" s="1"/>
  <c r="L3857" i="1" l="1"/>
  <c r="P3857" i="1" s="1"/>
  <c r="Q3857" i="1" s="1"/>
  <c r="L3856" i="1" l="1"/>
  <c r="P3856" i="1" s="1"/>
  <c r="Q3856" i="1" s="1"/>
  <c r="L3855" i="1" l="1"/>
  <c r="P3855" i="1" s="1"/>
  <c r="Q3855" i="1" s="1"/>
  <c r="L3854" i="1" l="1"/>
  <c r="P3854" i="1" s="1"/>
  <c r="Q3854" i="1" s="1"/>
  <c r="L3853" i="1" l="1"/>
  <c r="P3853" i="1" s="1"/>
  <c r="Q3853" i="1" s="1"/>
  <c r="L3852" i="1" l="1"/>
  <c r="P3852" i="1" s="1"/>
  <c r="Q3852" i="1" s="1"/>
  <c r="L3851" i="1" l="1"/>
  <c r="P3851" i="1" s="1"/>
  <c r="Q3851" i="1" s="1"/>
  <c r="L3850" i="1" l="1"/>
  <c r="P3850" i="1" s="1"/>
  <c r="Q3850" i="1" s="1"/>
  <c r="L3849" i="1" l="1"/>
  <c r="P3849" i="1" s="1"/>
  <c r="Q3849" i="1" s="1"/>
  <c r="L3848" i="1" l="1"/>
  <c r="P3848" i="1" s="1"/>
  <c r="Q3848" i="1" s="1"/>
  <c r="L3847" i="1" l="1"/>
  <c r="P3847" i="1" s="1"/>
  <c r="Q3847" i="1" s="1"/>
  <c r="L3846" i="1" l="1"/>
  <c r="P3846" i="1" s="1"/>
  <c r="Q3846" i="1" s="1"/>
  <c r="L3845" i="1" l="1"/>
  <c r="P3845" i="1" s="1"/>
  <c r="Q3845" i="1" s="1"/>
  <c r="L3844" i="1" l="1"/>
  <c r="P3844" i="1" s="1"/>
  <c r="Q3844" i="1" s="1"/>
  <c r="L3843" i="1" l="1"/>
  <c r="P3843" i="1" s="1"/>
  <c r="Q3843" i="1" s="1"/>
  <c r="L3837" i="1" l="1"/>
  <c r="P3837" i="1" s="1"/>
  <c r="Q3837" i="1" s="1"/>
  <c r="L3836" i="1" l="1"/>
  <c r="P3836" i="1" s="1"/>
  <c r="Q3836" i="1" s="1"/>
  <c r="L3832" i="1" l="1"/>
  <c r="P3832" i="1" s="1"/>
  <c r="Q3832" i="1" s="1"/>
  <c r="L3831" i="1" l="1"/>
  <c r="P3831" i="1" s="1"/>
  <c r="L3830" i="1" l="1"/>
  <c r="P3830" i="1" s="1"/>
  <c r="L3829" i="1" l="1"/>
  <c r="P3829" i="1" s="1"/>
  <c r="L3828" i="1" l="1"/>
  <c r="P3828" i="1" s="1"/>
  <c r="L3827" i="1" l="1"/>
  <c r="P3827" i="1" s="1"/>
  <c r="Q3827" i="1" s="1"/>
  <c r="L3826" i="1" l="1"/>
  <c r="P3826" i="1" s="1"/>
  <c r="Q3826" i="1" s="1"/>
  <c r="L3825" i="1" l="1"/>
  <c r="P3825" i="1" s="1"/>
  <c r="Q3825" i="1" s="1"/>
  <c r="L3824" i="1" l="1"/>
  <c r="P3824" i="1" s="1"/>
  <c r="Q3824" i="1" s="1"/>
  <c r="L3823" i="1" l="1"/>
  <c r="P3823" i="1" s="1"/>
  <c r="Q3823" i="1" s="1"/>
  <c r="L3822" i="1" l="1"/>
  <c r="P3822" i="1" s="1"/>
  <c r="Q3822" i="1" s="1"/>
  <c r="L3821" i="1" l="1"/>
  <c r="P3821" i="1" s="1"/>
  <c r="Q3821" i="1" s="1"/>
  <c r="L3820" i="1" l="1"/>
  <c r="P3820" i="1" s="1"/>
  <c r="Q3820" i="1" s="1"/>
  <c r="L3819" i="1" l="1"/>
  <c r="P3819" i="1" s="1"/>
  <c r="Q3819" i="1" s="1"/>
  <c r="L3818" i="1" l="1"/>
  <c r="P3818" i="1" s="1"/>
  <c r="Q3818" i="1" s="1"/>
  <c r="L3817" i="1" l="1"/>
  <c r="P3817" i="1" s="1"/>
  <c r="Q3817" i="1" s="1"/>
  <c r="L3816" i="1" l="1"/>
  <c r="P3816" i="1" s="1"/>
  <c r="Q3816" i="1" s="1"/>
  <c r="L3815" i="1" l="1"/>
  <c r="P3815" i="1" s="1"/>
  <c r="Q3815" i="1" s="1"/>
  <c r="L3814" i="1" l="1"/>
  <c r="P3814" i="1" s="1"/>
  <c r="Q3814" i="1" s="1"/>
  <c r="L3813" i="1" l="1"/>
  <c r="P3813" i="1" s="1"/>
  <c r="Q3813" i="1" s="1"/>
  <c r="L3812" i="1" l="1"/>
  <c r="P3812" i="1" s="1"/>
  <c r="Q3812" i="1" s="1"/>
  <c r="L3811" i="1" l="1"/>
  <c r="P3811" i="1" s="1"/>
  <c r="Q3811" i="1" s="1"/>
  <c r="L3810" i="1" l="1"/>
  <c r="P3810" i="1" s="1"/>
  <c r="Q3810" i="1" s="1"/>
  <c r="L3809" i="1" l="1"/>
  <c r="P3809" i="1" s="1"/>
  <c r="Q3809" i="1" s="1"/>
  <c r="L3808" i="1" l="1"/>
  <c r="P3808" i="1" s="1"/>
  <c r="Q3808" i="1" s="1"/>
  <c r="L3807" i="1" l="1"/>
  <c r="P3807" i="1" s="1"/>
  <c r="Q3807" i="1" s="1"/>
  <c r="L3806" i="1" l="1"/>
  <c r="P3806" i="1" s="1"/>
  <c r="Q3806" i="1" s="1"/>
  <c r="L3805" i="1" l="1"/>
  <c r="P3805" i="1" s="1"/>
  <c r="Q3805" i="1" s="1"/>
  <c r="L3804" i="1" l="1"/>
  <c r="P3804" i="1" s="1"/>
  <c r="Q3804" i="1" s="1"/>
  <c r="L3803" i="1" l="1"/>
  <c r="P3803" i="1" s="1"/>
  <c r="Q3803" i="1" s="1"/>
  <c r="L3802" i="1" l="1"/>
  <c r="P3802" i="1" s="1"/>
  <c r="Q3802" i="1" s="1"/>
  <c r="L3796" i="1" l="1"/>
  <c r="P3796" i="1" s="1"/>
  <c r="Q3796" i="1" s="1"/>
  <c r="L3795" i="1" l="1"/>
  <c r="P3795" i="1" s="1"/>
  <c r="Q3795" i="1" s="1"/>
  <c r="L3791" i="1" l="1"/>
  <c r="P3791" i="1" s="1"/>
  <c r="Q3791" i="1" s="1"/>
  <c r="L3790" i="1" l="1"/>
  <c r="P3790" i="1" s="1"/>
  <c r="L3789" i="1" l="1"/>
  <c r="P3789" i="1" s="1"/>
  <c r="L3788" i="1" l="1"/>
  <c r="P3788" i="1" s="1"/>
  <c r="L3787" i="1" l="1"/>
  <c r="P3787" i="1" s="1"/>
  <c r="L3786" i="1" l="1"/>
  <c r="P3786" i="1" s="1"/>
  <c r="Q3786" i="1" s="1"/>
  <c r="L3785" i="1" l="1"/>
  <c r="P3785" i="1" s="1"/>
  <c r="Q3785" i="1" s="1"/>
  <c r="L3784" i="1" l="1"/>
  <c r="P3784" i="1" s="1"/>
  <c r="Q3784" i="1" s="1"/>
  <c r="L3783" i="1" l="1"/>
  <c r="P3783" i="1" s="1"/>
  <c r="Q3783" i="1" s="1"/>
  <c r="L3782" i="1" l="1"/>
  <c r="P3782" i="1" s="1"/>
  <c r="Q3782" i="1" s="1"/>
  <c r="L3781" i="1" l="1"/>
  <c r="P3781" i="1" s="1"/>
  <c r="Q3781" i="1" s="1"/>
  <c r="L3780" i="1" l="1"/>
  <c r="P3780" i="1" s="1"/>
  <c r="Q3780" i="1" s="1"/>
  <c r="L3779" i="1" l="1"/>
  <c r="P3779" i="1" s="1"/>
  <c r="Q3779" i="1" s="1"/>
  <c r="L3778" i="1" l="1"/>
  <c r="P3778" i="1" s="1"/>
  <c r="Q3778" i="1" s="1"/>
  <c r="L3777" i="1" l="1"/>
  <c r="P3777" i="1" s="1"/>
  <c r="Q3777" i="1" s="1"/>
  <c r="L3776" i="1" l="1"/>
  <c r="P3776" i="1" s="1"/>
  <c r="Q3776" i="1" s="1"/>
  <c r="L3775" i="1" l="1"/>
  <c r="P3775" i="1" s="1"/>
  <c r="Q3775" i="1" s="1"/>
  <c r="L3774" i="1" l="1"/>
  <c r="P3774" i="1" s="1"/>
  <c r="Q3774" i="1" s="1"/>
  <c r="L3773" i="1" l="1"/>
  <c r="P3773" i="1" s="1"/>
  <c r="Q3773" i="1" s="1"/>
  <c r="L3772" i="1" l="1"/>
  <c r="P3772" i="1" s="1"/>
  <c r="Q3772" i="1" s="1"/>
  <c r="L3771" i="1" l="1"/>
  <c r="P3771" i="1" s="1"/>
  <c r="Q3771" i="1" s="1"/>
  <c r="L3770" i="1" l="1"/>
  <c r="P3770" i="1" s="1"/>
  <c r="Q3770" i="1" s="1"/>
  <c r="L3769" i="1" l="1"/>
  <c r="P3769" i="1" s="1"/>
  <c r="Q3769" i="1" s="1"/>
  <c r="L3768" i="1" l="1"/>
  <c r="P3768" i="1" s="1"/>
  <c r="Q3768" i="1" s="1"/>
  <c r="L3767" i="1" l="1"/>
  <c r="P3767" i="1" s="1"/>
  <c r="Q3767" i="1" s="1"/>
  <c r="L3766" i="1" l="1"/>
  <c r="P3766" i="1" s="1"/>
  <c r="Q3766" i="1" s="1"/>
  <c r="L3765" i="1" l="1"/>
  <c r="P3765" i="1" s="1"/>
  <c r="Q3765" i="1" s="1"/>
  <c r="L3764" i="1" l="1"/>
  <c r="P3764" i="1" s="1"/>
  <c r="Q3764" i="1" s="1"/>
  <c r="L3763" i="1" l="1"/>
  <c r="P3763" i="1" s="1"/>
  <c r="Q3763" i="1" s="1"/>
  <c r="L3762" i="1" l="1"/>
  <c r="P3762" i="1" s="1"/>
  <c r="Q3762" i="1" s="1"/>
  <c r="L3761" i="1" l="1"/>
  <c r="P3761" i="1" s="1"/>
  <c r="Q3761" i="1" s="1"/>
  <c r="L3755" i="1" l="1"/>
  <c r="P3755" i="1" s="1"/>
  <c r="Q3755" i="1" s="1"/>
  <c r="L3754" i="1" l="1"/>
  <c r="P3754" i="1" s="1"/>
  <c r="Q3754" i="1" s="1"/>
  <c r="L3750" i="1" l="1"/>
  <c r="P3750" i="1" s="1"/>
  <c r="Q3750" i="1" s="1"/>
  <c r="L3749" i="1" l="1"/>
  <c r="P3749" i="1" s="1"/>
  <c r="L3748" i="1" l="1"/>
  <c r="P3748" i="1" s="1"/>
  <c r="L3747" i="1" l="1"/>
  <c r="P3747" i="1" s="1"/>
  <c r="L3746" i="1" l="1"/>
  <c r="P3746" i="1" s="1"/>
  <c r="L3745" i="1" l="1"/>
  <c r="P3745" i="1" s="1"/>
  <c r="Q3745" i="1" s="1"/>
  <c r="L3744" i="1" l="1"/>
  <c r="P3744" i="1" s="1"/>
  <c r="Q3744" i="1" s="1"/>
  <c r="L3743" i="1" l="1"/>
  <c r="P3743" i="1" s="1"/>
  <c r="Q3743" i="1" s="1"/>
  <c r="L3742" i="1" l="1"/>
  <c r="P3742" i="1" s="1"/>
  <c r="Q3742" i="1" s="1"/>
  <c r="L3741" i="1" l="1"/>
  <c r="P3741" i="1" s="1"/>
  <c r="Q3741" i="1" s="1"/>
  <c r="L3740" i="1" l="1"/>
  <c r="P3740" i="1" s="1"/>
  <c r="Q3740" i="1" s="1"/>
  <c r="L3739" i="1" l="1"/>
  <c r="P3739" i="1" s="1"/>
  <c r="Q3739" i="1" s="1"/>
  <c r="L3738" i="1" l="1"/>
  <c r="P3738" i="1" s="1"/>
  <c r="Q3738" i="1" s="1"/>
  <c r="L3737" i="1" l="1"/>
  <c r="P3737" i="1" s="1"/>
  <c r="Q3737" i="1" s="1"/>
  <c r="L3736" i="1" l="1"/>
  <c r="P3736" i="1" s="1"/>
  <c r="Q3736" i="1" s="1"/>
  <c r="L3735" i="1" l="1"/>
  <c r="P3735" i="1" s="1"/>
  <c r="Q3735" i="1" s="1"/>
  <c r="L3734" i="1" l="1"/>
  <c r="P3734" i="1" s="1"/>
  <c r="Q3734" i="1" s="1"/>
  <c r="L3733" i="1" l="1"/>
  <c r="P3733" i="1" s="1"/>
  <c r="Q3733" i="1" s="1"/>
  <c r="L3732" i="1" l="1"/>
  <c r="P3732" i="1" s="1"/>
  <c r="Q3732" i="1" s="1"/>
  <c r="L3731" i="1" l="1"/>
  <c r="P3731" i="1" s="1"/>
  <c r="Q3731" i="1" s="1"/>
  <c r="L3730" i="1" l="1"/>
  <c r="P3730" i="1" s="1"/>
  <c r="Q3730" i="1" s="1"/>
  <c r="L3729" i="1" l="1"/>
  <c r="P3729" i="1" s="1"/>
  <c r="Q3729" i="1" s="1"/>
  <c r="L3728" i="1" l="1"/>
  <c r="P3728" i="1" s="1"/>
  <c r="Q3728" i="1" s="1"/>
  <c r="L3727" i="1" l="1"/>
  <c r="P3727" i="1" s="1"/>
  <c r="Q3727" i="1" s="1"/>
  <c r="L3726" i="1" l="1"/>
  <c r="P3726" i="1" s="1"/>
  <c r="Q3726" i="1" s="1"/>
  <c r="L3725" i="1" l="1"/>
  <c r="P3725" i="1" s="1"/>
  <c r="Q3725" i="1" s="1"/>
  <c r="L3724" i="1" l="1"/>
  <c r="P3724" i="1" s="1"/>
  <c r="Q3724" i="1" s="1"/>
  <c r="L3723" i="1" l="1"/>
  <c r="P3723" i="1" s="1"/>
  <c r="Q3723" i="1" s="1"/>
  <c r="L3722" i="1" l="1"/>
  <c r="P3722" i="1" s="1"/>
  <c r="Q3722" i="1" s="1"/>
  <c r="L3721" i="1" l="1"/>
  <c r="P3721" i="1" s="1"/>
  <c r="Q3721" i="1" s="1"/>
  <c r="L3715" i="1" l="1"/>
  <c r="P3715" i="1" s="1"/>
  <c r="Q3715" i="1" s="1"/>
  <c r="L3714" i="1" l="1"/>
  <c r="P3714" i="1" s="1"/>
  <c r="Q3714" i="1" s="1"/>
  <c r="L3710" i="1" l="1"/>
  <c r="P3710" i="1" s="1"/>
  <c r="Q3710" i="1" s="1"/>
  <c r="L3709" i="1" l="1"/>
  <c r="P3709" i="1" s="1"/>
  <c r="L3708" i="1" l="1"/>
  <c r="P3708" i="1" s="1"/>
  <c r="L3707" i="1" l="1"/>
  <c r="P3707" i="1" s="1"/>
  <c r="L3706" i="1" l="1"/>
  <c r="P3706" i="1" s="1"/>
  <c r="L3705" i="1" l="1"/>
  <c r="P3705" i="1" s="1"/>
  <c r="Q3705" i="1" s="1"/>
  <c r="L3704" i="1" l="1"/>
  <c r="P3704" i="1" s="1"/>
  <c r="Q3704" i="1" s="1"/>
  <c r="L3703" i="1" l="1"/>
  <c r="P3703" i="1" s="1"/>
  <c r="Q3703" i="1" s="1"/>
  <c r="L3702" i="1" l="1"/>
  <c r="P3702" i="1" s="1"/>
  <c r="Q3702" i="1" s="1"/>
  <c r="L3701" i="1" l="1"/>
  <c r="P3701" i="1" s="1"/>
  <c r="Q3701" i="1" s="1"/>
  <c r="L3700" i="1" l="1"/>
  <c r="P3700" i="1" s="1"/>
  <c r="Q3700" i="1" s="1"/>
  <c r="L3699" i="1" l="1"/>
  <c r="P3699" i="1" s="1"/>
  <c r="Q3699" i="1" s="1"/>
  <c r="L3698" i="1" l="1"/>
  <c r="P3698" i="1" s="1"/>
  <c r="Q3698" i="1" s="1"/>
  <c r="L3697" i="1" l="1"/>
  <c r="P3697" i="1" s="1"/>
  <c r="Q3697" i="1" s="1"/>
  <c r="L3696" i="1" l="1"/>
  <c r="P3696" i="1" s="1"/>
  <c r="Q3696" i="1" s="1"/>
  <c r="L3695" i="1" l="1"/>
  <c r="P3695" i="1" s="1"/>
  <c r="Q3695" i="1" s="1"/>
  <c r="L3694" i="1" l="1"/>
  <c r="P3694" i="1" s="1"/>
  <c r="Q3694" i="1" s="1"/>
  <c r="L3693" i="1" l="1"/>
  <c r="P3693" i="1" s="1"/>
  <c r="Q3693" i="1" s="1"/>
  <c r="L3692" i="1" l="1"/>
  <c r="P3692" i="1" s="1"/>
  <c r="Q3692" i="1" s="1"/>
  <c r="L3691" i="1" l="1"/>
  <c r="P3691" i="1" s="1"/>
  <c r="Q3691" i="1" s="1"/>
  <c r="L3690" i="1" l="1"/>
  <c r="P3690" i="1" s="1"/>
  <c r="Q3690" i="1" s="1"/>
  <c r="L3689" i="1" l="1"/>
  <c r="P3689" i="1" s="1"/>
  <c r="Q3689" i="1" s="1"/>
  <c r="L3688" i="1" l="1"/>
  <c r="P3688" i="1" s="1"/>
  <c r="Q3688" i="1" s="1"/>
  <c r="L3687" i="1" l="1"/>
  <c r="P3687" i="1" s="1"/>
  <c r="L3686" i="1" l="1"/>
  <c r="P3686" i="1" s="1"/>
  <c r="Q3686" i="1" s="1"/>
  <c r="L3685" i="1" l="1"/>
  <c r="P3685" i="1" s="1"/>
  <c r="Q3685" i="1" s="1"/>
  <c r="L3684" i="1" l="1"/>
  <c r="P3684" i="1" s="1"/>
  <c r="Q3684" i="1" s="1"/>
  <c r="L3683" i="1" l="1"/>
  <c r="P3683" i="1" s="1"/>
  <c r="Q3683" i="1" s="1"/>
  <c r="L3682" i="1" l="1"/>
  <c r="P3682" i="1" s="1"/>
  <c r="Q3682" i="1" s="1"/>
  <c r="L3681" i="1" l="1"/>
  <c r="P3681" i="1" s="1"/>
  <c r="Q3681" i="1" s="1"/>
  <c r="L3680" i="1" l="1"/>
  <c r="P3680" i="1" s="1"/>
  <c r="Q3680" i="1" s="1"/>
  <c r="L3674" i="1" l="1"/>
  <c r="P3674" i="1" s="1"/>
  <c r="Q3674" i="1" s="1"/>
  <c r="L3673" i="1" l="1"/>
  <c r="P3673" i="1" s="1"/>
  <c r="Q3673" i="1" s="1"/>
  <c r="L3669" i="1" l="1"/>
  <c r="P3669" i="1" s="1"/>
  <c r="Q3669" i="1" s="1"/>
  <c r="L3668" i="1" l="1"/>
  <c r="P3668" i="1" s="1"/>
  <c r="L3667" i="1" l="1"/>
  <c r="P3667" i="1" s="1"/>
  <c r="L3666" i="1" l="1"/>
  <c r="P3666" i="1" s="1"/>
  <c r="L3665" i="1" l="1"/>
  <c r="P3665" i="1" s="1"/>
  <c r="L3664" i="1" l="1"/>
  <c r="P3664" i="1" s="1"/>
  <c r="Q3664" i="1" s="1"/>
  <c r="L3663" i="1" l="1"/>
  <c r="P3663" i="1" s="1"/>
  <c r="Q3663" i="1" s="1"/>
  <c r="L3662" i="1" l="1"/>
  <c r="P3662" i="1" s="1"/>
  <c r="Q3662" i="1" s="1"/>
  <c r="L3661" i="1" l="1"/>
  <c r="P3661" i="1" s="1"/>
  <c r="Q3661" i="1" s="1"/>
  <c r="L3660" i="1" l="1"/>
  <c r="P3660" i="1" s="1"/>
  <c r="Q3660" i="1" s="1"/>
  <c r="L3659" i="1" l="1"/>
  <c r="P3659" i="1" s="1"/>
  <c r="Q3659" i="1" s="1"/>
  <c r="L3658" i="1" l="1"/>
  <c r="P3658" i="1" s="1"/>
  <c r="Q3658" i="1" s="1"/>
  <c r="L3657" i="1" l="1"/>
  <c r="P3657" i="1" s="1"/>
  <c r="Q3657" i="1" s="1"/>
  <c r="L3656" i="1" l="1"/>
  <c r="P3656" i="1" s="1"/>
  <c r="Q3656" i="1" s="1"/>
  <c r="L3655" i="1" l="1"/>
  <c r="P3655" i="1" s="1"/>
  <c r="Q3655" i="1" s="1"/>
  <c r="L3654" i="1" l="1"/>
  <c r="P3654" i="1" s="1"/>
  <c r="Q3654" i="1" s="1"/>
  <c r="L3653" i="1" l="1"/>
  <c r="P3653" i="1" s="1"/>
  <c r="Q3653" i="1" s="1"/>
  <c r="L3652" i="1" l="1"/>
  <c r="P3652" i="1" s="1"/>
  <c r="Q3652" i="1" s="1"/>
  <c r="L3651" i="1" l="1"/>
  <c r="P3651" i="1" s="1"/>
  <c r="Q3651" i="1" s="1"/>
  <c r="L3650" i="1" l="1"/>
  <c r="P3650" i="1" s="1"/>
  <c r="Q3650" i="1" s="1"/>
  <c r="L3649" i="1" l="1"/>
  <c r="P3649" i="1" s="1"/>
  <c r="Q3649" i="1" s="1"/>
  <c r="L3648" i="1" l="1"/>
  <c r="P3648" i="1" s="1"/>
  <c r="Q3648" i="1" s="1"/>
  <c r="L3647" i="1" l="1"/>
  <c r="P3647" i="1" s="1"/>
  <c r="Q3647" i="1" s="1"/>
  <c r="L3646" i="1" l="1"/>
  <c r="P3646" i="1" s="1"/>
  <c r="Q3646" i="1" s="1"/>
  <c r="L3645" i="1" l="1"/>
  <c r="P3645" i="1" s="1"/>
  <c r="Q3645" i="1" s="1"/>
  <c r="L3644" i="1" l="1"/>
  <c r="P3644" i="1" s="1"/>
  <c r="Q3644" i="1" s="1"/>
  <c r="L3643" i="1" l="1"/>
  <c r="P3643" i="1" s="1"/>
  <c r="Q3643" i="1" s="1"/>
  <c r="L3642" i="1" l="1"/>
  <c r="P3642" i="1" s="1"/>
  <c r="Q3642" i="1" s="1"/>
  <c r="L3641" i="1" l="1"/>
  <c r="P3641" i="1" s="1"/>
  <c r="Q3641" i="1" s="1"/>
  <c r="L3640" i="1" l="1"/>
  <c r="P3640" i="1" s="1"/>
  <c r="Q3640" i="1" s="1"/>
  <c r="L3639" i="1" l="1"/>
  <c r="P3639" i="1" s="1"/>
  <c r="Q3639" i="1" s="1"/>
  <c r="L3633" i="1" l="1"/>
  <c r="P3633" i="1" s="1"/>
  <c r="Q3633" i="1" s="1"/>
  <c r="L3632" i="1" l="1"/>
  <c r="P3632" i="1" s="1"/>
  <c r="Q3632" i="1" s="1"/>
  <c r="L3628" i="1" l="1"/>
  <c r="P3628" i="1" s="1"/>
  <c r="Q3628" i="1" s="1"/>
  <c r="L3627" i="1" l="1"/>
  <c r="P3627" i="1" s="1"/>
  <c r="L3626" i="1" l="1"/>
  <c r="P3626" i="1" s="1"/>
  <c r="L3625" i="1" l="1"/>
  <c r="P3625" i="1" s="1"/>
  <c r="L3624" i="1" l="1"/>
  <c r="P3624" i="1" s="1"/>
  <c r="Q3624" i="1" s="1"/>
  <c r="L3623" i="1" l="1"/>
  <c r="P3623" i="1" s="1"/>
  <c r="Q3623" i="1" s="1"/>
  <c r="L3622" i="1" l="1"/>
  <c r="P3622" i="1" s="1"/>
  <c r="Q3622" i="1" s="1"/>
  <c r="L3621" i="1" l="1"/>
  <c r="P3621" i="1" s="1"/>
  <c r="Q3621" i="1" s="1"/>
  <c r="L3620" i="1" l="1"/>
  <c r="P3620" i="1" s="1"/>
  <c r="Q3620" i="1" s="1"/>
  <c r="L3619" i="1" l="1"/>
  <c r="P3619" i="1" s="1"/>
  <c r="Q3619" i="1" s="1"/>
  <c r="L3618" i="1" l="1"/>
  <c r="P3618" i="1" s="1"/>
  <c r="Q3618" i="1" s="1"/>
  <c r="L3617" i="1" l="1"/>
  <c r="P3617" i="1" s="1"/>
  <c r="Q3617" i="1" s="1"/>
  <c r="L3616" i="1" l="1"/>
  <c r="P3616" i="1" s="1"/>
  <c r="Q3616" i="1" s="1"/>
  <c r="L3615" i="1" l="1"/>
  <c r="P3615" i="1" s="1"/>
  <c r="Q3615" i="1" s="1"/>
  <c r="L3614" i="1" l="1"/>
  <c r="P3614" i="1" s="1"/>
  <c r="Q3614" i="1" s="1"/>
  <c r="L3613" i="1" l="1"/>
  <c r="P3613" i="1" s="1"/>
  <c r="Q3613" i="1" s="1"/>
  <c r="L3612" i="1" l="1"/>
  <c r="P3612" i="1" s="1"/>
  <c r="Q3612" i="1" s="1"/>
  <c r="L3611" i="1" l="1"/>
  <c r="P3611" i="1" s="1"/>
  <c r="Q3611" i="1" s="1"/>
  <c r="L3610" i="1" l="1"/>
  <c r="P3610" i="1" s="1"/>
  <c r="Q3610" i="1" s="1"/>
  <c r="L3609" i="1" l="1"/>
  <c r="P3609" i="1" s="1"/>
  <c r="Q3609" i="1" s="1"/>
  <c r="L3608" i="1" l="1"/>
  <c r="P3608" i="1" s="1"/>
  <c r="Q3608" i="1" s="1"/>
  <c r="L3607" i="1" l="1"/>
  <c r="P3607" i="1" s="1"/>
  <c r="Q3607" i="1" s="1"/>
  <c r="L3606" i="1" l="1"/>
  <c r="P3606" i="1" s="1"/>
  <c r="L3605" i="1" l="1"/>
  <c r="P3605" i="1" s="1"/>
  <c r="Q3605" i="1" s="1"/>
  <c r="L3604" i="1" l="1"/>
  <c r="P3604" i="1" s="1"/>
  <c r="Q3604" i="1" s="1"/>
  <c r="L3603" i="1" l="1"/>
  <c r="P3603" i="1" s="1"/>
  <c r="Q3603" i="1" s="1"/>
  <c r="L3602" i="1" l="1"/>
  <c r="P3602" i="1" s="1"/>
  <c r="Q3602" i="1" s="1"/>
  <c r="L3601" i="1" l="1"/>
  <c r="P3601" i="1" s="1"/>
  <c r="Q3601" i="1" s="1"/>
  <c r="L3600" i="1" l="1"/>
  <c r="P3600" i="1" s="1"/>
  <c r="Q3600" i="1" s="1"/>
  <c r="L3599" i="1" l="1"/>
  <c r="P3599" i="1" s="1"/>
  <c r="Q3599" i="1" s="1"/>
  <c r="L3593" i="1" l="1"/>
  <c r="P3593" i="1" s="1"/>
  <c r="Q3593" i="1" s="1"/>
  <c r="L3592" i="1" l="1"/>
  <c r="P3592" i="1" s="1"/>
  <c r="Q3592" i="1" s="1"/>
  <c r="L3588" i="1" l="1"/>
  <c r="P3588" i="1" s="1"/>
  <c r="Q3588" i="1" s="1"/>
  <c r="L3587" i="1" l="1"/>
  <c r="P3587" i="1" s="1"/>
  <c r="L3586" i="1" l="1"/>
  <c r="P3586" i="1" s="1"/>
  <c r="L3585" i="1" l="1"/>
  <c r="P3585" i="1" s="1"/>
  <c r="L3584" i="1" l="1"/>
  <c r="P3584" i="1" s="1"/>
  <c r="L3583" i="1" l="1"/>
  <c r="P3583" i="1" s="1"/>
  <c r="Q3583" i="1" s="1"/>
  <c r="L3582" i="1" l="1"/>
  <c r="P3582" i="1" s="1"/>
  <c r="Q3582" i="1" s="1"/>
  <c r="L3581" i="1" l="1"/>
  <c r="P3581" i="1" s="1"/>
  <c r="Q3581" i="1" s="1"/>
  <c r="L3580" i="1" l="1"/>
  <c r="P3580" i="1" s="1"/>
  <c r="Q3580" i="1" s="1"/>
  <c r="L3579" i="1" l="1"/>
  <c r="P3579" i="1" s="1"/>
  <c r="Q3579" i="1" s="1"/>
  <c r="L3578" i="1" l="1"/>
  <c r="P3578" i="1" s="1"/>
  <c r="Q3578" i="1" s="1"/>
  <c r="L3577" i="1" l="1"/>
  <c r="P3577" i="1" s="1"/>
  <c r="Q3577" i="1" s="1"/>
  <c r="L3576" i="1" l="1"/>
  <c r="P3576" i="1" s="1"/>
  <c r="Q3576" i="1" s="1"/>
  <c r="L3575" i="1" l="1"/>
  <c r="P3575" i="1" s="1"/>
  <c r="Q3575" i="1" s="1"/>
  <c r="L3574" i="1" l="1"/>
  <c r="P3574" i="1" s="1"/>
  <c r="Q3574" i="1" s="1"/>
  <c r="L3573" i="1" l="1"/>
  <c r="P3573" i="1" s="1"/>
  <c r="Q3573" i="1" s="1"/>
  <c r="L3572" i="1" l="1"/>
  <c r="P3572" i="1" s="1"/>
  <c r="Q3572" i="1" s="1"/>
  <c r="L3571" i="1" l="1"/>
  <c r="P3571" i="1" s="1"/>
  <c r="Q3571" i="1" s="1"/>
  <c r="L3570" i="1" l="1"/>
  <c r="P3570" i="1" s="1"/>
  <c r="Q3570" i="1" s="1"/>
  <c r="L3569" i="1" l="1"/>
  <c r="P3569" i="1" s="1"/>
  <c r="Q3569" i="1" s="1"/>
  <c r="L3568" i="1" l="1"/>
  <c r="P3568" i="1" s="1"/>
  <c r="Q3568" i="1" s="1"/>
  <c r="L3567" i="1" l="1"/>
  <c r="P3567" i="1" s="1"/>
  <c r="Q3567" i="1" s="1"/>
  <c r="L3566" i="1" l="1"/>
  <c r="P3566" i="1" s="1"/>
  <c r="Q3566" i="1" s="1"/>
  <c r="L3565" i="1" l="1"/>
  <c r="P3565" i="1" s="1"/>
  <c r="Q3565" i="1" s="1"/>
  <c r="L3564" i="1" l="1"/>
  <c r="P3564" i="1" s="1"/>
  <c r="Q3564" i="1" s="1"/>
  <c r="L3563" i="1" l="1"/>
  <c r="P3563" i="1" s="1"/>
  <c r="Q3563" i="1" s="1"/>
  <c r="L3562" i="1" l="1"/>
  <c r="P3562" i="1" s="1"/>
  <c r="Q3562" i="1" s="1"/>
  <c r="L3561" i="1" l="1"/>
  <c r="P3561" i="1" s="1"/>
  <c r="Q3561" i="1" s="1"/>
  <c r="L3560" i="1" l="1"/>
  <c r="P3560" i="1" s="1"/>
  <c r="Q3560" i="1" s="1"/>
  <c r="L3559" i="1" l="1"/>
  <c r="P3559" i="1" s="1"/>
  <c r="Q3559" i="1" s="1"/>
  <c r="L3553" i="1" l="1"/>
  <c r="P3553" i="1" s="1"/>
  <c r="Q3553" i="1" s="1"/>
  <c r="L3552" i="1" l="1"/>
  <c r="P3552" i="1" s="1"/>
  <c r="Q3552" i="1" s="1"/>
  <c r="L3548" i="1" l="1"/>
  <c r="P3548" i="1" s="1"/>
  <c r="Q3548" i="1" s="1"/>
  <c r="L3547" i="1" l="1"/>
  <c r="P3547" i="1" s="1"/>
  <c r="L3546" i="1" l="1"/>
  <c r="P3546" i="1" s="1"/>
  <c r="L3545" i="1" l="1"/>
  <c r="P3545" i="1" s="1"/>
  <c r="L3544" i="1" l="1"/>
  <c r="P3544" i="1" s="1"/>
  <c r="Q3544" i="1" s="1"/>
  <c r="L3543" i="1" l="1"/>
  <c r="P3543" i="1" s="1"/>
  <c r="Q3543" i="1" s="1"/>
  <c r="L3542" i="1" l="1"/>
  <c r="P3542" i="1" s="1"/>
  <c r="Q3542" i="1" s="1"/>
  <c r="L3541" i="1" l="1"/>
  <c r="P3541" i="1" s="1"/>
  <c r="Q3541" i="1" s="1"/>
  <c r="L3540" i="1" l="1"/>
  <c r="P3540" i="1" s="1"/>
  <c r="Q3540" i="1" s="1"/>
  <c r="L3539" i="1" l="1"/>
  <c r="P3539" i="1" s="1"/>
  <c r="Q3539" i="1" s="1"/>
  <c r="L3538" i="1" l="1"/>
  <c r="P3538" i="1" s="1"/>
  <c r="Q3538" i="1" s="1"/>
  <c r="L3537" i="1" l="1"/>
  <c r="P3537" i="1" s="1"/>
  <c r="L3536" i="1" l="1"/>
  <c r="P3536" i="1" s="1"/>
  <c r="Q3536" i="1" s="1"/>
  <c r="L3535" i="1" l="1"/>
  <c r="P3535" i="1" s="1"/>
  <c r="L3534" i="1" l="1"/>
  <c r="P3534" i="1" s="1"/>
  <c r="Q3534" i="1" s="1"/>
  <c r="L3533" i="1" l="1"/>
  <c r="P3533" i="1" s="1"/>
  <c r="Q3533" i="1" s="1"/>
  <c r="L3532" i="1" l="1"/>
  <c r="P3532" i="1" s="1"/>
  <c r="Q3532" i="1" s="1"/>
  <c r="L3531" i="1" l="1"/>
  <c r="P3531" i="1" s="1"/>
  <c r="Q3531" i="1" s="1"/>
  <c r="L3530" i="1" l="1"/>
  <c r="P3530" i="1" s="1"/>
  <c r="Q3530" i="1" s="1"/>
  <c r="L3529" i="1" l="1"/>
  <c r="P3529" i="1" s="1"/>
  <c r="Q3529" i="1" s="1"/>
  <c r="L3528" i="1" l="1"/>
  <c r="P3528" i="1" s="1"/>
  <c r="Q3528" i="1" s="1"/>
  <c r="L3527" i="1" l="1"/>
  <c r="P3527" i="1" s="1"/>
  <c r="Q3527" i="1" s="1"/>
  <c r="L3526" i="1" l="1"/>
  <c r="P3526" i="1" s="1"/>
  <c r="Q3526" i="1" s="1"/>
  <c r="L3525" i="1" l="1"/>
  <c r="P3525" i="1" s="1"/>
  <c r="Q3525" i="1" s="1"/>
  <c r="L3524" i="1" l="1"/>
  <c r="P3524" i="1" s="1"/>
  <c r="Q3524" i="1" s="1"/>
  <c r="L3523" i="1" l="1"/>
  <c r="P3523" i="1" s="1"/>
  <c r="Q3523" i="1" s="1"/>
  <c r="L3522" i="1" l="1"/>
  <c r="P3522" i="1" s="1"/>
  <c r="Q3522" i="1" s="1"/>
  <c r="L3521" i="1" l="1"/>
  <c r="P3521" i="1" s="1"/>
  <c r="Q3521" i="1" s="1"/>
  <c r="L3520" i="1" l="1"/>
  <c r="P3520" i="1" s="1"/>
  <c r="Q3520" i="1" s="1"/>
  <c r="L3519" i="1" l="1"/>
  <c r="P3519" i="1" s="1"/>
  <c r="Q3519" i="1" s="1"/>
  <c r="L3513" i="1" l="1"/>
  <c r="P3513" i="1" s="1"/>
  <c r="Q3513" i="1" s="1"/>
  <c r="L3512" i="1" l="1"/>
  <c r="P3512" i="1" s="1"/>
  <c r="Q3512" i="1" s="1"/>
  <c r="L3508" i="1" l="1"/>
  <c r="P3508" i="1" s="1"/>
  <c r="Q3508" i="1" s="1"/>
  <c r="L3507" i="1" l="1"/>
  <c r="P3507" i="1" s="1"/>
  <c r="L3506" i="1" l="1"/>
  <c r="P3506" i="1" s="1"/>
  <c r="L3505" i="1" l="1"/>
  <c r="P3505" i="1" s="1"/>
  <c r="L3504" i="1" l="1"/>
  <c r="P3504" i="1" s="1"/>
  <c r="L3503" i="1" l="1"/>
  <c r="P3503" i="1" s="1"/>
  <c r="Q3503" i="1" s="1"/>
  <c r="L3502" i="1" l="1"/>
  <c r="P3502" i="1" s="1"/>
  <c r="Q3502" i="1" s="1"/>
  <c r="L3501" i="1" l="1"/>
  <c r="P3501" i="1" s="1"/>
  <c r="Q3501" i="1" s="1"/>
  <c r="L3500" i="1" l="1"/>
  <c r="P3500" i="1" s="1"/>
  <c r="Q3500" i="1" s="1"/>
  <c r="L3499" i="1" l="1"/>
  <c r="P3499" i="1" s="1"/>
  <c r="Q3499" i="1" s="1"/>
  <c r="L3498" i="1" l="1"/>
  <c r="P3498" i="1" s="1"/>
  <c r="Q3498" i="1" s="1"/>
  <c r="L3497" i="1" l="1"/>
  <c r="P3497" i="1" s="1"/>
  <c r="Q3497" i="1" s="1"/>
  <c r="L3496" i="1" l="1"/>
  <c r="P3496" i="1" s="1"/>
  <c r="Q3496" i="1" s="1"/>
  <c r="L3495" i="1" l="1"/>
  <c r="P3495" i="1" s="1"/>
  <c r="Q3495" i="1" s="1"/>
  <c r="L3494" i="1" l="1"/>
  <c r="P3494" i="1" s="1"/>
  <c r="Q3494" i="1" s="1"/>
  <c r="L3493" i="1" l="1"/>
  <c r="P3493" i="1" s="1"/>
  <c r="Q3493" i="1" s="1"/>
  <c r="L3492" i="1" l="1"/>
  <c r="P3492" i="1" s="1"/>
  <c r="Q3492" i="1" s="1"/>
  <c r="L3491" i="1" l="1"/>
  <c r="P3491" i="1" s="1"/>
  <c r="Q3491" i="1" s="1"/>
  <c r="L3490" i="1" l="1"/>
  <c r="P3490" i="1" s="1"/>
  <c r="Q3490" i="1" s="1"/>
  <c r="L3489" i="1" l="1"/>
  <c r="P3489" i="1" s="1"/>
  <c r="Q3489" i="1" s="1"/>
  <c r="L3488" i="1" l="1"/>
  <c r="P3488" i="1" s="1"/>
  <c r="Q3488" i="1" s="1"/>
  <c r="L3487" i="1" l="1"/>
  <c r="P3487" i="1" s="1"/>
  <c r="Q3487" i="1" s="1"/>
  <c r="L3486" i="1" l="1"/>
  <c r="P3486" i="1" s="1"/>
  <c r="Q3486" i="1" s="1"/>
  <c r="L3485" i="1" l="1"/>
  <c r="P3485" i="1" s="1"/>
  <c r="Q3485" i="1" s="1"/>
  <c r="L3484" i="1" l="1"/>
  <c r="P3484" i="1" s="1"/>
  <c r="Q3484" i="1" s="1"/>
  <c r="L3483" i="1" l="1"/>
  <c r="P3483" i="1" s="1"/>
  <c r="Q3483" i="1" s="1"/>
  <c r="L3482" i="1" l="1"/>
  <c r="P3482" i="1" s="1"/>
  <c r="Q3482" i="1" s="1"/>
  <c r="L3481" i="1" l="1"/>
  <c r="P3481" i="1" s="1"/>
  <c r="Q3481" i="1" s="1"/>
  <c r="L3480" i="1" l="1"/>
  <c r="P3480" i="1" s="1"/>
  <c r="Q3480" i="1" s="1"/>
  <c r="L3479" i="1" l="1"/>
  <c r="P3479" i="1" s="1"/>
  <c r="Q3479" i="1" s="1"/>
  <c r="L3473" i="1" l="1"/>
  <c r="P3473" i="1" s="1"/>
  <c r="Q3473" i="1" s="1"/>
  <c r="L3472" i="1" l="1"/>
  <c r="P3472" i="1" s="1"/>
  <c r="Q3472" i="1" s="1"/>
  <c r="L3468" i="1" l="1"/>
  <c r="P3468" i="1" s="1"/>
  <c r="Q3468" i="1" s="1"/>
  <c r="L3467" i="1" l="1"/>
  <c r="P3467" i="1" s="1"/>
  <c r="L3466" i="1" l="1"/>
  <c r="P3466" i="1" s="1"/>
  <c r="L3465" i="1" l="1"/>
  <c r="P3465" i="1" s="1"/>
  <c r="L3464" i="1" l="1"/>
  <c r="P3464" i="1" s="1"/>
  <c r="L3463" i="1" l="1"/>
  <c r="P3463" i="1" s="1"/>
  <c r="Q3463" i="1" s="1"/>
  <c r="L3462" i="1" l="1"/>
  <c r="P3462" i="1" s="1"/>
  <c r="Q3462" i="1" s="1"/>
  <c r="L3461" i="1" l="1"/>
  <c r="P3461" i="1" s="1"/>
  <c r="Q3461" i="1" s="1"/>
  <c r="L3460" i="1" l="1"/>
  <c r="P3460" i="1" s="1"/>
  <c r="Q3460" i="1" s="1"/>
  <c r="L3459" i="1" l="1"/>
  <c r="P3459" i="1" s="1"/>
  <c r="Q3459" i="1" s="1"/>
  <c r="L3458" i="1" l="1"/>
  <c r="P3458" i="1" s="1"/>
  <c r="Q3458" i="1" s="1"/>
  <c r="L3457" i="1" l="1"/>
  <c r="P3457" i="1" s="1"/>
  <c r="Q3457" i="1" s="1"/>
  <c r="L3456" i="1" l="1"/>
  <c r="P3456" i="1" s="1"/>
  <c r="Q3456" i="1" s="1"/>
  <c r="L3455" i="1" l="1"/>
  <c r="P3455" i="1" s="1"/>
  <c r="Q3455" i="1" s="1"/>
  <c r="L3454" i="1" l="1"/>
  <c r="P3454" i="1" s="1"/>
  <c r="Q3454" i="1" s="1"/>
  <c r="L3453" i="1" l="1"/>
  <c r="P3453" i="1" s="1"/>
  <c r="Q3453" i="1" s="1"/>
  <c r="L3452" i="1" l="1"/>
  <c r="P3452" i="1" s="1"/>
  <c r="Q3452" i="1" s="1"/>
  <c r="L3451" i="1" l="1"/>
  <c r="P3451" i="1" s="1"/>
  <c r="Q3451" i="1" s="1"/>
  <c r="L3450" i="1" l="1"/>
  <c r="P3450" i="1" s="1"/>
  <c r="Q3450" i="1" s="1"/>
  <c r="L3449" i="1" l="1"/>
  <c r="P3449" i="1" s="1"/>
  <c r="Q3449" i="1" s="1"/>
  <c r="L3448" i="1" l="1"/>
  <c r="P3448" i="1" s="1"/>
  <c r="Q3448" i="1" s="1"/>
  <c r="L3447" i="1" l="1"/>
  <c r="P3447" i="1" s="1"/>
  <c r="Q3447" i="1" s="1"/>
  <c r="L3446" i="1" l="1"/>
  <c r="P3446" i="1" s="1"/>
  <c r="Q3446" i="1" s="1"/>
  <c r="L3445" i="1" l="1"/>
  <c r="P3445" i="1" s="1"/>
  <c r="Q3445" i="1" s="1"/>
  <c r="L3444" i="1" l="1"/>
  <c r="P3444" i="1" s="1"/>
  <c r="Q3444" i="1" s="1"/>
  <c r="L3443" i="1" l="1"/>
  <c r="P3443" i="1" s="1"/>
  <c r="Q3443" i="1" s="1"/>
  <c r="L3442" i="1" l="1"/>
  <c r="P3442" i="1" s="1"/>
  <c r="Q3442" i="1" s="1"/>
  <c r="L3441" i="1" l="1"/>
  <c r="P3441" i="1" s="1"/>
  <c r="Q3441" i="1" s="1"/>
  <c r="L3440" i="1" l="1"/>
  <c r="P3440" i="1" s="1"/>
  <c r="Q3440" i="1" s="1"/>
  <c r="L3439" i="1" l="1"/>
  <c r="P3439" i="1" s="1"/>
  <c r="Q3439" i="1" s="1"/>
  <c r="L3438" i="1" l="1"/>
  <c r="P3438" i="1" s="1"/>
  <c r="Q3438" i="1" s="1"/>
  <c r="L3432" i="1" l="1"/>
  <c r="P3432" i="1" s="1"/>
  <c r="Q3432" i="1" s="1"/>
  <c r="L3431" i="1" l="1"/>
  <c r="P3431" i="1" s="1"/>
  <c r="Q3431" i="1" s="1"/>
  <c r="L3427" i="1" l="1"/>
  <c r="P3427" i="1" s="1"/>
  <c r="Q3427" i="1" s="1"/>
  <c r="L3426" i="1" l="1"/>
  <c r="P3426" i="1" s="1"/>
  <c r="L3425" i="1" l="1"/>
  <c r="P3425" i="1" s="1"/>
  <c r="L3424" i="1" l="1"/>
  <c r="P3424" i="1" s="1"/>
  <c r="L3423" i="1" l="1"/>
  <c r="P3423" i="1" s="1"/>
  <c r="L3422" i="1" l="1"/>
  <c r="P3422" i="1" s="1"/>
  <c r="Q3422" i="1" s="1"/>
  <c r="L3421" i="1" l="1"/>
  <c r="P3421" i="1" s="1"/>
  <c r="Q3421" i="1" s="1"/>
  <c r="L3420" i="1" l="1"/>
  <c r="P3420" i="1" s="1"/>
  <c r="Q3420" i="1" s="1"/>
  <c r="L3419" i="1" l="1"/>
  <c r="P3419" i="1" s="1"/>
  <c r="Q3419" i="1" s="1"/>
  <c r="L3418" i="1" l="1"/>
  <c r="P3418" i="1" s="1"/>
  <c r="Q3418" i="1" s="1"/>
  <c r="L3417" i="1" l="1"/>
  <c r="P3417" i="1" s="1"/>
  <c r="Q3417" i="1" s="1"/>
  <c r="L3416" i="1" l="1"/>
  <c r="P3416" i="1" s="1"/>
  <c r="Q3416" i="1" s="1"/>
  <c r="L3415" i="1" l="1"/>
  <c r="P3415" i="1" s="1"/>
  <c r="L3414" i="1" l="1"/>
  <c r="P3414" i="1" s="1"/>
  <c r="Q3414" i="1" s="1"/>
  <c r="L3413" i="1" l="1"/>
  <c r="P3413" i="1" s="1"/>
  <c r="Q3413" i="1" s="1"/>
  <c r="L3412" i="1" l="1"/>
  <c r="P3412" i="1" s="1"/>
  <c r="Q3412" i="1" s="1"/>
  <c r="L3411" i="1" l="1"/>
  <c r="P3411" i="1" s="1"/>
  <c r="Q3411" i="1" s="1"/>
  <c r="L3410" i="1" l="1"/>
  <c r="P3410" i="1" s="1"/>
  <c r="Q3410" i="1" s="1"/>
  <c r="L3409" i="1" l="1"/>
  <c r="P3409" i="1" s="1"/>
  <c r="Q3409" i="1" s="1"/>
  <c r="L3408" i="1" l="1"/>
  <c r="P3408" i="1" s="1"/>
  <c r="Q3408" i="1" s="1"/>
  <c r="L3407" i="1" l="1"/>
  <c r="P3407" i="1" s="1"/>
  <c r="Q3407" i="1" s="1"/>
  <c r="L3406" i="1" l="1"/>
  <c r="P3406" i="1" s="1"/>
  <c r="Q3406" i="1" s="1"/>
  <c r="L3405" i="1" l="1"/>
  <c r="P3405" i="1" s="1"/>
  <c r="Q3405" i="1" s="1"/>
  <c r="L3404" i="1" l="1"/>
  <c r="P3404" i="1" s="1"/>
  <c r="L3403" i="1" l="1"/>
  <c r="P3403" i="1" s="1"/>
  <c r="Q3403" i="1" s="1"/>
  <c r="L3402" i="1" l="1"/>
  <c r="P3402" i="1" s="1"/>
  <c r="Q3402" i="1" s="1"/>
  <c r="L3401" i="1" l="1"/>
  <c r="P3401" i="1" s="1"/>
  <c r="Q3401" i="1" s="1"/>
  <c r="L3400" i="1" l="1"/>
  <c r="P3400" i="1" s="1"/>
  <c r="Q3400" i="1" s="1"/>
  <c r="L3399" i="1" l="1"/>
  <c r="P3399" i="1" s="1"/>
  <c r="Q3399" i="1" s="1"/>
  <c r="L3398" i="1" l="1"/>
  <c r="P3398" i="1" s="1"/>
  <c r="Q3398" i="1" s="1"/>
  <c r="L3397" i="1" l="1"/>
  <c r="P3397" i="1" s="1"/>
  <c r="Q3397" i="1" s="1"/>
  <c r="L3391" i="1" l="1"/>
  <c r="P3391" i="1" s="1"/>
  <c r="Q3391" i="1" s="1"/>
  <c r="L3390" i="1" l="1"/>
  <c r="P3390" i="1" s="1"/>
  <c r="Q3390" i="1" s="1"/>
  <c r="L3386" i="1" l="1"/>
  <c r="P3386" i="1" s="1"/>
  <c r="Q3386" i="1" s="1"/>
  <c r="L3385" i="1" l="1"/>
  <c r="P3385" i="1" s="1"/>
  <c r="L3384" i="1" l="1"/>
  <c r="P3384" i="1" s="1"/>
  <c r="L3383" i="1" l="1"/>
  <c r="P3383" i="1" s="1"/>
  <c r="L3382" i="1" l="1"/>
  <c r="P3382" i="1" s="1"/>
  <c r="L3381" i="1" l="1"/>
  <c r="P3381" i="1" s="1"/>
  <c r="Q3381" i="1" s="1"/>
  <c r="L3380" i="1" l="1"/>
  <c r="P3380" i="1" s="1"/>
  <c r="Q3380" i="1" s="1"/>
  <c r="L3379" i="1" l="1"/>
  <c r="P3379" i="1" s="1"/>
  <c r="Q3379" i="1" s="1"/>
  <c r="L3378" i="1" l="1"/>
  <c r="P3378" i="1" s="1"/>
  <c r="Q3378" i="1" s="1"/>
  <c r="L3377" i="1" l="1"/>
  <c r="P3377" i="1" s="1"/>
  <c r="Q3377" i="1" s="1"/>
  <c r="L3376" i="1" l="1"/>
  <c r="P3376" i="1" s="1"/>
  <c r="Q3376" i="1" s="1"/>
  <c r="L3375" i="1" l="1"/>
  <c r="P3375" i="1" s="1"/>
  <c r="Q3375" i="1" s="1"/>
  <c r="L3374" i="1" l="1"/>
  <c r="P3374" i="1" s="1"/>
  <c r="L3373" i="1" l="1"/>
  <c r="P3373" i="1" s="1"/>
  <c r="Q3373" i="1" s="1"/>
  <c r="L3372" i="1" l="1"/>
  <c r="P3372" i="1" s="1"/>
  <c r="Q3372" i="1" s="1"/>
  <c r="L3371" i="1" l="1"/>
  <c r="P3371" i="1" s="1"/>
  <c r="Q3371" i="1" s="1"/>
  <c r="L3370" i="1" l="1"/>
  <c r="P3370" i="1" s="1"/>
  <c r="Q3370" i="1" s="1"/>
  <c r="L3369" i="1" l="1"/>
  <c r="P3369" i="1" s="1"/>
  <c r="Q3369" i="1" s="1"/>
  <c r="L3368" i="1" l="1"/>
  <c r="P3368" i="1" s="1"/>
  <c r="Q3368" i="1" s="1"/>
  <c r="L3367" i="1" l="1"/>
  <c r="P3367" i="1" s="1"/>
  <c r="Q3367" i="1" s="1"/>
  <c r="L3366" i="1" l="1"/>
  <c r="P3366" i="1" s="1"/>
  <c r="Q3366" i="1" s="1"/>
  <c r="L3365" i="1" l="1"/>
  <c r="P3365" i="1" s="1"/>
  <c r="Q3365" i="1" s="1"/>
  <c r="L3364" i="1" l="1"/>
  <c r="P3364" i="1" s="1"/>
  <c r="Q3364" i="1" s="1"/>
  <c r="L3363" i="1" l="1"/>
  <c r="P3363" i="1" s="1"/>
  <c r="L3362" i="1" l="1"/>
  <c r="P3362" i="1" s="1"/>
  <c r="Q3362" i="1" s="1"/>
  <c r="L3361" i="1" l="1"/>
  <c r="P3361" i="1" s="1"/>
  <c r="Q3361" i="1" s="1"/>
  <c r="L3360" i="1" l="1"/>
  <c r="P3360" i="1" s="1"/>
  <c r="Q3360" i="1" s="1"/>
  <c r="L3359" i="1" l="1"/>
  <c r="P3359" i="1" s="1"/>
  <c r="Q3359" i="1" s="1"/>
  <c r="L3358" i="1" l="1"/>
  <c r="P3358" i="1" s="1"/>
  <c r="Q3358" i="1" s="1"/>
  <c r="L3357" i="1" l="1"/>
  <c r="P3357" i="1" s="1"/>
  <c r="Q3357" i="1" s="1"/>
  <c r="L3356" i="1" l="1"/>
  <c r="P3356" i="1" s="1"/>
  <c r="Q3356" i="1" s="1"/>
  <c r="L3350" i="1" l="1"/>
  <c r="P3350" i="1" s="1"/>
  <c r="Q3350" i="1" s="1"/>
  <c r="L3349" i="1" l="1"/>
  <c r="P3349" i="1" s="1"/>
  <c r="Q3349" i="1" s="1"/>
  <c r="L3345" i="1" l="1"/>
  <c r="P3345" i="1" s="1"/>
  <c r="Q3345" i="1" s="1"/>
  <c r="L3344" i="1" l="1"/>
  <c r="P3344" i="1" s="1"/>
  <c r="L3343" i="1" l="1"/>
  <c r="P3343" i="1" s="1"/>
  <c r="L3342" i="1" l="1"/>
  <c r="P3342" i="1" s="1"/>
  <c r="L3341" i="1" l="1"/>
  <c r="P3341" i="1" s="1"/>
  <c r="Q3341" i="1" s="1"/>
  <c r="L3340" i="1" l="1"/>
  <c r="P3340" i="1" s="1"/>
  <c r="Q3340" i="1" s="1"/>
  <c r="L3339" i="1" l="1"/>
  <c r="P3339" i="1" s="1"/>
  <c r="Q3339" i="1" s="1"/>
  <c r="L3338" i="1" l="1"/>
  <c r="P3338" i="1" s="1"/>
  <c r="Q3338" i="1" s="1"/>
  <c r="L3337" i="1" l="1"/>
  <c r="P3337" i="1" s="1"/>
  <c r="Q3337" i="1" s="1"/>
  <c r="L3336" i="1" l="1"/>
  <c r="P3336" i="1" s="1"/>
  <c r="Q3336" i="1" s="1"/>
  <c r="L3335" i="1" l="1"/>
  <c r="P3335" i="1" s="1"/>
  <c r="Q3335" i="1" s="1"/>
  <c r="L3334" i="1" l="1"/>
  <c r="P3334" i="1" s="1"/>
  <c r="L3333" i="1" l="1"/>
  <c r="P3333" i="1" s="1"/>
  <c r="Q3333" i="1" s="1"/>
  <c r="L3332" i="1" l="1"/>
  <c r="P3332" i="1" s="1"/>
  <c r="Q3332" i="1" s="1"/>
  <c r="L3331" i="1" l="1"/>
  <c r="P3331" i="1" s="1"/>
  <c r="Q3331" i="1" s="1"/>
  <c r="L3330" i="1" l="1"/>
  <c r="P3330" i="1" s="1"/>
  <c r="Q3330" i="1" s="1"/>
  <c r="L3329" i="1" l="1"/>
  <c r="P3329" i="1" s="1"/>
  <c r="Q3329" i="1" s="1"/>
  <c r="L3328" i="1" l="1"/>
  <c r="P3328" i="1" s="1"/>
  <c r="Q3328" i="1" s="1"/>
  <c r="L3327" i="1" l="1"/>
  <c r="P3327" i="1" s="1"/>
  <c r="Q3327" i="1" s="1"/>
  <c r="L3326" i="1" l="1"/>
  <c r="P3326" i="1" s="1"/>
  <c r="Q3326" i="1" s="1"/>
  <c r="L3325" i="1" l="1"/>
  <c r="P3325" i="1" s="1"/>
  <c r="Q3325" i="1" s="1"/>
  <c r="L3324" i="1" l="1"/>
  <c r="P3324" i="1" s="1"/>
  <c r="Q3324" i="1" s="1"/>
  <c r="L3323" i="1" l="1"/>
  <c r="P3323" i="1" s="1"/>
  <c r="Q3323" i="1" s="1"/>
  <c r="L3322" i="1" l="1"/>
  <c r="P3322" i="1" s="1"/>
  <c r="Q3322" i="1" s="1"/>
  <c r="L3321" i="1" l="1"/>
  <c r="P3321" i="1" s="1"/>
  <c r="Q3321" i="1" s="1"/>
  <c r="L3320" i="1" l="1"/>
  <c r="P3320" i="1" s="1"/>
  <c r="Q3320" i="1" s="1"/>
  <c r="L3319" i="1" l="1"/>
  <c r="P3319" i="1" s="1"/>
  <c r="Q3319" i="1" s="1"/>
  <c r="L3318" i="1" l="1"/>
  <c r="P3318" i="1" s="1"/>
  <c r="Q3318" i="1" s="1"/>
  <c r="L3317" i="1" l="1"/>
  <c r="P3317" i="1" s="1"/>
  <c r="Q3317" i="1" s="1"/>
  <c r="L3316" i="1" l="1"/>
  <c r="P3316" i="1" s="1"/>
  <c r="Q3316" i="1" s="1"/>
  <c r="L3310" i="1" l="1"/>
  <c r="P3310" i="1" s="1"/>
  <c r="Q3310" i="1" s="1"/>
  <c r="L3309" i="1" l="1"/>
  <c r="P3309" i="1" s="1"/>
  <c r="Q3309" i="1" s="1"/>
  <c r="L3305" i="1" l="1"/>
  <c r="P3305" i="1" s="1"/>
  <c r="Q3305" i="1" s="1"/>
  <c r="L3304" i="1" l="1"/>
  <c r="P3304" i="1" s="1"/>
  <c r="L3303" i="1" l="1"/>
  <c r="P3303" i="1" s="1"/>
  <c r="L3302" i="1" l="1"/>
  <c r="P3302" i="1" s="1"/>
  <c r="L3301" i="1" l="1"/>
  <c r="P3301" i="1" s="1"/>
  <c r="L3300" i="1" l="1"/>
  <c r="P3300" i="1" s="1"/>
  <c r="Q3300" i="1" s="1"/>
  <c r="L3299" i="1" l="1"/>
  <c r="P3299" i="1" s="1"/>
  <c r="Q3299" i="1" s="1"/>
  <c r="L3298" i="1" l="1"/>
  <c r="P3298" i="1" s="1"/>
  <c r="Q3298" i="1" s="1"/>
  <c r="L3297" i="1" l="1"/>
  <c r="P3297" i="1" s="1"/>
  <c r="Q3297" i="1" s="1"/>
  <c r="L3296" i="1" l="1"/>
  <c r="P3296" i="1" s="1"/>
  <c r="Q3296" i="1" s="1"/>
  <c r="L3295" i="1" l="1"/>
  <c r="P3295" i="1" s="1"/>
  <c r="Q3295" i="1" s="1"/>
  <c r="L3294" i="1" l="1"/>
  <c r="P3294" i="1" s="1"/>
  <c r="Q3294" i="1" s="1"/>
  <c r="L3293" i="1" l="1"/>
  <c r="P3293" i="1" s="1"/>
  <c r="L3292" i="1" l="1"/>
  <c r="P3292" i="1" s="1"/>
  <c r="Q3292" i="1" s="1"/>
  <c r="L3291" i="1" l="1"/>
  <c r="P3291" i="1" s="1"/>
  <c r="Q3291" i="1" s="1"/>
  <c r="L3290" i="1" l="1"/>
  <c r="P3290" i="1" s="1"/>
  <c r="Q3290" i="1" s="1"/>
  <c r="L3289" i="1" l="1"/>
  <c r="P3289" i="1" s="1"/>
  <c r="Q3289" i="1" s="1"/>
  <c r="L3288" i="1" l="1"/>
  <c r="P3288" i="1" s="1"/>
  <c r="Q3288" i="1" s="1"/>
  <c r="L3287" i="1" l="1"/>
  <c r="P3287" i="1" s="1"/>
  <c r="Q3287" i="1" s="1"/>
  <c r="L3286" i="1" l="1"/>
  <c r="P3286" i="1" s="1"/>
  <c r="Q3286" i="1" s="1"/>
  <c r="L3285" i="1" l="1"/>
  <c r="P3285" i="1" s="1"/>
  <c r="Q3285" i="1" s="1"/>
  <c r="L3284" i="1" l="1"/>
  <c r="P3284" i="1" s="1"/>
  <c r="Q3284" i="1" s="1"/>
  <c r="L3283" i="1" l="1"/>
  <c r="P3283" i="1" s="1"/>
  <c r="Q3283" i="1" s="1"/>
  <c r="L3282" i="1" l="1"/>
  <c r="P3282" i="1" s="1"/>
  <c r="Q3282" i="1" s="1"/>
  <c r="L3281" i="1" l="1"/>
  <c r="P3281" i="1" s="1"/>
  <c r="Q3281" i="1" s="1"/>
  <c r="L3280" i="1" l="1"/>
  <c r="P3280" i="1" s="1"/>
  <c r="Q3280" i="1" s="1"/>
  <c r="L3279" i="1" l="1"/>
  <c r="P3279" i="1" s="1"/>
  <c r="Q3279" i="1" s="1"/>
  <c r="L3278" i="1" l="1"/>
  <c r="P3278" i="1" s="1"/>
  <c r="Q3278" i="1" s="1"/>
  <c r="L3277" i="1" l="1"/>
  <c r="P3277" i="1" s="1"/>
  <c r="Q3277" i="1" s="1"/>
  <c r="L3276" i="1" l="1"/>
  <c r="P3276" i="1" s="1"/>
  <c r="Q3276" i="1" s="1"/>
  <c r="L3275" i="1" l="1"/>
  <c r="P3275" i="1" s="1"/>
  <c r="Q3275" i="1" s="1"/>
  <c r="L3269" i="1" l="1"/>
  <c r="P3269" i="1" s="1"/>
  <c r="Q3269" i="1" s="1"/>
  <c r="L3268" i="1" l="1"/>
  <c r="P3268" i="1" s="1"/>
  <c r="Q3268" i="1" s="1"/>
  <c r="L3264" i="1" l="1"/>
  <c r="P3264" i="1" s="1"/>
  <c r="Q3264" i="1" s="1"/>
  <c r="L3263" i="1" l="1"/>
  <c r="P3263" i="1" s="1"/>
  <c r="L3262" i="1" l="1"/>
  <c r="P3262" i="1" s="1"/>
  <c r="L3261" i="1" l="1"/>
  <c r="P3261" i="1" s="1"/>
  <c r="L3260" i="1" l="1"/>
  <c r="P3260" i="1" s="1"/>
  <c r="Q3260" i="1" s="1"/>
  <c r="L3259" i="1" l="1"/>
  <c r="P3259" i="1" s="1"/>
  <c r="Q3259" i="1" s="1"/>
  <c r="L3258" i="1" l="1"/>
  <c r="P3258" i="1" s="1"/>
  <c r="Q3258" i="1" s="1"/>
  <c r="L3257" i="1" l="1"/>
  <c r="P3257" i="1" s="1"/>
  <c r="Q3257" i="1" s="1"/>
  <c r="L3256" i="1" l="1"/>
  <c r="P3256" i="1" s="1"/>
  <c r="Q3256" i="1" s="1"/>
  <c r="L3255" i="1" l="1"/>
  <c r="P3255" i="1" s="1"/>
  <c r="Q3255" i="1" s="1"/>
  <c r="L3254" i="1" l="1"/>
  <c r="P3254" i="1" s="1"/>
  <c r="Q3254" i="1" s="1"/>
  <c r="L3253" i="1" l="1"/>
  <c r="P3253" i="1" s="1"/>
  <c r="L3252" i="1" l="1"/>
  <c r="P3252" i="1" s="1"/>
  <c r="Q3252" i="1" s="1"/>
  <c r="L3251" i="1" l="1"/>
  <c r="P3251" i="1" s="1"/>
  <c r="Q3251" i="1" s="1"/>
  <c r="L3250" i="1" l="1"/>
  <c r="P3250" i="1" s="1"/>
  <c r="Q3250" i="1" s="1"/>
  <c r="L3249" i="1" l="1"/>
  <c r="P3249" i="1" s="1"/>
  <c r="Q3249" i="1" s="1"/>
  <c r="L3248" i="1" l="1"/>
  <c r="P3248" i="1" s="1"/>
  <c r="Q3248" i="1" s="1"/>
  <c r="L3247" i="1" l="1"/>
  <c r="P3247" i="1" s="1"/>
  <c r="Q3247" i="1" s="1"/>
  <c r="L3246" i="1" l="1"/>
  <c r="P3246" i="1" s="1"/>
  <c r="Q3246" i="1" s="1"/>
  <c r="L3245" i="1" l="1"/>
  <c r="P3245" i="1" s="1"/>
  <c r="Q3245" i="1" s="1"/>
  <c r="L3244" i="1" l="1"/>
  <c r="P3244" i="1" s="1"/>
  <c r="Q3244" i="1" s="1"/>
  <c r="L3243" i="1" l="1"/>
  <c r="P3243" i="1" s="1"/>
  <c r="Q3243" i="1" s="1"/>
  <c r="L3242" i="1" l="1"/>
  <c r="P3242" i="1" s="1"/>
  <c r="Q3242" i="1" s="1"/>
  <c r="L3241" i="1" l="1"/>
  <c r="P3241" i="1" s="1"/>
  <c r="Q3241" i="1" s="1"/>
  <c r="L3240" i="1" l="1"/>
  <c r="P3240" i="1" s="1"/>
  <c r="Q3240" i="1" s="1"/>
  <c r="L3239" i="1" l="1"/>
  <c r="P3239" i="1" s="1"/>
  <c r="Q3239" i="1" s="1"/>
  <c r="L3238" i="1" l="1"/>
  <c r="P3238" i="1" s="1"/>
  <c r="Q3238" i="1" s="1"/>
  <c r="L3237" i="1" l="1"/>
  <c r="P3237" i="1" s="1"/>
  <c r="Q3237" i="1" s="1"/>
  <c r="L3236" i="1" l="1"/>
  <c r="P3236" i="1" s="1"/>
  <c r="Q3236" i="1" s="1"/>
  <c r="L3235" i="1" l="1"/>
  <c r="P3235" i="1" s="1"/>
  <c r="Q3235" i="1" s="1"/>
  <c r="L3229" i="1" l="1"/>
  <c r="P3229" i="1" s="1"/>
  <c r="Q3229" i="1" s="1"/>
  <c r="L3228" i="1" l="1"/>
  <c r="P3228" i="1" s="1"/>
  <c r="Q3228" i="1" s="1"/>
  <c r="L3224" i="1" l="1"/>
  <c r="P3224" i="1" s="1"/>
  <c r="Q3224" i="1" s="1"/>
  <c r="L3223" i="1" l="1"/>
  <c r="P3223" i="1" s="1"/>
  <c r="L3222" i="1" l="1"/>
  <c r="P3222" i="1" s="1"/>
  <c r="L3221" i="1" l="1"/>
  <c r="P3221" i="1" s="1"/>
  <c r="L3220" i="1" l="1"/>
  <c r="P3220" i="1" s="1"/>
  <c r="L3219" i="1" l="1"/>
  <c r="P3219" i="1" s="1"/>
  <c r="Q3219" i="1" s="1"/>
  <c r="L3218" i="1" l="1"/>
  <c r="P3218" i="1" s="1"/>
  <c r="Q3218" i="1" s="1"/>
  <c r="L3217" i="1" l="1"/>
  <c r="P3217" i="1" s="1"/>
  <c r="Q3217" i="1" s="1"/>
  <c r="L3216" i="1" l="1"/>
  <c r="P3216" i="1" s="1"/>
  <c r="Q3216" i="1" s="1"/>
  <c r="L3215" i="1" l="1"/>
  <c r="P3215" i="1" s="1"/>
  <c r="Q3215" i="1" s="1"/>
  <c r="L3214" i="1" l="1"/>
  <c r="P3214" i="1" s="1"/>
  <c r="Q3214" i="1" s="1"/>
  <c r="L3213" i="1" l="1"/>
  <c r="P3213" i="1" s="1"/>
  <c r="Q3213" i="1" s="1"/>
  <c r="L3212" i="1" l="1"/>
  <c r="P3212" i="1" s="1"/>
  <c r="Q3212" i="1" s="1"/>
  <c r="L3211" i="1" l="1"/>
  <c r="P3211" i="1" s="1"/>
  <c r="Q3211" i="1" s="1"/>
  <c r="L3210" i="1" l="1"/>
  <c r="P3210" i="1" s="1"/>
  <c r="Q3210" i="1" s="1"/>
  <c r="L3209" i="1" l="1"/>
  <c r="P3209" i="1" s="1"/>
  <c r="Q3209" i="1" s="1"/>
  <c r="L3208" i="1" l="1"/>
  <c r="P3208" i="1" s="1"/>
  <c r="Q3208" i="1" s="1"/>
  <c r="L3207" i="1" l="1"/>
  <c r="P3207" i="1" s="1"/>
  <c r="Q3207" i="1" s="1"/>
  <c r="L3206" i="1" l="1"/>
  <c r="P3206" i="1" s="1"/>
  <c r="Q3206" i="1" s="1"/>
  <c r="L3205" i="1" l="1"/>
  <c r="P3205" i="1" s="1"/>
  <c r="Q3205" i="1" s="1"/>
  <c r="L3204" i="1" l="1"/>
  <c r="P3204" i="1" s="1"/>
  <c r="Q3204" i="1" s="1"/>
  <c r="L3203" i="1" l="1"/>
  <c r="P3203" i="1" s="1"/>
  <c r="Q3203" i="1" s="1"/>
  <c r="L3202" i="1" l="1"/>
  <c r="P3202" i="1" s="1"/>
  <c r="Q3202" i="1" s="1"/>
  <c r="L3201" i="1" l="1"/>
  <c r="P3201" i="1" s="1"/>
  <c r="Q3201" i="1" s="1"/>
  <c r="L3200" i="1" l="1"/>
  <c r="P3200" i="1" s="1"/>
  <c r="Q3200" i="1" s="1"/>
  <c r="L3199" i="1" l="1"/>
  <c r="P3199" i="1" s="1"/>
  <c r="Q3199" i="1" s="1"/>
  <c r="L3198" i="1" l="1"/>
  <c r="P3198" i="1" s="1"/>
  <c r="Q3198" i="1" s="1"/>
  <c r="L3197" i="1" l="1"/>
  <c r="P3197" i="1" s="1"/>
  <c r="Q3197" i="1" s="1"/>
  <c r="L3196" i="1" l="1"/>
  <c r="P3196" i="1" s="1"/>
  <c r="Q3196" i="1" s="1"/>
  <c r="L3195" i="1" l="1"/>
  <c r="P3195" i="1" s="1"/>
  <c r="Q3195" i="1" s="1"/>
  <c r="L3194" i="1" l="1"/>
  <c r="P3194" i="1" s="1"/>
  <c r="Q3194" i="1" s="1"/>
  <c r="L3188" i="1" l="1"/>
  <c r="P3188" i="1" s="1"/>
  <c r="Q3188" i="1" s="1"/>
  <c r="L3187" i="1" l="1"/>
  <c r="P3187" i="1" s="1"/>
  <c r="Q3187" i="1" s="1"/>
  <c r="L3183" i="1" l="1"/>
  <c r="P3183" i="1" s="1"/>
  <c r="Q3183" i="1" s="1"/>
  <c r="L3182" i="1" l="1"/>
  <c r="P3182" i="1" s="1"/>
  <c r="L3181" i="1" l="1"/>
  <c r="P3181" i="1" s="1"/>
  <c r="L3180" i="1" l="1"/>
  <c r="P3180" i="1" s="1"/>
  <c r="L3179" i="1" l="1"/>
  <c r="P3179" i="1" s="1"/>
  <c r="Q3179" i="1" s="1"/>
  <c r="L3178" i="1" l="1"/>
  <c r="P3178" i="1" s="1"/>
  <c r="Q3178" i="1" s="1"/>
  <c r="L3177" i="1" l="1"/>
  <c r="P3177" i="1" s="1"/>
  <c r="Q3177" i="1" s="1"/>
  <c r="L3176" i="1" l="1"/>
  <c r="P3176" i="1" s="1"/>
  <c r="Q3176" i="1" s="1"/>
  <c r="L3175" i="1" l="1"/>
  <c r="P3175" i="1" s="1"/>
  <c r="Q3175" i="1" s="1"/>
  <c r="L3174" i="1" l="1"/>
  <c r="P3174" i="1" s="1"/>
  <c r="Q3174" i="1" s="1"/>
  <c r="L3173" i="1" l="1"/>
  <c r="P3173" i="1" s="1"/>
  <c r="Q3173" i="1" s="1"/>
  <c r="L3172" i="1" l="1"/>
  <c r="P3172" i="1" s="1"/>
  <c r="Q3172" i="1" s="1"/>
  <c r="L3171" i="1" l="1"/>
  <c r="P3171" i="1" s="1"/>
  <c r="Q3171" i="1" s="1"/>
  <c r="L3170" i="1" l="1"/>
  <c r="P3170" i="1" s="1"/>
  <c r="Q3170" i="1" s="1"/>
  <c r="L3169" i="1" l="1"/>
  <c r="P3169" i="1" s="1"/>
  <c r="Q3169" i="1" s="1"/>
  <c r="L3168" i="1" l="1"/>
  <c r="P3168" i="1" s="1"/>
  <c r="Q3168" i="1" s="1"/>
  <c r="L3167" i="1" l="1"/>
  <c r="P3167" i="1" s="1"/>
  <c r="Q3167" i="1" s="1"/>
  <c r="L3166" i="1" l="1"/>
  <c r="P3166" i="1" s="1"/>
  <c r="Q3166" i="1" s="1"/>
  <c r="L3165" i="1" l="1"/>
  <c r="P3165" i="1" s="1"/>
  <c r="Q3165" i="1" s="1"/>
  <c r="L3164" i="1" l="1"/>
  <c r="P3164" i="1" s="1"/>
  <c r="Q3164" i="1" s="1"/>
  <c r="L3163" i="1" l="1"/>
  <c r="P3163" i="1" s="1"/>
  <c r="Q3163" i="1" s="1"/>
  <c r="L3162" i="1" l="1"/>
  <c r="P3162" i="1" s="1"/>
  <c r="Q3162" i="1" s="1"/>
  <c r="L3161" i="1" l="1"/>
  <c r="P3161" i="1" s="1"/>
  <c r="Q3161" i="1" s="1"/>
  <c r="L3160" i="1" l="1"/>
  <c r="P3160" i="1" s="1"/>
  <c r="Q3160" i="1" s="1"/>
  <c r="L3159" i="1" l="1"/>
  <c r="P3159" i="1" s="1"/>
  <c r="Q3159" i="1" s="1"/>
  <c r="L3158" i="1" l="1"/>
  <c r="P3158" i="1" s="1"/>
  <c r="Q3158" i="1" s="1"/>
  <c r="L3157" i="1" l="1"/>
  <c r="P3157" i="1" s="1"/>
  <c r="Q3157" i="1" s="1"/>
  <c r="L3156" i="1" l="1"/>
  <c r="P3156" i="1" s="1"/>
  <c r="Q3156" i="1" s="1"/>
  <c r="L3155" i="1" l="1"/>
  <c r="P3155" i="1" s="1"/>
  <c r="Q3155" i="1" s="1"/>
  <c r="L3154" i="1" l="1"/>
  <c r="P3154" i="1" s="1"/>
  <c r="Q3154" i="1" s="1"/>
  <c r="L3153" i="1" l="1"/>
  <c r="P3153" i="1" s="1"/>
  <c r="Q3153" i="1" s="1"/>
  <c r="L3147" i="1" l="1"/>
  <c r="P3147" i="1" s="1"/>
  <c r="Q3147" i="1" s="1"/>
  <c r="L3146" i="1" l="1"/>
  <c r="P3146" i="1" s="1"/>
  <c r="Q3146" i="1" s="1"/>
  <c r="L3142" i="1" l="1"/>
  <c r="P3142" i="1" s="1"/>
  <c r="Q3142" i="1" s="1"/>
  <c r="L3141" i="1" l="1"/>
  <c r="P3141" i="1" s="1"/>
  <c r="L3140" i="1" l="1"/>
  <c r="P3140" i="1" s="1"/>
  <c r="L3139" i="1" l="1"/>
  <c r="P3139" i="1" s="1"/>
  <c r="L3138" i="1" l="1"/>
  <c r="P3138" i="1" s="1"/>
  <c r="Q3138" i="1" s="1"/>
  <c r="L3137" i="1" l="1"/>
  <c r="P3137" i="1" s="1"/>
  <c r="Q3137" i="1" s="1"/>
  <c r="L3136" i="1" l="1"/>
  <c r="P3136" i="1" s="1"/>
  <c r="Q3136" i="1" s="1"/>
  <c r="L3135" i="1" l="1"/>
  <c r="P3135" i="1" s="1"/>
  <c r="Q3135" i="1" s="1"/>
  <c r="L3134" i="1" l="1"/>
  <c r="P3134" i="1" s="1"/>
  <c r="Q3134" i="1" s="1"/>
  <c r="L3133" i="1" l="1"/>
  <c r="P3133" i="1" s="1"/>
  <c r="Q3133" i="1" s="1"/>
  <c r="L3132" i="1" l="1"/>
  <c r="P3132" i="1" s="1"/>
  <c r="Q3132" i="1" s="1"/>
  <c r="L3131" i="1" l="1"/>
  <c r="P3131" i="1" s="1"/>
  <c r="Q3131" i="1" s="1"/>
  <c r="L3130" i="1" l="1"/>
  <c r="P3130" i="1" s="1"/>
  <c r="Q3130" i="1" s="1"/>
  <c r="L3129" i="1" l="1"/>
  <c r="P3129" i="1" s="1"/>
  <c r="Q3129" i="1" s="1"/>
  <c r="L3128" i="1" l="1"/>
  <c r="P3128" i="1" s="1"/>
  <c r="Q3128" i="1" s="1"/>
  <c r="L3127" i="1" l="1"/>
  <c r="P3127" i="1" s="1"/>
  <c r="Q3127" i="1" s="1"/>
  <c r="L3126" i="1" l="1"/>
  <c r="P3126" i="1" s="1"/>
  <c r="Q3126" i="1" s="1"/>
  <c r="L3125" i="1" l="1"/>
  <c r="P3125" i="1" s="1"/>
  <c r="Q3125" i="1" s="1"/>
  <c r="L3124" i="1" l="1"/>
  <c r="P3124" i="1" s="1"/>
  <c r="Q3124" i="1" s="1"/>
  <c r="L3123" i="1" l="1"/>
  <c r="P3123" i="1" s="1"/>
  <c r="Q3123" i="1" s="1"/>
  <c r="L3122" i="1" l="1"/>
  <c r="P3122" i="1" s="1"/>
  <c r="Q3122" i="1" s="1"/>
  <c r="L3121" i="1" l="1"/>
  <c r="P3121" i="1" s="1"/>
  <c r="Q3121" i="1" s="1"/>
  <c r="L3120" i="1" l="1"/>
  <c r="P3120" i="1" s="1"/>
  <c r="L3119" i="1" l="1"/>
  <c r="P3119" i="1" s="1"/>
  <c r="Q3119" i="1" s="1"/>
  <c r="L3118" i="1" l="1"/>
  <c r="P3118" i="1" s="1"/>
  <c r="Q3118" i="1" s="1"/>
  <c r="L3117" i="1" l="1"/>
  <c r="P3117" i="1" s="1"/>
  <c r="Q3117" i="1" s="1"/>
  <c r="L3116" i="1" l="1"/>
  <c r="P3116" i="1" s="1"/>
  <c r="Q3116" i="1" s="1"/>
  <c r="L3115" i="1" l="1"/>
  <c r="P3115" i="1" s="1"/>
  <c r="Q3115" i="1" s="1"/>
  <c r="L3114" i="1" l="1"/>
  <c r="P3114" i="1" s="1"/>
  <c r="Q3114" i="1" s="1"/>
  <c r="L3113" i="1" l="1"/>
  <c r="P3113" i="1" s="1"/>
  <c r="Q3113" i="1" s="1"/>
  <c r="L3107" i="1" l="1"/>
  <c r="P3107" i="1" s="1"/>
  <c r="Q3107" i="1" s="1"/>
  <c r="L3106" i="1" l="1"/>
  <c r="P3106" i="1" s="1"/>
  <c r="Q3106" i="1" s="1"/>
  <c r="L3102" i="1" l="1"/>
  <c r="P3102" i="1" s="1"/>
  <c r="Q3102" i="1" s="1"/>
  <c r="L3101" i="1" l="1"/>
  <c r="P3101" i="1" s="1"/>
  <c r="L3100" i="1" l="1"/>
  <c r="P3100" i="1" s="1"/>
  <c r="L3099" i="1" l="1"/>
  <c r="P3099" i="1" s="1"/>
  <c r="L3098" i="1" l="1"/>
  <c r="P3098" i="1" s="1"/>
  <c r="L3097" i="1" l="1"/>
  <c r="P3097" i="1" s="1"/>
  <c r="Q3097" i="1" s="1"/>
  <c r="L3096" i="1" l="1"/>
  <c r="P3096" i="1" s="1"/>
  <c r="Q3096" i="1" s="1"/>
  <c r="L3095" i="1" l="1"/>
  <c r="P3095" i="1" s="1"/>
  <c r="Q3095" i="1" s="1"/>
  <c r="L3094" i="1" l="1"/>
  <c r="P3094" i="1" s="1"/>
  <c r="Q3094" i="1" s="1"/>
  <c r="L3093" i="1" l="1"/>
  <c r="P3093" i="1" s="1"/>
  <c r="Q3093" i="1" s="1"/>
  <c r="L3092" i="1" l="1"/>
  <c r="P3092" i="1" s="1"/>
  <c r="Q3092" i="1" s="1"/>
  <c r="L3091" i="1" l="1"/>
  <c r="P3091" i="1" s="1"/>
  <c r="Q3091" i="1" s="1"/>
  <c r="L3090" i="1" l="1"/>
  <c r="P3090" i="1" s="1"/>
  <c r="Q3090" i="1" s="1"/>
  <c r="L3089" i="1" l="1"/>
  <c r="P3089" i="1" s="1"/>
  <c r="Q3089" i="1" s="1"/>
  <c r="L3088" i="1" l="1"/>
  <c r="P3088" i="1" s="1"/>
  <c r="Q3088" i="1" s="1"/>
  <c r="L3087" i="1" l="1"/>
  <c r="P3087" i="1" s="1"/>
  <c r="Q3087" i="1" s="1"/>
  <c r="L3086" i="1" l="1"/>
  <c r="P3086" i="1" s="1"/>
  <c r="Q3086" i="1" s="1"/>
  <c r="L3085" i="1" l="1"/>
  <c r="P3085" i="1" s="1"/>
  <c r="Q3085" i="1" s="1"/>
  <c r="L3084" i="1" l="1"/>
  <c r="P3084" i="1" s="1"/>
  <c r="Q3084" i="1" s="1"/>
  <c r="L3083" i="1" l="1"/>
  <c r="P3083" i="1" s="1"/>
  <c r="Q3083" i="1" s="1"/>
  <c r="L3082" i="1" l="1"/>
  <c r="P3082" i="1" s="1"/>
  <c r="Q3082" i="1" s="1"/>
  <c r="L3081" i="1" l="1"/>
  <c r="P3081" i="1" s="1"/>
  <c r="Q3081" i="1" s="1"/>
  <c r="L3080" i="1" l="1"/>
  <c r="P3080" i="1" s="1"/>
  <c r="Q3080" i="1" s="1"/>
  <c r="L3079" i="1" l="1"/>
  <c r="P3079" i="1" s="1"/>
  <c r="Q3079" i="1" s="1"/>
  <c r="L3078" i="1" l="1"/>
  <c r="P3078" i="1" s="1"/>
  <c r="Q3078" i="1" s="1"/>
  <c r="L3077" i="1" l="1"/>
  <c r="P3077" i="1" s="1"/>
  <c r="Q3077" i="1" s="1"/>
  <c r="L3076" i="1" l="1"/>
  <c r="P3076" i="1" s="1"/>
  <c r="Q3076" i="1" s="1"/>
  <c r="L3075" i="1" l="1"/>
  <c r="P3075" i="1" s="1"/>
  <c r="Q3075" i="1" s="1"/>
  <c r="L3074" i="1" l="1"/>
  <c r="P3074" i="1" s="1"/>
  <c r="Q3074" i="1" s="1"/>
  <c r="L3073" i="1" l="1"/>
  <c r="P3073" i="1" s="1"/>
  <c r="Q3073" i="1" s="1"/>
  <c r="L3072" i="1" l="1"/>
  <c r="P3072" i="1" s="1"/>
  <c r="Q3072" i="1" s="1"/>
  <c r="L3066" i="1" l="1"/>
  <c r="P3066" i="1" s="1"/>
  <c r="Q3066" i="1" s="1"/>
  <c r="L3065" i="1" l="1"/>
  <c r="P3065" i="1" s="1"/>
  <c r="Q3065" i="1" s="1"/>
  <c r="L3061" i="1" l="1"/>
  <c r="P3061" i="1" s="1"/>
  <c r="Q3061" i="1" s="1"/>
  <c r="L3060" i="1" l="1"/>
  <c r="P3060" i="1" s="1"/>
  <c r="L3059" i="1" l="1"/>
  <c r="P3059" i="1" s="1"/>
  <c r="L3058" i="1" l="1"/>
  <c r="P3058" i="1" s="1"/>
  <c r="L3057" i="1" l="1"/>
  <c r="P3057" i="1" s="1"/>
  <c r="L3056" i="1" l="1"/>
  <c r="P3056" i="1" s="1"/>
  <c r="Q3056" i="1" s="1"/>
  <c r="L3055" i="1" l="1"/>
  <c r="P3055" i="1" s="1"/>
  <c r="Q3055" i="1" s="1"/>
  <c r="L3054" i="1" l="1"/>
  <c r="P3054" i="1" s="1"/>
  <c r="Q3054" i="1" s="1"/>
  <c r="L3053" i="1" l="1"/>
  <c r="P3053" i="1" s="1"/>
  <c r="Q3053" i="1" s="1"/>
  <c r="L3052" i="1" l="1"/>
  <c r="P3052" i="1" s="1"/>
  <c r="Q3052" i="1" s="1"/>
  <c r="L3051" i="1" l="1"/>
  <c r="P3051" i="1" s="1"/>
  <c r="Q3051" i="1" s="1"/>
  <c r="L3050" i="1" l="1"/>
  <c r="P3050" i="1" s="1"/>
  <c r="Q3050" i="1" s="1"/>
  <c r="L3049" i="1" l="1"/>
  <c r="P3049" i="1" s="1"/>
  <c r="Q3049" i="1" s="1"/>
  <c r="L3048" i="1" l="1"/>
  <c r="P3048" i="1" s="1"/>
  <c r="Q3048" i="1" s="1"/>
  <c r="L3047" i="1" l="1"/>
  <c r="P3047" i="1" s="1"/>
  <c r="Q3047" i="1" s="1"/>
  <c r="L3046" i="1" l="1"/>
  <c r="P3046" i="1" s="1"/>
  <c r="Q3046" i="1" s="1"/>
  <c r="L3045" i="1" l="1"/>
  <c r="P3045" i="1" s="1"/>
  <c r="Q3045" i="1" s="1"/>
  <c r="L3044" i="1" l="1"/>
  <c r="P3044" i="1" s="1"/>
  <c r="Q3044" i="1" s="1"/>
  <c r="L3043" i="1" l="1"/>
  <c r="P3043" i="1" s="1"/>
  <c r="Q3043" i="1" s="1"/>
  <c r="L3042" i="1" l="1"/>
  <c r="P3042" i="1" s="1"/>
  <c r="Q3042" i="1" s="1"/>
  <c r="L3041" i="1" l="1"/>
  <c r="P3041" i="1" s="1"/>
  <c r="Q3041" i="1" s="1"/>
  <c r="L3040" i="1" l="1"/>
  <c r="P3040" i="1" s="1"/>
  <c r="Q3040" i="1" s="1"/>
  <c r="L3039" i="1" l="1"/>
  <c r="P3039" i="1" s="1"/>
  <c r="Q3039" i="1" s="1"/>
  <c r="L3038" i="1" l="1"/>
  <c r="P3038" i="1" s="1"/>
  <c r="Q3038" i="1" s="1"/>
  <c r="L3037" i="1" l="1"/>
  <c r="P3037" i="1" s="1"/>
  <c r="Q3037" i="1" s="1"/>
  <c r="L3036" i="1" l="1"/>
  <c r="P3036" i="1" s="1"/>
  <c r="Q3036" i="1" s="1"/>
  <c r="L3035" i="1" l="1"/>
  <c r="P3035" i="1" s="1"/>
  <c r="Q3035" i="1" s="1"/>
  <c r="L3034" i="1" l="1"/>
  <c r="P3034" i="1" s="1"/>
  <c r="Q3034" i="1" s="1"/>
  <c r="L3033" i="1" l="1"/>
  <c r="P3033" i="1" s="1"/>
  <c r="Q3033" i="1" s="1"/>
  <c r="L3032" i="1" l="1"/>
  <c r="P3032" i="1" s="1"/>
  <c r="Q3032" i="1" s="1"/>
  <c r="L3026" i="1" l="1"/>
  <c r="P3026" i="1" s="1"/>
  <c r="Q3026" i="1" s="1"/>
  <c r="L3025" i="1" l="1"/>
  <c r="P3025" i="1" s="1"/>
  <c r="Q3025" i="1" s="1"/>
  <c r="L3021" i="1" l="1"/>
  <c r="P3021" i="1" s="1"/>
  <c r="Q3021" i="1" s="1"/>
  <c r="L3020" i="1" l="1"/>
  <c r="P3020" i="1" s="1"/>
  <c r="L3019" i="1" l="1"/>
  <c r="P3019" i="1" s="1"/>
  <c r="L3018" i="1" l="1"/>
  <c r="P3018" i="1" s="1"/>
  <c r="L3017" i="1" l="1"/>
  <c r="P3017" i="1" s="1"/>
  <c r="L3016" i="1" l="1"/>
  <c r="P3016" i="1" s="1"/>
  <c r="Q3016" i="1" s="1"/>
  <c r="L3015" i="1" l="1"/>
  <c r="P3015" i="1" s="1"/>
  <c r="Q3015" i="1" s="1"/>
  <c r="L3014" i="1" l="1"/>
  <c r="P3014" i="1" s="1"/>
  <c r="Q3014" i="1" s="1"/>
  <c r="L3013" i="1" l="1"/>
  <c r="P3013" i="1" s="1"/>
  <c r="Q3013" i="1" s="1"/>
  <c r="L3012" i="1" l="1"/>
  <c r="P3012" i="1" s="1"/>
  <c r="Q3012" i="1" s="1"/>
  <c r="L3011" i="1" l="1"/>
  <c r="P3011" i="1" s="1"/>
  <c r="Q3011" i="1" s="1"/>
  <c r="L3010" i="1" l="1"/>
  <c r="P3010" i="1" s="1"/>
  <c r="Q3010" i="1" s="1"/>
  <c r="L3009" i="1" l="1"/>
  <c r="P3009" i="1" s="1"/>
  <c r="Q3009" i="1" s="1"/>
  <c r="L3008" i="1" l="1"/>
  <c r="P3008" i="1" s="1"/>
  <c r="Q3008" i="1" s="1"/>
  <c r="L3007" i="1" l="1"/>
  <c r="P3007" i="1" s="1"/>
  <c r="Q3007" i="1" s="1"/>
  <c r="L3006" i="1" l="1"/>
  <c r="P3006" i="1" s="1"/>
  <c r="Q3006" i="1" s="1"/>
  <c r="L3005" i="1" l="1"/>
  <c r="P3005" i="1" s="1"/>
  <c r="Q3005" i="1" s="1"/>
  <c r="L3004" i="1" l="1"/>
  <c r="P3004" i="1" s="1"/>
  <c r="Q3004" i="1" s="1"/>
  <c r="L3003" i="1" l="1"/>
  <c r="P3003" i="1" s="1"/>
  <c r="Q3003" i="1" s="1"/>
  <c r="L3002" i="1" l="1"/>
  <c r="P3002" i="1" s="1"/>
  <c r="Q3002" i="1" s="1"/>
  <c r="L3001" i="1" l="1"/>
  <c r="P3001" i="1" s="1"/>
  <c r="Q3001" i="1" s="1"/>
  <c r="L3000" i="1" l="1"/>
  <c r="P3000" i="1" s="1"/>
  <c r="Q3000" i="1" s="1"/>
  <c r="L2999" i="1" l="1"/>
  <c r="P2999" i="1" s="1"/>
  <c r="Q2999" i="1" s="1"/>
  <c r="L2998" i="1" l="1"/>
  <c r="P2998" i="1" s="1"/>
  <c r="Q2998" i="1" s="1"/>
  <c r="L2997" i="1" l="1"/>
  <c r="P2997" i="1" s="1"/>
  <c r="Q2997" i="1" s="1"/>
  <c r="L2996" i="1" l="1"/>
  <c r="P2996" i="1" s="1"/>
  <c r="Q2996" i="1" s="1"/>
  <c r="L2995" i="1" l="1"/>
  <c r="P2995" i="1" s="1"/>
  <c r="Q2995" i="1" s="1"/>
  <c r="L2994" i="1" l="1"/>
  <c r="P2994" i="1" s="1"/>
  <c r="Q2994" i="1" s="1"/>
  <c r="L2993" i="1" l="1"/>
  <c r="P2993" i="1" s="1"/>
  <c r="Q2993" i="1" s="1"/>
  <c r="L2992" i="1" l="1"/>
  <c r="P2992" i="1" s="1"/>
  <c r="Q2992" i="1" s="1"/>
  <c r="L2991" i="1" l="1"/>
  <c r="P2991" i="1" s="1"/>
  <c r="Q2991" i="1" s="1"/>
  <c r="L2985" i="1" l="1"/>
  <c r="P2985" i="1" s="1"/>
  <c r="Q2985" i="1" s="1"/>
  <c r="L2984" i="1" l="1"/>
  <c r="P2984" i="1" s="1"/>
  <c r="Q2984" i="1" s="1"/>
  <c r="L2980" i="1" l="1"/>
  <c r="P2980" i="1" s="1"/>
  <c r="Q2980" i="1" s="1"/>
  <c r="L2979" i="1" l="1"/>
  <c r="P2979" i="1" s="1"/>
  <c r="L2978" i="1" l="1"/>
  <c r="P2978" i="1" s="1"/>
  <c r="L2977" i="1" l="1"/>
  <c r="P2977" i="1" s="1"/>
  <c r="L2976" i="1" l="1"/>
  <c r="P2976" i="1" s="1"/>
  <c r="L2975" i="1" l="1"/>
  <c r="P2975" i="1" s="1"/>
  <c r="Q2975" i="1" s="1"/>
  <c r="L2974" i="1" l="1"/>
  <c r="P2974" i="1" s="1"/>
  <c r="Q2974" i="1" s="1"/>
  <c r="L2973" i="1" l="1"/>
  <c r="P2973" i="1" s="1"/>
  <c r="Q2973" i="1" s="1"/>
  <c r="L2972" i="1" l="1"/>
  <c r="P2972" i="1" s="1"/>
  <c r="Q2972" i="1" s="1"/>
  <c r="L2971" i="1" l="1"/>
  <c r="P2971" i="1" s="1"/>
  <c r="Q2971" i="1" s="1"/>
  <c r="L2970" i="1" l="1"/>
  <c r="P2970" i="1" s="1"/>
  <c r="Q2970" i="1" s="1"/>
  <c r="L2969" i="1" l="1"/>
  <c r="P2969" i="1" s="1"/>
  <c r="Q2969" i="1" s="1"/>
  <c r="L2968" i="1" l="1"/>
  <c r="P2968" i="1" s="1"/>
  <c r="Q2968" i="1" s="1"/>
  <c r="L2967" i="1" l="1"/>
  <c r="P2967" i="1" s="1"/>
  <c r="Q2967" i="1" s="1"/>
  <c r="L2966" i="1" l="1"/>
  <c r="P2966" i="1" s="1"/>
  <c r="Q2966" i="1" s="1"/>
  <c r="L2965" i="1" l="1"/>
  <c r="P2965" i="1" s="1"/>
  <c r="Q2965" i="1" s="1"/>
  <c r="L2964" i="1" l="1"/>
  <c r="P2964" i="1" s="1"/>
  <c r="Q2964" i="1" s="1"/>
  <c r="L2963" i="1" l="1"/>
  <c r="P2963" i="1" s="1"/>
  <c r="Q2963" i="1" s="1"/>
  <c r="L2962" i="1" l="1"/>
  <c r="P2962" i="1" s="1"/>
  <c r="Q2962" i="1" s="1"/>
  <c r="L2961" i="1" l="1"/>
  <c r="P2961" i="1" s="1"/>
  <c r="Q2961" i="1" s="1"/>
  <c r="L2960" i="1" l="1"/>
  <c r="P2960" i="1" s="1"/>
  <c r="Q2960" i="1" s="1"/>
  <c r="L2959" i="1" l="1"/>
  <c r="P2959" i="1" s="1"/>
  <c r="Q2959" i="1" s="1"/>
  <c r="L2958" i="1" l="1"/>
  <c r="P2958" i="1" s="1"/>
  <c r="Q2958" i="1" s="1"/>
  <c r="L2957" i="1" l="1"/>
  <c r="P2957" i="1" s="1"/>
  <c r="Q2957" i="1" s="1"/>
  <c r="L2956" i="1" l="1"/>
  <c r="P2956" i="1" s="1"/>
  <c r="Q2956" i="1" s="1"/>
  <c r="L2955" i="1" l="1"/>
  <c r="P2955" i="1" s="1"/>
  <c r="Q2955" i="1" s="1"/>
  <c r="L2954" i="1" l="1"/>
  <c r="P2954" i="1" s="1"/>
  <c r="Q2954" i="1" s="1"/>
  <c r="L2953" i="1" l="1"/>
  <c r="P2953" i="1" s="1"/>
  <c r="Q2953" i="1" s="1"/>
  <c r="L2952" i="1" l="1"/>
  <c r="P2952" i="1" s="1"/>
  <c r="Q2952" i="1" s="1"/>
  <c r="L2951" i="1" l="1"/>
  <c r="P2951" i="1" s="1"/>
  <c r="Q2951" i="1" s="1"/>
  <c r="L2950" i="1" l="1"/>
  <c r="P2950" i="1" s="1"/>
  <c r="Q2950" i="1" s="1"/>
  <c r="L2944" i="1" l="1"/>
  <c r="P2944" i="1" s="1"/>
  <c r="Q2944" i="1" s="1"/>
  <c r="L2943" i="1" l="1"/>
  <c r="P2943" i="1" s="1"/>
  <c r="Q2943" i="1" s="1"/>
  <c r="L2939" i="1" l="1"/>
  <c r="P2939" i="1" s="1"/>
  <c r="Q2939" i="1" s="1"/>
  <c r="L2938" i="1" l="1"/>
  <c r="P2938" i="1" s="1"/>
  <c r="L2937" i="1" l="1"/>
  <c r="P2937" i="1" s="1"/>
  <c r="L2936" i="1" l="1"/>
  <c r="P2936" i="1" s="1"/>
  <c r="L2935" i="1" l="1"/>
  <c r="P2935" i="1" s="1"/>
  <c r="Q2935" i="1" s="1"/>
  <c r="L2934" i="1" l="1"/>
  <c r="P2934" i="1" s="1"/>
  <c r="Q2934" i="1" s="1"/>
  <c r="L2933" i="1" l="1"/>
  <c r="P2933" i="1" s="1"/>
  <c r="Q2933" i="1" s="1"/>
  <c r="L2932" i="1" l="1"/>
  <c r="P2932" i="1" s="1"/>
  <c r="Q2932" i="1" s="1"/>
  <c r="L2931" i="1" l="1"/>
  <c r="P2931" i="1" s="1"/>
  <c r="Q2931" i="1" s="1"/>
  <c r="L2930" i="1" l="1"/>
  <c r="P2930" i="1" s="1"/>
  <c r="Q2930" i="1" s="1"/>
  <c r="L2929" i="1" l="1"/>
  <c r="P2929" i="1" s="1"/>
  <c r="Q2929" i="1" s="1"/>
  <c r="L2928" i="1" l="1"/>
  <c r="P2928" i="1" s="1"/>
  <c r="Q2928" i="1" s="1"/>
  <c r="L2927" i="1" l="1"/>
  <c r="P2927" i="1" s="1"/>
  <c r="Q2927" i="1" s="1"/>
  <c r="L2926" i="1" l="1"/>
  <c r="P2926" i="1" s="1"/>
  <c r="Q2926" i="1" s="1"/>
  <c r="L2925" i="1" l="1"/>
  <c r="P2925" i="1" s="1"/>
  <c r="Q2925" i="1" s="1"/>
  <c r="L2924" i="1" l="1"/>
  <c r="P2924" i="1" s="1"/>
  <c r="Q2924" i="1" s="1"/>
  <c r="L2923" i="1" l="1"/>
  <c r="P2923" i="1" s="1"/>
  <c r="Q2923" i="1" s="1"/>
  <c r="L2922" i="1" l="1"/>
  <c r="P2922" i="1" s="1"/>
  <c r="Q2922" i="1" s="1"/>
  <c r="L2921" i="1" l="1"/>
  <c r="P2921" i="1" s="1"/>
  <c r="Q2921" i="1" s="1"/>
  <c r="L2920" i="1" l="1"/>
  <c r="P2920" i="1" s="1"/>
  <c r="Q2920" i="1" s="1"/>
  <c r="L2919" i="1" l="1"/>
  <c r="P2919" i="1" s="1"/>
  <c r="Q2919" i="1" s="1"/>
  <c r="L2918" i="1" l="1"/>
  <c r="P2918" i="1" s="1"/>
  <c r="Q2918" i="1" s="1"/>
  <c r="L2917" i="1" l="1"/>
  <c r="P2917" i="1" s="1"/>
  <c r="Q2917" i="1" s="1"/>
  <c r="L2916" i="1" l="1"/>
  <c r="P2916" i="1" s="1"/>
  <c r="Q2916" i="1" s="1"/>
  <c r="L2915" i="1" l="1"/>
  <c r="P2915" i="1" s="1"/>
  <c r="Q2915" i="1" s="1"/>
  <c r="L2914" i="1" l="1"/>
  <c r="P2914" i="1" s="1"/>
  <c r="Q2914" i="1" s="1"/>
  <c r="L2913" i="1" l="1"/>
  <c r="P2913" i="1" s="1"/>
  <c r="Q2913" i="1" s="1"/>
  <c r="L2912" i="1" l="1"/>
  <c r="P2912" i="1" s="1"/>
  <c r="Q2912" i="1" s="1"/>
  <c r="L2911" i="1" l="1"/>
  <c r="P2911" i="1" s="1"/>
  <c r="Q2911" i="1" s="1"/>
  <c r="L2910" i="1" l="1"/>
  <c r="P2910" i="1" s="1"/>
  <c r="Q2910" i="1" s="1"/>
  <c r="L2904" i="1" l="1"/>
  <c r="P2904" i="1" s="1"/>
  <c r="Q2904" i="1" s="1"/>
  <c r="L2903" i="1" l="1"/>
  <c r="P2903" i="1" s="1"/>
  <c r="Q2903" i="1" s="1"/>
  <c r="L2899" i="1" l="1"/>
  <c r="P2899" i="1" s="1"/>
  <c r="Q2899" i="1" s="1"/>
  <c r="L2898" i="1" l="1"/>
  <c r="P2898" i="1" s="1"/>
  <c r="L2897" i="1" l="1"/>
  <c r="P2897" i="1" s="1"/>
  <c r="L2896" i="1" l="1"/>
  <c r="P2896" i="1" s="1"/>
  <c r="L2895" i="1" l="1"/>
  <c r="P2895" i="1" s="1"/>
  <c r="L2894" i="1" l="1"/>
  <c r="P2894" i="1" s="1"/>
  <c r="Q2894" i="1" s="1"/>
  <c r="L2893" i="1" l="1"/>
  <c r="P2893" i="1" s="1"/>
  <c r="Q2893" i="1" s="1"/>
  <c r="L2892" i="1" l="1"/>
  <c r="P2892" i="1" s="1"/>
  <c r="Q2892" i="1" s="1"/>
  <c r="L2891" i="1" l="1"/>
  <c r="P2891" i="1" s="1"/>
  <c r="Q2891" i="1" s="1"/>
  <c r="L2890" i="1" l="1"/>
  <c r="P2890" i="1" s="1"/>
  <c r="Q2890" i="1" s="1"/>
  <c r="L2889" i="1" l="1"/>
  <c r="P2889" i="1" s="1"/>
  <c r="Q2889" i="1" s="1"/>
  <c r="L2888" i="1" l="1"/>
  <c r="P2888" i="1" s="1"/>
  <c r="Q2888" i="1" s="1"/>
  <c r="L2887" i="1" l="1"/>
  <c r="P2887" i="1" s="1"/>
  <c r="Q2887" i="1" s="1"/>
  <c r="L2886" i="1" l="1"/>
  <c r="P2886" i="1" s="1"/>
  <c r="Q2886" i="1" s="1"/>
  <c r="L2885" i="1" l="1"/>
  <c r="P2885" i="1" s="1"/>
  <c r="Q2885" i="1" s="1"/>
  <c r="L2884" i="1" l="1"/>
  <c r="P2884" i="1" s="1"/>
  <c r="Q2884" i="1" s="1"/>
  <c r="L2883" i="1" l="1"/>
  <c r="P2883" i="1" s="1"/>
  <c r="Q2883" i="1" s="1"/>
  <c r="L2882" i="1" l="1"/>
  <c r="P2882" i="1" s="1"/>
  <c r="Q2882" i="1" s="1"/>
  <c r="L2881" i="1" l="1"/>
  <c r="P2881" i="1" s="1"/>
  <c r="Q2881" i="1" s="1"/>
  <c r="L2880" i="1" l="1"/>
  <c r="P2880" i="1" s="1"/>
  <c r="Q2880" i="1" s="1"/>
  <c r="L2879" i="1" l="1"/>
  <c r="P2879" i="1" s="1"/>
  <c r="Q2879" i="1" s="1"/>
  <c r="L2878" i="1" l="1"/>
  <c r="P2878" i="1" s="1"/>
  <c r="Q2878" i="1" s="1"/>
  <c r="L2877" i="1" l="1"/>
  <c r="P2877" i="1" s="1"/>
  <c r="Q2877" i="1" s="1"/>
  <c r="L2876" i="1" l="1"/>
  <c r="P2876" i="1" s="1"/>
  <c r="L2875" i="1" l="1"/>
  <c r="P2875" i="1" s="1"/>
  <c r="Q2875" i="1" s="1"/>
  <c r="L2874" i="1" l="1"/>
  <c r="P2874" i="1" s="1"/>
  <c r="Q2874" i="1" s="1"/>
  <c r="L2873" i="1" l="1"/>
  <c r="P2873" i="1" s="1"/>
  <c r="Q2873" i="1" s="1"/>
  <c r="L2872" i="1" l="1"/>
  <c r="P2872" i="1" s="1"/>
  <c r="Q2872" i="1" s="1"/>
  <c r="L2871" i="1" l="1"/>
  <c r="P2871" i="1" s="1"/>
  <c r="Q2871" i="1" s="1"/>
  <c r="L2870" i="1" l="1"/>
  <c r="P2870" i="1" s="1"/>
  <c r="Q2870" i="1" s="1"/>
  <c r="L2869" i="1" l="1"/>
  <c r="P2869" i="1" s="1"/>
  <c r="Q2869" i="1" s="1"/>
  <c r="L2863" i="1" l="1"/>
  <c r="P2863" i="1" s="1"/>
  <c r="Q2863" i="1" s="1"/>
  <c r="L2862" i="1" l="1"/>
  <c r="P2862" i="1" s="1"/>
  <c r="Q2862" i="1" s="1"/>
  <c r="L2858" i="1" l="1"/>
  <c r="P2858" i="1" s="1"/>
  <c r="Q2858" i="1" s="1"/>
  <c r="L2857" i="1" l="1"/>
  <c r="P2857" i="1" s="1"/>
  <c r="L2856" i="1" l="1"/>
  <c r="P2856" i="1" s="1"/>
  <c r="L2855" i="1" l="1"/>
  <c r="P2855" i="1" s="1"/>
  <c r="L2854" i="1" l="1"/>
  <c r="P2854" i="1" s="1"/>
  <c r="L2853" i="1" l="1"/>
  <c r="P2853" i="1" s="1"/>
  <c r="Q2853" i="1" s="1"/>
  <c r="L2852" i="1" l="1"/>
  <c r="P2852" i="1" s="1"/>
  <c r="Q2852" i="1" s="1"/>
  <c r="L2851" i="1" l="1"/>
  <c r="P2851" i="1" s="1"/>
  <c r="Q2851" i="1" s="1"/>
  <c r="L2850" i="1" l="1"/>
  <c r="P2850" i="1" s="1"/>
  <c r="Q2850" i="1" s="1"/>
  <c r="L2849" i="1" l="1"/>
  <c r="P2849" i="1" s="1"/>
  <c r="Q2849" i="1" s="1"/>
  <c r="L2848" i="1" l="1"/>
  <c r="P2848" i="1" s="1"/>
  <c r="Q2848" i="1" s="1"/>
  <c r="L2847" i="1" l="1"/>
  <c r="P2847" i="1" s="1"/>
  <c r="Q2847" i="1" s="1"/>
  <c r="L2846" i="1" l="1"/>
  <c r="P2846" i="1" s="1"/>
  <c r="Q2846" i="1" s="1"/>
  <c r="L2845" i="1" l="1"/>
  <c r="P2845" i="1" s="1"/>
  <c r="Q2845" i="1" s="1"/>
  <c r="L2844" i="1" l="1"/>
  <c r="P2844" i="1" s="1"/>
  <c r="Q2844" i="1" s="1"/>
  <c r="L2843" i="1" l="1"/>
  <c r="P2843" i="1" s="1"/>
  <c r="Q2843" i="1" s="1"/>
  <c r="L2842" i="1" l="1"/>
  <c r="P2842" i="1" s="1"/>
  <c r="Q2842" i="1" s="1"/>
  <c r="L2841" i="1" l="1"/>
  <c r="P2841" i="1" s="1"/>
  <c r="Q2841" i="1" s="1"/>
  <c r="L2840" i="1" l="1"/>
  <c r="P2840" i="1" s="1"/>
  <c r="Q2840" i="1" s="1"/>
  <c r="L2839" i="1" l="1"/>
  <c r="P2839" i="1" s="1"/>
  <c r="Q2839" i="1" s="1"/>
  <c r="L2838" i="1" l="1"/>
  <c r="P2838" i="1" s="1"/>
  <c r="Q2838" i="1" s="1"/>
  <c r="L2837" i="1" l="1"/>
  <c r="P2837" i="1" s="1"/>
  <c r="Q2837" i="1" s="1"/>
  <c r="L2836" i="1" l="1"/>
  <c r="P2836" i="1" s="1"/>
  <c r="Q2836" i="1" s="1"/>
  <c r="L2835" i="1" l="1"/>
  <c r="P2835" i="1" s="1"/>
  <c r="L2834" i="1" l="1"/>
  <c r="P2834" i="1" s="1"/>
  <c r="Q2834" i="1" s="1"/>
  <c r="L2833" i="1" l="1"/>
  <c r="P2833" i="1" s="1"/>
  <c r="Q2833" i="1" s="1"/>
  <c r="L2832" i="1" l="1"/>
  <c r="P2832" i="1" s="1"/>
  <c r="Q2832" i="1" s="1"/>
  <c r="L2831" i="1" l="1"/>
  <c r="P2831" i="1" s="1"/>
  <c r="Q2831" i="1" s="1"/>
  <c r="L2830" i="1" l="1"/>
  <c r="P2830" i="1" s="1"/>
  <c r="Q2830" i="1" s="1"/>
  <c r="L2829" i="1" l="1"/>
  <c r="P2829" i="1" s="1"/>
  <c r="Q2829" i="1" s="1"/>
  <c r="L2828" i="1" l="1"/>
  <c r="P2828" i="1" s="1"/>
  <c r="Q2828" i="1" s="1"/>
  <c r="L2822" i="1" l="1"/>
  <c r="P2822" i="1" s="1"/>
  <c r="Q2822" i="1" s="1"/>
  <c r="L2821" i="1" l="1"/>
  <c r="P2821" i="1" s="1"/>
  <c r="Q2821" i="1" s="1"/>
  <c r="L2817" i="1" l="1"/>
  <c r="P2817" i="1" s="1"/>
  <c r="Q2817" i="1" s="1"/>
  <c r="L2816" i="1" l="1"/>
  <c r="P2816" i="1" s="1"/>
  <c r="L2815" i="1" l="1"/>
  <c r="P2815" i="1" s="1"/>
  <c r="L2814" i="1" l="1"/>
  <c r="P2814" i="1" s="1"/>
  <c r="L2813" i="1" l="1"/>
  <c r="P2813" i="1" s="1"/>
  <c r="L2812" i="1" l="1"/>
  <c r="P2812" i="1" s="1"/>
  <c r="Q2812" i="1" s="1"/>
  <c r="L2811" i="1" l="1"/>
  <c r="P2811" i="1" s="1"/>
  <c r="Q2811" i="1" s="1"/>
  <c r="L2810" i="1" l="1"/>
  <c r="P2810" i="1" s="1"/>
  <c r="Q2810" i="1" s="1"/>
  <c r="L2809" i="1" l="1"/>
  <c r="P2809" i="1" s="1"/>
  <c r="Q2809" i="1" s="1"/>
  <c r="L2808" i="1" l="1"/>
  <c r="P2808" i="1" s="1"/>
  <c r="Q2808" i="1" s="1"/>
  <c r="L2807" i="1" l="1"/>
  <c r="P2807" i="1" s="1"/>
  <c r="Q2807" i="1" s="1"/>
  <c r="L2806" i="1" l="1"/>
  <c r="P2806" i="1" s="1"/>
  <c r="Q2806" i="1" s="1"/>
  <c r="L2805" i="1" l="1"/>
  <c r="P2805" i="1" s="1"/>
  <c r="Q2805" i="1" s="1"/>
  <c r="L2804" i="1" l="1"/>
  <c r="P2804" i="1" s="1"/>
  <c r="Q2804" i="1" s="1"/>
  <c r="L2803" i="1" l="1"/>
  <c r="P2803" i="1" s="1"/>
  <c r="Q2803" i="1" s="1"/>
  <c r="L2802" i="1" l="1"/>
  <c r="P2802" i="1" s="1"/>
  <c r="Q2802" i="1" s="1"/>
  <c r="L2801" i="1" l="1"/>
  <c r="P2801" i="1" s="1"/>
  <c r="Q2801" i="1" s="1"/>
  <c r="L2800" i="1" l="1"/>
  <c r="P2800" i="1" s="1"/>
  <c r="Q2800" i="1" s="1"/>
  <c r="L2799" i="1" l="1"/>
  <c r="P2799" i="1" s="1"/>
  <c r="Q2799" i="1" s="1"/>
  <c r="L2798" i="1" l="1"/>
  <c r="P2798" i="1" s="1"/>
  <c r="Q2798" i="1" s="1"/>
  <c r="L2797" i="1" l="1"/>
  <c r="P2797" i="1" s="1"/>
  <c r="Q2797" i="1" s="1"/>
  <c r="L2796" i="1" l="1"/>
  <c r="P2796" i="1" s="1"/>
  <c r="Q2796" i="1" s="1"/>
  <c r="L2795" i="1" l="1"/>
  <c r="P2795" i="1" s="1"/>
  <c r="Q2795" i="1" s="1"/>
  <c r="L2794" i="1" l="1"/>
  <c r="P2794" i="1" s="1"/>
  <c r="L2793" i="1" l="1"/>
  <c r="P2793" i="1" s="1"/>
  <c r="Q2793" i="1" s="1"/>
  <c r="L2792" i="1" l="1"/>
  <c r="P2792" i="1" s="1"/>
  <c r="Q2792" i="1" s="1"/>
  <c r="L2791" i="1" l="1"/>
  <c r="P2791" i="1" s="1"/>
  <c r="Q2791" i="1" s="1"/>
  <c r="L2790" i="1" l="1"/>
  <c r="P2790" i="1" s="1"/>
  <c r="Q2790" i="1" s="1"/>
  <c r="L2789" i="1" l="1"/>
  <c r="P2789" i="1" s="1"/>
  <c r="Q2789" i="1" s="1"/>
  <c r="L2788" i="1" l="1"/>
  <c r="P2788" i="1" s="1"/>
  <c r="Q2788" i="1" s="1"/>
  <c r="L2787" i="1" l="1"/>
  <c r="P2787" i="1" s="1"/>
  <c r="Q2787" i="1" s="1"/>
  <c r="L2781" i="1" l="1"/>
  <c r="P2781" i="1" s="1"/>
  <c r="Q2781" i="1" s="1"/>
  <c r="L2780" i="1" l="1"/>
  <c r="P2780" i="1" s="1"/>
  <c r="Q2780" i="1" s="1"/>
  <c r="L2776" i="1" l="1"/>
  <c r="P2776" i="1" s="1"/>
  <c r="Q2776" i="1" s="1"/>
  <c r="L2775" i="1" l="1"/>
  <c r="P2775" i="1" s="1"/>
  <c r="L2774" i="1" l="1"/>
  <c r="P2774" i="1" s="1"/>
  <c r="L2773" i="1" l="1"/>
  <c r="P2773" i="1" s="1"/>
  <c r="L2772" i="1" l="1"/>
  <c r="P2772" i="1" s="1"/>
  <c r="Q2772" i="1" s="1"/>
  <c r="L2771" i="1" l="1"/>
  <c r="P2771" i="1" s="1"/>
  <c r="Q2771" i="1" s="1"/>
  <c r="L2770" i="1" l="1"/>
  <c r="P2770" i="1" s="1"/>
  <c r="Q2770" i="1" s="1"/>
  <c r="L2769" i="1" l="1"/>
  <c r="P2769" i="1" s="1"/>
  <c r="Q2769" i="1" s="1"/>
  <c r="L2768" i="1" l="1"/>
  <c r="P2768" i="1" s="1"/>
  <c r="Q2768" i="1" s="1"/>
  <c r="L2767" i="1" l="1"/>
  <c r="P2767" i="1" s="1"/>
  <c r="Q2767" i="1" s="1"/>
  <c r="L2766" i="1" l="1"/>
  <c r="P2766" i="1" s="1"/>
  <c r="Q2766" i="1" s="1"/>
  <c r="L2765" i="1" l="1"/>
  <c r="P2765" i="1" s="1"/>
  <c r="L2764" i="1" l="1"/>
  <c r="P2764" i="1" s="1"/>
  <c r="Q2764" i="1" s="1"/>
  <c r="L2763" i="1" l="1"/>
  <c r="P2763" i="1" s="1"/>
  <c r="L2762" i="1" l="1"/>
  <c r="P2762" i="1" s="1"/>
  <c r="Q2762" i="1" s="1"/>
  <c r="L2761" i="1" l="1"/>
  <c r="P2761" i="1" s="1"/>
  <c r="Q2761" i="1" s="1"/>
  <c r="L2760" i="1" l="1"/>
  <c r="P2760" i="1" s="1"/>
  <c r="Q2760" i="1" s="1"/>
  <c r="L2759" i="1" l="1"/>
  <c r="P2759" i="1" s="1"/>
  <c r="Q2759" i="1" s="1"/>
  <c r="L2758" i="1" l="1"/>
  <c r="P2758" i="1" s="1"/>
  <c r="Q2758" i="1" s="1"/>
  <c r="L2757" i="1" l="1"/>
  <c r="P2757" i="1" s="1"/>
  <c r="Q2757" i="1" s="1"/>
  <c r="L2756" i="1" l="1"/>
  <c r="P2756" i="1" s="1"/>
  <c r="Q2756" i="1" s="1"/>
  <c r="L2755" i="1" l="1"/>
  <c r="P2755" i="1" s="1"/>
  <c r="Q2755" i="1" s="1"/>
  <c r="L2754" i="1" l="1"/>
  <c r="P2754" i="1" s="1"/>
  <c r="Q2754" i="1" s="1"/>
  <c r="L2753" i="1" l="1"/>
  <c r="P2753" i="1" s="1"/>
  <c r="L2752" i="1" l="1"/>
  <c r="P2752" i="1" s="1"/>
  <c r="Q2752" i="1" s="1"/>
  <c r="L2751" i="1" l="1"/>
  <c r="P2751" i="1" s="1"/>
  <c r="Q2751" i="1" s="1"/>
  <c r="L2750" i="1" l="1"/>
  <c r="P2750" i="1" s="1"/>
  <c r="Q2750" i="1" s="1"/>
  <c r="L2749" i="1" l="1"/>
  <c r="P2749" i="1" s="1"/>
  <c r="Q2749" i="1" s="1"/>
  <c r="L2748" i="1" l="1"/>
  <c r="P2748" i="1" s="1"/>
  <c r="Q2748" i="1" s="1"/>
  <c r="L2747" i="1" l="1"/>
  <c r="P2747" i="1" s="1"/>
  <c r="Q2747" i="1" s="1"/>
  <c r="L2746" i="1" l="1"/>
  <c r="P2746" i="1" s="1"/>
  <c r="Q2746" i="1" s="1"/>
  <c r="L2740" i="1" l="1"/>
  <c r="P2740" i="1" s="1"/>
  <c r="Q2740" i="1" s="1"/>
  <c r="L2739" i="1" l="1"/>
  <c r="P2739" i="1" s="1"/>
  <c r="Q2739" i="1" s="1"/>
  <c r="L2735" i="1" l="1"/>
  <c r="P2735" i="1" s="1"/>
  <c r="Q2735" i="1" s="1"/>
  <c r="L2734" i="1" l="1"/>
  <c r="P2734" i="1" s="1"/>
  <c r="L2733" i="1" l="1"/>
  <c r="P2733" i="1" s="1"/>
  <c r="L2732" i="1" l="1"/>
  <c r="P2732" i="1" s="1"/>
  <c r="L2731" i="1" l="1"/>
  <c r="P2731" i="1" s="1"/>
  <c r="Q2731" i="1" s="1"/>
  <c r="L2730" i="1" l="1"/>
  <c r="P2730" i="1" s="1"/>
  <c r="Q2730" i="1" s="1"/>
  <c r="L2729" i="1" l="1"/>
  <c r="P2729" i="1" s="1"/>
  <c r="Q2729" i="1" s="1"/>
  <c r="L2728" i="1" l="1"/>
  <c r="P2728" i="1" s="1"/>
  <c r="Q2728" i="1" s="1"/>
  <c r="L2727" i="1" l="1"/>
  <c r="P2727" i="1" s="1"/>
  <c r="Q2727" i="1" s="1"/>
  <c r="L2726" i="1" l="1"/>
  <c r="P2726" i="1" s="1"/>
  <c r="Q2726" i="1" s="1"/>
  <c r="L2725" i="1" l="1"/>
  <c r="P2725" i="1" s="1"/>
  <c r="Q2725" i="1" s="1"/>
  <c r="L2724" i="1" l="1"/>
  <c r="P2724" i="1" s="1"/>
  <c r="Q2724" i="1" s="1"/>
  <c r="L2723" i="1" l="1"/>
  <c r="P2723" i="1" s="1"/>
  <c r="Q2723" i="1" s="1"/>
  <c r="L2722" i="1" l="1"/>
  <c r="P2722" i="1" s="1"/>
  <c r="Q2722" i="1" s="1"/>
  <c r="L2721" i="1" l="1"/>
  <c r="P2721" i="1" s="1"/>
  <c r="Q2721" i="1" s="1"/>
  <c r="L2720" i="1" l="1"/>
  <c r="P2720" i="1" s="1"/>
  <c r="Q2720" i="1" s="1"/>
  <c r="L2719" i="1" l="1"/>
  <c r="P2719" i="1" s="1"/>
  <c r="Q2719" i="1" s="1"/>
  <c r="L2718" i="1" l="1"/>
  <c r="P2718" i="1" s="1"/>
  <c r="Q2718" i="1" s="1"/>
  <c r="L2717" i="1" l="1"/>
  <c r="P2717" i="1" s="1"/>
  <c r="Q2717" i="1" s="1"/>
  <c r="L2716" i="1" l="1"/>
  <c r="P2716" i="1" s="1"/>
  <c r="Q2716" i="1" s="1"/>
  <c r="L2715" i="1" l="1"/>
  <c r="P2715" i="1" s="1"/>
  <c r="Q2715" i="1" s="1"/>
  <c r="L2714" i="1" l="1"/>
  <c r="P2714" i="1" s="1"/>
  <c r="Q2714" i="1" s="1"/>
  <c r="L2713" i="1" l="1"/>
  <c r="P2713" i="1" s="1"/>
  <c r="Q2713" i="1" s="1"/>
  <c r="L2712" i="1" l="1"/>
  <c r="P2712" i="1" s="1"/>
  <c r="Q2712" i="1" s="1"/>
  <c r="L2711" i="1" l="1"/>
  <c r="P2711" i="1" s="1"/>
  <c r="Q2711" i="1" s="1"/>
  <c r="L2710" i="1" l="1"/>
  <c r="P2710" i="1" s="1"/>
  <c r="Q2710" i="1" s="1"/>
  <c r="L2709" i="1" l="1"/>
  <c r="P2709" i="1" s="1"/>
  <c r="Q2709" i="1" s="1"/>
  <c r="L2708" i="1" l="1"/>
  <c r="P2708" i="1" s="1"/>
  <c r="Q2708" i="1" s="1"/>
  <c r="L2707" i="1" l="1"/>
  <c r="P2707" i="1" s="1"/>
  <c r="Q2707" i="1" s="1"/>
  <c r="L2706" i="1" l="1"/>
  <c r="P2706" i="1" s="1"/>
  <c r="Q2706" i="1" s="1"/>
  <c r="L2700" i="1" l="1"/>
  <c r="P2700" i="1" s="1"/>
  <c r="Q2700" i="1" s="1"/>
  <c r="L2699" i="1" l="1"/>
  <c r="P2699" i="1" s="1"/>
  <c r="Q2699" i="1" s="1"/>
  <c r="L2695" i="1" l="1"/>
  <c r="P2695" i="1" s="1"/>
  <c r="Q2695" i="1" s="1"/>
  <c r="L2694" i="1" l="1"/>
  <c r="P2694" i="1" s="1"/>
  <c r="L2693" i="1" l="1"/>
  <c r="P2693" i="1" s="1"/>
  <c r="L2692" i="1" l="1"/>
  <c r="P2692" i="1" s="1"/>
  <c r="L2691" i="1" l="1"/>
  <c r="P2691" i="1" s="1"/>
  <c r="Q2691" i="1" s="1"/>
  <c r="L2690" i="1" l="1"/>
  <c r="P2690" i="1" s="1"/>
  <c r="Q2690" i="1" s="1"/>
  <c r="L2689" i="1" l="1"/>
  <c r="P2689" i="1" s="1"/>
  <c r="Q2689" i="1" s="1"/>
  <c r="L2688" i="1" l="1"/>
  <c r="P2688" i="1" s="1"/>
  <c r="Q2688" i="1" s="1"/>
  <c r="L2687" i="1" l="1"/>
  <c r="P2687" i="1" s="1"/>
  <c r="Q2687" i="1" s="1"/>
  <c r="L2686" i="1" l="1"/>
  <c r="P2686" i="1" s="1"/>
  <c r="Q2686" i="1" s="1"/>
  <c r="L2685" i="1" l="1"/>
  <c r="P2685" i="1" s="1"/>
  <c r="Q2685" i="1" s="1"/>
  <c r="L2684" i="1" l="1"/>
  <c r="P2684" i="1" s="1"/>
  <c r="Q2684" i="1" s="1"/>
  <c r="L2683" i="1" l="1"/>
  <c r="P2683" i="1" s="1"/>
  <c r="Q2683" i="1" s="1"/>
  <c r="L2682" i="1" l="1"/>
  <c r="P2682" i="1" s="1"/>
  <c r="Q2682" i="1" s="1"/>
  <c r="L2681" i="1" l="1"/>
  <c r="P2681" i="1" s="1"/>
  <c r="Q2681" i="1" s="1"/>
  <c r="L2680" i="1" l="1"/>
  <c r="P2680" i="1" s="1"/>
  <c r="Q2680" i="1" s="1"/>
  <c r="L2679" i="1" l="1"/>
  <c r="P2679" i="1" s="1"/>
  <c r="Q2679" i="1" s="1"/>
  <c r="L2678" i="1" l="1"/>
  <c r="P2678" i="1" s="1"/>
  <c r="Q2678" i="1" s="1"/>
  <c r="L2677" i="1" l="1"/>
  <c r="P2677" i="1" s="1"/>
  <c r="Q2677" i="1" s="1"/>
  <c r="L2676" i="1" l="1"/>
  <c r="P2676" i="1" s="1"/>
  <c r="Q2676" i="1" s="1"/>
  <c r="L2675" i="1" l="1"/>
  <c r="P2675" i="1" s="1"/>
  <c r="Q2675" i="1" s="1"/>
  <c r="L2674" i="1" l="1"/>
  <c r="P2674" i="1" s="1"/>
  <c r="Q2674" i="1" s="1"/>
  <c r="L2673" i="1" l="1"/>
  <c r="P2673" i="1" s="1"/>
  <c r="L2672" i="1" l="1"/>
  <c r="P2672" i="1" s="1"/>
  <c r="Q2672" i="1" s="1"/>
  <c r="L2671" i="1" l="1"/>
  <c r="P2671" i="1" s="1"/>
  <c r="Q2671" i="1" s="1"/>
  <c r="L2670" i="1" l="1"/>
  <c r="P2670" i="1" s="1"/>
  <c r="Q2670" i="1" s="1"/>
  <c r="L2669" i="1" l="1"/>
  <c r="P2669" i="1" s="1"/>
  <c r="Q2669" i="1" s="1"/>
  <c r="L2668" i="1" l="1"/>
  <c r="P2668" i="1" s="1"/>
  <c r="Q2668" i="1" s="1"/>
  <c r="L2667" i="1" l="1"/>
  <c r="P2667" i="1" s="1"/>
  <c r="Q2667" i="1" s="1"/>
  <c r="L2666" i="1" l="1"/>
  <c r="P2666" i="1" s="1"/>
  <c r="Q2666" i="1" s="1"/>
  <c r="L2660" i="1" l="1"/>
  <c r="P2660" i="1" s="1"/>
  <c r="Q2660" i="1" s="1"/>
  <c r="L2659" i="1" l="1"/>
  <c r="P2659" i="1" s="1"/>
  <c r="Q2659" i="1" s="1"/>
  <c r="L2655" i="1" l="1"/>
  <c r="P2655" i="1" s="1"/>
  <c r="Q2655" i="1" s="1"/>
  <c r="L2654" i="1" l="1"/>
  <c r="P2654" i="1" s="1"/>
  <c r="L2653" i="1" l="1"/>
  <c r="P2653" i="1" s="1"/>
  <c r="L2652" i="1" l="1"/>
  <c r="P2652" i="1" s="1"/>
  <c r="L2651" i="1" l="1"/>
  <c r="P2651" i="1" s="1"/>
  <c r="Q2651" i="1" s="1"/>
  <c r="L2650" i="1" l="1"/>
  <c r="P2650" i="1" s="1"/>
  <c r="Q2650" i="1" s="1"/>
  <c r="L2649" i="1" l="1"/>
  <c r="P2649" i="1" s="1"/>
  <c r="Q2649" i="1" s="1"/>
  <c r="L2648" i="1" l="1"/>
  <c r="P2648" i="1" s="1"/>
  <c r="Q2648" i="1" s="1"/>
  <c r="L2647" i="1" l="1"/>
  <c r="P2647" i="1" s="1"/>
  <c r="Q2647" i="1" s="1"/>
  <c r="L2646" i="1" l="1"/>
  <c r="P2646" i="1" s="1"/>
  <c r="Q2646" i="1" s="1"/>
  <c r="L2645" i="1" l="1"/>
  <c r="P2645" i="1" s="1"/>
  <c r="Q2645" i="1" s="1"/>
  <c r="L2644" i="1" l="1"/>
  <c r="P2644" i="1" s="1"/>
  <c r="Q2644" i="1" s="1"/>
  <c r="L2643" i="1" l="1"/>
  <c r="P2643" i="1" s="1"/>
  <c r="Q2643" i="1" s="1"/>
  <c r="L2642" i="1" l="1"/>
  <c r="P2642" i="1" s="1"/>
  <c r="Q2642" i="1" s="1"/>
  <c r="L2641" i="1" l="1"/>
  <c r="P2641" i="1" s="1"/>
  <c r="Q2641" i="1" s="1"/>
  <c r="L2640" i="1" l="1"/>
  <c r="P2640" i="1" s="1"/>
  <c r="Q2640" i="1" s="1"/>
  <c r="L2639" i="1" l="1"/>
  <c r="P2639" i="1" s="1"/>
  <c r="Q2639" i="1" s="1"/>
  <c r="L2638" i="1" l="1"/>
  <c r="P2638" i="1" s="1"/>
  <c r="Q2638" i="1" s="1"/>
  <c r="L2637" i="1" l="1"/>
  <c r="P2637" i="1" s="1"/>
  <c r="Q2637" i="1" s="1"/>
  <c r="L2636" i="1" l="1"/>
  <c r="P2636" i="1" s="1"/>
  <c r="Q2636" i="1" s="1"/>
  <c r="L2635" i="1" l="1"/>
  <c r="P2635" i="1" s="1"/>
  <c r="Q2635" i="1" s="1"/>
  <c r="L2634" i="1" l="1"/>
  <c r="P2634" i="1" s="1"/>
  <c r="Q2634" i="1" s="1"/>
  <c r="L2633" i="1" l="1"/>
  <c r="P2633" i="1" s="1"/>
  <c r="Q2633" i="1" s="1"/>
  <c r="L2632" i="1" l="1"/>
  <c r="P2632" i="1" s="1"/>
  <c r="Q2632" i="1" s="1"/>
  <c r="L2631" i="1" l="1"/>
  <c r="P2631" i="1" s="1"/>
  <c r="Q2631" i="1" s="1"/>
  <c r="L2630" i="1" l="1"/>
  <c r="P2630" i="1" s="1"/>
  <c r="Q2630" i="1" s="1"/>
  <c r="L2629" i="1" l="1"/>
  <c r="P2629" i="1" s="1"/>
  <c r="Q2629" i="1" s="1"/>
  <c r="L2628" i="1" l="1"/>
  <c r="P2628" i="1" s="1"/>
  <c r="Q2628" i="1" s="1"/>
  <c r="L2627" i="1" l="1"/>
  <c r="P2627" i="1" s="1"/>
  <c r="Q2627" i="1" s="1"/>
  <c r="L2626" i="1" l="1"/>
  <c r="P2626" i="1" s="1"/>
  <c r="Q2626" i="1" s="1"/>
  <c r="L2620" i="1" l="1"/>
  <c r="P2620" i="1" s="1"/>
  <c r="Q2620" i="1" s="1"/>
  <c r="L2619" i="1" l="1"/>
  <c r="P2619" i="1" s="1"/>
  <c r="Q2619" i="1" s="1"/>
  <c r="L2615" i="1" l="1"/>
  <c r="P2615" i="1" s="1"/>
  <c r="Q2615" i="1" s="1"/>
  <c r="L2614" i="1" l="1"/>
  <c r="P2614" i="1" s="1"/>
  <c r="L2613" i="1" l="1"/>
  <c r="P2613" i="1" s="1"/>
  <c r="L2612" i="1" l="1"/>
  <c r="P2612" i="1" s="1"/>
  <c r="L2611" i="1" l="1"/>
  <c r="P2611" i="1" s="1"/>
  <c r="Q2611" i="1" s="1"/>
  <c r="L2610" i="1" l="1"/>
  <c r="P2610" i="1" s="1"/>
  <c r="Q2610" i="1" s="1"/>
  <c r="L2609" i="1" l="1"/>
  <c r="P2609" i="1" s="1"/>
  <c r="Q2609" i="1" s="1"/>
  <c r="L2608" i="1" l="1"/>
  <c r="P2608" i="1" s="1"/>
  <c r="Q2608" i="1" s="1"/>
  <c r="L2607" i="1" l="1"/>
  <c r="P2607" i="1" s="1"/>
  <c r="Q2607" i="1" s="1"/>
  <c r="L2606" i="1" l="1"/>
  <c r="P2606" i="1" s="1"/>
  <c r="Q2606" i="1" s="1"/>
  <c r="L2605" i="1" l="1"/>
  <c r="P2605" i="1" s="1"/>
  <c r="Q2605" i="1" s="1"/>
  <c r="L2604" i="1" l="1"/>
  <c r="P2604" i="1" s="1"/>
  <c r="Q2604" i="1" s="1"/>
  <c r="L2603" i="1" l="1"/>
  <c r="P2603" i="1" s="1"/>
  <c r="Q2603" i="1" s="1"/>
  <c r="L2602" i="1" l="1"/>
  <c r="P2602" i="1" s="1"/>
  <c r="Q2602" i="1" s="1"/>
  <c r="L2601" i="1" l="1"/>
  <c r="P2601" i="1" s="1"/>
  <c r="Q2601" i="1" s="1"/>
  <c r="L2600" i="1" l="1"/>
  <c r="P2600" i="1" s="1"/>
  <c r="Q2600" i="1" s="1"/>
  <c r="L2599" i="1" l="1"/>
  <c r="P2599" i="1" s="1"/>
  <c r="Q2599" i="1" s="1"/>
  <c r="L2598" i="1" l="1"/>
  <c r="P2598" i="1" s="1"/>
  <c r="Q2598" i="1" s="1"/>
  <c r="L2597" i="1" l="1"/>
  <c r="P2597" i="1" s="1"/>
  <c r="Q2597" i="1" s="1"/>
  <c r="L2596" i="1" l="1"/>
  <c r="P2596" i="1" s="1"/>
  <c r="Q2596" i="1" s="1"/>
  <c r="L2595" i="1" l="1"/>
  <c r="P2595" i="1" s="1"/>
  <c r="Q2595" i="1" s="1"/>
  <c r="L2594" i="1" l="1"/>
  <c r="P2594" i="1" s="1"/>
  <c r="Q2594" i="1" s="1"/>
  <c r="L2593" i="1" l="1"/>
  <c r="P2593" i="1" s="1"/>
  <c r="Q2593" i="1" s="1"/>
  <c r="L2592" i="1" l="1"/>
  <c r="P2592" i="1" s="1"/>
  <c r="Q2592" i="1" s="1"/>
  <c r="L2591" i="1" l="1"/>
  <c r="P2591" i="1" s="1"/>
  <c r="Q2591" i="1" s="1"/>
  <c r="L2590" i="1" l="1"/>
  <c r="P2590" i="1" s="1"/>
  <c r="Q2590" i="1" s="1"/>
  <c r="L2589" i="1" l="1"/>
  <c r="P2589" i="1" s="1"/>
  <c r="Q2589" i="1" s="1"/>
  <c r="L2588" i="1" l="1"/>
  <c r="P2588" i="1" s="1"/>
  <c r="Q2588" i="1" s="1"/>
  <c r="L2587" i="1" l="1"/>
  <c r="P2587" i="1" s="1"/>
  <c r="Q2587" i="1" s="1"/>
  <c r="L2586" i="1" l="1"/>
  <c r="P2586" i="1" s="1"/>
  <c r="Q2586" i="1" s="1"/>
  <c r="L2580" i="1" l="1"/>
  <c r="P2580" i="1" s="1"/>
  <c r="Q2580" i="1" s="1"/>
  <c r="L2579" i="1" l="1"/>
  <c r="P2579" i="1" s="1"/>
  <c r="Q2579" i="1" s="1"/>
  <c r="L2575" i="1" l="1"/>
  <c r="P2575" i="1" s="1"/>
  <c r="Q2575" i="1" s="1"/>
  <c r="L2574" i="1" l="1"/>
  <c r="P2574" i="1" s="1"/>
  <c r="L2573" i="1" l="1"/>
  <c r="P2573" i="1" s="1"/>
  <c r="L2572" i="1" l="1"/>
  <c r="P2572" i="1" s="1"/>
  <c r="L2571" i="1" l="1"/>
  <c r="P2571" i="1" s="1"/>
  <c r="L2570" i="1" l="1"/>
  <c r="P2570" i="1" s="1"/>
  <c r="L2569" i="1" l="1"/>
  <c r="P2569" i="1" s="1"/>
  <c r="L2568" i="1" l="1"/>
  <c r="P2568" i="1" s="1"/>
  <c r="Q2568" i="1" s="1"/>
  <c r="L2567" i="1" l="1"/>
  <c r="P2567" i="1" s="1"/>
  <c r="Q2567" i="1" s="1"/>
  <c r="L2566" i="1" l="1"/>
  <c r="P2566" i="1" s="1"/>
  <c r="Q2566" i="1" s="1"/>
  <c r="L2565" i="1" l="1"/>
  <c r="P2565" i="1" s="1"/>
  <c r="Q2565" i="1" s="1"/>
  <c r="L2564" i="1" l="1"/>
  <c r="P2564" i="1" s="1"/>
  <c r="L2563" i="1" l="1"/>
  <c r="P2563" i="1" s="1"/>
  <c r="Q2563" i="1" s="1"/>
  <c r="L2562" i="1" l="1"/>
  <c r="P2562" i="1" s="1"/>
  <c r="L2561" i="1" l="1"/>
  <c r="P2561" i="1" s="1"/>
  <c r="Q2561" i="1" s="1"/>
  <c r="L2560" i="1" l="1"/>
  <c r="P2560" i="1" s="1"/>
  <c r="Q2560" i="1" s="1"/>
  <c r="L2559" i="1" l="1"/>
  <c r="P2559" i="1" s="1"/>
  <c r="Q2559" i="1" s="1"/>
  <c r="L2558" i="1" l="1"/>
  <c r="P2558" i="1" s="1"/>
  <c r="Q2558" i="1" s="1"/>
  <c r="L2557" i="1" l="1"/>
  <c r="P2557" i="1" s="1"/>
  <c r="Q2557" i="1" s="1"/>
  <c r="L2556" i="1" l="1"/>
  <c r="P2556" i="1" s="1"/>
  <c r="Q2556" i="1" s="1"/>
  <c r="L2555" i="1" l="1"/>
  <c r="P2555" i="1" s="1"/>
  <c r="Q2555" i="1" s="1"/>
  <c r="L2554" i="1" l="1"/>
  <c r="P2554" i="1" s="1"/>
  <c r="Q2554" i="1" s="1"/>
  <c r="L2553" i="1" l="1"/>
  <c r="P2553" i="1" s="1"/>
  <c r="Q2553" i="1" s="1"/>
  <c r="L2552" i="1" l="1"/>
  <c r="P2552" i="1" s="1"/>
  <c r="Q2552" i="1" s="1"/>
  <c r="L2551" i="1" l="1"/>
  <c r="P2551" i="1" s="1"/>
  <c r="Q2551" i="1" s="1"/>
  <c r="L2550" i="1" l="1"/>
  <c r="P2550" i="1" s="1"/>
  <c r="Q2550" i="1" s="1"/>
  <c r="L2549" i="1" l="1"/>
  <c r="P2549" i="1" s="1"/>
  <c r="Q2549" i="1" s="1"/>
  <c r="L2548" i="1" l="1"/>
  <c r="P2548" i="1" s="1"/>
  <c r="Q2548" i="1" s="1"/>
  <c r="L2547" i="1" l="1"/>
  <c r="P2547" i="1" s="1"/>
  <c r="Q2547" i="1" s="1"/>
  <c r="L2546" i="1" l="1"/>
  <c r="P2546" i="1" s="1"/>
  <c r="Q2546" i="1" s="1"/>
  <c r="L2545" i="1" l="1"/>
  <c r="P2545" i="1" s="1"/>
  <c r="Q2545" i="1" s="1"/>
  <c r="L2539" i="1" l="1"/>
  <c r="P2539" i="1" s="1"/>
  <c r="Q2539" i="1" s="1"/>
  <c r="L2538" i="1" l="1"/>
  <c r="P2538" i="1" s="1"/>
  <c r="Q2538" i="1" s="1"/>
  <c r="L2534" i="1" l="1"/>
  <c r="P2534" i="1" s="1"/>
  <c r="Q2534" i="1" s="1"/>
  <c r="L2533" i="1" l="1"/>
  <c r="P2533" i="1" s="1"/>
  <c r="L2532" i="1" l="1"/>
  <c r="P2532" i="1" s="1"/>
  <c r="L2531" i="1" l="1"/>
  <c r="P2531" i="1" s="1"/>
  <c r="L2530" i="1" l="1"/>
  <c r="P2530" i="1" s="1"/>
  <c r="Q2530" i="1" s="1"/>
  <c r="L2529" i="1" l="1"/>
  <c r="P2529" i="1" s="1"/>
  <c r="Q2529" i="1" s="1"/>
  <c r="L2528" i="1" l="1"/>
  <c r="P2528" i="1" s="1"/>
  <c r="Q2528" i="1" s="1"/>
  <c r="L2527" i="1" l="1"/>
  <c r="P2527" i="1" s="1"/>
  <c r="Q2527" i="1" s="1"/>
  <c r="L2526" i="1" l="1"/>
  <c r="P2526" i="1" s="1"/>
  <c r="Q2526" i="1" s="1"/>
  <c r="L2525" i="1" l="1"/>
  <c r="P2525" i="1" s="1"/>
  <c r="Q2525" i="1" s="1"/>
  <c r="L2524" i="1" l="1"/>
  <c r="P2524" i="1" s="1"/>
  <c r="Q2524" i="1" s="1"/>
  <c r="L2523" i="1" l="1"/>
  <c r="P2523" i="1" s="1"/>
  <c r="L2522" i="1" l="1"/>
  <c r="P2522" i="1" s="1"/>
  <c r="Q2522" i="1" s="1"/>
  <c r="L2521" i="1" l="1"/>
  <c r="P2521" i="1" s="1"/>
  <c r="Q2521" i="1" s="1"/>
  <c r="L2520" i="1" l="1"/>
  <c r="P2520" i="1" s="1"/>
  <c r="Q2520" i="1" s="1"/>
  <c r="L2519" i="1" l="1"/>
  <c r="P2519" i="1" s="1"/>
  <c r="Q2519" i="1" s="1"/>
  <c r="L2518" i="1" l="1"/>
  <c r="P2518" i="1" s="1"/>
  <c r="Q2518" i="1" s="1"/>
  <c r="L2517" i="1" l="1"/>
  <c r="P2517" i="1" s="1"/>
  <c r="Q2517" i="1" s="1"/>
  <c r="L2516" i="1" l="1"/>
  <c r="P2516" i="1" s="1"/>
  <c r="Q2516" i="1" s="1"/>
  <c r="L2515" i="1" l="1"/>
  <c r="P2515" i="1" s="1"/>
  <c r="Q2515" i="1" s="1"/>
  <c r="L2514" i="1" l="1"/>
  <c r="P2514" i="1" s="1"/>
  <c r="Q2514" i="1" s="1"/>
  <c r="L2513" i="1" l="1"/>
  <c r="P2513" i="1" s="1"/>
  <c r="Q2513" i="1" s="1"/>
  <c r="L2512" i="1" l="1"/>
  <c r="P2512" i="1" s="1"/>
  <c r="Q2512" i="1" s="1"/>
  <c r="L2511" i="1" l="1"/>
  <c r="P2511" i="1" s="1"/>
  <c r="Q2511" i="1" s="1"/>
  <c r="L2510" i="1" l="1"/>
  <c r="P2510" i="1" s="1"/>
  <c r="Q2510" i="1" s="1"/>
  <c r="L2509" i="1" l="1"/>
  <c r="P2509" i="1" s="1"/>
  <c r="Q2509" i="1" s="1"/>
  <c r="L2508" i="1" l="1"/>
  <c r="P2508" i="1" s="1"/>
  <c r="Q2508" i="1" s="1"/>
  <c r="L2507" i="1" l="1"/>
  <c r="P2507" i="1" s="1"/>
  <c r="Q2507" i="1" s="1"/>
  <c r="L2506" i="1" l="1"/>
  <c r="P2506" i="1" s="1"/>
  <c r="Q2506" i="1" s="1"/>
  <c r="L2505" i="1" l="1"/>
  <c r="P2505" i="1" s="1"/>
  <c r="Q2505" i="1" s="1"/>
  <c r="L2499" i="1" l="1"/>
  <c r="P2499" i="1" s="1"/>
  <c r="Q2499" i="1" s="1"/>
  <c r="L2498" i="1" l="1"/>
  <c r="P2498" i="1" s="1"/>
  <c r="Q2498" i="1" s="1"/>
  <c r="L2494" i="1" l="1"/>
  <c r="P2494" i="1" s="1"/>
  <c r="Q2494" i="1" s="1"/>
  <c r="L2493" i="1" l="1"/>
  <c r="P2493" i="1" s="1"/>
  <c r="L2492" i="1" l="1"/>
  <c r="P2492" i="1" s="1"/>
  <c r="L2491" i="1" l="1"/>
  <c r="P2491" i="1" s="1"/>
  <c r="L2490" i="1" l="1"/>
  <c r="P2490" i="1" s="1"/>
  <c r="L2489" i="1" l="1"/>
  <c r="P2489" i="1" s="1"/>
  <c r="L2488" i="1" l="1"/>
  <c r="P2488" i="1" s="1"/>
  <c r="L2487" i="1" l="1"/>
  <c r="P2487" i="1" s="1"/>
  <c r="L2486" i="1" l="1"/>
  <c r="P2486" i="1" s="1"/>
  <c r="Q2486" i="1" s="1"/>
  <c r="L2485" i="1" l="1"/>
  <c r="P2485" i="1" s="1"/>
  <c r="Q2485" i="1" s="1"/>
  <c r="L2484" i="1" l="1"/>
  <c r="P2484" i="1" s="1"/>
  <c r="Q2484" i="1" s="1"/>
  <c r="L2483" i="1" l="1"/>
  <c r="P2483" i="1" s="1"/>
  <c r="Q2483" i="1" s="1"/>
  <c r="L2482" i="1" l="1"/>
  <c r="P2482" i="1" s="1"/>
  <c r="Q2482" i="1" s="1"/>
  <c r="L2481" i="1" l="1"/>
  <c r="P2481" i="1" s="1"/>
  <c r="Q2481" i="1" s="1"/>
  <c r="L2480" i="1" l="1"/>
  <c r="P2480" i="1" s="1"/>
  <c r="Q2480" i="1" s="1"/>
  <c r="L2479" i="1" l="1"/>
  <c r="P2479" i="1" s="1"/>
  <c r="Q2479" i="1" s="1"/>
  <c r="L2478" i="1" l="1"/>
  <c r="P2478" i="1" s="1"/>
  <c r="Q2478" i="1" s="1"/>
  <c r="L2477" i="1" l="1"/>
  <c r="P2477" i="1" s="1"/>
  <c r="Q2477" i="1" s="1"/>
  <c r="L2476" i="1" l="1"/>
  <c r="P2476" i="1" s="1"/>
  <c r="Q2476" i="1" s="1"/>
  <c r="L2475" i="1" l="1"/>
  <c r="P2475" i="1" s="1"/>
  <c r="Q2475" i="1" s="1"/>
  <c r="L2474" i="1" l="1"/>
  <c r="P2474" i="1" s="1"/>
  <c r="Q2474" i="1" s="1"/>
  <c r="L2473" i="1" l="1"/>
  <c r="P2473" i="1" s="1"/>
  <c r="Q2473" i="1" s="1"/>
  <c r="L2472" i="1" l="1"/>
  <c r="P2472" i="1" s="1"/>
  <c r="Q2472" i="1" s="1"/>
  <c r="L2471" i="1" l="1"/>
  <c r="P2471" i="1" s="1"/>
  <c r="Q2471" i="1" s="1"/>
  <c r="L2470" i="1" l="1"/>
  <c r="P2470" i="1" s="1"/>
  <c r="Q2470" i="1" s="1"/>
  <c r="L2469" i="1" l="1"/>
  <c r="P2469" i="1" s="1"/>
  <c r="Q2469" i="1" s="1"/>
  <c r="L2468" i="1" l="1"/>
  <c r="P2468" i="1" s="1"/>
  <c r="Q2468" i="1" s="1"/>
  <c r="L2467" i="1" l="1"/>
  <c r="P2467" i="1" s="1"/>
  <c r="Q2467" i="1" s="1"/>
  <c r="L2466" i="1" l="1"/>
  <c r="P2466" i="1" s="1"/>
  <c r="Q2466" i="1" s="1"/>
  <c r="L2465" i="1" l="1"/>
  <c r="P2465" i="1" s="1"/>
  <c r="Q2465" i="1" s="1"/>
  <c r="L2464" i="1" l="1"/>
  <c r="P2464" i="1" s="1"/>
  <c r="Q2464" i="1" s="1"/>
  <c r="L2458" i="1" l="1"/>
  <c r="P2458" i="1" s="1"/>
  <c r="Q2458" i="1" s="1"/>
  <c r="L2457" i="1" l="1"/>
  <c r="P2457" i="1" s="1"/>
  <c r="Q2457" i="1" s="1"/>
  <c r="L2453" i="1" l="1"/>
  <c r="P2453" i="1" s="1"/>
  <c r="Q2453" i="1" s="1"/>
  <c r="L2452" i="1" l="1"/>
  <c r="P2452" i="1" s="1"/>
  <c r="L2451" i="1" l="1"/>
  <c r="P2451" i="1" s="1"/>
  <c r="L2450" i="1" l="1"/>
  <c r="P2450" i="1" s="1"/>
  <c r="L2449" i="1" l="1"/>
  <c r="P2449" i="1" s="1"/>
  <c r="Q2449" i="1" s="1"/>
  <c r="L2448" i="1" l="1"/>
  <c r="P2448" i="1" s="1"/>
  <c r="L2447" i="1" l="1"/>
  <c r="P2447" i="1" s="1"/>
  <c r="Q2447" i="1" s="1"/>
  <c r="L2446" i="1" l="1"/>
  <c r="P2446" i="1" s="1"/>
  <c r="Q2446" i="1" s="1"/>
  <c r="L2445" i="1" l="1"/>
  <c r="P2445" i="1" s="1"/>
  <c r="Q2445" i="1" s="1"/>
  <c r="L2444" i="1" l="1"/>
  <c r="P2444" i="1" s="1"/>
  <c r="Q2444" i="1" s="1"/>
  <c r="L2443" i="1" l="1"/>
  <c r="P2443" i="1" s="1"/>
  <c r="Q2443" i="1" s="1"/>
  <c r="L2442" i="1" l="1"/>
  <c r="P2442" i="1" s="1"/>
  <c r="Q2442" i="1" s="1"/>
  <c r="L2441" i="1" l="1"/>
  <c r="P2441" i="1" s="1"/>
  <c r="Q2441" i="1" s="1"/>
  <c r="L2440" i="1" l="1"/>
  <c r="P2440" i="1" s="1"/>
  <c r="Q2440" i="1" s="1"/>
  <c r="L2439" i="1" l="1"/>
  <c r="P2439" i="1" s="1"/>
  <c r="Q2439" i="1" s="1"/>
  <c r="L2438" i="1" l="1"/>
  <c r="P2438" i="1" s="1"/>
  <c r="Q2438" i="1" s="1"/>
  <c r="L2437" i="1" l="1"/>
  <c r="P2437" i="1" s="1"/>
  <c r="Q2437" i="1" s="1"/>
  <c r="L2436" i="1" l="1"/>
  <c r="P2436" i="1" s="1"/>
  <c r="Q2436" i="1" s="1"/>
  <c r="L2435" i="1" l="1"/>
  <c r="P2435" i="1" s="1"/>
  <c r="Q2435" i="1" s="1"/>
  <c r="L2434" i="1" l="1"/>
  <c r="P2434" i="1" s="1"/>
  <c r="Q2434" i="1" s="1"/>
  <c r="L2433" i="1" l="1"/>
  <c r="P2433" i="1" s="1"/>
  <c r="Q2433" i="1" s="1"/>
  <c r="L2432" i="1" l="1"/>
  <c r="P2432" i="1" s="1"/>
  <c r="Q2432" i="1" s="1"/>
  <c r="L2431" i="1" l="1"/>
  <c r="P2431" i="1" s="1"/>
  <c r="Q2431" i="1" s="1"/>
  <c r="L2430" i="1" l="1"/>
  <c r="P2430" i="1" s="1"/>
  <c r="Q2430" i="1" s="1"/>
  <c r="L2429" i="1" l="1"/>
  <c r="P2429" i="1" s="1"/>
  <c r="Q2429" i="1" s="1"/>
  <c r="L2428" i="1" l="1"/>
  <c r="P2428" i="1" s="1"/>
  <c r="Q2428" i="1" s="1"/>
  <c r="L2427" i="1" l="1"/>
  <c r="P2427" i="1" s="1"/>
  <c r="Q2427" i="1" s="1"/>
  <c r="L2426" i="1" l="1"/>
  <c r="P2426" i="1" s="1"/>
  <c r="Q2426" i="1" s="1"/>
  <c r="L2425" i="1" l="1"/>
  <c r="P2425" i="1" s="1"/>
  <c r="Q2425" i="1" s="1"/>
  <c r="L2424" i="1" l="1"/>
  <c r="P2424" i="1" s="1"/>
  <c r="Q2424" i="1" s="1"/>
  <c r="L2423" i="1" l="1"/>
  <c r="P2423" i="1" s="1"/>
  <c r="Q2423" i="1" s="1"/>
  <c r="L2417" i="1" l="1"/>
  <c r="P2417" i="1" s="1"/>
  <c r="Q2417" i="1" s="1"/>
  <c r="L2416" i="1" l="1"/>
  <c r="P2416" i="1" s="1"/>
  <c r="Q2416" i="1" s="1"/>
  <c r="L2412" i="1" l="1"/>
  <c r="P2412" i="1" s="1"/>
  <c r="Q2412" i="1" s="1"/>
  <c r="L2411" i="1" l="1"/>
  <c r="P2411" i="1" s="1"/>
  <c r="L2410" i="1" l="1"/>
  <c r="P2410" i="1" s="1"/>
  <c r="L2409" i="1" l="1"/>
  <c r="P2409" i="1" s="1"/>
  <c r="L2408" i="1" l="1"/>
  <c r="P2408" i="1" s="1"/>
  <c r="Q2408" i="1" s="1"/>
  <c r="L2407" i="1" l="1"/>
  <c r="P2407" i="1" s="1"/>
  <c r="Q2407" i="1" s="1"/>
  <c r="L2406" i="1" l="1"/>
  <c r="P2406" i="1" s="1"/>
  <c r="Q2406" i="1" s="1"/>
  <c r="L2405" i="1" l="1"/>
  <c r="P2405" i="1" s="1"/>
  <c r="Q2405" i="1" s="1"/>
  <c r="L2404" i="1" l="1"/>
  <c r="P2404" i="1" s="1"/>
  <c r="Q2404" i="1" s="1"/>
  <c r="L2403" i="1" l="1"/>
  <c r="P2403" i="1" s="1"/>
  <c r="Q2403" i="1" s="1"/>
  <c r="L2402" i="1" l="1"/>
  <c r="P2402" i="1" s="1"/>
  <c r="Q2402" i="1" s="1"/>
  <c r="L2401" i="1" l="1"/>
  <c r="P2401" i="1" s="1"/>
  <c r="Q2401" i="1" s="1"/>
  <c r="L2400" i="1" l="1"/>
  <c r="P2400" i="1" s="1"/>
  <c r="Q2400" i="1" s="1"/>
  <c r="L2399" i="1" l="1"/>
  <c r="P2399" i="1" s="1"/>
  <c r="Q2399" i="1" s="1"/>
  <c r="L2398" i="1" l="1"/>
  <c r="P2398" i="1" s="1"/>
  <c r="Q2398" i="1" s="1"/>
  <c r="L2397" i="1" l="1"/>
  <c r="P2397" i="1" s="1"/>
  <c r="Q2397" i="1" s="1"/>
  <c r="L2396" i="1" l="1"/>
  <c r="P2396" i="1" s="1"/>
  <c r="Q2396" i="1" s="1"/>
  <c r="L2395" i="1" l="1"/>
  <c r="P2395" i="1" s="1"/>
  <c r="Q2395" i="1" s="1"/>
  <c r="L2394" i="1" l="1"/>
  <c r="P2394" i="1" s="1"/>
  <c r="Q2394" i="1" s="1"/>
  <c r="L2393" i="1" l="1"/>
  <c r="P2393" i="1" s="1"/>
  <c r="Q2393" i="1" s="1"/>
  <c r="L2392" i="1" l="1"/>
  <c r="P2392" i="1" s="1"/>
  <c r="Q2392" i="1" s="1"/>
  <c r="L2391" i="1" l="1"/>
  <c r="P2391" i="1" s="1"/>
  <c r="Q2391" i="1" s="1"/>
  <c r="L2390" i="1" l="1"/>
  <c r="P2390" i="1" s="1"/>
  <c r="Q2390" i="1" s="1"/>
  <c r="L2389" i="1" l="1"/>
  <c r="P2389" i="1" s="1"/>
  <c r="Q2389" i="1" s="1"/>
  <c r="L2388" i="1" l="1"/>
  <c r="P2388" i="1" s="1"/>
  <c r="Q2388" i="1" s="1"/>
  <c r="L2387" i="1" l="1"/>
  <c r="P2387" i="1" s="1"/>
  <c r="Q2387" i="1" s="1"/>
  <c r="L2386" i="1" l="1"/>
  <c r="P2386" i="1" s="1"/>
  <c r="Q2386" i="1" s="1"/>
  <c r="L2385" i="1" l="1"/>
  <c r="P2385" i="1" s="1"/>
  <c r="Q2385" i="1" s="1"/>
  <c r="L2384" i="1" l="1"/>
  <c r="P2384" i="1" s="1"/>
  <c r="Q2384" i="1" s="1"/>
  <c r="L2383" i="1" l="1"/>
  <c r="P2383" i="1" s="1"/>
  <c r="Q2383" i="1" s="1"/>
  <c r="L2382" i="1" l="1"/>
  <c r="P2382" i="1" s="1"/>
  <c r="Q2382" i="1" s="1"/>
  <c r="L2376" i="1" l="1"/>
  <c r="P2376" i="1" s="1"/>
  <c r="Q2376" i="1" s="1"/>
  <c r="L2375" i="1" l="1"/>
  <c r="P2375" i="1" s="1"/>
  <c r="Q2375" i="1" s="1"/>
  <c r="L2371" i="1" l="1"/>
  <c r="P2371" i="1" s="1"/>
  <c r="Q2371" i="1" s="1"/>
  <c r="L2370" i="1" l="1"/>
  <c r="P2370" i="1" s="1"/>
  <c r="L2369" i="1" l="1"/>
  <c r="P2369" i="1" s="1"/>
  <c r="L2368" i="1" l="1"/>
  <c r="P2368" i="1" s="1"/>
  <c r="L2367" i="1" l="1"/>
  <c r="P2367" i="1" s="1"/>
  <c r="Q2367" i="1" s="1"/>
  <c r="L2366" i="1" l="1"/>
  <c r="P2366" i="1" s="1"/>
  <c r="Q2366" i="1" s="1"/>
  <c r="L2365" i="1" l="1"/>
  <c r="P2365" i="1" s="1"/>
  <c r="Q2365" i="1" s="1"/>
  <c r="L2364" i="1" l="1"/>
  <c r="P2364" i="1" s="1"/>
  <c r="Q2364" i="1" s="1"/>
  <c r="L2363" i="1" l="1"/>
  <c r="P2363" i="1" s="1"/>
  <c r="Q2363" i="1" s="1"/>
  <c r="L2362" i="1" l="1"/>
  <c r="P2362" i="1" s="1"/>
  <c r="Q2362" i="1" s="1"/>
  <c r="L2361" i="1" l="1"/>
  <c r="P2361" i="1" s="1"/>
  <c r="Q2361" i="1" s="1"/>
  <c r="L2360" i="1" l="1"/>
  <c r="P2360" i="1" s="1"/>
  <c r="Q2360" i="1" s="1"/>
  <c r="L2359" i="1" l="1"/>
  <c r="P2359" i="1" s="1"/>
  <c r="Q2359" i="1" s="1"/>
  <c r="L2358" i="1" l="1"/>
  <c r="P2358" i="1" s="1"/>
  <c r="Q2358" i="1" s="1"/>
  <c r="L2357" i="1" l="1"/>
  <c r="P2357" i="1" s="1"/>
  <c r="Q2357" i="1" s="1"/>
  <c r="L2356" i="1" l="1"/>
  <c r="P2356" i="1" s="1"/>
  <c r="Q2356" i="1" s="1"/>
  <c r="L2355" i="1" l="1"/>
  <c r="P2355" i="1" s="1"/>
  <c r="Q2355" i="1" s="1"/>
  <c r="L2354" i="1" l="1"/>
  <c r="P2354" i="1" s="1"/>
  <c r="Q2354" i="1" s="1"/>
  <c r="L2353" i="1" l="1"/>
  <c r="P2353" i="1" s="1"/>
  <c r="Q2353" i="1" s="1"/>
  <c r="L2352" i="1" l="1"/>
  <c r="P2352" i="1" s="1"/>
  <c r="Q2352" i="1" s="1"/>
  <c r="L2351" i="1" l="1"/>
  <c r="P2351" i="1" s="1"/>
  <c r="Q2351" i="1" s="1"/>
  <c r="L2350" i="1" l="1"/>
  <c r="P2350" i="1" s="1"/>
  <c r="Q2350" i="1" s="1"/>
  <c r="L2349" i="1" l="1"/>
  <c r="P2349" i="1" s="1"/>
  <c r="L2348" i="1" l="1"/>
  <c r="P2348" i="1" s="1"/>
  <c r="Q2348" i="1" s="1"/>
  <c r="L2347" i="1" l="1"/>
  <c r="P2347" i="1" s="1"/>
  <c r="Q2347" i="1" s="1"/>
  <c r="L2346" i="1" l="1"/>
  <c r="P2346" i="1" s="1"/>
  <c r="Q2346" i="1" s="1"/>
  <c r="L2345" i="1" l="1"/>
  <c r="P2345" i="1" s="1"/>
  <c r="Q2345" i="1" s="1"/>
  <c r="L2344" i="1" l="1"/>
  <c r="P2344" i="1" s="1"/>
  <c r="Q2344" i="1" s="1"/>
  <c r="L2343" i="1" l="1"/>
  <c r="P2343" i="1" s="1"/>
  <c r="Q2343" i="1" s="1"/>
  <c r="L2342" i="1" l="1"/>
  <c r="P2342" i="1" s="1"/>
  <c r="Q2342" i="1" s="1"/>
  <c r="L2336" i="1" l="1"/>
  <c r="P2336" i="1" s="1"/>
  <c r="Q2336" i="1" s="1"/>
  <c r="L2335" i="1" l="1"/>
  <c r="P2335" i="1" s="1"/>
  <c r="Q2335" i="1" s="1"/>
  <c r="L2331" i="1" l="1"/>
  <c r="P2331" i="1" s="1"/>
  <c r="Q2331" i="1" s="1"/>
  <c r="L2330" i="1" l="1"/>
  <c r="P2330" i="1" s="1"/>
  <c r="L2329" i="1" l="1"/>
  <c r="P2329" i="1" s="1"/>
  <c r="L2328" i="1" l="1"/>
  <c r="P2328" i="1" s="1"/>
  <c r="L2327" i="1" l="1"/>
  <c r="P2327" i="1" s="1"/>
  <c r="Q2327" i="1" s="1"/>
  <c r="L2326" i="1" l="1"/>
  <c r="P2326" i="1" s="1"/>
  <c r="Q2326" i="1" s="1"/>
  <c r="L2325" i="1" l="1"/>
  <c r="P2325" i="1" s="1"/>
  <c r="Q2325" i="1" s="1"/>
  <c r="L2324" i="1" l="1"/>
  <c r="P2324" i="1" s="1"/>
  <c r="Q2324" i="1" s="1"/>
  <c r="L2323" i="1" l="1"/>
  <c r="P2323" i="1" s="1"/>
  <c r="Q2323" i="1" s="1"/>
  <c r="L2322" i="1" l="1"/>
  <c r="P2322" i="1" s="1"/>
  <c r="Q2322" i="1" s="1"/>
  <c r="L2321" i="1" l="1"/>
  <c r="P2321" i="1" s="1"/>
  <c r="Q2321" i="1" s="1"/>
  <c r="L2320" i="1" l="1"/>
  <c r="P2320" i="1" s="1"/>
  <c r="Q2320" i="1" s="1"/>
  <c r="L2319" i="1" l="1"/>
  <c r="P2319" i="1" s="1"/>
  <c r="Q2319" i="1" s="1"/>
  <c r="L2318" i="1" l="1"/>
  <c r="P2318" i="1" s="1"/>
  <c r="Q2318" i="1" s="1"/>
  <c r="L2317" i="1" l="1"/>
  <c r="P2317" i="1" s="1"/>
  <c r="Q2317" i="1" s="1"/>
  <c r="L2316" i="1" l="1"/>
  <c r="P2316" i="1" s="1"/>
  <c r="Q2316" i="1" s="1"/>
  <c r="L2315" i="1" l="1"/>
  <c r="P2315" i="1" s="1"/>
  <c r="Q2315" i="1" s="1"/>
  <c r="L2314" i="1" l="1"/>
  <c r="P2314" i="1" s="1"/>
  <c r="Q2314" i="1" s="1"/>
  <c r="L2313" i="1" l="1"/>
  <c r="P2313" i="1" s="1"/>
  <c r="Q2313" i="1" s="1"/>
  <c r="L2312" i="1" l="1"/>
  <c r="P2312" i="1" s="1"/>
  <c r="Q2312" i="1" s="1"/>
  <c r="L2311" i="1" l="1"/>
  <c r="P2311" i="1" s="1"/>
  <c r="Q2311" i="1" s="1"/>
  <c r="L2310" i="1" l="1"/>
  <c r="P2310" i="1" s="1"/>
  <c r="Q2310" i="1" s="1"/>
  <c r="L2309" i="1" l="1"/>
  <c r="P2309" i="1" s="1"/>
  <c r="Q2309" i="1" s="1"/>
  <c r="L2308" i="1" l="1"/>
  <c r="P2308" i="1" s="1"/>
  <c r="Q2308" i="1" s="1"/>
  <c r="L2307" i="1" l="1"/>
  <c r="P2307" i="1" s="1"/>
  <c r="Q2307" i="1" s="1"/>
  <c r="L2306" i="1" l="1"/>
  <c r="P2306" i="1" s="1"/>
  <c r="Q2306" i="1" s="1"/>
  <c r="L2305" i="1" l="1"/>
  <c r="P2305" i="1" s="1"/>
  <c r="Q2305" i="1" s="1"/>
  <c r="L2304" i="1" l="1"/>
  <c r="P2304" i="1" s="1"/>
  <c r="Q2304" i="1" s="1"/>
  <c r="L2303" i="1" l="1"/>
  <c r="P2303" i="1" s="1"/>
  <c r="Q2303" i="1" s="1"/>
  <c r="L2302" i="1" l="1"/>
  <c r="P2302" i="1" s="1"/>
  <c r="Q2302" i="1" s="1"/>
  <c r="L2296" i="1" l="1"/>
  <c r="P2296" i="1" s="1"/>
  <c r="Q2296" i="1" s="1"/>
  <c r="L2295" i="1" l="1"/>
  <c r="P2295" i="1" s="1"/>
  <c r="Q2295" i="1" s="1"/>
  <c r="L2291" i="1" l="1"/>
  <c r="P2291" i="1" s="1"/>
  <c r="Q2291" i="1" s="1"/>
  <c r="L2290" i="1" l="1"/>
  <c r="P2290" i="1" s="1"/>
  <c r="L2289" i="1" l="1"/>
  <c r="P2289" i="1" s="1"/>
  <c r="L2288" i="1" l="1"/>
  <c r="P2288" i="1" s="1"/>
  <c r="L2287" i="1" l="1"/>
  <c r="P2287" i="1" s="1"/>
  <c r="L2286" i="1" l="1"/>
  <c r="P2286" i="1" s="1"/>
  <c r="Q2286" i="1" s="1"/>
  <c r="L2285" i="1" l="1"/>
  <c r="P2285" i="1" s="1"/>
  <c r="Q2285" i="1" s="1"/>
  <c r="L2284" i="1" l="1"/>
  <c r="P2284" i="1" s="1"/>
  <c r="Q2284" i="1" s="1"/>
  <c r="L2283" i="1" l="1"/>
  <c r="P2283" i="1" s="1"/>
  <c r="Q2283" i="1" s="1"/>
  <c r="L2282" i="1" l="1"/>
  <c r="P2282" i="1" s="1"/>
  <c r="Q2282" i="1" s="1"/>
  <c r="L2281" i="1" l="1"/>
  <c r="P2281" i="1" s="1"/>
  <c r="Q2281" i="1" s="1"/>
  <c r="L2280" i="1" l="1"/>
  <c r="P2280" i="1" s="1"/>
  <c r="Q2280" i="1" s="1"/>
  <c r="L2279" i="1" l="1"/>
  <c r="P2279" i="1" s="1"/>
  <c r="Q2279" i="1" s="1"/>
  <c r="L2278" i="1" l="1"/>
  <c r="P2278" i="1" s="1"/>
  <c r="Q2278" i="1" s="1"/>
  <c r="L2277" i="1" l="1"/>
  <c r="P2277" i="1" s="1"/>
  <c r="Q2277" i="1" s="1"/>
  <c r="L2276" i="1" l="1"/>
  <c r="P2276" i="1" s="1"/>
  <c r="Q2276" i="1" s="1"/>
  <c r="L2275" i="1" l="1"/>
  <c r="P2275" i="1" s="1"/>
  <c r="Q2275" i="1" s="1"/>
  <c r="L2274" i="1" l="1"/>
  <c r="P2274" i="1" s="1"/>
  <c r="Q2274" i="1" s="1"/>
  <c r="L2273" i="1" l="1"/>
  <c r="P2273" i="1" s="1"/>
  <c r="Q2273" i="1" s="1"/>
  <c r="L2272" i="1" l="1"/>
  <c r="P2272" i="1" s="1"/>
  <c r="Q2272" i="1" s="1"/>
  <c r="L2271" i="1" l="1"/>
  <c r="P2271" i="1" s="1"/>
  <c r="Q2271" i="1" s="1"/>
  <c r="L2270" i="1" l="1"/>
  <c r="P2270" i="1" s="1"/>
  <c r="Q2270" i="1" s="1"/>
  <c r="L2269" i="1" l="1"/>
  <c r="P2269" i="1" s="1"/>
  <c r="Q2269" i="1" s="1"/>
  <c r="L2268" i="1" l="1"/>
  <c r="P2268" i="1" s="1"/>
  <c r="L2267" i="1" l="1"/>
  <c r="P2267" i="1" s="1"/>
  <c r="Q2267" i="1" s="1"/>
  <c r="L2266" i="1" l="1"/>
  <c r="P2266" i="1" s="1"/>
  <c r="Q2266" i="1" s="1"/>
  <c r="L2265" i="1" l="1"/>
  <c r="P2265" i="1" s="1"/>
  <c r="Q2265" i="1" s="1"/>
  <c r="L2264" i="1" l="1"/>
  <c r="P2264" i="1" s="1"/>
  <c r="Q2264" i="1" s="1"/>
  <c r="L2263" i="1" l="1"/>
  <c r="P2263" i="1" s="1"/>
  <c r="Q2263" i="1" s="1"/>
  <c r="L2262" i="1" l="1"/>
  <c r="P2262" i="1" s="1"/>
  <c r="Q2262" i="1" s="1"/>
  <c r="L2261" i="1" l="1"/>
  <c r="P2261" i="1" s="1"/>
  <c r="Q2261" i="1" s="1"/>
  <c r="L2255" i="1" l="1"/>
  <c r="P2255" i="1" s="1"/>
  <c r="Q2255" i="1" s="1"/>
  <c r="L2254" i="1" l="1"/>
  <c r="P2254" i="1" s="1"/>
  <c r="Q2254" i="1" s="1"/>
  <c r="L2250" i="1" l="1"/>
  <c r="P2250" i="1" s="1"/>
  <c r="Q2250" i="1" s="1"/>
  <c r="L2249" i="1" l="1"/>
  <c r="P2249" i="1" s="1"/>
  <c r="L2248" i="1" l="1"/>
  <c r="P2248" i="1" s="1"/>
  <c r="L2247" i="1" l="1"/>
  <c r="P2247" i="1" s="1"/>
  <c r="L2246" i="1" l="1"/>
  <c r="P2246" i="1" s="1"/>
  <c r="Q2246" i="1" s="1"/>
  <c r="L2245" i="1" l="1"/>
  <c r="P2245" i="1" s="1"/>
  <c r="Q2245" i="1" s="1"/>
  <c r="L2244" i="1" l="1"/>
  <c r="P2244" i="1" s="1"/>
  <c r="Q2244" i="1" s="1"/>
  <c r="L2243" i="1" l="1"/>
  <c r="P2243" i="1" s="1"/>
  <c r="Q2243" i="1" s="1"/>
  <c r="L2242" i="1" l="1"/>
  <c r="P2242" i="1" s="1"/>
  <c r="Q2242" i="1" s="1"/>
  <c r="L2241" i="1" l="1"/>
  <c r="P2241" i="1" s="1"/>
  <c r="Q2241" i="1" s="1"/>
  <c r="L2240" i="1" l="1"/>
  <c r="P2240" i="1" s="1"/>
  <c r="Q2240" i="1" s="1"/>
  <c r="L2239" i="1" l="1"/>
  <c r="P2239" i="1" s="1"/>
  <c r="Q2239" i="1" s="1"/>
  <c r="L2238" i="1" l="1"/>
  <c r="P2238" i="1" s="1"/>
  <c r="Q2238" i="1" s="1"/>
  <c r="L2237" i="1" l="1"/>
  <c r="P2237" i="1" s="1"/>
  <c r="Q2237" i="1" s="1"/>
  <c r="L2236" i="1" l="1"/>
  <c r="P2236" i="1" s="1"/>
  <c r="Q2236" i="1" s="1"/>
  <c r="L2235" i="1" l="1"/>
  <c r="P2235" i="1" s="1"/>
  <c r="Q2235" i="1" s="1"/>
  <c r="L2234" i="1" l="1"/>
  <c r="P2234" i="1" s="1"/>
  <c r="Q2234" i="1" s="1"/>
  <c r="L2233" i="1" l="1"/>
  <c r="P2233" i="1" s="1"/>
  <c r="Q2233" i="1" s="1"/>
  <c r="L2232" i="1" l="1"/>
  <c r="P2232" i="1" s="1"/>
  <c r="L2231" i="1" l="1"/>
  <c r="P2231" i="1" s="1"/>
  <c r="Q2231" i="1" s="1"/>
  <c r="L2230" i="1" l="1"/>
  <c r="P2230" i="1" s="1"/>
  <c r="Q2230" i="1" s="1"/>
  <c r="L2229" i="1" l="1"/>
  <c r="P2229" i="1" s="1"/>
  <c r="Q2229" i="1" s="1"/>
  <c r="L2228" i="1" l="1"/>
  <c r="P2228" i="1" s="1"/>
  <c r="Q2228" i="1" s="1"/>
  <c r="L2227" i="1" l="1"/>
  <c r="P2227" i="1" s="1"/>
  <c r="Q2227" i="1" s="1"/>
  <c r="L2226" i="1" l="1"/>
  <c r="P2226" i="1" s="1"/>
  <c r="Q2226" i="1" s="1"/>
  <c r="L2225" i="1" l="1"/>
  <c r="P2225" i="1" s="1"/>
  <c r="Q2225" i="1" s="1"/>
  <c r="L2224" i="1" l="1"/>
  <c r="P2224" i="1" s="1"/>
  <c r="Q2224" i="1" s="1"/>
  <c r="L2223" i="1" l="1"/>
  <c r="P2223" i="1" s="1"/>
  <c r="Q2223" i="1" s="1"/>
  <c r="L2222" i="1" l="1"/>
  <c r="P2222" i="1" s="1"/>
  <c r="Q2222" i="1" s="1"/>
  <c r="L2221" i="1" l="1"/>
  <c r="P2221" i="1" s="1"/>
  <c r="Q2221" i="1" s="1"/>
  <c r="L2220" i="1" l="1"/>
  <c r="P2220" i="1" s="1"/>
  <c r="Q2220" i="1" s="1"/>
  <c r="L2214" i="1" l="1"/>
  <c r="P2214" i="1" s="1"/>
  <c r="Q2214" i="1" s="1"/>
  <c r="L2213" i="1" l="1"/>
  <c r="P2213" i="1" s="1"/>
  <c r="Q2213" i="1" s="1"/>
  <c r="L2209" i="1" l="1"/>
  <c r="P2209" i="1" s="1"/>
  <c r="Q2209" i="1" s="1"/>
  <c r="L2208" i="1" l="1"/>
  <c r="P2208" i="1" s="1"/>
  <c r="L2207" i="1" l="1"/>
  <c r="P2207" i="1" s="1"/>
  <c r="L2206" i="1" l="1"/>
  <c r="P2206" i="1" s="1"/>
  <c r="L2205" i="1" l="1"/>
  <c r="P2205" i="1" s="1"/>
  <c r="L2204" i="1" l="1"/>
  <c r="P2204" i="1" s="1"/>
  <c r="Q2204" i="1" s="1"/>
  <c r="L2203" i="1" l="1"/>
  <c r="P2203" i="1" s="1"/>
  <c r="Q2203" i="1" s="1"/>
  <c r="L2202" i="1" l="1"/>
  <c r="P2202" i="1" s="1"/>
  <c r="Q2202" i="1" s="1"/>
  <c r="L2201" i="1" l="1"/>
  <c r="P2201" i="1" s="1"/>
  <c r="Q2201" i="1" s="1"/>
  <c r="L2200" i="1" l="1"/>
  <c r="P2200" i="1" s="1"/>
  <c r="Q2200" i="1" s="1"/>
  <c r="L2199" i="1" l="1"/>
  <c r="P2199" i="1" s="1"/>
  <c r="Q2199" i="1" s="1"/>
  <c r="L2198" i="1" l="1"/>
  <c r="P2198" i="1" s="1"/>
  <c r="Q2198" i="1" s="1"/>
  <c r="L2197" i="1" l="1"/>
  <c r="P2197" i="1" s="1"/>
  <c r="Q2197" i="1" s="1"/>
  <c r="L2196" i="1" l="1"/>
  <c r="P2196" i="1" s="1"/>
  <c r="Q2196" i="1" s="1"/>
  <c r="L2195" i="1" l="1"/>
  <c r="P2195" i="1" s="1"/>
  <c r="Q2195" i="1" s="1"/>
  <c r="L2194" i="1" l="1"/>
  <c r="P2194" i="1" s="1"/>
  <c r="Q2194" i="1" s="1"/>
  <c r="L2193" i="1" l="1"/>
  <c r="P2193" i="1" s="1"/>
  <c r="Q2193" i="1" s="1"/>
  <c r="L2192" i="1" l="1"/>
  <c r="P2192" i="1" s="1"/>
  <c r="Q2192" i="1" s="1"/>
  <c r="L2191" i="1" l="1"/>
  <c r="P2191" i="1" s="1"/>
  <c r="Q2191" i="1" s="1"/>
  <c r="L2190" i="1" l="1"/>
  <c r="P2190" i="1" s="1"/>
  <c r="Q2190" i="1" s="1"/>
  <c r="L2189" i="1" l="1"/>
  <c r="P2189" i="1" s="1"/>
  <c r="Q2189" i="1" s="1"/>
  <c r="L2188" i="1" l="1"/>
  <c r="P2188" i="1" s="1"/>
  <c r="Q2188" i="1" s="1"/>
  <c r="L2187" i="1" l="1"/>
  <c r="P2187" i="1" s="1"/>
  <c r="Q2187" i="1" s="1"/>
  <c r="L2186" i="1" l="1"/>
  <c r="P2186" i="1" s="1"/>
  <c r="Q2186" i="1" s="1"/>
  <c r="L2185" i="1" l="1"/>
  <c r="P2185" i="1" s="1"/>
  <c r="Q2185" i="1" s="1"/>
  <c r="L2184" i="1" l="1"/>
  <c r="P2184" i="1" s="1"/>
  <c r="Q2184" i="1" s="1"/>
  <c r="L2183" i="1" l="1"/>
  <c r="P2183" i="1" s="1"/>
  <c r="Q2183" i="1" s="1"/>
  <c r="L2182" i="1" l="1"/>
  <c r="P2182" i="1" s="1"/>
  <c r="Q2182" i="1" s="1"/>
  <c r="L2181" i="1" l="1"/>
  <c r="P2181" i="1" s="1"/>
  <c r="Q2181" i="1" s="1"/>
  <c r="L2180" i="1" l="1"/>
  <c r="P2180" i="1" s="1"/>
  <c r="Q2180" i="1" s="1"/>
  <c r="L2179" i="1" l="1"/>
  <c r="P2179" i="1" s="1"/>
  <c r="Q2179" i="1" s="1"/>
  <c r="L2178" i="1" l="1"/>
  <c r="P2178" i="1" s="1"/>
  <c r="Q2178" i="1" s="1"/>
  <c r="L2172" i="1" l="1"/>
  <c r="P2172" i="1" s="1"/>
  <c r="Q2172" i="1" s="1"/>
  <c r="L2171" i="1" l="1"/>
  <c r="P2171" i="1" s="1"/>
  <c r="Q2171" i="1" s="1"/>
  <c r="L2167" i="1" l="1"/>
  <c r="P2167" i="1" s="1"/>
  <c r="Q2167" i="1" s="1"/>
  <c r="L2166" i="1" l="1"/>
  <c r="P2166" i="1" s="1"/>
  <c r="L2165" i="1" l="1"/>
  <c r="P2165" i="1" s="1"/>
  <c r="L2164" i="1" l="1"/>
  <c r="P2164" i="1" s="1"/>
  <c r="L2163" i="1" l="1"/>
  <c r="P2163" i="1" s="1"/>
  <c r="L2162" i="1" l="1"/>
  <c r="P2162" i="1" s="1"/>
  <c r="Q2162" i="1" s="1"/>
  <c r="L2161" i="1" l="1"/>
  <c r="P2161" i="1" s="1"/>
  <c r="Q2161" i="1" s="1"/>
  <c r="L2160" i="1" l="1"/>
  <c r="P2160" i="1" s="1"/>
  <c r="Q2160" i="1" s="1"/>
  <c r="L2159" i="1" l="1"/>
  <c r="P2159" i="1" s="1"/>
  <c r="Q2159" i="1" s="1"/>
  <c r="L2158" i="1" l="1"/>
  <c r="P2158" i="1" s="1"/>
  <c r="Q2158" i="1" s="1"/>
  <c r="L2157" i="1" l="1"/>
  <c r="P2157" i="1" s="1"/>
  <c r="Q2157" i="1" s="1"/>
  <c r="L2156" i="1" l="1"/>
  <c r="P2156" i="1" s="1"/>
  <c r="Q2156" i="1" s="1"/>
  <c r="L2155" i="1" l="1"/>
  <c r="P2155" i="1" s="1"/>
  <c r="L2154" i="1" l="1"/>
  <c r="P2154" i="1" s="1"/>
  <c r="Q2154" i="1" s="1"/>
  <c r="L2153" i="1" l="1"/>
  <c r="P2153" i="1" s="1"/>
  <c r="Q2153" i="1" s="1"/>
  <c r="L2152" i="1" l="1"/>
  <c r="P2152" i="1" s="1"/>
  <c r="Q2152" i="1" s="1"/>
  <c r="L2151" i="1" l="1"/>
  <c r="P2151" i="1" s="1"/>
  <c r="Q2151" i="1" s="1"/>
  <c r="L2150" i="1" l="1"/>
  <c r="P2150" i="1" s="1"/>
  <c r="Q2150" i="1" s="1"/>
  <c r="L2149" i="1" l="1"/>
  <c r="P2149" i="1" s="1"/>
  <c r="Q2149" i="1" s="1"/>
  <c r="L2148" i="1" l="1"/>
  <c r="P2148" i="1" s="1"/>
  <c r="Q2148" i="1" s="1"/>
  <c r="L2147" i="1" l="1"/>
  <c r="P2147" i="1" s="1"/>
  <c r="Q2147" i="1" s="1"/>
  <c r="L2146" i="1" l="1"/>
  <c r="P2146" i="1" s="1"/>
  <c r="Q2146" i="1" s="1"/>
  <c r="L2145" i="1" l="1"/>
  <c r="P2145" i="1" s="1"/>
  <c r="Q2145" i="1" s="1"/>
  <c r="L2144" i="1" l="1"/>
  <c r="P2144" i="1" s="1"/>
  <c r="Q2144" i="1" s="1"/>
  <c r="L2143" i="1" l="1"/>
  <c r="P2143" i="1" s="1"/>
  <c r="Q2143" i="1" s="1"/>
  <c r="L2142" i="1" l="1"/>
  <c r="P2142" i="1" s="1"/>
  <c r="Q2142" i="1" s="1"/>
  <c r="L2141" i="1" l="1"/>
  <c r="P2141" i="1" s="1"/>
  <c r="Q2141" i="1" s="1"/>
  <c r="L2140" i="1" l="1"/>
  <c r="P2140" i="1" s="1"/>
  <c r="Q2140" i="1" s="1"/>
  <c r="L2139" i="1" l="1"/>
  <c r="P2139" i="1" s="1"/>
  <c r="Q2139" i="1" s="1"/>
  <c r="L2138" i="1" l="1"/>
  <c r="P2138" i="1" s="1"/>
  <c r="Q2138" i="1" s="1"/>
  <c r="L2137" i="1" l="1"/>
  <c r="P2137" i="1" s="1"/>
  <c r="Q2137" i="1" s="1"/>
  <c r="L2131" i="1" l="1"/>
  <c r="P2131" i="1" s="1"/>
  <c r="Q2131" i="1" s="1"/>
  <c r="L2130" i="1" l="1"/>
  <c r="P2130" i="1" s="1"/>
  <c r="Q2130" i="1" s="1"/>
  <c r="L2126" i="1" l="1"/>
  <c r="P2126" i="1" s="1"/>
  <c r="Q2126" i="1" s="1"/>
  <c r="L2125" i="1" l="1"/>
  <c r="P2125" i="1" s="1"/>
  <c r="L2124" i="1" l="1"/>
  <c r="P2124" i="1" s="1"/>
  <c r="L2123" i="1" l="1"/>
  <c r="P2123" i="1" s="1"/>
  <c r="L2122" i="1" l="1"/>
  <c r="P2122" i="1" s="1"/>
  <c r="Q2122" i="1" s="1"/>
  <c r="L2121" i="1" l="1"/>
  <c r="P2121" i="1" s="1"/>
  <c r="Q2121" i="1" s="1"/>
  <c r="L2120" i="1" l="1"/>
  <c r="P2120" i="1" s="1"/>
  <c r="Q2120" i="1" s="1"/>
  <c r="L2119" i="1" l="1"/>
  <c r="P2119" i="1" s="1"/>
  <c r="Q2119" i="1" s="1"/>
  <c r="L2118" i="1" l="1"/>
  <c r="P2118" i="1" s="1"/>
  <c r="Q2118" i="1" s="1"/>
  <c r="L2117" i="1" l="1"/>
  <c r="P2117" i="1" s="1"/>
  <c r="Q2117" i="1" s="1"/>
  <c r="L2116" i="1" l="1"/>
  <c r="P2116" i="1" s="1"/>
  <c r="Q2116" i="1" s="1"/>
  <c r="L2115" i="1" l="1"/>
  <c r="P2115" i="1" s="1"/>
  <c r="Q2115" i="1" s="1"/>
  <c r="L2114" i="1" l="1"/>
  <c r="P2114" i="1" s="1"/>
  <c r="Q2114" i="1" s="1"/>
  <c r="L2113" i="1" l="1"/>
  <c r="P2113" i="1" s="1"/>
  <c r="Q2113" i="1" s="1"/>
  <c r="L2112" i="1" l="1"/>
  <c r="P2112" i="1" s="1"/>
  <c r="Q2112" i="1" s="1"/>
  <c r="L2111" i="1" l="1"/>
  <c r="P2111" i="1" s="1"/>
  <c r="Q2111" i="1" s="1"/>
  <c r="L2110" i="1" l="1"/>
  <c r="P2110" i="1" s="1"/>
  <c r="Q2110" i="1" s="1"/>
  <c r="L2109" i="1" l="1"/>
  <c r="P2109" i="1" s="1"/>
  <c r="Q2109" i="1" s="1"/>
  <c r="L2108" i="1" l="1"/>
  <c r="P2108" i="1" s="1"/>
  <c r="Q2108" i="1" s="1"/>
  <c r="L2107" i="1" l="1"/>
  <c r="P2107" i="1" s="1"/>
  <c r="Q2107" i="1" s="1"/>
  <c r="L2106" i="1" l="1"/>
  <c r="P2106" i="1" s="1"/>
  <c r="Q2106" i="1" s="1"/>
  <c r="L2105" i="1" l="1"/>
  <c r="P2105" i="1" s="1"/>
  <c r="Q2105" i="1" s="1"/>
  <c r="L2104" i="1" l="1"/>
  <c r="P2104" i="1" s="1"/>
  <c r="L2103" i="1" l="1"/>
  <c r="P2103" i="1" s="1"/>
  <c r="Q2103" i="1" s="1"/>
  <c r="L2102" i="1" l="1"/>
  <c r="P2102" i="1" s="1"/>
  <c r="Q2102" i="1" s="1"/>
  <c r="L2101" i="1" l="1"/>
  <c r="P2101" i="1" s="1"/>
  <c r="Q2101" i="1" s="1"/>
  <c r="L2100" i="1" l="1"/>
  <c r="P2100" i="1" s="1"/>
  <c r="Q2100" i="1" s="1"/>
  <c r="L2099" i="1" l="1"/>
  <c r="P2099" i="1" s="1"/>
  <c r="Q2099" i="1" s="1"/>
  <c r="L2098" i="1" l="1"/>
  <c r="P2098" i="1" s="1"/>
  <c r="Q2098" i="1" s="1"/>
  <c r="L2097" i="1" l="1"/>
  <c r="P2097" i="1" s="1"/>
  <c r="Q2097" i="1" s="1"/>
  <c r="L2091" i="1" l="1"/>
  <c r="P2091" i="1" s="1"/>
  <c r="Q2091" i="1" s="1"/>
  <c r="L2090" i="1" l="1"/>
  <c r="P2090" i="1" s="1"/>
  <c r="Q2090" i="1" s="1"/>
  <c r="L2086" i="1" l="1"/>
  <c r="P2086" i="1" s="1"/>
  <c r="Q2086" i="1" s="1"/>
  <c r="L2085" i="1" l="1"/>
  <c r="P2085" i="1" s="1"/>
  <c r="L2084" i="1" l="1"/>
  <c r="P2084" i="1" s="1"/>
  <c r="L2083" i="1" l="1"/>
  <c r="P2083" i="1" s="1"/>
  <c r="L2082" i="1" l="1"/>
  <c r="P2082" i="1" s="1"/>
  <c r="L2081" i="1" l="1"/>
  <c r="P2081" i="1" s="1"/>
  <c r="Q2081" i="1" s="1"/>
  <c r="L2080" i="1" l="1"/>
  <c r="P2080" i="1" s="1"/>
  <c r="Q2080" i="1" s="1"/>
  <c r="L2079" i="1" l="1"/>
  <c r="P2079" i="1" s="1"/>
  <c r="Q2079" i="1" s="1"/>
  <c r="L2078" i="1" l="1"/>
  <c r="P2078" i="1" s="1"/>
  <c r="Q2078" i="1" s="1"/>
  <c r="L2077" i="1" l="1"/>
  <c r="P2077" i="1" s="1"/>
  <c r="Q2077" i="1" s="1"/>
  <c r="L2076" i="1" l="1"/>
  <c r="P2076" i="1" s="1"/>
  <c r="Q2076" i="1" s="1"/>
  <c r="L2075" i="1" l="1"/>
  <c r="P2075" i="1" s="1"/>
  <c r="Q2075" i="1" s="1"/>
  <c r="L2074" i="1" l="1"/>
  <c r="P2074" i="1" s="1"/>
  <c r="Q2074" i="1" s="1"/>
  <c r="L2073" i="1" l="1"/>
  <c r="P2073" i="1" s="1"/>
  <c r="Q2073" i="1" s="1"/>
  <c r="L2072" i="1" l="1"/>
  <c r="P2072" i="1" s="1"/>
  <c r="Q2072" i="1" s="1"/>
  <c r="L2071" i="1" l="1"/>
  <c r="P2071" i="1" s="1"/>
  <c r="Q2071" i="1" s="1"/>
  <c r="L2070" i="1" l="1"/>
  <c r="P2070" i="1" s="1"/>
  <c r="Q2070" i="1" s="1"/>
  <c r="L2069" i="1" l="1"/>
  <c r="P2069" i="1" s="1"/>
  <c r="Q2069" i="1" s="1"/>
  <c r="L2068" i="1" l="1"/>
  <c r="P2068" i="1" s="1"/>
  <c r="Q2068" i="1" s="1"/>
  <c r="L2067" i="1" l="1"/>
  <c r="P2067" i="1" s="1"/>
  <c r="Q2067" i="1" s="1"/>
  <c r="L2066" i="1" l="1"/>
  <c r="P2066" i="1" s="1"/>
  <c r="Q2066" i="1" s="1"/>
  <c r="L2065" i="1" l="1"/>
  <c r="P2065" i="1" s="1"/>
  <c r="Q2065" i="1" s="1"/>
  <c r="L2064" i="1" l="1"/>
  <c r="P2064" i="1" s="1"/>
  <c r="Q2064" i="1" s="1"/>
  <c r="L2063" i="1" l="1"/>
  <c r="P2063" i="1" s="1"/>
  <c r="L2062" i="1" l="1"/>
  <c r="P2062" i="1" s="1"/>
  <c r="Q2062" i="1" s="1"/>
  <c r="L2061" i="1" l="1"/>
  <c r="P2061" i="1" s="1"/>
  <c r="Q2061" i="1" s="1"/>
  <c r="L2060" i="1" l="1"/>
  <c r="P2060" i="1" s="1"/>
  <c r="Q2060" i="1" s="1"/>
  <c r="L2059" i="1" l="1"/>
  <c r="P2059" i="1" s="1"/>
  <c r="Q2059" i="1" s="1"/>
  <c r="L2058" i="1" l="1"/>
  <c r="P2058" i="1" s="1"/>
  <c r="Q2058" i="1" s="1"/>
  <c r="L2057" i="1" l="1"/>
  <c r="P2057" i="1" s="1"/>
  <c r="Q2057" i="1" s="1"/>
  <c r="L2056" i="1" l="1"/>
  <c r="P2056" i="1" s="1"/>
  <c r="Q2056" i="1" s="1"/>
  <c r="L2050" i="1" l="1"/>
  <c r="P2050" i="1" s="1"/>
  <c r="Q2050" i="1" s="1"/>
  <c r="L2049" i="1" l="1"/>
  <c r="P2049" i="1" s="1"/>
  <c r="Q2049" i="1" s="1"/>
  <c r="L2045" i="1" l="1"/>
  <c r="P2045" i="1" s="1"/>
  <c r="Q2045" i="1" s="1"/>
  <c r="L2044" i="1" l="1"/>
  <c r="P2044" i="1" s="1"/>
  <c r="L2043" i="1" l="1"/>
  <c r="P2043" i="1" s="1"/>
  <c r="L2042" i="1" l="1"/>
  <c r="P2042" i="1" s="1"/>
  <c r="L2041" i="1" l="1"/>
  <c r="P2041" i="1" s="1"/>
  <c r="L2040" i="1" l="1"/>
  <c r="P2040" i="1" s="1"/>
  <c r="Q2040" i="1" s="1"/>
  <c r="L2039" i="1" l="1"/>
  <c r="P2039" i="1" s="1"/>
  <c r="Q2039" i="1" s="1"/>
  <c r="L2038" i="1" l="1"/>
  <c r="P2038" i="1" s="1"/>
  <c r="Q2038" i="1" s="1"/>
  <c r="L2037" i="1" l="1"/>
  <c r="P2037" i="1" s="1"/>
  <c r="Q2037" i="1" s="1"/>
  <c r="L2036" i="1" l="1"/>
  <c r="P2036" i="1" s="1"/>
  <c r="Q2036" i="1" s="1"/>
  <c r="L2035" i="1" l="1"/>
  <c r="P2035" i="1" s="1"/>
  <c r="Q2035" i="1" s="1"/>
  <c r="L2034" i="1" l="1"/>
  <c r="P2034" i="1" s="1"/>
  <c r="Q2034" i="1" s="1"/>
  <c r="L2033" i="1" l="1"/>
  <c r="P2033" i="1" s="1"/>
  <c r="L2032" i="1" l="1"/>
  <c r="P2032" i="1" s="1"/>
  <c r="Q2032" i="1" s="1"/>
  <c r="L2031" i="1" l="1"/>
  <c r="P2031" i="1" s="1"/>
  <c r="Q2031" i="1" s="1"/>
  <c r="L2030" i="1" l="1"/>
  <c r="P2030" i="1" s="1"/>
  <c r="Q2030" i="1" s="1"/>
  <c r="L2029" i="1" l="1"/>
  <c r="P2029" i="1" s="1"/>
  <c r="Q2029" i="1" s="1"/>
  <c r="L2028" i="1" l="1"/>
  <c r="P2028" i="1" s="1"/>
  <c r="Q2028" i="1" s="1"/>
  <c r="L2027" i="1" l="1"/>
  <c r="P2027" i="1" s="1"/>
  <c r="L2026" i="1" l="1"/>
  <c r="P2026" i="1" s="1"/>
  <c r="Q2026" i="1" s="1"/>
  <c r="L2025" i="1" l="1"/>
  <c r="P2025" i="1" s="1"/>
  <c r="Q2025" i="1" s="1"/>
  <c r="L2024" i="1" l="1"/>
  <c r="P2024" i="1" s="1"/>
  <c r="Q2024" i="1" s="1"/>
  <c r="L2023" i="1" l="1"/>
  <c r="P2023" i="1" s="1"/>
  <c r="Q2023" i="1" s="1"/>
  <c r="L2022" i="1" l="1"/>
  <c r="P2022" i="1" s="1"/>
  <c r="Q2022" i="1" s="1"/>
  <c r="L2021" i="1" l="1"/>
  <c r="P2021" i="1" s="1"/>
  <c r="Q2021" i="1" s="1"/>
  <c r="L2020" i="1" l="1"/>
  <c r="P2020" i="1" s="1"/>
  <c r="Q2020" i="1" s="1"/>
  <c r="L2019" i="1" l="1"/>
  <c r="P2019" i="1" s="1"/>
  <c r="Q2019" i="1" s="1"/>
  <c r="L2018" i="1" l="1"/>
  <c r="P2018" i="1" s="1"/>
  <c r="Q2018" i="1" s="1"/>
  <c r="L2017" i="1" l="1"/>
  <c r="P2017" i="1" s="1"/>
  <c r="Q2017" i="1" s="1"/>
  <c r="L2016" i="1" l="1"/>
  <c r="P2016" i="1" s="1"/>
  <c r="Q2016" i="1" s="1"/>
  <c r="L2015" i="1" l="1"/>
  <c r="P2015" i="1" s="1"/>
  <c r="Q2015" i="1" s="1"/>
  <c r="L2009" i="1" l="1"/>
  <c r="P2009" i="1" s="1"/>
  <c r="Q2009" i="1" s="1"/>
  <c r="L2008" i="1" l="1"/>
  <c r="P2008" i="1" s="1"/>
  <c r="Q2008" i="1" s="1"/>
  <c r="L2004" i="1" l="1"/>
  <c r="P2004" i="1" s="1"/>
  <c r="Q2004" i="1" s="1"/>
  <c r="L2003" i="1" l="1"/>
  <c r="P2003" i="1" s="1"/>
  <c r="L2002" i="1" l="1"/>
  <c r="P2002" i="1" s="1"/>
  <c r="L2001" i="1" l="1"/>
  <c r="P2001" i="1" s="1"/>
  <c r="L2000" i="1" l="1"/>
  <c r="P2000" i="1" s="1"/>
  <c r="Q2000" i="1" s="1"/>
  <c r="L1999" i="1" l="1"/>
  <c r="P1999" i="1" s="1"/>
  <c r="Q1999" i="1" s="1"/>
  <c r="L1998" i="1" l="1"/>
  <c r="P1998" i="1" s="1"/>
  <c r="Q1998" i="1" s="1"/>
  <c r="L1997" i="1" l="1"/>
  <c r="P1997" i="1" s="1"/>
  <c r="Q1997" i="1" s="1"/>
  <c r="L1996" i="1" l="1"/>
  <c r="P1996" i="1" s="1"/>
  <c r="Q1996" i="1" s="1"/>
  <c r="L1995" i="1" l="1"/>
  <c r="P1995" i="1" s="1"/>
  <c r="Q1995" i="1" s="1"/>
  <c r="L1994" i="1" l="1"/>
  <c r="P1994" i="1" s="1"/>
  <c r="Q1994" i="1" s="1"/>
  <c r="L1993" i="1" l="1"/>
  <c r="P1993" i="1" s="1"/>
  <c r="Q1993" i="1" s="1"/>
  <c r="L1992" i="1" l="1"/>
  <c r="P1992" i="1" s="1"/>
  <c r="Q1992" i="1" s="1"/>
  <c r="L1991" i="1" l="1"/>
  <c r="P1991" i="1" s="1"/>
  <c r="Q1991" i="1" s="1"/>
  <c r="L1990" i="1" l="1"/>
  <c r="P1990" i="1" s="1"/>
  <c r="Q1990" i="1" s="1"/>
  <c r="L1989" i="1" l="1"/>
  <c r="P1989" i="1" s="1"/>
  <c r="Q1989" i="1" s="1"/>
  <c r="L1988" i="1" l="1"/>
  <c r="P1988" i="1" s="1"/>
  <c r="Q1988" i="1" s="1"/>
  <c r="L1987" i="1" l="1"/>
  <c r="P1987" i="1" s="1"/>
  <c r="Q1987" i="1" s="1"/>
  <c r="L1986" i="1" l="1"/>
  <c r="P1986" i="1" s="1"/>
  <c r="Q1986" i="1" s="1"/>
  <c r="L1985" i="1" l="1"/>
  <c r="P1985" i="1" s="1"/>
  <c r="Q1985" i="1" s="1"/>
  <c r="L1984" i="1" l="1"/>
  <c r="P1984" i="1" s="1"/>
  <c r="Q1984" i="1" s="1"/>
  <c r="L1983" i="1" l="1"/>
  <c r="P1983" i="1" s="1"/>
  <c r="Q1983" i="1" s="1"/>
  <c r="L1982" i="1" l="1"/>
  <c r="P1982" i="1" s="1"/>
  <c r="Q1982" i="1" s="1"/>
  <c r="L1981" i="1" l="1"/>
  <c r="P1981" i="1" s="1"/>
  <c r="Q1981" i="1" s="1"/>
  <c r="L1980" i="1" l="1"/>
  <c r="P1980" i="1" s="1"/>
  <c r="Q1980" i="1" s="1"/>
  <c r="L1979" i="1" l="1"/>
  <c r="P1979" i="1" s="1"/>
  <c r="Q1979" i="1" s="1"/>
  <c r="L1978" i="1" l="1"/>
  <c r="P1978" i="1" s="1"/>
  <c r="Q1978" i="1" s="1"/>
  <c r="L1977" i="1" l="1"/>
  <c r="P1977" i="1" s="1"/>
  <c r="Q1977" i="1" s="1"/>
  <c r="L1976" i="1" l="1"/>
  <c r="P1976" i="1" s="1"/>
  <c r="Q1976" i="1" s="1"/>
  <c r="L1975" i="1" l="1"/>
  <c r="P1975" i="1" s="1"/>
  <c r="Q1975" i="1" s="1"/>
  <c r="L1971" i="1" l="1"/>
  <c r="P1971" i="1" s="1"/>
  <c r="Q1971" i="1" s="1"/>
  <c r="L1970" i="1" l="1"/>
  <c r="P1970" i="1" s="1"/>
  <c r="Q1970" i="1" s="1"/>
  <c r="L1966" i="1" l="1"/>
  <c r="P1966" i="1" s="1"/>
  <c r="Q1966" i="1" s="1"/>
  <c r="L1965" i="1" l="1"/>
  <c r="P1965" i="1" s="1"/>
  <c r="L1964" i="1" l="1"/>
  <c r="P1964" i="1" s="1"/>
  <c r="L1963" i="1" l="1"/>
  <c r="P1963" i="1" s="1"/>
  <c r="L1962" i="1" l="1"/>
  <c r="P1962" i="1" s="1"/>
  <c r="Q1962" i="1" s="1"/>
  <c r="L1961" i="1" l="1"/>
  <c r="P1961" i="1" s="1"/>
  <c r="Q1961" i="1" s="1"/>
  <c r="L1960" i="1" l="1"/>
  <c r="P1960" i="1" s="1"/>
  <c r="Q1960" i="1" s="1"/>
  <c r="L1959" i="1" l="1"/>
  <c r="P1959" i="1" s="1"/>
  <c r="Q1959" i="1" s="1"/>
  <c r="L1958" i="1" l="1"/>
  <c r="P1958" i="1" s="1"/>
  <c r="Q1958" i="1" s="1"/>
  <c r="L1957" i="1" l="1"/>
  <c r="P1957" i="1" s="1"/>
  <c r="Q1957" i="1" s="1"/>
  <c r="L1956" i="1" l="1"/>
  <c r="P1956" i="1" s="1"/>
  <c r="Q1956" i="1" s="1"/>
  <c r="L1955" i="1" l="1"/>
  <c r="P1955" i="1" s="1"/>
  <c r="Q1955" i="1" s="1"/>
  <c r="L1954" i="1" l="1"/>
  <c r="P1954" i="1" s="1"/>
  <c r="Q1954" i="1" s="1"/>
  <c r="L1953" i="1" l="1"/>
  <c r="P1953" i="1" s="1"/>
  <c r="Q1953" i="1" s="1"/>
  <c r="L1952" i="1" l="1"/>
  <c r="P1952" i="1" s="1"/>
  <c r="Q1952" i="1" s="1"/>
  <c r="L1951" i="1" l="1"/>
  <c r="P1951" i="1" s="1"/>
  <c r="Q1951" i="1" s="1"/>
  <c r="L1950" i="1" l="1"/>
  <c r="P1950" i="1" s="1"/>
  <c r="Q1950" i="1" s="1"/>
  <c r="L1949" i="1" l="1"/>
  <c r="P1949" i="1" s="1"/>
  <c r="Q1949" i="1" s="1"/>
  <c r="L1948" i="1" l="1"/>
  <c r="P1948" i="1" s="1"/>
  <c r="Q1948" i="1" s="1"/>
  <c r="L1947" i="1" l="1"/>
  <c r="P1947" i="1" s="1"/>
  <c r="Q1947" i="1" s="1"/>
  <c r="L1946" i="1" l="1"/>
  <c r="P1946" i="1" s="1"/>
  <c r="Q1946" i="1" s="1"/>
  <c r="L1945" i="1" l="1"/>
  <c r="P1945" i="1" s="1"/>
  <c r="Q1945" i="1" s="1"/>
  <c r="L1944" i="1" l="1"/>
  <c r="P1944" i="1" s="1"/>
  <c r="Q1944" i="1" s="1"/>
  <c r="L1943" i="1" l="1"/>
  <c r="P1943" i="1" s="1"/>
  <c r="Q1943" i="1" s="1"/>
  <c r="L1942" i="1" l="1"/>
  <c r="P1942" i="1" s="1"/>
  <c r="Q1942" i="1" s="1"/>
  <c r="L1941" i="1" l="1"/>
  <c r="P1941" i="1" s="1"/>
  <c r="Q1941" i="1" s="1"/>
  <c r="L1940" i="1" l="1"/>
  <c r="P1940" i="1" s="1"/>
  <c r="Q1940" i="1" s="1"/>
  <c r="L1939" i="1" l="1"/>
  <c r="P1939" i="1" s="1"/>
  <c r="Q1939" i="1" s="1"/>
  <c r="L1938" i="1" l="1"/>
  <c r="P1938" i="1" s="1"/>
  <c r="Q1938" i="1" s="1"/>
  <c r="L1934" i="1" l="1"/>
  <c r="P1934" i="1" s="1"/>
  <c r="Q1934" i="1" s="1"/>
  <c r="L1933" i="1" l="1"/>
  <c r="P1933" i="1" s="1"/>
  <c r="Q1933" i="1" s="1"/>
  <c r="L1929" i="1" l="1"/>
  <c r="P1929" i="1" s="1"/>
  <c r="Q1929" i="1" s="1"/>
  <c r="L1928" i="1" l="1"/>
  <c r="P1928" i="1" s="1"/>
  <c r="L1927" i="1" l="1"/>
  <c r="P1927" i="1" s="1"/>
  <c r="L1926" i="1" l="1"/>
  <c r="P1926" i="1" s="1"/>
  <c r="L1925" i="1" l="1"/>
  <c r="P1925" i="1" s="1"/>
  <c r="Q1925" i="1" s="1"/>
  <c r="L1924" i="1" l="1"/>
  <c r="P1924" i="1" s="1"/>
  <c r="Q1924" i="1" s="1"/>
  <c r="L1923" i="1" l="1"/>
  <c r="P1923" i="1" s="1"/>
  <c r="Q1923" i="1" s="1"/>
  <c r="L1922" i="1" l="1"/>
  <c r="P1922" i="1" s="1"/>
  <c r="Q1922" i="1" s="1"/>
  <c r="L1921" i="1" l="1"/>
  <c r="P1921" i="1" s="1"/>
  <c r="Q1921" i="1" s="1"/>
  <c r="L1920" i="1" l="1"/>
  <c r="P1920" i="1" s="1"/>
  <c r="Q1920" i="1" s="1"/>
  <c r="L1919" i="1" l="1"/>
  <c r="P1919" i="1" s="1"/>
  <c r="Q1919" i="1" s="1"/>
  <c r="L1918" i="1" l="1"/>
  <c r="P1918" i="1" s="1"/>
  <c r="L1917" i="1" l="1"/>
  <c r="P1917" i="1" s="1"/>
  <c r="Q1917" i="1" s="1"/>
  <c r="L1916" i="1" l="1"/>
  <c r="P1916" i="1" s="1"/>
  <c r="Q1916" i="1" s="1"/>
  <c r="L1915" i="1" l="1"/>
  <c r="P1915" i="1" s="1"/>
  <c r="Q1915" i="1" s="1"/>
  <c r="L1914" i="1" l="1"/>
  <c r="P1914" i="1" s="1"/>
  <c r="Q1914" i="1" s="1"/>
  <c r="L1913" i="1" l="1"/>
  <c r="P1913" i="1" s="1"/>
  <c r="Q1913" i="1" s="1"/>
  <c r="L1912" i="1" l="1"/>
  <c r="P1912" i="1" s="1"/>
  <c r="Q1912" i="1" s="1"/>
  <c r="L1911" i="1" l="1"/>
  <c r="P1911" i="1" s="1"/>
  <c r="Q1911" i="1" s="1"/>
  <c r="L1910" i="1" l="1"/>
  <c r="P1910" i="1" s="1"/>
  <c r="Q1910" i="1" s="1"/>
  <c r="L1909" i="1" l="1"/>
  <c r="P1909" i="1" s="1"/>
  <c r="Q1909" i="1" s="1"/>
  <c r="L1908" i="1" l="1"/>
  <c r="P1908" i="1" s="1"/>
  <c r="Q1908" i="1" s="1"/>
  <c r="L1907" i="1" l="1"/>
  <c r="P1907" i="1" s="1"/>
  <c r="Q1907" i="1" s="1"/>
  <c r="L1906" i="1" l="1"/>
  <c r="P1906" i="1" s="1"/>
  <c r="Q1906" i="1" s="1"/>
  <c r="L1905" i="1" l="1"/>
  <c r="P1905" i="1" s="1"/>
  <c r="Q1905" i="1" s="1"/>
  <c r="L1904" i="1" l="1"/>
  <c r="P1904" i="1" s="1"/>
  <c r="Q1904" i="1" s="1"/>
  <c r="L1903" i="1" l="1"/>
  <c r="P1903" i="1" s="1"/>
  <c r="Q1903" i="1" s="1"/>
  <c r="L1902" i="1" l="1"/>
  <c r="P1902" i="1" s="1"/>
  <c r="Q1902" i="1" s="1"/>
  <c r="L1901" i="1" l="1"/>
  <c r="P1901" i="1" s="1"/>
  <c r="Q1901" i="1" s="1"/>
  <c r="L1900" i="1" l="1"/>
  <c r="P1900" i="1" s="1"/>
  <c r="Q1900" i="1" s="1"/>
  <c r="L1894" i="1" l="1"/>
  <c r="P1894" i="1" s="1"/>
  <c r="Q1894" i="1" s="1"/>
  <c r="L1893" i="1" l="1"/>
  <c r="P1893" i="1" s="1"/>
  <c r="Q1893" i="1" s="1"/>
  <c r="L1889" i="1" l="1"/>
  <c r="P1889" i="1" s="1"/>
  <c r="Q1889" i="1" s="1"/>
  <c r="L1888" i="1" l="1"/>
  <c r="P1888" i="1" s="1"/>
  <c r="L1887" i="1" l="1"/>
  <c r="P1887" i="1" s="1"/>
  <c r="L1886" i="1" l="1"/>
  <c r="P1886" i="1" s="1"/>
  <c r="L1885" i="1" l="1"/>
  <c r="P1885" i="1" s="1"/>
  <c r="Q1885" i="1" s="1"/>
  <c r="L1884" i="1" l="1"/>
  <c r="P1884" i="1" s="1"/>
  <c r="Q1884" i="1" s="1"/>
  <c r="L1883" i="1" l="1"/>
  <c r="P1883" i="1" s="1"/>
  <c r="Q1883" i="1" s="1"/>
  <c r="L1882" i="1" l="1"/>
  <c r="P1882" i="1" s="1"/>
  <c r="Q1882" i="1" s="1"/>
  <c r="L1881" i="1" l="1"/>
  <c r="P1881" i="1" s="1"/>
  <c r="Q1881" i="1" s="1"/>
  <c r="L1880" i="1" l="1"/>
  <c r="P1880" i="1" s="1"/>
  <c r="Q1880" i="1" s="1"/>
  <c r="L1879" i="1" l="1"/>
  <c r="P1879" i="1" s="1"/>
  <c r="Q1879" i="1" s="1"/>
  <c r="L1878" i="1" l="1"/>
  <c r="P1878" i="1" s="1"/>
  <c r="L1877" i="1" l="1"/>
  <c r="P1877" i="1" s="1"/>
  <c r="Q1877" i="1" s="1"/>
  <c r="L1876" i="1" l="1"/>
  <c r="P1876" i="1" s="1"/>
  <c r="Q1876" i="1" s="1"/>
  <c r="L1875" i="1" l="1"/>
  <c r="P1875" i="1" s="1"/>
  <c r="Q1875" i="1" s="1"/>
  <c r="L1874" i="1" l="1"/>
  <c r="P1874" i="1" s="1"/>
  <c r="Q1874" i="1" s="1"/>
  <c r="L1873" i="1" l="1"/>
  <c r="P1873" i="1" s="1"/>
  <c r="Q1873" i="1" s="1"/>
  <c r="L1872" i="1" l="1"/>
  <c r="P1872" i="1" s="1"/>
  <c r="Q1872" i="1" s="1"/>
  <c r="L1871" i="1" l="1"/>
  <c r="P1871" i="1" s="1"/>
  <c r="Q1871" i="1" s="1"/>
  <c r="L1870" i="1" l="1"/>
  <c r="P1870" i="1" s="1"/>
  <c r="Q1870" i="1" s="1"/>
  <c r="L1869" i="1" l="1"/>
  <c r="P1869" i="1" s="1"/>
  <c r="Q1869" i="1" s="1"/>
  <c r="L1868" i="1" l="1"/>
  <c r="P1868" i="1" s="1"/>
  <c r="Q1868" i="1" s="1"/>
  <c r="L1867" i="1" l="1"/>
  <c r="P1867" i="1" s="1"/>
  <c r="Q1867" i="1" s="1"/>
  <c r="L1866" i="1" l="1"/>
  <c r="P1866" i="1" s="1"/>
  <c r="Q1866" i="1" s="1"/>
  <c r="L1865" i="1" l="1"/>
  <c r="P1865" i="1" s="1"/>
  <c r="Q1865" i="1" s="1"/>
  <c r="L1864" i="1" l="1"/>
  <c r="P1864" i="1" s="1"/>
  <c r="Q1864" i="1" s="1"/>
  <c r="L1863" i="1" l="1"/>
  <c r="P1863" i="1" s="1"/>
  <c r="Q1863" i="1" s="1"/>
  <c r="L1862" i="1" l="1"/>
  <c r="P1862" i="1" s="1"/>
  <c r="Q1862" i="1" s="1"/>
  <c r="L1861" i="1" l="1"/>
  <c r="P1861" i="1" s="1"/>
  <c r="Q1861" i="1" s="1"/>
  <c r="L1860" i="1" l="1"/>
  <c r="P1860" i="1" s="1"/>
  <c r="Q1860" i="1" s="1"/>
  <c r="L1859" i="1" l="1"/>
  <c r="P1859" i="1" s="1"/>
  <c r="Q1859" i="1" s="1"/>
  <c r="L1855" i="1" l="1"/>
  <c r="P1855" i="1" s="1"/>
  <c r="Q1855" i="1" s="1"/>
  <c r="L1854" i="1" l="1"/>
  <c r="P1854" i="1" s="1"/>
  <c r="Q1854" i="1" s="1"/>
  <c r="L1850" i="1" l="1"/>
  <c r="P1850" i="1" s="1"/>
  <c r="Q1850" i="1" s="1"/>
  <c r="L1849" i="1" l="1"/>
  <c r="P1849" i="1" s="1"/>
  <c r="Q1849" i="1" s="1"/>
  <c r="L1848" i="1" l="1"/>
  <c r="P1848" i="1" s="1"/>
  <c r="Q1848" i="1" s="1"/>
  <c r="L1847" i="1" l="1"/>
  <c r="P1847" i="1" s="1"/>
  <c r="Q1847" i="1" s="1"/>
  <c r="L1846" i="1" l="1"/>
  <c r="P1846" i="1" s="1"/>
  <c r="Q1846" i="1" s="1"/>
  <c r="L1845" i="1" l="1"/>
  <c r="P1845" i="1" s="1"/>
  <c r="Q1845" i="1" s="1"/>
  <c r="L1844" i="1" l="1"/>
  <c r="P1844" i="1" s="1"/>
  <c r="Q1844" i="1" s="1"/>
  <c r="L1843" i="1" l="1"/>
  <c r="P1843" i="1" s="1"/>
  <c r="Q1843" i="1" s="1"/>
  <c r="L1842" i="1" l="1"/>
  <c r="P1842" i="1" s="1"/>
  <c r="Q1842" i="1" s="1"/>
  <c r="L1841" i="1" l="1"/>
  <c r="P1841" i="1" s="1"/>
  <c r="Q1841" i="1" s="1"/>
  <c r="L1840" i="1" l="1"/>
  <c r="P1840" i="1" s="1"/>
  <c r="Q1840" i="1" s="1"/>
  <c r="L1839" i="1" l="1"/>
  <c r="P1839" i="1" s="1"/>
  <c r="Q1839" i="1" s="1"/>
  <c r="L1838" i="1" l="1"/>
  <c r="P1838" i="1" s="1"/>
  <c r="Q1838" i="1" s="1"/>
  <c r="L1837" i="1" l="1"/>
  <c r="P1837" i="1" s="1"/>
  <c r="Q1837" i="1" s="1"/>
  <c r="L1836" i="1" l="1"/>
  <c r="P1836" i="1" s="1"/>
  <c r="Q1836" i="1" s="1"/>
  <c r="L1835" i="1" l="1"/>
  <c r="P1835" i="1" s="1"/>
  <c r="Q1835" i="1" s="1"/>
  <c r="L1834" i="1" l="1"/>
  <c r="P1834" i="1" s="1"/>
  <c r="Q1834" i="1" s="1"/>
  <c r="L1833" i="1" l="1"/>
  <c r="P1833" i="1" s="1"/>
  <c r="Q1833" i="1" s="1"/>
  <c r="L1832" i="1" l="1"/>
  <c r="P1832" i="1" s="1"/>
  <c r="Q1832" i="1" s="1"/>
  <c r="L1831" i="1" l="1"/>
  <c r="P1831" i="1" s="1"/>
  <c r="Q1831" i="1" s="1"/>
  <c r="L1830" i="1" l="1"/>
  <c r="P1830" i="1" s="1"/>
  <c r="Q1830" i="1" s="1"/>
  <c r="L1829" i="1" l="1"/>
  <c r="P1829" i="1" s="1"/>
  <c r="Q1829" i="1" s="1"/>
  <c r="L1828" i="1" l="1"/>
  <c r="P1828" i="1" s="1"/>
  <c r="Q1828" i="1" s="1"/>
  <c r="L1827" i="1" l="1"/>
  <c r="P1827" i="1" s="1"/>
  <c r="Q1827" i="1" s="1"/>
  <c r="L1826" i="1" l="1"/>
  <c r="P1826" i="1" s="1"/>
  <c r="Q1826" i="1" s="1"/>
  <c r="L1825" i="1" l="1"/>
  <c r="P1825" i="1" s="1"/>
  <c r="Q1825" i="1" s="1"/>
  <c r="L1824" i="1" l="1"/>
  <c r="P1824" i="1" s="1"/>
  <c r="Q1824" i="1" s="1"/>
  <c r="L1818" i="1" l="1"/>
  <c r="P1818" i="1" s="1"/>
  <c r="Q1818" i="1" s="1"/>
  <c r="L1817" i="1" l="1"/>
  <c r="P1817" i="1" s="1"/>
  <c r="Q1817" i="1" s="1"/>
  <c r="L1813" i="1" l="1"/>
  <c r="P1813" i="1" s="1"/>
  <c r="Q1813" i="1" s="1"/>
  <c r="L1812" i="1" l="1"/>
  <c r="P1812" i="1" s="1"/>
  <c r="L1811" i="1" l="1"/>
  <c r="P1811" i="1" s="1"/>
  <c r="Q1811" i="1" s="1"/>
  <c r="L1810" i="1" l="1"/>
  <c r="P1810" i="1" s="1"/>
  <c r="Q1810" i="1" s="1"/>
  <c r="L1809" i="1" l="1"/>
  <c r="P1809" i="1" s="1"/>
  <c r="Q1809" i="1" s="1"/>
  <c r="L1808" i="1" l="1"/>
  <c r="P1808" i="1" s="1"/>
  <c r="Q1808" i="1" s="1"/>
  <c r="L1807" i="1" l="1"/>
  <c r="P1807" i="1" s="1"/>
  <c r="Q1807" i="1" s="1"/>
  <c r="L1806" i="1" l="1"/>
  <c r="P1806" i="1" s="1"/>
  <c r="Q1806" i="1" s="1"/>
  <c r="L1805" i="1" l="1"/>
  <c r="P1805" i="1" s="1"/>
  <c r="Q1805" i="1" s="1"/>
  <c r="L1804" i="1" l="1"/>
  <c r="P1804" i="1" s="1"/>
  <c r="Q1804" i="1" s="1"/>
  <c r="L1803" i="1" l="1"/>
  <c r="P1803" i="1" s="1"/>
  <c r="Q1803" i="1" s="1"/>
  <c r="L1802" i="1" l="1"/>
  <c r="P1802" i="1" s="1"/>
  <c r="Q1802" i="1" s="1"/>
  <c r="L1801" i="1" l="1"/>
  <c r="P1801" i="1" s="1"/>
  <c r="L1800" i="1" l="1"/>
  <c r="P1800" i="1" s="1"/>
  <c r="Q1800" i="1" s="1"/>
  <c r="L1799" i="1" l="1"/>
  <c r="P1799" i="1" s="1"/>
  <c r="L1798" i="1" l="1"/>
  <c r="P1798" i="1" s="1"/>
  <c r="Q1798" i="1" s="1"/>
  <c r="L1797" i="1" l="1"/>
  <c r="P1797" i="1" s="1"/>
  <c r="Q1797" i="1" s="1"/>
  <c r="L1796" i="1" l="1"/>
  <c r="P1796" i="1" s="1"/>
  <c r="Q1796" i="1" s="1"/>
  <c r="L1795" i="1" l="1"/>
  <c r="P1795" i="1" s="1"/>
  <c r="Q1795" i="1" s="1"/>
  <c r="L1794" i="1" l="1"/>
  <c r="P1794" i="1" s="1"/>
  <c r="Q1794" i="1" s="1"/>
  <c r="L1793" i="1" l="1"/>
  <c r="P1793" i="1" s="1"/>
  <c r="Q1793" i="1" s="1"/>
  <c r="L1792" i="1" l="1"/>
  <c r="P1792" i="1" s="1"/>
  <c r="Q1792" i="1" s="1"/>
  <c r="L1791" i="1" l="1"/>
  <c r="P1791" i="1" s="1"/>
  <c r="Q1791" i="1" s="1"/>
  <c r="L1790" i="1" l="1"/>
  <c r="P1790" i="1" s="1"/>
  <c r="Q1790" i="1" s="1"/>
  <c r="L1789" i="1" l="1"/>
  <c r="P1789" i="1" s="1"/>
  <c r="Q1789" i="1" s="1"/>
  <c r="L1788" i="1" l="1"/>
  <c r="P1788" i="1" s="1"/>
  <c r="Q1788" i="1" s="1"/>
  <c r="L1787" i="1" l="1"/>
  <c r="P1787" i="1" s="1"/>
  <c r="Q1787" i="1" s="1"/>
  <c r="L1786" i="1" l="1"/>
  <c r="P1786" i="1" s="1"/>
  <c r="Q1786" i="1" s="1"/>
  <c r="L1785" i="1" l="1"/>
  <c r="P1785" i="1" s="1"/>
  <c r="Q1785" i="1" s="1"/>
  <c r="L1784" i="1" l="1"/>
  <c r="P1784" i="1" s="1"/>
  <c r="Q1784" i="1" s="1"/>
  <c r="L1783" i="1" l="1"/>
  <c r="P1783" i="1" s="1"/>
  <c r="Q1783" i="1" s="1"/>
  <c r="L1782" i="1" l="1"/>
  <c r="P1782" i="1" s="1"/>
  <c r="Q1782" i="1" s="1"/>
  <c r="L1776" i="1" l="1"/>
  <c r="P1776" i="1" s="1"/>
  <c r="Q1776" i="1" s="1"/>
  <c r="L1775" i="1" l="1"/>
  <c r="P1775" i="1" s="1"/>
  <c r="Q1775" i="1" s="1"/>
  <c r="L1771" i="1" l="1"/>
  <c r="P1771" i="1" s="1"/>
  <c r="Q1771" i="1" s="1"/>
  <c r="L1770" i="1" l="1"/>
  <c r="P1770" i="1" s="1"/>
  <c r="L1769" i="1" l="1"/>
  <c r="P1769" i="1" s="1"/>
  <c r="L1768" i="1" l="1"/>
  <c r="P1768" i="1" s="1"/>
  <c r="L1767" i="1" l="1"/>
  <c r="P1767" i="1" s="1"/>
  <c r="Q1767" i="1" s="1"/>
  <c r="L1766" i="1" l="1"/>
  <c r="P1766" i="1" s="1"/>
  <c r="Q1766" i="1" s="1"/>
  <c r="L1765" i="1" l="1"/>
  <c r="P1765" i="1" s="1"/>
  <c r="Q1765" i="1" s="1"/>
  <c r="L1764" i="1" l="1"/>
  <c r="P1764" i="1" s="1"/>
  <c r="Q1764" i="1" s="1"/>
  <c r="L1763" i="1" l="1"/>
  <c r="P1763" i="1" s="1"/>
  <c r="Q1763" i="1" s="1"/>
  <c r="L1762" i="1" l="1"/>
  <c r="P1762" i="1" s="1"/>
  <c r="Q1762" i="1" s="1"/>
  <c r="L1761" i="1" l="1"/>
  <c r="P1761" i="1" s="1"/>
  <c r="Q1761" i="1" s="1"/>
  <c r="L1760" i="1" l="1"/>
  <c r="P1760" i="1" s="1"/>
  <c r="L1759" i="1" l="1"/>
  <c r="P1759" i="1" s="1"/>
  <c r="Q1759" i="1" s="1"/>
  <c r="L1758" i="1" l="1"/>
  <c r="P1758" i="1" s="1"/>
  <c r="Q1758" i="1" s="1"/>
  <c r="L1757" i="1" l="1"/>
  <c r="P1757" i="1" s="1"/>
  <c r="Q1757" i="1" s="1"/>
  <c r="L1756" i="1" l="1"/>
  <c r="P1756" i="1" s="1"/>
  <c r="Q1756" i="1" s="1"/>
  <c r="L1755" i="1" l="1"/>
  <c r="P1755" i="1" s="1"/>
  <c r="Q1755" i="1" s="1"/>
  <c r="L1754" i="1" l="1"/>
  <c r="P1754" i="1" s="1"/>
  <c r="Q1754" i="1" s="1"/>
  <c r="L1753" i="1" l="1"/>
  <c r="P1753" i="1" s="1"/>
  <c r="Q1753" i="1" s="1"/>
  <c r="L1752" i="1" l="1"/>
  <c r="P1752" i="1" s="1"/>
  <c r="Q1752" i="1" s="1"/>
  <c r="L1751" i="1" l="1"/>
  <c r="P1751" i="1" s="1"/>
  <c r="Q1751" i="1" s="1"/>
  <c r="L1750" i="1" l="1"/>
  <c r="P1750" i="1" s="1"/>
  <c r="Q1750" i="1" s="1"/>
  <c r="L1749" i="1" l="1"/>
  <c r="P1749" i="1" s="1"/>
  <c r="Q1749" i="1" s="1"/>
  <c r="L1748" i="1" l="1"/>
  <c r="P1748" i="1" s="1"/>
  <c r="Q1748" i="1" s="1"/>
  <c r="L1747" i="1" l="1"/>
  <c r="P1747" i="1" s="1"/>
  <c r="Q1747" i="1" s="1"/>
  <c r="L1746" i="1" l="1"/>
  <c r="P1746" i="1" s="1"/>
  <c r="Q1746" i="1" s="1"/>
  <c r="L1745" i="1" l="1"/>
  <c r="P1745" i="1" s="1"/>
  <c r="Q1745" i="1" s="1"/>
  <c r="L1744" i="1" l="1"/>
  <c r="P1744" i="1" s="1"/>
  <c r="Q1744" i="1" s="1"/>
  <c r="L1743" i="1" l="1"/>
  <c r="P1743" i="1" s="1"/>
  <c r="Q1743" i="1" s="1"/>
  <c r="L1742" i="1" l="1"/>
  <c r="P1742" i="1" s="1"/>
  <c r="Q1742" i="1" s="1"/>
  <c r="L1736" i="1" l="1"/>
  <c r="P1736" i="1" s="1"/>
  <c r="Q1736" i="1" s="1"/>
  <c r="L1733" i="1" l="1"/>
  <c r="P1733" i="1" s="1"/>
  <c r="Q1733" i="1" s="1"/>
  <c r="L1732" i="1" l="1"/>
  <c r="P1732" i="1" s="1"/>
  <c r="Q1732" i="1" s="1"/>
  <c r="L1728" i="1" l="1"/>
  <c r="P1728" i="1" s="1"/>
  <c r="Q1728" i="1" s="1"/>
  <c r="L1727" i="1" l="1"/>
  <c r="P1727" i="1" s="1"/>
  <c r="L1726" i="1" l="1"/>
  <c r="P1726" i="1" s="1"/>
  <c r="Q1726" i="1" s="1"/>
  <c r="L1725" i="1" l="1"/>
  <c r="P1725" i="1" s="1"/>
  <c r="Q1725" i="1" s="1"/>
  <c r="L1724" i="1" l="1"/>
  <c r="P1724" i="1" s="1"/>
  <c r="Q1724" i="1" s="1"/>
  <c r="L1723" i="1" l="1"/>
  <c r="P1723" i="1" s="1"/>
  <c r="Q1723" i="1" s="1"/>
  <c r="L1722" i="1" l="1"/>
  <c r="P1722" i="1" s="1"/>
  <c r="L1721" i="1" l="1"/>
  <c r="P1721" i="1" s="1"/>
  <c r="Q1721" i="1" s="1"/>
  <c r="L1720" i="1" l="1"/>
  <c r="P1720" i="1" s="1"/>
  <c r="Q1720" i="1" s="1"/>
  <c r="L1719" i="1" l="1"/>
  <c r="P1719" i="1" s="1"/>
  <c r="Q1719" i="1" s="1"/>
  <c r="L1718" i="1" l="1"/>
  <c r="P1718" i="1" s="1"/>
  <c r="Q1718" i="1" s="1"/>
  <c r="L1717" i="1" l="1"/>
  <c r="P1717" i="1" s="1"/>
  <c r="Q1717" i="1" s="1"/>
  <c r="L1716" i="1" l="1"/>
  <c r="P1716" i="1" s="1"/>
  <c r="Q1716" i="1" s="1"/>
  <c r="L1715" i="1" l="1"/>
  <c r="P1715" i="1" s="1"/>
  <c r="Q1715" i="1" s="1"/>
  <c r="L1714" i="1" l="1"/>
  <c r="P1714" i="1" s="1"/>
  <c r="Q1714" i="1" s="1"/>
  <c r="L1713" i="1" l="1"/>
  <c r="P1713" i="1" s="1"/>
  <c r="Q1713" i="1" s="1"/>
  <c r="L1712" i="1" l="1"/>
  <c r="P1712" i="1" s="1"/>
  <c r="Q1712" i="1" s="1"/>
  <c r="L1711" i="1" l="1"/>
  <c r="P1711" i="1" s="1"/>
  <c r="Q1711" i="1" s="1"/>
  <c r="L1710" i="1" l="1"/>
  <c r="P1710" i="1" s="1"/>
  <c r="Q1710" i="1" s="1"/>
  <c r="L1709" i="1" l="1"/>
  <c r="P1709" i="1" s="1"/>
  <c r="Q1709" i="1" s="1"/>
  <c r="L1708" i="1" l="1"/>
  <c r="P1708" i="1" s="1"/>
  <c r="Q1708" i="1" s="1"/>
  <c r="L1707" i="1" l="1"/>
  <c r="P1707" i="1" s="1"/>
  <c r="Q1707" i="1" s="1"/>
  <c r="L1706" i="1" l="1"/>
  <c r="P1706" i="1" s="1"/>
  <c r="Q1706" i="1" s="1"/>
  <c r="L1705" i="1" l="1"/>
  <c r="P1705" i="1" s="1"/>
  <c r="Q1705" i="1" s="1"/>
  <c r="L1704" i="1" l="1"/>
  <c r="P1704" i="1" s="1"/>
  <c r="Q1704" i="1" s="1"/>
  <c r="L1703" i="1" l="1"/>
  <c r="P1703" i="1" s="1"/>
  <c r="Q1703" i="1" s="1"/>
  <c r="L1702" i="1" l="1"/>
  <c r="P1702" i="1" s="1"/>
  <c r="Q1702" i="1" s="1"/>
  <c r="L1701" i="1" l="1"/>
  <c r="P1701" i="1" s="1"/>
  <c r="Q1701" i="1" s="1"/>
  <c r="L1700" i="1" l="1"/>
  <c r="P1700" i="1" s="1"/>
  <c r="Q1700" i="1" s="1"/>
  <c r="L1699" i="1" l="1"/>
  <c r="P1699" i="1" s="1"/>
  <c r="Q1699" i="1" s="1"/>
  <c r="L1698" i="1" l="1"/>
  <c r="P1698" i="1" s="1"/>
  <c r="L1691" i="1" l="1"/>
  <c r="P1691" i="1" s="1"/>
  <c r="Q1691" i="1" s="1"/>
  <c r="L1688" i="1" l="1"/>
  <c r="P1688" i="1" s="1"/>
  <c r="Q1688" i="1" s="1"/>
  <c r="L1687" i="1" l="1"/>
  <c r="P1687" i="1" s="1"/>
  <c r="Q1687" i="1" s="1"/>
  <c r="L1686" i="1" l="1"/>
  <c r="P1686" i="1" s="1"/>
  <c r="Q1686" i="1" s="1"/>
  <c r="L1685" i="1" l="1"/>
  <c r="P1685" i="1" s="1"/>
  <c r="Q1685" i="1" s="1"/>
  <c r="L1684" i="1" l="1"/>
  <c r="P1684" i="1" s="1"/>
  <c r="Q1684" i="1" s="1"/>
  <c r="L1680" i="1" l="1"/>
  <c r="P1680" i="1" s="1"/>
  <c r="Q1680" i="1" s="1"/>
  <c r="L1679" i="1" l="1"/>
  <c r="P1679" i="1" s="1"/>
  <c r="L1678" i="1" l="1"/>
  <c r="P1678" i="1" s="1"/>
  <c r="Q1678" i="1" s="1"/>
  <c r="L1677" i="1" l="1"/>
  <c r="P1677" i="1" s="1"/>
  <c r="Q1677" i="1" s="1"/>
  <c r="L1676" i="1" l="1"/>
  <c r="P1676" i="1" s="1"/>
  <c r="Q1676" i="1" s="1"/>
  <c r="L1675" i="1" l="1"/>
  <c r="P1675" i="1" s="1"/>
  <c r="Q1675" i="1" s="1"/>
  <c r="L1674" i="1" l="1"/>
  <c r="P1674" i="1" s="1"/>
  <c r="Q1674" i="1" s="1"/>
  <c r="L1673" i="1" l="1"/>
  <c r="P1673" i="1" s="1"/>
  <c r="Q1673" i="1" s="1"/>
  <c r="L1672" i="1" l="1"/>
  <c r="P1672" i="1" s="1"/>
  <c r="Q1672" i="1" s="1"/>
  <c r="L1671" i="1" l="1"/>
  <c r="P1671" i="1" s="1"/>
  <c r="Q1671" i="1" s="1"/>
  <c r="L1670" i="1" l="1"/>
  <c r="P1670" i="1" s="1"/>
  <c r="L1669" i="1" l="1"/>
  <c r="P1669" i="1" s="1"/>
  <c r="Q1669" i="1" s="1"/>
  <c r="L1668" i="1" l="1"/>
  <c r="P1668" i="1" s="1"/>
  <c r="Q1668" i="1" s="1"/>
  <c r="L1667" i="1" l="1"/>
  <c r="P1667" i="1" s="1"/>
  <c r="Q1667" i="1" s="1"/>
  <c r="L1666" i="1" l="1"/>
  <c r="P1666" i="1" s="1"/>
  <c r="Q1666" i="1" s="1"/>
  <c r="L1662" i="1" l="1"/>
  <c r="P1662" i="1" s="1"/>
  <c r="Q1662" i="1" s="1"/>
  <c r="L1661" i="1" l="1"/>
  <c r="P1661" i="1" s="1"/>
  <c r="Q1661" i="1" s="1"/>
  <c r="L1660" i="1" l="1"/>
  <c r="P1660" i="1" s="1"/>
  <c r="Q1660" i="1" s="1"/>
  <c r="L1659" i="1" l="1"/>
  <c r="P1659" i="1" s="1"/>
  <c r="L1658" i="1" l="1"/>
  <c r="P1658" i="1" s="1"/>
  <c r="Q1658" i="1" s="1"/>
  <c r="L1657" i="1" l="1"/>
  <c r="P1657" i="1" s="1"/>
  <c r="L1656" i="1" l="1"/>
  <c r="P1656" i="1" s="1"/>
  <c r="Q1656" i="1" s="1"/>
  <c r="L1655" i="1" l="1"/>
  <c r="P1655" i="1" s="1"/>
  <c r="Q1655" i="1" s="1"/>
  <c r="L1654" i="1" l="1"/>
  <c r="P1654" i="1" s="1"/>
  <c r="L1653" i="1" l="1"/>
  <c r="P1653" i="1" s="1"/>
  <c r="Q1653" i="1" s="1"/>
  <c r="L1652" i="1" l="1"/>
  <c r="P1652" i="1" s="1"/>
  <c r="Q1652" i="1" s="1"/>
  <c r="L1651" i="1" l="1"/>
  <c r="P1651" i="1" s="1"/>
  <c r="Q1651" i="1" s="1"/>
  <c r="L1650" i="1" l="1"/>
  <c r="P1650" i="1" s="1"/>
  <c r="Q1650" i="1" s="1"/>
  <c r="L1649" i="1" l="1"/>
  <c r="P1649" i="1" s="1"/>
  <c r="Q1649" i="1" s="1"/>
  <c r="L1648" i="1" l="1"/>
  <c r="P1648" i="1" s="1"/>
  <c r="Q1648" i="1" s="1"/>
  <c r="L1647" i="1" l="1"/>
  <c r="P1647" i="1" s="1"/>
  <c r="Q1647" i="1" s="1"/>
  <c r="L1646" i="1" l="1"/>
  <c r="P1646" i="1" s="1"/>
  <c r="Q1646" i="1" s="1"/>
  <c r="L1645" i="1" l="1"/>
  <c r="P1645" i="1" s="1"/>
  <c r="Q1645" i="1" s="1"/>
  <c r="L1644" i="1" l="1"/>
  <c r="P1644" i="1" s="1"/>
  <c r="Q1644" i="1" s="1"/>
  <c r="L1643" i="1" l="1"/>
  <c r="P1643" i="1" s="1"/>
  <c r="L1642" i="1" l="1"/>
  <c r="P1642" i="1" s="1"/>
  <c r="Q1642" i="1" s="1"/>
  <c r="L1641" i="1" l="1"/>
  <c r="P1641" i="1" s="1"/>
  <c r="Q1641" i="1" s="1"/>
  <c r="L1640" i="1" l="1"/>
  <c r="P1640" i="1" s="1"/>
  <c r="Q1640" i="1" s="1"/>
  <c r="L1639" i="1" l="1"/>
  <c r="P1639" i="1" s="1"/>
  <c r="Q1639" i="1" s="1"/>
  <c r="L1638" i="1" l="1"/>
  <c r="P1638" i="1" s="1"/>
  <c r="Q1638" i="1" s="1"/>
  <c r="L1637" i="1" l="1"/>
  <c r="P1637" i="1" s="1"/>
  <c r="Q1637" i="1" s="1"/>
  <c r="L1636" i="1" l="1"/>
  <c r="P1636" i="1" s="1"/>
  <c r="L1635" i="1" l="1"/>
  <c r="P1635" i="1" s="1"/>
  <c r="Q1635" i="1" s="1"/>
  <c r="L1634" i="1" l="1"/>
  <c r="P1634" i="1" s="1"/>
  <c r="Q1634" i="1" s="1"/>
  <c r="L1633" i="1" l="1"/>
  <c r="P1633" i="1" s="1"/>
  <c r="Q1633" i="1" s="1"/>
  <c r="L1632" i="1" l="1"/>
  <c r="P1632" i="1" s="1"/>
  <c r="Q1632" i="1" s="1"/>
  <c r="L1631" i="1" l="1"/>
  <c r="P1631" i="1" s="1"/>
  <c r="L1630" i="1" l="1"/>
  <c r="P1630" i="1" s="1"/>
  <c r="Q1630" i="1" s="1"/>
  <c r="L1629" i="1" l="1"/>
  <c r="P1629" i="1" s="1"/>
  <c r="Q1629" i="1" s="1"/>
  <c r="L1628" i="1" l="1"/>
  <c r="P1628" i="1" s="1"/>
  <c r="Q1628" i="1" s="1"/>
  <c r="L1627" i="1" l="1"/>
  <c r="P1627" i="1" s="1"/>
  <c r="Q1627" i="1" s="1"/>
  <c r="L1626" i="1" l="1"/>
  <c r="P1626" i="1" s="1"/>
  <c r="Q1626" i="1" s="1"/>
  <c r="L1622" i="1" l="1"/>
  <c r="P1622" i="1" s="1"/>
  <c r="Q1622" i="1" s="1"/>
  <c r="L1621" i="1" l="1"/>
  <c r="P1621" i="1" s="1"/>
  <c r="Q1621" i="1" s="1"/>
  <c r="L1620" i="1" l="1"/>
  <c r="P1620" i="1" s="1"/>
  <c r="Q1620" i="1" s="1"/>
  <c r="L1619" i="1" l="1"/>
  <c r="P1619" i="1" s="1"/>
  <c r="Q1619" i="1" s="1"/>
  <c r="L1618" i="1" l="1"/>
  <c r="P1618" i="1" s="1"/>
  <c r="Q1618" i="1" s="1"/>
  <c r="L1617" i="1" l="1"/>
  <c r="P1617" i="1" s="1"/>
  <c r="Q1617" i="1" s="1"/>
  <c r="L1616" i="1" l="1"/>
  <c r="P1616" i="1" s="1"/>
  <c r="Q1616" i="1" s="1"/>
  <c r="L1615" i="1" l="1"/>
  <c r="P1615" i="1" s="1"/>
  <c r="Q1615" i="1" s="1"/>
  <c r="L1614" i="1" l="1"/>
  <c r="P1614" i="1" s="1"/>
  <c r="Q1614" i="1" s="1"/>
  <c r="L1613" i="1" l="1"/>
  <c r="P1613" i="1" s="1"/>
  <c r="Q1613" i="1" s="1"/>
  <c r="L1612" i="1" l="1"/>
  <c r="P1612" i="1" s="1"/>
  <c r="Q1612" i="1" s="1"/>
  <c r="L1611" i="1" l="1"/>
  <c r="P1611" i="1" s="1"/>
  <c r="Q1611" i="1" s="1"/>
  <c r="L1610" i="1" l="1"/>
  <c r="P1610" i="1" s="1"/>
  <c r="Q1610" i="1" s="1"/>
  <c r="L1609" i="1" l="1"/>
  <c r="P1609" i="1" s="1"/>
  <c r="Q1609" i="1" s="1"/>
  <c r="L1608" i="1" l="1"/>
  <c r="P1608" i="1" s="1"/>
  <c r="Q1608" i="1" s="1"/>
  <c r="L1607" i="1" l="1"/>
  <c r="P1607" i="1" s="1"/>
  <c r="Q1607" i="1" s="1"/>
  <c r="L1606" i="1" l="1"/>
  <c r="P1606" i="1" s="1"/>
  <c r="Q1606" i="1" s="1"/>
  <c r="L1605" i="1" l="1"/>
  <c r="P1605" i="1" s="1"/>
  <c r="Q1605" i="1" s="1"/>
  <c r="L1604" i="1" l="1"/>
  <c r="P1604" i="1" s="1"/>
  <c r="Q1604" i="1" s="1"/>
  <c r="L1603" i="1" l="1"/>
  <c r="P1603" i="1" s="1"/>
  <c r="Q1603" i="1" s="1"/>
  <c r="L1602" i="1" l="1"/>
  <c r="P1602" i="1" s="1"/>
  <c r="L1601" i="1" l="1"/>
  <c r="P1601" i="1" s="1"/>
  <c r="Q1601" i="1" s="1"/>
  <c r="L1600" i="1" l="1"/>
  <c r="P1600" i="1" s="1"/>
  <c r="Q1600" i="1" s="1"/>
  <c r="L1599" i="1" l="1"/>
  <c r="P1599" i="1" s="1"/>
  <c r="Q1599" i="1" s="1"/>
  <c r="L1598" i="1" l="1"/>
  <c r="P1598" i="1" s="1"/>
  <c r="Q1598" i="1" s="1"/>
  <c r="L1597" i="1" l="1"/>
  <c r="P1597" i="1" s="1"/>
  <c r="Q1597" i="1" s="1"/>
  <c r="L1596" i="1" l="1"/>
  <c r="P1596" i="1" s="1"/>
  <c r="Q1596" i="1" s="1"/>
  <c r="L1595" i="1" l="1"/>
  <c r="P1595" i="1" s="1"/>
  <c r="Q1595" i="1" s="1"/>
  <c r="L1594" i="1" l="1"/>
  <c r="P1594" i="1" s="1"/>
  <c r="Q1594" i="1" s="1"/>
  <c r="L1593" i="1" l="1"/>
  <c r="P1593" i="1" s="1"/>
  <c r="Q1593" i="1" s="1"/>
  <c r="L1592" i="1" l="1"/>
  <c r="P1592" i="1" s="1"/>
  <c r="Q1592" i="1" s="1"/>
  <c r="L1591" i="1" l="1"/>
  <c r="P1591" i="1" s="1"/>
  <c r="Q1591" i="1" s="1"/>
  <c r="L1590" i="1" l="1"/>
  <c r="P1590" i="1" s="1"/>
  <c r="Q1590" i="1" s="1"/>
  <c r="L1589" i="1" l="1"/>
  <c r="P1589" i="1" s="1"/>
  <c r="Q1589" i="1" s="1"/>
  <c r="L1588" i="1" l="1"/>
  <c r="P1588" i="1" s="1"/>
  <c r="Q1588" i="1" s="1"/>
  <c r="L1587" i="1" l="1"/>
  <c r="P1587" i="1" s="1"/>
  <c r="Q1587" i="1" s="1"/>
  <c r="L1583" i="1" l="1"/>
  <c r="P1583" i="1" s="1"/>
  <c r="Q1583" i="1" s="1"/>
  <c r="L1582" i="1" l="1"/>
  <c r="P1582" i="1" s="1"/>
  <c r="Q1582" i="1" s="1"/>
  <c r="L1581" i="1" l="1"/>
  <c r="P1581" i="1" s="1"/>
  <c r="Q1581" i="1" s="1"/>
  <c r="L1580" i="1" l="1"/>
  <c r="P1580" i="1" s="1"/>
  <c r="Q1580" i="1" s="1"/>
  <c r="L1579" i="1" l="1"/>
  <c r="P1579" i="1" s="1"/>
  <c r="Q1579" i="1" s="1"/>
  <c r="L1578" i="1" l="1"/>
  <c r="P1578" i="1" s="1"/>
  <c r="Q1578" i="1" s="1"/>
  <c r="L1577" i="1" l="1"/>
  <c r="P1577" i="1" s="1"/>
  <c r="Q1577" i="1" s="1"/>
  <c r="L1576" i="1" l="1"/>
  <c r="P1576" i="1" s="1"/>
  <c r="Q1576" i="1" s="1"/>
  <c r="L1575" i="1" l="1"/>
  <c r="P1575" i="1" s="1"/>
  <c r="Q1575" i="1" s="1"/>
  <c r="L1574" i="1" l="1"/>
  <c r="P1574" i="1" s="1"/>
  <c r="Q1574" i="1" s="1"/>
  <c r="L1573" i="1" l="1"/>
  <c r="P1573" i="1" s="1"/>
  <c r="Q1573" i="1" s="1"/>
  <c r="L1572" i="1" l="1"/>
  <c r="P1572" i="1" s="1"/>
  <c r="Q1572" i="1" s="1"/>
  <c r="L1571" i="1" l="1"/>
  <c r="P1571" i="1" s="1"/>
  <c r="Q1571" i="1" s="1"/>
  <c r="L1570" i="1" l="1"/>
  <c r="P1570" i="1" s="1"/>
  <c r="Q1570" i="1" s="1"/>
  <c r="L1569" i="1" l="1"/>
  <c r="P1569" i="1" s="1"/>
  <c r="Q1569" i="1" s="1"/>
  <c r="L1568" i="1" l="1"/>
  <c r="P1568" i="1" s="1"/>
  <c r="Q1568" i="1" s="1"/>
  <c r="L1567" i="1" l="1"/>
  <c r="P1567" i="1" s="1"/>
  <c r="Q1567" i="1" s="1"/>
  <c r="L1566" i="1" l="1"/>
  <c r="P1566" i="1" s="1"/>
  <c r="Q1566" i="1" s="1"/>
  <c r="L1565" i="1" l="1"/>
  <c r="P1565" i="1" s="1"/>
  <c r="Q1565" i="1" s="1"/>
  <c r="L1564" i="1" l="1"/>
  <c r="P1564" i="1" s="1"/>
  <c r="Q1564" i="1" s="1"/>
  <c r="L1563" i="1" l="1"/>
  <c r="P1563" i="1" s="1"/>
  <c r="Q1563" i="1" s="1"/>
  <c r="L1562" i="1" l="1"/>
  <c r="P1562" i="1" s="1"/>
  <c r="Q1562" i="1" s="1"/>
  <c r="L1561" i="1" l="1"/>
  <c r="P1561" i="1" s="1"/>
  <c r="Q1561" i="1" s="1"/>
  <c r="L1560" i="1" l="1"/>
  <c r="P1560" i="1" s="1"/>
  <c r="Q1560" i="1" s="1"/>
  <c r="L1559" i="1" l="1"/>
  <c r="P1559" i="1" s="1"/>
  <c r="Q1559" i="1" s="1"/>
  <c r="L1558" i="1" l="1"/>
  <c r="P1558" i="1" s="1"/>
  <c r="Q1558" i="1" s="1"/>
  <c r="L1557" i="1" l="1"/>
  <c r="P1557" i="1" s="1"/>
  <c r="Q1557" i="1" s="1"/>
  <c r="L1556" i="1" l="1"/>
  <c r="P1556" i="1" s="1"/>
  <c r="Q1556" i="1" s="1"/>
  <c r="L1555" i="1" l="1"/>
  <c r="P1555" i="1" s="1"/>
  <c r="Q1555" i="1" s="1"/>
  <c r="L1554" i="1" l="1"/>
  <c r="P1554" i="1" s="1"/>
  <c r="Q1554" i="1" s="1"/>
  <c r="L1553" i="1" l="1"/>
  <c r="P1553" i="1" s="1"/>
  <c r="Q1553" i="1" s="1"/>
  <c r="L1552" i="1" l="1"/>
  <c r="P1552" i="1" s="1"/>
  <c r="Q1552" i="1" s="1"/>
  <c r="L1551" i="1" l="1"/>
  <c r="P1551" i="1" s="1"/>
  <c r="Q1551" i="1" s="1"/>
  <c r="L1550" i="1" l="1"/>
  <c r="P1550" i="1" s="1"/>
  <c r="Q1550" i="1" s="1"/>
  <c r="L1549" i="1" l="1"/>
  <c r="P1549" i="1" s="1"/>
  <c r="Q1549" i="1" s="1"/>
  <c r="L1548" i="1" l="1"/>
  <c r="P1548" i="1" s="1"/>
  <c r="Q1548" i="1" s="1"/>
  <c r="L1547" i="1" l="1"/>
  <c r="P1547" i="1" s="1"/>
  <c r="Q1547" i="1" s="1"/>
  <c r="L1546" i="1" l="1"/>
  <c r="P1546" i="1" s="1"/>
  <c r="Q1546" i="1" s="1"/>
  <c r="L1545" i="1" l="1"/>
  <c r="P1545" i="1" s="1"/>
  <c r="Q1545" i="1" s="1"/>
  <c r="L1544" i="1" l="1"/>
  <c r="P1544" i="1" s="1"/>
  <c r="Q1544" i="1" s="1"/>
  <c r="L1538" i="1" l="1"/>
  <c r="P1538" i="1" s="1"/>
  <c r="L1537" i="1" l="1"/>
  <c r="P1537" i="1" s="1"/>
  <c r="Q1537" i="1" s="1"/>
  <c r="L1534" i="1" l="1"/>
  <c r="P1534" i="1" s="1"/>
  <c r="Q1534" i="1" s="1"/>
  <c r="L1532" i="1" l="1"/>
  <c r="P1532" i="1" s="1"/>
  <c r="Q1532" i="1" s="1"/>
  <c r="L1531" i="1" l="1"/>
  <c r="P1531" i="1" s="1"/>
  <c r="Q1531" i="1" s="1"/>
  <c r="L1530" i="1" l="1"/>
  <c r="P1530" i="1" s="1"/>
  <c r="Q1530" i="1" s="1"/>
  <c r="L1529" i="1" l="1"/>
  <c r="P1529" i="1" s="1"/>
  <c r="Q1529" i="1" s="1"/>
  <c r="L1528" i="1" l="1"/>
  <c r="P1528" i="1" s="1"/>
  <c r="Q1528" i="1" s="1"/>
  <c r="L1527" i="1" l="1"/>
  <c r="P1527" i="1" s="1"/>
  <c r="Q1527" i="1" s="1"/>
  <c r="L1523" i="1" l="1"/>
  <c r="P1523" i="1" s="1"/>
  <c r="Q1523" i="1" s="1"/>
  <c r="L1522" i="1" l="1"/>
  <c r="P1522" i="1" s="1"/>
  <c r="Q1522" i="1" s="1"/>
  <c r="L1521" i="1" l="1"/>
  <c r="P1521" i="1" s="1"/>
  <c r="Q1521" i="1" s="1"/>
  <c r="L1520" i="1" l="1"/>
  <c r="P1520" i="1" s="1"/>
  <c r="Q1520" i="1" s="1"/>
  <c r="L1519" i="1" l="1"/>
  <c r="P1519" i="1" s="1"/>
  <c r="Q1519" i="1" s="1"/>
  <c r="L1518" i="1" l="1"/>
  <c r="P1518" i="1" s="1"/>
  <c r="L1517" i="1" l="1"/>
  <c r="P1517" i="1" s="1"/>
  <c r="Q1517" i="1" s="1"/>
  <c r="L1516" i="1" l="1"/>
  <c r="P1516" i="1" s="1"/>
  <c r="Q1516" i="1" s="1"/>
  <c r="L1515" i="1" l="1"/>
  <c r="P1515" i="1" s="1"/>
  <c r="Q1515" i="1" s="1"/>
  <c r="L1514" i="1" l="1"/>
  <c r="P1514" i="1" s="1"/>
  <c r="Q1514" i="1" s="1"/>
  <c r="L1513" i="1" l="1"/>
  <c r="P1513" i="1" s="1"/>
  <c r="Q1513" i="1" s="1"/>
  <c r="L1512" i="1" l="1"/>
  <c r="P1512" i="1" s="1"/>
  <c r="Q1512" i="1" s="1"/>
  <c r="L1511" i="1" l="1"/>
  <c r="P1511" i="1" s="1"/>
  <c r="Q1511" i="1" s="1"/>
  <c r="L1510" i="1" l="1"/>
  <c r="P1510" i="1" s="1"/>
  <c r="L1509" i="1" l="1"/>
  <c r="P1509" i="1" s="1"/>
  <c r="Q1509" i="1" s="1"/>
  <c r="L1508" i="1" l="1"/>
  <c r="P1508" i="1" s="1"/>
  <c r="Q1508" i="1" s="1"/>
  <c r="L1507" i="1" l="1"/>
  <c r="P1507" i="1" s="1"/>
  <c r="Q1507" i="1" s="1"/>
  <c r="L1506" i="1" l="1"/>
  <c r="P1506" i="1" s="1"/>
  <c r="Q1506" i="1" s="1"/>
  <c r="L1505" i="1" l="1"/>
  <c r="P1505" i="1" s="1"/>
  <c r="Q1505" i="1" s="1"/>
  <c r="L1504" i="1" l="1"/>
  <c r="P1504" i="1" s="1"/>
  <c r="Q1504" i="1" s="1"/>
  <c r="L1503" i="1" l="1"/>
  <c r="P1503" i="1" s="1"/>
  <c r="Q1503" i="1" s="1"/>
  <c r="L1502" i="1" l="1"/>
  <c r="P1502" i="1" s="1"/>
  <c r="Q1502" i="1" s="1"/>
  <c r="L1501" i="1" l="1"/>
  <c r="P1501" i="1" s="1"/>
  <c r="Q1501" i="1" s="1"/>
  <c r="L1500" i="1" l="1"/>
  <c r="P1500" i="1" s="1"/>
  <c r="Q1500" i="1" s="1"/>
  <c r="L1499" i="1" l="1"/>
  <c r="P1499" i="1" s="1"/>
  <c r="Q1499" i="1" s="1"/>
  <c r="L1495" i="1" l="1"/>
  <c r="P1495" i="1" s="1"/>
  <c r="Q1495" i="1" s="1"/>
  <c r="L1494" i="1" l="1"/>
  <c r="P1494" i="1" s="1"/>
  <c r="Q1494" i="1" s="1"/>
  <c r="L1493" i="1" l="1"/>
  <c r="P1493" i="1" s="1"/>
  <c r="Q1493" i="1" s="1"/>
  <c r="L1492" i="1" l="1"/>
  <c r="P1492" i="1" s="1"/>
  <c r="Q1492" i="1" s="1"/>
  <c r="L1491" i="1" l="1"/>
  <c r="P1491" i="1" s="1"/>
  <c r="Q1491" i="1" s="1"/>
  <c r="L1490" i="1" l="1"/>
  <c r="P1490" i="1" s="1"/>
  <c r="Q1490" i="1" s="1"/>
  <c r="L1489" i="1" l="1"/>
  <c r="P1489" i="1" s="1"/>
  <c r="Q1489" i="1" s="1"/>
  <c r="L1488" i="1" l="1"/>
  <c r="P1488" i="1" s="1"/>
  <c r="Q1488" i="1" s="1"/>
  <c r="L1487" i="1" l="1"/>
  <c r="P1487" i="1" s="1"/>
  <c r="Q1487" i="1" s="1"/>
  <c r="L1486" i="1" l="1"/>
  <c r="P1486" i="1" s="1"/>
  <c r="Q1486" i="1" s="1"/>
  <c r="L1485" i="1" l="1"/>
  <c r="P1485" i="1" s="1"/>
  <c r="Q1485" i="1" s="1"/>
  <c r="L1484" i="1" l="1"/>
  <c r="P1484" i="1" s="1"/>
  <c r="Q1484" i="1" s="1"/>
  <c r="L1483" i="1" l="1"/>
  <c r="P1483" i="1" s="1"/>
  <c r="Q1483" i="1" s="1"/>
  <c r="L1482" i="1" l="1"/>
  <c r="P1482" i="1" s="1"/>
  <c r="Q1482" i="1" s="1"/>
  <c r="L1481" i="1" l="1"/>
  <c r="P1481" i="1" s="1"/>
  <c r="Q1481" i="1" s="1"/>
  <c r="L1480" i="1" l="1"/>
  <c r="P1480" i="1" s="1"/>
  <c r="Q1480" i="1" s="1"/>
  <c r="L1479" i="1" l="1"/>
  <c r="P1479" i="1" s="1"/>
  <c r="Q1479" i="1" s="1"/>
  <c r="L1478" i="1" l="1"/>
  <c r="P1478" i="1" s="1"/>
  <c r="Q1478" i="1" s="1"/>
  <c r="L1477" i="1" l="1"/>
  <c r="P1477" i="1" s="1"/>
  <c r="Q1477" i="1" s="1"/>
  <c r="L1476" i="1" l="1"/>
  <c r="P1476" i="1" s="1"/>
  <c r="Q1476" i="1" s="1"/>
  <c r="L1475" i="1" l="1"/>
  <c r="P1475" i="1" s="1"/>
  <c r="Q1475" i="1" s="1"/>
  <c r="L1474" i="1" l="1"/>
  <c r="P1474" i="1" s="1"/>
  <c r="Q1474" i="1" s="1"/>
  <c r="L1473" i="1" l="1"/>
  <c r="P1473" i="1" s="1"/>
  <c r="Q1473" i="1" s="1"/>
  <c r="L1472" i="1" l="1"/>
  <c r="P1472" i="1" s="1"/>
  <c r="Q1472" i="1" s="1"/>
  <c r="L1471" i="1" l="1"/>
  <c r="P1471" i="1" s="1"/>
  <c r="Q1471" i="1" s="1"/>
  <c r="L1470" i="1" l="1"/>
  <c r="P1470" i="1" s="1"/>
  <c r="Q1470" i="1" s="1"/>
  <c r="L1469" i="1" l="1"/>
  <c r="P1469" i="1" s="1"/>
  <c r="Q1469" i="1" s="1"/>
  <c r="L1468" i="1" l="1"/>
  <c r="P1468" i="1" s="1"/>
  <c r="Q1468" i="1" s="1"/>
  <c r="L1467" i="1" l="1"/>
  <c r="P1467" i="1" s="1"/>
  <c r="Q1467" i="1" s="1"/>
  <c r="L1466" i="1" l="1"/>
  <c r="P1466" i="1" s="1"/>
  <c r="Q1466" i="1" s="1"/>
  <c r="L1465" i="1" l="1"/>
  <c r="P1465" i="1" s="1"/>
  <c r="L1464" i="1" l="1"/>
  <c r="P1464" i="1" s="1"/>
  <c r="Q1464" i="1" s="1"/>
  <c r="L1463" i="1" l="1"/>
  <c r="P1463" i="1" s="1"/>
  <c r="Q1463" i="1" s="1"/>
  <c r="L1462" i="1" l="1"/>
  <c r="P1462" i="1" s="1"/>
  <c r="Q1462" i="1" s="1"/>
  <c r="L1461" i="1" l="1"/>
  <c r="P1461" i="1" s="1"/>
  <c r="Q1461" i="1" s="1"/>
  <c r="L1460" i="1" l="1"/>
  <c r="P1460" i="1" s="1"/>
  <c r="Q1460" i="1" s="1"/>
  <c r="L1459" i="1" l="1"/>
  <c r="P1459" i="1" s="1"/>
  <c r="Q1459" i="1" s="1"/>
  <c r="L1458" i="1" l="1"/>
  <c r="P1458" i="1" s="1"/>
  <c r="Q1458" i="1" s="1"/>
  <c r="L1452" i="1" l="1"/>
  <c r="P1452" i="1" s="1"/>
  <c r="L1451" i="1" l="1"/>
  <c r="P1451" i="1" s="1"/>
  <c r="Q1451" i="1" s="1"/>
  <c r="L1448" i="1" l="1"/>
  <c r="P1448" i="1" s="1"/>
  <c r="Q1448" i="1" s="1"/>
  <c r="L1446" i="1" l="1"/>
  <c r="P1446" i="1" s="1"/>
  <c r="Q1446" i="1" s="1"/>
  <c r="L1445" i="1" l="1"/>
  <c r="P1445" i="1" s="1"/>
  <c r="Q1445" i="1" s="1"/>
  <c r="L1444" i="1" l="1"/>
  <c r="P1444" i="1" s="1"/>
  <c r="Q1444" i="1" s="1"/>
  <c r="L1443" i="1" l="1"/>
  <c r="P1443" i="1" s="1"/>
  <c r="Q1443" i="1" s="1"/>
  <c r="L1439" i="1" l="1"/>
  <c r="P1439" i="1" s="1"/>
  <c r="Q1439" i="1" s="1"/>
  <c r="L1438" i="1" l="1"/>
  <c r="P1438" i="1" l="1"/>
  <c r="L1437" i="1"/>
  <c r="L1436" i="1" l="1"/>
  <c r="P1436" i="1" s="1"/>
  <c r="Q1436" i="1" s="1"/>
  <c r="P1437" i="1"/>
  <c r="Q1437" i="1" s="1"/>
  <c r="Q1438" i="1"/>
  <c r="L1435" i="1" l="1"/>
  <c r="P1435" i="1" s="1"/>
  <c r="Q1435" i="1" s="1"/>
  <c r="L1434" i="1" l="1"/>
  <c r="P1434" i="1" s="1"/>
  <c r="L1433" i="1" l="1"/>
  <c r="P1433" i="1" s="1"/>
  <c r="L1432" i="1" l="1"/>
  <c r="P1432" i="1" s="1"/>
  <c r="L1431" i="1" l="1"/>
  <c r="P1431" i="1" s="1"/>
  <c r="Q1431" i="1" s="1"/>
  <c r="L1430" i="1" l="1"/>
  <c r="P1430" i="1" s="1"/>
  <c r="Q1430" i="1" s="1"/>
  <c r="L1429" i="1" l="1"/>
  <c r="P1429" i="1" s="1"/>
  <c r="Q1429" i="1" s="1"/>
  <c r="L1428" i="1" l="1"/>
  <c r="P1428" i="1" s="1"/>
  <c r="Q1428" i="1" s="1"/>
  <c r="L1424" i="1" l="1"/>
  <c r="P1424" i="1" l="1"/>
  <c r="L1423" i="1"/>
  <c r="L1422" i="1" l="1"/>
  <c r="P1422" i="1" s="1"/>
  <c r="Q1422" i="1" s="1"/>
  <c r="P1423" i="1"/>
  <c r="Q1424" i="1"/>
  <c r="Q1423" i="1" l="1"/>
  <c r="L1421" i="1"/>
  <c r="P1421" i="1" s="1"/>
  <c r="Q1421" i="1" s="1"/>
  <c r="L1420" i="1" l="1"/>
  <c r="P1420" i="1" s="1"/>
  <c r="Q1420" i="1" s="1"/>
  <c r="L1419" i="1" l="1"/>
  <c r="P1419" i="1" s="1"/>
  <c r="Q1419" i="1" s="1"/>
  <c r="L1418" i="1" l="1"/>
  <c r="P1418" i="1" s="1"/>
  <c r="Q1418" i="1" s="1"/>
  <c r="L1417" i="1" l="1"/>
  <c r="P1417" i="1" s="1"/>
  <c r="Q1417" i="1" s="1"/>
  <c r="L1416" i="1" l="1"/>
  <c r="P1416" i="1" s="1"/>
  <c r="Q1416" i="1" s="1"/>
  <c r="L1415" i="1" l="1"/>
  <c r="P1415" i="1" s="1"/>
  <c r="Q1415" i="1" s="1"/>
  <c r="L1414" i="1" l="1"/>
  <c r="P1414" i="1" s="1"/>
  <c r="Q1414" i="1" s="1"/>
  <c r="L1413" i="1" l="1"/>
  <c r="P1413" i="1" s="1"/>
  <c r="Q1413" i="1" s="1"/>
  <c r="L1412" i="1" l="1"/>
  <c r="P1412" i="1" s="1"/>
  <c r="Q1412" i="1" s="1"/>
  <c r="L1411" i="1" l="1"/>
  <c r="P1411" i="1" s="1"/>
  <c r="Q1411" i="1" s="1"/>
  <c r="L1410" i="1" l="1"/>
  <c r="P1410" i="1" s="1"/>
  <c r="Q1410" i="1" s="1"/>
  <c r="L1409" i="1" l="1"/>
  <c r="P1409" i="1" s="1"/>
  <c r="Q1409" i="1" s="1"/>
  <c r="L1408" i="1" l="1"/>
  <c r="P1408" i="1" s="1"/>
  <c r="Q1408" i="1" s="1"/>
  <c r="L1407" i="1" l="1"/>
  <c r="P1407" i="1" s="1"/>
  <c r="Q1407" i="1" s="1"/>
  <c r="L1406" i="1" l="1"/>
  <c r="P1406" i="1" s="1"/>
  <c r="Q1406" i="1" s="1"/>
  <c r="L1405" i="1" l="1"/>
  <c r="P1405" i="1" s="1"/>
  <c r="Q1405" i="1" s="1"/>
  <c r="L1404" i="1" l="1"/>
  <c r="P1404" i="1" s="1"/>
  <c r="Q1404" i="1" s="1"/>
  <c r="L1403" i="1" l="1"/>
  <c r="P1403" i="1" s="1"/>
  <c r="Q1403" i="1" s="1"/>
  <c r="L1402" i="1" l="1"/>
  <c r="P1402" i="1" s="1"/>
  <c r="L1401" i="1" l="1"/>
  <c r="P1401" i="1" s="1"/>
  <c r="L1400" i="1" l="1"/>
  <c r="P1400" i="1" s="1"/>
  <c r="L1399" i="1" l="1"/>
  <c r="P1399" i="1" s="1"/>
  <c r="L1398" i="1" l="1"/>
  <c r="P1398" i="1" s="1"/>
  <c r="L1397" i="1" l="1"/>
  <c r="P1397" i="1" s="1"/>
  <c r="L1396" i="1" l="1"/>
  <c r="P1396" i="1" s="1"/>
  <c r="Q1396" i="1" s="1"/>
  <c r="L1395" i="1" l="1"/>
  <c r="P1395" i="1" s="1"/>
  <c r="Q1395" i="1" s="1"/>
  <c r="L1394" i="1" l="1"/>
  <c r="P1394" i="1" s="1"/>
  <c r="Q1394" i="1" s="1"/>
  <c r="L1393" i="1" l="1"/>
  <c r="P1393" i="1" s="1"/>
  <c r="Q1393" i="1" s="1"/>
  <c r="L1392" i="1" l="1"/>
  <c r="P1392" i="1" s="1"/>
  <c r="Q1392" i="1" s="1"/>
  <c r="L1391" i="1" l="1"/>
  <c r="P1391" i="1" s="1"/>
  <c r="Q1391" i="1" s="1"/>
  <c r="L1390" i="1" l="1"/>
  <c r="P1390" i="1" s="1"/>
  <c r="Q1390" i="1" s="1"/>
  <c r="L1389" i="1" l="1"/>
  <c r="P1389" i="1" s="1"/>
  <c r="Q1389" i="1" s="1"/>
  <c r="L1388" i="1" l="1"/>
  <c r="P1388" i="1" s="1"/>
  <c r="Q1388" i="1" s="1"/>
  <c r="L1387" i="1" l="1"/>
  <c r="P1387" i="1" s="1"/>
  <c r="Q1387" i="1" s="1"/>
  <c r="L1386" i="1" l="1"/>
  <c r="P1386" i="1" s="1"/>
  <c r="Q1386" i="1" s="1"/>
  <c r="L1385" i="1" l="1"/>
  <c r="P1385" i="1" s="1"/>
  <c r="Q1385" i="1" s="1"/>
  <c r="L1384" i="1" l="1"/>
  <c r="P1384" i="1" s="1"/>
  <c r="Q1384" i="1" s="1"/>
  <c r="L1378" i="1" l="1"/>
  <c r="P1378" i="1" s="1"/>
  <c r="L1377" i="1" l="1"/>
  <c r="P1377" i="1" s="1"/>
  <c r="Q1377" i="1" s="1"/>
  <c r="L1375" i="1" l="1"/>
  <c r="P1375" i="1" s="1"/>
  <c r="Q1375" i="1" s="1"/>
  <c r="L1374" i="1" l="1"/>
  <c r="P1374" i="1" s="1"/>
  <c r="Q1374" i="1" s="1"/>
  <c r="L1373" i="1" l="1"/>
  <c r="P1373" i="1" s="1"/>
  <c r="Q1373" i="1" s="1"/>
  <c r="L1369" i="1" l="1"/>
  <c r="P1369" i="1" s="1"/>
  <c r="Q1369" i="1" s="1"/>
  <c r="L1368" i="1" l="1"/>
  <c r="P1368" i="1" s="1"/>
  <c r="Q1368" i="1" s="1"/>
  <c r="L1367" i="1" l="1"/>
  <c r="P1367" i="1" s="1"/>
  <c r="Q1367" i="1" s="1"/>
  <c r="L1366" i="1" l="1"/>
  <c r="P1366" i="1" s="1"/>
  <c r="Q1366" i="1" s="1"/>
  <c r="L1365" i="1" l="1"/>
  <c r="P1365" i="1" s="1"/>
  <c r="Q1365" i="1" s="1"/>
  <c r="L1364" i="1" l="1"/>
  <c r="P1364" i="1" s="1"/>
  <c r="L1363" i="1" l="1"/>
  <c r="P1363" i="1" s="1"/>
  <c r="L1362" i="1" l="1"/>
  <c r="P1362" i="1" s="1"/>
  <c r="L1361" i="1" l="1"/>
  <c r="P1361" i="1" s="1"/>
  <c r="L1360" i="1" l="1"/>
  <c r="P1360" i="1" s="1"/>
  <c r="Q1360" i="1" s="1"/>
  <c r="L1359" i="1" l="1"/>
  <c r="P1359" i="1" s="1"/>
  <c r="Q1359" i="1" s="1"/>
  <c r="L1358" i="1" l="1"/>
  <c r="P1358" i="1" s="1"/>
  <c r="Q1358" i="1" s="1"/>
  <c r="L1357" i="1" l="1"/>
  <c r="P1357" i="1" s="1"/>
  <c r="Q1357" i="1" s="1"/>
  <c r="L1356" i="1" l="1"/>
  <c r="P1356" i="1" s="1"/>
  <c r="Q1356" i="1" s="1"/>
  <c r="L1355" i="1" l="1"/>
  <c r="P1355" i="1" s="1"/>
  <c r="Q1355" i="1" s="1"/>
  <c r="L1354" i="1" l="1"/>
  <c r="P1354" i="1" s="1"/>
  <c r="Q1354" i="1" s="1"/>
  <c r="L1353" i="1" l="1"/>
  <c r="P1353" i="1" s="1"/>
  <c r="Q1353" i="1" s="1"/>
  <c r="L1352" i="1" l="1"/>
  <c r="P1352" i="1" s="1"/>
  <c r="Q1352" i="1" s="1"/>
  <c r="L1351" i="1" l="1"/>
  <c r="P1351" i="1" s="1"/>
  <c r="Q1351" i="1" s="1"/>
  <c r="L1350" i="1" l="1"/>
  <c r="P1350" i="1" s="1"/>
  <c r="Q1350" i="1" s="1"/>
  <c r="L1349" i="1" l="1"/>
  <c r="P1349" i="1" s="1"/>
  <c r="Q1349" i="1" s="1"/>
  <c r="L1348" i="1" l="1"/>
  <c r="P1348" i="1" s="1"/>
  <c r="Q1348" i="1" s="1"/>
  <c r="L1347" i="1" l="1"/>
  <c r="P1347" i="1" s="1"/>
  <c r="Q1347" i="1" s="1"/>
  <c r="L1346" i="1" l="1"/>
  <c r="P1346" i="1" s="1"/>
  <c r="Q1346" i="1" s="1"/>
  <c r="L1345" i="1" l="1"/>
  <c r="P1345" i="1" s="1"/>
  <c r="L1344" i="1" l="1"/>
  <c r="P1344" i="1" s="1"/>
  <c r="Q1344" i="1" s="1"/>
  <c r="L1343" i="1" l="1"/>
  <c r="P1343" i="1" s="1"/>
  <c r="Q1343" i="1" s="1"/>
  <c r="L1342" i="1" l="1"/>
  <c r="P1342" i="1" s="1"/>
  <c r="Q1342" i="1" s="1"/>
  <c r="L1341" i="1" l="1"/>
  <c r="P1341" i="1" s="1"/>
  <c r="Q1341" i="1" s="1"/>
  <c r="L1340" i="1" l="1"/>
  <c r="P1340" i="1" s="1"/>
  <c r="Q1340" i="1" s="1"/>
  <c r="L1339" i="1" l="1"/>
  <c r="P1339" i="1" s="1"/>
  <c r="Q1339" i="1" s="1"/>
  <c r="L1338" i="1" l="1"/>
  <c r="P1338" i="1" s="1"/>
  <c r="Q1338" i="1" s="1"/>
  <c r="L1331" i="1" l="1"/>
  <c r="P1331" i="1" s="1"/>
  <c r="L1328" i="1" l="1"/>
  <c r="P1328" i="1" s="1"/>
  <c r="L1327" i="1" l="1"/>
  <c r="P1327" i="1" s="1"/>
  <c r="L1326" i="1" l="1"/>
  <c r="P1326" i="1" s="1"/>
  <c r="L1322" i="1" l="1"/>
  <c r="P1322" i="1" s="1"/>
  <c r="L1321" i="1" l="1"/>
  <c r="P1321" i="1" s="1"/>
  <c r="Q1321" i="1" s="1"/>
  <c r="L1320" i="1" l="1"/>
  <c r="P1320" i="1" s="1"/>
  <c r="Q1320" i="1" s="1"/>
  <c r="L1319" i="1" l="1"/>
  <c r="P1319" i="1" s="1"/>
  <c r="Q1319" i="1" s="1"/>
  <c r="L1318" i="1" l="1"/>
  <c r="P1318" i="1" s="1"/>
  <c r="Q1318" i="1" s="1"/>
  <c r="L1317" i="1" l="1"/>
  <c r="P1317" i="1" s="1"/>
  <c r="Q1317" i="1" s="1"/>
  <c r="L1316" i="1" l="1"/>
  <c r="P1316" i="1" s="1"/>
  <c r="L1315" i="1" l="1"/>
  <c r="P1315" i="1" s="1"/>
  <c r="Q1315" i="1" s="1"/>
  <c r="L1314" i="1" l="1"/>
  <c r="P1314" i="1" s="1"/>
  <c r="Q1314" i="1" s="1"/>
  <c r="L1313" i="1" l="1"/>
  <c r="P1313" i="1" s="1"/>
  <c r="Q1313" i="1" s="1"/>
  <c r="L1312" i="1" l="1"/>
  <c r="P1312" i="1" s="1"/>
  <c r="Q1312" i="1" s="1"/>
  <c r="L1311" i="1" l="1"/>
  <c r="P1311" i="1" s="1"/>
  <c r="L1307" i="1" l="1"/>
  <c r="P1307" i="1" s="1"/>
  <c r="Q1307" i="1" s="1"/>
  <c r="L1306" i="1" l="1"/>
  <c r="P1306" i="1" s="1"/>
  <c r="Q1306" i="1" s="1"/>
  <c r="L1305" i="1" l="1"/>
  <c r="P1305" i="1" s="1"/>
  <c r="Q1305" i="1" s="1"/>
  <c r="L1304" i="1" l="1"/>
  <c r="P1304" i="1" s="1"/>
  <c r="Q1304" i="1" s="1"/>
  <c r="L1303" i="1" l="1"/>
  <c r="P1303" i="1" s="1"/>
  <c r="L1302" i="1" l="1"/>
  <c r="P1302" i="1" s="1"/>
  <c r="Q1302" i="1" s="1"/>
  <c r="L1301" i="1" l="1"/>
  <c r="P1301" i="1" s="1"/>
  <c r="Q1301" i="1" s="1"/>
  <c r="L1300" i="1" l="1"/>
  <c r="P1300" i="1" s="1"/>
  <c r="Q1300" i="1" s="1"/>
  <c r="L1299" i="1" l="1"/>
  <c r="P1299" i="1" s="1"/>
  <c r="Q1299" i="1" s="1"/>
  <c r="L1298" i="1" l="1"/>
  <c r="P1298" i="1" s="1"/>
  <c r="Q1298" i="1" s="1"/>
  <c r="L1297" i="1" l="1"/>
  <c r="P1297" i="1" s="1"/>
  <c r="Q1297" i="1" s="1"/>
  <c r="L1296" i="1" l="1"/>
  <c r="P1296" i="1" s="1"/>
  <c r="L1295" i="1" l="1"/>
  <c r="P1295" i="1" s="1"/>
  <c r="Q1295" i="1" s="1"/>
  <c r="L1294" i="1" l="1"/>
  <c r="P1294" i="1" s="1"/>
  <c r="Q1294" i="1" s="1"/>
  <c r="L1293" i="1" l="1"/>
  <c r="P1293" i="1" s="1"/>
  <c r="Q1293" i="1" s="1"/>
  <c r="L1292" i="1" l="1"/>
  <c r="P1292" i="1" s="1"/>
  <c r="Q1292" i="1" s="1"/>
  <c r="L1291" i="1" l="1"/>
  <c r="P1291" i="1" s="1"/>
  <c r="Q1291" i="1" s="1"/>
  <c r="L1290" i="1" l="1"/>
  <c r="P1290" i="1" s="1"/>
  <c r="Q1290" i="1" s="1"/>
  <c r="L1289" i="1" l="1"/>
  <c r="P1289" i="1" s="1"/>
  <c r="Q1289" i="1" s="1"/>
  <c r="L1288" i="1" l="1"/>
  <c r="P1288" i="1" s="1"/>
  <c r="Q1288" i="1" s="1"/>
  <c r="L1287" i="1" l="1"/>
  <c r="P1287" i="1" s="1"/>
  <c r="L1286" i="1" l="1"/>
  <c r="P1286" i="1" s="1"/>
  <c r="Q1286" i="1" s="1"/>
  <c r="L1285" i="1" l="1"/>
  <c r="P1285" i="1" s="1"/>
  <c r="Q1285" i="1" s="1"/>
  <c r="L1284" i="1" l="1"/>
  <c r="P1284" i="1" s="1"/>
  <c r="Q1284" i="1" s="1"/>
  <c r="L1283" i="1" l="1"/>
  <c r="P1283" i="1" s="1"/>
  <c r="Q1283" i="1" s="1"/>
  <c r="L1282" i="1" l="1"/>
  <c r="P1282" i="1" s="1"/>
  <c r="Q1282" i="1" s="1"/>
  <c r="L1281" i="1" l="1"/>
  <c r="P1281" i="1" s="1"/>
  <c r="Q1281" i="1" s="1"/>
  <c r="L1280" i="1" l="1"/>
  <c r="P1280" i="1" s="1"/>
  <c r="L1273" i="1" l="1"/>
  <c r="P1273" i="1" s="1"/>
  <c r="Q1273" i="1" s="1"/>
  <c r="L1271" i="1" l="1"/>
  <c r="P1271" i="1" s="1"/>
  <c r="Q1271" i="1" s="1"/>
  <c r="L1270" i="1" l="1"/>
  <c r="P1270" i="1" s="1"/>
  <c r="Q1270" i="1" s="1"/>
  <c r="L1269" i="1" l="1"/>
  <c r="P1269" i="1" s="1"/>
  <c r="Q1269" i="1" s="1"/>
  <c r="L1268" i="1" l="1"/>
  <c r="P1268" i="1" s="1"/>
  <c r="L1267" i="1" l="1"/>
  <c r="P1267" i="1" s="1"/>
  <c r="Q1267" i="1" s="1"/>
  <c r="L1266" i="1" l="1"/>
  <c r="P1266" i="1" s="1"/>
  <c r="Q1266" i="1" s="1"/>
  <c r="L1262" i="1" l="1"/>
  <c r="P1262" i="1" s="1"/>
  <c r="Q1262" i="1" s="1"/>
  <c r="L1261" i="1" l="1"/>
  <c r="P1261" i="1" s="1"/>
  <c r="Q1261" i="1" s="1"/>
  <c r="L1260" i="1" l="1"/>
  <c r="P1260" i="1" s="1"/>
  <c r="Q1260" i="1" s="1"/>
  <c r="L1259" i="1" l="1"/>
  <c r="P1259" i="1" s="1"/>
  <c r="Q1259" i="1" s="1"/>
  <c r="L1258" i="1" l="1"/>
  <c r="P1258" i="1" s="1"/>
  <c r="Q1258" i="1" s="1"/>
  <c r="L1257" i="1" l="1"/>
  <c r="P1257" i="1" s="1"/>
  <c r="Q1257" i="1" s="1"/>
  <c r="L1256" i="1" l="1"/>
  <c r="P1256" i="1" s="1"/>
  <c r="L1255" i="1" l="1"/>
  <c r="P1255" i="1" s="1"/>
  <c r="Q1255" i="1" s="1"/>
  <c r="L1254" i="1" l="1"/>
  <c r="P1254" i="1" s="1"/>
  <c r="L1253" i="1" l="1"/>
  <c r="P1253" i="1" s="1"/>
  <c r="Q1253" i="1" s="1"/>
  <c r="L1252" i="1" l="1"/>
  <c r="P1252" i="1" s="1"/>
  <c r="Q1252" i="1" s="1"/>
  <c r="L1251" i="1" l="1"/>
  <c r="P1251" i="1" s="1"/>
  <c r="Q1251" i="1" s="1"/>
  <c r="L1250" i="1" l="1"/>
  <c r="P1250" i="1" s="1"/>
  <c r="L1249" i="1" l="1"/>
  <c r="P1249" i="1" s="1"/>
  <c r="Q1249" i="1" s="1"/>
  <c r="L1248" i="1" l="1"/>
  <c r="P1248" i="1" s="1"/>
  <c r="Q1248" i="1" s="1"/>
  <c r="L1247" i="1" l="1"/>
  <c r="P1247" i="1" s="1"/>
  <c r="Q1247" i="1" s="1"/>
  <c r="L1246" i="1" l="1"/>
  <c r="P1246" i="1" s="1"/>
  <c r="Q1246" i="1" s="1"/>
  <c r="L1245" i="1" l="1"/>
  <c r="P1245" i="1" s="1"/>
  <c r="Q1245" i="1" s="1"/>
  <c r="L1244" i="1" l="1"/>
  <c r="P1244" i="1" s="1"/>
  <c r="Q1244" i="1" s="1"/>
  <c r="L1243" i="1" l="1"/>
  <c r="P1243" i="1" s="1"/>
  <c r="Q1243" i="1" s="1"/>
  <c r="L1242" i="1" l="1"/>
  <c r="P1242" i="1" s="1"/>
  <c r="Q1242" i="1" s="1"/>
  <c r="L1241" i="1" l="1"/>
  <c r="P1241" i="1" s="1"/>
  <c r="Q1241" i="1" s="1"/>
  <c r="L1240" i="1" l="1"/>
  <c r="P1240" i="1" s="1"/>
  <c r="Q1240" i="1" s="1"/>
  <c r="L1239" i="1" l="1"/>
  <c r="P1239" i="1" s="1"/>
  <c r="Q1239" i="1" s="1"/>
  <c r="L1238" i="1" l="1"/>
  <c r="P1238" i="1" s="1"/>
  <c r="Q1238" i="1" s="1"/>
  <c r="L1237" i="1" l="1"/>
  <c r="P1237" i="1" s="1"/>
  <c r="Q1237" i="1" s="1"/>
  <c r="L1236" i="1" l="1"/>
  <c r="P1236" i="1" s="1"/>
  <c r="Q1236" i="1" s="1"/>
  <c r="L1235" i="1" l="1"/>
  <c r="P1235" i="1" s="1"/>
  <c r="Q1235" i="1" s="1"/>
  <c r="L1234" i="1" l="1"/>
  <c r="P1234" i="1" s="1"/>
  <c r="Q1234" i="1" s="1"/>
  <c r="L1233" i="1" l="1"/>
  <c r="P1233" i="1" s="1"/>
  <c r="Q1233" i="1" s="1"/>
  <c r="L1232" i="1" l="1"/>
  <c r="P1232" i="1" s="1"/>
  <c r="Q1232" i="1" s="1"/>
  <c r="L1231" i="1" l="1"/>
  <c r="P1231" i="1" s="1"/>
  <c r="Q1231" i="1" s="1"/>
  <c r="L1227" i="1" l="1"/>
  <c r="P1227" i="1" s="1"/>
  <c r="Q1227" i="1" s="1"/>
  <c r="L1226" i="1" l="1"/>
  <c r="P1226" i="1" s="1"/>
  <c r="Q1226" i="1" s="1"/>
  <c r="L1225" i="1" l="1"/>
  <c r="P1225" i="1" s="1"/>
  <c r="Q1225" i="1" s="1"/>
  <c r="L1224" i="1" l="1"/>
  <c r="P1224" i="1" s="1"/>
  <c r="Q1224" i="1" s="1"/>
  <c r="L1223" i="1" l="1"/>
  <c r="P1223" i="1" s="1"/>
  <c r="Q1223" i="1" s="1"/>
  <c r="L1222" i="1" l="1"/>
  <c r="P1222" i="1" s="1"/>
  <c r="Q1222" i="1" s="1"/>
  <c r="L1221" i="1" l="1"/>
  <c r="P1221" i="1" s="1"/>
  <c r="Q1221" i="1" s="1"/>
  <c r="L1220" i="1" l="1"/>
  <c r="P1220" i="1" s="1"/>
  <c r="Q1220" i="1" s="1"/>
  <c r="L1219" i="1" l="1"/>
  <c r="P1219" i="1" s="1"/>
  <c r="Q1219" i="1" s="1"/>
  <c r="L1218" i="1" l="1"/>
  <c r="P1218" i="1" s="1"/>
  <c r="Q1218" i="1" s="1"/>
  <c r="L1217" i="1" l="1"/>
  <c r="P1217" i="1" s="1"/>
  <c r="Q1217" i="1" s="1"/>
  <c r="L1216" i="1" l="1"/>
  <c r="P1216" i="1" s="1"/>
  <c r="Q1216" i="1" s="1"/>
  <c r="L1215" i="1" l="1"/>
  <c r="P1215" i="1" s="1"/>
  <c r="Q1215" i="1" s="1"/>
  <c r="L1214" i="1" l="1"/>
  <c r="P1214" i="1" s="1"/>
  <c r="Q1214" i="1" s="1"/>
  <c r="L1213" i="1" l="1"/>
  <c r="P1213" i="1" s="1"/>
  <c r="Q1213" i="1" s="1"/>
  <c r="L1212" i="1" l="1"/>
  <c r="P1212" i="1" s="1"/>
  <c r="Q1212" i="1" s="1"/>
  <c r="L1211" i="1" l="1"/>
  <c r="P1211" i="1" s="1"/>
  <c r="Q1211" i="1" s="1"/>
  <c r="L1210" i="1" l="1"/>
  <c r="P1210" i="1" s="1"/>
  <c r="Q1210" i="1" s="1"/>
  <c r="L1209" i="1" l="1"/>
  <c r="P1209" i="1" s="1"/>
  <c r="Q1209" i="1" s="1"/>
  <c r="L1208" i="1" l="1"/>
  <c r="P1208" i="1" s="1"/>
  <c r="Q1208" i="1" s="1"/>
  <c r="L1207" i="1" l="1"/>
  <c r="P1207" i="1" s="1"/>
  <c r="Q1207" i="1" s="1"/>
  <c r="L1206" i="1" l="1"/>
  <c r="P1206" i="1" s="1"/>
  <c r="Q1206" i="1" s="1"/>
  <c r="L1205" i="1" l="1"/>
  <c r="P1205" i="1" s="1"/>
  <c r="Q1205" i="1" s="1"/>
  <c r="L1204" i="1" l="1"/>
  <c r="P1204" i="1" s="1"/>
  <c r="Q1204" i="1" s="1"/>
  <c r="L1203" i="1" l="1"/>
  <c r="P1203" i="1" s="1"/>
  <c r="Q1203" i="1" s="1"/>
  <c r="L1202" i="1" l="1"/>
  <c r="P1202" i="1" s="1"/>
  <c r="Q1202" i="1" s="1"/>
  <c r="L1201" i="1" l="1"/>
  <c r="P1201" i="1" s="1"/>
  <c r="Q1201" i="1" s="1"/>
  <c r="L1200" i="1" l="1"/>
  <c r="P1200" i="1" s="1"/>
  <c r="Q1200" i="1" s="1"/>
  <c r="L1199" i="1" l="1"/>
  <c r="P1199" i="1" s="1"/>
  <c r="Q1199" i="1" s="1"/>
  <c r="L1198" i="1" l="1"/>
  <c r="P1198" i="1" s="1"/>
  <c r="Q1198" i="1" s="1"/>
  <c r="L1197" i="1" l="1"/>
  <c r="P1197" i="1" s="1"/>
  <c r="Q1197" i="1" s="1"/>
  <c r="L1196" i="1" l="1"/>
  <c r="P1196" i="1" s="1"/>
  <c r="Q1196" i="1" s="1"/>
  <c r="L1195" i="1" l="1"/>
  <c r="P1195" i="1" s="1"/>
  <c r="Q1195" i="1" s="1"/>
  <c r="L1194" i="1" l="1"/>
  <c r="P1194" i="1" s="1"/>
  <c r="Q1194" i="1" s="1"/>
  <c r="L1193" i="1" l="1"/>
  <c r="P1193" i="1" s="1"/>
  <c r="Q1193" i="1" s="1"/>
  <c r="L1192" i="1" l="1"/>
  <c r="P1192" i="1" s="1"/>
  <c r="Q1192" i="1" s="1"/>
  <c r="L1191" i="1" l="1"/>
  <c r="P1191" i="1" s="1"/>
  <c r="Q1191" i="1" s="1"/>
  <c r="L1190" i="1" l="1"/>
  <c r="P1190" i="1" s="1"/>
  <c r="Q1190" i="1" s="1"/>
  <c r="L1189" i="1" l="1"/>
  <c r="P1189" i="1" s="1"/>
  <c r="Q1189" i="1" s="1"/>
  <c r="L1183" i="1" l="1"/>
  <c r="P1183" i="1" s="1"/>
  <c r="L1182" i="1" l="1"/>
  <c r="P1182" i="1" s="1"/>
  <c r="Q1182" i="1" s="1"/>
  <c r="L1179" i="1" l="1"/>
  <c r="P1179" i="1" s="1"/>
  <c r="Q1179" i="1" s="1"/>
  <c r="L1176" i="1" l="1"/>
  <c r="P1176" i="1" s="1"/>
  <c r="Q1176" i="1" s="1"/>
  <c r="L1175" i="1" l="1"/>
  <c r="P1175" i="1" s="1"/>
  <c r="Q1175" i="1" s="1"/>
  <c r="L1171" i="1" l="1"/>
  <c r="P1171" i="1" s="1"/>
  <c r="Q1171" i="1" s="1"/>
  <c r="L1170" i="1" l="1"/>
  <c r="P1170" i="1" s="1"/>
  <c r="Q1170" i="1" s="1"/>
  <c r="L1169" i="1" l="1"/>
  <c r="L1168" i="1" l="1"/>
  <c r="P1168" i="1" s="1"/>
  <c r="Q1168" i="1" s="1"/>
  <c r="P1169" i="1"/>
  <c r="Q1169" i="1" l="1"/>
  <c r="L1167" i="1"/>
  <c r="P1167" i="1" s="1"/>
  <c r="Q1167" i="1" s="1"/>
  <c r="L1166" i="1" l="1"/>
  <c r="P1166" i="1" s="1"/>
  <c r="Q1166" i="1" s="1"/>
  <c r="L1165" i="1" l="1"/>
  <c r="P1165" i="1" s="1"/>
  <c r="Q1165" i="1" s="1"/>
  <c r="L1164" i="1" l="1"/>
  <c r="P1164" i="1" s="1"/>
  <c r="Q1164" i="1" s="1"/>
  <c r="L1163" i="1" l="1"/>
  <c r="P1163" i="1" s="1"/>
  <c r="Q1163" i="1" s="1"/>
  <c r="L1162" i="1" l="1"/>
  <c r="P1162" i="1" s="1"/>
  <c r="Q1162" i="1" s="1"/>
  <c r="L1161" i="1" l="1"/>
  <c r="P1161" i="1" s="1"/>
  <c r="Q1161" i="1" s="1"/>
  <c r="L1160" i="1" l="1"/>
  <c r="P1160" i="1" s="1"/>
  <c r="Q1160" i="1" s="1"/>
  <c r="L1156" i="1" l="1"/>
  <c r="P1156" i="1" s="1"/>
  <c r="Q1156" i="1" s="1"/>
  <c r="L1155" i="1" l="1"/>
  <c r="P1155" i="1" s="1"/>
  <c r="Q1155" i="1" s="1"/>
  <c r="L1154" i="1" l="1"/>
  <c r="P1154" i="1" s="1"/>
  <c r="Q1154" i="1" s="1"/>
  <c r="L1153" i="1" l="1"/>
  <c r="P1153" i="1" s="1"/>
  <c r="Q1153" i="1" s="1"/>
  <c r="L1152" i="1" l="1"/>
  <c r="P1152" i="1" s="1"/>
  <c r="Q1152" i="1" s="1"/>
  <c r="L1151" i="1" l="1"/>
  <c r="P1151" i="1" s="1"/>
  <c r="Q1151" i="1" s="1"/>
  <c r="L1150" i="1" l="1"/>
  <c r="P1150" i="1" s="1"/>
  <c r="Q1150" i="1" s="1"/>
  <c r="L1149" i="1" l="1"/>
  <c r="P1149" i="1" s="1"/>
  <c r="Q1149" i="1" s="1"/>
  <c r="L1148" i="1" l="1"/>
  <c r="P1148" i="1" s="1"/>
  <c r="Q1148" i="1" s="1"/>
  <c r="L1147" i="1" l="1"/>
  <c r="P1147" i="1" s="1"/>
  <c r="Q1147" i="1" s="1"/>
  <c r="L1146" i="1" l="1"/>
  <c r="P1146" i="1" s="1"/>
  <c r="Q1146" i="1" s="1"/>
  <c r="L1145" i="1" l="1"/>
  <c r="P1145" i="1" s="1"/>
  <c r="Q1145" i="1" s="1"/>
  <c r="L1144" i="1" l="1"/>
  <c r="P1144" i="1" s="1"/>
  <c r="Q1144" i="1" s="1"/>
  <c r="L1143" i="1" l="1"/>
  <c r="P1143" i="1" s="1"/>
  <c r="Q1143" i="1" s="1"/>
  <c r="L1142" i="1" l="1"/>
  <c r="P1142" i="1" s="1"/>
  <c r="Q1142" i="1" s="1"/>
  <c r="L1141" i="1" l="1"/>
  <c r="P1141" i="1" s="1"/>
  <c r="Q1141" i="1" s="1"/>
  <c r="L1140" i="1" l="1"/>
  <c r="P1140" i="1" s="1"/>
  <c r="Q1140" i="1" s="1"/>
  <c r="L1139" i="1" l="1"/>
  <c r="P1139" i="1" s="1"/>
  <c r="Q1139" i="1" s="1"/>
  <c r="L1138" i="1" l="1"/>
  <c r="P1138" i="1" s="1"/>
  <c r="Q1138" i="1" s="1"/>
  <c r="L1137" i="1" l="1"/>
  <c r="P1137" i="1" s="1"/>
  <c r="Q1137" i="1" s="1"/>
  <c r="L1136" i="1" l="1"/>
  <c r="P1136" i="1" s="1"/>
  <c r="Q1136" i="1" s="1"/>
  <c r="L1135" i="1" l="1"/>
  <c r="P1135" i="1" s="1"/>
  <c r="Q1135" i="1" s="1"/>
  <c r="L1134" i="1" l="1"/>
  <c r="P1134" i="1" s="1"/>
  <c r="Q1134" i="1" s="1"/>
  <c r="L1133" i="1" l="1"/>
  <c r="P1133" i="1" s="1"/>
  <c r="Q1133" i="1" s="1"/>
  <c r="L1132" i="1" l="1"/>
  <c r="P1132" i="1" s="1"/>
  <c r="Q1132" i="1" s="1"/>
  <c r="L1131" i="1" l="1"/>
  <c r="P1131" i="1" s="1"/>
  <c r="L1130" i="1" l="1"/>
  <c r="P1130" i="1" s="1"/>
  <c r="Q1130" i="1" s="1"/>
  <c r="L1129" i="1" l="1"/>
  <c r="P1129" i="1" s="1"/>
  <c r="Q1129" i="1" s="1"/>
  <c r="L1128" i="1" l="1"/>
  <c r="P1128" i="1" s="1"/>
  <c r="Q1128" i="1" s="1"/>
  <c r="L1127" i="1" l="1"/>
  <c r="P1127" i="1" s="1"/>
  <c r="Q1127" i="1" s="1"/>
  <c r="L1126" i="1" l="1"/>
  <c r="P1126" i="1" s="1"/>
  <c r="Q1126" i="1" s="1"/>
  <c r="L1125" i="1" l="1"/>
  <c r="P1125" i="1" s="1"/>
  <c r="Q1125" i="1" s="1"/>
  <c r="L1124" i="1" l="1"/>
  <c r="P1124" i="1" s="1"/>
  <c r="Q1124" i="1" s="1"/>
  <c r="L1117" i="1" l="1"/>
  <c r="P1117" i="1" s="1"/>
  <c r="Q1117" i="1" s="1"/>
  <c r="L1114" i="1" l="1"/>
  <c r="P1114" i="1" s="1"/>
  <c r="Q1114" i="1" s="1"/>
  <c r="L1113" i="1" l="1"/>
  <c r="P1113" i="1" s="1"/>
  <c r="Q1113" i="1" s="1"/>
  <c r="L1109" i="1" l="1"/>
  <c r="P1109" i="1" s="1"/>
  <c r="Q1109" i="1" s="1"/>
  <c r="L1108" i="1" l="1"/>
  <c r="P1108" i="1" s="1"/>
  <c r="Q1108" i="1" s="1"/>
  <c r="L1107" i="1" l="1"/>
  <c r="P1107" i="1" s="1"/>
  <c r="Q1107" i="1" s="1"/>
  <c r="L1106" i="1" l="1"/>
  <c r="P1106" i="1" s="1"/>
  <c r="L1105" i="1" l="1"/>
  <c r="P1105" i="1" s="1"/>
  <c r="Q1105" i="1" s="1"/>
  <c r="L1104" i="1" l="1"/>
  <c r="P1104" i="1" s="1"/>
  <c r="Q1104" i="1" s="1"/>
  <c r="L1103" i="1" l="1"/>
  <c r="P1103" i="1" s="1"/>
  <c r="Q1103" i="1" s="1"/>
  <c r="L1102" i="1" l="1"/>
  <c r="P1102" i="1" s="1"/>
  <c r="Q1102" i="1" s="1"/>
  <c r="L1101" i="1" l="1"/>
  <c r="P1101" i="1" s="1"/>
  <c r="Q1101" i="1" s="1"/>
  <c r="L1100" i="1" l="1"/>
  <c r="P1100" i="1" s="1"/>
  <c r="Q1100" i="1" s="1"/>
  <c r="L1099" i="1" l="1"/>
  <c r="P1099" i="1" s="1"/>
  <c r="Q1099" i="1" s="1"/>
  <c r="L1098" i="1" l="1"/>
  <c r="P1098" i="1" s="1"/>
  <c r="Q1098" i="1" s="1"/>
  <c r="L1097" i="1" l="1"/>
  <c r="P1097" i="1" s="1"/>
  <c r="Q1097" i="1" s="1"/>
  <c r="L1096" i="1" l="1"/>
  <c r="P1096" i="1" s="1"/>
  <c r="Q1096" i="1" s="1"/>
  <c r="L1095" i="1" l="1"/>
  <c r="P1095" i="1" s="1"/>
  <c r="Q1095" i="1" s="1"/>
  <c r="L1091" i="1" l="1"/>
  <c r="P1091" i="1" s="1"/>
  <c r="Q1091" i="1" s="1"/>
  <c r="L1090" i="1" l="1"/>
  <c r="P1090" i="1" s="1"/>
  <c r="Q1090" i="1" s="1"/>
  <c r="L1089" i="1" l="1"/>
  <c r="P1089" i="1" s="1"/>
  <c r="Q1089" i="1" s="1"/>
  <c r="L1088" i="1" l="1"/>
  <c r="P1088" i="1" s="1"/>
  <c r="Q1088" i="1" s="1"/>
  <c r="L1087" i="1" l="1"/>
  <c r="P1087" i="1" s="1"/>
  <c r="Q1087" i="1" s="1"/>
  <c r="L1086" i="1" l="1"/>
  <c r="P1086" i="1" s="1"/>
  <c r="Q1086" i="1" s="1"/>
  <c r="L1085" i="1" l="1"/>
  <c r="P1085" i="1" s="1"/>
  <c r="Q1085" i="1" s="1"/>
  <c r="L1084" i="1" l="1"/>
  <c r="P1084" i="1" s="1"/>
  <c r="Q1084" i="1" s="1"/>
  <c r="L1083" i="1" l="1"/>
  <c r="P1083" i="1" s="1"/>
  <c r="Q1083" i="1" s="1"/>
  <c r="L1082" i="1" l="1"/>
  <c r="P1082" i="1" s="1"/>
  <c r="Q1082" i="1" s="1"/>
  <c r="L1081" i="1" l="1"/>
  <c r="P1081" i="1" s="1"/>
  <c r="Q1081" i="1" s="1"/>
  <c r="L1080" i="1" l="1"/>
  <c r="P1080" i="1" s="1"/>
  <c r="Q1080" i="1" s="1"/>
  <c r="L1079" i="1" l="1"/>
  <c r="P1079" i="1" s="1"/>
  <c r="Q1079" i="1" s="1"/>
  <c r="L1078" i="1" l="1"/>
  <c r="P1078" i="1" s="1"/>
  <c r="Q1078" i="1" s="1"/>
  <c r="L1077" i="1" l="1"/>
  <c r="P1077" i="1" s="1"/>
  <c r="Q1077" i="1" s="1"/>
  <c r="L1076" i="1" l="1"/>
  <c r="P1076" i="1" s="1"/>
  <c r="Q1076" i="1" s="1"/>
  <c r="L1075" i="1" l="1"/>
  <c r="P1075" i="1" s="1"/>
  <c r="Q1075" i="1" s="1"/>
  <c r="L1074" i="1" l="1"/>
  <c r="P1074" i="1" s="1"/>
  <c r="Q1074" i="1" s="1"/>
  <c r="L1073" i="1" l="1"/>
  <c r="P1073" i="1" s="1"/>
  <c r="Q1073" i="1" s="1"/>
  <c r="L1072" i="1" l="1"/>
  <c r="P1072" i="1" s="1"/>
  <c r="Q1072" i="1" s="1"/>
  <c r="L1071" i="1" l="1"/>
  <c r="P1071" i="1" s="1"/>
  <c r="Q1071" i="1" s="1"/>
  <c r="L1070" i="1" l="1"/>
  <c r="P1070" i="1" s="1"/>
  <c r="Q1070" i="1" s="1"/>
  <c r="L1069" i="1" l="1"/>
  <c r="P1069" i="1" s="1"/>
  <c r="Q1069" i="1" s="1"/>
  <c r="L1068" i="1" l="1"/>
  <c r="P1068" i="1" s="1"/>
  <c r="Q1068" i="1" s="1"/>
  <c r="L1067" i="1" l="1"/>
  <c r="P1067" i="1" s="1"/>
  <c r="Q1067" i="1" s="1"/>
  <c r="L1066" i="1" l="1"/>
  <c r="P1066" i="1" s="1"/>
  <c r="Q1066" i="1" s="1"/>
  <c r="L1065" i="1" l="1"/>
  <c r="P1065" i="1" s="1"/>
  <c r="Q1065" i="1" s="1"/>
  <c r="L1064" i="1" l="1"/>
  <c r="P1064" i="1" s="1"/>
  <c r="Q1064" i="1" s="1"/>
  <c r="L1063" i="1" l="1"/>
  <c r="P1063" i="1" s="1"/>
  <c r="Q1063" i="1" s="1"/>
  <c r="L1062" i="1" l="1"/>
  <c r="P1062" i="1" s="1"/>
  <c r="Q1062" i="1" s="1"/>
  <c r="L1061" i="1" l="1"/>
  <c r="P1061" i="1" s="1"/>
  <c r="Q1061" i="1" s="1"/>
  <c r="L1060" i="1" l="1"/>
  <c r="P1060" i="1" s="1"/>
  <c r="Q1060" i="1" s="1"/>
  <c r="L1059" i="1" l="1"/>
  <c r="P1059" i="1" s="1"/>
  <c r="Q1059" i="1" s="1"/>
  <c r="L1058" i="1" l="1"/>
  <c r="P1058" i="1" s="1"/>
  <c r="Q1058" i="1" s="1"/>
  <c r="L1057" i="1" l="1"/>
  <c r="P1057" i="1" s="1"/>
  <c r="Q1057" i="1" s="1"/>
  <c r="L1051" i="1" l="1"/>
  <c r="P1051" i="1" s="1"/>
  <c r="L1050" i="1" l="1"/>
  <c r="P1050" i="1" s="1"/>
  <c r="Q1050" i="1" s="1"/>
  <c r="L1047" i="1" l="1"/>
  <c r="P1047" i="1" s="1"/>
  <c r="L1044" i="1" l="1"/>
  <c r="P1044" i="1" s="1"/>
  <c r="L1043" i="1" l="1"/>
  <c r="P1043" i="1" s="1"/>
  <c r="L1039" i="1" l="1"/>
  <c r="P1039" i="1" s="1"/>
  <c r="L1038" i="1" l="1"/>
  <c r="P1038" i="1" s="1"/>
  <c r="Q1038" i="1" s="1"/>
  <c r="L1037" i="1" l="1"/>
  <c r="P1037" i="1" s="1"/>
  <c r="Q1037" i="1" s="1"/>
  <c r="L1036" i="1" l="1"/>
  <c r="P1036" i="1" s="1"/>
  <c r="Q1036" i="1" s="1"/>
  <c r="L1035" i="1" l="1"/>
  <c r="P1035" i="1" s="1"/>
  <c r="Q1035" i="1" s="1"/>
  <c r="L1034" i="1" l="1"/>
  <c r="P1034" i="1" s="1"/>
  <c r="Q1034" i="1" s="1"/>
  <c r="L1033" i="1" l="1"/>
  <c r="P1033" i="1" s="1"/>
  <c r="Q1033" i="1" s="1"/>
  <c r="L1032" i="1" l="1"/>
  <c r="P1032" i="1" s="1"/>
  <c r="Q1032" i="1" s="1"/>
  <c r="L1031" i="1" l="1"/>
  <c r="P1031" i="1" s="1"/>
  <c r="Q1031" i="1" s="1"/>
  <c r="L1030" i="1" l="1"/>
  <c r="P1030" i="1" s="1"/>
  <c r="Q1030" i="1" s="1"/>
  <c r="L1029" i="1" l="1"/>
  <c r="P1029" i="1" s="1"/>
  <c r="Q1029" i="1" s="1"/>
  <c r="L1028" i="1" l="1"/>
  <c r="P1028" i="1" s="1"/>
  <c r="Q1028" i="1" s="1"/>
  <c r="L1027" i="1" l="1"/>
  <c r="P1027" i="1" s="1"/>
  <c r="Q1027" i="1" s="1"/>
  <c r="L1026" i="1" l="1"/>
  <c r="P1026" i="1" s="1"/>
  <c r="Q1026" i="1" s="1"/>
  <c r="L1025" i="1" l="1"/>
  <c r="P1025" i="1" s="1"/>
  <c r="L1024" i="1" l="1"/>
  <c r="P1024" i="1" s="1"/>
  <c r="L1023" i="1" l="1"/>
  <c r="P1023" i="1" s="1"/>
  <c r="Q1023" i="1" s="1"/>
  <c r="L1022" i="1" l="1"/>
  <c r="P1022" i="1" s="1"/>
  <c r="Q1022" i="1" s="1"/>
  <c r="L1021" i="1" l="1"/>
  <c r="P1021" i="1" s="1"/>
  <c r="Q1021" i="1" s="1"/>
  <c r="L1020" i="1" l="1"/>
  <c r="P1020" i="1" s="1"/>
  <c r="Q1020" i="1" s="1"/>
  <c r="L1019" i="1" l="1"/>
  <c r="P1019" i="1" s="1"/>
  <c r="Q1019" i="1" s="1"/>
  <c r="L1018" i="1" l="1"/>
  <c r="P1018" i="1" s="1"/>
  <c r="Q1018" i="1" s="1"/>
  <c r="L1017" i="1" l="1"/>
  <c r="P1017" i="1" s="1"/>
  <c r="Q1017" i="1" s="1"/>
  <c r="L1016" i="1" l="1"/>
  <c r="P1016" i="1" s="1"/>
  <c r="L1012" i="1" l="1"/>
  <c r="P1012" i="1" s="1"/>
  <c r="Q1012" i="1" s="1"/>
  <c r="L1011" i="1" l="1"/>
  <c r="P1011" i="1" s="1"/>
  <c r="Q1011" i="1" s="1"/>
  <c r="L1010" i="1" l="1"/>
  <c r="P1010" i="1" s="1"/>
  <c r="L1009" i="1" l="1"/>
  <c r="P1009" i="1" s="1"/>
  <c r="Q1009" i="1" s="1"/>
  <c r="L1008" i="1" l="1"/>
  <c r="P1008" i="1" s="1"/>
  <c r="Q1008" i="1" s="1"/>
  <c r="L1007" i="1" l="1"/>
  <c r="P1007" i="1" s="1"/>
  <c r="L1006" i="1" l="1"/>
  <c r="P1006" i="1" s="1"/>
  <c r="Q1006" i="1" s="1"/>
  <c r="L1005" i="1" l="1"/>
  <c r="P1005" i="1" s="1"/>
  <c r="Q1005" i="1" s="1"/>
  <c r="L1004" i="1" l="1"/>
  <c r="P1004" i="1" s="1"/>
  <c r="Q1004" i="1" s="1"/>
  <c r="L1003" i="1" l="1"/>
  <c r="P1003" i="1" s="1"/>
  <c r="Q1003" i="1" s="1"/>
  <c r="L1002" i="1" l="1"/>
  <c r="P1002" i="1" s="1"/>
  <c r="Q1002" i="1" s="1"/>
  <c r="L1001" i="1" l="1"/>
  <c r="P1001" i="1" s="1"/>
  <c r="Q1001" i="1" s="1"/>
  <c r="L1000" i="1" l="1"/>
  <c r="P1000" i="1" s="1"/>
  <c r="Q1000" i="1" s="1"/>
  <c r="L999" i="1" l="1"/>
  <c r="P999" i="1" s="1"/>
  <c r="Q999" i="1" s="1"/>
  <c r="L998" i="1" l="1"/>
  <c r="P998" i="1" s="1"/>
  <c r="Q998" i="1" s="1"/>
  <c r="L997" i="1" l="1"/>
  <c r="P997" i="1" s="1"/>
  <c r="Q997" i="1" s="1"/>
  <c r="L996" i="1" l="1"/>
  <c r="P996" i="1" s="1"/>
  <c r="Q996" i="1" s="1"/>
  <c r="L995" i="1" l="1"/>
  <c r="P995" i="1" s="1"/>
  <c r="Q995" i="1" s="1"/>
  <c r="L994" i="1" l="1"/>
  <c r="P994" i="1" s="1"/>
  <c r="Q994" i="1" s="1"/>
  <c r="L993" i="1" l="1"/>
  <c r="P993" i="1" s="1"/>
  <c r="Q993" i="1" s="1"/>
  <c r="L992" i="1" l="1"/>
  <c r="P992" i="1" s="1"/>
  <c r="Q992" i="1" s="1"/>
  <c r="L991" i="1" l="1"/>
  <c r="P991" i="1" s="1"/>
  <c r="Q991" i="1" s="1"/>
  <c r="L990" i="1" l="1"/>
  <c r="P990" i="1" s="1"/>
  <c r="Q990" i="1" s="1"/>
  <c r="L989" i="1" l="1"/>
  <c r="P989" i="1" s="1"/>
  <c r="Q989" i="1" s="1"/>
  <c r="L988" i="1" l="1"/>
  <c r="P988" i="1" s="1"/>
  <c r="Q988" i="1" s="1"/>
  <c r="L987" i="1" l="1"/>
  <c r="P987" i="1" s="1"/>
  <c r="Q987" i="1" s="1"/>
  <c r="L986" i="1" l="1"/>
  <c r="P986" i="1" s="1"/>
  <c r="Q986" i="1" s="1"/>
  <c r="L985" i="1" l="1"/>
  <c r="P985" i="1" s="1"/>
  <c r="Q985" i="1" s="1"/>
  <c r="L984" i="1" l="1"/>
  <c r="P984" i="1" s="1"/>
  <c r="L983" i="1" l="1"/>
  <c r="P983" i="1" s="1"/>
  <c r="Q983" i="1" s="1"/>
  <c r="L982" i="1" l="1"/>
  <c r="P982" i="1" s="1"/>
  <c r="Q982" i="1" s="1"/>
  <c r="L981" i="1" l="1"/>
  <c r="P981" i="1" s="1"/>
  <c r="Q981" i="1" s="1"/>
  <c r="L980" i="1" l="1"/>
  <c r="P980" i="1" s="1"/>
  <c r="Q980" i="1" s="1"/>
  <c r="L979" i="1" l="1"/>
  <c r="P979" i="1" s="1"/>
  <c r="Q979" i="1" s="1"/>
  <c r="L978" i="1" l="1"/>
  <c r="P978" i="1" s="1"/>
  <c r="Q978" i="1" s="1"/>
  <c r="L977" i="1" l="1"/>
  <c r="P977" i="1" s="1"/>
  <c r="L970" i="1" l="1"/>
  <c r="P970" i="1" s="1"/>
  <c r="Q970" i="1" s="1"/>
  <c r="L968" i="1" l="1"/>
  <c r="P968" i="1" s="1"/>
  <c r="Q968" i="1" s="1"/>
  <c r="L967" i="1" l="1"/>
  <c r="P967" i="1" s="1"/>
  <c r="Q967" i="1" s="1"/>
  <c r="L966" i="1" l="1"/>
  <c r="P966" i="1" s="1"/>
  <c r="Q966" i="1" s="1"/>
  <c r="L965" i="1" l="1"/>
  <c r="P965" i="1" s="1"/>
  <c r="Q965" i="1" s="1"/>
  <c r="L961" i="1" l="1"/>
  <c r="P961" i="1" s="1"/>
  <c r="Q961" i="1" s="1"/>
  <c r="L960" i="1" l="1"/>
  <c r="P960" i="1" s="1"/>
  <c r="Q960" i="1" s="1"/>
  <c r="L959" i="1" l="1"/>
  <c r="P959" i="1" s="1"/>
  <c r="Q959" i="1" s="1"/>
  <c r="L958" i="1" l="1"/>
  <c r="P958" i="1" s="1"/>
  <c r="Q958" i="1" s="1"/>
  <c r="L957" i="1" l="1"/>
  <c r="P957" i="1" s="1"/>
  <c r="Q957" i="1" s="1"/>
  <c r="L956" i="1" l="1"/>
  <c r="P956" i="1" s="1"/>
  <c r="Q956" i="1" s="1"/>
  <c r="L955" i="1" l="1"/>
  <c r="P955" i="1" s="1"/>
  <c r="Q955" i="1" s="1"/>
  <c r="L954" i="1" l="1"/>
  <c r="P954" i="1" s="1"/>
  <c r="Q954" i="1" s="1"/>
  <c r="L953" i="1" l="1"/>
  <c r="P953" i="1" s="1"/>
  <c r="Q953" i="1" s="1"/>
  <c r="L952" i="1" l="1"/>
  <c r="P952" i="1" s="1"/>
  <c r="Q952" i="1" s="1"/>
  <c r="L951" i="1" l="1"/>
  <c r="P951" i="1" s="1"/>
  <c r="Q951" i="1" s="1"/>
  <c r="L950" i="1" l="1"/>
  <c r="P950" i="1" s="1"/>
  <c r="Q950" i="1" s="1"/>
  <c r="L949" i="1" l="1"/>
  <c r="P949" i="1" s="1"/>
  <c r="Q949" i="1" s="1"/>
  <c r="L948" i="1" l="1"/>
  <c r="P948" i="1" s="1"/>
  <c r="Q948" i="1" s="1"/>
  <c r="L947" i="1" l="1"/>
  <c r="P947" i="1" s="1"/>
  <c r="Q947" i="1" s="1"/>
  <c r="L946" i="1" l="1"/>
  <c r="P946" i="1" s="1"/>
  <c r="Q946" i="1" s="1"/>
  <c r="L945" i="1" l="1"/>
  <c r="P945" i="1" s="1"/>
  <c r="Q945" i="1" s="1"/>
  <c r="L944" i="1" l="1"/>
  <c r="P944" i="1" s="1"/>
  <c r="Q944" i="1" s="1"/>
  <c r="L943" i="1" l="1"/>
  <c r="P943" i="1" s="1"/>
  <c r="Q943" i="1" s="1"/>
  <c r="L942" i="1" l="1"/>
  <c r="P942" i="1" s="1"/>
  <c r="Q942" i="1" s="1"/>
  <c r="L941" i="1" l="1"/>
  <c r="P941" i="1" s="1"/>
  <c r="Q941" i="1" s="1"/>
  <c r="L940" i="1" l="1"/>
  <c r="P940" i="1" s="1"/>
  <c r="Q940" i="1" s="1"/>
  <c r="L939" i="1" l="1"/>
  <c r="P939" i="1" s="1"/>
  <c r="Q939" i="1" s="1"/>
  <c r="L938" i="1" l="1"/>
  <c r="P938" i="1" s="1"/>
  <c r="Q938" i="1" s="1"/>
  <c r="L937" i="1" l="1"/>
  <c r="P937" i="1" s="1"/>
  <c r="L936" i="1" l="1"/>
  <c r="P936" i="1" s="1"/>
  <c r="Q936" i="1" s="1"/>
  <c r="L935" i="1" l="1"/>
  <c r="P935" i="1" s="1"/>
  <c r="Q935" i="1" s="1"/>
  <c r="L934" i="1" l="1"/>
  <c r="P934" i="1" s="1"/>
  <c r="Q934" i="1" s="1"/>
  <c r="L933" i="1" l="1"/>
  <c r="P933" i="1" s="1"/>
  <c r="Q933" i="1" s="1"/>
  <c r="L932" i="1" l="1"/>
  <c r="P932" i="1" s="1"/>
  <c r="Q932" i="1" s="1"/>
  <c r="L931" i="1" l="1"/>
  <c r="P931" i="1" s="1"/>
  <c r="Q931" i="1" s="1"/>
  <c r="L930" i="1" l="1"/>
  <c r="P930" i="1" s="1"/>
  <c r="Q930" i="1" s="1"/>
  <c r="L929" i="1" l="1"/>
  <c r="P929" i="1" s="1"/>
  <c r="Q929" i="1" s="1"/>
  <c r="L928" i="1" l="1"/>
  <c r="P928" i="1" s="1"/>
  <c r="Q928" i="1" s="1"/>
  <c r="L927" i="1" l="1"/>
  <c r="P927" i="1" s="1"/>
  <c r="Q927" i="1" s="1"/>
  <c r="L926" i="1" l="1"/>
  <c r="P926" i="1" s="1"/>
  <c r="Q926" i="1" s="1"/>
  <c r="L925" i="1" l="1"/>
  <c r="P925" i="1" s="1"/>
  <c r="Q925" i="1" s="1"/>
  <c r="L924" i="1" l="1"/>
  <c r="P924" i="1" s="1"/>
  <c r="Q924" i="1" s="1"/>
  <c r="L923" i="1" l="1"/>
  <c r="P923" i="1" s="1"/>
  <c r="Q923" i="1" s="1"/>
  <c r="L922" i="1" l="1"/>
  <c r="P922" i="1" s="1"/>
  <c r="L921" i="1" l="1"/>
  <c r="P921" i="1" s="1"/>
  <c r="Q921" i="1" s="1"/>
  <c r="L920" i="1" l="1"/>
  <c r="P920" i="1" s="1"/>
  <c r="Q920" i="1" s="1"/>
  <c r="L919" i="1" l="1"/>
  <c r="P919" i="1" s="1"/>
  <c r="Q919" i="1" s="1"/>
  <c r="L918" i="1" l="1"/>
  <c r="P918" i="1" s="1"/>
  <c r="Q918" i="1" s="1"/>
  <c r="L917" i="1" l="1"/>
  <c r="P917" i="1" s="1"/>
  <c r="Q917" i="1" s="1"/>
  <c r="L913" i="1" l="1"/>
  <c r="P913" i="1" s="1"/>
  <c r="Q913" i="1" s="1"/>
  <c r="L912" i="1" l="1"/>
  <c r="P912" i="1" s="1"/>
  <c r="Q912" i="1" s="1"/>
  <c r="L911" i="1" l="1"/>
  <c r="P911" i="1" s="1"/>
  <c r="Q911" i="1" s="1"/>
  <c r="L910" i="1" l="1"/>
  <c r="P910" i="1" s="1"/>
  <c r="Q910" i="1" s="1"/>
  <c r="L909" i="1" l="1"/>
  <c r="P909" i="1" s="1"/>
  <c r="Q909" i="1" s="1"/>
  <c r="L908" i="1" l="1"/>
  <c r="P908" i="1" s="1"/>
  <c r="Q908" i="1" s="1"/>
  <c r="L907" i="1" l="1"/>
  <c r="P907" i="1" s="1"/>
  <c r="Q907" i="1" s="1"/>
  <c r="L906" i="1" l="1"/>
  <c r="P906" i="1" s="1"/>
  <c r="Q906" i="1" s="1"/>
  <c r="L905" i="1" l="1"/>
  <c r="P905" i="1" s="1"/>
  <c r="Q905" i="1" s="1"/>
  <c r="L904" i="1" l="1"/>
  <c r="P904" i="1" s="1"/>
  <c r="Q904" i="1" s="1"/>
  <c r="L903" i="1" l="1"/>
  <c r="P903" i="1" s="1"/>
  <c r="Q903" i="1" s="1"/>
  <c r="L902" i="1" l="1"/>
  <c r="P902" i="1" s="1"/>
  <c r="Q902" i="1" s="1"/>
  <c r="L901" i="1" l="1"/>
  <c r="P901" i="1" s="1"/>
  <c r="Q901" i="1" s="1"/>
  <c r="L900" i="1" l="1"/>
  <c r="P900" i="1" s="1"/>
  <c r="Q900" i="1" s="1"/>
  <c r="L899" i="1" l="1"/>
  <c r="P899" i="1" s="1"/>
  <c r="Q899" i="1" s="1"/>
  <c r="L898" i="1" l="1"/>
  <c r="P898" i="1" s="1"/>
  <c r="Q898" i="1" s="1"/>
  <c r="L897" i="1" l="1"/>
  <c r="P897" i="1" s="1"/>
  <c r="L896" i="1" l="1"/>
  <c r="P896" i="1" s="1"/>
  <c r="L895" i="1" l="1"/>
  <c r="P895" i="1" s="1"/>
  <c r="L894" i="1" l="1"/>
  <c r="P894" i="1" s="1"/>
  <c r="L893" i="1" l="1"/>
  <c r="P893" i="1" s="1"/>
  <c r="Q893" i="1" s="1"/>
  <c r="L892" i="1" l="1"/>
  <c r="P892" i="1" s="1"/>
  <c r="L891" i="1" l="1"/>
  <c r="P891" i="1" s="1"/>
  <c r="Q891" i="1" s="1"/>
  <c r="L890" i="1" l="1"/>
  <c r="P890" i="1" s="1"/>
  <c r="Q890" i="1" s="1"/>
  <c r="L889" i="1" l="1"/>
  <c r="P889" i="1" s="1"/>
  <c r="Q889" i="1" s="1"/>
  <c r="L888" i="1" l="1"/>
  <c r="P888" i="1" s="1"/>
  <c r="Q888" i="1" s="1"/>
  <c r="L887" i="1" l="1"/>
  <c r="P887" i="1" s="1"/>
  <c r="Q887" i="1" s="1"/>
  <c r="L886" i="1" l="1"/>
  <c r="P886" i="1" s="1"/>
  <c r="Q886" i="1" s="1"/>
  <c r="L885" i="1" l="1"/>
  <c r="P885" i="1" s="1"/>
  <c r="Q885" i="1" s="1"/>
  <c r="L884" i="1" l="1"/>
  <c r="P884" i="1" s="1"/>
  <c r="Q884" i="1" s="1"/>
  <c r="L883" i="1" l="1"/>
  <c r="P883" i="1" s="1"/>
  <c r="Q883" i="1" s="1"/>
  <c r="L882" i="1" l="1"/>
  <c r="P882" i="1" s="1"/>
  <c r="Q882" i="1" s="1"/>
  <c r="L881" i="1" l="1"/>
  <c r="P881" i="1" s="1"/>
  <c r="Q881" i="1" s="1"/>
  <c r="L880" i="1" l="1"/>
  <c r="P880" i="1" s="1"/>
  <c r="Q880" i="1" s="1"/>
  <c r="L879" i="1" l="1"/>
  <c r="P879" i="1" s="1"/>
  <c r="Q879" i="1" s="1"/>
  <c r="L878" i="1" l="1"/>
  <c r="P878" i="1" s="1"/>
  <c r="Q878" i="1" s="1"/>
  <c r="L877" i="1" l="1"/>
  <c r="P877" i="1" s="1"/>
  <c r="L873" i="1" l="1"/>
  <c r="P873" i="1" s="1"/>
  <c r="L872" i="1" l="1"/>
  <c r="P872" i="1" s="1"/>
  <c r="L871" i="1" l="1"/>
  <c r="P871" i="1" s="1"/>
  <c r="Q871" i="1" s="1"/>
  <c r="L868" i="1" l="1"/>
  <c r="P868" i="1" s="1"/>
  <c r="Q868" i="1" s="1"/>
  <c r="L865" i="1" l="1"/>
  <c r="P865" i="1" s="1"/>
  <c r="Q865" i="1" s="1"/>
  <c r="L864" i="1" l="1"/>
  <c r="P864" i="1" s="1"/>
  <c r="Q864" i="1" s="1"/>
  <c r="L860" i="1" l="1"/>
  <c r="P860" i="1" s="1"/>
  <c r="Q860" i="1" s="1"/>
  <c r="L859" i="1" l="1"/>
  <c r="P859" i="1" s="1"/>
  <c r="L858" i="1" l="1"/>
  <c r="P858" i="1" s="1"/>
  <c r="L857" i="1" l="1"/>
  <c r="P857" i="1" s="1"/>
  <c r="Q857" i="1" s="1"/>
  <c r="L856" i="1" l="1"/>
  <c r="P856" i="1" s="1"/>
  <c r="Q856" i="1" s="1"/>
  <c r="L855" i="1" l="1"/>
  <c r="P855" i="1" s="1"/>
  <c r="Q855" i="1" s="1"/>
  <c r="L854" i="1" l="1"/>
  <c r="P854" i="1" s="1"/>
  <c r="Q854" i="1" s="1"/>
  <c r="L853" i="1" l="1"/>
  <c r="P853" i="1" s="1"/>
  <c r="Q853" i="1" s="1"/>
  <c r="L852" i="1" l="1"/>
  <c r="P852" i="1" s="1"/>
  <c r="L851" i="1" l="1"/>
  <c r="P851" i="1" s="1"/>
  <c r="Q851" i="1" s="1"/>
  <c r="L850" i="1" l="1"/>
  <c r="P850" i="1" s="1"/>
  <c r="L849" i="1" l="1"/>
  <c r="P849" i="1" s="1"/>
  <c r="Q849" i="1" s="1"/>
  <c r="L848" i="1" l="1"/>
  <c r="P848" i="1" s="1"/>
  <c r="L847" i="1" l="1"/>
  <c r="P847" i="1" s="1"/>
  <c r="Q847" i="1" s="1"/>
  <c r="L846" i="1" l="1"/>
  <c r="P846" i="1" s="1"/>
  <c r="Q846" i="1" s="1"/>
  <c r="L845" i="1" l="1"/>
  <c r="P845" i="1" s="1"/>
  <c r="Q845" i="1" s="1"/>
  <c r="L844" i="1" l="1"/>
  <c r="P844" i="1" s="1"/>
  <c r="Q844" i="1" s="1"/>
  <c r="L843" i="1" l="1"/>
  <c r="P843" i="1" s="1"/>
  <c r="L842" i="1" l="1"/>
  <c r="P842" i="1" s="1"/>
  <c r="Q842" i="1" s="1"/>
  <c r="L841" i="1" l="1"/>
  <c r="L840" i="1" l="1"/>
  <c r="P840" i="1" s="1"/>
  <c r="Q840" i="1" s="1"/>
  <c r="P841" i="1"/>
  <c r="Q841" i="1" l="1"/>
  <c r="L839" i="1"/>
  <c r="P839" i="1" s="1"/>
  <c r="Q839" i="1" s="1"/>
  <c r="L838" i="1" l="1"/>
  <c r="P838" i="1" s="1"/>
  <c r="Q838" i="1" s="1"/>
  <c r="L837" i="1" l="1"/>
  <c r="P837" i="1" s="1"/>
  <c r="Q837" i="1" s="1"/>
  <c r="L836" i="1" l="1"/>
  <c r="P836" i="1" s="1"/>
  <c r="Q836" i="1" s="1"/>
  <c r="L835" i="1" l="1"/>
  <c r="P835" i="1" s="1"/>
  <c r="Q835" i="1" s="1"/>
  <c r="L834" i="1" l="1"/>
  <c r="P834" i="1" s="1"/>
  <c r="Q834" i="1" s="1"/>
  <c r="L833" i="1" l="1"/>
  <c r="P833" i="1" s="1"/>
  <c r="Q833" i="1" s="1"/>
  <c r="L832" i="1" l="1"/>
  <c r="P832" i="1" s="1"/>
  <c r="Q832" i="1" s="1"/>
  <c r="L831" i="1" l="1"/>
  <c r="P831" i="1" s="1"/>
  <c r="Q831" i="1" s="1"/>
  <c r="L830" i="1" l="1"/>
  <c r="P830" i="1" s="1"/>
  <c r="Q830" i="1" s="1"/>
  <c r="L829" i="1" l="1"/>
  <c r="P829" i="1" s="1"/>
  <c r="Q829" i="1" s="1"/>
  <c r="L825" i="1" l="1"/>
  <c r="P825" i="1" s="1"/>
  <c r="Q825" i="1" s="1"/>
  <c r="L824" i="1" l="1"/>
  <c r="P824" i="1" s="1"/>
  <c r="Q824" i="1" s="1"/>
  <c r="L823" i="1" l="1"/>
  <c r="P823" i="1" s="1"/>
  <c r="Q823" i="1" s="1"/>
  <c r="L822" i="1" l="1"/>
  <c r="P822" i="1" s="1"/>
  <c r="Q822" i="1" s="1"/>
  <c r="L821" i="1" l="1"/>
  <c r="P821" i="1" s="1"/>
  <c r="Q821" i="1" s="1"/>
  <c r="L820" i="1" l="1"/>
  <c r="P820" i="1" s="1"/>
  <c r="Q820" i="1" s="1"/>
  <c r="L819" i="1" l="1"/>
  <c r="P819" i="1" s="1"/>
  <c r="Q819" i="1" s="1"/>
  <c r="L818" i="1" l="1"/>
  <c r="P818" i="1" s="1"/>
  <c r="Q818" i="1" s="1"/>
  <c r="L817" i="1" l="1"/>
  <c r="P817" i="1" s="1"/>
  <c r="Q817" i="1" s="1"/>
  <c r="L816" i="1" l="1"/>
  <c r="P816" i="1" s="1"/>
  <c r="Q816" i="1" s="1"/>
  <c r="L815" i="1" l="1"/>
  <c r="P815" i="1" s="1"/>
  <c r="Q815" i="1" s="1"/>
  <c r="L814" i="1" l="1"/>
  <c r="P814" i="1" s="1"/>
  <c r="Q814" i="1" s="1"/>
  <c r="L813" i="1" l="1"/>
  <c r="P813" i="1" s="1"/>
  <c r="Q813" i="1" s="1"/>
  <c r="L812" i="1" l="1"/>
  <c r="P812" i="1" s="1"/>
  <c r="Q812" i="1" s="1"/>
  <c r="L811" i="1" l="1"/>
  <c r="P811" i="1" s="1"/>
  <c r="Q811" i="1" s="1"/>
  <c r="L810" i="1" l="1"/>
  <c r="P810" i="1" s="1"/>
  <c r="Q810" i="1" s="1"/>
  <c r="L809" i="1" l="1"/>
  <c r="P809" i="1" s="1"/>
  <c r="Q809" i="1" s="1"/>
  <c r="L808" i="1" l="1"/>
  <c r="P808" i="1" s="1"/>
  <c r="Q808" i="1" s="1"/>
  <c r="L807" i="1" l="1"/>
  <c r="P807" i="1" s="1"/>
  <c r="Q807" i="1" s="1"/>
  <c r="L806" i="1" l="1"/>
  <c r="P806" i="1" s="1"/>
  <c r="Q806" i="1" s="1"/>
  <c r="L805" i="1" l="1"/>
  <c r="P805" i="1" s="1"/>
  <c r="Q805" i="1" s="1"/>
  <c r="L804" i="1" l="1"/>
  <c r="P804" i="1" s="1"/>
  <c r="Q804" i="1" s="1"/>
  <c r="L803" i="1" l="1"/>
  <c r="P803" i="1" s="1"/>
  <c r="Q803" i="1" s="1"/>
  <c r="L802" i="1" l="1"/>
  <c r="P802" i="1" s="1"/>
  <c r="Q802" i="1" s="1"/>
  <c r="L801" i="1" l="1"/>
  <c r="P801" i="1" s="1"/>
  <c r="Q801" i="1" s="1"/>
  <c r="L800" i="1" l="1"/>
  <c r="P800" i="1" s="1"/>
  <c r="Q800" i="1" s="1"/>
  <c r="L799" i="1" l="1"/>
  <c r="P799" i="1" s="1"/>
  <c r="L798" i="1" l="1"/>
  <c r="P798" i="1" s="1"/>
  <c r="Q798" i="1" s="1"/>
  <c r="L797" i="1" l="1"/>
  <c r="P797" i="1" s="1"/>
  <c r="Q797" i="1" s="1"/>
  <c r="L796" i="1" l="1"/>
  <c r="P796" i="1" s="1"/>
  <c r="Q796" i="1" s="1"/>
  <c r="L795" i="1" l="1"/>
  <c r="P795" i="1" s="1"/>
  <c r="Q795" i="1" s="1"/>
  <c r="L794" i="1" l="1"/>
  <c r="P794" i="1" s="1"/>
  <c r="Q794" i="1" s="1"/>
  <c r="L793" i="1" l="1"/>
  <c r="P793" i="1" s="1"/>
  <c r="Q793" i="1" s="1"/>
  <c r="L792" i="1" l="1"/>
  <c r="P792" i="1" s="1"/>
  <c r="Q792" i="1" s="1"/>
  <c r="L786" i="1" l="1"/>
  <c r="P786" i="1" s="1"/>
  <c r="Q786" i="1" s="1"/>
  <c r="L784" i="1" l="1"/>
  <c r="P784" i="1" s="1"/>
  <c r="Q784" i="1" s="1"/>
  <c r="L783" i="1" l="1"/>
  <c r="P783" i="1" s="1"/>
  <c r="Q783" i="1" s="1"/>
  <c r="L782" i="1" l="1"/>
  <c r="P782" i="1" s="1"/>
  <c r="Q782" i="1" s="1"/>
  <c r="L781" i="1" l="1"/>
  <c r="P781" i="1" s="1"/>
  <c r="Q781" i="1" s="1"/>
  <c r="L780" i="1" l="1"/>
  <c r="P780" i="1" s="1"/>
  <c r="Q780" i="1" s="1"/>
  <c r="L779" i="1" l="1"/>
  <c r="P779" i="1" s="1"/>
  <c r="Q779" i="1" s="1"/>
  <c r="L778" i="1" l="1"/>
  <c r="P778" i="1" s="1"/>
  <c r="Q778" i="1" s="1"/>
  <c r="L777" i="1" l="1"/>
  <c r="P777" i="1" s="1"/>
  <c r="Q777" i="1" s="1"/>
  <c r="L776" i="1" l="1"/>
  <c r="P776" i="1" s="1"/>
  <c r="Q776" i="1" s="1"/>
  <c r="L775" i="1" l="1"/>
  <c r="P775" i="1" s="1"/>
  <c r="Q775" i="1" s="1"/>
  <c r="L774" i="1" l="1"/>
  <c r="P774" i="1" s="1"/>
  <c r="Q774" i="1" s="1"/>
  <c r="L773" i="1" l="1"/>
  <c r="P773" i="1" s="1"/>
  <c r="Q773" i="1" s="1"/>
  <c r="L772" i="1" l="1"/>
  <c r="P772" i="1" s="1"/>
  <c r="Q772" i="1" s="1"/>
  <c r="L771" i="1" l="1"/>
  <c r="P771" i="1" s="1"/>
  <c r="Q771" i="1" s="1"/>
  <c r="L770" i="1" l="1"/>
  <c r="P770" i="1" s="1"/>
  <c r="Q770" i="1" s="1"/>
  <c r="L769" i="1" l="1"/>
  <c r="P769" i="1" s="1"/>
  <c r="Q769" i="1" s="1"/>
  <c r="L768" i="1" l="1"/>
  <c r="P768" i="1" s="1"/>
  <c r="Q768" i="1" s="1"/>
  <c r="L767" i="1" l="1"/>
  <c r="P767" i="1" s="1"/>
  <c r="Q767" i="1" s="1"/>
  <c r="L766" i="1" l="1"/>
  <c r="P766" i="1" s="1"/>
  <c r="Q766" i="1" s="1"/>
  <c r="L762" i="1" l="1"/>
  <c r="P762" i="1" s="1"/>
  <c r="Q762" i="1" s="1"/>
  <c r="L761" i="1" l="1"/>
  <c r="P761" i="1" s="1"/>
  <c r="Q761" i="1" s="1"/>
  <c r="L760" i="1" l="1"/>
  <c r="P760" i="1" s="1"/>
  <c r="Q760" i="1" s="1"/>
  <c r="L759" i="1" l="1"/>
  <c r="P759" i="1" l="1"/>
  <c r="L758" i="1"/>
  <c r="P758" i="1" s="1"/>
  <c r="Q758" i="1" s="1"/>
  <c r="L757" i="1" l="1"/>
  <c r="P757" i="1" s="1"/>
  <c r="Q757" i="1" s="1"/>
  <c r="Q759" i="1"/>
  <c r="L756" i="1" l="1"/>
  <c r="L755" i="1" l="1"/>
  <c r="P755" i="1" s="1"/>
  <c r="Q755" i="1" s="1"/>
  <c r="P756" i="1"/>
  <c r="Q756" i="1" l="1"/>
  <c r="L754" i="1"/>
  <c r="P754" i="1" s="1"/>
  <c r="Q754" i="1" s="1"/>
  <c r="L753" i="1" l="1"/>
  <c r="P753" i="1" s="1"/>
  <c r="Q753" i="1" s="1"/>
  <c r="L752" i="1" l="1"/>
  <c r="P752" i="1" s="1"/>
  <c r="Q752" i="1" s="1"/>
  <c r="L751" i="1" l="1"/>
  <c r="P751" i="1" l="1"/>
  <c r="L750" i="1"/>
  <c r="P750" i="1" s="1"/>
  <c r="Q750" i="1" s="1"/>
  <c r="Q751" i="1" l="1"/>
  <c r="L749" i="1"/>
  <c r="P749" i="1" s="1"/>
  <c r="Q749" i="1" s="1"/>
  <c r="L745" i="1" l="1"/>
  <c r="P745" i="1" s="1"/>
  <c r="Q745" i="1" s="1"/>
  <c r="L744" i="1" l="1"/>
  <c r="P744" i="1" s="1"/>
  <c r="Q744" i="1" s="1"/>
  <c r="L743" i="1" l="1"/>
  <c r="P743" i="1" s="1"/>
  <c r="Q743" i="1" s="1"/>
  <c r="L742" i="1" l="1"/>
  <c r="P742" i="1" s="1"/>
  <c r="Q742" i="1" s="1"/>
  <c r="L741" i="1" l="1"/>
  <c r="P741" i="1" s="1"/>
  <c r="Q741" i="1" s="1"/>
  <c r="L740" i="1" l="1"/>
  <c r="P740" i="1" s="1"/>
  <c r="Q740" i="1" s="1"/>
  <c r="L739" i="1" l="1"/>
  <c r="P739" i="1" l="1"/>
  <c r="L738" i="1"/>
  <c r="P738" i="1" s="1"/>
  <c r="Q738" i="1" s="1"/>
  <c r="L737" i="1" l="1"/>
  <c r="P737" i="1" s="1"/>
  <c r="Q737" i="1" s="1"/>
  <c r="Q739" i="1"/>
  <c r="L736" i="1" l="1"/>
  <c r="P736" i="1" s="1"/>
  <c r="Q736" i="1" s="1"/>
  <c r="L735" i="1" l="1"/>
  <c r="P735" i="1" s="1"/>
  <c r="Q735" i="1" s="1"/>
  <c r="L734" i="1" l="1"/>
  <c r="P734" i="1" s="1"/>
  <c r="Q734" i="1" s="1"/>
  <c r="L733" i="1" l="1"/>
  <c r="P733" i="1" s="1"/>
  <c r="Q733" i="1" s="1"/>
  <c r="L732" i="1" l="1"/>
  <c r="P732" i="1" s="1"/>
  <c r="Q732" i="1" s="1"/>
  <c r="L731" i="1" l="1"/>
  <c r="P731" i="1" s="1"/>
  <c r="Q731" i="1" s="1"/>
  <c r="L730" i="1" l="1"/>
  <c r="P730" i="1" s="1"/>
  <c r="Q730" i="1" s="1"/>
  <c r="L729" i="1" l="1"/>
  <c r="P729" i="1" s="1"/>
  <c r="Q729" i="1" s="1"/>
  <c r="L728" i="1" l="1"/>
  <c r="P728" i="1" s="1"/>
  <c r="Q728" i="1" s="1"/>
  <c r="L727" i="1" l="1"/>
  <c r="P727" i="1" s="1"/>
  <c r="Q727" i="1" s="1"/>
  <c r="L726" i="1" l="1"/>
  <c r="P726" i="1" s="1"/>
  <c r="Q726" i="1" s="1"/>
  <c r="L725" i="1" l="1"/>
  <c r="P725" i="1" s="1"/>
  <c r="Q725" i="1" s="1"/>
  <c r="L724" i="1" l="1"/>
  <c r="P724" i="1" s="1"/>
  <c r="Q724" i="1" s="1"/>
  <c r="L723" i="1" l="1"/>
  <c r="P723" i="1" s="1"/>
  <c r="Q723" i="1" s="1"/>
  <c r="L722" i="1" l="1"/>
  <c r="P722" i="1" s="1"/>
  <c r="Q722" i="1" s="1"/>
  <c r="L721" i="1" l="1"/>
  <c r="P721" i="1" s="1"/>
  <c r="Q721" i="1" s="1"/>
  <c r="L720" i="1" l="1"/>
  <c r="P720" i="1" s="1"/>
  <c r="Q720" i="1" s="1"/>
  <c r="L719" i="1" l="1"/>
  <c r="P719" i="1" s="1"/>
  <c r="Q719" i="1" s="1"/>
  <c r="L718" i="1" l="1"/>
  <c r="P718" i="1" s="1"/>
  <c r="Q718" i="1" s="1"/>
  <c r="L714" i="1" l="1"/>
  <c r="P714" i="1" s="1"/>
  <c r="Q714" i="1" s="1"/>
  <c r="L713" i="1" l="1"/>
  <c r="P713" i="1" s="1"/>
  <c r="Q713" i="1" s="1"/>
  <c r="L712" i="1" l="1"/>
  <c r="P712" i="1" s="1"/>
  <c r="Q712" i="1" s="1"/>
  <c r="L711" i="1" l="1"/>
  <c r="P711" i="1" s="1"/>
  <c r="Q711" i="1" s="1"/>
  <c r="L710" i="1" l="1"/>
  <c r="P710" i="1" s="1"/>
  <c r="Q710" i="1" s="1"/>
  <c r="L709" i="1" l="1"/>
  <c r="P709" i="1" s="1"/>
  <c r="Q709" i="1" s="1"/>
  <c r="L708" i="1" l="1"/>
  <c r="P708" i="1" s="1"/>
  <c r="Q708" i="1" s="1"/>
  <c r="L707" i="1" l="1"/>
  <c r="P707" i="1" s="1"/>
  <c r="Q707" i="1" s="1"/>
  <c r="L706" i="1" l="1"/>
  <c r="P706" i="1" s="1"/>
  <c r="Q706" i="1" s="1"/>
  <c r="L705" i="1" l="1"/>
  <c r="P705" i="1" s="1"/>
  <c r="Q705" i="1" s="1"/>
  <c r="L704" i="1" l="1"/>
  <c r="P704" i="1" s="1"/>
  <c r="Q704" i="1" s="1"/>
  <c r="L703" i="1" l="1"/>
  <c r="P703" i="1" s="1"/>
  <c r="Q703" i="1" s="1"/>
  <c r="L702" i="1" l="1"/>
  <c r="P702" i="1" s="1"/>
  <c r="Q702" i="1" s="1"/>
  <c r="L701" i="1" l="1"/>
  <c r="P701" i="1" s="1"/>
  <c r="Q701" i="1" s="1"/>
  <c r="L700" i="1" l="1"/>
  <c r="P700" i="1" s="1"/>
  <c r="Q700" i="1" s="1"/>
  <c r="L699" i="1" l="1"/>
  <c r="P699" i="1" s="1"/>
  <c r="Q699" i="1" s="1"/>
  <c r="L698" i="1" l="1"/>
  <c r="P698" i="1" s="1"/>
  <c r="Q698" i="1" s="1"/>
  <c r="L697" i="1" l="1"/>
  <c r="P697" i="1" s="1"/>
  <c r="Q697" i="1" s="1"/>
  <c r="L696" i="1" l="1"/>
  <c r="P696" i="1" s="1"/>
  <c r="Q696" i="1" s="1"/>
  <c r="L695" i="1" l="1"/>
  <c r="P695" i="1" s="1"/>
  <c r="Q695" i="1" s="1"/>
  <c r="L694" i="1" l="1"/>
  <c r="P694" i="1" s="1"/>
  <c r="Q694" i="1" s="1"/>
  <c r="L693" i="1" l="1"/>
  <c r="P693" i="1" s="1"/>
  <c r="Q693" i="1" s="1"/>
  <c r="L692" i="1" l="1"/>
  <c r="P692" i="1" s="1"/>
  <c r="Q692" i="1" s="1"/>
  <c r="L691" i="1" l="1"/>
  <c r="P691" i="1" s="1"/>
  <c r="Q691" i="1" s="1"/>
  <c r="L690" i="1" l="1"/>
  <c r="P690" i="1" s="1"/>
  <c r="L689" i="1" l="1"/>
  <c r="P689" i="1" s="1"/>
  <c r="L688" i="1" l="1"/>
  <c r="P688" i="1" s="1"/>
  <c r="L687" i="1" l="1"/>
  <c r="P687" i="1" s="1"/>
  <c r="L686" i="1" l="1"/>
  <c r="P686" i="1" s="1"/>
  <c r="L685" i="1" l="1"/>
  <c r="P685" i="1" s="1"/>
  <c r="L684" i="1" l="1"/>
  <c r="P684" i="1" s="1"/>
  <c r="Q684" i="1" s="1"/>
  <c r="L683" i="1" l="1"/>
  <c r="P683" i="1" s="1"/>
  <c r="Q683" i="1" s="1"/>
  <c r="L682" i="1" l="1"/>
  <c r="P682" i="1" s="1"/>
  <c r="Q682" i="1" s="1"/>
  <c r="L681" i="1" l="1"/>
  <c r="P681" i="1" s="1"/>
  <c r="Q681" i="1" s="1"/>
  <c r="L680" i="1" l="1"/>
  <c r="P680" i="1" s="1"/>
  <c r="Q680" i="1" s="1"/>
  <c r="L679" i="1" l="1"/>
  <c r="P679" i="1" s="1"/>
  <c r="L678" i="1" l="1"/>
  <c r="P678" i="1" s="1"/>
  <c r="Q678" i="1" s="1"/>
  <c r="L677" i="1" l="1"/>
  <c r="P677" i="1" s="1"/>
  <c r="Q677" i="1" s="1"/>
  <c r="L676" i="1" l="1"/>
  <c r="P676" i="1" s="1"/>
  <c r="Q676" i="1" s="1"/>
  <c r="L675" i="1" l="1"/>
  <c r="P675" i="1" s="1"/>
  <c r="Q675" i="1" s="1"/>
  <c r="L674" i="1" l="1"/>
  <c r="P674" i="1" s="1"/>
  <c r="Q674" i="1" s="1"/>
  <c r="L673" i="1" l="1"/>
  <c r="P673" i="1" s="1"/>
  <c r="Q673" i="1" s="1"/>
  <c r="L672" i="1" l="1"/>
  <c r="P672" i="1" s="1"/>
  <c r="Q672" i="1" s="1"/>
  <c r="L666" i="1" l="1"/>
  <c r="P666" i="1" s="1"/>
  <c r="L665" i="1" l="1"/>
  <c r="P665" i="1" s="1"/>
  <c r="Q665" i="1" s="1"/>
  <c r="L663" i="1" l="1"/>
  <c r="P663" i="1" s="1"/>
  <c r="Q663" i="1" s="1"/>
  <c r="L662" i="1" l="1"/>
  <c r="P662" i="1" s="1"/>
  <c r="Q662" i="1" s="1"/>
  <c r="L661" i="1" l="1"/>
  <c r="P661" i="1" s="1"/>
  <c r="Q661" i="1" s="1"/>
  <c r="L657" i="1" l="1"/>
  <c r="P657" i="1" s="1"/>
  <c r="Q657" i="1" s="1"/>
  <c r="L656" i="1" l="1"/>
  <c r="P656" i="1" s="1"/>
  <c r="Q656" i="1" s="1"/>
  <c r="L655" i="1" l="1"/>
  <c r="P655" i="1" s="1"/>
  <c r="Q655" i="1" s="1"/>
  <c r="L654" i="1" l="1"/>
  <c r="P654" i="1" s="1"/>
  <c r="Q654" i="1" s="1"/>
  <c r="L653" i="1" l="1"/>
  <c r="P653" i="1" s="1"/>
  <c r="Q653" i="1" s="1"/>
  <c r="L652" i="1" l="1"/>
  <c r="P652" i="1" s="1"/>
  <c r="Q652" i="1" s="1"/>
  <c r="L651" i="1" l="1"/>
  <c r="P651" i="1" s="1"/>
  <c r="Q651" i="1" s="1"/>
  <c r="L650" i="1" l="1"/>
  <c r="P650" i="1" s="1"/>
  <c r="Q650" i="1" s="1"/>
  <c r="L649" i="1" l="1"/>
  <c r="P649" i="1" s="1"/>
  <c r="Q649" i="1" s="1"/>
  <c r="L648" i="1" l="1"/>
  <c r="P648" i="1" s="1"/>
  <c r="Q648" i="1" s="1"/>
  <c r="L647" i="1" l="1"/>
  <c r="P647" i="1" s="1"/>
  <c r="Q647" i="1" s="1"/>
  <c r="L646" i="1" l="1"/>
  <c r="P646" i="1" s="1"/>
  <c r="Q646" i="1" s="1"/>
  <c r="L645" i="1" l="1"/>
  <c r="P645" i="1" s="1"/>
  <c r="Q645" i="1" s="1"/>
  <c r="L644" i="1" l="1"/>
  <c r="P644" i="1" s="1"/>
  <c r="Q644" i="1" s="1"/>
  <c r="L643" i="1" l="1"/>
  <c r="P643" i="1" s="1"/>
  <c r="Q643" i="1" s="1"/>
  <c r="L642" i="1" l="1"/>
  <c r="P642" i="1" s="1"/>
  <c r="Q642" i="1" s="1"/>
  <c r="L641" i="1" l="1"/>
  <c r="P641" i="1" s="1"/>
  <c r="Q641" i="1" s="1"/>
  <c r="L640" i="1" l="1"/>
  <c r="P640" i="1" s="1"/>
  <c r="Q640" i="1" s="1"/>
  <c r="L639" i="1" l="1"/>
  <c r="P639" i="1" s="1"/>
  <c r="Q639" i="1" s="1"/>
  <c r="L638" i="1" l="1"/>
  <c r="P638" i="1" s="1"/>
  <c r="Q638" i="1" s="1"/>
  <c r="L637" i="1" l="1"/>
  <c r="P637" i="1" s="1"/>
  <c r="Q637" i="1" s="1"/>
  <c r="L636" i="1" l="1"/>
  <c r="P636" i="1" s="1"/>
  <c r="Q636" i="1" s="1"/>
  <c r="L635" i="1" l="1"/>
  <c r="P635" i="1" s="1"/>
  <c r="Q635" i="1" s="1"/>
  <c r="L634" i="1" l="1"/>
  <c r="P634" i="1" s="1"/>
  <c r="Q634" i="1" s="1"/>
  <c r="L633" i="1" l="1"/>
  <c r="P633" i="1" s="1"/>
  <c r="Q633" i="1" s="1"/>
  <c r="L632" i="1" l="1"/>
  <c r="P632" i="1" s="1"/>
  <c r="Q632" i="1" s="1"/>
  <c r="L631" i="1" l="1"/>
  <c r="P631" i="1" s="1"/>
  <c r="Q631" i="1" s="1"/>
  <c r="L630" i="1" l="1"/>
  <c r="P630" i="1" s="1"/>
  <c r="Q630" i="1" s="1"/>
  <c r="L629" i="1" l="1"/>
  <c r="P629" i="1" s="1"/>
  <c r="Q629" i="1" s="1"/>
  <c r="L628" i="1" l="1"/>
  <c r="P628" i="1" s="1"/>
  <c r="Q628" i="1" s="1"/>
  <c r="L627" i="1" l="1"/>
  <c r="P627" i="1" s="1"/>
  <c r="Q627" i="1" s="1"/>
  <c r="L621" i="1" l="1"/>
  <c r="P621" i="1" s="1"/>
  <c r="Q621" i="1" s="1"/>
  <c r="L619" i="1" l="1"/>
  <c r="P619" i="1" s="1"/>
  <c r="Q619" i="1" s="1"/>
  <c r="L618" i="1" l="1"/>
  <c r="P618" i="1" s="1"/>
  <c r="Q618" i="1" s="1"/>
  <c r="L614" i="1" l="1"/>
  <c r="P614" i="1" s="1"/>
  <c r="Q614" i="1" s="1"/>
  <c r="L613" i="1" l="1"/>
  <c r="P613" i="1" s="1"/>
  <c r="L612" i="1" l="1"/>
  <c r="P612" i="1" s="1"/>
  <c r="Q612" i="1" s="1"/>
  <c r="L611" i="1" l="1"/>
  <c r="P611" i="1" s="1"/>
  <c r="Q611" i="1" s="1"/>
  <c r="L610" i="1" l="1"/>
  <c r="P610" i="1" s="1"/>
  <c r="Q610" i="1" s="1"/>
  <c r="L609" i="1" l="1"/>
  <c r="P609" i="1" s="1"/>
  <c r="L608" i="1" l="1"/>
  <c r="P608" i="1" s="1"/>
  <c r="L607" i="1" l="1"/>
  <c r="P607" i="1" s="1"/>
  <c r="L606" i="1" l="1"/>
  <c r="P606" i="1" s="1"/>
  <c r="Q606" i="1" s="1"/>
  <c r="L605" i="1" l="1"/>
  <c r="P605" i="1" s="1"/>
  <c r="Q605" i="1" s="1"/>
  <c r="L604" i="1" l="1"/>
  <c r="P604" i="1" s="1"/>
  <c r="Q604" i="1" s="1"/>
  <c r="L603" i="1" l="1"/>
  <c r="P603" i="1" s="1"/>
  <c r="Q603" i="1" s="1"/>
  <c r="L602" i="1" l="1"/>
  <c r="P602" i="1" s="1"/>
  <c r="Q602" i="1" s="1"/>
  <c r="L601" i="1" l="1"/>
  <c r="P601" i="1" s="1"/>
  <c r="Q601" i="1" s="1"/>
  <c r="L600" i="1" l="1"/>
  <c r="P600" i="1" s="1"/>
  <c r="Q600" i="1" s="1"/>
  <c r="L599" i="1" l="1"/>
  <c r="P599" i="1" s="1"/>
  <c r="Q599" i="1" s="1"/>
  <c r="L598" i="1" l="1"/>
  <c r="P598" i="1" s="1"/>
  <c r="Q598" i="1" s="1"/>
  <c r="L597" i="1" l="1"/>
  <c r="P597" i="1" s="1"/>
  <c r="Q597" i="1" s="1"/>
  <c r="L596" i="1" l="1"/>
  <c r="P596" i="1" s="1"/>
  <c r="Q596" i="1" s="1"/>
  <c r="L595" i="1" l="1"/>
  <c r="P595" i="1" s="1"/>
  <c r="Q595" i="1" s="1"/>
  <c r="L594" i="1" l="1"/>
  <c r="P594" i="1" s="1"/>
  <c r="Q594" i="1" s="1"/>
  <c r="L593" i="1" l="1"/>
  <c r="P593" i="1" s="1"/>
  <c r="Q593" i="1" s="1"/>
  <c r="L592" i="1" l="1"/>
  <c r="P592" i="1" s="1"/>
  <c r="Q592" i="1" s="1"/>
  <c r="L591" i="1" l="1"/>
  <c r="P591" i="1" s="1"/>
  <c r="L590" i="1" l="1"/>
  <c r="P590" i="1" s="1"/>
  <c r="Q590" i="1" s="1"/>
  <c r="L589" i="1" l="1"/>
  <c r="P589" i="1" s="1"/>
  <c r="Q589" i="1" s="1"/>
  <c r="L588" i="1" l="1"/>
  <c r="P588" i="1" s="1"/>
  <c r="Q588" i="1" s="1"/>
  <c r="L587" i="1" l="1"/>
  <c r="P587" i="1" s="1"/>
  <c r="Q587" i="1" s="1"/>
  <c r="L586" i="1" l="1"/>
  <c r="P586" i="1" s="1"/>
  <c r="Q586" i="1" s="1"/>
  <c r="L585" i="1" l="1"/>
  <c r="P585" i="1" s="1"/>
  <c r="Q585" i="1" s="1"/>
  <c r="L584" i="1" l="1"/>
  <c r="P584" i="1" s="1"/>
  <c r="Q584" i="1" s="1"/>
  <c r="L578" i="1" l="1"/>
  <c r="P578" i="1" s="1"/>
  <c r="Q578" i="1" s="1"/>
  <c r="L576" i="1" l="1"/>
  <c r="P576" i="1" s="1"/>
  <c r="Q576" i="1" s="1"/>
  <c r="L575" i="1" l="1"/>
  <c r="P575" i="1" s="1"/>
  <c r="Q575" i="1" s="1"/>
  <c r="L571" i="1" l="1"/>
  <c r="P571" i="1" s="1"/>
  <c r="Q571" i="1" s="1"/>
  <c r="L570" i="1" l="1"/>
  <c r="P570" i="1" s="1"/>
  <c r="Q570" i="1" s="1"/>
  <c r="L569" i="1" l="1"/>
  <c r="P569" i="1" s="1"/>
  <c r="Q569" i="1" s="1"/>
  <c r="L568" i="1" l="1"/>
  <c r="P568" i="1" s="1"/>
  <c r="Q568" i="1" s="1"/>
  <c r="L567" i="1" l="1"/>
  <c r="P567" i="1" s="1"/>
  <c r="Q567" i="1" s="1"/>
  <c r="L566" i="1" l="1"/>
  <c r="P566" i="1" s="1"/>
  <c r="Q566" i="1" s="1"/>
  <c r="L565" i="1" l="1"/>
  <c r="P565" i="1" s="1"/>
  <c r="Q565" i="1" s="1"/>
  <c r="L564" i="1" l="1"/>
  <c r="P564" i="1" s="1"/>
  <c r="Q564" i="1" s="1"/>
  <c r="L563" i="1" l="1"/>
  <c r="P563" i="1" s="1"/>
  <c r="Q563" i="1" s="1"/>
  <c r="L562" i="1" l="1"/>
  <c r="P562" i="1" s="1"/>
  <c r="Q562" i="1" s="1"/>
  <c r="L561" i="1" l="1"/>
  <c r="P561" i="1" s="1"/>
  <c r="Q561" i="1" s="1"/>
  <c r="L560" i="1" l="1"/>
  <c r="P560" i="1" s="1"/>
  <c r="Q560" i="1" s="1"/>
  <c r="L559" i="1" l="1"/>
  <c r="P559" i="1" s="1"/>
  <c r="Q559" i="1" s="1"/>
  <c r="L558" i="1" l="1"/>
  <c r="P558" i="1" s="1"/>
  <c r="Q558" i="1" s="1"/>
  <c r="L557" i="1" l="1"/>
  <c r="P557" i="1" s="1"/>
  <c r="Q557" i="1" s="1"/>
  <c r="L556" i="1" l="1"/>
  <c r="P556" i="1" s="1"/>
  <c r="Q556" i="1" s="1"/>
  <c r="L555" i="1" l="1"/>
  <c r="P555" i="1" s="1"/>
  <c r="Q555" i="1" s="1"/>
  <c r="L554" i="1" l="1"/>
  <c r="P554" i="1" s="1"/>
  <c r="Q554" i="1" s="1"/>
  <c r="L553" i="1" l="1"/>
  <c r="P553" i="1" s="1"/>
  <c r="Q553" i="1" s="1"/>
  <c r="L552" i="1" l="1"/>
  <c r="P552" i="1" s="1"/>
  <c r="Q552" i="1" s="1"/>
  <c r="L551" i="1" l="1"/>
  <c r="P551" i="1" s="1"/>
  <c r="Q551" i="1" s="1"/>
  <c r="L550" i="1" l="1"/>
  <c r="P550" i="1" s="1"/>
  <c r="Q550" i="1" s="1"/>
  <c r="L549" i="1" l="1"/>
  <c r="P549" i="1" s="1"/>
  <c r="Q549" i="1" s="1"/>
  <c r="L548" i="1" l="1"/>
  <c r="P548" i="1" s="1"/>
  <c r="Q548" i="1" s="1"/>
  <c r="L547" i="1" l="1"/>
  <c r="P547" i="1" s="1"/>
  <c r="Q547" i="1" s="1"/>
  <c r="L546" i="1" l="1"/>
  <c r="P546" i="1" s="1"/>
  <c r="Q546" i="1" s="1"/>
  <c r="L545" i="1" l="1"/>
  <c r="P545" i="1" s="1"/>
  <c r="Q545" i="1" s="1"/>
  <c r="L544" i="1" l="1"/>
  <c r="P544" i="1" s="1"/>
  <c r="Q544" i="1" s="1"/>
  <c r="L543" i="1" l="1"/>
  <c r="P543" i="1" s="1"/>
  <c r="Q543" i="1" s="1"/>
  <c r="L542" i="1" l="1"/>
  <c r="P542" i="1" s="1"/>
  <c r="Q542" i="1" s="1"/>
  <c r="L541" i="1" l="1"/>
  <c r="P541" i="1" s="1"/>
  <c r="Q541" i="1" s="1"/>
  <c r="L540" i="1" l="1"/>
  <c r="P540" i="1" s="1"/>
  <c r="Q540" i="1" s="1"/>
  <c r="L539" i="1" l="1"/>
  <c r="P539" i="1" s="1"/>
  <c r="Q539" i="1" s="1"/>
  <c r="L535" i="1" l="1"/>
  <c r="P535" i="1" s="1"/>
  <c r="Q535" i="1" s="1"/>
  <c r="L534" i="1" l="1"/>
  <c r="P534" i="1" s="1"/>
  <c r="Q534" i="1" s="1"/>
  <c r="L530" i="1" l="1"/>
  <c r="P530" i="1" s="1"/>
  <c r="Q530" i="1" s="1"/>
  <c r="L529" i="1" l="1"/>
  <c r="L528" i="1" l="1"/>
  <c r="P528" i="1" s="1"/>
  <c r="Q528" i="1" s="1"/>
  <c r="P529" i="1"/>
  <c r="Q529" i="1" l="1"/>
  <c r="L527" i="1"/>
  <c r="P527" i="1" s="1"/>
  <c r="Q527" i="1" s="1"/>
  <c r="L526" i="1" l="1"/>
  <c r="P526" i="1" s="1"/>
  <c r="Q526" i="1" s="1"/>
  <c r="L525" i="1" l="1"/>
  <c r="P525" i="1" s="1"/>
  <c r="L524" i="1" l="1"/>
  <c r="P524" i="1" s="1"/>
  <c r="L523" i="1" l="1"/>
  <c r="P523" i="1" s="1"/>
  <c r="L522" i="1" l="1"/>
  <c r="P522" i="1" s="1"/>
  <c r="Q522" i="1" s="1"/>
  <c r="L521" i="1" l="1"/>
  <c r="P521" i="1" s="1"/>
  <c r="Q521" i="1" s="1"/>
  <c r="L520" i="1" l="1"/>
  <c r="P520" i="1" s="1"/>
  <c r="Q520" i="1" s="1"/>
  <c r="L519" i="1" l="1"/>
  <c r="P519" i="1" s="1"/>
  <c r="Q519" i="1" s="1"/>
  <c r="L518" i="1" l="1"/>
  <c r="P518" i="1" s="1"/>
  <c r="Q518" i="1" s="1"/>
  <c r="L517" i="1" l="1"/>
  <c r="P517" i="1" s="1"/>
  <c r="Q517" i="1" s="1"/>
  <c r="L516" i="1" l="1"/>
  <c r="L515" i="1" l="1"/>
  <c r="P516" i="1"/>
  <c r="Q516" i="1" l="1"/>
  <c r="P515" i="1"/>
  <c r="L514" i="1"/>
  <c r="Q515" i="1" l="1"/>
  <c r="L513" i="1"/>
  <c r="P514" i="1"/>
  <c r="L512" i="1" l="1"/>
  <c r="P512" i="1" s="1"/>
  <c r="Q512" i="1" s="1"/>
  <c r="P513" i="1"/>
  <c r="Q514" i="1"/>
  <c r="Q513" i="1" l="1"/>
  <c r="L511" i="1"/>
  <c r="P511" i="1" l="1"/>
  <c r="L510" i="1"/>
  <c r="P510" i="1" l="1"/>
  <c r="L509" i="1"/>
  <c r="P509" i="1" s="1"/>
  <c r="Q509" i="1" s="1"/>
  <c r="Q511" i="1"/>
  <c r="L508" i="1" l="1"/>
  <c r="P508" i="1" s="1"/>
  <c r="Q508" i="1" s="1"/>
  <c r="Q510" i="1"/>
  <c r="L507" i="1" l="1"/>
  <c r="P507" i="1" s="1"/>
  <c r="Q507" i="1" s="1"/>
  <c r="L506" i="1" l="1"/>
  <c r="P506" i="1" s="1"/>
  <c r="Q506" i="1" s="1"/>
  <c r="L505" i="1" l="1"/>
  <c r="P505" i="1" s="1"/>
  <c r="Q505" i="1" s="1"/>
  <c r="L504" i="1" l="1"/>
  <c r="P504" i="1" s="1"/>
  <c r="Q504" i="1" s="1"/>
  <c r="L503" i="1" l="1"/>
  <c r="P503" i="1" s="1"/>
  <c r="Q503" i="1" s="1"/>
  <c r="L502" i="1" l="1"/>
  <c r="P502" i="1" s="1"/>
  <c r="Q502" i="1" s="1"/>
  <c r="L501" i="1" l="1"/>
  <c r="P501" i="1" s="1"/>
  <c r="Q501" i="1" s="1"/>
  <c r="L500" i="1" l="1"/>
  <c r="P500" i="1" s="1"/>
  <c r="Q500" i="1" s="1"/>
  <c r="L499" i="1" l="1"/>
  <c r="P499" i="1" s="1"/>
  <c r="Q499" i="1" s="1"/>
  <c r="L498" i="1" l="1"/>
  <c r="P498" i="1" s="1"/>
  <c r="Q498" i="1" s="1"/>
  <c r="L497" i="1" l="1"/>
  <c r="P497" i="1" s="1"/>
  <c r="Q497" i="1" s="1"/>
  <c r="L490" i="1" l="1"/>
  <c r="P490" i="1" s="1"/>
  <c r="Q490" i="1" s="1"/>
  <c r="L488" i="1" l="1"/>
  <c r="P488" i="1" s="1"/>
  <c r="Q488" i="1" s="1"/>
  <c r="L487" i="1" l="1"/>
  <c r="P487" i="1" s="1"/>
  <c r="Q487" i="1" s="1"/>
  <c r="L486" i="1" l="1"/>
  <c r="P486" i="1" s="1"/>
  <c r="Q486" i="1" s="1"/>
  <c r="L485" i="1" l="1"/>
  <c r="P485" i="1" s="1"/>
  <c r="Q485" i="1" s="1"/>
  <c r="L481" i="1" l="1"/>
  <c r="P481" i="1" s="1"/>
  <c r="Q481" i="1" s="1"/>
  <c r="L480" i="1" l="1"/>
  <c r="P480" i="1" s="1"/>
  <c r="Q480" i="1" s="1"/>
  <c r="L479" i="1" l="1"/>
  <c r="P479" i="1" s="1"/>
  <c r="Q479" i="1" s="1"/>
  <c r="L478" i="1" l="1"/>
  <c r="P478" i="1" s="1"/>
  <c r="Q478" i="1" s="1"/>
  <c r="L477" i="1" l="1"/>
  <c r="P477" i="1" s="1"/>
  <c r="Q477" i="1" s="1"/>
  <c r="L476" i="1" l="1"/>
  <c r="P476" i="1" l="1"/>
  <c r="Q476" i="1" l="1"/>
  <c r="L472" i="1" l="1"/>
  <c r="P472" i="1" s="1"/>
  <c r="Q472" i="1" s="1"/>
  <c r="L471" i="1" l="1"/>
  <c r="L470" i="1" l="1"/>
  <c r="P470" i="1" s="1"/>
  <c r="Q470" i="1" s="1"/>
  <c r="P471" i="1"/>
  <c r="Q471" i="1" l="1"/>
  <c r="L469" i="1"/>
  <c r="P469" i="1" s="1"/>
  <c r="Q469" i="1" s="1"/>
  <c r="L468" i="1" l="1"/>
  <c r="P468" i="1" s="1"/>
  <c r="Q468" i="1" s="1"/>
  <c r="L467" i="1" l="1"/>
  <c r="P467" i="1" s="1"/>
  <c r="Q467" i="1" s="1"/>
  <c r="L466" i="1" l="1"/>
  <c r="P466" i="1" s="1"/>
  <c r="Q466" i="1" s="1"/>
  <c r="L465" i="1" l="1"/>
  <c r="P465" i="1" s="1"/>
  <c r="Q465" i="1" s="1"/>
  <c r="L464" i="1" l="1"/>
  <c r="P464" i="1" s="1"/>
  <c r="Q464" i="1" s="1"/>
  <c r="L463" i="1" l="1"/>
  <c r="P463" i="1" s="1"/>
  <c r="Q463" i="1" s="1"/>
  <c r="L462" i="1" l="1"/>
  <c r="P462" i="1" s="1"/>
  <c r="Q462" i="1" s="1"/>
  <c r="L461" i="1" l="1"/>
  <c r="L460" i="1" l="1"/>
  <c r="P460" i="1" s="1"/>
  <c r="Q460" i="1" s="1"/>
  <c r="P461" i="1"/>
  <c r="Q461" i="1" l="1"/>
  <c r="L459" i="1"/>
  <c r="P459" i="1" s="1"/>
  <c r="Q459" i="1" s="1"/>
  <c r="L458" i="1" l="1"/>
  <c r="P458" i="1" s="1"/>
  <c r="Q458" i="1" s="1"/>
  <c r="L457" i="1" l="1"/>
  <c r="P457" i="1" s="1"/>
  <c r="Q457" i="1" s="1"/>
  <c r="L456" i="1" l="1"/>
  <c r="P456" i="1" s="1"/>
  <c r="Q456" i="1" s="1"/>
  <c r="L455" i="1" l="1"/>
  <c r="L454" i="1" l="1"/>
  <c r="P454" i="1" s="1"/>
  <c r="Q454" i="1" s="1"/>
  <c r="P455" i="1"/>
  <c r="Q455" i="1" l="1"/>
  <c r="L453" i="1"/>
  <c r="P453" i="1" s="1"/>
  <c r="Q453" i="1" s="1"/>
  <c r="L452" i="1" l="1"/>
  <c r="P452" i="1" s="1"/>
  <c r="Q452" i="1" s="1"/>
  <c r="L451" i="1" l="1"/>
  <c r="P451" i="1" s="1"/>
  <c r="Q451" i="1" s="1"/>
  <c r="L450" i="1" l="1"/>
  <c r="P450" i="1" s="1"/>
  <c r="Q450" i="1" s="1"/>
  <c r="L449" i="1" l="1"/>
  <c r="P449" i="1" s="1"/>
  <c r="Q449" i="1" s="1"/>
  <c r="L448" i="1" l="1"/>
  <c r="P448" i="1" s="1"/>
  <c r="Q448" i="1" s="1"/>
  <c r="L447" i="1" l="1"/>
  <c r="P447" i="1" s="1"/>
  <c r="Q447" i="1" s="1"/>
  <c r="L446" i="1" l="1"/>
  <c r="P446" i="1" s="1"/>
  <c r="Q446" i="1" s="1"/>
  <c r="L445" i="1" l="1"/>
  <c r="P445" i="1" s="1"/>
  <c r="Q445" i="1" s="1"/>
  <c r="L444" i="1" l="1"/>
  <c r="P444" i="1" s="1"/>
  <c r="Q444" i="1" s="1"/>
  <c r="L443" i="1" l="1"/>
  <c r="P443" i="1" s="1"/>
  <c r="Q443" i="1" s="1"/>
  <c r="L442" i="1" l="1"/>
  <c r="P442" i="1" s="1"/>
  <c r="Q442" i="1" s="1"/>
  <c r="L441" i="1" l="1"/>
  <c r="P441" i="1" s="1"/>
  <c r="Q441" i="1" s="1"/>
  <c r="L440" i="1" l="1"/>
  <c r="P440" i="1" s="1"/>
  <c r="Q440" i="1" s="1"/>
  <c r="L439" i="1" l="1"/>
  <c r="P439" i="1" s="1"/>
  <c r="Q439" i="1" s="1"/>
  <c r="L438" i="1" l="1"/>
  <c r="P438" i="1" s="1"/>
  <c r="Q438" i="1" s="1"/>
  <c r="L437" i="1" l="1"/>
  <c r="P437" i="1" s="1"/>
  <c r="Q437" i="1" s="1"/>
  <c r="L436" i="1" l="1"/>
  <c r="P436" i="1" s="1"/>
  <c r="Q436" i="1" s="1"/>
  <c r="L435" i="1" l="1"/>
  <c r="P435" i="1" s="1"/>
  <c r="Q435" i="1" s="1"/>
  <c r="L429" i="1" l="1"/>
  <c r="P429" i="1" s="1"/>
  <c r="L428" i="1" l="1"/>
  <c r="P428" i="1" s="1"/>
  <c r="Q428" i="1" s="1"/>
  <c r="L425" i="1" l="1"/>
  <c r="P425" i="1" s="1"/>
  <c r="Q425" i="1" s="1"/>
  <c r="L422" i="1" l="1"/>
  <c r="P422" i="1" s="1"/>
  <c r="Q422" i="1" s="1"/>
  <c r="L421" i="1" l="1"/>
  <c r="P421" i="1" s="1"/>
  <c r="Q421" i="1" s="1"/>
  <c r="L420" i="1" l="1"/>
  <c r="P420" i="1" s="1"/>
  <c r="Q420" i="1" s="1"/>
  <c r="L416" i="1" l="1"/>
  <c r="P416" i="1" s="1"/>
  <c r="Q416" i="1" s="1"/>
  <c r="L415" i="1" l="1"/>
  <c r="P415" i="1" l="1"/>
  <c r="L414" i="1"/>
  <c r="P414" i="1" s="1"/>
  <c r="Q414" i="1" s="1"/>
  <c r="L413" i="1" l="1"/>
  <c r="P413" i="1" s="1"/>
  <c r="Q413" i="1" s="1"/>
  <c r="Q415" i="1"/>
  <c r="L412" i="1" l="1"/>
  <c r="P412" i="1" s="1"/>
  <c r="L411" i="1" l="1"/>
  <c r="P411" i="1" s="1"/>
  <c r="Q411" i="1" s="1"/>
  <c r="L410" i="1" l="1"/>
  <c r="P410" i="1" s="1"/>
  <c r="Q410" i="1" s="1"/>
  <c r="L409" i="1" l="1"/>
  <c r="P409" i="1" s="1"/>
  <c r="Q409" i="1" s="1"/>
  <c r="L408" i="1" l="1"/>
  <c r="P408" i="1" s="1"/>
  <c r="Q408" i="1" s="1"/>
  <c r="L407" i="1" l="1"/>
  <c r="P407" i="1" s="1"/>
  <c r="Q407" i="1" s="1"/>
  <c r="L406" i="1" l="1"/>
  <c r="P406" i="1" s="1"/>
  <c r="Q406" i="1" s="1"/>
  <c r="L405" i="1" l="1"/>
  <c r="P405" i="1" s="1"/>
  <c r="Q405" i="1" s="1"/>
  <c r="L404" i="1" l="1"/>
  <c r="P404" i="1" s="1"/>
  <c r="Q404" i="1" s="1"/>
  <c r="L403" i="1" l="1"/>
  <c r="P403" i="1" s="1"/>
  <c r="Q403" i="1" s="1"/>
  <c r="L402" i="1" l="1"/>
  <c r="P402" i="1" s="1"/>
  <c r="Q402" i="1" s="1"/>
  <c r="L401" i="1" l="1"/>
  <c r="P401" i="1" s="1"/>
  <c r="Q401" i="1" s="1"/>
  <c r="L400" i="1" l="1"/>
  <c r="P400" i="1" s="1"/>
  <c r="Q400" i="1" s="1"/>
  <c r="L399" i="1" l="1"/>
  <c r="P399" i="1" s="1"/>
  <c r="Q399" i="1" s="1"/>
  <c r="L398" i="1" l="1"/>
  <c r="P398" i="1" s="1"/>
  <c r="Q398" i="1" s="1"/>
  <c r="L397" i="1" l="1"/>
  <c r="L396" i="1" l="1"/>
  <c r="P396" i="1" s="1"/>
  <c r="Q396" i="1" s="1"/>
  <c r="P397" i="1"/>
  <c r="Q397" i="1" l="1"/>
  <c r="L395" i="1"/>
  <c r="P395" i="1" s="1"/>
  <c r="Q395" i="1" s="1"/>
  <c r="L394" i="1" l="1"/>
  <c r="P394" i="1" s="1"/>
  <c r="Q394" i="1" s="1"/>
  <c r="L393" i="1" l="1"/>
  <c r="P393" i="1" s="1"/>
  <c r="Q393" i="1" s="1"/>
  <c r="L392" i="1" l="1"/>
  <c r="P392" i="1" s="1"/>
  <c r="Q392" i="1" s="1"/>
  <c r="L391" i="1" l="1"/>
  <c r="P391" i="1" s="1"/>
  <c r="Q391" i="1" s="1"/>
  <c r="L390" i="1" l="1"/>
  <c r="P390" i="1" s="1"/>
  <c r="Q390" i="1" s="1"/>
  <c r="L389" i="1" l="1"/>
  <c r="P389" i="1" s="1"/>
  <c r="Q389" i="1" s="1"/>
  <c r="L388" i="1" l="1"/>
  <c r="P388" i="1" s="1"/>
  <c r="Q388" i="1" s="1"/>
  <c r="L387" i="1" l="1"/>
  <c r="P387" i="1" s="1"/>
  <c r="Q387" i="1" s="1"/>
  <c r="L386" i="1" l="1"/>
  <c r="P386" i="1" s="1"/>
  <c r="Q386" i="1" s="1"/>
  <c r="L385" i="1" l="1"/>
  <c r="P385" i="1" s="1"/>
  <c r="Q385" i="1" s="1"/>
  <c r="L384" i="1" l="1"/>
  <c r="P384" i="1" s="1"/>
  <c r="Q384" i="1" s="1"/>
  <c r="L377" i="1" l="1"/>
  <c r="P377" i="1" s="1"/>
  <c r="Q377" i="1" s="1"/>
  <c r="L374" i="1" l="1"/>
  <c r="P374" i="1" s="1"/>
  <c r="Q374" i="1" s="1"/>
  <c r="L373" i="1" l="1"/>
  <c r="P373" i="1" s="1"/>
  <c r="Q373" i="1" s="1"/>
  <c r="L369" i="1" l="1"/>
  <c r="P369" i="1" s="1"/>
  <c r="Q369" i="1" s="1"/>
  <c r="L368" i="1" l="1"/>
  <c r="P368" i="1" s="1"/>
  <c r="Q368" i="1" s="1"/>
  <c r="L367" i="1" l="1"/>
  <c r="P367" i="1" s="1"/>
  <c r="Q367" i="1" s="1"/>
  <c r="L366" i="1" l="1"/>
  <c r="P366" i="1" s="1"/>
  <c r="Q366" i="1" s="1"/>
  <c r="L365" i="1" l="1"/>
  <c r="P365" i="1" s="1"/>
  <c r="Q365" i="1" s="1"/>
  <c r="L364" i="1" l="1"/>
  <c r="P364" i="1" s="1"/>
  <c r="Q364" i="1" s="1"/>
  <c r="L363" i="1" l="1"/>
  <c r="P363" i="1" s="1"/>
  <c r="Q363" i="1" s="1"/>
  <c r="L362" i="1" l="1"/>
  <c r="P362" i="1" s="1"/>
  <c r="Q362" i="1" s="1"/>
  <c r="L361" i="1" l="1"/>
  <c r="P361" i="1" s="1"/>
  <c r="Q361" i="1" s="1"/>
  <c r="L360" i="1" l="1"/>
  <c r="P360" i="1" s="1"/>
  <c r="Q360" i="1" s="1"/>
  <c r="L359" i="1" l="1"/>
  <c r="P359" i="1" s="1"/>
  <c r="Q359" i="1" s="1"/>
  <c r="L358" i="1" l="1"/>
  <c r="P358" i="1" s="1"/>
  <c r="Q358" i="1" s="1"/>
  <c r="L357" i="1" l="1"/>
  <c r="P357" i="1" s="1"/>
  <c r="Q357" i="1" s="1"/>
  <c r="L356" i="1" l="1"/>
  <c r="P356" i="1" s="1"/>
  <c r="Q356" i="1" s="1"/>
  <c r="L355" i="1" l="1"/>
  <c r="P355" i="1" s="1"/>
  <c r="Q355" i="1" s="1"/>
  <c r="L354" i="1" l="1"/>
  <c r="P354" i="1" s="1"/>
  <c r="Q354" i="1" s="1"/>
  <c r="L353" i="1" l="1"/>
  <c r="P353" i="1" s="1"/>
  <c r="Q353" i="1" s="1"/>
  <c r="L352" i="1" l="1"/>
  <c r="P352" i="1" s="1"/>
  <c r="Q352" i="1" s="1"/>
  <c r="L351" i="1" l="1"/>
  <c r="P351" i="1" s="1"/>
  <c r="Q351" i="1" s="1"/>
  <c r="L350" i="1" l="1"/>
  <c r="P350" i="1" s="1"/>
  <c r="Q350" i="1" s="1"/>
  <c r="L349" i="1" l="1"/>
  <c r="P349" i="1" s="1"/>
  <c r="Q349" i="1" s="1"/>
  <c r="L348" i="1" l="1"/>
  <c r="P348" i="1" s="1"/>
  <c r="Q348" i="1" s="1"/>
  <c r="L347" i="1" l="1"/>
  <c r="P347" i="1" s="1"/>
  <c r="Q347" i="1" s="1"/>
  <c r="L340" i="1" l="1"/>
  <c r="P340" i="1" s="1"/>
  <c r="Q340" i="1" s="1"/>
  <c r="L337" i="1" l="1"/>
  <c r="P337" i="1" s="1"/>
  <c r="Q337" i="1" s="1"/>
  <c r="L336" i="1" l="1"/>
  <c r="P336" i="1" s="1"/>
  <c r="Q336" i="1" s="1"/>
  <c r="L332" i="1" l="1"/>
  <c r="P332" i="1" s="1"/>
  <c r="Q332" i="1" s="1"/>
  <c r="L331" i="1" l="1"/>
  <c r="P331" i="1" s="1"/>
  <c r="Q331" i="1" s="1"/>
  <c r="L330" i="1" l="1"/>
  <c r="P330" i="1" s="1"/>
  <c r="Q330" i="1" s="1"/>
  <c r="L329" i="1" l="1"/>
  <c r="P329" i="1" s="1"/>
  <c r="Q329" i="1" s="1"/>
  <c r="L328" i="1" l="1"/>
  <c r="P328" i="1" s="1"/>
  <c r="Q328" i="1" s="1"/>
  <c r="L327" i="1" l="1"/>
  <c r="P327" i="1" s="1"/>
  <c r="Q327" i="1" s="1"/>
  <c r="L326" i="1" l="1"/>
  <c r="P326" i="1" s="1"/>
  <c r="Q326" i="1" s="1"/>
  <c r="L325" i="1" l="1"/>
  <c r="P325" i="1" s="1"/>
  <c r="Q325" i="1" s="1"/>
  <c r="L324" i="1" l="1"/>
  <c r="P324" i="1" s="1"/>
  <c r="Q324" i="1" s="1"/>
  <c r="L323" i="1" l="1"/>
  <c r="P323" i="1" s="1"/>
  <c r="Q323" i="1" s="1"/>
  <c r="L322" i="1" l="1"/>
  <c r="P322" i="1" s="1"/>
  <c r="Q322" i="1" s="1"/>
  <c r="L321" i="1" l="1"/>
  <c r="P321" i="1" s="1"/>
  <c r="Q321" i="1" s="1"/>
  <c r="L320" i="1" l="1"/>
  <c r="P320" i="1" s="1"/>
  <c r="Q320" i="1" s="1"/>
  <c r="L319" i="1" l="1"/>
  <c r="P319" i="1" s="1"/>
  <c r="Q319" i="1" s="1"/>
  <c r="L318" i="1" l="1"/>
  <c r="P318" i="1" s="1"/>
  <c r="Q318" i="1" s="1"/>
  <c r="L317" i="1" l="1"/>
  <c r="P317" i="1" s="1"/>
  <c r="Q317" i="1" s="1"/>
  <c r="L316" i="1" l="1"/>
  <c r="P316" i="1" s="1"/>
  <c r="Q316" i="1" s="1"/>
  <c r="L315" i="1" l="1"/>
  <c r="P315" i="1" s="1"/>
  <c r="Q315" i="1" s="1"/>
  <c r="L314" i="1" l="1"/>
  <c r="P314" i="1" s="1"/>
  <c r="Q314" i="1" s="1"/>
  <c r="L313" i="1" l="1"/>
  <c r="P313" i="1" s="1"/>
  <c r="Q313" i="1" s="1"/>
  <c r="L312" i="1" l="1"/>
  <c r="P312" i="1" s="1"/>
  <c r="Q312" i="1" s="1"/>
  <c r="L311" i="1" l="1"/>
  <c r="P311" i="1" s="1"/>
  <c r="Q311" i="1" s="1"/>
  <c r="L310" i="1" l="1"/>
  <c r="P310" i="1" s="1"/>
  <c r="Q310" i="1" s="1"/>
  <c r="L303" i="1" l="1"/>
  <c r="P303" i="1" s="1"/>
  <c r="Q303" i="1" s="1"/>
  <c r="L300" i="1" l="1"/>
  <c r="P300" i="1" s="1"/>
  <c r="Q300" i="1" s="1"/>
  <c r="L299" i="1" l="1"/>
  <c r="P299" i="1" s="1"/>
  <c r="Q299" i="1" s="1"/>
  <c r="L295" i="1" l="1"/>
  <c r="P295" i="1" s="1"/>
  <c r="Q295" i="1" s="1"/>
  <c r="L294" i="1" l="1"/>
  <c r="P294" i="1" s="1"/>
  <c r="Q294" i="1" s="1"/>
  <c r="L293" i="1" l="1"/>
  <c r="P293" i="1" s="1"/>
  <c r="Q293" i="1" s="1"/>
  <c r="L292" i="1" l="1"/>
  <c r="P292" i="1" s="1"/>
  <c r="Q292" i="1" s="1"/>
  <c r="L291" i="1" l="1"/>
  <c r="P291" i="1" s="1"/>
  <c r="Q291" i="1" s="1"/>
  <c r="L290" i="1" l="1"/>
  <c r="P290" i="1" s="1"/>
  <c r="Q290" i="1" s="1"/>
  <c r="L289" i="1" l="1"/>
  <c r="P289" i="1" s="1"/>
  <c r="Q289" i="1" s="1"/>
  <c r="L288" i="1" l="1"/>
  <c r="P288" i="1" s="1"/>
  <c r="Q288" i="1" s="1"/>
  <c r="L287" i="1" l="1"/>
  <c r="P287" i="1" s="1"/>
  <c r="Q287" i="1" s="1"/>
  <c r="L286" i="1" l="1"/>
  <c r="P286" i="1" s="1"/>
  <c r="Q286" i="1" s="1"/>
  <c r="L285" i="1" l="1"/>
  <c r="P285" i="1" s="1"/>
  <c r="Q285" i="1" s="1"/>
  <c r="L284" i="1" l="1"/>
  <c r="P284" i="1" s="1"/>
  <c r="Q284" i="1" s="1"/>
  <c r="L283" i="1" l="1"/>
  <c r="P283" i="1" s="1"/>
  <c r="Q283" i="1" s="1"/>
  <c r="L282" i="1" l="1"/>
  <c r="P282" i="1" s="1"/>
  <c r="Q282" i="1" s="1"/>
  <c r="L281" i="1" l="1"/>
  <c r="P281" i="1" s="1"/>
  <c r="Q281" i="1" s="1"/>
  <c r="L280" i="1" l="1"/>
  <c r="P280" i="1" s="1"/>
  <c r="Q280" i="1" s="1"/>
  <c r="L279" i="1" l="1"/>
  <c r="P279" i="1" s="1"/>
  <c r="Q279" i="1" s="1"/>
  <c r="L278" i="1" l="1"/>
  <c r="P278" i="1" s="1"/>
  <c r="Q278" i="1" s="1"/>
  <c r="L277" i="1" l="1"/>
  <c r="P277" i="1" s="1"/>
  <c r="Q277" i="1" s="1"/>
  <c r="L276" i="1" l="1"/>
  <c r="P276" i="1" s="1"/>
  <c r="Q276" i="1" s="1"/>
  <c r="L275" i="1" l="1"/>
  <c r="P275" i="1" s="1"/>
  <c r="Q275" i="1" s="1"/>
  <c r="L274" i="1" l="1"/>
  <c r="P274" i="1" s="1"/>
  <c r="Q274" i="1" s="1"/>
  <c r="L273" i="1" l="1"/>
  <c r="P273" i="1" s="1"/>
  <c r="Q273" i="1" s="1"/>
  <c r="L272" i="1" l="1"/>
  <c r="P272" i="1" s="1"/>
  <c r="Q272" i="1" s="1"/>
  <c r="L265" i="1" l="1"/>
  <c r="P265" i="1" s="1"/>
  <c r="Q265" i="1" s="1"/>
  <c r="L262" i="1" l="1"/>
  <c r="P262" i="1" s="1"/>
  <c r="Q262" i="1" s="1"/>
  <c r="L261" i="1" l="1"/>
  <c r="P261" i="1" s="1"/>
  <c r="Q261" i="1" s="1"/>
  <c r="L257" i="1" l="1"/>
  <c r="P257" i="1" s="1"/>
  <c r="Q257" i="1" s="1"/>
  <c r="L256" i="1" l="1"/>
  <c r="P256" i="1" s="1"/>
  <c r="Q256" i="1" s="1"/>
  <c r="L255" i="1" l="1"/>
  <c r="P255" i="1" s="1"/>
  <c r="Q255" i="1" s="1"/>
  <c r="L254" i="1" l="1"/>
  <c r="P254" i="1" s="1"/>
  <c r="Q254" i="1" s="1"/>
  <c r="L253" i="1" l="1"/>
  <c r="P253" i="1" s="1"/>
  <c r="Q253" i="1" s="1"/>
  <c r="L252" i="1" l="1"/>
  <c r="P252" i="1" s="1"/>
  <c r="Q252" i="1" s="1"/>
  <c r="L251" i="1" l="1"/>
  <c r="P251" i="1" s="1"/>
  <c r="Q251" i="1" s="1"/>
  <c r="L250" i="1" l="1"/>
  <c r="P250" i="1" s="1"/>
  <c r="Q250" i="1" s="1"/>
  <c r="L249" i="1" l="1"/>
  <c r="P249" i="1" s="1"/>
  <c r="Q249" i="1" s="1"/>
  <c r="L248" i="1" l="1"/>
  <c r="P248" i="1" s="1"/>
  <c r="Q248" i="1" s="1"/>
  <c r="L247" i="1" l="1"/>
  <c r="P247" i="1" s="1"/>
  <c r="Q247" i="1" s="1"/>
  <c r="L246" i="1" l="1"/>
  <c r="P246" i="1" s="1"/>
  <c r="Q246" i="1" s="1"/>
  <c r="L245" i="1" l="1"/>
  <c r="P245" i="1" s="1"/>
  <c r="Q245" i="1" s="1"/>
  <c r="L244" i="1" l="1"/>
  <c r="P244" i="1" s="1"/>
  <c r="Q244" i="1" s="1"/>
  <c r="L243" i="1" l="1"/>
  <c r="P243" i="1" s="1"/>
  <c r="Q243" i="1" s="1"/>
  <c r="L242" i="1" l="1"/>
  <c r="P242" i="1" s="1"/>
  <c r="Q242" i="1" s="1"/>
  <c r="L241" i="1" l="1"/>
  <c r="P241" i="1" s="1"/>
  <c r="Q241" i="1" s="1"/>
  <c r="L240" i="1" l="1"/>
  <c r="P240" i="1" s="1"/>
  <c r="Q240" i="1" s="1"/>
  <c r="L239" i="1" l="1"/>
  <c r="P239" i="1" s="1"/>
  <c r="Q239" i="1" s="1"/>
  <c r="L232" i="1" l="1"/>
  <c r="P232" i="1" s="1"/>
  <c r="Q232" i="1" s="1"/>
  <c r="L229" i="1" l="1"/>
  <c r="P229" i="1" s="1"/>
  <c r="Q229" i="1" s="1"/>
  <c r="L228" i="1" l="1"/>
  <c r="P228" i="1" s="1"/>
  <c r="Q228" i="1" s="1"/>
  <c r="L227" i="1" l="1"/>
  <c r="P227" i="1" s="1"/>
  <c r="Q227" i="1" s="1"/>
  <c r="L223" i="1" l="1"/>
  <c r="P223" i="1" s="1"/>
  <c r="Q223" i="1" s="1"/>
  <c r="L222" i="1" l="1"/>
  <c r="P222" i="1" s="1"/>
  <c r="Q222" i="1" s="1"/>
  <c r="L221" i="1" l="1"/>
  <c r="P221" i="1" s="1"/>
  <c r="Q221" i="1" s="1"/>
  <c r="L220" i="1" l="1"/>
  <c r="P220" i="1" s="1"/>
  <c r="Q220" i="1" s="1"/>
  <c r="L219" i="1" l="1"/>
  <c r="P219" i="1" s="1"/>
  <c r="Q219" i="1" s="1"/>
  <c r="L218" i="1" l="1"/>
  <c r="P218" i="1" s="1"/>
  <c r="Q218" i="1" s="1"/>
  <c r="L211" i="1" l="1"/>
  <c r="P211" i="1" s="1"/>
  <c r="Q211" i="1" s="1"/>
  <c r="L208" i="1" l="1"/>
  <c r="P208" i="1" s="1"/>
  <c r="Q208" i="1" s="1"/>
  <c r="L207" i="1" l="1"/>
  <c r="P207" i="1" s="1"/>
  <c r="Q207" i="1" s="1"/>
  <c r="L203" i="1" l="1"/>
  <c r="P203" i="1" s="1"/>
  <c r="Q203" i="1" s="1"/>
  <c r="L202" i="1" l="1"/>
  <c r="P202" i="1" s="1"/>
  <c r="L201" i="1" l="1"/>
  <c r="P201" i="1" s="1"/>
  <c r="L200" i="1" l="1"/>
  <c r="P200" i="1" s="1"/>
  <c r="L199" i="1" l="1"/>
  <c r="P199" i="1" s="1"/>
  <c r="Q199" i="1" s="1"/>
  <c r="L198" i="1" l="1"/>
  <c r="P198" i="1" s="1"/>
  <c r="Q198" i="1" s="1"/>
  <c r="L197" i="1" l="1"/>
  <c r="P197" i="1" s="1"/>
  <c r="Q197" i="1" s="1"/>
  <c r="L196" i="1" l="1"/>
  <c r="P196" i="1" s="1"/>
  <c r="Q196" i="1" s="1"/>
  <c r="L195" i="1" l="1"/>
  <c r="P195" i="1" s="1"/>
  <c r="Q195" i="1" s="1"/>
  <c r="L194" i="1" l="1"/>
  <c r="P194" i="1" s="1"/>
  <c r="Q194" i="1" s="1"/>
  <c r="L193" i="1" l="1"/>
  <c r="P193" i="1" s="1"/>
  <c r="Q193" i="1" s="1"/>
  <c r="L192" i="1" l="1"/>
  <c r="P192" i="1" s="1"/>
  <c r="Q192" i="1" s="1"/>
  <c r="L191" i="1" l="1"/>
  <c r="P191" i="1" s="1"/>
  <c r="Q191" i="1" s="1"/>
  <c r="L190" i="1" l="1"/>
  <c r="P190" i="1" s="1"/>
  <c r="Q190" i="1" s="1"/>
  <c r="L189" i="1" l="1"/>
  <c r="P189" i="1" s="1"/>
  <c r="Q189" i="1" s="1"/>
  <c r="L188" i="1" l="1"/>
  <c r="P188" i="1" s="1"/>
  <c r="Q188" i="1" s="1"/>
  <c r="L187" i="1" l="1"/>
  <c r="P187" i="1" s="1"/>
  <c r="Q187" i="1" s="1"/>
  <c r="L186" i="1" l="1"/>
  <c r="P186" i="1" s="1"/>
  <c r="Q186" i="1" s="1"/>
  <c r="L185" i="1" l="1"/>
  <c r="P185" i="1" s="1"/>
  <c r="Q185" i="1" s="1"/>
  <c r="L184" i="1" l="1"/>
  <c r="P184" i="1" s="1"/>
  <c r="Q184" i="1" s="1"/>
  <c r="L183" i="1" l="1"/>
  <c r="P183" i="1" s="1"/>
  <c r="Q183" i="1" s="1"/>
  <c r="L182" i="1" l="1"/>
  <c r="P182" i="1" s="1"/>
  <c r="Q182" i="1" s="1"/>
  <c r="L181" i="1" l="1"/>
  <c r="P181" i="1" s="1"/>
  <c r="Q181" i="1" s="1"/>
  <c r="L180" i="1" l="1"/>
  <c r="P180" i="1" s="1"/>
  <c r="Q180" i="1" s="1"/>
  <c r="L174" i="1" l="1"/>
  <c r="P174" i="1" s="1"/>
  <c r="Q174" i="1" s="1"/>
  <c r="L173" i="1" l="1"/>
  <c r="P173" i="1" s="1"/>
  <c r="Q173" i="1" s="1"/>
  <c r="L172" i="1" l="1"/>
  <c r="P172" i="1" s="1"/>
  <c r="L171" i="1" l="1"/>
  <c r="P171" i="1" s="1"/>
  <c r="Q171" i="1" s="1"/>
  <c r="L167" i="1" l="1"/>
  <c r="P167" i="1" s="1"/>
  <c r="Q167" i="1" s="1"/>
  <c r="L166" i="1" l="1"/>
  <c r="P166" i="1" s="1"/>
  <c r="Q166" i="1" s="1"/>
  <c r="L165" i="1" l="1"/>
  <c r="P165" i="1" l="1"/>
  <c r="L164" i="1"/>
  <c r="P164" i="1" s="1"/>
  <c r="Q164" i="1" s="1"/>
  <c r="Q165" i="1" l="1"/>
  <c r="L163" i="1"/>
  <c r="P163" i="1" s="1"/>
  <c r="Q163" i="1" s="1"/>
  <c r="L162" i="1" l="1"/>
  <c r="P162" i="1" s="1"/>
  <c r="Q162" i="1" s="1"/>
  <c r="L161" i="1" l="1"/>
  <c r="P161" i="1" s="1"/>
  <c r="Q161" i="1" s="1"/>
  <c r="L160" i="1" l="1"/>
  <c r="P160" i="1" s="1"/>
  <c r="Q160" i="1" s="1"/>
  <c r="L159" i="1" l="1"/>
  <c r="P159" i="1" s="1"/>
  <c r="Q159" i="1" s="1"/>
  <c r="L158" i="1" l="1"/>
  <c r="P158" i="1" s="1"/>
  <c r="Q158" i="1" s="1"/>
  <c r="L157" i="1" l="1"/>
  <c r="P157" i="1" s="1"/>
  <c r="Q157" i="1" s="1"/>
  <c r="L156" i="1" l="1"/>
  <c r="P156" i="1" s="1"/>
  <c r="Q156" i="1" s="1"/>
  <c r="L155" i="1" l="1"/>
  <c r="P155" i="1" s="1"/>
  <c r="Q155" i="1" s="1"/>
  <c r="L154" i="1" l="1"/>
  <c r="P154" i="1" s="1"/>
  <c r="Q154" i="1" s="1"/>
  <c r="L153" i="1" l="1"/>
  <c r="P153" i="1" s="1"/>
  <c r="Q153" i="1" s="1"/>
  <c r="L152" i="1" l="1"/>
  <c r="P152" i="1" s="1"/>
  <c r="Q152" i="1" s="1"/>
  <c r="L151" i="1" l="1"/>
  <c r="P151" i="1" s="1"/>
  <c r="Q151" i="1" s="1"/>
  <c r="L150" i="1" l="1"/>
  <c r="P150" i="1" s="1"/>
  <c r="Q150" i="1" s="1"/>
  <c r="L149" i="1" l="1"/>
  <c r="P149" i="1" s="1"/>
  <c r="Q149" i="1" s="1"/>
  <c r="L148" i="1" l="1"/>
  <c r="P148" i="1" s="1"/>
  <c r="Q148" i="1" s="1"/>
  <c r="L147" i="1" l="1"/>
  <c r="P147" i="1" s="1"/>
  <c r="L146" i="1" l="1"/>
  <c r="P146" i="1" s="1"/>
  <c r="Q146" i="1" s="1"/>
  <c r="L145" i="1" l="1"/>
  <c r="P145" i="1" s="1"/>
  <c r="Q145" i="1" s="1"/>
  <c r="L144" i="1" l="1"/>
  <c r="P144" i="1" s="1"/>
  <c r="Q144" i="1" s="1"/>
  <c r="L143" i="1" l="1"/>
  <c r="P143" i="1" s="1"/>
  <c r="Q143" i="1" s="1"/>
  <c r="L142" i="1" l="1"/>
  <c r="P142" i="1" s="1"/>
  <c r="Q142" i="1" s="1"/>
  <c r="L141" i="1" l="1"/>
  <c r="P141" i="1" s="1"/>
  <c r="Q141" i="1" s="1"/>
  <c r="L140" i="1" l="1"/>
  <c r="P140" i="1" s="1"/>
  <c r="Q140" i="1" s="1"/>
  <c r="L139" i="1" l="1"/>
  <c r="P139" i="1" s="1"/>
  <c r="L135" i="1" l="1"/>
  <c r="P135" i="1" s="1"/>
  <c r="L134" i="1" l="1"/>
  <c r="P134" i="1" s="1"/>
  <c r="L133" i="1" l="1"/>
  <c r="P133" i="1" s="1"/>
  <c r="Q133" i="1" s="1"/>
  <c r="L130" i="1" l="1"/>
  <c r="P130" i="1" s="1"/>
  <c r="Q130" i="1" s="1"/>
  <c r="L127" i="1" l="1"/>
  <c r="P127" i="1" s="1"/>
  <c r="Q127" i="1" s="1"/>
  <c r="L126" i="1" l="1"/>
  <c r="P126" i="1" s="1"/>
  <c r="Q126" i="1" s="1"/>
  <c r="L122" i="1" l="1"/>
  <c r="P122" i="1" s="1"/>
  <c r="Q122" i="1" s="1"/>
  <c r="L121" i="1" l="1"/>
  <c r="P121" i="1" s="1"/>
  <c r="Q121" i="1" s="1"/>
  <c r="L120" i="1" l="1"/>
  <c r="P120" i="1" s="1"/>
  <c r="Q120" i="1" s="1"/>
  <c r="L119" i="1" l="1"/>
  <c r="P119" i="1" s="1"/>
  <c r="Q119" i="1" s="1"/>
  <c r="L118" i="1" l="1"/>
  <c r="P118" i="1" s="1"/>
  <c r="Q118" i="1" s="1"/>
  <c r="L117" i="1" l="1"/>
  <c r="P117" i="1" s="1"/>
  <c r="Q117" i="1" s="1"/>
  <c r="L116" i="1" l="1"/>
  <c r="P116" i="1" l="1"/>
  <c r="L115" i="1"/>
  <c r="P115" i="1" s="1"/>
  <c r="Q115" i="1" s="1"/>
  <c r="Q116" i="1" l="1"/>
  <c r="L114" i="1"/>
  <c r="P114" i="1" s="1"/>
  <c r="Q114" i="1" s="1"/>
  <c r="L113" i="1" l="1"/>
  <c r="P113" i="1" s="1"/>
  <c r="Q113" i="1" s="1"/>
  <c r="L112" i="1" l="1"/>
  <c r="P112" i="1" s="1"/>
  <c r="Q112" i="1" s="1"/>
  <c r="L111" i="1" l="1"/>
  <c r="P111" i="1" s="1"/>
  <c r="Q111" i="1" s="1"/>
  <c r="L110" i="1" l="1"/>
  <c r="P110" i="1" s="1"/>
  <c r="Q110" i="1" s="1"/>
  <c r="L109" i="1" l="1"/>
  <c r="P109" i="1" s="1"/>
  <c r="Q109" i="1" s="1"/>
  <c r="L108" i="1" l="1"/>
  <c r="P108" i="1" s="1"/>
  <c r="Q108" i="1" s="1"/>
  <c r="L107" i="1" l="1"/>
  <c r="P107" i="1" s="1"/>
  <c r="Q107" i="1" s="1"/>
  <c r="L106" i="1" l="1"/>
  <c r="P106" i="1" s="1"/>
  <c r="Q106" i="1" s="1"/>
  <c r="L105" i="1" l="1"/>
  <c r="P105" i="1" s="1"/>
  <c r="Q105" i="1" s="1"/>
  <c r="L104" i="1" l="1"/>
  <c r="P104" i="1" s="1"/>
  <c r="Q104" i="1" s="1"/>
  <c r="L103" i="1" l="1"/>
  <c r="P103" i="1" s="1"/>
  <c r="Q103" i="1" s="1"/>
  <c r="L102" i="1" l="1"/>
  <c r="P102" i="1" s="1"/>
  <c r="Q102" i="1" s="1"/>
  <c r="L101" i="1" l="1"/>
  <c r="P101" i="1" s="1"/>
  <c r="Q101" i="1" s="1"/>
  <c r="L100" i="1" l="1"/>
  <c r="P100" i="1" s="1"/>
  <c r="Q100" i="1" s="1"/>
  <c r="L99" i="1" l="1"/>
  <c r="P99" i="1" s="1"/>
  <c r="Q99" i="1" s="1"/>
  <c r="L98" i="1" l="1"/>
  <c r="P98" i="1" s="1"/>
  <c r="Q98" i="1" s="1"/>
  <c r="L97" i="1" l="1"/>
  <c r="P97" i="1" s="1"/>
  <c r="L91" i="1" l="1"/>
  <c r="P91" i="1" s="1"/>
  <c r="Q91" i="1" s="1"/>
  <c r="L88" i="1" l="1"/>
  <c r="P88" i="1" s="1"/>
  <c r="Q88" i="1" s="1"/>
  <c r="L87" i="1" l="1"/>
  <c r="P87" i="1" s="1"/>
  <c r="Q87" i="1" s="1"/>
  <c r="L83" i="1" l="1"/>
  <c r="P83" i="1" s="1"/>
  <c r="Q83" i="1" s="1"/>
  <c r="L82" i="1" l="1"/>
  <c r="P82" i="1" s="1"/>
  <c r="Q82" i="1" s="1"/>
  <c r="L81" i="1" l="1"/>
  <c r="P81" i="1" s="1"/>
  <c r="Q81" i="1" s="1"/>
  <c r="L80" i="1" l="1"/>
  <c r="P80" i="1" s="1"/>
  <c r="Q80" i="1" s="1"/>
  <c r="L79" i="1" l="1"/>
  <c r="P79" i="1" s="1"/>
  <c r="Q79" i="1" s="1"/>
  <c r="L78" i="1" l="1"/>
  <c r="P78" i="1" s="1"/>
  <c r="Q78" i="1" s="1"/>
  <c r="L77" i="1" l="1"/>
  <c r="P77" i="1" s="1"/>
  <c r="Q77" i="1" s="1"/>
  <c r="L76" i="1" l="1"/>
  <c r="P76" i="1" s="1"/>
  <c r="Q76" i="1" s="1"/>
  <c r="L75" i="1" l="1"/>
  <c r="P75" i="1" s="1"/>
  <c r="Q75" i="1" s="1"/>
  <c r="L74" i="1" l="1"/>
  <c r="P74" i="1" s="1"/>
  <c r="Q74" i="1" s="1"/>
  <c r="L73" i="1" l="1"/>
  <c r="P73" i="1" s="1"/>
  <c r="Q73" i="1" s="1"/>
  <c r="L72" i="1" l="1"/>
  <c r="P72" i="1" s="1"/>
  <c r="Q72" i="1" s="1"/>
  <c r="L71" i="1" l="1"/>
  <c r="P71" i="1" s="1"/>
  <c r="Q71" i="1" s="1"/>
  <c r="L70" i="1" l="1"/>
  <c r="P70" i="1" s="1"/>
  <c r="Q70" i="1" s="1"/>
  <c r="L69" i="1" l="1"/>
  <c r="P69" i="1" s="1"/>
  <c r="Q69" i="1" s="1"/>
  <c r="L68" i="1" l="1"/>
  <c r="P68" i="1" s="1"/>
  <c r="Q68" i="1" s="1"/>
  <c r="L67" i="1" l="1"/>
  <c r="L66" i="1" l="1"/>
  <c r="P66" i="1" s="1"/>
  <c r="Q66" i="1" s="1"/>
  <c r="P67" i="1"/>
  <c r="L65" i="1" l="1"/>
  <c r="P65" i="1" s="1"/>
  <c r="Q65" i="1" s="1"/>
  <c r="L64" i="1" l="1"/>
  <c r="L63" i="1" l="1"/>
  <c r="P63" i="1" s="1"/>
  <c r="Q63" i="1" s="1"/>
  <c r="P64" i="1"/>
  <c r="Q64" i="1" l="1"/>
  <c r="L62" i="1"/>
  <c r="P62" i="1" s="1"/>
  <c r="Q62" i="1" s="1"/>
  <c r="L61" i="1" l="1"/>
  <c r="P61" i="1" s="1"/>
  <c r="Q61" i="1" s="1"/>
  <c r="P60" i="1" l="1"/>
  <c r="Q60" i="1" s="1"/>
  <c r="L59" i="1" l="1"/>
  <c r="P59" i="1" s="1"/>
  <c r="L53" i="1" l="1"/>
  <c r="P53" i="1" s="1"/>
  <c r="Q53" i="1" s="1"/>
  <c r="L50" i="1" l="1"/>
  <c r="P50" i="1" s="1"/>
  <c r="Q50" i="1" s="1"/>
  <c r="L49" i="1" l="1"/>
  <c r="P49" i="1" s="1"/>
  <c r="Q49" i="1" s="1"/>
  <c r="L45" i="1" l="1"/>
  <c r="P45" i="1" s="1"/>
  <c r="Q45" i="1" s="1"/>
  <c r="L44" i="1" l="1"/>
  <c r="P44" i="1" s="1"/>
  <c r="Q44" i="1" s="1"/>
  <c r="L43" i="1" l="1"/>
  <c r="P43" i="1" l="1"/>
  <c r="L42" i="1"/>
  <c r="P42" i="1" s="1"/>
  <c r="Q42" i="1" s="1"/>
  <c r="Q43" i="1" l="1"/>
  <c r="L41" i="1"/>
  <c r="P41" i="1" s="1"/>
  <c r="Q41" i="1" s="1"/>
  <c r="L40" i="1" l="1"/>
  <c r="P40" i="1" s="1"/>
  <c r="Q40" i="1" s="1"/>
  <c r="L39" i="1" l="1"/>
  <c r="P39" i="1" l="1"/>
  <c r="L38" i="1"/>
  <c r="P38" i="1" s="1"/>
  <c r="Q38" i="1" s="1"/>
  <c r="L37" i="1" l="1"/>
  <c r="P37" i="1" s="1"/>
  <c r="Q37" i="1" s="1"/>
  <c r="Q39" i="1"/>
  <c r="L36" i="1" l="1"/>
  <c r="L35" i="1" l="1"/>
  <c r="P35" i="1" s="1"/>
  <c r="Q35" i="1" s="1"/>
  <c r="P36" i="1"/>
  <c r="L34" i="1" l="1"/>
  <c r="P34" i="1" s="1"/>
  <c r="Q34" i="1" s="1"/>
  <c r="Q36" i="1"/>
  <c r="L33" i="1" l="1"/>
  <c r="P33" i="1" s="1"/>
  <c r="Q33" i="1" s="1"/>
  <c r="L32" i="1" l="1"/>
  <c r="P32" i="1" s="1"/>
  <c r="Q32" i="1" s="1"/>
  <c r="L31" i="1" l="1"/>
  <c r="P31" i="1" s="1"/>
  <c r="Q31" i="1" s="1"/>
  <c r="L30" i="1" l="1"/>
  <c r="P30" i="1" s="1"/>
  <c r="Q30" i="1" s="1"/>
  <c r="L29" i="1" l="1"/>
  <c r="P29" i="1" s="1"/>
  <c r="Q29" i="1" s="1"/>
  <c r="L28" i="1" l="1"/>
  <c r="P28" i="1" s="1"/>
  <c r="Q28" i="1" s="1"/>
  <c r="L27" i="1" l="1"/>
  <c r="P27" i="1" s="1"/>
  <c r="Q27" i="1" s="1"/>
  <c r="L26" i="1" l="1"/>
  <c r="L25" i="1" l="1"/>
  <c r="P26" i="1"/>
  <c r="Q26" i="1" l="1"/>
  <c r="P25" i="1"/>
  <c r="L24" i="1"/>
  <c r="P24" i="1" s="1"/>
  <c r="Q24" i="1" s="1"/>
  <c r="L23" i="1" l="1"/>
  <c r="Q25" i="1"/>
  <c r="P23" i="1" l="1"/>
  <c r="L22" i="1"/>
  <c r="P22" i="1" s="1"/>
  <c r="Q22" i="1" s="1"/>
  <c r="L21" i="1" l="1"/>
  <c r="Q23" i="1"/>
  <c r="P21" i="1" l="1"/>
  <c r="L20" i="1"/>
  <c r="L19" i="1" l="1"/>
  <c r="P20" i="1"/>
  <c r="Q21" i="1"/>
  <c r="Q20" i="1" l="1"/>
  <c r="P19" i="1"/>
  <c r="L18" i="1"/>
  <c r="P18" i="1" s="1"/>
  <c r="Q18" i="1" s="1"/>
  <c r="L17" i="1" l="1"/>
  <c r="Q19" i="1"/>
  <c r="P17" i="1" l="1"/>
  <c r="L16" i="1"/>
  <c r="P16" i="1" s="1"/>
  <c r="Q16" i="1" s="1"/>
  <c r="Q1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Nihad</author>
    <author>Min-Fin</author>
    <author>Samra</author>
    <author>nevenka.grabovac2</author>
  </authors>
  <commentList>
    <comment ref="J28" authorId="0" shapeId="0" xr:uid="{45ADE334-B87D-4CE1-972C-6B8745201B3D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240.305
PRERASPODJELA REBALANS          1.800
STANJE                                   238.505</t>
        </r>
      </text>
    </comment>
    <comment ref="J68" authorId="0" shapeId="0" xr:uid="{EB1C87CC-C339-4EB1-B43E-0A01560E12DE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5.610
PRERASPODJELA REBALANS      1.800
STANJE                                  7.410</t>
        </r>
      </text>
    </comment>
    <comment ref="J111" authorId="1" shapeId="0" xr:uid="{FABC3B3C-11BD-4E7A-A8CA-9ED8BC36C541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20.000
PRERASPODJELA REBALANS        7.000
STANJE                                   27.000</t>
        </r>
      </text>
    </comment>
    <comment ref="J117" authorId="2" shapeId="0" xr:uid="{94A9C5E3-6966-4063-B898-D84728FC6B97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 150.000
PRERASPODJELA PRIVREDA                 50.000
PRERASPODJELA  REBALANS TEKUĆA     6.300   </t>
        </r>
      </text>
    </comment>
    <comment ref="J121" authorId="1" shapeId="0" xr:uid="{1E5049F0-F096-4EC4-9301-421952A1609E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10.000
PRERASPODJELA REBALANS    7.000
STANJE                                    3.000</t>
        </r>
      </text>
    </comment>
    <comment ref="J166" authorId="2" shapeId="0" xr:uid="{5E5E5016-B8E2-4635-8871-98CA4162A4E0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0.000
PRERASPODJLE SA TEKUĆE          23.934</t>
        </r>
      </text>
    </comment>
    <comment ref="J285" authorId="2" shapeId="0" xr:uid="{3CC5AF4C-705B-4A88-AED5-C4BAEBC0C5DC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30.400
PRERASPODJELA SA TEKUĆE  3.340
STANJE                                  33.740
satekuće rezervve                    10.300</t>
        </r>
      </text>
    </comment>
    <comment ref="J315" authorId="1" shapeId="0" xr:uid="{97F3EBFA-71AB-4A92-A15B-BACC70294AF2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10.800
PRERASPODJELA REBALANS       200
STANJE                                   10.600</t>
        </r>
      </text>
    </comment>
    <comment ref="J317" authorId="1" shapeId="0" xr:uid="{322F5D08-2BDB-4908-839D-DA1BD306F3D2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3.500
PRERASPODJELA REBALANS     200
STANJE                                   3.700</t>
        </r>
      </text>
    </comment>
    <comment ref="J323" authorId="2" shapeId="0" xr:uid="{7303F5C9-6902-4987-80F8-7C4581B8E4DF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    6.727
PRERASPODJELA SA TEKUĆE                 7.020
STANJE                                            13.747
 </t>
        </r>
      </text>
    </comment>
    <comment ref="J360" authorId="2" shapeId="0" xr:uid="{D08C8793-FF5F-4948-B4DE-B516FB38E8B0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81.750
PRERASPODJELA SA PRAVDE   40.000
STANJE                                   121.750</t>
        </r>
      </text>
    </comment>
    <comment ref="J368" authorId="2" shapeId="0" xr:uid="{1E0076E5-D063-45C8-A323-E128C66F363A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12.000
PRERASPODJELA SA PRAVDE   10.000
STANJE                                    22.000</t>
        </r>
      </text>
    </comment>
    <comment ref="J386" authorId="2" shapeId="0" xr:uid="{568B098F-A0CC-4652-B101-AE43B95F75E8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4.707.828
PRERASPODJELA           22.500
STANJE                      4.730.328</t>
        </r>
      </text>
    </comment>
    <comment ref="J388" authorId="2" shapeId="0" xr:uid="{B6205F38-7218-48C1-A2BA-779A641CDDDA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96.000
PRERASPODJELA                450
STANJE                           96.450</t>
        </r>
      </text>
    </comment>
    <comment ref="J389" authorId="2" shapeId="0" xr:uid="{8C2480C9-8F60-4719-BB8E-A0EB7B0B1101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266.000
PRERASPODJELA           1.550
STANJE                       267.550</t>
        </r>
      </text>
    </comment>
    <comment ref="J390" authorId="2" shapeId="0" xr:uid="{4312F4E9-7BA7-4851-AC6E-4B0F25201B40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62.000
PRERASPODJELA         1.350
STANJE                      63.350</t>
        </r>
      </text>
    </comment>
    <comment ref="J394" authorId="2" shapeId="0" xr:uid="{0343803D-2C18-497E-83E4-3722F484A6EA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494.322
PRERASPODJELA.          2.400
STANJE                       496.722</t>
        </r>
      </text>
    </comment>
    <comment ref="J400" authorId="2" shapeId="0" xr:uid="{445EFCC7-0DEF-4C5A-8B57-4A485D136CFC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15.000
PRERASPODJELA             250
STANJE                        15.250</t>
        </r>
      </text>
    </comment>
    <comment ref="J405" authorId="2" shapeId="0" xr:uid="{FDEAFB74-7FC6-445F-B033-E4A9304F7CB8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66.500
PRERASPODJELA      10.000
STANJE                     56.500</t>
        </r>
      </text>
    </comment>
    <comment ref="J411" authorId="2" shapeId="0" xr:uid="{75816BF3-CEAE-4D12-B7B1-6EA724E066AA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31.500
PRERASPODJELA    10.000
STANJE                   21.500</t>
        </r>
      </text>
    </comment>
    <comment ref="J414" authorId="2" shapeId="0" xr:uid="{3410929F-70CC-4FD8-B279-B4F813F74552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10.000
PRERASPODJELA   8.500
STANJE                  1.500</t>
        </r>
      </text>
    </comment>
    <comment ref="J437" authorId="2" shapeId="0" xr:uid="{97DC3A62-1A68-460C-AB6A-6FC6F8529352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627.663
PRERASPODJELA NA SSZZP      14.766
STANJE                                    612.897</t>
        </r>
      </text>
    </comment>
    <comment ref="J439" authorId="2" shapeId="0" xr:uid="{7274E927-6C33-4FED-9082-4FA534A1EE04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9.600
PRERASPODJELA NA SSZZP       477
STANJE                                    9.123</t>
        </r>
      </text>
    </comment>
    <comment ref="J440" authorId="2" shapeId="0" xr:uid="{F52CDBD6-50C5-48EB-AA82-350AD120C879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36.500
PRERASPODJELA NA SSZZP      1.950
STANJE                                    34.550</t>
        </r>
      </text>
    </comment>
    <comment ref="J441" authorId="2" shapeId="0" xr:uid="{D5EB2F56-4BCE-4744-AA30-CA598A3F1D26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8.100
PRERASPODJELA NA SSZZP       476
STANJE                                    7.624</t>
        </r>
      </text>
    </comment>
    <comment ref="J444" authorId="2" shapeId="0" xr:uid="{6AD8BD19-C914-4199-BF6D-732F21853BFF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65.905
PRERASPODJELA NA SSZZP      1.551
STANJE                                    64.354</t>
        </r>
      </text>
    </comment>
    <comment ref="J465" authorId="2" shapeId="0" xr:uid="{D8CEAD29-0321-478A-9786-BF67BDF5F6AF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800.000
PRERASPODJELA NA URED        50.000
STANJE                                    750.000
REB -150.000 KM</t>
        </r>
      </text>
    </comment>
    <comment ref="J562" authorId="2" shapeId="0" xr:uid="{C21A5948-EFAB-4B64-A92D-42BE3A21E6D8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STANJE                                            175.000
PRERAS. SA MIN.KOMUNALNE          50.000
STANJE                                             225.000</t>
        </r>
      </text>
    </comment>
    <comment ref="J645" authorId="2" shapeId="0" xr:uid="{D10433F9-65BA-428F-AD34-0D7548DECF07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5.000 
PRERASPODJELA            1.100
STANJE                           6.100</t>
        </r>
      </text>
    </comment>
    <comment ref="J648" authorId="2" shapeId="0" xr:uid="{C9672359-A358-475D-9926-33AD4AC50B4A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12.000 
PRERASPODJELA             1.100
STANJE                          10.900</t>
        </r>
      </text>
    </comment>
    <comment ref="J735" authorId="2" shapeId="0" xr:uid="{BD52A238-96D8-45E1-B461-A7D0C71B9C00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STANJE                                                     300.000
PRERAS ZAV. ZA IZGRADNJU                     80.000    
STANJE                                                     220.000
PRERASPODJELA REBALANS                        7.000
STANJE                                                     213.000</t>
        </r>
      </text>
    </comment>
    <comment ref="J807" authorId="1" shapeId="0" xr:uid="{194C884B-94CD-46C6-9E4B-7EE758E2F814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14.000
PRERASPODJELA REBALANS    4.000
STANJE                                   18.000</t>
        </r>
      </text>
    </comment>
    <comment ref="J808" authorId="1" shapeId="0" xr:uid="{45F6F669-4B72-437A-A8CB-2EC06BC24742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13.000
PRERASPODJELA REBALANS    4.600
STANJE                                   17.600</t>
        </r>
      </text>
    </comment>
    <comment ref="J809" authorId="1" shapeId="0" xr:uid="{AF619AF3-A1D8-4F23-8628-927B2E260DC6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4.000
PRERASPODJELA REBALANS    3.200
STANJE                                    7.200</t>
        </r>
      </text>
    </comment>
    <comment ref="J811" authorId="1" shapeId="0" xr:uid="{072A9378-9645-449D-9717-73F606D09C3F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16.000
PRERASPODJELA REBALANS   10.000
STANJE                                    26.000</t>
        </r>
      </text>
    </comment>
    <comment ref="J813" authorId="1" shapeId="0" xr:uid="{A425E5C5-1022-462B-BBA7-DF0B6AEEF89D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7.504
PRERASPODJELA REBALANS    6.000
STANJE                                   13.504</t>
        </r>
      </text>
    </comment>
    <comment ref="J817" authorId="1" shapeId="0" xr:uid="{E4DD9E65-8941-436A-A888-221235317A6D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36.871
PRERASPODJELA REBALANS    7.000
STANJE                                   43.871</t>
        </r>
      </text>
    </comment>
    <comment ref="J821" authorId="1" shapeId="0" xr:uid="{611C05BF-95FC-4283-9782-429CBE737CDC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25.000
PRERASPODJELA REBALANS    20.000
STANJE                                    45.000</t>
        </r>
      </text>
    </comment>
    <comment ref="J825" authorId="1" shapeId="0" xr:uid="{AFB9186E-2DD4-4D22-9884-4EA442263A85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8.000
PRERASPODJELA REBALANS   3.000
STANJE                                  11.000</t>
        </r>
      </text>
    </comment>
    <comment ref="J846" authorId="0" shapeId="0" xr:uid="{EC1B9EEA-6703-47CD-9ACB-34D3586A1526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0.000
PRERASPODJELA REBALANS        16.200
STANJE                                    16.200</t>
        </r>
      </text>
    </comment>
    <comment ref="J849" authorId="1" shapeId="0" xr:uid="{89264025-9748-4C96-9730-F2BD043EAD2F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0.000
PRERASPODJELA REBALANS  30.000
STANJE                                  30.000</t>
        </r>
      </text>
    </comment>
    <comment ref="J857" authorId="1" shapeId="0" xr:uid="{6D443898-80A4-46B1-9DE0-211D13DBD26E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0.000
PRERASPODJELA REBALANS    53.000
STANJE                                    53.000</t>
        </r>
      </text>
    </comment>
    <comment ref="J859" authorId="1" shapeId="0" xr:uid="{03088BE3-B534-48BC-BD00-EB43F6FC97B0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150.000
PRERASPODJELA REBALANS  150.000
STANJE                                    0.000</t>
        </r>
      </text>
    </comment>
    <comment ref="J921" authorId="1" shapeId="0" xr:uid="{E40A72E2-EBF8-4614-9576-A73F51850B45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reb +4.000.000</t>
        </r>
      </text>
    </comment>
    <comment ref="J922" authorId="1" shapeId="0" xr:uid="{059DEA60-FB5F-44E8-84B8-568D7F9F0ECE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reb +500.000</t>
        </r>
      </text>
    </comment>
    <comment ref="J923" authorId="1" shapeId="0" xr:uid="{EA14935D-12D3-4E8C-AC6C-A3C0323AC253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reb +.1.000.000</t>
        </r>
      </text>
    </comment>
    <comment ref="J924" authorId="2" shapeId="0" xr:uid="{F7D33274-1438-4C81-9F7E-F23B7BAD6C1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5.000.000
PRERASPODJELA       5.000.000
STANJE                     10.000.000</t>
        </r>
      </text>
    </comment>
    <comment ref="J925" authorId="1" shapeId="0" xr:uid="{88265531-ED45-4596-A874-57D4D14A428D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reb +2.500.000</t>
        </r>
      </text>
    </comment>
    <comment ref="J932" authorId="1" shapeId="0" xr:uid="{1A1701EF-123B-47BF-BB70-3FCB6BAF39A9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REB -500.000</t>
        </r>
      </text>
    </comment>
    <comment ref="J933" authorId="2" shapeId="0" xr:uid="{8B22D026-47C3-4EC6-AC28-3FFECA910B4A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10.600.000
PRERASPODJELA       5.000.000
STANJE                      5.600.000</t>
        </r>
      </text>
    </comment>
    <comment ref="J960" authorId="1" shapeId="0" xr:uid="{DD9698B4-0AFE-4943-A1E2-869C50EA3166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reb +500.000</t>
        </r>
      </text>
    </comment>
    <comment ref="J1087" authorId="2" shapeId="0" xr:uid="{31130781-5E6D-4879-B54F-148C197E1993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STANJE                        10.000
PRERSP. SA TEKUĆE    20.054
STANJE                        30.054</t>
        </r>
      </text>
    </comment>
    <comment ref="J1105" authorId="2" shapeId="0" xr:uid="{1DA4D201-1E37-4D4C-B1A5-9CE11D59992C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  650.000
PRERASPODJELA PROSTORNOM      135.000
STANJE                                             515.000</t>
        </r>
      </text>
    </comment>
    <comment ref="J1150" authorId="2" shapeId="0" xr:uid="{A3C1A5E6-9F7A-449B-98F7-C088AEBD2087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PRERASPODJELA SA TEKUĆU REZERVU              100.000 KM
PRERASPODJELA NA TEKUĆU REZERVU               20.054 KM</t>
        </r>
      </text>
    </comment>
    <comment ref="J1233" authorId="2" shapeId="0" xr:uid="{F5671BB7-E271-47DF-9AC1-1D64D3F1AF61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600.000
PRERASPODJELE                    25.000
STANJE                                 575.000
POČETNO                             575.000
PRERASPODJELE KABINET     50.000
STANJE                                 525.000
Reb -320.000</t>
        </r>
      </text>
    </comment>
    <comment ref="J1236" authorId="2" shapeId="0" xr:uid="{AFD05B33-EA93-4737-A0F8-C6ADE021CB56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100
PRERASPODJELE     5.000
STANJE                   5.100</t>
        </r>
      </text>
    </comment>
    <comment ref="J1237" authorId="2" shapeId="0" xr:uid="{275DDD9D-19C2-462A-9856-0A6B668F4E62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0.000
PRERASPODJELE  10.000
STANJE                 10.000</t>
        </r>
      </text>
    </comment>
    <comment ref="J1260" authorId="2" shapeId="0" xr:uid="{85807B2E-0F91-4334-AF02-7D0F90C49F9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19.400
PRERASPODJELE  10.000
STANJE                 29.400</t>
        </r>
      </text>
    </comment>
    <comment ref="J1351" authorId="2" shapeId="0" xr:uid="{60416FC3-6CFA-4B60-90BE-E3A0BE2D7651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80.000
PRERASPODJELA  50.000 
STANJE                 30.000</t>
        </r>
      </text>
    </comment>
    <comment ref="J1354" authorId="2" shapeId="0" xr:uid="{E5B6999E-7FEA-4912-8891-9953484DACD0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0.000
PRERASPODJELA  2.000 
STANJE                 2.000</t>
        </r>
      </text>
    </comment>
    <comment ref="J1355" authorId="2" shapeId="0" xr:uid="{8B3B839C-117F-4E62-BCE6-0F3F70D3B5F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0.000
PRERASPODJELA  40.000 
STANJE                40.000</t>
        </r>
      </text>
    </comment>
    <comment ref="J1359" authorId="2" shapeId="0" xr:uid="{C8622FF8-F389-495A-B678-73F482288972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1.000
PRERASPODJELA  13.000 
STANJE                 14.000</t>
        </r>
      </text>
    </comment>
    <comment ref="J1361" authorId="2" shapeId="0" xr:uid="{95BB3B13-8387-46F9-A8B7-A0D750CDC253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5.000
PRERASPODJELA  5.000 
STANJE                 0.000</t>
        </r>
      </text>
    </comment>
    <comment ref="J1424" authorId="0" shapeId="0" xr:uid="{20947F51-63AF-4815-B094-CA25270F106C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         3.033.131
PRERASPODJELA REBALANS ZDRAVSTVO        20.000
STANJE                                                   3.013.131</t>
        </r>
      </text>
    </comment>
    <comment ref="J1514" authorId="0" shapeId="0" xr:uid="{EFC233A6-3BED-4640-BEBD-43220C38D68D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280.000
PRERASPODJELA FINANSIJE      20.000
STANJE                                300.000</t>
        </r>
      </text>
    </comment>
    <comment ref="J1517" authorId="1" shapeId="0" xr:uid="{A4D9EE2E-BAAB-494E-8A1A-68355AFB65A7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REB +50.000</t>
        </r>
      </text>
    </comment>
    <comment ref="J1608" authorId="2" shapeId="0" xr:uid="{B6DE391B-2533-4820-A48E-1E1B06515EFB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1.800.000
PRERASPODJELA        544.000
STANJE                    1.256.000</t>
        </r>
      </text>
    </comment>
    <comment ref="J1641" authorId="2" shapeId="0" xr:uid="{A9634402-F6EB-4A45-B063-5DA1897048BE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STANJE                                                              100.000
PRERAS. NA PROSTORNOG                                 99.000
STANJE                                                                 1.000</t>
        </r>
      </text>
    </comment>
    <comment ref="J1642" authorId="2" shapeId="0" xr:uid="{F1459219-A37F-4D76-AE70-40EADA9E3B59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STANJE                                        49.000  
PRERA.NA PROSTORNO               11.000
STANJE                                         38.000</t>
        </r>
      </text>
    </comment>
    <comment ref="J1644" authorId="2" shapeId="0" xr:uid="{A16B34DA-6BD6-43DA-84F7-5A1804B79E80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STANJE                                   500.000
PRERAS. NA PROSTORNO       200.000
STANJE                                   300.000</t>
        </r>
      </text>
    </comment>
    <comment ref="J1670" authorId="2" shapeId="0" xr:uid="{627055ED-6BBE-4CE2-80F4-AC740F2C9680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STANJE                                         190.000  
PRERASPOD. NA PROSTORNO     190.000
STANJE                                            0,00</t>
        </r>
      </text>
    </comment>
    <comment ref="J1794" authorId="1" shapeId="0" xr:uid="{5B808A6A-C4D5-49D5-880F-733898276084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595
PRERASPODJELA REBALANS   500
STANJE                                 1.095</t>
        </r>
      </text>
    </comment>
    <comment ref="J1796" authorId="1" shapeId="0" xr:uid="{0C173B03-7DB9-4D9F-A6E7-B0AAD0CB7385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7.454
PRERASPODJELA REBALANS     300
STANJE                                   7.754</t>
        </r>
      </text>
    </comment>
    <comment ref="J1797" authorId="1" shapeId="0" xr:uid="{9597F244-60E1-4C3F-A67D-9930F46BB02B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6.000
PRERASPODJELA REBALANS     400
STANJE                                   6.400</t>
        </r>
      </text>
    </comment>
    <comment ref="J1800" authorId="1" shapeId="0" xr:uid="{DBF8BD9A-ACB9-4984-B097-F91931023556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5.846
PRERASPODJELA REBALANS     200
STANJE                                   6.046</t>
        </r>
      </text>
    </comment>
    <comment ref="J1801" authorId="1" shapeId="0" xr:uid="{88A2D098-560A-4971-BEBC-BB3BAE316FC3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2.440
PRERASPODJELA REBALANS   2.440
STANJE                                   0.000</t>
        </r>
      </text>
    </comment>
    <comment ref="J1811" authorId="1" shapeId="0" xr:uid="{5AA249F6-0D37-4829-B819-CD907BFCC380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0.000
PRERASPODJELA REBALANS   1.040
STANJE                                   1.040</t>
        </r>
      </text>
    </comment>
    <comment ref="J1829" authorId="1" shapeId="0" xr:uid="{3FF047D5-EAE1-475D-9DA7-7FE881754D25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90.000
PRERASPODJELA REBALANS        70
STANJE                                   89.930</t>
        </r>
      </text>
    </comment>
    <comment ref="J1831" authorId="1" shapeId="0" xr:uid="{A25DC92D-23A1-45AE-A68B-6065E2789C05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4.500
PRERASPODJELA REBALANS       70
STANJE                                   4.570</t>
        </r>
      </text>
    </comment>
    <comment ref="J2144" authorId="1" shapeId="0" xr:uid="{B8511829-C728-4331-9736-167C31A24EA4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4.500
PRERASPODJELA REBALANS      120
STANJE                                   4.620</t>
        </r>
      </text>
    </comment>
    <comment ref="J2145" authorId="1" shapeId="0" xr:uid="{1BC0EB8A-32A2-4844-A128-F27DA4A2D00A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13.600
PRERASPODJELA REBALANS    1.370
STANJE                                   14.970</t>
        </r>
      </text>
    </comment>
    <comment ref="J2155" authorId="1" shapeId="0" xr:uid="{55E4B84D-FEC0-480C-9AB2-AE2AFACCB4F0}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1.490
PRERASPODJELA REBALANS   1.490
STANJE                                   0.000</t>
        </r>
      </text>
    </comment>
    <comment ref="J2521" authorId="0" shapeId="0" xr:uid="{5DC83468-4691-449E-8DEB-425F31EB96A2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100
PRERASPODJELA REBALANS      600
STANJE                                  700</t>
        </r>
      </text>
    </comment>
    <comment ref="J2522" authorId="0" shapeId="0" xr:uid="{02734298-283E-4583-8B76-0649D42E73AB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10.400
PRERASPODJELA REBALANS        1.200
STANJE                                  11.600</t>
        </r>
      </text>
    </comment>
    <comment ref="J2523" authorId="0" shapeId="0" xr:uid="{DDCD10D4-EDAC-4E04-939A-86816D26A658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3.600
PRERASPODJELA REBALANS      3.600
STANJE                                  0.000</t>
        </r>
      </text>
    </comment>
    <comment ref="J2527" authorId="0" shapeId="0" xr:uid="{9DCA89FA-A7F5-438A-8EE9-5192E48A03A0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200
PRERASPODJELA REBALANS        1.800
STANJE                                    2.000</t>
        </r>
      </text>
    </comment>
    <comment ref="J2754" authorId="0" shapeId="0" xr:uid="{2E3857B2-6C7F-4C23-A7E5-FDFE3DC4361B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13.600
PRERASPODJELA REBALANS        2.000
STANJE                                  15.600</t>
        </r>
      </text>
    </comment>
    <comment ref="J2758" authorId="0" shapeId="0" xr:uid="{F3C59FF0-A8B5-4791-BACD-A8477FC20699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300
PRERASPODJELA REBALANS      700
STANJE                               1.000</t>
        </r>
      </text>
    </comment>
    <comment ref="J2762" authorId="0" shapeId="0" xr:uid="{625248E5-26F8-447F-B695-1944BF796C9C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500
PRERASPODJELA REBALANS      300
STANJE                                  800</t>
        </r>
      </text>
    </comment>
    <comment ref="J2765" authorId="0" shapeId="0" xr:uid="{06E0037B-BFB3-439C-9D3C-E511EA905CD3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3.000
PRERASPODJELA REBALANS      3.000
STANJE                                  0.000</t>
        </r>
      </text>
    </comment>
    <comment ref="J2912" authorId="0" shapeId="0" xr:uid="{D2C0560B-1B7D-4FE5-A491-0A6ABDC291C3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1.451.603
PRERASPODJELA REBALANS        16.400
STANJE                                1.435.203</t>
        </r>
      </text>
    </comment>
    <comment ref="J2917" authorId="0" shapeId="0" xr:uid="{0392EABC-DA74-4D35-8B41-FBD8FC15EFE7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0.000
PRERASPODJELA REBALANS        16.400
STANJE                                    16.400</t>
        </r>
      </text>
    </comment>
    <comment ref="J3115" authorId="0" shapeId="0" xr:uid="{334FDF13-51CC-4D6F-B66B-5754795742A7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1.128.513
PRERASPODJELA REBALANS          8.000
STANJE                                1.120.513</t>
        </r>
      </text>
    </comment>
    <comment ref="J3121" authorId="0" shapeId="0" xr:uid="{40C2D9D6-EA0E-4582-A7B8-3AC6B3C064B4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15.900
PRERASPODJELA REBALANS      8.000
STANJE                                23.900</t>
        </r>
      </text>
    </comment>
    <comment ref="J3196" authorId="2" shapeId="0" xr:uid="{51557D75-313E-4210-A562-F2A4475F0379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1.122.265
PRERASPODJELA     396.000
STANJE                 1.518.265</t>
        </r>
      </text>
    </comment>
    <comment ref="J3198" authorId="2" shapeId="0" xr:uid="{36B98817-E9A0-47C5-AA1A-B1CC6D865CB3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27.000
PRERASPODJELA  39.000
STANJE                 66.000</t>
        </r>
      </text>
    </comment>
    <comment ref="J3199" authorId="2" shapeId="0" xr:uid="{29F6D9CA-B01F-43F5-87C0-B477ECC31C1F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74.000
PRERASPODJELA  11.000
STANJE                 85.000</t>
        </r>
      </text>
    </comment>
    <comment ref="J3204" authorId="2" shapeId="0" xr:uid="{D264A029-0072-4ABB-89CE-06F8A7AB85E4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117.838
PRERASPODJELA    44.000
STANJE                 161.838</t>
        </r>
      </text>
    </comment>
    <comment ref="J3214" authorId="2" shapeId="0" xr:uid="{FA63C60A-EBBB-40AE-8DC0-D282A0E4BFC6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25.600
PRERASPODJELA  54.000
STANJE                 79.600</t>
        </r>
      </text>
    </comment>
    <comment ref="J3860" authorId="0" shapeId="0" xr:uid="{E5AE6BF2-A6BD-4E87-95DC-0ED9421AE1C9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9.900
PRERASPODJELA REBALANS      2.512
STANJE                                12.412</t>
        </r>
      </text>
    </comment>
    <comment ref="J3861" authorId="0" shapeId="0" xr:uid="{39977655-54BA-494D-8742-A0FC461736D7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2.512
PRERASPODJELA REBALANS      2.512
STANJE                                  0.000</t>
        </r>
      </text>
    </comment>
    <comment ref="J3972" authorId="0" shapeId="0" xr:uid="{E00CCA26-F394-4B8A-83CD-0ED458D9D464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7.000
PRERASPODJELA REBALANS      2.200
STANJE                                  9.200</t>
        </r>
      </text>
    </comment>
    <comment ref="J3973" authorId="0" shapeId="0" xr:uid="{2063DD9F-63FD-4690-AEEC-C5578C578ED9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17.760
PRERASPODJELA REBALANS        2.200
STANJE                                  15.560</t>
        </r>
      </text>
    </comment>
    <comment ref="J3977" authorId="0" shapeId="0" xr:uid="{E803445A-3765-468E-8579-1B7617A47B9D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2.900
PRERASPODJELA REBALANS      3.200
STANJE                                  6.100</t>
        </r>
      </text>
    </comment>
    <comment ref="J3984" authorId="0" shapeId="0" xr:uid="{1B46F4BA-87D9-4149-9622-C7AF4D30D76A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3.200
PRERASPODJELA REBALANS      3.200
STANJE                                  0.000</t>
        </r>
      </text>
    </comment>
    <comment ref="J4136" authorId="0" shapeId="0" xr:uid="{B3F9B8A1-28E4-4E43-98E1-3CCD0616E770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4.500
PRERASPODJELA REBALANS      1.350
STANJE                                  3.150</t>
        </r>
      </text>
    </comment>
    <comment ref="J4141" authorId="0" shapeId="0" xr:uid="{DC0C5249-17C9-4DE6-A11B-B6E65B15CEEA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400
PRERASPODJELA REBALANS        1.350
STANJE                                    1.750</t>
        </r>
      </text>
    </comment>
    <comment ref="J4667" authorId="0" shapeId="0" xr:uid="{9E1989B7-6FB5-4FD3-B203-EB1BB69FA0A5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20.600
PRERASPODJELA REBALANS      20.600
STANJE                                    0.000</t>
        </r>
      </text>
    </comment>
    <comment ref="J4668" authorId="0" shapeId="0" xr:uid="{3A16EF2A-88C5-444F-AEDD-9A1C5D52CBF4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14.822
PRERASPODJELA REBALANS      20.600
STANJE                                  35.422</t>
        </r>
      </text>
    </comment>
    <comment ref="J4713" authorId="0" shapeId="0" xr:uid="{C336DCD6-668B-4A13-AAD8-E490E13DF0C0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500
PRERASPODJELA REBALANS    2.440
STANJE                                2.940</t>
        </r>
      </text>
    </comment>
    <comment ref="J4719" authorId="0" shapeId="0" xr:uid="{6294F693-E2EE-4D5A-86EE-C668FEA270AC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2.440
PRERASPODJELA REBALANS      2.440
STANJE                                  0.000</t>
        </r>
      </text>
    </comment>
    <comment ref="J4838" authorId="0" shapeId="0" xr:uid="{065D5963-2DD1-42D1-8996-F551030D029F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20.339
PRERASPODJELA REBALANS        5.000
STANJE                                  25.339</t>
        </r>
      </text>
    </comment>
    <comment ref="J4839" authorId="0" shapeId="0" xr:uid="{E5567354-CC94-4ABD-8F11-925E44CD92ED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5.000
PRERASPODJELA REBALANS      5.000
STANJE                                  0.000</t>
        </r>
      </text>
    </comment>
    <comment ref="J5494" authorId="0" shapeId="0" xr:uid="{5141AC72-209B-4B5F-9F8E-115EB3E6B9BC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6.000
PRERASPODJELA REBALANS     10.000
STANJE                                 16.000</t>
        </r>
      </text>
    </comment>
    <comment ref="J5497" authorId="0" shapeId="0" xr:uid="{B273F9EC-03AD-4806-A17E-D49D73E8B40F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5.000
PRERASPODJELA REBALANS     20.000
STANJE                                 25.000</t>
        </r>
      </text>
    </comment>
    <comment ref="J5502" authorId="0" shapeId="0" xr:uid="{D6C1B144-80F6-4A81-9207-793F7FFACE4C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30.000
PRERASPODJELA REBALANS      30.000
STANJE                                    0.000</t>
        </r>
      </text>
    </comment>
    <comment ref="J5903" authorId="0" shapeId="0" xr:uid="{A2441A2B-D218-4A50-9776-9D5A307933A2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200
PRERASPODJELA REBALANS      600
STANJE                                  800</t>
        </r>
      </text>
    </comment>
    <comment ref="J5905" authorId="0" shapeId="0" xr:uid="{5D02F1E8-F5F0-4CEE-AD4A-83B4E107A779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8.641
PRERASPODJELA REBALANS      1.100
STANJE                                  9.741</t>
        </r>
      </text>
    </comment>
    <comment ref="J5914" authorId="0" shapeId="0" xr:uid="{21A762F0-DC00-4DF3-8621-F0A05CBBC5CA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3.000
PRERASPODJELA REBALANS      1.700
STANJE                                  1.300</t>
        </r>
      </text>
    </comment>
    <comment ref="J6127" authorId="3" shapeId="0" xr:uid="{625D21CB-7B56-4B11-97C5-9A497CBBE839}">
      <text>
        <r>
          <rPr>
            <b/>
            <sz val="9"/>
            <color indexed="81"/>
            <rFont val="Tahoma"/>
            <family val="2"/>
            <charset val="238"/>
          </rPr>
          <t>Samra:</t>
        </r>
        <r>
          <rPr>
            <sz val="9"/>
            <color indexed="81"/>
            <rFont val="Tahoma"/>
            <family val="2"/>
            <charset val="238"/>
          </rPr>
          <t xml:space="preserve">
POČETNO        50.000
PRE.MART         50.000
STANJE            100.000</t>
        </r>
      </text>
    </comment>
    <comment ref="J6134" authorId="3" shapeId="0" xr:uid="{36211BF7-7E4D-478A-B38C-44A456071E5A}">
      <text>
        <r>
          <rPr>
            <b/>
            <sz val="9"/>
            <color indexed="81"/>
            <rFont val="Tahoma"/>
            <family val="2"/>
            <charset val="238"/>
          </rPr>
          <t>Samra:</t>
        </r>
        <r>
          <rPr>
            <sz val="9"/>
            <color indexed="81"/>
            <rFont val="Tahoma"/>
            <family val="2"/>
            <charset val="238"/>
          </rPr>
          <t xml:space="preserve">
UNOS MAR       120.101    </t>
        </r>
      </text>
    </comment>
    <comment ref="J6136" authorId="0" shapeId="0" xr:uid="{0CEC258F-4FD7-4B4A-89FC-8C9642845B7F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PRERASPODJELA REBALANS   186.231</t>
        </r>
      </text>
    </comment>
    <comment ref="J6151" authorId="3" shapeId="0" xr:uid="{8B27245C-4E56-4068-898C-D867B7685FB3}">
      <text>
        <r>
          <rPr>
            <b/>
            <sz val="9"/>
            <color indexed="81"/>
            <rFont val="Tahoma"/>
            <family val="2"/>
            <charset val="238"/>
          </rPr>
          <t>Samra:</t>
        </r>
        <r>
          <rPr>
            <sz val="9"/>
            <color indexed="81"/>
            <rFont val="Tahoma"/>
            <family val="2"/>
            <charset val="238"/>
          </rPr>
          <t xml:space="preserve">
UNOS MART    500.000</t>
        </r>
      </text>
    </comment>
    <comment ref="J6152" authorId="2" shapeId="0" xr:uid="{6BC21727-6C97-4E55-BF11-A84134655B71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MAR     300.000</t>
        </r>
      </text>
    </comment>
    <comment ref="J6240" authorId="2" shapeId="0" xr:uid="{F4660887-FAA8-4F52-B29F-036828084C49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PRERASPODJELA SA TEKUĆE   10.185</t>
        </r>
      </text>
    </comment>
    <comment ref="J6294" authorId="2" shapeId="0" xr:uid="{37023064-DB02-49D8-8E94-737301271D77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5.909.155                    
PRERASPODJELA                   138.101
STANJE                               5.771.054</t>
        </r>
      </text>
    </comment>
    <comment ref="J6321" authorId="2" shapeId="0" xr:uid="{E56E44FC-A04E-47DF-BE3D-491DE5B3CFCE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PRERASPODJELA SA TEKUĆE     500
PRERASPODJELA                    13.100</t>
        </r>
      </text>
    </comment>
    <comment ref="J6329" authorId="2" shapeId="0" xr:uid="{18E8FFEB-E6C0-4F0F-B749-016464E905E1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PRERASPODJELA SA TEKUĆE       500
PRERASPODJELA                    125.001</t>
        </r>
      </text>
    </comment>
    <comment ref="J6341" authorId="0" shapeId="0" xr:uid="{0A663F2A-9919-46C4-AA65-AA17C260EC8D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4.194.723
PRERASPODJELA REBALANS     50.000
STANJE                             4.244.723</t>
        </r>
      </text>
    </comment>
    <comment ref="J6429" authorId="3" shapeId="0" xr:uid="{AFFAA6EA-5E59-4974-9320-F7D4DAC50710}">
      <text>
        <r>
          <rPr>
            <b/>
            <sz val="9"/>
            <color indexed="81"/>
            <rFont val="Tahoma"/>
            <family val="2"/>
            <charset val="238"/>
          </rPr>
          <t>Samra:</t>
        </r>
        <r>
          <rPr>
            <sz val="9"/>
            <color indexed="81"/>
            <rFont val="Tahoma"/>
            <family val="2"/>
            <charset val="238"/>
          </rPr>
          <t xml:space="preserve">
UNOS MART    93.104</t>
        </r>
      </text>
    </comment>
    <comment ref="J6438" authorId="2" shapeId="0" xr:uid="{51E19889-AC2F-49E5-854B-B953D7810E50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MART 144.000</t>
        </r>
      </text>
    </comment>
    <comment ref="J6440" authorId="2" shapeId="0" xr:uid="{7471B4DB-61CC-4484-9A23-5BFD31EED02E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MART 14.500</t>
        </r>
      </text>
    </comment>
    <comment ref="J6545" authorId="0" shapeId="0" xr:uid="{D614F530-7409-4E73-990B-C4074230B135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1.300.205
PRERASPODJELA REBALANS      50.000
STANJE                             1.350.205</t>
        </r>
      </text>
    </comment>
    <comment ref="J6786" authorId="0" shapeId="0" xr:uid="{5A271DAC-8C9C-4D2D-9271-1F703D9CA2EA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1.364.444
PRERASPODJELA REBALANS         286.231
STANJE                                  1.078.213</t>
        </r>
      </text>
    </comment>
    <comment ref="J7296" authorId="2" shapeId="0" xr:uid="{B23913CB-0FAE-4DAF-A551-F0B3DF3A32B2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PRERASPODJELA SA TEKUĆE   500</t>
        </r>
      </text>
    </comment>
    <comment ref="J7546" authorId="0" shapeId="0" xr:uid="{1B6CD7FC-6B6D-411D-ADA5-F3F586D41BF9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61.000
PRERASPODJELA  REBALANS TEKUĆA   6.000
STANJE                                          67.000 </t>
        </r>
      </text>
    </comment>
    <comment ref="J7552" authorId="2" shapeId="0" xr:uid="{68CCD1B1-7F42-474A-98AE-0D7566AF9E9C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150.000
PRERASPODJELA   150.000
STANJE                     0.000
  </t>
        </r>
      </text>
    </comment>
    <comment ref="J7584" authorId="0" shapeId="0" xr:uid="{699F64E4-AA3E-4A86-872B-4A0793D35A7D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168.800
PRERASPODJELA  REBALANS TEKUĆA    1.400
STANJE                                          170.200 </t>
        </r>
      </text>
    </comment>
    <comment ref="J7709" authorId="2" shapeId="0" xr:uid="{57F7E536-DBC1-49E2-84EB-9C0466F08F41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    500.000
PRERASPODJELA PROSTORNOM         100.000
STANJE                                                400.000</t>
        </r>
      </text>
    </comment>
    <comment ref="J7710" authorId="2" shapeId="0" xr:uid="{82634514-EF4E-49C9-A723-05C7C6DFA90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100
PRERASPODJELA      150.000
STANJE                     150.100</t>
        </r>
      </text>
    </comment>
    <comment ref="J7712" authorId="2" shapeId="0" xr:uid="{6726727F-5DF7-47C8-A8A0-55EA8A854577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     200.000
PRERASPODJELA PROSTORNOM         100.000
STANJE                                                100.000</t>
        </r>
      </text>
    </comment>
    <comment ref="J7840" authorId="0" shapeId="0" xr:uid="{8C02DFDD-FDB7-4E55-BDA5-0B3AB703488D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1.339.867
PRERASPODJELA REBALANS          4.705
STANJE                                1.335.162</t>
        </r>
      </text>
    </comment>
    <comment ref="J7842" authorId="0" shapeId="0" xr:uid="{4DF2EEC0-CC7E-4E9A-A560-CD102FA3B478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31.800
PRERASPODJELA REBALANS        1.655
STANJE                                  30.145</t>
        </r>
      </text>
    </comment>
    <comment ref="J7846" authorId="0" shapeId="0" xr:uid="{C59FBC49-8AC6-4203-A01E-BC9665A63C39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8.800
PRERASPODJELA REBALANS      6.360
STANJE                                15.160</t>
        </r>
      </text>
    </comment>
    <comment ref="J8117" authorId="2" shapeId="0" xr:uid="{B559AB51-C287-4E13-8501-E2E80F25FFE9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STANJE                                                                 23.000
PRERAS. SA ZAŠTIĆENIH PODRUČJA                     5.000
STANJE                                                                 28.000</t>
        </r>
      </text>
    </comment>
    <comment ref="J8338" authorId="2" shapeId="0" xr:uid="{6E6B7E37-BF48-419E-B5BA-B180477CB9F6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82.000
PRERASPODJELA SA TEKUĆE   1.570
STANJE                                   83.570</t>
        </r>
      </text>
    </comment>
    <comment ref="J8339" authorId="2" shapeId="0" xr:uid="{DD19AC45-6492-4C8E-A4D3-A2A3C961085E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15.000
PRERASPODJELA APR               3.000
STANJE                                    18.000</t>
        </r>
      </text>
    </comment>
    <comment ref="J8342" authorId="2" shapeId="0" xr:uid="{EBDC2694-48B8-4295-BF3F-DCC9B98A29B8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  28.000
PRERASPODJELA SA TEKUĆE               11.700
STANJE                                            39.700
POČETNO                                         39.700
PRERASPODJELA  REBALANS TEKUĆA       768
STANJE                                            40.468 </t>
        </r>
      </text>
    </comment>
    <comment ref="J8346" authorId="2" shapeId="0" xr:uid="{BC4F742C-03A5-4AD8-A992-EE5DFBAA5CCA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205.000
PRERASPODJELA SA TEKUĆE         22.670
STANJE                                    227.670
PRERASPODJELA APR                   15.000
STANJE                                    212.670
POČETNO                                         212.670
PRERASPODJELA  REBALANS TEKUĆA      7.223
STANJE                                            219.893</t>
        </r>
      </text>
    </comment>
    <comment ref="J8355" authorId="2" shapeId="0" xr:uid="{8403F525-0B8D-47DF-984C-C5A1153D4821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1.000
PRERASPODJELA APR              12.000
STANJE                                    13.000</t>
        </r>
      </text>
    </comment>
    <comment ref="J8379" authorId="2" shapeId="0" xr:uid="{AE3BA5C6-E455-4632-A3BA-F3511BE32147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10.000
PRERASPODJELA APR              7.000   
STANJE                                  17.000</t>
        </r>
      </text>
    </comment>
    <comment ref="J8395" authorId="2" shapeId="0" xr:uid="{D0710628-39B2-4D53-9959-403A36767D18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4.300.000
PRERASPODJELA APR        23.900   
STANJE                          4.276.100</t>
        </r>
      </text>
    </comment>
    <comment ref="J8397" authorId="2" shapeId="0" xr:uid="{22277BDA-C293-4587-802D-F37AB1819F9E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13.845.000
PRERASPODJELA PROST.       128.000
STANJE                              13.717.000</t>
        </r>
      </text>
    </comment>
    <comment ref="J8399" authorId="2" shapeId="0" xr:uid="{56DBE43F-4696-4F2F-BE40-AB371E5CE698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400.000
PREWRASPUDJELA ROBNIM      5.000
STANJE                                   395.000
POČETNO                              395.000
PRERASPODJELA APR              15.000   
STANJE                                   410.000</t>
        </r>
      </text>
    </comment>
    <comment ref="J8403" authorId="2" shapeId="0" xr:uid="{A9055D79-3F1B-48BA-8ADC-A203DB178C5E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50.000
PRERASPODJELA PROST.        30.000
STANJE                                   20.000</t>
        </r>
      </text>
    </comment>
    <comment ref="J8405" authorId="2" shapeId="0" xr:uid="{C7ECC028-B521-47E4-941D-4FAB5B3679BC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262.900
PRERASPODJELA PROST.         10.000
STANJE                                   252.900
POČETNO                              252.900
PRERASPODJELA APR               7.000   
STANJE                                  245.900</t>
        </r>
      </text>
    </comment>
    <comment ref="J8413" authorId="2" shapeId="0" xr:uid="{2F702D00-81D0-49C9-897E-CD4D38C2795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60.000
PRERASPODJELA APR            15.000   
STANJE                                  45.000
PRERAS    NA DIREKCIJU        9.000
STANJE                                  36.000</t>
        </r>
      </text>
    </comment>
    <comment ref="J8430" authorId="2" shapeId="0" xr:uid="{842449B8-5651-4A3F-9A42-181D6E68B1EA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1.442.000
PRERASPODJELA PROST.         42.000
STANJE                                1.400.000</t>
        </r>
      </text>
    </comment>
    <comment ref="J8438" authorId="2" shapeId="0" xr:uid="{5A87C865-52A8-4F0A-9924-618C005CA97C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30.000
PRERASPODJELA PROST.       10.000
STANJE                                  20.000</t>
        </r>
      </text>
    </comment>
    <comment ref="J8580" authorId="2" shapeId="0" xr:uid="{25D1D5C5-DE3A-4180-91A2-020214F8440C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3.000
PRERASPODJELA  15.000
STANJE                18.000</t>
        </r>
      </text>
    </comment>
    <comment ref="J8583" authorId="2" shapeId="0" xr:uid="{E72D62A8-42DC-479E-878E-253CBF35AFA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435.289
PRERASPODJELA  50.000
STANJE               385.289</t>
        </r>
      </text>
    </comment>
    <comment ref="J8584" authorId="2" shapeId="0" xr:uid="{1CE1EB4C-0004-42F9-BC53-85562B28A5A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5.000
PRERASPODJELA  15.000
STANJE                 20.000</t>
        </r>
      </text>
    </comment>
    <comment ref="J8589" authorId="2" shapeId="0" xr:uid="{00033880-20E8-4FA0-8C3B-1D09BDB2D891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53.874
PRERASPODJELA  20.000
STANJE                 73.874</t>
        </r>
      </text>
    </comment>
    <comment ref="J8627" authorId="0" shapeId="0" xr:uid="{BEFDA4F4-1FA3-41FF-8007-71EEA8BE2A4B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7.000
PRERASPODJELA REBALANS      2.100
STANJE                                  4.900</t>
        </r>
      </text>
    </comment>
    <comment ref="J8629" authorId="0" shapeId="0" xr:uid="{34AAEC86-35F9-49D5-B4C9-6F0B889494D8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2.000
PRERASPODJELA REBALANS      1.000
STANJE                                  3.000</t>
        </r>
      </text>
    </comment>
    <comment ref="J8632" authorId="0" shapeId="0" xr:uid="{F2ADFC0A-7422-432D-9670-05A03AE6894B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2.000
PRERASPODJELA REBALANS        100
STANJE                                  2.100</t>
        </r>
      </text>
    </comment>
    <comment ref="J8634" authorId="0" shapeId="0" xr:uid="{72977E23-8776-4506-8542-4AE348904F8F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35.000
PRERASPODJELA REBALANS        1.000
STANJE                                  36.000</t>
        </r>
      </text>
    </comment>
    <comment ref="J8659" authorId="2" shapeId="0" xr:uid="{1DC73E0E-218B-472A-95AB-DBC4E2DF580E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1.216.271
PRERASPODJELA SA SOCI      18.350
STANJE                               1.234.621</t>
        </r>
      </text>
    </comment>
    <comment ref="J8661" authorId="2" shapeId="0" xr:uid="{28B9E687-37AB-45C2-9C27-846620A3D160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45.000
PRERASPODJELA SA SOCI      750
STANJE                               45.750</t>
        </r>
      </text>
    </comment>
    <comment ref="J8662" authorId="2" shapeId="0" xr:uid="{E215C965-FC35-4233-B22E-356753521396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120.000
PRERASPODJELA SA SOCI     2.500
STANJE                               122.500</t>
        </r>
      </text>
    </comment>
    <comment ref="J8667" authorId="2" shapeId="0" xr:uid="{E558C693-7D55-4468-81F3-C124F4B785F4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127.708
PRERASPODJELA SA SOCI    2.300
STANJE                              130.008</t>
        </r>
      </text>
    </comment>
    <comment ref="J8796" authorId="2" shapeId="0" xr:uid="{80AEF72F-6CDE-454C-87DD-9796B032A862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1.512.106
PRERASPODJELA SA PRAVDE        14.766
STANJE                                     1.526.872</t>
        </r>
      </text>
    </comment>
    <comment ref="J8798" authorId="2" shapeId="0" xr:uid="{1C4026B8-F069-49B3-8BD2-166ACC2683FA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53.535
PRERASPODJELA SA PRAVDE        477
STANJE                                     54.012</t>
        </r>
      </text>
    </comment>
    <comment ref="J8799" authorId="2" shapeId="0" xr:uid="{481A39A8-E86B-466F-8F4C-AED9EE4B18FF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152.720
PRERASPODJELA SA PRAVDE       1.950
STANJE                                     154.670</t>
        </r>
      </text>
    </comment>
    <comment ref="J8800" authorId="2" shapeId="0" xr:uid="{D7BB7F4F-8684-437F-A354-F3B855A405CB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37.250
PRERASPODJELA SA PRAVDE       476
STANJE                                     37.726</t>
        </r>
      </text>
    </comment>
    <comment ref="J8804" authorId="2" shapeId="0" xr:uid="{82886A19-B17F-4567-B9BD-322DA8F3BF3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158.762
PRERASPODJELA SA PRAVDE       1.551
STANJE                                     160.313</t>
        </r>
      </text>
    </comment>
    <comment ref="J8815" authorId="2" shapeId="0" xr:uid="{B90ED26F-2F12-411D-ACB9-975AB56D359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245.500
PRERASPODJELA SA TEKUĆE      7.002
STANJE                                    252.502
</t>
        </r>
      </text>
    </comment>
    <comment ref="J8860" authorId="2" shapeId="0" xr:uid="{2C821CA0-0100-4EA6-8F4B-B2A2C510C83A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6.000
PRERASPODJELA    10.000
STANJE                   16.000</t>
        </r>
      </text>
    </comment>
    <comment ref="J8880" authorId="2" shapeId="0" xr:uid="{6E3DD602-A760-447A-9EC2-264BF2225333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42.743
PRERASPODJELA   10.000
STANJE                  32.743</t>
        </r>
      </text>
    </comment>
    <comment ref="J8887" authorId="2" shapeId="0" xr:uid="{5DE176B2-798C-460D-8CB5-70B10293CC4E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PRERASPODJELA                             80.000</t>
        </r>
      </text>
    </comment>
    <comment ref="J9032" authorId="2" shapeId="0" xr:uid="{8048B272-700E-4A70-AC58-EA72ED996620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300
PRERASPODJELA  2.000
STANJE                2.300</t>
        </r>
      </text>
    </comment>
    <comment ref="J9041" authorId="2" shapeId="0" xr:uid="{B1B034F3-AF6D-42AF-82CD-3FA656B4E052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6.860
PRERASPODJELA    28.000
STANJE                  34.860</t>
        </r>
      </text>
    </comment>
    <comment ref="J9042" authorId="2" shapeId="0" xr:uid="{5401310C-B627-4FAD-AEC6-33C9C65A4323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40.000
PRERASPODJELA   30.000
STANJE                  10.000</t>
        </r>
      </text>
    </comment>
    <comment ref="J9166" authorId="0" shapeId="0" xr:uid="{9ABABC4F-33A2-415E-BC04-F216B7336FB7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200
PRERASPODJELA  REBALANS         1.800 
STANJE                                      2.000</t>
        </r>
      </text>
    </comment>
    <comment ref="J9167" authorId="0" shapeId="0" xr:uid="{1B124AC4-26EB-4C3E-AAD0-97B278042E5D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6.204
PRERASPODJELA  REBALANS     4.000 
STANJE                                10.204</t>
        </r>
      </text>
    </comment>
    <comment ref="J9168" authorId="0" shapeId="0" xr:uid="{EE9C6D4B-7CA0-427B-A839-01E229C3D58D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13.483
PRERASPODJELA  REBALANS       5.000 
STANJE                                  18.483</t>
        </r>
      </text>
    </comment>
    <comment ref="J9171" authorId="0" shapeId="0" xr:uid="{67812F1A-3485-42BE-BF60-4FF51F7D4DA4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232.776
PRERASPODJELA  REBALANS     110.000 
STANJE                                  342.776</t>
        </r>
      </text>
    </comment>
    <comment ref="J9172" authorId="0" shapeId="0" xr:uid="{E6680160-1E93-4C74-8A49-8A4A40468B62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2.083
PRERASPODJELA  REBALANS     3.000 
STANJE                                  5.083</t>
        </r>
      </text>
    </comment>
    <comment ref="J9173" authorId="0" shapeId="0" xr:uid="{79488220-2D0C-4987-ACCC-2DDB927C85C7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4.167
PRERASPODJELA  REBALANS     4.000 
STANJE                                  8.167</t>
        </r>
      </text>
    </comment>
    <comment ref="J9175" authorId="0" shapeId="0" xr:uid="{E98C0F17-0995-490B-AAAC-696731032F37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15.492
PRERASPODJELA  REBALANS     50.000 
STANJE                                  65.492</t>
        </r>
      </text>
    </comment>
    <comment ref="J9176" authorId="0" shapeId="0" xr:uid="{EAF15BB5-4B29-4611-8816-2DF63F98DE0E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600
PRERASPODJELA  REBALANS     100 
STANJE                                  700</t>
        </r>
      </text>
    </comment>
    <comment ref="J9177" authorId="0" shapeId="0" xr:uid="{27D87C9D-9CD0-4D8A-AFF6-50F472C8F2D9}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1.000
PRERASPODJELA  REBALANS        100 
STANJE                                  1.100</t>
        </r>
      </text>
    </comment>
    <comment ref="J9186" authorId="2" shapeId="0" xr:uid="{EFEAF81B-BB58-45B3-8368-C1CB3E81701B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2.380.000
PRERASPODJELA SA SOCIJALE        5.000
STANJE                                      2.385.000
PRERAS. MIN.SOCIJALE                  9.000
STANJE                                      2.394.000
POČETNO                                   2.394.000
PRERASPODJELA  REBALANS            178.000 
STANJE                                      2.216.000</t>
        </r>
      </text>
    </comment>
    <comment ref="J9278" authorId="2" shapeId="0" xr:uid="{04098ABC-7687-4731-AAC5-D28146108037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0.000
PRERASPODJELA    150.000
STANJE                   150.000</t>
        </r>
      </text>
    </comment>
    <comment ref="M9282" authorId="4" shapeId="0" xr:uid="{706A0E9D-E690-46BC-96E2-099DEE285C4C}">
      <text>
        <r>
          <rPr>
            <b/>
            <sz val="9"/>
            <color indexed="81"/>
            <rFont val="Tahoma"/>
            <family val="2"/>
            <charset val="238"/>
          </rPr>
          <t>nevenka.grabovac2:</t>
        </r>
        <r>
          <rPr>
            <sz val="9"/>
            <color indexed="81"/>
            <rFont val="Tahoma"/>
            <family val="2"/>
            <charset val="238"/>
          </rPr>
          <t xml:space="preserve">
OVO ĆEMO VJEROVATNO MORATI PRERASPODJELOM PRENIJETI UNIVERZITETU, TAKO DA SE MOŽDA NI NE TREBA UKLJUČITI U OVAJ OPERATIVNI PLAN</t>
        </r>
      </text>
    </comment>
    <comment ref="J9293" authorId="2" shapeId="0" xr:uid="{6D5DF5A9-DC6E-494F-96A9-3C68089F7F1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20.000
PRERASPODJELA     40.000
STANJE                    60.000</t>
        </r>
      </text>
    </comment>
    <comment ref="M9293" authorId="4" shapeId="0" xr:uid="{D1C6A001-16B5-49C5-9789-DD61B1364AE5}">
      <text>
        <r>
          <rPr>
            <b/>
            <sz val="9"/>
            <color indexed="81"/>
            <rFont val="Tahoma"/>
            <family val="2"/>
            <charset val="238"/>
          </rPr>
          <t>nevenka.grabovac2:</t>
        </r>
        <r>
          <rPr>
            <sz val="9"/>
            <color indexed="81"/>
            <rFont val="Tahoma"/>
            <family val="2"/>
            <charset val="238"/>
          </rPr>
          <t xml:space="preserve">
60.000 ćemo trebati u Aprilu, nakon šro se provede preraspodjela od 40.000</t>
        </r>
      </text>
    </comment>
    <comment ref="J9303" authorId="2" shapeId="0" xr:uid="{EE97CBD6-9EA2-4113-9521-5A0340124D3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45.400
PRERASPODJELA     40.000
STANJE                     5.400
</t>
        </r>
      </text>
    </comment>
    <comment ref="J9308" authorId="2" shapeId="0" xr:uid="{B8440061-15CF-44B3-A64C-9CCC3A6BC6D1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1.050.000
PRERASPODJELA SA KULTURE        200.000
PRERASPODJELA SA SOCIJALE       220.000 
PRERASPODJELA SA MUPA             135.000
STANJE                                         1.605.000
PRERAS SA KOMUNAL                   3.000.000
STANJE                                         4.605.000
PRERAS SA MIN.OBRAZOVANJA     500.000
STANJE                                         5.105.000
</t>
        </r>
      </text>
    </comment>
    <comment ref="J9310" authorId="2" shapeId="0" xr:uid="{C02CA297-3641-46AC-BB44-760DDE021A56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400.000
PRERASPODJELA     150.000
STANJE                    250.000</t>
        </r>
      </text>
    </comment>
    <comment ref="J9356" authorId="2" shapeId="0" xr:uid="{42E07A02-5C8F-45AA-B8A7-57408DA39695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STANJE               50.000
PRER. NA KIPN     5.000
STANJE               45.000</t>
        </r>
      </text>
    </comment>
    <comment ref="J9410" authorId="2" shapeId="0" xr:uid="{3DE8E261-8AEC-49FB-9057-FE3027E3F14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STANJE                                      50.000
PRERAS. OPĆINSKI SUD            50.000
STANJE                                        0</t>
        </r>
      </text>
    </comment>
    <comment ref="J9449" authorId="2" shapeId="0" xr:uid="{A3A239DB-2241-4731-AEEE-D851B99A6FE2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STANJE                        3.324.911
PRERAS NA PROST   -  3.000.000
STANJE                            324.911</t>
        </r>
      </text>
    </comment>
  </commentList>
</comments>
</file>

<file path=xl/sharedStrings.xml><?xml version="1.0" encoding="utf-8"?>
<sst xmlns="http://schemas.openxmlformats.org/spreadsheetml/2006/main" count="72219" uniqueCount="4028">
  <si>
    <t>10</t>
  </si>
  <si>
    <t/>
  </si>
  <si>
    <t>Skupština Kantona Sarajevo, poslanici i parlamentarne grupe</t>
  </si>
  <si>
    <t>01</t>
  </si>
  <si>
    <t>Raz</t>
  </si>
  <si>
    <t>Glava</t>
  </si>
  <si>
    <t>Potr jed</t>
  </si>
  <si>
    <t>Ekon. kod</t>
  </si>
  <si>
    <t>Sub-analitika</t>
  </si>
  <si>
    <t>Funkcija</t>
  </si>
  <si>
    <t>OPIS</t>
  </si>
  <si>
    <t>Izvor 10 (budžetsk sredstva)</t>
  </si>
  <si>
    <t>11</t>
  </si>
  <si>
    <t>0001</t>
  </si>
  <si>
    <t>10010001</t>
  </si>
  <si>
    <t xml:space="preserve">I   UKUPNO TEKUĆI IZDACI ORGANA UPRAVE (611000+612000+613000)
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</si>
  <si>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</si>
  <si>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t>Plaće i naknade troškova zaposlenih</t>
  </si>
  <si>
    <t>Bruto plaće i naknade plaća</t>
  </si>
  <si>
    <t xml:space="preserve">  611100</t>
  </si>
  <si>
    <t>011F</t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</si>
  <si>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</si>
  <si>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t>Naknade troškova zaposlenih</t>
  </si>
  <si>
    <t xml:space="preserve">  611200</t>
  </si>
  <si>
    <t>AAA004</t>
  </si>
  <si>
    <t>Naknade za topli obrok</t>
  </si>
  <si>
    <t>AAA005</t>
  </si>
  <si>
    <t>Naknade za regres za godišnji odmor</t>
  </si>
  <si>
    <t>AAA007</t>
  </si>
  <si>
    <t>Naknade u slučaju smrti i teže invalidnosti</t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</si>
  <si>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</si>
  <si>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t>Doprinosi poslodavca i ostali doprinosi</t>
  </si>
  <si>
    <t>Doprinosi poslodavca</t>
  </si>
  <si>
    <t xml:space="preserve">  612100</t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</si>
  <si>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</si>
  <si>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t>Izdaci za materijal, sitan inventar i usluge</t>
  </si>
  <si>
    <r>
      <rPr>
        <b/>
        <sz val="8"/>
        <color rgb="FF000000"/>
        <rFont val="Arial"/>
        <family val="2"/>
        <charset val="238"/>
      </rPr>
      <t>6131</t>
    </r>
    <r>
      <rPr>
        <b/>
        <sz val="8"/>
        <color rgb="FF000000"/>
        <rFont val="Arial"/>
        <family val="2"/>
        <charset val="238"/>
      </rPr>
      <t>00</t>
    </r>
  </si>
  <si>
    <t>Putni troškovi</t>
  </si>
  <si>
    <t xml:space="preserve">  613100</t>
  </si>
  <si>
    <r>
      <rPr>
        <b/>
        <sz val="8"/>
        <color rgb="FF000000"/>
        <rFont val="Arial"/>
        <family val="2"/>
        <charset val="238"/>
      </rPr>
      <t>6139</t>
    </r>
    <r>
      <rPr>
        <b/>
        <sz val="8"/>
        <color rgb="FF000000"/>
        <rFont val="Arial"/>
        <family val="2"/>
        <charset val="238"/>
      </rPr>
      <t>00</t>
    </r>
  </si>
  <si>
    <t xml:space="preserve">Ugovorene i druge posebne usluge </t>
  </si>
  <si>
    <t xml:space="preserve">  613900</t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</si>
  <si>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</si>
  <si>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</si>
  <si>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</si>
  <si>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</si>
  <si>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</si>
  <si>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</si>
  <si>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</si>
  <si>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</si>
  <si>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</si>
  <si>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</si>
  <si>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</si>
  <si>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</si>
  <si>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</si>
  <si>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</si>
  <si>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t xml:space="preserve">II   UKUPNO TEKUĆI TRANSFERI (614000)
</t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</si>
  <si>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</si>
  <si>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t>TEKUĆI TRANSFERI I DRUGI TEKUĆI RASHODI</t>
  </si>
  <si>
    <r>
      <rPr>
        <b/>
        <sz val="8"/>
        <color rgb="FF000000"/>
        <rFont val="Arial"/>
        <family val="2"/>
        <charset val="238"/>
      </rPr>
      <t>6143</t>
    </r>
    <r>
      <rPr>
        <b/>
        <sz val="8"/>
        <color rgb="FF000000"/>
        <rFont val="Arial"/>
        <family val="2"/>
        <charset val="238"/>
      </rPr>
      <t>00</t>
    </r>
  </si>
  <si>
    <t>Tekući transferi neprofitnim organizacijama</t>
  </si>
  <si>
    <t xml:space="preserve">  614300</t>
  </si>
  <si>
    <t>AAN010</t>
  </si>
  <si>
    <t>Finansiranje politčkih stranaka i parlamentarnih grupa</t>
  </si>
  <si>
    <t>AAN013</t>
  </si>
  <si>
    <t>Dani nacionalnih manjina</t>
  </si>
  <si>
    <r>
      <rPr>
        <b/>
        <sz val="8"/>
        <color rgb="FF000000"/>
        <rFont val="Arial"/>
        <family val="2"/>
        <charset val="238"/>
      </rPr>
      <t>6148</t>
    </r>
    <r>
      <rPr>
        <b/>
        <sz val="8"/>
        <color rgb="FF000000"/>
        <rFont val="Arial"/>
        <family val="2"/>
        <charset val="238"/>
      </rPr>
      <t>00</t>
    </r>
  </si>
  <si>
    <t>Drugi tekući rashodi</t>
  </si>
  <si>
    <t xml:space="preserve">  614800</t>
  </si>
  <si>
    <t xml:space="preserve">V   UKUPNO NABAVKA STALNIH SREDSTAVA (821000)
</t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</si>
  <si>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</si>
  <si>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t>Izdaci za nabavku stalnih sredstava</t>
  </si>
  <si>
    <r>
      <rPr>
        <b/>
        <sz val="8"/>
        <color rgb="FF000000"/>
        <rFont val="Arial"/>
        <family val="2"/>
        <charset val="238"/>
      </rPr>
      <t>8213</t>
    </r>
    <r>
      <rPr>
        <b/>
        <sz val="8"/>
        <color rgb="FF000000"/>
        <rFont val="Arial"/>
        <family val="2"/>
        <charset val="238"/>
      </rPr>
      <t>00</t>
    </r>
  </si>
  <si>
    <t>Nabavka opreme</t>
  </si>
  <si>
    <t xml:space="preserve">  821300</t>
  </si>
  <si>
    <t>Ukupno za: Skupština Kantona Sarajevo, poslanici i parlamentarne grupe</t>
  </si>
  <si>
    <t xml:space="preserve">Broj zaposlenih </t>
  </si>
  <si>
    <t>REKAPITULACIJA PO FUNKCIJAMA</t>
  </si>
  <si>
    <t>011F - Izvršni i zakonodavni organi, finansijski i fiskalni poslovi, spoljni poslovi</t>
  </si>
  <si>
    <t>UKUPNO</t>
  </si>
  <si>
    <t>Ukupno za glavu: 1001</t>
  </si>
  <si>
    <t>02</t>
  </si>
  <si>
    <t>10020001</t>
  </si>
  <si>
    <t>Služba za skupštinske poslove Skupštine Kantona Sarajevo</t>
  </si>
  <si>
    <t>ABA001</t>
  </si>
  <si>
    <t>Naknade troškova prevoza na posao i s posla</t>
  </si>
  <si>
    <t>ABA002</t>
  </si>
  <si>
    <t>ABA003</t>
  </si>
  <si>
    <t>ABA004</t>
  </si>
  <si>
    <t>Otpremnine zbog odlazka u penziju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</si>
  <si>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</si>
  <si>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</si>
  <si>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</si>
  <si>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</si>
  <si>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</si>
  <si>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</si>
  <si>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</si>
  <si>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</si>
  <si>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</si>
  <si>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</si>
  <si>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</si>
  <si>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</si>
  <si>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</si>
  <si>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</si>
  <si>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r>
      <rPr>
        <b/>
        <sz val="8"/>
        <color rgb="FF000000"/>
        <rFont val="Arial"/>
        <family val="2"/>
        <charset val="238"/>
      </rPr>
      <t>6142</t>
    </r>
    <r>
      <rPr>
        <b/>
        <sz val="8"/>
        <color rgb="FF000000"/>
        <rFont val="Arial"/>
        <family val="2"/>
        <charset val="238"/>
      </rPr>
      <t>00</t>
    </r>
  </si>
  <si>
    <t xml:space="preserve">Tekući transferi pojedincima </t>
  </si>
  <si>
    <t xml:space="preserve">  614200</t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</si>
  <si>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</si>
  <si>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</si>
  <si>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</si>
  <si>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</si>
  <si>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Kabinet premijera Kantona Sarajevo</t>
  </si>
  <si>
    <t>11010001</t>
  </si>
  <si>
    <t>BAA001</t>
  </si>
  <si>
    <t>BAA002</t>
  </si>
  <si>
    <t>BAA003</t>
  </si>
  <si>
    <t>BAA004</t>
  </si>
  <si>
    <t>BAA005</t>
  </si>
  <si>
    <t>BAK002</t>
  </si>
  <si>
    <t>BAK004</t>
  </si>
  <si>
    <t>BAN002</t>
  </si>
  <si>
    <t>Opština Srebrenica - pokroviteljstvo obilježavanja 11. juli 15 godišnjica genocida nad Bošnjacima Srevrenice "Sigurne zone UN-a)</t>
  </si>
  <si>
    <t>BAN008</t>
  </si>
  <si>
    <t xml:space="preserve">Naknada Timu za moritoring i koordinaciju Akcionog plana za borbu protiv korupcije Vlade KS 2015-2019 (od 07.04.2016. godine Tim Vlade Kantona Sarajevo za borbu protiv korupcije) </t>
  </si>
  <si>
    <t>107F</t>
  </si>
  <si>
    <t>Srce za djecu oboljelu od raka - Roditeljska kuća</t>
  </si>
  <si>
    <t>Ukupno za: Kabinet premijera Kantona Sarajevo</t>
  </si>
  <si>
    <t>107F - Socijalno isključenje n. k.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</si>
  <si>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</si>
  <si>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</si>
  <si>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</si>
  <si>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</si>
  <si>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</si>
  <si>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</si>
  <si>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BBA004</t>
  </si>
  <si>
    <t>BBA005</t>
  </si>
  <si>
    <t>BBK001</t>
  </si>
  <si>
    <t>BBK002</t>
  </si>
  <si>
    <t>Ukupno za: Stručna služba vlade Kantona Sarajevo</t>
  </si>
  <si>
    <t>Ukupno za glavu: 1102</t>
  </si>
  <si>
    <t>04</t>
  </si>
  <si>
    <t>11040001</t>
  </si>
  <si>
    <t>Neprofitne organizacije i pomoć vjerskim zajednicama</t>
  </si>
  <si>
    <t>BDN001</t>
  </si>
  <si>
    <t>082F</t>
  </si>
  <si>
    <t>Transfer neprof.org. "Srebrenica-Potočari"</t>
  </si>
  <si>
    <t>BDN003</t>
  </si>
  <si>
    <t>085F</t>
  </si>
  <si>
    <t>Transferi vjerskim zajednicama</t>
  </si>
  <si>
    <t xml:space="preserve">III   UKUPNO KAPITALNI TRANSFERI (615000)
</t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</si>
  <si>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</si>
  <si>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t>KAPITALNI TRANSFERI</t>
  </si>
  <si>
    <r>
      <rPr>
        <b/>
        <sz val="8"/>
        <color rgb="FF000000"/>
        <rFont val="Arial"/>
        <family val="2"/>
        <charset val="238"/>
      </rPr>
      <t>6153</t>
    </r>
    <r>
      <rPr>
        <b/>
        <sz val="8"/>
        <color rgb="FF000000"/>
        <rFont val="Arial"/>
        <family val="2"/>
        <charset val="238"/>
      </rPr>
      <t>00</t>
    </r>
  </si>
  <si>
    <t>Kapitalni transferi neprofitnim organizacijama</t>
  </si>
  <si>
    <t xml:space="preserve">  615300</t>
  </si>
  <si>
    <t>Rekonstrukcija, adaptacija, sanacija, otkup i izgradnja vjerskih i kulturno-historisjkih objekata</t>
  </si>
  <si>
    <t>Ukupno za: Neprofitne organizacije i pomoć vjerskim zajednicama</t>
  </si>
  <si>
    <t xml:space="preserve">082F - Usluge kulture </t>
  </si>
  <si>
    <t>085F - IiR Rekreacija, kultura i religija</t>
  </si>
  <si>
    <t>Ukupno za glavu: 1104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</si>
  <si>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</si>
  <si>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</si>
  <si>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</si>
  <si>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</si>
  <si>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</si>
  <si>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</si>
  <si>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</si>
  <si>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</si>
  <si>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</si>
  <si>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</si>
  <si>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</si>
  <si>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06</t>
  </si>
  <si>
    <t>11060001</t>
  </si>
  <si>
    <t>Služba za protokol Kantona Sarajevo</t>
  </si>
  <si>
    <t>BFA001</t>
  </si>
  <si>
    <t>BFA002</t>
  </si>
  <si>
    <t>BFA003</t>
  </si>
  <si>
    <t>BFA005</t>
  </si>
  <si>
    <t>BFK001</t>
  </si>
  <si>
    <t>Dani Kantona Sarajevo</t>
  </si>
  <si>
    <t>BFK002</t>
  </si>
  <si>
    <t>BFK003</t>
  </si>
  <si>
    <t>Ukupno za: Služba za protokol Kantona Sarajevo</t>
  </si>
  <si>
    <t>Ukupno za glavu: 1106</t>
  </si>
  <si>
    <t>07</t>
  </si>
  <si>
    <t>11070001</t>
  </si>
  <si>
    <t>Press služba Kantona Sarajevo</t>
  </si>
  <si>
    <t>BGA001</t>
  </si>
  <si>
    <t>BGA002</t>
  </si>
  <si>
    <t>BGA003</t>
  </si>
  <si>
    <t>BGA005</t>
  </si>
  <si>
    <t>BGK001</t>
  </si>
  <si>
    <t>BGK002</t>
  </si>
  <si>
    <t>Ukupno za: Press služba Kantona Sarajevo</t>
  </si>
  <si>
    <t>Ukupno za glavu: 1107</t>
  </si>
  <si>
    <t>08</t>
  </si>
  <si>
    <t>11080001</t>
  </si>
  <si>
    <t>Ured za borbu protiv korupcije i upravljanje kvalitetom Kantona Sarajevo</t>
  </si>
  <si>
    <t>013F</t>
  </si>
  <si>
    <t>BHA001</t>
  </si>
  <si>
    <t>BHA002</t>
  </si>
  <si>
    <t>BHA003</t>
  </si>
  <si>
    <t>BHA005</t>
  </si>
  <si>
    <t>BHK001</t>
  </si>
  <si>
    <t>BHK002</t>
  </si>
  <si>
    <t>Ukupno za: Ured za borbu protiv korupcije i upravljanje kvalitetom Kantona Sarajevo</t>
  </si>
  <si>
    <t>013F - Opće usluge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</si>
  <si>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</si>
  <si>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</si>
  <si>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</si>
  <si>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</si>
  <si>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</si>
  <si>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</si>
  <si>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</si>
  <si>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</si>
  <si>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</si>
  <si>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r>
      <rPr>
        <b/>
        <sz val="8"/>
        <color rgb="FF000000"/>
        <rFont val="Arial"/>
        <family val="2"/>
        <charset val="238"/>
      </rPr>
      <t>6134</t>
    </r>
    <r>
      <rPr>
        <b/>
        <sz val="8"/>
        <color rgb="FF000000"/>
        <rFont val="Arial"/>
        <family val="2"/>
        <charset val="238"/>
      </rPr>
      <t>00</t>
    </r>
  </si>
  <si>
    <t>Nabavka materijala i sitnog inventara</t>
  </si>
  <si>
    <t xml:space="preserve">  613400</t>
  </si>
  <si>
    <t>BIK001</t>
  </si>
  <si>
    <t>BIK002</t>
  </si>
  <si>
    <t>BIN002</t>
  </si>
  <si>
    <t>042F</t>
  </si>
  <si>
    <t>BIX001</t>
  </si>
  <si>
    <t>Nabavka uredskog namještaja</t>
  </si>
  <si>
    <t>BIX002</t>
  </si>
  <si>
    <t>BIX005</t>
  </si>
  <si>
    <t>Nabavka motornih vozila</t>
  </si>
  <si>
    <t>BIX006</t>
  </si>
  <si>
    <t xml:space="preserve">Nabavka specifične opreme za vršenje inspekcijskog nadzora </t>
  </si>
  <si>
    <t>BIX007</t>
  </si>
  <si>
    <r>
      <rPr>
        <b/>
        <sz val="8"/>
        <color rgb="FF000000"/>
        <rFont val="Arial"/>
        <family val="2"/>
        <charset val="238"/>
      </rPr>
      <t>8215</t>
    </r>
    <r>
      <rPr>
        <b/>
        <sz val="8"/>
        <color rgb="FF000000"/>
        <rFont val="Arial"/>
        <family val="2"/>
        <charset val="238"/>
      </rPr>
      <t>00</t>
    </r>
  </si>
  <si>
    <t>Nabavka  stalnih sredstava u obliku prava</t>
  </si>
  <si>
    <t xml:space="preserve">  821500</t>
  </si>
  <si>
    <t>Ukupno za: Kanton Sarajevo - Kantonalna uprava za inspekcijske poslove</t>
  </si>
  <si>
    <t>042F - Poljoprivreda, šumarstvo, lov i ribolov</t>
  </si>
  <si>
    <t>Ukupno za glavu: 1109</t>
  </si>
  <si>
    <t>Ukupno za razdjel: 11</t>
  </si>
  <si>
    <t>12</t>
  </si>
  <si>
    <t>Ministarstvo pravde i uprave Kantona Sarajevo</t>
  </si>
  <si>
    <t>12010001</t>
  </si>
  <si>
    <t>036F</t>
  </si>
  <si>
    <t>CAA001</t>
  </si>
  <si>
    <t>CAA002</t>
  </si>
  <si>
    <t>CAA003</t>
  </si>
  <si>
    <t>CAA005</t>
  </si>
  <si>
    <t>CAK002</t>
  </si>
  <si>
    <t>CAK003</t>
  </si>
  <si>
    <t>034F</t>
  </si>
  <si>
    <t>Troškovi izvršenja mjere pritvora (zatvori)</t>
  </si>
  <si>
    <t>CAK004</t>
  </si>
  <si>
    <t>Ostale ugovorene usluge</t>
  </si>
  <si>
    <t>CAK005</t>
  </si>
  <si>
    <t>Naknada komisije za polaganje stručnih ispita namještenika srednje školske spreme</t>
  </si>
  <si>
    <t>CAK008</t>
  </si>
  <si>
    <t>Posebna naknada za podsticanje rehabilitacije i zapošljavanja osoba sa invaliditetom</t>
  </si>
  <si>
    <r>
      <rPr>
        <b/>
        <sz val="8"/>
        <color rgb="FF000000"/>
        <rFont val="Arial"/>
        <family val="2"/>
        <charset val="238"/>
      </rPr>
      <t>6141</t>
    </r>
    <r>
      <rPr>
        <b/>
        <sz val="8"/>
        <color rgb="FF000000"/>
        <rFont val="Arial"/>
        <family val="2"/>
        <charset val="238"/>
      </rPr>
      <t>00</t>
    </r>
  </si>
  <si>
    <t>Tekući transferi drugim nivoima vlasti i fondovima</t>
  </si>
  <si>
    <t xml:space="preserve">  614100</t>
  </si>
  <si>
    <t>CAL001</t>
  </si>
  <si>
    <t>Transfer Agenciji za državnu službu FBiH</t>
  </si>
  <si>
    <t>CAL002</t>
  </si>
  <si>
    <t>Transfer Odboru za žalbe</t>
  </si>
  <si>
    <t>CAL005</t>
  </si>
  <si>
    <t>Vijeće nacionalnih manjina</t>
  </si>
  <si>
    <r>
      <rPr>
        <b/>
        <sz val="8"/>
        <color rgb="FF000000"/>
        <rFont val="Arial"/>
        <family val="2"/>
        <charset val="238"/>
      </rPr>
      <t>6144</t>
    </r>
    <r>
      <rPr>
        <b/>
        <sz val="8"/>
        <color rgb="FF000000"/>
        <rFont val="Arial"/>
        <family val="2"/>
        <charset val="238"/>
      </rPr>
      <t>00</t>
    </r>
  </si>
  <si>
    <t>Subvencije javnim preduzećima</t>
  </si>
  <si>
    <t xml:space="preserve">  614400</t>
  </si>
  <si>
    <t>083F</t>
  </si>
  <si>
    <t>CAO001</t>
  </si>
  <si>
    <t>Nabavka programa za JP Televizija Kantona Sarajevo</t>
  </si>
  <si>
    <t>CAS001</t>
  </si>
  <si>
    <t xml:space="preserve">Drugi tekući rashodi - DPO </t>
  </si>
  <si>
    <t>CAS002</t>
  </si>
  <si>
    <t>Prenos javnih ovlaštenja Udruženja gluhih KS</t>
  </si>
  <si>
    <t>CAS003</t>
  </si>
  <si>
    <t>Drugi tekući rashodi - sudske presude po tužbama uposlenika KS</t>
  </si>
  <si>
    <t xml:space="preserve">Opremanje Austrijske kuće </t>
  </si>
  <si>
    <r>
      <rPr>
        <b/>
        <sz val="8"/>
        <color rgb="FF000000"/>
        <rFont val="Arial"/>
        <family val="2"/>
        <charset val="238"/>
      </rPr>
      <t>6154</t>
    </r>
    <r>
      <rPr>
        <b/>
        <sz val="8"/>
        <color rgb="FF000000"/>
        <rFont val="Arial"/>
        <family val="2"/>
        <charset val="238"/>
      </rPr>
      <t>00</t>
    </r>
  </si>
  <si>
    <t>Kapitalni transferi javnim preduzećima</t>
  </si>
  <si>
    <t xml:space="preserve">  615400</t>
  </si>
  <si>
    <t>CAU003</t>
  </si>
  <si>
    <t>Nabavka opreme za TVSA</t>
  </si>
  <si>
    <t>Ukupno za: Ministarstvo pravde i uprave Kantona Sarajevo</t>
  </si>
  <si>
    <t>034F - Zatvori</t>
  </si>
  <si>
    <t>036F - Javni red i sigurnost n. k.</t>
  </si>
  <si>
    <t xml:space="preserve">083F - Usluge emitovanja i izdavaštva </t>
  </si>
  <si>
    <t>Ukupno za glavu: 1201</t>
  </si>
  <si>
    <t>12020001</t>
  </si>
  <si>
    <t>Kantonalni sud u Sarajevu</t>
  </si>
  <si>
    <t>033F</t>
  </si>
  <si>
    <t>CBA001</t>
  </si>
  <si>
    <t>CBA002</t>
  </si>
  <si>
    <t>CBA003</t>
  </si>
  <si>
    <t>CBA004</t>
  </si>
  <si>
    <t>CBA005</t>
  </si>
  <si>
    <r>
      <rPr>
        <b/>
        <sz val="8"/>
        <color rgb="FF000000"/>
        <rFont val="Arial"/>
        <family val="2"/>
        <charset val="238"/>
      </rPr>
      <t>6132</t>
    </r>
    <r>
      <rPr>
        <b/>
        <sz val="8"/>
        <color rgb="FF000000"/>
        <rFont val="Arial"/>
        <family val="2"/>
        <charset val="238"/>
      </rPr>
      <t>00</t>
    </r>
  </si>
  <si>
    <t xml:space="preserve">Izdaci za energiju </t>
  </si>
  <si>
    <t xml:space="preserve">  613200</t>
  </si>
  <si>
    <r>
      <rPr>
        <b/>
        <sz val="8"/>
        <color rgb="FF000000"/>
        <rFont val="Arial"/>
        <family val="2"/>
        <charset val="238"/>
      </rPr>
      <t>6133</t>
    </r>
    <r>
      <rPr>
        <b/>
        <sz val="8"/>
        <color rgb="FF000000"/>
        <rFont val="Arial"/>
        <family val="2"/>
        <charset val="238"/>
      </rPr>
      <t>00</t>
    </r>
  </si>
  <si>
    <t>Izdaci za komunikaciju i komunalne usluge</t>
  </si>
  <si>
    <t xml:space="preserve">  613300</t>
  </si>
  <si>
    <t>Izdaci za usluge prevoza i goriva</t>
  </si>
  <si>
    <t xml:space="preserve">  613500</t>
  </si>
  <si>
    <t>Unajmljivanje imovine, opreme i nematerijalne imovine</t>
  </si>
  <si>
    <t xml:space="preserve">  613600</t>
  </si>
  <si>
    <r>
      <rPr>
        <b/>
        <sz val="8"/>
        <color rgb="FF000000"/>
        <rFont val="Arial"/>
        <family val="2"/>
        <charset val="238"/>
      </rPr>
      <t>6137</t>
    </r>
    <r>
      <rPr>
        <b/>
        <sz val="8"/>
        <color rgb="FF000000"/>
        <rFont val="Arial"/>
        <family val="2"/>
        <charset val="238"/>
      </rPr>
      <t>00</t>
    </r>
  </si>
  <si>
    <t>Izdaci za tekuće održavanje</t>
  </si>
  <si>
    <t xml:space="preserve">  613700</t>
  </si>
  <si>
    <r>
      <rPr>
        <b/>
        <sz val="8"/>
        <color rgb="FF000000"/>
        <rFont val="Arial"/>
        <family val="2"/>
        <charset val="238"/>
      </rPr>
      <t>6138</t>
    </r>
    <r>
      <rPr>
        <b/>
        <sz val="8"/>
        <color rgb="FF000000"/>
        <rFont val="Arial"/>
        <family val="2"/>
        <charset val="238"/>
      </rPr>
      <t>00</t>
    </r>
  </si>
  <si>
    <t xml:space="preserve">Izdaci osiguranja, bankarskih usluga i usluga platnog prometa </t>
  </si>
  <si>
    <t xml:space="preserve">  613800</t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</si>
  <si>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</si>
  <si>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</si>
  <si>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</si>
  <si>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</si>
  <si>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</si>
  <si>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</si>
  <si>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CBK005</t>
  </si>
  <si>
    <t xml:space="preserve">Posebna naknada na dohodak za zaštitu od prirodnih i drugih nepogoda </t>
  </si>
  <si>
    <t>CBK007</t>
  </si>
  <si>
    <r>
      <rPr>
        <b/>
        <sz val="8"/>
        <color rgb="FF000000"/>
        <rFont val="Arial"/>
        <family val="2"/>
        <charset val="238"/>
      </rPr>
      <t>8216</t>
    </r>
    <r>
      <rPr>
        <b/>
        <sz val="8"/>
        <color rgb="FF000000"/>
        <rFont val="Arial"/>
        <family val="2"/>
        <charset val="238"/>
      </rPr>
      <t>00</t>
    </r>
  </si>
  <si>
    <t>Rekonstrukcija  i investiciono održavanje</t>
  </si>
  <si>
    <t xml:space="preserve">  821600</t>
  </si>
  <si>
    <t>Ukupno za: Kantonalni sud u Sarajevu</t>
  </si>
  <si>
    <t>033F - Sudovi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</si>
  <si>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</si>
  <si>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</si>
  <si>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</si>
  <si>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</si>
  <si>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</si>
  <si>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</si>
  <si>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</si>
  <si>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</si>
  <si>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CCC001</t>
  </si>
  <si>
    <t>CCC002</t>
  </si>
  <si>
    <t>CCC003</t>
  </si>
  <si>
    <t>CCC004</t>
  </si>
  <si>
    <t>CCC005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</si>
  <si>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</si>
  <si>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</si>
  <si>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</si>
  <si>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</si>
  <si>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</si>
  <si>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</si>
  <si>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</si>
  <si>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</si>
  <si>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</si>
  <si>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CDK001</t>
  </si>
  <si>
    <t>CDK002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</si>
  <si>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</si>
  <si>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</si>
  <si>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</si>
  <si>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</si>
  <si>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</si>
  <si>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</si>
  <si>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</si>
  <si>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</si>
  <si>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</si>
  <si>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</si>
  <si>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</si>
  <si>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</si>
  <si>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</si>
  <si>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</si>
  <si>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13</t>
  </si>
  <si>
    <t>Ministarstvo za boračka pitanja Kantona Sarajevo</t>
  </si>
  <si>
    <t>13010001</t>
  </si>
  <si>
    <t>DAA001</t>
  </si>
  <si>
    <t>DAA002</t>
  </si>
  <si>
    <t>DAA003</t>
  </si>
  <si>
    <t>DAA004</t>
  </si>
  <si>
    <t>DAA005</t>
  </si>
  <si>
    <t>DAK001</t>
  </si>
  <si>
    <t>DAK002</t>
  </si>
  <si>
    <t>DAM001</t>
  </si>
  <si>
    <t>102F</t>
  </si>
  <si>
    <t>Sredstva za osnovno obezbjeđenje učesnika NOR-a</t>
  </si>
  <si>
    <t>DAM002</t>
  </si>
  <si>
    <t>109F</t>
  </si>
  <si>
    <t>Sredstva za mjesečna novčana primanja (nosioci ratnih priznanja, RVI sa pravom na tuđu njegu, djeca bez oba roditelja)</t>
  </si>
  <si>
    <t>DAM003</t>
  </si>
  <si>
    <t>DAM004</t>
  </si>
  <si>
    <t>103F</t>
  </si>
  <si>
    <t>Sredstva za troškove dženaza–sahrana</t>
  </si>
  <si>
    <t>DAM005</t>
  </si>
  <si>
    <t>092F</t>
  </si>
  <si>
    <t>Sredstva za stipendiranje djece iz boračke populacije</t>
  </si>
  <si>
    <t>DAM006</t>
  </si>
  <si>
    <t>094F</t>
  </si>
  <si>
    <t>Sredstva za profesionalnu rehabilitaciju, prekvalifikaciju i edukaciju</t>
  </si>
  <si>
    <t>DAM008</t>
  </si>
  <si>
    <t>073F</t>
  </si>
  <si>
    <t>Sredstva za reh.i banjsko i klimatsko liječenje</t>
  </si>
  <si>
    <t>DAM009</t>
  </si>
  <si>
    <t>074F</t>
  </si>
  <si>
    <t>Sredstva za liječenje u inostranstvu</t>
  </si>
  <si>
    <t>DAM011</t>
  </si>
  <si>
    <t>Sredstva za dodjelu pomoći za održivi povratak</t>
  </si>
  <si>
    <t>DAM012</t>
  </si>
  <si>
    <t>Sred. za bespl. i povlašten prevoz RVI i članova porodica pogin. boraca</t>
  </si>
  <si>
    <t>DAM013</t>
  </si>
  <si>
    <t>076F</t>
  </si>
  <si>
    <t>Sredstva za ocjenu stepena invalidnosti i radne sposobnosti</t>
  </si>
  <si>
    <t>DAM015</t>
  </si>
  <si>
    <t>Sredstva za uplatu doprinosa za zdravst. osiguranje</t>
  </si>
  <si>
    <t>DAM019</t>
  </si>
  <si>
    <t>104F</t>
  </si>
  <si>
    <t>Sredstva za mjesečni dječiji dodatak za djecu RVI-da 20-80%</t>
  </si>
  <si>
    <t>DAM020</t>
  </si>
  <si>
    <t>DAM021</t>
  </si>
  <si>
    <t>Troškovi advokata za optužene pripadnike Armije RBiH i MUP RBiH</t>
  </si>
  <si>
    <t>DAN001</t>
  </si>
  <si>
    <t>098F</t>
  </si>
  <si>
    <t>Transfer neprofitnim organizacijama (Fond "IKRE")</t>
  </si>
  <si>
    <t>DAN004</t>
  </si>
  <si>
    <t>062F</t>
  </si>
  <si>
    <t>Naknade za izgradnju građevinskih objekata (uređenje i renta) - nova individualna gradnja</t>
  </si>
  <si>
    <t>DAN017</t>
  </si>
  <si>
    <t>Naknade za legalizaciju objekata po osnovu Skupštinske Odluke 01-05-4362/06 od 16.02.2006.</t>
  </si>
  <si>
    <t>DAN019</t>
  </si>
  <si>
    <t>Refundacija naknada za izgradnju stambenih objekata za pripadnike boračke populacije (uređenje i renta) - nova kolektivna gradnja</t>
  </si>
  <si>
    <t>DAN021</t>
  </si>
  <si>
    <t>Projekat "Opsada i odbrana Sarajeva 92-95" (skupštinska Odluka 01-05-12123/06 od 23.03.2006.) - nekapitalni podprojekti</t>
  </si>
  <si>
    <t>DAN024</t>
  </si>
  <si>
    <t xml:space="preserve">Projekat "Opsada i odbrana Sarajeva 92-95" (skupštinska Odluka 01-05-12123/06 od 23.03.2006.) - pisana riječ i naučno istraživačka djelatnost </t>
  </si>
  <si>
    <t>DAN025</t>
  </si>
  <si>
    <t>Sufinansiranje pravne pomoći u korist branilaca BiH</t>
  </si>
  <si>
    <t>DAN027</t>
  </si>
  <si>
    <t>Udruženja građana - boračka udruženja finansiranje/sufinansiranje programa i projekata</t>
  </si>
  <si>
    <t>DAS001</t>
  </si>
  <si>
    <r>
      <rPr>
        <b/>
        <sz val="8"/>
        <color rgb="FF000000"/>
        <rFont val="Arial"/>
        <family val="2"/>
        <charset val="238"/>
      </rPr>
      <t>6151</t>
    </r>
    <r>
      <rPr>
        <b/>
        <sz val="8"/>
        <color rgb="FF000000"/>
        <rFont val="Arial"/>
        <family val="2"/>
        <charset val="238"/>
      </rPr>
      <t>00</t>
    </r>
  </si>
  <si>
    <t>Kapitalni transferi drugim nivoima vlasti i fondovima</t>
  </si>
  <si>
    <t xml:space="preserve">  615100</t>
  </si>
  <si>
    <t>DAI001</t>
  </si>
  <si>
    <t>Sredstva za postavljanje i sanaciju spomen obilježja šehidima i poginulim borcima na području Kantona Sarajevo</t>
  </si>
  <si>
    <t>DAI009</t>
  </si>
  <si>
    <t>DAI010</t>
  </si>
  <si>
    <t>Projekat "Opsada i odbrana Sarajeva 92-95" (skupštinska Odluka 01-05-12123/06 od 23.03.2006.) - kapitalni podprojekti - Memorijalni centar Žuč</t>
  </si>
  <si>
    <t>DAI011</t>
  </si>
  <si>
    <t>Projekat "Opsada i odbrana Sarajeva 92-95" (skupštinska Odluka 01-05-12123/06 od 23.03.2006.) - kapitalni podprojekti - Muzej stradanja građana BiH (otkup i preuređenje objekta "Kon-tiki")</t>
  </si>
  <si>
    <r>
      <rPr>
        <b/>
        <sz val="8"/>
        <color rgb="FF000000"/>
        <rFont val="Arial"/>
        <family val="2"/>
        <charset val="238"/>
      </rPr>
      <t>6152</t>
    </r>
    <r>
      <rPr>
        <b/>
        <sz val="8"/>
        <color rgb="FF000000"/>
        <rFont val="Arial"/>
        <family val="2"/>
        <charset val="238"/>
      </rPr>
      <t>00</t>
    </r>
  </si>
  <si>
    <t>Kapitalni transferi pojedincima</t>
  </si>
  <si>
    <t xml:space="preserve">  615200</t>
  </si>
  <si>
    <t>DAU002</t>
  </si>
  <si>
    <t>061F</t>
  </si>
  <si>
    <t>Sredstva za stanove  nosilaca najviših ratnih priznanja</t>
  </si>
  <si>
    <t>DAU010</t>
  </si>
  <si>
    <t>Sredstva za kupovinu zemljišta za izgradnju individualnih stambenih objekata pripadnika boračke populacije</t>
  </si>
  <si>
    <t>DAU012</t>
  </si>
  <si>
    <t>DAU013</t>
  </si>
  <si>
    <t>DAU017</t>
  </si>
  <si>
    <t>051F</t>
  </si>
  <si>
    <t>Izgradnja i proširenje Aleje veterana na odgovarajućim lokacijama (prema KJKP Pokop)</t>
  </si>
  <si>
    <r>
      <rPr>
        <b/>
        <sz val="8"/>
        <color rgb="FF000000"/>
        <rFont val="Arial"/>
        <family val="2"/>
        <charset val="238"/>
      </rPr>
      <t>8212</t>
    </r>
    <r>
      <rPr>
        <b/>
        <sz val="8"/>
        <color rgb="FF000000"/>
        <rFont val="Arial"/>
        <family val="2"/>
        <charset val="238"/>
      </rPr>
      <t>00</t>
    </r>
  </si>
  <si>
    <t>Nabavka građevina</t>
  </si>
  <si>
    <t xml:space="preserve">  821200</t>
  </si>
  <si>
    <t>DAX008</t>
  </si>
  <si>
    <t>Nabavka opreme (uredska oprema)</t>
  </si>
  <si>
    <t xml:space="preserve">VI   UKUPNO POZAJMLJIVANJE SREDSTAVA (822000)
</t>
  </si>
  <si>
    <r>
      <rPr>
        <b/>
        <sz val="8"/>
        <color rgb="FF000000"/>
        <rFont val="Arial"/>
        <family val="2"/>
        <charset val="238"/>
      </rPr>
      <t>822</t>
    </r>
    <r>
      <rPr>
        <b/>
        <sz val="8"/>
        <color rgb="FF000000"/>
        <rFont val="Arial"/>
        <family val="2"/>
        <charset val="238"/>
      </rPr>
      <t>000</t>
    </r>
  </si>
  <si>
    <t>Izdaci za finansijsku imovinu</t>
  </si>
  <si>
    <r>
      <rPr>
        <b/>
        <sz val="8"/>
        <color rgb="FF000000"/>
        <rFont val="Arial"/>
        <family val="2"/>
        <charset val="238"/>
      </rPr>
      <t>8222</t>
    </r>
    <r>
      <rPr>
        <b/>
        <sz val="8"/>
        <color rgb="FF000000"/>
        <rFont val="Arial"/>
        <family val="2"/>
        <charset val="238"/>
      </rPr>
      <t>00</t>
    </r>
  </si>
  <si>
    <t>Pozajmljivanja pojedincima ,neprofitnim organizacijama i privatnim preduzećima</t>
  </si>
  <si>
    <t xml:space="preserve">  822200</t>
  </si>
  <si>
    <t>DAY002</t>
  </si>
  <si>
    <t xml:space="preserve">Sredstva za dodjelu novčanih pozajmica za rješavanje stambenih potreba </t>
  </si>
  <si>
    <t>DAY004</t>
  </si>
  <si>
    <t>Sredstva za dodjelu novčanih pozajmica za rješavanje stambenih potreba</t>
  </si>
  <si>
    <r>
      <rPr>
        <b/>
        <sz val="8"/>
        <color rgb="FF000000"/>
        <rFont val="Arial"/>
        <family val="2"/>
        <charset val="238"/>
      </rPr>
      <t>8226</t>
    </r>
    <r>
      <rPr>
        <b/>
        <sz val="8"/>
        <color rgb="FF000000"/>
        <rFont val="Arial"/>
        <family val="2"/>
        <charset val="238"/>
      </rPr>
      <t>00</t>
    </r>
  </si>
  <si>
    <t>Ostala domaća pozajmljivanja</t>
  </si>
  <si>
    <t xml:space="preserve">  822600</t>
  </si>
  <si>
    <t>DAY001</t>
  </si>
  <si>
    <t>041F</t>
  </si>
  <si>
    <t>Ostala domaća pozajmljivanja-Sredstva za dodjelu pozajmica za otvaranje novih radnih mjesta za borce</t>
  </si>
  <si>
    <t>DAY003</t>
  </si>
  <si>
    <t xml:space="preserve">Ostala domaća pozajmljivanja-Sredstva za dodjelu pozajmica za otvaranje novih radnih mjesta za borce </t>
  </si>
  <si>
    <t>Ukupno za: Ministarstvo za boračka pitanja Kantona Sarajevo</t>
  </si>
  <si>
    <t>041F - Opći ekonomski, komercijalni i poslovi po pitanju rada</t>
  </si>
  <si>
    <t>051F - Upravljanje otpadom</t>
  </si>
  <si>
    <t>061F - Stambeni razvoj</t>
  </si>
  <si>
    <t>062F - Razvoj zajednice</t>
  </si>
  <si>
    <t>073F - Bolničke usluge</t>
  </si>
  <si>
    <t>074F - Usluge zdravstvene zaštite</t>
  </si>
  <si>
    <t>076F - Zdravstvo n. k.</t>
  </si>
  <si>
    <t>092F - Srednje obrazovanje</t>
  </si>
  <si>
    <t>094F - Visoko obrazovanje</t>
  </si>
  <si>
    <t>098F - Obrazovanje n. k.</t>
  </si>
  <si>
    <t>102F - Starost</t>
  </si>
  <si>
    <t>103F - Nasljednici</t>
  </si>
  <si>
    <t>104F - Porodica i djeca</t>
  </si>
  <si>
    <t>109F - Socijalna zaštita n. k.</t>
  </si>
  <si>
    <t>Ukupno za glavu: 1301</t>
  </si>
  <si>
    <t>13020001</t>
  </si>
  <si>
    <t>Fond Kantona Sarajevo za izgradnju i očuvanje grobalja šehida i poginulih boraca, memorijalnih centara i spomen-obilježja žrtava genocida</t>
  </si>
  <si>
    <t>DBA001</t>
  </si>
  <si>
    <t>DBA002</t>
  </si>
  <si>
    <t>DBA003</t>
  </si>
  <si>
    <t>DBA004</t>
  </si>
  <si>
    <t>DBA005</t>
  </si>
  <si>
    <t>DBE001</t>
  </si>
  <si>
    <t xml:space="preserve">Izdaci za komunalne usluge Fonda </t>
  </si>
  <si>
    <t>DBE002</t>
  </si>
  <si>
    <t>Održavanje grobnih mjesta šehida na grobljima na kojima gazduje KJKP "Pokop"</t>
  </si>
  <si>
    <t>DBE003</t>
  </si>
  <si>
    <t>Troškovi redovnog mjesečnog odvoza smeća sa šehidskih grobalja</t>
  </si>
  <si>
    <t>DBF001</t>
  </si>
  <si>
    <t xml:space="preserve">Nabavka materijala za potrebe Fonda </t>
  </si>
  <si>
    <t>DBF002</t>
  </si>
  <si>
    <t>Nabavka i zamjena zastava i jarbola na grobljima šehida i poginulih boraca</t>
  </si>
  <si>
    <t>DBI001</t>
  </si>
  <si>
    <t xml:space="preserve">Izdaci za tekuće održavanje Fonda 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</si>
  <si>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</si>
  <si>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</si>
  <si>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</si>
  <si>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</si>
  <si>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</si>
  <si>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 xml:space="preserve">Ugovorene i druge posebne usluge Fonda </t>
  </si>
  <si>
    <t>DBK002</t>
  </si>
  <si>
    <t>Obilježavanje godišnjica i bitnih datuma iz perioda odbrambeno oslobodilačkog rata 92-95</t>
  </si>
  <si>
    <t>DBK003</t>
  </si>
  <si>
    <t xml:space="preserve">Izrada prezentacionih materjiala Fonda </t>
  </si>
  <si>
    <t>DBK004</t>
  </si>
  <si>
    <t>DBK005</t>
  </si>
  <si>
    <t>DBN001</t>
  </si>
  <si>
    <t>Sredstva za održavanje tradicionalne manifestacije "Odbrana BiH-Igman"</t>
  </si>
  <si>
    <t>DBS001</t>
  </si>
  <si>
    <t>DBU001</t>
  </si>
  <si>
    <t xml:space="preserve">Sredstva za šehidska groblja i groblja poginulih boraca </t>
  </si>
  <si>
    <r>
      <rPr>
        <b/>
        <sz val="8"/>
        <color rgb="FF000000"/>
        <rFont val="Arial"/>
        <family val="2"/>
        <charset val="238"/>
      </rPr>
      <t>8211</t>
    </r>
    <r>
      <rPr>
        <b/>
        <sz val="8"/>
        <color rgb="FF000000"/>
        <rFont val="Arial"/>
        <family val="2"/>
        <charset val="238"/>
      </rPr>
      <t>00</t>
    </r>
  </si>
  <si>
    <t>Nabavka zemljišta, šuma i višegodišnjih zasada</t>
  </si>
  <si>
    <t xml:space="preserve">  821100</t>
  </si>
  <si>
    <t>DBX014</t>
  </si>
  <si>
    <t>Otkup zemljišta za proširenje Spomeničkog kompleksa Ratna džamija Igman</t>
  </si>
  <si>
    <t>DBX001</t>
  </si>
  <si>
    <t xml:space="preserve">Sred. za izgradnju kompleksa “Šehidsko spomen mezarje Kovači" </t>
  </si>
  <si>
    <t>DBX004</t>
  </si>
  <si>
    <t>Nabavka opreme za "Šehidsko spomen mezarje Kovači"</t>
  </si>
  <si>
    <t>DBX007</t>
  </si>
  <si>
    <t>Nabavka opreme za Fond</t>
  </si>
  <si>
    <t>DBX008</t>
  </si>
  <si>
    <t>Nabavka opreme za Ratnu džemiju Igman</t>
  </si>
  <si>
    <t>DBX010</t>
  </si>
  <si>
    <t xml:space="preserve">Nabavka opreme za kompleks "Tunel spasa" </t>
  </si>
  <si>
    <t>Nabavka opreme za objekat Kon-Tiki</t>
  </si>
  <si>
    <t>DBX005</t>
  </si>
  <si>
    <t>Sanacija spomen obilježja iz perioda NOB-a 1941-1945</t>
  </si>
  <si>
    <t>DBX011</t>
  </si>
  <si>
    <t>Sanacija i rekonstrukcija spomen obilježja-kompleks Tunel spasa iz odbrambeno oslobodilačkog rata 1992-1995</t>
  </si>
  <si>
    <t>DBX015</t>
  </si>
  <si>
    <t>Sanacija i rekonstrukcija spomen obilježja "Ratna džamija Igman" iz odbrambeno - oslobodilačkog rata 1992-1995</t>
  </si>
  <si>
    <t>DBX016</t>
  </si>
  <si>
    <t>Rekonstrukcija na zemljištu, vanjska osvjetljenja i pločnici, ograda na ŠSM Kovači</t>
  </si>
  <si>
    <t>Ukupno za: Fond Kantona Sarajevo za izgradnju i očuvanje grobalja šehida i poginulih boraca, memorijalnih centara i spomen-obilježja žrtava genocida</t>
  </si>
  <si>
    <t>Ukupno za glavu: 1302</t>
  </si>
  <si>
    <t>Ukupno za razdjel: 13</t>
  </si>
  <si>
    <t>14</t>
  </si>
  <si>
    <t>Ministarstvo saobraćaja Kantona Sarajevo</t>
  </si>
  <si>
    <t>14010001</t>
  </si>
  <si>
    <t>048F</t>
  </si>
  <si>
    <t>EAA001</t>
  </si>
  <si>
    <t>EAA002</t>
  </si>
  <si>
    <t>EAA003</t>
  </si>
  <si>
    <t>EAA004</t>
  </si>
  <si>
    <t>EAA005</t>
  </si>
  <si>
    <t>EAD001</t>
  </si>
  <si>
    <t>Izdaci za energiju - utrošak struje za semafore</t>
  </si>
  <si>
    <t>EAI001</t>
  </si>
  <si>
    <t>Održavanje semafora</t>
  </si>
  <si>
    <t>EAK003</t>
  </si>
  <si>
    <t xml:space="preserve">Druge ugovorene i posebne usluge </t>
  </si>
  <si>
    <t>EAK004</t>
  </si>
  <si>
    <t>EAK008</t>
  </si>
  <si>
    <t>EAK009</t>
  </si>
  <si>
    <t>EAK010</t>
  </si>
  <si>
    <t>Edukacija iz oblasti saobraćaja i bezbijednosti</t>
  </si>
  <si>
    <t>EAL001</t>
  </si>
  <si>
    <t>045F</t>
  </si>
  <si>
    <t>Transferi općinama - investiciono održavanje saobraćajne infrastrukture</t>
  </si>
  <si>
    <t>EAL002</t>
  </si>
  <si>
    <t xml:space="preserve">Transferi općinama - investiciono održavanje i otvaranje novih parkirališta </t>
  </si>
  <si>
    <t>EAM002</t>
  </si>
  <si>
    <t>Transferi ostalim pojedincima</t>
  </si>
  <si>
    <t>EAO004</t>
  </si>
  <si>
    <t>Pokrivanje razlike do ekonomske cijene za penzionerske mjesečne pretpl.karte KJKP Gras (Prevoz subvencioniranih kategorija korisnika)</t>
  </si>
  <si>
    <t>EAO005</t>
  </si>
  <si>
    <t>Pokrivanje razlike do ekonomske cijene za penzionerske mjesečne pretpl.karte CTS BUS</t>
  </si>
  <si>
    <t>EAO007</t>
  </si>
  <si>
    <t>Subvencionitanje troškova studentskih karata</t>
  </si>
  <si>
    <t>EAO008</t>
  </si>
  <si>
    <t>Za pokriće dijela gubitka KJKP GRAS d.o.o. Sarajevo</t>
  </si>
  <si>
    <t>EAO009</t>
  </si>
  <si>
    <t>Subvencioniranje troškova prevoza učenika</t>
  </si>
  <si>
    <t>EAU033</t>
  </si>
  <si>
    <t>EAU081</t>
  </si>
  <si>
    <t>EAU087</t>
  </si>
  <si>
    <t>EAU093</t>
  </si>
  <si>
    <t>Raskrsnica na Vogošćanskoj petlji</t>
  </si>
  <si>
    <t>EAU018</t>
  </si>
  <si>
    <t>EAU063</t>
  </si>
  <si>
    <t>Sanacija tramvajske pruge i pružnih prelaza i izrada projektne dokumentacije</t>
  </si>
  <si>
    <t>EAU088</t>
  </si>
  <si>
    <t>Program restruktuiranja KJKP GRAS d.o.o. Sarajevo</t>
  </si>
  <si>
    <t>EAU089</t>
  </si>
  <si>
    <t>EAU094</t>
  </si>
  <si>
    <t>Rekonstrukcija i investiciono održavanje tramvajske pruge i projektovanje i izgradnja tramvajske pruge za Hrasnicu</t>
  </si>
  <si>
    <t>EAU095</t>
  </si>
  <si>
    <t>Nabavka opreme i ostalih sredstava za parkirališta</t>
  </si>
  <si>
    <t xml:space="preserve">Izgradnja javne punionice na plin KJKP Sarajevogas </t>
  </si>
  <si>
    <t>EAX015</t>
  </si>
  <si>
    <t>EAX029</t>
  </si>
  <si>
    <t>Nabavka opreme za parkirališta</t>
  </si>
  <si>
    <t>EAX037</t>
  </si>
  <si>
    <t xml:space="preserve">Projekat automatskog upravljanja semaforskim sistemom u Kantonu Sarajevo </t>
  </si>
  <si>
    <t>EAX038</t>
  </si>
  <si>
    <t>EAX030</t>
  </si>
  <si>
    <t>EAX039</t>
  </si>
  <si>
    <t>Izrada projektne dokumentacije za sanaciju, rekonstrukciju  i modernizaciju tramvajske pruge</t>
  </si>
  <si>
    <t>EAX040</t>
  </si>
  <si>
    <t>Nabavka prava i licenci za softvere - e Arhiva</t>
  </si>
  <si>
    <t>EAX041</t>
  </si>
  <si>
    <t>Izrada studija za urbanističke planove</t>
  </si>
  <si>
    <t>EAX042</t>
  </si>
  <si>
    <t>Izrada projektne studije o taksi prevozu</t>
  </si>
  <si>
    <t>EAX045</t>
  </si>
  <si>
    <t>Izrada projektne dokumentacije za saobraćajnu infrastrukturu</t>
  </si>
  <si>
    <t>EAX036</t>
  </si>
  <si>
    <t>Ukupno za: Ministarstvo saobraćaja Kantona Sarajevo</t>
  </si>
  <si>
    <t>045F - Transport</t>
  </si>
  <si>
    <t>048F - IiR Ekonomski poslovi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</si>
  <si>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</si>
  <si>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</si>
  <si>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</si>
  <si>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</si>
  <si>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</si>
  <si>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</si>
  <si>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EBA004</t>
  </si>
  <si>
    <t>EBA005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</si>
  <si>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</si>
  <si>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</si>
  <si>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</si>
  <si>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</si>
  <si>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</si>
  <si>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</si>
  <si>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</si>
  <si>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</si>
  <si>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</si>
  <si>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</si>
  <si>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</si>
  <si>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</si>
  <si>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</si>
  <si>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</si>
  <si>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</si>
  <si>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</si>
  <si>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EBL001</t>
  </si>
  <si>
    <t>Zimsko održavanje puteva - Općina Trnovo</t>
  </si>
  <si>
    <t>EBL002</t>
  </si>
  <si>
    <t>Tekući transferi općinama</t>
  </si>
  <si>
    <t>EBS001</t>
  </si>
  <si>
    <t>EBX001</t>
  </si>
  <si>
    <t>Rješavanje imovinsko - pravnih odnosa</t>
  </si>
  <si>
    <t>EBX023</t>
  </si>
  <si>
    <t>Informativno - obavještenje table</t>
  </si>
  <si>
    <t>EBX027</t>
  </si>
  <si>
    <t>EBX028</t>
  </si>
  <si>
    <t>Izgradnja biciklističkih staza na području KS</t>
  </si>
  <si>
    <t>EBX029</t>
  </si>
  <si>
    <t>Izgradnja i rekonstrukcija raskrsnica u KS</t>
  </si>
  <si>
    <t>EBX030</t>
  </si>
  <si>
    <t>Izgradnja saobraćajnica u KS</t>
  </si>
  <si>
    <t>EBX016</t>
  </si>
  <si>
    <t>Oprema za brojanje saobraćaja</t>
  </si>
  <si>
    <t>EBX018</t>
  </si>
  <si>
    <t>Nabavka kompjuterske opreme i namještaja</t>
  </si>
  <si>
    <t>EBX019</t>
  </si>
  <si>
    <t>Nabavka namještaja</t>
  </si>
  <si>
    <t>EBX026</t>
  </si>
  <si>
    <t>Oprema za nadzor, evidenciju, kontrolu saobraćaja i putne infrastrukture</t>
  </si>
  <si>
    <t>EBX010</t>
  </si>
  <si>
    <t>EBX013</t>
  </si>
  <si>
    <t>EBX014</t>
  </si>
  <si>
    <t>Rekonstrukcija i investiciono održavanje mostova</t>
  </si>
  <si>
    <t>EBX021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</si>
  <si>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</si>
  <si>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</si>
  <si>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</si>
  <si>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</si>
  <si>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</si>
  <si>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</si>
  <si>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</si>
  <si>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</si>
  <si>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</si>
  <si>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</si>
  <si>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</si>
  <si>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</si>
  <si>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</si>
  <si>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HAS001</t>
  </si>
  <si>
    <t>HAX023</t>
  </si>
  <si>
    <t xml:space="preserve">Nabavka opreme </t>
  </si>
  <si>
    <t>HAX017</t>
  </si>
  <si>
    <t>Sanacija objekta u Srednjem</t>
  </si>
  <si>
    <t>HAX021</t>
  </si>
  <si>
    <t>Rekonstrukcije i sanacije na više objekata Ministarstva</t>
  </si>
  <si>
    <t>HAX025</t>
  </si>
  <si>
    <t>Dogradnja i adaptacija III PU</t>
  </si>
  <si>
    <t>HAX026</t>
  </si>
  <si>
    <t>Izgradnja policijskog objekta za obuku kadrova "Grkarica" Igman</t>
  </si>
  <si>
    <t>HAX028</t>
  </si>
  <si>
    <t xml:space="preserve">Izgradnja novog objekta za potrebe Ministarstva </t>
  </si>
  <si>
    <t>Ukupno za: Ministarstvo unutrašnjih poslova Kantona Sarajevo</t>
  </si>
  <si>
    <t>Ukupno za glavu: 1701</t>
  </si>
  <si>
    <t>17020001</t>
  </si>
  <si>
    <t>Uprava policije</t>
  </si>
  <si>
    <t>HBA001</t>
  </si>
  <si>
    <t>HBA002</t>
  </si>
  <si>
    <t>HBA003</t>
  </si>
  <si>
    <t>HBA004</t>
  </si>
  <si>
    <t>HBA005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</si>
  <si>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</si>
  <si>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</si>
  <si>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</si>
  <si>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</si>
  <si>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</si>
  <si>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</si>
  <si>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HBS001</t>
  </si>
  <si>
    <t>HBS002</t>
  </si>
  <si>
    <t>HBX001</t>
  </si>
  <si>
    <t>HBX004</t>
  </si>
  <si>
    <t>Nabavka specijalne opreme (vojne i policijske) - Uprava policije</t>
  </si>
  <si>
    <t>HBX007</t>
  </si>
  <si>
    <t>Nabavka radarskih sistema</t>
  </si>
  <si>
    <t>Nabavka opreme za realizaciju elaborata sistema za provjeru i akviziciju registarskih tablica</t>
  </si>
  <si>
    <r>
      <rPr>
        <b/>
        <sz val="8"/>
        <color rgb="FF000000"/>
        <rFont val="Arial"/>
        <family val="2"/>
        <charset val="238"/>
      </rPr>
      <t>8214</t>
    </r>
    <r>
      <rPr>
        <b/>
        <sz val="8"/>
        <color rgb="FF000000"/>
        <rFont val="Arial"/>
        <family val="2"/>
        <charset val="238"/>
      </rPr>
      <t>00</t>
    </r>
  </si>
  <si>
    <t>Nabavka robne rezerve</t>
  </si>
  <si>
    <t xml:space="preserve">  821400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</si>
  <si>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</si>
  <si>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</si>
  <si>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</si>
  <si>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</si>
  <si>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</si>
  <si>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</si>
  <si>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IAA001</t>
  </si>
  <si>
    <t>IAA002</t>
  </si>
  <si>
    <t>IAA003</t>
  </si>
  <si>
    <t>IAA004</t>
  </si>
  <si>
    <t>IAA005</t>
  </si>
  <si>
    <t>IAK001</t>
  </si>
  <si>
    <t>IAK002</t>
  </si>
  <si>
    <t>Sredstva za rad Komisije za JPP</t>
  </si>
  <si>
    <t>IAK003</t>
  </si>
  <si>
    <t>IAN008</t>
  </si>
  <si>
    <t>049F</t>
  </si>
  <si>
    <t>Obezbjeđenje objekata u vlasništvu Kantona</t>
  </si>
  <si>
    <t>IAN009</t>
  </si>
  <si>
    <t>Veterinarska stanica</t>
  </si>
  <si>
    <t>IAN013</t>
  </si>
  <si>
    <t>IAN016</t>
  </si>
  <si>
    <t>Podrška očuvanju starih i tradicionalnih zanata u Kantonu Sarajevo - sredstva za razvoj male privrede</t>
  </si>
  <si>
    <t>IAN017</t>
  </si>
  <si>
    <t>IAN020</t>
  </si>
  <si>
    <t>047F</t>
  </si>
  <si>
    <t>Sufinansiranje dijela zakupnine poslovnih prostora u Privrednom gradu – Skenderija- iznajmljivanje poslovnih prostora</t>
  </si>
  <si>
    <t>IAN024</t>
  </si>
  <si>
    <t>Izrada lovnogospodarskih osnova i naknade šteta od divljači- zakupnine lovišta</t>
  </si>
  <si>
    <t>IAN025</t>
  </si>
  <si>
    <t>Podrška sajmovima u organizaciji KJP "ZOI 84" i KJP "Skenderija"</t>
  </si>
  <si>
    <t>IAN026</t>
  </si>
  <si>
    <t>Podrška organizaciji "Poslovnog foruma" Kantona Sarajevo</t>
  </si>
  <si>
    <t>IAN029</t>
  </si>
  <si>
    <t>Podrška Agenciji za privatizaciju Kantona Sarajevo</t>
  </si>
  <si>
    <t>IAN033</t>
  </si>
  <si>
    <t>Sufinasiranje naučno stručnih skupova i konferencija - podrška privredi</t>
  </si>
  <si>
    <t>IAN038</t>
  </si>
  <si>
    <t>Izrada ribarskih osnova</t>
  </si>
  <si>
    <t>IAN041</t>
  </si>
  <si>
    <t>Podsticaj razvoju male privrede - grant sredstva</t>
  </si>
  <si>
    <t>IAN043</t>
  </si>
  <si>
    <t>Podrška projektima u vezi sa organizacijom EYOF-a 2019. g.</t>
  </si>
  <si>
    <t>IAN046</t>
  </si>
  <si>
    <t>Podrška KJP “ZOI 84”</t>
  </si>
  <si>
    <t>IAN047</t>
  </si>
  <si>
    <t>Podrška projektu u osnovnim školama - Kupujmo domaće</t>
  </si>
  <si>
    <t>IAN049</t>
  </si>
  <si>
    <t>Projekti zapošljavanja mladih u Kantonu Sarajevo</t>
  </si>
  <si>
    <t>IAN050</t>
  </si>
  <si>
    <t>Podrška radu prihvatilišta pasa lutalica</t>
  </si>
  <si>
    <t>Izrada glavnog projekta za vodovod Crna rijeka</t>
  </si>
  <si>
    <t>IAU006</t>
  </si>
  <si>
    <t>IAU011</t>
  </si>
  <si>
    <t>IAU016</t>
  </si>
  <si>
    <t>IAU020</t>
  </si>
  <si>
    <t>Podrška projektima KC Skenderija</t>
  </si>
  <si>
    <t>IAU022</t>
  </si>
  <si>
    <t>Hotel "Maršal" Bjelašnica - sanacioni program</t>
  </si>
  <si>
    <t>IAU023</t>
  </si>
  <si>
    <t xml:space="preserve">ZOI sanacioni programi </t>
  </si>
  <si>
    <t>043F</t>
  </si>
  <si>
    <t>IAU027</t>
  </si>
  <si>
    <t>Sufinansiranje regionalnog vodovoda Hojta - Bjelašnica - Igman</t>
  </si>
  <si>
    <t>IAU034</t>
  </si>
  <si>
    <t>KJP Veterinarska stanica-nabavka opreme za mikrobiološki - hemijski labaratorij</t>
  </si>
  <si>
    <t>IAU039</t>
  </si>
  <si>
    <t>Izgradnja poslovno-sportskog centra Trnovo</t>
  </si>
  <si>
    <t>IAU041</t>
  </si>
  <si>
    <t>Projekat opremanja prihvatilišta pasa lutalica</t>
  </si>
  <si>
    <t>IAU042</t>
  </si>
  <si>
    <t>Podrška  KJP Centru Skenderija doo Sarajevo</t>
  </si>
  <si>
    <t>IAU044</t>
  </si>
  <si>
    <t>Infrastrukturno opremanje i nabavka opreme za Veterinarski Institut – Veterinarski fakultet  u Sarajevu</t>
  </si>
  <si>
    <t>Veterinarska stanica - rekonstrukcija objekata</t>
  </si>
  <si>
    <t>Nabavka opreme za vještačko osnježavanje i vertikalni transport</t>
  </si>
  <si>
    <t>Nabavka muzne opreme i laktofriza za KJP "PD Butmir"</t>
  </si>
  <si>
    <t>Ukupno za: Ministarstvo privrede Kantona Sarajevo</t>
  </si>
  <si>
    <t>043F - Gorivo i energija</t>
  </si>
  <si>
    <t>047F - Ostale industrije</t>
  </si>
  <si>
    <t>049F - Ekonomski poslovi n. k.</t>
  </si>
  <si>
    <t>Ukupno za glavu: 1801</t>
  </si>
  <si>
    <t>18020001</t>
  </si>
  <si>
    <t>Uprava za šumarstvo</t>
  </si>
  <si>
    <t>IBA001</t>
  </si>
  <si>
    <t>IBA002</t>
  </si>
  <si>
    <t>IBA003</t>
  </si>
  <si>
    <t>IBA004</t>
  </si>
  <si>
    <t>IBA005</t>
  </si>
  <si>
    <t>IBK001</t>
  </si>
  <si>
    <t>IBK004</t>
  </si>
  <si>
    <t>IBK008</t>
  </si>
  <si>
    <t>IBU001</t>
  </si>
  <si>
    <t>Kapitalni projekti iz šumarstva</t>
  </si>
  <si>
    <t>Revizija šumsko - gospodarske osnove za državne šume po zahtjevu Općinskih vijeća sa područja Kantona Sarajevo</t>
  </si>
  <si>
    <t>Ukupno za: Uprava za šumarstvo</t>
  </si>
  <si>
    <t>Ukupno za glavu: 1802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</si>
  <si>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</si>
  <si>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</si>
  <si>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</si>
  <si>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</si>
  <si>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</si>
  <si>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</si>
  <si>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</si>
  <si>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</si>
  <si>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</si>
  <si>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</si>
  <si>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</si>
  <si>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</si>
  <si>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</si>
  <si>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</si>
  <si>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</si>
  <si>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</si>
  <si>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</si>
  <si>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</si>
  <si>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</si>
  <si>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JAN001</t>
  </si>
  <si>
    <t>"SERDA"</t>
  </si>
  <si>
    <t>JAS001</t>
  </si>
  <si>
    <t>JAS002</t>
  </si>
  <si>
    <t>Drugi tekući rashodi - naknade po presudama Ustavnog suda</t>
  </si>
  <si>
    <t xml:space="preserve">IV   UKUPNO OBAVEZE PO KREDITIMA (616000)
</t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</si>
  <si>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</si>
  <si>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t xml:space="preserve">IZDACI ZA KAMATE </t>
  </si>
  <si>
    <t>Izdaci za inostrane kamate</t>
  </si>
  <si>
    <t xml:space="preserve">  616200</t>
  </si>
  <si>
    <t>017F</t>
  </si>
  <si>
    <r>
      <rPr>
        <b/>
        <sz val="8"/>
        <color rgb="FF000000"/>
        <rFont val="Arial"/>
        <family val="2"/>
        <charset val="238"/>
      </rPr>
      <t>6163</t>
    </r>
    <r>
      <rPr>
        <b/>
        <sz val="8"/>
        <color rgb="FF000000"/>
        <rFont val="Arial"/>
        <family val="2"/>
        <charset val="238"/>
      </rPr>
      <t>00</t>
    </r>
  </si>
  <si>
    <t>Kamate na domaće pozajmljivanje</t>
  </si>
  <si>
    <t xml:space="preserve">  616300</t>
  </si>
  <si>
    <t xml:space="preserve">VII   UKUPNO OTPLATA DUGOVA (823000)
</t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</si>
  <si>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</si>
  <si>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t>IZDACI ZA OTPLATE  DUGOVA</t>
  </si>
  <si>
    <t>Vanjske otplate</t>
  </si>
  <si>
    <t xml:space="preserve">  823200</t>
  </si>
  <si>
    <t>Otplate domaćeg pozajmljivanja</t>
  </si>
  <si>
    <t xml:space="preserve">  823300</t>
  </si>
  <si>
    <t>Ukupno za: Ministarstvo finansija Kantona Sarajevo</t>
  </si>
  <si>
    <t xml:space="preserve">017F - Transakcije vezane za javni dug </t>
  </si>
  <si>
    <t>Ukupno za glavu: 1901</t>
  </si>
  <si>
    <t>Ukupno za razdjel: 19</t>
  </si>
  <si>
    <t>20</t>
  </si>
  <si>
    <t>Ministarstvo zdravstva Kantona Sarajevo</t>
  </si>
  <si>
    <t>20010001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</si>
  <si>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</si>
  <si>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</si>
  <si>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</si>
  <si>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</si>
  <si>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</si>
  <si>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</si>
  <si>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</si>
  <si>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</si>
  <si>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</si>
  <si>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</si>
  <si>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</si>
  <si>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</si>
  <si>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KAM003</t>
  </si>
  <si>
    <t>071F</t>
  </si>
  <si>
    <t>Troškovi primjene Odluke o proširenom obimu prava ratnih vojnih invalida sa područja KS</t>
  </si>
  <si>
    <t>KAN003</t>
  </si>
  <si>
    <t>075F</t>
  </si>
  <si>
    <t>Usluge mrtvozorstva</t>
  </si>
  <si>
    <t>KAN011</t>
  </si>
  <si>
    <t>Sprovođenje programa obavezne preventive sistematske deratizacije u Kantonu Sarajevo</t>
  </si>
  <si>
    <t>KAN034</t>
  </si>
  <si>
    <t>Nabavka lijeka metadon i skrining testova</t>
  </si>
  <si>
    <t>KAN074</t>
  </si>
  <si>
    <t>Programi i projekti neprofitnih organizacija i udruženja iz oblasti zdravstva</t>
  </si>
  <si>
    <t>KAN076</t>
  </si>
  <si>
    <t>Podrška organizaciji naučno istraživačkih skupova</t>
  </si>
  <si>
    <t>KAN077</t>
  </si>
  <si>
    <t>Programi preventivne zdravstvene zaštite</t>
  </si>
  <si>
    <t>Podrška realizaciji projekata mladih</t>
  </si>
  <si>
    <t>Edukacija ljekara mrtvozornika</t>
  </si>
  <si>
    <t>KAU004</t>
  </si>
  <si>
    <t>Nabavka opreme za JU Opća bolnica "Prim.dr Abdulah Nakaš"</t>
  </si>
  <si>
    <t>KAU018</t>
  </si>
  <si>
    <t xml:space="preserve">Nabavka opreme za JU Zavod za hitnu medicinsku pomoć KS </t>
  </si>
  <si>
    <t>KAU026</t>
  </si>
  <si>
    <t>KAU027</t>
  </si>
  <si>
    <t>Nabavka opreme za Klinički centar Univerziteta u Sarajevu</t>
  </si>
  <si>
    <t>KAU067</t>
  </si>
  <si>
    <t>Nabavka opreme za  JU Zavod za medicinu rada KS</t>
  </si>
  <si>
    <t>KAU074</t>
  </si>
  <si>
    <t>Izgradnja, rekonstrukcija i sanacija  JU Opća bolnica "Prim.dr Abdulah Nakaš"</t>
  </si>
  <si>
    <t>KAU0A1</t>
  </si>
  <si>
    <t xml:space="preserve">Izgradnja, rekonstrukcija i sanacija na objektu JU Psihijatrijska bolnica KS </t>
  </si>
  <si>
    <t>KAU0A5</t>
  </si>
  <si>
    <t>Izgradjna, rekonstrukcija i sanacija JU Dom zdravlja KS</t>
  </si>
  <si>
    <t>Nabavka opreme za JU Zavod za javno zdravstvo KS</t>
  </si>
  <si>
    <t>Izgradnja, rekonstrukcija i sanacija objekta JU Zavod za zdravstvenu zaštitu žena i materinstva KS</t>
  </si>
  <si>
    <t>Nabavka opreme za JU Zavod za zdravstvenu zaštitu žena i materinstva KS</t>
  </si>
  <si>
    <t>Nabavka opreme za JUKS Zavod za zdravstvenu zaštitu studenata US</t>
  </si>
  <si>
    <t>Refundacija uloženih sredstava Caritasa u rekonstrukciju objekta JU Zavod za zdravstvenu zaštitu žena i materinstva</t>
  </si>
  <si>
    <t>Rekonstrukcija i sanacija centralnog objekta Hitne pomoći</t>
  </si>
  <si>
    <t>Proširenje laboratorija i sanacija i adaptacija apoteka</t>
  </si>
  <si>
    <t>Ukupno za: Ministarstvo zdravstva Kantona Sarajevo</t>
  </si>
  <si>
    <t>071F - Medicinski proizvodi, uređaji i oprema</t>
  </si>
  <si>
    <t>075F - IiR Zdravstvo</t>
  </si>
  <si>
    <t>Ukupno za glavu: 2001</t>
  </si>
  <si>
    <t>Ukupno za razdjel: 20</t>
  </si>
  <si>
    <t>21</t>
  </si>
  <si>
    <t>Ministarstvo za obrazovanje, nauku i mlade Kantona Sarajevo</t>
  </si>
  <si>
    <t>21010001</t>
  </si>
  <si>
    <t>LAA001</t>
  </si>
  <si>
    <t>LAA002</t>
  </si>
  <si>
    <t>LAA003</t>
  </si>
  <si>
    <t>LAA004</t>
  </si>
  <si>
    <t>LAA005</t>
  </si>
  <si>
    <t>LAK001</t>
  </si>
  <si>
    <t>Upravni i nadz. odbori UNS-a i Studentskog centra</t>
  </si>
  <si>
    <t>LAK002</t>
  </si>
  <si>
    <t>Komisije za izradu nastavnih planova i programa, zakona i podzakonskih akata</t>
  </si>
  <si>
    <t>LAK003</t>
  </si>
  <si>
    <t>Komisije za organizaciju takmičenja učenika</t>
  </si>
  <si>
    <t>LAK004</t>
  </si>
  <si>
    <t>Stručni timovi za inkluzivnu nastavu</t>
  </si>
  <si>
    <t>LAK005</t>
  </si>
  <si>
    <t>Komisije za polaganje stručnih ispita nastavnika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</si>
  <si>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</si>
  <si>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</si>
  <si>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</si>
  <si>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</si>
  <si>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</si>
  <si>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LAK011</t>
  </si>
  <si>
    <t xml:space="preserve">Komisije za osnivanje visokoškolskih ustanova </t>
  </si>
  <si>
    <t>LAK012</t>
  </si>
  <si>
    <t>LAK013</t>
  </si>
  <si>
    <t>Naknada članovima Savjeta za nauku</t>
  </si>
  <si>
    <t>LAK014</t>
  </si>
  <si>
    <t>Komisije za osnivanje institucija za obrazovanje odraslih</t>
  </si>
  <si>
    <t>LAK015</t>
  </si>
  <si>
    <t>Naknada komisijama za tumačenje kolektivnih ugovora</t>
  </si>
  <si>
    <t>LAM001</t>
  </si>
  <si>
    <t>096F</t>
  </si>
  <si>
    <t>Stipendije učenicima i studentima</t>
  </si>
  <si>
    <t>LAM003</t>
  </si>
  <si>
    <t>Jednokratne pomoći</t>
  </si>
  <si>
    <t>LAM005</t>
  </si>
  <si>
    <t>Troškovi zdravstvenog osiguranja učenika i studenata</t>
  </si>
  <si>
    <t>LAM006</t>
  </si>
  <si>
    <t>Troškovi smještaja i ishrane studenata</t>
  </si>
  <si>
    <t>LAN002</t>
  </si>
  <si>
    <t xml:space="preserve">Programi </t>
  </si>
  <si>
    <t>LAN004</t>
  </si>
  <si>
    <t>Studentski centar</t>
  </si>
  <si>
    <t>LAN007</t>
  </si>
  <si>
    <t>Program nauke</t>
  </si>
  <si>
    <t>097F</t>
  </si>
  <si>
    <t>LAN022</t>
  </si>
  <si>
    <t>Centar za opservaciju i dijagnostiku</t>
  </si>
  <si>
    <t>LAN028</t>
  </si>
  <si>
    <t>Narodna i univerzitetska biblioteka BiH</t>
  </si>
  <si>
    <t>LAN030</t>
  </si>
  <si>
    <t>Realizacija Zakona o bezbjednosti saobraćaja</t>
  </si>
  <si>
    <t>LAN038</t>
  </si>
  <si>
    <t>Nabavka udžbenika za učenike osnovnih škola</t>
  </si>
  <si>
    <t>LAN044</t>
  </si>
  <si>
    <t xml:space="preserve">Škola plivanja za učenike i studente </t>
  </si>
  <si>
    <t>LAN052</t>
  </si>
  <si>
    <t>Eksterna matura</t>
  </si>
  <si>
    <t>LAN053</t>
  </si>
  <si>
    <t>LAN057</t>
  </si>
  <si>
    <t>Stručna edukacija nastavnika i ostalih zaposlenika</t>
  </si>
  <si>
    <t>LAN059</t>
  </si>
  <si>
    <t>Realizacija programa i projekata studentskih organizacija</t>
  </si>
  <si>
    <t>LAN061</t>
  </si>
  <si>
    <t xml:space="preserve">Osiguranje zaposlenika u ustanovama </t>
  </si>
  <si>
    <t>LAN062</t>
  </si>
  <si>
    <t>Osiguranje školskih objekata i opreme</t>
  </si>
  <si>
    <t>LAN068</t>
  </si>
  <si>
    <t xml:space="preserve">Transfer Zavodu za vaspitanje muške djece i omladine </t>
  </si>
  <si>
    <t>LAN069</t>
  </si>
  <si>
    <t>Nagrade nastavnicima za ostvarene rezultate učenika na takmičenjima</t>
  </si>
  <si>
    <t>LAN070</t>
  </si>
  <si>
    <t>Reforma nastavnih planova i programa zasnovanih na ishodima učenja</t>
  </si>
  <si>
    <t>LAN072</t>
  </si>
  <si>
    <t xml:space="preserve">Škola skijanja za učenike i studente </t>
  </si>
  <si>
    <t>LAN075</t>
  </si>
  <si>
    <t>Transfer za Projekat "Pretilost djece u osnovnim školama"</t>
  </si>
  <si>
    <t>LAN077</t>
  </si>
  <si>
    <t>Implementacija Strategije i realizacija zaključaka Skupštine KS za rad sa djecom sa poteškoćama u razvoju</t>
  </si>
  <si>
    <t>LAN078</t>
  </si>
  <si>
    <t>Da se ne zaboravi Srebrenica - posjeta sredjnih škola</t>
  </si>
  <si>
    <t>LAN079</t>
  </si>
  <si>
    <t>Naknada za preuzete obaveze prema sindikatu srednjeg obrazovanja</t>
  </si>
  <si>
    <t>Škola planinarstva za učenike VII razreda osnovne škole</t>
  </si>
  <si>
    <t>Digitalizacija obrazovnog sistema u Kantonu Sarajevo</t>
  </si>
  <si>
    <t>Transfer za Akademiju nauka i umjetnosti BiH</t>
  </si>
  <si>
    <t>Realizacija škole u prirodi za učenike IV razreda osnovne škole</t>
  </si>
  <si>
    <t xml:space="preserve">Obilježavanje dana učitelja </t>
  </si>
  <si>
    <t>Izgradnja Akademije scenskih umjetnosti</t>
  </si>
  <si>
    <t>Izgradnja Univerzitetske biblioteke - vlastito učešće</t>
  </si>
  <si>
    <t>LAU019</t>
  </si>
  <si>
    <t>Energetska efikasnost u BiH - vlastito učešće</t>
  </si>
  <si>
    <t>LAU020</t>
  </si>
  <si>
    <t>Rekonstrukcija bazena na Fakultetu sporta i tjelesnog odgoja</t>
  </si>
  <si>
    <t>LAU021</t>
  </si>
  <si>
    <t xml:space="preserve">Kaptalni transferi neprofitnim organizacijama </t>
  </si>
  <si>
    <t>LAU024</t>
  </si>
  <si>
    <t>Opremanje Akademije scenskih umjetnosti</t>
  </si>
  <si>
    <t>LAU025</t>
  </si>
  <si>
    <t>Izgradnja kampa "Marš mira"</t>
  </si>
  <si>
    <t>LAX055</t>
  </si>
  <si>
    <t xml:space="preserve">Sufinansiranje izgradnje osnovne škole na Šipu - </t>
  </si>
  <si>
    <t>LAX063</t>
  </si>
  <si>
    <t>Izgradnja OŠ na Stupu</t>
  </si>
  <si>
    <t>Izgradnja fiskulturne sale u OŠ "Zaim Kolar" - područna škola Šabići</t>
  </si>
  <si>
    <t>Sufinansiranje izgradnje OŠ "Pofalići"</t>
  </si>
  <si>
    <t>Izgradnja objekta škole u prirodi</t>
  </si>
  <si>
    <t>Izgradnja sportske dvorane u OŠ "Umihana Čuvidina"</t>
  </si>
  <si>
    <t>LAX004</t>
  </si>
  <si>
    <t xml:space="preserve">Ostala oprema </t>
  </si>
  <si>
    <t>LAX066</t>
  </si>
  <si>
    <t>Nabavka ormarića za učenike osnovnih škola</t>
  </si>
  <si>
    <t>LAX075</t>
  </si>
  <si>
    <t>Nabavka opreme za realizaciju Projekta "Elektronski dnevnik"</t>
  </si>
  <si>
    <t>Nabavka interaktivnih tabli</t>
  </si>
  <si>
    <t>Nabavka opreme za osnovnu školu u naselju Stup</t>
  </si>
  <si>
    <t>Nabavka opreme za fiskulturnu salu u OŠ "Hašim Spahić"</t>
  </si>
  <si>
    <t>Nabavka opreme za osnovnu školu u naselju Šip</t>
  </si>
  <si>
    <t>Nabavka opreme za fiskulturnu salu OŠ "Nedžad Ibrišimović"</t>
  </si>
  <si>
    <t>Nabavka opreme za školu u prirodi</t>
  </si>
  <si>
    <t xml:space="preserve">Nabavka stolica i stolova za škole </t>
  </si>
  <si>
    <t>LAX051</t>
  </si>
  <si>
    <t>Nabavka licenciranih software-a</t>
  </si>
  <si>
    <t>LAX002</t>
  </si>
  <si>
    <t>Rekonstruk.i opravka krovova,sanitarnih vodovodnih i el.instalacija (kotlovnica i sl.)</t>
  </si>
  <si>
    <t>LAX068</t>
  </si>
  <si>
    <t>LAX082</t>
  </si>
  <si>
    <t>Sanacija i rekonstrukcija objekata JU Djeca Sarajeva</t>
  </si>
  <si>
    <t>Rekonstrukcija i sanacija krovova i kotlovnica srednjih škola</t>
  </si>
  <si>
    <t>Rekonstrukcija sportskog igrališta OŠ "Zaim Kolar" - Škola u prirodi</t>
  </si>
  <si>
    <t>Rekonstrukcija objekata visokoškolskih ustanova i naučnih instituta</t>
  </si>
  <si>
    <t>Rekonstrukcija vrtića Vjeverica</t>
  </si>
  <si>
    <t>Rekonstrukcija vrtića "Radost" u Hrasnici</t>
  </si>
  <si>
    <t>Ukupno za: Ministarstvo za obrazovanje, nauku i mlade Kantona Sarajevo</t>
  </si>
  <si>
    <t>096F - Pomoćne usluge obrazovanju</t>
  </si>
  <si>
    <t>097F - IiR Obrazovanje</t>
  </si>
  <si>
    <t>Ukupno za glavu: 2101</t>
  </si>
  <si>
    <t>21020001</t>
  </si>
  <si>
    <t>JU OŠ "6 mart"</t>
  </si>
  <si>
    <t>091F</t>
  </si>
  <si>
    <t>LBA001</t>
  </si>
  <si>
    <t>LBA002</t>
  </si>
  <si>
    <t>LBA003</t>
  </si>
  <si>
    <t>LBA004</t>
  </si>
  <si>
    <t>LBA005</t>
  </si>
  <si>
    <t>LBK001</t>
  </si>
  <si>
    <t>LBK071</t>
  </si>
  <si>
    <t>Ukupno za: JU OŠ "6 mart"</t>
  </si>
  <si>
    <t>091F - Predškolsko i osnovno obrazovanje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</si>
  <si>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</si>
  <si>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</si>
  <si>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</si>
  <si>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</si>
  <si>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</si>
  <si>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</si>
  <si>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</si>
  <si>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</si>
  <si>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</si>
  <si>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</si>
  <si>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</si>
  <si>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</si>
  <si>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</si>
  <si>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</si>
  <si>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</si>
  <si>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</si>
  <si>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</si>
  <si>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</si>
  <si>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</si>
  <si>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</si>
  <si>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</si>
  <si>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</si>
  <si>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</si>
  <si>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</si>
  <si>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</si>
  <si>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</si>
  <si>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</si>
  <si>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</si>
  <si>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</si>
  <si>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</si>
  <si>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LBK074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</si>
  <si>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</si>
  <si>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</si>
  <si>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</si>
  <si>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</si>
  <si>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</si>
  <si>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</si>
  <si>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</si>
  <si>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</si>
  <si>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</si>
  <si>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</si>
  <si>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</si>
  <si>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</si>
  <si>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</si>
  <si>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</si>
  <si>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</si>
  <si>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</si>
  <si>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</si>
  <si>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</si>
  <si>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</si>
  <si>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</si>
  <si>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</si>
  <si>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</si>
  <si>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</si>
  <si>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</si>
  <si>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</si>
  <si>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</si>
  <si>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</si>
  <si>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</si>
  <si>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</si>
  <si>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</si>
  <si>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</si>
  <si>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</si>
  <si>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</si>
  <si>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</si>
  <si>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</si>
  <si>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</si>
  <si>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</si>
  <si>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</si>
  <si>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</si>
  <si>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</si>
  <si>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</si>
  <si>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</si>
  <si>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</si>
  <si>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</si>
  <si>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</si>
  <si>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</si>
  <si>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</si>
  <si>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</si>
  <si>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</si>
  <si>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</si>
  <si>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LBA044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</si>
  <si>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</si>
  <si>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</si>
  <si>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</si>
  <si>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</si>
  <si>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</si>
  <si>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</si>
  <si>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</si>
  <si>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</si>
  <si>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</si>
  <si>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</si>
  <si>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LBA049</t>
  </si>
  <si>
    <t>LBA050</t>
  </si>
  <si>
    <t>LBK010</t>
  </si>
  <si>
    <t>LBK080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</si>
  <si>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</si>
  <si>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</si>
  <si>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</si>
  <si>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</si>
  <si>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</si>
  <si>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</si>
  <si>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</si>
  <si>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</si>
  <si>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</si>
  <si>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</si>
  <si>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</si>
  <si>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</si>
  <si>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</si>
  <si>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</si>
  <si>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</si>
  <si>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</si>
  <si>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</si>
  <si>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</si>
  <si>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</si>
  <si>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</si>
  <si>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</si>
  <si>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</si>
  <si>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</si>
  <si>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</si>
  <si>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</si>
  <si>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</si>
  <si>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</si>
  <si>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</si>
  <si>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</si>
  <si>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</si>
  <si>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</si>
  <si>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</si>
  <si>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</si>
  <si>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</si>
  <si>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</si>
  <si>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</si>
  <si>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</si>
  <si>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</si>
  <si>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</si>
  <si>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</si>
  <si>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</si>
  <si>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</si>
  <si>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</si>
  <si>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</si>
  <si>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</si>
  <si>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</si>
  <si>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</si>
  <si>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</si>
  <si>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</si>
  <si>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</si>
  <si>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</si>
  <si>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</si>
  <si>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</si>
  <si>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</si>
  <si>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</si>
  <si>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</si>
  <si>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</si>
  <si>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</si>
  <si>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</si>
  <si>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</si>
  <si>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</si>
  <si>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</si>
  <si>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</si>
  <si>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</si>
  <si>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</si>
  <si>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</si>
  <si>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</si>
  <si>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</si>
  <si>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</si>
  <si>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</si>
  <si>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</si>
  <si>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</si>
  <si>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</si>
  <si>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</si>
  <si>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</si>
  <si>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</si>
  <si>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</si>
  <si>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</si>
  <si>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</si>
  <si>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</si>
  <si>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</si>
  <si>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</si>
  <si>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</si>
  <si>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</si>
  <si>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</si>
  <si>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</si>
  <si>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</si>
  <si>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</si>
  <si>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</si>
  <si>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</si>
  <si>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</si>
  <si>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</si>
  <si>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</si>
  <si>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</si>
  <si>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</si>
  <si>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</si>
  <si>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</si>
  <si>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</si>
  <si>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</si>
  <si>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</si>
  <si>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</si>
  <si>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</si>
  <si>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</si>
  <si>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</si>
  <si>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</si>
  <si>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</si>
  <si>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</si>
  <si>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</si>
  <si>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</si>
  <si>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</si>
  <si>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</si>
  <si>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</si>
  <si>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</si>
  <si>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</si>
  <si>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</si>
  <si>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</si>
  <si>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</si>
  <si>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</si>
  <si>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</si>
  <si>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</si>
  <si>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</si>
  <si>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</si>
  <si>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</si>
  <si>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</si>
  <si>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</si>
  <si>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</si>
  <si>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</si>
  <si>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</si>
  <si>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</si>
  <si>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</si>
  <si>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</si>
  <si>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</si>
  <si>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</si>
  <si>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</si>
  <si>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</si>
  <si>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</si>
  <si>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</si>
  <si>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</si>
  <si>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</si>
  <si>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</si>
  <si>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</si>
  <si>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</si>
  <si>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</si>
  <si>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</si>
  <si>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</si>
  <si>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</si>
  <si>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</si>
  <si>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</si>
  <si>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</si>
  <si>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</si>
  <si>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LBA0B9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</si>
  <si>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</si>
  <si>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</si>
  <si>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</si>
  <si>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</si>
  <si>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</si>
  <si>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</si>
  <si>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</si>
  <si>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</si>
  <si>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</si>
  <si>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</si>
  <si>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LBA0C4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</si>
  <si>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</si>
  <si>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</si>
  <si>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</si>
  <si>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</si>
  <si>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</si>
  <si>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</si>
  <si>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</si>
  <si>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</si>
  <si>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</si>
  <si>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</si>
  <si>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LBA0C9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</si>
  <si>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</si>
  <si>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</si>
  <si>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</si>
  <si>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</si>
  <si>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</si>
  <si>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</si>
  <si>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</si>
  <si>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</si>
  <si>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</si>
  <si>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</si>
  <si>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</si>
  <si>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</si>
  <si>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</si>
  <si>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</si>
  <si>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</si>
  <si>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</si>
  <si>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</si>
  <si>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</si>
  <si>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</si>
  <si>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</si>
  <si>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</si>
  <si>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LBA0D9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</si>
  <si>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</si>
  <si>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</si>
  <si>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</si>
  <si>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</si>
  <si>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</si>
  <si>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</si>
  <si>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</si>
  <si>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</si>
  <si>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</si>
  <si>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</si>
  <si>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LBA0E4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</si>
  <si>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</si>
  <si>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</si>
  <si>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</si>
  <si>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</si>
  <si>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</si>
  <si>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</si>
  <si>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</si>
  <si>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</si>
  <si>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</si>
  <si>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</si>
  <si>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LBA0E9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</si>
  <si>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</si>
  <si>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</si>
  <si>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</si>
  <si>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</si>
  <si>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</si>
  <si>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</si>
  <si>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</si>
  <si>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</si>
  <si>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</si>
  <si>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</si>
  <si>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LBA0F4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</si>
  <si>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</si>
  <si>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</si>
  <si>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</si>
  <si>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</si>
  <si>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</si>
  <si>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</si>
  <si>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</si>
  <si>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</si>
  <si>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</si>
  <si>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</si>
  <si>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LBA0F9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</si>
  <si>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</si>
  <si>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</si>
  <si>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</si>
  <si>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</si>
  <si>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</si>
  <si>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</si>
  <si>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</si>
  <si>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</si>
  <si>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</si>
  <si>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</si>
  <si>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</si>
  <si>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</si>
  <si>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</si>
  <si>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</si>
  <si>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</si>
  <si>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</si>
  <si>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</si>
  <si>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</si>
  <si>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</si>
  <si>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</si>
  <si>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</si>
  <si>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</si>
  <si>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</si>
  <si>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</si>
  <si>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</si>
  <si>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</si>
  <si>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</si>
  <si>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</si>
  <si>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</si>
  <si>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</si>
  <si>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</si>
  <si>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LBA0H4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</si>
  <si>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</si>
  <si>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</si>
  <si>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</si>
  <si>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</si>
  <si>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</si>
  <si>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</si>
  <si>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</si>
  <si>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</si>
  <si>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</si>
  <si>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</si>
  <si>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</si>
  <si>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</si>
  <si>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</si>
  <si>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</si>
  <si>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</si>
  <si>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</si>
  <si>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</si>
  <si>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</si>
  <si>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</si>
  <si>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</si>
  <si>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</si>
  <si>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</si>
  <si>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</si>
  <si>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</si>
  <si>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</si>
  <si>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</si>
  <si>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</si>
  <si>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</si>
  <si>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</si>
  <si>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</si>
  <si>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</si>
  <si>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</si>
  <si>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</si>
  <si>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</si>
  <si>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</si>
  <si>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</si>
  <si>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</si>
  <si>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</si>
  <si>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</si>
  <si>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</si>
  <si>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</si>
  <si>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</si>
  <si>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</si>
  <si>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</si>
  <si>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</si>
  <si>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</si>
  <si>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</si>
  <si>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</si>
  <si>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</si>
  <si>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</si>
  <si>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</si>
  <si>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</si>
  <si>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</si>
  <si>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</si>
  <si>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</si>
  <si>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</si>
  <si>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</si>
  <si>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</si>
  <si>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</si>
  <si>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</si>
  <si>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</si>
  <si>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</si>
  <si>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</si>
  <si>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</si>
  <si>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</si>
  <si>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LBA0K9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</si>
  <si>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</si>
  <si>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</si>
  <si>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</si>
  <si>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</si>
  <si>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</si>
  <si>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</si>
  <si>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</si>
  <si>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</si>
  <si>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</si>
  <si>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</si>
  <si>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</si>
  <si>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</si>
  <si>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</si>
  <si>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</si>
  <si>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</si>
  <si>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</si>
  <si>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</si>
  <si>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</si>
  <si>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</si>
  <si>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</si>
  <si>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</si>
  <si>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</si>
  <si>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</si>
  <si>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</si>
  <si>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</si>
  <si>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</si>
  <si>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</si>
  <si>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</si>
  <si>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</si>
  <si>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</si>
  <si>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</si>
  <si>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</si>
  <si>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</si>
  <si>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</si>
  <si>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</si>
  <si>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</si>
  <si>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</si>
  <si>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</si>
  <si>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</si>
  <si>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</si>
  <si>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</si>
  <si>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</si>
  <si>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</si>
  <si>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</si>
  <si>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</si>
  <si>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</si>
  <si>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</si>
  <si>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</si>
  <si>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</si>
  <si>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</si>
  <si>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</si>
  <si>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</si>
  <si>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</si>
  <si>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</si>
  <si>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</si>
  <si>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</si>
  <si>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</si>
  <si>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</si>
  <si>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</si>
  <si>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</si>
  <si>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</si>
  <si>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</si>
  <si>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</si>
  <si>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</si>
  <si>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</si>
  <si>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</si>
  <si>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</si>
  <si>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</si>
  <si>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</si>
  <si>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</si>
  <si>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</si>
  <si>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</si>
  <si>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</si>
  <si>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</si>
  <si>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LBA0O4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</si>
  <si>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</si>
  <si>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</si>
  <si>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</si>
  <si>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</si>
  <si>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</si>
  <si>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</si>
  <si>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</si>
  <si>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</si>
  <si>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</si>
  <si>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</si>
  <si>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LBA0O9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</si>
  <si>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</si>
  <si>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</si>
  <si>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</si>
  <si>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</si>
  <si>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</si>
  <si>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</si>
  <si>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</si>
  <si>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</si>
  <si>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</si>
  <si>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</si>
  <si>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</si>
  <si>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</si>
  <si>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</si>
  <si>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</si>
  <si>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</si>
  <si>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</si>
  <si>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</si>
  <si>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</si>
  <si>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</si>
  <si>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</si>
  <si>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</si>
  <si>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</si>
  <si>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</si>
  <si>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</si>
  <si>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</si>
  <si>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</si>
  <si>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</si>
  <si>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</si>
  <si>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</si>
  <si>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</si>
  <si>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</si>
  <si>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</si>
  <si>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</si>
  <si>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</si>
  <si>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</si>
  <si>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</si>
  <si>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</si>
  <si>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</si>
  <si>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</si>
  <si>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</si>
  <si>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</si>
  <si>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</si>
  <si>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</si>
  <si>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</si>
  <si>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</si>
  <si>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</si>
  <si>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</si>
  <si>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</si>
  <si>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</si>
  <si>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</si>
  <si>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</si>
  <si>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</si>
  <si>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</si>
  <si>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</si>
  <si>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</si>
  <si>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</si>
  <si>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</si>
  <si>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</si>
  <si>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</si>
  <si>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</si>
  <si>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</si>
  <si>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</si>
  <si>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</si>
  <si>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</si>
  <si>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</si>
  <si>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</si>
  <si>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</si>
  <si>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</si>
  <si>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</si>
  <si>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</si>
  <si>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</si>
  <si>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</si>
  <si>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</si>
  <si>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</si>
  <si>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</si>
  <si>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</si>
  <si>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</si>
  <si>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</si>
  <si>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</si>
  <si>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</si>
  <si>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</si>
  <si>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</si>
  <si>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</si>
  <si>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</si>
  <si>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</si>
  <si>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</si>
  <si>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</si>
  <si>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</si>
  <si>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</si>
  <si>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</si>
  <si>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</si>
  <si>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</si>
  <si>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</si>
  <si>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</si>
  <si>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</si>
  <si>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</si>
  <si>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</si>
  <si>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LBA0U4</t>
  </si>
  <si>
    <t>LBA0U5</t>
  </si>
  <si>
    <t>LBK059</t>
  </si>
  <si>
    <t>LBK0C9</t>
  </si>
  <si>
    <t>Ukupno za: JU OŠ "Saburina"</t>
  </si>
  <si>
    <t>0060</t>
  </si>
  <si>
    <t>21020060</t>
  </si>
  <si>
    <t>JU OŠ "Šejh Muhamed efendija Hadžijamaković"</t>
  </si>
  <si>
    <t>LBA0U6</t>
  </si>
  <si>
    <t>LBA0U7</t>
  </si>
  <si>
    <t>LBA0U8</t>
  </si>
  <si>
    <t>LBA0U9</t>
  </si>
  <si>
    <t>LBA0V0</t>
  </si>
  <si>
    <t>LBK060</t>
  </si>
  <si>
    <t>LBK0D0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</si>
  <si>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</si>
  <si>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</si>
  <si>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</si>
  <si>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</si>
  <si>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</si>
  <si>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</si>
  <si>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</si>
  <si>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</si>
  <si>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</si>
  <si>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</si>
  <si>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</si>
  <si>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</si>
  <si>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</si>
  <si>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</si>
  <si>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</si>
  <si>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</si>
  <si>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</si>
  <si>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</si>
  <si>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LBA0V9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</si>
  <si>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</si>
  <si>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</si>
  <si>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</si>
  <si>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</si>
  <si>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</si>
  <si>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</si>
  <si>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</si>
  <si>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</si>
  <si>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</si>
  <si>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</si>
  <si>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LBA0Z4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</si>
  <si>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</si>
  <si>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</si>
  <si>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</si>
  <si>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</si>
  <si>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</si>
  <si>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</si>
  <si>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</si>
  <si>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</si>
  <si>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</si>
  <si>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</si>
  <si>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</si>
  <si>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</si>
  <si>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</si>
  <si>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</si>
  <si>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</si>
  <si>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</si>
  <si>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</si>
  <si>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</si>
  <si>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</si>
  <si>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</si>
  <si>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</si>
  <si>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</si>
  <si>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</si>
  <si>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</si>
  <si>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</si>
  <si>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</si>
  <si>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</si>
  <si>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</si>
  <si>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LBA0X6</t>
  </si>
  <si>
    <t>LBA0X7</t>
  </si>
  <si>
    <t>LBA0X8</t>
  </si>
  <si>
    <t>LBA0X9</t>
  </si>
  <si>
    <t>LBA0Y0</t>
  </si>
  <si>
    <t>LBK066</t>
  </si>
  <si>
    <t>LBK0D6</t>
  </si>
  <si>
    <t>0067</t>
  </si>
  <si>
    <t>21020067</t>
  </si>
  <si>
    <t>JU OŠ "Sokolje"</t>
  </si>
  <si>
    <t>LBA0Y1</t>
  </si>
  <si>
    <t>LBA0Y2</t>
  </si>
  <si>
    <t>LBA0Y3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</si>
  <si>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</si>
  <si>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</si>
  <si>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</si>
  <si>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</si>
  <si>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</si>
  <si>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</si>
  <si>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</si>
  <si>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</si>
  <si>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</si>
  <si>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</si>
  <si>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</si>
  <si>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</si>
  <si>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</si>
  <si>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</si>
  <si>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</si>
  <si>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</si>
  <si>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</si>
  <si>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</si>
  <si>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</si>
  <si>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</si>
  <si>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</si>
  <si>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</si>
  <si>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</si>
  <si>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</si>
  <si>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</si>
  <si>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</si>
  <si>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</si>
  <si>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</si>
  <si>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</si>
  <si>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</si>
  <si>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</si>
  <si>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</si>
  <si>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</si>
  <si>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LBA0W9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</si>
  <si>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</si>
  <si>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</si>
  <si>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</si>
  <si>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</si>
  <si>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</si>
  <si>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</si>
  <si>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</si>
  <si>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</si>
  <si>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</si>
  <si>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LAN0Q5</t>
  </si>
  <si>
    <t>LBK0E1</t>
  </si>
  <si>
    <t>LBK0E2</t>
  </si>
  <si>
    <t>Ukupno za: JU OŠ "Aneks"</t>
  </si>
  <si>
    <t>Ukupno za glavu: 2102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</si>
  <si>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</si>
  <si>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</si>
  <si>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</si>
  <si>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</si>
  <si>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</si>
  <si>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</si>
  <si>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</si>
  <si>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</si>
  <si>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</si>
  <si>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</si>
  <si>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</si>
  <si>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</si>
  <si>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</si>
  <si>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</si>
  <si>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</si>
  <si>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</si>
  <si>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</si>
  <si>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</si>
  <si>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</si>
  <si>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</si>
  <si>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</si>
  <si>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</si>
  <si>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</si>
  <si>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</si>
  <si>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</si>
  <si>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</si>
  <si>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</si>
  <si>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</si>
  <si>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</si>
  <si>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</si>
  <si>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</si>
  <si>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</si>
  <si>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</si>
  <si>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</si>
  <si>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</si>
  <si>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</si>
  <si>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</si>
  <si>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</si>
  <si>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</si>
  <si>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</si>
  <si>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</si>
  <si>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</si>
  <si>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</si>
  <si>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</si>
  <si>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</si>
  <si>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</si>
  <si>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</si>
  <si>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</si>
  <si>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</si>
  <si>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</si>
  <si>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</si>
  <si>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</si>
  <si>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</si>
  <si>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</si>
  <si>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</si>
  <si>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</si>
  <si>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</si>
  <si>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LCK006</t>
  </si>
  <si>
    <t>LCK041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</si>
  <si>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</si>
  <si>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</si>
  <si>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</si>
  <si>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</si>
  <si>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</si>
  <si>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</si>
  <si>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</si>
  <si>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</si>
  <si>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</si>
  <si>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</si>
  <si>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</si>
  <si>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</si>
  <si>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</si>
  <si>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</si>
  <si>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</si>
  <si>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</si>
  <si>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</si>
  <si>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</si>
  <si>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</si>
  <si>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</si>
  <si>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</si>
  <si>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</si>
  <si>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</si>
  <si>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</si>
  <si>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</si>
  <si>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</si>
  <si>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</si>
  <si>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</si>
  <si>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</si>
  <si>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</si>
  <si>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</si>
  <si>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</si>
  <si>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</si>
  <si>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</si>
  <si>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</si>
  <si>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</si>
  <si>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</si>
  <si>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</si>
  <si>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</si>
  <si>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</si>
  <si>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</si>
  <si>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</si>
  <si>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</si>
  <si>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</si>
  <si>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</si>
  <si>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</si>
  <si>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</si>
  <si>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</si>
  <si>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</si>
  <si>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</si>
  <si>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</si>
  <si>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</si>
  <si>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</si>
  <si>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</si>
  <si>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</si>
  <si>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</si>
  <si>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</si>
  <si>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</si>
  <si>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</si>
  <si>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</si>
  <si>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</si>
  <si>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</si>
  <si>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</si>
  <si>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</si>
  <si>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</si>
  <si>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</si>
  <si>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</si>
  <si>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</si>
  <si>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</si>
  <si>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</si>
  <si>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</si>
  <si>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</si>
  <si>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</si>
  <si>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</si>
  <si>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</si>
  <si>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</si>
  <si>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</si>
  <si>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</si>
  <si>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</si>
  <si>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</si>
  <si>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</si>
  <si>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</si>
  <si>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</si>
  <si>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</si>
  <si>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</si>
  <si>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</si>
  <si>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</si>
  <si>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</si>
  <si>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</si>
  <si>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</si>
  <si>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</si>
  <si>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</si>
  <si>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</si>
  <si>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</si>
  <si>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</si>
  <si>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</si>
  <si>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</si>
  <si>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</si>
  <si>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</si>
  <si>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</si>
  <si>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</si>
  <si>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</si>
  <si>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</si>
  <si>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</si>
  <si>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</si>
  <si>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</si>
  <si>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</si>
  <si>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</si>
  <si>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</si>
  <si>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</si>
  <si>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</si>
  <si>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</si>
  <si>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</si>
  <si>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</si>
  <si>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</si>
  <si>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</si>
  <si>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</si>
  <si>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</si>
  <si>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</si>
  <si>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</si>
  <si>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</si>
  <si>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</si>
  <si>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</si>
  <si>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</si>
  <si>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</si>
  <si>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</si>
  <si>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</si>
  <si>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</si>
  <si>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</si>
  <si>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</si>
  <si>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</si>
  <si>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</si>
  <si>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</si>
  <si>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</si>
  <si>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</si>
  <si>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</si>
  <si>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</si>
  <si>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</si>
  <si>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</si>
  <si>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</si>
  <si>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</si>
  <si>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</si>
  <si>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</si>
  <si>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</si>
  <si>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</si>
  <si>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</si>
  <si>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</si>
  <si>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</si>
  <si>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</si>
  <si>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</si>
  <si>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</si>
  <si>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</si>
  <si>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</si>
  <si>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</si>
  <si>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</si>
  <si>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</si>
  <si>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</si>
  <si>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</si>
  <si>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</si>
  <si>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</si>
  <si>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</si>
  <si>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</si>
  <si>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</si>
  <si>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</si>
  <si>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</si>
  <si>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</si>
  <si>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</si>
  <si>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</si>
  <si>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</si>
  <si>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</si>
  <si>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</si>
  <si>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</si>
  <si>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</si>
  <si>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</si>
  <si>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</si>
  <si>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</si>
  <si>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</si>
  <si>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</si>
  <si>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</si>
  <si>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</si>
  <si>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 xml:space="preserve">Posebna naknada na dohodak za zaštitu od prirodnih i drugih nepogoda  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</si>
  <si>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</si>
  <si>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</si>
  <si>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</si>
  <si>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</si>
  <si>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</si>
  <si>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</si>
  <si>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</si>
  <si>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</si>
  <si>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</si>
  <si>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</si>
  <si>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</si>
  <si>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</si>
  <si>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21030026</t>
  </si>
  <si>
    <t>JU "Srednja škola poljoprivrede, prehrane, veterine i uslužnih djelatnosti"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</si>
  <si>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</si>
  <si>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</si>
  <si>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</si>
  <si>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</si>
  <si>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</si>
  <si>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</si>
  <si>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</si>
  <si>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</si>
  <si>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</si>
  <si>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</si>
  <si>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</si>
  <si>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</si>
  <si>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</si>
  <si>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</si>
  <si>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</si>
  <si>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</si>
  <si>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</si>
  <si>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</si>
  <si>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</si>
  <si>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</si>
  <si>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</si>
  <si>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</si>
  <si>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</si>
  <si>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</si>
  <si>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</si>
  <si>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</si>
  <si>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</si>
  <si>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</si>
  <si>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</si>
  <si>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</si>
  <si>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</si>
  <si>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</si>
  <si>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</si>
  <si>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</si>
  <si>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</si>
  <si>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</si>
  <si>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</si>
  <si>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</si>
  <si>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</si>
  <si>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</si>
  <si>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</si>
  <si>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</si>
  <si>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</si>
  <si>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</si>
  <si>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</si>
  <si>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</si>
  <si>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</si>
  <si>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</si>
  <si>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</si>
  <si>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</si>
  <si>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</si>
  <si>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</si>
  <si>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</si>
  <si>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</si>
  <si>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</si>
  <si>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</si>
  <si>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</si>
  <si>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</si>
  <si>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</si>
  <si>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</si>
  <si>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</si>
  <si>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</si>
  <si>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</si>
  <si>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</si>
  <si>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</si>
  <si>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</si>
  <si>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</si>
  <si>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</si>
  <si>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</si>
  <si>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</si>
  <si>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</si>
  <si>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</si>
  <si>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</si>
  <si>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LCA0G4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</si>
  <si>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</si>
  <si>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</si>
  <si>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</si>
  <si>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</si>
  <si>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</si>
  <si>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</si>
  <si>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</si>
  <si>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</si>
  <si>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</si>
  <si>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</si>
  <si>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</si>
  <si>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</si>
  <si>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</si>
  <si>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</si>
  <si>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</si>
  <si>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</si>
  <si>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</si>
  <si>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</si>
  <si>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</si>
  <si>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LCA0H4</t>
  </si>
  <si>
    <t>LCA0H5</t>
  </si>
  <si>
    <t>LCK035</t>
  </si>
  <si>
    <t>LCK070</t>
  </si>
  <si>
    <t>Ukupno za: JU "Gazi Husrev-Begova medresa"</t>
  </si>
  <si>
    <t>Ukupno za glavu: 2103</t>
  </si>
  <si>
    <t>21040001</t>
  </si>
  <si>
    <t>Univerzitet u Sarajevu - Rektorat univerziteta</t>
  </si>
  <si>
    <t>LDA001</t>
  </si>
  <si>
    <t>LDA002</t>
  </si>
  <si>
    <t>LDA003</t>
  </si>
  <si>
    <t>LDA004</t>
  </si>
  <si>
    <t>LDA005</t>
  </si>
  <si>
    <t>LDK001</t>
  </si>
  <si>
    <t>LDK002</t>
  </si>
  <si>
    <t>Ukupno za: Univerzitet u Sarajevu - Rektorat univerziteta</t>
  </si>
  <si>
    <t>21040002</t>
  </si>
  <si>
    <t>Univerzitet u Sarajevu - Akademija likovnih umjetnosti</t>
  </si>
  <si>
    <t>LDA006</t>
  </si>
  <si>
    <t>LDA007</t>
  </si>
  <si>
    <t>LDA008</t>
  </si>
  <si>
    <t>LDA009</t>
  </si>
  <si>
    <t>LDA010</t>
  </si>
  <si>
    <t>LDK003</t>
  </si>
  <si>
    <t>LDK004</t>
  </si>
  <si>
    <t>Ukupno za: Univerzitet u Sarajevu - Akademija likovnih umjetnosti</t>
  </si>
  <si>
    <t>21040003</t>
  </si>
  <si>
    <t>Univerzitet u Sarajevu - Akademija scenskih umjetnosti</t>
  </si>
  <si>
    <t>LDA011</t>
  </si>
  <si>
    <t>LDA012</t>
  </si>
  <si>
    <t>LDA013</t>
  </si>
  <si>
    <t>LDA015</t>
  </si>
  <si>
    <t>LDK005</t>
  </si>
  <si>
    <t>LDK006</t>
  </si>
  <si>
    <t>Ukupno za: Univerzitet u Sarajevu - Akademija scenskih umjetnosti</t>
  </si>
  <si>
    <t>21040004</t>
  </si>
  <si>
    <t>Univerzitet u Sarajevu - Arhitektonski fakultet</t>
  </si>
  <si>
    <t>LDA016</t>
  </si>
  <si>
    <t>LDA017</t>
  </si>
  <si>
    <t>LDA018</t>
  </si>
  <si>
    <t>LDA019</t>
  </si>
  <si>
    <t>LDA020</t>
  </si>
  <si>
    <t>LDK007</t>
  </si>
  <si>
    <t>LDK008</t>
  </si>
  <si>
    <t>Ukupno za: Univerzitet u Sarajevu - Arhitektonski fakultet</t>
  </si>
  <si>
    <t>21040005</t>
  </si>
  <si>
    <t>Univerzitet u Sarajevu - Ekonomski fakultet</t>
  </si>
  <si>
    <t>LDA021</t>
  </si>
  <si>
    <t>LDA022</t>
  </si>
  <si>
    <t>LDA023</t>
  </si>
  <si>
    <t>LDA024</t>
  </si>
  <si>
    <t>LDA025</t>
  </si>
  <si>
    <t>LDK009</t>
  </si>
  <si>
    <t>Ukupno za: Univerzitet u Sarajevu - Ekonomski fakultet</t>
  </si>
  <si>
    <t>21040006</t>
  </si>
  <si>
    <t>Univerzitet u Sarajevu - Elektrotehnički fakultet</t>
  </si>
  <si>
    <t>LDA026</t>
  </si>
  <si>
    <t>LDA027</t>
  </si>
  <si>
    <t>LDA028</t>
  </si>
  <si>
    <t>LDA029</t>
  </si>
  <si>
    <t>LDA030</t>
  </si>
  <si>
    <t>LDK011</t>
  </si>
  <si>
    <t>LDK012</t>
  </si>
  <si>
    <t>Ukupno za: Univerzitet u Sarajevu - Elektrotehnički fakultet</t>
  </si>
  <si>
    <t>21040007</t>
  </si>
  <si>
    <t>Univerzitet u Sarajevu - Fakultet islamskih nauka</t>
  </si>
  <si>
    <t>LDA031</t>
  </si>
  <si>
    <t>Ukupno za: Univerzitet u Sarajevu - Fakultet islamskih nauka</t>
  </si>
  <si>
    <t>21040008</t>
  </si>
  <si>
    <t>Univerzitet u Sarajevu - Fakultet sporta i tjelesnog odgoja</t>
  </si>
  <si>
    <t>LDA036</t>
  </si>
  <si>
    <t>LDA037</t>
  </si>
  <si>
    <t>LDA038</t>
  </si>
  <si>
    <t>LDA039</t>
  </si>
  <si>
    <t>LDA040</t>
  </si>
  <si>
    <t>LDK015</t>
  </si>
  <si>
    <t>Ukupno za: Univerzitet u Sarajevu - Fakultet sporta i tjelesnog odgoja</t>
  </si>
  <si>
    <t>21040009</t>
  </si>
  <si>
    <t>Univerzitet u Sarajevu - Fakultet za kriminalistiku, kriminologiju i sigurnosne studije</t>
  </si>
  <si>
    <t>LDA041</t>
  </si>
  <si>
    <t>LDA042</t>
  </si>
  <si>
    <t>LDA043</t>
  </si>
  <si>
    <t>LDA044</t>
  </si>
  <si>
    <t>LDA045</t>
  </si>
  <si>
    <t>LDK017</t>
  </si>
  <si>
    <t>LDK018</t>
  </si>
  <si>
    <t>Ukupno za: Univerzitet u Sarajevu - Fakultet za kriminalistiku, kriminologiju i sigurnosne studije</t>
  </si>
  <si>
    <t>21040010</t>
  </si>
  <si>
    <t>Univerzitet u Sarajevu - Fakultet političkih nauka</t>
  </si>
  <si>
    <t>LDA046</t>
  </si>
  <si>
    <t>LDA047</t>
  </si>
  <si>
    <t>LDA048</t>
  </si>
  <si>
    <t>LDA049</t>
  </si>
  <si>
    <t>LDA050</t>
  </si>
  <si>
    <t>LDK019</t>
  </si>
  <si>
    <t>LDK020</t>
  </si>
  <si>
    <t>Ukupno za: Univerzitet u Sarajevu - Fakultet političkih nauka</t>
  </si>
  <si>
    <t>21040011</t>
  </si>
  <si>
    <t>Univerzitet u Sarajevu - Fakultet za saobraćaj i komunikacije</t>
  </si>
  <si>
    <t>LDA051</t>
  </si>
  <si>
    <t>LDA052</t>
  </si>
  <si>
    <t>LDA053</t>
  </si>
  <si>
    <t>LDA054</t>
  </si>
  <si>
    <t>LDA055</t>
  </si>
  <si>
    <t>LDK021</t>
  </si>
  <si>
    <t>LDK022</t>
  </si>
  <si>
    <t>Ukupno za: Univerzitet u Sarajevu - Fakultet za saobraćaj i komunikacije</t>
  </si>
  <si>
    <t>21040012</t>
  </si>
  <si>
    <t>Univerzitet u Sarajevu - Fakultet zdravstvenih studija</t>
  </si>
  <si>
    <t>LDA056</t>
  </si>
  <si>
    <t>LDA057</t>
  </si>
  <si>
    <t>LDA058</t>
  </si>
  <si>
    <t>LDA059</t>
  </si>
  <si>
    <t>LDA060</t>
  </si>
  <si>
    <t>LDK023</t>
  </si>
  <si>
    <t>LDK024</t>
  </si>
  <si>
    <t>Ukupno za: Univerzitet u Sarajevu - Fakultet zdravstvenih studija</t>
  </si>
  <si>
    <t>21040013</t>
  </si>
  <si>
    <t>Univerzitet u Sarajevu - Farmaceutski fakultet</t>
  </si>
  <si>
    <t>LDA061</t>
  </si>
  <si>
    <t>LDA062</t>
  </si>
  <si>
    <t>LDA063</t>
  </si>
  <si>
    <t>LDA065</t>
  </si>
  <si>
    <t>LDK025</t>
  </si>
  <si>
    <t>LDK026</t>
  </si>
  <si>
    <t>Ukupno za: Univerzitet u Sarajevu - Farmaceutski fakultet</t>
  </si>
  <si>
    <t>21040014</t>
  </si>
  <si>
    <t>Univerzitet u Sarajevu - Filozofski fakultet</t>
  </si>
  <si>
    <t>LDA066</t>
  </si>
  <si>
    <t>LDA067</t>
  </si>
  <si>
    <t>LDA068</t>
  </si>
  <si>
    <t>LDA069</t>
  </si>
  <si>
    <t>LDA070</t>
  </si>
  <si>
    <t>LDK027</t>
  </si>
  <si>
    <t>Ukupno za: Univerzitet u Sarajevu - Filozofski fakultet</t>
  </si>
  <si>
    <t>21040015</t>
  </si>
  <si>
    <t>Univerzitet u Sarajevu - Građevinski fakultet</t>
  </si>
  <si>
    <t>LDA071</t>
  </si>
  <si>
    <t>LDA072</t>
  </si>
  <si>
    <t>LDA073</t>
  </si>
  <si>
    <t>LDA074</t>
  </si>
  <si>
    <t>LDA075</t>
  </si>
  <si>
    <t>LDK029</t>
  </si>
  <si>
    <t>LDK030</t>
  </si>
  <si>
    <t>Ukupno za: Univerzitet u Sarajevu - Građevinski fakultet</t>
  </si>
  <si>
    <t>21040016</t>
  </si>
  <si>
    <t>Univerzitet u Sarajevu - Katolički bogoslovni fakultet</t>
  </si>
  <si>
    <t>LDA076</t>
  </si>
  <si>
    <t>LDA077</t>
  </si>
  <si>
    <t>LDA078</t>
  </si>
  <si>
    <t>LDA079</t>
  </si>
  <si>
    <t>LDK031</t>
  </si>
  <si>
    <t>LDK032</t>
  </si>
  <si>
    <t>Ukupno za: Univerzitet u Sarajevu - Katolički bogoslovni fakultet</t>
  </si>
  <si>
    <t>21040017</t>
  </si>
  <si>
    <t>Univerzitet u Sarajevu - Mašinski fakultet</t>
  </si>
  <si>
    <t>LDA081</t>
  </si>
  <si>
    <t>LDA082</t>
  </si>
  <si>
    <t>LDA083</t>
  </si>
  <si>
    <t>LDA084</t>
  </si>
  <si>
    <t>LDA085</t>
  </si>
  <si>
    <t>LDK033</t>
  </si>
  <si>
    <t>LDK034</t>
  </si>
  <si>
    <t>Ukupno za: Univerzitet u Sarajevu - Mašinski fakultet</t>
  </si>
  <si>
    <t>21040018</t>
  </si>
  <si>
    <t>Univerzitet u Sarajevu - Medicinski fakultet</t>
  </si>
  <si>
    <t>LDA086</t>
  </si>
  <si>
    <t>LDA087</t>
  </si>
  <si>
    <t>LDA088</t>
  </si>
  <si>
    <t>LDA089</t>
  </si>
  <si>
    <t>LDA090</t>
  </si>
  <si>
    <t>LDK035</t>
  </si>
  <si>
    <t>Ukupno za: Univerzitet u Sarajevu - Medicinski fakultet</t>
  </si>
  <si>
    <t>21040019</t>
  </si>
  <si>
    <t>Univerzitet u Sarajevu - Muzička akademija</t>
  </si>
  <si>
    <t>LDA091</t>
  </si>
  <si>
    <t>LDA092</t>
  </si>
  <si>
    <t>LDA093</t>
  </si>
  <si>
    <t>LDA094</t>
  </si>
  <si>
    <t>LDK037</t>
  </si>
  <si>
    <t>LDK038</t>
  </si>
  <si>
    <t>Ukupno za: Univerzitet u Sarajevu - Muzička akademija</t>
  </si>
  <si>
    <t>21040020</t>
  </si>
  <si>
    <t>Univerzitet u Sarajevu - Poljoprivredno-prehrambeni fakultet</t>
  </si>
  <si>
    <t>LDA096</t>
  </si>
  <si>
    <t>LDA097</t>
  </si>
  <si>
    <t>LDA098</t>
  </si>
  <si>
    <t>LDA099</t>
  </si>
  <si>
    <t>LDA0A0</t>
  </si>
  <si>
    <t>LDK039</t>
  </si>
  <si>
    <t>LDK040</t>
  </si>
  <si>
    <t>Ukupno za: Univerzitet u Sarajevu - Poljoprivredno-prehrambeni fakultet</t>
  </si>
  <si>
    <t>21040021</t>
  </si>
  <si>
    <t>Univerzitet u Sarajevu - Pravni fakultet</t>
  </si>
  <si>
    <t>LDA0A1</t>
  </si>
  <si>
    <t>LDA0A2</t>
  </si>
  <si>
    <t>LDA0A3</t>
  </si>
  <si>
    <t>LDA0A5</t>
  </si>
  <si>
    <t>LDK041</t>
  </si>
  <si>
    <t>LDK042</t>
  </si>
  <si>
    <t>Ukupno za: Univerzitet u Sarajevu - Pravni fakultet</t>
  </si>
  <si>
    <t>21040022</t>
  </si>
  <si>
    <t>Univerzitet u Sarajevu - Prirodno-matematički fakultet</t>
  </si>
  <si>
    <t>LDA0A6</t>
  </si>
  <si>
    <t>LDA0A7</t>
  </si>
  <si>
    <t>LDA0A8</t>
  </si>
  <si>
    <t>LDA0A9</t>
  </si>
  <si>
    <t>LDA0B0</t>
  </si>
  <si>
    <t>LDK043</t>
  </si>
  <si>
    <t>LDK044</t>
  </si>
  <si>
    <t>Ukupno za: Univerzitet u Sarajevu - Prirodno-matematički fakultet</t>
  </si>
  <si>
    <t>21040023</t>
  </si>
  <si>
    <t>Univerzitet u Sarajevu - Pedagoški fakultet</t>
  </si>
  <si>
    <t>LDA0B1</t>
  </si>
  <si>
    <t>LDA0B2</t>
  </si>
  <si>
    <t>LDA0B3</t>
  </si>
  <si>
    <t>LDA0B4</t>
  </si>
  <si>
    <t>LDA0B5</t>
  </si>
  <si>
    <t>LDK045</t>
  </si>
  <si>
    <t>LDK046</t>
  </si>
  <si>
    <t>Ukupno za: Univerzitet u Sarajevu - Pedagoški fakultet</t>
  </si>
  <si>
    <t>21040024</t>
  </si>
  <si>
    <t>Univerzitet u Sarajevu - Stomatološki fakultet sa klinikama</t>
  </si>
  <si>
    <t>LDA0B6</t>
  </si>
  <si>
    <t>LDA0B7</t>
  </si>
  <si>
    <t>LDA0B8</t>
  </si>
  <si>
    <t>LDA0B9</t>
  </si>
  <si>
    <t>LDA0C0</t>
  </si>
  <si>
    <t>LDK047</t>
  </si>
  <si>
    <t>Ukupno za: Univerzitet u Sarajevu - Stomatološki fakultet sa klinikama</t>
  </si>
  <si>
    <t>21040025</t>
  </si>
  <si>
    <t>Univerzitet u Sarajevu - Šumarski fakultet</t>
  </si>
  <si>
    <t>LDA0C1</t>
  </si>
  <si>
    <t>LDA0C2</t>
  </si>
  <si>
    <t>LDA0C3</t>
  </si>
  <si>
    <t>LDA0C4</t>
  </si>
  <si>
    <t>LDA0C5</t>
  </si>
  <si>
    <t>LDK049</t>
  </si>
  <si>
    <t>LDK050</t>
  </si>
  <si>
    <t>Ukupno za: Univerzitet u Sarajevu - Šumarski fakultet</t>
  </si>
  <si>
    <t>21040026</t>
  </si>
  <si>
    <t>Univerzitet u Sarajevu - Veterinarski fakultet</t>
  </si>
  <si>
    <t>LDA0C6</t>
  </si>
  <si>
    <t>LDA0C7</t>
  </si>
  <si>
    <t>LDA0C8</t>
  </si>
  <si>
    <t>LDA0C9</t>
  </si>
  <si>
    <t>LDA0D0</t>
  </si>
  <si>
    <t>LDK051</t>
  </si>
  <si>
    <t>LDK052</t>
  </si>
  <si>
    <t>Ukupno za: Univerzitet u Sarajevu - Veterinarski fakultet</t>
  </si>
  <si>
    <t>21040027</t>
  </si>
  <si>
    <t>Univerzitet u Sarajevu - Institut za genetičko inženjerstvo i biotehnologiju</t>
  </si>
  <si>
    <t>Ukupno za: Univerzitet u Sarajevu - Institut za genetičko inženjerstvo i biotehnologiju</t>
  </si>
  <si>
    <t>21040028</t>
  </si>
  <si>
    <t>Univerzitet u Sarajevu - Institut za historiju</t>
  </si>
  <si>
    <t>Ukupno za: Univerzitet u Sarajevu - Institut za historiju</t>
  </si>
  <si>
    <t>21040029</t>
  </si>
  <si>
    <t>Univerzitet u Sarajevu - Institut za istraživanje zločina protiv čovječnosti i međunarodnog prava</t>
  </si>
  <si>
    <t>Ugovorene i druge posebne usluge - Oralna historija - Vizualno dokumentovanje svjedočenja preživjelih žrtava genocida u Srebrenici</t>
  </si>
  <si>
    <t>Nabavka opreme - Oralna historija - Vizualno dokumentovanje svjedočenja preživjelih žrtava genocida u Srebrenici</t>
  </si>
  <si>
    <t>Ukupno za: Univerzitet u Sarajevu - Institut za istraživanje zločina protiv čovječnosti i međunarodnog prava</t>
  </si>
  <si>
    <t>21040030</t>
  </si>
  <si>
    <t>Univerzitet u Sarajevu - Institut za jezik</t>
  </si>
  <si>
    <t>Ukupno za: Univerzitet u Sarajevu - Institut za jezik</t>
  </si>
  <si>
    <t>21040031</t>
  </si>
  <si>
    <t>Univerzitet u Sarajevu - Orijentalni institut</t>
  </si>
  <si>
    <t>Ukupno za: Univerzitet u Sarajevu - Orijentalni institut</t>
  </si>
  <si>
    <t>Ukupno za glavu: 2104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</si>
  <si>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</si>
  <si>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</si>
  <si>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</si>
  <si>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</si>
  <si>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</si>
  <si>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</si>
  <si>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</si>
  <si>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</si>
  <si>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</si>
  <si>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</si>
  <si>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</si>
  <si>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JU Centar za napredne tehnologije u Sarajevu</t>
  </si>
  <si>
    <t>Posebna naknada na dohodak za zaštitu od prirodnih i drugih nesreća</t>
  </si>
  <si>
    <t>Ukupno za: JU Centar za napredne tehnologije u Sarajevu</t>
  </si>
  <si>
    <t>Ukupno za razdjel: 21</t>
  </si>
  <si>
    <t>22</t>
  </si>
  <si>
    <t>Ministarstvo kulture i sporta Kantona Sarajevo</t>
  </si>
  <si>
    <t>22010001</t>
  </si>
  <si>
    <t>081F</t>
  </si>
  <si>
    <t>MAA001</t>
  </si>
  <si>
    <t>MAA002</t>
  </si>
  <si>
    <t>MAA003</t>
  </si>
  <si>
    <t>MAA004</t>
  </si>
  <si>
    <t>MAA005</t>
  </si>
  <si>
    <t>MAK001</t>
  </si>
  <si>
    <t>MAK002</t>
  </si>
  <si>
    <t>MAM001</t>
  </si>
  <si>
    <t>Zaštita kulturnog stvaralaštva i otkup</t>
  </si>
  <si>
    <t>MAM002</t>
  </si>
  <si>
    <t>Međunarodna i međuregionalna kulturna saradnja</t>
  </si>
  <si>
    <t>MAM003</t>
  </si>
  <si>
    <t>Podrška projektima iz oblasti kulture</t>
  </si>
  <si>
    <t>MAM005</t>
  </si>
  <si>
    <t>Podrška nadarenoj djeci i omladini u oblasti sporta</t>
  </si>
  <si>
    <t>MAM006</t>
  </si>
  <si>
    <t>Podrška nadarenoj djeci i omladini u oblasti kulture</t>
  </si>
  <si>
    <t>MAN001</t>
  </si>
  <si>
    <t>Plate i mat.troškovi biblioteka Vogošća</t>
  </si>
  <si>
    <t>MAN002</t>
  </si>
  <si>
    <t>Plate i mat.troškovi biblioteka Ilijaš</t>
  </si>
  <si>
    <t>MAN004</t>
  </si>
  <si>
    <t>JU Centar za kulturu Sarajevo</t>
  </si>
  <si>
    <t>MAN006</t>
  </si>
  <si>
    <t>"Preporod" Bošnjačka zajednica kulture</t>
  </si>
  <si>
    <t>MAN007</t>
  </si>
  <si>
    <t>Biblioteka HKD"Napredak"</t>
  </si>
  <si>
    <t>MAN008</t>
  </si>
  <si>
    <t>Biblioteka "Preporod"</t>
  </si>
  <si>
    <t>MAN009</t>
  </si>
  <si>
    <t>"Napredak" Hrvatska zajednica kulture</t>
  </si>
  <si>
    <t>MAN010</t>
  </si>
  <si>
    <t>"Prosvjeta" Srpsko kulturno društvo</t>
  </si>
  <si>
    <t>MAN011</t>
  </si>
  <si>
    <t>Plate i materijalni troškovi (Sportski savez Kantona)</t>
  </si>
  <si>
    <t>MAN012</t>
  </si>
  <si>
    <t>Šahovski turnir “Bosna 2008”-programi</t>
  </si>
  <si>
    <t>MAN018</t>
  </si>
  <si>
    <t>Manifestacije u sportu Prato u Sarajevu -programi</t>
  </si>
  <si>
    <t>MAN019</t>
  </si>
  <si>
    <t>Sarajevo u Pratu-programi</t>
  </si>
  <si>
    <t>MAN021</t>
  </si>
  <si>
    <t>Izbor sportiste i sportistkinje Kantona-programi</t>
  </si>
  <si>
    <t>MAN022</t>
  </si>
  <si>
    <t>Međunarodni turniri-programi</t>
  </si>
  <si>
    <t>MAN024</t>
  </si>
  <si>
    <t>Vrhunski sport-kriteriji</t>
  </si>
  <si>
    <t>MAN025</t>
  </si>
  <si>
    <t>Takmičarsko razvojni sport-kriteriji</t>
  </si>
  <si>
    <t>MAN026</t>
  </si>
  <si>
    <t>Podrška sportskom podmlatku-kriteriji</t>
  </si>
  <si>
    <t>MAN027</t>
  </si>
  <si>
    <t>Sport za sve -kriterij</t>
  </si>
  <si>
    <t>MAN031</t>
  </si>
  <si>
    <t>Kulturno umjetnički amaterizam</t>
  </si>
  <si>
    <t>MAN033</t>
  </si>
  <si>
    <t>Sufinansiranje dokumentarnog, kratkog igranog i niskobudžetnog dugometražnog igranog filma</t>
  </si>
  <si>
    <t>MAN035</t>
  </si>
  <si>
    <t>Zaštita kulturnog stvaralaštva</t>
  </si>
  <si>
    <t>MAN036</t>
  </si>
  <si>
    <t>MAN037</t>
  </si>
  <si>
    <t>Penziono i zdravstveno osiguranje za samostalne umjetnike Kantona</t>
  </si>
  <si>
    <t>MAN038</t>
  </si>
  <si>
    <t>MAN040</t>
  </si>
  <si>
    <t>Memorijalni boks. turnir"HakijaTurajlić"-programi</t>
  </si>
  <si>
    <t>MAN041</t>
  </si>
  <si>
    <t>Memorijalni bokserski turnir "Mustafa Hajrulahović Talijan" -programi</t>
  </si>
  <si>
    <t>MAN042</t>
  </si>
  <si>
    <t>Bajramski turnir u malom nogometu -programi</t>
  </si>
  <si>
    <t>MAN043</t>
  </si>
  <si>
    <t>Božićni turnir u malom nogometu -programi</t>
  </si>
  <si>
    <t>MAN044</t>
  </si>
  <si>
    <t>Novogodišnji turnir u malom nogometu "Asim Ferhatović Hase" -programi</t>
  </si>
  <si>
    <t>MAN045</t>
  </si>
  <si>
    <t>Memorijalni judo turnir "Vinko Šamarlić" -programi</t>
  </si>
  <si>
    <t>MAN046</t>
  </si>
  <si>
    <t>Memorijalni judo turnir "Alija Miladin" -programi</t>
  </si>
  <si>
    <t>MAN047</t>
  </si>
  <si>
    <t>Judo turnir "Sarajevo open-Sportom protiv droge" -programi</t>
  </si>
  <si>
    <t>MAN048</t>
  </si>
  <si>
    <t>Memorijalni karate turnir "Salih Salko Ćurić" -programi</t>
  </si>
  <si>
    <t>MAN052</t>
  </si>
  <si>
    <t>Memorijalni stonoteniski turnir "Kemo Fazlić" -programi</t>
  </si>
  <si>
    <t>MAN053</t>
  </si>
  <si>
    <t>Turnir u sjedećoj odbojci "Sarajevo open" -programi</t>
  </si>
  <si>
    <t>MAN055</t>
  </si>
  <si>
    <t>Teniski turnir "Open Barcelona 1899 - Sarajevo 2011" -programi</t>
  </si>
  <si>
    <t>MAN056</t>
  </si>
  <si>
    <t>Memorijalni teniski turnir "Jan Doršner" -programi</t>
  </si>
  <si>
    <t>MAN059</t>
  </si>
  <si>
    <t>Izbor sportiste BiH -programi</t>
  </si>
  <si>
    <t>MAN060</t>
  </si>
  <si>
    <t>Izbor sportiste invalida BiH</t>
  </si>
  <si>
    <t>MAN061</t>
  </si>
  <si>
    <t>Popularizacija sporta -kriterij</t>
  </si>
  <si>
    <t>MAN062</t>
  </si>
  <si>
    <t>"La benevolencija" Jevrejsko kulturno društvo</t>
  </si>
  <si>
    <t>MAN064</t>
  </si>
  <si>
    <t>Udruženje likovnih umjetnika BiH</t>
  </si>
  <si>
    <t>MAN065</t>
  </si>
  <si>
    <t>Udruženje likovnih umjetnika primjenjene umjetnosti BiH</t>
  </si>
  <si>
    <t>MAN066</t>
  </si>
  <si>
    <t>Udruženje filmskih radnika</t>
  </si>
  <si>
    <t>MAN067</t>
  </si>
  <si>
    <t>Društvo pisaca BiH</t>
  </si>
  <si>
    <t>MAN068</t>
  </si>
  <si>
    <t>PEN Centar</t>
  </si>
  <si>
    <t>MAN070</t>
  </si>
  <si>
    <t>Muzički kulturni centar Roma "Romano Jagako Ilo"</t>
  </si>
  <si>
    <t>MAN071</t>
  </si>
  <si>
    <t>Savez izviđača Kantona</t>
  </si>
  <si>
    <t>MAN072</t>
  </si>
  <si>
    <t>Kantonalni sportski savez invalida</t>
  </si>
  <si>
    <t>MAN074</t>
  </si>
  <si>
    <t>Asocijacija sjedeće odbojke Kantona</t>
  </si>
  <si>
    <t>MAN075</t>
  </si>
  <si>
    <t>Sportski savez BiH</t>
  </si>
  <si>
    <t>MAN076</t>
  </si>
  <si>
    <t>Asocijacija vrhunskog autosporta 24</t>
  </si>
  <si>
    <t>MAN079</t>
  </si>
  <si>
    <t>"Urban etno"</t>
  </si>
  <si>
    <t>MAN083</t>
  </si>
  <si>
    <t>Izbor sportiste u invalidnom sportu Kantona Sarajevo</t>
  </si>
  <si>
    <t>MAN099</t>
  </si>
  <si>
    <t>Judo turnir "BiH - Nippon"</t>
  </si>
  <si>
    <t>MAN0A0</t>
  </si>
  <si>
    <t>UG "Princes krofne"</t>
  </si>
  <si>
    <t>MAN0A1</t>
  </si>
  <si>
    <t>Dani kulture opština</t>
  </si>
  <si>
    <t>MAN0B1</t>
  </si>
  <si>
    <t>Evropski kup za seniore i seniorke u judou - prog.</t>
  </si>
  <si>
    <t>MAN0B4</t>
  </si>
  <si>
    <t>Memorijal "Andrija Maleč" u dizanju tegova - pro.</t>
  </si>
  <si>
    <t>MAN0B5</t>
  </si>
  <si>
    <t>Atletski kup za učenike i učenice osnovnih i srednjih škola Kantona Sarajevo - programi</t>
  </si>
  <si>
    <t>MAN0B6</t>
  </si>
  <si>
    <t>Proljetni kros za učenike i učenice osnovnih i srednjih škola Kantona Sarajevo - programi</t>
  </si>
  <si>
    <t>MAN0B7</t>
  </si>
  <si>
    <t>Jesenji kros za učenike u učenice osnovnih i srednjih škola Kantona Sarajevo - programi</t>
  </si>
  <si>
    <t>MAN0B8</t>
  </si>
  <si>
    <t>Šestoaprilski turnir u streljaštvu za invalidna lica - programi</t>
  </si>
  <si>
    <t>MAN0C2</t>
  </si>
  <si>
    <t>Škola plivanja za hendikepiranu djecu i omladinu - programi</t>
  </si>
  <si>
    <t>MAN0C3</t>
  </si>
  <si>
    <t>Memorijalni turnir za invalidna lica "Enver Šehović" - programi</t>
  </si>
  <si>
    <t>MAN0C4</t>
  </si>
  <si>
    <t>Memorijalni turnir za invalidna lica "Ramiz Salčin" - programi</t>
  </si>
  <si>
    <t>MAN0C7</t>
  </si>
  <si>
    <t>Sportska takmičenja mladih pod sloganom "Droga Ne" - programi</t>
  </si>
  <si>
    <t>MAN0C8</t>
  </si>
  <si>
    <t>Male Olimpijske igre - programi</t>
  </si>
  <si>
    <t>MAN0C9</t>
  </si>
  <si>
    <t>Škola plivanja - programi</t>
  </si>
  <si>
    <t>MAN0D1</t>
  </si>
  <si>
    <t>Zemaljski muzej</t>
  </si>
  <si>
    <t>MAN0D2</t>
  </si>
  <si>
    <t>Muzej književnosti i pozorišne umjetnosti</t>
  </si>
  <si>
    <t>MAN0D3</t>
  </si>
  <si>
    <t>Historijski muzej BiH</t>
  </si>
  <si>
    <t>MAN0D4</t>
  </si>
  <si>
    <t>Umjetnička galerija BiH</t>
  </si>
  <si>
    <t>MAN0D5</t>
  </si>
  <si>
    <t>Biblioteka za slijepa i slabovidna lica BiH</t>
  </si>
  <si>
    <t>MAN0D6</t>
  </si>
  <si>
    <t>Kinoteka BiH</t>
  </si>
  <si>
    <t>MAN0D7</t>
  </si>
  <si>
    <t>Podrška sportskim organizacijama za zvanična evropska takmičenja u organizaciji odgovarajućih evropskih sportskih asocijacija</t>
  </si>
  <si>
    <t>MAN0D9</t>
  </si>
  <si>
    <t>Sarajevska zima</t>
  </si>
  <si>
    <t>MAN0E0</t>
  </si>
  <si>
    <t>Podrška radu Ars Aevi</t>
  </si>
  <si>
    <t>MAN0E1</t>
  </si>
  <si>
    <t>Sarajevo film festival</t>
  </si>
  <si>
    <t>MAN0E3</t>
  </si>
  <si>
    <t>Jazz fest</t>
  </si>
  <si>
    <t>MAN0E4</t>
  </si>
  <si>
    <t>Izložba Collegium artisticum</t>
  </si>
  <si>
    <t>MAN0E5</t>
  </si>
  <si>
    <t>Sarajevski dani poezije</t>
  </si>
  <si>
    <t>MAN0E8</t>
  </si>
  <si>
    <t>MAN0F0</t>
  </si>
  <si>
    <t>Nagrade sportistima za osvajanje medalja na zvaničnim velikim sport. Takmič. Olimpijade SP i EP</t>
  </si>
  <si>
    <t>MAN0F1</t>
  </si>
  <si>
    <t>Podrška radu sa mladima u okviru škola sporta u organizaciji sportskih udruženja</t>
  </si>
  <si>
    <t>MAN0F2</t>
  </si>
  <si>
    <t>Memorijalni međunarodni košarkaški turnir "Mirza Delibašić - programi</t>
  </si>
  <si>
    <t>MAN0F3</t>
  </si>
  <si>
    <t>Memorijalni međunarodni košarkaški turnir "Davorin Popović- Dačo" - programi</t>
  </si>
  <si>
    <t>MAN0F5</t>
  </si>
  <si>
    <t>Međunarodni Božićni turnir u šahu- programi</t>
  </si>
  <si>
    <t>MAN0F9</t>
  </si>
  <si>
    <t>Ulična atletska trka "Viviiccita 2011" - programi</t>
  </si>
  <si>
    <t>MAN0G1</t>
  </si>
  <si>
    <t>Memorijalni turnir u karateu "Rašid Buća"-programi</t>
  </si>
  <si>
    <t>MAN0G2</t>
  </si>
  <si>
    <t xml:space="preserve">Međunarodno takmičenje prijateljstava Vogošća 2011"-programi </t>
  </si>
  <si>
    <t>MAN0G3</t>
  </si>
  <si>
    <t>Državni kvalifikacioni triatlon Kup "Kulin Ban" -programi</t>
  </si>
  <si>
    <t>MAN0G4</t>
  </si>
  <si>
    <t>Međunarodni košarkaški turnir u košarci u kolicima-programi</t>
  </si>
  <si>
    <t>MAN0G5</t>
  </si>
  <si>
    <t>Memorijalni turnir u kick boxu "Braća Bašović"-programi</t>
  </si>
  <si>
    <t>MAN0G6</t>
  </si>
  <si>
    <t>Memorijalni malonogometni turnir "Alija Izetbegović"-programi</t>
  </si>
  <si>
    <t>MAN0G8</t>
  </si>
  <si>
    <t>Studentska sportska liga 2010/2011-programi</t>
  </si>
  <si>
    <t>MAN0G9</t>
  </si>
  <si>
    <t>Međunarodno taekwondo prvenstvo"Olimpic open 2011"-programi</t>
  </si>
  <si>
    <t>MAN0H0</t>
  </si>
  <si>
    <t>Internacionalni Kup u sportskom ribolovu "Sarajevo 2011"-programi</t>
  </si>
  <si>
    <t>MAN0I4</t>
  </si>
  <si>
    <t>Sufinansiranje troškova treninga klubovima za maloljetne osobe</t>
  </si>
  <si>
    <t>MAN0I5</t>
  </si>
  <si>
    <t>Biblioteka SPKD "Prosvjeta"</t>
  </si>
  <si>
    <t>MAN0I6</t>
  </si>
  <si>
    <t>Sufinansiranje sarajevskih pozorišta za gostovanje izvan KS</t>
  </si>
  <si>
    <t>MAN0I7</t>
  </si>
  <si>
    <t>Interkantonalna sportska saradnja</t>
  </si>
  <si>
    <t>MAN0I8</t>
  </si>
  <si>
    <t>Projekti realizacije akcionog plana protiv maloljetničke delinkvencije</t>
  </si>
  <si>
    <t>MAN0I9</t>
  </si>
  <si>
    <t>Kulturni događaji Evrope - Bijenale savremene umjetn.</t>
  </si>
  <si>
    <t>MAN0J1</t>
  </si>
  <si>
    <t>Teniski turnir Sarajevo Ladies open 2010</t>
  </si>
  <si>
    <t>MAN0J2</t>
  </si>
  <si>
    <t>Nove tehnologije u sportu</t>
  </si>
  <si>
    <t>MAN0J3</t>
  </si>
  <si>
    <t>East west centar</t>
  </si>
  <si>
    <t>MAN0J4</t>
  </si>
  <si>
    <t>Sufinansiranje zimskih sportova - programi</t>
  </si>
  <si>
    <t>MAN0J7</t>
  </si>
  <si>
    <t>Balet fest</t>
  </si>
  <si>
    <t>MAN0J8</t>
  </si>
  <si>
    <t>Festival klasične muzike - SVEM</t>
  </si>
  <si>
    <t>MAN0K0</t>
  </si>
  <si>
    <t>"Hor Pontanima"</t>
  </si>
  <si>
    <t>MAN0K1</t>
  </si>
  <si>
    <t>Sufinansiranje Svjetskog prvenstva za kadete u Judu</t>
  </si>
  <si>
    <t>MAN0K2</t>
  </si>
  <si>
    <t>Sufinansiranje obezbjeđenja i organizacije sportskih manifestacija</t>
  </si>
  <si>
    <t>MAN0K3</t>
  </si>
  <si>
    <t>Sufinansiranje EYOF-a</t>
  </si>
  <si>
    <t>MAN0K4</t>
  </si>
  <si>
    <t>Juvent fest</t>
  </si>
  <si>
    <t>MAN0K5</t>
  </si>
  <si>
    <t>Dječija nedjelja</t>
  </si>
  <si>
    <t>MAN0K6</t>
  </si>
  <si>
    <t>Kulturna manifestacija Decembar u Sarajevu</t>
  </si>
  <si>
    <t>MAN0K7</t>
  </si>
  <si>
    <t>Školski sport</t>
  </si>
  <si>
    <t>MAN0K8</t>
  </si>
  <si>
    <t>Promocija kulturnog naslijeđa i turizma - vlastito učešće</t>
  </si>
  <si>
    <t>MAN0K9</t>
  </si>
  <si>
    <t>Izrada strategije 2017-2027</t>
  </si>
  <si>
    <t>MAN0L0</t>
  </si>
  <si>
    <t>Transfer za posebne programe učešća žena u kolektivnom sportu</t>
  </si>
  <si>
    <t>MAN0L1</t>
  </si>
  <si>
    <t xml:space="preserve">Transfer za organizaciju Sarajevskog polumaratuna </t>
  </si>
  <si>
    <t>MAN0L2</t>
  </si>
  <si>
    <t>Košarkaški praznik u Sarajevu</t>
  </si>
  <si>
    <t>MAN0L3</t>
  </si>
  <si>
    <t>Gorska služba spašavanja - Stanica Sarajevo</t>
  </si>
  <si>
    <t>MAN0L5</t>
  </si>
  <si>
    <t>Institut za kulturu i umjetnost u BiH</t>
  </si>
  <si>
    <t>MAN0L6</t>
  </si>
  <si>
    <t>Podrška izdavačkim projektima u Kantonu Sarajevo</t>
  </si>
  <si>
    <t>MAN0L7</t>
  </si>
  <si>
    <t>Podrška projekta Fabrika muzike</t>
  </si>
  <si>
    <t>MAN0L8</t>
  </si>
  <si>
    <t>Sarajevo teatar fest</t>
  </si>
  <si>
    <t>MAN0L9</t>
  </si>
  <si>
    <t>Festival "Dani Juroslava Korjenića"</t>
  </si>
  <si>
    <t>MAN0M0</t>
  </si>
  <si>
    <t>Sportsko rekreativno strelište</t>
  </si>
  <si>
    <t>Nabavka sportske opreme</t>
  </si>
  <si>
    <t>Sufinansiranje izgradnje sportskih centara</t>
  </si>
  <si>
    <t>MAU001</t>
  </si>
  <si>
    <t>Intervencije na objektima kulture</t>
  </si>
  <si>
    <t>MAU004</t>
  </si>
  <si>
    <t>MAU066</t>
  </si>
  <si>
    <t xml:space="preserve">Izgradnja sportske dvorane Bjelašnica-Trnovo </t>
  </si>
  <si>
    <t>MAU067</t>
  </si>
  <si>
    <t>Sanacija i rekonstrukcija sportskih objekata i sportskih ploha</t>
  </si>
  <si>
    <t>MAU070</t>
  </si>
  <si>
    <t>Podrška izgradnji sportsko rekreativnih kapaciteta u Kantonu Sarajevo</t>
  </si>
  <si>
    <t>Izrada projektene dokumentacije za izradu koncertne dvorane</t>
  </si>
  <si>
    <t>Ukupno za: Ministarstvo kulture i sporta Kantona Sarajevo</t>
  </si>
  <si>
    <t>081F - Usluge sporta i rekreacije</t>
  </si>
  <si>
    <t>Ukupno za glavu: 2201</t>
  </si>
  <si>
    <t>22020001</t>
  </si>
  <si>
    <t>JU "Narodno pozorište"</t>
  </si>
  <si>
    <t>MBA001</t>
  </si>
  <si>
    <t>MBA002</t>
  </si>
  <si>
    <t>MBA003</t>
  </si>
  <si>
    <t>MBA004</t>
  </si>
  <si>
    <t>MBA005</t>
  </si>
  <si>
    <t>MBK001</t>
  </si>
  <si>
    <t>MBK002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</si>
  <si>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</si>
  <si>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</si>
  <si>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</si>
  <si>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</si>
  <si>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</si>
  <si>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</si>
  <si>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MCA004</t>
  </si>
  <si>
    <t>MCA005</t>
  </si>
  <si>
    <t>MCK001</t>
  </si>
  <si>
    <t>MCK002</t>
  </si>
  <si>
    <t>Ukupno za: JU "Sarajevska filharmonija"</t>
  </si>
  <si>
    <t>22020003</t>
  </si>
  <si>
    <t>JU "Pozorište mladih"</t>
  </si>
  <si>
    <t>MDA001</t>
  </si>
  <si>
    <t>MDA002</t>
  </si>
  <si>
    <t>MDA003</t>
  </si>
  <si>
    <t>MDA004</t>
  </si>
  <si>
    <t>MDA005</t>
  </si>
  <si>
    <t>MDK001</t>
  </si>
  <si>
    <t>MDK002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</si>
  <si>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</si>
  <si>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</si>
  <si>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</si>
  <si>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</si>
  <si>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</si>
  <si>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</si>
  <si>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</si>
  <si>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</si>
  <si>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</si>
  <si>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</si>
  <si>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</si>
  <si>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</si>
  <si>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</si>
  <si>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</si>
  <si>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</si>
  <si>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</si>
  <si>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MFA004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</si>
  <si>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</si>
  <si>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</si>
  <si>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</si>
  <si>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</si>
  <si>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</si>
  <si>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</si>
  <si>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</si>
  <si>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</si>
  <si>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</si>
  <si>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MGA004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</si>
  <si>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</si>
  <si>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</si>
  <si>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</si>
  <si>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</si>
  <si>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</si>
  <si>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</si>
  <si>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</si>
  <si>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</si>
  <si>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</si>
  <si>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MHA004</t>
  </si>
  <si>
    <t>MHA005</t>
  </si>
  <si>
    <t>MHK001</t>
  </si>
  <si>
    <t>MHK002</t>
  </si>
  <si>
    <t>MHM001</t>
  </si>
  <si>
    <t xml:space="preserve">Prilozi za proučavanje Sarajeva </t>
  </si>
  <si>
    <t>MHN002</t>
  </si>
  <si>
    <t>Programi postavke muzeja za srednje škole</t>
  </si>
  <si>
    <t>MHU015</t>
  </si>
  <si>
    <t>Arheološka iskopavanja- Krivoglavci i drugi lokaliteti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</si>
  <si>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</si>
  <si>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</si>
  <si>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</si>
  <si>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</si>
  <si>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</si>
  <si>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</si>
  <si>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MIA004</t>
  </si>
  <si>
    <t>MIA005</t>
  </si>
  <si>
    <t>MIK001</t>
  </si>
  <si>
    <t>MIK002</t>
  </si>
  <si>
    <t>MIN025</t>
  </si>
  <si>
    <t>Izložba u povodu 50 godina Zavoda</t>
  </si>
  <si>
    <t>MIS001</t>
  </si>
  <si>
    <t>MIS002</t>
  </si>
  <si>
    <t>Drugi tekući rashodi - zakupnina iz ranijih godina</t>
  </si>
  <si>
    <t>MIU002</t>
  </si>
  <si>
    <t>Bijela Tabija</t>
  </si>
  <si>
    <t>MIU024</t>
  </si>
  <si>
    <t>Prirodna baština Kantona Sarajevo</t>
  </si>
  <si>
    <t>MIU008</t>
  </si>
  <si>
    <t>Hitne intervencije</t>
  </si>
  <si>
    <t>MIU010</t>
  </si>
  <si>
    <t>Uređenje fasade</t>
  </si>
  <si>
    <t>MIU018</t>
  </si>
  <si>
    <t>Saburina kuća</t>
  </si>
  <si>
    <t>MIU030</t>
  </si>
  <si>
    <t>Obnova spomen parka Vraca-Sarajevo</t>
  </si>
  <si>
    <t>MIU045</t>
  </si>
  <si>
    <t>MIU046</t>
  </si>
  <si>
    <t>Srednjovjekovni grad Dubrovnik i nekropola stečaka u selu Kopošići, Općina Ilijaš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</si>
  <si>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</si>
  <si>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</si>
  <si>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</si>
  <si>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</si>
  <si>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</si>
  <si>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</si>
  <si>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MJA004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</si>
  <si>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</si>
  <si>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</si>
  <si>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</si>
  <si>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</si>
  <si>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</si>
  <si>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</si>
  <si>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</si>
  <si>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</si>
  <si>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</si>
  <si>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MKA004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</si>
  <si>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</si>
  <si>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</si>
  <si>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</si>
  <si>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</si>
  <si>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</si>
  <si>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</si>
  <si>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</si>
  <si>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</si>
  <si>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</si>
  <si>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</si>
  <si>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</si>
  <si>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</si>
  <si>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</si>
  <si>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</si>
  <si>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</si>
  <si>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</si>
  <si>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</si>
  <si>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</si>
  <si>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</si>
  <si>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</si>
  <si>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</si>
  <si>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</si>
  <si>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</si>
  <si>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</si>
  <si>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</si>
  <si>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</si>
  <si>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</si>
  <si>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</si>
  <si>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</si>
  <si>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</si>
  <si>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</si>
  <si>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</si>
  <si>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</si>
  <si>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</si>
  <si>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glavu: 2202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</si>
  <si>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</si>
  <si>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</si>
  <si>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</si>
  <si>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</si>
  <si>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</si>
  <si>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</si>
  <si>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</si>
  <si>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</si>
  <si>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</si>
  <si>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</si>
  <si>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</si>
  <si>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</si>
  <si>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</si>
  <si>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NAM002</t>
  </si>
  <si>
    <t>Zaštita porodice sa djecom</t>
  </si>
  <si>
    <t>NAM003</t>
  </si>
  <si>
    <t xml:space="preserve">Zaštita civilnih žrtava rata </t>
  </si>
  <si>
    <t>NAM004</t>
  </si>
  <si>
    <t>Raseljena lica i izbjeglice (Rekonstrukcija, sanacija stambenih objekata, infrastruktura i dr.)</t>
  </si>
  <si>
    <t>NAM005</t>
  </si>
  <si>
    <t xml:space="preserve">Socijalna davanja-Zakon </t>
  </si>
  <si>
    <t>NAM006</t>
  </si>
  <si>
    <t>Zakup objekata O-9; O-10 Otes, GPA Sarajevo</t>
  </si>
  <si>
    <t>NAM007</t>
  </si>
  <si>
    <t>Sredstva za pomoć građanima</t>
  </si>
  <si>
    <t>NAM009</t>
  </si>
  <si>
    <t>Izrada socijalne karte u KS</t>
  </si>
  <si>
    <t>NAM015</t>
  </si>
  <si>
    <t>Troškovi održavanja zajedničkih prostorija i uređaja u objektima O-9, O-10 Otes, Stambena zadruga Željezničar</t>
  </si>
  <si>
    <t>NAM016</t>
  </si>
  <si>
    <t>Troškovi obezbjeđenja smještaja socijalnih kategorija stanovništva</t>
  </si>
  <si>
    <t>NAM021</t>
  </si>
  <si>
    <t>Zajednički projekti sa ostalim nivoima vlasti podrške održivom povratku na područja izvan Kantona Sarajevo</t>
  </si>
  <si>
    <t>NAM024</t>
  </si>
  <si>
    <t>Plaćanje zdravstvenog osiguranja radnika u preduzećima koja nisu u mogućnosti da izmiruju obaveze zdravstvenog osiguranja za radnike preduzeća sa učešćem državnog kapitala Kantona Sarajevo od 51% i vi</t>
  </si>
  <si>
    <t>NAM026</t>
  </si>
  <si>
    <t>PTT i ostali troškovi za Zaštitu porodice sa djecom</t>
  </si>
  <si>
    <t>NAM027</t>
  </si>
  <si>
    <t>PTT i ostali troškovi za Zaštitu civilnih žrtava rata</t>
  </si>
  <si>
    <t>NAM028</t>
  </si>
  <si>
    <t>PTT i ostali troškovi za Socijalna davanja-Zakon</t>
  </si>
  <si>
    <t>NAM030</t>
  </si>
  <si>
    <t>Sufinansiranje rada ekonomsko - socijalnog vijeća Kantona Sarajevo</t>
  </si>
  <si>
    <t>NAM037</t>
  </si>
  <si>
    <t>Subvencioniranje troškova grijanja socijalnim kategorijama stanovništva</t>
  </si>
  <si>
    <t>NAM040</t>
  </si>
  <si>
    <t>Socijalni program</t>
  </si>
  <si>
    <t>NAM041</t>
  </si>
  <si>
    <t>NAM042</t>
  </si>
  <si>
    <t>Naknade za rad staratelja</t>
  </si>
  <si>
    <t>NAN001</t>
  </si>
  <si>
    <t>-Udruženje slijepih građana Kantona Sarajevo</t>
  </si>
  <si>
    <t>NAN002</t>
  </si>
  <si>
    <t>-Udruženje distrofičara Kantona Sarajevo</t>
  </si>
  <si>
    <t>NAN003</t>
  </si>
  <si>
    <t>-Udruženje oboljelih od multipleskleroze KS</t>
  </si>
  <si>
    <t>NAN004</t>
  </si>
  <si>
    <t>-Udruženje paraplegičara i oboljelih od dječije paralize</t>
  </si>
  <si>
    <t>NAN005</t>
  </si>
  <si>
    <t>-Udruženje gluhih i nagluhih Kantona Sarajevo</t>
  </si>
  <si>
    <t>NAN007</t>
  </si>
  <si>
    <t>-Udruženje oboljelih od poliomelitisa, povreda mozga i kičm.moždine</t>
  </si>
  <si>
    <t>NAN008</t>
  </si>
  <si>
    <t>-Udruženje oboljelih od cerebralne i dječije paralize KS</t>
  </si>
  <si>
    <t>NAN009</t>
  </si>
  <si>
    <t>-Udruženje "Oaza"</t>
  </si>
  <si>
    <t>NAN010</t>
  </si>
  <si>
    <t>-Udruženje invalida rada Kantona Sarajevo</t>
  </si>
  <si>
    <t>NAN013</t>
  </si>
  <si>
    <t>-Hrvatska karitativna organizacija "Kruh Svetog Ante" - materijalni troškovi</t>
  </si>
  <si>
    <t>NAN016</t>
  </si>
  <si>
    <t>Ostala udruženja iz oblasti rada, socijalne politike, raseljenih lica i izbjeglica</t>
  </si>
  <si>
    <t>NAN020</t>
  </si>
  <si>
    <t>-Javna kuhinja Vrhbosanske nadbiskupije "Jelo na kotačima" - materijalni troškovi</t>
  </si>
  <si>
    <t>NAN024</t>
  </si>
  <si>
    <t xml:space="preserve">-Nabavka osnovnih životnih artikala za spravljenje obroka u javnim kuhinjama za lica u stanju socijalne potrebe </t>
  </si>
  <si>
    <t>NAN025</t>
  </si>
  <si>
    <t>Sufinansiranje materijalnih troškova i podrška radu KJU "Gerentološki centar</t>
  </si>
  <si>
    <t>NAN029</t>
  </si>
  <si>
    <t>-Javna kuhinja "Stari Grad" - materijalni troškovi</t>
  </si>
  <si>
    <t>NAN030</t>
  </si>
  <si>
    <t>-Javna kuhinja "Crveni križ Kantona Sarajevo" - materijalni troškovi</t>
  </si>
  <si>
    <t>NAN031</t>
  </si>
  <si>
    <t>-Javna kuhinja "Merhamet" - materijalni troškovi</t>
  </si>
  <si>
    <t>NAN035</t>
  </si>
  <si>
    <t>-Donatorska sredstva za rad javnih kuhinja</t>
  </si>
  <si>
    <t>NAN038</t>
  </si>
  <si>
    <t>-Javna kuhinja "Dobrotvor" - materijalni troškovi</t>
  </si>
  <si>
    <t>NAN039</t>
  </si>
  <si>
    <t>III Sufinansiranje programa rada humanitarnih organizacija</t>
  </si>
  <si>
    <t>NAN040</t>
  </si>
  <si>
    <t>Tim za implementaciju akcionog plana za prevenciju maloljetničkog prijestupništva i rad sa maloljetnicima u kontaktu sa pravosudnim sistemom u KS2017-2019.g</t>
  </si>
  <si>
    <t>Udruženje Unija civilnih žrtava rata Kantona Sarajevo</t>
  </si>
  <si>
    <t>NAS001</t>
  </si>
  <si>
    <t>NAX004</t>
  </si>
  <si>
    <t>Kupovina zgrada na Otesu 9 i Otesu 10</t>
  </si>
  <si>
    <t>Ukupno za glavu: 2301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</si>
  <si>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</si>
  <si>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</si>
  <si>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</si>
  <si>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</si>
  <si>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</si>
  <si>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</si>
  <si>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</si>
  <si>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</si>
  <si>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NBK002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</si>
  <si>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</si>
  <si>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</si>
  <si>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</si>
  <si>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</si>
  <si>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101F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</si>
  <si>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</si>
  <si>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</si>
  <si>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</si>
  <si>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</si>
  <si>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</si>
  <si>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</si>
  <si>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</si>
  <si>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</si>
  <si>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101F - Bolest i hendikepiranost</t>
  </si>
  <si>
    <t>Ukupno za glavu: 2303</t>
  </si>
  <si>
    <t>23040001</t>
  </si>
  <si>
    <t>Kantonalna javna ustanova-Porodično savjetovalište</t>
  </si>
  <si>
    <t>NDA001</t>
  </si>
  <si>
    <t>NDA002</t>
  </si>
  <si>
    <t>NDA003</t>
  </si>
  <si>
    <t>NDA004</t>
  </si>
  <si>
    <t>NDA005</t>
  </si>
  <si>
    <t>NDK001</t>
  </si>
  <si>
    <t>NDK002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</si>
  <si>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</si>
  <si>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</si>
  <si>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</si>
  <si>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</si>
  <si>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</si>
  <si>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</si>
  <si>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</si>
  <si>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NEA004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</si>
  <si>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</si>
  <si>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</si>
  <si>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</si>
  <si>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</si>
  <si>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</si>
  <si>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</si>
  <si>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</si>
  <si>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</si>
  <si>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</si>
  <si>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</si>
  <si>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NFA004</t>
  </si>
  <si>
    <t>NFA005</t>
  </si>
  <si>
    <t>NFK001</t>
  </si>
  <si>
    <t>NFK002</t>
  </si>
  <si>
    <t>Ukupno za glavu: 2306</t>
  </si>
  <si>
    <t>23070001</t>
  </si>
  <si>
    <t>Javna ustanova Terapijska zajednica-Kampus Kantona Sarajevo</t>
  </si>
  <si>
    <t>NGA001</t>
  </si>
  <si>
    <t>NGA002</t>
  </si>
  <si>
    <t>NGA003</t>
  </si>
  <si>
    <t>NGA005</t>
  </si>
  <si>
    <t>NGK001</t>
  </si>
  <si>
    <t>NGK002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</si>
  <si>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</si>
  <si>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</si>
  <si>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</si>
  <si>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</si>
  <si>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</si>
  <si>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</si>
  <si>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</si>
  <si>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</si>
  <si>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</si>
  <si>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</si>
  <si>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</si>
  <si>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</si>
  <si>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</si>
  <si>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OAX010</t>
  </si>
  <si>
    <t xml:space="preserve">Nabavka opreme - Sanacija štete uzrokovane požarom </t>
  </si>
  <si>
    <t>OAX001</t>
  </si>
  <si>
    <t>Renoviranje i adaptacija prostorija u objektima koje koristi Kanton Sarajevo</t>
  </si>
  <si>
    <t>OAX011</t>
  </si>
  <si>
    <t xml:space="preserve">Rekonstrukcija i investiciono održavanje - Sanacija štete uzrokovane požarom 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</si>
  <si>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</si>
  <si>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</si>
  <si>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</si>
  <si>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</si>
  <si>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</si>
  <si>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</si>
  <si>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044F</t>
  </si>
  <si>
    <t>RAA001</t>
  </si>
  <si>
    <t>RAA002</t>
  </si>
  <si>
    <t>RAA003</t>
  </si>
  <si>
    <t>RAA004</t>
  </si>
  <si>
    <t>RAA005</t>
  </si>
  <si>
    <t>RAD001</t>
  </si>
  <si>
    <t>RAE001</t>
  </si>
  <si>
    <t>RAI001</t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</si>
  <si>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</si>
  <si>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</si>
  <si>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</si>
  <si>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</si>
  <si>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</si>
  <si>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</si>
  <si>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</si>
  <si>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</si>
  <si>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</si>
  <si>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</si>
  <si>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</si>
  <si>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RAK004</t>
  </si>
  <si>
    <t>RAS001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</si>
  <si>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</si>
  <si>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</si>
  <si>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</si>
  <si>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</si>
  <si>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</si>
  <si>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</si>
  <si>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RAX001</t>
  </si>
  <si>
    <t>RAX002</t>
  </si>
  <si>
    <t>Nabavka zemljišta - Projekti Kantona i općina - Kapitalni projekti Kantona i općina</t>
  </si>
  <si>
    <t>RAX003</t>
  </si>
  <si>
    <t>RAX004</t>
  </si>
  <si>
    <t>Nabavka građevina - Naknada za uređenje gradskog građevinskog zemljišta</t>
  </si>
  <si>
    <t>RAX015</t>
  </si>
  <si>
    <t>RAX005</t>
  </si>
  <si>
    <t>RAX013</t>
  </si>
  <si>
    <t>RAX006</t>
  </si>
  <si>
    <t>RAX007</t>
  </si>
  <si>
    <t>RAX008</t>
  </si>
  <si>
    <t>RAX009</t>
  </si>
  <si>
    <t>RAX010</t>
  </si>
  <si>
    <t>RAX011</t>
  </si>
  <si>
    <t>RAX012</t>
  </si>
  <si>
    <t>Ukupno za: Zavod za izgradnju Kantona Sarajevo</t>
  </si>
  <si>
    <t xml:space="preserve">044F - Rudarstvo, proizvodnja i izgradnja </t>
  </si>
  <si>
    <t>Ukupno za glavu: 2601</t>
  </si>
  <si>
    <t>Ukupno za razdjel: 26</t>
  </si>
  <si>
    <t>27</t>
  </si>
  <si>
    <t>Zavod za planiranje Kantona Sarajevo</t>
  </si>
  <si>
    <t>27010001</t>
  </si>
  <si>
    <t>014F</t>
  </si>
  <si>
    <t>SAA001</t>
  </si>
  <si>
    <t>SAA002</t>
  </si>
  <si>
    <t>SAA003</t>
  </si>
  <si>
    <t>SAA004</t>
  </si>
  <si>
    <t>SAA005</t>
  </si>
  <si>
    <t>SAC001</t>
  </si>
  <si>
    <t>Putni troškovi - urbanistički plan KS</t>
  </si>
  <si>
    <t>SAI001</t>
  </si>
  <si>
    <t>Izdaci za tekuće održavanje - urbanistički planovi KS</t>
  </si>
  <si>
    <t>SAK001</t>
  </si>
  <si>
    <t>SAK003</t>
  </si>
  <si>
    <t>Ugovorene i druge posebne usluge - strategija razvoja KS 2014 - 2020. g.</t>
  </si>
  <si>
    <t>SAK004</t>
  </si>
  <si>
    <t>Ugovorene i druge posebne usluge - urbanistički planovi KS</t>
  </si>
  <si>
    <t>SAK005</t>
  </si>
  <si>
    <t>SAK006</t>
  </si>
  <si>
    <t>Program javnih investicija KS</t>
  </si>
  <si>
    <t>SAK007</t>
  </si>
  <si>
    <t>Ugovorene i druge posebne usluge - Strategija razvoja KS - Izrada strategije brendiranja KS - model izgradnje brenda</t>
  </si>
  <si>
    <t>SAK008</t>
  </si>
  <si>
    <t>E arhiva ZZPRKS</t>
  </si>
  <si>
    <t>SAN0X7</t>
  </si>
  <si>
    <t>Centar</t>
  </si>
  <si>
    <t>SAN0X8</t>
  </si>
  <si>
    <t>Novo Sarajevo</t>
  </si>
  <si>
    <t>SAN0X9</t>
  </si>
  <si>
    <t>Novi Grad</t>
  </si>
  <si>
    <t>SAN0Y0</t>
  </si>
  <si>
    <t>Ilidža</t>
  </si>
  <si>
    <t>SAN0Y1</t>
  </si>
  <si>
    <t>Hadžići</t>
  </si>
  <si>
    <t>SAN0Y2</t>
  </si>
  <si>
    <t>Vogošća</t>
  </si>
  <si>
    <t>SAN0Y3</t>
  </si>
  <si>
    <t>Stari Grad</t>
  </si>
  <si>
    <t>SAN0Y4</t>
  </si>
  <si>
    <t>Ilijaš</t>
  </si>
  <si>
    <t>SAN0Y5</t>
  </si>
  <si>
    <t>Trnovo</t>
  </si>
  <si>
    <t>Sudska presuda po tužbi dobavljača</t>
  </si>
  <si>
    <t xml:space="preserve">ESRI ArcGISS licenca </t>
  </si>
  <si>
    <t>Ukupno za: Zavod za planiranje Kantona Sarajevo</t>
  </si>
  <si>
    <t>014F - Osnovno istraživanje</t>
  </si>
  <si>
    <t>065F - IiR Stambeni i zajednički poslovi</t>
  </si>
  <si>
    <t>Ukupno za glavu: 2701</t>
  </si>
  <si>
    <t>Ukupno za razdjel: 27</t>
  </si>
  <si>
    <t>28</t>
  </si>
  <si>
    <t>Zavod za informatiku i statistiku Kantona Sarajevo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</si>
  <si>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</si>
  <si>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</si>
  <si>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</si>
  <si>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</si>
  <si>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</si>
  <si>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</si>
  <si>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</si>
  <si>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</si>
  <si>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TAX001</t>
  </si>
  <si>
    <t>Nabavka opreme za Zavod</t>
  </si>
  <si>
    <t>TAX002</t>
  </si>
  <si>
    <t>Nabavka opreme za organe uprave i službe Kantona</t>
  </si>
  <si>
    <t>Nabavka projekata i planova</t>
  </si>
  <si>
    <t>TAX008</t>
  </si>
  <si>
    <t>Nabavka godišnjih licenci za organe uprave i službe Kantona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</si>
  <si>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</si>
  <si>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</si>
  <si>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</si>
  <si>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</si>
  <si>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</si>
  <si>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</si>
  <si>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032F</t>
  </si>
  <si>
    <t>UAA001</t>
  </si>
  <si>
    <t>UAA002</t>
  </si>
  <si>
    <t>UAA003</t>
  </si>
  <si>
    <t>UAA004</t>
  </si>
  <si>
    <t>UAA005</t>
  </si>
  <si>
    <t>UAC001</t>
  </si>
  <si>
    <t>UAF001</t>
  </si>
  <si>
    <t>UAK001</t>
  </si>
  <si>
    <t>UAK002</t>
  </si>
  <si>
    <t>UAK003</t>
  </si>
  <si>
    <t>UAN001</t>
  </si>
  <si>
    <t>UAN002</t>
  </si>
  <si>
    <t>UAS001</t>
  </si>
  <si>
    <t>UAS002</t>
  </si>
  <si>
    <t>Drugi tekući rashodi - povrati i sl.</t>
  </si>
  <si>
    <t>UAU002</t>
  </si>
  <si>
    <t>UAU003</t>
  </si>
  <si>
    <t>055F</t>
  </si>
  <si>
    <t>UAU005</t>
  </si>
  <si>
    <t>UAU006</t>
  </si>
  <si>
    <t>UAX001</t>
  </si>
  <si>
    <t>UAX002</t>
  </si>
  <si>
    <t>UAX006</t>
  </si>
  <si>
    <t>UAX007</t>
  </si>
  <si>
    <t>UAX010</t>
  </si>
  <si>
    <t>UAX011</t>
  </si>
  <si>
    <t xml:space="preserve">Rekonstrukcija i investiciono održavanje za Upravu </t>
  </si>
  <si>
    <t>Ukupno za: Kantonalna uprava civilne zaštite Kantona Sarajevo</t>
  </si>
  <si>
    <t xml:space="preserve">032F - Usluge protivpožarne zaštite </t>
  </si>
  <si>
    <t xml:space="preserve">055F - IiR Zaštita životne sredine </t>
  </si>
  <si>
    <t>Ukupno za glavu: 2901</t>
  </si>
  <si>
    <t>Ukupno za razdjel: 29</t>
  </si>
  <si>
    <t>31</t>
  </si>
  <si>
    <t>Direkcija za robne rezerve Kantona Sarajevo</t>
  </si>
  <si>
    <t>31010001</t>
  </si>
  <si>
    <t>ZAA001</t>
  </si>
  <si>
    <t>ZAA002</t>
  </si>
  <si>
    <t>ZAA003</t>
  </si>
  <si>
    <t>ZAA004</t>
  </si>
  <si>
    <t>ZAA005</t>
  </si>
  <si>
    <t>ZAK001</t>
  </si>
  <si>
    <t>ZAK002</t>
  </si>
  <si>
    <t>ZAX001</t>
  </si>
  <si>
    <t>ZAX003</t>
  </si>
  <si>
    <t>Ukupno za: Direkcija za robne rezerve Kantona Sarajevo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</si>
  <si>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</si>
  <si>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</si>
  <si>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</si>
  <si>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</si>
  <si>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</si>
  <si>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</si>
  <si>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</si>
  <si>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</si>
  <si>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XAA004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</si>
  <si>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</si>
  <si>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</si>
  <si>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</si>
  <si>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</si>
  <si>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</si>
  <si>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</si>
  <si>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</si>
  <si>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Ministarstvo prostornog uređenja, građenja i zaštite okoliša Kantona Sarajevo</t>
  </si>
  <si>
    <t>33010001</t>
  </si>
  <si>
    <t>056F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</si>
  <si>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</si>
  <si>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</si>
  <si>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</si>
  <si>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</si>
  <si>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</si>
  <si>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</si>
  <si>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</si>
  <si>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</si>
  <si>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</si>
  <si>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YAN001</t>
  </si>
  <si>
    <t xml:space="preserve">Prostorno planska dokumentacija </t>
  </si>
  <si>
    <t>YAN002</t>
  </si>
  <si>
    <t>066F</t>
  </si>
  <si>
    <t>Tekući transfer Kantonalnom stambenom fondu</t>
  </si>
  <si>
    <t>YAN003</t>
  </si>
  <si>
    <t>053F</t>
  </si>
  <si>
    <t>Kontrola kvaliteta zraka - Fond za zaštitu okoliša</t>
  </si>
  <si>
    <t>YAN004</t>
  </si>
  <si>
    <t>Tekući transfer za zaštitu okoliša - Fond za zaštitu okoliša</t>
  </si>
  <si>
    <t>YAN005</t>
  </si>
  <si>
    <t xml:space="preserve">Podrška za rad ekološkim udruženjima - Fond za zaštitu okoliša </t>
  </si>
  <si>
    <t>YAN006</t>
  </si>
  <si>
    <t>YAN007</t>
  </si>
  <si>
    <t>054F</t>
  </si>
  <si>
    <t>Izrada prostornog plana Spomenik prirode Vrelo Bosne i plana upravljanja spomenikom prirode Vrelo Bosne i  zaštićenim pejsažom Bentbaša - Fond za zaštitu okoliša</t>
  </si>
  <si>
    <t>YAN008</t>
  </si>
  <si>
    <t>YAN010</t>
  </si>
  <si>
    <t>YAN011</t>
  </si>
  <si>
    <t>YAS001</t>
  </si>
  <si>
    <t>YAU001</t>
  </si>
  <si>
    <t>YAU003</t>
  </si>
  <si>
    <t>YAU004</t>
  </si>
  <si>
    <t>YAU005</t>
  </si>
  <si>
    <t>JKP Toplane - dug prethodnih godina za zapečaćene stanove</t>
  </si>
  <si>
    <t>YAU006</t>
  </si>
  <si>
    <t xml:space="preserve">Sredstva za sanaciju ratnim dejstvima oštećenih krovova </t>
  </si>
  <si>
    <t>YAU007</t>
  </si>
  <si>
    <t xml:space="preserve">Sredstva za sanaciju ratnim dejstvima oštećenih liftova </t>
  </si>
  <si>
    <t>YAU008</t>
  </si>
  <si>
    <t>YAU009</t>
  </si>
  <si>
    <t>YAU010</t>
  </si>
  <si>
    <t>YAU011</t>
  </si>
  <si>
    <t xml:space="preserve">Sredstva za mikrofilmovanje arhive Kantonalnog stambenog fonda </t>
  </si>
  <si>
    <t>YAU012</t>
  </si>
  <si>
    <t>Pretvaranje odlag.Smiljevići u Centar za uprav.otpad.(sa rješavanjem IPO) - Fond za zaštitu okoliša</t>
  </si>
  <si>
    <t>YAU013</t>
  </si>
  <si>
    <t>YAU015</t>
  </si>
  <si>
    <t>YAU017</t>
  </si>
  <si>
    <t>Subvencioniranje gasnih priključaka na postojeću infrastrukturu Sarajevogas-a</t>
  </si>
  <si>
    <t>053F - Smanjenje zagađenosti</t>
  </si>
  <si>
    <t>054F - Zaštita raznovrsnosti flore i faune i zaštita krajolika</t>
  </si>
  <si>
    <t>056F - Zaštita životne sredine n. k.</t>
  </si>
  <si>
    <t>066F - Stambeni i zajednički poslovi n. k.</t>
  </si>
  <si>
    <t>33010003</t>
  </si>
  <si>
    <t>Kantonalna javna ustanova za zaštićena prirodna područja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</si>
  <si>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</si>
  <si>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</si>
  <si>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</si>
  <si>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</si>
  <si>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</si>
  <si>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</si>
  <si>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</si>
  <si>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</si>
  <si>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Ukupno za glavu: 3301</t>
  </si>
  <si>
    <t>Ukupno za razdjel: 33</t>
  </si>
  <si>
    <t>34</t>
  </si>
  <si>
    <t>Ministarstvo komunalne privrede i infrastrukture Kantona Sarajevo</t>
  </si>
  <si>
    <t>34010001</t>
  </si>
  <si>
    <t>WAA001</t>
  </si>
  <si>
    <t>WAA002</t>
  </si>
  <si>
    <t>WAA003</t>
  </si>
  <si>
    <t>WAA004</t>
  </si>
  <si>
    <t>WAA005</t>
  </si>
  <si>
    <t>WAK001</t>
  </si>
  <si>
    <t>WAK002</t>
  </si>
  <si>
    <t>Druge ugovorene i druge posebne usluge (POVEĆANO ZA LJUDE NA JPP)</t>
  </si>
  <si>
    <t>WAK003</t>
  </si>
  <si>
    <t>WAN006</t>
  </si>
  <si>
    <t>Povećanje osnovnog kapitala Vlade Kantona Sarajevo u preduzeću BAGS ENERGOTEHNIK</t>
  </si>
  <si>
    <t>WAN007</t>
  </si>
  <si>
    <t>Obezbjeđenje sredst. SUD-efikasnija naplata komunalnih usluga</t>
  </si>
  <si>
    <t>WAN011</t>
  </si>
  <si>
    <t xml:space="preserve">Ostali programi-Podrška  lokalnim zajednicama , ustanovama i neprofitnim organizacijama iz oblasti komunalne djelatnosti  </t>
  </si>
  <si>
    <t>WAN014</t>
  </si>
  <si>
    <t>Kupovina dionica manjinskih dioničara u preduzeću BAGS Energotehnika</t>
  </si>
  <si>
    <t>WAO001</t>
  </si>
  <si>
    <t>KJKP"Toplane-Sarajevo" Anuitet po kreditu Svjetske banke 1.853.800 KM</t>
  </si>
  <si>
    <t>WAO002</t>
  </si>
  <si>
    <t>JP"Elektroprivreda"BiH-utrošak električne energije za javnu rasvjetu na području Kantona Sarajevo</t>
  </si>
  <si>
    <t>WAO003</t>
  </si>
  <si>
    <t>KJKP"Rad" Sarajevo</t>
  </si>
  <si>
    <t>WAO004</t>
  </si>
  <si>
    <t>KJKP"Park"</t>
  </si>
  <si>
    <t>WAO005</t>
  </si>
  <si>
    <t>KJKP"Pokop"</t>
  </si>
  <si>
    <t>WAO006</t>
  </si>
  <si>
    <t>052F</t>
  </si>
  <si>
    <t>Rekonstrkcija uličnih slivnika, ulaznih građevina i kanala za atmosferske vode - KJKP "Vodovod i kanalizacija" Sarajevo</t>
  </si>
  <si>
    <t>WAO007</t>
  </si>
  <si>
    <t>Rekonstrukcija održavanje i čišćenje uličnih slivnika, ulaznih građevina i kanala za atmosferske vode  - JKP "Vodostan" Ilijaš</t>
  </si>
  <si>
    <t>WAO008</t>
  </si>
  <si>
    <t>Rekonstrukcija uličnih slivnika, ulaznih građevina i kanala za atmosferske vode - JKP "Komunalac" Hadžići</t>
  </si>
  <si>
    <t>WAO012</t>
  </si>
  <si>
    <t xml:space="preserve">JKP "Trnovo" </t>
  </si>
  <si>
    <t>WAO013</t>
  </si>
  <si>
    <t>064F</t>
  </si>
  <si>
    <t xml:space="preserve">Održavanje javne rasvjete na području KS </t>
  </si>
  <si>
    <t>WAO017</t>
  </si>
  <si>
    <t>WAO023</t>
  </si>
  <si>
    <t>Sufinansiranje održavanja prečistača Butila</t>
  </si>
  <si>
    <t>WAO024</t>
  </si>
  <si>
    <t>KJKP "Park" Učešće u finansiranju sportskih i rekreacionih površina</t>
  </si>
  <si>
    <t>WAO025</t>
  </si>
  <si>
    <t>Poslovi po odobrenju ministarstva u okviru zajedničke komunalne potrošnje</t>
  </si>
  <si>
    <t>Sufinansiranje izgradnje postrojenja za preradu otpadnih voda sa Bjelašnice i Igmana</t>
  </si>
  <si>
    <t>WAI001</t>
  </si>
  <si>
    <t>WAI009</t>
  </si>
  <si>
    <t>WAI010</t>
  </si>
  <si>
    <t>WAI019</t>
  </si>
  <si>
    <t>WAI020</t>
  </si>
  <si>
    <t>WAI021</t>
  </si>
  <si>
    <t>WAI022</t>
  </si>
  <si>
    <t>Rekonstrukcija vodovodne i kanalizacione mreže  - vodne naknade- Općina Novi Grad</t>
  </si>
  <si>
    <t>WAI023</t>
  </si>
  <si>
    <t>WAI024</t>
  </si>
  <si>
    <t>Rekonstrukcija vodovodne i kanalizacione mreže  - vodne naknade- Općina Vogošća</t>
  </si>
  <si>
    <t>WAU015</t>
  </si>
  <si>
    <t>Vlastiti prihodi za efikasniji sistem održavanja javne rasvjete</t>
  </si>
  <si>
    <t>WAU050</t>
  </si>
  <si>
    <t xml:space="preserve">Projekat sanacije vodovodnog sistema putem KJKP Vodovod i kanalizacija – vlastito učešće za kredit EBRD -plaćanje PDV-a </t>
  </si>
  <si>
    <t>Sufinansiranje postrojenja za preradu mulja</t>
  </si>
  <si>
    <t>Zamjena mjerača protoka gasa (II faza)</t>
  </si>
  <si>
    <t>Izgradnja gasovoda Igman - Hadžići KJKP Sarajevogas d.o.o.</t>
  </si>
  <si>
    <t>Nadogradnja prečistaća otpadnih voda i zbrinjavanje na efikasan način otpadnog mulja</t>
  </si>
  <si>
    <t xml:space="preserve">Nabavka mjernih uređaja za mjerna mjesta - KJKP "Toplane" Sarajevo </t>
  </si>
  <si>
    <t>Uređenje gradskog groblja Vlakovo</t>
  </si>
  <si>
    <t>WAU008</t>
  </si>
  <si>
    <t>Nabavka opreme  KJKP "Park"</t>
  </si>
  <si>
    <t>WAU009</t>
  </si>
  <si>
    <t>Nabavka opreme KJKP "Vodovod i kanalizacija"</t>
  </si>
  <si>
    <t>WAU017</t>
  </si>
  <si>
    <t>Finansiranje radova u procesu odobrenja kredita EBRD</t>
  </si>
  <si>
    <t>WAU018</t>
  </si>
  <si>
    <t>Sufinansiranje u nabavci energenata za grejnu sezonu</t>
  </si>
  <si>
    <t>WAU023</t>
  </si>
  <si>
    <t>Rekonstrukcija vodovodne mreže putem KJKP VIK d.o.o.</t>
  </si>
  <si>
    <t>WAU036</t>
  </si>
  <si>
    <t>Izgradnja krematorija sa pratećim objektima</t>
  </si>
  <si>
    <t>WAU041</t>
  </si>
  <si>
    <t>Rekonstrukcija kotlovnice u Kampusu UNSA</t>
  </si>
  <si>
    <t>WAU045</t>
  </si>
  <si>
    <t>Rekonstrukcija vodozahvata Konaci I, Konaci II i rekonstrukcija laguna Konaci 2, Lužani 2 i Bačevo</t>
  </si>
  <si>
    <t>WAU051</t>
  </si>
  <si>
    <t>KJKP Sarajevogas - “Sufinansiranje proširenja gasne mreže u Kantonu Sarajevo”</t>
  </si>
  <si>
    <t>WAU052</t>
  </si>
  <si>
    <t>Sredstva za plaćanje obaveza NRW projekta</t>
  </si>
  <si>
    <t>WAU053</t>
  </si>
  <si>
    <t>Proširenje parking prostora na groblju Vlakovo</t>
  </si>
  <si>
    <t>WAX001</t>
  </si>
  <si>
    <t xml:space="preserve">Nabavka opreme za potrebe ministarstva </t>
  </si>
  <si>
    <t>Ukupno za: Ministarstvo komunalne privrede i infrastrukture Kantona Sarajevo</t>
  </si>
  <si>
    <t>052F - Upravljanje otpadnim vodama</t>
  </si>
  <si>
    <t>064F - Ulična rasvjeta</t>
  </si>
  <si>
    <t>Ukupno za glavu: 3401</t>
  </si>
  <si>
    <t>Ukupno za razdjel: 34</t>
  </si>
  <si>
    <t>Poseban dio budžeta sastoji se od plana rashoda i izdataka budžetskih korisnika iskazanih po vrstama, raspoređenih u tekuće izdatke i kapitalne investicije.</t>
  </si>
  <si>
    <t>0000</t>
  </si>
  <si>
    <t>2102000</t>
  </si>
  <si>
    <t>OSNOVNO OBRAZOVANJE  - ZBIRNI</t>
  </si>
  <si>
    <r>
      <rPr>
        <b/>
        <sz val="8"/>
        <color indexed="8"/>
        <rFont val="Arial"/>
        <family val="2"/>
        <charset val="238"/>
      </rPr>
      <t>611</t>
    </r>
    <r>
      <rPr>
        <b/>
        <sz val="8"/>
        <color indexed="8"/>
        <rFont val="Arial"/>
        <family val="2"/>
        <charset val="238"/>
      </rPr>
      <t>000</t>
    </r>
  </si>
  <si>
    <r>
      <rPr>
        <b/>
        <sz val="8"/>
        <color indexed="8"/>
        <rFont val="Arial"/>
        <family val="2"/>
        <charset val="238"/>
      </rPr>
      <t>6112</t>
    </r>
    <r>
      <rPr>
        <b/>
        <sz val="8"/>
        <color indexed="8"/>
        <rFont val="Arial"/>
        <family val="2"/>
        <charset val="238"/>
      </rPr>
      <t>00</t>
    </r>
  </si>
  <si>
    <r>
      <rPr>
        <b/>
        <sz val="8"/>
        <color indexed="8"/>
        <rFont val="Arial"/>
        <family val="2"/>
        <charset val="238"/>
      </rPr>
      <t>612</t>
    </r>
    <r>
      <rPr>
        <b/>
        <sz val="8"/>
        <color indexed="8"/>
        <rFont val="Arial"/>
        <family val="2"/>
        <charset val="238"/>
      </rPr>
      <t>000</t>
    </r>
  </si>
  <si>
    <r>
      <rPr>
        <b/>
        <sz val="8"/>
        <color indexed="8"/>
        <rFont val="Arial"/>
        <family val="2"/>
        <charset val="238"/>
      </rPr>
      <t>613</t>
    </r>
    <r>
      <rPr>
        <b/>
        <sz val="8"/>
        <color indexed="8"/>
        <rFont val="Arial"/>
        <family val="2"/>
        <charset val="238"/>
      </rPr>
      <t>000</t>
    </r>
  </si>
  <si>
    <r>
      <rPr>
        <b/>
        <sz val="8"/>
        <color indexed="8"/>
        <rFont val="Arial"/>
        <family val="2"/>
        <charset val="238"/>
      </rPr>
      <t>614</t>
    </r>
    <r>
      <rPr>
        <b/>
        <sz val="8"/>
        <color indexed="8"/>
        <rFont val="Arial"/>
        <family val="2"/>
        <charset val="238"/>
      </rPr>
      <t>000</t>
    </r>
  </si>
  <si>
    <r>
      <rPr>
        <b/>
        <sz val="8"/>
        <color indexed="8"/>
        <rFont val="Arial"/>
        <family val="2"/>
        <charset val="238"/>
      </rPr>
      <t>821</t>
    </r>
    <r>
      <rPr>
        <b/>
        <sz val="8"/>
        <color indexed="8"/>
        <rFont val="Arial"/>
        <family val="2"/>
        <charset val="238"/>
      </rPr>
      <t>000</t>
    </r>
  </si>
  <si>
    <t xml:space="preserve">Ukupno za glavu: </t>
  </si>
  <si>
    <t>2103000</t>
  </si>
  <si>
    <t>SREDNJE  OBRAZOVANJE  - ZBIRNI</t>
  </si>
  <si>
    <t>2104000</t>
  </si>
  <si>
    <t>UNIVERZITET  - ZBIRNO</t>
  </si>
  <si>
    <r>
      <rPr>
        <b/>
        <sz val="8"/>
        <color indexed="8"/>
        <rFont val="Arial"/>
        <family val="2"/>
        <charset val="238"/>
      </rPr>
      <t>616</t>
    </r>
    <r>
      <rPr>
        <b/>
        <sz val="8"/>
        <color indexed="8"/>
        <rFont val="Arial"/>
        <family val="2"/>
        <charset val="238"/>
      </rPr>
      <t>000</t>
    </r>
  </si>
  <si>
    <t>2202000</t>
  </si>
  <si>
    <t>KULTURA  - ZBIRNO</t>
  </si>
  <si>
    <r>
      <rPr>
        <b/>
        <sz val="8"/>
        <color indexed="8"/>
        <rFont val="Arial"/>
        <family val="2"/>
        <charset val="238"/>
      </rPr>
      <t>615</t>
    </r>
    <r>
      <rPr>
        <b/>
        <sz val="8"/>
        <color indexed="8"/>
        <rFont val="Arial"/>
        <family val="2"/>
        <charset val="238"/>
      </rPr>
      <t>000</t>
    </r>
  </si>
  <si>
    <t>00</t>
  </si>
  <si>
    <t>2300000</t>
  </si>
  <si>
    <t>USTANOVE SOCIJALE  - ZBIRNO</t>
  </si>
  <si>
    <r>
      <rPr>
        <sz val="8"/>
        <color indexed="8"/>
        <rFont val="Arial"/>
        <family val="2"/>
        <charset val="238"/>
      </rPr>
      <t>613900</t>
    </r>
  </si>
  <si>
    <t>Ukupno za: Kantonalna javna ustanova-Odgojni centar KS</t>
  </si>
  <si>
    <t>Ministarstvo prostornog uređenja, građenja i zaštite okoliša KS</t>
  </si>
  <si>
    <t>4(5+6+7)</t>
  </si>
  <si>
    <t>Jednokratne novčane pomoći za liječenje i rješavanje socijalnih potreba i druge pomoći (ogrjev, prehrambeni artikli, infrastrukturni priključci i dr.)</t>
  </si>
  <si>
    <t>Projekat "Opsada i odbrana Sarajeva 92-95" (skupštinska Odluka 01-05-12123/06 od 23.03.2006.) - kapitalni podprojekti - Tunel DB, Centralno spomen-obilježje svim poginulim braniteljima opkoljenog Sarajeva, Muzej opsade i odbrane Sarajeva 1992-1995, godine, Sarajevska panorama i dr.</t>
  </si>
  <si>
    <t>Projekat vezan za zamjenu LED rasvjetom</t>
  </si>
  <si>
    <t>Izrada Elaborata rekonstrukcije i čišćenja toka rijeka Miljacke</t>
  </si>
  <si>
    <t>Izrada Elaborata za uspostavljanje jedinstvenog elektronskog sistema za plaćanje komunalnih usluga</t>
  </si>
  <si>
    <t>Iluminacija - akcentno osvjetljavanje objekata u Kantonu Sarajevo</t>
  </si>
  <si>
    <t>615100</t>
  </si>
  <si>
    <t>Otkup zemljišta u zaštićenim prirodnim područjima</t>
  </si>
  <si>
    <t>Primjena plana interventnih mjera za zagađenje zraka</t>
  </si>
  <si>
    <t>Implementacija projekta za  Eco-camp Bijambare</t>
  </si>
  <si>
    <t>Sredstva za realizaciju "Prioriteta 1" iz Akcionog plana</t>
  </si>
  <si>
    <t>Izrada projektne dokumentacije za novu osnovnu školu u Gornjem Podrinju</t>
  </si>
  <si>
    <t>Izrada informacionog sistema za jedinstvenu bazu podataka</t>
  </si>
  <si>
    <t>Izgradnja prihvatilišta za prosjake i skitnice</t>
  </si>
  <si>
    <t xml:space="preserve">EBRD - vlastito učešće (Gradske saobraćajnice i Javni gradski prevoz) </t>
  </si>
  <si>
    <t>Opremanje centra za upravljanje saobraćajem i oprema za unapređenje mobilnosti</t>
  </si>
  <si>
    <t>Nabavka prava i licenci za softvere za parkinge - SMART parking</t>
  </si>
  <si>
    <t>Jedinica za implementaciju - EBRD kredit</t>
  </si>
  <si>
    <t>Izgradnja Prve transferzale</t>
  </si>
  <si>
    <r>
      <rPr>
        <sz val="8"/>
        <color indexed="8"/>
        <rFont val="Arial"/>
        <family val="2"/>
        <charset val="238"/>
      </rPr>
      <t>614200</t>
    </r>
  </si>
  <si>
    <r>
      <rPr>
        <sz val="8"/>
        <color indexed="8"/>
        <rFont val="Arial"/>
        <family val="2"/>
        <charset val="238"/>
      </rPr>
      <t>614300</t>
    </r>
  </si>
  <si>
    <r>
      <rPr>
        <sz val="8"/>
        <color indexed="8"/>
        <rFont val="Arial"/>
        <family val="2"/>
        <charset val="238"/>
      </rPr>
      <t>615200</t>
    </r>
  </si>
  <si>
    <r>
      <rPr>
        <sz val="8"/>
        <color indexed="8"/>
        <rFont val="Arial"/>
        <family val="2"/>
        <charset val="238"/>
      </rPr>
      <t>615300</t>
    </r>
  </si>
  <si>
    <r>
      <rPr>
        <sz val="8"/>
        <color indexed="8"/>
        <rFont val="Arial"/>
        <family val="2"/>
        <charset val="238"/>
      </rPr>
      <t>614800</t>
    </r>
  </si>
  <si>
    <t>Podrška projektima Gazi-Husrev begove biblioteke</t>
  </si>
  <si>
    <t>Izgradnja zgrade Poljoprivrednog - prehrambenog fakulteta, Fakulteta zdravstvenih studija i Instituta za genetičko inženjerstvo i biotehnologiju</t>
  </si>
  <si>
    <t>LDA095</t>
  </si>
  <si>
    <t>Podrška projektima Privredene komore KS, Obrtničke komore KS i Udruženja poslodavaca KS</t>
  </si>
  <si>
    <t xml:space="preserve">Specijalsitički studij-zakonitost u istraživanju i dokazivanju
krivičnih djela i ostali oblici stručnog usavršavanja
</t>
  </si>
  <si>
    <t xml:space="preserve">Radna grupa za izradu Studije potreba Kantona Sarajevo u
oblasti sigurnosti
</t>
  </si>
  <si>
    <t>Obuka za pilote</t>
  </si>
  <si>
    <t>Evropsko prvenstvo u Taekwandoo-u</t>
  </si>
  <si>
    <t>Personalna intervencija RVI</t>
  </si>
  <si>
    <t>Udruženje oboljelih od Chromove bolesti</t>
  </si>
  <si>
    <t>Zdravstveno osiguranje trudnica i porodilja</t>
  </si>
  <si>
    <t>Implementacija Strategije prema mladima</t>
  </si>
  <si>
    <t>Ukupno za glavu: 1803</t>
  </si>
  <si>
    <t>Hadži Sinanova tekija</t>
  </si>
  <si>
    <t>Projekat "Muzej ratnog djetinstva"</t>
  </si>
  <si>
    <t>Svjetsko prvenstvo u Kickboxing Sarajevo 2019</t>
  </si>
  <si>
    <t>Opremanje kuće "Home and hopes for children"</t>
  </si>
  <si>
    <t>Nabavka službenog vozila - otuđeno donirano vozilo u 2018. godini</t>
  </si>
  <si>
    <t>Izrada projekta "Pametno Sarajevo"</t>
  </si>
  <si>
    <t>Realizacija projekta "Pametno Sarajevo"</t>
  </si>
  <si>
    <t>Srednjovjekonvni grad Dubrovnik</t>
  </si>
  <si>
    <t>Sredstva za povećanje energetske efikasnosti individualnih objekata u vlasništvu lica sa stanjem socijalne potrebe</t>
  </si>
  <si>
    <t>Tekući transferi Gradu i općinama</t>
  </si>
  <si>
    <t>Kapitalni transferi Gradu i općinama</t>
  </si>
  <si>
    <t>Rješavanje stambenih pitanja mladih putem zakupa uz obavezu kupopr.stana</t>
  </si>
  <si>
    <t>Naknada za ograničeno korištenje vlasničkih prava u zaštićenim pr.područjima</t>
  </si>
  <si>
    <t>Ukupno za: Ministarstvo pr. uređenja, građenja i zaštite okoliša KS</t>
  </si>
  <si>
    <t>CAL006</t>
  </si>
  <si>
    <t>CAI001</t>
  </si>
  <si>
    <t>CAU004</t>
  </si>
  <si>
    <t>DAL003</t>
  </si>
  <si>
    <t>DAN028</t>
  </si>
  <si>
    <t>DAI012</t>
  </si>
  <si>
    <t>DBX021</t>
  </si>
  <si>
    <t>DBX022</t>
  </si>
  <si>
    <t>EAL003</t>
  </si>
  <si>
    <t>EAI007</t>
  </si>
  <si>
    <t>EBK008</t>
  </si>
  <si>
    <t>EBX032</t>
  </si>
  <si>
    <t>EBX033</t>
  </si>
  <si>
    <t>HAL002</t>
  </si>
  <si>
    <t>EAU096</t>
  </si>
  <si>
    <t>EAX046</t>
  </si>
  <si>
    <t>HAK005</t>
  </si>
  <si>
    <t>HAK006</t>
  </si>
  <si>
    <t>HAK007</t>
  </si>
  <si>
    <t>HAI001</t>
  </si>
  <si>
    <t>HBX008</t>
  </si>
  <si>
    <t>HBX009</t>
  </si>
  <si>
    <t>IAN051</t>
  </si>
  <si>
    <t>IAN052</t>
  </si>
  <si>
    <t>IAI006</t>
  </si>
  <si>
    <t>IAU046</t>
  </si>
  <si>
    <t>IAU047</t>
  </si>
  <si>
    <t>IAU048</t>
  </si>
  <si>
    <t>NFS001</t>
  </si>
  <si>
    <t>NGS001</t>
  </si>
  <si>
    <t>SAS002</t>
  </si>
  <si>
    <t>SAX001</t>
  </si>
  <si>
    <t>TAK003</t>
  </si>
  <si>
    <t>TAX010</t>
  </si>
  <si>
    <t>YAL001</t>
  </si>
  <si>
    <t>YAN014</t>
  </si>
  <si>
    <t>YAI003</t>
  </si>
  <si>
    <t>YAI004</t>
  </si>
  <si>
    <t>YAU019</t>
  </si>
  <si>
    <t>YAU020</t>
  </si>
  <si>
    <t>YAU021</t>
  </si>
  <si>
    <t>YAX001</t>
  </si>
  <si>
    <t>WAK004</t>
  </si>
  <si>
    <t>WAK005</t>
  </si>
  <si>
    <t>WAL002</t>
  </si>
  <si>
    <t>WAI028</t>
  </si>
  <si>
    <t>WAI029</t>
  </si>
  <si>
    <t>WAU056</t>
  </si>
  <si>
    <t>WAU057</t>
  </si>
  <si>
    <t>WAU058</t>
  </si>
  <si>
    <t>WAU059</t>
  </si>
  <si>
    <t>WAU060</t>
  </si>
  <si>
    <t>WAU061</t>
  </si>
  <si>
    <t>IAL001</t>
  </si>
  <si>
    <t>IBX005</t>
  </si>
  <si>
    <t>ICA001</t>
  </si>
  <si>
    <t>ICA002</t>
  </si>
  <si>
    <t>ICA003</t>
  </si>
  <si>
    <t>ICA004</t>
  </si>
  <si>
    <t>ICA005</t>
  </si>
  <si>
    <t>ICK001</t>
  </si>
  <si>
    <t>ICK002</t>
  </si>
  <si>
    <t>LAL001</t>
  </si>
  <si>
    <t>LAN083</t>
  </si>
  <si>
    <t>LAN084</t>
  </si>
  <si>
    <t>LAN085</t>
  </si>
  <si>
    <t>LAN086</t>
  </si>
  <si>
    <t>LAN087</t>
  </si>
  <si>
    <t>LAN088</t>
  </si>
  <si>
    <t>LAN089</t>
  </si>
  <si>
    <t>LAN090</t>
  </si>
  <si>
    <t>LAX090</t>
  </si>
  <si>
    <t>LAX091</t>
  </si>
  <si>
    <t>LAX092</t>
  </si>
  <si>
    <t>LAX093</t>
  </si>
  <si>
    <t>LAX094</t>
  </si>
  <si>
    <t>LAX095</t>
  </si>
  <si>
    <t>LAX096</t>
  </si>
  <si>
    <t>LAX097</t>
  </si>
  <si>
    <t>LAX098</t>
  </si>
  <si>
    <t>LAX099</t>
  </si>
  <si>
    <t>LAX0A0</t>
  </si>
  <si>
    <t>LAX0A1</t>
  </si>
  <si>
    <t>LAX0A2</t>
  </si>
  <si>
    <t>LAX0A3</t>
  </si>
  <si>
    <t>LAX0A4</t>
  </si>
  <si>
    <t>LAX0A5</t>
  </si>
  <si>
    <t>LAX0A6</t>
  </si>
  <si>
    <t>LAX0A7</t>
  </si>
  <si>
    <t>LAX0A8</t>
  </si>
  <si>
    <t>LAX089</t>
  </si>
  <si>
    <t>LAX0A9</t>
  </si>
  <si>
    <t>LCS002</t>
  </si>
  <si>
    <t>LDX001</t>
  </si>
  <si>
    <t>LDK053</t>
  </si>
  <si>
    <t>LDK054</t>
  </si>
  <si>
    <t>LDA0D1</t>
  </si>
  <si>
    <t>LDA0D2</t>
  </si>
  <si>
    <t>LDA0D3</t>
  </si>
  <si>
    <t>LDA0D4</t>
  </si>
  <si>
    <t>LDA0D5</t>
  </si>
  <si>
    <t>LDA0D6</t>
  </si>
  <si>
    <t>LDA0D7</t>
  </si>
  <si>
    <t>LDA0D8</t>
  </si>
  <si>
    <t>LDA0D9</t>
  </si>
  <si>
    <t>LDA0E0</t>
  </si>
  <si>
    <t>LDK055</t>
  </si>
  <si>
    <t>LDK056</t>
  </si>
  <si>
    <t>LDA0E1</t>
  </si>
  <si>
    <t>LDA0E2</t>
  </si>
  <si>
    <t>LDA0E3</t>
  </si>
  <si>
    <t>LDA0E4</t>
  </si>
  <si>
    <t>LDA0E5</t>
  </si>
  <si>
    <t>LDK057</t>
  </si>
  <si>
    <t>LDK058</t>
  </si>
  <si>
    <t>LDK059</t>
  </si>
  <si>
    <t>LDX002</t>
  </si>
  <si>
    <t>LDA0E6</t>
  </si>
  <si>
    <t>LDA0E7</t>
  </si>
  <si>
    <t>LDA0E8</t>
  </si>
  <si>
    <t>LDA0E9</t>
  </si>
  <si>
    <t>LDK060</t>
  </si>
  <si>
    <t>LDK061</t>
  </si>
  <si>
    <t>LDA0F0</t>
  </si>
  <si>
    <t>LDA0F1</t>
  </si>
  <si>
    <t>LDA0F2</t>
  </si>
  <si>
    <t>LDA0F3</t>
  </si>
  <si>
    <t>LDA0F4</t>
  </si>
  <si>
    <t>LDK062</t>
  </si>
  <si>
    <t>LDK063</t>
  </si>
  <si>
    <t>MAL003</t>
  </si>
  <si>
    <t>MAL004</t>
  </si>
  <si>
    <t>MAN0M1</t>
  </si>
  <si>
    <t>MAN0M2</t>
  </si>
  <si>
    <t>MAN0M3</t>
  </si>
  <si>
    <t>MAN0M4</t>
  </si>
  <si>
    <t>MAU072</t>
  </si>
  <si>
    <t>NAL001</t>
  </si>
  <si>
    <t>NAN006</t>
  </si>
  <si>
    <t>NAI001</t>
  </si>
  <si>
    <t>NAX013</t>
  </si>
  <si>
    <t>NAX014</t>
  </si>
  <si>
    <t>NAX015</t>
  </si>
  <si>
    <t>NBX001</t>
  </si>
  <si>
    <t>NCX001</t>
  </si>
  <si>
    <t>NDS001</t>
  </si>
  <si>
    <t>TAX011</t>
  </si>
  <si>
    <t>JAL002</t>
  </si>
  <si>
    <t>KAL003</t>
  </si>
  <si>
    <t>KAM004</t>
  </si>
  <si>
    <t>KAN079</t>
  </si>
  <si>
    <t>KAN080</t>
  </si>
  <si>
    <t>KAN081</t>
  </si>
  <si>
    <t>KAN082</t>
  </si>
  <si>
    <t>KAI001</t>
  </si>
  <si>
    <t>MAI002</t>
  </si>
  <si>
    <t>MAI001</t>
  </si>
  <si>
    <t>KAU081</t>
  </si>
  <si>
    <t>KAU0A7</t>
  </si>
  <si>
    <t>KAU0A8</t>
  </si>
  <si>
    <t>KAU0A9</t>
  </si>
  <si>
    <t>KAU0B0</t>
  </si>
  <si>
    <t>KAU0B1</t>
  </si>
  <si>
    <t>KAU0B2</t>
  </si>
  <si>
    <t>-</t>
  </si>
  <si>
    <t>Index 8/2</t>
  </si>
  <si>
    <t>8(3+4)</t>
  </si>
  <si>
    <t>LAI002</t>
  </si>
  <si>
    <t>HBK004</t>
  </si>
  <si>
    <t>Usluge angažovanja policijskih službenika drugih Kantona na obezbjeđenju mjesta javnog okupljanja -EYOF 2019.god.</t>
  </si>
  <si>
    <t>MIU047</t>
  </si>
  <si>
    <t>Areheološki park Kalin hadži Alijine džamije u sarajevu</t>
  </si>
  <si>
    <t>LAU026</t>
  </si>
  <si>
    <t>Projekat centralnog grijanja na Stomatološkom fakultetu Univerziteta u Sarajevu</t>
  </si>
  <si>
    <r>
      <t xml:space="preserve">Putni troškovi, </t>
    </r>
    <r>
      <rPr>
        <b/>
        <sz val="8"/>
        <color rgb="FF000000"/>
        <rFont val="Arial"/>
        <family val="2"/>
        <charset val="238"/>
      </rPr>
      <t>Razgraničenja 5.000</t>
    </r>
  </si>
  <si>
    <r>
      <t xml:space="preserve">Ugovorene i druge posebne usluge, </t>
    </r>
    <r>
      <rPr>
        <b/>
        <sz val="8"/>
        <color rgb="FF000000"/>
        <rFont val="Arial"/>
        <family val="2"/>
        <charset val="238"/>
      </rPr>
      <t>Razgraničenja 30.000</t>
    </r>
  </si>
  <si>
    <r>
      <t xml:space="preserve">Vršenje analiza uzorkovanih artikala za potrebe inspekcijskog nadzora, </t>
    </r>
    <r>
      <rPr>
        <b/>
        <sz val="8"/>
        <color rgb="FF000000"/>
        <rFont val="Arial"/>
        <family val="2"/>
        <charset val="238"/>
      </rPr>
      <t>Razgraničenja 83.500</t>
    </r>
  </si>
  <si>
    <r>
      <t xml:space="preserve">Nabavka kompjuterske opreme, </t>
    </r>
    <r>
      <rPr>
        <b/>
        <sz val="8"/>
        <color rgb="FF000000"/>
        <rFont val="Arial"/>
        <family val="2"/>
        <charset val="238"/>
      </rPr>
      <t xml:space="preserve">Razgraničenja 20.000  </t>
    </r>
  </si>
  <si>
    <r>
      <t xml:space="preserve">Nabavka elektronske ifotografske opreme,  </t>
    </r>
    <r>
      <rPr>
        <b/>
        <sz val="8"/>
        <color rgb="FF000000"/>
        <rFont val="Arial"/>
        <family val="2"/>
        <charset val="238"/>
      </rPr>
      <t xml:space="preserve">Razgraničenja 6.187  </t>
    </r>
  </si>
  <si>
    <r>
      <t xml:space="preserve">Investicono održavanje saobraćajne infrastrukture, </t>
    </r>
    <r>
      <rPr>
        <b/>
        <sz val="8"/>
        <color rgb="FF000000"/>
        <rFont val="Arial"/>
        <family val="2"/>
        <charset val="238"/>
      </rPr>
      <t>Razgraničenja 139.291</t>
    </r>
  </si>
  <si>
    <r>
      <t xml:space="preserve">Izgradnja i ulaganje u otvaranje novih parkirališta i javnih garaža u Kantonu Sarajevo, </t>
    </r>
    <r>
      <rPr>
        <b/>
        <sz val="8"/>
        <color rgb="FF000000"/>
        <rFont val="Arial"/>
        <family val="2"/>
        <charset val="238"/>
      </rPr>
      <t>Razgraničenja 2.350.000</t>
    </r>
  </si>
  <si>
    <r>
      <t xml:space="preserve">Izrada elaborata i projektne dokumentacije za parkirališta, </t>
    </r>
    <r>
      <rPr>
        <b/>
        <sz val="8"/>
        <color rgb="FF000000"/>
        <rFont val="Arial"/>
        <family val="2"/>
        <charset val="238"/>
      </rPr>
      <t>Razgraničenja 100.000</t>
    </r>
  </si>
  <si>
    <r>
      <t xml:space="preserve">Izdaci za tekuće održavanje - popravke i održavanje parkirališta, </t>
    </r>
    <r>
      <rPr>
        <b/>
        <sz val="8"/>
        <color rgb="FF000000"/>
        <rFont val="Arial"/>
        <family val="2"/>
        <charset val="238"/>
      </rPr>
      <t>Razgraničenja 400.000</t>
    </r>
  </si>
  <si>
    <r>
      <t xml:space="preserve">Ugovorene i druge posebne usluge za parkiralište, </t>
    </r>
    <r>
      <rPr>
        <b/>
        <sz val="8"/>
        <color rgb="FF000000"/>
        <rFont val="Arial"/>
        <family val="2"/>
        <charset val="238"/>
      </rPr>
      <t>Razgraničenja 29.505</t>
    </r>
  </si>
  <si>
    <r>
      <t xml:space="preserve">Putni troškovi, </t>
    </r>
    <r>
      <rPr>
        <b/>
        <sz val="8"/>
        <color rgb="FF000000"/>
        <rFont val="Arial"/>
        <family val="2"/>
        <charset val="238"/>
      </rPr>
      <t>Razgraničenje 10.000</t>
    </r>
  </si>
  <si>
    <r>
      <t xml:space="preserve">Izdaci za energiju, </t>
    </r>
    <r>
      <rPr>
        <b/>
        <sz val="8"/>
        <color rgb="FF000000"/>
        <rFont val="Arial"/>
        <family val="2"/>
        <charset val="238"/>
      </rPr>
      <t xml:space="preserve">Razgraničenje 5.000 </t>
    </r>
  </si>
  <si>
    <r>
      <t xml:space="preserve">Izdaci za komunikaciju i komunalne usluge, </t>
    </r>
    <r>
      <rPr>
        <b/>
        <sz val="8"/>
        <color rgb="FF000000"/>
        <rFont val="Arial"/>
        <family val="2"/>
        <charset val="238"/>
      </rPr>
      <t>Razgraničenje 5.000</t>
    </r>
  </si>
  <si>
    <r>
      <t xml:space="preserve">Izgradnja saobraćajnice IX transferzala, </t>
    </r>
    <r>
      <rPr>
        <b/>
        <sz val="8"/>
        <color rgb="FF000000"/>
        <rFont val="Arial"/>
        <family val="2"/>
        <charset val="238"/>
      </rPr>
      <t>Razgraničenje 100.000</t>
    </r>
  </si>
  <si>
    <r>
      <t xml:space="preserve">Izgradnja Južne longitudinale, </t>
    </r>
    <r>
      <rPr>
        <b/>
        <sz val="8"/>
        <color rgb="FF000000"/>
        <rFont val="Arial"/>
        <family val="2"/>
        <charset val="238"/>
      </rPr>
      <t>Razgraničenje 400.000</t>
    </r>
  </si>
  <si>
    <r>
      <t xml:space="preserve">Ostala projektovanja, </t>
    </r>
    <r>
      <rPr>
        <b/>
        <sz val="8"/>
        <color rgb="FF000000"/>
        <rFont val="Arial"/>
        <family val="2"/>
        <charset val="238"/>
      </rPr>
      <t>Razgraničenje 100.000</t>
    </r>
  </si>
  <si>
    <r>
      <t xml:space="preserve">Investiciono održavanje puteva, </t>
    </r>
    <r>
      <rPr>
        <b/>
        <sz val="8"/>
        <color rgb="FF000000"/>
        <rFont val="Arial"/>
        <family val="2"/>
        <charset val="238"/>
      </rPr>
      <t>Razgraničenje 5.168.088</t>
    </r>
  </si>
  <si>
    <r>
      <t xml:space="preserve">Rekonstrukcija i investiciono održavanje puteva, </t>
    </r>
    <r>
      <rPr>
        <b/>
        <sz val="8"/>
        <color rgb="FF000000"/>
        <rFont val="Arial"/>
        <family val="2"/>
        <charset val="238"/>
      </rPr>
      <t>Razgraničenje 9.405.588</t>
    </r>
  </si>
  <si>
    <r>
      <t xml:space="preserve">Razvoj poljoprivrede, </t>
    </r>
    <r>
      <rPr>
        <b/>
        <sz val="8"/>
        <color rgb="FF000000"/>
        <rFont val="Arial"/>
        <family val="2"/>
        <charset val="238"/>
      </rPr>
      <t>Razgraničenja 168.321 Namjenska</t>
    </r>
  </si>
  <si>
    <r>
      <t xml:space="preserve">Ugovorene i druge posebne usluge, </t>
    </r>
    <r>
      <rPr>
        <b/>
        <sz val="8"/>
        <color rgb="FF000000"/>
        <rFont val="Arial"/>
        <family val="2"/>
        <charset val="238"/>
      </rPr>
      <t>Razgraničenje 18.321</t>
    </r>
  </si>
  <si>
    <r>
      <t xml:space="preserve">Zaštita vodotoka Kantona Sarajevo - vodne naknade, </t>
    </r>
    <r>
      <rPr>
        <b/>
        <sz val="8"/>
        <color rgb="FF000000"/>
        <rFont val="Arial"/>
        <family val="2"/>
        <charset val="238"/>
      </rPr>
      <t>Razgraničenja 768.216</t>
    </r>
  </si>
  <si>
    <r>
      <t xml:space="preserve">Pretvaranje nepoljoprivrednog zemljišta u poljoprivredno zemljište - pretvaranje poljoprivrednog u nepoljoprivredno zemljište, </t>
    </r>
    <r>
      <rPr>
        <b/>
        <sz val="8"/>
        <color rgb="FF000000"/>
        <rFont val="Arial"/>
        <family val="2"/>
        <charset val="238"/>
      </rPr>
      <t>Razgraničenja 92.921</t>
    </r>
  </si>
  <si>
    <t>IBX004</t>
  </si>
  <si>
    <t xml:space="preserve">Izrada šumsko-gospodarske osnove za privatne šume </t>
  </si>
  <si>
    <t>IBU002</t>
  </si>
  <si>
    <t>Korištenje obnovljivih izvora energije - izgradnja postojenja za proizvodnju peleta</t>
  </si>
  <si>
    <r>
      <t xml:space="preserve">Dječija nedjelja, </t>
    </r>
    <r>
      <rPr>
        <b/>
        <sz val="8"/>
        <color rgb="FF000000"/>
        <rFont val="Arial"/>
        <family val="2"/>
        <charset val="238"/>
      </rPr>
      <t>Razgraničenja  18.822</t>
    </r>
  </si>
  <si>
    <r>
      <t xml:space="preserve">Putni troškovi, </t>
    </r>
    <r>
      <rPr>
        <b/>
        <sz val="8"/>
        <color rgb="FF000000"/>
        <rFont val="Arial"/>
        <family val="2"/>
        <charset val="238"/>
      </rPr>
      <t xml:space="preserve">Razgraničenja 50.000 </t>
    </r>
  </si>
  <si>
    <r>
      <t xml:space="preserve">Nabavka materijala, </t>
    </r>
    <r>
      <rPr>
        <b/>
        <sz val="8"/>
        <color rgb="FF000000"/>
        <rFont val="Arial"/>
        <family val="2"/>
        <charset val="238"/>
      </rPr>
      <t xml:space="preserve">Razgraničenja 130.000 </t>
    </r>
  </si>
  <si>
    <r>
      <t xml:space="preserve">Ugovorene i dr.posebne usluge, </t>
    </r>
    <r>
      <rPr>
        <b/>
        <sz val="8"/>
        <color rgb="FF000000"/>
        <rFont val="Arial"/>
        <family val="2"/>
        <charset val="238"/>
      </rPr>
      <t xml:space="preserve">Razgraničenja 319.113 </t>
    </r>
  </si>
  <si>
    <r>
      <t xml:space="preserve">Pružanje materijalne podrške dobrovoljnim vat. Druš. </t>
    </r>
    <r>
      <rPr>
        <b/>
        <sz val="8"/>
        <color rgb="FF000000"/>
        <rFont val="Arial"/>
        <family val="2"/>
        <charset val="238"/>
      </rPr>
      <t>Razgraničenja 50.000</t>
    </r>
    <r>
      <rPr>
        <sz val="8"/>
        <color rgb="FF000000"/>
        <rFont val="Arial"/>
        <family val="2"/>
        <charset val="238"/>
      </rPr>
      <t xml:space="preserve"> </t>
    </r>
  </si>
  <si>
    <r>
      <t xml:space="preserve">Saniranje korita rijeka, </t>
    </r>
    <r>
      <rPr>
        <b/>
        <sz val="8"/>
        <color rgb="FF000000"/>
        <rFont val="Arial"/>
        <family val="2"/>
        <charset val="238"/>
      </rPr>
      <t xml:space="preserve">Razgraničenja 300.000 </t>
    </r>
  </si>
  <si>
    <r>
      <t xml:space="preserve">Interventna sredstva, </t>
    </r>
    <r>
      <rPr>
        <b/>
        <sz val="8"/>
        <color rgb="FF000000"/>
        <rFont val="Arial"/>
        <family val="2"/>
        <charset val="238"/>
      </rPr>
      <t xml:space="preserve">Razgraničenja 926.456 </t>
    </r>
  </si>
  <si>
    <r>
      <t xml:space="preserve">Izrada projekata, </t>
    </r>
    <r>
      <rPr>
        <b/>
        <sz val="8"/>
        <color rgb="FF000000"/>
        <rFont val="Arial"/>
        <family val="2"/>
        <charset val="238"/>
      </rPr>
      <t xml:space="preserve">Razgraničenja 150.000 </t>
    </r>
  </si>
  <si>
    <r>
      <t xml:space="preserve">Nabavka opreme za zaštitu i spašavanje, </t>
    </r>
    <r>
      <rPr>
        <b/>
        <sz val="8"/>
        <color rgb="FF000000"/>
        <rFont val="Arial"/>
        <family val="2"/>
        <charset val="238"/>
      </rPr>
      <t xml:space="preserve">Razgraničenja 500.000 </t>
    </r>
  </si>
  <si>
    <r>
      <t xml:space="preserve">Nabavka opreme za službe i jedinice, </t>
    </r>
    <r>
      <rPr>
        <b/>
        <sz val="8"/>
        <color rgb="FF000000"/>
        <rFont val="Arial"/>
        <family val="2"/>
        <charset val="238"/>
      </rPr>
      <t xml:space="preserve">Razgraničenja 1.261.139  </t>
    </r>
  </si>
  <si>
    <r>
      <t xml:space="preserve">Nabavka opreme za vatrogastvo, </t>
    </r>
    <r>
      <rPr>
        <b/>
        <sz val="8"/>
        <color rgb="FF000000"/>
        <rFont val="Arial"/>
        <family val="2"/>
        <charset val="238"/>
      </rPr>
      <t xml:space="preserve">Razgraničenja 73.211 </t>
    </r>
  </si>
  <si>
    <r>
      <t xml:space="preserve">Nabavka specijalnih vozila i mašina, </t>
    </r>
    <r>
      <rPr>
        <b/>
        <sz val="8"/>
        <color rgb="FF000000"/>
        <rFont val="Arial"/>
        <family val="2"/>
        <charset val="238"/>
      </rPr>
      <t xml:space="preserve">Razgraničenja 600.000 </t>
    </r>
  </si>
  <si>
    <r>
      <t xml:space="preserve">Rekonstrukcija  i investiciono održavanje, </t>
    </r>
    <r>
      <rPr>
        <b/>
        <sz val="8"/>
        <color rgb="FF000000"/>
        <rFont val="Arial"/>
        <family val="2"/>
        <charset val="238"/>
      </rPr>
      <t xml:space="preserve">Razgraničenja 269.114 </t>
    </r>
  </si>
  <si>
    <r>
      <t>Izdaci za energiju - Naknada za uređenje gradskog građevinskog zemljišta,</t>
    </r>
    <r>
      <rPr>
        <b/>
        <sz val="8"/>
        <color rgb="FF000000"/>
        <rFont val="Arial"/>
        <family val="2"/>
        <charset val="238"/>
      </rPr>
      <t xml:space="preserve"> Razgraničenja 50.000</t>
    </r>
  </si>
  <si>
    <r>
      <t xml:space="preserve">Izdaci za komunalne usluge - Naknada za uređenje gradskog građevinskog zemljišta, </t>
    </r>
    <r>
      <rPr>
        <b/>
        <sz val="8"/>
        <color rgb="FF000000"/>
        <rFont val="Arial"/>
        <family val="2"/>
        <charset val="238"/>
      </rPr>
      <t>Razgraničenja 10.000</t>
    </r>
  </si>
  <si>
    <r>
      <t xml:space="preserve">Izdaci za tekuće održavanje - Naknada za uređenje gradskog građevinskog zemljišta, </t>
    </r>
    <r>
      <rPr>
        <b/>
        <sz val="8"/>
        <color rgb="FF000000"/>
        <rFont val="Arial"/>
        <family val="2"/>
        <charset val="238"/>
      </rPr>
      <t>Razgraničenja 240.000</t>
    </r>
  </si>
  <si>
    <r>
      <t xml:space="preserve">Ugovorene i druge posebne usluge - Naknada za uređenje gradskog građevinskog zemljišta, </t>
    </r>
    <r>
      <rPr>
        <b/>
        <sz val="8"/>
        <color rgb="FF000000"/>
        <rFont val="Arial"/>
        <family val="2"/>
        <charset val="238"/>
      </rPr>
      <t>Razgraničenja 340.000</t>
    </r>
  </si>
  <si>
    <r>
      <t xml:space="preserve">Drugi tekući rashodi - sudske presude za naknade - Naknada za uređenje gradskog građevinskog zemljišta, </t>
    </r>
    <r>
      <rPr>
        <b/>
        <sz val="8"/>
        <color rgb="FF000000"/>
        <rFont val="Arial"/>
        <family val="2"/>
        <charset val="238"/>
      </rPr>
      <t>Razgraničenja 5.000.000</t>
    </r>
  </si>
  <si>
    <r>
      <t xml:space="preserve">Nabavka zemljišta - Uređenje gradskog građevinskog zemljišta - Naknada za uređenje gradskog građevinskog zemljišta, </t>
    </r>
    <r>
      <rPr>
        <b/>
        <sz val="8"/>
        <color rgb="FF000000"/>
        <rFont val="Arial"/>
        <family val="2"/>
        <charset val="238"/>
      </rPr>
      <t>Razgraničenja 3.323.630</t>
    </r>
  </si>
  <si>
    <r>
      <t xml:space="preserve">Nabavka opreme - Naknada za uređenje gradskog građevinskog zemljišta, </t>
    </r>
    <r>
      <rPr>
        <b/>
        <sz val="8"/>
        <color rgb="FF000000"/>
        <rFont val="Arial"/>
        <family val="2"/>
        <charset val="238"/>
      </rPr>
      <t>Razgraničenja 330.000</t>
    </r>
  </si>
  <si>
    <r>
      <t xml:space="preserve">Nabavka stalnih sredstava u obliku prava - Uređenje gradskog građevinskog zemljišta - Naknada za uređenje gradskog građevinskog zemljišta, </t>
    </r>
    <r>
      <rPr>
        <b/>
        <sz val="8"/>
        <color rgb="FF000000"/>
        <rFont val="Arial"/>
        <family val="2"/>
        <charset val="238"/>
      </rPr>
      <t>Razgraničenja 500.000</t>
    </r>
  </si>
  <si>
    <r>
      <t xml:space="preserve">Investiciono održavanje - Uređenje gradskog građevinskog zemljišta - Naknada za uređenje gradskog građevinskog zemljišta, </t>
    </r>
    <r>
      <rPr>
        <b/>
        <sz val="8"/>
        <color rgb="FF000000"/>
        <rFont val="Arial"/>
        <family val="2"/>
        <charset val="238"/>
      </rPr>
      <t>Razgraničenja 1.696.320</t>
    </r>
  </si>
  <si>
    <r>
      <t xml:space="preserve">Ugovorene i druge posebne usluge - Projekti Kantona i općina - Kapitalni projekti Kantona i općina, </t>
    </r>
    <r>
      <rPr>
        <b/>
        <sz val="8"/>
        <color rgb="FF000000"/>
        <rFont val="Arial"/>
        <family val="2"/>
        <charset val="238"/>
      </rPr>
      <t>Razgraničenja 100.000</t>
    </r>
  </si>
  <si>
    <r>
      <t xml:space="preserve">Nabavka opreme -  Projekti Kantona i općina - Kapitalni projekti Kantona i općina, </t>
    </r>
    <r>
      <rPr>
        <b/>
        <sz val="8"/>
        <color rgb="FF000000"/>
        <rFont val="Arial"/>
        <family val="2"/>
        <charset val="238"/>
      </rPr>
      <t>Razgraničenja 378.943</t>
    </r>
  </si>
  <si>
    <r>
      <t xml:space="preserve">Nabavka stalnih sredstava u obliku prava - Projekti Kantona i općina - Kapitalni projekti Kantona i općina, </t>
    </r>
    <r>
      <rPr>
        <b/>
        <sz val="8"/>
        <color rgb="FF000000"/>
        <rFont val="Arial"/>
        <family val="2"/>
        <charset val="238"/>
      </rPr>
      <t>Razgraničenja 400.000</t>
    </r>
  </si>
  <si>
    <r>
      <t xml:space="preserve">Nabavka građevina- Kapitalni projekti Kantona i Općina, </t>
    </r>
    <r>
      <rPr>
        <b/>
        <sz val="8"/>
        <color rgb="FF000000"/>
        <rFont val="Arial"/>
        <family val="2"/>
        <charset val="238"/>
      </rPr>
      <t>Razgraničenja 1.000.000</t>
    </r>
  </si>
  <si>
    <r>
      <t>Nabavka stalnih sredstava u obliku prava - Renta - Naknada za pogodnost dodijeljenog gradskog građevinskog zemljišta (renta),R</t>
    </r>
    <r>
      <rPr>
        <b/>
        <sz val="8"/>
        <color rgb="FF000000"/>
        <rFont val="Arial"/>
        <family val="2"/>
        <charset val="238"/>
      </rPr>
      <t>azgraničenja 7.559</t>
    </r>
  </si>
  <si>
    <r>
      <t xml:space="preserve">Nabavka stalnih sredstava u obliku prava - Projektovanje - Posebna naknada za legalizaciju građevina izgrađenih bez odobrenja i građevina privremenog karaktera, </t>
    </r>
    <r>
      <rPr>
        <b/>
        <sz val="8"/>
        <color rgb="FF000000"/>
        <rFont val="Arial"/>
        <family val="2"/>
        <charset val="238"/>
      </rPr>
      <t>Razgraničenja 100.000</t>
    </r>
  </si>
  <si>
    <r>
      <t xml:space="preserve">Rekonstrukcija i investiciono održavanje - Posebna naknada za legalizaciju građevina izgrađenih bez odobrenja i građevina privremenog karaktera, </t>
    </r>
    <r>
      <rPr>
        <b/>
        <sz val="8"/>
        <color rgb="FF000000"/>
        <rFont val="Arial"/>
        <family val="2"/>
        <charset val="238"/>
      </rPr>
      <t>Razgraničenja 341.136</t>
    </r>
  </si>
  <si>
    <r>
      <t xml:space="preserve">Analiza stanja i prijedlog mjera zaštite za sve evidentirane pojedinačne spomenike prirodne baštine sa analizom stanja zaštićenih područja KS, </t>
    </r>
    <r>
      <rPr>
        <b/>
        <sz val="8"/>
        <color rgb="FF000000"/>
        <rFont val="Arial"/>
        <family val="2"/>
        <charset val="238"/>
      </rPr>
      <t>Razgraničenje 2.002</t>
    </r>
  </si>
  <si>
    <r>
      <t xml:space="preserve">Implementacija plana upravljanja otpadom Kantona Sarajevo  - Fond za zaštitu okoliša, </t>
    </r>
    <r>
      <rPr>
        <b/>
        <sz val="8"/>
        <color rgb="FF000000"/>
        <rFont val="Arial"/>
        <family val="2"/>
        <charset val="238"/>
      </rPr>
      <t>Razgraničenje 200.000</t>
    </r>
  </si>
  <si>
    <r>
      <t xml:space="preserve">Implementacija KEAP-a - Fond za zaštitu okoliša, </t>
    </r>
    <r>
      <rPr>
        <b/>
        <sz val="8"/>
        <color rgb="FF000000"/>
        <rFont val="Arial"/>
        <family val="2"/>
        <charset val="238"/>
      </rPr>
      <t>Razgraničenje 100.000</t>
    </r>
  </si>
  <si>
    <r>
      <t xml:space="preserve">Podrška uvođ.sistema aut.stanica za monit. Kval.zraka - Fond za zaštitu okoliša, </t>
    </r>
    <r>
      <rPr>
        <b/>
        <sz val="8"/>
        <color rgb="FF000000"/>
        <rFont val="Arial"/>
        <family val="2"/>
        <charset val="238"/>
      </rPr>
      <t xml:space="preserve">Razgraničenje 30.000 </t>
    </r>
  </si>
  <si>
    <r>
      <t>Nabavka opreme,</t>
    </r>
    <r>
      <rPr>
        <b/>
        <sz val="8"/>
        <color rgb="FF000000"/>
        <rFont val="Arial"/>
        <family val="2"/>
        <charset val="238"/>
      </rPr>
      <t xml:space="preserve"> Razgraničenje 42.601</t>
    </r>
  </si>
  <si>
    <r>
      <t xml:space="preserve">Projekti izgradnje i rekonstrukcije vod. i kanal. mreže - vodne naknade  - Općina Trnovo, </t>
    </r>
    <r>
      <rPr>
        <b/>
        <sz val="8"/>
        <color rgb="FF000000"/>
        <rFont val="Arial"/>
        <family val="2"/>
        <charset val="238"/>
      </rPr>
      <t>Razgraničenje 130.119</t>
    </r>
  </si>
  <si>
    <r>
      <t xml:space="preserve">Izgradnja i rekonstrukcija vodovodne i kanalizacone mreže (sufinansiranje)  - vodne naknade- Općina Hadžići, </t>
    </r>
    <r>
      <rPr>
        <b/>
        <sz val="8"/>
        <color rgb="FF000000"/>
        <rFont val="Arial"/>
        <family val="2"/>
        <charset val="238"/>
      </rPr>
      <t>Razgraničenje 225.000</t>
    </r>
  </si>
  <si>
    <r>
      <t xml:space="preserve">Rekonstrukcija vodovodne i kanalizacione mreže  - vodne naknade - Općina Centar Sarajevo, </t>
    </r>
    <r>
      <rPr>
        <b/>
        <sz val="8"/>
        <color rgb="FF000000"/>
        <rFont val="Arial"/>
        <family val="2"/>
        <charset val="238"/>
      </rPr>
      <t>Razgraničenje 372.751</t>
    </r>
  </si>
  <si>
    <r>
      <t xml:space="preserve">Rekonstrukcija vodovodne i kanalizacione mreže  - vodne naknade - Općina Ilidža, </t>
    </r>
    <r>
      <rPr>
        <b/>
        <sz val="8"/>
        <color rgb="FF000000"/>
        <rFont val="Arial"/>
        <family val="2"/>
        <charset val="238"/>
      </rPr>
      <t>Razgraničenje 100.000</t>
    </r>
  </si>
  <si>
    <r>
      <t xml:space="preserve">Rekonstrukcija vodovodne i kanalizacione mreže  - vodne naknade - Općina Novo Sarajevo, </t>
    </r>
    <r>
      <rPr>
        <b/>
        <sz val="8"/>
        <color rgb="FF000000"/>
        <rFont val="Arial"/>
        <family val="2"/>
        <charset val="238"/>
      </rPr>
      <t>Razgraničenje 100.000</t>
    </r>
  </si>
  <si>
    <r>
      <t>Rekonstrukcija vodovodne i kanalizacione mreže  - vodne naknade - Općina Stari Grad,</t>
    </r>
    <r>
      <rPr>
        <b/>
        <sz val="8"/>
        <color rgb="FF000000"/>
        <rFont val="Arial"/>
        <family val="2"/>
        <charset val="238"/>
      </rPr>
      <t xml:space="preserve"> Razgraničenje 400.000</t>
    </r>
  </si>
  <si>
    <t xml:space="preserve"> </t>
  </si>
  <si>
    <r>
      <t xml:space="preserve">Izgradnja i rješavanje imovinsko pravnih odnosa na primarnim gradskim saobraćajnicama, </t>
    </r>
    <r>
      <rPr>
        <b/>
        <sz val="8"/>
        <color rgb="FF000000"/>
        <rFont val="Arial"/>
        <family val="2"/>
        <charset val="238"/>
      </rPr>
      <t xml:space="preserve">Razgraničenja 8.888.493 </t>
    </r>
  </si>
  <si>
    <r>
      <t xml:space="preserve">Izgradnja i opremanje tramvajskih stajališta za kontrolisanu naplatu karata i uvođenje elektronskog sistema naplate, </t>
    </r>
    <r>
      <rPr>
        <b/>
        <sz val="8"/>
        <color rgb="FF000000"/>
        <rFont val="Arial"/>
        <family val="2"/>
        <charset val="238"/>
      </rPr>
      <t xml:space="preserve">Razgraničenja 1.500.000 </t>
    </r>
  </si>
  <si>
    <r>
      <t xml:space="preserve">Nabavka i remont autobusa, trolejbusa i minibusa za JGPP, </t>
    </r>
    <r>
      <rPr>
        <b/>
        <sz val="8"/>
        <color rgb="FF000000"/>
        <rFont val="Arial"/>
        <family val="2"/>
        <charset val="238"/>
      </rPr>
      <t xml:space="preserve">Razgraničenja 1.176.685 </t>
    </r>
  </si>
  <si>
    <r>
      <t xml:space="preserve">Transfer za podsticaj zapošljavanja branilaca i članova njihovih porodica, </t>
    </r>
    <r>
      <rPr>
        <b/>
        <sz val="8"/>
        <color rgb="FF000000"/>
        <rFont val="Arial"/>
        <family val="2"/>
        <charset val="238"/>
      </rPr>
      <t>Razgraničenja  33.811</t>
    </r>
  </si>
  <si>
    <r>
      <t>Sredstva za pomoć u rješavanju stambenih potreba,</t>
    </r>
    <r>
      <rPr>
        <b/>
        <sz val="8"/>
        <color rgb="FF000000"/>
        <rFont val="Arial"/>
        <family val="2"/>
        <charset val="238"/>
      </rPr>
      <t xml:space="preserve">Razgraničenja  248.643 </t>
    </r>
  </si>
  <si>
    <r>
      <t xml:space="preserve">Infrastrukturno uređenje i rješavanje imovinsko-pravnih odnosa u privrednim i poslovno industrijskim zonama KS, </t>
    </r>
    <r>
      <rPr>
        <b/>
        <sz val="8"/>
        <color rgb="FF000000"/>
        <rFont val="Arial"/>
        <family val="2"/>
        <charset val="238"/>
      </rPr>
      <t>Razgraničenja  134.565</t>
    </r>
  </si>
  <si>
    <r>
      <t xml:space="preserve">Podrška projektima ZOI 84, </t>
    </r>
    <r>
      <rPr>
        <b/>
        <sz val="8"/>
        <color rgb="FF000000"/>
        <rFont val="Arial"/>
        <family val="2"/>
        <charset val="238"/>
      </rPr>
      <t>Razgraničenja 37</t>
    </r>
  </si>
  <si>
    <t>615300</t>
  </si>
  <si>
    <t>KAU070</t>
  </si>
  <si>
    <r>
      <t>Uvođenje informaciono-komunikacione tehnologije u zdravstvu KS,</t>
    </r>
    <r>
      <rPr>
        <b/>
        <sz val="10"/>
        <rFont val="Times New Roman CE"/>
        <charset val="238"/>
      </rPr>
      <t xml:space="preserve"> Razgraničenja iz primitaka 477 KM </t>
    </r>
  </si>
  <si>
    <r>
      <t xml:space="preserve">Nabavka opreme za JU Dom zdravlja KS, </t>
    </r>
    <r>
      <rPr>
        <b/>
        <sz val="8"/>
        <color rgb="FF000000"/>
        <rFont val="Arial"/>
        <family val="2"/>
        <charset val="238"/>
      </rPr>
      <t>Razgraničenja 84.341</t>
    </r>
  </si>
  <si>
    <t>LAU014</t>
  </si>
  <si>
    <r>
      <t xml:space="preserve">Izgradnja Akademije scenskih umjetnosti-  </t>
    </r>
    <r>
      <rPr>
        <b/>
        <sz val="8"/>
        <rFont val="Times New Roman CE"/>
        <charset val="238"/>
      </rPr>
      <t>Razgraničenja iz primitaka 497.440</t>
    </r>
  </si>
  <si>
    <t>821300</t>
  </si>
  <si>
    <t>LAX071</t>
  </si>
  <si>
    <t>LAX072</t>
  </si>
  <si>
    <r>
      <t xml:space="preserve">Obnova bibliotekarskog fonda JU Djeca Sarajevo </t>
    </r>
    <r>
      <rPr>
        <b/>
        <sz val="8"/>
        <rFont val="Times New Roman CE"/>
        <charset val="238"/>
      </rPr>
      <t>Razgraničenja iz primitaka 23 KM</t>
    </r>
  </si>
  <si>
    <t>614300</t>
  </si>
  <si>
    <t>LAN066</t>
  </si>
  <si>
    <t>MAU068</t>
  </si>
  <si>
    <t>MAN0L4</t>
  </si>
  <si>
    <r>
      <t xml:space="preserve">Izgradnja Porodičnog savjetovališta, </t>
    </r>
    <r>
      <rPr>
        <b/>
        <sz val="8"/>
        <color rgb="FF000000"/>
        <rFont val="Arial"/>
        <family val="2"/>
        <charset val="238"/>
      </rPr>
      <t>Razgraničenja  701.559</t>
    </r>
  </si>
  <si>
    <r>
      <t>Nabavka robne rezerve,</t>
    </r>
    <r>
      <rPr>
        <b/>
        <sz val="8"/>
        <color rgb="FF000000"/>
        <rFont val="Arial"/>
        <family val="2"/>
        <charset val="238"/>
      </rPr>
      <t xml:space="preserve"> Razgraničenja 68.260</t>
    </r>
  </si>
  <si>
    <r>
      <t xml:space="preserve">Projekti-progrmi- Fond za zaštitu okoliša, </t>
    </r>
    <r>
      <rPr>
        <b/>
        <sz val="8"/>
        <color rgb="FF000000"/>
        <rFont val="Arial"/>
        <family val="2"/>
        <charset val="238"/>
      </rPr>
      <t>Razgraničenja Primici 36.631</t>
    </r>
  </si>
  <si>
    <t>615400</t>
  </si>
  <si>
    <t>WAU010</t>
  </si>
  <si>
    <r>
      <t xml:space="preserve">Sreds.za snimanje objek.,ispitivanja stabilnosti konstrukcija, izrada sanac.elaborata, projektne doku.,obezbjeđ.dozvola za sanaciju, trošk.teh.pregleda i prij.radova,te dobivanje upotrebnih dozvola. </t>
    </r>
    <r>
      <rPr>
        <b/>
        <sz val="8"/>
        <color rgb="FF000000"/>
        <rFont val="Arial"/>
        <family val="2"/>
        <charset val="238"/>
      </rPr>
      <t>Razgraničenja 6</t>
    </r>
  </si>
  <si>
    <r>
      <t xml:space="preserve">Povećanje energetske ef. u objektima budž.kor - Fond za zaštitu okoliša, </t>
    </r>
    <r>
      <rPr>
        <b/>
        <sz val="8"/>
        <color rgb="FF000000"/>
        <rFont val="Arial"/>
        <family val="2"/>
        <charset val="238"/>
      </rPr>
      <t>Razgraničenja 150.000</t>
    </r>
  </si>
  <si>
    <r>
      <t xml:space="preserve">Sredstva za povećanje  energetske efikasnosti u stambenim zgradama na području Kantona Sarajevo -  Fond za zaštitu okoliša, </t>
    </r>
    <r>
      <rPr>
        <b/>
        <sz val="8"/>
        <color rgb="FF000000"/>
        <rFont val="Arial"/>
        <family val="2"/>
        <charset val="238"/>
      </rPr>
      <t>Razgraničenja 38.000</t>
    </r>
  </si>
  <si>
    <r>
      <t xml:space="preserve">Otkup zemljišta za proširenje Spomeničkog kompleksa Tunel spasa - I faza, </t>
    </r>
    <r>
      <rPr>
        <b/>
        <sz val="8"/>
        <color rgb="FF000000"/>
        <rFont val="Arial"/>
        <family val="2"/>
        <charset val="238"/>
      </rPr>
      <t>Razgraničenja 59.000</t>
    </r>
  </si>
  <si>
    <t>Nabavka stalnih sredstava u obliku prava</t>
  </si>
  <si>
    <t>Rekonstrukcija i investiciono održavanje</t>
  </si>
  <si>
    <t>Projekti 2019/2020</t>
  </si>
  <si>
    <t>LDK065</t>
  </si>
  <si>
    <t>LDK064</t>
  </si>
  <si>
    <t>LDK066</t>
  </si>
  <si>
    <t>LDK067</t>
  </si>
  <si>
    <t>LDK068</t>
  </si>
  <si>
    <t>LDK069</t>
  </si>
  <si>
    <t>LDK070</t>
  </si>
  <si>
    <t>LDK071</t>
  </si>
  <si>
    <t>LDK072</t>
  </si>
  <si>
    <r>
      <t xml:space="preserve">Transfer neprofitnim organi. </t>
    </r>
    <r>
      <rPr>
        <b/>
        <sz val="8"/>
        <color rgb="FF000000"/>
        <rFont val="Arial"/>
        <family val="2"/>
        <charset val="238"/>
      </rPr>
      <t xml:space="preserve">Razgraničenja 85.000 </t>
    </r>
  </si>
  <si>
    <t>821000</t>
  </si>
  <si>
    <t>Nabavka ostalih stalnih sredstava</t>
  </si>
  <si>
    <t>615000</t>
  </si>
  <si>
    <t>Odluke Ustavnog suda po apelacijama radnika Sarabon</t>
  </si>
  <si>
    <t>IAS001</t>
  </si>
  <si>
    <t>LDK073</t>
  </si>
  <si>
    <t>LDK074</t>
  </si>
  <si>
    <t>LDK075</t>
  </si>
  <si>
    <t>LDK076</t>
  </si>
  <si>
    <t>LDK077</t>
  </si>
  <si>
    <t>UKUPNO ZA KAPITALNE TRANSFERE</t>
  </si>
  <si>
    <t>Kapitalni transferi</t>
  </si>
  <si>
    <t>ZBIR</t>
  </si>
  <si>
    <t>Kapitalni transferi drugim nivoima vlasti</t>
  </si>
  <si>
    <t>Sufinansiranje nabavke policijske opreme</t>
  </si>
  <si>
    <t xml:space="preserve">Izgradnja i rekonstrukcija vodovodne i kanalizacone mreže (sufinansiranje) - vodne naknade - Općina Ilijaš, </t>
  </si>
  <si>
    <r>
      <t>Investiciono održavanje - Projekti Kantona i općina - Kapitalni projekti Kantona i općina,</t>
    </r>
    <r>
      <rPr>
        <b/>
        <sz val="8"/>
        <color rgb="FF000000"/>
        <rFont val="Arial"/>
        <family val="2"/>
        <charset val="238"/>
      </rPr>
      <t>Razgraničenja 1.000.000</t>
    </r>
  </si>
  <si>
    <r>
      <t xml:space="preserve">Saniranje klizišta u Kantonu Sarajevo, </t>
    </r>
    <r>
      <rPr>
        <b/>
        <sz val="8"/>
        <color rgb="FF000000"/>
        <rFont val="Arial"/>
        <family val="2"/>
        <charset val="238"/>
      </rPr>
      <t xml:space="preserve">Razgraničenja 776.455 </t>
    </r>
  </si>
  <si>
    <r>
      <t>Izrada prostornog plana i   implementacija plana upravljanja zaštićenim pejzažem Trebević - Fond za zaštitu okoliša,</t>
    </r>
    <r>
      <rPr>
        <b/>
        <sz val="8"/>
        <color rgb="FF000000"/>
        <rFont val="Arial"/>
        <family val="2"/>
        <charset val="238"/>
      </rPr>
      <t xml:space="preserve"> </t>
    </r>
  </si>
  <si>
    <r>
      <t>Podrška uvođenju polen monitoring zraka - Fond za zaštitu okoliša,</t>
    </r>
    <r>
      <rPr>
        <b/>
        <sz val="8"/>
        <color rgb="FF000000"/>
        <rFont val="Arial"/>
        <family val="2"/>
        <charset val="238"/>
      </rPr>
      <t xml:space="preserve">Razgraničenje 6.000 </t>
    </r>
  </si>
  <si>
    <t>NAL002</t>
  </si>
  <si>
    <t>Pomoć Unsko-sanskom kantonu u svrhu upravljanja migrantskom krizom</t>
  </si>
  <si>
    <t>II POSEBAN DIO</t>
  </si>
  <si>
    <t>U Budžetu Kantona Sarajevo za 2019. godinu član 3.mijenja se i glasi:</t>
  </si>
  <si>
    <t>"Član 3.</t>
  </si>
  <si>
    <r>
      <t>Kupovina stanova u vlasništvo za boračku populaciju,</t>
    </r>
    <r>
      <rPr>
        <b/>
        <sz val="8"/>
        <color rgb="FF000000"/>
        <rFont val="Arial"/>
        <family val="2"/>
        <charset val="238"/>
      </rPr>
      <t>Razgraničenja 250.000 + 59.000</t>
    </r>
  </si>
  <si>
    <t xml:space="preserve">DBX019 </t>
  </si>
  <si>
    <t>Nabavka građevina za kompleks "Ratna džamija Igman"</t>
  </si>
  <si>
    <t>Tekući transfer neprofitnim organizacijama - Razvojni projekti iz oblasti saobraćaja</t>
  </si>
  <si>
    <t>Izgradnja i revitalizacija horizontalne i vertikalne signalizacije</t>
  </si>
  <si>
    <t>HBX002</t>
  </si>
  <si>
    <t>Podrška razvoju IT industrije</t>
  </si>
  <si>
    <t>Izvršenje sudskih presuda i rješenja o izvršenju - Obaveze Agencije za privatizaciju - Projekt d.o.o.</t>
  </si>
  <si>
    <t>Projekat "Strategija razvoja Kantona Sarajevo 2020-2030"</t>
  </si>
  <si>
    <t>Održavanje softvera za e-dnevnik</t>
  </si>
  <si>
    <t>Osnovno obrazovanje odraslih</t>
  </si>
  <si>
    <t>Školski fond za saradnju</t>
  </si>
  <si>
    <r>
      <t xml:space="preserve">Podrška organizacijama - podrška mladim talentima </t>
    </r>
    <r>
      <rPr>
        <b/>
        <sz val="8"/>
        <color rgb="FF000000"/>
        <rFont val="Arial"/>
        <family val="2"/>
        <charset val="238"/>
      </rPr>
      <t>Razgraničenja iz primitaka 637</t>
    </r>
  </si>
  <si>
    <t>Opremanje internata u Srebrenici</t>
  </si>
  <si>
    <t>Podrška Zemaljskom muzeju u Sarajevu - Unutrašnje osvjetljenje odjeljenja "Prahistorija"</t>
  </si>
  <si>
    <t>Sufinansirajne predškolskog odgoja</t>
  </si>
  <si>
    <r>
      <t xml:space="preserve">Treća osnovna škola – sanacija sportskog igrališta – zaštitna ograda </t>
    </r>
    <r>
      <rPr>
        <b/>
        <sz val="8"/>
        <rFont val="Times New Roman CE"/>
        <charset val="238"/>
      </rPr>
      <t>Razgraničenja iz primitaka 36.987 KM</t>
    </r>
  </si>
  <si>
    <t>Rekonstrukcija vrtića "Bulbul"</t>
  </si>
  <si>
    <t>Rekonstrukcija vrtića "Razigrani dani"</t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</si>
  <si>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11.600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</si>
  <si>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>(nagrade za rezultate rada 1.200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</si>
  <si>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8.900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</si>
  <si>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>(nagrade za rezultate rada 1.000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</si>
  <si>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10.600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</si>
  <si>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>(nagrade za rezultate rada 1.100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</si>
  <si>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12.000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</si>
  <si>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>(nagrade za rezultate rada 1.300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</si>
  <si>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10.200 KM)</t>
    </r>
  </si>
  <si>
    <r>
      <t>Bruto plaće i naknade plaća</t>
    </r>
    <r>
      <rPr>
        <b/>
        <sz val="8"/>
        <color rgb="FF000000"/>
        <rFont val="Arial"/>
        <family val="2"/>
        <charset val="238"/>
      </rPr>
      <t xml:space="preserve"> (nagrade za rezultate rada 13.700 KM)</t>
    </r>
  </si>
  <si>
    <r>
      <t>Doprinosi poslodavca</t>
    </r>
    <r>
      <rPr>
        <b/>
        <sz val="8"/>
        <color rgb="FF000000"/>
        <rFont val="Arial"/>
        <family val="2"/>
        <charset val="238"/>
      </rPr>
      <t xml:space="preserve"> (nagrade za rezultate rada 1.500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</si>
  <si>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5.900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</si>
  <si>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>(nagrade za rezultate rada 6.000 KM)</t>
    </r>
  </si>
  <si>
    <r>
      <t>Bruto plaće i naknade plaća</t>
    </r>
    <r>
      <rPr>
        <b/>
        <sz val="8"/>
        <color rgb="FF000000"/>
        <rFont val="Arial"/>
        <family val="2"/>
        <charset val="238"/>
      </rPr>
      <t xml:space="preserve"> (nagrade za rezultate rada 6.700 KM)</t>
    </r>
  </si>
  <si>
    <r>
      <t>Doprinosi poslodavca</t>
    </r>
    <r>
      <rPr>
        <b/>
        <sz val="8"/>
        <color rgb="FF000000"/>
        <rFont val="Arial"/>
        <family val="2"/>
        <charset val="238"/>
      </rPr>
      <t xml:space="preserve"> (nagrade za rezultate rada 700 KM)</t>
    </r>
  </si>
  <si>
    <r>
      <t>Bruto plaće i naknade plaća</t>
    </r>
    <r>
      <rPr>
        <b/>
        <sz val="8"/>
        <color rgb="FF000000"/>
        <rFont val="Arial"/>
        <family val="2"/>
        <charset val="238"/>
      </rPr>
      <t xml:space="preserve"> (nagrade za rezultate rada 12.200 KM)</t>
    </r>
  </si>
  <si>
    <r>
      <t>Doprinosi poslodavca</t>
    </r>
    <r>
      <rPr>
        <b/>
        <sz val="8"/>
        <color rgb="FF000000"/>
        <rFont val="Arial"/>
        <family val="2"/>
        <charset val="238"/>
      </rPr>
      <t xml:space="preserve"> (nagrade za rezultate rada 1.400 KM)</t>
    </r>
  </si>
  <si>
    <r>
      <t>Bruto plaće i naknade plaća</t>
    </r>
    <r>
      <rPr>
        <b/>
        <sz val="8"/>
        <color rgb="FF000000"/>
        <rFont val="Arial"/>
        <family val="2"/>
        <charset val="238"/>
      </rPr>
      <t xml:space="preserve"> (nagrade za rezultate rada 11.800 KM)</t>
    </r>
  </si>
  <si>
    <r>
      <t>Doprinosi poslodavca</t>
    </r>
    <r>
      <rPr>
        <b/>
        <sz val="8"/>
        <color rgb="FF000000"/>
        <rFont val="Arial"/>
        <family val="2"/>
        <charset val="238"/>
      </rPr>
      <t xml:space="preserve"> (nagrade za rezultate rada 1.200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</si>
  <si>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6.500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</si>
  <si>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>(nagrade za rezultate rada 700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</si>
  <si>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8.200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</si>
  <si>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>(nagrade za rezultate rada 900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</si>
  <si>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9.500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</si>
  <si>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20.200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</si>
  <si>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>(nagrade za rezultate rada 2.100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</si>
  <si>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13.100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</si>
  <si>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>(nagrade za rezultate rada 1.400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</si>
  <si>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12.800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</si>
  <si>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10.800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</si>
  <si>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7.600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</si>
  <si>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>(nagrade za rezultate rada 800 KM)</t>
    </r>
  </si>
  <si>
    <r>
      <t>Bruto plaće i naknade plaća</t>
    </r>
    <r>
      <rPr>
        <b/>
        <sz val="8"/>
        <color rgb="FF000000"/>
        <rFont val="Arial"/>
        <family val="2"/>
        <charset val="238"/>
      </rPr>
      <t xml:space="preserve"> (nagrade za rezultate rada 12.600 KM)</t>
    </r>
  </si>
  <si>
    <r>
      <t>Doprinosi poslodavca</t>
    </r>
    <r>
      <rPr>
        <b/>
        <sz val="8"/>
        <color rgb="FF000000"/>
        <rFont val="Arial"/>
        <family val="2"/>
        <charset val="238"/>
      </rPr>
      <t xml:space="preserve"> (nagrade za rezultate rada 1.300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</si>
  <si>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 xml:space="preserve"> (nagrade za rezultate rada 8.900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</si>
  <si>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 xml:space="preserve"> (nagrade za rezultate rada 1.000 KM)</t>
    </r>
  </si>
  <si>
    <r>
      <t>Bruto plaće i naknade plaća</t>
    </r>
    <r>
      <rPr>
        <b/>
        <sz val="8"/>
        <color rgb="FF000000"/>
        <rFont val="Arial"/>
        <family val="2"/>
        <charset val="238"/>
      </rPr>
      <t xml:space="preserve"> (nagrade za rezultate rada 11.100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</si>
  <si>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 xml:space="preserve"> (nagrade za rezultate rada 1.200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</si>
  <si>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10.000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</si>
  <si>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14.300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</si>
  <si>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>(nagrade za rezultate rada 1.500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</si>
  <si>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15.300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</si>
  <si>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>(nagrade za rezultate rada 1.600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</si>
  <si>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11.300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</si>
  <si>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12.600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</si>
  <si>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7.800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</si>
  <si>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9.700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</si>
  <si>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15.800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</si>
  <si>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9.300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</si>
  <si>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8.100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</si>
  <si>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8.700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</si>
  <si>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5.500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</si>
  <si>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>(nagrade za rezultate rada 600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</si>
  <si>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 xml:space="preserve"> (nagrade za rezultate rada 8.700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</si>
  <si>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 xml:space="preserve"> (nagrade za rezultate rada 900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</si>
  <si>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10.400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</si>
  <si>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 xml:space="preserve"> (nagrade za rezultate rada 16.700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</si>
  <si>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 xml:space="preserve"> (nagrade za rezultate rada 1.700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</si>
  <si>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 xml:space="preserve"> (nagrade za rezultate rada 14.300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</si>
  <si>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 xml:space="preserve"> (nagrade za rezultate rada 1.500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</si>
  <si>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13.500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</si>
  <si>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15.600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</si>
  <si>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>(nagrade za rezultate rada 1.700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</si>
  <si>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16.100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</si>
  <si>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13.300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</si>
  <si>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 xml:space="preserve"> (nagrade za rezultate rada 6.300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</si>
  <si>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 xml:space="preserve"> (nagrade za rezultate rada 700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</si>
  <si>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7.400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</si>
  <si>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16.500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</si>
  <si>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8.500 KM)</t>
    </r>
  </si>
  <si>
    <t>JU OŠ "Mustafa Busuladžić"</t>
  </si>
  <si>
    <t>Ukupno za: JU OŠ "Mustafa Busuladžić"</t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</si>
  <si>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12.400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</si>
  <si>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12.500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</si>
  <si>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19.900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</si>
  <si>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12.700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</si>
  <si>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7.200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</si>
  <si>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 xml:space="preserve"> (nagrade za rezultate rada 12.500 KM)</t>
    </r>
  </si>
  <si>
    <r>
      <t xml:space="preserve">Doprinosi poslodavca  </t>
    </r>
    <r>
      <rPr>
        <b/>
        <sz val="8"/>
        <color rgb="FF000000"/>
        <rFont val="Arial"/>
        <family val="2"/>
        <charset val="238"/>
      </rPr>
      <t>(nagrade za rezultate rada 1.300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</si>
  <si>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11.200 KM)</t>
    </r>
  </si>
  <si>
    <r>
      <t xml:space="preserve">Putni troškovi </t>
    </r>
    <r>
      <rPr>
        <b/>
        <sz val="8"/>
        <color rgb="FF000000"/>
        <rFont val="Arial"/>
        <family val="2"/>
        <charset val="238"/>
      </rPr>
      <t>Razgraničenja iz primitaka 5.000</t>
    </r>
  </si>
  <si>
    <r>
      <t xml:space="preserve">Nabavka materijala i sitnog inventara </t>
    </r>
    <r>
      <rPr>
        <b/>
        <sz val="8"/>
        <color rgb="FF000000"/>
        <rFont val="Arial"/>
        <family val="2"/>
        <charset val="238"/>
      </rPr>
      <t>Razgraničenja iz primitaka 2.000</t>
    </r>
  </si>
  <si>
    <r>
      <t xml:space="preserve">Ugovorene i druge posebne usluge </t>
    </r>
    <r>
      <rPr>
        <b/>
        <sz val="8"/>
        <color rgb="FF000000"/>
        <rFont val="Arial"/>
        <family val="2"/>
        <charset val="238"/>
      </rPr>
      <t>Razgraničenja iz primitaka 3.000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</si>
  <si>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18.200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</si>
  <si>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>(nagrade za rezultate rada 1.900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</si>
  <si>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16.700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</si>
  <si>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11.700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</si>
  <si>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6.800 KM)</t>
    </r>
  </si>
  <si>
    <r>
      <t>Bruto plaće i naknade plaća</t>
    </r>
    <r>
      <rPr>
        <b/>
        <sz val="8"/>
        <color rgb="FF000000"/>
        <rFont val="Arial"/>
        <family val="2"/>
        <charset val="238"/>
      </rPr>
      <t xml:space="preserve"> (nagrade za rezultate rada 9.300 KM)</t>
    </r>
  </si>
  <si>
    <r>
      <t>Bruto plaće i naknade plaća</t>
    </r>
    <r>
      <rPr>
        <b/>
        <sz val="8"/>
        <color rgb="FF000000"/>
        <rFont val="Arial"/>
        <family val="2"/>
        <charset val="238"/>
      </rPr>
      <t xml:space="preserve"> (nagrade za rezultate rada 15.800 KM)</t>
    </r>
  </si>
  <si>
    <r>
      <t>Doprinosi poslodavca</t>
    </r>
    <r>
      <rPr>
        <b/>
        <sz val="8"/>
        <color rgb="FF000000"/>
        <rFont val="Arial"/>
        <family val="2"/>
        <charset val="238"/>
      </rPr>
      <t xml:space="preserve"> (nagrade za rezultate rada 1.700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</si>
  <si>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11.500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</si>
  <si>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18.600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</si>
  <si>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>(nagrade za rezultate rada 2.000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</si>
  <si>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13.800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</si>
  <si>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20.400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</si>
  <si>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>(nagrade za rezultate rada 2.200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</si>
  <si>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6.600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</si>
  <si>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 xml:space="preserve"> (nagrade za rezultate rada 1.300 KM)</t>
    </r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</si>
  <si>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11.100 KM)</t>
    </r>
  </si>
  <si>
    <t>Sufinansiranje i prefinansiranje međunarodnih i domaćih projekata</t>
  </si>
  <si>
    <t>Fond za projekte</t>
  </si>
  <si>
    <r>
      <t xml:space="preserve">Bruto plaće i naknade plaća </t>
    </r>
    <r>
      <rPr>
        <b/>
        <sz val="8"/>
        <color rgb="FF000000"/>
        <rFont val="Arial"/>
        <family val="2"/>
        <charset val="238"/>
      </rPr>
      <t>(nagrade za rezultate rada 78.300 KM)</t>
    </r>
  </si>
  <si>
    <r>
      <t xml:space="preserve">Doprinosi poslodavca </t>
    </r>
    <r>
      <rPr>
        <b/>
        <sz val="8"/>
        <color rgb="FF000000"/>
        <rFont val="Arial"/>
        <family val="2"/>
        <charset val="238"/>
      </rPr>
      <t>(nagrade za rezultate rada 8.500 KM)</t>
    </r>
  </si>
  <si>
    <t xml:space="preserve">Strategija 2017 - 2027  </t>
  </si>
  <si>
    <r>
      <t xml:space="preserve">Narodno pozorište </t>
    </r>
    <r>
      <rPr>
        <b/>
        <sz val="8"/>
        <color rgb="FF000000"/>
        <rFont val="Arial"/>
        <family val="2"/>
        <charset val="238"/>
      </rPr>
      <t>Razgraničenja iz primitaka 114 KM</t>
    </r>
  </si>
  <si>
    <r>
      <t xml:space="preserve">Rekonstrukcija skakaonica na Malom polju na Igmanu </t>
    </r>
    <r>
      <rPr>
        <sz val="10"/>
        <rFont val="Times New Roman CE"/>
        <charset val="238"/>
      </rPr>
      <t/>
    </r>
  </si>
  <si>
    <t>Graditeljska cjelina Stari Grad Vratnik u Sarajevu</t>
  </si>
  <si>
    <r>
      <t xml:space="preserve">Rekonstrukcija  i investiciono održavanje </t>
    </r>
    <r>
      <rPr>
        <b/>
        <sz val="8"/>
        <color rgb="FF000000"/>
        <rFont val="Arial"/>
        <family val="2"/>
        <charset val="238"/>
      </rPr>
      <t>Razgraničenja iz primitaka 30.000 KM</t>
    </r>
  </si>
  <si>
    <r>
      <t xml:space="preserve">Izdaci za tekuće održavanje </t>
    </r>
    <r>
      <rPr>
        <b/>
        <sz val="8"/>
        <color rgb="FF000000"/>
        <rFont val="Arial"/>
        <family val="2"/>
        <charset val="238"/>
      </rPr>
      <t>- Razgraničenja iz primitaka 100.000 KM</t>
    </r>
  </si>
  <si>
    <t>Ministarstvo za rad, socijalnu politiku raseljena lica i izbjeglice KS</t>
  </si>
  <si>
    <t>Akreditacija javnih ustanova i institucija za volontiranje mladih</t>
  </si>
  <si>
    <t>Uklanjanje arhitektonskih barijera za osobe sa invaliditetom</t>
  </si>
  <si>
    <t>Sufinansiranje aktivnosti u svrhu regulisanja migrantske krize</t>
  </si>
  <si>
    <t>Ukupno za: Ministarstvo za rad, socijalnu politiku raseljena lica i izbjeglice KS</t>
  </si>
  <si>
    <t xml:space="preserve">Kapitalni transferi pojedincima - Subvencioniranje mladih pri rješavanju stambenog pitanja - Razgraničenje 152.299  </t>
  </si>
  <si>
    <r>
      <t xml:space="preserve">Predinvestiranje u rješ. imov.-pravnih odnosa i izgradnje primarne materijalne infras.za pokretanje kolektivne i individualne stambene izgradnje u skladu sa usvojenom prost.-plans.dok.na području KS, </t>
    </r>
    <r>
      <rPr>
        <b/>
        <sz val="8"/>
        <color rgb="FF000000"/>
        <rFont val="Arial"/>
        <family val="2"/>
        <charset val="238"/>
      </rPr>
      <t>Razgraničenje 300.000</t>
    </r>
    <r>
      <rPr>
        <sz val="8"/>
        <color rgb="FF000000"/>
        <rFont val="Arial"/>
        <family val="2"/>
        <charset val="238"/>
      </rPr>
      <t xml:space="preserve">  </t>
    </r>
  </si>
  <si>
    <t>Osnivački ulog u Fond KS za izgradnju stanova</t>
  </si>
  <si>
    <t>Općina Centar - Rekonstrukcija vodovodne i kanalizacione mreže u ul. Kranjčevića, Dolina i magribija - I faza</t>
  </si>
  <si>
    <t xml:space="preserve">Sufinansiranje projekta natkrivanja tržnica i pijaca u Kantonu Sarajevo </t>
  </si>
  <si>
    <r>
      <t xml:space="preserve">Nabavka opreme  KJKP "Rad" d.o.o. Sarajevo </t>
    </r>
    <r>
      <rPr>
        <b/>
        <sz val="8"/>
        <color rgb="FF000000"/>
        <rFont val="Arial"/>
        <family val="2"/>
        <charset val="238"/>
      </rPr>
      <t>- Razgraničenja iz primitaka 145.465 KM</t>
    </r>
  </si>
  <si>
    <t>Sanacija Spomen parka Vraca</t>
  </si>
  <si>
    <t>Izmirenje glavnice duga BAGS Energotehnika d.d. Vogošća prema Rudniku mrkog uglja Kakanj d.o.o. Kakanj, a po Zaključku Vlade Kantona Sarajevo broj: 02-05-14644-15/19 od 04.04.2019. godine</t>
  </si>
  <si>
    <t>Izrada baze podataka javne rasvjete na području Kantona Sarajevo</t>
  </si>
  <si>
    <t>Sufinansiranje izgradnje individualnih mjernih mjesta za KJKP Toplane</t>
  </si>
  <si>
    <t>Zbrinjavanje mulja na prečistaču Butila</t>
  </si>
  <si>
    <t>Izmjene i dopune Budžeta Kantona Sarajevo za 2019. godinu</t>
  </si>
  <si>
    <t>Operativni plan  VII - IX</t>
  </si>
  <si>
    <t>Operativni plan  Septembar</t>
  </si>
  <si>
    <t>Operativni plan                I - IX</t>
  </si>
  <si>
    <t>Operativni plan  August</t>
  </si>
  <si>
    <t>Operativni plan  I - VI</t>
  </si>
  <si>
    <t>EAX047</t>
  </si>
  <si>
    <t>IAN053</t>
  </si>
  <si>
    <t>IAS002</t>
  </si>
  <si>
    <t>JAK010</t>
  </si>
  <si>
    <t>LAK017</t>
  </si>
  <si>
    <t>LAK018</t>
  </si>
  <si>
    <t>LAN091</t>
  </si>
  <si>
    <t>LAN092</t>
  </si>
  <si>
    <t>LAN093</t>
  </si>
  <si>
    <t>LAX0B1</t>
  </si>
  <si>
    <t>LAX0B2</t>
  </si>
  <si>
    <t>LDK078</t>
  </si>
  <si>
    <t>LDK079</t>
  </si>
  <si>
    <t>LDK080</t>
  </si>
  <si>
    <t>LDK081</t>
  </si>
  <si>
    <t>LDK082</t>
  </si>
  <si>
    <t>LDK083</t>
  </si>
  <si>
    <t>MIU048</t>
  </si>
  <si>
    <t>NAM043</t>
  </si>
  <si>
    <t>NAN041</t>
  </si>
  <si>
    <t>NAN042</t>
  </si>
  <si>
    <t>NAU011</t>
  </si>
  <si>
    <t>NAU012</t>
  </si>
  <si>
    <t>Nabavka kombi vozila za korisnike JU zavod za zrinjavanje djece Pazarić</t>
  </si>
  <si>
    <t>RAX016</t>
  </si>
  <si>
    <r>
      <t xml:space="preserve">Otkup zemljišta u vodozaštitnoj zoni Hrasnica - Ilidža </t>
    </r>
    <r>
      <rPr>
        <b/>
        <sz val="8"/>
        <color rgb="FF000000"/>
        <rFont val="Arial"/>
        <family val="2"/>
        <charset val="238"/>
      </rPr>
      <t>Razgraničenje 100.000</t>
    </r>
  </si>
  <si>
    <r>
      <t xml:space="preserve">Nabavka zemljišta - Rješavanje imovinsko-pravnih poslova Vodozaštitna zona - Posebna naknada za legalizaciju građevina izgrađenih bez odobrenja i građevina privremenog karaktera, </t>
    </r>
    <r>
      <rPr>
        <b/>
        <sz val="8"/>
        <color rgb="FF000000"/>
        <rFont val="Arial"/>
        <family val="2"/>
        <charset val="238"/>
      </rPr>
      <t>Razgraničenja 3.900.000</t>
    </r>
  </si>
  <si>
    <t>YAU022</t>
  </si>
  <si>
    <t>Sredstva za povečanje energetske efikasnosti objekta OJ Dom zdravlja Ilidža</t>
  </si>
  <si>
    <t>WAI030</t>
  </si>
  <si>
    <t>WAU062</t>
  </si>
  <si>
    <t>WAU063</t>
  </si>
  <si>
    <t>WAU064</t>
  </si>
  <si>
    <t>WAU065</t>
  </si>
  <si>
    <t>WAU066</t>
  </si>
  <si>
    <t>WAU067</t>
  </si>
  <si>
    <t>WAU068</t>
  </si>
  <si>
    <t>Operativni plan  Juli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</si>
</sst>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101A]#,##0;\-#,##0"/>
    <numFmt numFmtId="165" formatCode="[$-10409]#,##0;\-#,##0"/>
  </numFmts>
  <fonts count="17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name val="Calibri"/>
      <family val="2"/>
      <charset val="238"/>
    </font>
    <font>
      <sz val="12"/>
      <name val="Calibri"/>
      <family val="2"/>
      <charset val="238"/>
    </font>
    <font>
      <b/>
      <sz val="12"/>
      <name val="Calibri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name val="Calibri"/>
      <family val="2"/>
      <charset val="238"/>
    </font>
    <font>
      <b/>
      <sz val="8"/>
      <color rgb="FF00000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8"/>
      <name val="Times New Roman CE"/>
      <charset val="238"/>
    </font>
  </fonts>
  <fills count="11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rgb="FFD3D3D3"/>
      </patternFill>
    </fill>
  </fills>
  <borders count="1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</borders>
  <cellStyleXfs count="1">
    <xf numFmtId="0" fontId="0" fillId="0" borderId="0"/>
  </cellStyleXfs>
  <cellXfs count="118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5" fillId="0" borderId="0" xfId="0" applyFont="1" applyFill="1" applyBorder="1"/>
    <xf numFmtId="0" fontId="1" fillId="0" borderId="0" xfId="0" applyFont="1" applyFill="1" applyBorder="1"/>
    <xf numFmtId="164" fontId="3" fillId="0" borderId="1" xfId="0" applyNumberFormat="1" applyFont="1" applyFill="1" applyBorder="1" applyAlignment="1">
      <alignment horizontal="right" vertical="top" wrapText="1" readingOrder="1"/>
    </xf>
    <xf numFmtId="164" fontId="2" fillId="0" borderId="1" xfId="0" applyNumberFormat="1" applyFont="1" applyFill="1" applyBorder="1" applyAlignment="1">
      <alignment horizontal="right" vertical="top" wrapText="1" readingOrder="1"/>
    </xf>
    <xf numFmtId="164" fontId="2" fillId="0" borderId="0" xfId="0" applyNumberFormat="1" applyFont="1" applyFill="1" applyBorder="1" applyAlignment="1">
      <alignment horizontal="right" vertical="top" wrapText="1" readingOrder="1"/>
    </xf>
    <xf numFmtId="164" fontId="3" fillId="0" borderId="0" xfId="0" applyNumberFormat="1" applyFont="1" applyFill="1" applyBorder="1" applyAlignment="1">
      <alignment horizontal="right" vertical="top" wrapText="1" readingOrder="1"/>
    </xf>
    <xf numFmtId="0" fontId="10" fillId="0" borderId="0" xfId="0" applyFont="1" applyFill="1" applyBorder="1"/>
    <xf numFmtId="0" fontId="3" fillId="0" borderId="1" xfId="0" applyNumberFormat="1" applyFont="1" applyFill="1" applyBorder="1" applyAlignment="1">
      <alignment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4" fontId="11" fillId="2" borderId="0" xfId="0" applyNumberFormat="1" applyFont="1" applyFill="1" applyBorder="1" applyAlignment="1">
      <alignment horizontal="right" vertical="top" wrapText="1" readingOrder="1"/>
    </xf>
    <xf numFmtId="164" fontId="11" fillId="2" borderId="1" xfId="0" applyNumberFormat="1" applyFont="1" applyFill="1" applyBorder="1" applyAlignment="1">
      <alignment horizontal="right" vertical="top" wrapText="1" readingOrder="1"/>
    </xf>
    <xf numFmtId="0" fontId="1" fillId="6" borderId="0" xfId="0" applyFont="1" applyFill="1" applyBorder="1"/>
    <xf numFmtId="0" fontId="1" fillId="7" borderId="0" xfId="0" applyFont="1" applyFill="1" applyBorder="1"/>
    <xf numFmtId="164" fontId="3" fillId="8" borderId="1" xfId="0" applyNumberFormat="1" applyFont="1" applyFill="1" applyBorder="1" applyAlignment="1">
      <alignment horizontal="right" vertical="top" wrapText="1" readingOrder="1"/>
    </xf>
    <xf numFmtId="0" fontId="1" fillId="8" borderId="0" xfId="0" applyFont="1" applyFill="1" applyBorder="1"/>
    <xf numFmtId="0" fontId="1" fillId="9" borderId="0" xfId="0" applyFont="1" applyFill="1" applyBorder="1"/>
    <xf numFmtId="0" fontId="1" fillId="0" borderId="0" xfId="0" applyFont="1"/>
    <xf numFmtId="0" fontId="3" fillId="0" borderId="1" xfId="0" applyFont="1" applyBorder="1" applyAlignment="1">
      <alignment horizontal="right" vertical="top" wrapText="1" readingOrder="1"/>
    </xf>
    <xf numFmtId="0" fontId="4" fillId="0" borderId="0" xfId="0" applyFont="1" applyAlignment="1">
      <alignment vertical="top" wrapText="1" readingOrder="1"/>
    </xf>
    <xf numFmtId="165" fontId="3" fillId="8" borderId="1" xfId="0" applyNumberFormat="1" applyFont="1" applyFill="1" applyBorder="1" applyAlignment="1">
      <alignment horizontal="right" vertical="top" wrapText="1" readingOrder="1"/>
    </xf>
    <xf numFmtId="0" fontId="5" fillId="8" borderId="0" xfId="0" applyFont="1" applyFill="1" applyBorder="1"/>
    <xf numFmtId="164" fontId="3" fillId="4" borderId="1" xfId="0" applyNumberFormat="1" applyFont="1" applyFill="1" applyBorder="1" applyAlignment="1">
      <alignment horizontal="right" vertical="top" wrapText="1" readingOrder="1"/>
    </xf>
    <xf numFmtId="3" fontId="10" fillId="0" borderId="0" xfId="0" applyNumberFormat="1" applyFont="1"/>
    <xf numFmtId="3" fontId="3" fillId="0" borderId="1" xfId="0" applyNumberFormat="1" applyFont="1" applyBorder="1" applyAlignment="1">
      <alignment horizontal="right" vertical="top" wrapText="1" readingOrder="1"/>
    </xf>
    <xf numFmtId="3" fontId="1" fillId="0" borderId="0" xfId="0" applyNumberFormat="1" applyFont="1"/>
    <xf numFmtId="0" fontId="2" fillId="2" borderId="2" xfId="0" applyFont="1" applyFill="1" applyBorder="1" applyAlignment="1">
      <alignment horizontal="center" vertical="center" wrapText="1" readingOrder="1"/>
    </xf>
    <xf numFmtId="3" fontId="3" fillId="0" borderId="7" xfId="0" applyNumberFormat="1" applyFont="1" applyBorder="1" applyAlignment="1">
      <alignment horizontal="center" vertical="top" wrapText="1" readingOrder="1"/>
    </xf>
    <xf numFmtId="3" fontId="2" fillId="2" borderId="1" xfId="0" applyNumberFormat="1" applyFont="1" applyFill="1" applyBorder="1" applyAlignment="1">
      <alignment horizontal="right" vertical="top" wrapText="1" readingOrder="1"/>
    </xf>
    <xf numFmtId="3" fontId="2" fillId="0" borderId="1" xfId="0" applyNumberFormat="1" applyFont="1" applyBorder="1" applyAlignment="1">
      <alignment horizontal="right" vertical="top" wrapText="1" readingOrder="1"/>
    </xf>
    <xf numFmtId="3" fontId="3" fillId="0" borderId="10" xfId="0" applyNumberFormat="1" applyFont="1" applyBorder="1" applyAlignment="1">
      <alignment horizontal="right" vertical="top" wrapText="1" readingOrder="1"/>
    </xf>
    <xf numFmtId="3" fontId="4" fillId="0" borderId="0" xfId="0" applyNumberFormat="1" applyFont="1" applyAlignment="1">
      <alignment vertical="top" wrapText="1" readingOrder="1"/>
    </xf>
    <xf numFmtId="3" fontId="3" fillId="0" borderId="0" xfId="0" applyNumberFormat="1" applyFont="1" applyAlignment="1">
      <alignment horizontal="right" vertical="top" wrapText="1" readingOrder="1"/>
    </xf>
    <xf numFmtId="3" fontId="3" fillId="8" borderId="1" xfId="0" applyNumberFormat="1" applyFont="1" applyFill="1" applyBorder="1" applyAlignment="1">
      <alignment horizontal="right" vertical="top" wrapText="1" readingOrder="1"/>
    </xf>
    <xf numFmtId="3" fontId="3" fillId="7" borderId="1" xfId="0" applyNumberFormat="1" applyFont="1" applyFill="1" applyBorder="1" applyAlignment="1">
      <alignment horizontal="right" vertical="top" wrapText="1" readingOrder="1"/>
    </xf>
    <xf numFmtId="3" fontId="3" fillId="6" borderId="1" xfId="0" applyNumberFormat="1" applyFont="1" applyFill="1" applyBorder="1" applyAlignment="1">
      <alignment horizontal="right" vertical="top" wrapText="1" readingOrder="1"/>
    </xf>
    <xf numFmtId="3" fontId="2" fillId="7" borderId="1" xfId="0" applyNumberFormat="1" applyFont="1" applyFill="1" applyBorder="1" applyAlignment="1">
      <alignment horizontal="right" vertical="top" wrapText="1" readingOrder="1"/>
    </xf>
    <xf numFmtId="3" fontId="2" fillId="3" borderId="1" xfId="0" applyNumberFormat="1" applyFont="1" applyFill="1" applyBorder="1" applyAlignment="1">
      <alignment horizontal="right" vertical="top" wrapText="1" readingOrder="1"/>
    </xf>
    <xf numFmtId="3" fontId="2" fillId="4" borderId="1" xfId="0" applyNumberFormat="1" applyFont="1" applyFill="1" applyBorder="1" applyAlignment="1">
      <alignment horizontal="right" vertical="top" wrapText="1" readingOrder="1"/>
    </xf>
    <xf numFmtId="3" fontId="2" fillId="8" borderId="1" xfId="0" applyNumberFormat="1" applyFont="1" applyFill="1" applyBorder="1" applyAlignment="1">
      <alignment horizontal="right" vertical="top" wrapText="1" readingOrder="1"/>
    </xf>
    <xf numFmtId="3" fontId="3" fillId="9" borderId="1" xfId="0" applyNumberFormat="1" applyFont="1" applyFill="1" applyBorder="1" applyAlignment="1">
      <alignment horizontal="right" vertical="top" wrapText="1" readingOrder="1"/>
    </xf>
    <xf numFmtId="3" fontId="10" fillId="7" borderId="0" xfId="0" applyNumberFormat="1" applyFont="1" applyFill="1"/>
    <xf numFmtId="0" fontId="3" fillId="8" borderId="1" xfId="0" applyFont="1" applyFill="1" applyBorder="1" applyAlignment="1">
      <alignment horizontal="center" vertical="top" wrapText="1" readingOrder="1"/>
    </xf>
    <xf numFmtId="0" fontId="3" fillId="8" borderId="1" xfId="0" applyFont="1" applyFill="1" applyBorder="1" applyAlignment="1">
      <alignment horizontal="right" vertical="top" wrapText="1" readingOrder="1"/>
    </xf>
    <xf numFmtId="0" fontId="3" fillId="8" borderId="1" xfId="0" applyFont="1" applyFill="1" applyBorder="1" applyAlignment="1">
      <alignment vertical="top" wrapText="1" readingOrder="1"/>
    </xf>
    <xf numFmtId="0" fontId="10" fillId="5" borderId="0" xfId="0" applyFont="1" applyFill="1"/>
    <xf numFmtId="0" fontId="1" fillId="5" borderId="0" xfId="0" applyFont="1" applyFill="1"/>
    <xf numFmtId="0" fontId="2" fillId="5" borderId="1" xfId="0" applyFont="1" applyFill="1" applyBorder="1" applyAlignment="1">
      <alignment horizontal="center" vertical="top" wrapText="1" readingOrder="1"/>
    </xf>
    <xf numFmtId="0" fontId="2" fillId="5" borderId="1" xfId="0" applyFont="1" applyFill="1" applyBorder="1" applyAlignment="1">
      <alignment vertical="top" wrapText="1" readingOrder="1"/>
    </xf>
    <xf numFmtId="0" fontId="3" fillId="5" borderId="1" xfId="0" applyFont="1" applyFill="1" applyBorder="1" applyAlignment="1">
      <alignment horizontal="right" vertical="top" wrapText="1" readingOrder="1"/>
    </xf>
    <xf numFmtId="0" fontId="3" fillId="5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0" fontId="2" fillId="0" borderId="1" xfId="0" applyFont="1" applyBorder="1" applyAlignment="1">
      <alignment horizontal="right" vertical="top" wrapText="1" readingOrder="1"/>
    </xf>
    <xf numFmtId="0" fontId="10" fillId="7" borderId="0" xfId="0" applyFont="1" applyFill="1"/>
    <xf numFmtId="0" fontId="10" fillId="0" borderId="0" xfId="0" applyFont="1"/>
    <xf numFmtId="0" fontId="2" fillId="2" borderId="2" xfId="0" applyFont="1" applyFill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0" fontId="3" fillId="0" borderId="4" xfId="0" applyFont="1" applyBorder="1" applyAlignment="1">
      <alignment vertical="top" wrapText="1" readingOrder="1"/>
    </xf>
    <xf numFmtId="0" fontId="3" fillId="0" borderId="5" xfId="0" applyFont="1" applyBorder="1" applyAlignment="1">
      <alignment vertical="top" wrapText="1" readingOrder="1"/>
    </xf>
    <xf numFmtId="0" fontId="3" fillId="0" borderId="6" xfId="0" applyFont="1" applyBorder="1" applyAlignment="1">
      <alignment horizontal="center" vertical="center" wrapText="1" readingOrder="1"/>
    </xf>
    <xf numFmtId="0" fontId="3" fillId="0" borderId="7" xfId="0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0" fontId="2" fillId="0" borderId="1" xfId="0" applyFont="1" applyBorder="1" applyAlignment="1">
      <alignment vertical="top" wrapText="1" readingOrder="1"/>
    </xf>
    <xf numFmtId="0" fontId="2" fillId="2" borderId="1" xfId="0" applyFont="1" applyFill="1" applyBorder="1" applyAlignment="1">
      <alignment vertical="top" wrapText="1" readingOrder="1"/>
    </xf>
    <xf numFmtId="0" fontId="2" fillId="0" borderId="9" xfId="0" applyFont="1" applyBorder="1" applyAlignment="1">
      <alignment horizontal="left" vertical="top" wrapText="1" readingOrder="1"/>
    </xf>
    <xf numFmtId="0" fontId="3" fillId="0" borderId="10" xfId="0" applyFont="1" applyBorder="1" applyAlignment="1">
      <alignment horizontal="left" vertical="top" wrapText="1" readingOrder="1"/>
    </xf>
    <xf numFmtId="0" fontId="3" fillId="0" borderId="10" xfId="0" applyFont="1" applyBorder="1" applyAlignment="1">
      <alignment vertical="top" wrapText="1" readingOrder="1"/>
    </xf>
    <xf numFmtId="0" fontId="3" fillId="0" borderId="0" xfId="0" applyFont="1" applyAlignment="1">
      <alignment vertical="top" wrapText="1" readingOrder="1"/>
    </xf>
    <xf numFmtId="0" fontId="3" fillId="5" borderId="1" xfId="0" applyFont="1" applyFill="1" applyBorder="1" applyAlignment="1">
      <alignment vertical="top" wrapText="1" readingOrder="1"/>
    </xf>
    <xf numFmtId="49" fontId="2" fillId="0" borderId="1" xfId="0" applyNumberFormat="1" applyFont="1" applyBorder="1" applyAlignment="1">
      <alignment horizontal="center" vertical="top" wrapText="1" readingOrder="1"/>
    </xf>
    <xf numFmtId="49" fontId="3" fillId="0" borderId="1" xfId="0" applyNumberFormat="1" applyFont="1" applyBorder="1" applyAlignment="1">
      <alignment horizontal="center" vertical="top" wrapText="1" readingOrder="1"/>
    </xf>
    <xf numFmtId="49" fontId="3" fillId="0" borderId="1" xfId="0" applyNumberFormat="1" applyFont="1" applyBorder="1" applyAlignment="1">
      <alignment vertical="top" wrapText="1" readingOrder="1"/>
    </xf>
    <xf numFmtId="0" fontId="1" fillId="7" borderId="0" xfId="0" applyFont="1" applyFill="1"/>
    <xf numFmtId="0" fontId="2" fillId="8" borderId="1" xfId="0" applyFont="1" applyFill="1" applyBorder="1" applyAlignment="1">
      <alignment horizontal="center" vertical="top" wrapText="1" readingOrder="1"/>
    </xf>
    <xf numFmtId="0" fontId="2" fillId="8" borderId="1" xfId="0" applyFont="1" applyFill="1" applyBorder="1" applyAlignment="1">
      <alignment vertical="top" wrapText="1" readingOrder="1"/>
    </xf>
    <xf numFmtId="0" fontId="2" fillId="10" borderId="1" xfId="0" applyFont="1" applyFill="1" applyBorder="1" applyAlignment="1">
      <alignment vertical="top" wrapText="1" readingOrder="1"/>
    </xf>
    <xf numFmtId="0" fontId="3" fillId="7" borderId="1" xfId="0" applyFont="1" applyFill="1" applyBorder="1" applyAlignment="1">
      <alignment horizontal="center" vertical="top" wrapText="1" readingOrder="1"/>
    </xf>
    <xf numFmtId="0" fontId="3" fillId="7" borderId="1" xfId="0" applyFont="1" applyFill="1" applyBorder="1" applyAlignment="1">
      <alignment horizontal="right" vertical="top" wrapText="1" readingOrder="1"/>
    </xf>
    <xf numFmtId="0" fontId="3" fillId="7" borderId="1" xfId="0" applyFont="1" applyFill="1" applyBorder="1" applyAlignment="1">
      <alignment vertical="top" wrapText="1" readingOrder="1"/>
    </xf>
    <xf numFmtId="0" fontId="2" fillId="7" borderId="1" xfId="0" applyFont="1" applyFill="1" applyBorder="1" applyAlignment="1">
      <alignment horizontal="center" vertical="top" wrapText="1" readingOrder="1"/>
    </xf>
    <xf numFmtId="0" fontId="2" fillId="7" borderId="1" xfId="0" applyFont="1" applyFill="1" applyBorder="1" applyAlignment="1">
      <alignment vertical="top" wrapText="1" readingOrder="1"/>
    </xf>
    <xf numFmtId="0" fontId="3" fillId="6" borderId="1" xfId="0" applyFont="1" applyFill="1" applyBorder="1" applyAlignment="1">
      <alignment horizontal="center" vertical="top" wrapText="1" readingOrder="1"/>
    </xf>
    <xf numFmtId="0" fontId="3" fillId="6" borderId="1" xfId="0" applyFont="1" applyFill="1" applyBorder="1" applyAlignment="1">
      <alignment horizontal="right" vertical="top" wrapText="1" readingOrder="1"/>
    </xf>
    <xf numFmtId="0" fontId="3" fillId="6" borderId="1" xfId="0" applyFont="1" applyFill="1" applyBorder="1" applyAlignment="1">
      <alignment vertical="top" wrapText="1" readingOrder="1"/>
    </xf>
    <xf numFmtId="0" fontId="3" fillId="0" borderId="1" xfId="0" applyFont="1" applyBorder="1" applyAlignment="1">
      <alignment vertical="top" wrapText="1" readingOrder="1"/>
    </xf>
    <xf numFmtId="0" fontId="2" fillId="2" borderId="2" xfId="0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top" wrapText="1" readingOrder="1"/>
    </xf>
    <xf numFmtId="3" fontId="3" fillId="0" borderId="0" xfId="0" applyNumberFormat="1" applyFont="1" applyBorder="1" applyAlignment="1">
      <alignment horizontal="right" vertical="top" wrapText="1" readingOrder="1"/>
    </xf>
    <xf numFmtId="0" fontId="2" fillId="2" borderId="0" xfId="0" applyFont="1" applyFill="1" applyBorder="1" applyAlignment="1">
      <alignment horizontal="center" vertical="center" wrapText="1" readingOrder="1"/>
    </xf>
    <xf numFmtId="3" fontId="3" fillId="0" borderId="0" xfId="0" applyNumberFormat="1" applyFont="1" applyBorder="1" applyAlignment="1">
      <alignment horizontal="center" vertical="top" wrapText="1" readingOrder="1"/>
    </xf>
    <xf numFmtId="3" fontId="2" fillId="2" borderId="0" xfId="0" applyNumberFormat="1" applyFont="1" applyFill="1" applyBorder="1" applyAlignment="1">
      <alignment horizontal="right" vertical="top" wrapText="1" readingOrder="1"/>
    </xf>
    <xf numFmtId="3" fontId="2" fillId="0" borderId="0" xfId="0" applyNumberFormat="1" applyFont="1" applyBorder="1" applyAlignment="1">
      <alignment horizontal="right" vertical="top" wrapText="1" readingOrder="1"/>
    </xf>
    <xf numFmtId="3" fontId="3" fillId="8" borderId="0" xfId="0" applyNumberFormat="1" applyFont="1" applyFill="1" applyBorder="1" applyAlignment="1">
      <alignment horizontal="right" vertical="top" wrapText="1" readingOrder="1"/>
    </xf>
    <xf numFmtId="3" fontId="3" fillId="7" borderId="0" xfId="0" applyNumberFormat="1" applyFont="1" applyFill="1" applyBorder="1" applyAlignment="1">
      <alignment horizontal="right" vertical="top" wrapText="1" readingOrder="1"/>
    </xf>
    <xf numFmtId="3" fontId="3" fillId="6" borderId="0" xfId="0" applyNumberFormat="1" applyFont="1" applyFill="1" applyBorder="1" applyAlignment="1">
      <alignment horizontal="right" vertical="top" wrapText="1" readingOrder="1"/>
    </xf>
    <xf numFmtId="3" fontId="2" fillId="7" borderId="0" xfId="0" applyNumberFormat="1" applyFont="1" applyFill="1" applyBorder="1" applyAlignment="1">
      <alignment horizontal="right" vertical="top" wrapText="1" readingOrder="1"/>
    </xf>
    <xf numFmtId="3" fontId="2" fillId="3" borderId="0" xfId="0" applyNumberFormat="1" applyFont="1" applyFill="1" applyBorder="1" applyAlignment="1">
      <alignment horizontal="right" vertical="top" wrapText="1" readingOrder="1"/>
    </xf>
    <xf numFmtId="3" fontId="2" fillId="4" borderId="0" xfId="0" applyNumberFormat="1" applyFont="1" applyFill="1" applyBorder="1" applyAlignment="1">
      <alignment horizontal="right" vertical="top" wrapText="1" readingOrder="1"/>
    </xf>
    <xf numFmtId="165" fontId="3" fillId="8" borderId="0" xfId="0" applyNumberFormat="1" applyFont="1" applyFill="1" applyBorder="1" applyAlignment="1">
      <alignment horizontal="right" vertical="top" wrapText="1" readingOrder="1"/>
    </xf>
    <xf numFmtId="164" fontId="3" fillId="4" borderId="0" xfId="0" applyNumberFormat="1" applyFont="1" applyFill="1" applyBorder="1" applyAlignment="1">
      <alignment horizontal="right" vertical="top" wrapText="1" readingOrder="1"/>
    </xf>
    <xf numFmtId="164" fontId="3" fillId="8" borderId="0" xfId="0" applyNumberFormat="1" applyFont="1" applyFill="1" applyBorder="1" applyAlignment="1">
      <alignment horizontal="right" vertical="top" wrapText="1" readingOrder="1"/>
    </xf>
    <xf numFmtId="3" fontId="2" fillId="8" borderId="0" xfId="0" applyNumberFormat="1" applyFont="1" applyFill="1" applyBorder="1" applyAlignment="1">
      <alignment horizontal="right" vertical="top" wrapText="1" readingOrder="1"/>
    </xf>
    <xf numFmtId="3" fontId="3" fillId="9" borderId="0" xfId="0" applyNumberFormat="1" applyFont="1" applyFill="1" applyBorder="1" applyAlignment="1">
      <alignment horizontal="right" vertical="top" wrapText="1" readingOrder="1"/>
    </xf>
    <xf numFmtId="0" fontId="2" fillId="2" borderId="2" xfId="0" applyFont="1" applyFill="1" applyBorder="1" applyAlignment="1">
      <alignment horizontal="center" vertical="center" wrapText="1" readingOrder="1"/>
    </xf>
    <xf numFmtId="0" fontId="2" fillId="2" borderId="2" xfId="0" applyFont="1" applyFill="1" applyBorder="1" applyAlignment="1">
      <alignment horizontal="center" vertical="center" wrapText="1" readingOrder="1"/>
    </xf>
    <xf numFmtId="0" fontId="2" fillId="2" borderId="2" xfId="0" applyFont="1" applyFill="1" applyBorder="1" applyAlignment="1">
      <alignment horizontal="center" vertical="center" wrapText="1" readingOrder="1"/>
    </xf>
    <xf numFmtId="0" fontId="2" fillId="2" borderId="2" xfId="0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top" wrapText="1" readingOrder="1"/>
    </xf>
    <xf numFmtId="0" fontId="1" fillId="0" borderId="8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49" fontId="3" fillId="0" borderId="1" xfId="0" applyNumberFormat="1" applyFont="1" applyBorder="1" applyAlignment="1">
      <alignment vertical="top" wrapText="1" readingOrder="1"/>
    </xf>
    <xf numFmtId="49" fontId="1" fillId="0" borderId="8" xfId="0" applyNumberFormat="1" applyFont="1" applyBorder="1" applyAlignment="1">
      <alignment vertical="top" wrapText="1"/>
    </xf>
    <xf numFmtId="0" fontId="7" fillId="5" borderId="0" xfId="0" applyFont="1" applyFill="1" applyAlignment="1">
      <alignment horizontal="left"/>
    </xf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Edin Bihorac" id="{6C24721E-5DF9-41B6-8646-5F118BB60FBF}" userId="Edin Bihorac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WZI9503"/>
  <sheetViews>
    <sheetView showGridLines="0" tabSelected="1" view="pageBreakPreview" zoomScale="80" zoomScaleSheetLayoutView="80" workbookViewId="0">
      <selection activeCell="X31" sqref="X31"/>
    </sheetView>
  </sheetViews>
  <sheetFormatPr defaultRowHeight="15" x14ac:dyDescent="0.25"/>
  <cols>
    <col min="1" max="1" width="4.85546875" style="56" customWidth="1"/>
    <col min="2" max="2" width="4" style="56" customWidth="1"/>
    <col min="3" max="3" width="6.7109375" style="56" customWidth="1"/>
    <col min="4" max="4" width="9.140625" style="56" customWidth="1"/>
    <col min="5" max="5" width="9.5703125" style="19" customWidth="1"/>
    <col min="6" max="6" width="8" style="19" customWidth="1"/>
    <col min="7" max="7" width="7.140625" style="19" customWidth="1"/>
    <col min="8" max="8" width="68" style="19" customWidth="1"/>
    <col min="9" max="10" width="15" style="25" customWidth="1"/>
    <col min="11" max="11" width="13.140625" style="25" customWidth="1"/>
    <col min="12" max="16" width="15" style="25" customWidth="1"/>
    <col min="17" max="17" width="14" style="25" customWidth="1"/>
    <col min="18" max="25" width="9.85546875" style="25" customWidth="1"/>
    <col min="26" max="26" width="9.140625" customWidth="1"/>
    <col min="27" max="27" width="9.140625" style="4" customWidth="1"/>
  </cols>
  <sheetData>
    <row r="1" spans="1:25" s="4" customFormat="1" x14ac:dyDescent="0.25">
      <c r="A1" s="47"/>
      <c r="B1" s="47"/>
      <c r="C1" s="47"/>
      <c r="D1" s="47"/>
      <c r="E1" s="48"/>
      <c r="F1" s="48"/>
      <c r="G1" s="48"/>
      <c r="H1" s="48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2" spans="1:25" s="4" customFormat="1" ht="15.75" x14ac:dyDescent="0.25">
      <c r="A2" s="115" t="s">
        <v>3836</v>
      </c>
      <c r="B2" s="115"/>
      <c r="C2" s="115"/>
      <c r="D2" s="115"/>
      <c r="E2" s="115"/>
      <c r="F2" s="115"/>
      <c r="G2" s="115"/>
      <c r="H2" s="11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</row>
    <row r="3" spans="1:25" s="4" customFormat="1" x14ac:dyDescent="0.25">
      <c r="A3" s="47"/>
      <c r="B3" s="47"/>
      <c r="C3" s="47"/>
      <c r="D3" s="47"/>
      <c r="E3" s="48"/>
      <c r="F3" s="48"/>
      <c r="G3" s="48"/>
      <c r="H3" s="48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</row>
    <row r="4" spans="1:25" s="4" customFormat="1" ht="15.75" x14ac:dyDescent="0.25">
      <c r="A4" s="116" t="s">
        <v>3837</v>
      </c>
      <c r="B4" s="116"/>
      <c r="C4" s="116"/>
      <c r="D4" s="116"/>
      <c r="E4" s="116"/>
      <c r="F4" s="116"/>
      <c r="G4" s="116"/>
      <c r="H4" s="116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</row>
    <row r="5" spans="1:25" s="3" customFormat="1" x14ac:dyDescent="0.25">
      <c r="A5" s="47"/>
      <c r="B5" s="47"/>
      <c r="C5" s="47"/>
      <c r="D5" s="47"/>
      <c r="E5" s="48"/>
      <c r="F5" s="48"/>
      <c r="G5" s="48"/>
      <c r="H5" s="48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</row>
    <row r="6" spans="1:25" s="3" customFormat="1" ht="15.75" customHeight="1" x14ac:dyDescent="0.25">
      <c r="A6" s="117" t="s">
        <v>3838</v>
      </c>
      <c r="B6" s="117"/>
      <c r="C6" s="117"/>
      <c r="D6" s="117"/>
      <c r="E6" s="117"/>
      <c r="F6" s="117"/>
      <c r="G6" s="117"/>
      <c r="H6" s="117"/>
      <c r="I6" s="26"/>
      <c r="J6" s="26"/>
      <c r="K6" s="26"/>
      <c r="L6" s="26"/>
      <c r="M6" s="26"/>
      <c r="N6" s="26"/>
      <c r="O6" s="26"/>
      <c r="P6" s="26"/>
      <c r="Q6" s="26"/>
      <c r="R6" s="90"/>
      <c r="S6" s="90"/>
      <c r="T6" s="90"/>
      <c r="U6" s="90"/>
      <c r="V6" s="90"/>
      <c r="W6" s="90"/>
      <c r="X6" s="90"/>
      <c r="Y6" s="90"/>
    </row>
    <row r="7" spans="1:25" s="3" customFormat="1" ht="15" customHeight="1" x14ac:dyDescent="0.25">
      <c r="A7" s="48"/>
      <c r="B7" s="48"/>
      <c r="C7" s="48"/>
      <c r="D7" s="48"/>
      <c r="E7" s="48"/>
      <c r="F7" s="48"/>
      <c r="G7" s="48"/>
      <c r="H7" s="48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</row>
    <row r="8" spans="1:25" s="3" customFormat="1" ht="15.75" customHeight="1" x14ac:dyDescent="0.25">
      <c r="A8" s="115" t="s">
        <v>3453</v>
      </c>
      <c r="B8" s="115"/>
      <c r="C8" s="115"/>
      <c r="D8" s="115"/>
      <c r="E8" s="115"/>
      <c r="F8" s="115"/>
      <c r="G8" s="115"/>
      <c r="H8" s="115"/>
      <c r="I8" s="26"/>
      <c r="J8" s="26"/>
      <c r="K8" s="26"/>
      <c r="L8" s="26"/>
      <c r="M8" s="26"/>
      <c r="N8" s="26"/>
      <c r="O8" s="26"/>
      <c r="P8" s="26"/>
      <c r="Q8" s="26"/>
      <c r="R8" s="90"/>
      <c r="S8" s="90"/>
      <c r="T8" s="90"/>
      <c r="U8" s="90"/>
      <c r="V8" s="90"/>
      <c r="W8" s="90"/>
      <c r="X8" s="90"/>
      <c r="Y8" s="90"/>
    </row>
    <row r="9" spans="1:25" ht="15" customHeight="1" x14ac:dyDescent="0.25">
      <c r="A9" s="48"/>
      <c r="B9" s="48"/>
      <c r="C9" s="48"/>
      <c r="D9" s="48"/>
      <c r="E9" s="48"/>
      <c r="F9" s="48"/>
      <c r="G9" s="48"/>
      <c r="H9" s="48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</row>
    <row r="10" spans="1:25" ht="15" customHeight="1" x14ac:dyDescent="0.25">
      <c r="A10" s="49" t="s">
        <v>0</v>
      </c>
      <c r="B10" s="50" t="s">
        <v>1</v>
      </c>
      <c r="C10" s="50" t="s">
        <v>1</v>
      </c>
      <c r="D10" s="50" t="s">
        <v>1</v>
      </c>
      <c r="E10" s="50" t="s">
        <v>1</v>
      </c>
      <c r="F10" s="50" t="s">
        <v>1</v>
      </c>
      <c r="G10" s="50" t="s">
        <v>1</v>
      </c>
      <c r="H10" s="50" t="s">
        <v>2</v>
      </c>
      <c r="I10" s="26"/>
      <c r="J10" s="26" t="s">
        <v>1</v>
      </c>
      <c r="K10" s="26"/>
      <c r="L10" s="26"/>
      <c r="M10" s="26"/>
      <c r="N10" s="26"/>
      <c r="O10" s="26"/>
      <c r="P10" s="26"/>
      <c r="Q10" s="26"/>
      <c r="R10" s="90"/>
      <c r="S10" s="90"/>
      <c r="T10" s="90"/>
      <c r="U10" s="90"/>
      <c r="V10" s="90"/>
      <c r="W10" s="90"/>
      <c r="X10" s="90"/>
      <c r="Y10" s="90"/>
    </row>
    <row r="11" spans="1:25" ht="15" customHeight="1" thickBot="1" x14ac:dyDescent="0.3">
      <c r="A11" s="49" t="s">
        <v>0</v>
      </c>
      <c r="B11" s="49" t="s">
        <v>3</v>
      </c>
      <c r="C11" s="52" t="s">
        <v>1</v>
      </c>
      <c r="D11" s="52" t="s">
        <v>1</v>
      </c>
      <c r="E11" s="50" t="s">
        <v>1</v>
      </c>
      <c r="F11" s="50" t="s">
        <v>1</v>
      </c>
      <c r="G11" s="50" t="s">
        <v>1</v>
      </c>
      <c r="H11" s="50" t="s">
        <v>1</v>
      </c>
      <c r="I11" s="26"/>
      <c r="J11" s="26" t="s">
        <v>1</v>
      </c>
      <c r="K11" s="26"/>
      <c r="L11" s="26"/>
      <c r="M11" s="26"/>
      <c r="N11" s="26"/>
      <c r="O11" s="26"/>
      <c r="P11" s="26"/>
      <c r="Q11" s="26"/>
      <c r="R11" s="90"/>
      <c r="S11" s="90"/>
      <c r="T11" s="90"/>
      <c r="U11" s="90"/>
      <c r="V11" s="90"/>
      <c r="W11" s="90"/>
      <c r="X11" s="90"/>
      <c r="Y11" s="90"/>
    </row>
    <row r="12" spans="1:25" ht="45.75" customHeight="1" thickBot="1" x14ac:dyDescent="0.3">
      <c r="A12" s="28" t="s">
        <v>4</v>
      </c>
      <c r="B12" s="28" t="s">
        <v>5</v>
      </c>
      <c r="C12" s="28" t="s">
        <v>6</v>
      </c>
      <c r="D12" s="57" t="s">
        <v>1</v>
      </c>
      <c r="E12" s="28" t="s">
        <v>7</v>
      </c>
      <c r="F12" s="28" t="s">
        <v>8</v>
      </c>
      <c r="G12" s="28" t="s">
        <v>9</v>
      </c>
      <c r="H12" s="28" t="s">
        <v>10</v>
      </c>
      <c r="I12" s="106" t="s">
        <v>3984</v>
      </c>
      <c r="J12" s="106" t="s">
        <v>11</v>
      </c>
      <c r="K12" s="106" t="s">
        <v>3989</v>
      </c>
      <c r="L12" s="88" t="s">
        <v>3985</v>
      </c>
      <c r="M12" s="108" t="s">
        <v>4027</v>
      </c>
      <c r="N12" s="107" t="s">
        <v>3988</v>
      </c>
      <c r="O12" s="107" t="s">
        <v>3986</v>
      </c>
      <c r="P12" s="107" t="s">
        <v>3987</v>
      </c>
      <c r="Q12" s="107" t="s">
        <v>3695</v>
      </c>
      <c r="R12" s="91"/>
      <c r="S12" s="91"/>
      <c r="T12" s="91"/>
      <c r="U12" s="91"/>
      <c r="V12" s="91"/>
      <c r="W12" s="91"/>
      <c r="X12" s="91"/>
      <c r="Y12" s="91"/>
    </row>
    <row r="13" spans="1:25" ht="15" customHeight="1" x14ac:dyDescent="0.25">
      <c r="A13" s="58" t="s">
        <v>1</v>
      </c>
      <c r="B13" s="58" t="s">
        <v>1</v>
      </c>
      <c r="C13" s="58" t="s">
        <v>1</v>
      </c>
      <c r="D13" s="59" t="s">
        <v>1</v>
      </c>
      <c r="E13" s="59" t="s">
        <v>1</v>
      </c>
      <c r="F13" s="60" t="s">
        <v>1</v>
      </c>
      <c r="G13" s="61" t="s">
        <v>1</v>
      </c>
      <c r="H13" s="62" t="s">
        <v>1</v>
      </c>
      <c r="I13" s="29">
        <v>1</v>
      </c>
      <c r="J13" s="29">
        <v>2</v>
      </c>
      <c r="K13" s="29">
        <v>3</v>
      </c>
      <c r="L13" s="29" t="s">
        <v>3478</v>
      </c>
      <c r="M13" s="29">
        <v>5</v>
      </c>
      <c r="N13" s="29">
        <v>6</v>
      </c>
      <c r="O13" s="29">
        <v>7</v>
      </c>
      <c r="P13" s="29" t="s">
        <v>3696</v>
      </c>
      <c r="Q13" s="29">
        <v>9</v>
      </c>
      <c r="R13" s="92"/>
      <c r="S13" s="92"/>
      <c r="T13" s="92"/>
      <c r="U13" s="92"/>
      <c r="V13" s="92"/>
      <c r="W13" s="92"/>
      <c r="X13" s="92"/>
      <c r="Y13" s="92"/>
    </row>
    <row r="14" spans="1:25" ht="15" customHeight="1" x14ac:dyDescent="0.25">
      <c r="A14" s="63" t="s">
        <v>0</v>
      </c>
      <c r="B14" s="63" t="s">
        <v>3</v>
      </c>
      <c r="C14" s="64" t="s">
        <v>13</v>
      </c>
      <c r="D14" s="64" t="s">
        <v>14</v>
      </c>
      <c r="E14" s="65" t="s">
        <v>1</v>
      </c>
      <c r="F14" s="65" t="s">
        <v>1</v>
      </c>
      <c r="G14" s="65" t="s">
        <v>1</v>
      </c>
      <c r="H14" s="65" t="s">
        <v>2</v>
      </c>
      <c r="I14" s="26" t="s">
        <v>1</v>
      </c>
      <c r="J14" s="26" t="s">
        <v>1</v>
      </c>
      <c r="K14" s="26"/>
      <c r="L14" s="26"/>
      <c r="M14" s="26"/>
      <c r="N14" s="26"/>
      <c r="O14" s="26"/>
      <c r="P14" s="26"/>
      <c r="Q14" s="26"/>
      <c r="R14" s="90"/>
      <c r="S14" s="90"/>
      <c r="T14" s="90"/>
      <c r="U14" s="90"/>
      <c r="V14" s="90"/>
      <c r="W14" s="90"/>
      <c r="X14" s="90"/>
      <c r="Y14" s="90"/>
    </row>
    <row r="15" spans="1:25" ht="22.5" customHeight="1" x14ac:dyDescent="0.25">
      <c r="A15" s="63" t="s">
        <v>1</v>
      </c>
      <c r="B15" s="63" t="s">
        <v>1</v>
      </c>
      <c r="C15" s="63" t="s">
        <v>1</v>
      </c>
      <c r="D15" s="65" t="s">
        <v>1</v>
      </c>
      <c r="E15" s="65" t="s">
        <v>1</v>
      </c>
      <c r="F15" s="65" t="s">
        <v>1</v>
      </c>
      <c r="G15" s="65" t="s">
        <v>1</v>
      </c>
      <c r="H15" s="66" t="s">
        <v>15</v>
      </c>
      <c r="I15" s="30">
        <f>SUM(I16,I22,I24)</f>
        <v>2010808</v>
      </c>
      <c r="J15" s="30">
        <f>SUM(J16,J22,J24)</f>
        <v>2010808</v>
      </c>
      <c r="K15" s="30">
        <f t="shared" ref="K15" si="0">SUM(K16,K22,K24)</f>
        <v>1048482</v>
      </c>
      <c r="L15" s="30">
        <f>SUM(M15:O15)</f>
        <v>457989</v>
      </c>
      <c r="M15" s="30">
        <f t="shared" ref="M15" si="1">SUM(M16,M22,M24)</f>
        <v>153987</v>
      </c>
      <c r="N15" s="30">
        <f t="shared" ref="N15:O15" si="2">SUM(N16,N22,N24)</f>
        <v>151942</v>
      </c>
      <c r="O15" s="30">
        <f t="shared" si="2"/>
        <v>152060</v>
      </c>
      <c r="P15" s="30">
        <f>K15+L15</f>
        <v>1506471</v>
      </c>
      <c r="Q15" s="30">
        <f>IF(J15=0,"-",P15/J15*100)</f>
        <v>74.918689402469056</v>
      </c>
      <c r="R15" s="93"/>
      <c r="S15" s="93"/>
      <c r="T15" s="93"/>
      <c r="U15" s="93"/>
      <c r="V15" s="93"/>
      <c r="W15" s="93"/>
      <c r="X15" s="93"/>
      <c r="Y15" s="93"/>
    </row>
    <row r="16" spans="1:25" ht="15" customHeight="1" x14ac:dyDescent="0.25">
      <c r="A16" s="63" t="s">
        <v>0</v>
      </c>
      <c r="B16" s="63" t="s">
        <v>3</v>
      </c>
      <c r="C16" s="63" t="s">
        <v>13</v>
      </c>
      <c r="D16" s="63" t="s">
        <v>14</v>
      </c>
      <c r="E16" s="65" t="s">
        <v>16</v>
      </c>
      <c r="F16" s="65" t="s">
        <v>1</v>
      </c>
      <c r="G16" s="65" t="s">
        <v>1</v>
      </c>
      <c r="H16" s="65" t="s">
        <v>17</v>
      </c>
      <c r="I16" s="31">
        <f t="shared" ref="I16:K16" si="3">SUM(I17,I18)</f>
        <v>1507953</v>
      </c>
      <c r="J16" s="31">
        <f t="shared" si="3"/>
        <v>1507953</v>
      </c>
      <c r="K16" s="31">
        <f t="shared" si="3"/>
        <v>800914</v>
      </c>
      <c r="L16" s="31">
        <f t="shared" ref="L16:L79" si="4">SUM(M16:O16)</f>
        <v>379630</v>
      </c>
      <c r="M16" s="31">
        <f t="shared" ref="M16" si="5">SUM(M17,M18)</f>
        <v>127830</v>
      </c>
      <c r="N16" s="31">
        <f t="shared" ref="N16:O16" si="6">SUM(N17,N18)</f>
        <v>125800</v>
      </c>
      <c r="O16" s="31">
        <f t="shared" si="6"/>
        <v>126000</v>
      </c>
      <c r="P16" s="31">
        <f t="shared" ref="P16:P79" si="7">K16+L16</f>
        <v>1180544</v>
      </c>
      <c r="Q16" s="31">
        <f t="shared" ref="Q16:Q79" si="8">IF(J16=0,"-",P16/J16*100)</f>
        <v>78.287851146554303</v>
      </c>
      <c r="R16" s="94"/>
      <c r="S16" s="94"/>
      <c r="T16" s="94"/>
      <c r="U16" s="94"/>
      <c r="V16" s="94"/>
      <c r="W16" s="94"/>
      <c r="X16" s="94"/>
      <c r="Y16" s="94"/>
    </row>
    <row r="17" spans="1:25" ht="15" customHeight="1" x14ac:dyDescent="0.25">
      <c r="A17" s="64" t="s">
        <v>0</v>
      </c>
      <c r="B17" s="64" t="s">
        <v>3</v>
      </c>
      <c r="C17" s="64" t="s">
        <v>13</v>
      </c>
      <c r="D17" s="64" t="s">
        <v>14</v>
      </c>
      <c r="E17" s="20" t="s">
        <v>19</v>
      </c>
      <c r="F17" s="64"/>
      <c r="G17" s="53" t="s">
        <v>20</v>
      </c>
      <c r="H17" s="53" t="s">
        <v>18</v>
      </c>
      <c r="I17" s="26">
        <v>1417909</v>
      </c>
      <c r="J17" s="26">
        <v>1417909</v>
      </c>
      <c r="K17" s="26">
        <v>743000</v>
      </c>
      <c r="L17" s="26">
        <f t="shared" si="4"/>
        <v>360000</v>
      </c>
      <c r="M17" s="26">
        <v>120000</v>
      </c>
      <c r="N17" s="26">
        <v>120000</v>
      </c>
      <c r="O17" s="26">
        <v>120000</v>
      </c>
      <c r="P17" s="26">
        <f t="shared" si="7"/>
        <v>1103000</v>
      </c>
      <c r="Q17" s="26">
        <f t="shared" si="8"/>
        <v>77.790605744092176</v>
      </c>
      <c r="R17" s="90"/>
      <c r="S17" s="90"/>
      <c r="T17" s="90"/>
      <c r="U17" s="90"/>
      <c r="V17" s="90"/>
      <c r="W17" s="90"/>
      <c r="X17" s="90"/>
      <c r="Y17" s="90"/>
    </row>
    <row r="18" spans="1:25" ht="15" customHeight="1" x14ac:dyDescent="0.25">
      <c r="A18" s="63" t="s">
        <v>0</v>
      </c>
      <c r="B18" s="63" t="s">
        <v>3</v>
      </c>
      <c r="C18" s="63" t="s">
        <v>13</v>
      </c>
      <c r="D18" s="63" t="s">
        <v>14</v>
      </c>
      <c r="E18" s="63" t="s">
        <v>21</v>
      </c>
      <c r="F18" s="64" t="s">
        <v>1</v>
      </c>
      <c r="G18" s="53" t="s">
        <v>1</v>
      </c>
      <c r="H18" s="65" t="s">
        <v>22</v>
      </c>
      <c r="I18" s="31">
        <f t="shared" ref="I18:K18" si="9">SUM(I19:I21)</f>
        <v>90044</v>
      </c>
      <c r="J18" s="31">
        <f t="shared" si="9"/>
        <v>90044</v>
      </c>
      <c r="K18" s="31">
        <f t="shared" si="9"/>
        <v>57914</v>
      </c>
      <c r="L18" s="31">
        <f t="shared" si="4"/>
        <v>19630</v>
      </c>
      <c r="M18" s="31">
        <f t="shared" ref="M18" si="10">SUM(M19:M21)</f>
        <v>7830</v>
      </c>
      <c r="N18" s="31">
        <f t="shared" ref="N18:O18" si="11">SUM(N19:N21)</f>
        <v>5800</v>
      </c>
      <c r="O18" s="31">
        <f t="shared" si="11"/>
        <v>6000</v>
      </c>
      <c r="P18" s="31">
        <f t="shared" si="7"/>
        <v>77544</v>
      </c>
      <c r="Q18" s="31">
        <f t="shared" si="8"/>
        <v>86.117897916574123</v>
      </c>
      <c r="R18" s="94"/>
      <c r="S18" s="94"/>
      <c r="T18" s="94"/>
      <c r="U18" s="94"/>
      <c r="V18" s="94"/>
      <c r="W18" s="94"/>
      <c r="X18" s="94"/>
      <c r="Y18" s="94"/>
    </row>
    <row r="19" spans="1:25" ht="15" customHeight="1" x14ac:dyDescent="0.25">
      <c r="A19" s="64" t="s">
        <v>0</v>
      </c>
      <c r="B19" s="64" t="s">
        <v>3</v>
      </c>
      <c r="C19" s="64" t="s">
        <v>13</v>
      </c>
      <c r="D19" s="64" t="s">
        <v>14</v>
      </c>
      <c r="E19" s="20" t="s">
        <v>23</v>
      </c>
      <c r="F19" s="64" t="s">
        <v>24</v>
      </c>
      <c r="G19" s="53" t="s">
        <v>20</v>
      </c>
      <c r="H19" s="53" t="s">
        <v>25</v>
      </c>
      <c r="I19" s="26">
        <v>66000</v>
      </c>
      <c r="J19" s="26">
        <v>66000</v>
      </c>
      <c r="K19" s="26">
        <v>35700</v>
      </c>
      <c r="L19" s="26">
        <f t="shared" si="4"/>
        <v>17800</v>
      </c>
      <c r="M19" s="26">
        <v>6000</v>
      </c>
      <c r="N19" s="26">
        <v>5800</v>
      </c>
      <c r="O19" s="26">
        <v>6000</v>
      </c>
      <c r="P19" s="26">
        <f t="shared" si="7"/>
        <v>53500</v>
      </c>
      <c r="Q19" s="26">
        <f t="shared" si="8"/>
        <v>81.060606060606062</v>
      </c>
      <c r="R19" s="90"/>
      <c r="S19" s="90"/>
      <c r="T19" s="90"/>
      <c r="U19" s="90"/>
      <c r="V19" s="90"/>
      <c r="W19" s="90"/>
      <c r="X19" s="90"/>
      <c r="Y19" s="90"/>
    </row>
    <row r="20" spans="1:25" ht="15" customHeight="1" x14ac:dyDescent="0.25">
      <c r="A20" s="64" t="s">
        <v>0</v>
      </c>
      <c r="B20" s="64" t="s">
        <v>3</v>
      </c>
      <c r="C20" s="64" t="s">
        <v>13</v>
      </c>
      <c r="D20" s="64" t="s">
        <v>14</v>
      </c>
      <c r="E20" s="20" t="s">
        <v>23</v>
      </c>
      <c r="F20" s="64" t="s">
        <v>26</v>
      </c>
      <c r="G20" s="53" t="s">
        <v>20</v>
      </c>
      <c r="H20" s="53" t="s">
        <v>27</v>
      </c>
      <c r="I20" s="26">
        <v>12824</v>
      </c>
      <c r="J20" s="26">
        <v>12824</v>
      </c>
      <c r="K20" s="26">
        <v>12824</v>
      </c>
      <c r="L20" s="26">
        <f t="shared" si="4"/>
        <v>0</v>
      </c>
      <c r="M20" s="26"/>
      <c r="N20" s="26"/>
      <c r="O20" s="26"/>
      <c r="P20" s="26">
        <f t="shared" si="7"/>
        <v>12824</v>
      </c>
      <c r="Q20" s="26">
        <f t="shared" si="8"/>
        <v>100</v>
      </c>
      <c r="R20" s="90"/>
      <c r="S20" s="90"/>
      <c r="T20" s="90"/>
      <c r="U20" s="90"/>
      <c r="V20" s="90"/>
      <c r="W20" s="90"/>
      <c r="X20" s="90"/>
      <c r="Y20" s="90"/>
    </row>
    <row r="21" spans="1:25" ht="15" customHeight="1" x14ac:dyDescent="0.25">
      <c r="A21" s="64" t="s">
        <v>0</v>
      </c>
      <c r="B21" s="64" t="s">
        <v>3</v>
      </c>
      <c r="C21" s="64" t="s">
        <v>13</v>
      </c>
      <c r="D21" s="64" t="s">
        <v>14</v>
      </c>
      <c r="E21" s="20" t="s">
        <v>23</v>
      </c>
      <c r="F21" s="64" t="s">
        <v>28</v>
      </c>
      <c r="G21" s="53" t="s">
        <v>20</v>
      </c>
      <c r="H21" s="53" t="s">
        <v>29</v>
      </c>
      <c r="I21" s="26">
        <v>11220</v>
      </c>
      <c r="J21" s="26">
        <v>11220</v>
      </c>
      <c r="K21" s="26">
        <v>9390</v>
      </c>
      <c r="L21" s="26">
        <f t="shared" si="4"/>
        <v>1830</v>
      </c>
      <c r="M21" s="26">
        <v>1830</v>
      </c>
      <c r="N21" s="26"/>
      <c r="O21" s="26"/>
      <c r="P21" s="26">
        <f t="shared" si="7"/>
        <v>11220</v>
      </c>
      <c r="Q21" s="26">
        <f t="shared" si="8"/>
        <v>100</v>
      </c>
      <c r="R21" s="90"/>
      <c r="S21" s="90"/>
      <c r="T21" s="90"/>
      <c r="U21" s="90"/>
      <c r="V21" s="90"/>
      <c r="W21" s="90"/>
      <c r="X21" s="90"/>
      <c r="Y21" s="90"/>
    </row>
    <row r="22" spans="1:25" ht="15" customHeight="1" x14ac:dyDescent="0.25">
      <c r="A22" s="63" t="s">
        <v>0</v>
      </c>
      <c r="B22" s="63" t="s">
        <v>3</v>
      </c>
      <c r="C22" s="63" t="s">
        <v>13</v>
      </c>
      <c r="D22" s="63" t="s">
        <v>14</v>
      </c>
      <c r="E22" s="65" t="s">
        <v>30</v>
      </c>
      <c r="F22" s="65" t="s">
        <v>1</v>
      </c>
      <c r="G22" s="65" t="s">
        <v>1</v>
      </c>
      <c r="H22" s="65" t="s">
        <v>31</v>
      </c>
      <c r="I22" s="31">
        <f t="shared" ref="I22:K22" si="12">SUM(I23)</f>
        <v>148880</v>
      </c>
      <c r="J22" s="31">
        <f t="shared" si="12"/>
        <v>148880</v>
      </c>
      <c r="K22" s="31">
        <f t="shared" si="12"/>
        <v>80800</v>
      </c>
      <c r="L22" s="31">
        <f t="shared" si="4"/>
        <v>37800</v>
      </c>
      <c r="M22" s="31">
        <f t="shared" ref="M22" si="13">SUM(M23)</f>
        <v>12600</v>
      </c>
      <c r="N22" s="31">
        <f t="shared" ref="N22:O22" si="14">SUM(N23)</f>
        <v>12600</v>
      </c>
      <c r="O22" s="31">
        <f t="shared" si="14"/>
        <v>12600</v>
      </c>
      <c r="P22" s="31">
        <f t="shared" si="7"/>
        <v>118600</v>
      </c>
      <c r="Q22" s="31">
        <f t="shared" si="8"/>
        <v>79.661472326706075</v>
      </c>
      <c r="R22" s="94"/>
      <c r="S22" s="94"/>
      <c r="T22" s="94"/>
      <c r="U22" s="94"/>
      <c r="V22" s="94"/>
      <c r="W22" s="94"/>
      <c r="X22" s="94"/>
      <c r="Y22" s="94"/>
    </row>
    <row r="23" spans="1:25" ht="15" customHeight="1" x14ac:dyDescent="0.25">
      <c r="A23" s="64" t="s">
        <v>0</v>
      </c>
      <c r="B23" s="64" t="s">
        <v>3</v>
      </c>
      <c r="C23" s="64" t="s">
        <v>13</v>
      </c>
      <c r="D23" s="64" t="s">
        <v>14</v>
      </c>
      <c r="E23" s="20" t="s">
        <v>33</v>
      </c>
      <c r="F23" s="64"/>
      <c r="G23" s="53" t="s">
        <v>20</v>
      </c>
      <c r="H23" s="53" t="s">
        <v>32</v>
      </c>
      <c r="I23" s="26">
        <v>148880</v>
      </c>
      <c r="J23" s="26">
        <v>148880</v>
      </c>
      <c r="K23" s="26">
        <v>80800</v>
      </c>
      <c r="L23" s="26">
        <f t="shared" si="4"/>
        <v>37800</v>
      </c>
      <c r="M23" s="26">
        <v>12600</v>
      </c>
      <c r="N23" s="26">
        <v>12600</v>
      </c>
      <c r="O23" s="26">
        <v>12600</v>
      </c>
      <c r="P23" s="26">
        <f t="shared" si="7"/>
        <v>118600</v>
      </c>
      <c r="Q23" s="26">
        <f t="shared" si="8"/>
        <v>79.661472326706075</v>
      </c>
      <c r="R23" s="90"/>
      <c r="S23" s="90"/>
      <c r="T23" s="90"/>
      <c r="U23" s="90"/>
      <c r="V23" s="90"/>
      <c r="W23" s="90"/>
      <c r="X23" s="90"/>
      <c r="Y23" s="90"/>
    </row>
    <row r="24" spans="1:25" ht="15" customHeight="1" x14ac:dyDescent="0.25">
      <c r="A24" s="63" t="s">
        <v>0</v>
      </c>
      <c r="B24" s="63" t="s">
        <v>3</v>
      </c>
      <c r="C24" s="63" t="s">
        <v>13</v>
      </c>
      <c r="D24" s="63" t="s">
        <v>14</v>
      </c>
      <c r="E24" s="65" t="s">
        <v>34</v>
      </c>
      <c r="F24" s="65" t="s">
        <v>1</v>
      </c>
      <c r="G24" s="65" t="s">
        <v>1</v>
      </c>
      <c r="H24" s="65" t="s">
        <v>35</v>
      </c>
      <c r="I24" s="31">
        <f t="shared" ref="I24:K24" si="15">SUM(I25:I26)</f>
        <v>353975</v>
      </c>
      <c r="J24" s="31">
        <f t="shared" si="15"/>
        <v>353975</v>
      </c>
      <c r="K24" s="31">
        <f t="shared" si="15"/>
        <v>166768</v>
      </c>
      <c r="L24" s="31">
        <f t="shared" si="4"/>
        <v>40559</v>
      </c>
      <c r="M24" s="31">
        <f t="shared" ref="M24" si="16">SUM(M25:M26)</f>
        <v>13557</v>
      </c>
      <c r="N24" s="31">
        <f t="shared" ref="N24:O24" si="17">SUM(N25:N26)</f>
        <v>13542</v>
      </c>
      <c r="O24" s="31">
        <f t="shared" si="17"/>
        <v>13460</v>
      </c>
      <c r="P24" s="31">
        <f t="shared" si="7"/>
        <v>207327</v>
      </c>
      <c r="Q24" s="31">
        <f t="shared" si="8"/>
        <v>58.571085528639031</v>
      </c>
      <c r="R24" s="94"/>
      <c r="S24" s="94"/>
      <c r="T24" s="94"/>
      <c r="U24" s="94"/>
      <c r="V24" s="94"/>
      <c r="W24" s="94"/>
      <c r="X24" s="94"/>
      <c r="Y24" s="94"/>
    </row>
    <row r="25" spans="1:25" ht="15" customHeight="1" x14ac:dyDescent="0.25">
      <c r="A25" s="64" t="s">
        <v>0</v>
      </c>
      <c r="B25" s="64" t="s">
        <v>3</v>
      </c>
      <c r="C25" s="64" t="s">
        <v>13</v>
      </c>
      <c r="D25" s="64" t="s">
        <v>14</v>
      </c>
      <c r="E25" s="20" t="s">
        <v>38</v>
      </c>
      <c r="F25" s="64"/>
      <c r="G25" s="53" t="s">
        <v>20</v>
      </c>
      <c r="H25" s="53" t="s">
        <v>37</v>
      </c>
      <c r="I25" s="26">
        <v>5000</v>
      </c>
      <c r="J25" s="26">
        <v>5000</v>
      </c>
      <c r="K25" s="26">
        <v>5000</v>
      </c>
      <c r="L25" s="26">
        <f t="shared" si="4"/>
        <v>0</v>
      </c>
      <c r="M25" s="26"/>
      <c r="N25" s="26"/>
      <c r="O25" s="26"/>
      <c r="P25" s="26">
        <f t="shared" si="7"/>
        <v>5000</v>
      </c>
      <c r="Q25" s="26">
        <f t="shared" si="8"/>
        <v>100</v>
      </c>
      <c r="R25" s="90"/>
      <c r="S25" s="90"/>
      <c r="T25" s="90"/>
      <c r="U25" s="90"/>
      <c r="V25" s="90"/>
      <c r="W25" s="90"/>
      <c r="X25" s="90"/>
      <c r="Y25" s="90"/>
    </row>
    <row r="26" spans="1:25" ht="15" customHeight="1" x14ac:dyDescent="0.25">
      <c r="A26" s="63" t="s">
        <v>0</v>
      </c>
      <c r="B26" s="63" t="s">
        <v>3</v>
      </c>
      <c r="C26" s="63" t="s">
        <v>13</v>
      </c>
      <c r="D26" s="63" t="s">
        <v>14</v>
      </c>
      <c r="E26" s="63" t="s">
        <v>39</v>
      </c>
      <c r="F26" s="64" t="s">
        <v>1</v>
      </c>
      <c r="G26" s="53" t="s">
        <v>1</v>
      </c>
      <c r="H26" s="65" t="s">
        <v>40</v>
      </c>
      <c r="I26" s="31">
        <f t="shared" ref="I26:K26" si="18">SUM(I27:I33)</f>
        <v>348975</v>
      </c>
      <c r="J26" s="31">
        <f t="shared" si="18"/>
        <v>348975</v>
      </c>
      <c r="K26" s="31">
        <f t="shared" si="18"/>
        <v>161768</v>
      </c>
      <c r="L26" s="31">
        <f t="shared" si="4"/>
        <v>40559</v>
      </c>
      <c r="M26" s="31">
        <f t="shared" ref="M26" si="19">SUM(M27:M33)</f>
        <v>13557</v>
      </c>
      <c r="N26" s="31">
        <f t="shared" ref="N26:O26" si="20">SUM(N27:N33)</f>
        <v>13542</v>
      </c>
      <c r="O26" s="31">
        <f t="shared" si="20"/>
        <v>13460</v>
      </c>
      <c r="P26" s="31">
        <f t="shared" si="7"/>
        <v>202327</v>
      </c>
      <c r="Q26" s="31">
        <f t="shared" si="8"/>
        <v>57.977505551973643</v>
      </c>
      <c r="R26" s="94"/>
      <c r="S26" s="94"/>
      <c r="T26" s="94"/>
      <c r="U26" s="94"/>
      <c r="V26" s="94"/>
      <c r="W26" s="94"/>
      <c r="X26" s="94"/>
      <c r="Y26" s="94"/>
    </row>
    <row r="27" spans="1:25" ht="15" customHeight="1" x14ac:dyDescent="0.25">
      <c r="A27" s="64" t="s">
        <v>0</v>
      </c>
      <c r="B27" s="64" t="s">
        <v>3</v>
      </c>
      <c r="C27" s="64" t="s">
        <v>13</v>
      </c>
      <c r="D27" s="64" t="s">
        <v>14</v>
      </c>
      <c r="E27" s="20" t="s">
        <v>41</v>
      </c>
      <c r="F27" s="64" t="s">
        <v>42</v>
      </c>
      <c r="G27" s="53" t="s">
        <v>20</v>
      </c>
      <c r="H27" s="53" t="s">
        <v>43</v>
      </c>
      <c r="I27" s="26">
        <v>10741</v>
      </c>
      <c r="J27" s="26">
        <v>10741</v>
      </c>
      <c r="K27" s="26">
        <v>10741</v>
      </c>
      <c r="L27" s="26">
        <f t="shared" si="4"/>
        <v>0</v>
      </c>
      <c r="M27" s="26"/>
      <c r="N27" s="26"/>
      <c r="O27" s="26"/>
      <c r="P27" s="26">
        <f t="shared" si="7"/>
        <v>10741</v>
      </c>
      <c r="Q27" s="26">
        <f t="shared" si="8"/>
        <v>100</v>
      </c>
      <c r="R27" s="90"/>
      <c r="S27" s="90"/>
      <c r="T27" s="90"/>
      <c r="U27" s="90"/>
      <c r="V27" s="90"/>
      <c r="W27" s="90"/>
      <c r="X27" s="90"/>
      <c r="Y27" s="90"/>
    </row>
    <row r="28" spans="1:25" ht="15" customHeight="1" x14ac:dyDescent="0.25">
      <c r="A28" s="64" t="s">
        <v>0</v>
      </c>
      <c r="B28" s="64" t="s">
        <v>3</v>
      </c>
      <c r="C28" s="64" t="s">
        <v>13</v>
      </c>
      <c r="D28" s="64" t="s">
        <v>14</v>
      </c>
      <c r="E28" s="20" t="s">
        <v>41</v>
      </c>
      <c r="F28" s="64" t="s">
        <v>44</v>
      </c>
      <c r="G28" s="53" t="s">
        <v>20</v>
      </c>
      <c r="H28" s="53" t="s">
        <v>45</v>
      </c>
      <c r="I28" s="26">
        <v>238505</v>
      </c>
      <c r="J28" s="26">
        <v>238505</v>
      </c>
      <c r="K28" s="26">
        <v>86200</v>
      </c>
      <c r="L28" s="26">
        <f t="shared" si="4"/>
        <v>10800</v>
      </c>
      <c r="M28" s="26">
        <v>3600</v>
      </c>
      <c r="N28" s="26">
        <v>3600</v>
      </c>
      <c r="O28" s="26">
        <v>3600</v>
      </c>
      <c r="P28" s="26">
        <f t="shared" si="7"/>
        <v>97000</v>
      </c>
      <c r="Q28" s="26">
        <f t="shared" si="8"/>
        <v>40.670006918093961</v>
      </c>
      <c r="R28" s="90"/>
      <c r="S28" s="90"/>
      <c r="T28" s="90"/>
      <c r="U28" s="90"/>
      <c r="V28" s="90"/>
      <c r="W28" s="90"/>
      <c r="X28" s="90"/>
      <c r="Y28" s="90"/>
    </row>
    <row r="29" spans="1:25" ht="15" customHeight="1" x14ac:dyDescent="0.25">
      <c r="A29" s="64" t="s">
        <v>0</v>
      </c>
      <c r="B29" s="64" t="s">
        <v>3</v>
      </c>
      <c r="C29" s="64" t="s">
        <v>13</v>
      </c>
      <c r="D29" s="64" t="s">
        <v>14</v>
      </c>
      <c r="E29" s="20" t="s">
        <v>41</v>
      </c>
      <c r="F29" s="64" t="s">
        <v>46</v>
      </c>
      <c r="G29" s="53" t="s">
        <v>20</v>
      </c>
      <c r="H29" s="53" t="s">
        <v>47</v>
      </c>
      <c r="I29" s="26">
        <v>64217</v>
      </c>
      <c r="J29" s="26">
        <v>64217</v>
      </c>
      <c r="K29" s="26">
        <v>44300</v>
      </c>
      <c r="L29" s="26">
        <f t="shared" si="4"/>
        <v>19500</v>
      </c>
      <c r="M29" s="26">
        <v>6500</v>
      </c>
      <c r="N29" s="26">
        <v>6500</v>
      </c>
      <c r="O29" s="26">
        <v>6500</v>
      </c>
      <c r="P29" s="26">
        <f t="shared" si="7"/>
        <v>63800</v>
      </c>
      <c r="Q29" s="26">
        <f t="shared" si="8"/>
        <v>99.350639238830837</v>
      </c>
      <c r="R29" s="90"/>
      <c r="S29" s="90"/>
      <c r="T29" s="90"/>
      <c r="U29" s="90"/>
      <c r="V29" s="90"/>
      <c r="W29" s="90"/>
      <c r="X29" s="90"/>
      <c r="Y29" s="90"/>
    </row>
    <row r="30" spans="1:25" ht="15" customHeight="1" x14ac:dyDescent="0.25">
      <c r="A30" s="64" t="s">
        <v>0</v>
      </c>
      <c r="B30" s="64" t="s">
        <v>3</v>
      </c>
      <c r="C30" s="64" t="s">
        <v>13</v>
      </c>
      <c r="D30" s="64" t="s">
        <v>14</v>
      </c>
      <c r="E30" s="20" t="s">
        <v>41</v>
      </c>
      <c r="F30" s="64" t="s">
        <v>48</v>
      </c>
      <c r="G30" s="53" t="s">
        <v>20</v>
      </c>
      <c r="H30" s="53" t="s">
        <v>49</v>
      </c>
      <c r="I30" s="26">
        <v>3398</v>
      </c>
      <c r="J30" s="26">
        <v>3398</v>
      </c>
      <c r="K30" s="26">
        <v>2385</v>
      </c>
      <c r="L30" s="26">
        <f t="shared" si="4"/>
        <v>1013</v>
      </c>
      <c r="M30" s="26">
        <v>375</v>
      </c>
      <c r="N30" s="26">
        <v>360</v>
      </c>
      <c r="O30" s="26">
        <v>278</v>
      </c>
      <c r="P30" s="26">
        <f t="shared" si="7"/>
        <v>3398</v>
      </c>
      <c r="Q30" s="26">
        <f t="shared" si="8"/>
        <v>100</v>
      </c>
      <c r="R30" s="90"/>
      <c r="S30" s="90"/>
      <c r="T30" s="90"/>
      <c r="U30" s="90"/>
      <c r="V30" s="90"/>
      <c r="W30" s="90"/>
      <c r="X30" s="90"/>
      <c r="Y30" s="90"/>
    </row>
    <row r="31" spans="1:25" ht="15" customHeight="1" x14ac:dyDescent="0.25">
      <c r="A31" s="64" t="s">
        <v>0</v>
      </c>
      <c r="B31" s="64" t="s">
        <v>3</v>
      </c>
      <c r="C31" s="64" t="s">
        <v>13</v>
      </c>
      <c r="D31" s="64" t="s">
        <v>14</v>
      </c>
      <c r="E31" s="20" t="s">
        <v>41</v>
      </c>
      <c r="F31" s="64" t="s">
        <v>50</v>
      </c>
      <c r="G31" s="53" t="s">
        <v>20</v>
      </c>
      <c r="H31" s="53" t="s">
        <v>51</v>
      </c>
      <c r="I31" s="26">
        <v>17231</v>
      </c>
      <c r="J31" s="26">
        <v>17231</v>
      </c>
      <c r="K31" s="26">
        <v>10750</v>
      </c>
      <c r="L31" s="26">
        <f t="shared" si="4"/>
        <v>5550</v>
      </c>
      <c r="M31" s="26">
        <v>1850</v>
      </c>
      <c r="N31" s="26">
        <v>1850</v>
      </c>
      <c r="O31" s="26">
        <v>1850</v>
      </c>
      <c r="P31" s="26">
        <f t="shared" si="7"/>
        <v>16300</v>
      </c>
      <c r="Q31" s="26">
        <f t="shared" si="8"/>
        <v>94.596947362312108</v>
      </c>
      <c r="R31" s="90"/>
      <c r="S31" s="90"/>
      <c r="T31" s="90"/>
      <c r="U31" s="90"/>
      <c r="V31" s="90"/>
      <c r="W31" s="90"/>
      <c r="X31" s="90"/>
      <c r="Y31" s="90"/>
    </row>
    <row r="32" spans="1:25" ht="15" customHeight="1" x14ac:dyDescent="0.25">
      <c r="A32" s="64" t="s">
        <v>0</v>
      </c>
      <c r="B32" s="64" t="s">
        <v>3</v>
      </c>
      <c r="C32" s="64" t="s">
        <v>13</v>
      </c>
      <c r="D32" s="64" t="s">
        <v>14</v>
      </c>
      <c r="E32" s="20" t="s">
        <v>41</v>
      </c>
      <c r="F32" s="64" t="s">
        <v>52</v>
      </c>
      <c r="G32" s="53" t="s">
        <v>20</v>
      </c>
      <c r="H32" s="53" t="s">
        <v>53</v>
      </c>
      <c r="I32" s="26">
        <v>14783</v>
      </c>
      <c r="J32" s="26">
        <v>14783</v>
      </c>
      <c r="K32" s="26">
        <v>7392</v>
      </c>
      <c r="L32" s="26">
        <f t="shared" si="4"/>
        <v>3696</v>
      </c>
      <c r="M32" s="26">
        <v>1232</v>
      </c>
      <c r="N32" s="26">
        <v>1232</v>
      </c>
      <c r="O32" s="26">
        <v>1232</v>
      </c>
      <c r="P32" s="26">
        <f t="shared" si="7"/>
        <v>11088</v>
      </c>
      <c r="Q32" s="26">
        <f t="shared" si="8"/>
        <v>75.005073395116</v>
      </c>
      <c r="R32" s="90"/>
      <c r="S32" s="90"/>
      <c r="T32" s="90"/>
      <c r="U32" s="90"/>
      <c r="V32" s="90"/>
      <c r="W32" s="90"/>
      <c r="X32" s="90"/>
      <c r="Y32" s="90"/>
    </row>
    <row r="33" spans="1:25" ht="22.5" customHeight="1" x14ac:dyDescent="0.25">
      <c r="A33" s="64" t="s">
        <v>0</v>
      </c>
      <c r="B33" s="64" t="s">
        <v>3</v>
      </c>
      <c r="C33" s="64" t="s">
        <v>13</v>
      </c>
      <c r="D33" s="64" t="s">
        <v>14</v>
      </c>
      <c r="E33" s="20" t="s">
        <v>41</v>
      </c>
      <c r="F33" s="64" t="s">
        <v>54</v>
      </c>
      <c r="G33" s="53" t="s">
        <v>20</v>
      </c>
      <c r="H33" s="53" t="s">
        <v>55</v>
      </c>
      <c r="I33" s="26">
        <v>100</v>
      </c>
      <c r="J33" s="26">
        <v>100</v>
      </c>
      <c r="K33" s="26">
        <v>0</v>
      </c>
      <c r="L33" s="26">
        <f t="shared" si="4"/>
        <v>0</v>
      </c>
      <c r="M33" s="26"/>
      <c r="N33" s="26"/>
      <c r="O33" s="26"/>
      <c r="P33" s="26">
        <f t="shared" si="7"/>
        <v>0</v>
      </c>
      <c r="Q33" s="26">
        <f t="shared" si="8"/>
        <v>0</v>
      </c>
      <c r="R33" s="90"/>
      <c r="S33" s="90"/>
      <c r="T33" s="90"/>
      <c r="U33" s="90"/>
      <c r="V33" s="90"/>
      <c r="W33" s="90"/>
      <c r="X33" s="90"/>
      <c r="Y33" s="90"/>
    </row>
    <row r="34" spans="1:25" ht="22.5" customHeight="1" x14ac:dyDescent="0.25">
      <c r="A34" s="63" t="s">
        <v>1</v>
      </c>
      <c r="B34" s="63" t="s">
        <v>1</v>
      </c>
      <c r="C34" s="63" t="s">
        <v>1</v>
      </c>
      <c r="D34" s="65" t="s">
        <v>1</v>
      </c>
      <c r="E34" s="65" t="s">
        <v>1</v>
      </c>
      <c r="F34" s="65" t="s">
        <v>1</v>
      </c>
      <c r="G34" s="65" t="s">
        <v>1</v>
      </c>
      <c r="H34" s="66" t="s">
        <v>56</v>
      </c>
      <c r="I34" s="30">
        <f t="shared" ref="I34:K34" si="21">SUM(I35)</f>
        <v>1198700</v>
      </c>
      <c r="J34" s="30">
        <f t="shared" si="21"/>
        <v>1198700</v>
      </c>
      <c r="K34" s="30">
        <f t="shared" si="21"/>
        <v>601802</v>
      </c>
      <c r="L34" s="30">
        <f t="shared" si="4"/>
        <v>298401</v>
      </c>
      <c r="M34" s="30">
        <f t="shared" ref="M34" si="22">SUM(M35)</f>
        <v>99467</v>
      </c>
      <c r="N34" s="30">
        <f t="shared" ref="N34:O34" si="23">SUM(N35)</f>
        <v>99467</v>
      </c>
      <c r="O34" s="30">
        <f t="shared" si="23"/>
        <v>99467</v>
      </c>
      <c r="P34" s="30">
        <f t="shared" si="7"/>
        <v>900203</v>
      </c>
      <c r="Q34" s="30">
        <f t="shared" si="8"/>
        <v>75.09827312922333</v>
      </c>
      <c r="R34" s="93"/>
      <c r="S34" s="93"/>
      <c r="T34" s="93"/>
      <c r="U34" s="93"/>
      <c r="V34" s="93"/>
      <c r="W34" s="93"/>
      <c r="X34" s="93"/>
      <c r="Y34" s="93"/>
    </row>
    <row r="35" spans="1:25" ht="15" customHeight="1" x14ac:dyDescent="0.25">
      <c r="A35" s="63" t="s">
        <v>0</v>
      </c>
      <c r="B35" s="63" t="s">
        <v>3</v>
      </c>
      <c r="C35" s="63" t="s">
        <v>13</v>
      </c>
      <c r="D35" s="63" t="s">
        <v>14</v>
      </c>
      <c r="E35" s="65" t="s">
        <v>57</v>
      </c>
      <c r="F35" s="65" t="s">
        <v>1</v>
      </c>
      <c r="G35" s="65" t="s">
        <v>1</v>
      </c>
      <c r="H35" s="65" t="s">
        <v>58</v>
      </c>
      <c r="I35" s="31">
        <f t="shared" ref="I35:K35" si="24">SUM(I36,I39)</f>
        <v>1198700</v>
      </c>
      <c r="J35" s="31">
        <f t="shared" si="24"/>
        <v>1198700</v>
      </c>
      <c r="K35" s="31">
        <f t="shared" si="24"/>
        <v>601802</v>
      </c>
      <c r="L35" s="31">
        <f t="shared" si="4"/>
        <v>298401</v>
      </c>
      <c r="M35" s="31">
        <f t="shared" ref="M35" si="25">SUM(M36,M39)</f>
        <v>99467</v>
      </c>
      <c r="N35" s="31">
        <f t="shared" ref="N35:O35" si="26">SUM(N36,N39)</f>
        <v>99467</v>
      </c>
      <c r="O35" s="31">
        <f t="shared" si="26"/>
        <v>99467</v>
      </c>
      <c r="P35" s="31">
        <f t="shared" si="7"/>
        <v>900203</v>
      </c>
      <c r="Q35" s="31">
        <f t="shared" si="8"/>
        <v>75.09827312922333</v>
      </c>
      <c r="R35" s="94"/>
      <c r="S35" s="94"/>
      <c r="T35" s="94"/>
      <c r="U35" s="94"/>
      <c r="V35" s="94"/>
      <c r="W35" s="94"/>
      <c r="X35" s="94"/>
      <c r="Y35" s="94"/>
    </row>
    <row r="36" spans="1:25" ht="15" customHeight="1" x14ac:dyDescent="0.25">
      <c r="A36" s="63" t="s">
        <v>0</v>
      </c>
      <c r="B36" s="63" t="s">
        <v>3</v>
      </c>
      <c r="C36" s="63" t="s">
        <v>13</v>
      </c>
      <c r="D36" s="63" t="s">
        <v>14</v>
      </c>
      <c r="E36" s="63" t="s">
        <v>59</v>
      </c>
      <c r="F36" s="64" t="s">
        <v>1</v>
      </c>
      <c r="G36" s="53" t="s">
        <v>1</v>
      </c>
      <c r="H36" s="65" t="s">
        <v>60</v>
      </c>
      <c r="I36" s="31">
        <f t="shared" ref="I36:K36" si="27">SUM(I37:I38)</f>
        <v>1198600</v>
      </c>
      <c r="J36" s="31">
        <f t="shared" si="27"/>
        <v>1198600</v>
      </c>
      <c r="K36" s="31">
        <f t="shared" si="27"/>
        <v>601802</v>
      </c>
      <c r="L36" s="31">
        <f t="shared" si="4"/>
        <v>298401</v>
      </c>
      <c r="M36" s="31">
        <f t="shared" ref="M36" si="28">SUM(M37:M38)</f>
        <v>99467</v>
      </c>
      <c r="N36" s="31">
        <f t="shared" ref="N36:O36" si="29">SUM(N37:N38)</f>
        <v>99467</v>
      </c>
      <c r="O36" s="31">
        <f t="shared" si="29"/>
        <v>99467</v>
      </c>
      <c r="P36" s="31">
        <f t="shared" si="7"/>
        <v>900203</v>
      </c>
      <c r="Q36" s="31">
        <f t="shared" si="8"/>
        <v>75.104538628399794</v>
      </c>
      <c r="R36" s="94"/>
      <c r="S36" s="94"/>
      <c r="T36" s="94"/>
      <c r="U36" s="94"/>
      <c r="V36" s="94"/>
      <c r="W36" s="94"/>
      <c r="X36" s="94"/>
      <c r="Y36" s="94"/>
    </row>
    <row r="37" spans="1:25" ht="15" customHeight="1" x14ac:dyDescent="0.25">
      <c r="A37" s="64" t="s">
        <v>0</v>
      </c>
      <c r="B37" s="64" t="s">
        <v>3</v>
      </c>
      <c r="C37" s="64" t="s">
        <v>13</v>
      </c>
      <c r="D37" s="64" t="s">
        <v>14</v>
      </c>
      <c r="E37" s="20" t="s">
        <v>61</v>
      </c>
      <c r="F37" s="64" t="s">
        <v>62</v>
      </c>
      <c r="G37" s="53" t="s">
        <v>20</v>
      </c>
      <c r="H37" s="53" t="s">
        <v>63</v>
      </c>
      <c r="I37" s="26">
        <v>1193600</v>
      </c>
      <c r="J37" s="26">
        <v>1193600</v>
      </c>
      <c r="K37" s="26">
        <v>596802</v>
      </c>
      <c r="L37" s="26">
        <f t="shared" si="4"/>
        <v>298401</v>
      </c>
      <c r="M37" s="26">
        <v>99467</v>
      </c>
      <c r="N37" s="26">
        <v>99467</v>
      </c>
      <c r="O37" s="26">
        <v>99467</v>
      </c>
      <c r="P37" s="26">
        <f t="shared" si="7"/>
        <v>895203</v>
      </c>
      <c r="Q37" s="26">
        <f t="shared" si="8"/>
        <v>75.000251340482578</v>
      </c>
      <c r="R37" s="90"/>
      <c r="S37" s="90"/>
      <c r="T37" s="90"/>
      <c r="U37" s="90"/>
      <c r="V37" s="90"/>
      <c r="W37" s="90"/>
      <c r="X37" s="90"/>
      <c r="Y37" s="90"/>
    </row>
    <row r="38" spans="1:25" ht="15" customHeight="1" x14ac:dyDescent="0.25">
      <c r="A38" s="64" t="s">
        <v>0</v>
      </c>
      <c r="B38" s="64" t="s">
        <v>3</v>
      </c>
      <c r="C38" s="64" t="s">
        <v>13</v>
      </c>
      <c r="D38" s="64" t="s">
        <v>14</v>
      </c>
      <c r="E38" s="20" t="s">
        <v>61</v>
      </c>
      <c r="F38" s="64" t="s">
        <v>64</v>
      </c>
      <c r="G38" s="53" t="s">
        <v>20</v>
      </c>
      <c r="H38" s="53" t="s">
        <v>65</v>
      </c>
      <c r="I38" s="26">
        <v>5000</v>
      </c>
      <c r="J38" s="26">
        <v>5000</v>
      </c>
      <c r="K38" s="26">
        <v>5000</v>
      </c>
      <c r="L38" s="26">
        <f t="shared" si="4"/>
        <v>0</v>
      </c>
      <c r="M38" s="26"/>
      <c r="N38" s="26"/>
      <c r="O38" s="26"/>
      <c r="P38" s="26">
        <f t="shared" si="7"/>
        <v>5000</v>
      </c>
      <c r="Q38" s="26">
        <f t="shared" si="8"/>
        <v>100</v>
      </c>
      <c r="R38" s="90"/>
      <c r="S38" s="90"/>
      <c r="T38" s="90"/>
      <c r="U38" s="90"/>
      <c r="V38" s="90"/>
      <c r="W38" s="90"/>
      <c r="X38" s="90"/>
      <c r="Y38" s="90"/>
    </row>
    <row r="39" spans="1:25" ht="15" customHeight="1" x14ac:dyDescent="0.25">
      <c r="A39" s="63" t="s">
        <v>0</v>
      </c>
      <c r="B39" s="63" t="s">
        <v>3</v>
      </c>
      <c r="C39" s="63" t="s">
        <v>13</v>
      </c>
      <c r="D39" s="63" t="s">
        <v>14</v>
      </c>
      <c r="E39" s="63" t="s">
        <v>66</v>
      </c>
      <c r="F39" s="64" t="s">
        <v>1</v>
      </c>
      <c r="G39" s="53" t="s">
        <v>1</v>
      </c>
      <c r="H39" s="65" t="s">
        <v>67</v>
      </c>
      <c r="I39" s="31">
        <f t="shared" ref="I39:K39" si="30">SUM(I40)</f>
        <v>100</v>
      </c>
      <c r="J39" s="31">
        <f t="shared" si="30"/>
        <v>100</v>
      </c>
      <c r="K39" s="31">
        <f t="shared" si="30"/>
        <v>0</v>
      </c>
      <c r="L39" s="31">
        <f t="shared" si="4"/>
        <v>0</v>
      </c>
      <c r="M39" s="31">
        <f t="shared" ref="M39" si="31">SUM(M40)</f>
        <v>0</v>
      </c>
      <c r="N39" s="31">
        <f t="shared" ref="N39:O39" si="32">SUM(N40)</f>
        <v>0</v>
      </c>
      <c r="O39" s="31">
        <f t="shared" si="32"/>
        <v>0</v>
      </c>
      <c r="P39" s="31">
        <f t="shared" si="7"/>
        <v>0</v>
      </c>
      <c r="Q39" s="31">
        <f t="shared" si="8"/>
        <v>0</v>
      </c>
      <c r="R39" s="94"/>
      <c r="S39" s="94"/>
      <c r="T39" s="94"/>
      <c r="U39" s="94"/>
      <c r="V39" s="94"/>
      <c r="W39" s="94"/>
      <c r="X39" s="94"/>
      <c r="Y39" s="94"/>
    </row>
    <row r="40" spans="1:25" ht="15" customHeight="1" x14ac:dyDescent="0.25">
      <c r="A40" s="64" t="s">
        <v>0</v>
      </c>
      <c r="B40" s="64" t="s">
        <v>3</v>
      </c>
      <c r="C40" s="64" t="s">
        <v>13</v>
      </c>
      <c r="D40" s="64" t="s">
        <v>14</v>
      </c>
      <c r="E40" s="20" t="s">
        <v>68</v>
      </c>
      <c r="F40" s="64"/>
      <c r="G40" s="53" t="s">
        <v>20</v>
      </c>
      <c r="H40" s="53" t="s">
        <v>67</v>
      </c>
      <c r="I40" s="26">
        <v>100</v>
      </c>
      <c r="J40" s="26">
        <v>100</v>
      </c>
      <c r="K40" s="26">
        <v>0</v>
      </c>
      <c r="L40" s="26">
        <f t="shared" si="4"/>
        <v>0</v>
      </c>
      <c r="M40" s="26"/>
      <c r="N40" s="26"/>
      <c r="O40" s="26"/>
      <c r="P40" s="26">
        <f t="shared" si="7"/>
        <v>0</v>
      </c>
      <c r="Q40" s="26">
        <f t="shared" si="8"/>
        <v>0</v>
      </c>
      <c r="R40" s="90"/>
      <c r="S40" s="90"/>
      <c r="T40" s="90"/>
      <c r="U40" s="90"/>
      <c r="V40" s="90"/>
      <c r="W40" s="90"/>
      <c r="X40" s="90"/>
      <c r="Y40" s="90"/>
    </row>
    <row r="41" spans="1:25" ht="22.5" customHeight="1" x14ac:dyDescent="0.25">
      <c r="A41" s="63" t="s">
        <v>1</v>
      </c>
      <c r="B41" s="63" t="s">
        <v>1</v>
      </c>
      <c r="C41" s="63" t="s">
        <v>1</v>
      </c>
      <c r="D41" s="65" t="s">
        <v>1</v>
      </c>
      <c r="E41" s="65" t="s">
        <v>1</v>
      </c>
      <c r="F41" s="65" t="s">
        <v>1</v>
      </c>
      <c r="G41" s="65" t="s">
        <v>1</v>
      </c>
      <c r="H41" s="66" t="s">
        <v>69</v>
      </c>
      <c r="I41" s="30">
        <f t="shared" ref="I41:K43" si="33">SUM(I42)</f>
        <v>2000</v>
      </c>
      <c r="J41" s="30">
        <f t="shared" si="33"/>
        <v>2000</v>
      </c>
      <c r="K41" s="30">
        <f t="shared" si="33"/>
        <v>2000</v>
      </c>
      <c r="L41" s="30">
        <f t="shared" si="4"/>
        <v>0</v>
      </c>
      <c r="M41" s="30">
        <f t="shared" ref="M41:M43" si="34">SUM(M42)</f>
        <v>0</v>
      </c>
      <c r="N41" s="30">
        <f t="shared" ref="N41:O43" si="35">SUM(N42)</f>
        <v>0</v>
      </c>
      <c r="O41" s="30">
        <f t="shared" si="35"/>
        <v>0</v>
      </c>
      <c r="P41" s="30">
        <f t="shared" si="7"/>
        <v>2000</v>
      </c>
      <c r="Q41" s="30">
        <f t="shared" si="8"/>
        <v>100</v>
      </c>
      <c r="R41" s="93"/>
      <c r="S41" s="93"/>
      <c r="T41" s="93"/>
      <c r="U41" s="93"/>
      <c r="V41" s="93"/>
      <c r="W41" s="93"/>
      <c r="X41" s="93"/>
      <c r="Y41" s="93"/>
    </row>
    <row r="42" spans="1:25" ht="15" customHeight="1" x14ac:dyDescent="0.25">
      <c r="A42" s="63" t="s">
        <v>0</v>
      </c>
      <c r="B42" s="63" t="s">
        <v>3</v>
      </c>
      <c r="C42" s="63" t="s">
        <v>13</v>
      </c>
      <c r="D42" s="63" t="s">
        <v>14</v>
      </c>
      <c r="E42" s="65" t="s">
        <v>70</v>
      </c>
      <c r="F42" s="65" t="s">
        <v>1</v>
      </c>
      <c r="G42" s="65" t="s">
        <v>1</v>
      </c>
      <c r="H42" s="65" t="s">
        <v>71</v>
      </c>
      <c r="I42" s="31">
        <f t="shared" si="33"/>
        <v>2000</v>
      </c>
      <c r="J42" s="31">
        <f t="shared" si="33"/>
        <v>2000</v>
      </c>
      <c r="K42" s="31">
        <f t="shared" si="33"/>
        <v>2000</v>
      </c>
      <c r="L42" s="31">
        <f t="shared" si="4"/>
        <v>0</v>
      </c>
      <c r="M42" s="31">
        <f t="shared" si="34"/>
        <v>0</v>
      </c>
      <c r="N42" s="31">
        <f t="shared" si="35"/>
        <v>0</v>
      </c>
      <c r="O42" s="31">
        <f t="shared" si="35"/>
        <v>0</v>
      </c>
      <c r="P42" s="31">
        <f t="shared" si="7"/>
        <v>2000</v>
      </c>
      <c r="Q42" s="31">
        <f t="shared" si="8"/>
        <v>100</v>
      </c>
      <c r="R42" s="94"/>
      <c r="S42" s="94"/>
      <c r="T42" s="94"/>
      <c r="U42" s="94"/>
      <c r="V42" s="94"/>
      <c r="W42" s="94"/>
      <c r="X42" s="94"/>
      <c r="Y42" s="94"/>
    </row>
    <row r="43" spans="1:25" ht="15" customHeight="1" x14ac:dyDescent="0.25">
      <c r="A43" s="63" t="s">
        <v>0</v>
      </c>
      <c r="B43" s="63" t="s">
        <v>3</v>
      </c>
      <c r="C43" s="63" t="s">
        <v>13</v>
      </c>
      <c r="D43" s="63" t="s">
        <v>14</v>
      </c>
      <c r="E43" s="63" t="s">
        <v>72</v>
      </c>
      <c r="F43" s="64" t="s">
        <v>1</v>
      </c>
      <c r="G43" s="53" t="s">
        <v>1</v>
      </c>
      <c r="H43" s="65" t="s">
        <v>73</v>
      </c>
      <c r="I43" s="31">
        <f t="shared" si="33"/>
        <v>2000</v>
      </c>
      <c r="J43" s="31">
        <f t="shared" si="33"/>
        <v>2000</v>
      </c>
      <c r="K43" s="31">
        <f t="shared" si="33"/>
        <v>2000</v>
      </c>
      <c r="L43" s="31">
        <f t="shared" si="4"/>
        <v>0</v>
      </c>
      <c r="M43" s="31">
        <f t="shared" si="34"/>
        <v>0</v>
      </c>
      <c r="N43" s="31">
        <f t="shared" si="35"/>
        <v>0</v>
      </c>
      <c r="O43" s="31">
        <f t="shared" si="35"/>
        <v>0</v>
      </c>
      <c r="P43" s="31">
        <f t="shared" si="7"/>
        <v>2000</v>
      </c>
      <c r="Q43" s="31">
        <f t="shared" si="8"/>
        <v>100</v>
      </c>
      <c r="R43" s="94"/>
      <c r="S43" s="94"/>
      <c r="T43" s="94"/>
      <c r="U43" s="94"/>
      <c r="V43" s="94"/>
      <c r="W43" s="94"/>
      <c r="X43" s="94"/>
      <c r="Y43" s="94"/>
    </row>
    <row r="44" spans="1:25" ht="15" customHeight="1" x14ac:dyDescent="0.25">
      <c r="A44" s="64" t="s">
        <v>0</v>
      </c>
      <c r="B44" s="64" t="s">
        <v>3</v>
      </c>
      <c r="C44" s="64" t="s">
        <v>13</v>
      </c>
      <c r="D44" s="64" t="s">
        <v>14</v>
      </c>
      <c r="E44" s="20" t="s">
        <v>74</v>
      </c>
      <c r="F44" s="64"/>
      <c r="G44" s="53" t="s">
        <v>20</v>
      </c>
      <c r="H44" s="53" t="s">
        <v>73</v>
      </c>
      <c r="I44" s="26">
        <v>2000</v>
      </c>
      <c r="J44" s="26">
        <v>2000</v>
      </c>
      <c r="K44" s="26">
        <v>2000</v>
      </c>
      <c r="L44" s="26">
        <f t="shared" si="4"/>
        <v>0</v>
      </c>
      <c r="M44" s="26"/>
      <c r="N44" s="26"/>
      <c r="O44" s="26"/>
      <c r="P44" s="26">
        <f t="shared" si="7"/>
        <v>2000</v>
      </c>
      <c r="Q44" s="26">
        <f t="shared" si="8"/>
        <v>100</v>
      </c>
      <c r="R44" s="90"/>
      <c r="S44" s="90"/>
      <c r="T44" s="90"/>
      <c r="U44" s="90"/>
      <c r="V44" s="90"/>
      <c r="W44" s="90"/>
      <c r="X44" s="90"/>
      <c r="Y44" s="90"/>
    </row>
    <row r="45" spans="1:25" ht="22.5" customHeight="1" x14ac:dyDescent="0.25">
      <c r="A45" s="53" t="s">
        <v>1</v>
      </c>
      <c r="B45" s="53" t="s">
        <v>1</v>
      </c>
      <c r="C45" s="53" t="s">
        <v>1</v>
      </c>
      <c r="D45" s="53" t="s">
        <v>1</v>
      </c>
      <c r="E45" s="53" t="s">
        <v>1</v>
      </c>
      <c r="F45" s="53" t="s">
        <v>1</v>
      </c>
      <c r="G45" s="53" t="s">
        <v>1</v>
      </c>
      <c r="H45" s="66" t="s">
        <v>75</v>
      </c>
      <c r="I45" s="30">
        <f t="shared" ref="I45:K45" si="36">SUM(I15,I34,I41)</f>
        <v>3211508</v>
      </c>
      <c r="J45" s="30">
        <f t="shared" si="36"/>
        <v>3211508</v>
      </c>
      <c r="K45" s="30">
        <f t="shared" si="36"/>
        <v>1652284</v>
      </c>
      <c r="L45" s="30">
        <f t="shared" si="4"/>
        <v>756390</v>
      </c>
      <c r="M45" s="30">
        <f t="shared" ref="M45" si="37">SUM(M15,M34,M41)</f>
        <v>253454</v>
      </c>
      <c r="N45" s="30">
        <f t="shared" ref="N45:O45" si="38">SUM(N15,N34,N41)</f>
        <v>251409</v>
      </c>
      <c r="O45" s="30">
        <f t="shared" si="38"/>
        <v>251527</v>
      </c>
      <c r="P45" s="30">
        <f t="shared" si="7"/>
        <v>2408674</v>
      </c>
      <c r="Q45" s="30">
        <f t="shared" si="8"/>
        <v>75.001338934855525</v>
      </c>
      <c r="R45" s="93"/>
      <c r="S45" s="93"/>
      <c r="T45" s="93"/>
      <c r="U45" s="93"/>
      <c r="V45" s="93"/>
      <c r="W45" s="93"/>
      <c r="X45" s="93"/>
      <c r="Y45" s="93"/>
    </row>
    <row r="46" spans="1:25" ht="15" customHeight="1" thickBot="1" x14ac:dyDescent="0.3">
      <c r="A46" s="53" t="s">
        <v>1</v>
      </c>
      <c r="B46" s="53" t="s">
        <v>1</v>
      </c>
      <c r="C46" s="53" t="s">
        <v>1</v>
      </c>
      <c r="D46" s="53" t="s">
        <v>1</v>
      </c>
      <c r="E46" s="53" t="s">
        <v>1</v>
      </c>
      <c r="F46" s="53" t="s">
        <v>1</v>
      </c>
      <c r="G46" s="53" t="s">
        <v>1</v>
      </c>
      <c r="H46" s="65" t="s">
        <v>76</v>
      </c>
      <c r="I46" s="31"/>
      <c r="J46" s="31"/>
      <c r="K46" s="31">
        <v>0</v>
      </c>
      <c r="L46" s="31"/>
      <c r="M46" s="31"/>
      <c r="N46" s="31"/>
      <c r="O46" s="31"/>
      <c r="P46" s="31"/>
      <c r="Q46" s="31"/>
      <c r="R46" s="94"/>
      <c r="S46" s="94"/>
      <c r="T46" s="94"/>
      <c r="U46" s="94"/>
      <c r="V46" s="94"/>
      <c r="W46" s="94"/>
      <c r="X46" s="94"/>
      <c r="Y46" s="94"/>
    </row>
    <row r="47" spans="1:25" ht="47.25" customHeight="1" thickBot="1" x14ac:dyDescent="0.3">
      <c r="A47" s="110" t="s">
        <v>1</v>
      </c>
      <c r="B47" s="110" t="s">
        <v>1</v>
      </c>
      <c r="C47" s="110" t="s">
        <v>1</v>
      </c>
      <c r="D47" s="110" t="s">
        <v>1</v>
      </c>
      <c r="E47" s="110" t="s">
        <v>1</v>
      </c>
      <c r="F47" s="110" t="s">
        <v>1</v>
      </c>
      <c r="G47" s="110" t="s">
        <v>1</v>
      </c>
      <c r="H47" s="28" t="s">
        <v>77</v>
      </c>
      <c r="I47" s="109" t="s">
        <v>3984</v>
      </c>
      <c r="J47" s="109" t="s">
        <v>11</v>
      </c>
      <c r="K47" s="109" t="s">
        <v>3989</v>
      </c>
      <c r="L47" s="109" t="s">
        <v>3985</v>
      </c>
      <c r="M47" s="109" t="s">
        <v>4027</v>
      </c>
      <c r="N47" s="109" t="s">
        <v>3988</v>
      </c>
      <c r="O47" s="109" t="s">
        <v>3986</v>
      </c>
      <c r="P47" s="109" t="s">
        <v>3987</v>
      </c>
      <c r="Q47" s="109" t="s">
        <v>3695</v>
      </c>
      <c r="R47" s="91"/>
      <c r="S47" s="91"/>
      <c r="T47" s="91"/>
      <c r="U47" s="91"/>
      <c r="V47" s="91"/>
      <c r="W47" s="91"/>
      <c r="X47" s="91"/>
      <c r="Y47" s="91"/>
    </row>
    <row r="48" spans="1:25" ht="15" customHeight="1" x14ac:dyDescent="0.25">
      <c r="A48" s="111"/>
      <c r="B48" s="111"/>
      <c r="C48" s="111"/>
      <c r="D48" s="111"/>
      <c r="E48" s="111"/>
      <c r="F48" s="111"/>
      <c r="G48" s="111"/>
      <c r="H48" s="67" t="s">
        <v>1</v>
      </c>
      <c r="I48" s="29">
        <v>1</v>
      </c>
      <c r="J48" s="29">
        <v>2</v>
      </c>
      <c r="K48" s="29">
        <v>3</v>
      </c>
      <c r="L48" s="29" t="s">
        <v>3478</v>
      </c>
      <c r="M48" s="29">
        <v>5</v>
      </c>
      <c r="N48" s="29">
        <v>6</v>
      </c>
      <c r="O48" s="29">
        <v>7</v>
      </c>
      <c r="P48" s="29" t="s">
        <v>3696</v>
      </c>
      <c r="Q48" s="29">
        <v>9</v>
      </c>
      <c r="R48" s="92"/>
      <c r="S48" s="92"/>
      <c r="T48" s="92"/>
      <c r="U48" s="92"/>
      <c r="V48" s="92"/>
      <c r="W48" s="92"/>
      <c r="X48" s="92"/>
      <c r="Y48" s="92"/>
    </row>
    <row r="49" spans="1:25" ht="15" customHeight="1" x14ac:dyDescent="0.25">
      <c r="A49" s="111"/>
      <c r="B49" s="111"/>
      <c r="C49" s="111"/>
      <c r="D49" s="111"/>
      <c r="E49" s="111"/>
      <c r="F49" s="111"/>
      <c r="G49" s="111"/>
      <c r="H49" s="68" t="s">
        <v>78</v>
      </c>
      <c r="I49" s="32">
        <f t="shared" ref="I49:K49" si="39">SUM(I45)</f>
        <v>3211508</v>
      </c>
      <c r="J49" s="32">
        <f t="shared" si="39"/>
        <v>3211508</v>
      </c>
      <c r="K49" s="32">
        <f t="shared" si="39"/>
        <v>1652284</v>
      </c>
      <c r="L49" s="32">
        <f t="shared" si="4"/>
        <v>756390</v>
      </c>
      <c r="M49" s="32">
        <f t="shared" ref="M49" si="40">SUM(M45)</f>
        <v>253454</v>
      </c>
      <c r="N49" s="32">
        <f t="shared" ref="N49:O49" si="41">SUM(N45)</f>
        <v>251409</v>
      </c>
      <c r="O49" s="32">
        <f t="shared" si="41"/>
        <v>251527</v>
      </c>
      <c r="P49" s="32">
        <f t="shared" si="7"/>
        <v>2408674</v>
      </c>
      <c r="Q49" s="32">
        <f t="shared" si="8"/>
        <v>75.001338934855525</v>
      </c>
      <c r="R49" s="90"/>
      <c r="S49" s="90"/>
      <c r="T49" s="90"/>
      <c r="U49" s="90"/>
      <c r="V49" s="90"/>
      <c r="W49" s="90"/>
      <c r="X49" s="90"/>
      <c r="Y49" s="90"/>
    </row>
    <row r="50" spans="1:25" ht="15" customHeight="1" x14ac:dyDescent="0.25">
      <c r="A50" s="111"/>
      <c r="B50" s="111"/>
      <c r="C50" s="111"/>
      <c r="D50" s="111"/>
      <c r="E50" s="111"/>
      <c r="F50" s="111"/>
      <c r="G50" s="111"/>
      <c r="H50" s="69" t="s">
        <v>79</v>
      </c>
      <c r="I50" s="32">
        <f t="shared" ref="I50:K50" si="42">SUM(I49)</f>
        <v>3211508</v>
      </c>
      <c r="J50" s="32">
        <f t="shared" si="42"/>
        <v>3211508</v>
      </c>
      <c r="K50" s="32">
        <f t="shared" si="42"/>
        <v>1652284</v>
      </c>
      <c r="L50" s="32">
        <f t="shared" si="4"/>
        <v>756390</v>
      </c>
      <c r="M50" s="32">
        <f t="shared" ref="M50" si="43">SUM(M49)</f>
        <v>253454</v>
      </c>
      <c r="N50" s="32">
        <f t="shared" ref="N50:O50" si="44">SUM(N49)</f>
        <v>251409</v>
      </c>
      <c r="O50" s="32">
        <f t="shared" si="44"/>
        <v>251527</v>
      </c>
      <c r="P50" s="32">
        <f t="shared" si="7"/>
        <v>2408674</v>
      </c>
      <c r="Q50" s="32">
        <f t="shared" si="8"/>
        <v>75.001338934855525</v>
      </c>
      <c r="R50" s="90"/>
      <c r="S50" s="90"/>
      <c r="T50" s="90"/>
      <c r="U50" s="90"/>
      <c r="V50" s="90"/>
      <c r="W50" s="90"/>
      <c r="X50" s="90"/>
      <c r="Y50" s="90"/>
    </row>
    <row r="51" spans="1:25" ht="15" customHeight="1" x14ac:dyDescent="0.25">
      <c r="A51" s="112"/>
      <c r="B51" s="112"/>
      <c r="C51" s="112"/>
      <c r="D51" s="112"/>
      <c r="E51" s="112"/>
      <c r="F51" s="112"/>
      <c r="G51" s="112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</row>
    <row r="52" spans="1:25" ht="15" customHeight="1" x14ac:dyDescent="0.25">
      <c r="A52" s="53" t="s">
        <v>1</v>
      </c>
      <c r="B52" s="53" t="s">
        <v>1</v>
      </c>
      <c r="C52" s="53" t="s">
        <v>1</v>
      </c>
      <c r="D52" s="53" t="s">
        <v>1</v>
      </c>
      <c r="E52" s="53" t="s">
        <v>1</v>
      </c>
      <c r="F52" s="53" t="s">
        <v>1</v>
      </c>
      <c r="G52" s="53" t="s">
        <v>1</v>
      </c>
      <c r="H52" s="21" t="s">
        <v>1</v>
      </c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</row>
    <row r="53" spans="1:25" ht="15" customHeight="1" x14ac:dyDescent="0.25">
      <c r="A53" s="53" t="s">
        <v>1</v>
      </c>
      <c r="B53" s="53" t="s">
        <v>1</v>
      </c>
      <c r="C53" s="53" t="s">
        <v>1</v>
      </c>
      <c r="D53" s="53" t="s">
        <v>1</v>
      </c>
      <c r="E53" s="53" t="s">
        <v>1</v>
      </c>
      <c r="F53" s="53" t="s">
        <v>1</v>
      </c>
      <c r="G53" s="53" t="s">
        <v>1</v>
      </c>
      <c r="H53" s="66" t="s">
        <v>80</v>
      </c>
      <c r="I53" s="30">
        <f t="shared" ref="I53:K53" si="45">SUM(I45)</f>
        <v>3211508</v>
      </c>
      <c r="J53" s="30">
        <f t="shared" si="45"/>
        <v>3211508</v>
      </c>
      <c r="K53" s="30">
        <f t="shared" si="45"/>
        <v>1652284</v>
      </c>
      <c r="L53" s="30">
        <f t="shared" si="4"/>
        <v>756390</v>
      </c>
      <c r="M53" s="30">
        <f t="shared" ref="M53" si="46">SUM(M45)</f>
        <v>253454</v>
      </c>
      <c r="N53" s="30">
        <f t="shared" ref="N53:O53" si="47">SUM(N45)</f>
        <v>251409</v>
      </c>
      <c r="O53" s="30">
        <f t="shared" si="47"/>
        <v>251527</v>
      </c>
      <c r="P53" s="30">
        <f t="shared" si="7"/>
        <v>2408674</v>
      </c>
      <c r="Q53" s="30">
        <f t="shared" si="8"/>
        <v>75.001338934855525</v>
      </c>
      <c r="R53" s="93"/>
      <c r="S53" s="93"/>
      <c r="T53" s="93"/>
      <c r="U53" s="93"/>
      <c r="V53" s="93"/>
      <c r="W53" s="93"/>
      <c r="X53" s="93"/>
      <c r="Y53" s="93"/>
    </row>
    <row r="54" spans="1:25" ht="15" customHeight="1" x14ac:dyDescent="0.25">
      <c r="A54" s="53" t="s">
        <v>1</v>
      </c>
      <c r="B54" s="53" t="s">
        <v>1</v>
      </c>
      <c r="C54" s="53" t="s">
        <v>1</v>
      </c>
      <c r="D54" s="53" t="s">
        <v>1</v>
      </c>
      <c r="E54" s="53" t="s">
        <v>1</v>
      </c>
      <c r="F54" s="53" t="s">
        <v>1</v>
      </c>
      <c r="G54" s="53" t="s">
        <v>1</v>
      </c>
      <c r="H54" s="65" t="s">
        <v>76</v>
      </c>
      <c r="I54" s="31"/>
      <c r="J54" s="31"/>
      <c r="K54" s="31"/>
      <c r="L54" s="31"/>
      <c r="M54" s="31"/>
      <c r="N54" s="31"/>
      <c r="O54" s="31"/>
      <c r="P54" s="31"/>
      <c r="Q54" s="31"/>
      <c r="R54" s="94"/>
      <c r="S54" s="94"/>
      <c r="T54" s="94"/>
      <c r="U54" s="94"/>
      <c r="V54" s="94"/>
      <c r="W54" s="94"/>
      <c r="X54" s="94"/>
      <c r="Y54" s="94"/>
    </row>
    <row r="55" spans="1:25" ht="15" customHeight="1" x14ac:dyDescent="0.25">
      <c r="A55" s="53" t="s">
        <v>1</v>
      </c>
      <c r="B55" s="53" t="s">
        <v>1</v>
      </c>
      <c r="C55" s="53" t="s">
        <v>1</v>
      </c>
      <c r="D55" s="53" t="s">
        <v>1</v>
      </c>
      <c r="E55" s="53" t="s">
        <v>1</v>
      </c>
      <c r="F55" s="53" t="s">
        <v>1</v>
      </c>
      <c r="G55" s="53" t="s">
        <v>1</v>
      </c>
      <c r="H55" s="70" t="s">
        <v>1</v>
      </c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</row>
    <row r="56" spans="1:25" ht="15" customHeight="1" thickBot="1" x14ac:dyDescent="0.3">
      <c r="A56" s="63" t="s">
        <v>0</v>
      </c>
      <c r="B56" s="63" t="s">
        <v>81</v>
      </c>
      <c r="C56" s="64" t="s">
        <v>1</v>
      </c>
      <c r="D56" s="64" t="s">
        <v>1</v>
      </c>
      <c r="E56" s="65" t="s">
        <v>1</v>
      </c>
      <c r="F56" s="65" t="s">
        <v>1</v>
      </c>
      <c r="G56" s="65" t="s">
        <v>1</v>
      </c>
      <c r="H56" s="65" t="s">
        <v>1</v>
      </c>
      <c r="I56" s="26"/>
      <c r="J56" s="26"/>
      <c r="K56" s="26"/>
      <c r="L56" s="26"/>
      <c r="M56" s="26"/>
      <c r="N56" s="26"/>
      <c r="O56" s="26"/>
      <c r="P56" s="26"/>
      <c r="Q56" s="26"/>
      <c r="R56" s="90"/>
      <c r="S56" s="90"/>
      <c r="T56" s="90"/>
      <c r="U56" s="90"/>
      <c r="V56" s="90"/>
      <c r="W56" s="90"/>
      <c r="X56" s="90"/>
      <c r="Y56" s="90"/>
    </row>
    <row r="57" spans="1:25" ht="45.75" customHeight="1" thickBot="1" x14ac:dyDescent="0.3">
      <c r="A57" s="28" t="s">
        <v>4</v>
      </c>
      <c r="B57" s="28" t="s">
        <v>5</v>
      </c>
      <c r="C57" s="28" t="s">
        <v>6</v>
      </c>
      <c r="D57" s="57" t="s">
        <v>1</v>
      </c>
      <c r="E57" s="28" t="s">
        <v>7</v>
      </c>
      <c r="F57" s="28" t="s">
        <v>8</v>
      </c>
      <c r="G57" s="28" t="s">
        <v>9</v>
      </c>
      <c r="H57" s="28" t="s">
        <v>10</v>
      </c>
      <c r="I57" s="109" t="s">
        <v>3984</v>
      </c>
      <c r="J57" s="109" t="s">
        <v>11</v>
      </c>
      <c r="K57" s="109" t="s">
        <v>3989</v>
      </c>
      <c r="L57" s="109" t="s">
        <v>3985</v>
      </c>
      <c r="M57" s="109" t="s">
        <v>4027</v>
      </c>
      <c r="N57" s="109" t="s">
        <v>3988</v>
      </c>
      <c r="O57" s="109" t="s">
        <v>3986</v>
      </c>
      <c r="P57" s="109" t="s">
        <v>3987</v>
      </c>
      <c r="Q57" s="109" t="s">
        <v>3695</v>
      </c>
      <c r="R57" s="91"/>
      <c r="S57" s="91"/>
      <c r="T57" s="91"/>
      <c r="U57" s="91"/>
      <c r="V57" s="91"/>
      <c r="W57" s="91"/>
      <c r="X57" s="91"/>
      <c r="Y57" s="91"/>
    </row>
    <row r="58" spans="1:25" ht="15" customHeight="1" x14ac:dyDescent="0.25">
      <c r="A58" s="58" t="s">
        <v>1</v>
      </c>
      <c r="B58" s="58" t="s">
        <v>1</v>
      </c>
      <c r="C58" s="58" t="s">
        <v>1</v>
      </c>
      <c r="D58" s="59" t="s">
        <v>1</v>
      </c>
      <c r="E58" s="59" t="s">
        <v>1</v>
      </c>
      <c r="F58" s="60" t="s">
        <v>1</v>
      </c>
      <c r="G58" s="61" t="s">
        <v>1</v>
      </c>
      <c r="H58" s="62" t="s">
        <v>1</v>
      </c>
      <c r="I58" s="29">
        <v>1</v>
      </c>
      <c r="J58" s="29">
        <v>2</v>
      </c>
      <c r="K58" s="29">
        <v>3</v>
      </c>
      <c r="L58" s="29" t="s">
        <v>3478</v>
      </c>
      <c r="M58" s="29">
        <v>5</v>
      </c>
      <c r="N58" s="29">
        <v>6</v>
      </c>
      <c r="O58" s="29">
        <v>7</v>
      </c>
      <c r="P58" s="29" t="s">
        <v>3696</v>
      </c>
      <c r="Q58" s="29">
        <v>9</v>
      </c>
      <c r="R58" s="92"/>
      <c r="S58" s="92"/>
      <c r="T58" s="92"/>
      <c r="U58" s="92"/>
      <c r="V58" s="92"/>
      <c r="W58" s="92"/>
      <c r="X58" s="92"/>
      <c r="Y58" s="92"/>
    </row>
    <row r="59" spans="1:25" ht="15" customHeight="1" x14ac:dyDescent="0.25">
      <c r="A59" s="63" t="s">
        <v>0</v>
      </c>
      <c r="B59" s="63" t="s">
        <v>81</v>
      </c>
      <c r="C59" s="64" t="s">
        <v>13</v>
      </c>
      <c r="D59" s="64" t="s">
        <v>82</v>
      </c>
      <c r="E59" s="65" t="s">
        <v>1</v>
      </c>
      <c r="F59" s="65" t="s">
        <v>1</v>
      </c>
      <c r="G59" s="65" t="s">
        <v>1</v>
      </c>
      <c r="H59" s="65" t="s">
        <v>83</v>
      </c>
      <c r="I59" s="26">
        <v>0</v>
      </c>
      <c r="J59" s="26">
        <v>0</v>
      </c>
      <c r="K59" s="26">
        <v>0</v>
      </c>
      <c r="L59" s="26">
        <f t="shared" si="4"/>
        <v>0</v>
      </c>
      <c r="M59" s="26"/>
      <c r="N59" s="26"/>
      <c r="O59" s="26"/>
      <c r="P59" s="26">
        <f t="shared" si="7"/>
        <v>0</v>
      </c>
      <c r="Q59" s="26" t="str">
        <f t="shared" si="8"/>
        <v>-</v>
      </c>
      <c r="R59" s="90"/>
      <c r="S59" s="90"/>
      <c r="T59" s="90"/>
      <c r="U59" s="90"/>
      <c r="V59" s="90"/>
      <c r="W59" s="90"/>
      <c r="X59" s="90"/>
      <c r="Y59" s="90"/>
    </row>
    <row r="60" spans="1:25" ht="22.5" customHeight="1" x14ac:dyDescent="0.25">
      <c r="A60" s="63" t="s">
        <v>1</v>
      </c>
      <c r="B60" s="63" t="s">
        <v>1</v>
      </c>
      <c r="C60" s="63" t="s">
        <v>1</v>
      </c>
      <c r="D60" s="65" t="s">
        <v>1</v>
      </c>
      <c r="E60" s="65" t="s">
        <v>1</v>
      </c>
      <c r="F60" s="65" t="s">
        <v>1</v>
      </c>
      <c r="G60" s="65" t="s">
        <v>1</v>
      </c>
      <c r="H60" s="66" t="s">
        <v>15</v>
      </c>
      <c r="I60" s="30">
        <f t="shared" ref="I60:K60" si="48">SUM(I61,I69,I71)</f>
        <v>255322</v>
      </c>
      <c r="J60" s="30">
        <f t="shared" si="48"/>
        <v>255322</v>
      </c>
      <c r="K60" s="30">
        <f t="shared" si="48"/>
        <v>162991</v>
      </c>
      <c r="L60" s="30">
        <f>SUM(M60:O60)</f>
        <v>70255</v>
      </c>
      <c r="M60" s="30">
        <f t="shared" ref="M60" si="49">SUM(M61,M69,M71)</f>
        <v>23386</v>
      </c>
      <c r="N60" s="30">
        <f t="shared" ref="N60:O60" si="50">SUM(N61,N69,N71)</f>
        <v>23486</v>
      </c>
      <c r="O60" s="30">
        <f t="shared" si="50"/>
        <v>23383</v>
      </c>
      <c r="P60" s="30">
        <f t="shared" si="7"/>
        <v>233246</v>
      </c>
      <c r="Q60" s="30">
        <f t="shared" si="8"/>
        <v>91.35366321742741</v>
      </c>
      <c r="R60" s="93"/>
      <c r="S60" s="93"/>
      <c r="T60" s="93"/>
      <c r="U60" s="93"/>
      <c r="V60" s="93"/>
      <c r="W60" s="93"/>
      <c r="X60" s="93"/>
      <c r="Y60" s="93"/>
    </row>
    <row r="61" spans="1:25" ht="15" customHeight="1" x14ac:dyDescent="0.25">
      <c r="A61" s="63" t="s">
        <v>0</v>
      </c>
      <c r="B61" s="63" t="s">
        <v>81</v>
      </c>
      <c r="C61" s="63" t="s">
        <v>13</v>
      </c>
      <c r="D61" s="63" t="s">
        <v>82</v>
      </c>
      <c r="E61" s="65" t="s">
        <v>16</v>
      </c>
      <c r="F61" s="65" t="s">
        <v>1</v>
      </c>
      <c r="G61" s="65" t="s">
        <v>1</v>
      </c>
      <c r="H61" s="65" t="s">
        <v>17</v>
      </c>
      <c r="I61" s="31">
        <f t="shared" ref="I61:K61" si="51">SUM(I62,I63)</f>
        <v>231426</v>
      </c>
      <c r="J61" s="31">
        <f t="shared" si="51"/>
        <v>231426</v>
      </c>
      <c r="K61" s="31">
        <f t="shared" si="51"/>
        <v>146881</v>
      </c>
      <c r="L61" s="31">
        <f t="shared" si="4"/>
        <v>63513</v>
      </c>
      <c r="M61" s="31">
        <f t="shared" ref="M61" si="52">SUM(M62,M63)</f>
        <v>21171</v>
      </c>
      <c r="N61" s="31">
        <f t="shared" ref="N61:O61" si="53">SUM(N62,N63)</f>
        <v>21171</v>
      </c>
      <c r="O61" s="31">
        <f t="shared" si="53"/>
        <v>21171</v>
      </c>
      <c r="P61" s="31">
        <f t="shared" si="7"/>
        <v>210394</v>
      </c>
      <c r="Q61" s="31">
        <f t="shared" si="8"/>
        <v>90.911997787629744</v>
      </c>
      <c r="R61" s="94"/>
      <c r="S61" s="94"/>
      <c r="T61" s="94"/>
      <c r="U61" s="94"/>
      <c r="V61" s="94"/>
      <c r="W61" s="94"/>
      <c r="X61" s="94"/>
      <c r="Y61" s="94"/>
    </row>
    <row r="62" spans="1:25" ht="15" customHeight="1" x14ac:dyDescent="0.25">
      <c r="A62" s="64" t="s">
        <v>0</v>
      </c>
      <c r="B62" s="64" t="s">
        <v>81</v>
      </c>
      <c r="C62" s="64" t="s">
        <v>13</v>
      </c>
      <c r="D62" s="64" t="s">
        <v>82</v>
      </c>
      <c r="E62" s="20" t="s">
        <v>19</v>
      </c>
      <c r="F62" s="64"/>
      <c r="G62" s="53" t="s">
        <v>20</v>
      </c>
      <c r="H62" s="53" t="s">
        <v>18</v>
      </c>
      <c r="I62" s="26">
        <v>197564</v>
      </c>
      <c r="J62" s="26">
        <v>197564</v>
      </c>
      <c r="K62" s="26">
        <v>122500</v>
      </c>
      <c r="L62" s="26">
        <f t="shared" si="4"/>
        <v>57000</v>
      </c>
      <c r="M62" s="26">
        <v>19000</v>
      </c>
      <c r="N62" s="26">
        <v>19000</v>
      </c>
      <c r="O62" s="26">
        <v>19000</v>
      </c>
      <c r="P62" s="26">
        <f t="shared" si="7"/>
        <v>179500</v>
      </c>
      <c r="Q62" s="26">
        <f t="shared" si="8"/>
        <v>90.856633799680111</v>
      </c>
      <c r="R62" s="90"/>
      <c r="S62" s="90"/>
      <c r="T62" s="90"/>
      <c r="U62" s="90"/>
      <c r="V62" s="90"/>
      <c r="W62" s="90"/>
      <c r="X62" s="90"/>
      <c r="Y62" s="90"/>
    </row>
    <row r="63" spans="1:25" ht="15" customHeight="1" x14ac:dyDescent="0.25">
      <c r="A63" s="63" t="s">
        <v>0</v>
      </c>
      <c r="B63" s="63" t="s">
        <v>81</v>
      </c>
      <c r="C63" s="63" t="s">
        <v>13</v>
      </c>
      <c r="D63" s="63" t="s">
        <v>82</v>
      </c>
      <c r="E63" s="63" t="s">
        <v>21</v>
      </c>
      <c r="F63" s="64" t="s">
        <v>1</v>
      </c>
      <c r="G63" s="53" t="s">
        <v>1</v>
      </c>
      <c r="H63" s="65" t="s">
        <v>22</v>
      </c>
      <c r="I63" s="31">
        <f t="shared" ref="I63:K63" si="54">SUM(I64:I68)</f>
        <v>33862</v>
      </c>
      <c r="J63" s="31">
        <f t="shared" si="54"/>
        <v>33862</v>
      </c>
      <c r="K63" s="31">
        <f t="shared" si="54"/>
        <v>24381</v>
      </c>
      <c r="L63" s="31">
        <f t="shared" si="4"/>
        <v>6513</v>
      </c>
      <c r="M63" s="31">
        <f t="shared" ref="M63" si="55">SUM(M64:M68)</f>
        <v>2171</v>
      </c>
      <c r="N63" s="31">
        <f t="shared" ref="N63:O63" si="56">SUM(N64:N68)</f>
        <v>2171</v>
      </c>
      <c r="O63" s="31">
        <f t="shared" si="56"/>
        <v>2171</v>
      </c>
      <c r="P63" s="31">
        <f t="shared" si="7"/>
        <v>30894</v>
      </c>
      <c r="Q63" s="31">
        <f t="shared" si="8"/>
        <v>91.235012698600201</v>
      </c>
      <c r="R63" s="94"/>
      <c r="S63" s="94"/>
      <c r="T63" s="94"/>
      <c r="U63" s="94"/>
      <c r="V63" s="94"/>
      <c r="W63" s="94"/>
      <c r="X63" s="94"/>
      <c r="Y63" s="94"/>
    </row>
    <row r="64" spans="1:25" ht="15" customHeight="1" x14ac:dyDescent="0.25">
      <c r="A64" s="64" t="s">
        <v>0</v>
      </c>
      <c r="B64" s="64" t="s">
        <v>81</v>
      </c>
      <c r="C64" s="64" t="s">
        <v>13</v>
      </c>
      <c r="D64" s="64" t="s">
        <v>82</v>
      </c>
      <c r="E64" s="20" t="s">
        <v>23</v>
      </c>
      <c r="F64" s="64" t="s">
        <v>84</v>
      </c>
      <c r="G64" s="53" t="s">
        <v>20</v>
      </c>
      <c r="H64" s="53" t="s">
        <v>85</v>
      </c>
      <c r="I64" s="26">
        <v>5088</v>
      </c>
      <c r="J64" s="26">
        <v>5088</v>
      </c>
      <c r="K64" s="26">
        <v>2597</v>
      </c>
      <c r="L64" s="26">
        <f t="shared" si="4"/>
        <v>1113</v>
      </c>
      <c r="M64" s="26">
        <v>371</v>
      </c>
      <c r="N64" s="26">
        <v>371</v>
      </c>
      <c r="O64" s="26">
        <v>371</v>
      </c>
      <c r="P64" s="26">
        <f t="shared" si="7"/>
        <v>3710</v>
      </c>
      <c r="Q64" s="26">
        <f t="shared" si="8"/>
        <v>72.916666666666657</v>
      </c>
      <c r="R64" s="90"/>
      <c r="S64" s="90"/>
      <c r="T64" s="90"/>
      <c r="U64" s="90"/>
      <c r="V64" s="90"/>
      <c r="W64" s="90"/>
      <c r="X64" s="90"/>
      <c r="Y64" s="90"/>
    </row>
    <row r="65" spans="1:25" ht="15" customHeight="1" x14ac:dyDescent="0.25">
      <c r="A65" s="64" t="s">
        <v>0</v>
      </c>
      <c r="B65" s="64" t="s">
        <v>81</v>
      </c>
      <c r="C65" s="64" t="s">
        <v>13</v>
      </c>
      <c r="D65" s="64" t="s">
        <v>82</v>
      </c>
      <c r="E65" s="20" t="s">
        <v>23</v>
      </c>
      <c r="F65" s="64" t="s">
        <v>86</v>
      </c>
      <c r="G65" s="53" t="s">
        <v>20</v>
      </c>
      <c r="H65" s="53" t="s">
        <v>25</v>
      </c>
      <c r="I65" s="26">
        <v>17700</v>
      </c>
      <c r="J65" s="26">
        <v>17700</v>
      </c>
      <c r="K65" s="26">
        <v>10800</v>
      </c>
      <c r="L65" s="26">
        <f t="shared" si="4"/>
        <v>5400</v>
      </c>
      <c r="M65" s="26">
        <v>1800</v>
      </c>
      <c r="N65" s="26">
        <v>1800</v>
      </c>
      <c r="O65" s="26">
        <v>1800</v>
      </c>
      <c r="P65" s="26">
        <f t="shared" si="7"/>
        <v>16200</v>
      </c>
      <c r="Q65" s="26">
        <f t="shared" si="8"/>
        <v>91.525423728813564</v>
      </c>
      <c r="R65" s="90"/>
      <c r="S65" s="90"/>
      <c r="T65" s="90"/>
      <c r="U65" s="90"/>
      <c r="V65" s="90"/>
      <c r="W65" s="90"/>
      <c r="X65" s="90"/>
      <c r="Y65" s="90"/>
    </row>
    <row r="66" spans="1:25" ht="15" customHeight="1" x14ac:dyDescent="0.25">
      <c r="A66" s="64" t="s">
        <v>0</v>
      </c>
      <c r="B66" s="64" t="s">
        <v>81</v>
      </c>
      <c r="C66" s="64" t="s">
        <v>13</v>
      </c>
      <c r="D66" s="64" t="s">
        <v>82</v>
      </c>
      <c r="E66" s="20" t="s">
        <v>23</v>
      </c>
      <c r="F66" s="64" t="s">
        <v>87</v>
      </c>
      <c r="G66" s="53" t="s">
        <v>20</v>
      </c>
      <c r="H66" s="53" t="s">
        <v>27</v>
      </c>
      <c r="I66" s="26">
        <v>3664</v>
      </c>
      <c r="J66" s="26">
        <v>3664</v>
      </c>
      <c r="K66" s="26">
        <v>3664</v>
      </c>
      <c r="L66" s="26">
        <f t="shared" si="4"/>
        <v>0</v>
      </c>
      <c r="M66" s="26"/>
      <c r="N66" s="26"/>
      <c r="O66" s="26"/>
      <c r="P66" s="26">
        <f t="shared" si="7"/>
        <v>3664</v>
      </c>
      <c r="Q66" s="26">
        <f t="shared" si="8"/>
        <v>100</v>
      </c>
      <c r="R66" s="90"/>
      <c r="S66" s="90"/>
      <c r="T66" s="90"/>
      <c r="U66" s="90"/>
      <c r="V66" s="90"/>
      <c r="W66" s="90"/>
      <c r="X66" s="90"/>
      <c r="Y66" s="90"/>
    </row>
    <row r="67" spans="1:25" ht="15" customHeight="1" x14ac:dyDescent="0.25">
      <c r="A67" s="64" t="s">
        <v>0</v>
      </c>
      <c r="B67" s="64" t="s">
        <v>81</v>
      </c>
      <c r="C67" s="64" t="s">
        <v>13</v>
      </c>
      <c r="D67" s="64" t="s">
        <v>82</v>
      </c>
      <c r="E67" s="20" t="s">
        <v>23</v>
      </c>
      <c r="F67" s="64" t="s">
        <v>88</v>
      </c>
      <c r="G67" s="53" t="s">
        <v>20</v>
      </c>
      <c r="H67" s="53" t="s">
        <v>89</v>
      </c>
      <c r="I67" s="26">
        <v>0</v>
      </c>
      <c r="J67" s="26">
        <v>0</v>
      </c>
      <c r="K67" s="26">
        <v>0</v>
      </c>
      <c r="L67" s="26">
        <f t="shared" si="4"/>
        <v>0</v>
      </c>
      <c r="M67" s="26"/>
      <c r="N67" s="26"/>
      <c r="O67" s="26"/>
      <c r="P67" s="26">
        <f t="shared" si="7"/>
        <v>0</v>
      </c>
      <c r="Q67" s="26" t="str">
        <f t="shared" si="8"/>
        <v>-</v>
      </c>
      <c r="R67" s="90"/>
      <c r="S67" s="90"/>
      <c r="T67" s="90"/>
      <c r="U67" s="90"/>
      <c r="V67" s="90"/>
      <c r="W67" s="90"/>
      <c r="X67" s="90"/>
      <c r="Y67" s="90"/>
    </row>
    <row r="68" spans="1:25" ht="15" customHeight="1" x14ac:dyDescent="0.25">
      <c r="A68" s="64" t="s">
        <v>0</v>
      </c>
      <c r="B68" s="64" t="s">
        <v>81</v>
      </c>
      <c r="C68" s="64" t="s">
        <v>13</v>
      </c>
      <c r="D68" s="64" t="s">
        <v>82</v>
      </c>
      <c r="E68" s="20" t="s">
        <v>23</v>
      </c>
      <c r="F68" s="64" t="s">
        <v>90</v>
      </c>
      <c r="G68" s="53" t="s">
        <v>20</v>
      </c>
      <c r="H68" s="53" t="s">
        <v>29</v>
      </c>
      <c r="I68" s="26">
        <v>7410</v>
      </c>
      <c r="J68" s="26">
        <v>7410</v>
      </c>
      <c r="K68" s="26">
        <v>7320</v>
      </c>
      <c r="L68" s="26">
        <f t="shared" si="4"/>
        <v>0</v>
      </c>
      <c r="M68" s="26"/>
      <c r="N68" s="26"/>
      <c r="O68" s="26"/>
      <c r="P68" s="26">
        <f t="shared" si="7"/>
        <v>7320</v>
      </c>
      <c r="Q68" s="26">
        <f t="shared" si="8"/>
        <v>98.785425101214571</v>
      </c>
      <c r="R68" s="90"/>
      <c r="S68" s="90"/>
      <c r="T68" s="90"/>
      <c r="U68" s="90"/>
      <c r="V68" s="90"/>
      <c r="W68" s="90"/>
      <c r="X68" s="90"/>
      <c r="Y68" s="90"/>
    </row>
    <row r="69" spans="1:25" ht="15" customHeight="1" x14ac:dyDescent="0.25">
      <c r="A69" s="63" t="s">
        <v>0</v>
      </c>
      <c r="B69" s="63" t="s">
        <v>81</v>
      </c>
      <c r="C69" s="63" t="s">
        <v>13</v>
      </c>
      <c r="D69" s="63" t="s">
        <v>82</v>
      </c>
      <c r="E69" s="65" t="s">
        <v>30</v>
      </c>
      <c r="F69" s="65" t="s">
        <v>1</v>
      </c>
      <c r="G69" s="65" t="s">
        <v>1</v>
      </c>
      <c r="H69" s="65" t="s">
        <v>31</v>
      </c>
      <c r="I69" s="31">
        <f t="shared" ref="I69:K69" si="57">SUM(I70)</f>
        <v>20744</v>
      </c>
      <c r="J69" s="31">
        <f t="shared" si="57"/>
        <v>20744</v>
      </c>
      <c r="K69" s="31">
        <f t="shared" si="57"/>
        <v>13800</v>
      </c>
      <c r="L69" s="31">
        <f t="shared" si="4"/>
        <v>6000</v>
      </c>
      <c r="M69" s="31">
        <f t="shared" ref="M69" si="58">SUM(M70)</f>
        <v>2000</v>
      </c>
      <c r="N69" s="31">
        <f t="shared" ref="N69:O69" si="59">SUM(N70)</f>
        <v>2000</v>
      </c>
      <c r="O69" s="31">
        <f t="shared" si="59"/>
        <v>2000</v>
      </c>
      <c r="P69" s="31">
        <f t="shared" si="7"/>
        <v>19800</v>
      </c>
      <c r="Q69" s="31">
        <f t="shared" si="8"/>
        <v>95.449286540686458</v>
      </c>
      <c r="R69" s="94"/>
      <c r="S69" s="94"/>
      <c r="T69" s="94"/>
      <c r="U69" s="94"/>
      <c r="V69" s="94"/>
      <c r="W69" s="94"/>
      <c r="X69" s="94"/>
      <c r="Y69" s="94"/>
    </row>
    <row r="70" spans="1:25" ht="15" customHeight="1" x14ac:dyDescent="0.25">
      <c r="A70" s="64" t="s">
        <v>0</v>
      </c>
      <c r="B70" s="64" t="s">
        <v>81</v>
      </c>
      <c r="C70" s="64" t="s">
        <v>13</v>
      </c>
      <c r="D70" s="64" t="s">
        <v>82</v>
      </c>
      <c r="E70" s="20" t="s">
        <v>33</v>
      </c>
      <c r="F70" s="64"/>
      <c r="G70" s="53" t="s">
        <v>20</v>
      </c>
      <c r="H70" s="53" t="s">
        <v>32</v>
      </c>
      <c r="I70" s="26">
        <v>20744</v>
      </c>
      <c r="J70" s="26">
        <v>20744</v>
      </c>
      <c r="K70" s="26">
        <v>13800</v>
      </c>
      <c r="L70" s="26">
        <f t="shared" si="4"/>
        <v>6000</v>
      </c>
      <c r="M70" s="26">
        <v>2000</v>
      </c>
      <c r="N70" s="26">
        <v>2000</v>
      </c>
      <c r="O70" s="26">
        <v>2000</v>
      </c>
      <c r="P70" s="26">
        <f t="shared" si="7"/>
        <v>19800</v>
      </c>
      <c r="Q70" s="26">
        <f t="shared" si="8"/>
        <v>95.449286540686458</v>
      </c>
      <c r="R70" s="90"/>
      <c r="S70" s="90"/>
      <c r="T70" s="90"/>
      <c r="U70" s="90"/>
      <c r="V70" s="90"/>
      <c r="W70" s="90"/>
      <c r="X70" s="90"/>
      <c r="Y70" s="90"/>
    </row>
    <row r="71" spans="1:25" ht="15" customHeight="1" x14ac:dyDescent="0.25">
      <c r="A71" s="63" t="s">
        <v>0</v>
      </c>
      <c r="B71" s="63" t="s">
        <v>81</v>
      </c>
      <c r="C71" s="63" t="s">
        <v>13</v>
      </c>
      <c r="D71" s="63" t="s">
        <v>82</v>
      </c>
      <c r="E71" s="65" t="s">
        <v>34</v>
      </c>
      <c r="F71" s="65" t="s">
        <v>1</v>
      </c>
      <c r="G71" s="65" t="s">
        <v>1</v>
      </c>
      <c r="H71" s="65" t="s">
        <v>35</v>
      </c>
      <c r="I71" s="31">
        <f t="shared" ref="I71:K71" si="60">SUM(I72:I73)</f>
        <v>3152</v>
      </c>
      <c r="J71" s="31">
        <f t="shared" si="60"/>
        <v>3152</v>
      </c>
      <c r="K71" s="31">
        <f t="shared" si="60"/>
        <v>2310</v>
      </c>
      <c r="L71" s="31">
        <f t="shared" si="4"/>
        <v>742</v>
      </c>
      <c r="M71" s="31">
        <f t="shared" ref="M71" si="61">SUM(M72:M73)</f>
        <v>215</v>
      </c>
      <c r="N71" s="31">
        <f t="shared" ref="N71:O71" si="62">SUM(N72:N73)</f>
        <v>315</v>
      </c>
      <c r="O71" s="31">
        <f t="shared" si="62"/>
        <v>212</v>
      </c>
      <c r="P71" s="31">
        <f t="shared" si="7"/>
        <v>3052</v>
      </c>
      <c r="Q71" s="31">
        <f t="shared" si="8"/>
        <v>96.827411167512693</v>
      </c>
      <c r="R71" s="94"/>
      <c r="S71" s="94"/>
      <c r="T71" s="94"/>
      <c r="U71" s="94"/>
      <c r="V71" s="94"/>
      <c r="W71" s="94"/>
      <c r="X71" s="94"/>
      <c r="Y71" s="94"/>
    </row>
    <row r="72" spans="1:25" ht="15" customHeight="1" x14ac:dyDescent="0.25">
      <c r="A72" s="64" t="s">
        <v>0</v>
      </c>
      <c r="B72" s="64" t="s">
        <v>81</v>
      </c>
      <c r="C72" s="64" t="s">
        <v>13</v>
      </c>
      <c r="D72" s="64" t="s">
        <v>82</v>
      </c>
      <c r="E72" s="20" t="s">
        <v>38</v>
      </c>
      <c r="F72" s="64"/>
      <c r="G72" s="53" t="s">
        <v>20</v>
      </c>
      <c r="H72" s="53" t="s">
        <v>37</v>
      </c>
      <c r="I72" s="26">
        <v>500</v>
      </c>
      <c r="J72" s="26">
        <v>500</v>
      </c>
      <c r="K72" s="26">
        <v>500</v>
      </c>
      <c r="L72" s="26">
        <f t="shared" si="4"/>
        <v>0</v>
      </c>
      <c r="M72" s="26"/>
      <c r="N72" s="26"/>
      <c r="O72" s="26"/>
      <c r="P72" s="26">
        <f t="shared" si="7"/>
        <v>500</v>
      </c>
      <c r="Q72" s="26">
        <f t="shared" si="8"/>
        <v>100</v>
      </c>
      <c r="R72" s="90"/>
      <c r="S72" s="90"/>
      <c r="T72" s="90"/>
      <c r="U72" s="90"/>
      <c r="V72" s="90"/>
      <c r="W72" s="90"/>
      <c r="X72" s="90"/>
      <c r="Y72" s="90"/>
    </row>
    <row r="73" spans="1:25" ht="15" customHeight="1" x14ac:dyDescent="0.25">
      <c r="A73" s="63" t="s">
        <v>0</v>
      </c>
      <c r="B73" s="63" t="s">
        <v>81</v>
      </c>
      <c r="C73" s="63" t="s">
        <v>13</v>
      </c>
      <c r="D73" s="63" t="s">
        <v>82</v>
      </c>
      <c r="E73" s="63" t="s">
        <v>39</v>
      </c>
      <c r="F73" s="64" t="s">
        <v>1</v>
      </c>
      <c r="G73" s="53" t="s">
        <v>1</v>
      </c>
      <c r="H73" s="65" t="s">
        <v>40</v>
      </c>
      <c r="I73" s="31">
        <f t="shared" ref="I73:K73" si="63">SUM(I74:I76)</f>
        <v>2652</v>
      </c>
      <c r="J73" s="31">
        <f t="shared" si="63"/>
        <v>2652</v>
      </c>
      <c r="K73" s="31">
        <f t="shared" si="63"/>
        <v>1810</v>
      </c>
      <c r="L73" s="31">
        <f t="shared" si="4"/>
        <v>742</v>
      </c>
      <c r="M73" s="31">
        <f t="shared" ref="M73" si="64">SUM(M74:M76)</f>
        <v>215</v>
      </c>
      <c r="N73" s="31">
        <f t="shared" ref="N73:O73" si="65">SUM(N74:N76)</f>
        <v>315</v>
      </c>
      <c r="O73" s="31">
        <f t="shared" si="65"/>
        <v>212</v>
      </c>
      <c r="P73" s="31">
        <f t="shared" si="7"/>
        <v>2552</v>
      </c>
      <c r="Q73" s="31">
        <f t="shared" si="8"/>
        <v>96.229260935143287</v>
      </c>
      <c r="R73" s="94"/>
      <c r="S73" s="94"/>
      <c r="T73" s="94"/>
      <c r="U73" s="94"/>
      <c r="V73" s="94"/>
      <c r="W73" s="94"/>
      <c r="X73" s="94"/>
      <c r="Y73" s="94"/>
    </row>
    <row r="74" spans="1:25" ht="15" customHeight="1" x14ac:dyDescent="0.25">
      <c r="A74" s="64" t="s">
        <v>0</v>
      </c>
      <c r="B74" s="64" t="s">
        <v>81</v>
      </c>
      <c r="C74" s="64" t="s">
        <v>13</v>
      </c>
      <c r="D74" s="64" t="s">
        <v>82</v>
      </c>
      <c r="E74" s="20" t="s">
        <v>41</v>
      </c>
      <c r="F74" s="64"/>
      <c r="G74" s="53" t="s">
        <v>20</v>
      </c>
      <c r="H74" s="53" t="s">
        <v>40</v>
      </c>
      <c r="I74" s="26">
        <v>1900</v>
      </c>
      <c r="J74" s="26">
        <v>1900</v>
      </c>
      <c r="K74" s="26">
        <v>1340</v>
      </c>
      <c r="L74" s="26">
        <f t="shared" si="4"/>
        <v>560</v>
      </c>
      <c r="M74" s="26">
        <v>150</v>
      </c>
      <c r="N74" s="26">
        <v>250</v>
      </c>
      <c r="O74" s="26">
        <v>160</v>
      </c>
      <c r="P74" s="26">
        <f t="shared" si="7"/>
        <v>1900</v>
      </c>
      <c r="Q74" s="26">
        <f t="shared" si="8"/>
        <v>100</v>
      </c>
      <c r="R74" s="90"/>
      <c r="S74" s="90"/>
      <c r="T74" s="90"/>
      <c r="U74" s="90"/>
      <c r="V74" s="90"/>
      <c r="W74" s="90"/>
      <c r="X74" s="90"/>
      <c r="Y74" s="90"/>
    </row>
    <row r="75" spans="1:25" ht="15" customHeight="1" x14ac:dyDescent="0.25">
      <c r="A75" s="64" t="s">
        <v>0</v>
      </c>
      <c r="B75" s="64" t="s">
        <v>81</v>
      </c>
      <c r="C75" s="64" t="s">
        <v>13</v>
      </c>
      <c r="D75" s="64" t="s">
        <v>82</v>
      </c>
      <c r="E75" s="20" t="s">
        <v>41</v>
      </c>
      <c r="F75" s="64" t="s">
        <v>91</v>
      </c>
      <c r="G75" s="53" t="s">
        <v>20</v>
      </c>
      <c r="H75" s="53" t="s">
        <v>49</v>
      </c>
      <c r="I75" s="26">
        <v>652</v>
      </c>
      <c r="J75" s="26">
        <v>652</v>
      </c>
      <c r="K75" s="26">
        <v>470</v>
      </c>
      <c r="L75" s="26">
        <f t="shared" si="4"/>
        <v>182</v>
      </c>
      <c r="M75" s="26">
        <v>65</v>
      </c>
      <c r="N75" s="26">
        <v>65</v>
      </c>
      <c r="O75" s="26">
        <v>52</v>
      </c>
      <c r="P75" s="26">
        <f t="shared" si="7"/>
        <v>652</v>
      </c>
      <c r="Q75" s="26">
        <f t="shared" si="8"/>
        <v>100</v>
      </c>
      <c r="R75" s="90"/>
      <c r="S75" s="90"/>
      <c r="T75" s="90"/>
      <c r="U75" s="90"/>
      <c r="V75" s="90"/>
      <c r="W75" s="90"/>
      <c r="X75" s="90"/>
      <c r="Y75" s="90"/>
    </row>
    <row r="76" spans="1:25" ht="22.5" customHeight="1" x14ac:dyDescent="0.25">
      <c r="A76" s="64" t="s">
        <v>0</v>
      </c>
      <c r="B76" s="64" t="s">
        <v>81</v>
      </c>
      <c r="C76" s="64" t="s">
        <v>13</v>
      </c>
      <c r="D76" s="64" t="s">
        <v>82</v>
      </c>
      <c r="E76" s="20" t="s">
        <v>41</v>
      </c>
      <c r="F76" s="64" t="s">
        <v>92</v>
      </c>
      <c r="G76" s="53" t="s">
        <v>20</v>
      </c>
      <c r="H76" s="53" t="s">
        <v>55</v>
      </c>
      <c r="I76" s="26">
        <v>100</v>
      </c>
      <c r="J76" s="26">
        <v>100</v>
      </c>
      <c r="K76" s="26">
        <v>0</v>
      </c>
      <c r="L76" s="26">
        <f t="shared" si="4"/>
        <v>0</v>
      </c>
      <c r="M76" s="26"/>
      <c r="N76" s="26"/>
      <c r="O76" s="26"/>
      <c r="P76" s="26">
        <f t="shared" si="7"/>
        <v>0</v>
      </c>
      <c r="Q76" s="26">
        <f t="shared" si="8"/>
        <v>0</v>
      </c>
      <c r="R76" s="90"/>
      <c r="S76" s="90"/>
      <c r="T76" s="90"/>
      <c r="U76" s="90"/>
      <c r="V76" s="90"/>
      <c r="W76" s="90"/>
      <c r="X76" s="90"/>
      <c r="Y76" s="90"/>
    </row>
    <row r="77" spans="1:25" ht="22.5" customHeight="1" x14ac:dyDescent="0.25">
      <c r="A77" s="63" t="s">
        <v>1</v>
      </c>
      <c r="B77" s="63" t="s">
        <v>1</v>
      </c>
      <c r="C77" s="63" t="s">
        <v>1</v>
      </c>
      <c r="D77" s="65" t="s">
        <v>1</v>
      </c>
      <c r="E77" s="65" t="s">
        <v>1</v>
      </c>
      <c r="F77" s="65" t="s">
        <v>1</v>
      </c>
      <c r="G77" s="65" t="s">
        <v>1</v>
      </c>
      <c r="H77" s="66" t="s">
        <v>56</v>
      </c>
      <c r="I77" s="30">
        <f t="shared" ref="I77:K78" si="66">SUM(I78)</f>
        <v>100</v>
      </c>
      <c r="J77" s="30">
        <f t="shared" si="66"/>
        <v>100</v>
      </c>
      <c r="K77" s="30">
        <f t="shared" si="66"/>
        <v>0</v>
      </c>
      <c r="L77" s="30">
        <f t="shared" si="4"/>
        <v>0</v>
      </c>
      <c r="M77" s="30">
        <f t="shared" ref="M77:M78" si="67">SUM(M78)</f>
        <v>0</v>
      </c>
      <c r="N77" s="30">
        <f t="shared" ref="N77:O78" si="68">SUM(N78)</f>
        <v>0</v>
      </c>
      <c r="O77" s="30">
        <f t="shared" si="68"/>
        <v>0</v>
      </c>
      <c r="P77" s="30">
        <f t="shared" si="7"/>
        <v>0</v>
      </c>
      <c r="Q77" s="30">
        <f t="shared" si="8"/>
        <v>0</v>
      </c>
      <c r="R77" s="93"/>
      <c r="S77" s="93"/>
      <c r="T77" s="93"/>
      <c r="U77" s="93"/>
      <c r="V77" s="93"/>
      <c r="W77" s="93"/>
      <c r="X77" s="93"/>
      <c r="Y77" s="93"/>
    </row>
    <row r="78" spans="1:25" ht="15" customHeight="1" x14ac:dyDescent="0.25">
      <c r="A78" s="63" t="s">
        <v>0</v>
      </c>
      <c r="B78" s="63" t="s">
        <v>81</v>
      </c>
      <c r="C78" s="63" t="s">
        <v>13</v>
      </c>
      <c r="D78" s="63" t="s">
        <v>82</v>
      </c>
      <c r="E78" s="65" t="s">
        <v>57</v>
      </c>
      <c r="F78" s="65" t="s">
        <v>1</v>
      </c>
      <c r="G78" s="65" t="s">
        <v>1</v>
      </c>
      <c r="H78" s="65" t="s">
        <v>58</v>
      </c>
      <c r="I78" s="31">
        <f t="shared" si="66"/>
        <v>100</v>
      </c>
      <c r="J78" s="31">
        <f t="shared" si="66"/>
        <v>100</v>
      </c>
      <c r="K78" s="31">
        <f t="shared" si="66"/>
        <v>0</v>
      </c>
      <c r="L78" s="31">
        <f t="shared" si="4"/>
        <v>0</v>
      </c>
      <c r="M78" s="31">
        <f t="shared" si="67"/>
        <v>0</v>
      </c>
      <c r="N78" s="31">
        <f t="shared" si="68"/>
        <v>0</v>
      </c>
      <c r="O78" s="31">
        <f t="shared" si="68"/>
        <v>0</v>
      </c>
      <c r="P78" s="31">
        <f t="shared" si="7"/>
        <v>0</v>
      </c>
      <c r="Q78" s="31">
        <f t="shared" si="8"/>
        <v>0</v>
      </c>
      <c r="R78" s="94"/>
      <c r="S78" s="94"/>
      <c r="T78" s="94"/>
      <c r="U78" s="94"/>
      <c r="V78" s="94"/>
      <c r="W78" s="94"/>
      <c r="X78" s="94"/>
      <c r="Y78" s="94"/>
    </row>
    <row r="79" spans="1:25" ht="15" customHeight="1" x14ac:dyDescent="0.25">
      <c r="A79" s="64" t="s">
        <v>0</v>
      </c>
      <c r="B79" s="64" t="s">
        <v>81</v>
      </c>
      <c r="C79" s="64" t="s">
        <v>13</v>
      </c>
      <c r="D79" s="64" t="s">
        <v>82</v>
      </c>
      <c r="E79" s="20" t="s">
        <v>68</v>
      </c>
      <c r="F79" s="64"/>
      <c r="G79" s="53" t="s">
        <v>20</v>
      </c>
      <c r="H79" s="53" t="s">
        <v>67</v>
      </c>
      <c r="I79" s="26">
        <v>100</v>
      </c>
      <c r="J79" s="26">
        <v>100</v>
      </c>
      <c r="K79" s="26">
        <v>0</v>
      </c>
      <c r="L79" s="26">
        <f t="shared" si="4"/>
        <v>0</v>
      </c>
      <c r="M79" s="26"/>
      <c r="N79" s="26"/>
      <c r="O79" s="26"/>
      <c r="P79" s="26">
        <f t="shared" si="7"/>
        <v>0</v>
      </c>
      <c r="Q79" s="26">
        <f t="shared" si="8"/>
        <v>0</v>
      </c>
      <c r="R79" s="90"/>
      <c r="S79" s="90"/>
      <c r="T79" s="90"/>
      <c r="U79" s="90"/>
      <c r="V79" s="90"/>
      <c r="W79" s="90"/>
      <c r="X79" s="90"/>
      <c r="Y79" s="90"/>
    </row>
    <row r="80" spans="1:25" ht="22.5" customHeight="1" x14ac:dyDescent="0.25">
      <c r="A80" s="63" t="s">
        <v>1</v>
      </c>
      <c r="B80" s="63" t="s">
        <v>1</v>
      </c>
      <c r="C80" s="63" t="s">
        <v>1</v>
      </c>
      <c r="D80" s="65" t="s">
        <v>1</v>
      </c>
      <c r="E80" s="65" t="s">
        <v>1</v>
      </c>
      <c r="F80" s="65" t="s">
        <v>1</v>
      </c>
      <c r="G80" s="65" t="s">
        <v>1</v>
      </c>
      <c r="H80" s="66" t="s">
        <v>69</v>
      </c>
      <c r="I80" s="30">
        <f t="shared" ref="I80:K81" si="69">SUM(I81)</f>
        <v>1840</v>
      </c>
      <c r="J80" s="30">
        <f t="shared" si="69"/>
        <v>1840</v>
      </c>
      <c r="K80" s="30">
        <f t="shared" si="69"/>
        <v>1840</v>
      </c>
      <c r="L80" s="30">
        <f t="shared" ref="L80:L143" si="70">SUM(M80:O80)</f>
        <v>0</v>
      </c>
      <c r="M80" s="30">
        <f t="shared" ref="M80:M81" si="71">SUM(M81)</f>
        <v>0</v>
      </c>
      <c r="N80" s="30">
        <f t="shared" ref="N80:O81" si="72">SUM(N81)</f>
        <v>0</v>
      </c>
      <c r="O80" s="30">
        <f t="shared" si="72"/>
        <v>0</v>
      </c>
      <c r="P80" s="30">
        <f t="shared" ref="P80:P143" si="73">K80+L80</f>
        <v>1840</v>
      </c>
      <c r="Q80" s="30">
        <f t="shared" ref="Q80:Q143" si="74">IF(J80=0,"-",P80/J80*100)</f>
        <v>100</v>
      </c>
      <c r="R80" s="93"/>
      <c r="S80" s="93"/>
      <c r="T80" s="93"/>
      <c r="U80" s="93"/>
      <c r="V80" s="93"/>
      <c r="W80" s="93"/>
      <c r="X80" s="93"/>
      <c r="Y80" s="93"/>
    </row>
    <row r="81" spans="1:25" ht="15" customHeight="1" x14ac:dyDescent="0.25">
      <c r="A81" s="63" t="s">
        <v>0</v>
      </c>
      <c r="B81" s="63" t="s">
        <v>81</v>
      </c>
      <c r="C81" s="63" t="s">
        <v>13</v>
      </c>
      <c r="D81" s="63" t="s">
        <v>82</v>
      </c>
      <c r="E81" s="65" t="s">
        <v>70</v>
      </c>
      <c r="F81" s="65" t="s">
        <v>1</v>
      </c>
      <c r="G81" s="65" t="s">
        <v>1</v>
      </c>
      <c r="H81" s="65" t="s">
        <v>71</v>
      </c>
      <c r="I81" s="31">
        <f t="shared" si="69"/>
        <v>1840</v>
      </c>
      <c r="J81" s="31">
        <f t="shared" si="69"/>
        <v>1840</v>
      </c>
      <c r="K81" s="31">
        <f t="shared" si="69"/>
        <v>1840</v>
      </c>
      <c r="L81" s="31">
        <f t="shared" si="70"/>
        <v>0</v>
      </c>
      <c r="M81" s="31">
        <f t="shared" si="71"/>
        <v>0</v>
      </c>
      <c r="N81" s="31">
        <f t="shared" si="72"/>
        <v>0</v>
      </c>
      <c r="O81" s="31">
        <f t="shared" si="72"/>
        <v>0</v>
      </c>
      <c r="P81" s="31">
        <f t="shared" si="73"/>
        <v>1840</v>
      </c>
      <c r="Q81" s="31">
        <f t="shared" si="74"/>
        <v>100</v>
      </c>
      <c r="R81" s="94"/>
      <c r="S81" s="94"/>
      <c r="T81" s="94"/>
      <c r="U81" s="94"/>
      <c r="V81" s="94"/>
      <c r="W81" s="94"/>
      <c r="X81" s="94"/>
      <c r="Y81" s="94"/>
    </row>
    <row r="82" spans="1:25" ht="15" customHeight="1" x14ac:dyDescent="0.25">
      <c r="A82" s="64" t="s">
        <v>0</v>
      </c>
      <c r="B82" s="64" t="s">
        <v>81</v>
      </c>
      <c r="C82" s="64" t="s">
        <v>13</v>
      </c>
      <c r="D82" s="64" t="s">
        <v>82</v>
      </c>
      <c r="E82" s="20" t="s">
        <v>74</v>
      </c>
      <c r="F82" s="64"/>
      <c r="G82" s="53" t="s">
        <v>20</v>
      </c>
      <c r="H82" s="53" t="s">
        <v>73</v>
      </c>
      <c r="I82" s="26">
        <v>1840</v>
      </c>
      <c r="J82" s="26">
        <v>1840</v>
      </c>
      <c r="K82" s="26">
        <v>1840</v>
      </c>
      <c r="L82" s="26">
        <f t="shared" si="70"/>
        <v>0</v>
      </c>
      <c r="M82" s="26"/>
      <c r="N82" s="26"/>
      <c r="O82" s="26"/>
      <c r="P82" s="26">
        <f t="shared" si="73"/>
        <v>1840</v>
      </c>
      <c r="Q82" s="26">
        <f t="shared" si="74"/>
        <v>100</v>
      </c>
      <c r="R82" s="90"/>
      <c r="S82" s="90"/>
      <c r="T82" s="90"/>
      <c r="U82" s="90"/>
      <c r="V82" s="90"/>
      <c r="W82" s="90"/>
      <c r="X82" s="90"/>
      <c r="Y82" s="90"/>
    </row>
    <row r="83" spans="1:25" ht="22.5" customHeight="1" x14ac:dyDescent="0.25">
      <c r="A83" s="53" t="s">
        <v>1</v>
      </c>
      <c r="B83" s="53" t="s">
        <v>1</v>
      </c>
      <c r="C83" s="53" t="s">
        <v>1</v>
      </c>
      <c r="D83" s="53" t="s">
        <v>1</v>
      </c>
      <c r="E83" s="53" t="s">
        <v>1</v>
      </c>
      <c r="F83" s="53" t="s">
        <v>1</v>
      </c>
      <c r="G83" s="53" t="s">
        <v>1</v>
      </c>
      <c r="H83" s="66" t="s">
        <v>93</v>
      </c>
      <c r="I83" s="30">
        <f t="shared" ref="I83:K83" si="75">SUM(I60,I77,I80)</f>
        <v>257262</v>
      </c>
      <c r="J83" s="30">
        <f t="shared" si="75"/>
        <v>257262</v>
      </c>
      <c r="K83" s="30">
        <f t="shared" si="75"/>
        <v>164831</v>
      </c>
      <c r="L83" s="30">
        <f t="shared" si="70"/>
        <v>70255</v>
      </c>
      <c r="M83" s="30">
        <f t="shared" ref="M83" si="76">SUM(M60,M77,M80)</f>
        <v>23386</v>
      </c>
      <c r="N83" s="30">
        <f t="shared" ref="N83:O83" si="77">SUM(N60,N77,N80)</f>
        <v>23486</v>
      </c>
      <c r="O83" s="30">
        <f t="shared" si="77"/>
        <v>23383</v>
      </c>
      <c r="P83" s="30">
        <f t="shared" si="73"/>
        <v>235086</v>
      </c>
      <c r="Q83" s="30">
        <f t="shared" si="74"/>
        <v>91.379993936142924</v>
      </c>
      <c r="R83" s="93"/>
      <c r="S83" s="93"/>
      <c r="T83" s="93"/>
      <c r="U83" s="93"/>
      <c r="V83" s="93"/>
      <c r="W83" s="93"/>
      <c r="X83" s="93"/>
      <c r="Y83" s="93"/>
    </row>
    <row r="84" spans="1:25" ht="15" customHeight="1" thickBot="1" x14ac:dyDescent="0.3">
      <c r="A84" s="53" t="s">
        <v>1</v>
      </c>
      <c r="B84" s="53" t="s">
        <v>1</v>
      </c>
      <c r="C84" s="53" t="s">
        <v>1</v>
      </c>
      <c r="D84" s="53" t="s">
        <v>1</v>
      </c>
      <c r="E84" s="53" t="s">
        <v>1</v>
      </c>
      <c r="F84" s="53" t="s">
        <v>1</v>
      </c>
      <c r="G84" s="53" t="s">
        <v>1</v>
      </c>
      <c r="H84" s="65" t="s">
        <v>76</v>
      </c>
      <c r="I84" s="31"/>
      <c r="J84" s="31"/>
      <c r="K84" s="31">
        <v>0</v>
      </c>
      <c r="L84" s="31"/>
      <c r="M84" s="31"/>
      <c r="N84" s="31"/>
      <c r="O84" s="31"/>
      <c r="P84" s="31"/>
      <c r="Q84" s="31"/>
      <c r="R84" s="94"/>
      <c r="S84" s="94"/>
      <c r="T84" s="94"/>
      <c r="U84" s="94"/>
      <c r="V84" s="94"/>
      <c r="W84" s="94"/>
      <c r="X84" s="94"/>
      <c r="Y84" s="94"/>
    </row>
    <row r="85" spans="1:25" ht="47.25" customHeight="1" thickBot="1" x14ac:dyDescent="0.3">
      <c r="A85" s="110" t="s">
        <v>1</v>
      </c>
      <c r="B85" s="110" t="s">
        <v>1</v>
      </c>
      <c r="C85" s="110" t="s">
        <v>1</v>
      </c>
      <c r="D85" s="110" t="s">
        <v>1</v>
      </c>
      <c r="E85" s="110" t="s">
        <v>1</v>
      </c>
      <c r="F85" s="110" t="s">
        <v>1</v>
      </c>
      <c r="G85" s="110" t="s">
        <v>1</v>
      </c>
      <c r="H85" s="28" t="s">
        <v>77</v>
      </c>
      <c r="I85" s="109" t="s">
        <v>3984</v>
      </c>
      <c r="J85" s="109" t="s">
        <v>11</v>
      </c>
      <c r="K85" s="109" t="s">
        <v>3989</v>
      </c>
      <c r="L85" s="109" t="s">
        <v>3985</v>
      </c>
      <c r="M85" s="109" t="s">
        <v>4027</v>
      </c>
      <c r="N85" s="109" t="s">
        <v>3988</v>
      </c>
      <c r="O85" s="109" t="s">
        <v>3986</v>
      </c>
      <c r="P85" s="109" t="s">
        <v>3987</v>
      </c>
      <c r="Q85" s="109" t="s">
        <v>3695</v>
      </c>
      <c r="R85" s="91"/>
      <c r="S85" s="91"/>
      <c r="T85" s="91"/>
      <c r="U85" s="91"/>
      <c r="V85" s="91"/>
      <c r="W85" s="91"/>
      <c r="X85" s="91"/>
      <c r="Y85" s="91"/>
    </row>
    <row r="86" spans="1:25" ht="15" customHeight="1" x14ac:dyDescent="0.25">
      <c r="A86" s="111"/>
      <c r="B86" s="111"/>
      <c r="C86" s="111"/>
      <c r="D86" s="111"/>
      <c r="E86" s="111"/>
      <c r="F86" s="111"/>
      <c r="G86" s="111"/>
      <c r="H86" s="67" t="s">
        <v>1</v>
      </c>
      <c r="I86" s="29">
        <v>1</v>
      </c>
      <c r="J86" s="29">
        <v>2</v>
      </c>
      <c r="K86" s="29">
        <v>3</v>
      </c>
      <c r="L86" s="29" t="s">
        <v>3478</v>
      </c>
      <c r="M86" s="29">
        <v>5</v>
      </c>
      <c r="N86" s="29">
        <v>6</v>
      </c>
      <c r="O86" s="29">
        <v>7</v>
      </c>
      <c r="P86" s="29" t="s">
        <v>3696</v>
      </c>
      <c r="Q86" s="29">
        <v>9</v>
      </c>
      <c r="R86" s="92"/>
      <c r="S86" s="92"/>
      <c r="T86" s="92"/>
      <c r="U86" s="92"/>
      <c r="V86" s="92"/>
      <c r="W86" s="92"/>
      <c r="X86" s="92"/>
      <c r="Y86" s="92"/>
    </row>
    <row r="87" spans="1:25" ht="15" customHeight="1" x14ac:dyDescent="0.25">
      <c r="A87" s="111"/>
      <c r="B87" s="111"/>
      <c r="C87" s="111"/>
      <c r="D87" s="111"/>
      <c r="E87" s="111"/>
      <c r="F87" s="111"/>
      <c r="G87" s="111"/>
      <c r="H87" s="68" t="s">
        <v>78</v>
      </c>
      <c r="I87" s="32">
        <f t="shared" ref="I87:K87" si="78">SUM(I83)</f>
        <v>257262</v>
      </c>
      <c r="J87" s="32">
        <f t="shared" si="78"/>
        <v>257262</v>
      </c>
      <c r="K87" s="32">
        <f t="shared" si="78"/>
        <v>164831</v>
      </c>
      <c r="L87" s="32">
        <f t="shared" si="70"/>
        <v>70255</v>
      </c>
      <c r="M87" s="32">
        <f t="shared" ref="M87" si="79">SUM(M83)</f>
        <v>23386</v>
      </c>
      <c r="N87" s="32">
        <f t="shared" ref="N87:O87" si="80">SUM(N83)</f>
        <v>23486</v>
      </c>
      <c r="O87" s="32">
        <f t="shared" si="80"/>
        <v>23383</v>
      </c>
      <c r="P87" s="32">
        <f t="shared" si="73"/>
        <v>235086</v>
      </c>
      <c r="Q87" s="32">
        <f t="shared" si="74"/>
        <v>91.379993936142924</v>
      </c>
      <c r="R87" s="90"/>
      <c r="S87" s="90"/>
      <c r="T87" s="90"/>
      <c r="U87" s="90"/>
      <c r="V87" s="90"/>
      <c r="W87" s="90"/>
      <c r="X87" s="90"/>
      <c r="Y87" s="90"/>
    </row>
    <row r="88" spans="1:25" ht="15" customHeight="1" x14ac:dyDescent="0.25">
      <c r="A88" s="111"/>
      <c r="B88" s="111"/>
      <c r="C88" s="111"/>
      <c r="D88" s="111"/>
      <c r="E88" s="111"/>
      <c r="F88" s="111"/>
      <c r="G88" s="111"/>
      <c r="H88" s="69" t="s">
        <v>79</v>
      </c>
      <c r="I88" s="32">
        <f t="shared" ref="I88:K88" si="81">SUM(I87)</f>
        <v>257262</v>
      </c>
      <c r="J88" s="32">
        <f t="shared" si="81"/>
        <v>257262</v>
      </c>
      <c r="K88" s="32">
        <f t="shared" si="81"/>
        <v>164831</v>
      </c>
      <c r="L88" s="32">
        <f t="shared" si="70"/>
        <v>70255</v>
      </c>
      <c r="M88" s="32">
        <f t="shared" ref="M88" si="82">SUM(M87)</f>
        <v>23386</v>
      </c>
      <c r="N88" s="32">
        <f t="shared" ref="N88:O88" si="83">SUM(N87)</f>
        <v>23486</v>
      </c>
      <c r="O88" s="32">
        <f t="shared" si="83"/>
        <v>23383</v>
      </c>
      <c r="P88" s="32">
        <f t="shared" si="73"/>
        <v>235086</v>
      </c>
      <c r="Q88" s="32">
        <f t="shared" si="74"/>
        <v>91.379993936142924</v>
      </c>
      <c r="R88" s="90"/>
      <c r="S88" s="90"/>
      <c r="T88" s="90"/>
      <c r="U88" s="90"/>
      <c r="V88" s="90"/>
      <c r="W88" s="90"/>
      <c r="X88" s="90"/>
      <c r="Y88" s="90"/>
    </row>
    <row r="89" spans="1:25" ht="15" customHeight="1" x14ac:dyDescent="0.25">
      <c r="A89" s="112"/>
      <c r="B89" s="112"/>
      <c r="C89" s="112"/>
      <c r="D89" s="112"/>
      <c r="E89" s="112"/>
      <c r="F89" s="112"/>
      <c r="G89" s="112"/>
      <c r="I89" s="27"/>
      <c r="J89" s="27"/>
      <c r="K89" s="27">
        <v>0</v>
      </c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</row>
    <row r="90" spans="1:25" ht="15" customHeight="1" x14ac:dyDescent="0.25">
      <c r="A90" s="53" t="s">
        <v>1</v>
      </c>
      <c r="B90" s="53" t="s">
        <v>1</v>
      </c>
      <c r="C90" s="53" t="s">
        <v>1</v>
      </c>
      <c r="D90" s="53" t="s">
        <v>1</v>
      </c>
      <c r="E90" s="53" t="s">
        <v>1</v>
      </c>
      <c r="F90" s="53" t="s">
        <v>1</v>
      </c>
      <c r="G90" s="53" t="s">
        <v>1</v>
      </c>
      <c r="H90" s="21" t="s">
        <v>1</v>
      </c>
      <c r="I90" s="33"/>
      <c r="J90" s="33"/>
      <c r="K90" s="33">
        <v>0</v>
      </c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</row>
    <row r="91" spans="1:25" ht="15" customHeight="1" x14ac:dyDescent="0.25">
      <c r="A91" s="53" t="s">
        <v>1</v>
      </c>
      <c r="B91" s="53" t="s">
        <v>1</v>
      </c>
      <c r="C91" s="53" t="s">
        <v>1</v>
      </c>
      <c r="D91" s="53" t="s">
        <v>1</v>
      </c>
      <c r="E91" s="53" t="s">
        <v>1</v>
      </c>
      <c r="F91" s="53" t="s">
        <v>1</v>
      </c>
      <c r="G91" s="53" t="s">
        <v>1</v>
      </c>
      <c r="H91" s="66" t="s">
        <v>94</v>
      </c>
      <c r="I91" s="30">
        <f t="shared" ref="I91:K91" si="84">SUM(I83)</f>
        <v>257262</v>
      </c>
      <c r="J91" s="30">
        <f t="shared" si="84"/>
        <v>257262</v>
      </c>
      <c r="K91" s="30">
        <f t="shared" si="84"/>
        <v>164831</v>
      </c>
      <c r="L91" s="30">
        <f t="shared" si="70"/>
        <v>70255</v>
      </c>
      <c r="M91" s="30">
        <f t="shared" ref="M91" si="85">SUM(M83)</f>
        <v>23386</v>
      </c>
      <c r="N91" s="30">
        <f t="shared" ref="N91:O91" si="86">SUM(N83)</f>
        <v>23486</v>
      </c>
      <c r="O91" s="30">
        <f t="shared" si="86"/>
        <v>23383</v>
      </c>
      <c r="P91" s="30">
        <f t="shared" si="73"/>
        <v>235086</v>
      </c>
      <c r="Q91" s="30">
        <f t="shared" si="74"/>
        <v>91.379993936142924</v>
      </c>
      <c r="R91" s="93"/>
      <c r="S91" s="93"/>
      <c r="T91" s="93"/>
      <c r="U91" s="93"/>
      <c r="V91" s="93"/>
      <c r="W91" s="93"/>
      <c r="X91" s="93"/>
      <c r="Y91" s="93"/>
    </row>
    <row r="92" spans="1:25" ht="15" customHeight="1" x14ac:dyDescent="0.25">
      <c r="A92" s="53" t="s">
        <v>1</v>
      </c>
      <c r="B92" s="53" t="s">
        <v>1</v>
      </c>
      <c r="C92" s="53" t="s">
        <v>1</v>
      </c>
      <c r="D92" s="53" t="s">
        <v>1</v>
      </c>
      <c r="E92" s="53" t="s">
        <v>1</v>
      </c>
      <c r="F92" s="53" t="s">
        <v>1</v>
      </c>
      <c r="G92" s="53" t="s">
        <v>1</v>
      </c>
      <c r="H92" s="65" t="s">
        <v>76</v>
      </c>
      <c r="I92" s="31"/>
      <c r="J92" s="31"/>
      <c r="K92" s="31">
        <v>0</v>
      </c>
      <c r="L92" s="31"/>
      <c r="M92" s="31"/>
      <c r="N92" s="31"/>
      <c r="O92" s="31"/>
      <c r="P92" s="31"/>
      <c r="Q92" s="31"/>
      <c r="R92" s="94"/>
      <c r="S92" s="94"/>
      <c r="T92" s="94"/>
      <c r="U92" s="94"/>
      <c r="V92" s="94"/>
      <c r="W92" s="94"/>
      <c r="X92" s="94"/>
      <c r="Y92" s="94"/>
    </row>
    <row r="93" spans="1:25" ht="15" customHeight="1" x14ac:dyDescent="0.25">
      <c r="A93" s="53" t="s">
        <v>1</v>
      </c>
      <c r="B93" s="53" t="s">
        <v>1</v>
      </c>
      <c r="C93" s="53" t="s">
        <v>1</v>
      </c>
      <c r="D93" s="53" t="s">
        <v>1</v>
      </c>
      <c r="E93" s="53" t="s">
        <v>1</v>
      </c>
      <c r="F93" s="53" t="s">
        <v>1</v>
      </c>
      <c r="G93" s="53" t="s">
        <v>1</v>
      </c>
      <c r="H93" s="70" t="s">
        <v>1</v>
      </c>
      <c r="I93" s="34"/>
      <c r="J93" s="34"/>
      <c r="K93" s="34">
        <v>0</v>
      </c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</row>
    <row r="94" spans="1:25" ht="15" customHeight="1" thickBot="1" x14ac:dyDescent="0.3">
      <c r="A94" s="63" t="s">
        <v>0</v>
      </c>
      <c r="B94" s="63" t="s">
        <v>95</v>
      </c>
      <c r="C94" s="64" t="s">
        <v>1</v>
      </c>
      <c r="D94" s="64" t="s">
        <v>1</v>
      </c>
      <c r="E94" s="65" t="s">
        <v>1</v>
      </c>
      <c r="F94" s="65" t="s">
        <v>1</v>
      </c>
      <c r="G94" s="65" t="s">
        <v>1</v>
      </c>
      <c r="H94" s="65" t="s">
        <v>1</v>
      </c>
      <c r="I94" s="26"/>
      <c r="J94" s="26"/>
      <c r="K94" s="26">
        <v>0</v>
      </c>
      <c r="L94" s="26"/>
      <c r="M94" s="26"/>
      <c r="N94" s="26"/>
      <c r="O94" s="26"/>
      <c r="P94" s="26"/>
      <c r="Q94" s="26"/>
      <c r="R94" s="90"/>
      <c r="S94" s="90"/>
      <c r="T94" s="90"/>
      <c r="U94" s="90"/>
      <c r="V94" s="90"/>
      <c r="W94" s="90"/>
      <c r="X94" s="90"/>
      <c r="Y94" s="90"/>
    </row>
    <row r="95" spans="1:25" ht="45.75" customHeight="1" thickBot="1" x14ac:dyDescent="0.3">
      <c r="A95" s="28" t="s">
        <v>4</v>
      </c>
      <c r="B95" s="28" t="s">
        <v>5</v>
      </c>
      <c r="C95" s="28" t="s">
        <v>6</v>
      </c>
      <c r="D95" s="57" t="s">
        <v>1</v>
      </c>
      <c r="E95" s="28" t="s">
        <v>7</v>
      </c>
      <c r="F95" s="28" t="s">
        <v>8</v>
      </c>
      <c r="G95" s="28" t="s">
        <v>9</v>
      </c>
      <c r="H95" s="28" t="s">
        <v>10</v>
      </c>
      <c r="I95" s="109" t="s">
        <v>3984</v>
      </c>
      <c r="J95" s="109" t="s">
        <v>11</v>
      </c>
      <c r="K95" s="109" t="s">
        <v>3989</v>
      </c>
      <c r="L95" s="109" t="s">
        <v>3985</v>
      </c>
      <c r="M95" s="109" t="s">
        <v>4027</v>
      </c>
      <c r="N95" s="109" t="s">
        <v>3988</v>
      </c>
      <c r="O95" s="109" t="s">
        <v>3986</v>
      </c>
      <c r="P95" s="109" t="s">
        <v>3987</v>
      </c>
      <c r="Q95" s="109" t="s">
        <v>3695</v>
      </c>
      <c r="R95" s="91"/>
      <c r="S95" s="91"/>
      <c r="T95" s="91"/>
      <c r="U95" s="91"/>
      <c r="V95" s="91"/>
      <c r="W95" s="91"/>
      <c r="X95" s="91"/>
      <c r="Y95" s="91"/>
    </row>
    <row r="96" spans="1:25" ht="15" customHeight="1" x14ac:dyDescent="0.25">
      <c r="A96" s="58" t="s">
        <v>1</v>
      </c>
      <c r="B96" s="58" t="s">
        <v>1</v>
      </c>
      <c r="C96" s="58" t="s">
        <v>1</v>
      </c>
      <c r="D96" s="59" t="s">
        <v>1</v>
      </c>
      <c r="E96" s="59" t="s">
        <v>1</v>
      </c>
      <c r="F96" s="60" t="s">
        <v>1</v>
      </c>
      <c r="G96" s="61" t="s">
        <v>1</v>
      </c>
      <c r="H96" s="62" t="s">
        <v>1</v>
      </c>
      <c r="I96" s="29">
        <v>1</v>
      </c>
      <c r="J96" s="29">
        <v>2</v>
      </c>
      <c r="K96" s="29">
        <v>3</v>
      </c>
      <c r="L96" s="29" t="s">
        <v>3478</v>
      </c>
      <c r="M96" s="29">
        <v>5</v>
      </c>
      <c r="N96" s="29">
        <v>6</v>
      </c>
      <c r="O96" s="29">
        <v>7</v>
      </c>
      <c r="P96" s="29" t="s">
        <v>3696</v>
      </c>
      <c r="Q96" s="29">
        <v>9</v>
      </c>
      <c r="R96" s="92"/>
      <c r="S96" s="92"/>
      <c r="T96" s="92"/>
      <c r="U96" s="92"/>
      <c r="V96" s="92"/>
      <c r="W96" s="92"/>
      <c r="X96" s="92"/>
      <c r="Y96" s="92"/>
    </row>
    <row r="97" spans="1:25" ht="22.5" customHeight="1" x14ac:dyDescent="0.25">
      <c r="A97" s="63" t="s">
        <v>0</v>
      </c>
      <c r="B97" s="63" t="s">
        <v>95</v>
      </c>
      <c r="C97" s="64" t="s">
        <v>13</v>
      </c>
      <c r="D97" s="64" t="s">
        <v>96</v>
      </c>
      <c r="E97" s="65" t="s">
        <v>1</v>
      </c>
      <c r="F97" s="65" t="s">
        <v>1</v>
      </c>
      <c r="G97" s="65" t="s">
        <v>1</v>
      </c>
      <c r="H97" s="65" t="s">
        <v>97</v>
      </c>
      <c r="I97" s="26">
        <v>0</v>
      </c>
      <c r="J97" s="26">
        <v>0</v>
      </c>
      <c r="K97" s="26">
        <v>0</v>
      </c>
      <c r="L97" s="26">
        <f t="shared" si="70"/>
        <v>0</v>
      </c>
      <c r="M97" s="26"/>
      <c r="N97" s="26"/>
      <c r="O97" s="26"/>
      <c r="P97" s="26">
        <f t="shared" si="73"/>
        <v>0</v>
      </c>
      <c r="Q97" s="26" t="str">
        <f t="shared" si="74"/>
        <v>-</v>
      </c>
      <c r="R97" s="90"/>
      <c r="S97" s="90"/>
      <c r="T97" s="90"/>
      <c r="U97" s="90"/>
      <c r="V97" s="90"/>
      <c r="W97" s="90"/>
      <c r="X97" s="90"/>
      <c r="Y97" s="90"/>
    </row>
    <row r="98" spans="1:25" ht="22.5" customHeight="1" x14ac:dyDescent="0.25">
      <c r="A98" s="63" t="s">
        <v>1</v>
      </c>
      <c r="B98" s="63" t="s">
        <v>1</v>
      </c>
      <c r="C98" s="63" t="s">
        <v>1</v>
      </c>
      <c r="D98" s="65" t="s">
        <v>1</v>
      </c>
      <c r="E98" s="65" t="s">
        <v>1</v>
      </c>
      <c r="F98" s="65" t="s">
        <v>1</v>
      </c>
      <c r="G98" s="65" t="s">
        <v>1</v>
      </c>
      <c r="H98" s="66" t="s">
        <v>15</v>
      </c>
      <c r="I98" s="30">
        <f t="shared" ref="I98:K98" si="87">SUM(I99,I106,I108)</f>
        <v>274083</v>
      </c>
      <c r="J98" s="30">
        <f t="shared" si="87"/>
        <v>274083</v>
      </c>
      <c r="K98" s="30">
        <f t="shared" si="87"/>
        <v>160027</v>
      </c>
      <c r="L98" s="30">
        <f t="shared" si="70"/>
        <v>74763</v>
      </c>
      <c r="M98" s="30">
        <f t="shared" ref="M98" si="88">SUM(M99,M106,M108)</f>
        <v>27251</v>
      </c>
      <c r="N98" s="30">
        <f t="shared" ref="N98:O98" si="89">SUM(N99,N106,N108)</f>
        <v>24251</v>
      </c>
      <c r="O98" s="30">
        <f t="shared" si="89"/>
        <v>23261</v>
      </c>
      <c r="P98" s="30">
        <f t="shared" si="73"/>
        <v>234790</v>
      </c>
      <c r="Q98" s="30">
        <f t="shared" si="74"/>
        <v>85.663831758992714</v>
      </c>
      <c r="R98" s="93"/>
      <c r="S98" s="93"/>
      <c r="T98" s="93"/>
      <c r="U98" s="93"/>
      <c r="V98" s="93"/>
      <c r="W98" s="93"/>
      <c r="X98" s="93"/>
      <c r="Y98" s="93"/>
    </row>
    <row r="99" spans="1:25" ht="15" customHeight="1" x14ac:dyDescent="0.25">
      <c r="A99" s="63" t="s">
        <v>0</v>
      </c>
      <c r="B99" s="63" t="s">
        <v>95</v>
      </c>
      <c r="C99" s="63" t="s">
        <v>13</v>
      </c>
      <c r="D99" s="63" t="s">
        <v>96</v>
      </c>
      <c r="E99" s="65" t="s">
        <v>16</v>
      </c>
      <c r="F99" s="65" t="s">
        <v>1</v>
      </c>
      <c r="G99" s="65" t="s">
        <v>1</v>
      </c>
      <c r="H99" s="65" t="s">
        <v>17</v>
      </c>
      <c r="I99" s="31">
        <f t="shared" ref="I99:K99" si="90">SUM(I100:I101)</f>
        <v>224027</v>
      </c>
      <c r="J99" s="31">
        <f t="shared" si="90"/>
        <v>224027</v>
      </c>
      <c r="K99" s="31">
        <f t="shared" si="90"/>
        <v>131287</v>
      </c>
      <c r="L99" s="31">
        <f t="shared" si="70"/>
        <v>55903</v>
      </c>
      <c r="M99" s="31">
        <f t="shared" ref="M99" si="91">SUM(M100:M101)</f>
        <v>20301</v>
      </c>
      <c r="N99" s="31">
        <f t="shared" ref="N99:O99" si="92">SUM(N100:N101)</f>
        <v>18301</v>
      </c>
      <c r="O99" s="31">
        <f t="shared" si="92"/>
        <v>17301</v>
      </c>
      <c r="P99" s="31">
        <f t="shared" si="73"/>
        <v>187190</v>
      </c>
      <c r="Q99" s="31">
        <f t="shared" si="74"/>
        <v>83.55689269596968</v>
      </c>
      <c r="R99" s="94"/>
      <c r="S99" s="94"/>
      <c r="T99" s="94"/>
      <c r="U99" s="94"/>
      <c r="V99" s="94"/>
      <c r="W99" s="94"/>
      <c r="X99" s="94"/>
      <c r="Y99" s="94"/>
    </row>
    <row r="100" spans="1:25" ht="15" customHeight="1" x14ac:dyDescent="0.25">
      <c r="A100" s="64" t="s">
        <v>0</v>
      </c>
      <c r="B100" s="64" t="s">
        <v>95</v>
      </c>
      <c r="C100" s="64" t="s">
        <v>13</v>
      </c>
      <c r="D100" s="64" t="s">
        <v>96</v>
      </c>
      <c r="E100" s="20" t="s">
        <v>19</v>
      </c>
      <c r="F100" s="64"/>
      <c r="G100" s="53" t="s">
        <v>20</v>
      </c>
      <c r="H100" s="53" t="s">
        <v>18</v>
      </c>
      <c r="I100" s="26">
        <v>193863</v>
      </c>
      <c r="J100" s="26">
        <v>193863</v>
      </c>
      <c r="K100" s="26">
        <v>110000</v>
      </c>
      <c r="L100" s="26">
        <f t="shared" si="70"/>
        <v>49000</v>
      </c>
      <c r="M100" s="26">
        <v>18000</v>
      </c>
      <c r="N100" s="26">
        <v>16000</v>
      </c>
      <c r="O100" s="26">
        <v>15000</v>
      </c>
      <c r="P100" s="26">
        <f t="shared" si="73"/>
        <v>159000</v>
      </c>
      <c r="Q100" s="26">
        <f t="shared" si="74"/>
        <v>82.01668188359821</v>
      </c>
      <c r="R100" s="90"/>
      <c r="S100" s="90"/>
      <c r="T100" s="90"/>
      <c r="U100" s="90"/>
      <c r="V100" s="90"/>
      <c r="W100" s="90"/>
      <c r="X100" s="90"/>
      <c r="Y100" s="90"/>
    </row>
    <row r="101" spans="1:25" ht="15" customHeight="1" x14ac:dyDescent="0.25">
      <c r="A101" s="63" t="s">
        <v>0</v>
      </c>
      <c r="B101" s="63" t="s">
        <v>95</v>
      </c>
      <c r="C101" s="63" t="s">
        <v>13</v>
      </c>
      <c r="D101" s="63" t="s">
        <v>96</v>
      </c>
      <c r="E101" s="63" t="s">
        <v>21</v>
      </c>
      <c r="F101" s="64" t="s">
        <v>1</v>
      </c>
      <c r="G101" s="53" t="s">
        <v>1</v>
      </c>
      <c r="H101" s="65" t="s">
        <v>22</v>
      </c>
      <c r="I101" s="31">
        <f t="shared" ref="I101:K101" si="93">SUM(I102:I105)</f>
        <v>30164</v>
      </c>
      <c r="J101" s="31">
        <f t="shared" si="93"/>
        <v>30164</v>
      </c>
      <c r="K101" s="31">
        <f t="shared" si="93"/>
        <v>21287</v>
      </c>
      <c r="L101" s="31">
        <f t="shared" si="70"/>
        <v>6903</v>
      </c>
      <c r="M101" s="31">
        <f t="shared" ref="M101" si="94">SUM(M102:M105)</f>
        <v>2301</v>
      </c>
      <c r="N101" s="31">
        <f t="shared" ref="N101:O101" si="95">SUM(N102:N105)</f>
        <v>2301</v>
      </c>
      <c r="O101" s="31">
        <f t="shared" si="95"/>
        <v>2301</v>
      </c>
      <c r="P101" s="31">
        <f t="shared" si="73"/>
        <v>28190</v>
      </c>
      <c r="Q101" s="31">
        <f t="shared" si="74"/>
        <v>93.455775096141096</v>
      </c>
      <c r="R101" s="94"/>
      <c r="S101" s="94"/>
      <c r="T101" s="94"/>
      <c r="U101" s="94"/>
      <c r="V101" s="94"/>
      <c r="W101" s="94"/>
      <c r="X101" s="94"/>
      <c r="Y101" s="94"/>
    </row>
    <row r="102" spans="1:25" ht="15" customHeight="1" x14ac:dyDescent="0.25">
      <c r="A102" s="64" t="s">
        <v>0</v>
      </c>
      <c r="B102" s="64" t="s">
        <v>95</v>
      </c>
      <c r="C102" s="64" t="s">
        <v>13</v>
      </c>
      <c r="D102" s="64" t="s">
        <v>96</v>
      </c>
      <c r="E102" s="20" t="s">
        <v>23</v>
      </c>
      <c r="F102" s="64" t="s">
        <v>98</v>
      </c>
      <c r="G102" s="53" t="s">
        <v>20</v>
      </c>
      <c r="H102" s="53" t="s">
        <v>85</v>
      </c>
      <c r="I102" s="26">
        <v>4500</v>
      </c>
      <c r="J102" s="26">
        <v>4500</v>
      </c>
      <c r="K102" s="26">
        <v>3123</v>
      </c>
      <c r="L102" s="26">
        <f t="shared" si="70"/>
        <v>1203</v>
      </c>
      <c r="M102" s="26">
        <v>401</v>
      </c>
      <c r="N102" s="26">
        <v>401</v>
      </c>
      <c r="O102" s="26">
        <v>401</v>
      </c>
      <c r="P102" s="26">
        <f t="shared" si="73"/>
        <v>4326</v>
      </c>
      <c r="Q102" s="26">
        <f t="shared" si="74"/>
        <v>96.13333333333334</v>
      </c>
      <c r="R102" s="90"/>
      <c r="S102" s="90"/>
      <c r="T102" s="90"/>
      <c r="U102" s="90"/>
      <c r="V102" s="90"/>
      <c r="W102" s="90"/>
      <c r="X102" s="90"/>
      <c r="Y102" s="90"/>
    </row>
    <row r="103" spans="1:25" ht="15" customHeight="1" x14ac:dyDescent="0.25">
      <c r="A103" s="64" t="s">
        <v>0</v>
      </c>
      <c r="B103" s="64" t="s">
        <v>95</v>
      </c>
      <c r="C103" s="64" t="s">
        <v>13</v>
      </c>
      <c r="D103" s="64" t="s">
        <v>96</v>
      </c>
      <c r="E103" s="20" t="s">
        <v>23</v>
      </c>
      <c r="F103" s="64" t="s">
        <v>99</v>
      </c>
      <c r="G103" s="53" t="s">
        <v>20</v>
      </c>
      <c r="H103" s="53" t="s">
        <v>25</v>
      </c>
      <c r="I103" s="26">
        <v>18000</v>
      </c>
      <c r="J103" s="26">
        <v>18000</v>
      </c>
      <c r="K103" s="26">
        <v>11700</v>
      </c>
      <c r="L103" s="26">
        <f t="shared" si="70"/>
        <v>5700</v>
      </c>
      <c r="M103" s="26">
        <v>1900</v>
      </c>
      <c r="N103" s="26">
        <v>1900</v>
      </c>
      <c r="O103" s="26">
        <v>1900</v>
      </c>
      <c r="P103" s="26">
        <f t="shared" si="73"/>
        <v>17400</v>
      </c>
      <c r="Q103" s="26">
        <f t="shared" si="74"/>
        <v>96.666666666666671</v>
      </c>
      <c r="R103" s="90"/>
      <c r="S103" s="90"/>
      <c r="T103" s="90"/>
      <c r="U103" s="90"/>
      <c r="V103" s="90"/>
      <c r="W103" s="90"/>
      <c r="X103" s="90"/>
      <c r="Y103" s="90"/>
    </row>
    <row r="104" spans="1:25" ht="15" customHeight="1" x14ac:dyDescent="0.25">
      <c r="A104" s="64" t="s">
        <v>0</v>
      </c>
      <c r="B104" s="64" t="s">
        <v>95</v>
      </c>
      <c r="C104" s="64" t="s">
        <v>13</v>
      </c>
      <c r="D104" s="64" t="s">
        <v>96</v>
      </c>
      <c r="E104" s="20" t="s">
        <v>23</v>
      </c>
      <c r="F104" s="64" t="s">
        <v>100</v>
      </c>
      <c r="G104" s="53" t="s">
        <v>20</v>
      </c>
      <c r="H104" s="53" t="s">
        <v>27</v>
      </c>
      <c r="I104" s="26">
        <v>3664</v>
      </c>
      <c r="J104" s="26">
        <v>3664</v>
      </c>
      <c r="K104" s="26">
        <v>3664</v>
      </c>
      <c r="L104" s="26">
        <f t="shared" si="70"/>
        <v>0</v>
      </c>
      <c r="M104" s="26"/>
      <c r="N104" s="26"/>
      <c r="O104" s="26"/>
      <c r="P104" s="26">
        <f t="shared" si="73"/>
        <v>3664</v>
      </c>
      <c r="Q104" s="26">
        <f t="shared" si="74"/>
        <v>100</v>
      </c>
      <c r="R104" s="90"/>
      <c r="S104" s="90"/>
      <c r="T104" s="90"/>
      <c r="U104" s="90"/>
      <c r="V104" s="90"/>
      <c r="W104" s="90"/>
      <c r="X104" s="90"/>
      <c r="Y104" s="90"/>
    </row>
    <row r="105" spans="1:25" ht="15" customHeight="1" x14ac:dyDescent="0.25">
      <c r="A105" s="64" t="s">
        <v>0</v>
      </c>
      <c r="B105" s="64" t="s">
        <v>95</v>
      </c>
      <c r="C105" s="64" t="s">
        <v>13</v>
      </c>
      <c r="D105" s="64" t="s">
        <v>96</v>
      </c>
      <c r="E105" s="20" t="s">
        <v>23</v>
      </c>
      <c r="F105" s="64" t="s">
        <v>101</v>
      </c>
      <c r="G105" s="53" t="s">
        <v>20</v>
      </c>
      <c r="H105" s="53" t="s">
        <v>29</v>
      </c>
      <c r="I105" s="26">
        <v>4000</v>
      </c>
      <c r="J105" s="26">
        <v>4000</v>
      </c>
      <c r="K105" s="26">
        <v>2800</v>
      </c>
      <c r="L105" s="26">
        <f t="shared" si="70"/>
        <v>0</v>
      </c>
      <c r="M105" s="26">
        <v>0</v>
      </c>
      <c r="N105" s="26">
        <v>0</v>
      </c>
      <c r="O105" s="26">
        <v>0</v>
      </c>
      <c r="P105" s="26">
        <f t="shared" si="73"/>
        <v>2800</v>
      </c>
      <c r="Q105" s="26">
        <f t="shared" si="74"/>
        <v>70</v>
      </c>
      <c r="R105" s="90"/>
      <c r="S105" s="90"/>
      <c r="T105" s="90"/>
      <c r="U105" s="90"/>
      <c r="V105" s="90"/>
      <c r="W105" s="90"/>
      <c r="X105" s="90"/>
      <c r="Y105" s="90"/>
    </row>
    <row r="106" spans="1:25" ht="15" customHeight="1" x14ac:dyDescent="0.25">
      <c r="A106" s="63" t="s">
        <v>0</v>
      </c>
      <c r="B106" s="63" t="s">
        <v>95</v>
      </c>
      <c r="C106" s="63" t="s">
        <v>13</v>
      </c>
      <c r="D106" s="63" t="s">
        <v>96</v>
      </c>
      <c r="E106" s="65" t="s">
        <v>30</v>
      </c>
      <c r="F106" s="65" t="s">
        <v>1</v>
      </c>
      <c r="G106" s="65" t="s">
        <v>1</v>
      </c>
      <c r="H106" s="65" t="s">
        <v>31</v>
      </c>
      <c r="I106" s="31">
        <f t="shared" ref="I106:K106" si="96">SUM(I107)</f>
        <v>20356</v>
      </c>
      <c r="J106" s="31">
        <f t="shared" si="96"/>
        <v>20356</v>
      </c>
      <c r="K106" s="31">
        <f t="shared" si="96"/>
        <v>12400</v>
      </c>
      <c r="L106" s="31">
        <f t="shared" si="70"/>
        <v>5700</v>
      </c>
      <c r="M106" s="31">
        <f t="shared" ref="M106" si="97">SUM(M107)</f>
        <v>1900</v>
      </c>
      <c r="N106" s="31">
        <f t="shared" ref="N106:O106" si="98">SUM(N107)</f>
        <v>1900</v>
      </c>
      <c r="O106" s="31">
        <f t="shared" si="98"/>
        <v>1900</v>
      </c>
      <c r="P106" s="31">
        <f t="shared" si="73"/>
        <v>18100</v>
      </c>
      <c r="Q106" s="31">
        <f t="shared" si="74"/>
        <v>88.917272548634301</v>
      </c>
      <c r="R106" s="94"/>
      <c r="S106" s="94"/>
      <c r="T106" s="94"/>
      <c r="U106" s="94"/>
      <c r="V106" s="94"/>
      <c r="W106" s="94"/>
      <c r="X106" s="94"/>
      <c r="Y106" s="94"/>
    </row>
    <row r="107" spans="1:25" ht="15" customHeight="1" x14ac:dyDescent="0.25">
      <c r="A107" s="64" t="s">
        <v>0</v>
      </c>
      <c r="B107" s="64" t="s">
        <v>95</v>
      </c>
      <c r="C107" s="64" t="s">
        <v>13</v>
      </c>
      <c r="D107" s="64" t="s">
        <v>96</v>
      </c>
      <c r="E107" s="20" t="s">
        <v>33</v>
      </c>
      <c r="F107" s="64"/>
      <c r="G107" s="53" t="s">
        <v>20</v>
      </c>
      <c r="H107" s="53" t="s">
        <v>32</v>
      </c>
      <c r="I107" s="26">
        <v>20356</v>
      </c>
      <c r="J107" s="26">
        <v>20356</v>
      </c>
      <c r="K107" s="26">
        <v>12400</v>
      </c>
      <c r="L107" s="26">
        <f t="shared" si="70"/>
        <v>5700</v>
      </c>
      <c r="M107" s="26">
        <v>1900</v>
      </c>
      <c r="N107" s="26">
        <v>1900</v>
      </c>
      <c r="O107" s="26">
        <v>1900</v>
      </c>
      <c r="P107" s="26">
        <f t="shared" si="73"/>
        <v>18100</v>
      </c>
      <c r="Q107" s="26">
        <f t="shared" si="74"/>
        <v>88.917272548634301</v>
      </c>
      <c r="R107" s="90"/>
      <c r="S107" s="90"/>
      <c r="T107" s="90"/>
      <c r="U107" s="90"/>
      <c r="V107" s="90"/>
      <c r="W107" s="90"/>
      <c r="X107" s="90"/>
      <c r="Y107" s="90"/>
    </row>
    <row r="108" spans="1:25" ht="15" customHeight="1" x14ac:dyDescent="0.25">
      <c r="A108" s="63" t="s">
        <v>0</v>
      </c>
      <c r="B108" s="63" t="s">
        <v>95</v>
      </c>
      <c r="C108" s="63" t="s">
        <v>13</v>
      </c>
      <c r="D108" s="63" t="s">
        <v>96</v>
      </c>
      <c r="E108" s="65" t="s">
        <v>34</v>
      </c>
      <c r="F108" s="65" t="s">
        <v>1</v>
      </c>
      <c r="G108" s="65" t="s">
        <v>1</v>
      </c>
      <c r="H108" s="65" t="s">
        <v>35</v>
      </c>
      <c r="I108" s="31">
        <f t="shared" ref="I108:K108" si="99">SUM(I109:I110)</f>
        <v>29700</v>
      </c>
      <c r="J108" s="31">
        <f t="shared" si="99"/>
        <v>29700</v>
      </c>
      <c r="K108" s="31">
        <f t="shared" si="99"/>
        <v>16340</v>
      </c>
      <c r="L108" s="31">
        <f t="shared" si="70"/>
        <v>13160</v>
      </c>
      <c r="M108" s="31">
        <f t="shared" ref="M108" si="100">SUM(M109:M110)</f>
        <v>5050</v>
      </c>
      <c r="N108" s="31">
        <f t="shared" ref="N108:O108" si="101">SUM(N109:N110)</f>
        <v>4050</v>
      </c>
      <c r="O108" s="31">
        <f t="shared" si="101"/>
        <v>4060</v>
      </c>
      <c r="P108" s="31">
        <f t="shared" si="73"/>
        <v>29500</v>
      </c>
      <c r="Q108" s="31">
        <f t="shared" si="74"/>
        <v>99.326599326599336</v>
      </c>
      <c r="R108" s="94"/>
      <c r="S108" s="94"/>
      <c r="T108" s="94"/>
      <c r="U108" s="94"/>
      <c r="V108" s="94"/>
      <c r="W108" s="94"/>
      <c r="X108" s="94"/>
      <c r="Y108" s="94"/>
    </row>
    <row r="109" spans="1:25" ht="15" customHeight="1" x14ac:dyDescent="0.25">
      <c r="A109" s="64" t="s">
        <v>0</v>
      </c>
      <c r="B109" s="64" t="s">
        <v>95</v>
      </c>
      <c r="C109" s="64" t="s">
        <v>13</v>
      </c>
      <c r="D109" s="64" t="s">
        <v>96</v>
      </c>
      <c r="E109" s="20" t="s">
        <v>38</v>
      </c>
      <c r="F109" s="64"/>
      <c r="G109" s="53" t="s">
        <v>20</v>
      </c>
      <c r="H109" s="53" t="s">
        <v>37</v>
      </c>
      <c r="I109" s="26">
        <v>2000</v>
      </c>
      <c r="J109" s="26">
        <v>2000</v>
      </c>
      <c r="K109" s="26">
        <v>2000</v>
      </c>
      <c r="L109" s="26">
        <f t="shared" si="70"/>
        <v>0</v>
      </c>
      <c r="M109" s="26">
        <v>0</v>
      </c>
      <c r="N109" s="26">
        <v>0</v>
      </c>
      <c r="O109" s="26">
        <v>0</v>
      </c>
      <c r="P109" s="26">
        <f t="shared" si="73"/>
        <v>2000</v>
      </c>
      <c r="Q109" s="26">
        <f t="shared" si="74"/>
        <v>100</v>
      </c>
      <c r="R109" s="90"/>
      <c r="S109" s="90"/>
      <c r="T109" s="90"/>
      <c r="U109" s="90"/>
      <c r="V109" s="90"/>
      <c r="W109" s="90"/>
      <c r="X109" s="90"/>
      <c r="Y109" s="90"/>
    </row>
    <row r="110" spans="1:25" ht="15" customHeight="1" x14ac:dyDescent="0.25">
      <c r="A110" s="63" t="s">
        <v>0</v>
      </c>
      <c r="B110" s="63" t="s">
        <v>95</v>
      </c>
      <c r="C110" s="63" t="s">
        <v>13</v>
      </c>
      <c r="D110" s="63" t="s">
        <v>96</v>
      </c>
      <c r="E110" s="63" t="s">
        <v>39</v>
      </c>
      <c r="F110" s="64" t="s">
        <v>1</v>
      </c>
      <c r="G110" s="53" t="s">
        <v>1</v>
      </c>
      <c r="H110" s="65" t="s">
        <v>40</v>
      </c>
      <c r="I110" s="31">
        <f t="shared" ref="I110:K110" si="102">SUM(I111:I113)</f>
        <v>27700</v>
      </c>
      <c r="J110" s="31">
        <f t="shared" si="102"/>
        <v>27700</v>
      </c>
      <c r="K110" s="31">
        <f t="shared" si="102"/>
        <v>14340</v>
      </c>
      <c r="L110" s="31">
        <f t="shared" si="70"/>
        <v>13160</v>
      </c>
      <c r="M110" s="31">
        <f t="shared" ref="M110" si="103">SUM(M111:M113)</f>
        <v>5050</v>
      </c>
      <c r="N110" s="31">
        <f t="shared" ref="N110:O110" si="104">SUM(N111:N113)</f>
        <v>4050</v>
      </c>
      <c r="O110" s="31">
        <f t="shared" si="104"/>
        <v>4060</v>
      </c>
      <c r="P110" s="31">
        <f t="shared" si="73"/>
        <v>27500</v>
      </c>
      <c r="Q110" s="31">
        <f t="shared" si="74"/>
        <v>99.277978339350184</v>
      </c>
      <c r="R110" s="94"/>
      <c r="S110" s="94"/>
      <c r="T110" s="94"/>
      <c r="U110" s="94"/>
      <c r="V110" s="94"/>
      <c r="W110" s="94"/>
      <c r="X110" s="94"/>
      <c r="Y110" s="94"/>
    </row>
    <row r="111" spans="1:25" ht="15" customHeight="1" x14ac:dyDescent="0.25">
      <c r="A111" s="64" t="s">
        <v>0</v>
      </c>
      <c r="B111" s="64" t="s">
        <v>95</v>
      </c>
      <c r="C111" s="64" t="s">
        <v>13</v>
      </c>
      <c r="D111" s="64" t="s">
        <v>96</v>
      </c>
      <c r="E111" s="20" t="s">
        <v>41</v>
      </c>
      <c r="F111" s="64"/>
      <c r="G111" s="53" t="s">
        <v>20</v>
      </c>
      <c r="H111" s="53" t="s">
        <v>40</v>
      </c>
      <c r="I111" s="26">
        <v>27000</v>
      </c>
      <c r="J111" s="26">
        <v>27000</v>
      </c>
      <c r="K111" s="26">
        <v>13900</v>
      </c>
      <c r="L111" s="26">
        <f t="shared" si="70"/>
        <v>13000</v>
      </c>
      <c r="M111" s="26">
        <v>5000</v>
      </c>
      <c r="N111" s="26">
        <v>4000</v>
      </c>
      <c r="O111" s="26">
        <v>4000</v>
      </c>
      <c r="P111" s="26">
        <f t="shared" si="73"/>
        <v>26900</v>
      </c>
      <c r="Q111" s="26">
        <f t="shared" si="74"/>
        <v>99.629629629629633</v>
      </c>
      <c r="R111" s="90"/>
      <c r="S111" s="90"/>
      <c r="T111" s="90"/>
      <c r="U111" s="90"/>
      <c r="V111" s="90"/>
      <c r="W111" s="90"/>
      <c r="X111" s="90"/>
      <c r="Y111" s="90"/>
    </row>
    <row r="112" spans="1:25" ht="15" customHeight="1" x14ac:dyDescent="0.25">
      <c r="A112" s="64" t="s">
        <v>0</v>
      </c>
      <c r="B112" s="64" t="s">
        <v>95</v>
      </c>
      <c r="C112" s="64" t="s">
        <v>13</v>
      </c>
      <c r="D112" s="64" t="s">
        <v>96</v>
      </c>
      <c r="E112" s="20" t="s">
        <v>41</v>
      </c>
      <c r="F112" s="64" t="s">
        <v>102</v>
      </c>
      <c r="G112" s="53" t="s">
        <v>20</v>
      </c>
      <c r="H112" s="53" t="s">
        <v>49</v>
      </c>
      <c r="I112" s="26">
        <v>600</v>
      </c>
      <c r="J112" s="26">
        <v>600</v>
      </c>
      <c r="K112" s="26">
        <v>440</v>
      </c>
      <c r="L112" s="26">
        <f t="shared" si="70"/>
        <v>160</v>
      </c>
      <c r="M112" s="26">
        <v>50</v>
      </c>
      <c r="N112" s="26">
        <v>50</v>
      </c>
      <c r="O112" s="26">
        <v>60</v>
      </c>
      <c r="P112" s="26">
        <f t="shared" si="73"/>
        <v>600</v>
      </c>
      <c r="Q112" s="26">
        <f t="shared" si="74"/>
        <v>100</v>
      </c>
      <c r="R112" s="90"/>
      <c r="S112" s="90"/>
      <c r="T112" s="90"/>
      <c r="U112" s="90"/>
      <c r="V112" s="90"/>
      <c r="W112" s="90"/>
      <c r="X112" s="90"/>
      <c r="Y112" s="90"/>
    </row>
    <row r="113" spans="1:25" ht="22.5" customHeight="1" x14ac:dyDescent="0.25">
      <c r="A113" s="64" t="s">
        <v>0</v>
      </c>
      <c r="B113" s="64" t="s">
        <v>95</v>
      </c>
      <c r="C113" s="64" t="s">
        <v>13</v>
      </c>
      <c r="D113" s="64" t="s">
        <v>96</v>
      </c>
      <c r="E113" s="20" t="s">
        <v>41</v>
      </c>
      <c r="F113" s="64" t="s">
        <v>103</v>
      </c>
      <c r="G113" s="53" t="s">
        <v>20</v>
      </c>
      <c r="H113" s="53" t="s">
        <v>55</v>
      </c>
      <c r="I113" s="26">
        <v>100</v>
      </c>
      <c r="J113" s="26">
        <v>100</v>
      </c>
      <c r="K113" s="26">
        <v>0</v>
      </c>
      <c r="L113" s="26">
        <f t="shared" si="70"/>
        <v>0</v>
      </c>
      <c r="M113" s="26">
        <v>0</v>
      </c>
      <c r="N113" s="26">
        <v>0</v>
      </c>
      <c r="O113" s="26">
        <v>0</v>
      </c>
      <c r="P113" s="26">
        <f t="shared" si="73"/>
        <v>0</v>
      </c>
      <c r="Q113" s="26">
        <f t="shared" si="74"/>
        <v>0</v>
      </c>
      <c r="R113" s="90"/>
      <c r="S113" s="90"/>
      <c r="T113" s="90"/>
      <c r="U113" s="90"/>
      <c r="V113" s="90"/>
      <c r="W113" s="90"/>
      <c r="X113" s="90"/>
      <c r="Y113" s="90"/>
    </row>
    <row r="114" spans="1:25" ht="22.5" customHeight="1" x14ac:dyDescent="0.25">
      <c r="A114" s="63" t="s">
        <v>1</v>
      </c>
      <c r="B114" s="63" t="s">
        <v>1</v>
      </c>
      <c r="C114" s="63" t="s">
        <v>1</v>
      </c>
      <c r="D114" s="65" t="s">
        <v>1</v>
      </c>
      <c r="E114" s="65" t="s">
        <v>1</v>
      </c>
      <c r="F114" s="65" t="s">
        <v>1</v>
      </c>
      <c r="G114" s="65" t="s">
        <v>1</v>
      </c>
      <c r="H114" s="66" t="s">
        <v>56</v>
      </c>
      <c r="I114" s="30">
        <f t="shared" ref="I114:K114" si="105">SUM(I115)</f>
        <v>306400</v>
      </c>
      <c r="J114" s="30">
        <f t="shared" si="105"/>
        <v>306400</v>
      </c>
      <c r="K114" s="30">
        <f t="shared" si="105"/>
        <v>300000</v>
      </c>
      <c r="L114" s="30">
        <f t="shared" si="70"/>
        <v>6300</v>
      </c>
      <c r="M114" s="30">
        <f t="shared" ref="M114" si="106">SUM(M115)</f>
        <v>6300</v>
      </c>
      <c r="N114" s="30">
        <f t="shared" ref="N114:O114" si="107">SUM(N115)</f>
        <v>0</v>
      </c>
      <c r="O114" s="30">
        <f t="shared" si="107"/>
        <v>0</v>
      </c>
      <c r="P114" s="30">
        <f t="shared" si="73"/>
        <v>306300</v>
      </c>
      <c r="Q114" s="30">
        <f t="shared" si="74"/>
        <v>99.967362924281986</v>
      </c>
      <c r="R114" s="93"/>
      <c r="S114" s="93"/>
      <c r="T114" s="93"/>
      <c r="U114" s="93"/>
      <c r="V114" s="93"/>
      <c r="W114" s="93"/>
      <c r="X114" s="93"/>
      <c r="Y114" s="93"/>
    </row>
    <row r="115" spans="1:25" ht="15" customHeight="1" x14ac:dyDescent="0.25">
      <c r="A115" s="63" t="s">
        <v>0</v>
      </c>
      <c r="B115" s="63" t="s">
        <v>95</v>
      </c>
      <c r="C115" s="63" t="s">
        <v>13</v>
      </c>
      <c r="D115" s="63" t="s">
        <v>96</v>
      </c>
      <c r="E115" s="65" t="s">
        <v>57</v>
      </c>
      <c r="F115" s="65" t="s">
        <v>1</v>
      </c>
      <c r="G115" s="65" t="s">
        <v>1</v>
      </c>
      <c r="H115" s="65" t="s">
        <v>58</v>
      </c>
      <c r="I115" s="31">
        <f t="shared" ref="I115:K115" si="108">SUM(I116:I118)</f>
        <v>306400</v>
      </c>
      <c r="J115" s="31">
        <f t="shared" si="108"/>
        <v>306400</v>
      </c>
      <c r="K115" s="31">
        <f t="shared" si="108"/>
        <v>300000</v>
      </c>
      <c r="L115" s="31">
        <f t="shared" si="70"/>
        <v>6300</v>
      </c>
      <c r="M115" s="31">
        <f t="shared" ref="M115" si="109">SUM(M116:M118)</f>
        <v>6300</v>
      </c>
      <c r="N115" s="31">
        <f t="shared" ref="N115:O115" si="110">SUM(N116:N118)</f>
        <v>0</v>
      </c>
      <c r="O115" s="31">
        <f t="shared" si="110"/>
        <v>0</v>
      </c>
      <c r="P115" s="31">
        <f t="shared" si="73"/>
        <v>306300</v>
      </c>
      <c r="Q115" s="31">
        <f t="shared" si="74"/>
        <v>99.967362924281986</v>
      </c>
      <c r="R115" s="94"/>
      <c r="S115" s="94"/>
      <c r="T115" s="94"/>
      <c r="U115" s="94"/>
      <c r="V115" s="94"/>
      <c r="W115" s="94"/>
      <c r="X115" s="94"/>
      <c r="Y115" s="94"/>
    </row>
    <row r="116" spans="1:25" ht="15" customHeight="1" x14ac:dyDescent="0.25">
      <c r="A116" s="64" t="s">
        <v>0</v>
      </c>
      <c r="B116" s="64" t="s">
        <v>95</v>
      </c>
      <c r="C116" s="64" t="s">
        <v>13</v>
      </c>
      <c r="D116" s="64" t="s">
        <v>96</v>
      </c>
      <c r="E116" s="20" t="s">
        <v>106</v>
      </c>
      <c r="F116" s="64"/>
      <c r="G116" s="53" t="s">
        <v>20</v>
      </c>
      <c r="H116" s="53" t="s">
        <v>105</v>
      </c>
      <c r="I116" s="26">
        <v>50000</v>
      </c>
      <c r="J116" s="26">
        <v>50000</v>
      </c>
      <c r="K116" s="26">
        <v>50000</v>
      </c>
      <c r="L116" s="26">
        <f t="shared" si="70"/>
        <v>0</v>
      </c>
      <c r="M116" s="26">
        <v>0</v>
      </c>
      <c r="N116" s="26">
        <v>0</v>
      </c>
      <c r="O116" s="26">
        <v>0</v>
      </c>
      <c r="P116" s="26">
        <f t="shared" si="73"/>
        <v>50000</v>
      </c>
      <c r="Q116" s="26">
        <f t="shared" si="74"/>
        <v>100</v>
      </c>
      <c r="R116" s="90"/>
      <c r="S116" s="90"/>
      <c r="T116" s="90"/>
      <c r="U116" s="90"/>
      <c r="V116" s="90"/>
      <c r="W116" s="90"/>
      <c r="X116" s="90"/>
      <c r="Y116" s="90"/>
    </row>
    <row r="117" spans="1:25" ht="15" customHeight="1" x14ac:dyDescent="0.25">
      <c r="A117" s="64" t="s">
        <v>0</v>
      </c>
      <c r="B117" s="64" t="s">
        <v>95</v>
      </c>
      <c r="C117" s="64" t="s">
        <v>13</v>
      </c>
      <c r="D117" s="64" t="s">
        <v>96</v>
      </c>
      <c r="E117" s="20" t="s">
        <v>61</v>
      </c>
      <c r="F117" s="64"/>
      <c r="G117" s="53" t="s">
        <v>20</v>
      </c>
      <c r="H117" s="53" t="s">
        <v>60</v>
      </c>
      <c r="I117" s="26">
        <v>256300</v>
      </c>
      <c r="J117" s="26">
        <v>256300</v>
      </c>
      <c r="K117" s="26">
        <v>250000</v>
      </c>
      <c r="L117" s="26">
        <f t="shared" si="70"/>
        <v>6300</v>
      </c>
      <c r="M117" s="26">
        <v>6300</v>
      </c>
      <c r="N117" s="26">
        <v>0</v>
      </c>
      <c r="O117" s="26">
        <v>0</v>
      </c>
      <c r="P117" s="26">
        <f t="shared" si="73"/>
        <v>256300</v>
      </c>
      <c r="Q117" s="26">
        <f t="shared" si="74"/>
        <v>100</v>
      </c>
      <c r="R117" s="90"/>
      <c r="S117" s="90"/>
      <c r="T117" s="90"/>
      <c r="U117" s="90"/>
      <c r="V117" s="90"/>
      <c r="W117" s="90"/>
      <c r="X117" s="90"/>
      <c r="Y117" s="90"/>
    </row>
    <row r="118" spans="1:25" ht="15" customHeight="1" x14ac:dyDescent="0.25">
      <c r="A118" s="64" t="s">
        <v>0</v>
      </c>
      <c r="B118" s="64" t="s">
        <v>95</v>
      </c>
      <c r="C118" s="64" t="s">
        <v>13</v>
      </c>
      <c r="D118" s="64" t="s">
        <v>96</v>
      </c>
      <c r="E118" s="20" t="s">
        <v>68</v>
      </c>
      <c r="F118" s="64"/>
      <c r="G118" s="53" t="s">
        <v>20</v>
      </c>
      <c r="H118" s="53" t="s">
        <v>67</v>
      </c>
      <c r="I118" s="26">
        <v>100</v>
      </c>
      <c r="J118" s="26">
        <v>100</v>
      </c>
      <c r="K118" s="26">
        <v>0</v>
      </c>
      <c r="L118" s="26">
        <f t="shared" si="70"/>
        <v>0</v>
      </c>
      <c r="M118" s="26"/>
      <c r="N118" s="26"/>
      <c r="O118" s="26"/>
      <c r="P118" s="26">
        <f t="shared" si="73"/>
        <v>0</v>
      </c>
      <c r="Q118" s="26">
        <f t="shared" si="74"/>
        <v>0</v>
      </c>
      <c r="R118" s="90"/>
      <c r="S118" s="90"/>
      <c r="T118" s="90"/>
      <c r="U118" s="90"/>
      <c r="V118" s="90"/>
      <c r="W118" s="90"/>
      <c r="X118" s="90"/>
      <c r="Y118" s="90"/>
    </row>
    <row r="119" spans="1:25" ht="22.5" customHeight="1" x14ac:dyDescent="0.25">
      <c r="A119" s="63" t="s">
        <v>1</v>
      </c>
      <c r="B119" s="63" t="s">
        <v>1</v>
      </c>
      <c r="C119" s="63" t="s">
        <v>1</v>
      </c>
      <c r="D119" s="65" t="s">
        <v>1</v>
      </c>
      <c r="E119" s="65" t="s">
        <v>1</v>
      </c>
      <c r="F119" s="65" t="s">
        <v>1</v>
      </c>
      <c r="G119" s="65" t="s">
        <v>1</v>
      </c>
      <c r="H119" s="66" t="s">
        <v>69</v>
      </c>
      <c r="I119" s="30">
        <f t="shared" ref="I119:K120" si="111">SUM(I120)</f>
        <v>3000</v>
      </c>
      <c r="J119" s="30">
        <f t="shared" si="111"/>
        <v>3000</v>
      </c>
      <c r="K119" s="30">
        <f t="shared" si="111"/>
        <v>3000</v>
      </c>
      <c r="L119" s="30">
        <f t="shared" si="70"/>
        <v>0</v>
      </c>
      <c r="M119" s="30">
        <f t="shared" ref="M119:M120" si="112">SUM(M120)</f>
        <v>0</v>
      </c>
      <c r="N119" s="30">
        <f t="shared" ref="N119:O120" si="113">SUM(N120)</f>
        <v>0</v>
      </c>
      <c r="O119" s="30">
        <f t="shared" si="113"/>
        <v>0</v>
      </c>
      <c r="P119" s="30">
        <f t="shared" si="73"/>
        <v>3000</v>
      </c>
      <c r="Q119" s="30">
        <f t="shared" si="74"/>
        <v>100</v>
      </c>
      <c r="R119" s="93"/>
      <c r="S119" s="93"/>
      <c r="T119" s="93"/>
      <c r="U119" s="93"/>
      <c r="V119" s="93"/>
      <c r="W119" s="93"/>
      <c r="X119" s="93"/>
      <c r="Y119" s="93"/>
    </row>
    <row r="120" spans="1:25" ht="15" customHeight="1" x14ac:dyDescent="0.25">
      <c r="A120" s="63" t="s">
        <v>0</v>
      </c>
      <c r="B120" s="63" t="s">
        <v>95</v>
      </c>
      <c r="C120" s="63" t="s">
        <v>13</v>
      </c>
      <c r="D120" s="63" t="s">
        <v>96</v>
      </c>
      <c r="E120" s="65" t="s">
        <v>70</v>
      </c>
      <c r="F120" s="65" t="s">
        <v>1</v>
      </c>
      <c r="G120" s="65" t="s">
        <v>1</v>
      </c>
      <c r="H120" s="65" t="s">
        <v>71</v>
      </c>
      <c r="I120" s="31">
        <f t="shared" si="111"/>
        <v>3000</v>
      </c>
      <c r="J120" s="31">
        <f t="shared" si="111"/>
        <v>3000</v>
      </c>
      <c r="K120" s="31">
        <f t="shared" si="111"/>
        <v>3000</v>
      </c>
      <c r="L120" s="31">
        <f t="shared" si="70"/>
        <v>0</v>
      </c>
      <c r="M120" s="31">
        <f t="shared" si="112"/>
        <v>0</v>
      </c>
      <c r="N120" s="31">
        <f t="shared" si="113"/>
        <v>0</v>
      </c>
      <c r="O120" s="31">
        <f t="shared" si="113"/>
        <v>0</v>
      </c>
      <c r="P120" s="31">
        <f t="shared" si="73"/>
        <v>3000</v>
      </c>
      <c r="Q120" s="31">
        <f t="shared" si="74"/>
        <v>100</v>
      </c>
      <c r="R120" s="94"/>
      <c r="S120" s="94"/>
      <c r="T120" s="94"/>
      <c r="U120" s="94"/>
      <c r="V120" s="94"/>
      <c r="W120" s="94"/>
      <c r="X120" s="94"/>
      <c r="Y120" s="94"/>
    </row>
    <row r="121" spans="1:25" ht="15" customHeight="1" x14ac:dyDescent="0.25">
      <c r="A121" s="64" t="s">
        <v>0</v>
      </c>
      <c r="B121" s="64" t="s">
        <v>95</v>
      </c>
      <c r="C121" s="64" t="s">
        <v>13</v>
      </c>
      <c r="D121" s="64" t="s">
        <v>96</v>
      </c>
      <c r="E121" s="20" t="s">
        <v>74</v>
      </c>
      <c r="F121" s="64"/>
      <c r="G121" s="53" t="s">
        <v>20</v>
      </c>
      <c r="H121" s="53" t="s">
        <v>73</v>
      </c>
      <c r="I121" s="26">
        <v>3000</v>
      </c>
      <c r="J121" s="26">
        <v>3000</v>
      </c>
      <c r="K121" s="26">
        <v>3000</v>
      </c>
      <c r="L121" s="26">
        <f t="shared" si="70"/>
        <v>0</v>
      </c>
      <c r="M121" s="26">
        <v>0</v>
      </c>
      <c r="N121" s="26">
        <v>0</v>
      </c>
      <c r="O121" s="26">
        <v>0</v>
      </c>
      <c r="P121" s="26">
        <f t="shared" si="73"/>
        <v>3000</v>
      </c>
      <c r="Q121" s="26">
        <f t="shared" si="74"/>
        <v>100</v>
      </c>
      <c r="R121" s="90"/>
      <c r="S121" s="90"/>
      <c r="T121" s="90"/>
      <c r="U121" s="90"/>
      <c r="V121" s="90"/>
      <c r="W121" s="90"/>
      <c r="X121" s="90"/>
      <c r="Y121" s="90"/>
    </row>
    <row r="122" spans="1:25" ht="22.5" customHeight="1" x14ac:dyDescent="0.25">
      <c r="A122" s="53" t="s">
        <v>1</v>
      </c>
      <c r="B122" s="53" t="s">
        <v>1</v>
      </c>
      <c r="C122" s="53" t="s">
        <v>1</v>
      </c>
      <c r="D122" s="53" t="s">
        <v>1</v>
      </c>
      <c r="E122" s="53" t="s">
        <v>1</v>
      </c>
      <c r="F122" s="53" t="s">
        <v>1</v>
      </c>
      <c r="G122" s="53" t="s">
        <v>1</v>
      </c>
      <c r="H122" s="66" t="s">
        <v>107</v>
      </c>
      <c r="I122" s="30">
        <f t="shared" ref="I122:K122" si="114">SUM(I98,I114,I119)</f>
        <v>583483</v>
      </c>
      <c r="J122" s="30">
        <f t="shared" si="114"/>
        <v>583483</v>
      </c>
      <c r="K122" s="30">
        <f t="shared" si="114"/>
        <v>463027</v>
      </c>
      <c r="L122" s="30">
        <f t="shared" si="70"/>
        <v>81063</v>
      </c>
      <c r="M122" s="30">
        <f t="shared" ref="M122" si="115">SUM(M98,M114,M119)</f>
        <v>33551</v>
      </c>
      <c r="N122" s="30">
        <f t="shared" ref="N122:O122" si="116">SUM(N98,N114,N119)</f>
        <v>24251</v>
      </c>
      <c r="O122" s="30">
        <f t="shared" si="116"/>
        <v>23261</v>
      </c>
      <c r="P122" s="30">
        <f t="shared" si="73"/>
        <v>544090</v>
      </c>
      <c r="Q122" s="30">
        <f t="shared" si="74"/>
        <v>93.248646490129104</v>
      </c>
      <c r="R122" s="93"/>
      <c r="S122" s="93"/>
      <c r="T122" s="93"/>
      <c r="U122" s="93"/>
      <c r="V122" s="93"/>
      <c r="W122" s="93"/>
      <c r="X122" s="93"/>
      <c r="Y122" s="93"/>
    </row>
    <row r="123" spans="1:25" ht="15" customHeight="1" thickBot="1" x14ac:dyDescent="0.3">
      <c r="A123" s="53" t="s">
        <v>1</v>
      </c>
      <c r="B123" s="53" t="s">
        <v>1</v>
      </c>
      <c r="C123" s="53" t="s">
        <v>1</v>
      </c>
      <c r="D123" s="53" t="s">
        <v>1</v>
      </c>
      <c r="E123" s="53" t="s">
        <v>1</v>
      </c>
      <c r="F123" s="53" t="s">
        <v>1</v>
      </c>
      <c r="G123" s="53" t="s">
        <v>1</v>
      </c>
      <c r="H123" s="65" t="s">
        <v>76</v>
      </c>
      <c r="I123" s="31"/>
      <c r="J123" s="31"/>
      <c r="K123" s="31">
        <v>0</v>
      </c>
      <c r="L123" s="31"/>
      <c r="M123" s="31"/>
      <c r="N123" s="31"/>
      <c r="O123" s="31"/>
      <c r="P123" s="31"/>
      <c r="Q123" s="31"/>
      <c r="R123" s="94"/>
      <c r="S123" s="94"/>
      <c r="T123" s="94"/>
      <c r="U123" s="94"/>
      <c r="V123" s="94"/>
      <c r="W123" s="94"/>
      <c r="X123" s="94"/>
      <c r="Y123" s="94"/>
    </row>
    <row r="124" spans="1:25" ht="47.25" customHeight="1" thickBot="1" x14ac:dyDescent="0.3">
      <c r="A124" s="110" t="s">
        <v>1</v>
      </c>
      <c r="B124" s="110" t="s">
        <v>1</v>
      </c>
      <c r="C124" s="110" t="s">
        <v>1</v>
      </c>
      <c r="D124" s="110" t="s">
        <v>1</v>
      </c>
      <c r="E124" s="110" t="s">
        <v>1</v>
      </c>
      <c r="F124" s="110" t="s">
        <v>1</v>
      </c>
      <c r="G124" s="110" t="s">
        <v>1</v>
      </c>
      <c r="H124" s="28" t="s">
        <v>77</v>
      </c>
      <c r="I124" s="109" t="s">
        <v>3984</v>
      </c>
      <c r="J124" s="109" t="s">
        <v>11</v>
      </c>
      <c r="K124" s="109" t="s">
        <v>3989</v>
      </c>
      <c r="L124" s="109" t="s">
        <v>3985</v>
      </c>
      <c r="M124" s="109" t="s">
        <v>4027</v>
      </c>
      <c r="N124" s="109" t="s">
        <v>3988</v>
      </c>
      <c r="O124" s="109" t="s">
        <v>3986</v>
      </c>
      <c r="P124" s="109" t="s">
        <v>3987</v>
      </c>
      <c r="Q124" s="109" t="s">
        <v>3695</v>
      </c>
      <c r="R124" s="91"/>
      <c r="S124" s="91"/>
      <c r="T124" s="91"/>
      <c r="U124" s="91"/>
      <c r="V124" s="91"/>
      <c r="W124" s="91"/>
      <c r="X124" s="91"/>
      <c r="Y124" s="91"/>
    </row>
    <row r="125" spans="1:25" ht="15" customHeight="1" x14ac:dyDescent="0.25">
      <c r="A125" s="111"/>
      <c r="B125" s="111"/>
      <c r="C125" s="111"/>
      <c r="D125" s="111"/>
      <c r="E125" s="111"/>
      <c r="F125" s="111"/>
      <c r="G125" s="111"/>
      <c r="H125" s="67" t="s">
        <v>1</v>
      </c>
      <c r="I125" s="29">
        <v>1</v>
      </c>
      <c r="J125" s="29">
        <v>2</v>
      </c>
      <c r="K125" s="29">
        <v>3</v>
      </c>
      <c r="L125" s="29" t="s">
        <v>3478</v>
      </c>
      <c r="M125" s="29">
        <v>5</v>
      </c>
      <c r="N125" s="29">
        <v>6</v>
      </c>
      <c r="O125" s="29">
        <v>7</v>
      </c>
      <c r="P125" s="29" t="s">
        <v>3696</v>
      </c>
      <c r="Q125" s="29">
        <v>9</v>
      </c>
      <c r="R125" s="92"/>
      <c r="S125" s="92"/>
      <c r="T125" s="92"/>
      <c r="U125" s="92"/>
      <c r="V125" s="92"/>
      <c r="W125" s="92"/>
      <c r="X125" s="92"/>
      <c r="Y125" s="92"/>
    </row>
    <row r="126" spans="1:25" ht="15" customHeight="1" x14ac:dyDescent="0.25">
      <c r="A126" s="111"/>
      <c r="B126" s="111"/>
      <c r="C126" s="111"/>
      <c r="D126" s="111"/>
      <c r="E126" s="111"/>
      <c r="F126" s="111"/>
      <c r="G126" s="111"/>
      <c r="H126" s="68" t="s">
        <v>78</v>
      </c>
      <c r="I126" s="32">
        <f t="shared" ref="I126:K126" si="117">SUM(I122)</f>
        <v>583483</v>
      </c>
      <c r="J126" s="32">
        <f t="shared" si="117"/>
        <v>583483</v>
      </c>
      <c r="K126" s="32">
        <f t="shared" si="117"/>
        <v>463027</v>
      </c>
      <c r="L126" s="32">
        <f t="shared" si="70"/>
        <v>81063</v>
      </c>
      <c r="M126" s="32">
        <f t="shared" ref="M126" si="118">SUM(M122)</f>
        <v>33551</v>
      </c>
      <c r="N126" s="32">
        <f t="shared" ref="N126:O126" si="119">SUM(N122)</f>
        <v>24251</v>
      </c>
      <c r="O126" s="32">
        <f t="shared" si="119"/>
        <v>23261</v>
      </c>
      <c r="P126" s="32">
        <f t="shared" si="73"/>
        <v>544090</v>
      </c>
      <c r="Q126" s="32">
        <f t="shared" si="74"/>
        <v>93.248646490129104</v>
      </c>
      <c r="R126" s="90"/>
      <c r="S126" s="90"/>
      <c r="T126" s="90"/>
      <c r="U126" s="90"/>
      <c r="V126" s="90"/>
      <c r="W126" s="90"/>
      <c r="X126" s="90"/>
      <c r="Y126" s="90"/>
    </row>
    <row r="127" spans="1:25" ht="15" customHeight="1" x14ac:dyDescent="0.25">
      <c r="A127" s="111"/>
      <c r="B127" s="111"/>
      <c r="C127" s="111"/>
      <c r="D127" s="111"/>
      <c r="E127" s="111"/>
      <c r="F127" s="111"/>
      <c r="G127" s="111"/>
      <c r="H127" s="69" t="s">
        <v>79</v>
      </c>
      <c r="I127" s="32">
        <f t="shared" ref="I127:K127" si="120">SUM(I126)</f>
        <v>583483</v>
      </c>
      <c r="J127" s="32">
        <f t="shared" si="120"/>
        <v>583483</v>
      </c>
      <c r="K127" s="32">
        <f t="shared" si="120"/>
        <v>463027</v>
      </c>
      <c r="L127" s="32">
        <f t="shared" si="70"/>
        <v>81063</v>
      </c>
      <c r="M127" s="32">
        <f t="shared" ref="M127" si="121">SUM(M126)</f>
        <v>33551</v>
      </c>
      <c r="N127" s="32">
        <f t="shared" ref="N127:O127" si="122">SUM(N126)</f>
        <v>24251</v>
      </c>
      <c r="O127" s="32">
        <f t="shared" si="122"/>
        <v>23261</v>
      </c>
      <c r="P127" s="32">
        <f t="shared" si="73"/>
        <v>544090</v>
      </c>
      <c r="Q127" s="32">
        <f t="shared" si="74"/>
        <v>93.248646490129104</v>
      </c>
      <c r="R127" s="90"/>
      <c r="S127" s="90"/>
      <c r="T127" s="90"/>
      <c r="U127" s="90"/>
      <c r="V127" s="90"/>
      <c r="W127" s="90"/>
      <c r="X127" s="90"/>
      <c r="Y127" s="90"/>
    </row>
    <row r="128" spans="1:25" ht="15" customHeight="1" x14ac:dyDescent="0.25">
      <c r="A128" s="112"/>
      <c r="B128" s="112"/>
      <c r="C128" s="112"/>
      <c r="D128" s="112"/>
      <c r="E128" s="112"/>
      <c r="F128" s="112"/>
      <c r="G128" s="112"/>
      <c r="I128" s="27"/>
      <c r="J128" s="27"/>
      <c r="K128" s="27">
        <v>0</v>
      </c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</row>
    <row r="129" spans="1:25" ht="15" customHeight="1" x14ac:dyDescent="0.25">
      <c r="A129" s="53" t="s">
        <v>1</v>
      </c>
      <c r="B129" s="53" t="s">
        <v>1</v>
      </c>
      <c r="C129" s="53" t="s">
        <v>1</v>
      </c>
      <c r="D129" s="53" t="s">
        <v>1</v>
      </c>
      <c r="E129" s="53" t="s">
        <v>1</v>
      </c>
      <c r="F129" s="53" t="s">
        <v>1</v>
      </c>
      <c r="G129" s="53" t="s">
        <v>1</v>
      </c>
      <c r="H129" s="21" t="s">
        <v>1</v>
      </c>
      <c r="I129" s="33"/>
      <c r="J129" s="33"/>
      <c r="K129" s="33">
        <v>0</v>
      </c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</row>
    <row r="130" spans="1:25" ht="15" customHeight="1" x14ac:dyDescent="0.25">
      <c r="A130" s="53" t="s">
        <v>1</v>
      </c>
      <c r="B130" s="53" t="s">
        <v>1</v>
      </c>
      <c r="C130" s="53" t="s">
        <v>1</v>
      </c>
      <c r="D130" s="53" t="s">
        <v>1</v>
      </c>
      <c r="E130" s="53" t="s">
        <v>1</v>
      </c>
      <c r="F130" s="53" t="s">
        <v>1</v>
      </c>
      <c r="G130" s="53" t="s">
        <v>1</v>
      </c>
      <c r="H130" s="66" t="s">
        <v>108</v>
      </c>
      <c r="I130" s="30">
        <f t="shared" ref="I130:K130" si="123">SUM(I122)</f>
        <v>583483</v>
      </c>
      <c r="J130" s="30">
        <f t="shared" si="123"/>
        <v>583483</v>
      </c>
      <c r="K130" s="30">
        <f t="shared" si="123"/>
        <v>463027</v>
      </c>
      <c r="L130" s="30">
        <f t="shared" si="70"/>
        <v>81063</v>
      </c>
      <c r="M130" s="30">
        <f t="shared" ref="M130" si="124">SUM(M122)</f>
        <v>33551</v>
      </c>
      <c r="N130" s="30">
        <f t="shared" ref="N130:O130" si="125">SUM(N122)</f>
        <v>24251</v>
      </c>
      <c r="O130" s="30">
        <f t="shared" si="125"/>
        <v>23261</v>
      </c>
      <c r="P130" s="30">
        <f t="shared" si="73"/>
        <v>544090</v>
      </c>
      <c r="Q130" s="30">
        <f t="shared" si="74"/>
        <v>93.248646490129104</v>
      </c>
      <c r="R130" s="93"/>
      <c r="S130" s="93"/>
      <c r="T130" s="93"/>
      <c r="U130" s="93"/>
      <c r="V130" s="93"/>
      <c r="W130" s="93"/>
      <c r="X130" s="93"/>
      <c r="Y130" s="93"/>
    </row>
    <row r="131" spans="1:25" ht="15" customHeight="1" x14ac:dyDescent="0.25">
      <c r="A131" s="53" t="s">
        <v>1</v>
      </c>
      <c r="B131" s="53" t="s">
        <v>1</v>
      </c>
      <c r="C131" s="53" t="s">
        <v>1</v>
      </c>
      <c r="D131" s="53" t="s">
        <v>1</v>
      </c>
      <c r="E131" s="53" t="s">
        <v>1</v>
      </c>
      <c r="F131" s="53" t="s">
        <v>1</v>
      </c>
      <c r="G131" s="53" t="s">
        <v>1</v>
      </c>
      <c r="H131" s="65" t="s">
        <v>76</v>
      </c>
      <c r="I131" s="31"/>
      <c r="J131" s="31"/>
      <c r="K131" s="31">
        <v>0</v>
      </c>
      <c r="L131" s="31"/>
      <c r="M131" s="31"/>
      <c r="N131" s="31"/>
      <c r="O131" s="31"/>
      <c r="P131" s="31"/>
      <c r="Q131" s="31"/>
      <c r="R131" s="94"/>
      <c r="S131" s="94"/>
      <c r="T131" s="94"/>
      <c r="U131" s="94"/>
      <c r="V131" s="94"/>
      <c r="W131" s="94"/>
      <c r="X131" s="94"/>
      <c r="Y131" s="94"/>
    </row>
    <row r="132" spans="1:25" ht="15" customHeight="1" x14ac:dyDescent="0.25">
      <c r="A132" s="53" t="s">
        <v>1</v>
      </c>
      <c r="B132" s="53" t="s">
        <v>1</v>
      </c>
      <c r="C132" s="53" t="s">
        <v>1</v>
      </c>
      <c r="D132" s="53" t="s">
        <v>1</v>
      </c>
      <c r="E132" s="53" t="s">
        <v>1</v>
      </c>
      <c r="F132" s="53" t="s">
        <v>1</v>
      </c>
      <c r="G132" s="53" t="s">
        <v>1</v>
      </c>
      <c r="H132" s="70" t="s">
        <v>1</v>
      </c>
      <c r="I132" s="34"/>
      <c r="J132" s="34"/>
      <c r="K132" s="34">
        <v>0</v>
      </c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</row>
    <row r="133" spans="1:25" ht="15" customHeight="1" x14ac:dyDescent="0.25">
      <c r="A133" s="53" t="s">
        <v>1</v>
      </c>
      <c r="B133" s="53" t="s">
        <v>1</v>
      </c>
      <c r="C133" s="53" t="s">
        <v>1</v>
      </c>
      <c r="D133" s="53" t="s">
        <v>1</v>
      </c>
      <c r="E133" s="53" t="s">
        <v>1</v>
      </c>
      <c r="F133" s="53" t="s">
        <v>1</v>
      </c>
      <c r="G133" s="53" t="s">
        <v>1</v>
      </c>
      <c r="H133" s="66" t="s">
        <v>109</v>
      </c>
      <c r="I133" s="30">
        <f t="shared" ref="I133:K133" si="126">SUM(I45,I83,I122)</f>
        <v>4052253</v>
      </c>
      <c r="J133" s="30">
        <f t="shared" si="126"/>
        <v>4052253</v>
      </c>
      <c r="K133" s="30">
        <f t="shared" si="126"/>
        <v>2280142</v>
      </c>
      <c r="L133" s="30">
        <f t="shared" si="70"/>
        <v>907708</v>
      </c>
      <c r="M133" s="30">
        <f t="shared" ref="M133" si="127">SUM(M45,M83,M122)</f>
        <v>310391</v>
      </c>
      <c r="N133" s="30">
        <f t="shared" ref="N133:O133" si="128">SUM(N45,N83,N122)</f>
        <v>299146</v>
      </c>
      <c r="O133" s="30">
        <f t="shared" si="128"/>
        <v>298171</v>
      </c>
      <c r="P133" s="30">
        <f t="shared" si="73"/>
        <v>3187850</v>
      </c>
      <c r="Q133" s="30">
        <f t="shared" si="74"/>
        <v>78.668582637856034</v>
      </c>
      <c r="R133" s="93"/>
      <c r="S133" s="93"/>
      <c r="T133" s="93"/>
      <c r="U133" s="93"/>
      <c r="V133" s="93"/>
      <c r="W133" s="93"/>
      <c r="X133" s="93"/>
      <c r="Y133" s="93"/>
    </row>
    <row r="134" spans="1:25" ht="15" customHeight="1" x14ac:dyDescent="0.25">
      <c r="A134" s="53" t="s">
        <v>1</v>
      </c>
      <c r="B134" s="53" t="s">
        <v>1</v>
      </c>
      <c r="C134" s="53" t="s">
        <v>1</v>
      </c>
      <c r="D134" s="53" t="s">
        <v>1</v>
      </c>
      <c r="E134" s="53" t="s">
        <v>1</v>
      </c>
      <c r="F134" s="53" t="s">
        <v>1</v>
      </c>
      <c r="G134" s="53" t="s">
        <v>1</v>
      </c>
      <c r="H134" s="65" t="s">
        <v>110</v>
      </c>
      <c r="I134" s="31">
        <v>0</v>
      </c>
      <c r="J134" s="31">
        <v>0</v>
      </c>
      <c r="K134" s="31">
        <v>0</v>
      </c>
      <c r="L134" s="31">
        <f t="shared" si="70"/>
        <v>0</v>
      </c>
      <c r="M134" s="31"/>
      <c r="N134" s="31"/>
      <c r="O134" s="31"/>
      <c r="P134" s="31">
        <f t="shared" si="73"/>
        <v>0</v>
      </c>
      <c r="Q134" s="31" t="str">
        <f t="shared" si="74"/>
        <v>-</v>
      </c>
      <c r="R134" s="94"/>
      <c r="S134" s="94"/>
      <c r="T134" s="94"/>
      <c r="U134" s="94"/>
      <c r="V134" s="94"/>
      <c r="W134" s="94"/>
      <c r="X134" s="94"/>
      <c r="Y134" s="94"/>
    </row>
    <row r="135" spans="1:25" ht="15" customHeight="1" x14ac:dyDescent="0.25">
      <c r="A135" s="63" t="s">
        <v>12</v>
      </c>
      <c r="B135" s="65" t="s">
        <v>1</v>
      </c>
      <c r="C135" s="65" t="s">
        <v>1</v>
      </c>
      <c r="D135" s="65" t="s">
        <v>1</v>
      </c>
      <c r="E135" s="65" t="s">
        <v>1</v>
      </c>
      <c r="F135" s="65" t="s">
        <v>1</v>
      </c>
      <c r="G135" s="65" t="s">
        <v>1</v>
      </c>
      <c r="H135" s="65" t="s">
        <v>111</v>
      </c>
      <c r="I135" s="26"/>
      <c r="J135" s="26"/>
      <c r="K135" s="26">
        <v>0</v>
      </c>
      <c r="L135" s="26">
        <f t="shared" si="70"/>
        <v>0</v>
      </c>
      <c r="M135" s="26"/>
      <c r="N135" s="26"/>
      <c r="O135" s="26"/>
      <c r="P135" s="26">
        <f t="shared" si="73"/>
        <v>0</v>
      </c>
      <c r="Q135" s="26" t="str">
        <f t="shared" si="74"/>
        <v>-</v>
      </c>
      <c r="R135" s="90"/>
      <c r="S135" s="90"/>
      <c r="T135" s="90"/>
      <c r="U135" s="90"/>
      <c r="V135" s="90"/>
      <c r="W135" s="90"/>
      <c r="X135" s="90"/>
      <c r="Y135" s="90"/>
    </row>
    <row r="136" spans="1:25" ht="15" customHeight="1" thickBot="1" x14ac:dyDescent="0.3">
      <c r="A136" s="63" t="s">
        <v>12</v>
      </c>
      <c r="B136" s="63" t="s">
        <v>3</v>
      </c>
      <c r="C136" s="64" t="s">
        <v>1</v>
      </c>
      <c r="D136" s="64" t="s">
        <v>1</v>
      </c>
      <c r="E136" s="65" t="s">
        <v>1</v>
      </c>
      <c r="F136" s="65" t="s">
        <v>1</v>
      </c>
      <c r="G136" s="65" t="s">
        <v>1</v>
      </c>
      <c r="H136" s="65" t="s">
        <v>1</v>
      </c>
      <c r="I136" s="26"/>
      <c r="J136" s="26"/>
      <c r="K136" s="26">
        <v>0</v>
      </c>
      <c r="L136" s="26"/>
      <c r="M136" s="26"/>
      <c r="N136" s="26"/>
      <c r="O136" s="26"/>
      <c r="P136" s="26"/>
      <c r="Q136" s="26"/>
      <c r="R136" s="90"/>
      <c r="S136" s="90"/>
      <c r="T136" s="90"/>
      <c r="U136" s="90"/>
      <c r="V136" s="90"/>
      <c r="W136" s="90"/>
      <c r="X136" s="90"/>
      <c r="Y136" s="90"/>
    </row>
    <row r="137" spans="1:25" ht="45.75" customHeight="1" thickBot="1" x14ac:dyDescent="0.3">
      <c r="A137" s="28" t="s">
        <v>4</v>
      </c>
      <c r="B137" s="28" t="s">
        <v>5</v>
      </c>
      <c r="C137" s="28" t="s">
        <v>6</v>
      </c>
      <c r="D137" s="57" t="s">
        <v>1</v>
      </c>
      <c r="E137" s="28" t="s">
        <v>7</v>
      </c>
      <c r="F137" s="28" t="s">
        <v>8</v>
      </c>
      <c r="G137" s="28" t="s">
        <v>9</v>
      </c>
      <c r="H137" s="28" t="s">
        <v>10</v>
      </c>
      <c r="I137" s="109" t="s">
        <v>3984</v>
      </c>
      <c r="J137" s="109" t="s">
        <v>11</v>
      </c>
      <c r="K137" s="109" t="s">
        <v>3989</v>
      </c>
      <c r="L137" s="109" t="s">
        <v>3985</v>
      </c>
      <c r="M137" s="109" t="s">
        <v>4027</v>
      </c>
      <c r="N137" s="109" t="s">
        <v>3988</v>
      </c>
      <c r="O137" s="109" t="s">
        <v>3986</v>
      </c>
      <c r="P137" s="109" t="s">
        <v>3987</v>
      </c>
      <c r="Q137" s="109" t="s">
        <v>3695</v>
      </c>
      <c r="R137" s="91"/>
      <c r="S137" s="91"/>
      <c r="T137" s="91"/>
      <c r="U137" s="91"/>
      <c r="V137" s="91"/>
      <c r="W137" s="91"/>
      <c r="X137" s="91"/>
      <c r="Y137" s="91"/>
    </row>
    <row r="138" spans="1:25" ht="15" customHeight="1" x14ac:dyDescent="0.25">
      <c r="A138" s="58" t="s">
        <v>1</v>
      </c>
      <c r="B138" s="58" t="s">
        <v>1</v>
      </c>
      <c r="C138" s="58" t="s">
        <v>1</v>
      </c>
      <c r="D138" s="59" t="s">
        <v>1</v>
      </c>
      <c r="E138" s="59" t="s">
        <v>1</v>
      </c>
      <c r="F138" s="60" t="s">
        <v>1</v>
      </c>
      <c r="G138" s="61" t="s">
        <v>1</v>
      </c>
      <c r="H138" s="62" t="s">
        <v>1</v>
      </c>
      <c r="I138" s="29">
        <v>1</v>
      </c>
      <c r="J138" s="29">
        <v>2</v>
      </c>
      <c r="K138" s="29">
        <v>3</v>
      </c>
      <c r="L138" s="29" t="s">
        <v>3478</v>
      </c>
      <c r="M138" s="29">
        <v>5</v>
      </c>
      <c r="N138" s="29">
        <v>6</v>
      </c>
      <c r="O138" s="29">
        <v>7</v>
      </c>
      <c r="P138" s="29" t="s">
        <v>3696</v>
      </c>
      <c r="Q138" s="29">
        <v>9</v>
      </c>
      <c r="R138" s="92"/>
      <c r="S138" s="92"/>
      <c r="T138" s="92"/>
      <c r="U138" s="92"/>
      <c r="V138" s="92"/>
      <c r="W138" s="92"/>
      <c r="X138" s="92"/>
      <c r="Y138" s="92"/>
    </row>
    <row r="139" spans="1:25" ht="15" customHeight="1" x14ac:dyDescent="0.25">
      <c r="A139" s="63" t="s">
        <v>12</v>
      </c>
      <c r="B139" s="63" t="s">
        <v>3</v>
      </c>
      <c r="C139" s="64" t="s">
        <v>13</v>
      </c>
      <c r="D139" s="64" t="s">
        <v>112</v>
      </c>
      <c r="E139" s="65" t="s">
        <v>1</v>
      </c>
      <c r="F139" s="65" t="s">
        <v>1</v>
      </c>
      <c r="G139" s="65" t="s">
        <v>1</v>
      </c>
      <c r="H139" s="65" t="s">
        <v>111</v>
      </c>
      <c r="I139" s="26">
        <v>0</v>
      </c>
      <c r="J139" s="26">
        <v>0</v>
      </c>
      <c r="K139" s="26">
        <v>0</v>
      </c>
      <c r="L139" s="26">
        <f t="shared" si="70"/>
        <v>0</v>
      </c>
      <c r="M139" s="26"/>
      <c r="N139" s="26"/>
      <c r="O139" s="26"/>
      <c r="P139" s="26">
        <f t="shared" si="73"/>
        <v>0</v>
      </c>
      <c r="Q139" s="26" t="str">
        <f t="shared" si="74"/>
        <v>-</v>
      </c>
      <c r="R139" s="90"/>
      <c r="S139" s="90"/>
      <c r="T139" s="90"/>
      <c r="U139" s="90"/>
      <c r="V139" s="90"/>
      <c r="W139" s="90"/>
      <c r="X139" s="90"/>
      <c r="Y139" s="90"/>
    </row>
    <row r="140" spans="1:25" ht="13.5" customHeight="1" x14ac:dyDescent="0.25">
      <c r="A140" s="63" t="s">
        <v>1</v>
      </c>
      <c r="B140" s="63" t="s">
        <v>1</v>
      </c>
      <c r="C140" s="63" t="s">
        <v>1</v>
      </c>
      <c r="D140" s="65" t="s">
        <v>1</v>
      </c>
      <c r="E140" s="65" t="s">
        <v>1</v>
      </c>
      <c r="F140" s="65" t="s">
        <v>1</v>
      </c>
      <c r="G140" s="65" t="s">
        <v>1</v>
      </c>
      <c r="H140" s="66" t="s">
        <v>15</v>
      </c>
      <c r="I140" s="30">
        <f t="shared" ref="I140:K140" si="129">SUM(I141,I149,I151)</f>
        <v>396495</v>
      </c>
      <c r="J140" s="30">
        <f t="shared" si="129"/>
        <v>396495</v>
      </c>
      <c r="K140" s="30">
        <f t="shared" si="129"/>
        <v>215589</v>
      </c>
      <c r="L140" s="30">
        <f t="shared" si="70"/>
        <v>85960</v>
      </c>
      <c r="M140" s="30">
        <f t="shared" ref="M140" si="130">SUM(M141,M149,M151)</f>
        <v>28720</v>
      </c>
      <c r="N140" s="30">
        <f t="shared" ref="N140:O140" si="131">SUM(N141,N149,N151)</f>
        <v>28620</v>
      </c>
      <c r="O140" s="30">
        <f t="shared" si="131"/>
        <v>28620</v>
      </c>
      <c r="P140" s="30">
        <f t="shared" si="73"/>
        <v>301549</v>
      </c>
      <c r="Q140" s="30">
        <f t="shared" si="74"/>
        <v>76.053670285880031</v>
      </c>
      <c r="R140" s="93"/>
      <c r="S140" s="93"/>
      <c r="T140" s="93"/>
      <c r="U140" s="93"/>
      <c r="V140" s="93"/>
      <c r="W140" s="93"/>
      <c r="X140" s="93"/>
      <c r="Y140" s="93"/>
    </row>
    <row r="141" spans="1:25" ht="15" customHeight="1" x14ac:dyDescent="0.25">
      <c r="A141" s="63" t="s">
        <v>12</v>
      </c>
      <c r="B141" s="63" t="s">
        <v>3</v>
      </c>
      <c r="C141" s="63" t="s">
        <v>13</v>
      </c>
      <c r="D141" s="63" t="s">
        <v>112</v>
      </c>
      <c r="E141" s="65" t="s">
        <v>16</v>
      </c>
      <c r="F141" s="65" t="s">
        <v>1</v>
      </c>
      <c r="G141" s="65" t="s">
        <v>1</v>
      </c>
      <c r="H141" s="65" t="s">
        <v>17</v>
      </c>
      <c r="I141" s="31">
        <f t="shared" ref="I141:K141" si="132">SUM(I142:I143)</f>
        <v>301951</v>
      </c>
      <c r="J141" s="31">
        <f t="shared" si="132"/>
        <v>301951</v>
      </c>
      <c r="K141" s="31">
        <f t="shared" si="132"/>
        <v>154089</v>
      </c>
      <c r="L141" s="31">
        <f t="shared" si="70"/>
        <v>63960</v>
      </c>
      <c r="M141" s="31">
        <f t="shared" ref="M141" si="133">SUM(M142:M143)</f>
        <v>21320</v>
      </c>
      <c r="N141" s="31">
        <f t="shared" ref="N141:O141" si="134">SUM(N142:N143)</f>
        <v>21320</v>
      </c>
      <c r="O141" s="31">
        <f t="shared" si="134"/>
        <v>21320</v>
      </c>
      <c r="P141" s="31">
        <f t="shared" si="73"/>
        <v>218049</v>
      </c>
      <c r="Q141" s="31">
        <f t="shared" si="74"/>
        <v>72.213372368364404</v>
      </c>
      <c r="R141" s="94"/>
      <c r="S141" s="94"/>
      <c r="T141" s="94"/>
      <c r="U141" s="94"/>
      <c r="V141" s="94"/>
      <c r="W141" s="94"/>
      <c r="X141" s="94"/>
      <c r="Y141" s="94"/>
    </row>
    <row r="142" spans="1:25" ht="15" customHeight="1" x14ac:dyDescent="0.25">
      <c r="A142" s="64" t="s">
        <v>12</v>
      </c>
      <c r="B142" s="64" t="s">
        <v>3</v>
      </c>
      <c r="C142" s="64" t="s">
        <v>13</v>
      </c>
      <c r="D142" s="64" t="s">
        <v>112</v>
      </c>
      <c r="E142" s="20" t="s">
        <v>19</v>
      </c>
      <c r="F142" s="64"/>
      <c r="G142" s="53" t="s">
        <v>20</v>
      </c>
      <c r="H142" s="53" t="s">
        <v>18</v>
      </c>
      <c r="I142" s="26">
        <v>275245</v>
      </c>
      <c r="J142" s="26">
        <v>275245</v>
      </c>
      <c r="K142" s="26">
        <v>138000</v>
      </c>
      <c r="L142" s="26">
        <f t="shared" si="70"/>
        <v>60000</v>
      </c>
      <c r="M142" s="26">
        <v>20000</v>
      </c>
      <c r="N142" s="26">
        <v>20000</v>
      </c>
      <c r="O142" s="26">
        <v>20000</v>
      </c>
      <c r="P142" s="26">
        <f t="shared" si="73"/>
        <v>198000</v>
      </c>
      <c r="Q142" s="26">
        <f t="shared" si="74"/>
        <v>71.935911642354995</v>
      </c>
      <c r="R142" s="90"/>
      <c r="S142" s="90"/>
      <c r="T142" s="90"/>
      <c r="U142" s="90"/>
      <c r="V142" s="90"/>
      <c r="W142" s="90"/>
      <c r="X142" s="90"/>
      <c r="Y142" s="90"/>
    </row>
    <row r="143" spans="1:25" ht="15" customHeight="1" x14ac:dyDescent="0.25">
      <c r="A143" s="63" t="s">
        <v>12</v>
      </c>
      <c r="B143" s="63" t="s">
        <v>3</v>
      </c>
      <c r="C143" s="63" t="s">
        <v>13</v>
      </c>
      <c r="D143" s="63" t="s">
        <v>112</v>
      </c>
      <c r="E143" s="63" t="s">
        <v>21</v>
      </c>
      <c r="F143" s="64" t="s">
        <v>1</v>
      </c>
      <c r="G143" s="53" t="s">
        <v>1</v>
      </c>
      <c r="H143" s="65" t="s">
        <v>22</v>
      </c>
      <c r="I143" s="31">
        <f t="shared" ref="I143:K143" si="135">SUM(I144:I148)</f>
        <v>26706</v>
      </c>
      <c r="J143" s="31">
        <f t="shared" si="135"/>
        <v>26706</v>
      </c>
      <c r="K143" s="31">
        <f t="shared" si="135"/>
        <v>16089</v>
      </c>
      <c r="L143" s="31">
        <f t="shared" si="70"/>
        <v>3960</v>
      </c>
      <c r="M143" s="31">
        <f t="shared" ref="M143" si="136">SUM(M144:M148)</f>
        <v>1320</v>
      </c>
      <c r="N143" s="31">
        <f t="shared" ref="N143:O143" si="137">SUM(N144:N148)</f>
        <v>1320</v>
      </c>
      <c r="O143" s="31">
        <f t="shared" si="137"/>
        <v>1320</v>
      </c>
      <c r="P143" s="31">
        <f t="shared" si="73"/>
        <v>20049</v>
      </c>
      <c r="Q143" s="31">
        <f t="shared" si="74"/>
        <v>75.073017299483254</v>
      </c>
      <c r="R143" s="94"/>
      <c r="S143" s="94"/>
      <c r="T143" s="94"/>
      <c r="U143" s="94"/>
      <c r="V143" s="94"/>
      <c r="W143" s="94"/>
      <c r="X143" s="94"/>
      <c r="Y143" s="94"/>
    </row>
    <row r="144" spans="1:25" ht="15" customHeight="1" x14ac:dyDescent="0.25">
      <c r="A144" s="64" t="s">
        <v>12</v>
      </c>
      <c r="B144" s="64" t="s">
        <v>3</v>
      </c>
      <c r="C144" s="64" t="s">
        <v>13</v>
      </c>
      <c r="D144" s="64" t="s">
        <v>112</v>
      </c>
      <c r="E144" s="20" t="s">
        <v>23</v>
      </c>
      <c r="F144" s="64" t="s">
        <v>113</v>
      </c>
      <c r="G144" s="53" t="s">
        <v>20</v>
      </c>
      <c r="H144" s="53" t="s">
        <v>85</v>
      </c>
      <c r="I144" s="26">
        <v>5000</v>
      </c>
      <c r="J144" s="26">
        <v>5000</v>
      </c>
      <c r="K144" s="26">
        <v>2683</v>
      </c>
      <c r="L144" s="26">
        <f t="shared" ref="L144:L207" si="138">SUM(M144:O144)</f>
        <v>960</v>
      </c>
      <c r="M144" s="26">
        <v>320</v>
      </c>
      <c r="N144" s="26">
        <v>320</v>
      </c>
      <c r="O144" s="26">
        <v>320</v>
      </c>
      <c r="P144" s="26">
        <f t="shared" ref="P144:P207" si="139">K144+L144</f>
        <v>3643</v>
      </c>
      <c r="Q144" s="26">
        <f t="shared" ref="Q144:Q207" si="140">IF(J144=0,"-",P144/J144*100)</f>
        <v>72.86</v>
      </c>
      <c r="R144" s="90"/>
      <c r="S144" s="90"/>
      <c r="T144" s="90"/>
      <c r="U144" s="90"/>
      <c r="V144" s="90"/>
      <c r="W144" s="90"/>
      <c r="X144" s="90"/>
      <c r="Y144" s="90"/>
    </row>
    <row r="145" spans="1:25" ht="15" customHeight="1" x14ac:dyDescent="0.25">
      <c r="A145" s="64" t="s">
        <v>12</v>
      </c>
      <c r="B145" s="64" t="s">
        <v>3</v>
      </c>
      <c r="C145" s="64" t="s">
        <v>13</v>
      </c>
      <c r="D145" s="64" t="s">
        <v>112</v>
      </c>
      <c r="E145" s="20" t="s">
        <v>23</v>
      </c>
      <c r="F145" s="64" t="s">
        <v>114</v>
      </c>
      <c r="G145" s="53" t="s">
        <v>20</v>
      </c>
      <c r="H145" s="53" t="s">
        <v>25</v>
      </c>
      <c r="I145" s="26">
        <v>15000</v>
      </c>
      <c r="J145" s="26">
        <v>15000</v>
      </c>
      <c r="K145" s="26">
        <v>10200</v>
      </c>
      <c r="L145" s="26">
        <f t="shared" si="138"/>
        <v>3000</v>
      </c>
      <c r="M145" s="26">
        <v>1000</v>
      </c>
      <c r="N145" s="26">
        <v>1000</v>
      </c>
      <c r="O145" s="26">
        <v>1000</v>
      </c>
      <c r="P145" s="26">
        <f t="shared" si="139"/>
        <v>13200</v>
      </c>
      <c r="Q145" s="26">
        <f t="shared" si="140"/>
        <v>88</v>
      </c>
      <c r="R145" s="90"/>
      <c r="S145" s="90"/>
      <c r="T145" s="90"/>
      <c r="U145" s="90"/>
      <c r="V145" s="90"/>
      <c r="W145" s="90"/>
      <c r="X145" s="90"/>
      <c r="Y145" s="90"/>
    </row>
    <row r="146" spans="1:25" ht="15" customHeight="1" x14ac:dyDescent="0.25">
      <c r="A146" s="64" t="s">
        <v>12</v>
      </c>
      <c r="B146" s="64" t="s">
        <v>3</v>
      </c>
      <c r="C146" s="64" t="s">
        <v>13</v>
      </c>
      <c r="D146" s="64" t="s">
        <v>112</v>
      </c>
      <c r="E146" s="20" t="s">
        <v>23</v>
      </c>
      <c r="F146" s="64" t="s">
        <v>115</v>
      </c>
      <c r="G146" s="53" t="s">
        <v>20</v>
      </c>
      <c r="H146" s="53" t="s">
        <v>27</v>
      </c>
      <c r="I146" s="26">
        <v>3206</v>
      </c>
      <c r="J146" s="26">
        <v>3206</v>
      </c>
      <c r="K146" s="26">
        <v>3206</v>
      </c>
      <c r="L146" s="26">
        <f t="shared" si="138"/>
        <v>0</v>
      </c>
      <c r="M146" s="26"/>
      <c r="N146" s="26"/>
      <c r="O146" s="26"/>
      <c r="P146" s="26">
        <f t="shared" si="139"/>
        <v>3206</v>
      </c>
      <c r="Q146" s="26">
        <f t="shared" si="140"/>
        <v>100</v>
      </c>
      <c r="R146" s="90"/>
      <c r="S146" s="90"/>
      <c r="T146" s="90"/>
      <c r="U146" s="90"/>
      <c r="V146" s="90"/>
      <c r="W146" s="90"/>
      <c r="X146" s="90"/>
      <c r="Y146" s="90"/>
    </row>
    <row r="147" spans="1:25" ht="15" customHeight="1" x14ac:dyDescent="0.25">
      <c r="A147" s="64" t="s">
        <v>12</v>
      </c>
      <c r="B147" s="64" t="s">
        <v>3</v>
      </c>
      <c r="C147" s="64" t="s">
        <v>13</v>
      </c>
      <c r="D147" s="64" t="s">
        <v>112</v>
      </c>
      <c r="E147" s="20" t="s">
        <v>23</v>
      </c>
      <c r="F147" s="64" t="s">
        <v>116</v>
      </c>
      <c r="G147" s="53" t="s">
        <v>20</v>
      </c>
      <c r="H147" s="53" t="s">
        <v>89</v>
      </c>
      <c r="I147" s="26">
        <v>0</v>
      </c>
      <c r="J147" s="26">
        <v>0</v>
      </c>
      <c r="K147" s="26">
        <v>0</v>
      </c>
      <c r="L147" s="26">
        <f t="shared" si="138"/>
        <v>0</v>
      </c>
      <c r="M147" s="26"/>
      <c r="N147" s="26"/>
      <c r="O147" s="26"/>
      <c r="P147" s="26">
        <f t="shared" si="139"/>
        <v>0</v>
      </c>
      <c r="Q147" s="26" t="str">
        <f t="shared" si="140"/>
        <v>-</v>
      </c>
      <c r="R147" s="90"/>
      <c r="S147" s="90"/>
      <c r="T147" s="90"/>
      <c r="U147" s="90"/>
      <c r="V147" s="90"/>
      <c r="W147" s="90"/>
      <c r="X147" s="90"/>
      <c r="Y147" s="90"/>
    </row>
    <row r="148" spans="1:25" ht="15" customHeight="1" x14ac:dyDescent="0.25">
      <c r="A148" s="64" t="s">
        <v>12</v>
      </c>
      <c r="B148" s="64" t="s">
        <v>3</v>
      </c>
      <c r="C148" s="64" t="s">
        <v>13</v>
      </c>
      <c r="D148" s="64" t="s">
        <v>112</v>
      </c>
      <c r="E148" s="20" t="s">
        <v>23</v>
      </c>
      <c r="F148" s="64" t="s">
        <v>117</v>
      </c>
      <c r="G148" s="53" t="s">
        <v>20</v>
      </c>
      <c r="H148" s="53" t="s">
        <v>29</v>
      </c>
      <c r="I148" s="26">
        <v>3500</v>
      </c>
      <c r="J148" s="26">
        <v>3500</v>
      </c>
      <c r="K148" s="26">
        <v>0</v>
      </c>
      <c r="L148" s="26">
        <f t="shared" si="138"/>
        <v>0</v>
      </c>
      <c r="M148" s="26"/>
      <c r="N148" s="26"/>
      <c r="O148" s="26"/>
      <c r="P148" s="26">
        <f t="shared" si="139"/>
        <v>0</v>
      </c>
      <c r="Q148" s="26">
        <f t="shared" si="140"/>
        <v>0</v>
      </c>
      <c r="R148" s="90"/>
      <c r="S148" s="90"/>
      <c r="T148" s="90"/>
      <c r="U148" s="90"/>
      <c r="V148" s="90"/>
      <c r="W148" s="90"/>
      <c r="X148" s="90"/>
      <c r="Y148" s="90"/>
    </row>
    <row r="149" spans="1:25" ht="15" customHeight="1" x14ac:dyDescent="0.25">
      <c r="A149" s="63" t="s">
        <v>12</v>
      </c>
      <c r="B149" s="63" t="s">
        <v>3</v>
      </c>
      <c r="C149" s="63" t="s">
        <v>13</v>
      </c>
      <c r="D149" s="63" t="s">
        <v>112</v>
      </c>
      <c r="E149" s="65" t="s">
        <v>30</v>
      </c>
      <c r="F149" s="65" t="s">
        <v>1</v>
      </c>
      <c r="G149" s="65" t="s">
        <v>1</v>
      </c>
      <c r="H149" s="65" t="s">
        <v>31</v>
      </c>
      <c r="I149" s="31">
        <f t="shared" ref="I149:K149" si="141">SUM(I150)</f>
        <v>28901</v>
      </c>
      <c r="J149" s="31">
        <f t="shared" si="141"/>
        <v>28901</v>
      </c>
      <c r="K149" s="31">
        <f t="shared" si="141"/>
        <v>16000</v>
      </c>
      <c r="L149" s="31">
        <f t="shared" si="138"/>
        <v>7000</v>
      </c>
      <c r="M149" s="31">
        <f t="shared" ref="M149" si="142">SUM(M150)</f>
        <v>2400</v>
      </c>
      <c r="N149" s="31">
        <f t="shared" ref="N149:O149" si="143">SUM(N150)</f>
        <v>2300</v>
      </c>
      <c r="O149" s="31">
        <f t="shared" si="143"/>
        <v>2300</v>
      </c>
      <c r="P149" s="31">
        <f t="shared" si="139"/>
        <v>23000</v>
      </c>
      <c r="Q149" s="31">
        <f t="shared" si="140"/>
        <v>79.582021383343132</v>
      </c>
      <c r="R149" s="94"/>
      <c r="S149" s="94"/>
      <c r="T149" s="94"/>
      <c r="U149" s="94"/>
      <c r="V149" s="94"/>
      <c r="W149" s="94"/>
      <c r="X149" s="94"/>
      <c r="Y149" s="94"/>
    </row>
    <row r="150" spans="1:25" ht="15" customHeight="1" x14ac:dyDescent="0.25">
      <c r="A150" s="64" t="s">
        <v>12</v>
      </c>
      <c r="B150" s="64" t="s">
        <v>3</v>
      </c>
      <c r="C150" s="64" t="s">
        <v>13</v>
      </c>
      <c r="D150" s="64" t="s">
        <v>112</v>
      </c>
      <c r="E150" s="20" t="s">
        <v>33</v>
      </c>
      <c r="F150" s="64"/>
      <c r="G150" s="53" t="s">
        <v>20</v>
      </c>
      <c r="H150" s="53" t="s">
        <v>32</v>
      </c>
      <c r="I150" s="26">
        <v>28901</v>
      </c>
      <c r="J150" s="26">
        <v>28901</v>
      </c>
      <c r="K150" s="26">
        <v>16000</v>
      </c>
      <c r="L150" s="26">
        <f t="shared" si="138"/>
        <v>7000</v>
      </c>
      <c r="M150" s="26">
        <v>2400</v>
      </c>
      <c r="N150" s="26">
        <v>2300</v>
      </c>
      <c r="O150" s="26">
        <v>2300</v>
      </c>
      <c r="P150" s="26">
        <f t="shared" si="139"/>
        <v>23000</v>
      </c>
      <c r="Q150" s="26">
        <f t="shared" si="140"/>
        <v>79.582021383343132</v>
      </c>
      <c r="R150" s="90"/>
      <c r="S150" s="90"/>
      <c r="T150" s="90"/>
      <c r="U150" s="90"/>
      <c r="V150" s="90"/>
      <c r="W150" s="90"/>
      <c r="X150" s="90"/>
      <c r="Y150" s="90"/>
    </row>
    <row r="151" spans="1:25" ht="15" customHeight="1" x14ac:dyDescent="0.25">
      <c r="A151" s="63" t="s">
        <v>12</v>
      </c>
      <c r="B151" s="63" t="s">
        <v>3</v>
      </c>
      <c r="C151" s="63" t="s">
        <v>13</v>
      </c>
      <c r="D151" s="63" t="s">
        <v>112</v>
      </c>
      <c r="E151" s="65" t="s">
        <v>34</v>
      </c>
      <c r="F151" s="65" t="s">
        <v>1</v>
      </c>
      <c r="G151" s="65" t="s">
        <v>1</v>
      </c>
      <c r="H151" s="65" t="s">
        <v>35</v>
      </c>
      <c r="I151" s="31">
        <f t="shared" ref="I151:K151" si="144">SUM(I152:I153)</f>
        <v>65643</v>
      </c>
      <c r="J151" s="31">
        <f t="shared" si="144"/>
        <v>65643</v>
      </c>
      <c r="K151" s="31">
        <f t="shared" si="144"/>
        <v>45500</v>
      </c>
      <c r="L151" s="31">
        <f t="shared" si="138"/>
        <v>15000</v>
      </c>
      <c r="M151" s="31">
        <f t="shared" ref="M151" si="145">SUM(M152:M153)</f>
        <v>5000</v>
      </c>
      <c r="N151" s="31">
        <f t="shared" ref="N151:O151" si="146">SUM(N152:N153)</f>
        <v>5000</v>
      </c>
      <c r="O151" s="31">
        <f t="shared" si="146"/>
        <v>5000</v>
      </c>
      <c r="P151" s="31">
        <f t="shared" si="139"/>
        <v>60500</v>
      </c>
      <c r="Q151" s="31">
        <f t="shared" si="140"/>
        <v>92.165196593696209</v>
      </c>
      <c r="R151" s="94"/>
      <c r="S151" s="94"/>
      <c r="T151" s="94"/>
      <c r="U151" s="94"/>
      <c r="V151" s="94"/>
      <c r="W151" s="94"/>
      <c r="X151" s="94"/>
      <c r="Y151" s="94"/>
    </row>
    <row r="152" spans="1:25" ht="12" customHeight="1" x14ac:dyDescent="0.25">
      <c r="A152" s="64" t="s">
        <v>12</v>
      </c>
      <c r="B152" s="64" t="s">
        <v>3</v>
      </c>
      <c r="C152" s="64" t="s">
        <v>13</v>
      </c>
      <c r="D152" s="64" t="s">
        <v>112</v>
      </c>
      <c r="E152" s="20" t="s">
        <v>38</v>
      </c>
      <c r="F152" s="64"/>
      <c r="G152" s="53" t="s">
        <v>20</v>
      </c>
      <c r="H152" s="53" t="s">
        <v>37</v>
      </c>
      <c r="I152" s="26">
        <v>15000</v>
      </c>
      <c r="J152" s="26">
        <v>15000</v>
      </c>
      <c r="K152" s="26">
        <v>15000</v>
      </c>
      <c r="L152" s="26">
        <f t="shared" si="138"/>
        <v>0</v>
      </c>
      <c r="M152" s="26"/>
      <c r="N152" s="26"/>
      <c r="O152" s="26"/>
      <c r="P152" s="26">
        <f t="shared" si="139"/>
        <v>15000</v>
      </c>
      <c r="Q152" s="26">
        <f t="shared" si="140"/>
        <v>100</v>
      </c>
      <c r="R152" s="90"/>
      <c r="S152" s="90"/>
      <c r="T152" s="90"/>
      <c r="U152" s="90"/>
      <c r="V152" s="90"/>
      <c r="W152" s="90"/>
      <c r="X152" s="90"/>
      <c r="Y152" s="90"/>
    </row>
    <row r="153" spans="1:25" ht="15" customHeight="1" x14ac:dyDescent="0.25">
      <c r="A153" s="63" t="s">
        <v>12</v>
      </c>
      <c r="B153" s="63" t="s">
        <v>3</v>
      </c>
      <c r="C153" s="63" t="s">
        <v>13</v>
      </c>
      <c r="D153" s="63" t="s">
        <v>112</v>
      </c>
      <c r="E153" s="63" t="s">
        <v>39</v>
      </c>
      <c r="F153" s="64" t="s">
        <v>1</v>
      </c>
      <c r="G153" s="53" t="s">
        <v>1</v>
      </c>
      <c r="H153" s="65" t="s">
        <v>40</v>
      </c>
      <c r="I153" s="31">
        <f t="shared" ref="I153:K153" si="147">SUM(I154:I156)</f>
        <v>50643</v>
      </c>
      <c r="J153" s="31">
        <f t="shared" si="147"/>
        <v>50643</v>
      </c>
      <c r="K153" s="31">
        <f t="shared" si="147"/>
        <v>30500</v>
      </c>
      <c r="L153" s="31">
        <f t="shared" si="138"/>
        <v>15000</v>
      </c>
      <c r="M153" s="31">
        <f t="shared" ref="M153" si="148">SUM(M154:M156)</f>
        <v>5000</v>
      </c>
      <c r="N153" s="31">
        <f t="shared" ref="N153:O153" si="149">SUM(N154:N156)</f>
        <v>5000</v>
      </c>
      <c r="O153" s="31">
        <f t="shared" si="149"/>
        <v>5000</v>
      </c>
      <c r="P153" s="31">
        <f t="shared" si="139"/>
        <v>45500</v>
      </c>
      <c r="Q153" s="31">
        <f t="shared" si="140"/>
        <v>89.8445984637561</v>
      </c>
      <c r="R153" s="94"/>
      <c r="S153" s="94"/>
      <c r="T153" s="94"/>
      <c r="U153" s="94"/>
      <c r="V153" s="94"/>
      <c r="W153" s="94"/>
      <c r="X153" s="94"/>
      <c r="Y153" s="94"/>
    </row>
    <row r="154" spans="1:25" ht="15" customHeight="1" x14ac:dyDescent="0.25">
      <c r="A154" s="64" t="s">
        <v>12</v>
      </c>
      <c r="B154" s="64" t="s">
        <v>3</v>
      </c>
      <c r="C154" s="64" t="s">
        <v>13</v>
      </c>
      <c r="D154" s="64" t="s">
        <v>112</v>
      </c>
      <c r="E154" s="20" t="s">
        <v>41</v>
      </c>
      <c r="F154" s="64"/>
      <c r="G154" s="53" t="s">
        <v>20</v>
      </c>
      <c r="H154" s="53" t="s">
        <v>40</v>
      </c>
      <c r="I154" s="26">
        <v>50043</v>
      </c>
      <c r="J154" s="26">
        <v>50043</v>
      </c>
      <c r="K154" s="26">
        <v>30000</v>
      </c>
      <c r="L154" s="26">
        <f t="shared" si="138"/>
        <v>15000</v>
      </c>
      <c r="M154" s="26">
        <v>5000</v>
      </c>
      <c r="N154" s="26">
        <v>5000</v>
      </c>
      <c r="O154" s="26">
        <v>5000</v>
      </c>
      <c r="P154" s="26">
        <f t="shared" si="139"/>
        <v>45000</v>
      </c>
      <c r="Q154" s="26">
        <f t="shared" si="140"/>
        <v>89.922666506804148</v>
      </c>
      <c r="R154" s="90"/>
      <c r="S154" s="90"/>
      <c r="T154" s="90"/>
      <c r="U154" s="90"/>
      <c r="V154" s="90"/>
      <c r="W154" s="90"/>
      <c r="X154" s="90"/>
      <c r="Y154" s="90"/>
    </row>
    <row r="155" spans="1:25" ht="15" customHeight="1" x14ac:dyDescent="0.25">
      <c r="A155" s="64" t="s">
        <v>12</v>
      </c>
      <c r="B155" s="64" t="s">
        <v>3</v>
      </c>
      <c r="C155" s="64" t="s">
        <v>13</v>
      </c>
      <c r="D155" s="64" t="s">
        <v>112</v>
      </c>
      <c r="E155" s="20" t="s">
        <v>41</v>
      </c>
      <c r="F155" s="64" t="s">
        <v>118</v>
      </c>
      <c r="G155" s="53" t="s">
        <v>20</v>
      </c>
      <c r="H155" s="53" t="s">
        <v>49</v>
      </c>
      <c r="I155" s="26">
        <v>500</v>
      </c>
      <c r="J155" s="26">
        <v>500</v>
      </c>
      <c r="K155" s="26">
        <v>500</v>
      </c>
      <c r="L155" s="26">
        <f t="shared" si="138"/>
        <v>0</v>
      </c>
      <c r="M155" s="26"/>
      <c r="N155" s="26"/>
      <c r="O155" s="26"/>
      <c r="P155" s="26">
        <f t="shared" si="139"/>
        <v>500</v>
      </c>
      <c r="Q155" s="26">
        <f t="shared" si="140"/>
        <v>100</v>
      </c>
      <c r="R155" s="90"/>
      <c r="S155" s="90"/>
      <c r="T155" s="90"/>
      <c r="U155" s="90"/>
      <c r="V155" s="90"/>
      <c r="W155" s="90"/>
      <c r="X155" s="90"/>
      <c r="Y155" s="90"/>
    </row>
    <row r="156" spans="1:25" ht="22.5" customHeight="1" x14ac:dyDescent="0.25">
      <c r="A156" s="64" t="s">
        <v>12</v>
      </c>
      <c r="B156" s="64" t="s">
        <v>3</v>
      </c>
      <c r="C156" s="64" t="s">
        <v>13</v>
      </c>
      <c r="D156" s="64" t="s">
        <v>112</v>
      </c>
      <c r="E156" s="20" t="s">
        <v>41</v>
      </c>
      <c r="F156" s="64" t="s">
        <v>119</v>
      </c>
      <c r="G156" s="53" t="s">
        <v>20</v>
      </c>
      <c r="H156" s="53" t="s">
        <v>55</v>
      </c>
      <c r="I156" s="26">
        <v>100</v>
      </c>
      <c r="J156" s="26">
        <v>100</v>
      </c>
      <c r="K156" s="26">
        <v>0</v>
      </c>
      <c r="L156" s="26">
        <f t="shared" si="138"/>
        <v>0</v>
      </c>
      <c r="M156" s="26"/>
      <c r="N156" s="26"/>
      <c r="O156" s="26"/>
      <c r="P156" s="26">
        <f t="shared" si="139"/>
        <v>0</v>
      </c>
      <c r="Q156" s="26">
        <f t="shared" si="140"/>
        <v>0</v>
      </c>
      <c r="R156" s="90"/>
      <c r="S156" s="90"/>
      <c r="T156" s="90"/>
      <c r="U156" s="90"/>
      <c r="V156" s="90"/>
      <c r="W156" s="90"/>
      <c r="X156" s="90"/>
      <c r="Y156" s="90"/>
    </row>
    <row r="157" spans="1:25" ht="12" customHeight="1" x14ac:dyDescent="0.25">
      <c r="A157" s="63" t="s">
        <v>1</v>
      </c>
      <c r="B157" s="63" t="s">
        <v>1</v>
      </c>
      <c r="C157" s="63" t="s">
        <v>1</v>
      </c>
      <c r="D157" s="65" t="s">
        <v>1</v>
      </c>
      <c r="E157" s="65" t="s">
        <v>1</v>
      </c>
      <c r="F157" s="65" t="s">
        <v>1</v>
      </c>
      <c r="G157" s="65" t="s">
        <v>1</v>
      </c>
      <c r="H157" s="66" t="s">
        <v>56</v>
      </c>
      <c r="I157" s="30">
        <f t="shared" ref="I157:K157" si="150">SUM(I158)</f>
        <v>106100</v>
      </c>
      <c r="J157" s="30">
        <f t="shared" si="150"/>
        <v>106100</v>
      </c>
      <c r="K157" s="30">
        <f t="shared" si="150"/>
        <v>84000</v>
      </c>
      <c r="L157" s="30">
        <f t="shared" si="138"/>
        <v>12000</v>
      </c>
      <c r="M157" s="30">
        <f t="shared" ref="M157" si="151">SUM(M158)</f>
        <v>4000</v>
      </c>
      <c r="N157" s="30">
        <f t="shared" ref="N157:O157" si="152">SUM(N158)</f>
        <v>4000</v>
      </c>
      <c r="O157" s="30">
        <f t="shared" si="152"/>
        <v>4000</v>
      </c>
      <c r="P157" s="30">
        <f t="shared" si="139"/>
        <v>96000</v>
      </c>
      <c r="Q157" s="30">
        <f t="shared" si="140"/>
        <v>90.480678605089537</v>
      </c>
      <c r="R157" s="93"/>
      <c r="S157" s="93"/>
      <c r="T157" s="93"/>
      <c r="U157" s="93"/>
      <c r="V157" s="93"/>
      <c r="W157" s="93"/>
      <c r="X157" s="93"/>
      <c r="Y157" s="93"/>
    </row>
    <row r="158" spans="1:25" ht="15" customHeight="1" x14ac:dyDescent="0.25">
      <c r="A158" s="63" t="s">
        <v>12</v>
      </c>
      <c r="B158" s="63" t="s">
        <v>3</v>
      </c>
      <c r="C158" s="63" t="s">
        <v>13</v>
      </c>
      <c r="D158" s="63" t="s">
        <v>112</v>
      </c>
      <c r="E158" s="65" t="s">
        <v>57</v>
      </c>
      <c r="F158" s="65" t="s">
        <v>1</v>
      </c>
      <c r="G158" s="65" t="s">
        <v>1</v>
      </c>
      <c r="H158" s="65" t="s">
        <v>58</v>
      </c>
      <c r="I158" s="31">
        <f t="shared" ref="I158:K158" si="153">SUM(I159,I162)</f>
        <v>106100</v>
      </c>
      <c r="J158" s="31">
        <f t="shared" si="153"/>
        <v>106100</v>
      </c>
      <c r="K158" s="31">
        <f t="shared" si="153"/>
        <v>84000</v>
      </c>
      <c r="L158" s="31">
        <f t="shared" si="138"/>
        <v>12000</v>
      </c>
      <c r="M158" s="31">
        <f t="shared" ref="M158" si="154">SUM(M159,M162)</f>
        <v>4000</v>
      </c>
      <c r="N158" s="31">
        <f t="shared" ref="N158:O158" si="155">SUM(N159,N162)</f>
        <v>4000</v>
      </c>
      <c r="O158" s="31">
        <f t="shared" si="155"/>
        <v>4000</v>
      </c>
      <c r="P158" s="31">
        <f t="shared" si="139"/>
        <v>96000</v>
      </c>
      <c r="Q158" s="31">
        <f t="shared" si="140"/>
        <v>90.480678605089537</v>
      </c>
      <c r="R158" s="94"/>
      <c r="S158" s="94"/>
      <c r="T158" s="94"/>
      <c r="U158" s="94"/>
      <c r="V158" s="94"/>
      <c r="W158" s="94"/>
      <c r="X158" s="94"/>
      <c r="Y158" s="94"/>
    </row>
    <row r="159" spans="1:25" ht="15" customHeight="1" x14ac:dyDescent="0.25">
      <c r="A159" s="63" t="s">
        <v>12</v>
      </c>
      <c r="B159" s="63" t="s">
        <v>3</v>
      </c>
      <c r="C159" s="63" t="s">
        <v>13</v>
      </c>
      <c r="D159" s="63" t="s">
        <v>112</v>
      </c>
      <c r="E159" s="63" t="s">
        <v>59</v>
      </c>
      <c r="F159" s="64" t="s">
        <v>1</v>
      </c>
      <c r="G159" s="53" t="s">
        <v>1</v>
      </c>
      <c r="H159" s="65" t="s">
        <v>60</v>
      </c>
      <c r="I159" s="31">
        <f t="shared" ref="I159:K159" si="156">SUM(I160:I161)</f>
        <v>106000</v>
      </c>
      <c r="J159" s="31">
        <f t="shared" si="156"/>
        <v>106000</v>
      </c>
      <c r="K159" s="31">
        <f t="shared" si="156"/>
        <v>84000</v>
      </c>
      <c r="L159" s="31">
        <f t="shared" si="138"/>
        <v>12000</v>
      </c>
      <c r="M159" s="31">
        <f t="shared" ref="M159" si="157">SUM(M160:M161)</f>
        <v>4000</v>
      </c>
      <c r="N159" s="31">
        <f t="shared" ref="N159:O159" si="158">SUM(N160:N161)</f>
        <v>4000</v>
      </c>
      <c r="O159" s="31">
        <f t="shared" si="158"/>
        <v>4000</v>
      </c>
      <c r="P159" s="31">
        <f t="shared" si="139"/>
        <v>96000</v>
      </c>
      <c r="Q159" s="31">
        <f t="shared" si="140"/>
        <v>90.566037735849065</v>
      </c>
      <c r="R159" s="94"/>
      <c r="S159" s="94"/>
      <c r="T159" s="94"/>
      <c r="U159" s="94"/>
      <c r="V159" s="94"/>
      <c r="W159" s="94"/>
      <c r="X159" s="94"/>
      <c r="Y159" s="94"/>
    </row>
    <row r="160" spans="1:25" ht="22.5" customHeight="1" x14ac:dyDescent="0.25">
      <c r="A160" s="64" t="s">
        <v>12</v>
      </c>
      <c r="B160" s="64" t="s">
        <v>3</v>
      </c>
      <c r="C160" s="64" t="s">
        <v>13</v>
      </c>
      <c r="D160" s="64" t="s">
        <v>112</v>
      </c>
      <c r="E160" s="20" t="s">
        <v>61</v>
      </c>
      <c r="F160" s="64" t="s">
        <v>120</v>
      </c>
      <c r="G160" s="53" t="s">
        <v>20</v>
      </c>
      <c r="H160" s="53" t="s">
        <v>121</v>
      </c>
      <c r="I160" s="26">
        <v>60000</v>
      </c>
      <c r="J160" s="26">
        <v>60000</v>
      </c>
      <c r="K160" s="26">
        <v>60000</v>
      </c>
      <c r="L160" s="26">
        <f t="shared" si="138"/>
        <v>0</v>
      </c>
      <c r="M160" s="26"/>
      <c r="N160" s="26"/>
      <c r="O160" s="26"/>
      <c r="P160" s="26">
        <f t="shared" si="139"/>
        <v>60000</v>
      </c>
      <c r="Q160" s="26">
        <f t="shared" si="140"/>
        <v>100</v>
      </c>
      <c r="R160" s="90"/>
      <c r="S160" s="90"/>
      <c r="T160" s="90"/>
      <c r="U160" s="90"/>
      <c r="V160" s="90"/>
      <c r="W160" s="90"/>
      <c r="X160" s="90"/>
      <c r="Y160" s="90"/>
    </row>
    <row r="161" spans="1:25" ht="33.75" customHeight="1" x14ac:dyDescent="0.25">
      <c r="A161" s="64" t="s">
        <v>12</v>
      </c>
      <c r="B161" s="64" t="s">
        <v>3</v>
      </c>
      <c r="C161" s="64" t="s">
        <v>13</v>
      </c>
      <c r="D161" s="64" t="s">
        <v>112</v>
      </c>
      <c r="E161" s="20" t="s">
        <v>61</v>
      </c>
      <c r="F161" s="64" t="s">
        <v>122</v>
      </c>
      <c r="G161" s="53" t="s">
        <v>20</v>
      </c>
      <c r="H161" s="53" t="s">
        <v>123</v>
      </c>
      <c r="I161" s="26">
        <v>46000</v>
      </c>
      <c r="J161" s="26">
        <v>46000</v>
      </c>
      <c r="K161" s="26">
        <v>24000</v>
      </c>
      <c r="L161" s="26">
        <f t="shared" si="138"/>
        <v>12000</v>
      </c>
      <c r="M161" s="26">
        <v>4000</v>
      </c>
      <c r="N161" s="26">
        <v>4000</v>
      </c>
      <c r="O161" s="26">
        <v>4000</v>
      </c>
      <c r="P161" s="26">
        <f t="shared" si="139"/>
        <v>36000</v>
      </c>
      <c r="Q161" s="26">
        <f t="shared" si="140"/>
        <v>78.260869565217391</v>
      </c>
      <c r="R161" s="90"/>
      <c r="S161" s="90"/>
      <c r="T161" s="90"/>
      <c r="U161" s="90"/>
      <c r="V161" s="90"/>
      <c r="W161" s="90"/>
      <c r="X161" s="90"/>
      <c r="Y161" s="90"/>
    </row>
    <row r="162" spans="1:25" ht="15" customHeight="1" x14ac:dyDescent="0.25">
      <c r="A162" s="64" t="s">
        <v>12</v>
      </c>
      <c r="B162" s="64" t="s">
        <v>3</v>
      </c>
      <c r="C162" s="64" t="s">
        <v>13</v>
      </c>
      <c r="D162" s="64" t="s">
        <v>112</v>
      </c>
      <c r="E162" s="20" t="s">
        <v>68</v>
      </c>
      <c r="F162" s="64"/>
      <c r="G162" s="53" t="s">
        <v>20</v>
      </c>
      <c r="H162" s="53" t="s">
        <v>67</v>
      </c>
      <c r="I162" s="26">
        <v>100</v>
      </c>
      <c r="J162" s="26">
        <v>100</v>
      </c>
      <c r="K162" s="26">
        <v>0</v>
      </c>
      <c r="L162" s="26">
        <f t="shared" si="138"/>
        <v>0</v>
      </c>
      <c r="M162" s="26"/>
      <c r="N162" s="26"/>
      <c r="O162" s="26"/>
      <c r="P162" s="26">
        <f t="shared" si="139"/>
        <v>0</v>
      </c>
      <c r="Q162" s="26">
        <f t="shared" si="140"/>
        <v>0</v>
      </c>
      <c r="R162" s="90"/>
      <c r="S162" s="90"/>
      <c r="T162" s="90"/>
      <c r="U162" s="90"/>
      <c r="V162" s="90"/>
      <c r="W162" s="90"/>
      <c r="X162" s="90"/>
      <c r="Y162" s="90"/>
    </row>
    <row r="163" spans="1:25" s="4" customFormat="1" ht="12" customHeight="1" x14ac:dyDescent="0.25">
      <c r="A163" s="63">
        <v>11</v>
      </c>
      <c r="B163" s="63" t="s">
        <v>3</v>
      </c>
      <c r="C163" s="63"/>
      <c r="D163" s="65"/>
      <c r="E163" s="65"/>
      <c r="F163" s="65"/>
      <c r="G163" s="65"/>
      <c r="H163" s="66" t="s">
        <v>3824</v>
      </c>
      <c r="I163" s="30">
        <f t="shared" ref="I163:K165" si="159">SUM(I164)</f>
        <v>23934</v>
      </c>
      <c r="J163" s="30">
        <f t="shared" si="159"/>
        <v>23934</v>
      </c>
      <c r="K163" s="30">
        <f t="shared" si="159"/>
        <v>23934</v>
      </c>
      <c r="L163" s="30">
        <f t="shared" si="138"/>
        <v>0</v>
      </c>
      <c r="M163" s="30">
        <f t="shared" ref="M163:M165" si="160">SUM(M164)</f>
        <v>0</v>
      </c>
      <c r="N163" s="30">
        <f t="shared" ref="N163:O165" si="161">SUM(N164)</f>
        <v>0</v>
      </c>
      <c r="O163" s="30">
        <f t="shared" si="161"/>
        <v>0</v>
      </c>
      <c r="P163" s="30">
        <f t="shared" si="139"/>
        <v>23934</v>
      </c>
      <c r="Q163" s="30">
        <f t="shared" si="140"/>
        <v>100</v>
      </c>
      <c r="R163" s="93"/>
      <c r="S163" s="93"/>
      <c r="T163" s="93"/>
      <c r="U163" s="93"/>
      <c r="V163" s="93"/>
      <c r="W163" s="93"/>
      <c r="X163" s="93"/>
      <c r="Y163" s="93"/>
    </row>
    <row r="164" spans="1:25" s="4" customFormat="1" ht="15" customHeight="1" x14ac:dyDescent="0.25">
      <c r="A164" s="63" t="s">
        <v>12</v>
      </c>
      <c r="B164" s="63" t="s">
        <v>3</v>
      </c>
      <c r="C164" s="63" t="s">
        <v>13</v>
      </c>
      <c r="D164" s="63" t="s">
        <v>112</v>
      </c>
      <c r="E164" s="65" t="s">
        <v>3816</v>
      </c>
      <c r="F164" s="65"/>
      <c r="G164" s="65"/>
      <c r="H164" s="65" t="s">
        <v>3825</v>
      </c>
      <c r="I164" s="26">
        <f t="shared" si="159"/>
        <v>23934</v>
      </c>
      <c r="J164" s="26">
        <f t="shared" si="159"/>
        <v>23934</v>
      </c>
      <c r="K164" s="26">
        <f t="shared" si="159"/>
        <v>23934</v>
      </c>
      <c r="L164" s="26">
        <f t="shared" si="138"/>
        <v>0</v>
      </c>
      <c r="M164" s="26">
        <f t="shared" si="160"/>
        <v>0</v>
      </c>
      <c r="N164" s="26">
        <f t="shared" si="161"/>
        <v>0</v>
      </c>
      <c r="O164" s="26">
        <f t="shared" si="161"/>
        <v>0</v>
      </c>
      <c r="P164" s="26">
        <f t="shared" si="139"/>
        <v>23934</v>
      </c>
      <c r="Q164" s="26">
        <f t="shared" si="140"/>
        <v>100</v>
      </c>
      <c r="R164" s="90"/>
      <c r="S164" s="90"/>
      <c r="T164" s="90"/>
      <c r="U164" s="90"/>
      <c r="V164" s="90"/>
      <c r="W164" s="90"/>
      <c r="X164" s="90"/>
      <c r="Y164" s="90"/>
    </row>
    <row r="165" spans="1:25" s="4" customFormat="1" ht="15" customHeight="1" x14ac:dyDescent="0.25">
      <c r="A165" s="63" t="s">
        <v>12</v>
      </c>
      <c r="B165" s="63" t="s">
        <v>3</v>
      </c>
      <c r="C165" s="63" t="s">
        <v>13</v>
      </c>
      <c r="D165" s="63" t="s">
        <v>112</v>
      </c>
      <c r="E165" s="63" t="s">
        <v>3485</v>
      </c>
      <c r="F165" s="64" t="s">
        <v>3826</v>
      </c>
      <c r="G165" s="53"/>
      <c r="H165" s="65" t="s">
        <v>3827</v>
      </c>
      <c r="I165" s="26">
        <f t="shared" si="159"/>
        <v>23934</v>
      </c>
      <c r="J165" s="26">
        <f t="shared" si="159"/>
        <v>23934</v>
      </c>
      <c r="K165" s="26">
        <f t="shared" si="159"/>
        <v>23934</v>
      </c>
      <c r="L165" s="26">
        <f t="shared" si="138"/>
        <v>0</v>
      </c>
      <c r="M165" s="26">
        <f t="shared" si="160"/>
        <v>0</v>
      </c>
      <c r="N165" s="26">
        <f t="shared" si="161"/>
        <v>0</v>
      </c>
      <c r="O165" s="26">
        <f t="shared" si="161"/>
        <v>0</v>
      </c>
      <c r="P165" s="26">
        <f t="shared" si="139"/>
        <v>23934</v>
      </c>
      <c r="Q165" s="26">
        <f t="shared" si="140"/>
        <v>100</v>
      </c>
      <c r="R165" s="90"/>
      <c r="S165" s="90"/>
      <c r="T165" s="90"/>
      <c r="U165" s="90"/>
      <c r="V165" s="90"/>
      <c r="W165" s="90"/>
      <c r="X165" s="90"/>
      <c r="Y165" s="90"/>
    </row>
    <row r="166" spans="1:25" s="17" customFormat="1" ht="15" customHeight="1" x14ac:dyDescent="0.25">
      <c r="A166" s="44" t="s">
        <v>12</v>
      </c>
      <c r="B166" s="44" t="s">
        <v>3</v>
      </c>
      <c r="C166" s="44" t="s">
        <v>13</v>
      </c>
      <c r="D166" s="44" t="s">
        <v>112</v>
      </c>
      <c r="E166" s="45" t="s">
        <v>3485</v>
      </c>
      <c r="F166" s="44"/>
      <c r="G166" s="46" t="s">
        <v>20</v>
      </c>
      <c r="H166" s="46" t="s">
        <v>3828</v>
      </c>
      <c r="I166" s="35">
        <v>23934</v>
      </c>
      <c r="J166" s="35">
        <v>23934</v>
      </c>
      <c r="K166" s="35">
        <v>23934</v>
      </c>
      <c r="L166" s="35">
        <f t="shared" si="138"/>
        <v>0</v>
      </c>
      <c r="M166" s="35"/>
      <c r="N166" s="35"/>
      <c r="O166" s="35"/>
      <c r="P166" s="35">
        <f t="shared" si="139"/>
        <v>23934</v>
      </c>
      <c r="Q166" s="35">
        <f t="shared" si="140"/>
        <v>100</v>
      </c>
      <c r="R166" s="95"/>
      <c r="S166" s="95"/>
      <c r="T166" s="95"/>
      <c r="U166" s="95"/>
      <c r="V166" s="95"/>
      <c r="W166" s="95"/>
      <c r="X166" s="95"/>
      <c r="Y166" s="95"/>
    </row>
    <row r="167" spans="1:25" ht="15" customHeight="1" x14ac:dyDescent="0.25">
      <c r="A167" s="53" t="s">
        <v>1</v>
      </c>
      <c r="B167" s="53" t="s">
        <v>1</v>
      </c>
      <c r="C167" s="53" t="s">
        <v>1</v>
      </c>
      <c r="D167" s="53" t="s">
        <v>1</v>
      </c>
      <c r="E167" s="53" t="s">
        <v>1</v>
      </c>
      <c r="F167" s="53" t="s">
        <v>1</v>
      </c>
      <c r="G167" s="53" t="s">
        <v>1</v>
      </c>
      <c r="H167" s="66" t="s">
        <v>126</v>
      </c>
      <c r="I167" s="30">
        <f t="shared" ref="I167:K167" si="162">SUM(I140,I157,I163)</f>
        <v>526529</v>
      </c>
      <c r="J167" s="30">
        <f t="shared" si="162"/>
        <v>526529</v>
      </c>
      <c r="K167" s="30">
        <f t="shared" si="162"/>
        <v>323523</v>
      </c>
      <c r="L167" s="30">
        <f t="shared" si="138"/>
        <v>97960</v>
      </c>
      <c r="M167" s="30">
        <f t="shared" ref="M167" si="163">SUM(M140,M157,M163)</f>
        <v>32720</v>
      </c>
      <c r="N167" s="30">
        <f t="shared" ref="N167:O167" si="164">SUM(N140,N157,N163)</f>
        <v>32620</v>
      </c>
      <c r="O167" s="30">
        <f t="shared" si="164"/>
        <v>32620</v>
      </c>
      <c r="P167" s="30">
        <f t="shared" si="139"/>
        <v>421483</v>
      </c>
      <c r="Q167" s="30">
        <f t="shared" si="140"/>
        <v>80.049342011551119</v>
      </c>
      <c r="R167" s="93"/>
      <c r="S167" s="93"/>
      <c r="T167" s="93"/>
      <c r="U167" s="93"/>
      <c r="V167" s="93"/>
      <c r="W167" s="93"/>
      <c r="X167" s="93"/>
      <c r="Y167" s="93"/>
    </row>
    <row r="168" spans="1:25" ht="15" customHeight="1" thickBot="1" x14ac:dyDescent="0.3">
      <c r="A168" s="53" t="s">
        <v>1</v>
      </c>
      <c r="B168" s="53" t="s">
        <v>1</v>
      </c>
      <c r="C168" s="53" t="s">
        <v>1</v>
      </c>
      <c r="D168" s="53" t="s">
        <v>1</v>
      </c>
      <c r="E168" s="53" t="s">
        <v>1</v>
      </c>
      <c r="F168" s="53" t="s">
        <v>1</v>
      </c>
      <c r="G168" s="53" t="s">
        <v>1</v>
      </c>
      <c r="H168" s="65" t="s">
        <v>76</v>
      </c>
      <c r="I168" s="31"/>
      <c r="J168" s="31"/>
      <c r="K168" s="31">
        <v>0</v>
      </c>
      <c r="L168" s="31"/>
      <c r="M168" s="31"/>
      <c r="N168" s="31"/>
      <c r="O168" s="31"/>
      <c r="P168" s="31"/>
      <c r="Q168" s="31"/>
      <c r="R168" s="94"/>
      <c r="S168" s="94"/>
      <c r="T168" s="94"/>
      <c r="U168" s="94"/>
      <c r="V168" s="94"/>
      <c r="W168" s="94"/>
      <c r="X168" s="94"/>
      <c r="Y168" s="94"/>
    </row>
    <row r="169" spans="1:25" ht="47.25" customHeight="1" thickBot="1" x14ac:dyDescent="0.3">
      <c r="A169" s="110" t="s">
        <v>1</v>
      </c>
      <c r="B169" s="110" t="s">
        <v>1</v>
      </c>
      <c r="C169" s="110" t="s">
        <v>1</v>
      </c>
      <c r="D169" s="110" t="s">
        <v>1</v>
      </c>
      <c r="E169" s="110" t="s">
        <v>1</v>
      </c>
      <c r="F169" s="110" t="s">
        <v>1</v>
      </c>
      <c r="G169" s="110" t="s">
        <v>1</v>
      </c>
      <c r="H169" s="28" t="s">
        <v>77</v>
      </c>
      <c r="I169" s="109" t="s">
        <v>3984</v>
      </c>
      <c r="J169" s="109" t="s">
        <v>11</v>
      </c>
      <c r="K169" s="109" t="s">
        <v>3989</v>
      </c>
      <c r="L169" s="109" t="s">
        <v>3985</v>
      </c>
      <c r="M169" s="109" t="s">
        <v>4027</v>
      </c>
      <c r="N169" s="109" t="s">
        <v>3988</v>
      </c>
      <c r="O169" s="109" t="s">
        <v>3986</v>
      </c>
      <c r="P169" s="109" t="s">
        <v>3987</v>
      </c>
      <c r="Q169" s="109" t="s">
        <v>3695</v>
      </c>
      <c r="R169" s="91"/>
      <c r="S169" s="91"/>
      <c r="T169" s="91"/>
      <c r="U169" s="91"/>
      <c r="V169" s="91"/>
      <c r="W169" s="91"/>
      <c r="X169" s="91"/>
      <c r="Y169" s="91"/>
    </row>
    <row r="170" spans="1:25" ht="15" customHeight="1" x14ac:dyDescent="0.25">
      <c r="A170" s="111"/>
      <c r="B170" s="111"/>
      <c r="C170" s="111"/>
      <c r="D170" s="111"/>
      <c r="E170" s="111"/>
      <c r="F170" s="111"/>
      <c r="G170" s="111"/>
      <c r="H170" s="67" t="s">
        <v>1</v>
      </c>
      <c r="I170" s="29">
        <v>1</v>
      </c>
      <c r="J170" s="29">
        <v>2</v>
      </c>
      <c r="K170" s="29">
        <v>3</v>
      </c>
      <c r="L170" s="29" t="s">
        <v>3478</v>
      </c>
      <c r="M170" s="29">
        <v>5</v>
      </c>
      <c r="N170" s="29">
        <v>6</v>
      </c>
      <c r="O170" s="29">
        <v>7</v>
      </c>
      <c r="P170" s="29" t="s">
        <v>3696</v>
      </c>
      <c r="Q170" s="29">
        <v>9</v>
      </c>
      <c r="R170" s="92"/>
      <c r="S170" s="92"/>
      <c r="T170" s="92"/>
      <c r="U170" s="92"/>
      <c r="V170" s="92"/>
      <c r="W170" s="92"/>
      <c r="X170" s="92"/>
      <c r="Y170" s="92"/>
    </row>
    <row r="171" spans="1:25" ht="15" customHeight="1" x14ac:dyDescent="0.25">
      <c r="A171" s="111"/>
      <c r="B171" s="111"/>
      <c r="C171" s="111"/>
      <c r="D171" s="111"/>
      <c r="E171" s="111"/>
      <c r="F171" s="111"/>
      <c r="G171" s="111"/>
      <c r="H171" s="68" t="s">
        <v>78</v>
      </c>
      <c r="I171" s="32">
        <f t="shared" ref="I171:K171" si="165">SUM(I142,I144,I145,I146,I147,I148,I150,I152,I154,I155,I156,I160,I161,I162,I165)</f>
        <v>526529</v>
      </c>
      <c r="J171" s="32">
        <f t="shared" si="165"/>
        <v>526529</v>
      </c>
      <c r="K171" s="32">
        <f t="shared" si="165"/>
        <v>323523</v>
      </c>
      <c r="L171" s="32">
        <f t="shared" si="138"/>
        <v>97960</v>
      </c>
      <c r="M171" s="32">
        <f t="shared" ref="M171" si="166">SUM(M142,M144,M145,M146,M147,M148,M150,M152,M154,M155,M156,M160,M161,M162,M165)</f>
        <v>32720</v>
      </c>
      <c r="N171" s="32">
        <f t="shared" ref="N171:O171" si="167">SUM(N142,N144,N145,N146,N147,N148,N150,N152,N154,N155,N156,N160,N161,N162,N165)</f>
        <v>32620</v>
      </c>
      <c r="O171" s="32">
        <f t="shared" si="167"/>
        <v>32620</v>
      </c>
      <c r="P171" s="32">
        <f t="shared" si="139"/>
        <v>421483</v>
      </c>
      <c r="Q171" s="32">
        <f t="shared" si="140"/>
        <v>80.049342011551119</v>
      </c>
      <c r="R171" s="90"/>
      <c r="S171" s="90"/>
      <c r="T171" s="90"/>
      <c r="U171" s="90"/>
      <c r="V171" s="90"/>
      <c r="W171" s="90"/>
      <c r="X171" s="90"/>
      <c r="Y171" s="90"/>
    </row>
    <row r="172" spans="1:25" ht="15" customHeight="1" x14ac:dyDescent="0.25">
      <c r="A172" s="111"/>
      <c r="B172" s="111"/>
      <c r="C172" s="111"/>
      <c r="D172" s="111"/>
      <c r="E172" s="111"/>
      <c r="F172" s="111"/>
      <c r="G172" s="111"/>
      <c r="H172" s="68" t="s">
        <v>127</v>
      </c>
      <c r="I172" s="32">
        <v>0</v>
      </c>
      <c r="J172" s="32">
        <v>0</v>
      </c>
      <c r="K172" s="32">
        <v>0</v>
      </c>
      <c r="L172" s="32">
        <f t="shared" si="138"/>
        <v>0</v>
      </c>
      <c r="M172" s="32"/>
      <c r="N172" s="32"/>
      <c r="O172" s="32"/>
      <c r="P172" s="32">
        <f t="shared" si="139"/>
        <v>0</v>
      </c>
      <c r="Q172" s="32" t="str">
        <f t="shared" si="140"/>
        <v>-</v>
      </c>
      <c r="R172" s="90"/>
      <c r="S172" s="90"/>
      <c r="T172" s="90"/>
      <c r="U172" s="90"/>
      <c r="V172" s="90"/>
      <c r="W172" s="90"/>
      <c r="X172" s="90"/>
      <c r="Y172" s="90"/>
    </row>
    <row r="173" spans="1:25" ht="15" customHeight="1" x14ac:dyDescent="0.25">
      <c r="A173" s="111"/>
      <c r="B173" s="111"/>
      <c r="C173" s="111"/>
      <c r="D173" s="111"/>
      <c r="E173" s="111"/>
      <c r="F173" s="111"/>
      <c r="G173" s="111"/>
      <c r="H173" s="69" t="s">
        <v>79</v>
      </c>
      <c r="I173" s="32">
        <f t="shared" ref="I173:K173" si="168">SUM(I171:I172)</f>
        <v>526529</v>
      </c>
      <c r="J173" s="32">
        <f t="shared" si="168"/>
        <v>526529</v>
      </c>
      <c r="K173" s="32">
        <f t="shared" si="168"/>
        <v>323523</v>
      </c>
      <c r="L173" s="32">
        <f t="shared" si="138"/>
        <v>97960</v>
      </c>
      <c r="M173" s="32">
        <f t="shared" ref="M173" si="169">SUM(M171:M172)</f>
        <v>32720</v>
      </c>
      <c r="N173" s="32">
        <f t="shared" ref="N173:O173" si="170">SUM(N171:N172)</f>
        <v>32620</v>
      </c>
      <c r="O173" s="32">
        <f t="shared" si="170"/>
        <v>32620</v>
      </c>
      <c r="P173" s="32">
        <f t="shared" si="139"/>
        <v>421483</v>
      </c>
      <c r="Q173" s="32">
        <f t="shared" si="140"/>
        <v>80.049342011551119</v>
      </c>
      <c r="R173" s="90"/>
      <c r="S173" s="90"/>
      <c r="T173" s="90"/>
      <c r="U173" s="90"/>
      <c r="V173" s="90"/>
      <c r="W173" s="90"/>
      <c r="X173" s="90"/>
      <c r="Y173" s="90"/>
    </row>
    <row r="174" spans="1:25" ht="15" customHeight="1" x14ac:dyDescent="0.25">
      <c r="A174" s="53" t="s">
        <v>1</v>
      </c>
      <c r="B174" s="53" t="s">
        <v>1</v>
      </c>
      <c r="C174" s="53" t="s">
        <v>1</v>
      </c>
      <c r="D174" s="53" t="s">
        <v>1</v>
      </c>
      <c r="E174" s="53" t="s">
        <v>1</v>
      </c>
      <c r="F174" s="53" t="s">
        <v>1</v>
      </c>
      <c r="G174" s="53" t="s">
        <v>1</v>
      </c>
      <c r="H174" s="66" t="s">
        <v>128</v>
      </c>
      <c r="I174" s="30">
        <f t="shared" ref="I174:K174" si="171">SUM(I167)</f>
        <v>526529</v>
      </c>
      <c r="J174" s="30">
        <f t="shared" si="171"/>
        <v>526529</v>
      </c>
      <c r="K174" s="30">
        <f t="shared" si="171"/>
        <v>323523</v>
      </c>
      <c r="L174" s="30">
        <f t="shared" si="138"/>
        <v>97960</v>
      </c>
      <c r="M174" s="30">
        <f t="shared" ref="M174" si="172">SUM(M167)</f>
        <v>32720</v>
      </c>
      <c r="N174" s="30">
        <f t="shared" ref="N174:O174" si="173">SUM(N167)</f>
        <v>32620</v>
      </c>
      <c r="O174" s="30">
        <f t="shared" si="173"/>
        <v>32620</v>
      </c>
      <c r="P174" s="30">
        <f t="shared" si="139"/>
        <v>421483</v>
      </c>
      <c r="Q174" s="30">
        <f t="shared" si="140"/>
        <v>80.049342011551119</v>
      </c>
      <c r="R174" s="93"/>
      <c r="S174" s="93"/>
      <c r="T174" s="93"/>
      <c r="U174" s="93"/>
      <c r="V174" s="93"/>
      <c r="W174" s="93"/>
      <c r="X174" s="93"/>
      <c r="Y174" s="93"/>
    </row>
    <row r="175" spans="1:25" ht="15" customHeight="1" x14ac:dyDescent="0.25">
      <c r="A175" s="53" t="s">
        <v>1</v>
      </c>
      <c r="B175" s="53" t="s">
        <v>1</v>
      </c>
      <c r="C175" s="53" t="s">
        <v>1</v>
      </c>
      <c r="D175" s="53" t="s">
        <v>1</v>
      </c>
      <c r="E175" s="53" t="s">
        <v>1</v>
      </c>
      <c r="F175" s="53" t="s">
        <v>1</v>
      </c>
      <c r="G175" s="53" t="s">
        <v>1</v>
      </c>
      <c r="H175" s="65" t="s">
        <v>76</v>
      </c>
      <c r="I175" s="31"/>
      <c r="J175" s="31"/>
      <c r="K175" s="31">
        <v>0</v>
      </c>
      <c r="L175" s="31"/>
      <c r="M175" s="31"/>
      <c r="N175" s="31"/>
      <c r="O175" s="31"/>
      <c r="P175" s="31"/>
      <c r="Q175" s="31"/>
      <c r="R175" s="94"/>
      <c r="S175" s="94"/>
      <c r="T175" s="94"/>
      <c r="U175" s="94"/>
      <c r="V175" s="94"/>
      <c r="W175" s="94"/>
      <c r="X175" s="94"/>
      <c r="Y175" s="94"/>
    </row>
    <row r="176" spans="1:25" ht="15" customHeight="1" thickBot="1" x14ac:dyDescent="0.3">
      <c r="A176" s="63" t="s">
        <v>12</v>
      </c>
      <c r="B176" s="63" t="s">
        <v>81</v>
      </c>
      <c r="C176" s="64" t="s">
        <v>1</v>
      </c>
      <c r="D176" s="64" t="s">
        <v>1</v>
      </c>
      <c r="E176" s="65" t="s">
        <v>1</v>
      </c>
      <c r="F176" s="65" t="s">
        <v>1</v>
      </c>
      <c r="G176" s="65" t="s">
        <v>1</v>
      </c>
      <c r="H176" s="65" t="s">
        <v>1</v>
      </c>
      <c r="I176" s="26"/>
      <c r="J176" s="26"/>
      <c r="K176" s="26">
        <v>0</v>
      </c>
      <c r="L176" s="26"/>
      <c r="M176" s="26"/>
      <c r="N176" s="26"/>
      <c r="O176" s="26"/>
      <c r="P176" s="26"/>
      <c r="Q176" s="26"/>
      <c r="R176" s="90"/>
      <c r="S176" s="90"/>
      <c r="T176" s="90"/>
      <c r="U176" s="90"/>
      <c r="V176" s="90"/>
      <c r="W176" s="90"/>
      <c r="X176" s="90"/>
      <c r="Y176" s="90"/>
    </row>
    <row r="177" spans="1:25" ht="45.75" customHeight="1" thickBot="1" x14ac:dyDescent="0.3">
      <c r="A177" s="28" t="s">
        <v>4</v>
      </c>
      <c r="B177" s="28" t="s">
        <v>5</v>
      </c>
      <c r="C177" s="28" t="s">
        <v>6</v>
      </c>
      <c r="D177" s="57" t="s">
        <v>1</v>
      </c>
      <c r="E177" s="28" t="s">
        <v>7</v>
      </c>
      <c r="F177" s="28" t="s">
        <v>8</v>
      </c>
      <c r="G177" s="28" t="s">
        <v>9</v>
      </c>
      <c r="H177" s="28" t="s">
        <v>10</v>
      </c>
      <c r="I177" s="109" t="s">
        <v>3984</v>
      </c>
      <c r="J177" s="109" t="s">
        <v>11</v>
      </c>
      <c r="K177" s="109" t="s">
        <v>3989</v>
      </c>
      <c r="L177" s="109" t="s">
        <v>3985</v>
      </c>
      <c r="M177" s="109" t="s">
        <v>4027</v>
      </c>
      <c r="N177" s="109" t="s">
        <v>3988</v>
      </c>
      <c r="O177" s="109" t="s">
        <v>3986</v>
      </c>
      <c r="P177" s="109" t="s">
        <v>3987</v>
      </c>
      <c r="Q177" s="109" t="s">
        <v>3695</v>
      </c>
      <c r="R177" s="91"/>
      <c r="S177" s="91"/>
      <c r="T177" s="91"/>
      <c r="U177" s="91"/>
      <c r="V177" s="91"/>
      <c r="W177" s="91"/>
      <c r="X177" s="91"/>
      <c r="Y177" s="91"/>
    </row>
    <row r="178" spans="1:25" ht="15" customHeight="1" x14ac:dyDescent="0.25">
      <c r="A178" s="58" t="s">
        <v>1</v>
      </c>
      <c r="B178" s="58" t="s">
        <v>1</v>
      </c>
      <c r="C178" s="58" t="s">
        <v>1</v>
      </c>
      <c r="D178" s="59" t="s">
        <v>1</v>
      </c>
      <c r="E178" s="59" t="s">
        <v>1</v>
      </c>
      <c r="F178" s="60" t="s">
        <v>1</v>
      </c>
      <c r="G178" s="61" t="s">
        <v>1</v>
      </c>
      <c r="H178" s="62" t="s">
        <v>1</v>
      </c>
      <c r="I178" s="29">
        <v>1</v>
      </c>
      <c r="J178" s="29">
        <v>2</v>
      </c>
      <c r="K178" s="29">
        <v>3</v>
      </c>
      <c r="L178" s="29" t="s">
        <v>3478</v>
      </c>
      <c r="M178" s="29">
        <v>5</v>
      </c>
      <c r="N178" s="29">
        <v>6</v>
      </c>
      <c r="O178" s="29">
        <v>7</v>
      </c>
      <c r="P178" s="29" t="s">
        <v>3696</v>
      </c>
      <c r="Q178" s="29">
        <v>9</v>
      </c>
      <c r="R178" s="92"/>
      <c r="S178" s="92"/>
      <c r="T178" s="92"/>
      <c r="U178" s="92"/>
      <c r="V178" s="92"/>
      <c r="W178" s="92"/>
      <c r="X178" s="92"/>
      <c r="Y178" s="92"/>
    </row>
    <row r="179" spans="1:25" ht="15" customHeight="1" x14ac:dyDescent="0.25">
      <c r="A179" s="63" t="s">
        <v>12</v>
      </c>
      <c r="B179" s="63" t="s">
        <v>81</v>
      </c>
      <c r="C179" s="64" t="s">
        <v>13</v>
      </c>
      <c r="D179" s="64" t="s">
        <v>129</v>
      </c>
      <c r="E179" s="65" t="s">
        <v>1</v>
      </c>
      <c r="F179" s="65" t="s">
        <v>1</v>
      </c>
      <c r="G179" s="65" t="s">
        <v>1</v>
      </c>
      <c r="H179" s="65" t="s">
        <v>130</v>
      </c>
      <c r="I179" s="26">
        <v>0</v>
      </c>
      <c r="J179" s="26" t="s">
        <v>1</v>
      </c>
      <c r="K179" s="26">
        <v>0</v>
      </c>
      <c r="L179" s="26"/>
      <c r="M179" s="26"/>
      <c r="N179" s="26"/>
      <c r="O179" s="26"/>
      <c r="P179" s="26"/>
      <c r="Q179" s="26"/>
      <c r="R179" s="90"/>
      <c r="S179" s="90"/>
      <c r="T179" s="90"/>
      <c r="U179" s="90"/>
      <c r="V179" s="90"/>
      <c r="W179" s="90"/>
      <c r="X179" s="90"/>
      <c r="Y179" s="90"/>
    </row>
    <row r="180" spans="1:25" ht="22.5" customHeight="1" x14ac:dyDescent="0.25">
      <c r="A180" s="63" t="s">
        <v>1</v>
      </c>
      <c r="B180" s="63" t="s">
        <v>1</v>
      </c>
      <c r="C180" s="63" t="s">
        <v>1</v>
      </c>
      <c r="D180" s="65" t="s">
        <v>1</v>
      </c>
      <c r="E180" s="65" t="s">
        <v>1</v>
      </c>
      <c r="F180" s="65" t="s">
        <v>1</v>
      </c>
      <c r="G180" s="65" t="s">
        <v>1</v>
      </c>
      <c r="H180" s="66" t="s">
        <v>15</v>
      </c>
      <c r="I180" s="30">
        <f t="shared" ref="I180:K180" si="174">SUM(I181,I189,I191)</f>
        <v>421639</v>
      </c>
      <c r="J180" s="30">
        <f t="shared" si="174"/>
        <v>421639</v>
      </c>
      <c r="K180" s="30">
        <f t="shared" si="174"/>
        <v>213975</v>
      </c>
      <c r="L180" s="30">
        <f t="shared" si="138"/>
        <v>92660</v>
      </c>
      <c r="M180" s="30">
        <f t="shared" ref="M180" si="175">SUM(M181,M189,M191)</f>
        <v>31360</v>
      </c>
      <c r="N180" s="30">
        <f t="shared" ref="N180:O180" si="176">SUM(N181,N189,N191)</f>
        <v>31150</v>
      </c>
      <c r="O180" s="30">
        <f t="shared" si="176"/>
        <v>30150</v>
      </c>
      <c r="P180" s="30">
        <f t="shared" si="139"/>
        <v>306635</v>
      </c>
      <c r="Q180" s="30">
        <f t="shared" si="140"/>
        <v>72.724534495148703</v>
      </c>
      <c r="R180" s="93"/>
      <c r="S180" s="93"/>
      <c r="T180" s="93"/>
      <c r="U180" s="93"/>
      <c r="V180" s="93"/>
      <c r="W180" s="93"/>
      <c r="X180" s="93"/>
      <c r="Y180" s="93"/>
    </row>
    <row r="181" spans="1:25" ht="15" customHeight="1" x14ac:dyDescent="0.25">
      <c r="A181" s="63" t="s">
        <v>12</v>
      </c>
      <c r="B181" s="63" t="s">
        <v>81</v>
      </c>
      <c r="C181" s="63" t="s">
        <v>13</v>
      </c>
      <c r="D181" s="63" t="s">
        <v>129</v>
      </c>
      <c r="E181" s="65" t="s">
        <v>16</v>
      </c>
      <c r="F181" s="65" t="s">
        <v>1</v>
      </c>
      <c r="G181" s="65" t="s">
        <v>1</v>
      </c>
      <c r="H181" s="65" t="s">
        <v>17</v>
      </c>
      <c r="I181" s="31">
        <f t="shared" ref="I181:K181" si="177">SUM(I182:I183)</f>
        <v>350122</v>
      </c>
      <c r="J181" s="31">
        <f t="shared" si="177"/>
        <v>350122</v>
      </c>
      <c r="K181" s="31">
        <f t="shared" si="177"/>
        <v>172608</v>
      </c>
      <c r="L181" s="31">
        <f t="shared" si="138"/>
        <v>76050</v>
      </c>
      <c r="M181" s="31">
        <f t="shared" ref="M181" si="178">SUM(M182:M183)</f>
        <v>25800</v>
      </c>
      <c r="N181" s="31">
        <f t="shared" ref="N181:O181" si="179">SUM(N182:N183)</f>
        <v>25600</v>
      </c>
      <c r="O181" s="31">
        <f t="shared" si="179"/>
        <v>24650</v>
      </c>
      <c r="P181" s="31">
        <f t="shared" si="139"/>
        <v>248658</v>
      </c>
      <c r="Q181" s="31">
        <f t="shared" si="140"/>
        <v>71.020387179326065</v>
      </c>
      <c r="R181" s="94"/>
      <c r="S181" s="94"/>
      <c r="T181" s="94"/>
      <c r="U181" s="94"/>
      <c r="V181" s="94"/>
      <c r="W181" s="94"/>
      <c r="X181" s="94"/>
      <c r="Y181" s="94"/>
    </row>
    <row r="182" spans="1:25" ht="15" customHeight="1" x14ac:dyDescent="0.25">
      <c r="A182" s="64" t="s">
        <v>12</v>
      </c>
      <c r="B182" s="64" t="s">
        <v>81</v>
      </c>
      <c r="C182" s="64" t="s">
        <v>13</v>
      </c>
      <c r="D182" s="64" t="s">
        <v>129</v>
      </c>
      <c r="E182" s="20" t="s">
        <v>19</v>
      </c>
      <c r="F182" s="64"/>
      <c r="G182" s="53" t="s">
        <v>20</v>
      </c>
      <c r="H182" s="53" t="s">
        <v>18</v>
      </c>
      <c r="I182" s="26">
        <v>289900</v>
      </c>
      <c r="J182" s="26">
        <v>289900</v>
      </c>
      <c r="K182" s="26">
        <v>145000</v>
      </c>
      <c r="L182" s="26">
        <f t="shared" si="138"/>
        <v>60000</v>
      </c>
      <c r="M182" s="26">
        <v>20000</v>
      </c>
      <c r="N182" s="26">
        <v>20000</v>
      </c>
      <c r="O182" s="26">
        <v>20000</v>
      </c>
      <c r="P182" s="26">
        <f t="shared" si="139"/>
        <v>205000</v>
      </c>
      <c r="Q182" s="26">
        <f t="shared" si="140"/>
        <v>70.7140393239048</v>
      </c>
      <c r="R182" s="90"/>
      <c r="S182" s="90"/>
      <c r="T182" s="90"/>
      <c r="U182" s="90"/>
      <c r="V182" s="90"/>
      <c r="W182" s="90"/>
      <c r="X182" s="90"/>
      <c r="Y182" s="90"/>
    </row>
    <row r="183" spans="1:25" ht="15" customHeight="1" x14ac:dyDescent="0.25">
      <c r="A183" s="63" t="s">
        <v>12</v>
      </c>
      <c r="B183" s="63" t="s">
        <v>81</v>
      </c>
      <c r="C183" s="63" t="s">
        <v>13</v>
      </c>
      <c r="D183" s="63" t="s">
        <v>129</v>
      </c>
      <c r="E183" s="63" t="s">
        <v>21</v>
      </c>
      <c r="F183" s="64" t="s">
        <v>1</v>
      </c>
      <c r="G183" s="53" t="s">
        <v>1</v>
      </c>
      <c r="H183" s="65" t="s">
        <v>22</v>
      </c>
      <c r="I183" s="31">
        <f t="shared" ref="I183:K183" si="180">SUM(I184:I188)</f>
        <v>60222</v>
      </c>
      <c r="J183" s="31">
        <f t="shared" si="180"/>
        <v>60222</v>
      </c>
      <c r="K183" s="31">
        <f t="shared" si="180"/>
        <v>27608</v>
      </c>
      <c r="L183" s="31">
        <f t="shared" si="138"/>
        <v>16050</v>
      </c>
      <c r="M183" s="31">
        <f t="shared" ref="M183" si="181">SUM(M184:M188)</f>
        <v>5800</v>
      </c>
      <c r="N183" s="31">
        <f t="shared" ref="N183:O183" si="182">SUM(N184:N188)</f>
        <v>5600</v>
      </c>
      <c r="O183" s="31">
        <f t="shared" si="182"/>
        <v>4650</v>
      </c>
      <c r="P183" s="31">
        <f t="shared" si="139"/>
        <v>43658</v>
      </c>
      <c r="Q183" s="31">
        <f t="shared" si="140"/>
        <v>72.495101457938958</v>
      </c>
      <c r="R183" s="94"/>
      <c r="S183" s="94"/>
      <c r="T183" s="94"/>
      <c r="U183" s="94"/>
      <c r="V183" s="94"/>
      <c r="W183" s="94"/>
      <c r="X183" s="94"/>
      <c r="Y183" s="94"/>
    </row>
    <row r="184" spans="1:25" ht="15" customHeight="1" x14ac:dyDescent="0.25">
      <c r="A184" s="64" t="s">
        <v>12</v>
      </c>
      <c r="B184" s="64" t="s">
        <v>81</v>
      </c>
      <c r="C184" s="64" t="s">
        <v>13</v>
      </c>
      <c r="D184" s="64" t="s">
        <v>129</v>
      </c>
      <c r="E184" s="20" t="s">
        <v>23</v>
      </c>
      <c r="F184" s="64" t="s">
        <v>131</v>
      </c>
      <c r="G184" s="53" t="s">
        <v>20</v>
      </c>
      <c r="H184" s="53" t="s">
        <v>85</v>
      </c>
      <c r="I184" s="26">
        <v>10300</v>
      </c>
      <c r="J184" s="26">
        <v>10300</v>
      </c>
      <c r="K184" s="26">
        <v>4736</v>
      </c>
      <c r="L184" s="26">
        <f t="shared" si="138"/>
        <v>1300</v>
      </c>
      <c r="M184" s="26">
        <v>300</v>
      </c>
      <c r="N184" s="26">
        <v>300</v>
      </c>
      <c r="O184" s="26">
        <v>700</v>
      </c>
      <c r="P184" s="26">
        <f t="shared" si="139"/>
        <v>6036</v>
      </c>
      <c r="Q184" s="26">
        <f t="shared" si="140"/>
        <v>58.601941747572816</v>
      </c>
      <c r="R184" s="90"/>
      <c r="S184" s="90"/>
      <c r="T184" s="90"/>
      <c r="U184" s="90"/>
      <c r="V184" s="90"/>
      <c r="W184" s="90"/>
      <c r="X184" s="90"/>
      <c r="Y184" s="90"/>
    </row>
    <row r="185" spans="1:25" ht="15" customHeight="1" x14ac:dyDescent="0.25">
      <c r="A185" s="64" t="s">
        <v>12</v>
      </c>
      <c r="B185" s="64" t="s">
        <v>81</v>
      </c>
      <c r="C185" s="64" t="s">
        <v>13</v>
      </c>
      <c r="D185" s="64" t="s">
        <v>129</v>
      </c>
      <c r="E185" s="20" t="s">
        <v>23</v>
      </c>
      <c r="F185" s="64" t="s">
        <v>132</v>
      </c>
      <c r="G185" s="53" t="s">
        <v>20</v>
      </c>
      <c r="H185" s="53" t="s">
        <v>25</v>
      </c>
      <c r="I185" s="26">
        <v>30700</v>
      </c>
      <c r="J185" s="26">
        <v>30700</v>
      </c>
      <c r="K185" s="26">
        <v>16000</v>
      </c>
      <c r="L185" s="26">
        <f t="shared" si="138"/>
        <v>7500</v>
      </c>
      <c r="M185" s="26">
        <v>2500</v>
      </c>
      <c r="N185" s="26">
        <v>2500</v>
      </c>
      <c r="O185" s="26">
        <v>2500</v>
      </c>
      <c r="P185" s="26">
        <f t="shared" si="139"/>
        <v>23500</v>
      </c>
      <c r="Q185" s="26">
        <f t="shared" si="140"/>
        <v>76.54723127035831</v>
      </c>
      <c r="R185" s="90"/>
      <c r="S185" s="90"/>
      <c r="T185" s="90"/>
      <c r="U185" s="90"/>
      <c r="V185" s="90"/>
      <c r="W185" s="90"/>
      <c r="X185" s="90"/>
      <c r="Y185" s="90"/>
    </row>
    <row r="186" spans="1:25" ht="15" customHeight="1" x14ac:dyDescent="0.25">
      <c r="A186" s="64" t="s">
        <v>12</v>
      </c>
      <c r="B186" s="64" t="s">
        <v>81</v>
      </c>
      <c r="C186" s="64" t="s">
        <v>13</v>
      </c>
      <c r="D186" s="64" t="s">
        <v>129</v>
      </c>
      <c r="E186" s="20" t="s">
        <v>23</v>
      </c>
      <c r="F186" s="64" t="s">
        <v>133</v>
      </c>
      <c r="G186" s="53" t="s">
        <v>20</v>
      </c>
      <c r="H186" s="53" t="s">
        <v>27</v>
      </c>
      <c r="I186" s="26">
        <v>4122</v>
      </c>
      <c r="J186" s="26">
        <v>4122</v>
      </c>
      <c r="K186" s="26">
        <v>4122</v>
      </c>
      <c r="L186" s="26">
        <f t="shared" si="138"/>
        <v>0</v>
      </c>
      <c r="M186" s="26"/>
      <c r="N186" s="26"/>
      <c r="O186" s="26"/>
      <c r="P186" s="26">
        <f t="shared" si="139"/>
        <v>4122</v>
      </c>
      <c r="Q186" s="26">
        <f t="shared" si="140"/>
        <v>100</v>
      </c>
      <c r="R186" s="90"/>
      <c r="S186" s="90"/>
      <c r="T186" s="90"/>
      <c r="U186" s="90"/>
      <c r="V186" s="90"/>
      <c r="W186" s="90"/>
      <c r="X186" s="90"/>
      <c r="Y186" s="90"/>
    </row>
    <row r="187" spans="1:25" ht="15" customHeight="1" x14ac:dyDescent="0.25">
      <c r="A187" s="64" t="s">
        <v>12</v>
      </c>
      <c r="B187" s="64" t="s">
        <v>81</v>
      </c>
      <c r="C187" s="64" t="s">
        <v>13</v>
      </c>
      <c r="D187" s="64" t="s">
        <v>129</v>
      </c>
      <c r="E187" s="20" t="s">
        <v>23</v>
      </c>
      <c r="F187" s="64" t="s">
        <v>134</v>
      </c>
      <c r="G187" s="53" t="s">
        <v>20</v>
      </c>
      <c r="H187" s="53" t="s">
        <v>89</v>
      </c>
      <c r="I187" s="26">
        <v>5100</v>
      </c>
      <c r="J187" s="26">
        <v>5100</v>
      </c>
      <c r="K187" s="26">
        <v>0</v>
      </c>
      <c r="L187" s="26">
        <f t="shared" si="138"/>
        <v>0</v>
      </c>
      <c r="M187" s="26"/>
      <c r="N187" s="26"/>
      <c r="O187" s="26"/>
      <c r="P187" s="26">
        <f t="shared" si="139"/>
        <v>0</v>
      </c>
      <c r="Q187" s="26">
        <f t="shared" si="140"/>
        <v>0</v>
      </c>
      <c r="R187" s="90"/>
      <c r="S187" s="90"/>
      <c r="T187" s="90"/>
      <c r="U187" s="90"/>
      <c r="V187" s="90"/>
      <c r="W187" s="90"/>
      <c r="X187" s="90"/>
      <c r="Y187" s="90"/>
    </row>
    <row r="188" spans="1:25" ht="15" customHeight="1" x14ac:dyDescent="0.25">
      <c r="A188" s="64" t="s">
        <v>12</v>
      </c>
      <c r="B188" s="64" t="s">
        <v>81</v>
      </c>
      <c r="C188" s="64" t="s">
        <v>13</v>
      </c>
      <c r="D188" s="64" t="s">
        <v>129</v>
      </c>
      <c r="E188" s="20" t="s">
        <v>23</v>
      </c>
      <c r="F188" s="64" t="s">
        <v>135</v>
      </c>
      <c r="G188" s="53" t="s">
        <v>20</v>
      </c>
      <c r="H188" s="53" t="s">
        <v>29</v>
      </c>
      <c r="I188" s="26">
        <v>10000</v>
      </c>
      <c r="J188" s="26">
        <v>10000</v>
      </c>
      <c r="K188" s="26">
        <v>2750</v>
      </c>
      <c r="L188" s="26">
        <f t="shared" si="138"/>
        <v>7250</v>
      </c>
      <c r="M188" s="26">
        <v>3000</v>
      </c>
      <c r="N188" s="26">
        <v>2800</v>
      </c>
      <c r="O188" s="26">
        <v>1450</v>
      </c>
      <c r="P188" s="26">
        <f t="shared" si="139"/>
        <v>10000</v>
      </c>
      <c r="Q188" s="26">
        <f t="shared" si="140"/>
        <v>100</v>
      </c>
      <c r="R188" s="90"/>
      <c r="S188" s="90"/>
      <c r="T188" s="90"/>
      <c r="U188" s="90"/>
      <c r="V188" s="90"/>
      <c r="W188" s="90"/>
      <c r="X188" s="90"/>
      <c r="Y188" s="90"/>
    </row>
    <row r="189" spans="1:25" ht="15" customHeight="1" x14ac:dyDescent="0.25">
      <c r="A189" s="63" t="s">
        <v>12</v>
      </c>
      <c r="B189" s="63" t="s">
        <v>81</v>
      </c>
      <c r="C189" s="63" t="s">
        <v>13</v>
      </c>
      <c r="D189" s="63" t="s">
        <v>129</v>
      </c>
      <c r="E189" s="65" t="s">
        <v>30</v>
      </c>
      <c r="F189" s="65" t="s">
        <v>1</v>
      </c>
      <c r="G189" s="65" t="s">
        <v>1</v>
      </c>
      <c r="H189" s="65" t="s">
        <v>31</v>
      </c>
      <c r="I189" s="31">
        <f t="shared" ref="I189:K189" si="183">SUM(I190)</f>
        <v>30440</v>
      </c>
      <c r="J189" s="31">
        <f t="shared" si="183"/>
        <v>30440</v>
      </c>
      <c r="K189" s="31">
        <f t="shared" si="183"/>
        <v>16700</v>
      </c>
      <c r="L189" s="31">
        <f t="shared" si="138"/>
        <v>7500</v>
      </c>
      <c r="M189" s="31">
        <f t="shared" ref="M189" si="184">SUM(M190)</f>
        <v>2500</v>
      </c>
      <c r="N189" s="31">
        <f t="shared" ref="N189:O189" si="185">SUM(N190)</f>
        <v>2500</v>
      </c>
      <c r="O189" s="31">
        <f t="shared" si="185"/>
        <v>2500</v>
      </c>
      <c r="P189" s="31">
        <f t="shared" si="139"/>
        <v>24200</v>
      </c>
      <c r="Q189" s="31">
        <f t="shared" si="140"/>
        <v>79.500657030223394</v>
      </c>
      <c r="R189" s="94"/>
      <c r="S189" s="94"/>
      <c r="T189" s="94"/>
      <c r="U189" s="94"/>
      <c r="V189" s="94"/>
      <c r="W189" s="94"/>
      <c r="X189" s="94"/>
      <c r="Y189" s="94"/>
    </row>
    <row r="190" spans="1:25" ht="15" customHeight="1" x14ac:dyDescent="0.25">
      <c r="A190" s="64" t="s">
        <v>12</v>
      </c>
      <c r="B190" s="64" t="s">
        <v>81</v>
      </c>
      <c r="C190" s="64" t="s">
        <v>13</v>
      </c>
      <c r="D190" s="64" t="s">
        <v>129</v>
      </c>
      <c r="E190" s="20" t="s">
        <v>33</v>
      </c>
      <c r="F190" s="64"/>
      <c r="G190" s="53" t="s">
        <v>20</v>
      </c>
      <c r="H190" s="53" t="s">
        <v>32</v>
      </c>
      <c r="I190" s="26">
        <v>30440</v>
      </c>
      <c r="J190" s="26">
        <v>30440</v>
      </c>
      <c r="K190" s="26">
        <v>16700</v>
      </c>
      <c r="L190" s="26">
        <f t="shared" si="138"/>
        <v>7500</v>
      </c>
      <c r="M190" s="26">
        <v>2500</v>
      </c>
      <c r="N190" s="26">
        <v>2500</v>
      </c>
      <c r="O190" s="26">
        <v>2500</v>
      </c>
      <c r="P190" s="26">
        <f t="shared" si="139"/>
        <v>24200</v>
      </c>
      <c r="Q190" s="26">
        <f t="shared" si="140"/>
        <v>79.500657030223394</v>
      </c>
      <c r="R190" s="90"/>
      <c r="S190" s="90"/>
      <c r="T190" s="90"/>
      <c r="U190" s="90"/>
      <c r="V190" s="90"/>
      <c r="W190" s="90"/>
      <c r="X190" s="90"/>
      <c r="Y190" s="90"/>
    </row>
    <row r="191" spans="1:25" ht="15" customHeight="1" x14ac:dyDescent="0.25">
      <c r="A191" s="63" t="s">
        <v>12</v>
      </c>
      <c r="B191" s="63" t="s">
        <v>81</v>
      </c>
      <c r="C191" s="63" t="s">
        <v>13</v>
      </c>
      <c r="D191" s="63" t="s">
        <v>129</v>
      </c>
      <c r="E191" s="65" t="s">
        <v>34</v>
      </c>
      <c r="F191" s="65" t="s">
        <v>1</v>
      </c>
      <c r="G191" s="65" t="s">
        <v>1</v>
      </c>
      <c r="H191" s="65" t="s">
        <v>35</v>
      </c>
      <c r="I191" s="31">
        <f t="shared" ref="I191:K191" si="186">SUM(I192:I193)</f>
        <v>41077</v>
      </c>
      <c r="J191" s="31">
        <f t="shared" si="186"/>
        <v>41077</v>
      </c>
      <c r="K191" s="31">
        <f t="shared" si="186"/>
        <v>24667</v>
      </c>
      <c r="L191" s="31">
        <f t="shared" si="138"/>
        <v>9110</v>
      </c>
      <c r="M191" s="31">
        <f t="shared" ref="M191" si="187">SUM(M192:M193)</f>
        <v>3060</v>
      </c>
      <c r="N191" s="31">
        <f t="shared" ref="N191:O191" si="188">SUM(N192:N193)</f>
        <v>3050</v>
      </c>
      <c r="O191" s="31">
        <f t="shared" si="188"/>
        <v>3000</v>
      </c>
      <c r="P191" s="31">
        <f t="shared" si="139"/>
        <v>33777</v>
      </c>
      <c r="Q191" s="31">
        <f t="shared" si="140"/>
        <v>82.228497699442514</v>
      </c>
      <c r="R191" s="94"/>
      <c r="S191" s="94"/>
      <c r="T191" s="94"/>
      <c r="U191" s="94"/>
      <c r="V191" s="94"/>
      <c r="W191" s="94"/>
      <c r="X191" s="94"/>
      <c r="Y191" s="94"/>
    </row>
    <row r="192" spans="1:25" ht="15" customHeight="1" x14ac:dyDescent="0.25">
      <c r="A192" s="64" t="s">
        <v>12</v>
      </c>
      <c r="B192" s="64" t="s">
        <v>81</v>
      </c>
      <c r="C192" s="64" t="s">
        <v>13</v>
      </c>
      <c r="D192" s="64" t="s">
        <v>129</v>
      </c>
      <c r="E192" s="20" t="s">
        <v>38</v>
      </c>
      <c r="F192" s="64"/>
      <c r="G192" s="53" t="s">
        <v>20</v>
      </c>
      <c r="H192" s="53" t="s">
        <v>37</v>
      </c>
      <c r="I192" s="26">
        <v>977</v>
      </c>
      <c r="J192" s="26">
        <v>977</v>
      </c>
      <c r="K192" s="26">
        <v>977</v>
      </c>
      <c r="L192" s="26">
        <f t="shared" si="138"/>
        <v>0</v>
      </c>
      <c r="M192" s="26"/>
      <c r="N192" s="26"/>
      <c r="O192" s="26"/>
      <c r="P192" s="26">
        <f t="shared" si="139"/>
        <v>977</v>
      </c>
      <c r="Q192" s="26">
        <f t="shared" si="140"/>
        <v>100</v>
      </c>
      <c r="R192" s="90"/>
      <c r="S192" s="90"/>
      <c r="T192" s="90"/>
      <c r="U192" s="90"/>
      <c r="V192" s="90"/>
      <c r="W192" s="90"/>
      <c r="X192" s="90"/>
      <c r="Y192" s="90"/>
    </row>
    <row r="193" spans="1:25" ht="15" customHeight="1" x14ac:dyDescent="0.25">
      <c r="A193" s="63" t="s">
        <v>12</v>
      </c>
      <c r="B193" s="63" t="s">
        <v>81</v>
      </c>
      <c r="C193" s="63" t="s">
        <v>13</v>
      </c>
      <c r="D193" s="63" t="s">
        <v>129</v>
      </c>
      <c r="E193" s="63" t="s">
        <v>39</v>
      </c>
      <c r="F193" s="64" t="s">
        <v>1</v>
      </c>
      <c r="G193" s="53" t="s">
        <v>1</v>
      </c>
      <c r="H193" s="65" t="s">
        <v>40</v>
      </c>
      <c r="I193" s="31">
        <f t="shared" ref="I193:K193" si="189">SUM(I194:I196)</f>
        <v>40100</v>
      </c>
      <c r="J193" s="31">
        <f t="shared" si="189"/>
        <v>40100</v>
      </c>
      <c r="K193" s="31">
        <f t="shared" si="189"/>
        <v>23690</v>
      </c>
      <c r="L193" s="31">
        <f t="shared" si="138"/>
        <v>9110</v>
      </c>
      <c r="M193" s="31">
        <f t="shared" ref="M193" si="190">SUM(M194:M196)</f>
        <v>3060</v>
      </c>
      <c r="N193" s="31">
        <f t="shared" ref="N193:O193" si="191">SUM(N194:N196)</f>
        <v>3050</v>
      </c>
      <c r="O193" s="31">
        <f t="shared" si="191"/>
        <v>3000</v>
      </c>
      <c r="P193" s="31">
        <f t="shared" si="139"/>
        <v>32800</v>
      </c>
      <c r="Q193" s="31">
        <f t="shared" si="140"/>
        <v>81.795511221945134</v>
      </c>
      <c r="R193" s="94"/>
      <c r="S193" s="94"/>
      <c r="T193" s="94"/>
      <c r="U193" s="94"/>
      <c r="V193" s="94"/>
      <c r="W193" s="94"/>
      <c r="X193" s="94"/>
      <c r="Y193" s="94"/>
    </row>
    <row r="194" spans="1:25" ht="15" customHeight="1" x14ac:dyDescent="0.25">
      <c r="A194" s="64" t="s">
        <v>12</v>
      </c>
      <c r="B194" s="64" t="s">
        <v>81</v>
      </c>
      <c r="C194" s="64" t="s">
        <v>13</v>
      </c>
      <c r="D194" s="64" t="s">
        <v>129</v>
      </c>
      <c r="E194" s="20" t="s">
        <v>41</v>
      </c>
      <c r="F194" s="64"/>
      <c r="G194" s="53" t="s">
        <v>20</v>
      </c>
      <c r="H194" s="53" t="s">
        <v>40</v>
      </c>
      <c r="I194" s="26">
        <v>39300</v>
      </c>
      <c r="J194" s="26">
        <v>39300</v>
      </c>
      <c r="K194" s="26">
        <v>23000</v>
      </c>
      <c r="L194" s="26">
        <f t="shared" si="138"/>
        <v>9000</v>
      </c>
      <c r="M194" s="26">
        <v>3000</v>
      </c>
      <c r="N194" s="26">
        <v>3000</v>
      </c>
      <c r="O194" s="26">
        <v>3000</v>
      </c>
      <c r="P194" s="26">
        <f t="shared" si="139"/>
        <v>32000</v>
      </c>
      <c r="Q194" s="26">
        <f t="shared" si="140"/>
        <v>81.424936386768437</v>
      </c>
      <c r="R194" s="90"/>
      <c r="S194" s="90"/>
      <c r="T194" s="90"/>
      <c r="U194" s="90"/>
      <c r="V194" s="90"/>
      <c r="W194" s="90"/>
      <c r="X194" s="90"/>
      <c r="Y194" s="90"/>
    </row>
    <row r="195" spans="1:25" ht="15" customHeight="1" x14ac:dyDescent="0.25">
      <c r="A195" s="64" t="s">
        <v>12</v>
      </c>
      <c r="B195" s="64" t="s">
        <v>81</v>
      </c>
      <c r="C195" s="64" t="s">
        <v>13</v>
      </c>
      <c r="D195" s="64" t="s">
        <v>129</v>
      </c>
      <c r="E195" s="20" t="s">
        <v>41</v>
      </c>
      <c r="F195" s="64" t="s">
        <v>136</v>
      </c>
      <c r="G195" s="53" t="s">
        <v>20</v>
      </c>
      <c r="H195" s="53" t="s">
        <v>49</v>
      </c>
      <c r="I195" s="26">
        <v>700</v>
      </c>
      <c r="J195" s="26">
        <v>700</v>
      </c>
      <c r="K195" s="26">
        <v>600</v>
      </c>
      <c r="L195" s="26">
        <f t="shared" si="138"/>
        <v>100</v>
      </c>
      <c r="M195" s="26">
        <v>50</v>
      </c>
      <c r="N195" s="26">
        <v>50</v>
      </c>
      <c r="O195" s="26"/>
      <c r="P195" s="26">
        <f t="shared" si="139"/>
        <v>700</v>
      </c>
      <c r="Q195" s="26">
        <f t="shared" si="140"/>
        <v>100</v>
      </c>
      <c r="R195" s="90"/>
      <c r="S195" s="90"/>
      <c r="T195" s="90"/>
      <c r="U195" s="90"/>
      <c r="V195" s="90"/>
      <c r="W195" s="90"/>
      <c r="X195" s="90"/>
      <c r="Y195" s="90"/>
    </row>
    <row r="196" spans="1:25" ht="22.5" customHeight="1" x14ac:dyDescent="0.25">
      <c r="A196" s="64" t="s">
        <v>12</v>
      </c>
      <c r="B196" s="64" t="s">
        <v>81</v>
      </c>
      <c r="C196" s="64" t="s">
        <v>13</v>
      </c>
      <c r="D196" s="64" t="s">
        <v>129</v>
      </c>
      <c r="E196" s="20" t="s">
        <v>41</v>
      </c>
      <c r="F196" s="64" t="s">
        <v>137</v>
      </c>
      <c r="G196" s="53" t="s">
        <v>20</v>
      </c>
      <c r="H196" s="53" t="s">
        <v>55</v>
      </c>
      <c r="I196" s="26">
        <v>100</v>
      </c>
      <c r="J196" s="26">
        <v>100</v>
      </c>
      <c r="K196" s="26">
        <v>90</v>
      </c>
      <c r="L196" s="26">
        <f t="shared" si="138"/>
        <v>10</v>
      </c>
      <c r="M196" s="26">
        <v>10</v>
      </c>
      <c r="N196" s="26"/>
      <c r="O196" s="26"/>
      <c r="P196" s="26">
        <f t="shared" si="139"/>
        <v>100</v>
      </c>
      <c r="Q196" s="26">
        <f t="shared" si="140"/>
        <v>100</v>
      </c>
      <c r="R196" s="90"/>
      <c r="S196" s="90"/>
      <c r="T196" s="90"/>
      <c r="U196" s="90"/>
      <c r="V196" s="90"/>
      <c r="W196" s="90"/>
      <c r="X196" s="90"/>
      <c r="Y196" s="90"/>
    </row>
    <row r="197" spans="1:25" ht="22.5" customHeight="1" x14ac:dyDescent="0.25">
      <c r="A197" s="63" t="s">
        <v>1</v>
      </c>
      <c r="B197" s="63" t="s">
        <v>1</v>
      </c>
      <c r="C197" s="63" t="s">
        <v>1</v>
      </c>
      <c r="D197" s="65" t="s">
        <v>1</v>
      </c>
      <c r="E197" s="65" t="s">
        <v>1</v>
      </c>
      <c r="F197" s="65" t="s">
        <v>1</v>
      </c>
      <c r="G197" s="65" t="s">
        <v>1</v>
      </c>
      <c r="H197" s="66" t="s">
        <v>56</v>
      </c>
      <c r="I197" s="30">
        <f t="shared" ref="I197:K198" si="192">SUM(I198)</f>
        <v>100</v>
      </c>
      <c r="J197" s="30">
        <f t="shared" si="192"/>
        <v>100</v>
      </c>
      <c r="K197" s="30">
        <f t="shared" si="192"/>
        <v>0</v>
      </c>
      <c r="L197" s="30">
        <f t="shared" si="138"/>
        <v>0</v>
      </c>
      <c r="M197" s="30">
        <f t="shared" ref="M197:M198" si="193">SUM(M198)</f>
        <v>0</v>
      </c>
      <c r="N197" s="30">
        <f t="shared" ref="N197:O198" si="194">SUM(N198)</f>
        <v>0</v>
      </c>
      <c r="O197" s="30">
        <f t="shared" si="194"/>
        <v>0</v>
      </c>
      <c r="P197" s="30">
        <f t="shared" si="139"/>
        <v>0</v>
      </c>
      <c r="Q197" s="30">
        <f t="shared" si="140"/>
        <v>0</v>
      </c>
      <c r="R197" s="93"/>
      <c r="S197" s="93"/>
      <c r="T197" s="93"/>
      <c r="U197" s="93"/>
      <c r="V197" s="93"/>
      <c r="W197" s="93"/>
      <c r="X197" s="93"/>
      <c r="Y197" s="93"/>
    </row>
    <row r="198" spans="1:25" ht="15" customHeight="1" x14ac:dyDescent="0.25">
      <c r="A198" s="63" t="s">
        <v>12</v>
      </c>
      <c r="B198" s="63" t="s">
        <v>81</v>
      </c>
      <c r="C198" s="63" t="s">
        <v>13</v>
      </c>
      <c r="D198" s="63" t="s">
        <v>129</v>
      </c>
      <c r="E198" s="65" t="s">
        <v>57</v>
      </c>
      <c r="F198" s="65" t="s">
        <v>1</v>
      </c>
      <c r="G198" s="65" t="s">
        <v>1</v>
      </c>
      <c r="H198" s="65" t="s">
        <v>58</v>
      </c>
      <c r="I198" s="31">
        <f t="shared" si="192"/>
        <v>100</v>
      </c>
      <c r="J198" s="31">
        <f t="shared" si="192"/>
        <v>100</v>
      </c>
      <c r="K198" s="31">
        <f t="shared" si="192"/>
        <v>0</v>
      </c>
      <c r="L198" s="31">
        <f t="shared" si="138"/>
        <v>0</v>
      </c>
      <c r="M198" s="31">
        <f t="shared" si="193"/>
        <v>0</v>
      </c>
      <c r="N198" s="31">
        <f t="shared" si="194"/>
        <v>0</v>
      </c>
      <c r="O198" s="31">
        <f t="shared" si="194"/>
        <v>0</v>
      </c>
      <c r="P198" s="31">
        <f t="shared" si="139"/>
        <v>0</v>
      </c>
      <c r="Q198" s="31">
        <f t="shared" si="140"/>
        <v>0</v>
      </c>
      <c r="R198" s="94"/>
      <c r="S198" s="94"/>
      <c r="T198" s="94"/>
      <c r="U198" s="94"/>
      <c r="V198" s="94"/>
      <c r="W198" s="94"/>
      <c r="X198" s="94"/>
      <c r="Y198" s="94"/>
    </row>
    <row r="199" spans="1:25" ht="15" customHeight="1" x14ac:dyDescent="0.25">
      <c r="A199" s="64" t="s">
        <v>12</v>
      </c>
      <c r="B199" s="64" t="s">
        <v>81</v>
      </c>
      <c r="C199" s="64" t="s">
        <v>13</v>
      </c>
      <c r="D199" s="64" t="s">
        <v>129</v>
      </c>
      <c r="E199" s="20" t="s">
        <v>68</v>
      </c>
      <c r="F199" s="64"/>
      <c r="G199" s="53" t="s">
        <v>20</v>
      </c>
      <c r="H199" s="53" t="s">
        <v>67</v>
      </c>
      <c r="I199" s="26">
        <v>100</v>
      </c>
      <c r="J199" s="26">
        <v>100</v>
      </c>
      <c r="K199" s="26">
        <v>0</v>
      </c>
      <c r="L199" s="26">
        <f t="shared" si="138"/>
        <v>0</v>
      </c>
      <c r="M199" s="26"/>
      <c r="N199" s="26"/>
      <c r="O199" s="26"/>
      <c r="P199" s="26">
        <f t="shared" si="139"/>
        <v>0</v>
      </c>
      <c r="Q199" s="26">
        <f t="shared" si="140"/>
        <v>0</v>
      </c>
      <c r="R199" s="90"/>
      <c r="S199" s="90"/>
      <c r="T199" s="90"/>
      <c r="U199" s="90"/>
      <c r="V199" s="90"/>
      <c r="W199" s="90"/>
      <c r="X199" s="90"/>
      <c r="Y199" s="90"/>
    </row>
    <row r="200" spans="1:25" ht="22.5" customHeight="1" x14ac:dyDescent="0.25">
      <c r="A200" s="63" t="s">
        <v>1</v>
      </c>
      <c r="B200" s="63" t="s">
        <v>1</v>
      </c>
      <c r="C200" s="63" t="s">
        <v>1</v>
      </c>
      <c r="D200" s="65" t="s">
        <v>1</v>
      </c>
      <c r="E200" s="65" t="s">
        <v>1</v>
      </c>
      <c r="F200" s="65" t="s">
        <v>1</v>
      </c>
      <c r="G200" s="65" t="s">
        <v>1</v>
      </c>
      <c r="H200" s="66" t="s">
        <v>69</v>
      </c>
      <c r="I200" s="30">
        <f t="shared" ref="I200:K201" si="195">SUM(I201)</f>
        <v>0</v>
      </c>
      <c r="J200" s="30">
        <f t="shared" si="195"/>
        <v>0</v>
      </c>
      <c r="K200" s="30">
        <f t="shared" si="195"/>
        <v>0</v>
      </c>
      <c r="L200" s="30">
        <f t="shared" si="138"/>
        <v>0</v>
      </c>
      <c r="M200" s="30">
        <f t="shared" ref="M200:M201" si="196">SUM(M201)</f>
        <v>0</v>
      </c>
      <c r="N200" s="30">
        <f t="shared" ref="N200:O201" si="197">SUM(N201)</f>
        <v>0</v>
      </c>
      <c r="O200" s="30">
        <f t="shared" si="197"/>
        <v>0</v>
      </c>
      <c r="P200" s="30">
        <f t="shared" si="139"/>
        <v>0</v>
      </c>
      <c r="Q200" s="30" t="str">
        <f t="shared" si="140"/>
        <v>-</v>
      </c>
      <c r="R200" s="93"/>
      <c r="S200" s="93"/>
      <c r="T200" s="93"/>
      <c r="U200" s="93"/>
      <c r="V200" s="93"/>
      <c r="W200" s="93"/>
      <c r="X200" s="93"/>
      <c r="Y200" s="93"/>
    </row>
    <row r="201" spans="1:25" ht="15" customHeight="1" x14ac:dyDescent="0.25">
      <c r="A201" s="63" t="s">
        <v>12</v>
      </c>
      <c r="B201" s="63" t="s">
        <v>81</v>
      </c>
      <c r="C201" s="63" t="s">
        <v>13</v>
      </c>
      <c r="D201" s="63" t="s">
        <v>129</v>
      </c>
      <c r="E201" s="65" t="s">
        <v>70</v>
      </c>
      <c r="F201" s="65" t="s">
        <v>1</v>
      </c>
      <c r="G201" s="65" t="s">
        <v>1</v>
      </c>
      <c r="H201" s="65" t="s">
        <v>71</v>
      </c>
      <c r="I201" s="31">
        <f t="shared" si="195"/>
        <v>0</v>
      </c>
      <c r="J201" s="31">
        <f t="shared" si="195"/>
        <v>0</v>
      </c>
      <c r="K201" s="31">
        <f t="shared" si="195"/>
        <v>0</v>
      </c>
      <c r="L201" s="31">
        <f t="shared" si="138"/>
        <v>0</v>
      </c>
      <c r="M201" s="31">
        <f t="shared" si="196"/>
        <v>0</v>
      </c>
      <c r="N201" s="31">
        <f t="shared" si="197"/>
        <v>0</v>
      </c>
      <c r="O201" s="31">
        <f t="shared" si="197"/>
        <v>0</v>
      </c>
      <c r="P201" s="31">
        <f t="shared" si="139"/>
        <v>0</v>
      </c>
      <c r="Q201" s="31" t="str">
        <f t="shared" si="140"/>
        <v>-</v>
      </c>
      <c r="R201" s="94"/>
      <c r="S201" s="94"/>
      <c r="T201" s="94"/>
      <c r="U201" s="94"/>
      <c r="V201" s="94"/>
      <c r="W201" s="94"/>
      <c r="X201" s="94"/>
      <c r="Y201" s="94"/>
    </row>
    <row r="202" spans="1:25" ht="15" customHeight="1" x14ac:dyDescent="0.25">
      <c r="A202" s="64" t="s">
        <v>12</v>
      </c>
      <c r="B202" s="64" t="s">
        <v>81</v>
      </c>
      <c r="C202" s="64" t="s">
        <v>13</v>
      </c>
      <c r="D202" s="64" t="s">
        <v>129</v>
      </c>
      <c r="E202" s="20" t="s">
        <v>74</v>
      </c>
      <c r="F202" s="64"/>
      <c r="G202" s="53" t="s">
        <v>20</v>
      </c>
      <c r="H202" s="53" t="s">
        <v>73</v>
      </c>
      <c r="I202" s="26">
        <v>0</v>
      </c>
      <c r="J202" s="26">
        <v>0</v>
      </c>
      <c r="K202" s="26">
        <v>0</v>
      </c>
      <c r="L202" s="26">
        <f t="shared" si="138"/>
        <v>0</v>
      </c>
      <c r="M202" s="26"/>
      <c r="N202" s="26"/>
      <c r="O202" s="26"/>
      <c r="P202" s="26">
        <f t="shared" si="139"/>
        <v>0</v>
      </c>
      <c r="Q202" s="26" t="str">
        <f t="shared" si="140"/>
        <v>-</v>
      </c>
      <c r="R202" s="90"/>
      <c r="S202" s="90"/>
      <c r="T202" s="90"/>
      <c r="U202" s="90"/>
      <c r="V202" s="90"/>
      <c r="W202" s="90"/>
      <c r="X202" s="90"/>
      <c r="Y202" s="90"/>
    </row>
    <row r="203" spans="1:25" ht="15" customHeight="1" x14ac:dyDescent="0.25">
      <c r="A203" s="53" t="s">
        <v>1</v>
      </c>
      <c r="B203" s="53" t="s">
        <v>1</v>
      </c>
      <c r="C203" s="53" t="s">
        <v>1</v>
      </c>
      <c r="D203" s="53" t="s">
        <v>1</v>
      </c>
      <c r="E203" s="53" t="s">
        <v>1</v>
      </c>
      <c r="F203" s="53" t="s">
        <v>1</v>
      </c>
      <c r="G203" s="53" t="s">
        <v>1</v>
      </c>
      <c r="H203" s="66" t="s">
        <v>138</v>
      </c>
      <c r="I203" s="30">
        <f t="shared" ref="I203:K203" si="198">SUM(I180,I197,I200)</f>
        <v>421739</v>
      </c>
      <c r="J203" s="30">
        <f t="shared" si="198"/>
        <v>421739</v>
      </c>
      <c r="K203" s="30">
        <f t="shared" si="198"/>
        <v>213975</v>
      </c>
      <c r="L203" s="30">
        <f t="shared" si="138"/>
        <v>92660</v>
      </c>
      <c r="M203" s="30">
        <f t="shared" ref="M203" si="199">SUM(M180,M197,M200)</f>
        <v>31360</v>
      </c>
      <c r="N203" s="30">
        <f t="shared" ref="N203:O203" si="200">SUM(N180,N197,N200)</f>
        <v>31150</v>
      </c>
      <c r="O203" s="30">
        <f t="shared" si="200"/>
        <v>30150</v>
      </c>
      <c r="P203" s="30">
        <f t="shared" si="139"/>
        <v>306635</v>
      </c>
      <c r="Q203" s="30">
        <f t="shared" si="140"/>
        <v>72.707290528027997</v>
      </c>
      <c r="R203" s="93"/>
      <c r="S203" s="93"/>
      <c r="T203" s="93"/>
      <c r="U203" s="93"/>
      <c r="V203" s="93"/>
      <c r="W203" s="93"/>
      <c r="X203" s="93"/>
      <c r="Y203" s="93"/>
    </row>
    <row r="204" spans="1:25" ht="15" customHeight="1" thickBot="1" x14ac:dyDescent="0.3">
      <c r="A204" s="53" t="s">
        <v>1</v>
      </c>
      <c r="B204" s="53" t="s">
        <v>1</v>
      </c>
      <c r="C204" s="53" t="s">
        <v>1</v>
      </c>
      <c r="D204" s="53" t="s">
        <v>1</v>
      </c>
      <c r="E204" s="53" t="s">
        <v>1</v>
      </c>
      <c r="F204" s="53" t="s">
        <v>1</v>
      </c>
      <c r="G204" s="53" t="s">
        <v>1</v>
      </c>
      <c r="H204" s="65" t="s">
        <v>76</v>
      </c>
      <c r="I204" s="31"/>
      <c r="J204" s="31"/>
      <c r="K204" s="31">
        <v>0</v>
      </c>
      <c r="L204" s="31"/>
      <c r="M204" s="31"/>
      <c r="N204" s="31"/>
      <c r="O204" s="31"/>
      <c r="P204" s="31"/>
      <c r="Q204" s="31"/>
      <c r="R204" s="94"/>
      <c r="S204" s="94"/>
      <c r="T204" s="94"/>
      <c r="U204" s="94"/>
      <c r="V204" s="94"/>
      <c r="W204" s="94"/>
      <c r="X204" s="94"/>
      <c r="Y204" s="94"/>
    </row>
    <row r="205" spans="1:25" ht="47.25" customHeight="1" thickBot="1" x14ac:dyDescent="0.3">
      <c r="A205" s="110" t="s">
        <v>1</v>
      </c>
      <c r="B205" s="110" t="s">
        <v>1</v>
      </c>
      <c r="C205" s="110" t="s">
        <v>1</v>
      </c>
      <c r="D205" s="110" t="s">
        <v>1</v>
      </c>
      <c r="E205" s="110" t="s">
        <v>1</v>
      </c>
      <c r="F205" s="110" t="s">
        <v>1</v>
      </c>
      <c r="G205" s="110" t="s">
        <v>1</v>
      </c>
      <c r="H205" s="28" t="s">
        <v>77</v>
      </c>
      <c r="I205" s="109" t="s">
        <v>3984</v>
      </c>
      <c r="J205" s="109" t="s">
        <v>11</v>
      </c>
      <c r="K205" s="109" t="s">
        <v>3989</v>
      </c>
      <c r="L205" s="109" t="s">
        <v>3985</v>
      </c>
      <c r="M205" s="109" t="s">
        <v>4027</v>
      </c>
      <c r="N205" s="109" t="s">
        <v>3988</v>
      </c>
      <c r="O205" s="109" t="s">
        <v>3986</v>
      </c>
      <c r="P205" s="109" t="s">
        <v>3987</v>
      </c>
      <c r="Q205" s="109" t="s">
        <v>3695</v>
      </c>
      <c r="R205" s="91"/>
      <c r="S205" s="91"/>
      <c r="T205" s="91"/>
      <c r="U205" s="91"/>
      <c r="V205" s="91"/>
      <c r="W205" s="91"/>
      <c r="X205" s="91"/>
      <c r="Y205" s="91"/>
    </row>
    <row r="206" spans="1:25" ht="15" customHeight="1" x14ac:dyDescent="0.25">
      <c r="A206" s="111"/>
      <c r="B206" s="111"/>
      <c r="C206" s="111"/>
      <c r="D206" s="111"/>
      <c r="E206" s="111"/>
      <c r="F206" s="111"/>
      <c r="G206" s="111"/>
      <c r="H206" s="67" t="s">
        <v>1</v>
      </c>
      <c r="I206" s="29">
        <v>1</v>
      </c>
      <c r="J206" s="29">
        <v>2</v>
      </c>
      <c r="K206" s="29">
        <v>3</v>
      </c>
      <c r="L206" s="29" t="s">
        <v>3478</v>
      </c>
      <c r="M206" s="29">
        <v>5</v>
      </c>
      <c r="N206" s="29">
        <v>6</v>
      </c>
      <c r="O206" s="29">
        <v>7</v>
      </c>
      <c r="P206" s="29" t="s">
        <v>3696</v>
      </c>
      <c r="Q206" s="29">
        <v>9</v>
      </c>
      <c r="R206" s="92"/>
      <c r="S206" s="92"/>
      <c r="T206" s="92"/>
      <c r="U206" s="92"/>
      <c r="V206" s="92"/>
      <c r="W206" s="92"/>
      <c r="X206" s="92"/>
      <c r="Y206" s="92"/>
    </row>
    <row r="207" spans="1:25" ht="15" customHeight="1" x14ac:dyDescent="0.25">
      <c r="A207" s="111"/>
      <c r="B207" s="111"/>
      <c r="C207" s="111"/>
      <c r="D207" s="111"/>
      <c r="E207" s="111"/>
      <c r="F207" s="111"/>
      <c r="G207" s="111"/>
      <c r="H207" s="68" t="s">
        <v>78</v>
      </c>
      <c r="I207" s="32">
        <f t="shared" ref="I207:K207" si="201">SUM(I203)</f>
        <v>421739</v>
      </c>
      <c r="J207" s="32">
        <f t="shared" si="201"/>
        <v>421739</v>
      </c>
      <c r="K207" s="32">
        <f t="shared" si="201"/>
        <v>213975</v>
      </c>
      <c r="L207" s="32">
        <f t="shared" si="138"/>
        <v>92660</v>
      </c>
      <c r="M207" s="32">
        <f t="shared" ref="M207" si="202">SUM(M203)</f>
        <v>31360</v>
      </c>
      <c r="N207" s="32">
        <f t="shared" ref="N207:O207" si="203">SUM(N203)</f>
        <v>31150</v>
      </c>
      <c r="O207" s="32">
        <f t="shared" si="203"/>
        <v>30150</v>
      </c>
      <c r="P207" s="32">
        <f t="shared" si="139"/>
        <v>306635</v>
      </c>
      <c r="Q207" s="32">
        <f t="shared" si="140"/>
        <v>72.707290528027997</v>
      </c>
      <c r="R207" s="90"/>
      <c r="S207" s="90"/>
      <c r="T207" s="90"/>
      <c r="U207" s="90"/>
      <c r="V207" s="90"/>
      <c r="W207" s="90"/>
      <c r="X207" s="90"/>
      <c r="Y207" s="90"/>
    </row>
    <row r="208" spans="1:25" ht="15" customHeight="1" x14ac:dyDescent="0.25">
      <c r="A208" s="111"/>
      <c r="B208" s="111"/>
      <c r="C208" s="111"/>
      <c r="D208" s="111"/>
      <c r="E208" s="111"/>
      <c r="F208" s="111"/>
      <c r="G208" s="111"/>
      <c r="H208" s="69" t="s">
        <v>79</v>
      </c>
      <c r="I208" s="32">
        <f t="shared" ref="I208:K208" si="204">SUM(I207)</f>
        <v>421739</v>
      </c>
      <c r="J208" s="32">
        <f t="shared" si="204"/>
        <v>421739</v>
      </c>
      <c r="K208" s="32">
        <f t="shared" si="204"/>
        <v>213975</v>
      </c>
      <c r="L208" s="32">
        <f t="shared" ref="L208:L265" si="205">SUM(M208:O208)</f>
        <v>92660</v>
      </c>
      <c r="M208" s="32">
        <f t="shared" ref="M208" si="206">SUM(M207)</f>
        <v>31360</v>
      </c>
      <c r="N208" s="32">
        <f t="shared" ref="N208:O208" si="207">SUM(N207)</f>
        <v>31150</v>
      </c>
      <c r="O208" s="32">
        <f t="shared" si="207"/>
        <v>30150</v>
      </c>
      <c r="P208" s="32">
        <f t="shared" ref="P208:P265" si="208">K208+L208</f>
        <v>306635</v>
      </c>
      <c r="Q208" s="32">
        <f t="shared" ref="Q208:Q265" si="209">IF(J208=0,"-",P208/J208*100)</f>
        <v>72.707290528027997</v>
      </c>
      <c r="R208" s="90"/>
      <c r="S208" s="90"/>
      <c r="T208" s="90"/>
      <c r="U208" s="90"/>
      <c r="V208" s="90"/>
      <c r="W208" s="90"/>
      <c r="X208" s="90"/>
      <c r="Y208" s="90"/>
    </row>
    <row r="209" spans="1:25" ht="15" customHeight="1" x14ac:dyDescent="0.25">
      <c r="A209" s="112"/>
      <c r="B209" s="112"/>
      <c r="C209" s="112"/>
      <c r="D209" s="112"/>
      <c r="E209" s="112"/>
      <c r="F209" s="112"/>
      <c r="G209" s="112"/>
      <c r="I209" s="27"/>
      <c r="J209" s="27"/>
      <c r="K209" s="27">
        <v>0</v>
      </c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</row>
    <row r="210" spans="1:25" ht="15" customHeight="1" x14ac:dyDescent="0.25">
      <c r="A210" s="53" t="s">
        <v>1</v>
      </c>
      <c r="B210" s="53" t="s">
        <v>1</v>
      </c>
      <c r="C210" s="53" t="s">
        <v>1</v>
      </c>
      <c r="D210" s="53" t="s">
        <v>1</v>
      </c>
      <c r="E210" s="53" t="s">
        <v>1</v>
      </c>
      <c r="F210" s="53" t="s">
        <v>1</v>
      </c>
      <c r="G210" s="53" t="s">
        <v>1</v>
      </c>
      <c r="H210" s="21" t="s">
        <v>1</v>
      </c>
      <c r="I210" s="33"/>
      <c r="J210" s="33"/>
      <c r="K210" s="33">
        <v>0</v>
      </c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</row>
    <row r="211" spans="1:25" ht="15" customHeight="1" x14ac:dyDescent="0.25">
      <c r="A211" s="53" t="s">
        <v>1</v>
      </c>
      <c r="B211" s="53" t="s">
        <v>1</v>
      </c>
      <c r="C211" s="53" t="s">
        <v>1</v>
      </c>
      <c r="D211" s="53" t="s">
        <v>1</v>
      </c>
      <c r="E211" s="53" t="s">
        <v>1</v>
      </c>
      <c r="F211" s="53" t="s">
        <v>1</v>
      </c>
      <c r="G211" s="53" t="s">
        <v>1</v>
      </c>
      <c r="H211" s="66" t="s">
        <v>139</v>
      </c>
      <c r="I211" s="30">
        <f t="shared" ref="I211:K211" si="210">SUM(I203)</f>
        <v>421739</v>
      </c>
      <c r="J211" s="30">
        <f t="shared" si="210"/>
        <v>421739</v>
      </c>
      <c r="K211" s="30">
        <f t="shared" si="210"/>
        <v>213975</v>
      </c>
      <c r="L211" s="30">
        <f t="shared" si="205"/>
        <v>92660</v>
      </c>
      <c r="M211" s="30">
        <f t="shared" ref="M211" si="211">SUM(M203)</f>
        <v>31360</v>
      </c>
      <c r="N211" s="30">
        <f t="shared" ref="N211:O211" si="212">SUM(N203)</f>
        <v>31150</v>
      </c>
      <c r="O211" s="30">
        <f t="shared" si="212"/>
        <v>30150</v>
      </c>
      <c r="P211" s="30">
        <f t="shared" si="208"/>
        <v>306635</v>
      </c>
      <c r="Q211" s="30">
        <f t="shared" si="209"/>
        <v>72.707290528027997</v>
      </c>
      <c r="R211" s="93"/>
      <c r="S211" s="93"/>
      <c r="T211" s="93"/>
      <c r="U211" s="93"/>
      <c r="V211" s="93"/>
      <c r="W211" s="93"/>
      <c r="X211" s="93"/>
      <c r="Y211" s="93"/>
    </row>
    <row r="212" spans="1:25" ht="15" customHeight="1" x14ac:dyDescent="0.25">
      <c r="A212" s="53" t="s">
        <v>1</v>
      </c>
      <c r="B212" s="53" t="s">
        <v>1</v>
      </c>
      <c r="C212" s="53" t="s">
        <v>1</v>
      </c>
      <c r="D212" s="53" t="s">
        <v>1</v>
      </c>
      <c r="E212" s="53" t="s">
        <v>1</v>
      </c>
      <c r="F212" s="53" t="s">
        <v>1</v>
      </c>
      <c r="G212" s="53" t="s">
        <v>1</v>
      </c>
      <c r="H212" s="65" t="s">
        <v>76</v>
      </c>
      <c r="I212" s="31"/>
      <c r="J212" s="31"/>
      <c r="K212" s="31">
        <v>0</v>
      </c>
      <c r="L212" s="31"/>
      <c r="M212" s="31"/>
      <c r="N212" s="31"/>
      <c r="O212" s="31"/>
      <c r="P212" s="31"/>
      <c r="Q212" s="31"/>
      <c r="R212" s="94"/>
      <c r="S212" s="94"/>
      <c r="T212" s="94"/>
      <c r="U212" s="94"/>
      <c r="V212" s="94"/>
      <c r="W212" s="94"/>
      <c r="X212" s="94"/>
      <c r="Y212" s="94"/>
    </row>
    <row r="213" spans="1:25" ht="15" customHeight="1" x14ac:dyDescent="0.25">
      <c r="A213" s="53" t="s">
        <v>1</v>
      </c>
      <c r="B213" s="53" t="s">
        <v>1</v>
      </c>
      <c r="C213" s="53" t="s">
        <v>1</v>
      </c>
      <c r="D213" s="53" t="s">
        <v>1</v>
      </c>
      <c r="E213" s="53" t="s">
        <v>1</v>
      </c>
      <c r="F213" s="53" t="s">
        <v>1</v>
      </c>
      <c r="G213" s="53" t="s">
        <v>1</v>
      </c>
      <c r="H213" s="70" t="s">
        <v>1</v>
      </c>
      <c r="I213" s="34"/>
      <c r="J213" s="34"/>
      <c r="K213" s="34">
        <v>0</v>
      </c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</row>
    <row r="214" spans="1:25" ht="15" customHeight="1" thickBot="1" x14ac:dyDescent="0.3">
      <c r="A214" s="63" t="s">
        <v>12</v>
      </c>
      <c r="B214" s="63" t="s">
        <v>140</v>
      </c>
      <c r="C214" s="64" t="s">
        <v>1</v>
      </c>
      <c r="D214" s="64" t="s">
        <v>1</v>
      </c>
      <c r="E214" s="65" t="s">
        <v>1</v>
      </c>
      <c r="F214" s="65" t="s">
        <v>1</v>
      </c>
      <c r="G214" s="65" t="s">
        <v>1</v>
      </c>
      <c r="H214" s="65" t="s">
        <v>1</v>
      </c>
      <c r="I214" s="26"/>
      <c r="J214" s="26"/>
      <c r="K214" s="26">
        <v>0</v>
      </c>
      <c r="L214" s="26"/>
      <c r="M214" s="26"/>
      <c r="N214" s="26"/>
      <c r="O214" s="26"/>
      <c r="P214" s="26"/>
      <c r="Q214" s="26"/>
      <c r="R214" s="90"/>
      <c r="S214" s="90"/>
      <c r="T214" s="90"/>
      <c r="U214" s="90"/>
      <c r="V214" s="90"/>
      <c r="W214" s="90"/>
      <c r="X214" s="90"/>
      <c r="Y214" s="90"/>
    </row>
    <row r="215" spans="1:25" ht="45.75" customHeight="1" thickBot="1" x14ac:dyDescent="0.3">
      <c r="A215" s="28" t="s">
        <v>4</v>
      </c>
      <c r="B215" s="28" t="s">
        <v>5</v>
      </c>
      <c r="C215" s="28" t="s">
        <v>6</v>
      </c>
      <c r="D215" s="57" t="s">
        <v>1</v>
      </c>
      <c r="E215" s="28" t="s">
        <v>7</v>
      </c>
      <c r="F215" s="28" t="s">
        <v>8</v>
      </c>
      <c r="G215" s="28" t="s">
        <v>9</v>
      </c>
      <c r="H215" s="28" t="s">
        <v>10</v>
      </c>
      <c r="I215" s="109" t="s">
        <v>3984</v>
      </c>
      <c r="J215" s="109" t="s">
        <v>11</v>
      </c>
      <c r="K215" s="109" t="s">
        <v>3989</v>
      </c>
      <c r="L215" s="109" t="s">
        <v>3985</v>
      </c>
      <c r="M215" s="109" t="s">
        <v>4027</v>
      </c>
      <c r="N215" s="109" t="s">
        <v>3988</v>
      </c>
      <c r="O215" s="109" t="s">
        <v>3986</v>
      </c>
      <c r="P215" s="109" t="s">
        <v>3987</v>
      </c>
      <c r="Q215" s="109" t="s">
        <v>3695</v>
      </c>
      <c r="R215" s="91"/>
      <c r="S215" s="91"/>
      <c r="T215" s="91"/>
      <c r="U215" s="91"/>
      <c r="V215" s="91"/>
      <c r="W215" s="91"/>
      <c r="X215" s="91"/>
      <c r="Y215" s="91"/>
    </row>
    <row r="216" spans="1:25" ht="15" customHeight="1" x14ac:dyDescent="0.25">
      <c r="A216" s="58" t="s">
        <v>1</v>
      </c>
      <c r="B216" s="58" t="s">
        <v>1</v>
      </c>
      <c r="C216" s="58" t="s">
        <v>1</v>
      </c>
      <c r="D216" s="59" t="s">
        <v>1</v>
      </c>
      <c r="E216" s="59" t="s">
        <v>1</v>
      </c>
      <c r="F216" s="60" t="s">
        <v>1</v>
      </c>
      <c r="G216" s="61" t="s">
        <v>1</v>
      </c>
      <c r="H216" s="62" t="s">
        <v>1</v>
      </c>
      <c r="I216" s="29">
        <v>1</v>
      </c>
      <c r="J216" s="29">
        <v>2</v>
      </c>
      <c r="K216" s="29">
        <v>3</v>
      </c>
      <c r="L216" s="29" t="s">
        <v>3478</v>
      </c>
      <c r="M216" s="29">
        <v>5</v>
      </c>
      <c r="N216" s="29">
        <v>6</v>
      </c>
      <c r="O216" s="29">
        <v>7</v>
      </c>
      <c r="P216" s="29" t="s">
        <v>3696</v>
      </c>
      <c r="Q216" s="29">
        <v>9</v>
      </c>
      <c r="R216" s="92"/>
      <c r="S216" s="92"/>
      <c r="T216" s="92"/>
      <c r="U216" s="92"/>
      <c r="V216" s="92"/>
      <c r="W216" s="92"/>
      <c r="X216" s="92"/>
      <c r="Y216" s="92"/>
    </row>
    <row r="217" spans="1:25" ht="15" customHeight="1" x14ac:dyDescent="0.25">
      <c r="A217" s="63" t="s">
        <v>12</v>
      </c>
      <c r="B217" s="63" t="s">
        <v>140</v>
      </c>
      <c r="C217" s="64" t="s">
        <v>13</v>
      </c>
      <c r="D217" s="64" t="s">
        <v>141</v>
      </c>
      <c r="E217" s="65" t="s">
        <v>1</v>
      </c>
      <c r="F217" s="65" t="s">
        <v>1</v>
      </c>
      <c r="G217" s="65" t="s">
        <v>1</v>
      </c>
      <c r="H217" s="65" t="s">
        <v>142</v>
      </c>
      <c r="I217" s="26">
        <v>0</v>
      </c>
      <c r="J217" s="26" t="s">
        <v>1</v>
      </c>
      <c r="K217" s="26">
        <v>0</v>
      </c>
      <c r="L217" s="26"/>
      <c r="M217" s="26"/>
      <c r="N217" s="26"/>
      <c r="O217" s="26"/>
      <c r="P217" s="26"/>
      <c r="Q217" s="26"/>
      <c r="R217" s="90"/>
      <c r="S217" s="90"/>
      <c r="T217" s="90"/>
      <c r="U217" s="90"/>
      <c r="V217" s="90"/>
      <c r="W217" s="90"/>
      <c r="X217" s="90"/>
      <c r="Y217" s="90"/>
    </row>
    <row r="218" spans="1:25" ht="22.5" customHeight="1" x14ac:dyDescent="0.25">
      <c r="A218" s="63" t="s">
        <v>1</v>
      </c>
      <c r="B218" s="63" t="s">
        <v>1</v>
      </c>
      <c r="C218" s="63" t="s">
        <v>1</v>
      </c>
      <c r="D218" s="65" t="s">
        <v>1</v>
      </c>
      <c r="E218" s="65" t="s">
        <v>1</v>
      </c>
      <c r="F218" s="65" t="s">
        <v>1</v>
      </c>
      <c r="G218" s="65" t="s">
        <v>1</v>
      </c>
      <c r="H218" s="66" t="s">
        <v>56</v>
      </c>
      <c r="I218" s="30">
        <f t="shared" ref="I218:K219" si="213">SUM(I219)</f>
        <v>460000</v>
      </c>
      <c r="J218" s="30">
        <f t="shared" si="213"/>
        <v>460000</v>
      </c>
      <c r="K218" s="30">
        <f t="shared" si="213"/>
        <v>205000</v>
      </c>
      <c r="L218" s="30">
        <f t="shared" si="205"/>
        <v>0</v>
      </c>
      <c r="M218" s="30">
        <f t="shared" ref="M218:M219" si="214">SUM(M219)</f>
        <v>0</v>
      </c>
      <c r="N218" s="30">
        <f t="shared" ref="N218:O219" si="215">SUM(N219)</f>
        <v>0</v>
      </c>
      <c r="O218" s="30">
        <f t="shared" si="215"/>
        <v>0</v>
      </c>
      <c r="P218" s="30">
        <f t="shared" si="208"/>
        <v>205000</v>
      </c>
      <c r="Q218" s="30">
        <f t="shared" si="209"/>
        <v>44.565217391304344</v>
      </c>
      <c r="R218" s="93"/>
      <c r="S218" s="93"/>
      <c r="T218" s="93"/>
      <c r="U218" s="93"/>
      <c r="V218" s="93"/>
      <c r="W218" s="93"/>
      <c r="X218" s="93"/>
      <c r="Y218" s="93"/>
    </row>
    <row r="219" spans="1:25" ht="15" customHeight="1" x14ac:dyDescent="0.25">
      <c r="A219" s="63" t="s">
        <v>12</v>
      </c>
      <c r="B219" s="63" t="s">
        <v>140</v>
      </c>
      <c r="C219" s="63" t="s">
        <v>13</v>
      </c>
      <c r="D219" s="63" t="s">
        <v>141</v>
      </c>
      <c r="E219" s="65" t="s">
        <v>57</v>
      </c>
      <c r="F219" s="65" t="s">
        <v>1</v>
      </c>
      <c r="G219" s="65" t="s">
        <v>1</v>
      </c>
      <c r="H219" s="65" t="s">
        <v>58</v>
      </c>
      <c r="I219" s="31">
        <f t="shared" si="213"/>
        <v>460000</v>
      </c>
      <c r="J219" s="31">
        <f t="shared" si="213"/>
        <v>460000</v>
      </c>
      <c r="K219" s="31">
        <f t="shared" si="213"/>
        <v>205000</v>
      </c>
      <c r="L219" s="31">
        <f t="shared" si="205"/>
        <v>0</v>
      </c>
      <c r="M219" s="31">
        <f t="shared" si="214"/>
        <v>0</v>
      </c>
      <c r="N219" s="31">
        <f t="shared" si="215"/>
        <v>0</v>
      </c>
      <c r="O219" s="31">
        <f t="shared" si="215"/>
        <v>0</v>
      </c>
      <c r="P219" s="31">
        <f t="shared" si="208"/>
        <v>205000</v>
      </c>
      <c r="Q219" s="31">
        <f t="shared" si="209"/>
        <v>44.565217391304344</v>
      </c>
      <c r="R219" s="94"/>
      <c r="S219" s="94"/>
      <c r="T219" s="94"/>
      <c r="U219" s="94"/>
      <c r="V219" s="94"/>
      <c r="W219" s="94"/>
      <c r="X219" s="94"/>
      <c r="Y219" s="94"/>
    </row>
    <row r="220" spans="1:25" ht="15" customHeight="1" x14ac:dyDescent="0.25">
      <c r="A220" s="63" t="s">
        <v>12</v>
      </c>
      <c r="B220" s="63" t="s">
        <v>140</v>
      </c>
      <c r="C220" s="63" t="s">
        <v>13</v>
      </c>
      <c r="D220" s="63" t="s">
        <v>141</v>
      </c>
      <c r="E220" s="63" t="s">
        <v>59</v>
      </c>
      <c r="F220" s="64" t="s">
        <v>1</v>
      </c>
      <c r="G220" s="53" t="s">
        <v>1</v>
      </c>
      <c r="H220" s="65" t="s">
        <v>60</v>
      </c>
      <c r="I220" s="31">
        <f t="shared" ref="I220:K220" si="216">SUM(I221:I222)</f>
        <v>460000</v>
      </c>
      <c r="J220" s="31">
        <f t="shared" si="216"/>
        <v>460000</v>
      </c>
      <c r="K220" s="31">
        <f t="shared" si="216"/>
        <v>205000</v>
      </c>
      <c r="L220" s="31">
        <f t="shared" si="205"/>
        <v>0</v>
      </c>
      <c r="M220" s="31">
        <f t="shared" ref="M220" si="217">SUM(M221:M222)</f>
        <v>0</v>
      </c>
      <c r="N220" s="31">
        <f t="shared" ref="N220:O220" si="218">SUM(N221:N222)</f>
        <v>0</v>
      </c>
      <c r="O220" s="31">
        <f t="shared" si="218"/>
        <v>0</v>
      </c>
      <c r="P220" s="31">
        <f t="shared" si="208"/>
        <v>205000</v>
      </c>
      <c r="Q220" s="31">
        <f t="shared" si="209"/>
        <v>44.565217391304344</v>
      </c>
      <c r="R220" s="94"/>
      <c r="S220" s="94"/>
      <c r="T220" s="94"/>
      <c r="U220" s="94"/>
      <c r="V220" s="94"/>
      <c r="W220" s="94"/>
      <c r="X220" s="94"/>
      <c r="Y220" s="94"/>
    </row>
    <row r="221" spans="1:25" ht="15" customHeight="1" x14ac:dyDescent="0.25">
      <c r="A221" s="64" t="s">
        <v>12</v>
      </c>
      <c r="B221" s="64" t="s">
        <v>140</v>
      </c>
      <c r="C221" s="64" t="s">
        <v>13</v>
      </c>
      <c r="D221" s="64" t="s">
        <v>141</v>
      </c>
      <c r="E221" s="20" t="s">
        <v>61</v>
      </c>
      <c r="F221" s="64" t="s">
        <v>143</v>
      </c>
      <c r="G221" s="53" t="s">
        <v>144</v>
      </c>
      <c r="H221" s="53" t="s">
        <v>145</v>
      </c>
      <c r="I221" s="26">
        <v>100000</v>
      </c>
      <c r="J221" s="26">
        <v>100000</v>
      </c>
      <c r="K221" s="26">
        <v>25000</v>
      </c>
      <c r="L221" s="26">
        <f t="shared" si="205"/>
        <v>0</v>
      </c>
      <c r="M221" s="26"/>
      <c r="N221" s="26"/>
      <c r="O221" s="26"/>
      <c r="P221" s="26">
        <f t="shared" si="208"/>
        <v>25000</v>
      </c>
      <c r="Q221" s="26">
        <f t="shared" si="209"/>
        <v>25</v>
      </c>
      <c r="R221" s="90"/>
      <c r="S221" s="90"/>
      <c r="T221" s="90"/>
      <c r="U221" s="90"/>
      <c r="V221" s="90"/>
      <c r="W221" s="90"/>
      <c r="X221" s="90"/>
      <c r="Y221" s="90"/>
    </row>
    <row r="222" spans="1:25" ht="15" customHeight="1" x14ac:dyDescent="0.25">
      <c r="A222" s="64" t="s">
        <v>12</v>
      </c>
      <c r="B222" s="64" t="s">
        <v>140</v>
      </c>
      <c r="C222" s="64" t="s">
        <v>13</v>
      </c>
      <c r="D222" s="64" t="s">
        <v>141</v>
      </c>
      <c r="E222" s="20" t="s">
        <v>61</v>
      </c>
      <c r="F222" s="64" t="s">
        <v>146</v>
      </c>
      <c r="G222" s="53" t="s">
        <v>147</v>
      </c>
      <c r="H222" s="53" t="s">
        <v>148</v>
      </c>
      <c r="I222" s="26">
        <v>360000</v>
      </c>
      <c r="J222" s="26">
        <v>360000</v>
      </c>
      <c r="K222" s="26">
        <v>180000</v>
      </c>
      <c r="L222" s="26">
        <f t="shared" si="205"/>
        <v>0</v>
      </c>
      <c r="M222" s="26"/>
      <c r="N222" s="26"/>
      <c r="O222" s="26"/>
      <c r="P222" s="26">
        <f t="shared" si="208"/>
        <v>180000</v>
      </c>
      <c r="Q222" s="26">
        <f t="shared" si="209"/>
        <v>50</v>
      </c>
      <c r="R222" s="90"/>
      <c r="S222" s="90"/>
      <c r="T222" s="90"/>
      <c r="U222" s="90"/>
      <c r="V222" s="90"/>
      <c r="W222" s="90"/>
      <c r="X222" s="90"/>
      <c r="Y222" s="90"/>
    </row>
    <row r="223" spans="1:25" ht="15" customHeight="1" x14ac:dyDescent="0.25">
      <c r="A223" s="53" t="s">
        <v>1</v>
      </c>
      <c r="B223" s="53" t="s">
        <v>1</v>
      </c>
      <c r="C223" s="53" t="s">
        <v>1</v>
      </c>
      <c r="D223" s="53" t="s">
        <v>1</v>
      </c>
      <c r="E223" s="53" t="s">
        <v>1</v>
      </c>
      <c r="F223" s="53" t="s">
        <v>1</v>
      </c>
      <c r="G223" s="53" t="s">
        <v>1</v>
      </c>
      <c r="H223" s="66" t="s">
        <v>156</v>
      </c>
      <c r="I223" s="30">
        <f t="shared" ref="I223:K223" si="219">SUM(I218)</f>
        <v>460000</v>
      </c>
      <c r="J223" s="30">
        <f t="shared" si="219"/>
        <v>460000</v>
      </c>
      <c r="K223" s="30">
        <f t="shared" si="219"/>
        <v>205000</v>
      </c>
      <c r="L223" s="30">
        <f t="shared" si="205"/>
        <v>0</v>
      </c>
      <c r="M223" s="30">
        <f t="shared" ref="M223" si="220">SUM(M218)</f>
        <v>0</v>
      </c>
      <c r="N223" s="30">
        <f t="shared" ref="N223:O223" si="221">SUM(N218)</f>
        <v>0</v>
      </c>
      <c r="O223" s="30">
        <f t="shared" si="221"/>
        <v>0</v>
      </c>
      <c r="P223" s="30">
        <f t="shared" si="208"/>
        <v>205000</v>
      </c>
      <c r="Q223" s="30">
        <f t="shared" si="209"/>
        <v>44.565217391304344</v>
      </c>
      <c r="R223" s="93"/>
      <c r="S223" s="93"/>
      <c r="T223" s="93"/>
      <c r="U223" s="93"/>
      <c r="V223" s="93"/>
      <c r="W223" s="93"/>
      <c r="X223" s="93"/>
      <c r="Y223" s="93"/>
    </row>
    <row r="224" spans="1:25" ht="15" customHeight="1" thickBot="1" x14ac:dyDescent="0.3">
      <c r="A224" s="53" t="s">
        <v>1</v>
      </c>
      <c r="B224" s="53" t="s">
        <v>1</v>
      </c>
      <c r="C224" s="53" t="s">
        <v>1</v>
      </c>
      <c r="D224" s="53" t="s">
        <v>1</v>
      </c>
      <c r="E224" s="53" t="s">
        <v>1</v>
      </c>
      <c r="F224" s="53" t="s">
        <v>1</v>
      </c>
      <c r="G224" s="53" t="s">
        <v>1</v>
      </c>
      <c r="H224" s="65"/>
      <c r="I224" s="31"/>
      <c r="J224" s="31"/>
      <c r="K224" s="31">
        <v>0</v>
      </c>
      <c r="L224" s="31"/>
      <c r="M224" s="31"/>
      <c r="N224" s="31"/>
      <c r="O224" s="31"/>
      <c r="P224" s="31"/>
      <c r="Q224" s="31"/>
      <c r="R224" s="94"/>
      <c r="S224" s="94"/>
      <c r="T224" s="94"/>
      <c r="U224" s="94"/>
      <c r="V224" s="94"/>
      <c r="W224" s="94"/>
      <c r="X224" s="94"/>
      <c r="Y224" s="94"/>
    </row>
    <row r="225" spans="1:25" ht="47.25" customHeight="1" thickBot="1" x14ac:dyDescent="0.3">
      <c r="A225" s="110" t="s">
        <v>1</v>
      </c>
      <c r="B225" s="110" t="s">
        <v>1</v>
      </c>
      <c r="C225" s="110" t="s">
        <v>1</v>
      </c>
      <c r="D225" s="110" t="s">
        <v>1</v>
      </c>
      <c r="E225" s="110" t="s">
        <v>1</v>
      </c>
      <c r="F225" s="110" t="s">
        <v>1</v>
      </c>
      <c r="G225" s="110" t="s">
        <v>1</v>
      </c>
      <c r="H225" s="28" t="s">
        <v>77</v>
      </c>
      <c r="I225" s="109" t="s">
        <v>3984</v>
      </c>
      <c r="J225" s="109" t="s">
        <v>11</v>
      </c>
      <c r="K225" s="109" t="s">
        <v>3989</v>
      </c>
      <c r="L225" s="109" t="s">
        <v>3985</v>
      </c>
      <c r="M225" s="109" t="s">
        <v>4027</v>
      </c>
      <c r="N225" s="109" t="s">
        <v>3988</v>
      </c>
      <c r="O225" s="109" t="s">
        <v>3986</v>
      </c>
      <c r="P225" s="109" t="s">
        <v>3987</v>
      </c>
      <c r="Q225" s="109" t="s">
        <v>3695</v>
      </c>
      <c r="R225" s="91"/>
      <c r="S225" s="91"/>
      <c r="T225" s="91"/>
      <c r="U225" s="91"/>
      <c r="V225" s="91"/>
      <c r="W225" s="91"/>
      <c r="X225" s="91"/>
      <c r="Y225" s="91"/>
    </row>
    <row r="226" spans="1:25" ht="15" customHeight="1" x14ac:dyDescent="0.25">
      <c r="A226" s="111"/>
      <c r="B226" s="111"/>
      <c r="C226" s="111"/>
      <c r="D226" s="111"/>
      <c r="E226" s="111"/>
      <c r="F226" s="111"/>
      <c r="G226" s="111"/>
      <c r="H226" s="67" t="s">
        <v>1</v>
      </c>
      <c r="I226" s="29">
        <v>1</v>
      </c>
      <c r="J226" s="29">
        <v>2</v>
      </c>
      <c r="K226" s="29">
        <v>3</v>
      </c>
      <c r="L226" s="29" t="s">
        <v>3478</v>
      </c>
      <c r="M226" s="29">
        <v>5</v>
      </c>
      <c r="N226" s="29">
        <v>6</v>
      </c>
      <c r="O226" s="29">
        <v>7</v>
      </c>
      <c r="P226" s="29" t="s">
        <v>3696</v>
      </c>
      <c r="Q226" s="29">
        <v>9</v>
      </c>
      <c r="R226" s="92"/>
      <c r="S226" s="92"/>
      <c r="T226" s="92"/>
      <c r="U226" s="92"/>
      <c r="V226" s="92"/>
      <c r="W226" s="92"/>
      <c r="X226" s="92"/>
      <c r="Y226" s="92"/>
    </row>
    <row r="227" spans="1:25" ht="15" customHeight="1" x14ac:dyDescent="0.25">
      <c r="A227" s="111"/>
      <c r="B227" s="111"/>
      <c r="C227" s="111"/>
      <c r="D227" s="111"/>
      <c r="E227" s="111"/>
      <c r="F227" s="111"/>
      <c r="G227" s="111"/>
      <c r="H227" s="68" t="s">
        <v>157</v>
      </c>
      <c r="I227" s="32">
        <f t="shared" ref="I227:K227" si="222">SUM(I221)</f>
        <v>100000</v>
      </c>
      <c r="J227" s="32">
        <f t="shared" si="222"/>
        <v>100000</v>
      </c>
      <c r="K227" s="32">
        <f t="shared" si="222"/>
        <v>25000</v>
      </c>
      <c r="L227" s="32">
        <f t="shared" si="205"/>
        <v>0</v>
      </c>
      <c r="M227" s="32">
        <f t="shared" ref="M227" si="223">SUM(M221)</f>
        <v>0</v>
      </c>
      <c r="N227" s="32">
        <f t="shared" ref="N227:O227" si="224">SUM(N221)</f>
        <v>0</v>
      </c>
      <c r="O227" s="32">
        <f t="shared" si="224"/>
        <v>0</v>
      </c>
      <c r="P227" s="32">
        <f t="shared" si="208"/>
        <v>25000</v>
      </c>
      <c r="Q227" s="32">
        <f t="shared" si="209"/>
        <v>25</v>
      </c>
      <c r="R227" s="90"/>
      <c r="S227" s="90"/>
      <c r="T227" s="90"/>
      <c r="U227" s="90"/>
      <c r="V227" s="90"/>
      <c r="W227" s="90"/>
      <c r="X227" s="90"/>
      <c r="Y227" s="90"/>
    </row>
    <row r="228" spans="1:25" ht="15" customHeight="1" x14ac:dyDescent="0.25">
      <c r="A228" s="111"/>
      <c r="B228" s="111"/>
      <c r="C228" s="111"/>
      <c r="D228" s="111"/>
      <c r="E228" s="111"/>
      <c r="F228" s="111"/>
      <c r="G228" s="111"/>
      <c r="H228" s="68" t="s">
        <v>158</v>
      </c>
      <c r="I228" s="32">
        <f t="shared" ref="I228:K228" si="225">SUM(I222,)</f>
        <v>360000</v>
      </c>
      <c r="J228" s="32">
        <f t="shared" si="225"/>
        <v>360000</v>
      </c>
      <c r="K228" s="32">
        <f t="shared" si="225"/>
        <v>180000</v>
      </c>
      <c r="L228" s="32">
        <f t="shared" si="205"/>
        <v>0</v>
      </c>
      <c r="M228" s="32">
        <f t="shared" ref="M228" si="226">SUM(M222,)</f>
        <v>0</v>
      </c>
      <c r="N228" s="32">
        <f t="shared" ref="N228:O228" si="227">SUM(N222,)</f>
        <v>0</v>
      </c>
      <c r="O228" s="32">
        <f t="shared" si="227"/>
        <v>0</v>
      </c>
      <c r="P228" s="32">
        <f t="shared" si="208"/>
        <v>180000</v>
      </c>
      <c r="Q228" s="32">
        <f t="shared" si="209"/>
        <v>50</v>
      </c>
      <c r="R228" s="90"/>
      <c r="S228" s="90"/>
      <c r="T228" s="90"/>
      <c r="U228" s="90"/>
      <c r="V228" s="90"/>
      <c r="W228" s="90"/>
      <c r="X228" s="90"/>
      <c r="Y228" s="90"/>
    </row>
    <row r="229" spans="1:25" ht="15" customHeight="1" x14ac:dyDescent="0.25">
      <c r="A229" s="111"/>
      <c r="B229" s="111"/>
      <c r="C229" s="111"/>
      <c r="D229" s="111"/>
      <c r="E229" s="111"/>
      <c r="F229" s="111"/>
      <c r="G229" s="111"/>
      <c r="H229" s="69" t="s">
        <v>79</v>
      </c>
      <c r="I229" s="32">
        <f t="shared" ref="I229:K229" si="228">SUM(I227:I228)</f>
        <v>460000</v>
      </c>
      <c r="J229" s="32">
        <f t="shared" si="228"/>
        <v>460000</v>
      </c>
      <c r="K229" s="32">
        <f t="shared" si="228"/>
        <v>205000</v>
      </c>
      <c r="L229" s="32">
        <f t="shared" si="205"/>
        <v>0</v>
      </c>
      <c r="M229" s="32">
        <f t="shared" ref="M229" si="229">SUM(M227:M228)</f>
        <v>0</v>
      </c>
      <c r="N229" s="32">
        <f t="shared" ref="N229:O229" si="230">SUM(N227:N228)</f>
        <v>0</v>
      </c>
      <c r="O229" s="32">
        <f t="shared" si="230"/>
        <v>0</v>
      </c>
      <c r="P229" s="32">
        <f t="shared" si="208"/>
        <v>205000</v>
      </c>
      <c r="Q229" s="32">
        <f t="shared" si="209"/>
        <v>44.565217391304344</v>
      </c>
      <c r="R229" s="90"/>
      <c r="S229" s="90"/>
      <c r="T229" s="90"/>
      <c r="U229" s="90"/>
      <c r="V229" s="90"/>
      <c r="W229" s="90"/>
      <c r="X229" s="90"/>
      <c r="Y229" s="90"/>
    </row>
    <row r="230" spans="1:25" ht="15" customHeight="1" x14ac:dyDescent="0.25">
      <c r="A230" s="112"/>
      <c r="B230" s="112"/>
      <c r="C230" s="112"/>
      <c r="D230" s="112"/>
      <c r="E230" s="112"/>
      <c r="F230" s="112"/>
      <c r="G230" s="112"/>
      <c r="I230" s="27"/>
      <c r="J230" s="27"/>
      <c r="K230" s="27">
        <v>0</v>
      </c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</row>
    <row r="231" spans="1:25" ht="15" customHeight="1" x14ac:dyDescent="0.25">
      <c r="A231" s="53" t="s">
        <v>1</v>
      </c>
      <c r="B231" s="53" t="s">
        <v>1</v>
      </c>
      <c r="C231" s="53" t="s">
        <v>1</v>
      </c>
      <c r="D231" s="53" t="s">
        <v>1</v>
      </c>
      <c r="E231" s="53" t="s">
        <v>1</v>
      </c>
      <c r="F231" s="53" t="s">
        <v>1</v>
      </c>
      <c r="G231" s="53" t="s">
        <v>1</v>
      </c>
      <c r="H231" s="21" t="s">
        <v>1</v>
      </c>
      <c r="I231" s="33"/>
      <c r="J231" s="33"/>
      <c r="K231" s="33">
        <v>0</v>
      </c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</row>
    <row r="232" spans="1:25" ht="15" customHeight="1" x14ac:dyDescent="0.25">
      <c r="A232" s="53" t="s">
        <v>1</v>
      </c>
      <c r="B232" s="53" t="s">
        <v>1</v>
      </c>
      <c r="C232" s="53" t="s">
        <v>1</v>
      </c>
      <c r="D232" s="53" t="s">
        <v>1</v>
      </c>
      <c r="E232" s="53" t="s">
        <v>1</v>
      </c>
      <c r="F232" s="53" t="s">
        <v>1</v>
      </c>
      <c r="G232" s="53" t="s">
        <v>1</v>
      </c>
      <c r="H232" s="66" t="s">
        <v>159</v>
      </c>
      <c r="I232" s="30">
        <f t="shared" ref="I232:K232" si="231">SUM(I223)</f>
        <v>460000</v>
      </c>
      <c r="J232" s="30">
        <f t="shared" si="231"/>
        <v>460000</v>
      </c>
      <c r="K232" s="30">
        <f t="shared" si="231"/>
        <v>205000</v>
      </c>
      <c r="L232" s="30">
        <f t="shared" si="205"/>
        <v>0</v>
      </c>
      <c r="M232" s="30">
        <f t="shared" ref="M232" si="232">SUM(M223)</f>
        <v>0</v>
      </c>
      <c r="N232" s="30">
        <f t="shared" ref="N232:O232" si="233">SUM(N223)</f>
        <v>0</v>
      </c>
      <c r="O232" s="30">
        <f t="shared" si="233"/>
        <v>0</v>
      </c>
      <c r="P232" s="30">
        <f t="shared" si="208"/>
        <v>205000</v>
      </c>
      <c r="Q232" s="30">
        <f t="shared" si="209"/>
        <v>44.565217391304344</v>
      </c>
      <c r="R232" s="93"/>
      <c r="S232" s="93"/>
      <c r="T232" s="93"/>
      <c r="U232" s="93"/>
      <c r="V232" s="93"/>
      <c r="W232" s="93"/>
      <c r="X232" s="93"/>
      <c r="Y232" s="93"/>
    </row>
    <row r="233" spans="1:25" ht="15" customHeight="1" x14ac:dyDescent="0.25">
      <c r="A233" s="53" t="s">
        <v>1</v>
      </c>
      <c r="B233" s="53" t="s">
        <v>1</v>
      </c>
      <c r="C233" s="53" t="s">
        <v>1</v>
      </c>
      <c r="D233" s="53" t="s">
        <v>1</v>
      </c>
      <c r="E233" s="53" t="s">
        <v>1</v>
      </c>
      <c r="F233" s="53" t="s">
        <v>1</v>
      </c>
      <c r="G233" s="53" t="s">
        <v>1</v>
      </c>
      <c r="H233" s="65"/>
      <c r="I233" s="31"/>
      <c r="J233" s="31"/>
      <c r="K233" s="31">
        <v>0</v>
      </c>
      <c r="L233" s="31"/>
      <c r="M233" s="31"/>
      <c r="N233" s="31"/>
      <c r="O233" s="31"/>
      <c r="P233" s="31"/>
      <c r="Q233" s="31"/>
      <c r="R233" s="94"/>
      <c r="S233" s="94"/>
      <c r="T233" s="94"/>
      <c r="U233" s="94"/>
      <c r="V233" s="94"/>
      <c r="W233" s="94"/>
      <c r="X233" s="94"/>
      <c r="Y233" s="94"/>
    </row>
    <row r="234" spans="1:25" ht="15" customHeight="1" x14ac:dyDescent="0.25">
      <c r="A234" s="53" t="s">
        <v>1</v>
      </c>
      <c r="B234" s="53" t="s">
        <v>1</v>
      </c>
      <c r="C234" s="53" t="s">
        <v>1</v>
      </c>
      <c r="D234" s="53" t="s">
        <v>1</v>
      </c>
      <c r="E234" s="53" t="s">
        <v>1</v>
      </c>
      <c r="F234" s="53" t="s">
        <v>1</v>
      </c>
      <c r="G234" s="53" t="s">
        <v>1</v>
      </c>
      <c r="H234" s="70" t="s">
        <v>1</v>
      </c>
      <c r="I234" s="34"/>
      <c r="J234" s="34"/>
      <c r="K234" s="34">
        <v>0</v>
      </c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</row>
    <row r="235" spans="1:25" ht="15" customHeight="1" thickBot="1" x14ac:dyDescent="0.3">
      <c r="A235" s="63" t="s">
        <v>12</v>
      </c>
      <c r="B235" s="63" t="s">
        <v>160</v>
      </c>
      <c r="C235" s="64" t="s">
        <v>1</v>
      </c>
      <c r="D235" s="64" t="s">
        <v>1</v>
      </c>
      <c r="E235" s="65" t="s">
        <v>1</v>
      </c>
      <c r="F235" s="65" t="s">
        <v>1</v>
      </c>
      <c r="G235" s="65" t="s">
        <v>1</v>
      </c>
      <c r="H235" s="65" t="s">
        <v>1</v>
      </c>
      <c r="I235" s="26"/>
      <c r="J235" s="26"/>
      <c r="K235" s="26">
        <v>0</v>
      </c>
      <c r="L235" s="26"/>
      <c r="M235" s="26"/>
      <c r="N235" s="26"/>
      <c r="O235" s="26"/>
      <c r="P235" s="26"/>
      <c r="Q235" s="26"/>
      <c r="R235" s="90"/>
      <c r="S235" s="90"/>
      <c r="T235" s="90"/>
      <c r="U235" s="90"/>
      <c r="V235" s="90"/>
      <c r="W235" s="90"/>
      <c r="X235" s="90"/>
      <c r="Y235" s="90"/>
    </row>
    <row r="236" spans="1:25" ht="45.75" customHeight="1" thickBot="1" x14ac:dyDescent="0.3">
      <c r="A236" s="28" t="s">
        <v>4</v>
      </c>
      <c r="B236" s="28" t="s">
        <v>5</v>
      </c>
      <c r="C236" s="28" t="s">
        <v>6</v>
      </c>
      <c r="D236" s="57" t="s">
        <v>1</v>
      </c>
      <c r="E236" s="28" t="s">
        <v>7</v>
      </c>
      <c r="F236" s="28" t="s">
        <v>8</v>
      </c>
      <c r="G236" s="28" t="s">
        <v>9</v>
      </c>
      <c r="H236" s="28" t="s">
        <v>10</v>
      </c>
      <c r="I236" s="109" t="s">
        <v>3984</v>
      </c>
      <c r="J236" s="109" t="s">
        <v>11</v>
      </c>
      <c r="K236" s="109" t="s">
        <v>3989</v>
      </c>
      <c r="L236" s="109" t="s">
        <v>3985</v>
      </c>
      <c r="M236" s="109" t="s">
        <v>4027</v>
      </c>
      <c r="N236" s="109" t="s">
        <v>3988</v>
      </c>
      <c r="O236" s="109" t="s">
        <v>3986</v>
      </c>
      <c r="P236" s="109" t="s">
        <v>3987</v>
      </c>
      <c r="Q236" s="109" t="s">
        <v>3695</v>
      </c>
      <c r="R236" s="91"/>
      <c r="S236" s="91"/>
      <c r="T236" s="91"/>
      <c r="U236" s="91"/>
      <c r="V236" s="91"/>
      <c r="W236" s="91"/>
      <c r="X236" s="91"/>
      <c r="Y236" s="91"/>
    </row>
    <row r="237" spans="1:25" ht="15" customHeight="1" x14ac:dyDescent="0.25">
      <c r="A237" s="58" t="s">
        <v>1</v>
      </c>
      <c r="B237" s="58" t="s">
        <v>1</v>
      </c>
      <c r="C237" s="58" t="s">
        <v>1</v>
      </c>
      <c r="D237" s="59" t="s">
        <v>1</v>
      </c>
      <c r="E237" s="59" t="s">
        <v>1</v>
      </c>
      <c r="F237" s="60" t="s">
        <v>1</v>
      </c>
      <c r="G237" s="61" t="s">
        <v>1</v>
      </c>
      <c r="H237" s="62" t="s">
        <v>1</v>
      </c>
      <c r="I237" s="29">
        <v>1</v>
      </c>
      <c r="J237" s="29">
        <v>2</v>
      </c>
      <c r="K237" s="29">
        <v>3</v>
      </c>
      <c r="L237" s="29" t="s">
        <v>3478</v>
      </c>
      <c r="M237" s="29">
        <v>5</v>
      </c>
      <c r="N237" s="29">
        <v>6</v>
      </c>
      <c r="O237" s="29">
        <v>7</v>
      </c>
      <c r="P237" s="29" t="s">
        <v>3696</v>
      </c>
      <c r="Q237" s="29">
        <v>9</v>
      </c>
      <c r="R237" s="92"/>
      <c r="S237" s="92"/>
      <c r="T237" s="92"/>
      <c r="U237" s="92"/>
      <c r="V237" s="92"/>
      <c r="W237" s="92"/>
      <c r="X237" s="92"/>
      <c r="Y237" s="92"/>
    </row>
    <row r="238" spans="1:25" ht="15" customHeight="1" x14ac:dyDescent="0.25">
      <c r="A238" s="63" t="s">
        <v>12</v>
      </c>
      <c r="B238" s="63" t="s">
        <v>160</v>
      </c>
      <c r="C238" s="64" t="s">
        <v>13</v>
      </c>
      <c r="D238" s="64" t="s">
        <v>161</v>
      </c>
      <c r="E238" s="65" t="s">
        <v>1</v>
      </c>
      <c r="F238" s="65" t="s">
        <v>1</v>
      </c>
      <c r="G238" s="65" t="s">
        <v>1</v>
      </c>
      <c r="H238" s="65" t="s">
        <v>162</v>
      </c>
      <c r="I238" s="26">
        <v>0</v>
      </c>
      <c r="J238" s="26" t="s">
        <v>1</v>
      </c>
      <c r="K238" s="26">
        <v>0</v>
      </c>
      <c r="L238" s="26"/>
      <c r="M238" s="26"/>
      <c r="N238" s="26"/>
      <c r="O238" s="26"/>
      <c r="P238" s="26"/>
      <c r="Q238" s="26"/>
      <c r="R238" s="90"/>
      <c r="S238" s="90"/>
      <c r="T238" s="90"/>
      <c r="U238" s="90"/>
      <c r="V238" s="90"/>
      <c r="W238" s="90"/>
      <c r="X238" s="90"/>
      <c r="Y238" s="90"/>
    </row>
    <row r="239" spans="1:25" ht="22.5" customHeight="1" x14ac:dyDescent="0.25">
      <c r="A239" s="63" t="s">
        <v>1</v>
      </c>
      <c r="B239" s="63" t="s">
        <v>1</v>
      </c>
      <c r="C239" s="63" t="s">
        <v>1</v>
      </c>
      <c r="D239" s="65" t="s">
        <v>1</v>
      </c>
      <c r="E239" s="65" t="s">
        <v>1</v>
      </c>
      <c r="F239" s="65" t="s">
        <v>1</v>
      </c>
      <c r="G239" s="65" t="s">
        <v>1</v>
      </c>
      <c r="H239" s="66" t="s">
        <v>15</v>
      </c>
      <c r="I239" s="30">
        <f t="shared" ref="I239:K239" si="234">SUM(I240,I247,I249)</f>
        <v>108208</v>
      </c>
      <c r="J239" s="30">
        <f t="shared" si="234"/>
        <v>108208</v>
      </c>
      <c r="K239" s="30">
        <f t="shared" si="234"/>
        <v>62232</v>
      </c>
      <c r="L239" s="30">
        <f t="shared" si="205"/>
        <v>26811</v>
      </c>
      <c r="M239" s="30">
        <f t="shared" ref="M239" si="235">SUM(M240,M247,M249)</f>
        <v>8937</v>
      </c>
      <c r="N239" s="30">
        <f t="shared" ref="N239:O239" si="236">SUM(N240,N247,N249)</f>
        <v>8937</v>
      </c>
      <c r="O239" s="30">
        <f t="shared" si="236"/>
        <v>8937</v>
      </c>
      <c r="P239" s="30">
        <f t="shared" si="208"/>
        <v>89043</v>
      </c>
      <c r="Q239" s="30">
        <f t="shared" si="209"/>
        <v>82.288740204051464</v>
      </c>
      <c r="R239" s="93"/>
      <c r="S239" s="93"/>
      <c r="T239" s="93"/>
      <c r="U239" s="93"/>
      <c r="V239" s="93"/>
      <c r="W239" s="93"/>
      <c r="X239" s="93"/>
      <c r="Y239" s="93"/>
    </row>
    <row r="240" spans="1:25" ht="15" customHeight="1" x14ac:dyDescent="0.25">
      <c r="A240" s="63" t="s">
        <v>12</v>
      </c>
      <c r="B240" s="63" t="s">
        <v>160</v>
      </c>
      <c r="C240" s="63" t="s">
        <v>13</v>
      </c>
      <c r="D240" s="63" t="s">
        <v>161</v>
      </c>
      <c r="E240" s="65" t="s">
        <v>16</v>
      </c>
      <c r="F240" s="65" t="s">
        <v>1</v>
      </c>
      <c r="G240" s="65" t="s">
        <v>1</v>
      </c>
      <c r="H240" s="65" t="s">
        <v>17</v>
      </c>
      <c r="I240" s="31">
        <f t="shared" ref="I240:K240" si="237">SUM(I241:I242)</f>
        <v>97921</v>
      </c>
      <c r="J240" s="31">
        <f t="shared" si="237"/>
        <v>97921</v>
      </c>
      <c r="K240" s="31">
        <f t="shared" si="237"/>
        <v>55987</v>
      </c>
      <c r="L240" s="31">
        <f t="shared" si="205"/>
        <v>24426</v>
      </c>
      <c r="M240" s="31">
        <f t="shared" ref="M240" si="238">SUM(M241:M242)</f>
        <v>8142</v>
      </c>
      <c r="N240" s="31">
        <f t="shared" ref="N240:O240" si="239">SUM(N241:N242)</f>
        <v>8142</v>
      </c>
      <c r="O240" s="31">
        <f t="shared" si="239"/>
        <v>8142</v>
      </c>
      <c r="P240" s="31">
        <f t="shared" si="208"/>
        <v>80413</v>
      </c>
      <c r="Q240" s="31">
        <f t="shared" si="209"/>
        <v>82.120280634388948</v>
      </c>
      <c r="R240" s="94"/>
      <c r="S240" s="94"/>
      <c r="T240" s="94"/>
      <c r="U240" s="94"/>
      <c r="V240" s="94"/>
      <c r="W240" s="94"/>
      <c r="X240" s="94"/>
      <c r="Y240" s="94"/>
    </row>
    <row r="241" spans="1:25" ht="15" customHeight="1" x14ac:dyDescent="0.25">
      <c r="A241" s="64" t="s">
        <v>12</v>
      </c>
      <c r="B241" s="64" t="s">
        <v>160</v>
      </c>
      <c r="C241" s="64" t="s">
        <v>13</v>
      </c>
      <c r="D241" s="64" t="s">
        <v>161</v>
      </c>
      <c r="E241" s="20" t="s">
        <v>19</v>
      </c>
      <c r="F241" s="64"/>
      <c r="G241" s="53" t="s">
        <v>20</v>
      </c>
      <c r="H241" s="53" t="s">
        <v>18</v>
      </c>
      <c r="I241" s="26">
        <v>87147</v>
      </c>
      <c r="J241" s="26">
        <v>87147</v>
      </c>
      <c r="K241" s="26">
        <v>49500</v>
      </c>
      <c r="L241" s="26">
        <f t="shared" si="205"/>
        <v>22500</v>
      </c>
      <c r="M241" s="26">
        <v>7500</v>
      </c>
      <c r="N241" s="26">
        <v>7500</v>
      </c>
      <c r="O241" s="26">
        <v>7500</v>
      </c>
      <c r="P241" s="26">
        <f t="shared" si="208"/>
        <v>72000</v>
      </c>
      <c r="Q241" s="26">
        <f t="shared" si="209"/>
        <v>82.619023030052674</v>
      </c>
      <c r="R241" s="90"/>
      <c r="S241" s="90"/>
      <c r="T241" s="90"/>
      <c r="U241" s="90"/>
      <c r="V241" s="90"/>
      <c r="W241" s="90"/>
      <c r="X241" s="90"/>
      <c r="Y241" s="90"/>
    </row>
    <row r="242" spans="1:25" ht="15" customHeight="1" x14ac:dyDescent="0.25">
      <c r="A242" s="63" t="s">
        <v>12</v>
      </c>
      <c r="B242" s="63" t="s">
        <v>160</v>
      </c>
      <c r="C242" s="63" t="s">
        <v>13</v>
      </c>
      <c r="D242" s="63" t="s">
        <v>161</v>
      </c>
      <c r="E242" s="63" t="s">
        <v>21</v>
      </c>
      <c r="F242" s="64" t="s">
        <v>1</v>
      </c>
      <c r="G242" s="53" t="s">
        <v>1</v>
      </c>
      <c r="H242" s="65" t="s">
        <v>22</v>
      </c>
      <c r="I242" s="31">
        <f t="shared" ref="I242:K242" si="240">SUM(I243:I246)</f>
        <v>10774</v>
      </c>
      <c r="J242" s="31">
        <f t="shared" si="240"/>
        <v>10774</v>
      </c>
      <c r="K242" s="31">
        <f t="shared" si="240"/>
        <v>6487</v>
      </c>
      <c r="L242" s="31">
        <f t="shared" si="205"/>
        <v>1926</v>
      </c>
      <c r="M242" s="31">
        <f t="shared" ref="M242" si="241">SUM(M243:M246)</f>
        <v>642</v>
      </c>
      <c r="N242" s="31">
        <f t="shared" ref="N242:O242" si="242">SUM(N243:N246)</f>
        <v>642</v>
      </c>
      <c r="O242" s="31">
        <f t="shared" si="242"/>
        <v>642</v>
      </c>
      <c r="P242" s="31">
        <f t="shared" si="208"/>
        <v>8413</v>
      </c>
      <c r="Q242" s="31">
        <f t="shared" si="209"/>
        <v>78.086133283831444</v>
      </c>
      <c r="R242" s="94"/>
      <c r="S242" s="94"/>
      <c r="T242" s="94"/>
      <c r="U242" s="94"/>
      <c r="V242" s="94"/>
      <c r="W242" s="94"/>
      <c r="X242" s="94"/>
      <c r="Y242" s="94"/>
    </row>
    <row r="243" spans="1:25" ht="15" customHeight="1" x14ac:dyDescent="0.25">
      <c r="A243" s="64" t="s">
        <v>12</v>
      </c>
      <c r="B243" s="64" t="s">
        <v>160</v>
      </c>
      <c r="C243" s="64" t="s">
        <v>13</v>
      </c>
      <c r="D243" s="64" t="s">
        <v>161</v>
      </c>
      <c r="E243" s="20" t="s">
        <v>23</v>
      </c>
      <c r="F243" s="64" t="s">
        <v>163</v>
      </c>
      <c r="G243" s="53" t="s">
        <v>20</v>
      </c>
      <c r="H243" s="53" t="s">
        <v>85</v>
      </c>
      <c r="I243" s="26">
        <v>2000</v>
      </c>
      <c r="J243" s="26">
        <v>2000</v>
      </c>
      <c r="K243" s="26">
        <v>1113</v>
      </c>
      <c r="L243" s="26">
        <f t="shared" si="205"/>
        <v>477</v>
      </c>
      <c r="M243" s="26">
        <v>159</v>
      </c>
      <c r="N243" s="26">
        <v>159</v>
      </c>
      <c r="O243" s="26">
        <v>159</v>
      </c>
      <c r="P243" s="26">
        <f t="shared" si="208"/>
        <v>1590</v>
      </c>
      <c r="Q243" s="26">
        <f t="shared" si="209"/>
        <v>79.5</v>
      </c>
      <c r="R243" s="90"/>
      <c r="S243" s="90"/>
      <c r="T243" s="90"/>
      <c r="U243" s="90"/>
      <c r="V243" s="90"/>
      <c r="W243" s="90"/>
      <c r="X243" s="90"/>
      <c r="Y243" s="90"/>
    </row>
    <row r="244" spans="1:25" ht="15" customHeight="1" x14ac:dyDescent="0.25">
      <c r="A244" s="64" t="s">
        <v>12</v>
      </c>
      <c r="B244" s="64" t="s">
        <v>160</v>
      </c>
      <c r="C244" s="64" t="s">
        <v>13</v>
      </c>
      <c r="D244" s="64" t="s">
        <v>161</v>
      </c>
      <c r="E244" s="20" t="s">
        <v>23</v>
      </c>
      <c r="F244" s="64" t="s">
        <v>164</v>
      </c>
      <c r="G244" s="53" t="s">
        <v>20</v>
      </c>
      <c r="H244" s="53" t="s">
        <v>25</v>
      </c>
      <c r="I244" s="26">
        <v>5800</v>
      </c>
      <c r="J244" s="26">
        <v>5800</v>
      </c>
      <c r="K244" s="26">
        <v>4000</v>
      </c>
      <c r="L244" s="26">
        <f t="shared" si="205"/>
        <v>1449</v>
      </c>
      <c r="M244" s="26">
        <v>483</v>
      </c>
      <c r="N244" s="26">
        <v>483</v>
      </c>
      <c r="O244" s="26">
        <v>483</v>
      </c>
      <c r="P244" s="26">
        <f t="shared" si="208"/>
        <v>5449</v>
      </c>
      <c r="Q244" s="26">
        <f t="shared" si="209"/>
        <v>93.948275862068968</v>
      </c>
      <c r="R244" s="90"/>
      <c r="S244" s="90"/>
      <c r="T244" s="90"/>
      <c r="U244" s="90"/>
      <c r="V244" s="90"/>
      <c r="W244" s="90"/>
      <c r="X244" s="90"/>
      <c r="Y244" s="90"/>
    </row>
    <row r="245" spans="1:25" ht="15" customHeight="1" x14ac:dyDescent="0.25">
      <c r="A245" s="64" t="s">
        <v>12</v>
      </c>
      <c r="B245" s="64" t="s">
        <v>160</v>
      </c>
      <c r="C245" s="64" t="s">
        <v>13</v>
      </c>
      <c r="D245" s="64" t="s">
        <v>161</v>
      </c>
      <c r="E245" s="20" t="s">
        <v>23</v>
      </c>
      <c r="F245" s="64" t="s">
        <v>165</v>
      </c>
      <c r="G245" s="53" t="s">
        <v>20</v>
      </c>
      <c r="H245" s="53" t="s">
        <v>27</v>
      </c>
      <c r="I245" s="26">
        <v>1374</v>
      </c>
      <c r="J245" s="26">
        <v>1374</v>
      </c>
      <c r="K245" s="26">
        <v>1374</v>
      </c>
      <c r="L245" s="26">
        <f t="shared" si="205"/>
        <v>0</v>
      </c>
      <c r="M245" s="26"/>
      <c r="N245" s="26"/>
      <c r="O245" s="26"/>
      <c r="P245" s="26">
        <f t="shared" si="208"/>
        <v>1374</v>
      </c>
      <c r="Q245" s="26">
        <f t="shared" si="209"/>
        <v>100</v>
      </c>
      <c r="R245" s="90"/>
      <c r="S245" s="90"/>
      <c r="T245" s="90"/>
      <c r="U245" s="90"/>
      <c r="V245" s="90"/>
      <c r="W245" s="90"/>
      <c r="X245" s="90"/>
      <c r="Y245" s="90"/>
    </row>
    <row r="246" spans="1:25" ht="15" customHeight="1" x14ac:dyDescent="0.25">
      <c r="A246" s="64" t="s">
        <v>12</v>
      </c>
      <c r="B246" s="64" t="s">
        <v>160</v>
      </c>
      <c r="C246" s="64" t="s">
        <v>13</v>
      </c>
      <c r="D246" s="64" t="s">
        <v>161</v>
      </c>
      <c r="E246" s="20" t="s">
        <v>23</v>
      </c>
      <c r="F246" s="64" t="s">
        <v>166</v>
      </c>
      <c r="G246" s="53" t="s">
        <v>20</v>
      </c>
      <c r="H246" s="53" t="s">
        <v>29</v>
      </c>
      <c r="I246" s="26">
        <v>1600</v>
      </c>
      <c r="J246" s="26">
        <v>1600</v>
      </c>
      <c r="K246" s="26">
        <v>0</v>
      </c>
      <c r="L246" s="26">
        <f t="shared" si="205"/>
        <v>0</v>
      </c>
      <c r="M246" s="26"/>
      <c r="N246" s="26"/>
      <c r="O246" s="26"/>
      <c r="P246" s="26">
        <f t="shared" si="208"/>
        <v>0</v>
      </c>
      <c r="Q246" s="26">
        <f t="shared" si="209"/>
        <v>0</v>
      </c>
      <c r="R246" s="90"/>
      <c r="S246" s="90"/>
      <c r="T246" s="90"/>
      <c r="U246" s="90"/>
      <c r="V246" s="90"/>
      <c r="W246" s="90"/>
      <c r="X246" s="90"/>
      <c r="Y246" s="90"/>
    </row>
    <row r="247" spans="1:25" ht="15" customHeight="1" x14ac:dyDescent="0.25">
      <c r="A247" s="63" t="s">
        <v>12</v>
      </c>
      <c r="B247" s="63" t="s">
        <v>160</v>
      </c>
      <c r="C247" s="63" t="s">
        <v>13</v>
      </c>
      <c r="D247" s="63" t="s">
        <v>161</v>
      </c>
      <c r="E247" s="65" t="s">
        <v>30</v>
      </c>
      <c r="F247" s="65" t="s">
        <v>1</v>
      </c>
      <c r="G247" s="65" t="s">
        <v>1</v>
      </c>
      <c r="H247" s="65" t="s">
        <v>31</v>
      </c>
      <c r="I247" s="31">
        <f t="shared" ref="I247:K247" si="243">SUM(I248)</f>
        <v>9150</v>
      </c>
      <c r="J247" s="31">
        <f t="shared" si="243"/>
        <v>9150</v>
      </c>
      <c r="K247" s="31">
        <f t="shared" si="243"/>
        <v>5286</v>
      </c>
      <c r="L247" s="31">
        <f t="shared" si="205"/>
        <v>2286</v>
      </c>
      <c r="M247" s="31">
        <f t="shared" ref="M247" si="244">SUM(M248)</f>
        <v>762</v>
      </c>
      <c r="N247" s="31">
        <f t="shared" ref="N247:O247" si="245">SUM(N248)</f>
        <v>762</v>
      </c>
      <c r="O247" s="31">
        <f t="shared" si="245"/>
        <v>762</v>
      </c>
      <c r="P247" s="31">
        <f t="shared" si="208"/>
        <v>7572</v>
      </c>
      <c r="Q247" s="31">
        <f t="shared" si="209"/>
        <v>82.754098360655732</v>
      </c>
      <c r="R247" s="94"/>
      <c r="S247" s="94"/>
      <c r="T247" s="94"/>
      <c r="U247" s="94"/>
      <c r="V247" s="94"/>
      <c r="W247" s="94"/>
      <c r="X247" s="94"/>
      <c r="Y247" s="94"/>
    </row>
    <row r="248" spans="1:25" ht="15" customHeight="1" x14ac:dyDescent="0.25">
      <c r="A248" s="64" t="s">
        <v>12</v>
      </c>
      <c r="B248" s="64" t="s">
        <v>160</v>
      </c>
      <c r="C248" s="64" t="s">
        <v>13</v>
      </c>
      <c r="D248" s="64" t="s">
        <v>161</v>
      </c>
      <c r="E248" s="20" t="s">
        <v>33</v>
      </c>
      <c r="F248" s="64"/>
      <c r="G248" s="53" t="s">
        <v>20</v>
      </c>
      <c r="H248" s="53" t="s">
        <v>32</v>
      </c>
      <c r="I248" s="26">
        <v>9150</v>
      </c>
      <c r="J248" s="26">
        <v>9150</v>
      </c>
      <c r="K248" s="26">
        <v>5286</v>
      </c>
      <c r="L248" s="26">
        <f t="shared" si="205"/>
        <v>2286</v>
      </c>
      <c r="M248" s="26">
        <v>762</v>
      </c>
      <c r="N248" s="26">
        <v>762</v>
      </c>
      <c r="O248" s="26">
        <v>762</v>
      </c>
      <c r="P248" s="26">
        <f t="shared" si="208"/>
        <v>7572</v>
      </c>
      <c r="Q248" s="26">
        <f t="shared" si="209"/>
        <v>82.754098360655732</v>
      </c>
      <c r="R248" s="90"/>
      <c r="S248" s="90"/>
      <c r="T248" s="90"/>
      <c r="U248" s="90"/>
      <c r="V248" s="90"/>
      <c r="W248" s="90"/>
      <c r="X248" s="90"/>
      <c r="Y248" s="90"/>
    </row>
    <row r="249" spans="1:25" ht="15" customHeight="1" x14ac:dyDescent="0.25">
      <c r="A249" s="63" t="s">
        <v>12</v>
      </c>
      <c r="B249" s="63" t="s">
        <v>160</v>
      </c>
      <c r="C249" s="63" t="s">
        <v>13</v>
      </c>
      <c r="D249" s="63" t="s">
        <v>161</v>
      </c>
      <c r="E249" s="65" t="s">
        <v>34</v>
      </c>
      <c r="F249" s="65" t="s">
        <v>1</v>
      </c>
      <c r="G249" s="65" t="s">
        <v>1</v>
      </c>
      <c r="H249" s="65" t="s">
        <v>35</v>
      </c>
      <c r="I249" s="31">
        <f t="shared" ref="I249:K249" si="246">SUM(I250)</f>
        <v>1137</v>
      </c>
      <c r="J249" s="31">
        <f t="shared" si="246"/>
        <v>1137</v>
      </c>
      <c r="K249" s="31">
        <f t="shared" si="246"/>
        <v>959</v>
      </c>
      <c r="L249" s="31">
        <f t="shared" si="205"/>
        <v>99</v>
      </c>
      <c r="M249" s="31">
        <f t="shared" ref="M249" si="247">SUM(M250)</f>
        <v>33</v>
      </c>
      <c r="N249" s="31">
        <f t="shared" ref="N249:O249" si="248">SUM(N250)</f>
        <v>33</v>
      </c>
      <c r="O249" s="31">
        <f t="shared" si="248"/>
        <v>33</v>
      </c>
      <c r="P249" s="31">
        <f t="shared" si="208"/>
        <v>1058</v>
      </c>
      <c r="Q249" s="31">
        <f t="shared" si="209"/>
        <v>93.051890941072998</v>
      </c>
      <c r="R249" s="94"/>
      <c r="S249" s="94"/>
      <c r="T249" s="94"/>
      <c r="U249" s="94"/>
      <c r="V249" s="94"/>
      <c r="W249" s="94"/>
      <c r="X249" s="94"/>
      <c r="Y249" s="94"/>
    </row>
    <row r="250" spans="1:25" ht="15" customHeight="1" x14ac:dyDescent="0.25">
      <c r="A250" s="63" t="s">
        <v>12</v>
      </c>
      <c r="B250" s="63" t="s">
        <v>160</v>
      </c>
      <c r="C250" s="63" t="s">
        <v>13</v>
      </c>
      <c r="D250" s="63" t="s">
        <v>161</v>
      </c>
      <c r="E250" s="63" t="s">
        <v>39</v>
      </c>
      <c r="F250" s="64" t="s">
        <v>1</v>
      </c>
      <c r="G250" s="53" t="s">
        <v>1</v>
      </c>
      <c r="H250" s="65" t="s">
        <v>40</v>
      </c>
      <c r="I250" s="31">
        <f t="shared" ref="I250:K250" si="249">SUM(I251:I253)</f>
        <v>1137</v>
      </c>
      <c r="J250" s="31">
        <f t="shared" si="249"/>
        <v>1137</v>
      </c>
      <c r="K250" s="31">
        <f t="shared" si="249"/>
        <v>959</v>
      </c>
      <c r="L250" s="31">
        <f t="shared" si="205"/>
        <v>99</v>
      </c>
      <c r="M250" s="31">
        <f t="shared" ref="M250" si="250">SUM(M251:M253)</f>
        <v>33</v>
      </c>
      <c r="N250" s="31">
        <f t="shared" ref="N250:O250" si="251">SUM(N251:N253)</f>
        <v>33</v>
      </c>
      <c r="O250" s="31">
        <f t="shared" si="251"/>
        <v>33</v>
      </c>
      <c r="P250" s="31">
        <f t="shared" si="208"/>
        <v>1058</v>
      </c>
      <c r="Q250" s="31">
        <f t="shared" si="209"/>
        <v>93.051890941072998</v>
      </c>
      <c r="R250" s="94"/>
      <c r="S250" s="94"/>
      <c r="T250" s="94"/>
      <c r="U250" s="94"/>
      <c r="V250" s="94"/>
      <c r="W250" s="94"/>
      <c r="X250" s="94"/>
      <c r="Y250" s="94"/>
    </row>
    <row r="251" spans="1:25" ht="15" customHeight="1" x14ac:dyDescent="0.25">
      <c r="A251" s="64" t="s">
        <v>12</v>
      </c>
      <c r="B251" s="64" t="s">
        <v>160</v>
      </c>
      <c r="C251" s="64" t="s">
        <v>13</v>
      </c>
      <c r="D251" s="64" t="s">
        <v>161</v>
      </c>
      <c r="E251" s="20" t="s">
        <v>41</v>
      </c>
      <c r="F251" s="64"/>
      <c r="G251" s="53" t="s">
        <v>20</v>
      </c>
      <c r="H251" s="53" t="s">
        <v>40</v>
      </c>
      <c r="I251" s="26">
        <v>737</v>
      </c>
      <c r="J251" s="26">
        <v>737</v>
      </c>
      <c r="K251" s="26">
        <v>711</v>
      </c>
      <c r="L251" s="26">
        <f t="shared" si="205"/>
        <v>0</v>
      </c>
      <c r="M251" s="26"/>
      <c r="N251" s="26"/>
      <c r="O251" s="26"/>
      <c r="P251" s="26">
        <f t="shared" si="208"/>
        <v>711</v>
      </c>
      <c r="Q251" s="26">
        <f t="shared" si="209"/>
        <v>96.472184531886029</v>
      </c>
      <c r="R251" s="90"/>
      <c r="S251" s="90"/>
      <c r="T251" s="90"/>
      <c r="U251" s="90"/>
      <c r="V251" s="90"/>
      <c r="W251" s="90"/>
      <c r="X251" s="90"/>
      <c r="Y251" s="90"/>
    </row>
    <row r="252" spans="1:25" ht="15" customHeight="1" x14ac:dyDescent="0.25">
      <c r="A252" s="64" t="s">
        <v>12</v>
      </c>
      <c r="B252" s="64" t="s">
        <v>160</v>
      </c>
      <c r="C252" s="64" t="s">
        <v>13</v>
      </c>
      <c r="D252" s="64" t="s">
        <v>161</v>
      </c>
      <c r="E252" s="20" t="s">
        <v>41</v>
      </c>
      <c r="F252" s="64" t="s">
        <v>167</v>
      </c>
      <c r="G252" s="53" t="s">
        <v>20</v>
      </c>
      <c r="H252" s="53" t="s">
        <v>49</v>
      </c>
      <c r="I252" s="26">
        <v>300</v>
      </c>
      <c r="J252" s="26">
        <v>300</v>
      </c>
      <c r="K252" s="26">
        <v>200</v>
      </c>
      <c r="L252" s="26">
        <f t="shared" si="205"/>
        <v>75</v>
      </c>
      <c r="M252" s="26">
        <v>25</v>
      </c>
      <c r="N252" s="26">
        <v>25</v>
      </c>
      <c r="O252" s="26">
        <v>25</v>
      </c>
      <c r="P252" s="26">
        <f t="shared" si="208"/>
        <v>275</v>
      </c>
      <c r="Q252" s="26">
        <f t="shared" si="209"/>
        <v>91.666666666666657</v>
      </c>
      <c r="R252" s="90"/>
      <c r="S252" s="90"/>
      <c r="T252" s="90"/>
      <c r="U252" s="90"/>
      <c r="V252" s="90"/>
      <c r="W252" s="90"/>
      <c r="X252" s="90"/>
      <c r="Y252" s="90"/>
    </row>
    <row r="253" spans="1:25" ht="22.5" customHeight="1" x14ac:dyDescent="0.25">
      <c r="A253" s="64" t="s">
        <v>12</v>
      </c>
      <c r="B253" s="64" t="s">
        <v>160</v>
      </c>
      <c r="C253" s="64" t="s">
        <v>13</v>
      </c>
      <c r="D253" s="64" t="s">
        <v>161</v>
      </c>
      <c r="E253" s="20" t="s">
        <v>41</v>
      </c>
      <c r="F253" s="64" t="s">
        <v>168</v>
      </c>
      <c r="G253" s="53" t="s">
        <v>20</v>
      </c>
      <c r="H253" s="53" t="s">
        <v>55</v>
      </c>
      <c r="I253" s="26">
        <v>100</v>
      </c>
      <c r="J253" s="26">
        <v>100</v>
      </c>
      <c r="K253" s="26">
        <v>48</v>
      </c>
      <c r="L253" s="26">
        <f t="shared" si="205"/>
        <v>24</v>
      </c>
      <c r="M253" s="26">
        <v>8</v>
      </c>
      <c r="N253" s="26">
        <v>8</v>
      </c>
      <c r="O253" s="26">
        <v>8</v>
      </c>
      <c r="P253" s="26">
        <f t="shared" si="208"/>
        <v>72</v>
      </c>
      <c r="Q253" s="26">
        <f t="shared" si="209"/>
        <v>72</v>
      </c>
      <c r="R253" s="90"/>
      <c r="S253" s="90"/>
      <c r="T253" s="90"/>
      <c r="U253" s="90"/>
      <c r="V253" s="90"/>
      <c r="W253" s="90"/>
      <c r="X253" s="90"/>
      <c r="Y253" s="90"/>
    </row>
    <row r="254" spans="1:25" ht="22.5" customHeight="1" x14ac:dyDescent="0.25">
      <c r="A254" s="63" t="s">
        <v>1</v>
      </c>
      <c r="B254" s="63" t="s">
        <v>1</v>
      </c>
      <c r="C254" s="63" t="s">
        <v>1</v>
      </c>
      <c r="D254" s="65" t="s">
        <v>1</v>
      </c>
      <c r="E254" s="65" t="s">
        <v>1</v>
      </c>
      <c r="F254" s="65" t="s">
        <v>1</v>
      </c>
      <c r="G254" s="65" t="s">
        <v>1</v>
      </c>
      <c r="H254" s="66" t="s">
        <v>56</v>
      </c>
      <c r="I254" s="30">
        <f t="shared" ref="I254:K255" si="252">SUM(I255)</f>
        <v>100</v>
      </c>
      <c r="J254" s="30">
        <f t="shared" si="252"/>
        <v>100</v>
      </c>
      <c r="K254" s="30">
        <f t="shared" si="252"/>
        <v>0</v>
      </c>
      <c r="L254" s="30">
        <f t="shared" si="205"/>
        <v>0</v>
      </c>
      <c r="M254" s="30">
        <f t="shared" ref="M254:M255" si="253">SUM(M255)</f>
        <v>0</v>
      </c>
      <c r="N254" s="30">
        <f t="shared" ref="N254:O255" si="254">SUM(N255)</f>
        <v>0</v>
      </c>
      <c r="O254" s="30">
        <f t="shared" si="254"/>
        <v>0</v>
      </c>
      <c r="P254" s="30">
        <f t="shared" si="208"/>
        <v>0</v>
      </c>
      <c r="Q254" s="30">
        <f t="shared" si="209"/>
        <v>0</v>
      </c>
      <c r="R254" s="93"/>
      <c r="S254" s="93"/>
      <c r="T254" s="93"/>
      <c r="U254" s="93"/>
      <c r="V254" s="93"/>
      <c r="W254" s="93"/>
      <c r="X254" s="93"/>
      <c r="Y254" s="93"/>
    </row>
    <row r="255" spans="1:25" ht="15" customHeight="1" x14ac:dyDescent="0.25">
      <c r="A255" s="63" t="s">
        <v>12</v>
      </c>
      <c r="B255" s="63" t="s">
        <v>160</v>
      </c>
      <c r="C255" s="63" t="s">
        <v>13</v>
      </c>
      <c r="D255" s="63" t="s">
        <v>161</v>
      </c>
      <c r="E255" s="65" t="s">
        <v>57</v>
      </c>
      <c r="F255" s="65" t="s">
        <v>1</v>
      </c>
      <c r="G255" s="65" t="s">
        <v>1</v>
      </c>
      <c r="H255" s="65" t="s">
        <v>58</v>
      </c>
      <c r="I255" s="31">
        <f t="shared" si="252"/>
        <v>100</v>
      </c>
      <c r="J255" s="31">
        <f t="shared" si="252"/>
        <v>100</v>
      </c>
      <c r="K255" s="31">
        <f t="shared" si="252"/>
        <v>0</v>
      </c>
      <c r="L255" s="31">
        <f t="shared" si="205"/>
        <v>0</v>
      </c>
      <c r="M255" s="31">
        <f t="shared" si="253"/>
        <v>0</v>
      </c>
      <c r="N255" s="31">
        <f t="shared" si="254"/>
        <v>0</v>
      </c>
      <c r="O255" s="31">
        <f t="shared" si="254"/>
        <v>0</v>
      </c>
      <c r="P255" s="31">
        <f t="shared" si="208"/>
        <v>0</v>
      </c>
      <c r="Q255" s="31">
        <f t="shared" si="209"/>
        <v>0</v>
      </c>
      <c r="R255" s="94"/>
      <c r="S255" s="94"/>
      <c r="T255" s="94"/>
      <c r="U255" s="94"/>
      <c r="V255" s="94"/>
      <c r="W255" s="94"/>
      <c r="X255" s="94"/>
      <c r="Y255" s="94"/>
    </row>
    <row r="256" spans="1:25" ht="15" customHeight="1" x14ac:dyDescent="0.25">
      <c r="A256" s="64" t="s">
        <v>12</v>
      </c>
      <c r="B256" s="64" t="s">
        <v>160</v>
      </c>
      <c r="C256" s="64" t="s">
        <v>13</v>
      </c>
      <c r="D256" s="64" t="s">
        <v>161</v>
      </c>
      <c r="E256" s="20" t="s">
        <v>68</v>
      </c>
      <c r="F256" s="64"/>
      <c r="G256" s="53" t="s">
        <v>20</v>
      </c>
      <c r="H256" s="53" t="s">
        <v>67</v>
      </c>
      <c r="I256" s="26">
        <v>100</v>
      </c>
      <c r="J256" s="26">
        <v>100</v>
      </c>
      <c r="K256" s="26">
        <v>0</v>
      </c>
      <c r="L256" s="26">
        <f t="shared" si="205"/>
        <v>0</v>
      </c>
      <c r="M256" s="26"/>
      <c r="N256" s="26"/>
      <c r="O256" s="26"/>
      <c r="P256" s="26">
        <f t="shared" si="208"/>
        <v>0</v>
      </c>
      <c r="Q256" s="26">
        <f t="shared" si="209"/>
        <v>0</v>
      </c>
      <c r="R256" s="90"/>
      <c r="S256" s="90"/>
      <c r="T256" s="90"/>
      <c r="U256" s="90"/>
      <c r="V256" s="90"/>
      <c r="W256" s="90"/>
      <c r="X256" s="90"/>
      <c r="Y256" s="90"/>
    </row>
    <row r="257" spans="1:25" ht="15" customHeight="1" x14ac:dyDescent="0.25">
      <c r="A257" s="53" t="s">
        <v>1</v>
      </c>
      <c r="B257" s="53" t="s">
        <v>1</v>
      </c>
      <c r="C257" s="53" t="s">
        <v>1</v>
      </c>
      <c r="D257" s="53" t="s">
        <v>1</v>
      </c>
      <c r="E257" s="53" t="s">
        <v>1</v>
      </c>
      <c r="F257" s="53" t="s">
        <v>1</v>
      </c>
      <c r="G257" s="53" t="s">
        <v>1</v>
      </c>
      <c r="H257" s="66" t="s">
        <v>169</v>
      </c>
      <c r="I257" s="30">
        <f t="shared" ref="I257:K257" si="255">SUM(I239,I254)</f>
        <v>108308</v>
      </c>
      <c r="J257" s="30">
        <f t="shared" si="255"/>
        <v>108308</v>
      </c>
      <c r="K257" s="30">
        <f t="shared" si="255"/>
        <v>62232</v>
      </c>
      <c r="L257" s="30">
        <f t="shared" si="205"/>
        <v>26811</v>
      </c>
      <c r="M257" s="30">
        <f t="shared" ref="M257" si="256">SUM(M239,M254)</f>
        <v>8937</v>
      </c>
      <c r="N257" s="30">
        <f t="shared" ref="N257:O257" si="257">SUM(N239,N254)</f>
        <v>8937</v>
      </c>
      <c r="O257" s="30">
        <f t="shared" si="257"/>
        <v>8937</v>
      </c>
      <c r="P257" s="30">
        <f t="shared" si="208"/>
        <v>89043</v>
      </c>
      <c r="Q257" s="30">
        <f t="shared" si="209"/>
        <v>82.212763600103415</v>
      </c>
      <c r="R257" s="93"/>
      <c r="S257" s="93"/>
      <c r="T257" s="93"/>
      <c r="U257" s="93"/>
      <c r="V257" s="93"/>
      <c r="W257" s="93"/>
      <c r="X257" s="93"/>
      <c r="Y257" s="93"/>
    </row>
    <row r="258" spans="1:25" ht="15" customHeight="1" thickBot="1" x14ac:dyDescent="0.3">
      <c r="A258" s="53" t="s">
        <v>1</v>
      </c>
      <c r="B258" s="53" t="s">
        <v>1</v>
      </c>
      <c r="C258" s="53" t="s">
        <v>1</v>
      </c>
      <c r="D258" s="53" t="s">
        <v>1</v>
      </c>
      <c r="E258" s="53" t="s">
        <v>1</v>
      </c>
      <c r="F258" s="53" t="s">
        <v>1</v>
      </c>
      <c r="G258" s="53" t="s">
        <v>1</v>
      </c>
      <c r="H258" s="65" t="s">
        <v>76</v>
      </c>
      <c r="I258" s="31"/>
      <c r="J258" s="31"/>
      <c r="K258" s="31">
        <v>0</v>
      </c>
      <c r="L258" s="31"/>
      <c r="M258" s="31"/>
      <c r="N258" s="31"/>
      <c r="O258" s="31"/>
      <c r="P258" s="31"/>
      <c r="Q258" s="31"/>
      <c r="R258" s="94"/>
      <c r="S258" s="94"/>
      <c r="T258" s="94"/>
      <c r="U258" s="94"/>
      <c r="V258" s="94"/>
      <c r="W258" s="94"/>
      <c r="X258" s="94"/>
      <c r="Y258" s="94"/>
    </row>
    <row r="259" spans="1:25" ht="47.25" customHeight="1" thickBot="1" x14ac:dyDescent="0.3">
      <c r="A259" s="110" t="s">
        <v>1</v>
      </c>
      <c r="B259" s="110" t="s">
        <v>1</v>
      </c>
      <c r="C259" s="110" t="s">
        <v>1</v>
      </c>
      <c r="D259" s="110" t="s">
        <v>1</v>
      </c>
      <c r="E259" s="110" t="s">
        <v>1</v>
      </c>
      <c r="F259" s="110" t="s">
        <v>1</v>
      </c>
      <c r="G259" s="110" t="s">
        <v>1</v>
      </c>
      <c r="H259" s="28" t="s">
        <v>77</v>
      </c>
      <c r="I259" s="109" t="s">
        <v>3984</v>
      </c>
      <c r="J259" s="109" t="s">
        <v>11</v>
      </c>
      <c r="K259" s="109" t="s">
        <v>3989</v>
      </c>
      <c r="L259" s="109" t="s">
        <v>3985</v>
      </c>
      <c r="M259" s="109" t="s">
        <v>4027</v>
      </c>
      <c r="N259" s="109" t="s">
        <v>3988</v>
      </c>
      <c r="O259" s="109" t="s">
        <v>3986</v>
      </c>
      <c r="P259" s="109" t="s">
        <v>3987</v>
      </c>
      <c r="Q259" s="109" t="s">
        <v>3695</v>
      </c>
      <c r="R259" s="91"/>
      <c r="S259" s="91"/>
      <c r="T259" s="91"/>
      <c r="U259" s="91"/>
      <c r="V259" s="91"/>
      <c r="W259" s="91"/>
      <c r="X259" s="91"/>
      <c r="Y259" s="91"/>
    </row>
    <row r="260" spans="1:25" ht="15" customHeight="1" x14ac:dyDescent="0.25">
      <c r="A260" s="111"/>
      <c r="B260" s="111"/>
      <c r="C260" s="111"/>
      <c r="D260" s="111"/>
      <c r="E260" s="111"/>
      <c r="F260" s="111"/>
      <c r="G260" s="111"/>
      <c r="H260" s="67" t="s">
        <v>1</v>
      </c>
      <c r="I260" s="29">
        <v>1</v>
      </c>
      <c r="J260" s="29">
        <v>2</v>
      </c>
      <c r="K260" s="29">
        <v>3</v>
      </c>
      <c r="L260" s="29" t="s">
        <v>3478</v>
      </c>
      <c r="M260" s="29">
        <v>5</v>
      </c>
      <c r="N260" s="29">
        <v>6</v>
      </c>
      <c r="O260" s="29">
        <v>7</v>
      </c>
      <c r="P260" s="29" t="s">
        <v>3696</v>
      </c>
      <c r="Q260" s="29">
        <v>9</v>
      </c>
      <c r="R260" s="92"/>
      <c r="S260" s="92"/>
      <c r="T260" s="92"/>
      <c r="U260" s="92"/>
      <c r="V260" s="92"/>
      <c r="W260" s="92"/>
      <c r="X260" s="92"/>
      <c r="Y260" s="92"/>
    </row>
    <row r="261" spans="1:25" ht="15" customHeight="1" x14ac:dyDescent="0.25">
      <c r="A261" s="111"/>
      <c r="B261" s="111"/>
      <c r="C261" s="111"/>
      <c r="D261" s="111"/>
      <c r="E261" s="111"/>
      <c r="F261" s="111"/>
      <c r="G261" s="111"/>
      <c r="H261" s="68" t="s">
        <v>78</v>
      </c>
      <c r="I261" s="32">
        <f t="shared" ref="I261:K261" si="258">SUM(I257)</f>
        <v>108308</v>
      </c>
      <c r="J261" s="32">
        <f t="shared" si="258"/>
        <v>108308</v>
      </c>
      <c r="K261" s="32">
        <f t="shared" si="258"/>
        <v>62232</v>
      </c>
      <c r="L261" s="32">
        <f t="shared" si="205"/>
        <v>26811</v>
      </c>
      <c r="M261" s="32">
        <f t="shared" ref="M261" si="259">SUM(M257)</f>
        <v>8937</v>
      </c>
      <c r="N261" s="32">
        <f t="shared" ref="N261:O261" si="260">SUM(N257)</f>
        <v>8937</v>
      </c>
      <c r="O261" s="32">
        <f t="shared" si="260"/>
        <v>8937</v>
      </c>
      <c r="P261" s="32">
        <f t="shared" si="208"/>
        <v>89043</v>
      </c>
      <c r="Q261" s="32">
        <f t="shared" si="209"/>
        <v>82.212763600103415</v>
      </c>
      <c r="R261" s="90"/>
      <c r="S261" s="90"/>
      <c r="T261" s="90"/>
      <c r="U261" s="90"/>
      <c r="V261" s="90"/>
      <c r="W261" s="90"/>
      <c r="X261" s="90"/>
      <c r="Y261" s="90"/>
    </row>
    <row r="262" spans="1:25" ht="15" customHeight="1" x14ac:dyDescent="0.25">
      <c r="A262" s="111"/>
      <c r="B262" s="111"/>
      <c r="C262" s="111"/>
      <c r="D262" s="111"/>
      <c r="E262" s="111"/>
      <c r="F262" s="111"/>
      <c r="G262" s="111"/>
      <c r="H262" s="69" t="s">
        <v>79</v>
      </c>
      <c r="I262" s="32">
        <f t="shared" ref="I262:K262" si="261">SUM(I261)</f>
        <v>108308</v>
      </c>
      <c r="J262" s="32">
        <f t="shared" si="261"/>
        <v>108308</v>
      </c>
      <c r="K262" s="32">
        <f t="shared" si="261"/>
        <v>62232</v>
      </c>
      <c r="L262" s="32">
        <f t="shared" si="205"/>
        <v>26811</v>
      </c>
      <c r="M262" s="32">
        <f t="shared" ref="M262" si="262">SUM(M261)</f>
        <v>8937</v>
      </c>
      <c r="N262" s="32">
        <f t="shared" ref="N262:O262" si="263">SUM(N261)</f>
        <v>8937</v>
      </c>
      <c r="O262" s="32">
        <f t="shared" si="263"/>
        <v>8937</v>
      </c>
      <c r="P262" s="32">
        <f t="shared" si="208"/>
        <v>89043</v>
      </c>
      <c r="Q262" s="32">
        <f t="shared" si="209"/>
        <v>82.212763600103415</v>
      </c>
      <c r="R262" s="90"/>
      <c r="S262" s="90"/>
      <c r="T262" s="90"/>
      <c r="U262" s="90"/>
      <c r="V262" s="90"/>
      <c r="W262" s="90"/>
      <c r="X262" s="90"/>
      <c r="Y262" s="90"/>
    </row>
    <row r="263" spans="1:25" ht="15" customHeight="1" x14ac:dyDescent="0.25">
      <c r="A263" s="112"/>
      <c r="B263" s="112"/>
      <c r="C263" s="112"/>
      <c r="D263" s="112"/>
      <c r="E263" s="112"/>
      <c r="F263" s="112"/>
      <c r="G263" s="112"/>
      <c r="I263" s="27"/>
      <c r="J263" s="27"/>
      <c r="K263" s="27">
        <v>0</v>
      </c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</row>
    <row r="264" spans="1:25" ht="15" customHeight="1" x14ac:dyDescent="0.25">
      <c r="A264" s="53" t="s">
        <v>1</v>
      </c>
      <c r="B264" s="53" t="s">
        <v>1</v>
      </c>
      <c r="C264" s="53" t="s">
        <v>1</v>
      </c>
      <c r="D264" s="53" t="s">
        <v>1</v>
      </c>
      <c r="E264" s="53" t="s">
        <v>1</v>
      </c>
      <c r="F264" s="53" t="s">
        <v>1</v>
      </c>
      <c r="G264" s="53" t="s">
        <v>1</v>
      </c>
      <c r="H264" s="21" t="s">
        <v>1</v>
      </c>
      <c r="I264" s="33"/>
      <c r="J264" s="33"/>
      <c r="K264" s="33">
        <v>0</v>
      </c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</row>
    <row r="265" spans="1:25" ht="15" customHeight="1" x14ac:dyDescent="0.25">
      <c r="A265" s="53" t="s">
        <v>1</v>
      </c>
      <c r="B265" s="53" t="s">
        <v>1</v>
      </c>
      <c r="C265" s="53" t="s">
        <v>1</v>
      </c>
      <c r="D265" s="53" t="s">
        <v>1</v>
      </c>
      <c r="E265" s="53" t="s">
        <v>1</v>
      </c>
      <c r="F265" s="53" t="s">
        <v>1</v>
      </c>
      <c r="G265" s="53" t="s">
        <v>1</v>
      </c>
      <c r="H265" s="66" t="s">
        <v>170</v>
      </c>
      <c r="I265" s="30">
        <f t="shared" ref="I265:K265" si="264">SUM(I257)</f>
        <v>108308</v>
      </c>
      <c r="J265" s="30">
        <f t="shared" si="264"/>
        <v>108308</v>
      </c>
      <c r="K265" s="30">
        <f t="shared" si="264"/>
        <v>62232</v>
      </c>
      <c r="L265" s="30">
        <f t="shared" si="205"/>
        <v>26811</v>
      </c>
      <c r="M265" s="30">
        <f t="shared" ref="M265" si="265">SUM(M257)</f>
        <v>8937</v>
      </c>
      <c r="N265" s="30">
        <f t="shared" ref="N265:O265" si="266">SUM(N257)</f>
        <v>8937</v>
      </c>
      <c r="O265" s="30">
        <f t="shared" si="266"/>
        <v>8937</v>
      </c>
      <c r="P265" s="30">
        <f t="shared" si="208"/>
        <v>89043</v>
      </c>
      <c r="Q265" s="30">
        <f t="shared" si="209"/>
        <v>82.212763600103415</v>
      </c>
      <c r="R265" s="93"/>
      <c r="S265" s="93"/>
      <c r="T265" s="93"/>
      <c r="U265" s="93"/>
      <c r="V265" s="93"/>
      <c r="W265" s="93"/>
      <c r="X265" s="93"/>
      <c r="Y265" s="93"/>
    </row>
    <row r="266" spans="1:25" ht="15" customHeight="1" x14ac:dyDescent="0.25">
      <c r="A266" s="53" t="s">
        <v>1</v>
      </c>
      <c r="B266" s="53" t="s">
        <v>1</v>
      </c>
      <c r="C266" s="53" t="s">
        <v>1</v>
      </c>
      <c r="D266" s="53" t="s">
        <v>1</v>
      </c>
      <c r="E266" s="53" t="s">
        <v>1</v>
      </c>
      <c r="F266" s="53" t="s">
        <v>1</v>
      </c>
      <c r="G266" s="53" t="s">
        <v>1</v>
      </c>
      <c r="H266" s="65" t="s">
        <v>76</v>
      </c>
      <c r="I266" s="31"/>
      <c r="J266" s="31"/>
      <c r="K266" s="31">
        <v>0</v>
      </c>
      <c r="L266" s="31"/>
      <c r="M266" s="31"/>
      <c r="N266" s="31"/>
      <c r="O266" s="31"/>
      <c r="P266" s="31"/>
      <c r="Q266" s="31"/>
      <c r="R266" s="94"/>
      <c r="S266" s="94"/>
      <c r="T266" s="94"/>
      <c r="U266" s="94"/>
      <c r="V266" s="94"/>
      <c r="W266" s="94"/>
      <c r="X266" s="94"/>
      <c r="Y266" s="94"/>
    </row>
    <row r="267" spans="1:25" ht="15" customHeight="1" x14ac:dyDescent="0.25">
      <c r="A267" s="53" t="s">
        <v>1</v>
      </c>
      <c r="B267" s="53" t="s">
        <v>1</v>
      </c>
      <c r="C267" s="53" t="s">
        <v>1</v>
      </c>
      <c r="D267" s="53" t="s">
        <v>1</v>
      </c>
      <c r="E267" s="53" t="s">
        <v>1</v>
      </c>
      <c r="F267" s="53" t="s">
        <v>1</v>
      </c>
      <c r="G267" s="53" t="s">
        <v>1</v>
      </c>
      <c r="H267" s="70" t="s">
        <v>1</v>
      </c>
      <c r="I267" s="34"/>
      <c r="J267" s="34"/>
      <c r="K267" s="34">
        <v>0</v>
      </c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</row>
    <row r="268" spans="1:25" ht="15" customHeight="1" thickBot="1" x14ac:dyDescent="0.3">
      <c r="A268" s="63" t="s">
        <v>12</v>
      </c>
      <c r="B268" s="63" t="s">
        <v>171</v>
      </c>
      <c r="C268" s="64" t="s">
        <v>1</v>
      </c>
      <c r="D268" s="64" t="s">
        <v>1</v>
      </c>
      <c r="E268" s="65" t="s">
        <v>1</v>
      </c>
      <c r="F268" s="65" t="s">
        <v>1</v>
      </c>
      <c r="G268" s="65" t="s">
        <v>1</v>
      </c>
      <c r="H268" s="65" t="s">
        <v>1</v>
      </c>
      <c r="I268" s="26"/>
      <c r="J268" s="26"/>
      <c r="K268" s="26">
        <v>0</v>
      </c>
      <c r="L268" s="26"/>
      <c r="M268" s="26"/>
      <c r="N268" s="26"/>
      <c r="O268" s="26"/>
      <c r="P268" s="26"/>
      <c r="Q268" s="26"/>
      <c r="R268" s="90"/>
      <c r="S268" s="90"/>
      <c r="T268" s="90"/>
      <c r="U268" s="90"/>
      <c r="V268" s="90"/>
      <c r="W268" s="90"/>
      <c r="X268" s="90"/>
      <c r="Y268" s="90"/>
    </row>
    <row r="269" spans="1:25" ht="45.75" customHeight="1" thickBot="1" x14ac:dyDescent="0.3">
      <c r="A269" s="28" t="s">
        <v>4</v>
      </c>
      <c r="B269" s="28" t="s">
        <v>5</v>
      </c>
      <c r="C269" s="28" t="s">
        <v>6</v>
      </c>
      <c r="D269" s="57" t="s">
        <v>1</v>
      </c>
      <c r="E269" s="28" t="s">
        <v>7</v>
      </c>
      <c r="F269" s="28" t="s">
        <v>8</v>
      </c>
      <c r="G269" s="28" t="s">
        <v>9</v>
      </c>
      <c r="H269" s="28" t="s">
        <v>10</v>
      </c>
      <c r="I269" s="109" t="s">
        <v>3984</v>
      </c>
      <c r="J269" s="109" t="s">
        <v>11</v>
      </c>
      <c r="K269" s="109" t="s">
        <v>3989</v>
      </c>
      <c r="L269" s="109" t="s">
        <v>3985</v>
      </c>
      <c r="M269" s="109" t="s">
        <v>4027</v>
      </c>
      <c r="N269" s="109" t="s">
        <v>3988</v>
      </c>
      <c r="O269" s="109" t="s">
        <v>3986</v>
      </c>
      <c r="P269" s="109" t="s">
        <v>3987</v>
      </c>
      <c r="Q269" s="109" t="s">
        <v>3695</v>
      </c>
      <c r="R269" s="91"/>
      <c r="S269" s="91"/>
      <c r="T269" s="91"/>
      <c r="U269" s="91"/>
      <c r="V269" s="91"/>
      <c r="W269" s="91"/>
      <c r="X269" s="91"/>
      <c r="Y269" s="91"/>
    </row>
    <row r="270" spans="1:25" ht="15" customHeight="1" x14ac:dyDescent="0.25">
      <c r="A270" s="58" t="s">
        <v>1</v>
      </c>
      <c r="B270" s="58" t="s">
        <v>1</v>
      </c>
      <c r="C270" s="58" t="s">
        <v>1</v>
      </c>
      <c r="D270" s="59" t="s">
        <v>1</v>
      </c>
      <c r="E270" s="59" t="s">
        <v>1</v>
      </c>
      <c r="F270" s="60" t="s">
        <v>1</v>
      </c>
      <c r="G270" s="61" t="s">
        <v>1</v>
      </c>
      <c r="H270" s="62" t="s">
        <v>1</v>
      </c>
      <c r="I270" s="29">
        <v>1</v>
      </c>
      <c r="J270" s="29">
        <v>2</v>
      </c>
      <c r="K270" s="29">
        <v>3</v>
      </c>
      <c r="L270" s="29" t="s">
        <v>3478</v>
      </c>
      <c r="M270" s="29">
        <v>5</v>
      </c>
      <c r="N270" s="29">
        <v>6</v>
      </c>
      <c r="O270" s="29">
        <v>7</v>
      </c>
      <c r="P270" s="29" t="s">
        <v>3696</v>
      </c>
      <c r="Q270" s="29">
        <v>9</v>
      </c>
      <c r="R270" s="92"/>
      <c r="S270" s="92"/>
      <c r="T270" s="92"/>
      <c r="U270" s="92"/>
      <c r="V270" s="92"/>
      <c r="W270" s="92"/>
      <c r="X270" s="92"/>
      <c r="Y270" s="92"/>
    </row>
    <row r="271" spans="1:25" ht="15" customHeight="1" x14ac:dyDescent="0.25">
      <c r="A271" s="63" t="s">
        <v>12</v>
      </c>
      <c r="B271" s="63" t="s">
        <v>171</v>
      </c>
      <c r="C271" s="64" t="s">
        <v>13</v>
      </c>
      <c r="D271" s="64" t="s">
        <v>172</v>
      </c>
      <c r="E271" s="65" t="s">
        <v>1</v>
      </c>
      <c r="F271" s="65" t="s">
        <v>1</v>
      </c>
      <c r="G271" s="65" t="s">
        <v>1</v>
      </c>
      <c r="H271" s="65" t="s">
        <v>173</v>
      </c>
      <c r="I271" s="26">
        <v>0</v>
      </c>
      <c r="J271" s="26" t="s">
        <v>1</v>
      </c>
      <c r="K271" s="26">
        <v>0</v>
      </c>
      <c r="L271" s="26"/>
      <c r="M271" s="26"/>
      <c r="N271" s="26"/>
      <c r="O271" s="26"/>
      <c r="P271" s="26"/>
      <c r="Q271" s="26"/>
      <c r="R271" s="90"/>
      <c r="S271" s="90"/>
      <c r="T271" s="90"/>
      <c r="U271" s="90"/>
      <c r="V271" s="90"/>
      <c r="W271" s="90"/>
      <c r="X271" s="90"/>
      <c r="Y271" s="90"/>
    </row>
    <row r="272" spans="1:25" ht="22.5" customHeight="1" x14ac:dyDescent="0.25">
      <c r="A272" s="63" t="s">
        <v>1</v>
      </c>
      <c r="B272" s="63" t="s">
        <v>1</v>
      </c>
      <c r="C272" s="63" t="s">
        <v>1</v>
      </c>
      <c r="D272" s="65" t="s">
        <v>1</v>
      </c>
      <c r="E272" s="65" t="s">
        <v>1</v>
      </c>
      <c r="F272" s="65" t="s">
        <v>1</v>
      </c>
      <c r="G272" s="65" t="s">
        <v>1</v>
      </c>
      <c r="H272" s="66" t="s">
        <v>15</v>
      </c>
      <c r="I272" s="30">
        <f t="shared" ref="I272:K272" si="267">SUM(I273,I280,I282)</f>
        <v>159110</v>
      </c>
      <c r="J272" s="30">
        <f t="shared" si="267"/>
        <v>159110</v>
      </c>
      <c r="K272" s="30">
        <f t="shared" si="267"/>
        <v>101836</v>
      </c>
      <c r="L272" s="30">
        <f t="shared" ref="L272:L332" si="268">SUM(M272:O272)</f>
        <v>38453</v>
      </c>
      <c r="M272" s="30">
        <f t="shared" ref="M272" si="269">SUM(M273,M280,M282)</f>
        <v>12853</v>
      </c>
      <c r="N272" s="30">
        <f t="shared" ref="N272:O272" si="270">SUM(N273,N280,N282)</f>
        <v>12800</v>
      </c>
      <c r="O272" s="30">
        <f t="shared" si="270"/>
        <v>12800</v>
      </c>
      <c r="P272" s="30">
        <f t="shared" ref="P272:P332" si="271">K272+L272</f>
        <v>140289</v>
      </c>
      <c r="Q272" s="30">
        <f t="shared" ref="Q272:Q332" si="272">IF(J272=0,"-",P272/J272*100)</f>
        <v>88.171076613663502</v>
      </c>
      <c r="R272" s="93"/>
      <c r="S272" s="93"/>
      <c r="T272" s="93"/>
      <c r="U272" s="93"/>
      <c r="V272" s="93"/>
      <c r="W272" s="93"/>
      <c r="X272" s="93"/>
      <c r="Y272" s="93"/>
    </row>
    <row r="273" spans="1:25" ht="15" customHeight="1" x14ac:dyDescent="0.25">
      <c r="A273" s="63" t="s">
        <v>12</v>
      </c>
      <c r="B273" s="63" t="s">
        <v>171</v>
      </c>
      <c r="C273" s="63" t="s">
        <v>13</v>
      </c>
      <c r="D273" s="63" t="s">
        <v>172</v>
      </c>
      <c r="E273" s="65" t="s">
        <v>16</v>
      </c>
      <c r="F273" s="65" t="s">
        <v>1</v>
      </c>
      <c r="G273" s="65" t="s">
        <v>1</v>
      </c>
      <c r="H273" s="65" t="s">
        <v>17</v>
      </c>
      <c r="I273" s="31">
        <f t="shared" ref="I273:K273" si="273">SUM(I274:I275)</f>
        <v>93420</v>
      </c>
      <c r="J273" s="31">
        <f t="shared" si="273"/>
        <v>93420</v>
      </c>
      <c r="K273" s="31">
        <f t="shared" si="273"/>
        <v>60287</v>
      </c>
      <c r="L273" s="31">
        <f t="shared" si="268"/>
        <v>24053</v>
      </c>
      <c r="M273" s="31">
        <f t="shared" ref="M273" si="274">SUM(M274:M275)</f>
        <v>8053</v>
      </c>
      <c r="N273" s="31">
        <f t="shared" ref="N273:O273" si="275">SUM(N274:N275)</f>
        <v>8000</v>
      </c>
      <c r="O273" s="31">
        <f t="shared" si="275"/>
        <v>8000</v>
      </c>
      <c r="P273" s="31">
        <f t="shared" si="271"/>
        <v>84340</v>
      </c>
      <c r="Q273" s="31">
        <f t="shared" si="272"/>
        <v>90.280453864268893</v>
      </c>
      <c r="R273" s="94"/>
      <c r="S273" s="94"/>
      <c r="T273" s="94"/>
      <c r="U273" s="94"/>
      <c r="V273" s="94"/>
      <c r="W273" s="94"/>
      <c r="X273" s="94"/>
      <c r="Y273" s="94"/>
    </row>
    <row r="274" spans="1:25" ht="15" customHeight="1" x14ac:dyDescent="0.25">
      <c r="A274" s="64" t="s">
        <v>12</v>
      </c>
      <c r="B274" s="64" t="s">
        <v>171</v>
      </c>
      <c r="C274" s="64" t="s">
        <v>13</v>
      </c>
      <c r="D274" s="64" t="s">
        <v>172</v>
      </c>
      <c r="E274" s="20" t="s">
        <v>19</v>
      </c>
      <c r="F274" s="64"/>
      <c r="G274" s="53" t="s">
        <v>20</v>
      </c>
      <c r="H274" s="53" t="s">
        <v>18</v>
      </c>
      <c r="I274" s="26">
        <v>85246</v>
      </c>
      <c r="J274" s="26">
        <v>85246</v>
      </c>
      <c r="K274" s="26">
        <v>53000</v>
      </c>
      <c r="L274" s="26">
        <f t="shared" si="268"/>
        <v>24000</v>
      </c>
      <c r="M274" s="26">
        <v>8000</v>
      </c>
      <c r="N274" s="26">
        <v>8000</v>
      </c>
      <c r="O274" s="26">
        <v>8000</v>
      </c>
      <c r="P274" s="26">
        <f t="shared" si="271"/>
        <v>77000</v>
      </c>
      <c r="Q274" s="26">
        <f t="shared" si="272"/>
        <v>90.326818853670559</v>
      </c>
      <c r="R274" s="90"/>
      <c r="S274" s="90"/>
      <c r="T274" s="90"/>
      <c r="U274" s="90"/>
      <c r="V274" s="90"/>
      <c r="W274" s="90"/>
      <c r="X274" s="90"/>
      <c r="Y274" s="90"/>
    </row>
    <row r="275" spans="1:25" ht="15" customHeight="1" x14ac:dyDescent="0.25">
      <c r="A275" s="63" t="s">
        <v>12</v>
      </c>
      <c r="B275" s="63" t="s">
        <v>171</v>
      </c>
      <c r="C275" s="63" t="s">
        <v>13</v>
      </c>
      <c r="D275" s="63" t="s">
        <v>172</v>
      </c>
      <c r="E275" s="63" t="s">
        <v>21</v>
      </c>
      <c r="F275" s="64" t="s">
        <v>1</v>
      </c>
      <c r="G275" s="53" t="s">
        <v>1</v>
      </c>
      <c r="H275" s="65" t="s">
        <v>22</v>
      </c>
      <c r="I275" s="31">
        <f t="shared" ref="I275:K275" si="276">SUM(I276:I279)</f>
        <v>8174</v>
      </c>
      <c r="J275" s="31">
        <f t="shared" si="276"/>
        <v>8174</v>
      </c>
      <c r="K275" s="31">
        <f t="shared" si="276"/>
        <v>7287</v>
      </c>
      <c r="L275" s="31">
        <f t="shared" si="268"/>
        <v>53</v>
      </c>
      <c r="M275" s="31">
        <f t="shared" ref="M275" si="277">SUM(M276:M279)</f>
        <v>53</v>
      </c>
      <c r="N275" s="31">
        <f t="shared" ref="N275:O275" si="278">SUM(N276:N279)</f>
        <v>0</v>
      </c>
      <c r="O275" s="31">
        <f t="shared" si="278"/>
        <v>0</v>
      </c>
      <c r="P275" s="31">
        <f t="shared" si="271"/>
        <v>7340</v>
      </c>
      <c r="Q275" s="31">
        <f t="shared" si="272"/>
        <v>89.796917054073887</v>
      </c>
      <c r="R275" s="94"/>
      <c r="S275" s="94"/>
      <c r="T275" s="94"/>
      <c r="U275" s="94"/>
      <c r="V275" s="94"/>
      <c r="W275" s="94"/>
      <c r="X275" s="94"/>
      <c r="Y275" s="94"/>
    </row>
    <row r="276" spans="1:25" ht="15" customHeight="1" x14ac:dyDescent="0.25">
      <c r="A276" s="64" t="s">
        <v>12</v>
      </c>
      <c r="B276" s="64" t="s">
        <v>171</v>
      </c>
      <c r="C276" s="64" t="s">
        <v>13</v>
      </c>
      <c r="D276" s="64" t="s">
        <v>172</v>
      </c>
      <c r="E276" s="20" t="s">
        <v>23</v>
      </c>
      <c r="F276" s="64" t="s">
        <v>174</v>
      </c>
      <c r="G276" s="53" t="s">
        <v>20</v>
      </c>
      <c r="H276" s="53" t="s">
        <v>85</v>
      </c>
      <c r="I276" s="26">
        <v>1166</v>
      </c>
      <c r="J276" s="26">
        <v>1166</v>
      </c>
      <c r="K276" s="26">
        <v>1113</v>
      </c>
      <c r="L276" s="26">
        <f t="shared" si="268"/>
        <v>53</v>
      </c>
      <c r="M276" s="26">
        <v>53</v>
      </c>
      <c r="N276" s="26"/>
      <c r="O276" s="26"/>
      <c r="P276" s="26">
        <f t="shared" si="271"/>
        <v>1166</v>
      </c>
      <c r="Q276" s="26">
        <f t="shared" si="272"/>
        <v>100</v>
      </c>
      <c r="R276" s="90"/>
      <c r="S276" s="90"/>
      <c r="T276" s="90"/>
      <c r="U276" s="90"/>
      <c r="V276" s="90"/>
      <c r="W276" s="90"/>
      <c r="X276" s="90"/>
      <c r="Y276" s="90"/>
    </row>
    <row r="277" spans="1:25" ht="15" customHeight="1" x14ac:dyDescent="0.25">
      <c r="A277" s="64" t="s">
        <v>12</v>
      </c>
      <c r="B277" s="64" t="s">
        <v>171</v>
      </c>
      <c r="C277" s="64" t="s">
        <v>13</v>
      </c>
      <c r="D277" s="64" t="s">
        <v>172</v>
      </c>
      <c r="E277" s="20" t="s">
        <v>23</v>
      </c>
      <c r="F277" s="64" t="s">
        <v>175</v>
      </c>
      <c r="G277" s="53" t="s">
        <v>20</v>
      </c>
      <c r="H277" s="53" t="s">
        <v>25</v>
      </c>
      <c r="I277" s="26">
        <v>4800</v>
      </c>
      <c r="J277" s="26">
        <v>4800</v>
      </c>
      <c r="K277" s="26">
        <v>4800</v>
      </c>
      <c r="L277" s="26">
        <f t="shared" si="268"/>
        <v>0</v>
      </c>
      <c r="M277" s="26"/>
      <c r="N277" s="26"/>
      <c r="O277" s="26"/>
      <c r="P277" s="26">
        <f t="shared" si="271"/>
        <v>4800</v>
      </c>
      <c r="Q277" s="26">
        <f t="shared" si="272"/>
        <v>100</v>
      </c>
      <c r="R277" s="90"/>
      <c r="S277" s="90"/>
      <c r="T277" s="90"/>
      <c r="U277" s="90"/>
      <c r="V277" s="90"/>
      <c r="W277" s="90"/>
      <c r="X277" s="90"/>
      <c r="Y277" s="90"/>
    </row>
    <row r="278" spans="1:25" ht="15" customHeight="1" x14ac:dyDescent="0.25">
      <c r="A278" s="64" t="s">
        <v>12</v>
      </c>
      <c r="B278" s="64" t="s">
        <v>171</v>
      </c>
      <c r="C278" s="64" t="s">
        <v>13</v>
      </c>
      <c r="D278" s="64" t="s">
        <v>172</v>
      </c>
      <c r="E278" s="20" t="s">
        <v>23</v>
      </c>
      <c r="F278" s="64" t="s">
        <v>176</v>
      </c>
      <c r="G278" s="53" t="s">
        <v>20</v>
      </c>
      <c r="H278" s="53" t="s">
        <v>27</v>
      </c>
      <c r="I278" s="26">
        <v>1374</v>
      </c>
      <c r="J278" s="26">
        <v>1374</v>
      </c>
      <c r="K278" s="26">
        <v>1374</v>
      </c>
      <c r="L278" s="26">
        <f t="shared" si="268"/>
        <v>0</v>
      </c>
      <c r="M278" s="26"/>
      <c r="N278" s="26"/>
      <c r="O278" s="26"/>
      <c r="P278" s="26">
        <f t="shared" si="271"/>
        <v>1374</v>
      </c>
      <c r="Q278" s="26">
        <f t="shared" si="272"/>
        <v>100</v>
      </c>
      <c r="R278" s="90"/>
      <c r="S278" s="90"/>
      <c r="T278" s="90"/>
      <c r="U278" s="90"/>
      <c r="V278" s="90"/>
      <c r="W278" s="90"/>
      <c r="X278" s="90"/>
      <c r="Y278" s="90"/>
    </row>
    <row r="279" spans="1:25" ht="15" customHeight="1" x14ac:dyDescent="0.25">
      <c r="A279" s="64" t="s">
        <v>12</v>
      </c>
      <c r="B279" s="64" t="s">
        <v>171</v>
      </c>
      <c r="C279" s="64" t="s">
        <v>13</v>
      </c>
      <c r="D279" s="64" t="s">
        <v>172</v>
      </c>
      <c r="E279" s="20" t="s">
        <v>23</v>
      </c>
      <c r="F279" s="64" t="s">
        <v>177</v>
      </c>
      <c r="G279" s="53" t="s">
        <v>20</v>
      </c>
      <c r="H279" s="53" t="s">
        <v>29</v>
      </c>
      <c r="I279" s="26">
        <v>834</v>
      </c>
      <c r="J279" s="26">
        <v>834</v>
      </c>
      <c r="K279" s="26">
        <v>0</v>
      </c>
      <c r="L279" s="26">
        <f t="shared" si="268"/>
        <v>0</v>
      </c>
      <c r="M279" s="26"/>
      <c r="N279" s="26"/>
      <c r="O279" s="26"/>
      <c r="P279" s="26">
        <f t="shared" si="271"/>
        <v>0</v>
      </c>
      <c r="Q279" s="26">
        <f t="shared" si="272"/>
        <v>0</v>
      </c>
      <c r="R279" s="90"/>
      <c r="S279" s="90"/>
      <c r="T279" s="90"/>
      <c r="U279" s="90"/>
      <c r="V279" s="90"/>
      <c r="W279" s="90"/>
      <c r="X279" s="90"/>
      <c r="Y279" s="90"/>
    </row>
    <row r="280" spans="1:25" ht="15" customHeight="1" x14ac:dyDescent="0.25">
      <c r="A280" s="63" t="s">
        <v>12</v>
      </c>
      <c r="B280" s="63" t="s">
        <v>171</v>
      </c>
      <c r="C280" s="63" t="s">
        <v>13</v>
      </c>
      <c r="D280" s="63" t="s">
        <v>172</v>
      </c>
      <c r="E280" s="65" t="s">
        <v>30</v>
      </c>
      <c r="F280" s="65" t="s">
        <v>1</v>
      </c>
      <c r="G280" s="65" t="s">
        <v>1</v>
      </c>
      <c r="H280" s="65" t="s">
        <v>31</v>
      </c>
      <c r="I280" s="31">
        <f t="shared" ref="I280:K280" si="279">SUM(I281)</f>
        <v>8951</v>
      </c>
      <c r="J280" s="31">
        <f t="shared" si="279"/>
        <v>8951</v>
      </c>
      <c r="K280" s="31">
        <f t="shared" si="279"/>
        <v>5600</v>
      </c>
      <c r="L280" s="31">
        <f t="shared" si="268"/>
        <v>2400</v>
      </c>
      <c r="M280" s="31">
        <f t="shared" ref="M280" si="280">SUM(M281)</f>
        <v>800</v>
      </c>
      <c r="N280" s="31">
        <f t="shared" ref="N280:O280" si="281">SUM(N281)</f>
        <v>800</v>
      </c>
      <c r="O280" s="31">
        <f t="shared" si="281"/>
        <v>800</v>
      </c>
      <c r="P280" s="31">
        <f t="shared" si="271"/>
        <v>8000</v>
      </c>
      <c r="Q280" s="31">
        <f t="shared" si="272"/>
        <v>89.375488772204221</v>
      </c>
      <c r="R280" s="94"/>
      <c r="S280" s="94"/>
      <c r="T280" s="94"/>
      <c r="U280" s="94"/>
      <c r="V280" s="94"/>
      <c r="W280" s="94"/>
      <c r="X280" s="94"/>
      <c r="Y280" s="94"/>
    </row>
    <row r="281" spans="1:25" ht="15" customHeight="1" x14ac:dyDescent="0.25">
      <c r="A281" s="64" t="s">
        <v>12</v>
      </c>
      <c r="B281" s="64" t="s">
        <v>171</v>
      </c>
      <c r="C281" s="64" t="s">
        <v>13</v>
      </c>
      <c r="D281" s="64" t="s">
        <v>172</v>
      </c>
      <c r="E281" s="20" t="s">
        <v>33</v>
      </c>
      <c r="F281" s="64"/>
      <c r="G281" s="53" t="s">
        <v>20</v>
      </c>
      <c r="H281" s="53" t="s">
        <v>32</v>
      </c>
      <c r="I281" s="26">
        <v>8951</v>
      </c>
      <c r="J281" s="26">
        <v>8951</v>
      </c>
      <c r="K281" s="26">
        <v>5600</v>
      </c>
      <c r="L281" s="26">
        <f t="shared" si="268"/>
        <v>2400</v>
      </c>
      <c r="M281" s="26">
        <v>800</v>
      </c>
      <c r="N281" s="26">
        <v>800</v>
      </c>
      <c r="O281" s="26">
        <v>800</v>
      </c>
      <c r="P281" s="26">
        <f t="shared" si="271"/>
        <v>8000</v>
      </c>
      <c r="Q281" s="26">
        <f t="shared" si="272"/>
        <v>89.375488772204221</v>
      </c>
      <c r="R281" s="90"/>
      <c r="S281" s="90"/>
      <c r="T281" s="90"/>
      <c r="U281" s="90"/>
      <c r="V281" s="90"/>
      <c r="W281" s="90"/>
      <c r="X281" s="90"/>
      <c r="Y281" s="90"/>
    </row>
    <row r="282" spans="1:25" ht="15" customHeight="1" x14ac:dyDescent="0.25">
      <c r="A282" s="63" t="s">
        <v>12</v>
      </c>
      <c r="B282" s="63" t="s">
        <v>171</v>
      </c>
      <c r="C282" s="63" t="s">
        <v>13</v>
      </c>
      <c r="D282" s="63" t="s">
        <v>172</v>
      </c>
      <c r="E282" s="65" t="s">
        <v>34</v>
      </c>
      <c r="F282" s="65" t="s">
        <v>1</v>
      </c>
      <c r="G282" s="65" t="s">
        <v>1</v>
      </c>
      <c r="H282" s="65" t="s">
        <v>35</v>
      </c>
      <c r="I282" s="31">
        <f t="shared" ref="I282:K282" si="282">SUM(I283:I284)</f>
        <v>56739</v>
      </c>
      <c r="J282" s="31">
        <f t="shared" si="282"/>
        <v>56739</v>
      </c>
      <c r="K282" s="31">
        <f t="shared" si="282"/>
        <v>35949</v>
      </c>
      <c r="L282" s="31">
        <f t="shared" si="268"/>
        <v>12000</v>
      </c>
      <c r="M282" s="31">
        <f t="shared" ref="M282" si="283">SUM(M283:M284)</f>
        <v>4000</v>
      </c>
      <c r="N282" s="31">
        <f t="shared" ref="N282:O282" si="284">SUM(N283:N284)</f>
        <v>4000</v>
      </c>
      <c r="O282" s="31">
        <f t="shared" si="284"/>
        <v>4000</v>
      </c>
      <c r="P282" s="31">
        <f t="shared" si="271"/>
        <v>47949</v>
      </c>
      <c r="Q282" s="31">
        <f t="shared" si="272"/>
        <v>84.508010363242221</v>
      </c>
      <c r="R282" s="94"/>
      <c r="S282" s="94"/>
      <c r="T282" s="94"/>
      <c r="U282" s="94"/>
      <c r="V282" s="94"/>
      <c r="W282" s="94"/>
      <c r="X282" s="94"/>
      <c r="Y282" s="94"/>
    </row>
    <row r="283" spans="1:25" ht="15" customHeight="1" x14ac:dyDescent="0.25">
      <c r="A283" s="64" t="s">
        <v>12</v>
      </c>
      <c r="B283" s="64" t="s">
        <v>171</v>
      </c>
      <c r="C283" s="64" t="s">
        <v>13</v>
      </c>
      <c r="D283" s="64" t="s">
        <v>172</v>
      </c>
      <c r="E283" s="20" t="s">
        <v>38</v>
      </c>
      <c r="F283" s="64"/>
      <c r="G283" s="53" t="s">
        <v>20</v>
      </c>
      <c r="H283" s="53" t="s">
        <v>37</v>
      </c>
      <c r="I283" s="26">
        <v>1000</v>
      </c>
      <c r="J283" s="26">
        <v>1000</v>
      </c>
      <c r="K283" s="26">
        <v>1000</v>
      </c>
      <c r="L283" s="26">
        <f t="shared" si="268"/>
        <v>0</v>
      </c>
      <c r="M283" s="26"/>
      <c r="N283" s="26"/>
      <c r="O283" s="26"/>
      <c r="P283" s="26">
        <f t="shared" si="271"/>
        <v>1000</v>
      </c>
      <c r="Q283" s="26">
        <f t="shared" si="272"/>
        <v>100</v>
      </c>
      <c r="R283" s="90"/>
      <c r="S283" s="90"/>
      <c r="T283" s="90"/>
      <c r="U283" s="90"/>
      <c r="V283" s="90"/>
      <c r="W283" s="90"/>
      <c r="X283" s="90"/>
      <c r="Y283" s="90"/>
    </row>
    <row r="284" spans="1:25" ht="15" customHeight="1" x14ac:dyDescent="0.25">
      <c r="A284" s="63" t="s">
        <v>12</v>
      </c>
      <c r="B284" s="63" t="s">
        <v>171</v>
      </c>
      <c r="C284" s="63" t="s">
        <v>13</v>
      </c>
      <c r="D284" s="63" t="s">
        <v>172</v>
      </c>
      <c r="E284" s="63" t="s">
        <v>39</v>
      </c>
      <c r="F284" s="64" t="s">
        <v>1</v>
      </c>
      <c r="G284" s="53" t="s">
        <v>1</v>
      </c>
      <c r="H284" s="65" t="s">
        <v>40</v>
      </c>
      <c r="I284" s="31">
        <f t="shared" ref="I284:K284" si="285">SUM(I285:I288)</f>
        <v>55739</v>
      </c>
      <c r="J284" s="31">
        <f t="shared" si="285"/>
        <v>55739</v>
      </c>
      <c r="K284" s="31">
        <f t="shared" si="285"/>
        <v>34949</v>
      </c>
      <c r="L284" s="31">
        <f t="shared" si="268"/>
        <v>12000</v>
      </c>
      <c r="M284" s="31">
        <f t="shared" ref="M284" si="286">SUM(M285:M288)</f>
        <v>4000</v>
      </c>
      <c r="N284" s="31">
        <f t="shared" ref="N284:O284" si="287">SUM(N285:N288)</f>
        <v>4000</v>
      </c>
      <c r="O284" s="31">
        <f t="shared" si="287"/>
        <v>4000</v>
      </c>
      <c r="P284" s="31">
        <f t="shared" si="271"/>
        <v>46949</v>
      </c>
      <c r="Q284" s="31">
        <f t="shared" si="272"/>
        <v>84.230072301261245</v>
      </c>
      <c r="R284" s="94"/>
      <c r="S284" s="94"/>
      <c r="T284" s="94"/>
      <c r="U284" s="94"/>
      <c r="V284" s="94"/>
      <c r="W284" s="94"/>
      <c r="X284" s="94"/>
      <c r="Y284" s="94"/>
    </row>
    <row r="285" spans="1:25" ht="15" customHeight="1" x14ac:dyDescent="0.25">
      <c r="A285" s="64" t="s">
        <v>12</v>
      </c>
      <c r="B285" s="64" t="s">
        <v>171</v>
      </c>
      <c r="C285" s="64" t="s">
        <v>13</v>
      </c>
      <c r="D285" s="64" t="s">
        <v>172</v>
      </c>
      <c r="E285" s="20" t="s">
        <v>41</v>
      </c>
      <c r="F285" s="64"/>
      <c r="G285" s="53" t="s">
        <v>20</v>
      </c>
      <c r="H285" s="53" t="s">
        <v>40</v>
      </c>
      <c r="I285" s="26">
        <v>44040</v>
      </c>
      <c r="J285" s="26">
        <v>44040</v>
      </c>
      <c r="K285" s="26">
        <v>23250</v>
      </c>
      <c r="L285" s="26">
        <f t="shared" si="268"/>
        <v>12000</v>
      </c>
      <c r="M285" s="26">
        <v>4000</v>
      </c>
      <c r="N285" s="26">
        <v>4000</v>
      </c>
      <c r="O285" s="26">
        <v>4000</v>
      </c>
      <c r="P285" s="26">
        <f t="shared" si="271"/>
        <v>35250</v>
      </c>
      <c r="Q285" s="26">
        <f t="shared" si="272"/>
        <v>80.040871934604908</v>
      </c>
      <c r="R285" s="90"/>
      <c r="S285" s="90"/>
      <c r="T285" s="90"/>
      <c r="U285" s="90"/>
      <c r="V285" s="90"/>
      <c r="W285" s="90"/>
      <c r="X285" s="90"/>
      <c r="Y285" s="90"/>
    </row>
    <row r="286" spans="1:25" ht="15" customHeight="1" x14ac:dyDescent="0.25">
      <c r="A286" s="64" t="s">
        <v>12</v>
      </c>
      <c r="B286" s="64" t="s">
        <v>171</v>
      </c>
      <c r="C286" s="64" t="s">
        <v>13</v>
      </c>
      <c r="D286" s="64" t="s">
        <v>172</v>
      </c>
      <c r="E286" s="20" t="s">
        <v>41</v>
      </c>
      <c r="F286" s="64" t="s">
        <v>178</v>
      </c>
      <c r="G286" s="53" t="s">
        <v>20</v>
      </c>
      <c r="H286" s="53" t="s">
        <v>179</v>
      </c>
      <c r="I286" s="26">
        <v>11399</v>
      </c>
      <c r="J286" s="26">
        <v>11399</v>
      </c>
      <c r="K286" s="26">
        <v>11399</v>
      </c>
      <c r="L286" s="26">
        <f t="shared" si="268"/>
        <v>0</v>
      </c>
      <c r="M286" s="26"/>
      <c r="N286" s="26"/>
      <c r="O286" s="26"/>
      <c r="P286" s="26">
        <f t="shared" si="271"/>
        <v>11399</v>
      </c>
      <c r="Q286" s="26">
        <f t="shared" si="272"/>
        <v>100</v>
      </c>
      <c r="R286" s="90"/>
      <c r="S286" s="90"/>
      <c r="T286" s="90"/>
      <c r="U286" s="90"/>
      <c r="V286" s="90"/>
      <c r="W286" s="90"/>
      <c r="X286" s="90"/>
      <c r="Y286" s="90"/>
    </row>
    <row r="287" spans="1:25" ht="15" customHeight="1" x14ac:dyDescent="0.25">
      <c r="A287" s="64" t="s">
        <v>12</v>
      </c>
      <c r="B287" s="64" t="s">
        <v>171</v>
      </c>
      <c r="C287" s="64" t="s">
        <v>13</v>
      </c>
      <c r="D287" s="64" t="s">
        <v>172</v>
      </c>
      <c r="E287" s="20" t="s">
        <v>41</v>
      </c>
      <c r="F287" s="64" t="s">
        <v>180</v>
      </c>
      <c r="G287" s="53" t="s">
        <v>20</v>
      </c>
      <c r="H287" s="53" t="s">
        <v>49</v>
      </c>
      <c r="I287" s="26">
        <v>200</v>
      </c>
      <c r="J287" s="26">
        <v>200</v>
      </c>
      <c r="K287" s="26">
        <v>200</v>
      </c>
      <c r="L287" s="26">
        <f t="shared" si="268"/>
        <v>0</v>
      </c>
      <c r="M287" s="26"/>
      <c r="N287" s="26"/>
      <c r="O287" s="26"/>
      <c r="P287" s="26">
        <f t="shared" si="271"/>
        <v>200</v>
      </c>
      <c r="Q287" s="26">
        <f t="shared" si="272"/>
        <v>100</v>
      </c>
      <c r="R287" s="90"/>
      <c r="S287" s="90"/>
      <c r="T287" s="90"/>
      <c r="U287" s="90"/>
      <c r="V287" s="90"/>
      <c r="W287" s="90"/>
      <c r="X287" s="90"/>
      <c r="Y287" s="90"/>
    </row>
    <row r="288" spans="1:25" ht="22.5" customHeight="1" x14ac:dyDescent="0.25">
      <c r="A288" s="64" t="s">
        <v>12</v>
      </c>
      <c r="B288" s="64" t="s">
        <v>171</v>
      </c>
      <c r="C288" s="64" t="s">
        <v>13</v>
      </c>
      <c r="D288" s="64" t="s">
        <v>172</v>
      </c>
      <c r="E288" s="20" t="s">
        <v>41</v>
      </c>
      <c r="F288" s="64" t="s">
        <v>181</v>
      </c>
      <c r="G288" s="53" t="s">
        <v>20</v>
      </c>
      <c r="H288" s="53" t="s">
        <v>55</v>
      </c>
      <c r="I288" s="26">
        <v>100</v>
      </c>
      <c r="J288" s="26">
        <v>100</v>
      </c>
      <c r="K288" s="26">
        <v>100</v>
      </c>
      <c r="L288" s="26">
        <f t="shared" si="268"/>
        <v>0</v>
      </c>
      <c r="M288" s="26"/>
      <c r="N288" s="26"/>
      <c r="O288" s="26"/>
      <c r="P288" s="26">
        <f t="shared" si="271"/>
        <v>100</v>
      </c>
      <c r="Q288" s="26">
        <f t="shared" si="272"/>
        <v>100</v>
      </c>
      <c r="R288" s="90"/>
      <c r="S288" s="90"/>
      <c r="T288" s="90"/>
      <c r="U288" s="90"/>
      <c r="V288" s="90"/>
      <c r="W288" s="90"/>
      <c r="X288" s="90"/>
      <c r="Y288" s="90"/>
    </row>
    <row r="289" spans="1:25" ht="22.5" customHeight="1" x14ac:dyDescent="0.25">
      <c r="A289" s="63" t="s">
        <v>1</v>
      </c>
      <c r="B289" s="63" t="s">
        <v>1</v>
      </c>
      <c r="C289" s="63" t="s">
        <v>1</v>
      </c>
      <c r="D289" s="65" t="s">
        <v>1</v>
      </c>
      <c r="E289" s="65" t="s">
        <v>1</v>
      </c>
      <c r="F289" s="65" t="s">
        <v>1</v>
      </c>
      <c r="G289" s="65" t="s">
        <v>1</v>
      </c>
      <c r="H289" s="66" t="s">
        <v>56</v>
      </c>
      <c r="I289" s="30">
        <f t="shared" ref="I289:K290" si="288">SUM(I290)</f>
        <v>100</v>
      </c>
      <c r="J289" s="30">
        <f t="shared" si="288"/>
        <v>100</v>
      </c>
      <c r="K289" s="30">
        <f t="shared" si="288"/>
        <v>0</v>
      </c>
      <c r="L289" s="30">
        <f t="shared" si="268"/>
        <v>0</v>
      </c>
      <c r="M289" s="30">
        <f t="shared" ref="M289:M290" si="289">SUM(M290)</f>
        <v>0</v>
      </c>
      <c r="N289" s="30">
        <f t="shared" ref="N289:O290" si="290">SUM(N290)</f>
        <v>0</v>
      </c>
      <c r="O289" s="30">
        <f t="shared" si="290"/>
        <v>0</v>
      </c>
      <c r="P289" s="30">
        <f t="shared" si="271"/>
        <v>0</v>
      </c>
      <c r="Q289" s="30">
        <f t="shared" si="272"/>
        <v>0</v>
      </c>
      <c r="R289" s="93"/>
      <c r="S289" s="93"/>
      <c r="T289" s="93"/>
      <c r="U289" s="93"/>
      <c r="V289" s="93"/>
      <c r="W289" s="93"/>
      <c r="X289" s="93"/>
      <c r="Y289" s="93"/>
    </row>
    <row r="290" spans="1:25" ht="15" customHeight="1" x14ac:dyDescent="0.25">
      <c r="A290" s="63" t="s">
        <v>12</v>
      </c>
      <c r="B290" s="63" t="s">
        <v>171</v>
      </c>
      <c r="C290" s="63" t="s">
        <v>13</v>
      </c>
      <c r="D290" s="63" t="s">
        <v>172</v>
      </c>
      <c r="E290" s="65" t="s">
        <v>57</v>
      </c>
      <c r="F290" s="65" t="s">
        <v>1</v>
      </c>
      <c r="G290" s="65" t="s">
        <v>1</v>
      </c>
      <c r="H290" s="65" t="s">
        <v>58</v>
      </c>
      <c r="I290" s="31">
        <f t="shared" si="288"/>
        <v>100</v>
      </c>
      <c r="J290" s="31">
        <f t="shared" si="288"/>
        <v>100</v>
      </c>
      <c r="K290" s="31">
        <f t="shared" si="288"/>
        <v>0</v>
      </c>
      <c r="L290" s="31">
        <f t="shared" si="268"/>
        <v>0</v>
      </c>
      <c r="M290" s="31">
        <f t="shared" si="289"/>
        <v>0</v>
      </c>
      <c r="N290" s="31">
        <f t="shared" si="290"/>
        <v>0</v>
      </c>
      <c r="O290" s="31">
        <f t="shared" si="290"/>
        <v>0</v>
      </c>
      <c r="P290" s="31">
        <f t="shared" si="271"/>
        <v>0</v>
      </c>
      <c r="Q290" s="31">
        <f t="shared" si="272"/>
        <v>0</v>
      </c>
      <c r="R290" s="94"/>
      <c r="S290" s="94"/>
      <c r="T290" s="94"/>
      <c r="U290" s="94"/>
      <c r="V290" s="94"/>
      <c r="W290" s="94"/>
      <c r="X290" s="94"/>
      <c r="Y290" s="94"/>
    </row>
    <row r="291" spans="1:25" ht="15" customHeight="1" x14ac:dyDescent="0.25">
      <c r="A291" s="64" t="s">
        <v>12</v>
      </c>
      <c r="B291" s="64" t="s">
        <v>171</v>
      </c>
      <c r="C291" s="64" t="s">
        <v>13</v>
      </c>
      <c r="D291" s="64" t="s">
        <v>172</v>
      </c>
      <c r="E291" s="20" t="s">
        <v>68</v>
      </c>
      <c r="F291" s="64"/>
      <c r="G291" s="53" t="s">
        <v>20</v>
      </c>
      <c r="H291" s="53" t="s">
        <v>67</v>
      </c>
      <c r="I291" s="26">
        <v>100</v>
      </c>
      <c r="J291" s="26">
        <v>100</v>
      </c>
      <c r="K291" s="26">
        <v>0</v>
      </c>
      <c r="L291" s="26">
        <f t="shared" si="268"/>
        <v>0</v>
      </c>
      <c r="M291" s="26"/>
      <c r="N291" s="26"/>
      <c r="O291" s="26"/>
      <c r="P291" s="26">
        <f t="shared" si="271"/>
        <v>0</v>
      </c>
      <c r="Q291" s="26">
        <f t="shared" si="272"/>
        <v>0</v>
      </c>
      <c r="R291" s="90"/>
      <c r="S291" s="90"/>
      <c r="T291" s="90"/>
      <c r="U291" s="90"/>
      <c r="V291" s="90"/>
      <c r="W291" s="90"/>
      <c r="X291" s="90"/>
      <c r="Y291" s="90"/>
    </row>
    <row r="292" spans="1:25" ht="22.5" customHeight="1" x14ac:dyDescent="0.25">
      <c r="A292" s="63" t="s">
        <v>1</v>
      </c>
      <c r="B292" s="63" t="s">
        <v>1</v>
      </c>
      <c r="C292" s="63" t="s">
        <v>1</v>
      </c>
      <c r="D292" s="65" t="s">
        <v>1</v>
      </c>
      <c r="E292" s="65" t="s">
        <v>1</v>
      </c>
      <c r="F292" s="65" t="s">
        <v>1</v>
      </c>
      <c r="G292" s="65" t="s">
        <v>1</v>
      </c>
      <c r="H292" s="66" t="s">
        <v>69</v>
      </c>
      <c r="I292" s="30">
        <f t="shared" ref="I292:K293" si="291">SUM(I293)</f>
        <v>1000</v>
      </c>
      <c r="J292" s="30">
        <f t="shared" si="291"/>
        <v>1000</v>
      </c>
      <c r="K292" s="30">
        <f t="shared" si="291"/>
        <v>0</v>
      </c>
      <c r="L292" s="30">
        <f t="shared" si="268"/>
        <v>1000</v>
      </c>
      <c r="M292" s="30">
        <f t="shared" ref="M292:M293" si="292">SUM(M293)</f>
        <v>1000</v>
      </c>
      <c r="N292" s="30">
        <f t="shared" ref="N292:O293" si="293">SUM(N293)</f>
        <v>0</v>
      </c>
      <c r="O292" s="30">
        <f t="shared" si="293"/>
        <v>0</v>
      </c>
      <c r="P292" s="30">
        <f t="shared" si="271"/>
        <v>1000</v>
      </c>
      <c r="Q292" s="30">
        <f t="shared" si="272"/>
        <v>100</v>
      </c>
      <c r="R292" s="93"/>
      <c r="S292" s="93"/>
      <c r="T292" s="93"/>
      <c r="U292" s="93"/>
      <c r="V292" s="93"/>
      <c r="W292" s="93"/>
      <c r="X292" s="93"/>
      <c r="Y292" s="93"/>
    </row>
    <row r="293" spans="1:25" ht="15" customHeight="1" x14ac:dyDescent="0.25">
      <c r="A293" s="63" t="s">
        <v>12</v>
      </c>
      <c r="B293" s="63" t="s">
        <v>171</v>
      </c>
      <c r="C293" s="63" t="s">
        <v>13</v>
      </c>
      <c r="D293" s="63" t="s">
        <v>172</v>
      </c>
      <c r="E293" s="65" t="s">
        <v>70</v>
      </c>
      <c r="F293" s="65" t="s">
        <v>1</v>
      </c>
      <c r="G293" s="65" t="s">
        <v>1</v>
      </c>
      <c r="H293" s="65" t="s">
        <v>71</v>
      </c>
      <c r="I293" s="31">
        <f t="shared" si="291"/>
        <v>1000</v>
      </c>
      <c r="J293" s="31">
        <f t="shared" si="291"/>
        <v>1000</v>
      </c>
      <c r="K293" s="31">
        <f t="shared" si="291"/>
        <v>0</v>
      </c>
      <c r="L293" s="31">
        <f t="shared" si="268"/>
        <v>1000</v>
      </c>
      <c r="M293" s="31">
        <f t="shared" si="292"/>
        <v>1000</v>
      </c>
      <c r="N293" s="31">
        <f t="shared" si="293"/>
        <v>0</v>
      </c>
      <c r="O293" s="31">
        <f t="shared" si="293"/>
        <v>0</v>
      </c>
      <c r="P293" s="31">
        <f t="shared" si="271"/>
        <v>1000</v>
      </c>
      <c r="Q293" s="31">
        <f t="shared" si="272"/>
        <v>100</v>
      </c>
      <c r="R293" s="94"/>
      <c r="S293" s="94"/>
      <c r="T293" s="94"/>
      <c r="U293" s="94"/>
      <c r="V293" s="94"/>
      <c r="W293" s="94"/>
      <c r="X293" s="94"/>
      <c r="Y293" s="94"/>
    </row>
    <row r="294" spans="1:25" ht="15" customHeight="1" x14ac:dyDescent="0.25">
      <c r="A294" s="64" t="s">
        <v>12</v>
      </c>
      <c r="B294" s="64" t="s">
        <v>171</v>
      </c>
      <c r="C294" s="64" t="s">
        <v>13</v>
      </c>
      <c r="D294" s="64" t="s">
        <v>172</v>
      </c>
      <c r="E294" s="20" t="s">
        <v>74</v>
      </c>
      <c r="F294" s="64"/>
      <c r="G294" s="53" t="s">
        <v>20</v>
      </c>
      <c r="H294" s="53" t="s">
        <v>73</v>
      </c>
      <c r="I294" s="26">
        <v>1000</v>
      </c>
      <c r="J294" s="26">
        <v>1000</v>
      </c>
      <c r="K294" s="26">
        <v>0</v>
      </c>
      <c r="L294" s="26">
        <f t="shared" si="268"/>
        <v>1000</v>
      </c>
      <c r="M294" s="26">
        <v>1000</v>
      </c>
      <c r="N294" s="26"/>
      <c r="O294" s="26"/>
      <c r="P294" s="26">
        <f t="shared" si="271"/>
        <v>1000</v>
      </c>
      <c r="Q294" s="26">
        <f t="shared" si="272"/>
        <v>100</v>
      </c>
      <c r="R294" s="90"/>
      <c r="S294" s="90"/>
      <c r="T294" s="90"/>
      <c r="U294" s="90"/>
      <c r="V294" s="90"/>
      <c r="W294" s="90"/>
      <c r="X294" s="90"/>
      <c r="Y294" s="90"/>
    </row>
    <row r="295" spans="1:25" ht="15" customHeight="1" x14ac:dyDescent="0.25">
      <c r="A295" s="53" t="s">
        <v>1</v>
      </c>
      <c r="B295" s="53" t="s">
        <v>1</v>
      </c>
      <c r="C295" s="53" t="s">
        <v>1</v>
      </c>
      <c r="D295" s="53" t="s">
        <v>1</v>
      </c>
      <c r="E295" s="53" t="s">
        <v>1</v>
      </c>
      <c r="F295" s="53" t="s">
        <v>1</v>
      </c>
      <c r="G295" s="53" t="s">
        <v>1</v>
      </c>
      <c r="H295" s="66" t="s">
        <v>182</v>
      </c>
      <c r="I295" s="30">
        <f t="shared" ref="I295:K295" si="294">SUM(I272,I289,I292)</f>
        <v>160210</v>
      </c>
      <c r="J295" s="30">
        <f t="shared" si="294"/>
        <v>160210</v>
      </c>
      <c r="K295" s="30">
        <f t="shared" si="294"/>
        <v>101836</v>
      </c>
      <c r="L295" s="30">
        <f t="shared" si="268"/>
        <v>39453</v>
      </c>
      <c r="M295" s="30">
        <f t="shared" ref="M295" si="295">SUM(M272,M289,M292)</f>
        <v>13853</v>
      </c>
      <c r="N295" s="30">
        <f t="shared" ref="N295:O295" si="296">SUM(N272,N289,N292)</f>
        <v>12800</v>
      </c>
      <c r="O295" s="30">
        <f t="shared" si="296"/>
        <v>12800</v>
      </c>
      <c r="P295" s="30">
        <f t="shared" si="271"/>
        <v>141289</v>
      </c>
      <c r="Q295" s="30">
        <f t="shared" si="272"/>
        <v>88.189875788028218</v>
      </c>
      <c r="R295" s="93"/>
      <c r="S295" s="93"/>
      <c r="T295" s="93"/>
      <c r="U295" s="93"/>
      <c r="V295" s="93"/>
      <c r="W295" s="93"/>
      <c r="X295" s="93"/>
      <c r="Y295" s="93"/>
    </row>
    <row r="296" spans="1:25" ht="15" customHeight="1" thickBot="1" x14ac:dyDescent="0.3">
      <c r="A296" s="53" t="s">
        <v>1</v>
      </c>
      <c r="B296" s="53" t="s">
        <v>1</v>
      </c>
      <c r="C296" s="53" t="s">
        <v>1</v>
      </c>
      <c r="D296" s="53" t="s">
        <v>1</v>
      </c>
      <c r="E296" s="53" t="s">
        <v>1</v>
      </c>
      <c r="F296" s="53" t="s">
        <v>1</v>
      </c>
      <c r="G296" s="53" t="s">
        <v>1</v>
      </c>
      <c r="H296" s="65" t="s">
        <v>76</v>
      </c>
      <c r="I296" s="31"/>
      <c r="J296" s="31"/>
      <c r="K296" s="31">
        <v>0</v>
      </c>
      <c r="L296" s="31"/>
      <c r="M296" s="31"/>
      <c r="N296" s="31"/>
      <c r="O296" s="31"/>
      <c r="P296" s="31"/>
      <c r="Q296" s="31"/>
      <c r="R296" s="94"/>
      <c r="S296" s="94"/>
      <c r="T296" s="94"/>
      <c r="U296" s="94"/>
      <c r="V296" s="94"/>
      <c r="W296" s="94"/>
      <c r="X296" s="94"/>
      <c r="Y296" s="94"/>
    </row>
    <row r="297" spans="1:25" ht="47.25" customHeight="1" thickBot="1" x14ac:dyDescent="0.3">
      <c r="A297" s="110" t="s">
        <v>1</v>
      </c>
      <c r="B297" s="110" t="s">
        <v>1</v>
      </c>
      <c r="C297" s="110" t="s">
        <v>1</v>
      </c>
      <c r="D297" s="110" t="s">
        <v>1</v>
      </c>
      <c r="E297" s="110" t="s">
        <v>1</v>
      </c>
      <c r="F297" s="110" t="s">
        <v>1</v>
      </c>
      <c r="G297" s="110" t="s">
        <v>1</v>
      </c>
      <c r="H297" s="28" t="s">
        <v>77</v>
      </c>
      <c r="I297" s="109" t="s">
        <v>3984</v>
      </c>
      <c r="J297" s="109" t="s">
        <v>11</v>
      </c>
      <c r="K297" s="109" t="s">
        <v>3989</v>
      </c>
      <c r="L297" s="109" t="s">
        <v>3985</v>
      </c>
      <c r="M297" s="109" t="s">
        <v>4027</v>
      </c>
      <c r="N297" s="109" t="s">
        <v>3988</v>
      </c>
      <c r="O297" s="109" t="s">
        <v>3986</v>
      </c>
      <c r="P297" s="109" t="s">
        <v>3987</v>
      </c>
      <c r="Q297" s="109" t="s">
        <v>3695</v>
      </c>
      <c r="R297" s="91"/>
      <c r="S297" s="91"/>
      <c r="T297" s="91"/>
      <c r="U297" s="91"/>
      <c r="V297" s="91"/>
      <c r="W297" s="91"/>
      <c r="X297" s="91"/>
      <c r="Y297" s="91"/>
    </row>
    <row r="298" spans="1:25" ht="15" customHeight="1" x14ac:dyDescent="0.25">
      <c r="A298" s="111"/>
      <c r="B298" s="111"/>
      <c r="C298" s="111"/>
      <c r="D298" s="111"/>
      <c r="E298" s="111"/>
      <c r="F298" s="111"/>
      <c r="G298" s="111"/>
      <c r="H298" s="67" t="s">
        <v>1</v>
      </c>
      <c r="I298" s="29">
        <v>1</v>
      </c>
      <c r="J298" s="29">
        <v>2</v>
      </c>
      <c r="K298" s="29">
        <v>3</v>
      </c>
      <c r="L298" s="29" t="s">
        <v>3478</v>
      </c>
      <c r="M298" s="29">
        <v>5</v>
      </c>
      <c r="N298" s="29">
        <v>6</v>
      </c>
      <c r="O298" s="29">
        <v>7</v>
      </c>
      <c r="P298" s="29" t="s">
        <v>3696</v>
      </c>
      <c r="Q298" s="29">
        <v>9</v>
      </c>
      <c r="R298" s="92"/>
      <c r="S298" s="92"/>
      <c r="T298" s="92"/>
      <c r="U298" s="92"/>
      <c r="V298" s="92"/>
      <c r="W298" s="92"/>
      <c r="X298" s="92"/>
      <c r="Y298" s="92"/>
    </row>
    <row r="299" spans="1:25" ht="15" customHeight="1" x14ac:dyDescent="0.25">
      <c r="A299" s="111"/>
      <c r="B299" s="111"/>
      <c r="C299" s="111"/>
      <c r="D299" s="111"/>
      <c r="E299" s="111"/>
      <c r="F299" s="111"/>
      <c r="G299" s="111"/>
      <c r="H299" s="68" t="s">
        <v>78</v>
      </c>
      <c r="I299" s="32">
        <f t="shared" ref="I299:K299" si="297">SUM(I295)</f>
        <v>160210</v>
      </c>
      <c r="J299" s="32">
        <f t="shared" si="297"/>
        <v>160210</v>
      </c>
      <c r="K299" s="32">
        <f t="shared" si="297"/>
        <v>101836</v>
      </c>
      <c r="L299" s="32">
        <f t="shared" si="268"/>
        <v>39453</v>
      </c>
      <c r="M299" s="32">
        <f t="shared" ref="M299" si="298">SUM(M295)</f>
        <v>13853</v>
      </c>
      <c r="N299" s="32">
        <f t="shared" ref="N299:O299" si="299">SUM(N295)</f>
        <v>12800</v>
      </c>
      <c r="O299" s="32">
        <f t="shared" si="299"/>
        <v>12800</v>
      </c>
      <c r="P299" s="32">
        <f t="shared" si="271"/>
        <v>141289</v>
      </c>
      <c r="Q299" s="32">
        <f t="shared" si="272"/>
        <v>88.189875788028218</v>
      </c>
      <c r="R299" s="90"/>
      <c r="S299" s="90"/>
      <c r="T299" s="90"/>
      <c r="U299" s="90"/>
      <c r="V299" s="90"/>
      <c r="W299" s="90"/>
      <c r="X299" s="90"/>
      <c r="Y299" s="90"/>
    </row>
    <row r="300" spans="1:25" ht="15" customHeight="1" x14ac:dyDescent="0.25">
      <c r="A300" s="111"/>
      <c r="B300" s="111"/>
      <c r="C300" s="111"/>
      <c r="D300" s="111"/>
      <c r="E300" s="111"/>
      <c r="F300" s="111"/>
      <c r="G300" s="111"/>
      <c r="H300" s="69" t="s">
        <v>79</v>
      </c>
      <c r="I300" s="32">
        <f t="shared" ref="I300:K300" si="300">SUM(I299)</f>
        <v>160210</v>
      </c>
      <c r="J300" s="32">
        <f t="shared" si="300"/>
        <v>160210</v>
      </c>
      <c r="K300" s="32">
        <f t="shared" si="300"/>
        <v>101836</v>
      </c>
      <c r="L300" s="32">
        <f t="shared" si="268"/>
        <v>39453</v>
      </c>
      <c r="M300" s="32">
        <f t="shared" ref="M300" si="301">SUM(M299)</f>
        <v>13853</v>
      </c>
      <c r="N300" s="32">
        <f t="shared" ref="N300:O300" si="302">SUM(N299)</f>
        <v>12800</v>
      </c>
      <c r="O300" s="32">
        <f t="shared" si="302"/>
        <v>12800</v>
      </c>
      <c r="P300" s="32">
        <f t="shared" si="271"/>
        <v>141289</v>
      </c>
      <c r="Q300" s="32">
        <f t="shared" si="272"/>
        <v>88.189875788028218</v>
      </c>
      <c r="R300" s="90"/>
      <c r="S300" s="90"/>
      <c r="T300" s="90"/>
      <c r="U300" s="90"/>
      <c r="V300" s="90"/>
      <c r="W300" s="90"/>
      <c r="X300" s="90"/>
      <c r="Y300" s="90"/>
    </row>
    <row r="301" spans="1:25" ht="15" customHeight="1" x14ac:dyDescent="0.25">
      <c r="A301" s="112"/>
      <c r="B301" s="112"/>
      <c r="C301" s="112"/>
      <c r="D301" s="112"/>
      <c r="E301" s="112"/>
      <c r="F301" s="112"/>
      <c r="G301" s="112"/>
      <c r="I301" s="27"/>
      <c r="J301" s="27"/>
      <c r="K301" s="27">
        <v>0</v>
      </c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</row>
    <row r="302" spans="1:25" ht="15" customHeight="1" x14ac:dyDescent="0.25">
      <c r="A302" s="53" t="s">
        <v>1</v>
      </c>
      <c r="B302" s="53" t="s">
        <v>1</v>
      </c>
      <c r="C302" s="53" t="s">
        <v>1</v>
      </c>
      <c r="D302" s="53" t="s">
        <v>1</v>
      </c>
      <c r="E302" s="53" t="s">
        <v>1</v>
      </c>
      <c r="F302" s="53" t="s">
        <v>1</v>
      </c>
      <c r="G302" s="53" t="s">
        <v>1</v>
      </c>
      <c r="H302" s="21" t="s">
        <v>1</v>
      </c>
      <c r="I302" s="33"/>
      <c r="J302" s="33"/>
      <c r="K302" s="33">
        <v>0</v>
      </c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5" customHeight="1" x14ac:dyDescent="0.25">
      <c r="A303" s="53" t="s">
        <v>1</v>
      </c>
      <c r="B303" s="53" t="s">
        <v>1</v>
      </c>
      <c r="C303" s="53" t="s">
        <v>1</v>
      </c>
      <c r="D303" s="53" t="s">
        <v>1</v>
      </c>
      <c r="E303" s="53" t="s">
        <v>1</v>
      </c>
      <c r="F303" s="53" t="s">
        <v>1</v>
      </c>
      <c r="G303" s="53" t="s">
        <v>1</v>
      </c>
      <c r="H303" s="66" t="s">
        <v>183</v>
      </c>
      <c r="I303" s="30">
        <f t="shared" ref="I303:K303" si="303">SUM(I295)</f>
        <v>160210</v>
      </c>
      <c r="J303" s="30">
        <f t="shared" si="303"/>
        <v>160210</v>
      </c>
      <c r="K303" s="30">
        <f t="shared" si="303"/>
        <v>101836</v>
      </c>
      <c r="L303" s="30">
        <f t="shared" si="268"/>
        <v>39453</v>
      </c>
      <c r="M303" s="30">
        <f t="shared" ref="M303" si="304">SUM(M295)</f>
        <v>13853</v>
      </c>
      <c r="N303" s="30">
        <f t="shared" ref="N303:O303" si="305">SUM(N295)</f>
        <v>12800</v>
      </c>
      <c r="O303" s="30">
        <f t="shared" si="305"/>
        <v>12800</v>
      </c>
      <c r="P303" s="30">
        <f t="shared" si="271"/>
        <v>141289</v>
      </c>
      <c r="Q303" s="30">
        <f t="shared" si="272"/>
        <v>88.189875788028218</v>
      </c>
      <c r="R303" s="93"/>
      <c r="S303" s="93"/>
      <c r="T303" s="93"/>
      <c r="U303" s="93"/>
      <c r="V303" s="93"/>
      <c r="W303" s="93"/>
      <c r="X303" s="93"/>
      <c r="Y303" s="93"/>
    </row>
    <row r="304" spans="1:25" ht="15" customHeight="1" x14ac:dyDescent="0.25">
      <c r="A304" s="53" t="s">
        <v>1</v>
      </c>
      <c r="B304" s="53" t="s">
        <v>1</v>
      </c>
      <c r="C304" s="53" t="s">
        <v>1</v>
      </c>
      <c r="D304" s="53" t="s">
        <v>1</v>
      </c>
      <c r="E304" s="53" t="s">
        <v>1</v>
      </c>
      <c r="F304" s="53" t="s">
        <v>1</v>
      </c>
      <c r="G304" s="53" t="s">
        <v>1</v>
      </c>
      <c r="H304" s="65" t="s">
        <v>76</v>
      </c>
      <c r="I304" s="31"/>
      <c r="J304" s="31"/>
      <c r="K304" s="31">
        <v>0</v>
      </c>
      <c r="L304" s="31"/>
      <c r="M304" s="31"/>
      <c r="N304" s="31"/>
      <c r="O304" s="31"/>
      <c r="P304" s="31"/>
      <c r="Q304" s="31"/>
      <c r="R304" s="94"/>
      <c r="S304" s="94"/>
      <c r="T304" s="94"/>
      <c r="U304" s="94"/>
      <c r="V304" s="94"/>
      <c r="W304" s="94"/>
      <c r="X304" s="94"/>
      <c r="Y304" s="94"/>
    </row>
    <row r="305" spans="1:25" ht="15" customHeight="1" x14ac:dyDescent="0.25">
      <c r="A305" s="53" t="s">
        <v>1</v>
      </c>
      <c r="B305" s="53" t="s">
        <v>1</v>
      </c>
      <c r="C305" s="53" t="s">
        <v>1</v>
      </c>
      <c r="D305" s="53" t="s">
        <v>1</v>
      </c>
      <c r="E305" s="53" t="s">
        <v>1</v>
      </c>
      <c r="F305" s="53" t="s">
        <v>1</v>
      </c>
      <c r="G305" s="53" t="s">
        <v>1</v>
      </c>
      <c r="H305" s="70" t="s">
        <v>1</v>
      </c>
      <c r="I305" s="34"/>
      <c r="J305" s="34"/>
      <c r="K305" s="34">
        <v>0</v>
      </c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</row>
    <row r="306" spans="1:25" ht="15" customHeight="1" thickBot="1" x14ac:dyDescent="0.3">
      <c r="A306" s="63" t="s">
        <v>12</v>
      </c>
      <c r="B306" s="63" t="s">
        <v>184</v>
      </c>
      <c r="C306" s="64" t="s">
        <v>1</v>
      </c>
      <c r="D306" s="64" t="s">
        <v>1</v>
      </c>
      <c r="E306" s="65" t="s">
        <v>1</v>
      </c>
      <c r="F306" s="65" t="s">
        <v>1</v>
      </c>
      <c r="G306" s="65" t="s">
        <v>1</v>
      </c>
      <c r="H306" s="65" t="s">
        <v>1</v>
      </c>
      <c r="I306" s="26"/>
      <c r="J306" s="26"/>
      <c r="K306" s="26">
        <v>0</v>
      </c>
      <c r="L306" s="26"/>
      <c r="M306" s="26"/>
      <c r="N306" s="26"/>
      <c r="O306" s="26"/>
      <c r="P306" s="26"/>
      <c r="Q306" s="26"/>
      <c r="R306" s="90"/>
      <c r="S306" s="90"/>
      <c r="T306" s="90"/>
      <c r="U306" s="90"/>
      <c r="V306" s="90"/>
      <c r="W306" s="90"/>
      <c r="X306" s="90"/>
      <c r="Y306" s="90"/>
    </row>
    <row r="307" spans="1:25" ht="45.75" customHeight="1" thickBot="1" x14ac:dyDescent="0.3">
      <c r="A307" s="28" t="s">
        <v>4</v>
      </c>
      <c r="B307" s="28" t="s">
        <v>5</v>
      </c>
      <c r="C307" s="28" t="s">
        <v>6</v>
      </c>
      <c r="D307" s="57" t="s">
        <v>1</v>
      </c>
      <c r="E307" s="28" t="s">
        <v>7</v>
      </c>
      <c r="F307" s="28" t="s">
        <v>8</v>
      </c>
      <c r="G307" s="28" t="s">
        <v>9</v>
      </c>
      <c r="H307" s="28" t="s">
        <v>10</v>
      </c>
      <c r="I307" s="109" t="s">
        <v>3984</v>
      </c>
      <c r="J307" s="109" t="s">
        <v>11</v>
      </c>
      <c r="K307" s="109" t="s">
        <v>3989</v>
      </c>
      <c r="L307" s="109" t="s">
        <v>3985</v>
      </c>
      <c r="M307" s="109" t="s">
        <v>4027</v>
      </c>
      <c r="N307" s="109" t="s">
        <v>3988</v>
      </c>
      <c r="O307" s="109" t="s">
        <v>3986</v>
      </c>
      <c r="P307" s="109" t="s">
        <v>3987</v>
      </c>
      <c r="Q307" s="109" t="s">
        <v>3695</v>
      </c>
      <c r="R307" s="91"/>
      <c r="S307" s="91"/>
      <c r="T307" s="91"/>
      <c r="U307" s="91"/>
      <c r="V307" s="91"/>
      <c r="W307" s="91"/>
      <c r="X307" s="91"/>
      <c r="Y307" s="91"/>
    </row>
    <row r="308" spans="1:25" ht="15" customHeight="1" x14ac:dyDescent="0.25">
      <c r="A308" s="58" t="s">
        <v>1</v>
      </c>
      <c r="B308" s="58" t="s">
        <v>1</v>
      </c>
      <c r="C308" s="58" t="s">
        <v>1</v>
      </c>
      <c r="D308" s="59" t="s">
        <v>1</v>
      </c>
      <c r="E308" s="59" t="s">
        <v>1</v>
      </c>
      <c r="F308" s="60" t="s">
        <v>1</v>
      </c>
      <c r="G308" s="61" t="s">
        <v>1</v>
      </c>
      <c r="H308" s="62" t="s">
        <v>1</v>
      </c>
      <c r="I308" s="29">
        <v>1</v>
      </c>
      <c r="J308" s="29">
        <v>2</v>
      </c>
      <c r="K308" s="29">
        <v>3</v>
      </c>
      <c r="L308" s="29" t="s">
        <v>3478</v>
      </c>
      <c r="M308" s="29">
        <v>5</v>
      </c>
      <c r="N308" s="29">
        <v>6</v>
      </c>
      <c r="O308" s="29">
        <v>7</v>
      </c>
      <c r="P308" s="29" t="s">
        <v>3696</v>
      </c>
      <c r="Q308" s="29">
        <v>9</v>
      </c>
      <c r="R308" s="92"/>
      <c r="S308" s="92"/>
      <c r="T308" s="92"/>
      <c r="U308" s="92"/>
      <c r="V308" s="92"/>
      <c r="W308" s="92"/>
      <c r="X308" s="92"/>
      <c r="Y308" s="92"/>
    </row>
    <row r="309" spans="1:25" ht="15" customHeight="1" x14ac:dyDescent="0.25">
      <c r="A309" s="63" t="s">
        <v>12</v>
      </c>
      <c r="B309" s="63" t="s">
        <v>184</v>
      </c>
      <c r="C309" s="64" t="s">
        <v>13</v>
      </c>
      <c r="D309" s="64" t="s">
        <v>185</v>
      </c>
      <c r="E309" s="65" t="s">
        <v>1</v>
      </c>
      <c r="F309" s="65" t="s">
        <v>1</v>
      </c>
      <c r="G309" s="65" t="s">
        <v>1</v>
      </c>
      <c r="H309" s="65" t="s">
        <v>186</v>
      </c>
      <c r="I309" s="26">
        <v>0</v>
      </c>
      <c r="J309" s="26" t="s">
        <v>1</v>
      </c>
      <c r="K309" s="26">
        <v>0</v>
      </c>
      <c r="L309" s="26"/>
      <c r="M309" s="26"/>
      <c r="N309" s="26"/>
      <c r="O309" s="26"/>
      <c r="P309" s="26"/>
      <c r="Q309" s="26"/>
      <c r="R309" s="90"/>
      <c r="S309" s="90"/>
      <c r="T309" s="90"/>
      <c r="U309" s="90"/>
      <c r="V309" s="90"/>
      <c r="W309" s="90"/>
      <c r="X309" s="90"/>
      <c r="Y309" s="90"/>
    </row>
    <row r="310" spans="1:25" ht="22.5" customHeight="1" x14ac:dyDescent="0.25">
      <c r="A310" s="63" t="s">
        <v>1</v>
      </c>
      <c r="B310" s="63" t="s">
        <v>1</v>
      </c>
      <c r="C310" s="63" t="s">
        <v>1</v>
      </c>
      <c r="D310" s="65" t="s">
        <v>1</v>
      </c>
      <c r="E310" s="65" t="s">
        <v>1</v>
      </c>
      <c r="F310" s="65" t="s">
        <v>1</v>
      </c>
      <c r="G310" s="65" t="s">
        <v>1</v>
      </c>
      <c r="H310" s="66" t="s">
        <v>15</v>
      </c>
      <c r="I310" s="30">
        <f t="shared" ref="I310:K310" si="306">SUM(I311,I318,I320)</f>
        <v>208536</v>
      </c>
      <c r="J310" s="30">
        <f t="shared" si="306"/>
        <v>208536</v>
      </c>
      <c r="K310" s="30">
        <f t="shared" si="306"/>
        <v>117092</v>
      </c>
      <c r="L310" s="30">
        <f t="shared" si="268"/>
        <v>43365</v>
      </c>
      <c r="M310" s="30">
        <f t="shared" ref="M310" si="307">SUM(M311,M318,M320)</f>
        <v>14455</v>
      </c>
      <c r="N310" s="30">
        <f t="shared" ref="N310:O310" si="308">SUM(N311,N318,N320)</f>
        <v>14455</v>
      </c>
      <c r="O310" s="30">
        <f t="shared" si="308"/>
        <v>14455</v>
      </c>
      <c r="P310" s="30">
        <f t="shared" si="271"/>
        <v>160457</v>
      </c>
      <c r="Q310" s="30">
        <f t="shared" si="272"/>
        <v>76.944508382245743</v>
      </c>
      <c r="R310" s="93"/>
      <c r="S310" s="93"/>
      <c r="T310" s="93"/>
      <c r="U310" s="93"/>
      <c r="V310" s="93"/>
      <c r="W310" s="93"/>
      <c r="X310" s="93"/>
      <c r="Y310" s="93"/>
    </row>
    <row r="311" spans="1:25" ht="15" customHeight="1" x14ac:dyDescent="0.25">
      <c r="A311" s="63" t="s">
        <v>12</v>
      </c>
      <c r="B311" s="63" t="s">
        <v>184</v>
      </c>
      <c r="C311" s="63" t="s">
        <v>13</v>
      </c>
      <c r="D311" s="63" t="s">
        <v>185</v>
      </c>
      <c r="E311" s="65" t="s">
        <v>16</v>
      </c>
      <c r="F311" s="65" t="s">
        <v>1</v>
      </c>
      <c r="G311" s="65" t="s">
        <v>1</v>
      </c>
      <c r="H311" s="65" t="s">
        <v>17</v>
      </c>
      <c r="I311" s="31">
        <f t="shared" ref="I311:K311" si="309">SUM(I312:I313)</f>
        <v>177302</v>
      </c>
      <c r="J311" s="31">
        <f t="shared" si="309"/>
        <v>177302</v>
      </c>
      <c r="K311" s="31">
        <f t="shared" si="309"/>
        <v>94375</v>
      </c>
      <c r="L311" s="31">
        <f t="shared" si="268"/>
        <v>39645</v>
      </c>
      <c r="M311" s="31">
        <f t="shared" ref="M311" si="310">SUM(M312:M313)</f>
        <v>13215</v>
      </c>
      <c r="N311" s="31">
        <f t="shared" ref="N311:O311" si="311">SUM(N312:N313)</f>
        <v>13215</v>
      </c>
      <c r="O311" s="31">
        <f t="shared" si="311"/>
        <v>13215</v>
      </c>
      <c r="P311" s="31">
        <f t="shared" si="271"/>
        <v>134020</v>
      </c>
      <c r="Q311" s="31">
        <f t="shared" si="272"/>
        <v>75.588543840453013</v>
      </c>
      <c r="R311" s="94"/>
      <c r="S311" s="94"/>
      <c r="T311" s="94"/>
      <c r="U311" s="94"/>
      <c r="V311" s="94"/>
      <c r="W311" s="94"/>
      <c r="X311" s="94"/>
      <c r="Y311" s="94"/>
    </row>
    <row r="312" spans="1:25" ht="15" customHeight="1" x14ac:dyDescent="0.25">
      <c r="A312" s="64" t="s">
        <v>12</v>
      </c>
      <c r="B312" s="64" t="s">
        <v>184</v>
      </c>
      <c r="C312" s="64" t="s">
        <v>13</v>
      </c>
      <c r="D312" s="64" t="s">
        <v>185</v>
      </c>
      <c r="E312" s="20" t="s">
        <v>19</v>
      </c>
      <c r="F312" s="64"/>
      <c r="G312" s="53" t="s">
        <v>20</v>
      </c>
      <c r="H312" s="53" t="s">
        <v>18</v>
      </c>
      <c r="I312" s="26">
        <v>157970</v>
      </c>
      <c r="J312" s="26">
        <v>157970</v>
      </c>
      <c r="K312" s="26">
        <v>82000</v>
      </c>
      <c r="L312" s="26">
        <f t="shared" si="268"/>
        <v>36000</v>
      </c>
      <c r="M312" s="26">
        <v>12000</v>
      </c>
      <c r="N312" s="26">
        <v>12000</v>
      </c>
      <c r="O312" s="26">
        <v>12000</v>
      </c>
      <c r="P312" s="26">
        <f t="shared" si="271"/>
        <v>118000</v>
      </c>
      <c r="Q312" s="26">
        <f t="shared" si="272"/>
        <v>74.697727416598099</v>
      </c>
      <c r="R312" s="90"/>
      <c r="S312" s="90"/>
      <c r="T312" s="90"/>
      <c r="U312" s="90"/>
      <c r="V312" s="90"/>
      <c r="W312" s="90"/>
      <c r="X312" s="90"/>
      <c r="Y312" s="90"/>
    </row>
    <row r="313" spans="1:25" ht="15" customHeight="1" x14ac:dyDescent="0.25">
      <c r="A313" s="63" t="s">
        <v>12</v>
      </c>
      <c r="B313" s="63" t="s">
        <v>184</v>
      </c>
      <c r="C313" s="63" t="s">
        <v>13</v>
      </c>
      <c r="D313" s="63" t="s">
        <v>185</v>
      </c>
      <c r="E313" s="63" t="s">
        <v>21</v>
      </c>
      <c r="F313" s="64" t="s">
        <v>1</v>
      </c>
      <c r="G313" s="53" t="s">
        <v>1</v>
      </c>
      <c r="H313" s="65" t="s">
        <v>22</v>
      </c>
      <c r="I313" s="31">
        <f t="shared" ref="I313:K313" si="312">SUM(I314:I317)</f>
        <v>19332</v>
      </c>
      <c r="J313" s="31">
        <f t="shared" si="312"/>
        <v>19332</v>
      </c>
      <c r="K313" s="31">
        <f t="shared" si="312"/>
        <v>12375</v>
      </c>
      <c r="L313" s="31">
        <f t="shared" si="268"/>
        <v>3645</v>
      </c>
      <c r="M313" s="31">
        <f t="shared" ref="M313" si="313">SUM(M314:M317)</f>
        <v>1215</v>
      </c>
      <c r="N313" s="31">
        <f t="shared" ref="N313:O313" si="314">SUM(N314:N317)</f>
        <v>1215</v>
      </c>
      <c r="O313" s="31">
        <f t="shared" si="314"/>
        <v>1215</v>
      </c>
      <c r="P313" s="31">
        <f t="shared" si="271"/>
        <v>16020</v>
      </c>
      <c r="Q313" s="31">
        <f t="shared" si="272"/>
        <v>82.86778398510242</v>
      </c>
      <c r="R313" s="94"/>
      <c r="S313" s="94"/>
      <c r="T313" s="94"/>
      <c r="U313" s="94"/>
      <c r="V313" s="94"/>
      <c r="W313" s="94"/>
      <c r="X313" s="94"/>
      <c r="Y313" s="94"/>
    </row>
    <row r="314" spans="1:25" ht="15" customHeight="1" x14ac:dyDescent="0.25">
      <c r="A314" s="64" t="s">
        <v>12</v>
      </c>
      <c r="B314" s="64" t="s">
        <v>184</v>
      </c>
      <c r="C314" s="64" t="s">
        <v>13</v>
      </c>
      <c r="D314" s="64" t="s">
        <v>185</v>
      </c>
      <c r="E314" s="20" t="s">
        <v>23</v>
      </c>
      <c r="F314" s="64" t="s">
        <v>187</v>
      </c>
      <c r="G314" s="53" t="s">
        <v>20</v>
      </c>
      <c r="H314" s="53" t="s">
        <v>85</v>
      </c>
      <c r="I314" s="26">
        <v>3200</v>
      </c>
      <c r="J314" s="26">
        <v>3200</v>
      </c>
      <c r="K314" s="26">
        <v>1643</v>
      </c>
      <c r="L314" s="26">
        <f t="shared" si="268"/>
        <v>645</v>
      </c>
      <c r="M314" s="26">
        <v>215</v>
      </c>
      <c r="N314" s="26">
        <v>215</v>
      </c>
      <c r="O314" s="26">
        <v>215</v>
      </c>
      <c r="P314" s="26">
        <f t="shared" si="271"/>
        <v>2288</v>
      </c>
      <c r="Q314" s="26">
        <f t="shared" si="272"/>
        <v>71.5</v>
      </c>
      <c r="R314" s="90"/>
      <c r="S314" s="90"/>
      <c r="T314" s="90"/>
      <c r="U314" s="90"/>
      <c r="V314" s="90"/>
      <c r="W314" s="90"/>
      <c r="X314" s="90"/>
      <c r="Y314" s="90"/>
    </row>
    <row r="315" spans="1:25" ht="15" customHeight="1" x14ac:dyDescent="0.25">
      <c r="A315" s="64" t="s">
        <v>12</v>
      </c>
      <c r="B315" s="64" t="s">
        <v>184</v>
      </c>
      <c r="C315" s="64" t="s">
        <v>13</v>
      </c>
      <c r="D315" s="64" t="s">
        <v>185</v>
      </c>
      <c r="E315" s="20" t="s">
        <v>23</v>
      </c>
      <c r="F315" s="64" t="s">
        <v>188</v>
      </c>
      <c r="G315" s="53" t="s">
        <v>20</v>
      </c>
      <c r="H315" s="53" t="s">
        <v>25</v>
      </c>
      <c r="I315" s="26">
        <v>10600</v>
      </c>
      <c r="J315" s="26">
        <v>10600</v>
      </c>
      <c r="K315" s="26">
        <v>5200</v>
      </c>
      <c r="L315" s="26">
        <f t="shared" si="268"/>
        <v>3000</v>
      </c>
      <c r="M315" s="26">
        <v>1000</v>
      </c>
      <c r="N315" s="26">
        <v>1000</v>
      </c>
      <c r="O315" s="26">
        <v>1000</v>
      </c>
      <c r="P315" s="26">
        <f t="shared" si="271"/>
        <v>8200</v>
      </c>
      <c r="Q315" s="26">
        <f t="shared" si="272"/>
        <v>77.358490566037744</v>
      </c>
      <c r="R315" s="90"/>
      <c r="S315" s="90"/>
      <c r="T315" s="90"/>
      <c r="U315" s="90"/>
      <c r="V315" s="90"/>
      <c r="W315" s="90"/>
      <c r="X315" s="90"/>
      <c r="Y315" s="90"/>
    </row>
    <row r="316" spans="1:25" ht="15" customHeight="1" x14ac:dyDescent="0.25">
      <c r="A316" s="64" t="s">
        <v>12</v>
      </c>
      <c r="B316" s="64" t="s">
        <v>184</v>
      </c>
      <c r="C316" s="64" t="s">
        <v>13</v>
      </c>
      <c r="D316" s="64" t="s">
        <v>185</v>
      </c>
      <c r="E316" s="20" t="s">
        <v>23</v>
      </c>
      <c r="F316" s="64" t="s">
        <v>189</v>
      </c>
      <c r="G316" s="53" t="s">
        <v>20</v>
      </c>
      <c r="H316" s="53" t="s">
        <v>27</v>
      </c>
      <c r="I316" s="26">
        <v>1832</v>
      </c>
      <c r="J316" s="26">
        <v>1832</v>
      </c>
      <c r="K316" s="26">
        <v>1832</v>
      </c>
      <c r="L316" s="26">
        <f t="shared" si="268"/>
        <v>0</v>
      </c>
      <c r="M316" s="26"/>
      <c r="N316" s="26"/>
      <c r="O316" s="26"/>
      <c r="P316" s="26">
        <f t="shared" si="271"/>
        <v>1832</v>
      </c>
      <c r="Q316" s="26">
        <f t="shared" si="272"/>
        <v>100</v>
      </c>
      <c r="R316" s="90"/>
      <c r="S316" s="90"/>
      <c r="T316" s="90"/>
      <c r="U316" s="90"/>
      <c r="V316" s="90"/>
      <c r="W316" s="90"/>
      <c r="X316" s="90"/>
      <c r="Y316" s="90"/>
    </row>
    <row r="317" spans="1:25" ht="15" customHeight="1" x14ac:dyDescent="0.25">
      <c r="A317" s="64" t="s">
        <v>12</v>
      </c>
      <c r="B317" s="64" t="s">
        <v>184</v>
      </c>
      <c r="C317" s="64" t="s">
        <v>13</v>
      </c>
      <c r="D317" s="64" t="s">
        <v>185</v>
      </c>
      <c r="E317" s="20" t="s">
        <v>23</v>
      </c>
      <c r="F317" s="64" t="s">
        <v>190</v>
      </c>
      <c r="G317" s="53" t="s">
        <v>20</v>
      </c>
      <c r="H317" s="53" t="s">
        <v>29</v>
      </c>
      <c r="I317" s="26">
        <v>3700</v>
      </c>
      <c r="J317" s="26">
        <v>3700</v>
      </c>
      <c r="K317" s="26">
        <v>3700</v>
      </c>
      <c r="L317" s="26">
        <f t="shared" si="268"/>
        <v>0</v>
      </c>
      <c r="M317" s="26"/>
      <c r="N317" s="26"/>
      <c r="O317" s="26"/>
      <c r="P317" s="26">
        <f t="shared" si="271"/>
        <v>3700</v>
      </c>
      <c r="Q317" s="26">
        <f t="shared" si="272"/>
        <v>100</v>
      </c>
      <c r="R317" s="90"/>
      <c r="S317" s="90"/>
      <c r="T317" s="90"/>
      <c r="U317" s="90"/>
      <c r="V317" s="90"/>
      <c r="W317" s="90"/>
      <c r="X317" s="90"/>
      <c r="Y317" s="90"/>
    </row>
    <row r="318" spans="1:25" ht="15" customHeight="1" x14ac:dyDescent="0.25">
      <c r="A318" s="63" t="s">
        <v>12</v>
      </c>
      <c r="B318" s="63" t="s">
        <v>184</v>
      </c>
      <c r="C318" s="63" t="s">
        <v>13</v>
      </c>
      <c r="D318" s="63" t="s">
        <v>185</v>
      </c>
      <c r="E318" s="65" t="s">
        <v>30</v>
      </c>
      <c r="F318" s="65" t="s">
        <v>1</v>
      </c>
      <c r="G318" s="65" t="s">
        <v>1</v>
      </c>
      <c r="H318" s="65" t="s">
        <v>31</v>
      </c>
      <c r="I318" s="31">
        <f t="shared" ref="I318:K318" si="315">SUM(I319)</f>
        <v>16587</v>
      </c>
      <c r="J318" s="31">
        <f t="shared" si="315"/>
        <v>16587</v>
      </c>
      <c r="K318" s="31">
        <f t="shared" si="315"/>
        <v>8400</v>
      </c>
      <c r="L318" s="31">
        <f t="shared" si="268"/>
        <v>3600</v>
      </c>
      <c r="M318" s="31">
        <f t="shared" ref="M318" si="316">SUM(M319)</f>
        <v>1200</v>
      </c>
      <c r="N318" s="31">
        <f t="shared" ref="N318:O318" si="317">SUM(N319)</f>
        <v>1200</v>
      </c>
      <c r="O318" s="31">
        <f t="shared" si="317"/>
        <v>1200</v>
      </c>
      <c r="P318" s="31">
        <f t="shared" si="271"/>
        <v>12000</v>
      </c>
      <c r="Q318" s="31">
        <f t="shared" si="272"/>
        <v>72.345812986073426</v>
      </c>
      <c r="R318" s="94"/>
      <c r="S318" s="94"/>
      <c r="T318" s="94"/>
      <c r="U318" s="94"/>
      <c r="V318" s="94"/>
      <c r="W318" s="94"/>
      <c r="X318" s="94"/>
      <c r="Y318" s="94"/>
    </row>
    <row r="319" spans="1:25" ht="15" customHeight="1" x14ac:dyDescent="0.25">
      <c r="A319" s="64" t="s">
        <v>12</v>
      </c>
      <c r="B319" s="64" t="s">
        <v>184</v>
      </c>
      <c r="C319" s="64" t="s">
        <v>13</v>
      </c>
      <c r="D319" s="64" t="s">
        <v>185</v>
      </c>
      <c r="E319" s="20" t="s">
        <v>33</v>
      </c>
      <c r="F319" s="64"/>
      <c r="G319" s="53" t="s">
        <v>20</v>
      </c>
      <c r="H319" s="53" t="s">
        <v>32</v>
      </c>
      <c r="I319" s="26">
        <v>16587</v>
      </c>
      <c r="J319" s="26">
        <v>16587</v>
      </c>
      <c r="K319" s="26">
        <v>8400</v>
      </c>
      <c r="L319" s="26">
        <f t="shared" si="268"/>
        <v>3600</v>
      </c>
      <c r="M319" s="26">
        <v>1200</v>
      </c>
      <c r="N319" s="26">
        <v>1200</v>
      </c>
      <c r="O319" s="26">
        <v>1200</v>
      </c>
      <c r="P319" s="26">
        <f t="shared" si="271"/>
        <v>12000</v>
      </c>
      <c r="Q319" s="26">
        <f t="shared" si="272"/>
        <v>72.345812986073426</v>
      </c>
      <c r="R319" s="90"/>
      <c r="S319" s="90"/>
      <c r="T319" s="90"/>
      <c r="U319" s="90"/>
      <c r="V319" s="90"/>
      <c r="W319" s="90"/>
      <c r="X319" s="90"/>
      <c r="Y319" s="90"/>
    </row>
    <row r="320" spans="1:25" ht="15" customHeight="1" x14ac:dyDescent="0.25">
      <c r="A320" s="63" t="s">
        <v>12</v>
      </c>
      <c r="B320" s="63" t="s">
        <v>184</v>
      </c>
      <c r="C320" s="63" t="s">
        <v>13</v>
      </c>
      <c r="D320" s="63" t="s">
        <v>185</v>
      </c>
      <c r="E320" s="65" t="s">
        <v>34</v>
      </c>
      <c r="F320" s="65" t="s">
        <v>1</v>
      </c>
      <c r="G320" s="65" t="s">
        <v>1</v>
      </c>
      <c r="H320" s="65" t="s">
        <v>35</v>
      </c>
      <c r="I320" s="31">
        <f t="shared" ref="I320:K320" si="318">SUM(I321:I322)</f>
        <v>14647</v>
      </c>
      <c r="J320" s="31">
        <f t="shared" si="318"/>
        <v>14647</v>
      </c>
      <c r="K320" s="31">
        <f t="shared" si="318"/>
        <v>14317</v>
      </c>
      <c r="L320" s="31">
        <f t="shared" si="268"/>
        <v>120</v>
      </c>
      <c r="M320" s="31">
        <f t="shared" ref="M320" si="319">SUM(M321:M322)</f>
        <v>40</v>
      </c>
      <c r="N320" s="31">
        <f t="shared" ref="N320:O320" si="320">SUM(N321:N322)</f>
        <v>40</v>
      </c>
      <c r="O320" s="31">
        <f t="shared" si="320"/>
        <v>40</v>
      </c>
      <c r="P320" s="31">
        <f t="shared" si="271"/>
        <v>14437</v>
      </c>
      <c r="Q320" s="31">
        <f t="shared" si="272"/>
        <v>98.566259302246195</v>
      </c>
      <c r="R320" s="94"/>
      <c r="S320" s="94"/>
      <c r="T320" s="94"/>
      <c r="U320" s="94"/>
      <c r="V320" s="94"/>
      <c r="W320" s="94"/>
      <c r="X320" s="94"/>
      <c r="Y320" s="94"/>
    </row>
    <row r="321" spans="1:25" ht="15" customHeight="1" x14ac:dyDescent="0.25">
      <c r="A321" s="64" t="s">
        <v>12</v>
      </c>
      <c r="B321" s="64" t="s">
        <v>184</v>
      </c>
      <c r="C321" s="64" t="s">
        <v>13</v>
      </c>
      <c r="D321" s="64" t="s">
        <v>185</v>
      </c>
      <c r="E321" s="20" t="s">
        <v>38</v>
      </c>
      <c r="F321" s="64"/>
      <c r="G321" s="53" t="s">
        <v>20</v>
      </c>
      <c r="H321" s="53" t="s">
        <v>37</v>
      </c>
      <c r="I321" s="26">
        <v>300</v>
      </c>
      <c r="J321" s="26">
        <v>300</v>
      </c>
      <c r="K321" s="26">
        <v>300</v>
      </c>
      <c r="L321" s="26">
        <f t="shared" si="268"/>
        <v>0</v>
      </c>
      <c r="M321" s="26"/>
      <c r="N321" s="26"/>
      <c r="O321" s="26"/>
      <c r="P321" s="26">
        <f t="shared" si="271"/>
        <v>300</v>
      </c>
      <c r="Q321" s="26">
        <f t="shared" si="272"/>
        <v>100</v>
      </c>
      <c r="R321" s="90"/>
      <c r="S321" s="90"/>
      <c r="T321" s="90"/>
      <c r="U321" s="90"/>
      <c r="V321" s="90"/>
      <c r="W321" s="90"/>
      <c r="X321" s="90"/>
      <c r="Y321" s="90"/>
    </row>
    <row r="322" spans="1:25" ht="15" customHeight="1" x14ac:dyDescent="0.25">
      <c r="A322" s="63" t="s">
        <v>12</v>
      </c>
      <c r="B322" s="63" t="s">
        <v>184</v>
      </c>
      <c r="C322" s="63" t="s">
        <v>13</v>
      </c>
      <c r="D322" s="63" t="s">
        <v>185</v>
      </c>
      <c r="E322" s="63" t="s">
        <v>39</v>
      </c>
      <c r="F322" s="64" t="s">
        <v>1</v>
      </c>
      <c r="G322" s="53" t="s">
        <v>1</v>
      </c>
      <c r="H322" s="65" t="s">
        <v>40</v>
      </c>
      <c r="I322" s="31">
        <f t="shared" ref="I322:K322" si="321">SUM(I323:I325)</f>
        <v>14347</v>
      </c>
      <c r="J322" s="31">
        <f t="shared" si="321"/>
        <v>14347</v>
      </c>
      <c r="K322" s="31">
        <f t="shared" si="321"/>
        <v>14017</v>
      </c>
      <c r="L322" s="31">
        <f t="shared" si="268"/>
        <v>120</v>
      </c>
      <c r="M322" s="31">
        <f t="shared" ref="M322" si="322">SUM(M323:M325)</f>
        <v>40</v>
      </c>
      <c r="N322" s="31">
        <f t="shared" ref="N322:O322" si="323">SUM(N323:N325)</f>
        <v>40</v>
      </c>
      <c r="O322" s="31">
        <f t="shared" si="323"/>
        <v>40</v>
      </c>
      <c r="P322" s="31">
        <f t="shared" si="271"/>
        <v>14137</v>
      </c>
      <c r="Q322" s="31">
        <f t="shared" si="272"/>
        <v>98.536279361539002</v>
      </c>
      <c r="R322" s="94"/>
      <c r="S322" s="94"/>
      <c r="T322" s="94"/>
      <c r="U322" s="94"/>
      <c r="V322" s="94"/>
      <c r="W322" s="94"/>
      <c r="X322" s="94"/>
      <c r="Y322" s="94"/>
    </row>
    <row r="323" spans="1:25" ht="15" customHeight="1" x14ac:dyDescent="0.25">
      <c r="A323" s="64" t="s">
        <v>12</v>
      </c>
      <c r="B323" s="64" t="s">
        <v>184</v>
      </c>
      <c r="C323" s="64" t="s">
        <v>13</v>
      </c>
      <c r="D323" s="64" t="s">
        <v>185</v>
      </c>
      <c r="E323" s="20" t="s">
        <v>41</v>
      </c>
      <c r="F323" s="64"/>
      <c r="G323" s="53" t="s">
        <v>20</v>
      </c>
      <c r="H323" s="53" t="s">
        <v>40</v>
      </c>
      <c r="I323" s="26">
        <v>13747</v>
      </c>
      <c r="J323" s="26">
        <v>13747</v>
      </c>
      <c r="K323" s="26">
        <v>13747</v>
      </c>
      <c r="L323" s="26">
        <f t="shared" si="268"/>
        <v>0</v>
      </c>
      <c r="M323" s="26"/>
      <c r="N323" s="26"/>
      <c r="O323" s="26"/>
      <c r="P323" s="26">
        <f t="shared" si="271"/>
        <v>13747</v>
      </c>
      <c r="Q323" s="26">
        <f t="shared" si="272"/>
        <v>100</v>
      </c>
      <c r="R323" s="90"/>
      <c r="S323" s="90"/>
      <c r="T323" s="90"/>
      <c r="U323" s="90"/>
      <c r="V323" s="90"/>
      <c r="W323" s="90"/>
      <c r="X323" s="90"/>
      <c r="Y323" s="90"/>
    </row>
    <row r="324" spans="1:25" ht="15" customHeight="1" x14ac:dyDescent="0.25">
      <c r="A324" s="64" t="s">
        <v>12</v>
      </c>
      <c r="B324" s="64" t="s">
        <v>184</v>
      </c>
      <c r="C324" s="64" t="s">
        <v>13</v>
      </c>
      <c r="D324" s="64" t="s">
        <v>185</v>
      </c>
      <c r="E324" s="20" t="s">
        <v>41</v>
      </c>
      <c r="F324" s="64" t="s">
        <v>191</v>
      </c>
      <c r="G324" s="53" t="s">
        <v>20</v>
      </c>
      <c r="H324" s="53" t="s">
        <v>49</v>
      </c>
      <c r="I324" s="26">
        <v>500</v>
      </c>
      <c r="J324" s="26">
        <v>500</v>
      </c>
      <c r="K324" s="26">
        <v>270</v>
      </c>
      <c r="L324" s="26">
        <f t="shared" si="268"/>
        <v>120</v>
      </c>
      <c r="M324" s="26">
        <v>40</v>
      </c>
      <c r="N324" s="26">
        <v>40</v>
      </c>
      <c r="O324" s="26">
        <v>40</v>
      </c>
      <c r="P324" s="26">
        <f t="shared" si="271"/>
        <v>390</v>
      </c>
      <c r="Q324" s="26">
        <f t="shared" si="272"/>
        <v>78</v>
      </c>
      <c r="R324" s="90"/>
      <c r="S324" s="90"/>
      <c r="T324" s="90"/>
      <c r="U324" s="90"/>
      <c r="V324" s="90"/>
      <c r="W324" s="90"/>
      <c r="X324" s="90"/>
      <c r="Y324" s="90"/>
    </row>
    <row r="325" spans="1:25" ht="22.5" customHeight="1" x14ac:dyDescent="0.25">
      <c r="A325" s="64" t="s">
        <v>12</v>
      </c>
      <c r="B325" s="64" t="s">
        <v>184</v>
      </c>
      <c r="C325" s="64" t="s">
        <v>13</v>
      </c>
      <c r="D325" s="64" t="s">
        <v>185</v>
      </c>
      <c r="E325" s="20" t="s">
        <v>41</v>
      </c>
      <c r="F325" s="64" t="s">
        <v>192</v>
      </c>
      <c r="G325" s="53" t="s">
        <v>20</v>
      </c>
      <c r="H325" s="53" t="s">
        <v>55</v>
      </c>
      <c r="I325" s="26">
        <v>100</v>
      </c>
      <c r="J325" s="26">
        <v>100</v>
      </c>
      <c r="K325" s="26">
        <v>0</v>
      </c>
      <c r="L325" s="26">
        <f t="shared" si="268"/>
        <v>0</v>
      </c>
      <c r="M325" s="26"/>
      <c r="N325" s="26"/>
      <c r="O325" s="26"/>
      <c r="P325" s="26">
        <f t="shared" si="271"/>
        <v>0</v>
      </c>
      <c r="Q325" s="26">
        <f t="shared" si="272"/>
        <v>0</v>
      </c>
      <c r="R325" s="90"/>
      <c r="S325" s="90"/>
      <c r="T325" s="90"/>
      <c r="U325" s="90"/>
      <c r="V325" s="90"/>
      <c r="W325" s="90"/>
      <c r="X325" s="90"/>
      <c r="Y325" s="90"/>
    </row>
    <row r="326" spans="1:25" ht="22.5" customHeight="1" x14ac:dyDescent="0.25">
      <c r="A326" s="63" t="s">
        <v>1</v>
      </c>
      <c r="B326" s="63" t="s">
        <v>1</v>
      </c>
      <c r="C326" s="63" t="s">
        <v>1</v>
      </c>
      <c r="D326" s="65" t="s">
        <v>1</v>
      </c>
      <c r="E326" s="65" t="s">
        <v>1</v>
      </c>
      <c r="F326" s="65" t="s">
        <v>1</v>
      </c>
      <c r="G326" s="65" t="s">
        <v>1</v>
      </c>
      <c r="H326" s="66" t="s">
        <v>56</v>
      </c>
      <c r="I326" s="30">
        <f t="shared" ref="I326:K327" si="324">SUM(I327)</f>
        <v>100</v>
      </c>
      <c r="J326" s="30">
        <f t="shared" si="324"/>
        <v>100</v>
      </c>
      <c r="K326" s="30">
        <f t="shared" si="324"/>
        <v>0</v>
      </c>
      <c r="L326" s="30">
        <f t="shared" si="268"/>
        <v>0</v>
      </c>
      <c r="M326" s="30">
        <f t="shared" ref="M326:M327" si="325">SUM(M327)</f>
        <v>0</v>
      </c>
      <c r="N326" s="30">
        <f t="shared" ref="N326:O327" si="326">SUM(N327)</f>
        <v>0</v>
      </c>
      <c r="O326" s="30">
        <f t="shared" si="326"/>
        <v>0</v>
      </c>
      <c r="P326" s="30">
        <f t="shared" si="271"/>
        <v>0</v>
      </c>
      <c r="Q326" s="30">
        <f t="shared" si="272"/>
        <v>0</v>
      </c>
      <c r="R326" s="93"/>
      <c r="S326" s="93"/>
      <c r="T326" s="93"/>
      <c r="U326" s="93"/>
      <c r="V326" s="93"/>
      <c r="W326" s="93"/>
      <c r="X326" s="93"/>
      <c r="Y326" s="93"/>
    </row>
    <row r="327" spans="1:25" ht="15" customHeight="1" x14ac:dyDescent="0.25">
      <c r="A327" s="63" t="s">
        <v>12</v>
      </c>
      <c r="B327" s="63" t="s">
        <v>184</v>
      </c>
      <c r="C327" s="63" t="s">
        <v>13</v>
      </c>
      <c r="D327" s="63" t="s">
        <v>185</v>
      </c>
      <c r="E327" s="65" t="s">
        <v>57</v>
      </c>
      <c r="F327" s="65" t="s">
        <v>1</v>
      </c>
      <c r="G327" s="65" t="s">
        <v>1</v>
      </c>
      <c r="H327" s="65" t="s">
        <v>58</v>
      </c>
      <c r="I327" s="31">
        <f t="shared" si="324"/>
        <v>100</v>
      </c>
      <c r="J327" s="31">
        <f t="shared" si="324"/>
        <v>100</v>
      </c>
      <c r="K327" s="31">
        <f t="shared" si="324"/>
        <v>0</v>
      </c>
      <c r="L327" s="31">
        <f t="shared" si="268"/>
        <v>0</v>
      </c>
      <c r="M327" s="31">
        <f t="shared" si="325"/>
        <v>0</v>
      </c>
      <c r="N327" s="31">
        <f t="shared" si="326"/>
        <v>0</v>
      </c>
      <c r="O327" s="31">
        <f t="shared" si="326"/>
        <v>0</v>
      </c>
      <c r="P327" s="31">
        <f t="shared" si="271"/>
        <v>0</v>
      </c>
      <c r="Q327" s="31">
        <f t="shared" si="272"/>
        <v>0</v>
      </c>
      <c r="R327" s="94"/>
      <c r="S327" s="94"/>
      <c r="T327" s="94"/>
      <c r="U327" s="94"/>
      <c r="V327" s="94"/>
      <c r="W327" s="94"/>
      <c r="X327" s="94"/>
      <c r="Y327" s="94"/>
    </row>
    <row r="328" spans="1:25" ht="15" customHeight="1" x14ac:dyDescent="0.25">
      <c r="A328" s="64" t="s">
        <v>12</v>
      </c>
      <c r="B328" s="64" t="s">
        <v>184</v>
      </c>
      <c r="C328" s="64" t="s">
        <v>13</v>
      </c>
      <c r="D328" s="64" t="s">
        <v>185</v>
      </c>
      <c r="E328" s="20" t="s">
        <v>68</v>
      </c>
      <c r="F328" s="64"/>
      <c r="G328" s="53" t="s">
        <v>20</v>
      </c>
      <c r="H328" s="53" t="s">
        <v>67</v>
      </c>
      <c r="I328" s="26">
        <v>100</v>
      </c>
      <c r="J328" s="26">
        <v>100</v>
      </c>
      <c r="K328" s="26">
        <v>0</v>
      </c>
      <c r="L328" s="26">
        <f t="shared" si="268"/>
        <v>0</v>
      </c>
      <c r="M328" s="26"/>
      <c r="N328" s="26"/>
      <c r="O328" s="26"/>
      <c r="P328" s="26">
        <f t="shared" si="271"/>
        <v>0</v>
      </c>
      <c r="Q328" s="26">
        <f t="shared" si="272"/>
        <v>0</v>
      </c>
      <c r="R328" s="90"/>
      <c r="S328" s="90"/>
      <c r="T328" s="90"/>
      <c r="U328" s="90"/>
      <c r="V328" s="90"/>
      <c r="W328" s="90"/>
      <c r="X328" s="90"/>
      <c r="Y328" s="90"/>
    </row>
    <row r="329" spans="1:25" ht="22.5" customHeight="1" x14ac:dyDescent="0.25">
      <c r="A329" s="63" t="s">
        <v>1</v>
      </c>
      <c r="B329" s="63" t="s">
        <v>1</v>
      </c>
      <c r="C329" s="63" t="s">
        <v>1</v>
      </c>
      <c r="D329" s="65" t="s">
        <v>1</v>
      </c>
      <c r="E329" s="65" t="s">
        <v>1</v>
      </c>
      <c r="F329" s="65" t="s">
        <v>1</v>
      </c>
      <c r="G329" s="65" t="s">
        <v>1</v>
      </c>
      <c r="H329" s="66" t="s">
        <v>69</v>
      </c>
      <c r="I329" s="30">
        <f t="shared" ref="I329:K330" si="327">SUM(I330)</f>
        <v>2000</v>
      </c>
      <c r="J329" s="30">
        <f t="shared" si="327"/>
        <v>2000</v>
      </c>
      <c r="K329" s="30">
        <f t="shared" si="327"/>
        <v>2000</v>
      </c>
      <c r="L329" s="30">
        <f t="shared" si="268"/>
        <v>0</v>
      </c>
      <c r="M329" s="30">
        <f t="shared" ref="M329:M330" si="328">SUM(M330)</f>
        <v>0</v>
      </c>
      <c r="N329" s="30">
        <f t="shared" ref="N329:O330" si="329">SUM(N330)</f>
        <v>0</v>
      </c>
      <c r="O329" s="30">
        <f t="shared" si="329"/>
        <v>0</v>
      </c>
      <c r="P329" s="30">
        <f t="shared" si="271"/>
        <v>2000</v>
      </c>
      <c r="Q329" s="30">
        <f t="shared" si="272"/>
        <v>100</v>
      </c>
      <c r="R329" s="93"/>
      <c r="S329" s="93"/>
      <c r="T329" s="93"/>
      <c r="U329" s="93"/>
      <c r="V329" s="93"/>
      <c r="W329" s="93"/>
      <c r="X329" s="93"/>
      <c r="Y329" s="93"/>
    </row>
    <row r="330" spans="1:25" ht="15" customHeight="1" x14ac:dyDescent="0.25">
      <c r="A330" s="63" t="s">
        <v>12</v>
      </c>
      <c r="B330" s="63" t="s">
        <v>184</v>
      </c>
      <c r="C330" s="63" t="s">
        <v>13</v>
      </c>
      <c r="D330" s="63" t="s">
        <v>185</v>
      </c>
      <c r="E330" s="65" t="s">
        <v>70</v>
      </c>
      <c r="F330" s="65" t="s">
        <v>1</v>
      </c>
      <c r="G330" s="65" t="s">
        <v>1</v>
      </c>
      <c r="H330" s="65" t="s">
        <v>71</v>
      </c>
      <c r="I330" s="31">
        <f t="shared" si="327"/>
        <v>2000</v>
      </c>
      <c r="J330" s="31">
        <f t="shared" si="327"/>
        <v>2000</v>
      </c>
      <c r="K330" s="31">
        <f t="shared" si="327"/>
        <v>2000</v>
      </c>
      <c r="L330" s="31">
        <f t="shared" si="268"/>
        <v>0</v>
      </c>
      <c r="M330" s="31">
        <f t="shared" si="328"/>
        <v>0</v>
      </c>
      <c r="N330" s="31">
        <f t="shared" si="329"/>
        <v>0</v>
      </c>
      <c r="O330" s="31">
        <f t="shared" si="329"/>
        <v>0</v>
      </c>
      <c r="P330" s="31">
        <f t="shared" si="271"/>
        <v>2000</v>
      </c>
      <c r="Q330" s="31">
        <f t="shared" si="272"/>
        <v>100</v>
      </c>
      <c r="R330" s="94"/>
      <c r="S330" s="94"/>
      <c r="T330" s="94"/>
      <c r="U330" s="94"/>
      <c r="V330" s="94"/>
      <c r="W330" s="94"/>
      <c r="X330" s="94"/>
      <c r="Y330" s="94"/>
    </row>
    <row r="331" spans="1:25" ht="15" customHeight="1" x14ac:dyDescent="0.25">
      <c r="A331" s="64" t="s">
        <v>12</v>
      </c>
      <c r="B331" s="64" t="s">
        <v>184</v>
      </c>
      <c r="C331" s="64" t="s">
        <v>13</v>
      </c>
      <c r="D331" s="64" t="s">
        <v>185</v>
      </c>
      <c r="E331" s="20" t="s">
        <v>74</v>
      </c>
      <c r="F331" s="64"/>
      <c r="G331" s="53" t="s">
        <v>20</v>
      </c>
      <c r="H331" s="53" t="s">
        <v>73</v>
      </c>
      <c r="I331" s="26">
        <v>2000</v>
      </c>
      <c r="J331" s="26">
        <v>2000</v>
      </c>
      <c r="K331" s="26">
        <v>2000</v>
      </c>
      <c r="L331" s="26">
        <f t="shared" si="268"/>
        <v>0</v>
      </c>
      <c r="M331" s="26"/>
      <c r="N331" s="26"/>
      <c r="O331" s="26"/>
      <c r="P331" s="26">
        <f t="shared" si="271"/>
        <v>2000</v>
      </c>
      <c r="Q331" s="26">
        <f t="shared" si="272"/>
        <v>100</v>
      </c>
      <c r="R331" s="90"/>
      <c r="S331" s="90"/>
      <c r="T331" s="90"/>
      <c r="U331" s="90"/>
      <c r="V331" s="90"/>
      <c r="W331" s="90"/>
      <c r="X331" s="90"/>
      <c r="Y331" s="90"/>
    </row>
    <row r="332" spans="1:25" ht="15" customHeight="1" x14ac:dyDescent="0.25">
      <c r="A332" s="53" t="s">
        <v>1</v>
      </c>
      <c r="B332" s="53" t="s">
        <v>1</v>
      </c>
      <c r="C332" s="53" t="s">
        <v>1</v>
      </c>
      <c r="D332" s="53" t="s">
        <v>1</v>
      </c>
      <c r="E332" s="53" t="s">
        <v>1</v>
      </c>
      <c r="F332" s="53" t="s">
        <v>1</v>
      </c>
      <c r="G332" s="53" t="s">
        <v>1</v>
      </c>
      <c r="H332" s="66" t="s">
        <v>193</v>
      </c>
      <c r="I332" s="30">
        <f t="shared" ref="I332:K332" si="330">SUM(I310,I326,I329)</f>
        <v>210636</v>
      </c>
      <c r="J332" s="30">
        <f t="shared" si="330"/>
        <v>210636</v>
      </c>
      <c r="K332" s="30">
        <f t="shared" si="330"/>
        <v>119092</v>
      </c>
      <c r="L332" s="30">
        <f t="shared" si="268"/>
        <v>43365</v>
      </c>
      <c r="M332" s="30">
        <f t="shared" ref="M332" si="331">SUM(M310,M326,M329)</f>
        <v>14455</v>
      </c>
      <c r="N332" s="30">
        <f t="shared" ref="N332:O332" si="332">SUM(N310,N326,N329)</f>
        <v>14455</v>
      </c>
      <c r="O332" s="30">
        <f t="shared" si="332"/>
        <v>14455</v>
      </c>
      <c r="P332" s="30">
        <f t="shared" si="271"/>
        <v>162457</v>
      </c>
      <c r="Q332" s="30">
        <f t="shared" si="272"/>
        <v>77.126891889325663</v>
      </c>
      <c r="R332" s="93"/>
      <c r="S332" s="93"/>
      <c r="T332" s="93"/>
      <c r="U332" s="93"/>
      <c r="V332" s="93"/>
      <c r="W332" s="93"/>
      <c r="X332" s="93"/>
      <c r="Y332" s="93"/>
    </row>
    <row r="333" spans="1:25" ht="15" customHeight="1" thickBot="1" x14ac:dyDescent="0.3">
      <c r="A333" s="53" t="s">
        <v>1</v>
      </c>
      <c r="B333" s="53" t="s">
        <v>1</v>
      </c>
      <c r="C333" s="53" t="s">
        <v>1</v>
      </c>
      <c r="D333" s="53" t="s">
        <v>1</v>
      </c>
      <c r="E333" s="53" t="s">
        <v>1</v>
      </c>
      <c r="F333" s="53" t="s">
        <v>1</v>
      </c>
      <c r="G333" s="53" t="s">
        <v>1</v>
      </c>
      <c r="H333" s="65" t="s">
        <v>76</v>
      </c>
      <c r="I333" s="31"/>
      <c r="J333" s="31"/>
      <c r="K333" s="31">
        <v>0</v>
      </c>
      <c r="L333" s="31"/>
      <c r="M333" s="31"/>
      <c r="N333" s="31"/>
      <c r="O333" s="31"/>
      <c r="P333" s="31"/>
      <c r="Q333" s="31"/>
      <c r="R333" s="94"/>
      <c r="S333" s="94"/>
      <c r="T333" s="94"/>
      <c r="U333" s="94"/>
      <c r="V333" s="94"/>
      <c r="W333" s="94"/>
      <c r="X333" s="94"/>
      <c r="Y333" s="94"/>
    </row>
    <row r="334" spans="1:25" ht="47.25" customHeight="1" thickBot="1" x14ac:dyDescent="0.3">
      <c r="A334" s="110" t="s">
        <v>1</v>
      </c>
      <c r="B334" s="110" t="s">
        <v>1</v>
      </c>
      <c r="C334" s="110" t="s">
        <v>1</v>
      </c>
      <c r="D334" s="110" t="s">
        <v>1</v>
      </c>
      <c r="E334" s="110" t="s">
        <v>1</v>
      </c>
      <c r="F334" s="110" t="s">
        <v>1</v>
      </c>
      <c r="G334" s="110" t="s">
        <v>1</v>
      </c>
      <c r="H334" s="28" t="s">
        <v>77</v>
      </c>
      <c r="I334" s="109" t="s">
        <v>3984</v>
      </c>
      <c r="J334" s="109" t="s">
        <v>11</v>
      </c>
      <c r="K334" s="109" t="s">
        <v>3989</v>
      </c>
      <c r="L334" s="109" t="s">
        <v>3985</v>
      </c>
      <c r="M334" s="109" t="s">
        <v>4027</v>
      </c>
      <c r="N334" s="109" t="s">
        <v>3988</v>
      </c>
      <c r="O334" s="109" t="s">
        <v>3986</v>
      </c>
      <c r="P334" s="109" t="s">
        <v>3987</v>
      </c>
      <c r="Q334" s="109" t="s">
        <v>3695</v>
      </c>
      <c r="R334" s="91"/>
      <c r="S334" s="91"/>
      <c r="T334" s="91"/>
      <c r="U334" s="91"/>
      <c r="V334" s="91"/>
      <c r="W334" s="91"/>
      <c r="X334" s="91"/>
      <c r="Y334" s="91"/>
    </row>
    <row r="335" spans="1:25" ht="15" customHeight="1" x14ac:dyDescent="0.25">
      <c r="A335" s="111"/>
      <c r="B335" s="111"/>
      <c r="C335" s="111"/>
      <c r="D335" s="111"/>
      <c r="E335" s="111"/>
      <c r="F335" s="111"/>
      <c r="G335" s="111"/>
      <c r="H335" s="67" t="s">
        <v>1</v>
      </c>
      <c r="I335" s="29">
        <v>1</v>
      </c>
      <c r="J335" s="29">
        <v>2</v>
      </c>
      <c r="K335" s="29">
        <v>3</v>
      </c>
      <c r="L335" s="29" t="s">
        <v>3478</v>
      </c>
      <c r="M335" s="29">
        <v>5</v>
      </c>
      <c r="N335" s="29">
        <v>6</v>
      </c>
      <c r="O335" s="29">
        <v>7</v>
      </c>
      <c r="P335" s="29" t="s">
        <v>3696</v>
      </c>
      <c r="Q335" s="29">
        <v>9</v>
      </c>
      <c r="R335" s="92"/>
      <c r="S335" s="92"/>
      <c r="T335" s="92"/>
      <c r="U335" s="92"/>
      <c r="V335" s="92"/>
      <c r="W335" s="92"/>
      <c r="X335" s="92"/>
      <c r="Y335" s="92"/>
    </row>
    <row r="336" spans="1:25" ht="15" customHeight="1" x14ac:dyDescent="0.25">
      <c r="A336" s="111"/>
      <c r="B336" s="111"/>
      <c r="C336" s="111"/>
      <c r="D336" s="111"/>
      <c r="E336" s="111"/>
      <c r="F336" s="111"/>
      <c r="G336" s="111"/>
      <c r="H336" s="68" t="s">
        <v>78</v>
      </c>
      <c r="I336" s="32">
        <f t="shared" ref="I336:K336" si="333">SUM(I332)</f>
        <v>210636</v>
      </c>
      <c r="J336" s="32">
        <f t="shared" si="333"/>
        <v>210636</v>
      </c>
      <c r="K336" s="32">
        <f t="shared" si="333"/>
        <v>119092</v>
      </c>
      <c r="L336" s="32">
        <f t="shared" ref="L336:L399" si="334">SUM(M336:O336)</f>
        <v>43365</v>
      </c>
      <c r="M336" s="32">
        <f t="shared" ref="M336" si="335">SUM(M332)</f>
        <v>14455</v>
      </c>
      <c r="N336" s="32">
        <f t="shared" ref="N336:O336" si="336">SUM(N332)</f>
        <v>14455</v>
      </c>
      <c r="O336" s="32">
        <f t="shared" si="336"/>
        <v>14455</v>
      </c>
      <c r="P336" s="32">
        <f t="shared" ref="P336:P399" si="337">K336+L336</f>
        <v>162457</v>
      </c>
      <c r="Q336" s="32">
        <f t="shared" ref="Q336:Q398" si="338">IF(J336=0,"-",P336/J336*100)</f>
        <v>77.126891889325663</v>
      </c>
      <c r="R336" s="90"/>
      <c r="S336" s="90"/>
      <c r="T336" s="90"/>
      <c r="U336" s="90"/>
      <c r="V336" s="90"/>
      <c r="W336" s="90"/>
      <c r="X336" s="90"/>
      <c r="Y336" s="90"/>
    </row>
    <row r="337" spans="1:25" ht="15" customHeight="1" x14ac:dyDescent="0.25">
      <c r="A337" s="111"/>
      <c r="B337" s="111"/>
      <c r="C337" s="111"/>
      <c r="D337" s="111"/>
      <c r="E337" s="111"/>
      <c r="F337" s="111"/>
      <c r="G337" s="111"/>
      <c r="H337" s="69" t="s">
        <v>79</v>
      </c>
      <c r="I337" s="32">
        <f t="shared" ref="I337:K337" si="339">SUM(I336)</f>
        <v>210636</v>
      </c>
      <c r="J337" s="32">
        <f t="shared" si="339"/>
        <v>210636</v>
      </c>
      <c r="K337" s="32">
        <f t="shared" si="339"/>
        <v>119092</v>
      </c>
      <c r="L337" s="32">
        <f t="shared" si="334"/>
        <v>43365</v>
      </c>
      <c r="M337" s="32">
        <f t="shared" ref="M337" si="340">SUM(M336)</f>
        <v>14455</v>
      </c>
      <c r="N337" s="32">
        <f t="shared" ref="N337:O337" si="341">SUM(N336)</f>
        <v>14455</v>
      </c>
      <c r="O337" s="32">
        <f t="shared" si="341"/>
        <v>14455</v>
      </c>
      <c r="P337" s="32">
        <f t="shared" si="337"/>
        <v>162457</v>
      </c>
      <c r="Q337" s="32">
        <f t="shared" si="338"/>
        <v>77.126891889325663</v>
      </c>
      <c r="R337" s="90"/>
      <c r="S337" s="90"/>
      <c r="T337" s="90"/>
      <c r="U337" s="90"/>
      <c r="V337" s="90"/>
      <c r="W337" s="90"/>
      <c r="X337" s="90"/>
      <c r="Y337" s="90"/>
    </row>
    <row r="338" spans="1:25" ht="15" customHeight="1" x14ac:dyDescent="0.25">
      <c r="A338" s="112"/>
      <c r="B338" s="112"/>
      <c r="C338" s="112"/>
      <c r="D338" s="112"/>
      <c r="E338" s="112"/>
      <c r="F338" s="112"/>
      <c r="G338" s="112"/>
      <c r="I338" s="27"/>
      <c r="J338" s="27"/>
      <c r="K338" s="27">
        <v>0</v>
      </c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</row>
    <row r="339" spans="1:25" ht="15" customHeight="1" x14ac:dyDescent="0.25">
      <c r="A339" s="53" t="s">
        <v>1</v>
      </c>
      <c r="B339" s="53" t="s">
        <v>1</v>
      </c>
      <c r="C339" s="53" t="s">
        <v>1</v>
      </c>
      <c r="D339" s="53" t="s">
        <v>1</v>
      </c>
      <c r="E339" s="53" t="s">
        <v>1</v>
      </c>
      <c r="F339" s="53" t="s">
        <v>1</v>
      </c>
      <c r="G339" s="53" t="s">
        <v>1</v>
      </c>
      <c r="H339" s="21" t="s">
        <v>1</v>
      </c>
      <c r="I339" s="33"/>
      <c r="J339" s="33"/>
      <c r="K339" s="33">
        <v>0</v>
      </c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5" customHeight="1" x14ac:dyDescent="0.25">
      <c r="A340" s="53" t="s">
        <v>1</v>
      </c>
      <c r="B340" s="53" t="s">
        <v>1</v>
      </c>
      <c r="C340" s="53" t="s">
        <v>1</v>
      </c>
      <c r="D340" s="53" t="s">
        <v>1</v>
      </c>
      <c r="E340" s="53" t="s">
        <v>1</v>
      </c>
      <c r="F340" s="53" t="s">
        <v>1</v>
      </c>
      <c r="G340" s="53" t="s">
        <v>1</v>
      </c>
      <c r="H340" s="66" t="s">
        <v>194</v>
      </c>
      <c r="I340" s="30">
        <f t="shared" ref="I340:K340" si="342">SUM(I332)</f>
        <v>210636</v>
      </c>
      <c r="J340" s="30">
        <f t="shared" si="342"/>
        <v>210636</v>
      </c>
      <c r="K340" s="30">
        <f t="shared" si="342"/>
        <v>119092</v>
      </c>
      <c r="L340" s="30">
        <f t="shared" si="334"/>
        <v>43365</v>
      </c>
      <c r="M340" s="30">
        <f t="shared" ref="M340" si="343">SUM(M332)</f>
        <v>14455</v>
      </c>
      <c r="N340" s="30">
        <f t="shared" ref="N340:O340" si="344">SUM(N332)</f>
        <v>14455</v>
      </c>
      <c r="O340" s="30">
        <f t="shared" si="344"/>
        <v>14455</v>
      </c>
      <c r="P340" s="30">
        <f t="shared" si="337"/>
        <v>162457</v>
      </c>
      <c r="Q340" s="30">
        <f t="shared" si="338"/>
        <v>77.126891889325663</v>
      </c>
      <c r="R340" s="93"/>
      <c r="S340" s="93"/>
      <c r="T340" s="93"/>
      <c r="U340" s="93"/>
      <c r="V340" s="93"/>
      <c r="W340" s="93"/>
      <c r="X340" s="93"/>
      <c r="Y340" s="93"/>
    </row>
    <row r="341" spans="1:25" ht="15" customHeight="1" x14ac:dyDescent="0.25">
      <c r="A341" s="53" t="s">
        <v>1</v>
      </c>
      <c r="B341" s="53" t="s">
        <v>1</v>
      </c>
      <c r="C341" s="53" t="s">
        <v>1</v>
      </c>
      <c r="D341" s="53" t="s">
        <v>1</v>
      </c>
      <c r="E341" s="53" t="s">
        <v>1</v>
      </c>
      <c r="F341" s="53" t="s">
        <v>1</v>
      </c>
      <c r="G341" s="53" t="s">
        <v>1</v>
      </c>
      <c r="H341" s="65" t="s">
        <v>76</v>
      </c>
      <c r="I341" s="31"/>
      <c r="J341" s="31"/>
      <c r="K341" s="31">
        <v>0</v>
      </c>
      <c r="L341" s="31"/>
      <c r="M341" s="31"/>
      <c r="N341" s="31"/>
      <c r="O341" s="31"/>
      <c r="P341" s="31"/>
      <c r="Q341" s="31"/>
      <c r="R341" s="94"/>
      <c r="S341" s="94"/>
      <c r="T341" s="94"/>
      <c r="U341" s="94"/>
      <c r="V341" s="94"/>
      <c r="W341" s="94"/>
      <c r="X341" s="94"/>
      <c r="Y341" s="94"/>
    </row>
    <row r="342" spans="1:25" ht="15" customHeight="1" x14ac:dyDescent="0.25">
      <c r="A342" s="53" t="s">
        <v>1</v>
      </c>
      <c r="B342" s="53" t="s">
        <v>1</v>
      </c>
      <c r="C342" s="53" t="s">
        <v>1</v>
      </c>
      <c r="D342" s="53" t="s">
        <v>1</v>
      </c>
      <c r="E342" s="53" t="s">
        <v>1</v>
      </c>
      <c r="F342" s="53" t="s">
        <v>1</v>
      </c>
      <c r="G342" s="53" t="s">
        <v>1</v>
      </c>
      <c r="H342" s="70" t="s">
        <v>1</v>
      </c>
      <c r="I342" s="34"/>
      <c r="J342" s="34"/>
      <c r="K342" s="34">
        <v>0</v>
      </c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</row>
    <row r="343" spans="1:25" ht="15" customHeight="1" thickBot="1" x14ac:dyDescent="0.3">
      <c r="A343" s="63" t="s">
        <v>12</v>
      </c>
      <c r="B343" s="63" t="s">
        <v>195</v>
      </c>
      <c r="C343" s="64" t="s">
        <v>1</v>
      </c>
      <c r="D343" s="64" t="s">
        <v>1</v>
      </c>
      <c r="E343" s="65" t="s">
        <v>1</v>
      </c>
      <c r="F343" s="65" t="s">
        <v>1</v>
      </c>
      <c r="G343" s="65" t="s">
        <v>1</v>
      </c>
      <c r="H343" s="65" t="s">
        <v>1</v>
      </c>
      <c r="I343" s="26"/>
      <c r="J343" s="26"/>
      <c r="K343" s="26">
        <v>0</v>
      </c>
      <c r="L343" s="26"/>
      <c r="M343" s="26"/>
      <c r="N343" s="26"/>
      <c r="O343" s="26"/>
      <c r="P343" s="26"/>
      <c r="Q343" s="26"/>
      <c r="R343" s="90"/>
      <c r="S343" s="90"/>
      <c r="T343" s="90"/>
      <c r="U343" s="90"/>
      <c r="V343" s="90"/>
      <c r="W343" s="90"/>
      <c r="X343" s="90"/>
      <c r="Y343" s="90"/>
    </row>
    <row r="344" spans="1:25" ht="45.75" customHeight="1" thickBot="1" x14ac:dyDescent="0.3">
      <c r="A344" s="28" t="s">
        <v>4</v>
      </c>
      <c r="B344" s="28" t="s">
        <v>5</v>
      </c>
      <c r="C344" s="28" t="s">
        <v>6</v>
      </c>
      <c r="D344" s="57" t="s">
        <v>1</v>
      </c>
      <c r="E344" s="28" t="s">
        <v>7</v>
      </c>
      <c r="F344" s="28" t="s">
        <v>8</v>
      </c>
      <c r="G344" s="28" t="s">
        <v>9</v>
      </c>
      <c r="H344" s="28" t="s">
        <v>10</v>
      </c>
      <c r="I344" s="109" t="s">
        <v>3984</v>
      </c>
      <c r="J344" s="109" t="s">
        <v>11</v>
      </c>
      <c r="K344" s="109" t="s">
        <v>3989</v>
      </c>
      <c r="L344" s="109" t="s">
        <v>3985</v>
      </c>
      <c r="M344" s="109" t="s">
        <v>4027</v>
      </c>
      <c r="N344" s="109" t="s">
        <v>3988</v>
      </c>
      <c r="O344" s="109" t="s">
        <v>3986</v>
      </c>
      <c r="P344" s="109" t="s">
        <v>3987</v>
      </c>
      <c r="Q344" s="109" t="s">
        <v>3695</v>
      </c>
      <c r="R344" s="91"/>
      <c r="S344" s="91"/>
      <c r="T344" s="91"/>
      <c r="U344" s="91"/>
      <c r="V344" s="91"/>
      <c r="W344" s="91"/>
      <c r="X344" s="91"/>
      <c r="Y344" s="91"/>
    </row>
    <row r="345" spans="1:25" ht="15" customHeight="1" x14ac:dyDescent="0.25">
      <c r="A345" s="58" t="s">
        <v>1</v>
      </c>
      <c r="B345" s="58" t="s">
        <v>1</v>
      </c>
      <c r="C345" s="58" t="s">
        <v>1</v>
      </c>
      <c r="D345" s="59" t="s">
        <v>1</v>
      </c>
      <c r="E345" s="59" t="s">
        <v>1</v>
      </c>
      <c r="F345" s="60" t="s">
        <v>1</v>
      </c>
      <c r="G345" s="61" t="s">
        <v>1</v>
      </c>
      <c r="H345" s="62" t="s">
        <v>1</v>
      </c>
      <c r="I345" s="29">
        <v>1</v>
      </c>
      <c r="J345" s="29">
        <v>2</v>
      </c>
      <c r="K345" s="29">
        <v>3</v>
      </c>
      <c r="L345" s="29" t="s">
        <v>3478</v>
      </c>
      <c r="M345" s="29">
        <v>5</v>
      </c>
      <c r="N345" s="29">
        <v>6</v>
      </c>
      <c r="O345" s="29">
        <v>7</v>
      </c>
      <c r="P345" s="29" t="s">
        <v>3696</v>
      </c>
      <c r="Q345" s="29">
        <v>9</v>
      </c>
      <c r="R345" s="92"/>
      <c r="S345" s="92"/>
      <c r="T345" s="92"/>
      <c r="U345" s="92"/>
      <c r="V345" s="92"/>
      <c r="W345" s="92"/>
      <c r="X345" s="92"/>
      <c r="Y345" s="92"/>
    </row>
    <row r="346" spans="1:25" ht="22.5" customHeight="1" x14ac:dyDescent="0.25">
      <c r="A346" s="63" t="s">
        <v>12</v>
      </c>
      <c r="B346" s="63" t="s">
        <v>195</v>
      </c>
      <c r="C346" s="64" t="s">
        <v>13</v>
      </c>
      <c r="D346" s="64" t="s">
        <v>196</v>
      </c>
      <c r="E346" s="65" t="s">
        <v>1</v>
      </c>
      <c r="F346" s="65" t="s">
        <v>1</v>
      </c>
      <c r="G346" s="65" t="s">
        <v>1</v>
      </c>
      <c r="H346" s="65" t="s">
        <v>197</v>
      </c>
      <c r="I346" s="26">
        <v>0</v>
      </c>
      <c r="J346" s="26" t="s">
        <v>1</v>
      </c>
      <c r="K346" s="26">
        <v>0</v>
      </c>
      <c r="L346" s="26"/>
      <c r="M346" s="26"/>
      <c r="N346" s="26"/>
      <c r="O346" s="26"/>
      <c r="P346" s="26"/>
      <c r="Q346" s="26"/>
      <c r="R346" s="90"/>
      <c r="S346" s="90"/>
      <c r="T346" s="90"/>
      <c r="U346" s="90"/>
      <c r="V346" s="90"/>
      <c r="W346" s="90"/>
      <c r="X346" s="90"/>
      <c r="Y346" s="90"/>
    </row>
    <row r="347" spans="1:25" ht="22.5" customHeight="1" x14ac:dyDescent="0.25">
      <c r="A347" s="63" t="s">
        <v>1</v>
      </c>
      <c r="B347" s="63" t="s">
        <v>1</v>
      </c>
      <c r="C347" s="63" t="s">
        <v>1</v>
      </c>
      <c r="D347" s="65" t="s">
        <v>1</v>
      </c>
      <c r="E347" s="65" t="s">
        <v>1</v>
      </c>
      <c r="F347" s="65" t="s">
        <v>1</v>
      </c>
      <c r="G347" s="65" t="s">
        <v>1</v>
      </c>
      <c r="H347" s="66" t="s">
        <v>15</v>
      </c>
      <c r="I347" s="30">
        <f t="shared" ref="I347:K347" si="345">SUM(I348,I355,I357)</f>
        <v>512939</v>
      </c>
      <c r="J347" s="30">
        <f t="shared" si="345"/>
        <v>512939</v>
      </c>
      <c r="K347" s="30">
        <f t="shared" si="345"/>
        <v>229442</v>
      </c>
      <c r="L347" s="30">
        <f t="shared" si="334"/>
        <v>94799</v>
      </c>
      <c r="M347" s="30">
        <f t="shared" ref="M347" si="346">SUM(M348,M355,M357)</f>
        <v>31259</v>
      </c>
      <c r="N347" s="30">
        <f t="shared" ref="N347:O347" si="347">SUM(N348,N355,N357)</f>
        <v>31570</v>
      </c>
      <c r="O347" s="30">
        <f t="shared" si="347"/>
        <v>31970</v>
      </c>
      <c r="P347" s="30">
        <f t="shared" si="337"/>
        <v>324241</v>
      </c>
      <c r="Q347" s="30">
        <f t="shared" si="338"/>
        <v>63.212389777341947</v>
      </c>
      <c r="R347" s="93"/>
      <c r="S347" s="93"/>
      <c r="T347" s="93"/>
      <c r="U347" s="93"/>
      <c r="V347" s="93"/>
      <c r="W347" s="93"/>
      <c r="X347" s="93"/>
      <c r="Y347" s="93"/>
    </row>
    <row r="348" spans="1:25" ht="15" customHeight="1" x14ac:dyDescent="0.25">
      <c r="A348" s="63" t="s">
        <v>12</v>
      </c>
      <c r="B348" s="63" t="s">
        <v>195</v>
      </c>
      <c r="C348" s="63" t="s">
        <v>13</v>
      </c>
      <c r="D348" s="63" t="s">
        <v>196</v>
      </c>
      <c r="E348" s="65" t="s">
        <v>16</v>
      </c>
      <c r="F348" s="65" t="s">
        <v>1</v>
      </c>
      <c r="G348" s="65" t="s">
        <v>1</v>
      </c>
      <c r="H348" s="65" t="s">
        <v>17</v>
      </c>
      <c r="I348" s="31">
        <f t="shared" ref="I348:K348" si="348">SUM(I349:I350)</f>
        <v>217255</v>
      </c>
      <c r="J348" s="31">
        <f t="shared" si="348"/>
        <v>217255</v>
      </c>
      <c r="K348" s="31">
        <f t="shared" si="348"/>
        <v>95692</v>
      </c>
      <c r="L348" s="31">
        <f t="shared" si="334"/>
        <v>31399</v>
      </c>
      <c r="M348" s="31">
        <f t="shared" ref="M348" si="349">SUM(M349:M350)</f>
        <v>10159</v>
      </c>
      <c r="N348" s="31">
        <f t="shared" ref="N348:O348" si="350">SUM(N349:N350)</f>
        <v>10370</v>
      </c>
      <c r="O348" s="31">
        <f t="shared" si="350"/>
        <v>10870</v>
      </c>
      <c r="P348" s="31">
        <f t="shared" si="337"/>
        <v>127091</v>
      </c>
      <c r="Q348" s="31">
        <f t="shared" si="338"/>
        <v>58.498538583691975</v>
      </c>
      <c r="R348" s="94"/>
      <c r="S348" s="94"/>
      <c r="T348" s="94"/>
      <c r="U348" s="94"/>
      <c r="V348" s="94"/>
      <c r="W348" s="94"/>
      <c r="X348" s="94"/>
      <c r="Y348" s="94"/>
    </row>
    <row r="349" spans="1:25" ht="15" customHeight="1" x14ac:dyDescent="0.25">
      <c r="A349" s="64" t="s">
        <v>12</v>
      </c>
      <c r="B349" s="64" t="s">
        <v>195</v>
      </c>
      <c r="C349" s="64" t="s">
        <v>13</v>
      </c>
      <c r="D349" s="64" t="s">
        <v>196</v>
      </c>
      <c r="E349" s="20" t="s">
        <v>19</v>
      </c>
      <c r="F349" s="64"/>
      <c r="G349" s="53" t="s">
        <v>198</v>
      </c>
      <c r="H349" s="53" t="s">
        <v>18</v>
      </c>
      <c r="I349" s="26">
        <v>191755</v>
      </c>
      <c r="J349" s="26">
        <v>191755</v>
      </c>
      <c r="K349" s="26">
        <v>85000</v>
      </c>
      <c r="L349" s="26">
        <f t="shared" si="334"/>
        <v>27000</v>
      </c>
      <c r="M349" s="26">
        <v>9000</v>
      </c>
      <c r="N349" s="26">
        <v>9000</v>
      </c>
      <c r="O349" s="26">
        <v>9000</v>
      </c>
      <c r="P349" s="26">
        <f t="shared" si="337"/>
        <v>112000</v>
      </c>
      <c r="Q349" s="26">
        <f t="shared" si="338"/>
        <v>58.407864201715732</v>
      </c>
      <c r="R349" s="90"/>
      <c r="S349" s="90"/>
      <c r="T349" s="90"/>
      <c r="U349" s="90"/>
      <c r="V349" s="90"/>
      <c r="W349" s="90"/>
      <c r="X349" s="90"/>
      <c r="Y349" s="90"/>
    </row>
    <row r="350" spans="1:25" ht="15" customHeight="1" x14ac:dyDescent="0.25">
      <c r="A350" s="63" t="s">
        <v>12</v>
      </c>
      <c r="B350" s="63" t="s">
        <v>195</v>
      </c>
      <c r="C350" s="63" t="s">
        <v>13</v>
      </c>
      <c r="D350" s="63" t="s">
        <v>196</v>
      </c>
      <c r="E350" s="63" t="s">
        <v>21</v>
      </c>
      <c r="F350" s="64" t="s">
        <v>1</v>
      </c>
      <c r="G350" s="53" t="s">
        <v>1</v>
      </c>
      <c r="H350" s="65" t="s">
        <v>22</v>
      </c>
      <c r="I350" s="31">
        <f t="shared" ref="I350:K350" si="351">SUM(I351:I354)</f>
        <v>25500</v>
      </c>
      <c r="J350" s="31">
        <f t="shared" si="351"/>
        <v>25500</v>
      </c>
      <c r="K350" s="31">
        <f t="shared" si="351"/>
        <v>10692</v>
      </c>
      <c r="L350" s="31">
        <f t="shared" si="334"/>
        <v>4399</v>
      </c>
      <c r="M350" s="31">
        <f t="shared" ref="M350" si="352">SUM(M351:M354)</f>
        <v>1159</v>
      </c>
      <c r="N350" s="31">
        <f t="shared" ref="N350:O350" si="353">SUM(N351:N354)</f>
        <v>1370</v>
      </c>
      <c r="O350" s="31">
        <f t="shared" si="353"/>
        <v>1870</v>
      </c>
      <c r="P350" s="31">
        <f t="shared" si="337"/>
        <v>15091</v>
      </c>
      <c r="Q350" s="31">
        <f t="shared" si="338"/>
        <v>59.180392156862752</v>
      </c>
      <c r="R350" s="94"/>
      <c r="S350" s="94"/>
      <c r="T350" s="94"/>
      <c r="U350" s="94"/>
      <c r="V350" s="94"/>
      <c r="W350" s="94"/>
      <c r="X350" s="94"/>
      <c r="Y350" s="94"/>
    </row>
    <row r="351" spans="1:25" ht="15" customHeight="1" x14ac:dyDescent="0.25">
      <c r="A351" s="64" t="s">
        <v>12</v>
      </c>
      <c r="B351" s="64" t="s">
        <v>195</v>
      </c>
      <c r="C351" s="64" t="s">
        <v>13</v>
      </c>
      <c r="D351" s="64" t="s">
        <v>196</v>
      </c>
      <c r="E351" s="20" t="s">
        <v>23</v>
      </c>
      <c r="F351" s="64" t="s">
        <v>199</v>
      </c>
      <c r="G351" s="53" t="s">
        <v>198</v>
      </c>
      <c r="H351" s="53" t="s">
        <v>85</v>
      </c>
      <c r="I351" s="26">
        <v>3500</v>
      </c>
      <c r="J351" s="26">
        <v>3500</v>
      </c>
      <c r="K351" s="26">
        <v>1060</v>
      </c>
      <c r="L351" s="26">
        <f t="shared" si="334"/>
        <v>899</v>
      </c>
      <c r="M351" s="26">
        <v>159</v>
      </c>
      <c r="N351" s="26">
        <v>370</v>
      </c>
      <c r="O351" s="26">
        <v>370</v>
      </c>
      <c r="P351" s="26">
        <f t="shared" si="337"/>
        <v>1959</v>
      </c>
      <c r="Q351" s="26">
        <f t="shared" si="338"/>
        <v>55.971428571428575</v>
      </c>
      <c r="R351" s="90"/>
      <c r="S351" s="90"/>
      <c r="T351" s="90"/>
      <c r="U351" s="90"/>
      <c r="V351" s="90"/>
      <c r="W351" s="90"/>
      <c r="X351" s="90"/>
      <c r="Y351" s="90"/>
    </row>
    <row r="352" spans="1:25" ht="15" customHeight="1" x14ac:dyDescent="0.25">
      <c r="A352" s="64" t="s">
        <v>12</v>
      </c>
      <c r="B352" s="64" t="s">
        <v>195</v>
      </c>
      <c r="C352" s="64" t="s">
        <v>13</v>
      </c>
      <c r="D352" s="64" t="s">
        <v>196</v>
      </c>
      <c r="E352" s="20" t="s">
        <v>23</v>
      </c>
      <c r="F352" s="64" t="s">
        <v>200</v>
      </c>
      <c r="G352" s="53" t="s">
        <v>198</v>
      </c>
      <c r="H352" s="53" t="s">
        <v>25</v>
      </c>
      <c r="I352" s="26">
        <v>15000</v>
      </c>
      <c r="J352" s="26">
        <v>15000</v>
      </c>
      <c r="K352" s="26">
        <v>7800</v>
      </c>
      <c r="L352" s="26">
        <f t="shared" si="334"/>
        <v>3500</v>
      </c>
      <c r="M352" s="26">
        <v>1000</v>
      </c>
      <c r="N352" s="26">
        <v>1000</v>
      </c>
      <c r="O352" s="26">
        <v>1500</v>
      </c>
      <c r="P352" s="26">
        <f t="shared" si="337"/>
        <v>11300</v>
      </c>
      <c r="Q352" s="26">
        <f t="shared" si="338"/>
        <v>75.333333333333329</v>
      </c>
      <c r="R352" s="90"/>
      <c r="S352" s="90"/>
      <c r="T352" s="90"/>
      <c r="U352" s="90"/>
      <c r="V352" s="90"/>
      <c r="W352" s="90"/>
      <c r="X352" s="90"/>
      <c r="Y352" s="90"/>
    </row>
    <row r="353" spans="1:25" ht="15" customHeight="1" x14ac:dyDescent="0.25">
      <c r="A353" s="64" t="s">
        <v>12</v>
      </c>
      <c r="B353" s="64" t="s">
        <v>195</v>
      </c>
      <c r="C353" s="64" t="s">
        <v>13</v>
      </c>
      <c r="D353" s="64" t="s">
        <v>196</v>
      </c>
      <c r="E353" s="20" t="s">
        <v>23</v>
      </c>
      <c r="F353" s="64" t="s">
        <v>201</v>
      </c>
      <c r="G353" s="53" t="s">
        <v>198</v>
      </c>
      <c r="H353" s="53" t="s">
        <v>27</v>
      </c>
      <c r="I353" s="26">
        <v>3600</v>
      </c>
      <c r="J353" s="26">
        <v>3600</v>
      </c>
      <c r="K353" s="26">
        <v>1832</v>
      </c>
      <c r="L353" s="26">
        <f t="shared" si="334"/>
        <v>0</v>
      </c>
      <c r="M353" s="26"/>
      <c r="N353" s="26"/>
      <c r="O353" s="26"/>
      <c r="P353" s="26">
        <f t="shared" si="337"/>
        <v>1832</v>
      </c>
      <c r="Q353" s="26">
        <f t="shared" si="338"/>
        <v>50.888888888888886</v>
      </c>
      <c r="R353" s="90"/>
      <c r="S353" s="90"/>
      <c r="T353" s="90"/>
      <c r="U353" s="90"/>
      <c r="V353" s="90"/>
      <c r="W353" s="90"/>
      <c r="X353" s="90"/>
      <c r="Y353" s="90"/>
    </row>
    <row r="354" spans="1:25" ht="15" customHeight="1" x14ac:dyDescent="0.25">
      <c r="A354" s="64" t="s">
        <v>12</v>
      </c>
      <c r="B354" s="64" t="s">
        <v>195</v>
      </c>
      <c r="C354" s="64" t="s">
        <v>13</v>
      </c>
      <c r="D354" s="64" t="s">
        <v>196</v>
      </c>
      <c r="E354" s="20" t="s">
        <v>23</v>
      </c>
      <c r="F354" s="64" t="s">
        <v>202</v>
      </c>
      <c r="G354" s="53" t="s">
        <v>198</v>
      </c>
      <c r="H354" s="53" t="s">
        <v>29</v>
      </c>
      <c r="I354" s="26">
        <v>3400</v>
      </c>
      <c r="J354" s="26">
        <v>3400</v>
      </c>
      <c r="K354" s="26">
        <v>0</v>
      </c>
      <c r="L354" s="26">
        <f t="shared" si="334"/>
        <v>0</v>
      </c>
      <c r="M354" s="26"/>
      <c r="N354" s="26"/>
      <c r="O354" s="26"/>
      <c r="P354" s="26">
        <f t="shared" si="337"/>
        <v>0</v>
      </c>
      <c r="Q354" s="26">
        <f t="shared" si="338"/>
        <v>0</v>
      </c>
      <c r="R354" s="90"/>
      <c r="S354" s="90"/>
      <c r="T354" s="90"/>
      <c r="U354" s="90"/>
      <c r="V354" s="90"/>
      <c r="W354" s="90"/>
      <c r="X354" s="90"/>
      <c r="Y354" s="90"/>
    </row>
    <row r="355" spans="1:25" ht="15" customHeight="1" x14ac:dyDescent="0.25">
      <c r="A355" s="63" t="s">
        <v>12</v>
      </c>
      <c r="B355" s="63" t="s">
        <v>195</v>
      </c>
      <c r="C355" s="63" t="s">
        <v>13</v>
      </c>
      <c r="D355" s="63" t="s">
        <v>196</v>
      </c>
      <c r="E355" s="65" t="s">
        <v>30</v>
      </c>
      <c r="F355" s="65" t="s">
        <v>1</v>
      </c>
      <c r="G355" s="65" t="s">
        <v>1</v>
      </c>
      <c r="H355" s="65" t="s">
        <v>31</v>
      </c>
      <c r="I355" s="31">
        <f t="shared" ref="I355:K355" si="354">SUM(I356)</f>
        <v>20134</v>
      </c>
      <c r="J355" s="31">
        <f t="shared" si="354"/>
        <v>20134</v>
      </c>
      <c r="K355" s="31">
        <f t="shared" si="354"/>
        <v>8600</v>
      </c>
      <c r="L355" s="31">
        <f t="shared" si="334"/>
        <v>3000</v>
      </c>
      <c r="M355" s="31">
        <f t="shared" ref="M355" si="355">SUM(M356)</f>
        <v>1000</v>
      </c>
      <c r="N355" s="31">
        <f t="shared" ref="N355:O355" si="356">SUM(N356)</f>
        <v>1000</v>
      </c>
      <c r="O355" s="31">
        <f t="shared" si="356"/>
        <v>1000</v>
      </c>
      <c r="P355" s="31">
        <f t="shared" si="337"/>
        <v>11600</v>
      </c>
      <c r="Q355" s="31">
        <f t="shared" si="338"/>
        <v>57.61398629184464</v>
      </c>
      <c r="R355" s="94"/>
      <c r="S355" s="94"/>
      <c r="T355" s="94"/>
      <c r="U355" s="94"/>
      <c r="V355" s="94"/>
      <c r="W355" s="94"/>
      <c r="X355" s="94"/>
      <c r="Y355" s="94"/>
    </row>
    <row r="356" spans="1:25" ht="15" customHeight="1" x14ac:dyDescent="0.25">
      <c r="A356" s="64" t="s">
        <v>12</v>
      </c>
      <c r="B356" s="64" t="s">
        <v>195</v>
      </c>
      <c r="C356" s="64" t="s">
        <v>13</v>
      </c>
      <c r="D356" s="64" t="s">
        <v>196</v>
      </c>
      <c r="E356" s="20" t="s">
        <v>33</v>
      </c>
      <c r="F356" s="64"/>
      <c r="G356" s="53" t="s">
        <v>198</v>
      </c>
      <c r="H356" s="53" t="s">
        <v>32</v>
      </c>
      <c r="I356" s="26">
        <v>20134</v>
      </c>
      <c r="J356" s="26">
        <v>20134</v>
      </c>
      <c r="K356" s="26">
        <v>8600</v>
      </c>
      <c r="L356" s="26">
        <f t="shared" si="334"/>
        <v>3000</v>
      </c>
      <c r="M356" s="26">
        <v>1000</v>
      </c>
      <c r="N356" s="26">
        <v>1000</v>
      </c>
      <c r="O356" s="26">
        <v>1000</v>
      </c>
      <c r="P356" s="26">
        <f t="shared" si="337"/>
        <v>11600</v>
      </c>
      <c r="Q356" s="26">
        <f t="shared" si="338"/>
        <v>57.61398629184464</v>
      </c>
      <c r="R356" s="90"/>
      <c r="S356" s="90"/>
      <c r="T356" s="90"/>
      <c r="U356" s="90"/>
      <c r="V356" s="90"/>
      <c r="W356" s="90"/>
      <c r="X356" s="90"/>
      <c r="Y356" s="90"/>
    </row>
    <row r="357" spans="1:25" ht="15" customHeight="1" x14ac:dyDescent="0.25">
      <c r="A357" s="63" t="s">
        <v>12</v>
      </c>
      <c r="B357" s="63" t="s">
        <v>195</v>
      </c>
      <c r="C357" s="63" t="s">
        <v>13</v>
      </c>
      <c r="D357" s="63" t="s">
        <v>196</v>
      </c>
      <c r="E357" s="65" t="s">
        <v>34</v>
      </c>
      <c r="F357" s="65" t="s">
        <v>1</v>
      </c>
      <c r="G357" s="65" t="s">
        <v>1</v>
      </c>
      <c r="H357" s="65" t="s">
        <v>35</v>
      </c>
      <c r="I357" s="31">
        <f t="shared" ref="I357:K357" si="357">SUM(I358:I359)</f>
        <v>275550</v>
      </c>
      <c r="J357" s="31">
        <f t="shared" si="357"/>
        <v>275550</v>
      </c>
      <c r="K357" s="31">
        <f t="shared" si="357"/>
        <v>125150</v>
      </c>
      <c r="L357" s="31">
        <f t="shared" si="334"/>
        <v>60400</v>
      </c>
      <c r="M357" s="31">
        <f t="shared" ref="M357" si="358">SUM(M358:M359)</f>
        <v>20100</v>
      </c>
      <c r="N357" s="31">
        <f t="shared" ref="N357:O357" si="359">SUM(N358:N359)</f>
        <v>20200</v>
      </c>
      <c r="O357" s="31">
        <f t="shared" si="359"/>
        <v>20100</v>
      </c>
      <c r="P357" s="31">
        <f t="shared" si="337"/>
        <v>185550</v>
      </c>
      <c r="Q357" s="31">
        <f t="shared" si="338"/>
        <v>67.338051170386507</v>
      </c>
      <c r="R357" s="94"/>
      <c r="S357" s="94"/>
      <c r="T357" s="94"/>
      <c r="U357" s="94"/>
      <c r="V357" s="94"/>
      <c r="W357" s="94"/>
      <c r="X357" s="94"/>
      <c r="Y357" s="94"/>
    </row>
    <row r="358" spans="1:25" ht="15" customHeight="1" x14ac:dyDescent="0.25">
      <c r="A358" s="64" t="s">
        <v>12</v>
      </c>
      <c r="B358" s="64" t="s">
        <v>195</v>
      </c>
      <c r="C358" s="64" t="s">
        <v>13</v>
      </c>
      <c r="D358" s="64" t="s">
        <v>196</v>
      </c>
      <c r="E358" s="20" t="s">
        <v>38</v>
      </c>
      <c r="F358" s="64"/>
      <c r="G358" s="53" t="s">
        <v>198</v>
      </c>
      <c r="H358" s="53" t="s">
        <v>37</v>
      </c>
      <c r="I358" s="26">
        <v>2500</v>
      </c>
      <c r="J358" s="26">
        <v>2500</v>
      </c>
      <c r="K358" s="26">
        <v>2500</v>
      </c>
      <c r="L358" s="26">
        <f t="shared" si="334"/>
        <v>0</v>
      </c>
      <c r="M358" s="26"/>
      <c r="N358" s="26"/>
      <c r="O358" s="26"/>
      <c r="P358" s="26">
        <f t="shared" si="337"/>
        <v>2500</v>
      </c>
      <c r="Q358" s="26">
        <f t="shared" si="338"/>
        <v>100</v>
      </c>
      <c r="R358" s="90"/>
      <c r="S358" s="90"/>
      <c r="T358" s="90"/>
      <c r="U358" s="90"/>
      <c r="V358" s="90"/>
      <c r="W358" s="90"/>
      <c r="X358" s="90"/>
      <c r="Y358" s="90"/>
    </row>
    <row r="359" spans="1:25" ht="15" customHeight="1" x14ac:dyDescent="0.25">
      <c r="A359" s="63" t="s">
        <v>12</v>
      </c>
      <c r="B359" s="63" t="s">
        <v>195</v>
      </c>
      <c r="C359" s="63" t="s">
        <v>13</v>
      </c>
      <c r="D359" s="63" t="s">
        <v>196</v>
      </c>
      <c r="E359" s="63" t="s">
        <v>39</v>
      </c>
      <c r="F359" s="64" t="s">
        <v>1</v>
      </c>
      <c r="G359" s="53" t="s">
        <v>1</v>
      </c>
      <c r="H359" s="65" t="s">
        <v>40</v>
      </c>
      <c r="I359" s="31">
        <f t="shared" ref="I359:K359" si="360">SUM(I360:I362)</f>
        <v>273050</v>
      </c>
      <c r="J359" s="31">
        <f t="shared" si="360"/>
        <v>273050</v>
      </c>
      <c r="K359" s="31">
        <f t="shared" si="360"/>
        <v>122650</v>
      </c>
      <c r="L359" s="31">
        <f t="shared" si="334"/>
        <v>60400</v>
      </c>
      <c r="M359" s="31">
        <f t="shared" ref="M359" si="361">SUM(M360:M362)</f>
        <v>20100</v>
      </c>
      <c r="N359" s="31">
        <f t="shared" ref="N359:O359" si="362">SUM(N360:N362)</f>
        <v>20200</v>
      </c>
      <c r="O359" s="31">
        <f t="shared" si="362"/>
        <v>20100</v>
      </c>
      <c r="P359" s="31">
        <f t="shared" si="337"/>
        <v>183050</v>
      </c>
      <c r="Q359" s="31">
        <f t="shared" si="338"/>
        <v>67.039003845449557</v>
      </c>
      <c r="R359" s="94"/>
      <c r="S359" s="94"/>
      <c r="T359" s="94"/>
      <c r="U359" s="94"/>
      <c r="V359" s="94"/>
      <c r="W359" s="94"/>
      <c r="X359" s="94"/>
      <c r="Y359" s="94"/>
    </row>
    <row r="360" spans="1:25" ht="15" customHeight="1" x14ac:dyDescent="0.25">
      <c r="A360" s="64" t="s">
        <v>12</v>
      </c>
      <c r="B360" s="64" t="s">
        <v>195</v>
      </c>
      <c r="C360" s="64" t="s">
        <v>13</v>
      </c>
      <c r="D360" s="64" t="s">
        <v>196</v>
      </c>
      <c r="E360" s="20" t="s">
        <v>41</v>
      </c>
      <c r="F360" s="64"/>
      <c r="G360" s="53" t="s">
        <v>198</v>
      </c>
      <c r="H360" s="53" t="s">
        <v>40</v>
      </c>
      <c r="I360" s="26">
        <v>271750</v>
      </c>
      <c r="J360" s="26">
        <v>271750</v>
      </c>
      <c r="K360" s="26">
        <v>121750</v>
      </c>
      <c r="L360" s="26">
        <f t="shared" si="334"/>
        <v>60000</v>
      </c>
      <c r="M360" s="26">
        <v>20000</v>
      </c>
      <c r="N360" s="26">
        <v>20000</v>
      </c>
      <c r="O360" s="26">
        <v>20000</v>
      </c>
      <c r="P360" s="26">
        <f t="shared" si="337"/>
        <v>181750</v>
      </c>
      <c r="Q360" s="26">
        <f t="shared" si="338"/>
        <v>66.881324747010112</v>
      </c>
      <c r="R360" s="90"/>
      <c r="S360" s="90"/>
      <c r="T360" s="90"/>
      <c r="U360" s="90"/>
      <c r="V360" s="90"/>
      <c r="W360" s="90"/>
      <c r="X360" s="90"/>
      <c r="Y360" s="90"/>
    </row>
    <row r="361" spans="1:25" ht="15" customHeight="1" x14ac:dyDescent="0.25">
      <c r="A361" s="64" t="s">
        <v>12</v>
      </c>
      <c r="B361" s="64" t="s">
        <v>195</v>
      </c>
      <c r="C361" s="64" t="s">
        <v>13</v>
      </c>
      <c r="D361" s="64" t="s">
        <v>196</v>
      </c>
      <c r="E361" s="20" t="s">
        <v>41</v>
      </c>
      <c r="F361" s="64" t="s">
        <v>203</v>
      </c>
      <c r="G361" s="53" t="s">
        <v>198</v>
      </c>
      <c r="H361" s="53" t="s">
        <v>49</v>
      </c>
      <c r="I361" s="26">
        <v>300</v>
      </c>
      <c r="J361" s="26">
        <v>300</v>
      </c>
      <c r="K361" s="26">
        <v>300</v>
      </c>
      <c r="L361" s="26">
        <f t="shared" si="334"/>
        <v>0</v>
      </c>
      <c r="M361" s="26"/>
      <c r="N361" s="26"/>
      <c r="O361" s="26"/>
      <c r="P361" s="26">
        <f t="shared" si="337"/>
        <v>300</v>
      </c>
      <c r="Q361" s="26">
        <f t="shared" si="338"/>
        <v>100</v>
      </c>
      <c r="R361" s="90"/>
      <c r="S361" s="90"/>
      <c r="T361" s="90"/>
      <c r="U361" s="90"/>
      <c r="V361" s="90"/>
      <c r="W361" s="90"/>
      <c r="X361" s="90"/>
      <c r="Y361" s="90"/>
    </row>
    <row r="362" spans="1:25" ht="22.5" customHeight="1" x14ac:dyDescent="0.25">
      <c r="A362" s="64" t="s">
        <v>12</v>
      </c>
      <c r="B362" s="64" t="s">
        <v>195</v>
      </c>
      <c r="C362" s="64" t="s">
        <v>13</v>
      </c>
      <c r="D362" s="64" t="s">
        <v>196</v>
      </c>
      <c r="E362" s="20" t="s">
        <v>41</v>
      </c>
      <c r="F362" s="64" t="s">
        <v>204</v>
      </c>
      <c r="G362" s="53" t="s">
        <v>198</v>
      </c>
      <c r="H362" s="53" t="s">
        <v>55</v>
      </c>
      <c r="I362" s="26">
        <v>1000</v>
      </c>
      <c r="J362" s="26">
        <v>1000</v>
      </c>
      <c r="K362" s="26">
        <v>600</v>
      </c>
      <c r="L362" s="26">
        <f t="shared" si="334"/>
        <v>400</v>
      </c>
      <c r="M362" s="26">
        <v>100</v>
      </c>
      <c r="N362" s="26">
        <v>200</v>
      </c>
      <c r="O362" s="26">
        <v>100</v>
      </c>
      <c r="P362" s="26">
        <f t="shared" si="337"/>
        <v>1000</v>
      </c>
      <c r="Q362" s="26">
        <f t="shared" si="338"/>
        <v>100</v>
      </c>
      <c r="R362" s="90"/>
      <c r="S362" s="90"/>
      <c r="T362" s="90"/>
      <c r="U362" s="90"/>
      <c r="V362" s="90"/>
      <c r="W362" s="90"/>
      <c r="X362" s="90"/>
      <c r="Y362" s="90"/>
    </row>
    <row r="363" spans="1:25" ht="22.5" customHeight="1" x14ac:dyDescent="0.25">
      <c r="A363" s="63" t="s">
        <v>1</v>
      </c>
      <c r="B363" s="63" t="s">
        <v>1</v>
      </c>
      <c r="C363" s="63" t="s">
        <v>1</v>
      </c>
      <c r="D363" s="65" t="s">
        <v>1</v>
      </c>
      <c r="E363" s="65" t="s">
        <v>1</v>
      </c>
      <c r="F363" s="65" t="s">
        <v>1</v>
      </c>
      <c r="G363" s="65" t="s">
        <v>1</v>
      </c>
      <c r="H363" s="66" t="s">
        <v>56</v>
      </c>
      <c r="I363" s="30">
        <f t="shared" ref="I363:K364" si="363">SUM(I364)</f>
        <v>100</v>
      </c>
      <c r="J363" s="30">
        <f t="shared" si="363"/>
        <v>100</v>
      </c>
      <c r="K363" s="30">
        <f t="shared" si="363"/>
        <v>0</v>
      </c>
      <c r="L363" s="30">
        <f t="shared" si="334"/>
        <v>0</v>
      </c>
      <c r="M363" s="30">
        <f t="shared" ref="M363:M364" si="364">SUM(M364)</f>
        <v>0</v>
      </c>
      <c r="N363" s="30">
        <f t="shared" ref="N363:O364" si="365">SUM(N364)</f>
        <v>0</v>
      </c>
      <c r="O363" s="30">
        <f t="shared" si="365"/>
        <v>0</v>
      </c>
      <c r="P363" s="30">
        <f t="shared" si="337"/>
        <v>0</v>
      </c>
      <c r="Q363" s="30">
        <f t="shared" si="338"/>
        <v>0</v>
      </c>
      <c r="R363" s="93"/>
      <c r="S363" s="93"/>
      <c r="T363" s="93"/>
      <c r="U363" s="93"/>
      <c r="V363" s="93"/>
      <c r="W363" s="93"/>
      <c r="X363" s="93"/>
      <c r="Y363" s="93"/>
    </row>
    <row r="364" spans="1:25" ht="15" customHeight="1" x14ac:dyDescent="0.25">
      <c r="A364" s="63" t="s">
        <v>12</v>
      </c>
      <c r="B364" s="63" t="s">
        <v>195</v>
      </c>
      <c r="C364" s="63" t="s">
        <v>13</v>
      </c>
      <c r="D364" s="63" t="s">
        <v>196</v>
      </c>
      <c r="E364" s="65" t="s">
        <v>57</v>
      </c>
      <c r="F364" s="65" t="s">
        <v>1</v>
      </c>
      <c r="G364" s="65" t="s">
        <v>1</v>
      </c>
      <c r="H364" s="65" t="s">
        <v>58</v>
      </c>
      <c r="I364" s="31">
        <f t="shared" si="363"/>
        <v>100</v>
      </c>
      <c r="J364" s="31">
        <f t="shared" si="363"/>
        <v>100</v>
      </c>
      <c r="K364" s="31">
        <f t="shared" si="363"/>
        <v>0</v>
      </c>
      <c r="L364" s="31">
        <f t="shared" si="334"/>
        <v>0</v>
      </c>
      <c r="M364" s="31">
        <f t="shared" si="364"/>
        <v>0</v>
      </c>
      <c r="N364" s="31">
        <f t="shared" si="365"/>
        <v>0</v>
      </c>
      <c r="O364" s="31">
        <f t="shared" si="365"/>
        <v>0</v>
      </c>
      <c r="P364" s="31">
        <f t="shared" si="337"/>
        <v>0</v>
      </c>
      <c r="Q364" s="31">
        <f t="shared" si="338"/>
        <v>0</v>
      </c>
      <c r="R364" s="94"/>
      <c r="S364" s="94"/>
      <c r="T364" s="94"/>
      <c r="U364" s="94"/>
      <c r="V364" s="94"/>
      <c r="W364" s="94"/>
      <c r="X364" s="94"/>
      <c r="Y364" s="94"/>
    </row>
    <row r="365" spans="1:25" ht="15" customHeight="1" x14ac:dyDescent="0.25">
      <c r="A365" s="64" t="s">
        <v>12</v>
      </c>
      <c r="B365" s="64" t="s">
        <v>195</v>
      </c>
      <c r="C365" s="64" t="s">
        <v>13</v>
      </c>
      <c r="D365" s="64" t="s">
        <v>196</v>
      </c>
      <c r="E365" s="20" t="s">
        <v>68</v>
      </c>
      <c r="F365" s="64"/>
      <c r="G365" s="53" t="s">
        <v>198</v>
      </c>
      <c r="H365" s="53" t="s">
        <v>67</v>
      </c>
      <c r="I365" s="26">
        <v>100</v>
      </c>
      <c r="J365" s="26">
        <v>100</v>
      </c>
      <c r="K365" s="26">
        <v>0</v>
      </c>
      <c r="L365" s="26">
        <f t="shared" si="334"/>
        <v>0</v>
      </c>
      <c r="M365" s="26"/>
      <c r="N365" s="26"/>
      <c r="O365" s="26"/>
      <c r="P365" s="26">
        <f t="shared" si="337"/>
        <v>0</v>
      </c>
      <c r="Q365" s="26">
        <f t="shared" si="338"/>
        <v>0</v>
      </c>
      <c r="R365" s="90"/>
      <c r="S365" s="90"/>
      <c r="T365" s="90"/>
      <c r="U365" s="90"/>
      <c r="V365" s="90"/>
      <c r="W365" s="90"/>
      <c r="X365" s="90"/>
      <c r="Y365" s="90"/>
    </row>
    <row r="366" spans="1:25" ht="22.5" customHeight="1" x14ac:dyDescent="0.25">
      <c r="A366" s="63" t="s">
        <v>1</v>
      </c>
      <c r="B366" s="63" t="s">
        <v>1</v>
      </c>
      <c r="C366" s="63" t="s">
        <v>1</v>
      </c>
      <c r="D366" s="65" t="s">
        <v>1</v>
      </c>
      <c r="E366" s="65" t="s">
        <v>1</v>
      </c>
      <c r="F366" s="65" t="s">
        <v>1</v>
      </c>
      <c r="G366" s="65" t="s">
        <v>1</v>
      </c>
      <c r="H366" s="66" t="s">
        <v>69</v>
      </c>
      <c r="I366" s="30">
        <f t="shared" ref="I366:K367" si="366">SUM(I367)</f>
        <v>22000</v>
      </c>
      <c r="J366" s="30">
        <f t="shared" si="366"/>
        <v>22000</v>
      </c>
      <c r="K366" s="30">
        <f t="shared" si="366"/>
        <v>22000</v>
      </c>
      <c r="L366" s="30">
        <f t="shared" si="334"/>
        <v>0</v>
      </c>
      <c r="M366" s="30">
        <f t="shared" ref="M366:M367" si="367">SUM(M367)</f>
        <v>0</v>
      </c>
      <c r="N366" s="30">
        <f t="shared" ref="N366:O367" si="368">SUM(N367)</f>
        <v>0</v>
      </c>
      <c r="O366" s="30">
        <f t="shared" si="368"/>
        <v>0</v>
      </c>
      <c r="P366" s="30">
        <f t="shared" si="337"/>
        <v>22000</v>
      </c>
      <c r="Q366" s="30">
        <f t="shared" si="338"/>
        <v>100</v>
      </c>
      <c r="R366" s="93"/>
      <c r="S366" s="93"/>
      <c r="T366" s="93"/>
      <c r="U366" s="93"/>
      <c r="V366" s="93"/>
      <c r="W366" s="93"/>
      <c r="X366" s="93"/>
      <c r="Y366" s="93"/>
    </row>
    <row r="367" spans="1:25" ht="15" customHeight="1" x14ac:dyDescent="0.25">
      <c r="A367" s="63" t="s">
        <v>12</v>
      </c>
      <c r="B367" s="63" t="s">
        <v>195</v>
      </c>
      <c r="C367" s="63" t="s">
        <v>13</v>
      </c>
      <c r="D367" s="63" t="s">
        <v>196</v>
      </c>
      <c r="E367" s="65" t="s">
        <v>70</v>
      </c>
      <c r="F367" s="65" t="s">
        <v>1</v>
      </c>
      <c r="G367" s="65" t="s">
        <v>1</v>
      </c>
      <c r="H367" s="65" t="s">
        <v>71</v>
      </c>
      <c r="I367" s="31">
        <f t="shared" si="366"/>
        <v>22000</v>
      </c>
      <c r="J367" s="31">
        <f t="shared" si="366"/>
        <v>22000</v>
      </c>
      <c r="K367" s="31">
        <f t="shared" si="366"/>
        <v>22000</v>
      </c>
      <c r="L367" s="31">
        <f t="shared" si="334"/>
        <v>0</v>
      </c>
      <c r="M367" s="31">
        <f t="shared" si="367"/>
        <v>0</v>
      </c>
      <c r="N367" s="31">
        <f t="shared" si="368"/>
        <v>0</v>
      </c>
      <c r="O367" s="31">
        <f t="shared" si="368"/>
        <v>0</v>
      </c>
      <c r="P367" s="31">
        <f t="shared" si="337"/>
        <v>22000</v>
      </c>
      <c r="Q367" s="31">
        <f t="shared" si="338"/>
        <v>100</v>
      </c>
      <c r="R367" s="94"/>
      <c r="S367" s="94"/>
      <c r="T367" s="94"/>
      <c r="U367" s="94"/>
      <c r="V367" s="94"/>
      <c r="W367" s="94"/>
      <c r="X367" s="94"/>
      <c r="Y367" s="94"/>
    </row>
    <row r="368" spans="1:25" ht="15" customHeight="1" x14ac:dyDescent="0.25">
      <c r="A368" s="64" t="s">
        <v>12</v>
      </c>
      <c r="B368" s="64" t="s">
        <v>195</v>
      </c>
      <c r="C368" s="64" t="s">
        <v>13</v>
      </c>
      <c r="D368" s="64" t="s">
        <v>196</v>
      </c>
      <c r="E368" s="20" t="s">
        <v>74</v>
      </c>
      <c r="F368" s="64"/>
      <c r="G368" s="53" t="s">
        <v>198</v>
      </c>
      <c r="H368" s="53" t="s">
        <v>73</v>
      </c>
      <c r="I368" s="26">
        <v>22000</v>
      </c>
      <c r="J368" s="26">
        <v>22000</v>
      </c>
      <c r="K368" s="26">
        <v>22000</v>
      </c>
      <c r="L368" s="26">
        <f t="shared" si="334"/>
        <v>0</v>
      </c>
      <c r="M368" s="26"/>
      <c r="N368" s="26"/>
      <c r="O368" s="26"/>
      <c r="P368" s="26">
        <f t="shared" si="337"/>
        <v>22000</v>
      </c>
      <c r="Q368" s="26">
        <f t="shared" si="338"/>
        <v>100</v>
      </c>
      <c r="R368" s="90"/>
      <c r="S368" s="90"/>
      <c r="T368" s="90"/>
      <c r="U368" s="90"/>
      <c r="V368" s="90"/>
      <c r="W368" s="90"/>
      <c r="X368" s="90"/>
      <c r="Y368" s="90"/>
    </row>
    <row r="369" spans="1:25" ht="22.5" customHeight="1" x14ac:dyDescent="0.25">
      <c r="A369" s="53" t="s">
        <v>1</v>
      </c>
      <c r="B369" s="53" t="s">
        <v>1</v>
      </c>
      <c r="C369" s="53" t="s">
        <v>1</v>
      </c>
      <c r="D369" s="53" t="s">
        <v>1</v>
      </c>
      <c r="E369" s="53" t="s">
        <v>1</v>
      </c>
      <c r="F369" s="53" t="s">
        <v>1</v>
      </c>
      <c r="G369" s="53" t="s">
        <v>1</v>
      </c>
      <c r="H369" s="66" t="s">
        <v>205</v>
      </c>
      <c r="I369" s="30">
        <f t="shared" ref="I369:K369" si="369">SUM(I347,I363,I366)</f>
        <v>535039</v>
      </c>
      <c r="J369" s="30">
        <f t="shared" si="369"/>
        <v>535039</v>
      </c>
      <c r="K369" s="30">
        <f t="shared" si="369"/>
        <v>251442</v>
      </c>
      <c r="L369" s="30">
        <f t="shared" si="334"/>
        <v>94799</v>
      </c>
      <c r="M369" s="30">
        <f t="shared" ref="M369" si="370">SUM(M347,M363,M366)</f>
        <v>31259</v>
      </c>
      <c r="N369" s="30">
        <f t="shared" ref="N369:O369" si="371">SUM(N347,N363,N366)</f>
        <v>31570</v>
      </c>
      <c r="O369" s="30">
        <f t="shared" si="371"/>
        <v>31970</v>
      </c>
      <c r="P369" s="30">
        <f t="shared" si="337"/>
        <v>346241</v>
      </c>
      <c r="Q369" s="30">
        <f t="shared" si="338"/>
        <v>64.71322651245984</v>
      </c>
      <c r="R369" s="93"/>
      <c r="S369" s="93"/>
      <c r="T369" s="93"/>
      <c r="U369" s="93"/>
      <c r="V369" s="93"/>
      <c r="W369" s="93"/>
      <c r="X369" s="93"/>
      <c r="Y369" s="93"/>
    </row>
    <row r="370" spans="1:25" ht="15" customHeight="1" thickBot="1" x14ac:dyDescent="0.3">
      <c r="A370" s="53" t="s">
        <v>1</v>
      </c>
      <c r="B370" s="53" t="s">
        <v>1</v>
      </c>
      <c r="C370" s="53" t="s">
        <v>1</v>
      </c>
      <c r="D370" s="53" t="s">
        <v>1</v>
      </c>
      <c r="E370" s="53" t="s">
        <v>1</v>
      </c>
      <c r="F370" s="53" t="s">
        <v>1</v>
      </c>
      <c r="G370" s="53" t="s">
        <v>1</v>
      </c>
      <c r="H370" s="65" t="s">
        <v>76</v>
      </c>
      <c r="I370" s="31"/>
      <c r="J370" s="31"/>
      <c r="K370" s="31">
        <v>0</v>
      </c>
      <c r="L370" s="31"/>
      <c r="M370" s="31"/>
      <c r="N370" s="31"/>
      <c r="O370" s="31"/>
      <c r="P370" s="31"/>
      <c r="Q370" s="31"/>
      <c r="R370" s="94"/>
      <c r="S370" s="94"/>
      <c r="T370" s="94"/>
      <c r="U370" s="94"/>
      <c r="V370" s="94"/>
      <c r="W370" s="94"/>
      <c r="X370" s="94"/>
      <c r="Y370" s="94"/>
    </row>
    <row r="371" spans="1:25" ht="47.25" customHeight="1" thickBot="1" x14ac:dyDescent="0.3">
      <c r="A371" s="110" t="s">
        <v>1</v>
      </c>
      <c r="B371" s="110" t="s">
        <v>1</v>
      </c>
      <c r="C371" s="110" t="s">
        <v>1</v>
      </c>
      <c r="D371" s="110" t="s">
        <v>1</v>
      </c>
      <c r="E371" s="110" t="s">
        <v>1</v>
      </c>
      <c r="F371" s="110" t="s">
        <v>1</v>
      </c>
      <c r="G371" s="110" t="s">
        <v>1</v>
      </c>
      <c r="H371" s="28" t="s">
        <v>77</v>
      </c>
      <c r="I371" s="109" t="s">
        <v>3984</v>
      </c>
      <c r="J371" s="109" t="s">
        <v>11</v>
      </c>
      <c r="K371" s="109" t="s">
        <v>3989</v>
      </c>
      <c r="L371" s="109" t="s">
        <v>3985</v>
      </c>
      <c r="M371" s="109" t="s">
        <v>4027</v>
      </c>
      <c r="N371" s="109" t="s">
        <v>3988</v>
      </c>
      <c r="O371" s="109" t="s">
        <v>3986</v>
      </c>
      <c r="P371" s="109" t="s">
        <v>3987</v>
      </c>
      <c r="Q371" s="109" t="s">
        <v>3695</v>
      </c>
      <c r="R371" s="91"/>
      <c r="S371" s="91"/>
      <c r="T371" s="91"/>
      <c r="U371" s="91"/>
      <c r="V371" s="91"/>
      <c r="W371" s="91"/>
      <c r="X371" s="91"/>
      <c r="Y371" s="91"/>
    </row>
    <row r="372" spans="1:25" ht="15" customHeight="1" x14ac:dyDescent="0.25">
      <c r="A372" s="111"/>
      <c r="B372" s="111"/>
      <c r="C372" s="111"/>
      <c r="D372" s="111"/>
      <c r="E372" s="111"/>
      <c r="F372" s="111"/>
      <c r="G372" s="111"/>
      <c r="H372" s="67" t="s">
        <v>1</v>
      </c>
      <c r="I372" s="29">
        <v>1</v>
      </c>
      <c r="J372" s="29">
        <v>2</v>
      </c>
      <c r="K372" s="29">
        <v>3</v>
      </c>
      <c r="L372" s="29" t="s">
        <v>3478</v>
      </c>
      <c r="M372" s="29">
        <v>5</v>
      </c>
      <c r="N372" s="29">
        <v>6</v>
      </c>
      <c r="O372" s="29">
        <v>7</v>
      </c>
      <c r="P372" s="29" t="s">
        <v>3696</v>
      </c>
      <c r="Q372" s="29">
        <v>9</v>
      </c>
      <c r="R372" s="92"/>
      <c r="S372" s="92"/>
      <c r="T372" s="92"/>
      <c r="U372" s="92"/>
      <c r="V372" s="92"/>
      <c r="W372" s="92"/>
      <c r="X372" s="92"/>
      <c r="Y372" s="92"/>
    </row>
    <row r="373" spans="1:25" ht="15" customHeight="1" x14ac:dyDescent="0.25">
      <c r="A373" s="111"/>
      <c r="B373" s="111"/>
      <c r="C373" s="111"/>
      <c r="D373" s="111"/>
      <c r="E373" s="111"/>
      <c r="F373" s="111"/>
      <c r="G373" s="111"/>
      <c r="H373" s="68" t="s">
        <v>206</v>
      </c>
      <c r="I373" s="32">
        <f t="shared" ref="I373:K373" si="372">SUM(I369)</f>
        <v>535039</v>
      </c>
      <c r="J373" s="32">
        <f t="shared" si="372"/>
        <v>535039</v>
      </c>
      <c r="K373" s="32">
        <f t="shared" si="372"/>
        <v>251442</v>
      </c>
      <c r="L373" s="32">
        <f t="shared" si="334"/>
        <v>94799</v>
      </c>
      <c r="M373" s="32">
        <f t="shared" ref="M373" si="373">SUM(M369)</f>
        <v>31259</v>
      </c>
      <c r="N373" s="32">
        <f t="shared" ref="N373:O373" si="374">SUM(N369)</f>
        <v>31570</v>
      </c>
      <c r="O373" s="32">
        <f t="shared" si="374"/>
        <v>31970</v>
      </c>
      <c r="P373" s="32">
        <f t="shared" si="337"/>
        <v>346241</v>
      </c>
      <c r="Q373" s="32">
        <f t="shared" si="338"/>
        <v>64.71322651245984</v>
      </c>
      <c r="R373" s="90"/>
      <c r="S373" s="90"/>
      <c r="T373" s="90"/>
      <c r="U373" s="90"/>
      <c r="V373" s="90"/>
      <c r="W373" s="90"/>
      <c r="X373" s="90"/>
      <c r="Y373" s="90"/>
    </row>
    <row r="374" spans="1:25" ht="15" customHeight="1" x14ac:dyDescent="0.25">
      <c r="A374" s="111"/>
      <c r="B374" s="111"/>
      <c r="C374" s="111"/>
      <c r="D374" s="111"/>
      <c r="E374" s="111"/>
      <c r="F374" s="111"/>
      <c r="G374" s="111"/>
      <c r="H374" s="69" t="s">
        <v>79</v>
      </c>
      <c r="I374" s="32">
        <f t="shared" ref="I374:K374" si="375">SUM(I373)</f>
        <v>535039</v>
      </c>
      <c r="J374" s="32">
        <f t="shared" si="375"/>
        <v>535039</v>
      </c>
      <c r="K374" s="32">
        <f t="shared" si="375"/>
        <v>251442</v>
      </c>
      <c r="L374" s="32">
        <f t="shared" si="334"/>
        <v>94799</v>
      </c>
      <c r="M374" s="32">
        <f t="shared" ref="M374" si="376">SUM(M373)</f>
        <v>31259</v>
      </c>
      <c r="N374" s="32">
        <f t="shared" ref="N374:O374" si="377">SUM(N373)</f>
        <v>31570</v>
      </c>
      <c r="O374" s="32">
        <f t="shared" si="377"/>
        <v>31970</v>
      </c>
      <c r="P374" s="32">
        <f t="shared" si="337"/>
        <v>346241</v>
      </c>
      <c r="Q374" s="32">
        <f t="shared" si="338"/>
        <v>64.71322651245984</v>
      </c>
      <c r="R374" s="90"/>
      <c r="S374" s="90"/>
      <c r="T374" s="90"/>
      <c r="U374" s="90"/>
      <c r="V374" s="90"/>
      <c r="W374" s="90"/>
      <c r="X374" s="90"/>
      <c r="Y374" s="90"/>
    </row>
    <row r="375" spans="1:25" ht="15" customHeight="1" x14ac:dyDescent="0.25">
      <c r="A375" s="112"/>
      <c r="B375" s="112"/>
      <c r="C375" s="112"/>
      <c r="D375" s="112"/>
      <c r="E375" s="112"/>
      <c r="F375" s="112"/>
      <c r="G375" s="112"/>
      <c r="I375" s="27"/>
      <c r="J375" s="27"/>
      <c r="K375" s="27">
        <v>0</v>
      </c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</row>
    <row r="376" spans="1:25" ht="15" customHeight="1" x14ac:dyDescent="0.25">
      <c r="A376" s="53" t="s">
        <v>1</v>
      </c>
      <c r="B376" s="53" t="s">
        <v>1</v>
      </c>
      <c r="C376" s="53" t="s">
        <v>1</v>
      </c>
      <c r="D376" s="53" t="s">
        <v>1</v>
      </c>
      <c r="E376" s="53" t="s">
        <v>1</v>
      </c>
      <c r="F376" s="53" t="s">
        <v>1</v>
      </c>
      <c r="G376" s="53" t="s">
        <v>1</v>
      </c>
      <c r="H376" s="21" t="s">
        <v>1</v>
      </c>
      <c r="I376" s="33"/>
      <c r="J376" s="33"/>
      <c r="K376" s="33">
        <v>0</v>
      </c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ht="15" customHeight="1" x14ac:dyDescent="0.25">
      <c r="A377" s="53" t="s">
        <v>1</v>
      </c>
      <c r="B377" s="53" t="s">
        <v>1</v>
      </c>
      <c r="C377" s="53" t="s">
        <v>1</v>
      </c>
      <c r="D377" s="53" t="s">
        <v>1</v>
      </c>
      <c r="E377" s="53" t="s">
        <v>1</v>
      </c>
      <c r="F377" s="53" t="s">
        <v>1</v>
      </c>
      <c r="G377" s="53" t="s">
        <v>1</v>
      </c>
      <c r="H377" s="66" t="s">
        <v>207</v>
      </c>
      <c r="I377" s="30">
        <f t="shared" ref="I377:K377" si="378">SUM(I369)</f>
        <v>535039</v>
      </c>
      <c r="J377" s="30">
        <f t="shared" si="378"/>
        <v>535039</v>
      </c>
      <c r="K377" s="30">
        <f t="shared" si="378"/>
        <v>251442</v>
      </c>
      <c r="L377" s="30">
        <f t="shared" si="334"/>
        <v>94799</v>
      </c>
      <c r="M377" s="30">
        <f t="shared" ref="M377" si="379">SUM(M369)</f>
        <v>31259</v>
      </c>
      <c r="N377" s="30">
        <f t="shared" ref="N377:O377" si="380">SUM(N369)</f>
        <v>31570</v>
      </c>
      <c r="O377" s="30">
        <f t="shared" si="380"/>
        <v>31970</v>
      </c>
      <c r="P377" s="30">
        <f t="shared" si="337"/>
        <v>346241</v>
      </c>
      <c r="Q377" s="30">
        <f t="shared" si="338"/>
        <v>64.71322651245984</v>
      </c>
      <c r="R377" s="93"/>
      <c r="S377" s="93"/>
      <c r="T377" s="93"/>
      <c r="U377" s="93"/>
      <c r="V377" s="93"/>
      <c r="W377" s="93"/>
      <c r="X377" s="93"/>
      <c r="Y377" s="93"/>
    </row>
    <row r="378" spans="1:25" ht="15" customHeight="1" x14ac:dyDescent="0.25">
      <c r="A378" s="53" t="s">
        <v>1</v>
      </c>
      <c r="B378" s="53" t="s">
        <v>1</v>
      </c>
      <c r="C378" s="53" t="s">
        <v>1</v>
      </c>
      <c r="D378" s="53" t="s">
        <v>1</v>
      </c>
      <c r="E378" s="53" t="s">
        <v>1</v>
      </c>
      <c r="F378" s="53" t="s">
        <v>1</v>
      </c>
      <c r="G378" s="53" t="s">
        <v>1</v>
      </c>
      <c r="H378" s="65" t="s">
        <v>76</v>
      </c>
      <c r="I378" s="31"/>
      <c r="J378" s="31"/>
      <c r="K378" s="31">
        <v>0</v>
      </c>
      <c r="L378" s="31"/>
      <c r="M378" s="31"/>
      <c r="N378" s="31"/>
      <c r="O378" s="31"/>
      <c r="P378" s="31"/>
      <c r="Q378" s="31"/>
      <c r="R378" s="94"/>
      <c r="S378" s="94"/>
      <c r="T378" s="94"/>
      <c r="U378" s="94"/>
      <c r="V378" s="94"/>
      <c r="W378" s="94"/>
      <c r="X378" s="94"/>
      <c r="Y378" s="94"/>
    </row>
    <row r="379" spans="1:25" ht="15" customHeight="1" x14ac:dyDescent="0.25">
      <c r="A379" s="53" t="s">
        <v>1</v>
      </c>
      <c r="B379" s="53" t="s">
        <v>1</v>
      </c>
      <c r="C379" s="53" t="s">
        <v>1</v>
      </c>
      <c r="D379" s="53" t="s">
        <v>1</v>
      </c>
      <c r="E379" s="53" t="s">
        <v>1</v>
      </c>
      <c r="F379" s="53" t="s">
        <v>1</v>
      </c>
      <c r="G379" s="53" t="s">
        <v>1</v>
      </c>
      <c r="H379" s="70" t="s">
        <v>1</v>
      </c>
      <c r="I379" s="34"/>
      <c r="J379" s="34"/>
      <c r="K379" s="34">
        <v>0</v>
      </c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</row>
    <row r="380" spans="1:25" ht="15" customHeight="1" thickBot="1" x14ac:dyDescent="0.3">
      <c r="A380" s="63" t="s">
        <v>12</v>
      </c>
      <c r="B380" s="63" t="s">
        <v>208</v>
      </c>
      <c r="C380" s="64" t="s">
        <v>1</v>
      </c>
      <c r="D380" s="64" t="s">
        <v>1</v>
      </c>
      <c r="E380" s="65" t="s">
        <v>1</v>
      </c>
      <c r="F380" s="65" t="s">
        <v>1</v>
      </c>
      <c r="G380" s="65" t="s">
        <v>1</v>
      </c>
      <c r="H380" s="65" t="s">
        <v>1</v>
      </c>
      <c r="I380" s="26"/>
      <c r="J380" s="26"/>
      <c r="K380" s="26">
        <v>0</v>
      </c>
      <c r="L380" s="26"/>
      <c r="M380" s="26"/>
      <c r="N380" s="26"/>
      <c r="O380" s="26"/>
      <c r="P380" s="26"/>
      <c r="Q380" s="26"/>
      <c r="R380" s="90"/>
      <c r="S380" s="90"/>
      <c r="T380" s="90"/>
      <c r="U380" s="90"/>
      <c r="V380" s="90"/>
      <c r="W380" s="90"/>
      <c r="X380" s="90"/>
      <c r="Y380" s="90"/>
    </row>
    <row r="381" spans="1:25" ht="45.75" customHeight="1" thickBot="1" x14ac:dyDescent="0.3">
      <c r="A381" s="28" t="s">
        <v>4</v>
      </c>
      <c r="B381" s="28" t="s">
        <v>5</v>
      </c>
      <c r="C381" s="28" t="s">
        <v>6</v>
      </c>
      <c r="D381" s="57" t="s">
        <v>1</v>
      </c>
      <c r="E381" s="28" t="s">
        <v>7</v>
      </c>
      <c r="F381" s="28" t="s">
        <v>8</v>
      </c>
      <c r="G381" s="28" t="s">
        <v>9</v>
      </c>
      <c r="H381" s="28" t="s">
        <v>10</v>
      </c>
      <c r="I381" s="109" t="s">
        <v>3984</v>
      </c>
      <c r="J381" s="109" t="s">
        <v>11</v>
      </c>
      <c r="K381" s="109" t="s">
        <v>3989</v>
      </c>
      <c r="L381" s="109" t="s">
        <v>3985</v>
      </c>
      <c r="M381" s="109" t="s">
        <v>4027</v>
      </c>
      <c r="N381" s="109" t="s">
        <v>3988</v>
      </c>
      <c r="O381" s="109" t="s">
        <v>3986</v>
      </c>
      <c r="P381" s="109" t="s">
        <v>3987</v>
      </c>
      <c r="Q381" s="109" t="s">
        <v>3695</v>
      </c>
      <c r="R381" s="91"/>
      <c r="S381" s="91"/>
      <c r="T381" s="91"/>
      <c r="U381" s="91"/>
      <c r="V381" s="91"/>
      <c r="W381" s="91"/>
      <c r="X381" s="91"/>
      <c r="Y381" s="91"/>
    </row>
    <row r="382" spans="1:25" ht="15" customHeight="1" x14ac:dyDescent="0.25">
      <c r="A382" s="58" t="s">
        <v>1</v>
      </c>
      <c r="B382" s="58" t="s">
        <v>1</v>
      </c>
      <c r="C382" s="58" t="s">
        <v>1</v>
      </c>
      <c r="D382" s="59" t="s">
        <v>1</v>
      </c>
      <c r="E382" s="59" t="s">
        <v>1</v>
      </c>
      <c r="F382" s="60" t="s">
        <v>1</v>
      </c>
      <c r="G382" s="61" t="s">
        <v>1</v>
      </c>
      <c r="H382" s="62" t="s">
        <v>1</v>
      </c>
      <c r="I382" s="29">
        <v>1</v>
      </c>
      <c r="J382" s="29">
        <v>2</v>
      </c>
      <c r="K382" s="29">
        <v>3</v>
      </c>
      <c r="L382" s="29" t="s">
        <v>3478</v>
      </c>
      <c r="M382" s="29">
        <v>5</v>
      </c>
      <c r="N382" s="29">
        <v>6</v>
      </c>
      <c r="O382" s="29">
        <v>7</v>
      </c>
      <c r="P382" s="29" t="s">
        <v>3696</v>
      </c>
      <c r="Q382" s="29">
        <v>9</v>
      </c>
      <c r="R382" s="92"/>
      <c r="S382" s="92"/>
      <c r="T382" s="92"/>
      <c r="U382" s="92"/>
      <c r="V382" s="92"/>
      <c r="W382" s="92"/>
      <c r="X382" s="92"/>
      <c r="Y382" s="92"/>
    </row>
    <row r="383" spans="1:25" ht="15" customHeight="1" x14ac:dyDescent="0.25">
      <c r="A383" s="63" t="s">
        <v>12</v>
      </c>
      <c r="B383" s="63" t="s">
        <v>208</v>
      </c>
      <c r="C383" s="64" t="s">
        <v>13</v>
      </c>
      <c r="D383" s="64" t="s">
        <v>209</v>
      </c>
      <c r="E383" s="65" t="s">
        <v>1</v>
      </c>
      <c r="F383" s="65" t="s">
        <v>1</v>
      </c>
      <c r="G383" s="65" t="s">
        <v>1</v>
      </c>
      <c r="H383" s="65" t="s">
        <v>210</v>
      </c>
      <c r="I383" s="26">
        <v>0</v>
      </c>
      <c r="J383" s="26" t="s">
        <v>1</v>
      </c>
      <c r="K383" s="26">
        <v>0</v>
      </c>
      <c r="L383" s="26"/>
      <c r="M383" s="26"/>
      <c r="N383" s="26"/>
      <c r="O383" s="26"/>
      <c r="P383" s="26"/>
      <c r="Q383" s="26"/>
      <c r="R383" s="90"/>
      <c r="S383" s="90"/>
      <c r="T383" s="90"/>
      <c r="U383" s="90"/>
      <c r="V383" s="90"/>
      <c r="W383" s="90"/>
      <c r="X383" s="90"/>
      <c r="Y383" s="90"/>
    </row>
    <row r="384" spans="1:25" ht="22.5" customHeight="1" x14ac:dyDescent="0.25">
      <c r="A384" s="63" t="s">
        <v>1</v>
      </c>
      <c r="B384" s="63" t="s">
        <v>1</v>
      </c>
      <c r="C384" s="63" t="s">
        <v>1</v>
      </c>
      <c r="D384" s="65" t="s">
        <v>1</v>
      </c>
      <c r="E384" s="65" t="s">
        <v>1</v>
      </c>
      <c r="F384" s="65" t="s">
        <v>1</v>
      </c>
      <c r="G384" s="65" t="s">
        <v>1</v>
      </c>
      <c r="H384" s="66" t="s">
        <v>15</v>
      </c>
      <c r="I384" s="30">
        <f t="shared" ref="I384:K384" si="381">SUM(I385,I393,I395)</f>
        <v>5824656</v>
      </c>
      <c r="J384" s="30">
        <f t="shared" si="381"/>
        <v>5789656</v>
      </c>
      <c r="K384" s="30">
        <f t="shared" si="381"/>
        <v>3090423</v>
      </c>
      <c r="L384" s="30">
        <f t="shared" si="334"/>
        <v>1434350</v>
      </c>
      <c r="M384" s="30">
        <f t="shared" ref="M384" si="382">SUM(M385,M393,M395)</f>
        <v>478150</v>
      </c>
      <c r="N384" s="30">
        <f t="shared" ref="N384:O384" si="383">SUM(N385,N393,N395)</f>
        <v>478050</v>
      </c>
      <c r="O384" s="30">
        <f t="shared" si="383"/>
        <v>478150</v>
      </c>
      <c r="P384" s="30">
        <f t="shared" si="337"/>
        <v>4524773</v>
      </c>
      <c r="Q384" s="30">
        <f t="shared" si="338"/>
        <v>78.152708900148809</v>
      </c>
      <c r="R384" s="93"/>
      <c r="S384" s="93"/>
      <c r="T384" s="93"/>
      <c r="U384" s="93"/>
      <c r="V384" s="93"/>
      <c r="W384" s="93"/>
      <c r="X384" s="93"/>
      <c r="Y384" s="93"/>
    </row>
    <row r="385" spans="1:25" ht="15" customHeight="1" x14ac:dyDescent="0.25">
      <c r="A385" s="63" t="s">
        <v>12</v>
      </c>
      <c r="B385" s="63" t="s">
        <v>208</v>
      </c>
      <c r="C385" s="63" t="s">
        <v>13</v>
      </c>
      <c r="D385" s="63" t="s">
        <v>209</v>
      </c>
      <c r="E385" s="65" t="s">
        <v>16</v>
      </c>
      <c r="F385" s="65" t="s">
        <v>1</v>
      </c>
      <c r="G385" s="65" t="s">
        <v>1</v>
      </c>
      <c r="H385" s="65" t="s">
        <v>17</v>
      </c>
      <c r="I385" s="31">
        <f t="shared" ref="I385:K385" si="384">SUM(I386:I387)</f>
        <v>5236678</v>
      </c>
      <c r="J385" s="31">
        <f t="shared" si="384"/>
        <v>5236678</v>
      </c>
      <c r="K385" s="31">
        <f t="shared" si="384"/>
        <v>2775167</v>
      </c>
      <c r="L385" s="31">
        <f t="shared" si="334"/>
        <v>1301900</v>
      </c>
      <c r="M385" s="31">
        <f t="shared" ref="M385" si="385">SUM(M386:M387)</f>
        <v>434000</v>
      </c>
      <c r="N385" s="31">
        <f t="shared" ref="N385:O385" si="386">SUM(N386:N387)</f>
        <v>433900</v>
      </c>
      <c r="O385" s="31">
        <f t="shared" si="386"/>
        <v>434000</v>
      </c>
      <c r="P385" s="31">
        <f t="shared" si="337"/>
        <v>4077067</v>
      </c>
      <c r="Q385" s="31">
        <f t="shared" si="338"/>
        <v>77.855980451729138</v>
      </c>
      <c r="R385" s="94"/>
      <c r="S385" s="94"/>
      <c r="T385" s="94"/>
      <c r="U385" s="94"/>
      <c r="V385" s="94"/>
      <c r="W385" s="94"/>
      <c r="X385" s="94"/>
      <c r="Y385" s="94"/>
    </row>
    <row r="386" spans="1:25" ht="15" customHeight="1" x14ac:dyDescent="0.25">
      <c r="A386" s="64" t="s">
        <v>12</v>
      </c>
      <c r="B386" s="64" t="s">
        <v>208</v>
      </c>
      <c r="C386" s="64" t="s">
        <v>13</v>
      </c>
      <c r="D386" s="64" t="s">
        <v>209</v>
      </c>
      <c r="E386" s="20" t="s">
        <v>19</v>
      </c>
      <c r="F386" s="64"/>
      <c r="G386" s="53" t="s">
        <v>198</v>
      </c>
      <c r="H386" s="53" t="s">
        <v>18</v>
      </c>
      <c r="I386" s="26">
        <v>4730328</v>
      </c>
      <c r="J386" s="26">
        <v>4730328</v>
      </c>
      <c r="K386" s="26">
        <v>2432500</v>
      </c>
      <c r="L386" s="26">
        <f t="shared" si="334"/>
        <v>1200000</v>
      </c>
      <c r="M386" s="26">
        <v>400000</v>
      </c>
      <c r="N386" s="26">
        <v>400000</v>
      </c>
      <c r="O386" s="26">
        <v>400000</v>
      </c>
      <c r="P386" s="26">
        <f t="shared" si="337"/>
        <v>3632500</v>
      </c>
      <c r="Q386" s="26">
        <f t="shared" si="338"/>
        <v>76.791715077685936</v>
      </c>
      <c r="R386" s="90"/>
      <c r="S386" s="90"/>
      <c r="T386" s="90"/>
      <c r="U386" s="90"/>
      <c r="V386" s="90"/>
      <c r="W386" s="90"/>
      <c r="X386" s="90"/>
      <c r="Y386" s="90"/>
    </row>
    <row r="387" spans="1:25" ht="15" customHeight="1" x14ac:dyDescent="0.25">
      <c r="A387" s="63" t="s">
        <v>12</v>
      </c>
      <c r="B387" s="63" t="s">
        <v>208</v>
      </c>
      <c r="C387" s="63" t="s">
        <v>13</v>
      </c>
      <c r="D387" s="63" t="s">
        <v>209</v>
      </c>
      <c r="E387" s="63" t="s">
        <v>21</v>
      </c>
      <c r="F387" s="64" t="s">
        <v>1</v>
      </c>
      <c r="G387" s="53" t="s">
        <v>1</v>
      </c>
      <c r="H387" s="65" t="s">
        <v>22</v>
      </c>
      <c r="I387" s="31">
        <f t="shared" ref="I387:K387" si="387">SUM(I388:I392)</f>
        <v>506350</v>
      </c>
      <c r="J387" s="31">
        <f t="shared" si="387"/>
        <v>506350</v>
      </c>
      <c r="K387" s="31">
        <f t="shared" si="387"/>
        <v>342667</v>
      </c>
      <c r="L387" s="31">
        <f t="shared" si="334"/>
        <v>101900</v>
      </c>
      <c r="M387" s="31">
        <f t="shared" ref="M387" si="388">SUM(M388:M392)</f>
        <v>34000</v>
      </c>
      <c r="N387" s="31">
        <f t="shared" ref="N387:O387" si="389">SUM(N388:N392)</f>
        <v>33900</v>
      </c>
      <c r="O387" s="31">
        <f t="shared" si="389"/>
        <v>34000</v>
      </c>
      <c r="P387" s="31">
        <f t="shared" si="337"/>
        <v>444567</v>
      </c>
      <c r="Q387" s="31">
        <f t="shared" si="338"/>
        <v>87.79836081761627</v>
      </c>
      <c r="R387" s="94"/>
      <c r="S387" s="94"/>
      <c r="T387" s="94"/>
      <c r="U387" s="94"/>
      <c r="V387" s="94"/>
      <c r="W387" s="94"/>
      <c r="X387" s="94"/>
      <c r="Y387" s="94"/>
    </row>
    <row r="388" spans="1:25" ht="15" customHeight="1" x14ac:dyDescent="0.25">
      <c r="A388" s="64" t="s">
        <v>12</v>
      </c>
      <c r="B388" s="64" t="s">
        <v>208</v>
      </c>
      <c r="C388" s="64" t="s">
        <v>13</v>
      </c>
      <c r="D388" s="64" t="s">
        <v>209</v>
      </c>
      <c r="E388" s="20" t="s">
        <v>23</v>
      </c>
      <c r="F388" s="64" t="s">
        <v>211</v>
      </c>
      <c r="G388" s="53" t="s">
        <v>198</v>
      </c>
      <c r="H388" s="53" t="s">
        <v>85</v>
      </c>
      <c r="I388" s="26">
        <v>96450</v>
      </c>
      <c r="J388" s="26">
        <v>96450</v>
      </c>
      <c r="K388" s="26">
        <v>54287</v>
      </c>
      <c r="L388" s="26">
        <f t="shared" si="334"/>
        <v>23400</v>
      </c>
      <c r="M388" s="26">
        <v>7800</v>
      </c>
      <c r="N388" s="26">
        <v>7800</v>
      </c>
      <c r="O388" s="26">
        <v>7800</v>
      </c>
      <c r="P388" s="26">
        <f t="shared" si="337"/>
        <v>77687</v>
      </c>
      <c r="Q388" s="26">
        <f t="shared" si="338"/>
        <v>80.546397096941419</v>
      </c>
      <c r="R388" s="90"/>
      <c r="S388" s="90"/>
      <c r="T388" s="90"/>
      <c r="U388" s="90"/>
      <c r="V388" s="90"/>
      <c r="W388" s="90"/>
      <c r="X388" s="90"/>
      <c r="Y388" s="90"/>
    </row>
    <row r="389" spans="1:25" ht="15" customHeight="1" x14ac:dyDescent="0.25">
      <c r="A389" s="64" t="s">
        <v>12</v>
      </c>
      <c r="B389" s="64" t="s">
        <v>208</v>
      </c>
      <c r="C389" s="64" t="s">
        <v>13</v>
      </c>
      <c r="D389" s="64" t="s">
        <v>209</v>
      </c>
      <c r="E389" s="20" t="s">
        <v>23</v>
      </c>
      <c r="F389" s="64" t="s">
        <v>212</v>
      </c>
      <c r="G389" s="53" t="s">
        <v>198</v>
      </c>
      <c r="H389" s="53" t="s">
        <v>25</v>
      </c>
      <c r="I389" s="26">
        <v>267550</v>
      </c>
      <c r="J389" s="26">
        <v>267550</v>
      </c>
      <c r="K389" s="26">
        <v>172550</v>
      </c>
      <c r="L389" s="26">
        <f t="shared" si="334"/>
        <v>66000</v>
      </c>
      <c r="M389" s="26">
        <v>22000</v>
      </c>
      <c r="N389" s="26">
        <v>22000</v>
      </c>
      <c r="O389" s="26">
        <v>22000</v>
      </c>
      <c r="P389" s="26">
        <f t="shared" si="337"/>
        <v>238550</v>
      </c>
      <c r="Q389" s="26">
        <f t="shared" si="338"/>
        <v>89.160904503831063</v>
      </c>
      <c r="R389" s="90"/>
      <c r="S389" s="90"/>
      <c r="T389" s="90"/>
      <c r="U389" s="90"/>
      <c r="V389" s="90"/>
      <c r="W389" s="90"/>
      <c r="X389" s="90"/>
      <c r="Y389" s="90"/>
    </row>
    <row r="390" spans="1:25" ht="15" customHeight="1" x14ac:dyDescent="0.25">
      <c r="A390" s="64" t="s">
        <v>12</v>
      </c>
      <c r="B390" s="64" t="s">
        <v>208</v>
      </c>
      <c r="C390" s="64" t="s">
        <v>13</v>
      </c>
      <c r="D390" s="64" t="s">
        <v>209</v>
      </c>
      <c r="E390" s="20" t="s">
        <v>23</v>
      </c>
      <c r="F390" s="64" t="s">
        <v>213</v>
      </c>
      <c r="G390" s="53" t="s">
        <v>198</v>
      </c>
      <c r="H390" s="53" t="s">
        <v>27</v>
      </c>
      <c r="I390" s="26">
        <v>63350</v>
      </c>
      <c r="J390" s="26">
        <v>63350</v>
      </c>
      <c r="K390" s="26">
        <v>61830</v>
      </c>
      <c r="L390" s="26">
        <f t="shared" si="334"/>
        <v>0</v>
      </c>
      <c r="M390" s="26"/>
      <c r="N390" s="26"/>
      <c r="O390" s="26"/>
      <c r="P390" s="26">
        <f t="shared" si="337"/>
        <v>61830</v>
      </c>
      <c r="Q390" s="26">
        <f t="shared" si="338"/>
        <v>97.600631412786115</v>
      </c>
      <c r="R390" s="90"/>
      <c r="S390" s="90"/>
      <c r="T390" s="90"/>
      <c r="U390" s="90"/>
      <c r="V390" s="90"/>
      <c r="W390" s="90"/>
      <c r="X390" s="90"/>
      <c r="Y390" s="90"/>
    </row>
    <row r="391" spans="1:25" ht="15" customHeight="1" x14ac:dyDescent="0.25">
      <c r="A391" s="64" t="s">
        <v>12</v>
      </c>
      <c r="B391" s="64" t="s">
        <v>208</v>
      </c>
      <c r="C391" s="64" t="s">
        <v>13</v>
      </c>
      <c r="D391" s="64" t="s">
        <v>209</v>
      </c>
      <c r="E391" s="20" t="s">
        <v>23</v>
      </c>
      <c r="F391" s="64" t="s">
        <v>214</v>
      </c>
      <c r="G391" s="53" t="s">
        <v>198</v>
      </c>
      <c r="H391" s="53" t="s">
        <v>89</v>
      </c>
      <c r="I391" s="26">
        <v>29000</v>
      </c>
      <c r="J391" s="26">
        <v>29000</v>
      </c>
      <c r="K391" s="26">
        <v>29000</v>
      </c>
      <c r="L391" s="26">
        <f t="shared" si="334"/>
        <v>0</v>
      </c>
      <c r="M391" s="26">
        <v>0</v>
      </c>
      <c r="N391" s="26">
        <v>0</v>
      </c>
      <c r="O391" s="26">
        <v>0</v>
      </c>
      <c r="P391" s="26">
        <f t="shared" si="337"/>
        <v>29000</v>
      </c>
      <c r="Q391" s="26">
        <f t="shared" si="338"/>
        <v>100</v>
      </c>
      <c r="R391" s="90"/>
      <c r="S391" s="90"/>
      <c r="T391" s="90"/>
      <c r="U391" s="90"/>
      <c r="V391" s="90"/>
      <c r="W391" s="90"/>
      <c r="X391" s="90"/>
      <c r="Y391" s="90"/>
    </row>
    <row r="392" spans="1:25" ht="15" customHeight="1" x14ac:dyDescent="0.25">
      <c r="A392" s="64" t="s">
        <v>12</v>
      </c>
      <c r="B392" s="64" t="s">
        <v>208</v>
      </c>
      <c r="C392" s="64" t="s">
        <v>13</v>
      </c>
      <c r="D392" s="64" t="s">
        <v>209</v>
      </c>
      <c r="E392" s="20" t="s">
        <v>23</v>
      </c>
      <c r="F392" s="64" t="s">
        <v>215</v>
      </c>
      <c r="G392" s="53" t="s">
        <v>198</v>
      </c>
      <c r="H392" s="53" t="s">
        <v>29</v>
      </c>
      <c r="I392" s="26">
        <v>50000</v>
      </c>
      <c r="J392" s="26">
        <v>50000</v>
      </c>
      <c r="K392" s="26">
        <v>25000</v>
      </c>
      <c r="L392" s="26">
        <f t="shared" si="334"/>
        <v>12500</v>
      </c>
      <c r="M392" s="26">
        <v>4200</v>
      </c>
      <c r="N392" s="26">
        <v>4100</v>
      </c>
      <c r="O392" s="26">
        <v>4200</v>
      </c>
      <c r="P392" s="26">
        <f t="shared" si="337"/>
        <v>37500</v>
      </c>
      <c r="Q392" s="26">
        <f t="shared" si="338"/>
        <v>75</v>
      </c>
      <c r="R392" s="90"/>
      <c r="S392" s="90"/>
      <c r="T392" s="90"/>
      <c r="U392" s="90"/>
      <c r="V392" s="90"/>
      <c r="W392" s="90"/>
      <c r="X392" s="90"/>
      <c r="Y392" s="90"/>
    </row>
    <row r="393" spans="1:25" ht="15" customHeight="1" x14ac:dyDescent="0.25">
      <c r="A393" s="63" t="s">
        <v>12</v>
      </c>
      <c r="B393" s="63" t="s">
        <v>208</v>
      </c>
      <c r="C393" s="63" t="s">
        <v>13</v>
      </c>
      <c r="D393" s="63" t="s">
        <v>209</v>
      </c>
      <c r="E393" s="65" t="s">
        <v>30</v>
      </c>
      <c r="F393" s="65" t="s">
        <v>1</v>
      </c>
      <c r="G393" s="65" t="s">
        <v>1</v>
      </c>
      <c r="H393" s="65" t="s">
        <v>31</v>
      </c>
      <c r="I393" s="31">
        <f t="shared" ref="I393:K393" si="390">SUM(I394)</f>
        <v>496722</v>
      </c>
      <c r="J393" s="31">
        <f t="shared" si="390"/>
        <v>496722</v>
      </c>
      <c r="K393" s="31">
        <f t="shared" si="390"/>
        <v>268400</v>
      </c>
      <c r="L393" s="31">
        <f t="shared" si="334"/>
        <v>126000</v>
      </c>
      <c r="M393" s="31">
        <f t="shared" ref="M393" si="391">SUM(M394)</f>
        <v>42000</v>
      </c>
      <c r="N393" s="31">
        <f t="shared" ref="N393:O393" si="392">SUM(N394)</f>
        <v>42000</v>
      </c>
      <c r="O393" s="31">
        <f t="shared" si="392"/>
        <v>42000</v>
      </c>
      <c r="P393" s="31">
        <f t="shared" si="337"/>
        <v>394400</v>
      </c>
      <c r="Q393" s="31">
        <f t="shared" si="338"/>
        <v>79.400550005838284</v>
      </c>
      <c r="R393" s="94"/>
      <c r="S393" s="94"/>
      <c r="T393" s="94"/>
      <c r="U393" s="94"/>
      <c r="V393" s="94"/>
      <c r="W393" s="94"/>
      <c r="X393" s="94"/>
      <c r="Y393" s="94"/>
    </row>
    <row r="394" spans="1:25" ht="15" customHeight="1" x14ac:dyDescent="0.25">
      <c r="A394" s="64" t="s">
        <v>12</v>
      </c>
      <c r="B394" s="64" t="s">
        <v>208</v>
      </c>
      <c r="C394" s="64" t="s">
        <v>13</v>
      </c>
      <c r="D394" s="64" t="s">
        <v>209</v>
      </c>
      <c r="E394" s="20" t="s">
        <v>33</v>
      </c>
      <c r="F394" s="64"/>
      <c r="G394" s="53" t="s">
        <v>198</v>
      </c>
      <c r="H394" s="53" t="s">
        <v>32</v>
      </c>
      <c r="I394" s="26">
        <v>496722</v>
      </c>
      <c r="J394" s="26">
        <v>496722</v>
      </c>
      <c r="K394" s="26">
        <v>268400</v>
      </c>
      <c r="L394" s="26">
        <f t="shared" si="334"/>
        <v>126000</v>
      </c>
      <c r="M394" s="26">
        <v>42000</v>
      </c>
      <c r="N394" s="26">
        <v>42000</v>
      </c>
      <c r="O394" s="26">
        <v>42000</v>
      </c>
      <c r="P394" s="26">
        <f t="shared" si="337"/>
        <v>394400</v>
      </c>
      <c r="Q394" s="26">
        <f t="shared" si="338"/>
        <v>79.400550005838284</v>
      </c>
      <c r="R394" s="90"/>
      <c r="S394" s="90"/>
      <c r="T394" s="90"/>
      <c r="U394" s="90"/>
      <c r="V394" s="90"/>
      <c r="W394" s="90"/>
      <c r="X394" s="90"/>
      <c r="Y394" s="90"/>
    </row>
    <row r="395" spans="1:25" ht="15" customHeight="1" x14ac:dyDescent="0.25">
      <c r="A395" s="63" t="s">
        <v>12</v>
      </c>
      <c r="B395" s="63" t="s">
        <v>208</v>
      </c>
      <c r="C395" s="63" t="s">
        <v>13</v>
      </c>
      <c r="D395" s="63" t="s">
        <v>209</v>
      </c>
      <c r="E395" s="65" t="s">
        <v>34</v>
      </c>
      <c r="F395" s="65" t="s">
        <v>1</v>
      </c>
      <c r="G395" s="65" t="s">
        <v>1</v>
      </c>
      <c r="H395" s="65" t="s">
        <v>35</v>
      </c>
      <c r="I395" s="31">
        <f t="shared" ref="I395:K395" si="393">SUM(I396:I398)</f>
        <v>91256</v>
      </c>
      <c r="J395" s="31">
        <f t="shared" si="393"/>
        <v>56256</v>
      </c>
      <c r="K395" s="31">
        <f t="shared" si="393"/>
        <v>46856</v>
      </c>
      <c r="L395" s="31">
        <f t="shared" si="334"/>
        <v>6450</v>
      </c>
      <c r="M395" s="31">
        <f t="shared" ref="M395" si="394">SUM(M396:M398)</f>
        <v>2150</v>
      </c>
      <c r="N395" s="31">
        <f t="shared" ref="N395:O395" si="395">SUM(N396:N398)</f>
        <v>2150</v>
      </c>
      <c r="O395" s="31">
        <f t="shared" si="395"/>
        <v>2150</v>
      </c>
      <c r="P395" s="31">
        <f t="shared" si="337"/>
        <v>53306</v>
      </c>
      <c r="Q395" s="31">
        <f t="shared" si="338"/>
        <v>94.756114903299206</v>
      </c>
      <c r="R395" s="94"/>
      <c r="S395" s="94"/>
      <c r="T395" s="94"/>
      <c r="U395" s="94"/>
      <c r="V395" s="94"/>
      <c r="W395" s="94"/>
      <c r="X395" s="94"/>
      <c r="Y395" s="94"/>
    </row>
    <row r="396" spans="1:25" s="15" customFormat="1" ht="15" customHeight="1" x14ac:dyDescent="0.25">
      <c r="A396" s="79" t="s">
        <v>12</v>
      </c>
      <c r="B396" s="79" t="s">
        <v>208</v>
      </c>
      <c r="C396" s="79" t="s">
        <v>13</v>
      </c>
      <c r="D396" s="79" t="s">
        <v>209</v>
      </c>
      <c r="E396" s="80" t="s">
        <v>38</v>
      </c>
      <c r="F396" s="79"/>
      <c r="G396" s="81" t="s">
        <v>198</v>
      </c>
      <c r="H396" s="81" t="s">
        <v>3704</v>
      </c>
      <c r="I396" s="36">
        <v>8554</v>
      </c>
      <c r="J396" s="36">
        <v>3554</v>
      </c>
      <c r="K396" s="36">
        <v>3554</v>
      </c>
      <c r="L396" s="36">
        <f t="shared" si="334"/>
        <v>0</v>
      </c>
      <c r="M396" s="36"/>
      <c r="N396" s="36"/>
      <c r="O396" s="36"/>
      <c r="P396" s="36">
        <f t="shared" si="337"/>
        <v>3554</v>
      </c>
      <c r="Q396" s="36">
        <f>IF(I396=0,"-",P396/I396*100)</f>
        <v>41.547813888239418</v>
      </c>
      <c r="R396" s="96"/>
      <c r="S396" s="96"/>
      <c r="T396" s="96"/>
      <c r="U396" s="96"/>
      <c r="V396" s="96"/>
      <c r="W396" s="96"/>
      <c r="X396" s="96"/>
      <c r="Y396" s="96"/>
    </row>
    <row r="397" spans="1:25" ht="15" customHeight="1" x14ac:dyDescent="0.25">
      <c r="A397" s="64" t="s">
        <v>12</v>
      </c>
      <c r="B397" s="64" t="s">
        <v>208</v>
      </c>
      <c r="C397" s="64" t="s">
        <v>13</v>
      </c>
      <c r="D397" s="64" t="s">
        <v>209</v>
      </c>
      <c r="E397" s="20" t="s">
        <v>218</v>
      </c>
      <c r="F397" s="64"/>
      <c r="G397" s="53" t="s">
        <v>198</v>
      </c>
      <c r="H397" s="53" t="s">
        <v>217</v>
      </c>
      <c r="I397" s="26">
        <v>10000</v>
      </c>
      <c r="J397" s="26">
        <v>10000</v>
      </c>
      <c r="K397" s="26">
        <v>10000</v>
      </c>
      <c r="L397" s="26">
        <f t="shared" si="334"/>
        <v>0</v>
      </c>
      <c r="M397" s="26"/>
      <c r="N397" s="26"/>
      <c r="O397" s="26"/>
      <c r="P397" s="26">
        <f t="shared" si="337"/>
        <v>10000</v>
      </c>
      <c r="Q397" s="26">
        <f t="shared" si="338"/>
        <v>100</v>
      </c>
      <c r="R397" s="90"/>
      <c r="S397" s="90"/>
      <c r="T397" s="90"/>
      <c r="U397" s="90"/>
      <c r="V397" s="90"/>
      <c r="W397" s="90"/>
      <c r="X397" s="90"/>
      <c r="Y397" s="90"/>
    </row>
    <row r="398" spans="1:25" ht="15" customHeight="1" x14ac:dyDescent="0.25">
      <c r="A398" s="63" t="s">
        <v>12</v>
      </c>
      <c r="B398" s="63" t="s">
        <v>208</v>
      </c>
      <c r="C398" s="63" t="s">
        <v>13</v>
      </c>
      <c r="D398" s="63" t="s">
        <v>209</v>
      </c>
      <c r="E398" s="63" t="s">
        <v>39</v>
      </c>
      <c r="F398" s="64" t="s">
        <v>1</v>
      </c>
      <c r="G398" s="53" t="s">
        <v>1</v>
      </c>
      <c r="H398" s="65" t="s">
        <v>40</v>
      </c>
      <c r="I398" s="31">
        <f t="shared" ref="I398:K398" si="396">SUM(I399:I401)</f>
        <v>72702</v>
      </c>
      <c r="J398" s="31">
        <f t="shared" si="396"/>
        <v>42702</v>
      </c>
      <c r="K398" s="31">
        <f t="shared" si="396"/>
        <v>33302</v>
      </c>
      <c r="L398" s="31">
        <f t="shared" si="334"/>
        <v>6450</v>
      </c>
      <c r="M398" s="31">
        <f t="shared" ref="M398" si="397">SUM(M399:M401)</f>
        <v>2150</v>
      </c>
      <c r="N398" s="31">
        <f t="shared" ref="N398:O398" si="398">SUM(N399:N401)</f>
        <v>2150</v>
      </c>
      <c r="O398" s="31">
        <f t="shared" si="398"/>
        <v>2150</v>
      </c>
      <c r="P398" s="31">
        <f t="shared" si="337"/>
        <v>39752</v>
      </c>
      <c r="Q398" s="31">
        <f t="shared" si="338"/>
        <v>93.091658470329264</v>
      </c>
      <c r="R398" s="94"/>
      <c r="S398" s="94"/>
      <c r="T398" s="94"/>
      <c r="U398" s="94"/>
      <c r="V398" s="94"/>
      <c r="W398" s="94"/>
      <c r="X398" s="94"/>
      <c r="Y398" s="94"/>
    </row>
    <row r="399" spans="1:25" s="15" customFormat="1" ht="15" customHeight="1" x14ac:dyDescent="0.25">
      <c r="A399" s="79" t="s">
        <v>12</v>
      </c>
      <c r="B399" s="79" t="s">
        <v>208</v>
      </c>
      <c r="C399" s="79" t="s">
        <v>13</v>
      </c>
      <c r="D399" s="79" t="s">
        <v>209</v>
      </c>
      <c r="E399" s="80" t="s">
        <v>41</v>
      </c>
      <c r="F399" s="79"/>
      <c r="G399" s="81" t="s">
        <v>198</v>
      </c>
      <c r="H399" s="81" t="s">
        <v>3705</v>
      </c>
      <c r="I399" s="36">
        <v>49952</v>
      </c>
      <c r="J399" s="36">
        <v>19952</v>
      </c>
      <c r="K399" s="36">
        <v>19952</v>
      </c>
      <c r="L399" s="36">
        <f t="shared" si="334"/>
        <v>0</v>
      </c>
      <c r="M399" s="36"/>
      <c r="N399" s="36"/>
      <c r="O399" s="36"/>
      <c r="P399" s="36">
        <f t="shared" si="337"/>
        <v>19952</v>
      </c>
      <c r="Q399" s="36">
        <f>IF(I399=0,"-",P399/I399*100)</f>
        <v>39.942344650864833</v>
      </c>
      <c r="R399" s="96"/>
      <c r="S399" s="96"/>
      <c r="T399" s="96"/>
      <c r="U399" s="96"/>
      <c r="V399" s="96"/>
      <c r="W399" s="96"/>
      <c r="X399" s="96"/>
      <c r="Y399" s="96"/>
    </row>
    <row r="400" spans="1:25" ht="15" customHeight="1" x14ac:dyDescent="0.25">
      <c r="A400" s="64" t="s">
        <v>12</v>
      </c>
      <c r="B400" s="64" t="s">
        <v>208</v>
      </c>
      <c r="C400" s="64" t="s">
        <v>13</v>
      </c>
      <c r="D400" s="64" t="s">
        <v>209</v>
      </c>
      <c r="E400" s="20" t="s">
        <v>41</v>
      </c>
      <c r="F400" s="64" t="s">
        <v>219</v>
      </c>
      <c r="G400" s="53" t="s">
        <v>198</v>
      </c>
      <c r="H400" s="53" t="s">
        <v>49</v>
      </c>
      <c r="I400" s="26">
        <v>15250</v>
      </c>
      <c r="J400" s="26">
        <v>15250</v>
      </c>
      <c r="K400" s="26">
        <v>9450</v>
      </c>
      <c r="L400" s="26">
        <f t="shared" ref="L400:L463" si="399">SUM(M400:O400)</f>
        <v>4500</v>
      </c>
      <c r="M400" s="26">
        <v>1500</v>
      </c>
      <c r="N400" s="26">
        <v>1500</v>
      </c>
      <c r="O400" s="26">
        <v>1500</v>
      </c>
      <c r="P400" s="26">
        <f t="shared" ref="P400:P463" si="400">K400+L400</f>
        <v>13950</v>
      </c>
      <c r="Q400" s="26">
        <f t="shared" ref="Q400:Q463" si="401">IF(J400=0,"-",P400/J400*100)</f>
        <v>91.475409836065566</v>
      </c>
      <c r="R400" s="90"/>
      <c r="S400" s="90"/>
      <c r="T400" s="90"/>
      <c r="U400" s="90"/>
      <c r="V400" s="90"/>
      <c r="W400" s="90"/>
      <c r="X400" s="90"/>
      <c r="Y400" s="90"/>
    </row>
    <row r="401" spans="1:25" ht="22.5" customHeight="1" x14ac:dyDescent="0.25">
      <c r="A401" s="64" t="s">
        <v>12</v>
      </c>
      <c r="B401" s="64" t="s">
        <v>208</v>
      </c>
      <c r="C401" s="64" t="s">
        <v>13</v>
      </c>
      <c r="D401" s="64" t="s">
        <v>209</v>
      </c>
      <c r="E401" s="20" t="s">
        <v>41</v>
      </c>
      <c r="F401" s="64" t="s">
        <v>220</v>
      </c>
      <c r="G401" s="53" t="s">
        <v>198</v>
      </c>
      <c r="H401" s="53" t="s">
        <v>55</v>
      </c>
      <c r="I401" s="26">
        <v>7500</v>
      </c>
      <c r="J401" s="26">
        <v>7500</v>
      </c>
      <c r="K401" s="26">
        <v>3900</v>
      </c>
      <c r="L401" s="26">
        <f t="shared" si="399"/>
        <v>1950</v>
      </c>
      <c r="M401" s="26">
        <v>650</v>
      </c>
      <c r="N401" s="26">
        <v>650</v>
      </c>
      <c r="O401" s="26">
        <v>650</v>
      </c>
      <c r="P401" s="26">
        <f t="shared" si="400"/>
        <v>5850</v>
      </c>
      <c r="Q401" s="26">
        <f t="shared" si="401"/>
        <v>78</v>
      </c>
      <c r="R401" s="90"/>
      <c r="S401" s="90"/>
      <c r="T401" s="90"/>
      <c r="U401" s="90"/>
      <c r="V401" s="90"/>
      <c r="W401" s="90"/>
      <c r="X401" s="90"/>
      <c r="Y401" s="90"/>
    </row>
    <row r="402" spans="1:25" ht="22.5" customHeight="1" x14ac:dyDescent="0.25">
      <c r="A402" s="63" t="s">
        <v>1</v>
      </c>
      <c r="B402" s="63" t="s">
        <v>1</v>
      </c>
      <c r="C402" s="63" t="s">
        <v>1</v>
      </c>
      <c r="D402" s="65" t="s">
        <v>1</v>
      </c>
      <c r="E402" s="65" t="s">
        <v>1</v>
      </c>
      <c r="F402" s="65" t="s">
        <v>1</v>
      </c>
      <c r="G402" s="65" t="s">
        <v>1</v>
      </c>
      <c r="H402" s="66" t="s">
        <v>56</v>
      </c>
      <c r="I402" s="30">
        <f t="shared" ref="I402:K402" si="402">SUM(I403)</f>
        <v>140100</v>
      </c>
      <c r="J402" s="30">
        <f t="shared" si="402"/>
        <v>56600</v>
      </c>
      <c r="K402" s="30">
        <f t="shared" si="402"/>
        <v>38000</v>
      </c>
      <c r="L402" s="30">
        <f t="shared" si="399"/>
        <v>18500</v>
      </c>
      <c r="M402" s="30">
        <f t="shared" ref="M402" si="403">SUM(M403)</f>
        <v>18500</v>
      </c>
      <c r="N402" s="30">
        <f t="shared" ref="N402:O402" si="404">SUM(N403)</f>
        <v>0</v>
      </c>
      <c r="O402" s="30">
        <f t="shared" si="404"/>
        <v>0</v>
      </c>
      <c r="P402" s="30">
        <f t="shared" si="400"/>
        <v>56500</v>
      </c>
      <c r="Q402" s="30">
        <f t="shared" si="401"/>
        <v>99.823321554770317</v>
      </c>
      <c r="R402" s="93"/>
      <c r="S402" s="93"/>
      <c r="T402" s="93"/>
      <c r="U402" s="93"/>
      <c r="V402" s="93"/>
      <c r="W402" s="93"/>
      <c r="X402" s="93"/>
      <c r="Y402" s="93"/>
    </row>
    <row r="403" spans="1:25" ht="15" customHeight="1" x14ac:dyDescent="0.25">
      <c r="A403" s="63" t="s">
        <v>12</v>
      </c>
      <c r="B403" s="63" t="s">
        <v>208</v>
      </c>
      <c r="C403" s="63" t="s">
        <v>13</v>
      </c>
      <c r="D403" s="63" t="s">
        <v>209</v>
      </c>
      <c r="E403" s="65" t="s">
        <v>57</v>
      </c>
      <c r="F403" s="65" t="s">
        <v>1</v>
      </c>
      <c r="G403" s="65" t="s">
        <v>1</v>
      </c>
      <c r="H403" s="65" t="s">
        <v>58</v>
      </c>
      <c r="I403" s="31">
        <f t="shared" ref="I403:K403" si="405">SUM(I404,I406)</f>
        <v>140100</v>
      </c>
      <c r="J403" s="31">
        <f t="shared" si="405"/>
        <v>56600</v>
      </c>
      <c r="K403" s="31">
        <f t="shared" si="405"/>
        <v>38000</v>
      </c>
      <c r="L403" s="31">
        <f t="shared" si="399"/>
        <v>18500</v>
      </c>
      <c r="M403" s="31">
        <f t="shared" ref="M403" si="406">SUM(M404,M406)</f>
        <v>18500</v>
      </c>
      <c r="N403" s="31">
        <f t="shared" ref="N403:O403" si="407">SUM(N404,N406)</f>
        <v>0</v>
      </c>
      <c r="O403" s="31">
        <f t="shared" si="407"/>
        <v>0</v>
      </c>
      <c r="P403" s="31">
        <f t="shared" si="400"/>
        <v>56500</v>
      </c>
      <c r="Q403" s="31">
        <f t="shared" si="401"/>
        <v>99.823321554770317</v>
      </c>
      <c r="R403" s="94"/>
      <c r="S403" s="94"/>
      <c r="T403" s="94"/>
      <c r="U403" s="94"/>
      <c r="V403" s="94"/>
      <c r="W403" s="94"/>
      <c r="X403" s="94"/>
      <c r="Y403" s="94"/>
    </row>
    <row r="404" spans="1:25" ht="15" customHeight="1" x14ac:dyDescent="0.25">
      <c r="A404" s="63" t="s">
        <v>12</v>
      </c>
      <c r="B404" s="63" t="s">
        <v>208</v>
      </c>
      <c r="C404" s="63" t="s">
        <v>13</v>
      </c>
      <c r="D404" s="63" t="s">
        <v>209</v>
      </c>
      <c r="E404" s="63" t="s">
        <v>59</v>
      </c>
      <c r="F404" s="64" t="s">
        <v>1</v>
      </c>
      <c r="G404" s="53" t="s">
        <v>1</v>
      </c>
      <c r="H404" s="65" t="s">
        <v>60</v>
      </c>
      <c r="I404" s="31">
        <f t="shared" ref="I404:K404" si="408">SUM(I405)</f>
        <v>140000</v>
      </c>
      <c r="J404" s="31">
        <f t="shared" si="408"/>
        <v>56500</v>
      </c>
      <c r="K404" s="31">
        <f t="shared" si="408"/>
        <v>38000</v>
      </c>
      <c r="L404" s="31">
        <f t="shared" si="399"/>
        <v>18500</v>
      </c>
      <c r="M404" s="31">
        <f t="shared" ref="M404" si="409">SUM(M405)</f>
        <v>18500</v>
      </c>
      <c r="N404" s="31">
        <f t="shared" ref="N404:O404" si="410">SUM(N405)</f>
        <v>0</v>
      </c>
      <c r="O404" s="31">
        <f t="shared" si="410"/>
        <v>0</v>
      </c>
      <c r="P404" s="31">
        <f t="shared" si="400"/>
        <v>56500</v>
      </c>
      <c r="Q404" s="31">
        <f t="shared" si="401"/>
        <v>100</v>
      </c>
      <c r="R404" s="94"/>
      <c r="S404" s="94"/>
      <c r="T404" s="94"/>
      <c r="U404" s="94"/>
      <c r="V404" s="94"/>
      <c r="W404" s="94"/>
      <c r="X404" s="94"/>
      <c r="Y404" s="94"/>
    </row>
    <row r="405" spans="1:25" s="15" customFormat="1" ht="22.5" customHeight="1" x14ac:dyDescent="0.25">
      <c r="A405" s="79" t="s">
        <v>12</v>
      </c>
      <c r="B405" s="79" t="s">
        <v>208</v>
      </c>
      <c r="C405" s="79" t="s">
        <v>13</v>
      </c>
      <c r="D405" s="79" t="s">
        <v>209</v>
      </c>
      <c r="E405" s="80" t="s">
        <v>61</v>
      </c>
      <c r="F405" s="79" t="s">
        <v>221</v>
      </c>
      <c r="G405" s="81" t="s">
        <v>222</v>
      </c>
      <c r="H405" s="81" t="s">
        <v>3706</v>
      </c>
      <c r="I405" s="36">
        <v>140000</v>
      </c>
      <c r="J405" s="36">
        <v>56500</v>
      </c>
      <c r="K405" s="36">
        <v>38000</v>
      </c>
      <c r="L405" s="36">
        <f t="shared" si="399"/>
        <v>18500</v>
      </c>
      <c r="M405" s="36">
        <v>18500</v>
      </c>
      <c r="N405" s="36"/>
      <c r="O405" s="36"/>
      <c r="P405" s="36">
        <f t="shared" si="400"/>
        <v>56500</v>
      </c>
      <c r="Q405" s="36">
        <f>IF(I405=0,"-",P405/I405*100)</f>
        <v>40.357142857142861</v>
      </c>
      <c r="R405" s="96"/>
      <c r="S405" s="96"/>
      <c r="T405" s="96"/>
      <c r="U405" s="96"/>
      <c r="V405" s="96"/>
      <c r="W405" s="96"/>
      <c r="X405" s="96"/>
      <c r="Y405" s="96"/>
    </row>
    <row r="406" spans="1:25" ht="15" customHeight="1" x14ac:dyDescent="0.25">
      <c r="A406" s="64" t="s">
        <v>12</v>
      </c>
      <c r="B406" s="64" t="s">
        <v>208</v>
      </c>
      <c r="C406" s="64" t="s">
        <v>13</v>
      </c>
      <c r="D406" s="64" t="s">
        <v>209</v>
      </c>
      <c r="E406" s="20" t="s">
        <v>68</v>
      </c>
      <c r="F406" s="64"/>
      <c r="G406" s="53" t="s">
        <v>198</v>
      </c>
      <c r="H406" s="53" t="s">
        <v>67</v>
      </c>
      <c r="I406" s="26">
        <v>100</v>
      </c>
      <c r="J406" s="26">
        <v>100</v>
      </c>
      <c r="K406" s="26">
        <v>0</v>
      </c>
      <c r="L406" s="26">
        <f t="shared" si="399"/>
        <v>0</v>
      </c>
      <c r="M406" s="26"/>
      <c r="N406" s="26"/>
      <c r="O406" s="26"/>
      <c r="P406" s="26">
        <f t="shared" si="400"/>
        <v>0</v>
      </c>
      <c r="Q406" s="26">
        <f t="shared" si="401"/>
        <v>0</v>
      </c>
      <c r="R406" s="90"/>
      <c r="S406" s="90"/>
      <c r="T406" s="90"/>
      <c r="U406" s="90"/>
      <c r="V406" s="90"/>
      <c r="W406" s="90"/>
      <c r="X406" s="90"/>
      <c r="Y406" s="90"/>
    </row>
    <row r="407" spans="1:25" ht="22.5" customHeight="1" x14ac:dyDescent="0.25">
      <c r="A407" s="63" t="s">
        <v>1</v>
      </c>
      <c r="B407" s="63" t="s">
        <v>1</v>
      </c>
      <c r="C407" s="63" t="s">
        <v>1</v>
      </c>
      <c r="D407" s="65" t="s">
        <v>1</v>
      </c>
      <c r="E407" s="65" t="s">
        <v>1</v>
      </c>
      <c r="F407" s="65" t="s">
        <v>1</v>
      </c>
      <c r="G407" s="65" t="s">
        <v>1</v>
      </c>
      <c r="H407" s="66" t="s">
        <v>69</v>
      </c>
      <c r="I407" s="30">
        <f t="shared" ref="I407:K407" si="411">SUM(I408)</f>
        <v>106187</v>
      </c>
      <c r="J407" s="30">
        <f t="shared" si="411"/>
        <v>80000</v>
      </c>
      <c r="K407" s="30">
        <f t="shared" si="411"/>
        <v>63187</v>
      </c>
      <c r="L407" s="30">
        <f t="shared" si="399"/>
        <v>21500</v>
      </c>
      <c r="M407" s="30">
        <f t="shared" ref="M407" si="412">SUM(M408)</f>
        <v>0</v>
      </c>
      <c r="N407" s="30">
        <f t="shared" ref="N407:O407" si="413">SUM(N408)</f>
        <v>21500</v>
      </c>
      <c r="O407" s="30">
        <f t="shared" si="413"/>
        <v>0</v>
      </c>
      <c r="P407" s="30">
        <f t="shared" si="400"/>
        <v>84687</v>
      </c>
      <c r="Q407" s="30">
        <f>IF(I407=0,"-",P407/I407*100)</f>
        <v>79.75270042472242</v>
      </c>
      <c r="R407" s="93"/>
      <c r="S407" s="93"/>
      <c r="T407" s="93"/>
      <c r="U407" s="93"/>
      <c r="V407" s="93"/>
      <c r="W407" s="93"/>
      <c r="X407" s="93"/>
      <c r="Y407" s="93"/>
    </row>
    <row r="408" spans="1:25" ht="15" customHeight="1" x14ac:dyDescent="0.25">
      <c r="A408" s="63" t="s">
        <v>12</v>
      </c>
      <c r="B408" s="63" t="s">
        <v>208</v>
      </c>
      <c r="C408" s="63" t="s">
        <v>13</v>
      </c>
      <c r="D408" s="63" t="s">
        <v>209</v>
      </c>
      <c r="E408" s="65" t="s">
        <v>70</v>
      </c>
      <c r="F408" s="65" t="s">
        <v>1</v>
      </c>
      <c r="G408" s="65" t="s">
        <v>1</v>
      </c>
      <c r="H408" s="65" t="s">
        <v>71</v>
      </c>
      <c r="I408" s="31">
        <f t="shared" ref="I408:K408" si="414">SUM(I409,I415)</f>
        <v>106187</v>
      </c>
      <c r="J408" s="31">
        <f t="shared" si="414"/>
        <v>80000</v>
      </c>
      <c r="K408" s="31">
        <f t="shared" si="414"/>
        <v>63187</v>
      </c>
      <c r="L408" s="31">
        <f t="shared" si="399"/>
        <v>21500</v>
      </c>
      <c r="M408" s="31">
        <f t="shared" ref="M408" si="415">SUM(M409,M415)</f>
        <v>0</v>
      </c>
      <c r="N408" s="31">
        <f t="shared" ref="N408:O408" si="416">SUM(N409,N415)</f>
        <v>21500</v>
      </c>
      <c r="O408" s="31">
        <f t="shared" si="416"/>
        <v>0</v>
      </c>
      <c r="P408" s="31">
        <f t="shared" si="400"/>
        <v>84687</v>
      </c>
      <c r="Q408" s="31">
        <f t="shared" ref="Q408:Q409" si="417">IF(I408=0,"-",P408/I408*100)</f>
        <v>79.75270042472242</v>
      </c>
      <c r="R408" s="94"/>
      <c r="S408" s="94"/>
      <c r="T408" s="94"/>
      <c r="U408" s="94"/>
      <c r="V408" s="94"/>
      <c r="W408" s="94"/>
      <c r="X408" s="94"/>
      <c r="Y408" s="94"/>
    </row>
    <row r="409" spans="1:25" ht="15" customHeight="1" x14ac:dyDescent="0.25">
      <c r="A409" s="63" t="s">
        <v>12</v>
      </c>
      <c r="B409" s="63" t="s">
        <v>208</v>
      </c>
      <c r="C409" s="63" t="s">
        <v>13</v>
      </c>
      <c r="D409" s="63" t="s">
        <v>209</v>
      </c>
      <c r="E409" s="63" t="s">
        <v>72</v>
      </c>
      <c r="F409" s="64" t="s">
        <v>1</v>
      </c>
      <c r="G409" s="53" t="s">
        <v>1</v>
      </c>
      <c r="H409" s="65" t="s">
        <v>73</v>
      </c>
      <c r="I409" s="31">
        <f t="shared" ref="I409:K409" si="418">SUM(I410:I414)</f>
        <v>89187</v>
      </c>
      <c r="J409" s="31">
        <f t="shared" si="418"/>
        <v>63000</v>
      </c>
      <c r="K409" s="31">
        <f t="shared" si="418"/>
        <v>46187</v>
      </c>
      <c r="L409" s="31">
        <f t="shared" si="399"/>
        <v>21500</v>
      </c>
      <c r="M409" s="31">
        <f t="shared" ref="M409" si="419">SUM(M410:M414)</f>
        <v>0</v>
      </c>
      <c r="N409" s="31">
        <f t="shared" ref="N409:O409" si="420">SUM(N410:N414)</f>
        <v>21500</v>
      </c>
      <c r="O409" s="31">
        <f t="shared" si="420"/>
        <v>0</v>
      </c>
      <c r="P409" s="31">
        <f t="shared" si="400"/>
        <v>67687</v>
      </c>
      <c r="Q409" s="31">
        <f t="shared" si="417"/>
        <v>75.893347685200766</v>
      </c>
      <c r="R409" s="94"/>
      <c r="S409" s="94"/>
      <c r="T409" s="94"/>
      <c r="U409" s="94"/>
      <c r="V409" s="94"/>
      <c r="W409" s="94"/>
      <c r="X409" s="94"/>
      <c r="Y409" s="94"/>
    </row>
    <row r="410" spans="1:25" ht="15" customHeight="1" x14ac:dyDescent="0.25">
      <c r="A410" s="64" t="s">
        <v>12</v>
      </c>
      <c r="B410" s="64" t="s">
        <v>208</v>
      </c>
      <c r="C410" s="64" t="s">
        <v>13</v>
      </c>
      <c r="D410" s="64" t="s">
        <v>209</v>
      </c>
      <c r="E410" s="20" t="s">
        <v>74</v>
      </c>
      <c r="F410" s="64" t="s">
        <v>223</v>
      </c>
      <c r="G410" s="53" t="s">
        <v>222</v>
      </c>
      <c r="H410" s="53" t="s">
        <v>224</v>
      </c>
      <c r="I410" s="26">
        <v>20000</v>
      </c>
      <c r="J410" s="26">
        <v>20000</v>
      </c>
      <c r="K410" s="26">
        <v>20000</v>
      </c>
      <c r="L410" s="26">
        <f t="shared" si="399"/>
        <v>0</v>
      </c>
      <c r="M410" s="26">
        <v>0</v>
      </c>
      <c r="N410" s="26">
        <v>0</v>
      </c>
      <c r="O410" s="26">
        <v>0</v>
      </c>
      <c r="P410" s="26">
        <f t="shared" si="400"/>
        <v>20000</v>
      </c>
      <c r="Q410" s="26">
        <f t="shared" si="401"/>
        <v>100</v>
      </c>
      <c r="R410" s="90"/>
      <c r="S410" s="90"/>
      <c r="T410" s="90"/>
      <c r="U410" s="90"/>
      <c r="V410" s="90"/>
      <c r="W410" s="90"/>
      <c r="X410" s="90"/>
      <c r="Y410" s="90"/>
    </row>
    <row r="411" spans="1:25" s="15" customFormat="1" ht="15" customHeight="1" x14ac:dyDescent="0.25">
      <c r="A411" s="79" t="s">
        <v>12</v>
      </c>
      <c r="B411" s="79" t="s">
        <v>208</v>
      </c>
      <c r="C411" s="79" t="s">
        <v>13</v>
      </c>
      <c r="D411" s="79" t="s">
        <v>209</v>
      </c>
      <c r="E411" s="80" t="s">
        <v>74</v>
      </c>
      <c r="F411" s="79" t="s">
        <v>225</v>
      </c>
      <c r="G411" s="81" t="s">
        <v>222</v>
      </c>
      <c r="H411" s="81" t="s">
        <v>3707</v>
      </c>
      <c r="I411" s="36">
        <v>41500</v>
      </c>
      <c r="J411" s="36">
        <v>21500</v>
      </c>
      <c r="K411" s="36">
        <v>0</v>
      </c>
      <c r="L411" s="36">
        <f t="shared" si="399"/>
        <v>21500</v>
      </c>
      <c r="M411" s="36">
        <v>0</v>
      </c>
      <c r="N411" s="36">
        <v>21500</v>
      </c>
      <c r="O411" s="36">
        <v>0</v>
      </c>
      <c r="P411" s="36">
        <f t="shared" si="400"/>
        <v>21500</v>
      </c>
      <c r="Q411" s="36">
        <f>IF(I411=0,"-",P411/I411*100)</f>
        <v>51.807228915662648</v>
      </c>
      <c r="R411" s="96"/>
      <c r="S411" s="96"/>
      <c r="T411" s="96"/>
      <c r="U411" s="96"/>
      <c r="V411" s="96"/>
      <c r="W411" s="96"/>
      <c r="X411" s="96"/>
      <c r="Y411" s="96"/>
    </row>
    <row r="412" spans="1:25" ht="15" customHeight="1" x14ac:dyDescent="0.25">
      <c r="A412" s="64" t="s">
        <v>12</v>
      </c>
      <c r="B412" s="64" t="s">
        <v>208</v>
      </c>
      <c r="C412" s="64" t="s">
        <v>13</v>
      </c>
      <c r="D412" s="64" t="s">
        <v>209</v>
      </c>
      <c r="E412" s="20" t="s">
        <v>74</v>
      </c>
      <c r="F412" s="64" t="s">
        <v>226</v>
      </c>
      <c r="G412" s="53" t="s">
        <v>222</v>
      </c>
      <c r="H412" s="53" t="s">
        <v>227</v>
      </c>
      <c r="I412" s="26">
        <v>0</v>
      </c>
      <c r="J412" s="26">
        <v>0</v>
      </c>
      <c r="K412" s="26">
        <v>0</v>
      </c>
      <c r="L412" s="26">
        <f t="shared" si="399"/>
        <v>0</v>
      </c>
      <c r="M412" s="26">
        <v>0</v>
      </c>
      <c r="N412" s="26">
        <v>0</v>
      </c>
      <c r="O412" s="26">
        <v>0</v>
      </c>
      <c r="P412" s="26">
        <f t="shared" si="400"/>
        <v>0</v>
      </c>
      <c r="Q412" s="26" t="str">
        <f t="shared" si="401"/>
        <v>-</v>
      </c>
      <c r="R412" s="90"/>
      <c r="S412" s="90"/>
      <c r="T412" s="90"/>
      <c r="U412" s="90"/>
      <c r="V412" s="90"/>
      <c r="W412" s="90"/>
      <c r="X412" s="90"/>
      <c r="Y412" s="90"/>
    </row>
    <row r="413" spans="1:25" ht="15" customHeight="1" x14ac:dyDescent="0.25">
      <c r="A413" s="64" t="s">
        <v>12</v>
      </c>
      <c r="B413" s="64" t="s">
        <v>208</v>
      </c>
      <c r="C413" s="64" t="s">
        <v>13</v>
      </c>
      <c r="D413" s="64" t="s">
        <v>209</v>
      </c>
      <c r="E413" s="20" t="s">
        <v>74</v>
      </c>
      <c r="F413" s="64" t="s">
        <v>228</v>
      </c>
      <c r="G413" s="53" t="s">
        <v>222</v>
      </c>
      <c r="H413" s="53" t="s">
        <v>229</v>
      </c>
      <c r="I413" s="26">
        <v>20000</v>
      </c>
      <c r="J413" s="26">
        <v>20000</v>
      </c>
      <c r="K413" s="26">
        <v>20000</v>
      </c>
      <c r="L413" s="26">
        <f t="shared" si="399"/>
        <v>0</v>
      </c>
      <c r="M413" s="26">
        <v>0</v>
      </c>
      <c r="N413" s="26">
        <v>0</v>
      </c>
      <c r="O413" s="26">
        <v>0</v>
      </c>
      <c r="P413" s="26">
        <f t="shared" si="400"/>
        <v>20000</v>
      </c>
      <c r="Q413" s="26">
        <f t="shared" si="401"/>
        <v>100</v>
      </c>
      <c r="R413" s="90"/>
      <c r="S413" s="90"/>
      <c r="T413" s="90"/>
      <c r="U413" s="90"/>
      <c r="V413" s="90"/>
      <c r="W413" s="90"/>
      <c r="X413" s="90"/>
      <c r="Y413" s="90"/>
    </row>
    <row r="414" spans="1:25" s="15" customFormat="1" ht="15" customHeight="1" x14ac:dyDescent="0.25">
      <c r="A414" s="79" t="s">
        <v>12</v>
      </c>
      <c r="B414" s="79" t="s">
        <v>208</v>
      </c>
      <c r="C414" s="79" t="s">
        <v>13</v>
      </c>
      <c r="D414" s="79" t="s">
        <v>209</v>
      </c>
      <c r="E414" s="80" t="s">
        <v>74</v>
      </c>
      <c r="F414" s="79" t="s">
        <v>230</v>
      </c>
      <c r="G414" s="81" t="s">
        <v>222</v>
      </c>
      <c r="H414" s="81" t="s">
        <v>3708</v>
      </c>
      <c r="I414" s="36">
        <v>7687</v>
      </c>
      <c r="J414" s="36">
        <v>1500</v>
      </c>
      <c r="K414" s="36">
        <v>6187</v>
      </c>
      <c r="L414" s="36">
        <f t="shared" si="399"/>
        <v>0</v>
      </c>
      <c r="M414" s="36"/>
      <c r="N414" s="36"/>
      <c r="O414" s="36"/>
      <c r="P414" s="36">
        <f t="shared" si="400"/>
        <v>6187</v>
      </c>
      <c r="Q414" s="36">
        <f>IF(I414=0,"-",P414/I414*100)</f>
        <v>80.486535709639654</v>
      </c>
      <c r="R414" s="96"/>
      <c r="S414" s="96"/>
      <c r="T414" s="96"/>
      <c r="U414" s="96"/>
      <c r="V414" s="96"/>
      <c r="W414" s="96"/>
      <c r="X414" s="96"/>
      <c r="Y414" s="96"/>
    </row>
    <row r="415" spans="1:25" ht="15" customHeight="1" x14ac:dyDescent="0.25">
      <c r="A415" s="64" t="s">
        <v>12</v>
      </c>
      <c r="B415" s="64" t="s">
        <v>208</v>
      </c>
      <c r="C415" s="64" t="s">
        <v>13</v>
      </c>
      <c r="D415" s="64" t="s">
        <v>209</v>
      </c>
      <c r="E415" s="20" t="s">
        <v>233</v>
      </c>
      <c r="F415" s="64"/>
      <c r="G415" s="53" t="s">
        <v>198</v>
      </c>
      <c r="H415" s="53" t="s">
        <v>232</v>
      </c>
      <c r="I415" s="26">
        <v>17000</v>
      </c>
      <c r="J415" s="26">
        <v>17000</v>
      </c>
      <c r="K415" s="26">
        <v>17000</v>
      </c>
      <c r="L415" s="26">
        <f t="shared" si="399"/>
        <v>0</v>
      </c>
      <c r="M415" s="26">
        <v>0</v>
      </c>
      <c r="N415" s="26">
        <v>0</v>
      </c>
      <c r="O415" s="26">
        <v>0</v>
      </c>
      <c r="P415" s="26">
        <f t="shared" si="400"/>
        <v>17000</v>
      </c>
      <c r="Q415" s="26">
        <f t="shared" si="401"/>
        <v>100</v>
      </c>
      <c r="R415" s="90"/>
      <c r="S415" s="90"/>
      <c r="T415" s="90"/>
      <c r="U415" s="90"/>
      <c r="V415" s="90"/>
      <c r="W415" s="90"/>
      <c r="X415" s="90"/>
      <c r="Y415" s="90"/>
    </row>
    <row r="416" spans="1:25" ht="22.5" customHeight="1" x14ac:dyDescent="0.25">
      <c r="A416" s="53" t="s">
        <v>1</v>
      </c>
      <c r="B416" s="53" t="s">
        <v>1</v>
      </c>
      <c r="C416" s="53" t="s">
        <v>1</v>
      </c>
      <c r="D416" s="53" t="s">
        <v>1</v>
      </c>
      <c r="E416" s="53" t="s">
        <v>1</v>
      </c>
      <c r="F416" s="53" t="s">
        <v>1</v>
      </c>
      <c r="G416" s="53" t="s">
        <v>1</v>
      </c>
      <c r="H416" s="66" t="s">
        <v>234</v>
      </c>
      <c r="I416" s="30">
        <f t="shared" ref="I416:K416" si="421">SUM(I384,I402,I407)</f>
        <v>6070943</v>
      </c>
      <c r="J416" s="30">
        <f t="shared" si="421"/>
        <v>5926256</v>
      </c>
      <c r="K416" s="30">
        <f t="shared" si="421"/>
        <v>3191610</v>
      </c>
      <c r="L416" s="30">
        <f t="shared" si="399"/>
        <v>1474350</v>
      </c>
      <c r="M416" s="30">
        <f t="shared" ref="M416" si="422">SUM(M384,M402,M407)</f>
        <v>496650</v>
      </c>
      <c r="N416" s="30">
        <f t="shared" ref="N416:O416" si="423">SUM(N384,N402,N407)</f>
        <v>499550</v>
      </c>
      <c r="O416" s="30">
        <f t="shared" si="423"/>
        <v>478150</v>
      </c>
      <c r="P416" s="30">
        <f t="shared" si="400"/>
        <v>4665960</v>
      </c>
      <c r="Q416" s="30">
        <f t="shared" si="401"/>
        <v>78.733689533492992</v>
      </c>
      <c r="R416" s="93"/>
      <c r="S416" s="93"/>
      <c r="T416" s="93"/>
      <c r="U416" s="93"/>
      <c r="V416" s="93"/>
      <c r="W416" s="93"/>
      <c r="X416" s="93"/>
      <c r="Y416" s="93"/>
    </row>
    <row r="417" spans="1:25" ht="15" customHeight="1" thickBot="1" x14ac:dyDescent="0.3">
      <c r="A417" s="53" t="s">
        <v>1</v>
      </c>
      <c r="B417" s="53" t="s">
        <v>1</v>
      </c>
      <c r="C417" s="53" t="s">
        <v>1</v>
      </c>
      <c r="D417" s="53" t="s">
        <v>1</v>
      </c>
      <c r="E417" s="53" t="s">
        <v>1</v>
      </c>
      <c r="F417" s="53" t="s">
        <v>1</v>
      </c>
      <c r="G417" s="53" t="s">
        <v>1</v>
      </c>
      <c r="H417" s="65" t="s">
        <v>76</v>
      </c>
      <c r="I417" s="31"/>
      <c r="J417" s="31"/>
      <c r="K417" s="31">
        <v>0</v>
      </c>
      <c r="L417" s="31"/>
      <c r="M417" s="31"/>
      <c r="N417" s="31"/>
      <c r="O417" s="31"/>
      <c r="P417" s="31"/>
      <c r="Q417" s="31"/>
      <c r="R417" s="94"/>
      <c r="S417" s="94"/>
      <c r="T417" s="94"/>
      <c r="U417" s="94"/>
      <c r="V417" s="94"/>
      <c r="W417" s="94"/>
      <c r="X417" s="94"/>
      <c r="Y417" s="94"/>
    </row>
    <row r="418" spans="1:25" ht="47.25" customHeight="1" thickBot="1" x14ac:dyDescent="0.3">
      <c r="A418" s="110" t="s">
        <v>1</v>
      </c>
      <c r="B418" s="110" t="s">
        <v>1</v>
      </c>
      <c r="C418" s="110" t="s">
        <v>1</v>
      </c>
      <c r="D418" s="110" t="s">
        <v>1</v>
      </c>
      <c r="E418" s="110" t="s">
        <v>1</v>
      </c>
      <c r="F418" s="110" t="s">
        <v>1</v>
      </c>
      <c r="G418" s="110" t="s">
        <v>1</v>
      </c>
      <c r="H418" s="28" t="s">
        <v>77</v>
      </c>
      <c r="I418" s="109" t="s">
        <v>3984</v>
      </c>
      <c r="J418" s="109" t="s">
        <v>11</v>
      </c>
      <c r="K418" s="109" t="s">
        <v>3989</v>
      </c>
      <c r="L418" s="109" t="s">
        <v>3985</v>
      </c>
      <c r="M418" s="109" t="s">
        <v>4027</v>
      </c>
      <c r="N418" s="109" t="s">
        <v>3988</v>
      </c>
      <c r="O418" s="109" t="s">
        <v>3986</v>
      </c>
      <c r="P418" s="109" t="s">
        <v>3987</v>
      </c>
      <c r="Q418" s="109" t="s">
        <v>3695</v>
      </c>
      <c r="R418" s="91"/>
      <c r="S418" s="91"/>
      <c r="T418" s="91"/>
      <c r="U418" s="91"/>
      <c r="V418" s="91"/>
      <c r="W418" s="91"/>
      <c r="X418" s="91"/>
      <c r="Y418" s="91"/>
    </row>
    <row r="419" spans="1:25" ht="15" customHeight="1" x14ac:dyDescent="0.25">
      <c r="A419" s="111"/>
      <c r="B419" s="111"/>
      <c r="C419" s="111"/>
      <c r="D419" s="111"/>
      <c r="E419" s="111"/>
      <c r="F419" s="111"/>
      <c r="G419" s="111"/>
      <c r="H419" s="67" t="s">
        <v>1</v>
      </c>
      <c r="I419" s="29">
        <v>1</v>
      </c>
      <c r="J419" s="29">
        <v>2</v>
      </c>
      <c r="K419" s="29">
        <v>3</v>
      </c>
      <c r="L419" s="29" t="s">
        <v>3478</v>
      </c>
      <c r="M419" s="29">
        <v>5</v>
      </c>
      <c r="N419" s="29">
        <v>6</v>
      </c>
      <c r="O419" s="29">
        <v>7</v>
      </c>
      <c r="P419" s="29" t="s">
        <v>3696</v>
      </c>
      <c r="Q419" s="29">
        <v>9</v>
      </c>
      <c r="R419" s="92"/>
      <c r="S419" s="92"/>
      <c r="T419" s="92"/>
      <c r="U419" s="92"/>
      <c r="V419" s="92"/>
      <c r="W419" s="92"/>
      <c r="X419" s="92"/>
      <c r="Y419" s="92"/>
    </row>
    <row r="420" spans="1:25" ht="15" customHeight="1" x14ac:dyDescent="0.25">
      <c r="A420" s="111"/>
      <c r="B420" s="111"/>
      <c r="C420" s="111"/>
      <c r="D420" s="111"/>
      <c r="E420" s="111"/>
      <c r="F420" s="111"/>
      <c r="G420" s="111"/>
      <c r="H420" s="68" t="s">
        <v>206</v>
      </c>
      <c r="I420" s="32">
        <f t="shared" ref="I420:K420" si="424">SUM(I386,I388,I389,I390,I391,I392,I394,I396,I397,I399,I400,I401,I406,I415)</f>
        <v>5841756</v>
      </c>
      <c r="J420" s="32">
        <f t="shared" si="424"/>
        <v>5806756</v>
      </c>
      <c r="K420" s="32">
        <f t="shared" si="424"/>
        <v>3107423</v>
      </c>
      <c r="L420" s="32">
        <f t="shared" si="399"/>
        <v>1434350</v>
      </c>
      <c r="M420" s="32">
        <f t="shared" ref="M420" si="425">SUM(M386,M388,M389,M390,M391,M392,M394,M396,M397,M399,M400,M401,M406,M415)</f>
        <v>478150</v>
      </c>
      <c r="N420" s="32">
        <f t="shared" ref="N420:O420" si="426">SUM(N386,N388,N389,N390,N391,N392,N394,N396,N397,N399,N400,N401,N406,N415)</f>
        <v>478050</v>
      </c>
      <c r="O420" s="32">
        <f t="shared" si="426"/>
        <v>478150</v>
      </c>
      <c r="P420" s="32">
        <f t="shared" si="400"/>
        <v>4541773</v>
      </c>
      <c r="Q420" s="32">
        <f t="shared" si="401"/>
        <v>78.215323667810395</v>
      </c>
      <c r="R420" s="90"/>
      <c r="S420" s="90"/>
      <c r="T420" s="90"/>
      <c r="U420" s="90"/>
      <c r="V420" s="90"/>
      <c r="W420" s="90"/>
      <c r="X420" s="90"/>
      <c r="Y420" s="90"/>
    </row>
    <row r="421" spans="1:25" ht="15" customHeight="1" x14ac:dyDescent="0.25">
      <c r="A421" s="111"/>
      <c r="B421" s="111"/>
      <c r="C421" s="111"/>
      <c r="D421" s="111"/>
      <c r="E421" s="111"/>
      <c r="F421" s="111"/>
      <c r="G421" s="111"/>
      <c r="H421" s="68" t="s">
        <v>235</v>
      </c>
      <c r="I421" s="32">
        <f t="shared" ref="I421:K421" si="427">SUM(I405,I410,I411,I412,I413,I414)</f>
        <v>229187</v>
      </c>
      <c r="J421" s="32">
        <f t="shared" si="427"/>
        <v>119500</v>
      </c>
      <c r="K421" s="32">
        <f t="shared" si="427"/>
        <v>84187</v>
      </c>
      <c r="L421" s="32">
        <f t="shared" si="399"/>
        <v>40000</v>
      </c>
      <c r="M421" s="32">
        <f t="shared" ref="M421" si="428">SUM(M405,M410,M411,M412,M413,M414)</f>
        <v>18500</v>
      </c>
      <c r="N421" s="32">
        <f t="shared" ref="N421:O421" si="429">SUM(N405,N410,N411,N412,N413,N414)</f>
        <v>21500</v>
      </c>
      <c r="O421" s="32">
        <f t="shared" si="429"/>
        <v>0</v>
      </c>
      <c r="P421" s="32">
        <f t="shared" si="400"/>
        <v>124187</v>
      </c>
      <c r="Q421" s="32">
        <f t="shared" ref="Q421" si="430">IF(I421=0,"-",P421/I421*100)</f>
        <v>54.185883143459264</v>
      </c>
      <c r="R421" s="90"/>
      <c r="S421" s="90"/>
      <c r="T421" s="90"/>
      <c r="U421" s="90"/>
      <c r="V421" s="90"/>
      <c r="W421" s="90"/>
      <c r="X421" s="90"/>
      <c r="Y421" s="90"/>
    </row>
    <row r="422" spans="1:25" ht="15" customHeight="1" x14ac:dyDescent="0.25">
      <c r="A422" s="111"/>
      <c r="B422" s="111"/>
      <c r="C422" s="111"/>
      <c r="D422" s="111"/>
      <c r="E422" s="111"/>
      <c r="F422" s="111"/>
      <c r="G422" s="111"/>
      <c r="H422" s="69" t="s">
        <v>79</v>
      </c>
      <c r="I422" s="32">
        <f t="shared" ref="I422:K422" si="431">SUM(I420:I421)</f>
        <v>6070943</v>
      </c>
      <c r="J422" s="32">
        <f t="shared" si="431"/>
        <v>5926256</v>
      </c>
      <c r="K422" s="32">
        <f t="shared" si="431"/>
        <v>3191610</v>
      </c>
      <c r="L422" s="32">
        <f t="shared" si="399"/>
        <v>1474350</v>
      </c>
      <c r="M422" s="32">
        <f t="shared" ref="M422" si="432">SUM(M420:M421)</f>
        <v>496650</v>
      </c>
      <c r="N422" s="32">
        <f t="shared" ref="N422:O422" si="433">SUM(N420:N421)</f>
        <v>499550</v>
      </c>
      <c r="O422" s="32">
        <f t="shared" si="433"/>
        <v>478150</v>
      </c>
      <c r="P422" s="32">
        <f t="shared" si="400"/>
        <v>4665960</v>
      </c>
      <c r="Q422" s="32">
        <f t="shared" si="401"/>
        <v>78.733689533492992</v>
      </c>
      <c r="R422" s="90"/>
      <c r="S422" s="90"/>
      <c r="T422" s="90"/>
      <c r="U422" s="90"/>
      <c r="V422" s="90"/>
      <c r="W422" s="90"/>
      <c r="X422" s="90"/>
      <c r="Y422" s="90"/>
    </row>
    <row r="423" spans="1:25" ht="15" customHeight="1" x14ac:dyDescent="0.25">
      <c r="A423" s="112"/>
      <c r="B423" s="112"/>
      <c r="C423" s="112"/>
      <c r="D423" s="112"/>
      <c r="E423" s="112"/>
      <c r="F423" s="112"/>
      <c r="G423" s="112"/>
      <c r="I423" s="27"/>
      <c r="J423" s="27"/>
      <c r="K423" s="27">
        <v>0</v>
      </c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</row>
    <row r="424" spans="1:25" ht="15" customHeight="1" x14ac:dyDescent="0.25">
      <c r="A424" s="53" t="s">
        <v>1</v>
      </c>
      <c r="B424" s="53" t="s">
        <v>1</v>
      </c>
      <c r="C424" s="53" t="s">
        <v>1</v>
      </c>
      <c r="D424" s="53" t="s">
        <v>1</v>
      </c>
      <c r="E424" s="53" t="s">
        <v>1</v>
      </c>
      <c r="F424" s="53" t="s">
        <v>1</v>
      </c>
      <c r="G424" s="53" t="s">
        <v>1</v>
      </c>
      <c r="H424" s="21" t="s">
        <v>1</v>
      </c>
      <c r="I424" s="33"/>
      <c r="J424" s="33"/>
      <c r="K424" s="33">
        <v>0</v>
      </c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ht="15" customHeight="1" x14ac:dyDescent="0.25">
      <c r="A425" s="53" t="s">
        <v>1</v>
      </c>
      <c r="B425" s="53" t="s">
        <v>1</v>
      </c>
      <c r="C425" s="53" t="s">
        <v>1</v>
      </c>
      <c r="D425" s="53" t="s">
        <v>1</v>
      </c>
      <c r="E425" s="53" t="s">
        <v>1</v>
      </c>
      <c r="F425" s="53" t="s">
        <v>1</v>
      </c>
      <c r="G425" s="53" t="s">
        <v>1</v>
      </c>
      <c r="H425" s="66" t="s">
        <v>236</v>
      </c>
      <c r="I425" s="30">
        <f t="shared" ref="I425:K425" si="434">SUM(I416)</f>
        <v>6070943</v>
      </c>
      <c r="J425" s="30">
        <f t="shared" si="434"/>
        <v>5926256</v>
      </c>
      <c r="K425" s="30">
        <f t="shared" si="434"/>
        <v>3191610</v>
      </c>
      <c r="L425" s="30">
        <f t="shared" si="399"/>
        <v>1474350</v>
      </c>
      <c r="M425" s="30">
        <f t="shared" ref="M425" si="435">SUM(M416)</f>
        <v>496650</v>
      </c>
      <c r="N425" s="30">
        <f t="shared" ref="N425:O425" si="436">SUM(N416)</f>
        <v>499550</v>
      </c>
      <c r="O425" s="30">
        <f t="shared" si="436"/>
        <v>478150</v>
      </c>
      <c r="P425" s="30">
        <f t="shared" si="400"/>
        <v>4665960</v>
      </c>
      <c r="Q425" s="30">
        <f t="shared" si="401"/>
        <v>78.733689533492992</v>
      </c>
      <c r="R425" s="93"/>
      <c r="S425" s="93"/>
      <c r="T425" s="93"/>
      <c r="U425" s="93"/>
      <c r="V425" s="93"/>
      <c r="W425" s="93"/>
      <c r="X425" s="93"/>
      <c r="Y425" s="93"/>
    </row>
    <row r="426" spans="1:25" ht="15" customHeight="1" x14ac:dyDescent="0.25">
      <c r="A426" s="53" t="s">
        <v>1</v>
      </c>
      <c r="B426" s="53" t="s">
        <v>1</v>
      </c>
      <c r="C426" s="53" t="s">
        <v>1</v>
      </c>
      <c r="D426" s="53" t="s">
        <v>1</v>
      </c>
      <c r="E426" s="53" t="s">
        <v>1</v>
      </c>
      <c r="F426" s="53" t="s">
        <v>1</v>
      </c>
      <c r="G426" s="53" t="s">
        <v>1</v>
      </c>
      <c r="H426" s="65" t="s">
        <v>76</v>
      </c>
      <c r="I426" s="31"/>
      <c r="J426" s="31"/>
      <c r="K426" s="31">
        <v>0</v>
      </c>
      <c r="L426" s="31"/>
      <c r="M426" s="31"/>
      <c r="N426" s="31"/>
      <c r="O426" s="31"/>
      <c r="P426" s="31"/>
      <c r="Q426" s="31"/>
      <c r="R426" s="94"/>
      <c r="S426" s="94"/>
      <c r="T426" s="94"/>
      <c r="U426" s="94"/>
      <c r="V426" s="94"/>
      <c r="W426" s="94"/>
      <c r="X426" s="94"/>
      <c r="Y426" s="94"/>
    </row>
    <row r="427" spans="1:25" ht="15" customHeight="1" x14ac:dyDescent="0.25">
      <c r="A427" s="53" t="s">
        <v>1</v>
      </c>
      <c r="B427" s="53" t="s">
        <v>1</v>
      </c>
      <c r="C427" s="53" t="s">
        <v>1</v>
      </c>
      <c r="D427" s="53" t="s">
        <v>1</v>
      </c>
      <c r="E427" s="53" t="s">
        <v>1</v>
      </c>
      <c r="F427" s="53" t="s">
        <v>1</v>
      </c>
      <c r="G427" s="53" t="s">
        <v>1</v>
      </c>
      <c r="H427" s="70" t="s">
        <v>1</v>
      </c>
      <c r="I427" s="34"/>
      <c r="J427" s="34"/>
      <c r="K427" s="34">
        <v>0</v>
      </c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</row>
    <row r="428" spans="1:25" ht="15" customHeight="1" x14ac:dyDescent="0.25">
      <c r="A428" s="53" t="s">
        <v>1</v>
      </c>
      <c r="B428" s="53" t="s">
        <v>1</v>
      </c>
      <c r="C428" s="53" t="s">
        <v>1</v>
      </c>
      <c r="D428" s="53" t="s">
        <v>1</v>
      </c>
      <c r="E428" s="53" t="s">
        <v>1</v>
      </c>
      <c r="F428" s="53" t="s">
        <v>1</v>
      </c>
      <c r="G428" s="53" t="s">
        <v>1</v>
      </c>
      <c r="H428" s="66" t="s">
        <v>237</v>
      </c>
      <c r="I428" s="30">
        <f t="shared" ref="I428:K428" si="437">SUM(I167,I203,I223,I257,I295,I332,I369,I416)</f>
        <v>8493404</v>
      </c>
      <c r="J428" s="30">
        <f t="shared" si="437"/>
        <v>8348717</v>
      </c>
      <c r="K428" s="30">
        <f t="shared" si="437"/>
        <v>4468710</v>
      </c>
      <c r="L428" s="30">
        <f t="shared" si="399"/>
        <v>1869398</v>
      </c>
      <c r="M428" s="30">
        <f t="shared" ref="M428" si="438">SUM(M167,M203,M223,M257,M295,M332,M369,M416)</f>
        <v>629234</v>
      </c>
      <c r="N428" s="30">
        <f t="shared" ref="N428:O428" si="439">SUM(N167,N203,N223,N257,N295,N332,N369,N416)</f>
        <v>631082</v>
      </c>
      <c r="O428" s="30">
        <f t="shared" si="439"/>
        <v>609082</v>
      </c>
      <c r="P428" s="30">
        <f t="shared" si="400"/>
        <v>6338108</v>
      </c>
      <c r="Q428" s="30">
        <f t="shared" si="401"/>
        <v>75.917149904590133</v>
      </c>
      <c r="R428" s="93"/>
      <c r="S428" s="93"/>
      <c r="T428" s="93"/>
      <c r="U428" s="93"/>
      <c r="V428" s="93"/>
      <c r="W428" s="93"/>
      <c r="X428" s="93"/>
      <c r="Y428" s="93"/>
    </row>
    <row r="429" spans="1:25" ht="15" customHeight="1" x14ac:dyDescent="0.25">
      <c r="A429" s="53" t="s">
        <v>1</v>
      </c>
      <c r="B429" s="53" t="s">
        <v>1</v>
      </c>
      <c r="C429" s="53" t="s">
        <v>1</v>
      </c>
      <c r="D429" s="53" t="s">
        <v>1</v>
      </c>
      <c r="E429" s="53" t="s">
        <v>1</v>
      </c>
      <c r="F429" s="53" t="s">
        <v>1</v>
      </c>
      <c r="G429" s="53" t="s">
        <v>1</v>
      </c>
      <c r="H429" s="65" t="s">
        <v>110</v>
      </c>
      <c r="I429" s="31">
        <v>0</v>
      </c>
      <c r="J429" s="31">
        <v>0</v>
      </c>
      <c r="K429" s="31">
        <v>0</v>
      </c>
      <c r="L429" s="31">
        <f t="shared" si="399"/>
        <v>0</v>
      </c>
      <c r="M429" s="31"/>
      <c r="N429" s="31"/>
      <c r="O429" s="31"/>
      <c r="P429" s="31">
        <f t="shared" si="400"/>
        <v>0</v>
      </c>
      <c r="Q429" s="31" t="str">
        <f t="shared" si="401"/>
        <v>-</v>
      </c>
      <c r="R429" s="94"/>
      <c r="S429" s="94"/>
      <c r="T429" s="94"/>
      <c r="U429" s="94"/>
      <c r="V429" s="94"/>
      <c r="W429" s="94"/>
      <c r="X429" s="94"/>
      <c r="Y429" s="94"/>
    </row>
    <row r="430" spans="1:25" ht="15" customHeight="1" x14ac:dyDescent="0.25">
      <c r="A430" s="63" t="s">
        <v>238</v>
      </c>
      <c r="B430" s="65" t="s">
        <v>1</v>
      </c>
      <c r="C430" s="65" t="s">
        <v>1</v>
      </c>
      <c r="D430" s="65" t="s">
        <v>1</v>
      </c>
      <c r="E430" s="65" t="s">
        <v>1</v>
      </c>
      <c r="F430" s="65" t="s">
        <v>1</v>
      </c>
      <c r="G430" s="65" t="s">
        <v>1</v>
      </c>
      <c r="H430" s="65" t="s">
        <v>239</v>
      </c>
      <c r="I430" s="26">
        <v>0</v>
      </c>
      <c r="J430" s="26" t="s">
        <v>1</v>
      </c>
      <c r="K430" s="26">
        <v>0</v>
      </c>
      <c r="L430" s="26"/>
      <c r="M430" s="26"/>
      <c r="N430" s="26"/>
      <c r="O430" s="26"/>
      <c r="P430" s="26"/>
      <c r="Q430" s="26"/>
      <c r="R430" s="90"/>
      <c r="S430" s="90"/>
      <c r="T430" s="90"/>
      <c r="U430" s="90"/>
      <c r="V430" s="90"/>
      <c r="W430" s="90"/>
      <c r="X430" s="90"/>
      <c r="Y430" s="90"/>
    </row>
    <row r="431" spans="1:25" ht="15" customHeight="1" thickBot="1" x14ac:dyDescent="0.3">
      <c r="A431" s="63" t="s">
        <v>238</v>
      </c>
      <c r="B431" s="63" t="s">
        <v>3</v>
      </c>
      <c r="C431" s="64" t="s">
        <v>1</v>
      </c>
      <c r="D431" s="64" t="s">
        <v>1</v>
      </c>
      <c r="E431" s="65" t="s">
        <v>1</v>
      </c>
      <c r="F431" s="65" t="s">
        <v>1</v>
      </c>
      <c r="G431" s="65" t="s">
        <v>1</v>
      </c>
      <c r="H431" s="65" t="s">
        <v>1</v>
      </c>
      <c r="I431" s="26"/>
      <c r="J431" s="26"/>
      <c r="K431" s="26">
        <v>0</v>
      </c>
      <c r="L431" s="26"/>
      <c r="M431" s="26"/>
      <c r="N431" s="26"/>
      <c r="O431" s="26"/>
      <c r="P431" s="26"/>
      <c r="Q431" s="26"/>
      <c r="R431" s="90"/>
      <c r="S431" s="90"/>
      <c r="T431" s="90"/>
      <c r="U431" s="90"/>
      <c r="V431" s="90"/>
      <c r="W431" s="90"/>
      <c r="X431" s="90"/>
      <c r="Y431" s="90"/>
    </row>
    <row r="432" spans="1:25" ht="45.75" customHeight="1" thickBot="1" x14ac:dyDescent="0.3">
      <c r="A432" s="28" t="s">
        <v>4</v>
      </c>
      <c r="B432" s="28" t="s">
        <v>5</v>
      </c>
      <c r="C432" s="28" t="s">
        <v>6</v>
      </c>
      <c r="D432" s="57" t="s">
        <v>1</v>
      </c>
      <c r="E432" s="28" t="s">
        <v>7</v>
      </c>
      <c r="F432" s="28" t="s">
        <v>8</v>
      </c>
      <c r="G432" s="28" t="s">
        <v>9</v>
      </c>
      <c r="H432" s="28" t="s">
        <v>10</v>
      </c>
      <c r="I432" s="109" t="s">
        <v>3984</v>
      </c>
      <c r="J432" s="109" t="s">
        <v>11</v>
      </c>
      <c r="K432" s="109" t="s">
        <v>3989</v>
      </c>
      <c r="L432" s="109" t="s">
        <v>3985</v>
      </c>
      <c r="M432" s="109" t="s">
        <v>4027</v>
      </c>
      <c r="N432" s="109" t="s">
        <v>3988</v>
      </c>
      <c r="O432" s="109" t="s">
        <v>3986</v>
      </c>
      <c r="P432" s="109" t="s">
        <v>3987</v>
      </c>
      <c r="Q432" s="109" t="s">
        <v>3695</v>
      </c>
      <c r="R432" s="91"/>
      <c r="S432" s="91"/>
      <c r="T432" s="91"/>
      <c r="U432" s="91"/>
      <c r="V432" s="91"/>
      <c r="W432" s="91"/>
      <c r="X432" s="91"/>
      <c r="Y432" s="91"/>
    </row>
    <row r="433" spans="1:25" ht="15" customHeight="1" x14ac:dyDescent="0.25">
      <c r="A433" s="58" t="s">
        <v>1</v>
      </c>
      <c r="B433" s="58" t="s">
        <v>1</v>
      </c>
      <c r="C433" s="58" t="s">
        <v>1</v>
      </c>
      <c r="D433" s="59" t="s">
        <v>1</v>
      </c>
      <c r="E433" s="59" t="s">
        <v>1</v>
      </c>
      <c r="F433" s="60" t="s">
        <v>1</v>
      </c>
      <c r="G433" s="61" t="s">
        <v>1</v>
      </c>
      <c r="H433" s="62" t="s">
        <v>1</v>
      </c>
      <c r="I433" s="29">
        <v>1</v>
      </c>
      <c r="J433" s="29">
        <v>2</v>
      </c>
      <c r="K433" s="29">
        <v>3</v>
      </c>
      <c r="L433" s="29" t="s">
        <v>3478</v>
      </c>
      <c r="M433" s="29">
        <v>5</v>
      </c>
      <c r="N433" s="29">
        <v>6</v>
      </c>
      <c r="O433" s="29">
        <v>7</v>
      </c>
      <c r="P433" s="29" t="s">
        <v>3696</v>
      </c>
      <c r="Q433" s="29">
        <v>9</v>
      </c>
      <c r="R433" s="92"/>
      <c r="S433" s="92"/>
      <c r="T433" s="92"/>
      <c r="U433" s="92"/>
      <c r="V433" s="92"/>
      <c r="W433" s="92"/>
      <c r="X433" s="92"/>
      <c r="Y433" s="92"/>
    </row>
    <row r="434" spans="1:25" ht="15" customHeight="1" x14ac:dyDescent="0.25">
      <c r="A434" s="63" t="s">
        <v>238</v>
      </c>
      <c r="B434" s="63" t="s">
        <v>3</v>
      </c>
      <c r="C434" s="64" t="s">
        <v>13</v>
      </c>
      <c r="D434" s="64" t="s">
        <v>240</v>
      </c>
      <c r="E434" s="65" t="s">
        <v>1</v>
      </c>
      <c r="F434" s="65" t="s">
        <v>1</v>
      </c>
      <c r="G434" s="65" t="s">
        <v>1</v>
      </c>
      <c r="H434" s="65" t="s">
        <v>239</v>
      </c>
      <c r="I434" s="26">
        <v>0</v>
      </c>
      <c r="J434" s="26" t="s">
        <v>1</v>
      </c>
      <c r="K434" s="26">
        <v>0</v>
      </c>
      <c r="L434" s="26"/>
      <c r="M434" s="26"/>
      <c r="N434" s="26"/>
      <c r="O434" s="26"/>
      <c r="P434" s="26"/>
      <c r="Q434" s="26"/>
      <c r="R434" s="90"/>
      <c r="S434" s="90"/>
      <c r="T434" s="90"/>
      <c r="U434" s="90"/>
      <c r="V434" s="90"/>
      <c r="W434" s="90"/>
      <c r="X434" s="90"/>
      <c r="Y434" s="90"/>
    </row>
    <row r="435" spans="1:25" ht="22.5" customHeight="1" x14ac:dyDescent="0.25">
      <c r="A435" s="63" t="s">
        <v>1</v>
      </c>
      <c r="B435" s="63" t="s">
        <v>1</v>
      </c>
      <c r="C435" s="63" t="s">
        <v>1</v>
      </c>
      <c r="D435" s="65" t="s">
        <v>1</v>
      </c>
      <c r="E435" s="65" t="s">
        <v>1</v>
      </c>
      <c r="F435" s="65" t="s">
        <v>1</v>
      </c>
      <c r="G435" s="65" t="s">
        <v>1</v>
      </c>
      <c r="H435" s="66" t="s">
        <v>15</v>
      </c>
      <c r="I435" s="30">
        <f t="shared" ref="I435:K435" si="440">SUM(I436,I443,I445)</f>
        <v>3846136</v>
      </c>
      <c r="J435" s="30">
        <f t="shared" si="440"/>
        <v>3846136</v>
      </c>
      <c r="K435" s="30">
        <f t="shared" si="440"/>
        <v>2141311</v>
      </c>
      <c r="L435" s="30">
        <f t="shared" si="399"/>
        <v>1077224.5</v>
      </c>
      <c r="M435" s="30">
        <f t="shared" ref="M435" si="441">SUM(M436,M443,M445)</f>
        <v>360673.5</v>
      </c>
      <c r="N435" s="30">
        <f t="shared" ref="N435:O435" si="442">SUM(N436,N443,N445)</f>
        <v>357950</v>
      </c>
      <c r="O435" s="30">
        <f t="shared" si="442"/>
        <v>358601</v>
      </c>
      <c r="P435" s="30">
        <f t="shared" si="400"/>
        <v>3218535.5</v>
      </c>
      <c r="Q435" s="30">
        <f t="shared" si="401"/>
        <v>83.682311285924371</v>
      </c>
      <c r="R435" s="93"/>
      <c r="S435" s="93"/>
      <c r="T435" s="93"/>
      <c r="U435" s="93"/>
      <c r="V435" s="93"/>
      <c r="W435" s="93"/>
      <c r="X435" s="93"/>
      <c r="Y435" s="93"/>
    </row>
    <row r="436" spans="1:25" ht="15" customHeight="1" x14ac:dyDescent="0.25">
      <c r="A436" s="63" t="s">
        <v>238</v>
      </c>
      <c r="B436" s="63" t="s">
        <v>3</v>
      </c>
      <c r="C436" s="63" t="s">
        <v>13</v>
      </c>
      <c r="D436" s="63" t="s">
        <v>240</v>
      </c>
      <c r="E436" s="65" t="s">
        <v>16</v>
      </c>
      <c r="F436" s="65" t="s">
        <v>1</v>
      </c>
      <c r="G436" s="65" t="s">
        <v>1</v>
      </c>
      <c r="H436" s="65" t="s">
        <v>17</v>
      </c>
      <c r="I436" s="31">
        <f t="shared" ref="I436:K436" si="443">SUM(I437:I438)</f>
        <v>673782</v>
      </c>
      <c r="J436" s="31">
        <f t="shared" si="443"/>
        <v>673782</v>
      </c>
      <c r="K436" s="31">
        <f t="shared" si="443"/>
        <v>334471</v>
      </c>
      <c r="L436" s="31">
        <f t="shared" si="399"/>
        <v>149335.5</v>
      </c>
      <c r="M436" s="31">
        <f t="shared" ref="M436" si="444">SUM(M437:M438)</f>
        <v>51643.5</v>
      </c>
      <c r="N436" s="31">
        <f t="shared" ref="N436:O436" si="445">SUM(N437:N438)</f>
        <v>48897</v>
      </c>
      <c r="O436" s="31">
        <f t="shared" si="445"/>
        <v>48795</v>
      </c>
      <c r="P436" s="31">
        <f t="shared" si="400"/>
        <v>483806.5</v>
      </c>
      <c r="Q436" s="31">
        <f t="shared" si="401"/>
        <v>71.804604456634351</v>
      </c>
      <c r="R436" s="94"/>
      <c r="S436" s="94"/>
      <c r="T436" s="94"/>
      <c r="U436" s="94"/>
      <c r="V436" s="94"/>
      <c r="W436" s="94"/>
      <c r="X436" s="94"/>
      <c r="Y436" s="94"/>
    </row>
    <row r="437" spans="1:25" ht="15" customHeight="1" x14ac:dyDescent="0.25">
      <c r="A437" s="64" t="s">
        <v>238</v>
      </c>
      <c r="B437" s="64" t="s">
        <v>3</v>
      </c>
      <c r="C437" s="64" t="s">
        <v>13</v>
      </c>
      <c r="D437" s="64" t="s">
        <v>240</v>
      </c>
      <c r="E437" s="20" t="s">
        <v>19</v>
      </c>
      <c r="F437" s="64"/>
      <c r="G437" s="53" t="s">
        <v>241</v>
      </c>
      <c r="H437" s="53" t="s">
        <v>18</v>
      </c>
      <c r="I437" s="26">
        <v>612897</v>
      </c>
      <c r="J437" s="26">
        <v>612897</v>
      </c>
      <c r="K437" s="26">
        <v>296000</v>
      </c>
      <c r="L437" s="26">
        <f t="shared" si="399"/>
        <v>135000</v>
      </c>
      <c r="M437" s="26">
        <v>45000</v>
      </c>
      <c r="N437" s="26">
        <v>45000</v>
      </c>
      <c r="O437" s="26">
        <v>45000</v>
      </c>
      <c r="P437" s="26">
        <f t="shared" si="400"/>
        <v>431000</v>
      </c>
      <c r="Q437" s="26">
        <f t="shared" si="401"/>
        <v>70.321766952685365</v>
      </c>
      <c r="R437" s="90"/>
      <c r="S437" s="90"/>
      <c r="T437" s="90"/>
      <c r="U437" s="90"/>
      <c r="V437" s="90"/>
      <c r="W437" s="90"/>
      <c r="X437" s="90"/>
      <c r="Y437" s="90"/>
    </row>
    <row r="438" spans="1:25" ht="15" customHeight="1" x14ac:dyDescent="0.25">
      <c r="A438" s="63" t="s">
        <v>238</v>
      </c>
      <c r="B438" s="63" t="s">
        <v>3</v>
      </c>
      <c r="C438" s="63" t="s">
        <v>13</v>
      </c>
      <c r="D438" s="63" t="s">
        <v>240</v>
      </c>
      <c r="E438" s="63" t="s">
        <v>21</v>
      </c>
      <c r="F438" s="64" t="s">
        <v>1</v>
      </c>
      <c r="G438" s="53" t="s">
        <v>1</v>
      </c>
      <c r="H438" s="65" t="s">
        <v>22</v>
      </c>
      <c r="I438" s="31">
        <f t="shared" ref="I438:K438" si="446">SUM(I439:I442)</f>
        <v>60885</v>
      </c>
      <c r="J438" s="31">
        <f t="shared" si="446"/>
        <v>60885</v>
      </c>
      <c r="K438" s="31">
        <f t="shared" si="446"/>
        <v>38471</v>
      </c>
      <c r="L438" s="31">
        <f t="shared" si="399"/>
        <v>14335.5</v>
      </c>
      <c r="M438" s="31">
        <f t="shared" ref="M438" si="447">SUM(M439:M442)</f>
        <v>6643.5</v>
      </c>
      <c r="N438" s="31">
        <f t="shared" ref="N438:O438" si="448">SUM(N439:N442)</f>
        <v>3897</v>
      </c>
      <c r="O438" s="31">
        <f t="shared" si="448"/>
        <v>3795</v>
      </c>
      <c r="P438" s="31">
        <f t="shared" si="400"/>
        <v>52806.5</v>
      </c>
      <c r="Q438" s="31">
        <f t="shared" si="401"/>
        <v>86.731543073006492</v>
      </c>
      <c r="R438" s="94"/>
      <c r="S438" s="94"/>
      <c r="T438" s="94"/>
      <c r="U438" s="94"/>
      <c r="V438" s="94"/>
      <c r="W438" s="94"/>
      <c r="X438" s="94"/>
      <c r="Y438" s="94"/>
    </row>
    <row r="439" spans="1:25" ht="15" customHeight="1" x14ac:dyDescent="0.25">
      <c r="A439" s="64" t="s">
        <v>238</v>
      </c>
      <c r="B439" s="64" t="s">
        <v>3</v>
      </c>
      <c r="C439" s="64" t="s">
        <v>13</v>
      </c>
      <c r="D439" s="64" t="s">
        <v>240</v>
      </c>
      <c r="E439" s="20" t="s">
        <v>23</v>
      </c>
      <c r="F439" s="64" t="s">
        <v>242</v>
      </c>
      <c r="G439" s="53" t="s">
        <v>241</v>
      </c>
      <c r="H439" s="53" t="s">
        <v>85</v>
      </c>
      <c r="I439" s="26">
        <v>9123</v>
      </c>
      <c r="J439" s="26">
        <v>9123</v>
      </c>
      <c r="K439" s="26">
        <v>4459</v>
      </c>
      <c r="L439" s="26">
        <f t="shared" si="399"/>
        <v>2220</v>
      </c>
      <c r="M439" s="26">
        <v>630</v>
      </c>
      <c r="N439" s="26">
        <v>795</v>
      </c>
      <c r="O439" s="26">
        <v>795</v>
      </c>
      <c r="P439" s="26">
        <f t="shared" si="400"/>
        <v>6679</v>
      </c>
      <c r="Q439" s="26">
        <f t="shared" si="401"/>
        <v>73.210566699550583</v>
      </c>
      <c r="R439" s="90"/>
      <c r="S439" s="90"/>
      <c r="T439" s="90"/>
      <c r="U439" s="90"/>
      <c r="V439" s="90"/>
      <c r="W439" s="90"/>
      <c r="X439" s="90"/>
      <c r="Y439" s="90"/>
    </row>
    <row r="440" spans="1:25" ht="15" customHeight="1" x14ac:dyDescent="0.25">
      <c r="A440" s="64" t="s">
        <v>238</v>
      </c>
      <c r="B440" s="64" t="s">
        <v>3</v>
      </c>
      <c r="C440" s="64" t="s">
        <v>13</v>
      </c>
      <c r="D440" s="64" t="s">
        <v>240</v>
      </c>
      <c r="E440" s="20" t="s">
        <v>23</v>
      </c>
      <c r="F440" s="64" t="s">
        <v>243</v>
      </c>
      <c r="G440" s="53" t="s">
        <v>241</v>
      </c>
      <c r="H440" s="53" t="s">
        <v>25</v>
      </c>
      <c r="I440" s="26">
        <v>34550</v>
      </c>
      <c r="J440" s="26">
        <v>34550</v>
      </c>
      <c r="K440" s="26">
        <v>21000</v>
      </c>
      <c r="L440" s="26">
        <f t="shared" si="399"/>
        <v>9310.5</v>
      </c>
      <c r="M440" s="26">
        <v>3208.5</v>
      </c>
      <c r="N440" s="26">
        <v>3102</v>
      </c>
      <c r="O440" s="26">
        <v>3000</v>
      </c>
      <c r="P440" s="26">
        <f t="shared" si="400"/>
        <v>30310.5</v>
      </c>
      <c r="Q440" s="26">
        <f t="shared" si="401"/>
        <v>87.72937771345876</v>
      </c>
      <c r="R440" s="90"/>
      <c r="S440" s="90"/>
      <c r="T440" s="90"/>
      <c r="U440" s="90"/>
      <c r="V440" s="90"/>
      <c r="W440" s="90"/>
      <c r="X440" s="90"/>
      <c r="Y440" s="90"/>
    </row>
    <row r="441" spans="1:25" ht="15" customHeight="1" x14ac:dyDescent="0.25">
      <c r="A441" s="64" t="s">
        <v>238</v>
      </c>
      <c r="B441" s="64" t="s">
        <v>3</v>
      </c>
      <c r="C441" s="64" t="s">
        <v>13</v>
      </c>
      <c r="D441" s="64" t="s">
        <v>240</v>
      </c>
      <c r="E441" s="20" t="s">
        <v>23</v>
      </c>
      <c r="F441" s="64" t="s">
        <v>244</v>
      </c>
      <c r="G441" s="53" t="s">
        <v>241</v>
      </c>
      <c r="H441" s="53" t="s">
        <v>27</v>
      </c>
      <c r="I441" s="26">
        <v>6412</v>
      </c>
      <c r="J441" s="26">
        <v>6412</v>
      </c>
      <c r="K441" s="26">
        <v>6412</v>
      </c>
      <c r="L441" s="26">
        <f t="shared" si="399"/>
        <v>0</v>
      </c>
      <c r="M441" s="26"/>
      <c r="N441" s="26"/>
      <c r="O441" s="26"/>
      <c r="P441" s="26">
        <f t="shared" si="400"/>
        <v>6412</v>
      </c>
      <c r="Q441" s="26">
        <f t="shared" si="401"/>
        <v>100</v>
      </c>
      <c r="R441" s="90"/>
      <c r="S441" s="90"/>
      <c r="T441" s="90"/>
      <c r="U441" s="90"/>
      <c r="V441" s="90"/>
      <c r="W441" s="90"/>
      <c r="X441" s="90"/>
      <c r="Y441" s="90"/>
    </row>
    <row r="442" spans="1:25" ht="15" customHeight="1" x14ac:dyDescent="0.25">
      <c r="A442" s="64" t="s">
        <v>238</v>
      </c>
      <c r="B442" s="64" t="s">
        <v>3</v>
      </c>
      <c r="C442" s="64" t="s">
        <v>13</v>
      </c>
      <c r="D442" s="64" t="s">
        <v>240</v>
      </c>
      <c r="E442" s="20" t="s">
        <v>23</v>
      </c>
      <c r="F442" s="64" t="s">
        <v>245</v>
      </c>
      <c r="G442" s="53" t="s">
        <v>241</v>
      </c>
      <c r="H442" s="53" t="s">
        <v>29</v>
      </c>
      <c r="I442" s="26">
        <v>10800</v>
      </c>
      <c r="J442" s="26">
        <v>10800</v>
      </c>
      <c r="K442" s="26">
        <v>6600</v>
      </c>
      <c r="L442" s="26">
        <f t="shared" si="399"/>
        <v>2805</v>
      </c>
      <c r="M442" s="26">
        <v>2805</v>
      </c>
      <c r="N442" s="26"/>
      <c r="O442" s="26"/>
      <c r="P442" s="26">
        <f t="shared" si="400"/>
        <v>9405</v>
      </c>
      <c r="Q442" s="26">
        <f t="shared" si="401"/>
        <v>87.083333333333329</v>
      </c>
      <c r="R442" s="90"/>
      <c r="S442" s="90"/>
      <c r="T442" s="90"/>
      <c r="U442" s="90"/>
      <c r="V442" s="90"/>
      <c r="W442" s="90"/>
      <c r="X442" s="90"/>
      <c r="Y442" s="90"/>
    </row>
    <row r="443" spans="1:25" ht="15" customHeight="1" x14ac:dyDescent="0.25">
      <c r="A443" s="63" t="s">
        <v>238</v>
      </c>
      <c r="B443" s="63" t="s">
        <v>3</v>
      </c>
      <c r="C443" s="63" t="s">
        <v>13</v>
      </c>
      <c r="D443" s="63" t="s">
        <v>240</v>
      </c>
      <c r="E443" s="65" t="s">
        <v>30</v>
      </c>
      <c r="F443" s="65" t="s">
        <v>1</v>
      </c>
      <c r="G443" s="65" t="s">
        <v>1</v>
      </c>
      <c r="H443" s="65" t="s">
        <v>31</v>
      </c>
      <c r="I443" s="31">
        <f t="shared" ref="I443:K443" si="449">SUM(I444)</f>
        <v>64354</v>
      </c>
      <c r="J443" s="31">
        <f t="shared" si="449"/>
        <v>64354</v>
      </c>
      <c r="K443" s="31">
        <f t="shared" si="449"/>
        <v>32500</v>
      </c>
      <c r="L443" s="31">
        <f t="shared" si="399"/>
        <v>12600</v>
      </c>
      <c r="M443" s="31">
        <f t="shared" ref="M443" si="450">SUM(M444)</f>
        <v>4200</v>
      </c>
      <c r="N443" s="31">
        <f t="shared" ref="N443:O443" si="451">SUM(N444)</f>
        <v>4200</v>
      </c>
      <c r="O443" s="31">
        <f t="shared" si="451"/>
        <v>4200</v>
      </c>
      <c r="P443" s="31">
        <f t="shared" si="400"/>
        <v>45100</v>
      </c>
      <c r="Q443" s="31">
        <f t="shared" si="401"/>
        <v>70.081113839077602</v>
      </c>
      <c r="R443" s="94"/>
      <c r="S443" s="94"/>
      <c r="T443" s="94"/>
      <c r="U443" s="94"/>
      <c r="V443" s="94"/>
      <c r="W443" s="94"/>
      <c r="X443" s="94"/>
      <c r="Y443" s="94"/>
    </row>
    <row r="444" spans="1:25" ht="15" customHeight="1" x14ac:dyDescent="0.25">
      <c r="A444" s="64" t="s">
        <v>238</v>
      </c>
      <c r="B444" s="64" t="s">
        <v>3</v>
      </c>
      <c r="C444" s="64" t="s">
        <v>13</v>
      </c>
      <c r="D444" s="64" t="s">
        <v>240</v>
      </c>
      <c r="E444" s="20" t="s">
        <v>33</v>
      </c>
      <c r="F444" s="64"/>
      <c r="G444" s="53" t="s">
        <v>241</v>
      </c>
      <c r="H444" s="53" t="s">
        <v>32</v>
      </c>
      <c r="I444" s="26">
        <v>64354</v>
      </c>
      <c r="J444" s="26">
        <v>64354</v>
      </c>
      <c r="K444" s="26">
        <v>32500</v>
      </c>
      <c r="L444" s="26">
        <f t="shared" si="399"/>
        <v>12600</v>
      </c>
      <c r="M444" s="26">
        <v>4200</v>
      </c>
      <c r="N444" s="26">
        <v>4200</v>
      </c>
      <c r="O444" s="26">
        <v>4200</v>
      </c>
      <c r="P444" s="26">
        <f t="shared" si="400"/>
        <v>45100</v>
      </c>
      <c r="Q444" s="26">
        <f t="shared" si="401"/>
        <v>70.081113839077602</v>
      </c>
      <c r="R444" s="90"/>
      <c r="S444" s="90"/>
      <c r="T444" s="90"/>
      <c r="U444" s="90"/>
      <c r="V444" s="90"/>
      <c r="W444" s="90"/>
      <c r="X444" s="90"/>
      <c r="Y444" s="90"/>
    </row>
    <row r="445" spans="1:25" ht="15" customHeight="1" x14ac:dyDescent="0.25">
      <c r="A445" s="63" t="s">
        <v>238</v>
      </c>
      <c r="B445" s="63" t="s">
        <v>3</v>
      </c>
      <c r="C445" s="63" t="s">
        <v>13</v>
      </c>
      <c r="D445" s="63" t="s">
        <v>240</v>
      </c>
      <c r="E445" s="65" t="s">
        <v>34</v>
      </c>
      <c r="F445" s="65" t="s">
        <v>1</v>
      </c>
      <c r="G445" s="65" t="s">
        <v>1</v>
      </c>
      <c r="H445" s="65" t="s">
        <v>35</v>
      </c>
      <c r="I445" s="31">
        <f t="shared" ref="I445:K445" si="452">SUM(I446:I447)</f>
        <v>3108000</v>
      </c>
      <c r="J445" s="31">
        <f t="shared" si="452"/>
        <v>3108000</v>
      </c>
      <c r="K445" s="31">
        <f t="shared" si="452"/>
        <v>1774340</v>
      </c>
      <c r="L445" s="31">
        <f t="shared" si="399"/>
        <v>915289</v>
      </c>
      <c r="M445" s="31">
        <f t="shared" ref="M445" si="453">SUM(M446:M447)</f>
        <v>304830</v>
      </c>
      <c r="N445" s="31">
        <f t="shared" ref="N445:O445" si="454">SUM(N446:N447)</f>
        <v>304853</v>
      </c>
      <c r="O445" s="31">
        <f t="shared" si="454"/>
        <v>305606</v>
      </c>
      <c r="P445" s="31">
        <f t="shared" si="400"/>
        <v>2689629</v>
      </c>
      <c r="Q445" s="31">
        <f t="shared" si="401"/>
        <v>86.538899613899616</v>
      </c>
      <c r="R445" s="94"/>
      <c r="S445" s="94"/>
      <c r="T445" s="94"/>
      <c r="U445" s="94"/>
      <c r="V445" s="94"/>
      <c r="W445" s="94"/>
      <c r="X445" s="94"/>
      <c r="Y445" s="94"/>
    </row>
    <row r="446" spans="1:25" ht="15" customHeight="1" x14ac:dyDescent="0.25">
      <c r="A446" s="64" t="s">
        <v>238</v>
      </c>
      <c r="B446" s="64" t="s">
        <v>3</v>
      </c>
      <c r="C446" s="64" t="s">
        <v>13</v>
      </c>
      <c r="D446" s="64" t="s">
        <v>240</v>
      </c>
      <c r="E446" s="20" t="s">
        <v>38</v>
      </c>
      <c r="F446" s="64"/>
      <c r="G446" s="53" t="s">
        <v>241</v>
      </c>
      <c r="H446" s="53" t="s">
        <v>37</v>
      </c>
      <c r="I446" s="26">
        <v>5000</v>
      </c>
      <c r="J446" s="26">
        <v>5000</v>
      </c>
      <c r="K446" s="26">
        <v>3000</v>
      </c>
      <c r="L446" s="26">
        <f t="shared" si="399"/>
        <v>750</v>
      </c>
      <c r="M446" s="26"/>
      <c r="N446" s="26"/>
      <c r="O446" s="26">
        <v>750</v>
      </c>
      <c r="P446" s="26">
        <f t="shared" si="400"/>
        <v>3750</v>
      </c>
      <c r="Q446" s="26">
        <f t="shared" si="401"/>
        <v>75</v>
      </c>
      <c r="R446" s="90"/>
      <c r="S446" s="90"/>
      <c r="T446" s="90"/>
      <c r="U446" s="90"/>
      <c r="V446" s="90"/>
      <c r="W446" s="90"/>
      <c r="X446" s="90"/>
      <c r="Y446" s="90"/>
    </row>
    <row r="447" spans="1:25" ht="15" customHeight="1" x14ac:dyDescent="0.25">
      <c r="A447" s="63" t="s">
        <v>238</v>
      </c>
      <c r="B447" s="63" t="s">
        <v>3</v>
      </c>
      <c r="C447" s="63" t="s">
        <v>13</v>
      </c>
      <c r="D447" s="63" t="s">
        <v>240</v>
      </c>
      <c r="E447" s="63" t="s">
        <v>39</v>
      </c>
      <c r="F447" s="64" t="s">
        <v>1</v>
      </c>
      <c r="G447" s="53" t="s">
        <v>1</v>
      </c>
      <c r="H447" s="65" t="s">
        <v>40</v>
      </c>
      <c r="I447" s="31">
        <f t="shared" ref="I447:K447" si="455">SUM(I448:I452)</f>
        <v>3103000</v>
      </c>
      <c r="J447" s="31">
        <f t="shared" si="455"/>
        <v>3103000</v>
      </c>
      <c r="K447" s="31">
        <f t="shared" si="455"/>
        <v>1771340</v>
      </c>
      <c r="L447" s="31">
        <f t="shared" si="399"/>
        <v>914539</v>
      </c>
      <c r="M447" s="31">
        <f t="shared" ref="M447" si="456">SUM(M448:M452)</f>
        <v>304830</v>
      </c>
      <c r="N447" s="31">
        <f t="shared" ref="N447:O447" si="457">SUM(N448:N452)</f>
        <v>304853</v>
      </c>
      <c r="O447" s="31">
        <f t="shared" si="457"/>
        <v>304856</v>
      </c>
      <c r="P447" s="31">
        <f t="shared" si="400"/>
        <v>2685879</v>
      </c>
      <c r="Q447" s="31">
        <f t="shared" si="401"/>
        <v>86.557492748952626</v>
      </c>
      <c r="R447" s="94"/>
      <c r="S447" s="94"/>
      <c r="T447" s="94"/>
      <c r="U447" s="94"/>
      <c r="V447" s="94"/>
      <c r="W447" s="94"/>
      <c r="X447" s="94"/>
      <c r="Y447" s="94"/>
    </row>
    <row r="448" spans="1:25" ht="15" customHeight="1" x14ac:dyDescent="0.25">
      <c r="A448" s="64" t="s">
        <v>238</v>
      </c>
      <c r="B448" s="64" t="s">
        <v>3</v>
      </c>
      <c r="C448" s="64" t="s">
        <v>13</v>
      </c>
      <c r="D448" s="64" t="s">
        <v>240</v>
      </c>
      <c r="E448" s="20" t="s">
        <v>41</v>
      </c>
      <c r="F448" s="64" t="s">
        <v>246</v>
      </c>
      <c r="G448" s="53" t="s">
        <v>241</v>
      </c>
      <c r="H448" s="53" t="s">
        <v>49</v>
      </c>
      <c r="I448" s="26">
        <v>2000</v>
      </c>
      <c r="J448" s="26">
        <v>2000</v>
      </c>
      <c r="K448" s="26">
        <v>1070</v>
      </c>
      <c r="L448" s="26">
        <f t="shared" si="399"/>
        <v>529</v>
      </c>
      <c r="M448" s="26">
        <v>160</v>
      </c>
      <c r="N448" s="26">
        <v>183</v>
      </c>
      <c r="O448" s="26">
        <v>186</v>
      </c>
      <c r="P448" s="26">
        <f t="shared" si="400"/>
        <v>1599</v>
      </c>
      <c r="Q448" s="26">
        <f t="shared" si="401"/>
        <v>79.95</v>
      </c>
      <c r="R448" s="90"/>
      <c r="S448" s="90"/>
      <c r="T448" s="90"/>
      <c r="U448" s="90"/>
      <c r="V448" s="90"/>
      <c r="W448" s="90"/>
      <c r="X448" s="90"/>
      <c r="Y448" s="90"/>
    </row>
    <row r="449" spans="1:25" ht="15" customHeight="1" x14ac:dyDescent="0.25">
      <c r="A449" s="64" t="s">
        <v>238</v>
      </c>
      <c r="B449" s="64" t="s">
        <v>3</v>
      </c>
      <c r="C449" s="64" t="s">
        <v>13</v>
      </c>
      <c r="D449" s="64" t="s">
        <v>240</v>
      </c>
      <c r="E449" s="20" t="s">
        <v>41</v>
      </c>
      <c r="F449" s="64" t="s">
        <v>247</v>
      </c>
      <c r="G449" s="53" t="s">
        <v>248</v>
      </c>
      <c r="H449" s="53" t="s">
        <v>249</v>
      </c>
      <c r="I449" s="26">
        <v>2800000</v>
      </c>
      <c r="J449" s="26">
        <v>2800000</v>
      </c>
      <c r="K449" s="26">
        <v>1620000</v>
      </c>
      <c r="L449" s="26">
        <f t="shared" si="399"/>
        <v>840000</v>
      </c>
      <c r="M449" s="26">
        <v>280000</v>
      </c>
      <c r="N449" s="26">
        <v>280000</v>
      </c>
      <c r="O449" s="26">
        <v>280000</v>
      </c>
      <c r="P449" s="26">
        <f t="shared" si="400"/>
        <v>2460000</v>
      </c>
      <c r="Q449" s="26">
        <f t="shared" si="401"/>
        <v>87.857142857142861</v>
      </c>
      <c r="R449" s="90"/>
      <c r="S449" s="90"/>
      <c r="T449" s="90"/>
      <c r="U449" s="90"/>
      <c r="V449" s="90"/>
      <c r="W449" s="90"/>
      <c r="X449" s="90"/>
      <c r="Y449" s="90"/>
    </row>
    <row r="450" spans="1:25" ht="15" customHeight="1" x14ac:dyDescent="0.25">
      <c r="A450" s="64" t="s">
        <v>238</v>
      </c>
      <c r="B450" s="64" t="s">
        <v>3</v>
      </c>
      <c r="C450" s="64" t="s">
        <v>13</v>
      </c>
      <c r="D450" s="64" t="s">
        <v>240</v>
      </c>
      <c r="E450" s="20" t="s">
        <v>41</v>
      </c>
      <c r="F450" s="64" t="s">
        <v>250</v>
      </c>
      <c r="G450" s="53" t="s">
        <v>241</v>
      </c>
      <c r="H450" s="53" t="s">
        <v>251</v>
      </c>
      <c r="I450" s="26">
        <v>293000</v>
      </c>
      <c r="J450" s="26">
        <v>293000</v>
      </c>
      <c r="K450" s="26">
        <v>146400</v>
      </c>
      <c r="L450" s="26">
        <f t="shared" si="399"/>
        <v>73200</v>
      </c>
      <c r="M450" s="26">
        <v>24400</v>
      </c>
      <c r="N450" s="26">
        <v>24400</v>
      </c>
      <c r="O450" s="26">
        <v>24400</v>
      </c>
      <c r="P450" s="26">
        <f t="shared" si="400"/>
        <v>219600</v>
      </c>
      <c r="Q450" s="26">
        <f t="shared" si="401"/>
        <v>74.948805460750862</v>
      </c>
      <c r="R450" s="90"/>
      <c r="S450" s="90"/>
      <c r="T450" s="90"/>
      <c r="U450" s="90"/>
      <c r="V450" s="90"/>
      <c r="W450" s="90"/>
      <c r="X450" s="90"/>
      <c r="Y450" s="90"/>
    </row>
    <row r="451" spans="1:25" ht="22.5" customHeight="1" x14ac:dyDescent="0.25">
      <c r="A451" s="64" t="s">
        <v>238</v>
      </c>
      <c r="B451" s="64" t="s">
        <v>3</v>
      </c>
      <c r="C451" s="64" t="s">
        <v>13</v>
      </c>
      <c r="D451" s="64" t="s">
        <v>240</v>
      </c>
      <c r="E451" s="20" t="s">
        <v>41</v>
      </c>
      <c r="F451" s="64" t="s">
        <v>252</v>
      </c>
      <c r="G451" s="53" t="s">
        <v>241</v>
      </c>
      <c r="H451" s="53" t="s">
        <v>253</v>
      </c>
      <c r="I451" s="26">
        <v>5000</v>
      </c>
      <c r="J451" s="26">
        <v>5000</v>
      </c>
      <c r="K451" s="26">
        <v>2490</v>
      </c>
      <c r="L451" s="26">
        <f t="shared" si="399"/>
        <v>0</v>
      </c>
      <c r="M451" s="26"/>
      <c r="N451" s="26"/>
      <c r="O451" s="26"/>
      <c r="P451" s="26">
        <f t="shared" si="400"/>
        <v>2490</v>
      </c>
      <c r="Q451" s="26">
        <f t="shared" si="401"/>
        <v>49.8</v>
      </c>
      <c r="R451" s="90"/>
      <c r="S451" s="90"/>
      <c r="T451" s="90"/>
      <c r="U451" s="90"/>
      <c r="V451" s="90"/>
      <c r="W451" s="90"/>
      <c r="X451" s="90"/>
      <c r="Y451" s="90"/>
    </row>
    <row r="452" spans="1:25" ht="22.5" customHeight="1" x14ac:dyDescent="0.25">
      <c r="A452" s="64" t="s">
        <v>238</v>
      </c>
      <c r="B452" s="64" t="s">
        <v>3</v>
      </c>
      <c r="C452" s="64" t="s">
        <v>13</v>
      </c>
      <c r="D452" s="64" t="s">
        <v>240</v>
      </c>
      <c r="E452" s="20" t="s">
        <v>41</v>
      </c>
      <c r="F452" s="64" t="s">
        <v>254</v>
      </c>
      <c r="G452" s="53" t="s">
        <v>241</v>
      </c>
      <c r="H452" s="53" t="s">
        <v>255</v>
      </c>
      <c r="I452" s="26">
        <v>3000</v>
      </c>
      <c r="J452" s="26">
        <v>3000</v>
      </c>
      <c r="K452" s="26">
        <v>1380</v>
      </c>
      <c r="L452" s="26">
        <f t="shared" si="399"/>
        <v>810</v>
      </c>
      <c r="M452" s="26">
        <v>270</v>
      </c>
      <c r="N452" s="26">
        <v>270</v>
      </c>
      <c r="O452" s="26">
        <v>270</v>
      </c>
      <c r="P452" s="26">
        <f t="shared" si="400"/>
        <v>2190</v>
      </c>
      <c r="Q452" s="26">
        <f t="shared" si="401"/>
        <v>73</v>
      </c>
      <c r="R452" s="90"/>
      <c r="S452" s="90"/>
      <c r="T452" s="90"/>
      <c r="U452" s="90"/>
      <c r="V452" s="90"/>
      <c r="W452" s="90"/>
      <c r="X452" s="90"/>
      <c r="Y452" s="90"/>
    </row>
    <row r="453" spans="1:25" ht="22.5" customHeight="1" x14ac:dyDescent="0.25">
      <c r="A453" s="63" t="s">
        <v>1</v>
      </c>
      <c r="B453" s="63" t="s">
        <v>1</v>
      </c>
      <c r="C453" s="63" t="s">
        <v>1</v>
      </c>
      <c r="D453" s="65" t="s">
        <v>1</v>
      </c>
      <c r="E453" s="65" t="s">
        <v>1</v>
      </c>
      <c r="F453" s="65" t="s">
        <v>1</v>
      </c>
      <c r="G453" s="65" t="s">
        <v>1</v>
      </c>
      <c r="H453" s="66" t="s">
        <v>56</v>
      </c>
      <c r="I453" s="30">
        <f t="shared" ref="I453:K453" si="458">SUM(I454)</f>
        <v>4055200</v>
      </c>
      <c r="J453" s="30">
        <f t="shared" si="458"/>
        <v>4055200</v>
      </c>
      <c r="K453" s="30">
        <f t="shared" si="458"/>
        <v>2187997</v>
      </c>
      <c r="L453" s="30">
        <f t="shared" si="399"/>
        <v>925997</v>
      </c>
      <c r="M453" s="30">
        <f t="shared" ref="M453" si="459">SUM(M454)</f>
        <v>308665</v>
      </c>
      <c r="N453" s="30">
        <f t="shared" ref="N453:O453" si="460">SUM(N454)</f>
        <v>308665</v>
      </c>
      <c r="O453" s="30">
        <f t="shared" si="460"/>
        <v>308667</v>
      </c>
      <c r="P453" s="30">
        <f t="shared" si="400"/>
        <v>3113994</v>
      </c>
      <c r="Q453" s="30">
        <f t="shared" si="401"/>
        <v>76.790145985401466</v>
      </c>
      <c r="R453" s="93"/>
      <c r="S453" s="93"/>
      <c r="T453" s="93"/>
      <c r="U453" s="93"/>
      <c r="V453" s="93"/>
      <c r="W453" s="93"/>
      <c r="X453" s="93"/>
      <c r="Y453" s="93"/>
    </row>
    <row r="454" spans="1:25" ht="15" customHeight="1" x14ac:dyDescent="0.25">
      <c r="A454" s="63" t="s">
        <v>238</v>
      </c>
      <c r="B454" s="63" t="s">
        <v>3</v>
      </c>
      <c r="C454" s="63" t="s">
        <v>13</v>
      </c>
      <c r="D454" s="63" t="s">
        <v>240</v>
      </c>
      <c r="E454" s="65" t="s">
        <v>57</v>
      </c>
      <c r="F454" s="65" t="s">
        <v>1</v>
      </c>
      <c r="G454" s="65" t="s">
        <v>1</v>
      </c>
      <c r="H454" s="65" t="s">
        <v>58</v>
      </c>
      <c r="I454" s="31">
        <f t="shared" ref="I454:K454" si="461">SUM(I455,I459,I461,I464)</f>
        <v>4055200</v>
      </c>
      <c r="J454" s="31">
        <f t="shared" si="461"/>
        <v>4055200</v>
      </c>
      <c r="K454" s="31">
        <f t="shared" si="461"/>
        <v>2187997</v>
      </c>
      <c r="L454" s="31">
        <f t="shared" si="399"/>
        <v>925997</v>
      </c>
      <c r="M454" s="31">
        <f t="shared" ref="M454" si="462">SUM(M455,M459,M461,M464)</f>
        <v>308665</v>
      </c>
      <c r="N454" s="31">
        <f t="shared" ref="N454:O454" si="463">SUM(N455,N459,N461,N464)</f>
        <v>308665</v>
      </c>
      <c r="O454" s="31">
        <f t="shared" si="463"/>
        <v>308667</v>
      </c>
      <c r="P454" s="31">
        <f t="shared" si="400"/>
        <v>3113994</v>
      </c>
      <c r="Q454" s="31">
        <f t="shared" si="401"/>
        <v>76.790145985401466</v>
      </c>
      <c r="R454" s="94"/>
      <c r="S454" s="94"/>
      <c r="T454" s="94"/>
      <c r="U454" s="94"/>
      <c r="V454" s="94"/>
      <c r="W454" s="94"/>
      <c r="X454" s="94"/>
      <c r="Y454" s="94"/>
    </row>
    <row r="455" spans="1:25" ht="15" customHeight="1" x14ac:dyDescent="0.25">
      <c r="A455" s="63" t="s">
        <v>238</v>
      </c>
      <c r="B455" s="63" t="s">
        <v>3</v>
      </c>
      <c r="C455" s="63" t="s">
        <v>13</v>
      </c>
      <c r="D455" s="63" t="s">
        <v>240</v>
      </c>
      <c r="E455" s="63" t="s">
        <v>256</v>
      </c>
      <c r="F455" s="64" t="s">
        <v>1</v>
      </c>
      <c r="G455" s="53" t="s">
        <v>1</v>
      </c>
      <c r="H455" s="65" t="s">
        <v>257</v>
      </c>
      <c r="I455" s="31">
        <f t="shared" ref="I455:K455" si="464">SUM(I456:I458)</f>
        <v>70100</v>
      </c>
      <c r="J455" s="31">
        <f t="shared" si="464"/>
        <v>70100</v>
      </c>
      <c r="K455" s="31">
        <f t="shared" si="464"/>
        <v>70000</v>
      </c>
      <c r="L455" s="31">
        <f t="shared" si="399"/>
        <v>0</v>
      </c>
      <c r="M455" s="31">
        <f t="shared" ref="M455" si="465">SUM(M456:M458)</f>
        <v>0</v>
      </c>
      <c r="N455" s="31">
        <f t="shared" ref="N455:O455" si="466">SUM(N456:N458)</f>
        <v>0</v>
      </c>
      <c r="O455" s="31">
        <f t="shared" si="466"/>
        <v>0</v>
      </c>
      <c r="P455" s="31">
        <f t="shared" si="400"/>
        <v>70000</v>
      </c>
      <c r="Q455" s="31">
        <f t="shared" si="401"/>
        <v>99.85734664764621</v>
      </c>
      <c r="R455" s="94"/>
      <c r="S455" s="94"/>
      <c r="T455" s="94"/>
      <c r="U455" s="94"/>
      <c r="V455" s="94"/>
      <c r="W455" s="94"/>
      <c r="X455" s="94"/>
      <c r="Y455" s="94"/>
    </row>
    <row r="456" spans="1:25" ht="15" customHeight="1" x14ac:dyDescent="0.25">
      <c r="A456" s="64" t="s">
        <v>238</v>
      </c>
      <c r="B456" s="64" t="s">
        <v>3</v>
      </c>
      <c r="C456" s="64" t="s">
        <v>13</v>
      </c>
      <c r="D456" s="64" t="s">
        <v>240</v>
      </c>
      <c r="E456" s="20" t="s">
        <v>258</v>
      </c>
      <c r="F456" s="64" t="s">
        <v>259</v>
      </c>
      <c r="G456" s="53" t="s">
        <v>241</v>
      </c>
      <c r="H456" s="53" t="s">
        <v>260</v>
      </c>
      <c r="I456" s="26">
        <v>35000</v>
      </c>
      <c r="J456" s="26">
        <v>35000</v>
      </c>
      <c r="K456" s="26">
        <v>35000</v>
      </c>
      <c r="L456" s="26">
        <f t="shared" si="399"/>
        <v>0</v>
      </c>
      <c r="M456" s="26"/>
      <c r="N456" s="26"/>
      <c r="O456" s="26"/>
      <c r="P456" s="26">
        <f t="shared" si="400"/>
        <v>35000</v>
      </c>
      <c r="Q456" s="26">
        <f t="shared" si="401"/>
        <v>100</v>
      </c>
      <c r="R456" s="90"/>
      <c r="S456" s="90"/>
      <c r="T456" s="90"/>
      <c r="U456" s="90"/>
      <c r="V456" s="90"/>
      <c r="W456" s="90"/>
      <c r="X456" s="90"/>
      <c r="Y456" s="90"/>
    </row>
    <row r="457" spans="1:25" ht="15" customHeight="1" x14ac:dyDescent="0.25">
      <c r="A457" s="64" t="s">
        <v>238</v>
      </c>
      <c r="B457" s="64" t="s">
        <v>3</v>
      </c>
      <c r="C457" s="64" t="s">
        <v>13</v>
      </c>
      <c r="D457" s="64" t="s">
        <v>240</v>
      </c>
      <c r="E457" s="20" t="s">
        <v>258</v>
      </c>
      <c r="F457" s="64" t="s">
        <v>261</v>
      </c>
      <c r="G457" s="53" t="s">
        <v>241</v>
      </c>
      <c r="H457" s="53" t="s">
        <v>262</v>
      </c>
      <c r="I457" s="26">
        <v>35000</v>
      </c>
      <c r="J457" s="26">
        <v>35000</v>
      </c>
      <c r="K457" s="26">
        <v>35000</v>
      </c>
      <c r="L457" s="26">
        <f t="shared" si="399"/>
        <v>0</v>
      </c>
      <c r="M457" s="26"/>
      <c r="N457" s="26"/>
      <c r="O457" s="26"/>
      <c r="P457" s="26">
        <f t="shared" si="400"/>
        <v>35000</v>
      </c>
      <c r="Q457" s="26">
        <f t="shared" si="401"/>
        <v>100</v>
      </c>
      <c r="R457" s="90"/>
      <c r="S457" s="90"/>
      <c r="T457" s="90"/>
      <c r="U457" s="90"/>
      <c r="V457" s="90"/>
      <c r="W457" s="90"/>
      <c r="X457" s="90"/>
      <c r="Y457" s="90"/>
    </row>
    <row r="458" spans="1:25" s="4" customFormat="1" ht="15" customHeight="1" x14ac:dyDescent="0.25">
      <c r="A458" s="64" t="s">
        <v>238</v>
      </c>
      <c r="B458" s="64" t="s">
        <v>3</v>
      </c>
      <c r="C458" s="64" t="s">
        <v>13</v>
      </c>
      <c r="D458" s="64" t="s">
        <v>240</v>
      </c>
      <c r="E458" s="20" t="s">
        <v>258</v>
      </c>
      <c r="F458" s="64" t="s">
        <v>3530</v>
      </c>
      <c r="G458" s="53" t="s">
        <v>241</v>
      </c>
      <c r="H458" s="53" t="s">
        <v>3525</v>
      </c>
      <c r="I458" s="26">
        <v>100</v>
      </c>
      <c r="J458" s="26">
        <v>100</v>
      </c>
      <c r="K458" s="26">
        <v>0</v>
      </c>
      <c r="L458" s="26">
        <f t="shared" si="399"/>
        <v>0</v>
      </c>
      <c r="M458" s="26"/>
      <c r="N458" s="26"/>
      <c r="O458" s="26"/>
      <c r="P458" s="26">
        <f t="shared" si="400"/>
        <v>0</v>
      </c>
      <c r="Q458" s="26">
        <f t="shared" si="401"/>
        <v>0</v>
      </c>
      <c r="R458" s="90"/>
      <c r="S458" s="90"/>
      <c r="T458" s="90"/>
      <c r="U458" s="90"/>
      <c r="V458" s="90"/>
      <c r="W458" s="90"/>
      <c r="X458" s="90"/>
      <c r="Y458" s="90"/>
    </row>
    <row r="459" spans="1:25" ht="15" customHeight="1" x14ac:dyDescent="0.25">
      <c r="A459" s="63" t="s">
        <v>238</v>
      </c>
      <c r="B459" s="63" t="s">
        <v>3</v>
      </c>
      <c r="C459" s="63" t="s">
        <v>13</v>
      </c>
      <c r="D459" s="63" t="s">
        <v>240</v>
      </c>
      <c r="E459" s="63" t="s">
        <v>59</v>
      </c>
      <c r="F459" s="64" t="s">
        <v>1</v>
      </c>
      <c r="G459" s="53" t="s">
        <v>1</v>
      </c>
      <c r="H459" s="65" t="s">
        <v>60</v>
      </c>
      <c r="I459" s="31">
        <f t="shared" ref="I459:K459" si="467">SUM(I460:I460)</f>
        <v>10000</v>
      </c>
      <c r="J459" s="31">
        <f t="shared" si="467"/>
        <v>10000</v>
      </c>
      <c r="K459" s="31">
        <f t="shared" si="467"/>
        <v>10000</v>
      </c>
      <c r="L459" s="31">
        <f t="shared" si="399"/>
        <v>0</v>
      </c>
      <c r="M459" s="31">
        <f t="shared" ref="M459" si="468">SUM(M460:M460)</f>
        <v>0</v>
      </c>
      <c r="N459" s="31">
        <f t="shared" ref="N459:O459" si="469">SUM(N460:N460)</f>
        <v>0</v>
      </c>
      <c r="O459" s="31">
        <f t="shared" si="469"/>
        <v>0</v>
      </c>
      <c r="P459" s="31">
        <f t="shared" si="400"/>
        <v>10000</v>
      </c>
      <c r="Q459" s="31">
        <f t="shared" si="401"/>
        <v>100</v>
      </c>
      <c r="R459" s="94"/>
      <c r="S459" s="94"/>
      <c r="T459" s="94"/>
      <c r="U459" s="94"/>
      <c r="V459" s="94"/>
      <c r="W459" s="94"/>
      <c r="X459" s="94"/>
      <c r="Y459" s="94"/>
    </row>
    <row r="460" spans="1:25" ht="15" customHeight="1" x14ac:dyDescent="0.25">
      <c r="A460" s="64" t="s">
        <v>238</v>
      </c>
      <c r="B460" s="64" t="s">
        <v>3</v>
      </c>
      <c r="C460" s="64" t="s">
        <v>13</v>
      </c>
      <c r="D460" s="64" t="s">
        <v>240</v>
      </c>
      <c r="E460" s="20" t="s">
        <v>61</v>
      </c>
      <c r="F460" s="64" t="s">
        <v>263</v>
      </c>
      <c r="G460" s="53" t="s">
        <v>241</v>
      </c>
      <c r="H460" s="53" t="s">
        <v>264</v>
      </c>
      <c r="I460" s="26">
        <v>10000</v>
      </c>
      <c r="J460" s="26">
        <v>10000</v>
      </c>
      <c r="K460" s="26">
        <v>10000</v>
      </c>
      <c r="L460" s="26">
        <f t="shared" si="399"/>
        <v>0</v>
      </c>
      <c r="M460" s="26"/>
      <c r="N460" s="26"/>
      <c r="O460" s="26"/>
      <c r="P460" s="26">
        <f t="shared" si="400"/>
        <v>10000</v>
      </c>
      <c r="Q460" s="26">
        <f t="shared" si="401"/>
        <v>100</v>
      </c>
      <c r="R460" s="90"/>
      <c r="S460" s="90"/>
      <c r="T460" s="90"/>
      <c r="U460" s="90"/>
      <c r="V460" s="90"/>
      <c r="W460" s="90"/>
      <c r="X460" s="90"/>
      <c r="Y460" s="90"/>
    </row>
    <row r="461" spans="1:25" ht="15" customHeight="1" x14ac:dyDescent="0.25">
      <c r="A461" s="63" t="s">
        <v>238</v>
      </c>
      <c r="B461" s="63" t="s">
        <v>3</v>
      </c>
      <c r="C461" s="63" t="s">
        <v>13</v>
      </c>
      <c r="D461" s="63" t="s">
        <v>240</v>
      </c>
      <c r="E461" s="63" t="s">
        <v>265</v>
      </c>
      <c r="F461" s="64" t="s">
        <v>1</v>
      </c>
      <c r="G461" s="53" t="s">
        <v>1</v>
      </c>
      <c r="H461" s="65" t="s">
        <v>266</v>
      </c>
      <c r="I461" s="31">
        <f t="shared" ref="I461:K461" si="470">SUM(I462:I463)</f>
        <v>3450000</v>
      </c>
      <c r="J461" s="31">
        <f t="shared" si="470"/>
        <v>3450000</v>
      </c>
      <c r="K461" s="31">
        <f t="shared" si="470"/>
        <v>1724998</v>
      </c>
      <c r="L461" s="31">
        <f t="shared" si="399"/>
        <v>862499</v>
      </c>
      <c r="M461" s="31">
        <f t="shared" ref="M461" si="471">SUM(M462:M463)</f>
        <v>287499</v>
      </c>
      <c r="N461" s="31">
        <f t="shared" ref="N461:O461" si="472">SUM(N462:N463)</f>
        <v>287499</v>
      </c>
      <c r="O461" s="31">
        <f t="shared" si="472"/>
        <v>287501</v>
      </c>
      <c r="P461" s="31">
        <f t="shared" si="400"/>
        <v>2587497</v>
      </c>
      <c r="Q461" s="31">
        <f t="shared" si="401"/>
        <v>74.999913043478259</v>
      </c>
      <c r="R461" s="94"/>
      <c r="S461" s="94"/>
      <c r="T461" s="94"/>
      <c r="U461" s="94"/>
      <c r="V461" s="94"/>
      <c r="W461" s="94"/>
      <c r="X461" s="94"/>
      <c r="Y461" s="94"/>
    </row>
    <row r="462" spans="1:25" ht="15" customHeight="1" x14ac:dyDescent="0.25">
      <c r="A462" s="64" t="s">
        <v>238</v>
      </c>
      <c r="B462" s="64" t="s">
        <v>3</v>
      </c>
      <c r="C462" s="64" t="s">
        <v>13</v>
      </c>
      <c r="D462" s="64" t="s">
        <v>240</v>
      </c>
      <c r="E462" s="20" t="s">
        <v>267</v>
      </c>
      <c r="F462" s="64"/>
      <c r="G462" s="53" t="s">
        <v>268</v>
      </c>
      <c r="H462" s="53" t="s">
        <v>266</v>
      </c>
      <c r="I462" s="26">
        <v>3350000</v>
      </c>
      <c r="J462" s="26">
        <v>3350000</v>
      </c>
      <c r="K462" s="26">
        <v>1674998</v>
      </c>
      <c r="L462" s="26">
        <f t="shared" si="399"/>
        <v>837499</v>
      </c>
      <c r="M462" s="26">
        <v>279166</v>
      </c>
      <c r="N462" s="26">
        <v>279166</v>
      </c>
      <c r="O462" s="26">
        <v>279167</v>
      </c>
      <c r="P462" s="26">
        <f t="shared" si="400"/>
        <v>2512497</v>
      </c>
      <c r="Q462" s="26">
        <f t="shared" si="401"/>
        <v>74.999910447761195</v>
      </c>
      <c r="R462" s="90"/>
      <c r="S462" s="90"/>
      <c r="T462" s="90"/>
      <c r="U462" s="90"/>
      <c r="V462" s="90"/>
      <c r="W462" s="90"/>
      <c r="X462" s="90"/>
      <c r="Y462" s="90"/>
    </row>
    <row r="463" spans="1:25" ht="15" customHeight="1" x14ac:dyDescent="0.25">
      <c r="A463" s="64" t="s">
        <v>238</v>
      </c>
      <c r="B463" s="64" t="s">
        <v>3</v>
      </c>
      <c r="C463" s="64" t="s">
        <v>13</v>
      </c>
      <c r="D463" s="64" t="s">
        <v>240</v>
      </c>
      <c r="E463" s="20" t="s">
        <v>267</v>
      </c>
      <c r="F463" s="64" t="s">
        <v>269</v>
      </c>
      <c r="G463" s="53" t="s">
        <v>268</v>
      </c>
      <c r="H463" s="53" t="s">
        <v>270</v>
      </c>
      <c r="I463" s="26">
        <v>100000</v>
      </c>
      <c r="J463" s="26">
        <v>100000</v>
      </c>
      <c r="K463" s="26">
        <v>50000</v>
      </c>
      <c r="L463" s="26">
        <f t="shared" si="399"/>
        <v>25000</v>
      </c>
      <c r="M463" s="26">
        <v>8333</v>
      </c>
      <c r="N463" s="26">
        <v>8333</v>
      </c>
      <c r="O463" s="26">
        <v>8334</v>
      </c>
      <c r="P463" s="26">
        <f t="shared" si="400"/>
        <v>75000</v>
      </c>
      <c r="Q463" s="26">
        <f t="shared" si="401"/>
        <v>75</v>
      </c>
      <c r="R463" s="90"/>
      <c r="S463" s="90"/>
      <c r="T463" s="90"/>
      <c r="U463" s="90"/>
      <c r="V463" s="90"/>
      <c r="W463" s="90"/>
      <c r="X463" s="90"/>
      <c r="Y463" s="90"/>
    </row>
    <row r="464" spans="1:25" ht="15" customHeight="1" x14ac:dyDescent="0.25">
      <c r="A464" s="63" t="s">
        <v>238</v>
      </c>
      <c r="B464" s="63" t="s">
        <v>3</v>
      </c>
      <c r="C464" s="63" t="s">
        <v>13</v>
      </c>
      <c r="D464" s="63" t="s">
        <v>240</v>
      </c>
      <c r="E464" s="63" t="s">
        <v>66</v>
      </c>
      <c r="F464" s="64" t="s">
        <v>1</v>
      </c>
      <c r="G464" s="53" t="s">
        <v>1</v>
      </c>
      <c r="H464" s="65" t="s">
        <v>67</v>
      </c>
      <c r="I464" s="31">
        <f t="shared" ref="I464:K464" si="473">SUM(I465:I467)</f>
        <v>525100</v>
      </c>
      <c r="J464" s="31">
        <f t="shared" si="473"/>
        <v>525100</v>
      </c>
      <c r="K464" s="31">
        <f t="shared" si="473"/>
        <v>382999</v>
      </c>
      <c r="L464" s="31">
        <f t="shared" ref="L464:L527" si="474">SUM(M464:O464)</f>
        <v>63498</v>
      </c>
      <c r="M464" s="31">
        <f t="shared" ref="M464" si="475">SUM(M465:M467)</f>
        <v>21166</v>
      </c>
      <c r="N464" s="31">
        <f t="shared" ref="N464:O464" si="476">SUM(N465:N467)</f>
        <v>21166</v>
      </c>
      <c r="O464" s="31">
        <f t="shared" si="476"/>
        <v>21166</v>
      </c>
      <c r="P464" s="31">
        <f t="shared" ref="P464:P527" si="477">K464+L464</f>
        <v>446497</v>
      </c>
      <c r="Q464" s="31">
        <f t="shared" ref="Q464:Q527" si="478">IF(J464=0,"-",P464/J464*100)</f>
        <v>85.030851266425444</v>
      </c>
      <c r="R464" s="94"/>
      <c r="S464" s="94"/>
      <c r="T464" s="94"/>
      <c r="U464" s="94"/>
      <c r="V464" s="94"/>
      <c r="W464" s="94"/>
      <c r="X464" s="94"/>
      <c r="Y464" s="94"/>
    </row>
    <row r="465" spans="1:27" ht="15" customHeight="1" x14ac:dyDescent="0.25">
      <c r="A465" s="64" t="s">
        <v>238</v>
      </c>
      <c r="B465" s="64" t="s">
        <v>3</v>
      </c>
      <c r="C465" s="64" t="s">
        <v>13</v>
      </c>
      <c r="D465" s="64" t="s">
        <v>240</v>
      </c>
      <c r="E465" s="20" t="s">
        <v>68</v>
      </c>
      <c r="F465" s="64" t="s">
        <v>271</v>
      </c>
      <c r="G465" s="53" t="s">
        <v>241</v>
      </c>
      <c r="H465" s="53" t="s">
        <v>272</v>
      </c>
      <c r="I465" s="26">
        <v>510000</v>
      </c>
      <c r="J465" s="26">
        <v>510000</v>
      </c>
      <c r="K465" s="26">
        <v>382999</v>
      </c>
      <c r="L465" s="26">
        <f t="shared" si="474"/>
        <v>63498</v>
      </c>
      <c r="M465" s="26">
        <v>21166</v>
      </c>
      <c r="N465" s="26">
        <v>21166</v>
      </c>
      <c r="O465" s="26">
        <v>21166</v>
      </c>
      <c r="P465" s="26">
        <f t="shared" si="477"/>
        <v>446497</v>
      </c>
      <c r="Q465" s="26">
        <f t="shared" si="478"/>
        <v>87.548431372549018</v>
      </c>
      <c r="R465" s="90"/>
      <c r="S465" s="90"/>
      <c r="T465" s="90"/>
      <c r="U465" s="90"/>
      <c r="V465" s="90"/>
      <c r="W465" s="90"/>
      <c r="X465" s="90"/>
      <c r="Y465" s="90"/>
    </row>
    <row r="466" spans="1:27" ht="15" customHeight="1" x14ac:dyDescent="0.25">
      <c r="A466" s="64" t="s">
        <v>238</v>
      </c>
      <c r="B466" s="64" t="s">
        <v>3</v>
      </c>
      <c r="C466" s="64" t="s">
        <v>13</v>
      </c>
      <c r="D466" s="64" t="s">
        <v>240</v>
      </c>
      <c r="E466" s="20" t="s">
        <v>68</v>
      </c>
      <c r="F466" s="64" t="s">
        <v>273</v>
      </c>
      <c r="G466" s="53" t="s">
        <v>241</v>
      </c>
      <c r="H466" s="53" t="s">
        <v>274</v>
      </c>
      <c r="I466" s="26">
        <v>15000</v>
      </c>
      <c r="J466" s="26">
        <v>15000</v>
      </c>
      <c r="K466" s="26">
        <v>0</v>
      </c>
      <c r="L466" s="26">
        <f t="shared" si="474"/>
        <v>0</v>
      </c>
      <c r="M466" s="26"/>
      <c r="N466" s="26"/>
      <c r="O466" s="26"/>
      <c r="P466" s="26">
        <f t="shared" si="477"/>
        <v>0</v>
      </c>
      <c r="Q466" s="26">
        <f t="shared" si="478"/>
        <v>0</v>
      </c>
      <c r="R466" s="90"/>
      <c r="S466" s="90"/>
      <c r="T466" s="90"/>
      <c r="U466" s="90"/>
      <c r="V466" s="90"/>
      <c r="W466" s="90"/>
      <c r="X466" s="90"/>
      <c r="Y466" s="90"/>
    </row>
    <row r="467" spans="1:27" ht="15" customHeight="1" x14ac:dyDescent="0.25">
      <c r="A467" s="64" t="s">
        <v>238</v>
      </c>
      <c r="B467" s="64" t="s">
        <v>3</v>
      </c>
      <c r="C467" s="64" t="s">
        <v>13</v>
      </c>
      <c r="D467" s="64" t="s">
        <v>240</v>
      </c>
      <c r="E467" s="20" t="s">
        <v>68</v>
      </c>
      <c r="F467" s="64" t="s">
        <v>275</v>
      </c>
      <c r="G467" s="53" t="s">
        <v>241</v>
      </c>
      <c r="H467" s="53" t="s">
        <v>276</v>
      </c>
      <c r="I467" s="26">
        <v>100</v>
      </c>
      <c r="J467" s="26">
        <v>100</v>
      </c>
      <c r="K467" s="26">
        <v>0</v>
      </c>
      <c r="L467" s="26">
        <f t="shared" si="474"/>
        <v>0</v>
      </c>
      <c r="M467" s="26"/>
      <c r="N467" s="26"/>
      <c r="O467" s="26"/>
      <c r="P467" s="26">
        <f t="shared" si="477"/>
        <v>0</v>
      </c>
      <c r="Q467" s="26">
        <f t="shared" si="478"/>
        <v>0</v>
      </c>
      <c r="R467" s="90"/>
      <c r="S467" s="90"/>
      <c r="T467" s="90"/>
      <c r="U467" s="90"/>
      <c r="V467" s="90"/>
      <c r="W467" s="90"/>
      <c r="X467" s="90"/>
      <c r="Y467" s="90"/>
    </row>
    <row r="468" spans="1:27" ht="22.5" customHeight="1" x14ac:dyDescent="0.25">
      <c r="A468" s="63" t="s">
        <v>1</v>
      </c>
      <c r="B468" s="63" t="s">
        <v>1</v>
      </c>
      <c r="C468" s="63" t="s">
        <v>1</v>
      </c>
      <c r="D468" s="65" t="s">
        <v>1</v>
      </c>
      <c r="E468" s="65" t="s">
        <v>1</v>
      </c>
      <c r="F468" s="65" t="s">
        <v>1</v>
      </c>
      <c r="G468" s="65" t="s">
        <v>1</v>
      </c>
      <c r="H468" s="66" t="s">
        <v>149</v>
      </c>
      <c r="I468" s="30">
        <f t="shared" ref="I468:K468" si="479">SUM(I469)</f>
        <v>101100</v>
      </c>
      <c r="J468" s="30">
        <f t="shared" si="479"/>
        <v>101100</v>
      </c>
      <c r="K468" s="30">
        <f t="shared" si="479"/>
        <v>100000</v>
      </c>
      <c r="L468" s="30">
        <f t="shared" si="474"/>
        <v>0</v>
      </c>
      <c r="M468" s="30">
        <f t="shared" ref="M468" si="480">SUM(M469)</f>
        <v>0</v>
      </c>
      <c r="N468" s="30">
        <f t="shared" ref="N468:O468" si="481">SUM(N469)</f>
        <v>0</v>
      </c>
      <c r="O468" s="30">
        <f t="shared" si="481"/>
        <v>0</v>
      </c>
      <c r="P468" s="30">
        <f t="shared" si="477"/>
        <v>100000</v>
      </c>
      <c r="Q468" s="30">
        <f t="shared" si="478"/>
        <v>98.911968348170134</v>
      </c>
      <c r="R468" s="93"/>
      <c r="S468" s="93"/>
      <c r="T468" s="93"/>
      <c r="U468" s="93"/>
      <c r="V468" s="93"/>
      <c r="W468" s="93"/>
      <c r="X468" s="93"/>
      <c r="Y468" s="93"/>
    </row>
    <row r="469" spans="1:27" ht="15" customHeight="1" x14ac:dyDescent="0.25">
      <c r="A469" s="63" t="s">
        <v>238</v>
      </c>
      <c r="B469" s="63" t="s">
        <v>3</v>
      </c>
      <c r="C469" s="63" t="s">
        <v>13</v>
      </c>
      <c r="D469" s="63" t="s">
        <v>240</v>
      </c>
      <c r="E469" s="65" t="s">
        <v>150</v>
      </c>
      <c r="F469" s="65" t="s">
        <v>1</v>
      </c>
      <c r="G469" s="65" t="s">
        <v>1</v>
      </c>
      <c r="H469" s="65" t="s">
        <v>151</v>
      </c>
      <c r="I469" s="31">
        <f t="shared" ref="I469:K469" si="482">SUM(I471,I476,I470)</f>
        <v>101100</v>
      </c>
      <c r="J469" s="31">
        <f t="shared" si="482"/>
        <v>101100</v>
      </c>
      <c r="K469" s="31">
        <f t="shared" si="482"/>
        <v>100000</v>
      </c>
      <c r="L469" s="31">
        <f t="shared" si="474"/>
        <v>0</v>
      </c>
      <c r="M469" s="31">
        <f t="shared" ref="M469" si="483">SUM(M471,M476,M470)</f>
        <v>0</v>
      </c>
      <c r="N469" s="31">
        <f t="shared" ref="N469:O469" si="484">SUM(N471,N476,N470)</f>
        <v>0</v>
      </c>
      <c r="O469" s="31">
        <f t="shared" si="484"/>
        <v>0</v>
      </c>
      <c r="P469" s="31">
        <f t="shared" si="477"/>
        <v>100000</v>
      </c>
      <c r="Q469" s="31">
        <f t="shared" si="478"/>
        <v>98.911968348170134</v>
      </c>
      <c r="R469" s="94"/>
      <c r="S469" s="94"/>
      <c r="T469" s="94"/>
      <c r="U469" s="94"/>
      <c r="V469" s="94"/>
      <c r="W469" s="94"/>
      <c r="X469" s="94"/>
      <c r="Y469" s="94"/>
    </row>
    <row r="470" spans="1:27" s="3" customFormat="1" ht="15" customHeight="1" x14ac:dyDescent="0.25">
      <c r="A470" s="64" t="s">
        <v>238</v>
      </c>
      <c r="B470" s="64" t="s">
        <v>3</v>
      </c>
      <c r="C470" s="64" t="s">
        <v>13</v>
      </c>
      <c r="D470" s="64" t="s">
        <v>240</v>
      </c>
      <c r="E470" s="20">
        <v>615100</v>
      </c>
      <c r="F470" s="64" t="s">
        <v>3531</v>
      </c>
      <c r="G470" s="53" t="s">
        <v>241</v>
      </c>
      <c r="H470" s="53" t="s">
        <v>3526</v>
      </c>
      <c r="I470" s="26">
        <v>100</v>
      </c>
      <c r="J470" s="26">
        <v>100</v>
      </c>
      <c r="K470" s="26">
        <v>0</v>
      </c>
      <c r="L470" s="26">
        <f t="shared" si="474"/>
        <v>0</v>
      </c>
      <c r="M470" s="26"/>
      <c r="N470" s="26"/>
      <c r="O470" s="26"/>
      <c r="P470" s="26">
        <f t="shared" si="477"/>
        <v>0</v>
      </c>
      <c r="Q470" s="26">
        <f t="shared" si="478"/>
        <v>0</v>
      </c>
      <c r="R470" s="90"/>
      <c r="S470" s="90"/>
      <c r="T470" s="90"/>
      <c r="U470" s="90"/>
      <c r="V470" s="90"/>
      <c r="W470" s="90"/>
      <c r="X470" s="90"/>
      <c r="Y470" s="90"/>
    </row>
    <row r="471" spans="1:27" ht="15" customHeight="1" x14ac:dyDescent="0.25">
      <c r="A471" s="63" t="s">
        <v>238</v>
      </c>
      <c r="B471" s="63" t="s">
        <v>3</v>
      </c>
      <c r="C471" s="63" t="s">
        <v>13</v>
      </c>
      <c r="D471" s="63" t="s">
        <v>240</v>
      </c>
      <c r="E471" s="63" t="s">
        <v>152</v>
      </c>
      <c r="F471" s="64" t="s">
        <v>1</v>
      </c>
      <c r="G471" s="53" t="s">
        <v>1</v>
      </c>
      <c r="H471" s="65" t="s">
        <v>153</v>
      </c>
      <c r="I471" s="31">
        <f t="shared" ref="I471:K471" si="485">SUM(I472)</f>
        <v>1000</v>
      </c>
      <c r="J471" s="31">
        <f t="shared" si="485"/>
        <v>1000</v>
      </c>
      <c r="K471" s="31">
        <f t="shared" si="485"/>
        <v>0</v>
      </c>
      <c r="L471" s="31">
        <f t="shared" si="474"/>
        <v>0</v>
      </c>
      <c r="M471" s="31">
        <f t="shared" ref="M471" si="486">SUM(M472)</f>
        <v>0</v>
      </c>
      <c r="N471" s="31">
        <f t="shared" ref="N471:O471" si="487">SUM(N472)</f>
        <v>0</v>
      </c>
      <c r="O471" s="31">
        <f t="shared" si="487"/>
        <v>0</v>
      </c>
      <c r="P471" s="31">
        <f t="shared" si="477"/>
        <v>0</v>
      </c>
      <c r="Q471" s="31">
        <f t="shared" si="478"/>
        <v>0</v>
      </c>
      <c r="R471" s="94"/>
      <c r="S471" s="94"/>
      <c r="T471" s="94"/>
      <c r="U471" s="94"/>
      <c r="V471" s="94"/>
      <c r="W471" s="94"/>
      <c r="X471" s="94"/>
      <c r="Y471" s="94"/>
    </row>
    <row r="472" spans="1:27" ht="15" customHeight="1" thickBot="1" x14ac:dyDescent="0.3">
      <c r="A472" s="64" t="s">
        <v>238</v>
      </c>
      <c r="B472" s="64" t="s">
        <v>3</v>
      </c>
      <c r="C472" s="64" t="s">
        <v>13</v>
      </c>
      <c r="D472" s="64" t="s">
        <v>240</v>
      </c>
      <c r="E472" s="20" t="s">
        <v>154</v>
      </c>
      <c r="F472" s="64" t="s">
        <v>3532</v>
      </c>
      <c r="G472" s="53" t="s">
        <v>241</v>
      </c>
      <c r="H472" s="53" t="s">
        <v>277</v>
      </c>
      <c r="I472" s="26">
        <v>1000</v>
      </c>
      <c r="J472" s="26">
        <v>1000</v>
      </c>
      <c r="K472" s="26">
        <v>0</v>
      </c>
      <c r="L472" s="26">
        <f t="shared" si="474"/>
        <v>0</v>
      </c>
      <c r="M472" s="26"/>
      <c r="N472" s="26"/>
      <c r="O472" s="26"/>
      <c r="P472" s="26">
        <f t="shared" si="477"/>
        <v>0</v>
      </c>
      <c r="Q472" s="26">
        <f t="shared" si="478"/>
        <v>0</v>
      </c>
      <c r="R472" s="90"/>
      <c r="S472" s="90"/>
      <c r="T472" s="90"/>
      <c r="U472" s="90"/>
      <c r="V472" s="90"/>
      <c r="W472" s="90"/>
      <c r="X472" s="90"/>
      <c r="Y472" s="90"/>
    </row>
    <row r="473" spans="1:27" s="2" customFormat="1" ht="45.75" customHeight="1" thickBot="1" x14ac:dyDescent="0.3">
      <c r="A473" s="28" t="s">
        <v>4</v>
      </c>
      <c r="B473" s="28" t="s">
        <v>5</v>
      </c>
      <c r="C473" s="28" t="s">
        <v>6</v>
      </c>
      <c r="D473" s="57" t="s">
        <v>1</v>
      </c>
      <c r="E473" s="28" t="s">
        <v>7</v>
      </c>
      <c r="F473" s="28" t="s">
        <v>8</v>
      </c>
      <c r="G473" s="28" t="s">
        <v>9</v>
      </c>
      <c r="H473" s="28" t="s">
        <v>10</v>
      </c>
      <c r="I473" s="109" t="s">
        <v>3984</v>
      </c>
      <c r="J473" s="109" t="s">
        <v>11</v>
      </c>
      <c r="K473" s="109" t="s">
        <v>3989</v>
      </c>
      <c r="L473" s="109" t="s">
        <v>3985</v>
      </c>
      <c r="M473" s="109" t="s">
        <v>4027</v>
      </c>
      <c r="N473" s="109" t="s">
        <v>3988</v>
      </c>
      <c r="O473" s="109" t="s">
        <v>3986</v>
      </c>
      <c r="P473" s="109" t="s">
        <v>3987</v>
      </c>
      <c r="Q473" s="109" t="s">
        <v>3695</v>
      </c>
      <c r="R473" s="91"/>
      <c r="S473" s="91"/>
      <c r="T473" s="91"/>
      <c r="U473" s="91"/>
      <c r="V473" s="91"/>
      <c r="W473" s="91"/>
      <c r="X473" s="91"/>
      <c r="Y473" s="91"/>
      <c r="AA473" s="4"/>
    </row>
    <row r="474" spans="1:27" s="2" customFormat="1" ht="15" customHeight="1" x14ac:dyDescent="0.25">
      <c r="A474" s="58" t="s">
        <v>1</v>
      </c>
      <c r="B474" s="58" t="s">
        <v>1</v>
      </c>
      <c r="C474" s="58" t="s">
        <v>1</v>
      </c>
      <c r="D474" s="59" t="s">
        <v>1</v>
      </c>
      <c r="E474" s="59" t="s">
        <v>1</v>
      </c>
      <c r="F474" s="60" t="s">
        <v>1</v>
      </c>
      <c r="G474" s="61" t="s">
        <v>1</v>
      </c>
      <c r="H474" s="62" t="s">
        <v>1</v>
      </c>
      <c r="I474" s="29">
        <v>1</v>
      </c>
      <c r="J474" s="29">
        <v>2</v>
      </c>
      <c r="K474" s="29">
        <v>3</v>
      </c>
      <c r="L474" s="29" t="s">
        <v>3478</v>
      </c>
      <c r="M474" s="29">
        <v>5</v>
      </c>
      <c r="N474" s="29">
        <v>6</v>
      </c>
      <c r="O474" s="29">
        <v>7</v>
      </c>
      <c r="P474" s="29" t="s">
        <v>3696</v>
      </c>
      <c r="Q474" s="29">
        <v>9</v>
      </c>
      <c r="R474" s="92"/>
      <c r="S474" s="92"/>
      <c r="T474" s="92"/>
      <c r="U474" s="92"/>
      <c r="V474" s="92"/>
      <c r="W474" s="92"/>
      <c r="X474" s="92"/>
      <c r="Y474" s="92"/>
      <c r="AA474" s="4"/>
    </row>
    <row r="475" spans="1:27" s="2" customFormat="1" ht="15" customHeight="1" x14ac:dyDescent="0.25">
      <c r="A475" s="63" t="s">
        <v>238</v>
      </c>
      <c r="B475" s="63" t="s">
        <v>3</v>
      </c>
      <c r="C475" s="64" t="s">
        <v>13</v>
      </c>
      <c r="D475" s="64" t="s">
        <v>240</v>
      </c>
      <c r="E475" s="65" t="s">
        <v>1</v>
      </c>
      <c r="F475" s="65" t="s">
        <v>1</v>
      </c>
      <c r="G475" s="65" t="s">
        <v>1</v>
      </c>
      <c r="H475" s="65" t="s">
        <v>239</v>
      </c>
      <c r="I475" s="26">
        <v>0</v>
      </c>
      <c r="J475" s="26" t="s">
        <v>1</v>
      </c>
      <c r="K475" s="26">
        <v>0</v>
      </c>
      <c r="L475" s="26"/>
      <c r="M475" s="26"/>
      <c r="N475" s="26"/>
      <c r="O475" s="26"/>
      <c r="P475" s="26"/>
      <c r="Q475" s="26"/>
      <c r="R475" s="90"/>
      <c r="S475" s="90"/>
      <c r="T475" s="90"/>
      <c r="U475" s="90"/>
      <c r="V475" s="90"/>
      <c r="W475" s="90"/>
      <c r="X475" s="90"/>
      <c r="Y475" s="90"/>
      <c r="AA475" s="4"/>
    </row>
    <row r="476" spans="1:27" ht="15" customHeight="1" x14ac:dyDescent="0.25">
      <c r="A476" s="63" t="s">
        <v>238</v>
      </c>
      <c r="B476" s="63" t="s">
        <v>3</v>
      </c>
      <c r="C476" s="63" t="s">
        <v>13</v>
      </c>
      <c r="D476" s="63" t="s">
        <v>240</v>
      </c>
      <c r="E476" s="63" t="s">
        <v>278</v>
      </c>
      <c r="F476" s="64" t="s">
        <v>1</v>
      </c>
      <c r="G476" s="53" t="s">
        <v>1</v>
      </c>
      <c r="H476" s="65" t="s">
        <v>279</v>
      </c>
      <c r="I476" s="31">
        <f t="shared" ref="I476:K476" si="488">SUM(I477)</f>
        <v>100000</v>
      </c>
      <c r="J476" s="31">
        <f t="shared" si="488"/>
        <v>100000</v>
      </c>
      <c r="K476" s="31">
        <f t="shared" si="488"/>
        <v>100000</v>
      </c>
      <c r="L476" s="31">
        <f t="shared" si="474"/>
        <v>0</v>
      </c>
      <c r="M476" s="31">
        <f t="shared" ref="M476" si="489">SUM(M477)</f>
        <v>0</v>
      </c>
      <c r="N476" s="31">
        <f t="shared" ref="N476:O476" si="490">SUM(N477)</f>
        <v>0</v>
      </c>
      <c r="O476" s="31">
        <f t="shared" si="490"/>
        <v>0</v>
      </c>
      <c r="P476" s="31">
        <f t="shared" si="477"/>
        <v>100000</v>
      </c>
      <c r="Q476" s="31">
        <f t="shared" si="478"/>
        <v>100</v>
      </c>
      <c r="R476" s="94"/>
      <c r="S476" s="94"/>
      <c r="T476" s="94"/>
      <c r="U476" s="94"/>
      <c r="V476" s="94"/>
      <c r="W476" s="94"/>
      <c r="X476" s="94"/>
      <c r="Y476" s="94"/>
    </row>
    <row r="477" spans="1:27" ht="15" customHeight="1" x14ac:dyDescent="0.25">
      <c r="A477" s="64" t="s">
        <v>238</v>
      </c>
      <c r="B477" s="64" t="s">
        <v>3</v>
      </c>
      <c r="C477" s="64" t="s">
        <v>13</v>
      </c>
      <c r="D477" s="64" t="s">
        <v>240</v>
      </c>
      <c r="E477" s="20" t="s">
        <v>280</v>
      </c>
      <c r="F477" s="64" t="s">
        <v>281</v>
      </c>
      <c r="G477" s="53" t="s">
        <v>268</v>
      </c>
      <c r="H477" s="53" t="s">
        <v>282</v>
      </c>
      <c r="I477" s="26">
        <v>100000</v>
      </c>
      <c r="J477" s="26">
        <v>100000</v>
      </c>
      <c r="K477" s="26">
        <v>100000</v>
      </c>
      <c r="L477" s="26">
        <f t="shared" si="474"/>
        <v>0</v>
      </c>
      <c r="M477" s="26"/>
      <c r="N477" s="26"/>
      <c r="O477" s="26"/>
      <c r="P477" s="26">
        <f t="shared" si="477"/>
        <v>100000</v>
      </c>
      <c r="Q477" s="26">
        <f t="shared" si="478"/>
        <v>100</v>
      </c>
      <c r="R477" s="90"/>
      <c r="S477" s="90"/>
      <c r="T477" s="90"/>
      <c r="U477" s="90"/>
      <c r="V477" s="90"/>
      <c r="W477" s="90"/>
      <c r="X477" s="90"/>
      <c r="Y477" s="90"/>
    </row>
    <row r="478" spans="1:27" ht="22.5" customHeight="1" x14ac:dyDescent="0.25">
      <c r="A478" s="63" t="s">
        <v>1</v>
      </c>
      <c r="B478" s="63" t="s">
        <v>1</v>
      </c>
      <c r="C478" s="63" t="s">
        <v>1</v>
      </c>
      <c r="D478" s="65" t="s">
        <v>1</v>
      </c>
      <c r="E478" s="65" t="s">
        <v>1</v>
      </c>
      <c r="F478" s="65" t="s">
        <v>1</v>
      </c>
      <c r="G478" s="65" t="s">
        <v>1</v>
      </c>
      <c r="H478" s="66" t="s">
        <v>69</v>
      </c>
      <c r="I478" s="30">
        <f t="shared" ref="I478:K479" si="491">SUM(I479)</f>
        <v>9270</v>
      </c>
      <c r="J478" s="30">
        <f t="shared" si="491"/>
        <v>9270</v>
      </c>
      <c r="K478" s="30">
        <f t="shared" si="491"/>
        <v>9270</v>
      </c>
      <c r="L478" s="30">
        <f t="shared" si="474"/>
        <v>0</v>
      </c>
      <c r="M478" s="30">
        <f t="shared" ref="M478:M479" si="492">SUM(M479)</f>
        <v>0</v>
      </c>
      <c r="N478" s="30">
        <f t="shared" ref="N478:O479" si="493">SUM(N479)</f>
        <v>0</v>
      </c>
      <c r="O478" s="30">
        <f t="shared" si="493"/>
        <v>0</v>
      </c>
      <c r="P478" s="30">
        <f t="shared" si="477"/>
        <v>9270</v>
      </c>
      <c r="Q478" s="30">
        <f t="shared" si="478"/>
        <v>100</v>
      </c>
      <c r="R478" s="93"/>
      <c r="S478" s="93"/>
      <c r="T478" s="93"/>
      <c r="U478" s="93"/>
      <c r="V478" s="93"/>
      <c r="W478" s="93"/>
      <c r="X478" s="93"/>
      <c r="Y478" s="93"/>
    </row>
    <row r="479" spans="1:27" ht="15" customHeight="1" x14ac:dyDescent="0.25">
      <c r="A479" s="63" t="s">
        <v>238</v>
      </c>
      <c r="B479" s="63" t="s">
        <v>3</v>
      </c>
      <c r="C479" s="63" t="s">
        <v>13</v>
      </c>
      <c r="D479" s="63" t="s">
        <v>240</v>
      </c>
      <c r="E479" s="65" t="s">
        <v>70</v>
      </c>
      <c r="F479" s="65" t="s">
        <v>1</v>
      </c>
      <c r="G479" s="65" t="s">
        <v>1</v>
      </c>
      <c r="H479" s="65" t="s">
        <v>71</v>
      </c>
      <c r="I479" s="31">
        <f t="shared" si="491"/>
        <v>9270</v>
      </c>
      <c r="J479" s="31">
        <f t="shared" si="491"/>
        <v>9270</v>
      </c>
      <c r="K479" s="31">
        <f t="shared" si="491"/>
        <v>9270</v>
      </c>
      <c r="L479" s="31">
        <f t="shared" si="474"/>
        <v>0</v>
      </c>
      <c r="M479" s="31">
        <f t="shared" si="492"/>
        <v>0</v>
      </c>
      <c r="N479" s="31">
        <f t="shared" si="493"/>
        <v>0</v>
      </c>
      <c r="O479" s="31">
        <f t="shared" si="493"/>
        <v>0</v>
      </c>
      <c r="P479" s="31">
        <f t="shared" si="477"/>
        <v>9270</v>
      </c>
      <c r="Q479" s="31">
        <f t="shared" si="478"/>
        <v>100</v>
      </c>
      <c r="R479" s="94"/>
      <c r="S479" s="94"/>
      <c r="T479" s="94"/>
      <c r="U479" s="94"/>
      <c r="V479" s="94"/>
      <c r="W479" s="94"/>
      <c r="X479" s="94"/>
      <c r="Y479" s="94"/>
    </row>
    <row r="480" spans="1:27" ht="15" customHeight="1" x14ac:dyDescent="0.25">
      <c r="A480" s="64" t="s">
        <v>238</v>
      </c>
      <c r="B480" s="64" t="s">
        <v>3</v>
      </c>
      <c r="C480" s="64" t="s">
        <v>13</v>
      </c>
      <c r="D480" s="64" t="s">
        <v>240</v>
      </c>
      <c r="E480" s="20" t="s">
        <v>74</v>
      </c>
      <c r="F480" s="64"/>
      <c r="G480" s="53" t="s">
        <v>241</v>
      </c>
      <c r="H480" s="53" t="s">
        <v>73</v>
      </c>
      <c r="I480" s="26">
        <v>9270</v>
      </c>
      <c r="J480" s="26">
        <v>9270</v>
      </c>
      <c r="K480" s="26">
        <v>9270</v>
      </c>
      <c r="L480" s="26">
        <f t="shared" si="474"/>
        <v>0</v>
      </c>
      <c r="M480" s="26"/>
      <c r="N480" s="26"/>
      <c r="O480" s="26"/>
      <c r="P480" s="26">
        <f t="shared" si="477"/>
        <v>9270</v>
      </c>
      <c r="Q480" s="26">
        <f t="shared" si="478"/>
        <v>100</v>
      </c>
      <c r="R480" s="90"/>
      <c r="S480" s="90"/>
      <c r="T480" s="90"/>
      <c r="U480" s="90"/>
      <c r="V480" s="90"/>
      <c r="W480" s="90"/>
      <c r="X480" s="90"/>
      <c r="Y480" s="90"/>
    </row>
    <row r="481" spans="1:25" ht="15" customHeight="1" x14ac:dyDescent="0.25">
      <c r="A481" s="53" t="s">
        <v>1</v>
      </c>
      <c r="B481" s="53" t="s">
        <v>1</v>
      </c>
      <c r="C481" s="53" t="s">
        <v>1</v>
      </c>
      <c r="D481" s="53" t="s">
        <v>1</v>
      </c>
      <c r="E481" s="53" t="s">
        <v>1</v>
      </c>
      <c r="F481" s="53" t="s">
        <v>1</v>
      </c>
      <c r="G481" s="53" t="s">
        <v>1</v>
      </c>
      <c r="H481" s="66" t="s">
        <v>283</v>
      </c>
      <c r="I481" s="30">
        <f t="shared" ref="I481:K481" si="494">SUM(I435,I453,I468,I478)</f>
        <v>8011706</v>
      </c>
      <c r="J481" s="30">
        <f t="shared" si="494"/>
        <v>8011706</v>
      </c>
      <c r="K481" s="30">
        <f t="shared" si="494"/>
        <v>4438578</v>
      </c>
      <c r="L481" s="30">
        <f t="shared" si="474"/>
        <v>2003221.5</v>
      </c>
      <c r="M481" s="30">
        <f t="shared" ref="M481" si="495">SUM(M435,M453,M468,M478)</f>
        <v>669338.5</v>
      </c>
      <c r="N481" s="30">
        <f t="shared" ref="N481:O481" si="496">SUM(N435,N453,N468,N478)</f>
        <v>666615</v>
      </c>
      <c r="O481" s="30">
        <f t="shared" si="496"/>
        <v>667268</v>
      </c>
      <c r="P481" s="30">
        <f t="shared" si="477"/>
        <v>6441799.5</v>
      </c>
      <c r="Q481" s="30">
        <f t="shared" si="478"/>
        <v>80.404841365871391</v>
      </c>
      <c r="R481" s="93"/>
      <c r="S481" s="93"/>
      <c r="T481" s="93"/>
      <c r="U481" s="93"/>
      <c r="V481" s="93"/>
      <c r="W481" s="93"/>
      <c r="X481" s="93"/>
      <c r="Y481" s="93"/>
    </row>
    <row r="482" spans="1:25" ht="15" customHeight="1" thickBot="1" x14ac:dyDescent="0.3">
      <c r="A482" s="53" t="s">
        <v>1</v>
      </c>
      <c r="B482" s="53" t="s">
        <v>1</v>
      </c>
      <c r="C482" s="53" t="s">
        <v>1</v>
      </c>
      <c r="D482" s="53" t="s">
        <v>1</v>
      </c>
      <c r="E482" s="53" t="s">
        <v>1</v>
      </c>
      <c r="F482" s="53" t="s">
        <v>1</v>
      </c>
      <c r="G482" s="53" t="s">
        <v>1</v>
      </c>
      <c r="H482" s="65" t="s">
        <v>76</v>
      </c>
      <c r="I482" s="31"/>
      <c r="J482" s="31"/>
      <c r="K482" s="31">
        <v>0</v>
      </c>
      <c r="L482" s="31"/>
      <c r="M482" s="31"/>
      <c r="N482" s="31"/>
      <c r="O482" s="31"/>
      <c r="P482" s="31"/>
      <c r="Q482" s="31"/>
      <c r="R482" s="94"/>
      <c r="S482" s="94"/>
      <c r="T482" s="94"/>
      <c r="U482" s="94"/>
      <c r="V482" s="94"/>
      <c r="W482" s="94"/>
      <c r="X482" s="94"/>
      <c r="Y482" s="94"/>
    </row>
    <row r="483" spans="1:25" ht="47.25" customHeight="1" thickBot="1" x14ac:dyDescent="0.3">
      <c r="A483" s="110" t="s">
        <v>1</v>
      </c>
      <c r="B483" s="110" t="s">
        <v>1</v>
      </c>
      <c r="C483" s="110" t="s">
        <v>1</v>
      </c>
      <c r="D483" s="110" t="s">
        <v>1</v>
      </c>
      <c r="E483" s="110" t="s">
        <v>1</v>
      </c>
      <c r="F483" s="110" t="s">
        <v>1</v>
      </c>
      <c r="G483" s="110" t="s">
        <v>1</v>
      </c>
      <c r="H483" s="28" t="s">
        <v>77</v>
      </c>
      <c r="I483" s="109" t="s">
        <v>3984</v>
      </c>
      <c r="J483" s="109" t="s">
        <v>11</v>
      </c>
      <c r="K483" s="109" t="s">
        <v>3989</v>
      </c>
      <c r="L483" s="109" t="s">
        <v>3985</v>
      </c>
      <c r="M483" s="109" t="s">
        <v>4027</v>
      </c>
      <c r="N483" s="109" t="s">
        <v>3988</v>
      </c>
      <c r="O483" s="109" t="s">
        <v>3986</v>
      </c>
      <c r="P483" s="109" t="s">
        <v>3987</v>
      </c>
      <c r="Q483" s="109" t="s">
        <v>3695</v>
      </c>
      <c r="R483" s="91"/>
      <c r="S483" s="91"/>
      <c r="T483" s="91"/>
      <c r="U483" s="91"/>
      <c r="V483" s="91"/>
      <c r="W483" s="91"/>
      <c r="X483" s="91"/>
      <c r="Y483" s="91"/>
    </row>
    <row r="484" spans="1:25" ht="15" customHeight="1" x14ac:dyDescent="0.25">
      <c r="A484" s="111"/>
      <c r="B484" s="111"/>
      <c r="C484" s="111"/>
      <c r="D484" s="111"/>
      <c r="E484" s="111"/>
      <c r="F484" s="111"/>
      <c r="G484" s="111"/>
      <c r="H484" s="67" t="s">
        <v>1</v>
      </c>
      <c r="I484" s="29">
        <v>1</v>
      </c>
      <c r="J484" s="29">
        <v>2</v>
      </c>
      <c r="K484" s="29">
        <v>3</v>
      </c>
      <c r="L484" s="29" t="s">
        <v>3478</v>
      </c>
      <c r="M484" s="29">
        <v>5</v>
      </c>
      <c r="N484" s="29">
        <v>6</v>
      </c>
      <c r="O484" s="29">
        <v>7</v>
      </c>
      <c r="P484" s="29" t="s">
        <v>3696</v>
      </c>
      <c r="Q484" s="29">
        <v>9</v>
      </c>
      <c r="R484" s="92"/>
      <c r="S484" s="92"/>
      <c r="T484" s="92"/>
      <c r="U484" s="92"/>
      <c r="V484" s="92"/>
      <c r="W484" s="92"/>
      <c r="X484" s="92"/>
      <c r="Y484" s="92"/>
    </row>
    <row r="485" spans="1:25" ht="15" customHeight="1" x14ac:dyDescent="0.25">
      <c r="A485" s="111"/>
      <c r="B485" s="111"/>
      <c r="C485" s="111"/>
      <c r="D485" s="111"/>
      <c r="E485" s="111"/>
      <c r="F485" s="111"/>
      <c r="G485" s="111"/>
      <c r="H485" s="68" t="s">
        <v>284</v>
      </c>
      <c r="I485" s="32">
        <f t="shared" ref="I485:K485" si="497">SUM(I449)</f>
        <v>2800000</v>
      </c>
      <c r="J485" s="32">
        <f t="shared" si="497"/>
        <v>2800000</v>
      </c>
      <c r="K485" s="32">
        <f t="shared" si="497"/>
        <v>1620000</v>
      </c>
      <c r="L485" s="32">
        <f t="shared" si="474"/>
        <v>840000</v>
      </c>
      <c r="M485" s="32">
        <f t="shared" ref="M485" si="498">SUM(M449)</f>
        <v>280000</v>
      </c>
      <c r="N485" s="32">
        <f t="shared" ref="N485:O485" si="499">SUM(N449)</f>
        <v>280000</v>
      </c>
      <c r="O485" s="32">
        <f t="shared" si="499"/>
        <v>280000</v>
      </c>
      <c r="P485" s="32">
        <f t="shared" si="477"/>
        <v>2460000</v>
      </c>
      <c r="Q485" s="32">
        <f t="shared" si="478"/>
        <v>87.857142857142861</v>
      </c>
      <c r="R485" s="90"/>
      <c r="S485" s="90"/>
      <c r="T485" s="90"/>
      <c r="U485" s="90"/>
      <c r="V485" s="90"/>
      <c r="W485" s="90"/>
      <c r="X485" s="90"/>
      <c r="Y485" s="90"/>
    </row>
    <row r="486" spans="1:25" ht="15" customHeight="1" x14ac:dyDescent="0.25">
      <c r="A486" s="111"/>
      <c r="B486" s="111"/>
      <c r="C486" s="111"/>
      <c r="D486" s="111"/>
      <c r="E486" s="111"/>
      <c r="F486" s="111"/>
      <c r="G486" s="111"/>
      <c r="H486" s="68" t="s">
        <v>285</v>
      </c>
      <c r="I486" s="32">
        <f t="shared" ref="I486:K486" si="500">SUM(I437,I439,I440,I441,I442,I444,I446,I448,I450,I451,I452,I456,I457,I460,I465,I466,I467,I472,I480,I458,I470)</f>
        <v>1661706</v>
      </c>
      <c r="J486" s="32">
        <f t="shared" si="500"/>
        <v>1661706</v>
      </c>
      <c r="K486" s="32">
        <f t="shared" si="500"/>
        <v>993580</v>
      </c>
      <c r="L486" s="32">
        <f t="shared" si="474"/>
        <v>300722.5</v>
      </c>
      <c r="M486" s="32">
        <f t="shared" ref="M486" si="501">SUM(M437,M439,M440,M441,M442,M444,M446,M448,M450,M451,M452,M456,M457,M460,M465,M466,M467,M472,M480,M458,M470)</f>
        <v>101839.5</v>
      </c>
      <c r="N486" s="32">
        <f t="shared" ref="N486:O486" si="502">SUM(N437,N439,N440,N441,N442,N444,N446,N448,N450,N451,N452,N456,N457,N460,N465,N466,N467,N472,N480,N458,N470)</f>
        <v>99116</v>
      </c>
      <c r="O486" s="32">
        <f t="shared" si="502"/>
        <v>99767</v>
      </c>
      <c r="P486" s="32">
        <f t="shared" si="477"/>
        <v>1294302.5</v>
      </c>
      <c r="Q486" s="32">
        <f t="shared" si="478"/>
        <v>77.889981741655873</v>
      </c>
      <c r="R486" s="90"/>
      <c r="S486" s="90"/>
      <c r="T486" s="90"/>
      <c r="U486" s="90"/>
      <c r="V486" s="90"/>
      <c r="W486" s="90"/>
      <c r="X486" s="90"/>
      <c r="Y486" s="90"/>
    </row>
    <row r="487" spans="1:25" ht="15" customHeight="1" x14ac:dyDescent="0.25">
      <c r="A487" s="111"/>
      <c r="B487" s="111"/>
      <c r="C487" s="111"/>
      <c r="D487" s="111"/>
      <c r="E487" s="111"/>
      <c r="F487" s="111"/>
      <c r="G487" s="111"/>
      <c r="H487" s="68" t="s">
        <v>286</v>
      </c>
      <c r="I487" s="32">
        <f t="shared" ref="I487:K487" si="503">SUM(I477,I463,I462)</f>
        <v>3550000</v>
      </c>
      <c r="J487" s="32">
        <f t="shared" si="503"/>
        <v>3550000</v>
      </c>
      <c r="K487" s="32">
        <f t="shared" si="503"/>
        <v>1824998</v>
      </c>
      <c r="L487" s="32">
        <f t="shared" si="474"/>
        <v>862499</v>
      </c>
      <c r="M487" s="32">
        <f t="shared" ref="M487" si="504">SUM(M477,M463,M462)</f>
        <v>287499</v>
      </c>
      <c r="N487" s="32">
        <f t="shared" ref="N487:O487" si="505">SUM(N477,N463,N462)</f>
        <v>287499</v>
      </c>
      <c r="O487" s="32">
        <f t="shared" si="505"/>
        <v>287501</v>
      </c>
      <c r="P487" s="32">
        <f t="shared" si="477"/>
        <v>2687497</v>
      </c>
      <c r="Q487" s="32">
        <f t="shared" si="478"/>
        <v>75.704140845070427</v>
      </c>
      <c r="R487" s="90"/>
      <c r="S487" s="90"/>
      <c r="T487" s="90"/>
      <c r="U487" s="90"/>
      <c r="V487" s="90"/>
      <c r="W487" s="90"/>
      <c r="X487" s="90"/>
      <c r="Y487" s="90"/>
    </row>
    <row r="488" spans="1:25" ht="15" customHeight="1" x14ac:dyDescent="0.25">
      <c r="A488" s="112"/>
      <c r="B488" s="112"/>
      <c r="C488" s="112"/>
      <c r="D488" s="112"/>
      <c r="E488" s="112"/>
      <c r="F488" s="112"/>
      <c r="G488" s="112"/>
      <c r="H488" s="69" t="s">
        <v>79</v>
      </c>
      <c r="I488" s="32">
        <f t="shared" ref="I488:K488" si="506">SUM(I485:I487)</f>
        <v>8011706</v>
      </c>
      <c r="J488" s="32">
        <f t="shared" si="506"/>
        <v>8011706</v>
      </c>
      <c r="K488" s="32">
        <f t="shared" si="506"/>
        <v>4438578</v>
      </c>
      <c r="L488" s="32">
        <f t="shared" si="474"/>
        <v>2003221.5</v>
      </c>
      <c r="M488" s="32">
        <f t="shared" ref="M488" si="507">SUM(M485:M487)</f>
        <v>669338.5</v>
      </c>
      <c r="N488" s="32">
        <f t="shared" ref="N488:O488" si="508">SUM(N485:N487)</f>
        <v>666615</v>
      </c>
      <c r="O488" s="32">
        <f t="shared" si="508"/>
        <v>667268</v>
      </c>
      <c r="P488" s="32">
        <f t="shared" si="477"/>
        <v>6441799.5</v>
      </c>
      <c r="Q488" s="32">
        <f t="shared" si="478"/>
        <v>80.404841365871391</v>
      </c>
      <c r="R488" s="90"/>
      <c r="S488" s="90"/>
      <c r="T488" s="90"/>
      <c r="U488" s="90"/>
      <c r="V488" s="90"/>
      <c r="W488" s="90"/>
      <c r="X488" s="90"/>
      <c r="Y488" s="90"/>
    </row>
    <row r="489" spans="1:25" ht="15" customHeight="1" x14ac:dyDescent="0.25">
      <c r="A489" s="53" t="s">
        <v>1</v>
      </c>
      <c r="B489" s="53" t="s">
        <v>1</v>
      </c>
      <c r="C489" s="53" t="s">
        <v>1</v>
      </c>
      <c r="D489" s="53" t="s">
        <v>1</v>
      </c>
      <c r="E489" s="53" t="s">
        <v>1</v>
      </c>
      <c r="F489" s="53" t="s">
        <v>1</v>
      </c>
      <c r="G489" s="53" t="s">
        <v>1</v>
      </c>
      <c r="H489" s="21" t="s">
        <v>1</v>
      </c>
      <c r="I489" s="33"/>
      <c r="J489" s="33"/>
      <c r="K489" s="33">
        <v>0</v>
      </c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</row>
    <row r="490" spans="1:25" ht="15" customHeight="1" x14ac:dyDescent="0.25">
      <c r="A490" s="53" t="s">
        <v>1</v>
      </c>
      <c r="B490" s="53" t="s">
        <v>1</v>
      </c>
      <c r="C490" s="53" t="s">
        <v>1</v>
      </c>
      <c r="D490" s="53" t="s">
        <v>1</v>
      </c>
      <c r="E490" s="53" t="s">
        <v>1</v>
      </c>
      <c r="F490" s="53" t="s">
        <v>1</v>
      </c>
      <c r="G490" s="53" t="s">
        <v>1</v>
      </c>
      <c r="H490" s="66" t="s">
        <v>287</v>
      </c>
      <c r="I490" s="30">
        <f t="shared" ref="I490:K490" si="509">SUM(I481)</f>
        <v>8011706</v>
      </c>
      <c r="J490" s="30">
        <f t="shared" si="509"/>
        <v>8011706</v>
      </c>
      <c r="K490" s="30">
        <f t="shared" si="509"/>
        <v>4438578</v>
      </c>
      <c r="L490" s="30">
        <f t="shared" si="474"/>
        <v>2003221.5</v>
      </c>
      <c r="M490" s="30">
        <f t="shared" ref="M490" si="510">SUM(M481)</f>
        <v>669338.5</v>
      </c>
      <c r="N490" s="30">
        <f t="shared" ref="N490:O490" si="511">SUM(N481)</f>
        <v>666615</v>
      </c>
      <c r="O490" s="30">
        <f t="shared" si="511"/>
        <v>667268</v>
      </c>
      <c r="P490" s="30">
        <f t="shared" si="477"/>
        <v>6441799.5</v>
      </c>
      <c r="Q490" s="30">
        <f t="shared" si="478"/>
        <v>80.404841365871391</v>
      </c>
      <c r="R490" s="93"/>
      <c r="S490" s="93"/>
      <c r="T490" s="93"/>
      <c r="U490" s="93"/>
      <c r="V490" s="93"/>
      <c r="W490" s="93"/>
      <c r="X490" s="93"/>
      <c r="Y490" s="93"/>
    </row>
    <row r="491" spans="1:25" ht="15" customHeight="1" x14ac:dyDescent="0.25">
      <c r="A491" s="53" t="s">
        <v>1</v>
      </c>
      <c r="B491" s="53" t="s">
        <v>1</v>
      </c>
      <c r="C491" s="53" t="s">
        <v>1</v>
      </c>
      <c r="D491" s="53" t="s">
        <v>1</v>
      </c>
      <c r="E491" s="53" t="s">
        <v>1</v>
      </c>
      <c r="F491" s="53" t="s">
        <v>1</v>
      </c>
      <c r="G491" s="53" t="s">
        <v>1</v>
      </c>
      <c r="H491" s="65" t="s">
        <v>76</v>
      </c>
      <c r="I491" s="31"/>
      <c r="J491" s="31"/>
      <c r="K491" s="31">
        <v>0</v>
      </c>
      <c r="L491" s="31"/>
      <c r="M491" s="31"/>
      <c r="N491" s="31"/>
      <c r="O491" s="31"/>
      <c r="P491" s="31"/>
      <c r="Q491" s="31"/>
      <c r="R491" s="94"/>
      <c r="S491" s="94"/>
      <c r="T491" s="94"/>
      <c r="U491" s="94"/>
      <c r="V491" s="94"/>
      <c r="W491" s="94"/>
      <c r="X491" s="94"/>
      <c r="Y491" s="94"/>
    </row>
    <row r="492" spans="1:25" ht="15" customHeight="1" x14ac:dyDescent="0.25">
      <c r="A492" s="53" t="s">
        <v>1</v>
      </c>
      <c r="B492" s="53" t="s">
        <v>1</v>
      </c>
      <c r="C492" s="53" t="s">
        <v>1</v>
      </c>
      <c r="D492" s="53" t="s">
        <v>1</v>
      </c>
      <c r="E492" s="53" t="s">
        <v>1</v>
      </c>
      <c r="F492" s="53" t="s">
        <v>1</v>
      </c>
      <c r="G492" s="53" t="s">
        <v>1</v>
      </c>
      <c r="H492" s="70" t="s">
        <v>1</v>
      </c>
      <c r="I492" s="34"/>
      <c r="J492" s="34"/>
      <c r="K492" s="34">
        <v>0</v>
      </c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</row>
    <row r="493" spans="1:25" ht="15" customHeight="1" thickBot="1" x14ac:dyDescent="0.3">
      <c r="A493" s="63" t="s">
        <v>238</v>
      </c>
      <c r="B493" s="63" t="s">
        <v>81</v>
      </c>
      <c r="C493" s="64" t="s">
        <v>1</v>
      </c>
      <c r="D493" s="64" t="s">
        <v>1</v>
      </c>
      <c r="E493" s="65" t="s">
        <v>1</v>
      </c>
      <c r="F493" s="65" t="s">
        <v>1</v>
      </c>
      <c r="G493" s="65" t="s">
        <v>1</v>
      </c>
      <c r="H493" s="65" t="s">
        <v>1</v>
      </c>
      <c r="I493" s="26"/>
      <c r="J493" s="26"/>
      <c r="K493" s="26">
        <v>0</v>
      </c>
      <c r="L493" s="26"/>
      <c r="M493" s="26"/>
      <c r="N493" s="26"/>
      <c r="O493" s="26"/>
      <c r="P493" s="26"/>
      <c r="Q493" s="26"/>
      <c r="R493" s="90"/>
      <c r="S493" s="90"/>
      <c r="T493" s="90"/>
      <c r="U493" s="90"/>
      <c r="V493" s="90"/>
      <c r="W493" s="90"/>
      <c r="X493" s="90"/>
      <c r="Y493" s="90"/>
    </row>
    <row r="494" spans="1:25" ht="45.75" customHeight="1" thickBot="1" x14ac:dyDescent="0.3">
      <c r="A494" s="28" t="s">
        <v>4</v>
      </c>
      <c r="B494" s="28" t="s">
        <v>5</v>
      </c>
      <c r="C494" s="28" t="s">
        <v>6</v>
      </c>
      <c r="D494" s="57" t="s">
        <v>1</v>
      </c>
      <c r="E494" s="28" t="s">
        <v>7</v>
      </c>
      <c r="F494" s="28" t="s">
        <v>8</v>
      </c>
      <c r="G494" s="28" t="s">
        <v>9</v>
      </c>
      <c r="H494" s="28" t="s">
        <v>10</v>
      </c>
      <c r="I494" s="109" t="s">
        <v>3984</v>
      </c>
      <c r="J494" s="109" t="s">
        <v>11</v>
      </c>
      <c r="K494" s="109" t="s">
        <v>3989</v>
      </c>
      <c r="L494" s="109" t="s">
        <v>3985</v>
      </c>
      <c r="M494" s="109" t="s">
        <v>4027</v>
      </c>
      <c r="N494" s="109" t="s">
        <v>3988</v>
      </c>
      <c r="O494" s="109" t="s">
        <v>3986</v>
      </c>
      <c r="P494" s="109" t="s">
        <v>3987</v>
      </c>
      <c r="Q494" s="109" t="s">
        <v>3695</v>
      </c>
      <c r="R494" s="91"/>
      <c r="S494" s="91"/>
      <c r="T494" s="91"/>
      <c r="U494" s="91"/>
      <c r="V494" s="91"/>
      <c r="W494" s="91"/>
      <c r="X494" s="91"/>
      <c r="Y494" s="91"/>
    </row>
    <row r="495" spans="1:25" ht="15" customHeight="1" x14ac:dyDescent="0.25">
      <c r="A495" s="58" t="s">
        <v>1</v>
      </c>
      <c r="B495" s="58" t="s">
        <v>1</v>
      </c>
      <c r="C495" s="58" t="s">
        <v>1</v>
      </c>
      <c r="D495" s="59" t="s">
        <v>1</v>
      </c>
      <c r="E495" s="59" t="s">
        <v>1</v>
      </c>
      <c r="F495" s="60" t="s">
        <v>1</v>
      </c>
      <c r="G495" s="61" t="s">
        <v>1</v>
      </c>
      <c r="H495" s="62" t="s">
        <v>1</v>
      </c>
      <c r="I495" s="29">
        <v>1</v>
      </c>
      <c r="J495" s="29">
        <v>2</v>
      </c>
      <c r="K495" s="29">
        <v>3</v>
      </c>
      <c r="L495" s="29" t="s">
        <v>3478</v>
      </c>
      <c r="M495" s="29">
        <v>5</v>
      </c>
      <c r="N495" s="29">
        <v>6</v>
      </c>
      <c r="O495" s="29">
        <v>7</v>
      </c>
      <c r="P495" s="29" t="s">
        <v>3696</v>
      </c>
      <c r="Q495" s="29">
        <v>9</v>
      </c>
      <c r="R495" s="92"/>
      <c r="S495" s="92"/>
      <c r="T495" s="92"/>
      <c r="U495" s="92"/>
      <c r="V495" s="92"/>
      <c r="W495" s="92"/>
      <c r="X495" s="92"/>
      <c r="Y495" s="92"/>
    </row>
    <row r="496" spans="1:25" ht="15" customHeight="1" x14ac:dyDescent="0.25">
      <c r="A496" s="63" t="s">
        <v>238</v>
      </c>
      <c r="B496" s="63" t="s">
        <v>81</v>
      </c>
      <c r="C496" s="64" t="s">
        <v>13</v>
      </c>
      <c r="D496" s="64" t="s">
        <v>288</v>
      </c>
      <c r="E496" s="65" t="s">
        <v>1</v>
      </c>
      <c r="F496" s="65" t="s">
        <v>1</v>
      </c>
      <c r="G496" s="65" t="s">
        <v>1</v>
      </c>
      <c r="H496" s="65" t="s">
        <v>289</v>
      </c>
      <c r="I496" s="26">
        <v>0</v>
      </c>
      <c r="J496" s="26" t="s">
        <v>1</v>
      </c>
      <c r="K496" s="26">
        <v>0</v>
      </c>
      <c r="L496" s="26"/>
      <c r="M496" s="26"/>
      <c r="N496" s="26"/>
      <c r="O496" s="26"/>
      <c r="P496" s="26"/>
      <c r="Q496" s="26"/>
      <c r="R496" s="90"/>
      <c r="S496" s="90"/>
      <c r="T496" s="90"/>
      <c r="U496" s="90"/>
      <c r="V496" s="90"/>
      <c r="W496" s="90"/>
      <c r="X496" s="90"/>
      <c r="Y496" s="90"/>
    </row>
    <row r="497" spans="1:25" ht="22.5" customHeight="1" x14ac:dyDescent="0.25">
      <c r="A497" s="63" t="s">
        <v>1</v>
      </c>
      <c r="B497" s="63" t="s">
        <v>1</v>
      </c>
      <c r="C497" s="63" t="s">
        <v>1</v>
      </c>
      <c r="D497" s="65" t="s">
        <v>1</v>
      </c>
      <c r="E497" s="65" t="s">
        <v>1</v>
      </c>
      <c r="F497" s="65" t="s">
        <v>1</v>
      </c>
      <c r="G497" s="65" t="s">
        <v>1</v>
      </c>
      <c r="H497" s="66" t="s">
        <v>15</v>
      </c>
      <c r="I497" s="30">
        <f t="shared" ref="I497:K497" si="512">SUM(I498,I506,I508)</f>
        <v>8840308</v>
      </c>
      <c r="J497" s="30">
        <f t="shared" si="512"/>
        <v>8639857</v>
      </c>
      <c r="K497" s="30">
        <f t="shared" si="512"/>
        <v>4314804</v>
      </c>
      <c r="L497" s="30">
        <f t="shared" si="474"/>
        <v>2042956</v>
      </c>
      <c r="M497" s="30">
        <f t="shared" ref="M497" si="513">SUM(M498,M506,M508)</f>
        <v>698200</v>
      </c>
      <c r="N497" s="30">
        <f t="shared" ref="N497:O497" si="514">SUM(N498,N506,N508)</f>
        <v>673556</v>
      </c>
      <c r="O497" s="30">
        <f t="shared" si="514"/>
        <v>671200</v>
      </c>
      <c r="P497" s="30">
        <f t="shared" si="477"/>
        <v>6357760</v>
      </c>
      <c r="Q497" s="30">
        <f t="shared" si="478"/>
        <v>73.586403108292188</v>
      </c>
      <c r="R497" s="93"/>
      <c r="S497" s="93"/>
      <c r="T497" s="93"/>
      <c r="U497" s="93"/>
      <c r="V497" s="93"/>
      <c r="W497" s="93"/>
      <c r="X497" s="93"/>
      <c r="Y497" s="93"/>
    </row>
    <row r="498" spans="1:25" ht="15" customHeight="1" x14ac:dyDescent="0.25">
      <c r="A498" s="63" t="s">
        <v>238</v>
      </c>
      <c r="B498" s="63" t="s">
        <v>81</v>
      </c>
      <c r="C498" s="63" t="s">
        <v>13</v>
      </c>
      <c r="D498" s="63" t="s">
        <v>288</v>
      </c>
      <c r="E498" s="65" t="s">
        <v>16</v>
      </c>
      <c r="F498" s="65" t="s">
        <v>1</v>
      </c>
      <c r="G498" s="65" t="s">
        <v>1</v>
      </c>
      <c r="H498" s="65" t="s">
        <v>17</v>
      </c>
      <c r="I498" s="31">
        <f t="shared" ref="I498:K498" si="515">SUM(I499:I500)</f>
        <v>6243722</v>
      </c>
      <c r="J498" s="31">
        <f t="shared" si="515"/>
        <v>6078298</v>
      </c>
      <c r="K498" s="31">
        <f t="shared" si="515"/>
        <v>3050023</v>
      </c>
      <c r="L498" s="31">
        <f t="shared" si="474"/>
        <v>1334000</v>
      </c>
      <c r="M498" s="31">
        <f t="shared" ref="M498" si="516">SUM(M499:M500)</f>
        <v>444000</v>
      </c>
      <c r="N498" s="31">
        <f t="shared" ref="N498:O498" si="517">SUM(N499:N500)</f>
        <v>445000</v>
      </c>
      <c r="O498" s="31">
        <f t="shared" si="517"/>
        <v>445000</v>
      </c>
      <c r="P498" s="31">
        <f t="shared" si="477"/>
        <v>4384023</v>
      </c>
      <c r="Q498" s="31">
        <f t="shared" si="478"/>
        <v>72.125831935189751</v>
      </c>
      <c r="R498" s="94"/>
      <c r="S498" s="94"/>
      <c r="T498" s="94"/>
      <c r="U498" s="94"/>
      <c r="V498" s="94"/>
      <c r="W498" s="94"/>
      <c r="X498" s="94"/>
      <c r="Y498" s="94"/>
    </row>
    <row r="499" spans="1:25" ht="15" customHeight="1" x14ac:dyDescent="0.25">
      <c r="A499" s="64" t="s">
        <v>238</v>
      </c>
      <c r="B499" s="64" t="s">
        <v>81</v>
      </c>
      <c r="C499" s="64" t="s">
        <v>13</v>
      </c>
      <c r="D499" s="64" t="s">
        <v>288</v>
      </c>
      <c r="E499" s="20" t="s">
        <v>19</v>
      </c>
      <c r="F499" s="64"/>
      <c r="G499" s="53" t="s">
        <v>290</v>
      </c>
      <c r="H499" s="53" t="s">
        <v>18</v>
      </c>
      <c r="I499" s="26">
        <v>5545647</v>
      </c>
      <c r="J499" s="26">
        <v>5397023</v>
      </c>
      <c r="K499" s="26">
        <v>2640000</v>
      </c>
      <c r="L499" s="26">
        <f t="shared" si="474"/>
        <v>1200000</v>
      </c>
      <c r="M499" s="26">
        <v>400000</v>
      </c>
      <c r="N499" s="26">
        <v>400000</v>
      </c>
      <c r="O499" s="26">
        <v>400000</v>
      </c>
      <c r="P499" s="26">
        <f t="shared" si="477"/>
        <v>3840000</v>
      </c>
      <c r="Q499" s="26">
        <f t="shared" si="478"/>
        <v>71.150336027843494</v>
      </c>
      <c r="R499" s="90"/>
      <c r="S499" s="90"/>
      <c r="T499" s="90"/>
      <c r="U499" s="90"/>
      <c r="V499" s="90"/>
      <c r="W499" s="90"/>
      <c r="X499" s="90"/>
      <c r="Y499" s="90"/>
    </row>
    <row r="500" spans="1:25" ht="15" customHeight="1" x14ac:dyDescent="0.25">
      <c r="A500" s="63" t="s">
        <v>238</v>
      </c>
      <c r="B500" s="63" t="s">
        <v>81</v>
      </c>
      <c r="C500" s="63" t="s">
        <v>13</v>
      </c>
      <c r="D500" s="63" t="s">
        <v>288</v>
      </c>
      <c r="E500" s="63" t="s">
        <v>21</v>
      </c>
      <c r="F500" s="64" t="s">
        <v>1</v>
      </c>
      <c r="G500" s="53" t="s">
        <v>1</v>
      </c>
      <c r="H500" s="65" t="s">
        <v>22</v>
      </c>
      <c r="I500" s="31">
        <f t="shared" ref="I500:K500" si="518">SUM(I501:I505)</f>
        <v>698075</v>
      </c>
      <c r="J500" s="31">
        <f t="shared" si="518"/>
        <v>681275</v>
      </c>
      <c r="K500" s="31">
        <f t="shared" si="518"/>
        <v>410023</v>
      </c>
      <c r="L500" s="31">
        <f t="shared" si="474"/>
        <v>134000</v>
      </c>
      <c r="M500" s="31">
        <f t="shared" ref="M500" si="519">SUM(M501:M505)</f>
        <v>44000</v>
      </c>
      <c r="N500" s="31">
        <f t="shared" ref="N500:O500" si="520">SUM(N501:N505)</f>
        <v>45000</v>
      </c>
      <c r="O500" s="31">
        <f t="shared" si="520"/>
        <v>45000</v>
      </c>
      <c r="P500" s="31">
        <f t="shared" si="477"/>
        <v>544023</v>
      </c>
      <c r="Q500" s="31">
        <f t="shared" si="478"/>
        <v>79.853656746541418</v>
      </c>
      <c r="R500" s="94"/>
      <c r="S500" s="94"/>
      <c r="T500" s="94"/>
      <c r="U500" s="94"/>
      <c r="V500" s="94"/>
      <c r="W500" s="94"/>
      <c r="X500" s="94"/>
      <c r="Y500" s="94"/>
    </row>
    <row r="501" spans="1:25" ht="15" customHeight="1" x14ac:dyDescent="0.25">
      <c r="A501" s="64" t="s">
        <v>238</v>
      </c>
      <c r="B501" s="64" t="s">
        <v>81</v>
      </c>
      <c r="C501" s="64" t="s">
        <v>13</v>
      </c>
      <c r="D501" s="64" t="s">
        <v>288</v>
      </c>
      <c r="E501" s="20" t="s">
        <v>23</v>
      </c>
      <c r="F501" s="64" t="s">
        <v>291</v>
      </c>
      <c r="G501" s="53" t="s">
        <v>290</v>
      </c>
      <c r="H501" s="53" t="s">
        <v>85</v>
      </c>
      <c r="I501" s="26">
        <v>136600</v>
      </c>
      <c r="J501" s="26">
        <v>134300</v>
      </c>
      <c r="K501" s="26">
        <v>68148</v>
      </c>
      <c r="L501" s="26">
        <f t="shared" si="474"/>
        <v>30000</v>
      </c>
      <c r="M501" s="26">
        <v>8000</v>
      </c>
      <c r="N501" s="26">
        <v>11000</v>
      </c>
      <c r="O501" s="26">
        <v>11000</v>
      </c>
      <c r="P501" s="26">
        <f t="shared" si="477"/>
        <v>98148</v>
      </c>
      <c r="Q501" s="26">
        <f t="shared" si="478"/>
        <v>73.081161578555481</v>
      </c>
      <c r="R501" s="90"/>
      <c r="S501" s="90"/>
      <c r="T501" s="90"/>
      <c r="U501" s="90"/>
      <c r="V501" s="90"/>
      <c r="W501" s="90"/>
      <c r="X501" s="90"/>
      <c r="Y501" s="90"/>
    </row>
    <row r="502" spans="1:25" ht="15" customHeight="1" x14ac:dyDescent="0.25">
      <c r="A502" s="64" t="s">
        <v>238</v>
      </c>
      <c r="B502" s="64" t="s">
        <v>81</v>
      </c>
      <c r="C502" s="64" t="s">
        <v>13</v>
      </c>
      <c r="D502" s="64" t="s">
        <v>288</v>
      </c>
      <c r="E502" s="20" t="s">
        <v>23</v>
      </c>
      <c r="F502" s="64" t="s">
        <v>292</v>
      </c>
      <c r="G502" s="53" t="s">
        <v>290</v>
      </c>
      <c r="H502" s="53" t="s">
        <v>25</v>
      </c>
      <c r="I502" s="26">
        <v>382200</v>
      </c>
      <c r="J502" s="26">
        <v>372200</v>
      </c>
      <c r="K502" s="26">
        <v>187000</v>
      </c>
      <c r="L502" s="26">
        <f t="shared" si="474"/>
        <v>93000</v>
      </c>
      <c r="M502" s="26">
        <v>31000</v>
      </c>
      <c r="N502" s="26">
        <v>31000</v>
      </c>
      <c r="O502" s="26">
        <v>31000</v>
      </c>
      <c r="P502" s="26">
        <f t="shared" si="477"/>
        <v>280000</v>
      </c>
      <c r="Q502" s="26">
        <f t="shared" si="478"/>
        <v>75.228371843095104</v>
      </c>
      <c r="R502" s="90"/>
      <c r="S502" s="90"/>
      <c r="T502" s="90"/>
      <c r="U502" s="90"/>
      <c r="V502" s="90"/>
      <c r="W502" s="90"/>
      <c r="X502" s="90"/>
      <c r="Y502" s="90"/>
    </row>
    <row r="503" spans="1:25" ht="15" customHeight="1" x14ac:dyDescent="0.25">
      <c r="A503" s="64" t="s">
        <v>238</v>
      </c>
      <c r="B503" s="64" t="s">
        <v>81</v>
      </c>
      <c r="C503" s="64" t="s">
        <v>13</v>
      </c>
      <c r="D503" s="64" t="s">
        <v>288</v>
      </c>
      <c r="E503" s="20" t="s">
        <v>23</v>
      </c>
      <c r="F503" s="64" t="s">
        <v>293</v>
      </c>
      <c r="G503" s="53" t="s">
        <v>290</v>
      </c>
      <c r="H503" s="53" t="s">
        <v>27</v>
      </c>
      <c r="I503" s="26">
        <v>107725</v>
      </c>
      <c r="J503" s="26">
        <v>103225</v>
      </c>
      <c r="K503" s="26">
        <v>103225</v>
      </c>
      <c r="L503" s="26">
        <f t="shared" si="474"/>
        <v>0</v>
      </c>
      <c r="M503" s="26"/>
      <c r="N503" s="26"/>
      <c r="O503" s="26"/>
      <c r="P503" s="26">
        <f t="shared" si="477"/>
        <v>103225</v>
      </c>
      <c r="Q503" s="26">
        <f t="shared" si="478"/>
        <v>100</v>
      </c>
      <c r="R503" s="90"/>
      <c r="S503" s="90"/>
      <c r="T503" s="90"/>
      <c r="U503" s="90"/>
      <c r="V503" s="90"/>
      <c r="W503" s="90"/>
      <c r="X503" s="90"/>
      <c r="Y503" s="90"/>
    </row>
    <row r="504" spans="1:25" ht="15" customHeight="1" x14ac:dyDescent="0.25">
      <c r="A504" s="64" t="s">
        <v>238</v>
      </c>
      <c r="B504" s="64" t="s">
        <v>81</v>
      </c>
      <c r="C504" s="64" t="s">
        <v>13</v>
      </c>
      <c r="D504" s="64" t="s">
        <v>288</v>
      </c>
      <c r="E504" s="20" t="s">
        <v>23</v>
      </c>
      <c r="F504" s="64" t="s">
        <v>294</v>
      </c>
      <c r="G504" s="53" t="s">
        <v>290</v>
      </c>
      <c r="H504" s="53" t="s">
        <v>89</v>
      </c>
      <c r="I504" s="26">
        <v>26550</v>
      </c>
      <c r="J504" s="26">
        <v>26550</v>
      </c>
      <c r="K504" s="26">
        <v>24550</v>
      </c>
      <c r="L504" s="26">
        <f t="shared" si="474"/>
        <v>2000</v>
      </c>
      <c r="M504" s="26">
        <v>2000</v>
      </c>
      <c r="N504" s="26">
        <v>0</v>
      </c>
      <c r="O504" s="26">
        <v>0</v>
      </c>
      <c r="P504" s="26">
        <f t="shared" si="477"/>
        <v>26550</v>
      </c>
      <c r="Q504" s="26">
        <f t="shared" si="478"/>
        <v>100</v>
      </c>
      <c r="R504" s="90"/>
      <c r="S504" s="90"/>
      <c r="T504" s="90"/>
      <c r="U504" s="90"/>
      <c r="V504" s="90"/>
      <c r="W504" s="90"/>
      <c r="X504" s="90"/>
      <c r="Y504" s="90"/>
    </row>
    <row r="505" spans="1:25" ht="15" customHeight="1" x14ac:dyDescent="0.25">
      <c r="A505" s="64" t="s">
        <v>238</v>
      </c>
      <c r="B505" s="64" t="s">
        <v>81</v>
      </c>
      <c r="C505" s="64" t="s">
        <v>13</v>
      </c>
      <c r="D505" s="64" t="s">
        <v>288</v>
      </c>
      <c r="E505" s="20" t="s">
        <v>23</v>
      </c>
      <c r="F505" s="64" t="s">
        <v>295</v>
      </c>
      <c r="G505" s="53" t="s">
        <v>290</v>
      </c>
      <c r="H505" s="53" t="s">
        <v>29</v>
      </c>
      <c r="I505" s="26">
        <v>45000</v>
      </c>
      <c r="J505" s="26">
        <v>45000</v>
      </c>
      <c r="K505" s="26">
        <v>27100</v>
      </c>
      <c r="L505" s="26">
        <f t="shared" si="474"/>
        <v>9000</v>
      </c>
      <c r="M505" s="26">
        <v>3000</v>
      </c>
      <c r="N505" s="26">
        <v>3000</v>
      </c>
      <c r="O505" s="26">
        <v>3000</v>
      </c>
      <c r="P505" s="26">
        <f t="shared" si="477"/>
        <v>36100</v>
      </c>
      <c r="Q505" s="26">
        <f t="shared" si="478"/>
        <v>80.222222222222214</v>
      </c>
      <c r="R505" s="90"/>
      <c r="S505" s="90"/>
      <c r="T505" s="90"/>
      <c r="U505" s="90"/>
      <c r="V505" s="90"/>
      <c r="W505" s="90"/>
      <c r="X505" s="90"/>
      <c r="Y505" s="90"/>
    </row>
    <row r="506" spans="1:25" ht="15" customHeight="1" x14ac:dyDescent="0.25">
      <c r="A506" s="63" t="s">
        <v>238</v>
      </c>
      <c r="B506" s="63" t="s">
        <v>81</v>
      </c>
      <c r="C506" s="63" t="s">
        <v>13</v>
      </c>
      <c r="D506" s="63" t="s">
        <v>288</v>
      </c>
      <c r="E506" s="65" t="s">
        <v>30</v>
      </c>
      <c r="F506" s="65" t="s">
        <v>1</v>
      </c>
      <c r="G506" s="65" t="s">
        <v>1</v>
      </c>
      <c r="H506" s="65" t="s">
        <v>31</v>
      </c>
      <c r="I506" s="31">
        <f t="shared" ref="I506:K506" si="521">SUM(I507)</f>
        <v>631527</v>
      </c>
      <c r="J506" s="31">
        <f t="shared" si="521"/>
        <v>615527</v>
      </c>
      <c r="K506" s="31">
        <f t="shared" si="521"/>
        <v>291000</v>
      </c>
      <c r="L506" s="31">
        <f t="shared" si="474"/>
        <v>135000</v>
      </c>
      <c r="M506" s="31">
        <f t="shared" ref="M506" si="522">SUM(M507)</f>
        <v>45000</v>
      </c>
      <c r="N506" s="31">
        <f t="shared" ref="N506:O506" si="523">SUM(N507)</f>
        <v>45000</v>
      </c>
      <c r="O506" s="31">
        <f t="shared" si="523"/>
        <v>45000</v>
      </c>
      <c r="P506" s="31">
        <f t="shared" si="477"/>
        <v>426000</v>
      </c>
      <c r="Q506" s="31">
        <f t="shared" si="478"/>
        <v>69.208986770685925</v>
      </c>
      <c r="R506" s="94"/>
      <c r="S506" s="94"/>
      <c r="T506" s="94"/>
      <c r="U506" s="94"/>
      <c r="V506" s="94"/>
      <c r="W506" s="94"/>
      <c r="X506" s="94"/>
      <c r="Y506" s="94"/>
    </row>
    <row r="507" spans="1:25" ht="15" customHeight="1" x14ac:dyDescent="0.25">
      <c r="A507" s="64" t="s">
        <v>238</v>
      </c>
      <c r="B507" s="64" t="s">
        <v>81</v>
      </c>
      <c r="C507" s="64" t="s">
        <v>13</v>
      </c>
      <c r="D507" s="64" t="s">
        <v>288</v>
      </c>
      <c r="E507" s="20" t="s">
        <v>33</v>
      </c>
      <c r="F507" s="64"/>
      <c r="G507" s="53" t="s">
        <v>290</v>
      </c>
      <c r="H507" s="53" t="s">
        <v>32</v>
      </c>
      <c r="I507" s="26">
        <v>631527</v>
      </c>
      <c r="J507" s="26">
        <v>615527</v>
      </c>
      <c r="K507" s="26">
        <v>291000</v>
      </c>
      <c r="L507" s="26">
        <f t="shared" si="474"/>
        <v>135000</v>
      </c>
      <c r="M507" s="26">
        <v>45000</v>
      </c>
      <c r="N507" s="26">
        <v>45000</v>
      </c>
      <c r="O507" s="26">
        <v>45000</v>
      </c>
      <c r="P507" s="26">
        <f t="shared" si="477"/>
        <v>426000</v>
      </c>
      <c r="Q507" s="26">
        <f t="shared" si="478"/>
        <v>69.208986770685925</v>
      </c>
      <c r="R507" s="90"/>
      <c r="S507" s="90"/>
      <c r="T507" s="90"/>
      <c r="U507" s="90"/>
      <c r="V507" s="90"/>
      <c r="W507" s="90"/>
      <c r="X507" s="90"/>
      <c r="Y507" s="90"/>
    </row>
    <row r="508" spans="1:25" ht="15" customHeight="1" x14ac:dyDescent="0.25">
      <c r="A508" s="63" t="s">
        <v>238</v>
      </c>
      <c r="B508" s="63" t="s">
        <v>81</v>
      </c>
      <c r="C508" s="63" t="s">
        <v>13</v>
      </c>
      <c r="D508" s="63" t="s">
        <v>288</v>
      </c>
      <c r="E508" s="65" t="s">
        <v>34</v>
      </c>
      <c r="F508" s="65" t="s">
        <v>1</v>
      </c>
      <c r="G508" s="65" t="s">
        <v>1</v>
      </c>
      <c r="H508" s="65" t="s">
        <v>35</v>
      </c>
      <c r="I508" s="31">
        <f t="shared" ref="I508:K508" si="524">SUM(I509:I517)</f>
        <v>1965059</v>
      </c>
      <c r="J508" s="31">
        <f t="shared" si="524"/>
        <v>1946032</v>
      </c>
      <c r="K508" s="31">
        <f t="shared" si="524"/>
        <v>973781</v>
      </c>
      <c r="L508" s="31">
        <f t="shared" si="474"/>
        <v>573956</v>
      </c>
      <c r="M508" s="31">
        <f t="shared" ref="M508" si="525">SUM(M509:M517)</f>
        <v>209200</v>
      </c>
      <c r="N508" s="31">
        <f t="shared" ref="N508:O508" si="526">SUM(N509:N517)</f>
        <v>183556</v>
      </c>
      <c r="O508" s="31">
        <f t="shared" si="526"/>
        <v>181200</v>
      </c>
      <c r="P508" s="31">
        <f t="shared" si="477"/>
        <v>1547737</v>
      </c>
      <c r="Q508" s="31">
        <f t="shared" si="478"/>
        <v>79.53296759765513</v>
      </c>
      <c r="R508" s="94"/>
      <c r="S508" s="94"/>
      <c r="T508" s="94"/>
      <c r="U508" s="94"/>
      <c r="V508" s="94"/>
      <c r="W508" s="94"/>
      <c r="X508" s="94"/>
      <c r="Y508" s="94"/>
    </row>
    <row r="509" spans="1:25" ht="15" customHeight="1" x14ac:dyDescent="0.25">
      <c r="A509" s="64" t="s">
        <v>238</v>
      </c>
      <c r="B509" s="64" t="s">
        <v>81</v>
      </c>
      <c r="C509" s="64" t="s">
        <v>13</v>
      </c>
      <c r="D509" s="64" t="s">
        <v>288</v>
      </c>
      <c r="E509" s="20" t="s">
        <v>38</v>
      </c>
      <c r="F509" s="64"/>
      <c r="G509" s="53" t="s">
        <v>290</v>
      </c>
      <c r="H509" s="53" t="s">
        <v>37</v>
      </c>
      <c r="I509" s="26">
        <v>1600</v>
      </c>
      <c r="J509" s="26">
        <v>1600</v>
      </c>
      <c r="K509" s="26">
        <v>1600</v>
      </c>
      <c r="L509" s="26">
        <f t="shared" si="474"/>
        <v>0</v>
      </c>
      <c r="M509" s="26">
        <v>0</v>
      </c>
      <c r="N509" s="26">
        <v>0</v>
      </c>
      <c r="O509" s="26">
        <v>0</v>
      </c>
      <c r="P509" s="26">
        <f t="shared" si="477"/>
        <v>1600</v>
      </c>
      <c r="Q509" s="26">
        <f t="shared" si="478"/>
        <v>100</v>
      </c>
      <c r="R509" s="90"/>
      <c r="S509" s="90"/>
      <c r="T509" s="90"/>
      <c r="U509" s="90"/>
      <c r="V509" s="90"/>
      <c r="W509" s="90"/>
      <c r="X509" s="90"/>
      <c r="Y509" s="90"/>
    </row>
    <row r="510" spans="1:25" ht="15" customHeight="1" x14ac:dyDescent="0.25">
      <c r="A510" s="64" t="s">
        <v>238</v>
      </c>
      <c r="B510" s="64" t="s">
        <v>81</v>
      </c>
      <c r="C510" s="64" t="s">
        <v>13</v>
      </c>
      <c r="D510" s="64" t="s">
        <v>288</v>
      </c>
      <c r="E510" s="20" t="s">
        <v>298</v>
      </c>
      <c r="F510" s="64"/>
      <c r="G510" s="53" t="s">
        <v>290</v>
      </c>
      <c r="H510" s="53" t="s">
        <v>297</v>
      </c>
      <c r="I510" s="26">
        <v>225664</v>
      </c>
      <c r="J510" s="26">
        <v>225664</v>
      </c>
      <c r="K510" s="26">
        <v>120000</v>
      </c>
      <c r="L510" s="26">
        <f t="shared" si="474"/>
        <v>80000</v>
      </c>
      <c r="M510" s="26">
        <v>30000</v>
      </c>
      <c r="N510" s="26">
        <v>25000</v>
      </c>
      <c r="O510" s="26">
        <v>25000</v>
      </c>
      <c r="P510" s="26">
        <f t="shared" si="477"/>
        <v>200000</v>
      </c>
      <c r="Q510" s="26">
        <f t="shared" si="478"/>
        <v>88.627339761769704</v>
      </c>
      <c r="R510" s="90"/>
      <c r="S510" s="90"/>
      <c r="T510" s="90"/>
      <c r="U510" s="90"/>
      <c r="V510" s="90"/>
      <c r="W510" s="90"/>
      <c r="X510" s="90"/>
      <c r="Y510" s="90"/>
    </row>
    <row r="511" spans="1:25" ht="15" customHeight="1" x14ac:dyDescent="0.25">
      <c r="A511" s="64" t="s">
        <v>238</v>
      </c>
      <c r="B511" s="64" t="s">
        <v>81</v>
      </c>
      <c r="C511" s="64" t="s">
        <v>13</v>
      </c>
      <c r="D511" s="64" t="s">
        <v>288</v>
      </c>
      <c r="E511" s="20" t="s">
        <v>301</v>
      </c>
      <c r="F511" s="64"/>
      <c r="G511" s="53" t="s">
        <v>290</v>
      </c>
      <c r="H511" s="53" t="s">
        <v>300</v>
      </c>
      <c r="I511" s="26">
        <v>164074</v>
      </c>
      <c r="J511" s="26">
        <v>164074</v>
      </c>
      <c r="K511" s="26">
        <v>77600</v>
      </c>
      <c r="L511" s="26">
        <f t="shared" si="474"/>
        <v>65000</v>
      </c>
      <c r="M511" s="26">
        <v>25000</v>
      </c>
      <c r="N511" s="26">
        <v>20000</v>
      </c>
      <c r="O511" s="26">
        <v>20000</v>
      </c>
      <c r="P511" s="26">
        <f t="shared" si="477"/>
        <v>142600</v>
      </c>
      <c r="Q511" s="26">
        <f t="shared" si="478"/>
        <v>86.912003120543176</v>
      </c>
      <c r="R511" s="90"/>
      <c r="S511" s="90"/>
      <c r="T511" s="90"/>
      <c r="U511" s="90"/>
      <c r="V511" s="90"/>
      <c r="W511" s="90"/>
      <c r="X511" s="90"/>
      <c r="Y511" s="90"/>
    </row>
    <row r="512" spans="1:25" ht="15" customHeight="1" x14ac:dyDescent="0.25">
      <c r="A512" s="64" t="s">
        <v>238</v>
      </c>
      <c r="B512" s="64" t="s">
        <v>81</v>
      </c>
      <c r="C512" s="64" t="s">
        <v>13</v>
      </c>
      <c r="D512" s="64" t="s">
        <v>288</v>
      </c>
      <c r="E512" s="20" t="s">
        <v>218</v>
      </c>
      <c r="F512" s="64"/>
      <c r="G512" s="53" t="s">
        <v>290</v>
      </c>
      <c r="H512" s="53" t="s">
        <v>217</v>
      </c>
      <c r="I512" s="26">
        <v>114418</v>
      </c>
      <c r="J512" s="26">
        <v>104418</v>
      </c>
      <c r="K512" s="26">
        <v>54000</v>
      </c>
      <c r="L512" s="26">
        <f t="shared" si="474"/>
        <v>35000</v>
      </c>
      <c r="M512" s="26">
        <v>15000</v>
      </c>
      <c r="N512" s="26">
        <v>10000</v>
      </c>
      <c r="O512" s="26">
        <v>10000</v>
      </c>
      <c r="P512" s="26">
        <f t="shared" si="477"/>
        <v>89000</v>
      </c>
      <c r="Q512" s="26">
        <f t="shared" si="478"/>
        <v>85.234346568599278</v>
      </c>
      <c r="R512" s="90"/>
      <c r="S512" s="90"/>
      <c r="T512" s="90"/>
      <c r="U512" s="90"/>
      <c r="V512" s="90"/>
      <c r="W512" s="90"/>
      <c r="X512" s="90"/>
      <c r="Y512" s="90"/>
    </row>
    <row r="513" spans="1:25" ht="15" customHeight="1" x14ac:dyDescent="0.25">
      <c r="A513" s="64" t="s">
        <v>238</v>
      </c>
      <c r="B513" s="64" t="s">
        <v>81</v>
      </c>
      <c r="C513" s="64" t="s">
        <v>13</v>
      </c>
      <c r="D513" s="64" t="s">
        <v>288</v>
      </c>
      <c r="E513" s="20" t="s">
        <v>303</v>
      </c>
      <c r="F513" s="64"/>
      <c r="G513" s="53" t="s">
        <v>290</v>
      </c>
      <c r="H513" s="53" t="s">
        <v>302</v>
      </c>
      <c r="I513" s="26">
        <v>2537</v>
      </c>
      <c r="J513" s="26">
        <v>2537</v>
      </c>
      <c r="K513" s="26">
        <v>2537</v>
      </c>
      <c r="L513" s="26">
        <f t="shared" si="474"/>
        <v>0</v>
      </c>
      <c r="M513" s="26">
        <v>0</v>
      </c>
      <c r="N513" s="26">
        <v>0</v>
      </c>
      <c r="O513" s="26">
        <v>0</v>
      </c>
      <c r="P513" s="26">
        <f t="shared" si="477"/>
        <v>2537</v>
      </c>
      <c r="Q513" s="26">
        <f t="shared" si="478"/>
        <v>100</v>
      </c>
      <c r="R513" s="90"/>
      <c r="S513" s="90"/>
      <c r="T513" s="90"/>
      <c r="U513" s="90"/>
      <c r="V513" s="90"/>
      <c r="W513" s="90"/>
      <c r="X513" s="90"/>
      <c r="Y513" s="90"/>
    </row>
    <row r="514" spans="1:25" ht="15" customHeight="1" x14ac:dyDescent="0.25">
      <c r="A514" s="64" t="s">
        <v>238</v>
      </c>
      <c r="B514" s="64" t="s">
        <v>81</v>
      </c>
      <c r="C514" s="64" t="s">
        <v>13</v>
      </c>
      <c r="D514" s="64" t="s">
        <v>288</v>
      </c>
      <c r="E514" s="20" t="s">
        <v>305</v>
      </c>
      <c r="F514" s="64"/>
      <c r="G514" s="53" t="s">
        <v>290</v>
      </c>
      <c r="H514" s="53" t="s">
        <v>304</v>
      </c>
      <c r="I514" s="26">
        <v>100</v>
      </c>
      <c r="J514" s="26">
        <v>100</v>
      </c>
      <c r="K514" s="26">
        <v>0</v>
      </c>
      <c r="L514" s="26">
        <f t="shared" si="474"/>
        <v>0</v>
      </c>
      <c r="M514" s="26">
        <v>0</v>
      </c>
      <c r="N514" s="26">
        <v>0</v>
      </c>
      <c r="O514" s="26">
        <v>0</v>
      </c>
      <c r="P514" s="26">
        <f t="shared" si="477"/>
        <v>0</v>
      </c>
      <c r="Q514" s="26">
        <f t="shared" si="478"/>
        <v>0</v>
      </c>
      <c r="R514" s="90"/>
      <c r="S514" s="90"/>
      <c r="T514" s="90"/>
      <c r="U514" s="90"/>
      <c r="V514" s="90"/>
      <c r="W514" s="90"/>
      <c r="X514" s="90"/>
      <c r="Y514" s="90"/>
    </row>
    <row r="515" spans="1:25" ht="15" customHeight="1" x14ac:dyDescent="0.25">
      <c r="A515" s="64" t="s">
        <v>238</v>
      </c>
      <c r="B515" s="64" t="s">
        <v>81</v>
      </c>
      <c r="C515" s="64" t="s">
        <v>13</v>
      </c>
      <c r="D515" s="64" t="s">
        <v>288</v>
      </c>
      <c r="E515" s="20" t="s">
        <v>308</v>
      </c>
      <c r="F515" s="64"/>
      <c r="G515" s="53" t="s">
        <v>290</v>
      </c>
      <c r="H515" s="53" t="s">
        <v>307</v>
      </c>
      <c r="I515" s="26">
        <v>47356</v>
      </c>
      <c r="J515" s="26">
        <v>47356</v>
      </c>
      <c r="K515" s="26">
        <v>36000</v>
      </c>
      <c r="L515" s="26">
        <f t="shared" si="474"/>
        <v>11356</v>
      </c>
      <c r="M515" s="26">
        <v>10000</v>
      </c>
      <c r="N515" s="26">
        <v>1356</v>
      </c>
      <c r="O515" s="26">
        <v>0</v>
      </c>
      <c r="P515" s="26">
        <f t="shared" si="477"/>
        <v>47356</v>
      </c>
      <c r="Q515" s="26">
        <f t="shared" si="478"/>
        <v>100</v>
      </c>
      <c r="R515" s="90"/>
      <c r="S515" s="90"/>
      <c r="T515" s="90"/>
      <c r="U515" s="90"/>
      <c r="V515" s="90"/>
      <c r="W515" s="90"/>
      <c r="X515" s="90"/>
      <c r="Y515" s="90"/>
    </row>
    <row r="516" spans="1:25" ht="15" customHeight="1" x14ac:dyDescent="0.25">
      <c r="A516" s="64" t="s">
        <v>238</v>
      </c>
      <c r="B516" s="64" t="s">
        <v>81</v>
      </c>
      <c r="C516" s="64" t="s">
        <v>13</v>
      </c>
      <c r="D516" s="64" t="s">
        <v>288</v>
      </c>
      <c r="E516" s="20" t="s">
        <v>311</v>
      </c>
      <c r="F516" s="64"/>
      <c r="G516" s="53" t="s">
        <v>290</v>
      </c>
      <c r="H516" s="53" t="s">
        <v>310</v>
      </c>
      <c r="I516" s="26">
        <v>10644</v>
      </c>
      <c r="J516" s="26">
        <v>10644</v>
      </c>
      <c r="K516" s="26">
        <v>9644</v>
      </c>
      <c r="L516" s="26">
        <f t="shared" si="474"/>
        <v>1000</v>
      </c>
      <c r="M516" s="26">
        <v>1000</v>
      </c>
      <c r="N516" s="26">
        <v>0</v>
      </c>
      <c r="O516" s="26">
        <v>0</v>
      </c>
      <c r="P516" s="26">
        <f t="shared" si="477"/>
        <v>10644</v>
      </c>
      <c r="Q516" s="26">
        <f t="shared" si="478"/>
        <v>100</v>
      </c>
      <c r="R516" s="90"/>
      <c r="S516" s="90"/>
      <c r="T516" s="90"/>
      <c r="U516" s="90"/>
      <c r="V516" s="90"/>
      <c r="W516" s="90"/>
      <c r="X516" s="90"/>
      <c r="Y516" s="90"/>
    </row>
    <row r="517" spans="1:25" ht="15" customHeight="1" x14ac:dyDescent="0.25">
      <c r="A517" s="63" t="s">
        <v>238</v>
      </c>
      <c r="B517" s="63" t="s">
        <v>81</v>
      </c>
      <c r="C517" s="63" t="s">
        <v>13</v>
      </c>
      <c r="D517" s="63" t="s">
        <v>288</v>
      </c>
      <c r="E517" s="63" t="s">
        <v>39</v>
      </c>
      <c r="F517" s="64" t="s">
        <v>1</v>
      </c>
      <c r="G517" s="53" t="s">
        <v>1</v>
      </c>
      <c r="H517" s="65" t="s">
        <v>40</v>
      </c>
      <c r="I517" s="31">
        <f t="shared" ref="I517:K517" si="527">SUM(I518:I522)</f>
        <v>1398666</v>
      </c>
      <c r="J517" s="31">
        <f t="shared" si="527"/>
        <v>1389639</v>
      </c>
      <c r="K517" s="31">
        <f t="shared" si="527"/>
        <v>672400</v>
      </c>
      <c r="L517" s="31">
        <f t="shared" si="474"/>
        <v>381600</v>
      </c>
      <c r="M517" s="31">
        <f t="shared" ref="M517" si="528">SUM(M518:M522)</f>
        <v>128200</v>
      </c>
      <c r="N517" s="31">
        <f t="shared" ref="N517:O517" si="529">SUM(N518:N522)</f>
        <v>127200</v>
      </c>
      <c r="O517" s="31">
        <f t="shared" si="529"/>
        <v>126200</v>
      </c>
      <c r="P517" s="31">
        <f t="shared" si="477"/>
        <v>1054000</v>
      </c>
      <c r="Q517" s="31">
        <f t="shared" si="478"/>
        <v>75.84703653250952</v>
      </c>
      <c r="R517" s="94"/>
      <c r="S517" s="94"/>
      <c r="T517" s="94"/>
      <c r="U517" s="94"/>
      <c r="V517" s="94"/>
      <c r="W517" s="94"/>
      <c r="X517" s="94"/>
      <c r="Y517" s="94"/>
    </row>
    <row r="518" spans="1:25" ht="15" customHeight="1" x14ac:dyDescent="0.25">
      <c r="A518" s="64" t="s">
        <v>238</v>
      </c>
      <c r="B518" s="64" t="s">
        <v>81</v>
      </c>
      <c r="C518" s="64" t="s">
        <v>13</v>
      </c>
      <c r="D518" s="64" t="s">
        <v>288</v>
      </c>
      <c r="E518" s="20" t="s">
        <v>41</v>
      </c>
      <c r="F518" s="64" t="s">
        <v>312</v>
      </c>
      <c r="G518" s="53" t="s">
        <v>290</v>
      </c>
      <c r="H518" s="53" t="s">
        <v>313</v>
      </c>
      <c r="I518" s="26">
        <v>1160000</v>
      </c>
      <c r="J518" s="26">
        <v>1160000</v>
      </c>
      <c r="K518" s="26">
        <v>582000</v>
      </c>
      <c r="L518" s="26">
        <f t="shared" si="474"/>
        <v>291000</v>
      </c>
      <c r="M518" s="26">
        <v>97000</v>
      </c>
      <c r="N518" s="26">
        <v>97000</v>
      </c>
      <c r="O518" s="26">
        <v>97000</v>
      </c>
      <c r="P518" s="26">
        <f t="shared" si="477"/>
        <v>873000</v>
      </c>
      <c r="Q518" s="26">
        <f t="shared" si="478"/>
        <v>75.258620689655174</v>
      </c>
      <c r="R518" s="90"/>
      <c r="S518" s="90"/>
      <c r="T518" s="90"/>
      <c r="U518" s="90"/>
      <c r="V518" s="90"/>
      <c r="W518" s="90"/>
      <c r="X518" s="90"/>
      <c r="Y518" s="90"/>
    </row>
    <row r="519" spans="1:25" ht="15" customHeight="1" x14ac:dyDescent="0.25">
      <c r="A519" s="64" t="s">
        <v>238</v>
      </c>
      <c r="B519" s="64" t="s">
        <v>81</v>
      </c>
      <c r="C519" s="64" t="s">
        <v>13</v>
      </c>
      <c r="D519" s="64" t="s">
        <v>288</v>
      </c>
      <c r="E519" s="20" t="s">
        <v>41</v>
      </c>
      <c r="F519" s="64" t="s">
        <v>314</v>
      </c>
      <c r="G519" s="53" t="s">
        <v>290</v>
      </c>
      <c r="H519" s="53" t="s">
        <v>315</v>
      </c>
      <c r="I519" s="26">
        <v>43318</v>
      </c>
      <c r="J519" s="26">
        <v>43318</v>
      </c>
      <c r="K519" s="26">
        <v>11700</v>
      </c>
      <c r="L519" s="26">
        <f t="shared" si="474"/>
        <v>21000</v>
      </c>
      <c r="M519" s="26">
        <v>8000</v>
      </c>
      <c r="N519" s="26">
        <v>7000</v>
      </c>
      <c r="O519" s="26">
        <v>6000</v>
      </c>
      <c r="P519" s="26">
        <f t="shared" si="477"/>
        <v>32700</v>
      </c>
      <c r="Q519" s="26">
        <f t="shared" si="478"/>
        <v>75.48824968835126</v>
      </c>
      <c r="R519" s="90"/>
      <c r="S519" s="90"/>
      <c r="T519" s="90"/>
      <c r="U519" s="90"/>
      <c r="V519" s="90"/>
      <c r="W519" s="90"/>
      <c r="X519" s="90"/>
      <c r="Y519" s="90"/>
    </row>
    <row r="520" spans="1:25" ht="15" customHeight="1" x14ac:dyDescent="0.25">
      <c r="A520" s="64" t="s">
        <v>238</v>
      </c>
      <c r="B520" s="64" t="s">
        <v>81</v>
      </c>
      <c r="C520" s="64" t="s">
        <v>13</v>
      </c>
      <c r="D520" s="64" t="s">
        <v>288</v>
      </c>
      <c r="E520" s="20" t="s">
        <v>41</v>
      </c>
      <c r="F520" s="64" t="s">
        <v>316</v>
      </c>
      <c r="G520" s="53" t="s">
        <v>290</v>
      </c>
      <c r="H520" s="53" t="s">
        <v>317</v>
      </c>
      <c r="I520" s="26">
        <v>160948</v>
      </c>
      <c r="J520" s="26">
        <v>152921</v>
      </c>
      <c r="K520" s="26">
        <v>61500</v>
      </c>
      <c r="L520" s="26">
        <f t="shared" si="474"/>
        <v>60000</v>
      </c>
      <c r="M520" s="26">
        <v>20000</v>
      </c>
      <c r="N520" s="26">
        <v>20000</v>
      </c>
      <c r="O520" s="26">
        <v>20000</v>
      </c>
      <c r="P520" s="26">
        <f t="shared" si="477"/>
        <v>121500</v>
      </c>
      <c r="Q520" s="26">
        <f t="shared" si="478"/>
        <v>79.452789348748695</v>
      </c>
      <c r="R520" s="90"/>
      <c r="S520" s="90"/>
      <c r="T520" s="90"/>
      <c r="U520" s="90"/>
      <c r="V520" s="90"/>
      <c r="W520" s="90"/>
      <c r="X520" s="90"/>
      <c r="Y520" s="90"/>
    </row>
    <row r="521" spans="1:25" ht="15" customHeight="1" x14ac:dyDescent="0.25">
      <c r="A521" s="64" t="s">
        <v>238</v>
      </c>
      <c r="B521" s="64" t="s">
        <v>81</v>
      </c>
      <c r="C521" s="64" t="s">
        <v>13</v>
      </c>
      <c r="D521" s="64" t="s">
        <v>288</v>
      </c>
      <c r="E521" s="20" t="s">
        <v>41</v>
      </c>
      <c r="F521" s="64" t="s">
        <v>318</v>
      </c>
      <c r="G521" s="53" t="s">
        <v>290</v>
      </c>
      <c r="H521" s="53" t="s">
        <v>319</v>
      </c>
      <c r="I521" s="26">
        <v>21000</v>
      </c>
      <c r="J521" s="26">
        <v>20000</v>
      </c>
      <c r="K521" s="26">
        <v>10400</v>
      </c>
      <c r="L521" s="26">
        <f t="shared" si="474"/>
        <v>6000</v>
      </c>
      <c r="M521" s="26">
        <v>2000</v>
      </c>
      <c r="N521" s="26">
        <v>2000</v>
      </c>
      <c r="O521" s="26">
        <v>2000</v>
      </c>
      <c r="P521" s="26">
        <f t="shared" si="477"/>
        <v>16400</v>
      </c>
      <c r="Q521" s="26">
        <f t="shared" si="478"/>
        <v>82</v>
      </c>
      <c r="R521" s="90"/>
      <c r="S521" s="90"/>
      <c r="T521" s="90"/>
      <c r="U521" s="90"/>
      <c r="V521" s="90"/>
      <c r="W521" s="90"/>
      <c r="X521" s="90"/>
      <c r="Y521" s="90"/>
    </row>
    <row r="522" spans="1:25" ht="22.5" customHeight="1" x14ac:dyDescent="0.25">
      <c r="A522" s="64" t="s">
        <v>238</v>
      </c>
      <c r="B522" s="64" t="s">
        <v>81</v>
      </c>
      <c r="C522" s="64" t="s">
        <v>13</v>
      </c>
      <c r="D522" s="64" t="s">
        <v>288</v>
      </c>
      <c r="E522" s="20" t="s">
        <v>41</v>
      </c>
      <c r="F522" s="64" t="s">
        <v>320</v>
      </c>
      <c r="G522" s="53" t="s">
        <v>290</v>
      </c>
      <c r="H522" s="53" t="s">
        <v>55</v>
      </c>
      <c r="I522" s="26">
        <v>13400</v>
      </c>
      <c r="J522" s="26">
        <v>13400</v>
      </c>
      <c r="K522" s="26">
        <v>6800</v>
      </c>
      <c r="L522" s="26">
        <f t="shared" si="474"/>
        <v>3600</v>
      </c>
      <c r="M522" s="26">
        <v>1200</v>
      </c>
      <c r="N522" s="26">
        <v>1200</v>
      </c>
      <c r="O522" s="26">
        <v>1200</v>
      </c>
      <c r="P522" s="26">
        <f t="shared" si="477"/>
        <v>10400</v>
      </c>
      <c r="Q522" s="26">
        <f t="shared" si="478"/>
        <v>77.611940298507463</v>
      </c>
      <c r="R522" s="90"/>
      <c r="S522" s="90"/>
      <c r="T522" s="90"/>
      <c r="U522" s="90"/>
      <c r="V522" s="90"/>
      <c r="W522" s="90"/>
      <c r="X522" s="90"/>
      <c r="Y522" s="90"/>
    </row>
    <row r="523" spans="1:25" ht="22.5" customHeight="1" x14ac:dyDescent="0.25">
      <c r="A523" s="63" t="s">
        <v>1</v>
      </c>
      <c r="B523" s="63" t="s">
        <v>1</v>
      </c>
      <c r="C523" s="63" t="s">
        <v>1</v>
      </c>
      <c r="D523" s="65" t="s">
        <v>1</v>
      </c>
      <c r="E523" s="65" t="s">
        <v>1</v>
      </c>
      <c r="F523" s="65" t="s">
        <v>1</v>
      </c>
      <c r="G523" s="65" t="s">
        <v>1</v>
      </c>
      <c r="H523" s="66" t="s">
        <v>56</v>
      </c>
      <c r="I523" s="30">
        <f t="shared" ref="I523:K524" si="530">SUM(I524)</f>
        <v>0</v>
      </c>
      <c r="J523" s="30">
        <f t="shared" si="530"/>
        <v>0</v>
      </c>
      <c r="K523" s="30">
        <f t="shared" si="530"/>
        <v>0</v>
      </c>
      <c r="L523" s="30">
        <f t="shared" si="474"/>
        <v>0</v>
      </c>
      <c r="M523" s="30">
        <f t="shared" ref="M523:M524" si="531">SUM(M524)</f>
        <v>0</v>
      </c>
      <c r="N523" s="30">
        <f t="shared" ref="N523:O524" si="532">SUM(N524)</f>
        <v>0</v>
      </c>
      <c r="O523" s="30">
        <f t="shared" si="532"/>
        <v>0</v>
      </c>
      <c r="P523" s="30">
        <f t="shared" si="477"/>
        <v>0</v>
      </c>
      <c r="Q523" s="30" t="str">
        <f t="shared" si="478"/>
        <v>-</v>
      </c>
      <c r="R523" s="93"/>
      <c r="S523" s="93"/>
      <c r="T523" s="93"/>
      <c r="U523" s="93"/>
      <c r="V523" s="93"/>
      <c r="W523" s="93"/>
      <c r="X523" s="93"/>
      <c r="Y523" s="93"/>
    </row>
    <row r="524" spans="1:25" ht="15" customHeight="1" x14ac:dyDescent="0.25">
      <c r="A524" s="63" t="s">
        <v>238</v>
      </c>
      <c r="B524" s="63" t="s">
        <v>81</v>
      </c>
      <c r="C524" s="63" t="s">
        <v>13</v>
      </c>
      <c r="D524" s="63" t="s">
        <v>288</v>
      </c>
      <c r="E524" s="65" t="s">
        <v>57</v>
      </c>
      <c r="F524" s="65" t="s">
        <v>1</v>
      </c>
      <c r="G524" s="65" t="s">
        <v>1</v>
      </c>
      <c r="H524" s="65" t="s">
        <v>58</v>
      </c>
      <c r="I524" s="31">
        <f t="shared" si="530"/>
        <v>0</v>
      </c>
      <c r="J524" s="31">
        <f t="shared" si="530"/>
        <v>0</v>
      </c>
      <c r="K524" s="31">
        <f t="shared" si="530"/>
        <v>0</v>
      </c>
      <c r="L524" s="31">
        <f t="shared" si="474"/>
        <v>0</v>
      </c>
      <c r="M524" s="31">
        <f t="shared" si="531"/>
        <v>0</v>
      </c>
      <c r="N524" s="31">
        <f t="shared" si="532"/>
        <v>0</v>
      </c>
      <c r="O524" s="31">
        <f t="shared" si="532"/>
        <v>0</v>
      </c>
      <c r="P524" s="31">
        <f t="shared" si="477"/>
        <v>0</v>
      </c>
      <c r="Q524" s="31" t="str">
        <f t="shared" si="478"/>
        <v>-</v>
      </c>
      <c r="R524" s="94"/>
      <c r="S524" s="94"/>
      <c r="T524" s="94"/>
      <c r="U524" s="94"/>
      <c r="V524" s="94"/>
      <c r="W524" s="94"/>
      <c r="X524" s="94"/>
      <c r="Y524" s="94"/>
    </row>
    <row r="525" spans="1:25" ht="15" customHeight="1" x14ac:dyDescent="0.25">
      <c r="A525" s="64" t="s">
        <v>238</v>
      </c>
      <c r="B525" s="64" t="s">
        <v>81</v>
      </c>
      <c r="C525" s="64" t="s">
        <v>13</v>
      </c>
      <c r="D525" s="64" t="s">
        <v>288</v>
      </c>
      <c r="E525" s="20" t="s">
        <v>68</v>
      </c>
      <c r="F525" s="64"/>
      <c r="G525" s="53" t="s">
        <v>290</v>
      </c>
      <c r="H525" s="53" t="s">
        <v>67</v>
      </c>
      <c r="I525" s="26">
        <v>0</v>
      </c>
      <c r="J525" s="26">
        <v>0</v>
      </c>
      <c r="K525" s="26">
        <v>0</v>
      </c>
      <c r="L525" s="26">
        <f t="shared" si="474"/>
        <v>0</v>
      </c>
      <c r="M525" s="26"/>
      <c r="N525" s="26"/>
      <c r="O525" s="26"/>
      <c r="P525" s="26">
        <f t="shared" si="477"/>
        <v>0</v>
      </c>
      <c r="Q525" s="26" t="str">
        <f t="shared" si="478"/>
        <v>-</v>
      </c>
      <c r="R525" s="90"/>
      <c r="S525" s="90"/>
      <c r="T525" s="90"/>
      <c r="U525" s="90"/>
      <c r="V525" s="90"/>
      <c r="W525" s="90"/>
      <c r="X525" s="90"/>
      <c r="Y525" s="90"/>
    </row>
    <row r="526" spans="1:25" ht="22.5" customHeight="1" x14ac:dyDescent="0.25">
      <c r="A526" s="63" t="s">
        <v>1</v>
      </c>
      <c r="B526" s="63" t="s">
        <v>1</v>
      </c>
      <c r="C526" s="63" t="s">
        <v>1</v>
      </c>
      <c r="D526" s="65" t="s">
        <v>1</v>
      </c>
      <c r="E526" s="65" t="s">
        <v>1</v>
      </c>
      <c r="F526" s="65" t="s">
        <v>1</v>
      </c>
      <c r="G526" s="65" t="s">
        <v>1</v>
      </c>
      <c r="H526" s="66" t="s">
        <v>69</v>
      </c>
      <c r="I526" s="30">
        <f t="shared" ref="I526:K526" si="533">SUM(I527)</f>
        <v>65000</v>
      </c>
      <c r="J526" s="30">
        <f t="shared" si="533"/>
        <v>65000</v>
      </c>
      <c r="K526" s="30">
        <f t="shared" si="533"/>
        <v>44000</v>
      </c>
      <c r="L526" s="30">
        <f t="shared" si="474"/>
        <v>20000</v>
      </c>
      <c r="M526" s="30">
        <f t="shared" ref="M526" si="534">SUM(M527)</f>
        <v>20000</v>
      </c>
      <c r="N526" s="30">
        <f t="shared" ref="N526:O526" si="535">SUM(N527)</f>
        <v>0</v>
      </c>
      <c r="O526" s="30">
        <f t="shared" si="535"/>
        <v>0</v>
      </c>
      <c r="P526" s="30">
        <f t="shared" si="477"/>
        <v>64000</v>
      </c>
      <c r="Q526" s="30">
        <f t="shared" si="478"/>
        <v>98.461538461538467</v>
      </c>
      <c r="R526" s="93"/>
      <c r="S526" s="93"/>
      <c r="T526" s="93"/>
      <c r="U526" s="93"/>
      <c r="V526" s="93"/>
      <c r="W526" s="93"/>
      <c r="X526" s="93"/>
      <c r="Y526" s="93"/>
    </row>
    <row r="527" spans="1:25" ht="15" customHeight="1" x14ac:dyDescent="0.25">
      <c r="A527" s="63" t="s">
        <v>238</v>
      </c>
      <c r="B527" s="63" t="s">
        <v>81</v>
      </c>
      <c r="C527" s="63" t="s">
        <v>13</v>
      </c>
      <c r="D527" s="63" t="s">
        <v>288</v>
      </c>
      <c r="E527" s="65" t="s">
        <v>70</v>
      </c>
      <c r="F527" s="65" t="s">
        <v>1</v>
      </c>
      <c r="G527" s="65" t="s">
        <v>1</v>
      </c>
      <c r="H527" s="65" t="s">
        <v>71</v>
      </c>
      <c r="I527" s="31">
        <f t="shared" ref="I527:K527" si="536">SUM(I528:I529)</f>
        <v>65000</v>
      </c>
      <c r="J527" s="31">
        <f t="shared" si="536"/>
        <v>65000</v>
      </c>
      <c r="K527" s="31">
        <f t="shared" si="536"/>
        <v>44000</v>
      </c>
      <c r="L527" s="31">
        <f t="shared" si="474"/>
        <v>20000</v>
      </c>
      <c r="M527" s="31">
        <f t="shared" ref="M527" si="537">SUM(M528:M529)</f>
        <v>20000</v>
      </c>
      <c r="N527" s="31">
        <f t="shared" ref="N527:O527" si="538">SUM(N528:N529)</f>
        <v>0</v>
      </c>
      <c r="O527" s="31">
        <f t="shared" si="538"/>
        <v>0</v>
      </c>
      <c r="P527" s="31">
        <f t="shared" si="477"/>
        <v>64000</v>
      </c>
      <c r="Q527" s="31">
        <f t="shared" si="478"/>
        <v>98.461538461538467</v>
      </c>
      <c r="R527" s="94"/>
      <c r="S527" s="94"/>
      <c r="T527" s="94"/>
      <c r="U527" s="94"/>
      <c r="V527" s="94"/>
      <c r="W527" s="94"/>
      <c r="X527" s="94"/>
      <c r="Y527" s="94"/>
    </row>
    <row r="528" spans="1:25" ht="15" customHeight="1" x14ac:dyDescent="0.25">
      <c r="A528" s="64" t="s">
        <v>238</v>
      </c>
      <c r="B528" s="64" t="s">
        <v>81</v>
      </c>
      <c r="C528" s="64" t="s">
        <v>13</v>
      </c>
      <c r="D528" s="64" t="s">
        <v>288</v>
      </c>
      <c r="E528" s="20" t="s">
        <v>74</v>
      </c>
      <c r="F528" s="64"/>
      <c r="G528" s="53" t="s">
        <v>290</v>
      </c>
      <c r="H528" s="53" t="s">
        <v>73</v>
      </c>
      <c r="I528" s="26">
        <v>64000</v>
      </c>
      <c r="J528" s="26">
        <v>64000</v>
      </c>
      <c r="K528" s="26">
        <v>44000</v>
      </c>
      <c r="L528" s="26">
        <f t="shared" ref="L528:L591" si="539">SUM(M528:O528)</f>
        <v>20000</v>
      </c>
      <c r="M528" s="26">
        <v>20000</v>
      </c>
      <c r="N528" s="26">
        <v>0</v>
      </c>
      <c r="O528" s="26">
        <v>0</v>
      </c>
      <c r="P528" s="26">
        <f t="shared" ref="P528:P591" si="540">K528+L528</f>
        <v>64000</v>
      </c>
      <c r="Q528" s="26">
        <f t="shared" ref="Q528:Q591" si="541">IF(J528=0,"-",P528/J528*100)</f>
        <v>100</v>
      </c>
      <c r="R528" s="90"/>
      <c r="S528" s="90"/>
      <c r="T528" s="90"/>
      <c r="U528" s="90"/>
      <c r="V528" s="90"/>
      <c r="W528" s="90"/>
      <c r="X528" s="90"/>
      <c r="Y528" s="90"/>
    </row>
    <row r="529" spans="1:25" ht="15" customHeight="1" x14ac:dyDescent="0.25">
      <c r="A529" s="64" t="s">
        <v>238</v>
      </c>
      <c r="B529" s="64" t="s">
        <v>81</v>
      </c>
      <c r="C529" s="64" t="s">
        <v>13</v>
      </c>
      <c r="D529" s="64" t="s">
        <v>288</v>
      </c>
      <c r="E529" s="20" t="s">
        <v>323</v>
      </c>
      <c r="F529" s="64"/>
      <c r="G529" s="53" t="s">
        <v>290</v>
      </c>
      <c r="H529" s="53" t="s">
        <v>322</v>
      </c>
      <c r="I529" s="26">
        <v>1000</v>
      </c>
      <c r="J529" s="26">
        <v>1000</v>
      </c>
      <c r="K529" s="26">
        <v>0</v>
      </c>
      <c r="L529" s="26">
        <f t="shared" si="539"/>
        <v>0</v>
      </c>
      <c r="M529" s="26">
        <v>0</v>
      </c>
      <c r="N529" s="26">
        <v>0</v>
      </c>
      <c r="O529" s="26">
        <v>0</v>
      </c>
      <c r="P529" s="26">
        <f t="shared" si="540"/>
        <v>0</v>
      </c>
      <c r="Q529" s="26">
        <f t="shared" si="541"/>
        <v>0</v>
      </c>
      <c r="R529" s="90"/>
      <c r="S529" s="90"/>
      <c r="T529" s="90"/>
      <c r="U529" s="90"/>
      <c r="V529" s="90"/>
      <c r="W529" s="90"/>
      <c r="X529" s="90"/>
      <c r="Y529" s="90"/>
    </row>
    <row r="530" spans="1:25" ht="15" customHeight="1" x14ac:dyDescent="0.25">
      <c r="A530" s="53" t="s">
        <v>1</v>
      </c>
      <c r="B530" s="53" t="s">
        <v>1</v>
      </c>
      <c r="C530" s="53" t="s">
        <v>1</v>
      </c>
      <c r="D530" s="53" t="s">
        <v>1</v>
      </c>
      <c r="E530" s="53" t="s">
        <v>1</v>
      </c>
      <c r="F530" s="53" t="s">
        <v>1</v>
      </c>
      <c r="G530" s="53" t="s">
        <v>1</v>
      </c>
      <c r="H530" s="66" t="s">
        <v>324</v>
      </c>
      <c r="I530" s="30">
        <f t="shared" ref="I530:K530" si="542">SUM(I497,I523,I526)</f>
        <v>8905308</v>
      </c>
      <c r="J530" s="30">
        <f t="shared" si="542"/>
        <v>8704857</v>
      </c>
      <c r="K530" s="30">
        <f t="shared" si="542"/>
        <v>4358804</v>
      </c>
      <c r="L530" s="30">
        <f t="shared" si="539"/>
        <v>2062956</v>
      </c>
      <c r="M530" s="30">
        <f t="shared" ref="M530" si="543">SUM(M497,M523,M526)</f>
        <v>718200</v>
      </c>
      <c r="N530" s="30">
        <f t="shared" ref="N530:O530" si="544">SUM(N497,N523,N526)</f>
        <v>673556</v>
      </c>
      <c r="O530" s="30">
        <f t="shared" si="544"/>
        <v>671200</v>
      </c>
      <c r="P530" s="30">
        <f t="shared" si="540"/>
        <v>6421760</v>
      </c>
      <c r="Q530" s="30">
        <f t="shared" si="541"/>
        <v>73.77214812374288</v>
      </c>
      <c r="R530" s="93"/>
      <c r="S530" s="93"/>
      <c r="T530" s="93"/>
      <c r="U530" s="93"/>
      <c r="V530" s="93"/>
      <c r="W530" s="93"/>
      <c r="X530" s="93"/>
      <c r="Y530" s="93"/>
    </row>
    <row r="531" spans="1:25" ht="15" customHeight="1" thickBot="1" x14ac:dyDescent="0.3">
      <c r="A531" s="53" t="s">
        <v>1</v>
      </c>
      <c r="B531" s="53" t="s">
        <v>1</v>
      </c>
      <c r="C531" s="53" t="s">
        <v>1</v>
      </c>
      <c r="D531" s="53" t="s">
        <v>1</v>
      </c>
      <c r="E531" s="53" t="s">
        <v>1</v>
      </c>
      <c r="F531" s="53" t="s">
        <v>1</v>
      </c>
      <c r="G531" s="53" t="s">
        <v>1</v>
      </c>
      <c r="H531" s="65" t="s">
        <v>76</v>
      </c>
      <c r="I531" s="31"/>
      <c r="J531" s="31"/>
      <c r="K531" s="31">
        <v>0</v>
      </c>
      <c r="L531" s="31"/>
      <c r="M531" s="31"/>
      <c r="N531" s="31"/>
      <c r="O531" s="31"/>
      <c r="P531" s="31"/>
      <c r="Q531" s="31"/>
      <c r="R531" s="94"/>
      <c r="S531" s="94"/>
      <c r="T531" s="94"/>
      <c r="U531" s="94"/>
      <c r="V531" s="94"/>
      <c r="W531" s="94"/>
      <c r="X531" s="94"/>
      <c r="Y531" s="94"/>
    </row>
    <row r="532" spans="1:25" ht="47.25" customHeight="1" thickBot="1" x14ac:dyDescent="0.3">
      <c r="A532" s="110" t="s">
        <v>1</v>
      </c>
      <c r="B532" s="110" t="s">
        <v>1</v>
      </c>
      <c r="C532" s="110" t="s">
        <v>1</v>
      </c>
      <c r="D532" s="110" t="s">
        <v>1</v>
      </c>
      <c r="E532" s="110" t="s">
        <v>1</v>
      </c>
      <c r="F532" s="110" t="s">
        <v>1</v>
      </c>
      <c r="G532" s="110" t="s">
        <v>1</v>
      </c>
      <c r="H532" s="28" t="s">
        <v>77</v>
      </c>
      <c r="I532" s="109" t="s">
        <v>3984</v>
      </c>
      <c r="J532" s="109" t="s">
        <v>11</v>
      </c>
      <c r="K532" s="109" t="s">
        <v>3989</v>
      </c>
      <c r="L532" s="109" t="s">
        <v>3985</v>
      </c>
      <c r="M532" s="109" t="s">
        <v>4027</v>
      </c>
      <c r="N532" s="109" t="s">
        <v>3988</v>
      </c>
      <c r="O532" s="109" t="s">
        <v>3986</v>
      </c>
      <c r="P532" s="109" t="s">
        <v>3987</v>
      </c>
      <c r="Q532" s="109" t="s">
        <v>3695</v>
      </c>
      <c r="R532" s="91"/>
      <c r="S532" s="91"/>
      <c r="T532" s="91"/>
      <c r="U532" s="91"/>
      <c r="V532" s="91"/>
      <c r="W532" s="91"/>
      <c r="X532" s="91"/>
      <c r="Y532" s="91"/>
    </row>
    <row r="533" spans="1:25" ht="15" customHeight="1" x14ac:dyDescent="0.25">
      <c r="A533" s="111"/>
      <c r="B533" s="111"/>
      <c r="C533" s="111"/>
      <c r="D533" s="111"/>
      <c r="E533" s="111"/>
      <c r="F533" s="111"/>
      <c r="G533" s="111"/>
      <c r="H533" s="67" t="s">
        <v>1</v>
      </c>
      <c r="I533" s="29">
        <v>1</v>
      </c>
      <c r="J533" s="29">
        <v>2</v>
      </c>
      <c r="K533" s="29">
        <v>3</v>
      </c>
      <c r="L533" s="29" t="s">
        <v>3478</v>
      </c>
      <c r="M533" s="29">
        <v>5</v>
      </c>
      <c r="N533" s="29">
        <v>6</v>
      </c>
      <c r="O533" s="29">
        <v>7</v>
      </c>
      <c r="P533" s="29" t="s">
        <v>3696</v>
      </c>
      <c r="Q533" s="29">
        <v>9</v>
      </c>
      <c r="R533" s="92"/>
      <c r="S533" s="92"/>
      <c r="T533" s="92"/>
      <c r="U533" s="92"/>
      <c r="V533" s="92"/>
      <c r="W533" s="92"/>
      <c r="X533" s="92"/>
      <c r="Y533" s="92"/>
    </row>
    <row r="534" spans="1:25" ht="15" customHeight="1" x14ac:dyDescent="0.25">
      <c r="A534" s="111"/>
      <c r="B534" s="111"/>
      <c r="C534" s="111"/>
      <c r="D534" s="111"/>
      <c r="E534" s="111"/>
      <c r="F534" s="111"/>
      <c r="G534" s="111"/>
      <c r="H534" s="68" t="s">
        <v>325</v>
      </c>
      <c r="I534" s="32">
        <f t="shared" ref="I534:K534" si="545">SUM(I530)</f>
        <v>8905308</v>
      </c>
      <c r="J534" s="32">
        <f t="shared" si="545"/>
        <v>8704857</v>
      </c>
      <c r="K534" s="32">
        <f t="shared" si="545"/>
        <v>4358804</v>
      </c>
      <c r="L534" s="32">
        <f t="shared" si="539"/>
        <v>2062956</v>
      </c>
      <c r="M534" s="32">
        <f t="shared" ref="M534" si="546">SUM(M530)</f>
        <v>718200</v>
      </c>
      <c r="N534" s="32">
        <f t="shared" ref="N534:O534" si="547">SUM(N530)</f>
        <v>673556</v>
      </c>
      <c r="O534" s="32">
        <f t="shared" si="547"/>
        <v>671200</v>
      </c>
      <c r="P534" s="32">
        <f t="shared" si="540"/>
        <v>6421760</v>
      </c>
      <c r="Q534" s="32">
        <f t="shared" si="541"/>
        <v>73.77214812374288</v>
      </c>
      <c r="R534" s="90"/>
      <c r="S534" s="90"/>
      <c r="T534" s="90"/>
      <c r="U534" s="90"/>
      <c r="V534" s="90"/>
      <c r="W534" s="90"/>
      <c r="X534" s="90"/>
      <c r="Y534" s="90"/>
    </row>
    <row r="535" spans="1:25" ht="15" customHeight="1" thickBot="1" x14ac:dyDescent="0.3">
      <c r="A535" s="111"/>
      <c r="B535" s="111"/>
      <c r="C535" s="111"/>
      <c r="D535" s="111"/>
      <c r="E535" s="111"/>
      <c r="F535" s="111"/>
      <c r="G535" s="111"/>
      <c r="H535" s="69" t="s">
        <v>79</v>
      </c>
      <c r="I535" s="32">
        <f t="shared" ref="I535:K535" si="548">SUM(I534)</f>
        <v>8905308</v>
      </c>
      <c r="J535" s="32">
        <f t="shared" si="548"/>
        <v>8704857</v>
      </c>
      <c r="K535" s="32">
        <f t="shared" si="548"/>
        <v>4358804</v>
      </c>
      <c r="L535" s="32">
        <f t="shared" si="539"/>
        <v>2062956</v>
      </c>
      <c r="M535" s="32">
        <f t="shared" ref="M535" si="549">SUM(M534)</f>
        <v>718200</v>
      </c>
      <c r="N535" s="32">
        <f t="shared" ref="N535:O535" si="550">SUM(N534)</f>
        <v>673556</v>
      </c>
      <c r="O535" s="32">
        <f t="shared" si="550"/>
        <v>671200</v>
      </c>
      <c r="P535" s="32">
        <f t="shared" si="540"/>
        <v>6421760</v>
      </c>
      <c r="Q535" s="32">
        <f t="shared" si="541"/>
        <v>73.77214812374288</v>
      </c>
      <c r="R535" s="90"/>
      <c r="S535" s="90"/>
      <c r="T535" s="90"/>
      <c r="U535" s="90"/>
      <c r="V535" s="90"/>
      <c r="W535" s="90"/>
      <c r="X535" s="90"/>
      <c r="Y535" s="90"/>
    </row>
    <row r="536" spans="1:25" ht="45.75" customHeight="1" thickBot="1" x14ac:dyDescent="0.3">
      <c r="A536" s="28" t="s">
        <v>4</v>
      </c>
      <c r="B536" s="28" t="s">
        <v>5</v>
      </c>
      <c r="C536" s="28" t="s">
        <v>6</v>
      </c>
      <c r="D536" s="57" t="s">
        <v>1</v>
      </c>
      <c r="E536" s="28" t="s">
        <v>7</v>
      </c>
      <c r="F536" s="28" t="s">
        <v>8</v>
      </c>
      <c r="G536" s="28" t="s">
        <v>9</v>
      </c>
      <c r="H536" s="28" t="s">
        <v>10</v>
      </c>
      <c r="I536" s="109" t="s">
        <v>3984</v>
      </c>
      <c r="J536" s="109" t="s">
        <v>11</v>
      </c>
      <c r="K536" s="109" t="s">
        <v>3989</v>
      </c>
      <c r="L536" s="109" t="s">
        <v>3985</v>
      </c>
      <c r="M536" s="109" t="s">
        <v>4027</v>
      </c>
      <c r="N536" s="109" t="s">
        <v>3988</v>
      </c>
      <c r="O536" s="109" t="s">
        <v>3986</v>
      </c>
      <c r="P536" s="109" t="s">
        <v>3987</v>
      </c>
      <c r="Q536" s="109" t="s">
        <v>3695</v>
      </c>
      <c r="R536" s="91"/>
      <c r="S536" s="91"/>
      <c r="T536" s="91"/>
      <c r="U536" s="91"/>
      <c r="V536" s="91"/>
      <c r="W536" s="91"/>
      <c r="X536" s="91"/>
      <c r="Y536" s="91"/>
    </row>
    <row r="537" spans="1:25" ht="15" customHeight="1" x14ac:dyDescent="0.25">
      <c r="A537" s="58" t="s">
        <v>1</v>
      </c>
      <c r="B537" s="58" t="s">
        <v>1</v>
      </c>
      <c r="C537" s="58" t="s">
        <v>1</v>
      </c>
      <c r="D537" s="59" t="s">
        <v>1</v>
      </c>
      <c r="E537" s="59" t="s">
        <v>1</v>
      </c>
      <c r="F537" s="60" t="s">
        <v>1</v>
      </c>
      <c r="G537" s="61" t="s">
        <v>1</v>
      </c>
      <c r="H537" s="62" t="s">
        <v>1</v>
      </c>
      <c r="I537" s="29">
        <v>1</v>
      </c>
      <c r="J537" s="29">
        <v>2</v>
      </c>
      <c r="K537" s="29">
        <v>3</v>
      </c>
      <c r="L537" s="29" t="s">
        <v>3478</v>
      </c>
      <c r="M537" s="29">
        <v>5</v>
      </c>
      <c r="N537" s="29">
        <v>6</v>
      </c>
      <c r="O537" s="29">
        <v>7</v>
      </c>
      <c r="P537" s="29" t="s">
        <v>3696</v>
      </c>
      <c r="Q537" s="29">
        <v>9</v>
      </c>
      <c r="R537" s="92"/>
      <c r="S537" s="92"/>
      <c r="T537" s="92"/>
      <c r="U537" s="92"/>
      <c r="V537" s="92"/>
      <c r="W537" s="92"/>
      <c r="X537" s="92"/>
      <c r="Y537" s="92"/>
    </row>
    <row r="538" spans="1:25" ht="15" customHeight="1" x14ac:dyDescent="0.25">
      <c r="A538" s="63" t="s">
        <v>238</v>
      </c>
      <c r="B538" s="63" t="s">
        <v>81</v>
      </c>
      <c r="C538" s="64" t="s">
        <v>326</v>
      </c>
      <c r="D538" s="64" t="s">
        <v>327</v>
      </c>
      <c r="E538" s="65" t="s">
        <v>1</v>
      </c>
      <c r="F538" s="65" t="s">
        <v>1</v>
      </c>
      <c r="G538" s="65" t="s">
        <v>1</v>
      </c>
      <c r="H538" s="65" t="s">
        <v>328</v>
      </c>
      <c r="I538" s="26">
        <v>0</v>
      </c>
      <c r="J538" s="26" t="s">
        <v>1</v>
      </c>
      <c r="K538" s="26">
        <v>0</v>
      </c>
      <c r="L538" s="26"/>
      <c r="M538" s="26"/>
      <c r="N538" s="26"/>
      <c r="O538" s="26"/>
      <c r="P538" s="26"/>
      <c r="Q538" s="26"/>
      <c r="R538" s="90"/>
      <c r="S538" s="90"/>
      <c r="T538" s="90"/>
      <c r="U538" s="90"/>
      <c r="V538" s="90"/>
      <c r="W538" s="90"/>
      <c r="X538" s="90"/>
      <c r="Y538" s="90"/>
    </row>
    <row r="539" spans="1:25" ht="16.5" customHeight="1" x14ac:dyDescent="0.25">
      <c r="A539" s="63" t="s">
        <v>1</v>
      </c>
      <c r="B539" s="63" t="s">
        <v>1</v>
      </c>
      <c r="C539" s="63" t="s">
        <v>1</v>
      </c>
      <c r="D539" s="65" t="s">
        <v>1</v>
      </c>
      <c r="E539" s="65" t="s">
        <v>1</v>
      </c>
      <c r="F539" s="65" t="s">
        <v>1</v>
      </c>
      <c r="G539" s="65" t="s">
        <v>1</v>
      </c>
      <c r="H539" s="66" t="s">
        <v>15</v>
      </c>
      <c r="I539" s="30">
        <f t="shared" ref="I539:K539" si="551">SUM(I540,I548,I550)</f>
        <v>20877259</v>
      </c>
      <c r="J539" s="30">
        <f t="shared" si="551"/>
        <v>20863259</v>
      </c>
      <c r="K539" s="30">
        <f t="shared" si="551"/>
        <v>10888150</v>
      </c>
      <c r="L539" s="30">
        <f t="shared" si="539"/>
        <v>5202878</v>
      </c>
      <c r="M539" s="30">
        <f t="shared" ref="M539" si="552">SUM(M540,M548,M550)</f>
        <v>1734978</v>
      </c>
      <c r="N539" s="30">
        <f t="shared" ref="N539:O539" si="553">SUM(N540,N548,N550)</f>
        <v>1722950</v>
      </c>
      <c r="O539" s="30">
        <f t="shared" si="553"/>
        <v>1744950</v>
      </c>
      <c r="P539" s="30">
        <f t="shared" si="540"/>
        <v>16091028</v>
      </c>
      <c r="Q539" s="30">
        <f t="shared" si="541"/>
        <v>77.126147933072204</v>
      </c>
      <c r="R539" s="93"/>
      <c r="S539" s="93"/>
      <c r="T539" s="93"/>
      <c r="U539" s="93"/>
      <c r="V539" s="93"/>
      <c r="W539" s="93"/>
      <c r="X539" s="93"/>
      <c r="Y539" s="93"/>
    </row>
    <row r="540" spans="1:25" ht="15" customHeight="1" x14ac:dyDescent="0.25">
      <c r="A540" s="63" t="s">
        <v>238</v>
      </c>
      <c r="B540" s="63" t="s">
        <v>81</v>
      </c>
      <c r="C540" s="63" t="s">
        <v>326</v>
      </c>
      <c r="D540" s="63" t="s">
        <v>327</v>
      </c>
      <c r="E540" s="65" t="s">
        <v>16</v>
      </c>
      <c r="F540" s="65" t="s">
        <v>1</v>
      </c>
      <c r="G540" s="65" t="s">
        <v>1</v>
      </c>
      <c r="H540" s="65" t="s">
        <v>17</v>
      </c>
      <c r="I540" s="31">
        <f t="shared" ref="I540:K540" si="554">SUM(I541:I542)</f>
        <v>15389032</v>
      </c>
      <c r="J540" s="31">
        <f t="shared" si="554"/>
        <v>15389032</v>
      </c>
      <c r="K540" s="31">
        <f t="shared" si="554"/>
        <v>7972529</v>
      </c>
      <c r="L540" s="31">
        <f t="shared" si="539"/>
        <v>3721228</v>
      </c>
      <c r="M540" s="31">
        <f t="shared" ref="M540" si="555">SUM(M541:M542)</f>
        <v>1236828</v>
      </c>
      <c r="N540" s="31">
        <f t="shared" ref="N540:O540" si="556">SUM(N541:N542)</f>
        <v>1236200</v>
      </c>
      <c r="O540" s="31">
        <f t="shared" si="556"/>
        <v>1248200</v>
      </c>
      <c r="P540" s="31">
        <f t="shared" si="540"/>
        <v>11693757</v>
      </c>
      <c r="Q540" s="31">
        <f t="shared" si="541"/>
        <v>75.987605978075806</v>
      </c>
      <c r="R540" s="94"/>
      <c r="S540" s="94"/>
      <c r="T540" s="94"/>
      <c r="U540" s="94"/>
      <c r="V540" s="94"/>
      <c r="W540" s="94"/>
      <c r="X540" s="94"/>
      <c r="Y540" s="94"/>
    </row>
    <row r="541" spans="1:25" ht="15" customHeight="1" x14ac:dyDescent="0.25">
      <c r="A541" s="64" t="s">
        <v>238</v>
      </c>
      <c r="B541" s="64" t="s">
        <v>81</v>
      </c>
      <c r="C541" s="64" t="s">
        <v>326</v>
      </c>
      <c r="D541" s="64" t="s">
        <v>327</v>
      </c>
      <c r="E541" s="20" t="s">
        <v>19</v>
      </c>
      <c r="F541" s="64"/>
      <c r="G541" s="53" t="s">
        <v>290</v>
      </c>
      <c r="H541" s="53" t="s">
        <v>18</v>
      </c>
      <c r="I541" s="26">
        <v>13598462</v>
      </c>
      <c r="J541" s="26">
        <v>13598462</v>
      </c>
      <c r="K541" s="26">
        <v>6799200</v>
      </c>
      <c r="L541" s="26">
        <f t="shared" si="539"/>
        <v>3399600</v>
      </c>
      <c r="M541" s="26">
        <v>1133200</v>
      </c>
      <c r="N541" s="26">
        <v>1133200</v>
      </c>
      <c r="O541" s="26">
        <v>1133200</v>
      </c>
      <c r="P541" s="26">
        <f t="shared" si="540"/>
        <v>10198800</v>
      </c>
      <c r="Q541" s="26">
        <f t="shared" si="541"/>
        <v>74.999658049564715</v>
      </c>
      <c r="R541" s="90"/>
      <c r="S541" s="90"/>
      <c r="T541" s="90"/>
      <c r="U541" s="90"/>
      <c r="V541" s="90"/>
      <c r="W541" s="90"/>
      <c r="X541" s="90"/>
      <c r="Y541" s="90"/>
    </row>
    <row r="542" spans="1:25" ht="15" customHeight="1" x14ac:dyDescent="0.25">
      <c r="A542" s="63" t="s">
        <v>238</v>
      </c>
      <c r="B542" s="63" t="s">
        <v>81</v>
      </c>
      <c r="C542" s="63" t="s">
        <v>326</v>
      </c>
      <c r="D542" s="63" t="s">
        <v>327</v>
      </c>
      <c r="E542" s="63" t="s">
        <v>21</v>
      </c>
      <c r="F542" s="64" t="s">
        <v>1</v>
      </c>
      <c r="G542" s="53" t="s">
        <v>1</v>
      </c>
      <c r="H542" s="65" t="s">
        <v>22</v>
      </c>
      <c r="I542" s="31">
        <f t="shared" ref="I542:K542" si="557">SUM(I543:I547)</f>
        <v>1790570</v>
      </c>
      <c r="J542" s="31">
        <f t="shared" si="557"/>
        <v>1790570</v>
      </c>
      <c r="K542" s="31">
        <f t="shared" si="557"/>
        <v>1173329</v>
      </c>
      <c r="L542" s="31">
        <f t="shared" si="539"/>
        <v>321628</v>
      </c>
      <c r="M542" s="31">
        <f t="shared" ref="M542" si="558">SUM(M543:M547)</f>
        <v>103628</v>
      </c>
      <c r="N542" s="31">
        <f t="shared" ref="N542:O542" si="559">SUM(N543:N547)</f>
        <v>103000</v>
      </c>
      <c r="O542" s="31">
        <f t="shared" si="559"/>
        <v>115000</v>
      </c>
      <c r="P542" s="31">
        <f t="shared" si="540"/>
        <v>1494957</v>
      </c>
      <c r="Q542" s="31">
        <f t="shared" si="541"/>
        <v>83.490564457128187</v>
      </c>
      <c r="R542" s="94"/>
      <c r="S542" s="94"/>
      <c r="T542" s="94"/>
      <c r="U542" s="94"/>
      <c r="V542" s="94"/>
      <c r="W542" s="94"/>
      <c r="X542" s="94"/>
      <c r="Y542" s="94"/>
    </row>
    <row r="543" spans="1:25" ht="15" customHeight="1" x14ac:dyDescent="0.25">
      <c r="A543" s="64" t="s">
        <v>238</v>
      </c>
      <c r="B543" s="64" t="s">
        <v>81</v>
      </c>
      <c r="C543" s="64" t="s">
        <v>326</v>
      </c>
      <c r="D543" s="64" t="s">
        <v>327</v>
      </c>
      <c r="E543" s="20" t="s">
        <v>23</v>
      </c>
      <c r="F543" s="64" t="s">
        <v>329</v>
      </c>
      <c r="G543" s="53" t="s">
        <v>290</v>
      </c>
      <c r="H543" s="53" t="s">
        <v>85</v>
      </c>
      <c r="I543" s="26">
        <v>385000</v>
      </c>
      <c r="J543" s="26">
        <v>385000</v>
      </c>
      <c r="K543" s="26">
        <v>230000</v>
      </c>
      <c r="L543" s="26">
        <f t="shared" si="539"/>
        <v>99000</v>
      </c>
      <c r="M543" s="26">
        <v>33000</v>
      </c>
      <c r="N543" s="26">
        <v>33000</v>
      </c>
      <c r="O543" s="26">
        <v>33000</v>
      </c>
      <c r="P543" s="26">
        <f t="shared" si="540"/>
        <v>329000</v>
      </c>
      <c r="Q543" s="26">
        <f t="shared" si="541"/>
        <v>85.454545454545453</v>
      </c>
      <c r="R543" s="90"/>
      <c r="S543" s="90"/>
      <c r="T543" s="90"/>
      <c r="U543" s="90"/>
      <c r="V543" s="90"/>
      <c r="W543" s="90"/>
      <c r="X543" s="90"/>
      <c r="Y543" s="90"/>
    </row>
    <row r="544" spans="1:25" ht="15" customHeight="1" x14ac:dyDescent="0.25">
      <c r="A544" s="64" t="s">
        <v>238</v>
      </c>
      <c r="B544" s="64" t="s">
        <v>81</v>
      </c>
      <c r="C544" s="64" t="s">
        <v>326</v>
      </c>
      <c r="D544" s="64" t="s">
        <v>327</v>
      </c>
      <c r="E544" s="20" t="s">
        <v>23</v>
      </c>
      <c r="F544" s="64" t="s">
        <v>330</v>
      </c>
      <c r="G544" s="53" t="s">
        <v>290</v>
      </c>
      <c r="H544" s="53" t="s">
        <v>25</v>
      </c>
      <c r="I544" s="26">
        <v>905130</v>
      </c>
      <c r="J544" s="26">
        <v>905130</v>
      </c>
      <c r="K544" s="26">
        <v>516000</v>
      </c>
      <c r="L544" s="26">
        <f t="shared" si="539"/>
        <v>217000</v>
      </c>
      <c r="M544" s="26">
        <v>65000</v>
      </c>
      <c r="N544" s="26">
        <v>70000</v>
      </c>
      <c r="O544" s="26">
        <v>82000</v>
      </c>
      <c r="P544" s="26">
        <f t="shared" si="540"/>
        <v>733000</v>
      </c>
      <c r="Q544" s="26">
        <f t="shared" si="541"/>
        <v>80.982842243655611</v>
      </c>
      <c r="R544" s="90"/>
      <c r="S544" s="90"/>
      <c r="T544" s="90"/>
      <c r="U544" s="90"/>
      <c r="V544" s="90"/>
      <c r="W544" s="90"/>
      <c r="X544" s="90"/>
      <c r="Y544" s="90"/>
    </row>
    <row r="545" spans="1:25" ht="15" customHeight="1" x14ac:dyDescent="0.25">
      <c r="A545" s="64" t="s">
        <v>238</v>
      </c>
      <c r="B545" s="64" t="s">
        <v>81</v>
      </c>
      <c r="C545" s="64" t="s">
        <v>326</v>
      </c>
      <c r="D545" s="64" t="s">
        <v>327</v>
      </c>
      <c r="E545" s="20" t="s">
        <v>23</v>
      </c>
      <c r="F545" s="64" t="s">
        <v>331</v>
      </c>
      <c r="G545" s="53" t="s">
        <v>290</v>
      </c>
      <c r="H545" s="53" t="s">
        <v>27</v>
      </c>
      <c r="I545" s="26">
        <v>322663</v>
      </c>
      <c r="J545" s="26">
        <v>322663</v>
      </c>
      <c r="K545" s="26">
        <v>318645</v>
      </c>
      <c r="L545" s="26">
        <f t="shared" si="539"/>
        <v>0</v>
      </c>
      <c r="M545" s="26"/>
      <c r="N545" s="26"/>
      <c r="O545" s="26"/>
      <c r="P545" s="26">
        <f t="shared" si="540"/>
        <v>318645</v>
      </c>
      <c r="Q545" s="26">
        <f t="shared" si="541"/>
        <v>98.754737915410189</v>
      </c>
      <c r="R545" s="90"/>
      <c r="S545" s="90"/>
      <c r="T545" s="90"/>
      <c r="U545" s="90"/>
      <c r="V545" s="90"/>
      <c r="W545" s="90"/>
      <c r="X545" s="90"/>
      <c r="Y545" s="90"/>
    </row>
    <row r="546" spans="1:25" ht="15" customHeight="1" x14ac:dyDescent="0.25">
      <c r="A546" s="64" t="s">
        <v>238</v>
      </c>
      <c r="B546" s="64" t="s">
        <v>81</v>
      </c>
      <c r="C546" s="64" t="s">
        <v>326</v>
      </c>
      <c r="D546" s="64" t="s">
        <v>327</v>
      </c>
      <c r="E546" s="20" t="s">
        <v>23</v>
      </c>
      <c r="F546" s="64" t="s">
        <v>332</v>
      </c>
      <c r="G546" s="53" t="s">
        <v>290</v>
      </c>
      <c r="H546" s="53" t="s">
        <v>89</v>
      </c>
      <c r="I546" s="26">
        <v>67777</v>
      </c>
      <c r="J546" s="26">
        <v>67777</v>
      </c>
      <c r="K546" s="26">
        <v>41240</v>
      </c>
      <c r="L546" s="26">
        <f t="shared" si="539"/>
        <v>0</v>
      </c>
      <c r="M546" s="26">
        <v>0</v>
      </c>
      <c r="N546" s="26">
        <v>0</v>
      </c>
      <c r="O546" s="26">
        <v>0</v>
      </c>
      <c r="P546" s="26">
        <f t="shared" si="540"/>
        <v>41240</v>
      </c>
      <c r="Q546" s="26">
        <f t="shared" si="541"/>
        <v>60.84659987901501</v>
      </c>
      <c r="R546" s="90"/>
      <c r="S546" s="90"/>
      <c r="T546" s="90"/>
      <c r="U546" s="90"/>
      <c r="V546" s="90"/>
      <c r="W546" s="90"/>
      <c r="X546" s="90"/>
      <c r="Y546" s="90"/>
    </row>
    <row r="547" spans="1:25" ht="15" customHeight="1" x14ac:dyDescent="0.25">
      <c r="A547" s="64" t="s">
        <v>238</v>
      </c>
      <c r="B547" s="64" t="s">
        <v>81</v>
      </c>
      <c r="C547" s="64" t="s">
        <v>326</v>
      </c>
      <c r="D547" s="64" t="s">
        <v>327</v>
      </c>
      <c r="E547" s="20" t="s">
        <v>23</v>
      </c>
      <c r="F547" s="64" t="s">
        <v>333</v>
      </c>
      <c r="G547" s="53" t="s">
        <v>290</v>
      </c>
      <c r="H547" s="53" t="s">
        <v>29</v>
      </c>
      <c r="I547" s="26">
        <v>110000</v>
      </c>
      <c r="J547" s="26">
        <v>110000</v>
      </c>
      <c r="K547" s="26">
        <v>67444</v>
      </c>
      <c r="L547" s="26">
        <f t="shared" si="539"/>
        <v>5628</v>
      </c>
      <c r="M547" s="26">
        <v>5628</v>
      </c>
      <c r="N547" s="26"/>
      <c r="O547" s="26"/>
      <c r="P547" s="26">
        <f t="shared" si="540"/>
        <v>73072</v>
      </c>
      <c r="Q547" s="26">
        <f t="shared" si="541"/>
        <v>66.429090909090903</v>
      </c>
      <c r="R547" s="90"/>
      <c r="S547" s="90"/>
      <c r="T547" s="90"/>
      <c r="U547" s="90"/>
      <c r="V547" s="90"/>
      <c r="W547" s="90"/>
      <c r="X547" s="90"/>
      <c r="Y547" s="90"/>
    </row>
    <row r="548" spans="1:25" ht="15" customHeight="1" x14ac:dyDescent="0.25">
      <c r="A548" s="63" t="s">
        <v>238</v>
      </c>
      <c r="B548" s="63" t="s">
        <v>81</v>
      </c>
      <c r="C548" s="63" t="s">
        <v>326</v>
      </c>
      <c r="D548" s="63" t="s">
        <v>327</v>
      </c>
      <c r="E548" s="65" t="s">
        <v>30</v>
      </c>
      <c r="F548" s="65" t="s">
        <v>1</v>
      </c>
      <c r="G548" s="65" t="s">
        <v>1</v>
      </c>
      <c r="H548" s="65" t="s">
        <v>31</v>
      </c>
      <c r="I548" s="31">
        <f t="shared" ref="I548:K548" si="560">SUM(I549)</f>
        <v>1427844</v>
      </c>
      <c r="J548" s="31">
        <f t="shared" si="560"/>
        <v>1427844</v>
      </c>
      <c r="K548" s="31">
        <f t="shared" si="560"/>
        <v>725000</v>
      </c>
      <c r="L548" s="31">
        <f t="shared" si="539"/>
        <v>357000</v>
      </c>
      <c r="M548" s="31">
        <f t="shared" ref="M548" si="561">SUM(M549)</f>
        <v>119000</v>
      </c>
      <c r="N548" s="31">
        <f t="shared" ref="N548:O548" si="562">SUM(N549)</f>
        <v>119000</v>
      </c>
      <c r="O548" s="31">
        <f t="shared" si="562"/>
        <v>119000</v>
      </c>
      <c r="P548" s="31">
        <f t="shared" si="540"/>
        <v>1082000</v>
      </c>
      <c r="Q548" s="31">
        <f t="shared" si="541"/>
        <v>75.778586456223508</v>
      </c>
      <c r="R548" s="94"/>
      <c r="S548" s="94"/>
      <c r="T548" s="94"/>
      <c r="U548" s="94"/>
      <c r="V548" s="94"/>
      <c r="W548" s="94"/>
      <c r="X548" s="94"/>
      <c r="Y548" s="94"/>
    </row>
    <row r="549" spans="1:25" ht="15" customHeight="1" x14ac:dyDescent="0.25">
      <c r="A549" s="64" t="s">
        <v>238</v>
      </c>
      <c r="B549" s="64" t="s">
        <v>81</v>
      </c>
      <c r="C549" s="64" t="s">
        <v>326</v>
      </c>
      <c r="D549" s="64" t="s">
        <v>327</v>
      </c>
      <c r="E549" s="20" t="s">
        <v>33</v>
      </c>
      <c r="F549" s="64"/>
      <c r="G549" s="53" t="s">
        <v>290</v>
      </c>
      <c r="H549" s="53" t="s">
        <v>32</v>
      </c>
      <c r="I549" s="26">
        <v>1427844</v>
      </c>
      <c r="J549" s="26">
        <v>1427844</v>
      </c>
      <c r="K549" s="26">
        <v>725000</v>
      </c>
      <c r="L549" s="26">
        <f t="shared" si="539"/>
        <v>357000</v>
      </c>
      <c r="M549" s="26">
        <v>119000</v>
      </c>
      <c r="N549" s="26">
        <v>119000</v>
      </c>
      <c r="O549" s="26">
        <v>119000</v>
      </c>
      <c r="P549" s="26">
        <f t="shared" si="540"/>
        <v>1082000</v>
      </c>
      <c r="Q549" s="26">
        <f t="shared" si="541"/>
        <v>75.778586456223508</v>
      </c>
      <c r="R549" s="90"/>
      <c r="S549" s="90"/>
      <c r="T549" s="90"/>
      <c r="U549" s="90"/>
      <c r="V549" s="90"/>
      <c r="W549" s="90"/>
      <c r="X549" s="90"/>
      <c r="Y549" s="90"/>
    </row>
    <row r="550" spans="1:25" ht="15" customHeight="1" x14ac:dyDescent="0.25">
      <c r="A550" s="63" t="s">
        <v>238</v>
      </c>
      <c r="B550" s="63" t="s">
        <v>81</v>
      </c>
      <c r="C550" s="63" t="s">
        <v>326</v>
      </c>
      <c r="D550" s="63" t="s">
        <v>327</v>
      </c>
      <c r="E550" s="65" t="s">
        <v>34</v>
      </c>
      <c r="F550" s="65" t="s">
        <v>1</v>
      </c>
      <c r="G550" s="65" t="s">
        <v>1</v>
      </c>
      <c r="H550" s="65" t="s">
        <v>35</v>
      </c>
      <c r="I550" s="31">
        <f t="shared" ref="I550:K550" si="563">SUM(I551:I559)</f>
        <v>4060383</v>
      </c>
      <c r="J550" s="31">
        <f t="shared" si="563"/>
        <v>4046383</v>
      </c>
      <c r="K550" s="31">
        <f t="shared" si="563"/>
        <v>2190621</v>
      </c>
      <c r="L550" s="31">
        <f t="shared" si="539"/>
        <v>1124650</v>
      </c>
      <c r="M550" s="31">
        <f t="shared" ref="M550" si="564">SUM(M551:M559)</f>
        <v>379150</v>
      </c>
      <c r="N550" s="31">
        <f t="shared" ref="N550:O550" si="565">SUM(N551:N559)</f>
        <v>367750</v>
      </c>
      <c r="O550" s="31">
        <f t="shared" si="565"/>
        <v>377750</v>
      </c>
      <c r="P550" s="31">
        <f t="shared" si="540"/>
        <v>3315271</v>
      </c>
      <c r="Q550" s="31">
        <f t="shared" si="541"/>
        <v>81.931715312168919</v>
      </c>
      <c r="R550" s="94"/>
      <c r="S550" s="94"/>
      <c r="T550" s="94"/>
      <c r="U550" s="94"/>
      <c r="V550" s="94"/>
      <c r="W550" s="94"/>
      <c r="X550" s="94"/>
      <c r="Y550" s="94"/>
    </row>
    <row r="551" spans="1:25" ht="15" customHeight="1" x14ac:dyDescent="0.25">
      <c r="A551" s="64" t="s">
        <v>238</v>
      </c>
      <c r="B551" s="64" t="s">
        <v>81</v>
      </c>
      <c r="C551" s="64" t="s">
        <v>326</v>
      </c>
      <c r="D551" s="64" t="s">
        <v>327</v>
      </c>
      <c r="E551" s="20" t="s">
        <v>38</v>
      </c>
      <c r="F551" s="64"/>
      <c r="G551" s="53" t="s">
        <v>290</v>
      </c>
      <c r="H551" s="53" t="s">
        <v>37</v>
      </c>
      <c r="I551" s="26">
        <v>5171</v>
      </c>
      <c r="J551" s="26">
        <v>1171</v>
      </c>
      <c r="K551" s="26">
        <v>1171</v>
      </c>
      <c r="L551" s="26">
        <f t="shared" si="539"/>
        <v>0</v>
      </c>
      <c r="M551" s="26"/>
      <c r="N551" s="26"/>
      <c r="O551" s="26"/>
      <c r="P551" s="26">
        <f t="shared" si="540"/>
        <v>1171</v>
      </c>
      <c r="Q551" s="26">
        <f t="shared" si="541"/>
        <v>100</v>
      </c>
      <c r="R551" s="90"/>
      <c r="S551" s="90"/>
      <c r="T551" s="90"/>
      <c r="U551" s="90"/>
      <c r="V551" s="90"/>
      <c r="W551" s="90"/>
      <c r="X551" s="90"/>
      <c r="Y551" s="90"/>
    </row>
    <row r="552" spans="1:25" ht="15" customHeight="1" x14ac:dyDescent="0.25">
      <c r="A552" s="64" t="s">
        <v>238</v>
      </c>
      <c r="B552" s="64" t="s">
        <v>81</v>
      </c>
      <c r="C552" s="64" t="s">
        <v>326</v>
      </c>
      <c r="D552" s="64" t="s">
        <v>327</v>
      </c>
      <c r="E552" s="20" t="s">
        <v>298</v>
      </c>
      <c r="F552" s="64"/>
      <c r="G552" s="53" t="s">
        <v>290</v>
      </c>
      <c r="H552" s="53" t="s">
        <v>297</v>
      </c>
      <c r="I552" s="26">
        <v>311964</v>
      </c>
      <c r="J552" s="26">
        <v>311964</v>
      </c>
      <c r="K552" s="26">
        <v>240000</v>
      </c>
      <c r="L552" s="26">
        <f t="shared" si="539"/>
        <v>48000</v>
      </c>
      <c r="M552" s="26">
        <v>16000</v>
      </c>
      <c r="N552" s="26">
        <v>16000</v>
      </c>
      <c r="O552" s="26">
        <v>16000</v>
      </c>
      <c r="P552" s="26">
        <f t="shared" si="540"/>
        <v>288000</v>
      </c>
      <c r="Q552" s="26">
        <f t="shared" si="541"/>
        <v>92.318344424356653</v>
      </c>
      <c r="R552" s="90"/>
      <c r="S552" s="90"/>
      <c r="T552" s="90"/>
      <c r="U552" s="90"/>
      <c r="V552" s="90"/>
      <c r="W552" s="90"/>
      <c r="X552" s="90"/>
      <c r="Y552" s="90"/>
    </row>
    <row r="553" spans="1:25" ht="15" customHeight="1" x14ac:dyDescent="0.25">
      <c r="A553" s="64" t="s">
        <v>238</v>
      </c>
      <c r="B553" s="64" t="s">
        <v>81</v>
      </c>
      <c r="C553" s="64" t="s">
        <v>326</v>
      </c>
      <c r="D553" s="64" t="s">
        <v>327</v>
      </c>
      <c r="E553" s="20" t="s">
        <v>301</v>
      </c>
      <c r="F553" s="64"/>
      <c r="G553" s="53" t="s">
        <v>290</v>
      </c>
      <c r="H553" s="53" t="s">
        <v>300</v>
      </c>
      <c r="I553" s="26">
        <v>1508148</v>
      </c>
      <c r="J553" s="26">
        <v>1508148</v>
      </c>
      <c r="K553" s="26">
        <v>808000</v>
      </c>
      <c r="L553" s="26">
        <f t="shared" si="539"/>
        <v>380000</v>
      </c>
      <c r="M553" s="26">
        <v>130000</v>
      </c>
      <c r="N553" s="26">
        <v>120000</v>
      </c>
      <c r="O553" s="26">
        <v>130000</v>
      </c>
      <c r="P553" s="26">
        <f t="shared" si="540"/>
        <v>1188000</v>
      </c>
      <c r="Q553" s="26">
        <f t="shared" si="541"/>
        <v>78.772109899028479</v>
      </c>
      <c r="R553" s="90"/>
      <c r="S553" s="90"/>
      <c r="T553" s="90"/>
      <c r="U553" s="90"/>
      <c r="V553" s="90"/>
      <c r="W553" s="90"/>
      <c r="X553" s="90"/>
      <c r="Y553" s="90"/>
    </row>
    <row r="554" spans="1:25" ht="15" customHeight="1" x14ac:dyDescent="0.25">
      <c r="A554" s="64" t="s">
        <v>238</v>
      </c>
      <c r="B554" s="64" t="s">
        <v>81</v>
      </c>
      <c r="C554" s="64" t="s">
        <v>326</v>
      </c>
      <c r="D554" s="64" t="s">
        <v>327</v>
      </c>
      <c r="E554" s="20" t="s">
        <v>218</v>
      </c>
      <c r="F554" s="64"/>
      <c r="G554" s="53" t="s">
        <v>290</v>
      </c>
      <c r="H554" s="53" t="s">
        <v>217</v>
      </c>
      <c r="I554" s="26">
        <v>495700</v>
      </c>
      <c r="J554" s="26">
        <v>495700</v>
      </c>
      <c r="K554" s="26">
        <v>247800</v>
      </c>
      <c r="L554" s="26">
        <f t="shared" si="539"/>
        <v>123900</v>
      </c>
      <c r="M554" s="26">
        <v>41300</v>
      </c>
      <c r="N554" s="26">
        <v>41300</v>
      </c>
      <c r="O554" s="26">
        <v>41300</v>
      </c>
      <c r="P554" s="26">
        <f t="shared" si="540"/>
        <v>371700</v>
      </c>
      <c r="Q554" s="26">
        <f t="shared" si="541"/>
        <v>74.984869880976404</v>
      </c>
      <c r="R554" s="90"/>
      <c r="S554" s="90"/>
      <c r="T554" s="90"/>
      <c r="U554" s="90"/>
      <c r="V554" s="90"/>
      <c r="W554" s="90"/>
      <c r="X554" s="90"/>
      <c r="Y554" s="90"/>
    </row>
    <row r="555" spans="1:25" ht="15" customHeight="1" x14ac:dyDescent="0.25">
      <c r="A555" s="64" t="s">
        <v>238</v>
      </c>
      <c r="B555" s="64" t="s">
        <v>81</v>
      </c>
      <c r="C555" s="64" t="s">
        <v>326</v>
      </c>
      <c r="D555" s="64" t="s">
        <v>327</v>
      </c>
      <c r="E555" s="20" t="s">
        <v>303</v>
      </c>
      <c r="F555" s="64"/>
      <c r="G555" s="53" t="s">
        <v>290</v>
      </c>
      <c r="H555" s="53" t="s">
        <v>302</v>
      </c>
      <c r="I555" s="26">
        <v>10750</v>
      </c>
      <c r="J555" s="26">
        <v>10750</v>
      </c>
      <c r="K555" s="26">
        <v>5200</v>
      </c>
      <c r="L555" s="26">
        <f t="shared" si="539"/>
        <v>2700</v>
      </c>
      <c r="M555" s="26">
        <v>900</v>
      </c>
      <c r="N555" s="26">
        <v>900</v>
      </c>
      <c r="O555" s="26">
        <v>900</v>
      </c>
      <c r="P555" s="26">
        <f t="shared" si="540"/>
        <v>7900</v>
      </c>
      <c r="Q555" s="26">
        <f t="shared" si="541"/>
        <v>73.488372093023258</v>
      </c>
      <c r="R555" s="90"/>
      <c r="S555" s="90"/>
      <c r="T555" s="90"/>
      <c r="U555" s="90"/>
      <c r="V555" s="90"/>
      <c r="W555" s="90"/>
      <c r="X555" s="90"/>
      <c r="Y555" s="90"/>
    </row>
    <row r="556" spans="1:25" ht="15" customHeight="1" x14ac:dyDescent="0.25">
      <c r="A556" s="64" t="s">
        <v>238</v>
      </c>
      <c r="B556" s="64" t="s">
        <v>81</v>
      </c>
      <c r="C556" s="64" t="s">
        <v>326</v>
      </c>
      <c r="D556" s="64" t="s">
        <v>327</v>
      </c>
      <c r="E556" s="20" t="s">
        <v>305</v>
      </c>
      <c r="F556" s="64"/>
      <c r="G556" s="53" t="s">
        <v>290</v>
      </c>
      <c r="H556" s="53" t="s">
        <v>304</v>
      </c>
      <c r="I556" s="26">
        <v>60800</v>
      </c>
      <c r="J556" s="26">
        <v>60800</v>
      </c>
      <c r="K556" s="26">
        <v>30600</v>
      </c>
      <c r="L556" s="26">
        <f t="shared" si="539"/>
        <v>15300</v>
      </c>
      <c r="M556" s="26">
        <v>5100</v>
      </c>
      <c r="N556" s="26">
        <v>5100</v>
      </c>
      <c r="O556" s="26">
        <v>5100</v>
      </c>
      <c r="P556" s="26">
        <f t="shared" si="540"/>
        <v>45900</v>
      </c>
      <c r="Q556" s="26">
        <f t="shared" si="541"/>
        <v>75.493421052631575</v>
      </c>
      <c r="R556" s="90"/>
      <c r="S556" s="90"/>
      <c r="T556" s="90"/>
      <c r="U556" s="90"/>
      <c r="V556" s="90"/>
      <c r="W556" s="90"/>
      <c r="X556" s="90"/>
      <c r="Y556" s="90"/>
    </row>
    <row r="557" spans="1:25" ht="15" customHeight="1" x14ac:dyDescent="0.25">
      <c r="A557" s="64" t="s">
        <v>238</v>
      </c>
      <c r="B557" s="64" t="s">
        <v>81</v>
      </c>
      <c r="C557" s="64" t="s">
        <v>326</v>
      </c>
      <c r="D557" s="64" t="s">
        <v>327</v>
      </c>
      <c r="E557" s="20" t="s">
        <v>308</v>
      </c>
      <c r="F557" s="64"/>
      <c r="G557" s="53" t="s">
        <v>290</v>
      </c>
      <c r="H557" s="53" t="s">
        <v>307</v>
      </c>
      <c r="I557" s="26">
        <v>38600</v>
      </c>
      <c r="J557" s="26">
        <v>28600</v>
      </c>
      <c r="K557" s="26">
        <v>16100</v>
      </c>
      <c r="L557" s="26">
        <f t="shared" si="539"/>
        <v>11250</v>
      </c>
      <c r="M557" s="26">
        <v>3750</v>
      </c>
      <c r="N557" s="26">
        <v>3750</v>
      </c>
      <c r="O557" s="26">
        <v>3750</v>
      </c>
      <c r="P557" s="26">
        <f t="shared" si="540"/>
        <v>27350</v>
      </c>
      <c r="Q557" s="26">
        <f t="shared" si="541"/>
        <v>95.629370629370626</v>
      </c>
      <c r="R557" s="90"/>
      <c r="S557" s="90"/>
      <c r="T557" s="90"/>
      <c r="U557" s="90"/>
      <c r="V557" s="90"/>
      <c r="W557" s="90"/>
      <c r="X557" s="90"/>
      <c r="Y557" s="90"/>
    </row>
    <row r="558" spans="1:25" ht="15" customHeight="1" x14ac:dyDescent="0.25">
      <c r="A558" s="64" t="s">
        <v>238</v>
      </c>
      <c r="B558" s="64" t="s">
        <v>81</v>
      </c>
      <c r="C558" s="64" t="s">
        <v>326</v>
      </c>
      <c r="D558" s="64" t="s">
        <v>327</v>
      </c>
      <c r="E558" s="20" t="s">
        <v>311</v>
      </c>
      <c r="F558" s="64"/>
      <c r="G558" s="53" t="s">
        <v>290</v>
      </c>
      <c r="H558" s="53" t="s">
        <v>310</v>
      </c>
      <c r="I558" s="26">
        <v>33200</v>
      </c>
      <c r="J558" s="26">
        <v>33200</v>
      </c>
      <c r="K558" s="26">
        <v>14100</v>
      </c>
      <c r="L558" s="26">
        <f t="shared" si="539"/>
        <v>8300</v>
      </c>
      <c r="M558" s="26">
        <v>3700</v>
      </c>
      <c r="N558" s="26">
        <v>2300</v>
      </c>
      <c r="O558" s="26">
        <v>2300</v>
      </c>
      <c r="P558" s="26">
        <f t="shared" si="540"/>
        <v>22400</v>
      </c>
      <c r="Q558" s="26">
        <f t="shared" si="541"/>
        <v>67.46987951807229</v>
      </c>
      <c r="R558" s="90"/>
      <c r="S558" s="90"/>
      <c r="T558" s="90"/>
      <c r="U558" s="90"/>
      <c r="V558" s="90"/>
      <c r="W558" s="90"/>
      <c r="X558" s="90"/>
      <c r="Y558" s="90"/>
    </row>
    <row r="559" spans="1:25" ht="15" customHeight="1" x14ac:dyDescent="0.25">
      <c r="A559" s="63" t="s">
        <v>238</v>
      </c>
      <c r="B559" s="63" t="s">
        <v>81</v>
      </c>
      <c r="C559" s="63" t="s">
        <v>326</v>
      </c>
      <c r="D559" s="63" t="s">
        <v>327</v>
      </c>
      <c r="E559" s="63" t="s">
        <v>39</v>
      </c>
      <c r="F559" s="64" t="s">
        <v>1</v>
      </c>
      <c r="G559" s="53" t="s">
        <v>1</v>
      </c>
      <c r="H559" s="65" t="s">
        <v>40</v>
      </c>
      <c r="I559" s="31">
        <f t="shared" ref="I559:K559" si="566">SUM(I560:I564)</f>
        <v>1596050</v>
      </c>
      <c r="J559" s="31">
        <f t="shared" si="566"/>
        <v>1596050</v>
      </c>
      <c r="K559" s="31">
        <f t="shared" si="566"/>
        <v>827650</v>
      </c>
      <c r="L559" s="31">
        <f t="shared" si="539"/>
        <v>535200</v>
      </c>
      <c r="M559" s="31">
        <f t="shared" ref="M559" si="567">SUM(M560:M564)</f>
        <v>178400</v>
      </c>
      <c r="N559" s="31">
        <f t="shared" ref="N559:O559" si="568">SUM(N560:N564)</f>
        <v>178400</v>
      </c>
      <c r="O559" s="31">
        <f t="shared" si="568"/>
        <v>178400</v>
      </c>
      <c r="P559" s="31">
        <f t="shared" si="540"/>
        <v>1362850</v>
      </c>
      <c r="Q559" s="31">
        <f t="shared" si="541"/>
        <v>85.38892891826697</v>
      </c>
      <c r="R559" s="94"/>
      <c r="S559" s="94"/>
      <c r="T559" s="94"/>
      <c r="U559" s="94"/>
      <c r="V559" s="94"/>
      <c r="W559" s="94"/>
      <c r="X559" s="94"/>
      <c r="Y559" s="94"/>
    </row>
    <row r="560" spans="1:25" ht="15" customHeight="1" x14ac:dyDescent="0.25">
      <c r="A560" s="64" t="s">
        <v>238</v>
      </c>
      <c r="B560" s="64" t="s">
        <v>81</v>
      </c>
      <c r="C560" s="64" t="s">
        <v>326</v>
      </c>
      <c r="D560" s="64" t="s">
        <v>327</v>
      </c>
      <c r="E560" s="20" t="s">
        <v>41</v>
      </c>
      <c r="F560" s="64" t="s">
        <v>334</v>
      </c>
      <c r="G560" s="53" t="s">
        <v>290</v>
      </c>
      <c r="H560" s="53" t="s">
        <v>313</v>
      </c>
      <c r="I560" s="26">
        <v>1200300</v>
      </c>
      <c r="J560" s="26">
        <v>1200300</v>
      </c>
      <c r="K560" s="26">
        <v>600000</v>
      </c>
      <c r="L560" s="26">
        <f t="shared" si="539"/>
        <v>450000</v>
      </c>
      <c r="M560" s="26">
        <v>150000</v>
      </c>
      <c r="N560" s="26">
        <v>150000</v>
      </c>
      <c r="O560" s="26">
        <v>150000</v>
      </c>
      <c r="P560" s="26">
        <f t="shared" si="540"/>
        <v>1050000</v>
      </c>
      <c r="Q560" s="26">
        <f t="shared" si="541"/>
        <v>87.478130467383153</v>
      </c>
      <c r="R560" s="90"/>
      <c r="S560" s="90"/>
      <c r="T560" s="90"/>
      <c r="U560" s="90"/>
      <c r="V560" s="90"/>
      <c r="W560" s="90"/>
      <c r="X560" s="90"/>
      <c r="Y560" s="90"/>
    </row>
    <row r="561" spans="1:25" ht="15" customHeight="1" x14ac:dyDescent="0.25">
      <c r="A561" s="64" t="s">
        <v>238</v>
      </c>
      <c r="B561" s="64" t="s">
        <v>81</v>
      </c>
      <c r="C561" s="64" t="s">
        <v>326</v>
      </c>
      <c r="D561" s="64" t="s">
        <v>327</v>
      </c>
      <c r="E561" s="20" t="s">
        <v>41</v>
      </c>
      <c r="F561" s="64" t="s">
        <v>335</v>
      </c>
      <c r="G561" s="53" t="s">
        <v>290</v>
      </c>
      <c r="H561" s="53" t="s">
        <v>315</v>
      </c>
      <c r="I561" s="26">
        <v>80930</v>
      </c>
      <c r="J561" s="26">
        <v>80930</v>
      </c>
      <c r="K561" s="26">
        <v>36850</v>
      </c>
      <c r="L561" s="26">
        <f t="shared" si="539"/>
        <v>22200</v>
      </c>
      <c r="M561" s="26">
        <v>7400</v>
      </c>
      <c r="N561" s="26">
        <v>7400</v>
      </c>
      <c r="O561" s="26">
        <v>7400</v>
      </c>
      <c r="P561" s="26">
        <f t="shared" si="540"/>
        <v>59050</v>
      </c>
      <c r="Q561" s="26">
        <f t="shared" si="541"/>
        <v>72.964290127270488</v>
      </c>
      <c r="R561" s="90"/>
      <c r="S561" s="90"/>
      <c r="T561" s="90"/>
      <c r="U561" s="90"/>
      <c r="V561" s="90"/>
      <c r="W561" s="90"/>
      <c r="X561" s="90"/>
      <c r="Y561" s="90"/>
    </row>
    <row r="562" spans="1:25" ht="15" customHeight="1" x14ac:dyDescent="0.25">
      <c r="A562" s="64" t="s">
        <v>238</v>
      </c>
      <c r="B562" s="64" t="s">
        <v>81</v>
      </c>
      <c r="C562" s="64" t="s">
        <v>326</v>
      </c>
      <c r="D562" s="64" t="s">
        <v>327</v>
      </c>
      <c r="E562" s="20" t="s">
        <v>41</v>
      </c>
      <c r="F562" s="64" t="s">
        <v>336</v>
      </c>
      <c r="G562" s="53" t="s">
        <v>290</v>
      </c>
      <c r="H562" s="53" t="s">
        <v>317</v>
      </c>
      <c r="I562" s="26">
        <v>225000</v>
      </c>
      <c r="J562" s="26">
        <v>225000</v>
      </c>
      <c r="K562" s="26">
        <v>146400</v>
      </c>
      <c r="L562" s="26">
        <f t="shared" si="539"/>
        <v>43800</v>
      </c>
      <c r="M562" s="26">
        <v>14600</v>
      </c>
      <c r="N562" s="26">
        <v>14600</v>
      </c>
      <c r="O562" s="26">
        <v>14600</v>
      </c>
      <c r="P562" s="26">
        <f t="shared" si="540"/>
        <v>190200</v>
      </c>
      <c r="Q562" s="26">
        <f t="shared" si="541"/>
        <v>84.533333333333331</v>
      </c>
      <c r="R562" s="90"/>
      <c r="S562" s="90"/>
      <c r="T562" s="90"/>
      <c r="U562" s="90"/>
      <c r="V562" s="90"/>
      <c r="W562" s="90"/>
      <c r="X562" s="90"/>
      <c r="Y562" s="90"/>
    </row>
    <row r="563" spans="1:25" ht="15" customHeight="1" x14ac:dyDescent="0.25">
      <c r="A563" s="64" t="s">
        <v>238</v>
      </c>
      <c r="B563" s="64" t="s">
        <v>81</v>
      </c>
      <c r="C563" s="64" t="s">
        <v>326</v>
      </c>
      <c r="D563" s="64" t="s">
        <v>327</v>
      </c>
      <c r="E563" s="20" t="s">
        <v>41</v>
      </c>
      <c r="F563" s="64" t="s">
        <v>337</v>
      </c>
      <c r="G563" s="53" t="s">
        <v>290</v>
      </c>
      <c r="H563" s="53" t="s">
        <v>49</v>
      </c>
      <c r="I563" s="26">
        <v>49500</v>
      </c>
      <c r="J563" s="26">
        <v>49500</v>
      </c>
      <c r="K563" s="26">
        <v>24000</v>
      </c>
      <c r="L563" s="26">
        <f t="shared" si="539"/>
        <v>12000</v>
      </c>
      <c r="M563" s="26">
        <v>4000</v>
      </c>
      <c r="N563" s="26">
        <v>4000</v>
      </c>
      <c r="O563" s="26">
        <v>4000</v>
      </c>
      <c r="P563" s="26">
        <f t="shared" si="540"/>
        <v>36000</v>
      </c>
      <c r="Q563" s="26">
        <f t="shared" si="541"/>
        <v>72.727272727272734</v>
      </c>
      <c r="R563" s="90"/>
      <c r="S563" s="90"/>
      <c r="T563" s="90"/>
      <c r="U563" s="90"/>
      <c r="V563" s="90"/>
      <c r="W563" s="90"/>
      <c r="X563" s="90"/>
      <c r="Y563" s="90"/>
    </row>
    <row r="564" spans="1:25" ht="22.5" customHeight="1" x14ac:dyDescent="0.25">
      <c r="A564" s="64" t="s">
        <v>238</v>
      </c>
      <c r="B564" s="64" t="s">
        <v>81</v>
      </c>
      <c r="C564" s="64" t="s">
        <v>326</v>
      </c>
      <c r="D564" s="64" t="s">
        <v>327</v>
      </c>
      <c r="E564" s="20" t="s">
        <v>41</v>
      </c>
      <c r="F564" s="64" t="s">
        <v>338</v>
      </c>
      <c r="G564" s="53" t="s">
        <v>290</v>
      </c>
      <c r="H564" s="53" t="s">
        <v>55</v>
      </c>
      <c r="I564" s="26">
        <v>40320</v>
      </c>
      <c r="J564" s="26">
        <v>40320</v>
      </c>
      <c r="K564" s="26">
        <v>20400</v>
      </c>
      <c r="L564" s="26">
        <f t="shared" si="539"/>
        <v>7200</v>
      </c>
      <c r="M564" s="26">
        <v>2400</v>
      </c>
      <c r="N564" s="26">
        <v>2400</v>
      </c>
      <c r="O564" s="26">
        <v>2400</v>
      </c>
      <c r="P564" s="26">
        <f t="shared" si="540"/>
        <v>27600</v>
      </c>
      <c r="Q564" s="26">
        <f t="shared" si="541"/>
        <v>68.452380952380949</v>
      </c>
      <c r="R564" s="90"/>
      <c r="S564" s="90"/>
      <c r="T564" s="90"/>
      <c r="U564" s="90"/>
      <c r="V564" s="90"/>
      <c r="W564" s="90"/>
      <c r="X564" s="90"/>
      <c r="Y564" s="90"/>
    </row>
    <row r="565" spans="1:25" ht="16.5" customHeight="1" x14ac:dyDescent="0.25">
      <c r="A565" s="63" t="s">
        <v>1</v>
      </c>
      <c r="B565" s="63" t="s">
        <v>1</v>
      </c>
      <c r="C565" s="63" t="s">
        <v>1</v>
      </c>
      <c r="D565" s="65" t="s">
        <v>1</v>
      </c>
      <c r="E565" s="65" t="s">
        <v>1</v>
      </c>
      <c r="F565" s="65" t="s">
        <v>1</v>
      </c>
      <c r="G565" s="65" t="s">
        <v>1</v>
      </c>
      <c r="H565" s="66" t="s">
        <v>56</v>
      </c>
      <c r="I565" s="30">
        <f t="shared" ref="I565:K566" si="569">SUM(I566)</f>
        <v>100</v>
      </c>
      <c r="J565" s="30">
        <f t="shared" si="569"/>
        <v>100</v>
      </c>
      <c r="K565" s="30">
        <f t="shared" si="569"/>
        <v>0</v>
      </c>
      <c r="L565" s="30">
        <f t="shared" si="539"/>
        <v>0</v>
      </c>
      <c r="M565" s="30">
        <f t="shared" ref="M565:M566" si="570">SUM(M566)</f>
        <v>0</v>
      </c>
      <c r="N565" s="30">
        <f t="shared" ref="N565:O566" si="571">SUM(N566)</f>
        <v>0</v>
      </c>
      <c r="O565" s="30">
        <f t="shared" si="571"/>
        <v>0</v>
      </c>
      <c r="P565" s="30">
        <f t="shared" si="540"/>
        <v>0</v>
      </c>
      <c r="Q565" s="30">
        <f t="shared" si="541"/>
        <v>0</v>
      </c>
      <c r="R565" s="93"/>
      <c r="S565" s="93"/>
      <c r="T565" s="93"/>
      <c r="U565" s="93"/>
      <c r="V565" s="93"/>
      <c r="W565" s="93"/>
      <c r="X565" s="93"/>
      <c r="Y565" s="93"/>
    </row>
    <row r="566" spans="1:25" ht="15" customHeight="1" x14ac:dyDescent="0.25">
      <c r="A566" s="63" t="s">
        <v>238</v>
      </c>
      <c r="B566" s="63" t="s">
        <v>81</v>
      </c>
      <c r="C566" s="63" t="s">
        <v>326</v>
      </c>
      <c r="D566" s="63" t="s">
        <v>327</v>
      </c>
      <c r="E566" s="65" t="s">
        <v>57</v>
      </c>
      <c r="F566" s="65" t="s">
        <v>1</v>
      </c>
      <c r="G566" s="65" t="s">
        <v>1</v>
      </c>
      <c r="H566" s="65" t="s">
        <v>58</v>
      </c>
      <c r="I566" s="31">
        <f t="shared" si="569"/>
        <v>100</v>
      </c>
      <c r="J566" s="31">
        <f t="shared" si="569"/>
        <v>100</v>
      </c>
      <c r="K566" s="31">
        <f t="shared" si="569"/>
        <v>0</v>
      </c>
      <c r="L566" s="31">
        <f t="shared" si="539"/>
        <v>0</v>
      </c>
      <c r="M566" s="31">
        <f t="shared" si="570"/>
        <v>0</v>
      </c>
      <c r="N566" s="31">
        <f t="shared" si="571"/>
        <v>0</v>
      </c>
      <c r="O566" s="31">
        <f t="shared" si="571"/>
        <v>0</v>
      </c>
      <c r="P566" s="31">
        <f t="shared" si="540"/>
        <v>0</v>
      </c>
      <c r="Q566" s="31">
        <f t="shared" si="541"/>
        <v>0</v>
      </c>
      <c r="R566" s="94"/>
      <c r="S566" s="94"/>
      <c r="T566" s="94"/>
      <c r="U566" s="94"/>
      <c r="V566" s="94"/>
      <c r="W566" s="94"/>
      <c r="X566" s="94"/>
      <c r="Y566" s="94"/>
    </row>
    <row r="567" spans="1:25" ht="15" customHeight="1" x14ac:dyDescent="0.25">
      <c r="A567" s="64" t="s">
        <v>238</v>
      </c>
      <c r="B567" s="64" t="s">
        <v>81</v>
      </c>
      <c r="C567" s="64" t="s">
        <v>326</v>
      </c>
      <c r="D567" s="64" t="s">
        <v>327</v>
      </c>
      <c r="E567" s="20" t="s">
        <v>68</v>
      </c>
      <c r="F567" s="64"/>
      <c r="G567" s="53" t="s">
        <v>290</v>
      </c>
      <c r="H567" s="53" t="s">
        <v>67</v>
      </c>
      <c r="I567" s="26">
        <v>100</v>
      </c>
      <c r="J567" s="26">
        <v>100</v>
      </c>
      <c r="K567" s="26">
        <v>0</v>
      </c>
      <c r="L567" s="26">
        <f t="shared" si="539"/>
        <v>0</v>
      </c>
      <c r="M567" s="26"/>
      <c r="N567" s="26"/>
      <c r="O567" s="26"/>
      <c r="P567" s="26">
        <f t="shared" si="540"/>
        <v>0</v>
      </c>
      <c r="Q567" s="26">
        <f t="shared" si="541"/>
        <v>0</v>
      </c>
      <c r="R567" s="90"/>
      <c r="S567" s="90"/>
      <c r="T567" s="90"/>
      <c r="U567" s="90"/>
      <c r="V567" s="90"/>
      <c r="W567" s="90"/>
      <c r="X567" s="90"/>
      <c r="Y567" s="90"/>
    </row>
    <row r="568" spans="1:25" ht="17.25" customHeight="1" x14ac:dyDescent="0.25">
      <c r="A568" s="63" t="s">
        <v>1</v>
      </c>
      <c r="B568" s="63" t="s">
        <v>1</v>
      </c>
      <c r="C568" s="63" t="s">
        <v>1</v>
      </c>
      <c r="D568" s="65" t="s">
        <v>1</v>
      </c>
      <c r="E568" s="65" t="s">
        <v>1</v>
      </c>
      <c r="F568" s="65" t="s">
        <v>1</v>
      </c>
      <c r="G568" s="65" t="s">
        <v>1</v>
      </c>
      <c r="H568" s="66" t="s">
        <v>69</v>
      </c>
      <c r="I568" s="30">
        <f t="shared" ref="I568:K569" si="572">SUM(I569)</f>
        <v>36000</v>
      </c>
      <c r="J568" s="30">
        <f t="shared" si="572"/>
        <v>36000</v>
      </c>
      <c r="K568" s="30">
        <f t="shared" si="572"/>
        <v>12000</v>
      </c>
      <c r="L568" s="30">
        <f t="shared" si="539"/>
        <v>12000</v>
      </c>
      <c r="M568" s="30">
        <f t="shared" ref="M568:M569" si="573">SUM(M569)</f>
        <v>0</v>
      </c>
      <c r="N568" s="30">
        <f t="shared" ref="N568:O569" si="574">SUM(N569)</f>
        <v>0</v>
      </c>
      <c r="O568" s="30">
        <f t="shared" si="574"/>
        <v>12000</v>
      </c>
      <c r="P568" s="30">
        <f t="shared" si="540"/>
        <v>24000</v>
      </c>
      <c r="Q568" s="30">
        <f t="shared" si="541"/>
        <v>66.666666666666657</v>
      </c>
      <c r="R568" s="93"/>
      <c r="S568" s="93"/>
      <c r="T568" s="93"/>
      <c r="U568" s="93"/>
      <c r="V568" s="93"/>
      <c r="W568" s="93"/>
      <c r="X568" s="93"/>
      <c r="Y568" s="93"/>
    </row>
    <row r="569" spans="1:25" ht="15" customHeight="1" x14ac:dyDescent="0.25">
      <c r="A569" s="63" t="s">
        <v>238</v>
      </c>
      <c r="B569" s="63" t="s">
        <v>81</v>
      </c>
      <c r="C569" s="63" t="s">
        <v>326</v>
      </c>
      <c r="D569" s="63" t="s">
        <v>327</v>
      </c>
      <c r="E569" s="65" t="s">
        <v>70</v>
      </c>
      <c r="F569" s="65" t="s">
        <v>1</v>
      </c>
      <c r="G569" s="65" t="s">
        <v>1</v>
      </c>
      <c r="H569" s="65" t="s">
        <v>71</v>
      </c>
      <c r="I569" s="31">
        <f t="shared" si="572"/>
        <v>36000</v>
      </c>
      <c r="J569" s="31">
        <f t="shared" si="572"/>
        <v>36000</v>
      </c>
      <c r="K569" s="31">
        <f t="shared" si="572"/>
        <v>12000</v>
      </c>
      <c r="L569" s="31">
        <f t="shared" si="539"/>
        <v>12000</v>
      </c>
      <c r="M569" s="31">
        <f t="shared" si="573"/>
        <v>0</v>
      </c>
      <c r="N569" s="31">
        <f t="shared" si="574"/>
        <v>0</v>
      </c>
      <c r="O569" s="31">
        <f t="shared" si="574"/>
        <v>12000</v>
      </c>
      <c r="P569" s="31">
        <f t="shared" si="540"/>
        <v>24000</v>
      </c>
      <c r="Q569" s="31">
        <f t="shared" si="541"/>
        <v>66.666666666666657</v>
      </c>
      <c r="R569" s="94"/>
      <c r="S569" s="94"/>
      <c r="T569" s="94"/>
      <c r="U569" s="94"/>
      <c r="V569" s="94"/>
      <c r="W569" s="94"/>
      <c r="X569" s="94"/>
      <c r="Y569" s="94"/>
    </row>
    <row r="570" spans="1:25" ht="15" customHeight="1" x14ac:dyDescent="0.25">
      <c r="A570" s="64" t="s">
        <v>238</v>
      </c>
      <c r="B570" s="64" t="s">
        <v>81</v>
      </c>
      <c r="C570" s="64" t="s">
        <v>326</v>
      </c>
      <c r="D570" s="64" t="s">
        <v>327</v>
      </c>
      <c r="E570" s="20" t="s">
        <v>74</v>
      </c>
      <c r="F570" s="64"/>
      <c r="G570" s="53" t="s">
        <v>290</v>
      </c>
      <c r="H570" s="53" t="s">
        <v>73</v>
      </c>
      <c r="I570" s="26">
        <v>36000</v>
      </c>
      <c r="J570" s="26">
        <v>36000</v>
      </c>
      <c r="K570" s="26">
        <v>12000</v>
      </c>
      <c r="L570" s="26">
        <f t="shared" si="539"/>
        <v>12000</v>
      </c>
      <c r="M570" s="26"/>
      <c r="N570" s="26"/>
      <c r="O570" s="26">
        <v>12000</v>
      </c>
      <c r="P570" s="26">
        <f t="shared" si="540"/>
        <v>24000</v>
      </c>
      <c r="Q570" s="26">
        <f t="shared" si="541"/>
        <v>66.666666666666657</v>
      </c>
      <c r="R570" s="90"/>
      <c r="S570" s="90"/>
      <c r="T570" s="90"/>
      <c r="U570" s="90"/>
      <c r="V570" s="90"/>
      <c r="W570" s="90"/>
      <c r="X570" s="90"/>
      <c r="Y570" s="90"/>
    </row>
    <row r="571" spans="1:25" ht="15" customHeight="1" x14ac:dyDescent="0.25">
      <c r="A571" s="53" t="s">
        <v>1</v>
      </c>
      <c r="B571" s="53" t="s">
        <v>1</v>
      </c>
      <c r="C571" s="53" t="s">
        <v>1</v>
      </c>
      <c r="D571" s="53" t="s">
        <v>1</v>
      </c>
      <c r="E571" s="53" t="s">
        <v>1</v>
      </c>
      <c r="F571" s="53" t="s">
        <v>1</v>
      </c>
      <c r="G571" s="53" t="s">
        <v>1</v>
      </c>
      <c r="H571" s="66" t="s">
        <v>339</v>
      </c>
      <c r="I571" s="30">
        <f t="shared" ref="I571:K571" si="575">SUM(I539,I565,I568)</f>
        <v>20913359</v>
      </c>
      <c r="J571" s="30">
        <f t="shared" si="575"/>
        <v>20899359</v>
      </c>
      <c r="K571" s="30">
        <f t="shared" si="575"/>
        <v>10900150</v>
      </c>
      <c r="L571" s="30">
        <f t="shared" si="539"/>
        <v>5214878</v>
      </c>
      <c r="M571" s="30">
        <f t="shared" ref="M571" si="576">SUM(M539,M565,M568)</f>
        <v>1734978</v>
      </c>
      <c r="N571" s="30">
        <f t="shared" ref="N571:O571" si="577">SUM(N539,N565,N568)</f>
        <v>1722950</v>
      </c>
      <c r="O571" s="30">
        <f t="shared" si="577"/>
        <v>1756950</v>
      </c>
      <c r="P571" s="30">
        <f t="shared" si="540"/>
        <v>16115028</v>
      </c>
      <c r="Q571" s="30">
        <f t="shared" si="541"/>
        <v>77.107762013179453</v>
      </c>
      <c r="R571" s="93"/>
      <c r="S571" s="93"/>
      <c r="T571" s="93"/>
      <c r="U571" s="93"/>
      <c r="V571" s="93"/>
      <c r="W571" s="93"/>
      <c r="X571" s="93"/>
      <c r="Y571" s="93"/>
    </row>
    <row r="572" spans="1:25" ht="15" customHeight="1" thickBot="1" x14ac:dyDescent="0.3">
      <c r="A572" s="53" t="s">
        <v>1</v>
      </c>
      <c r="B572" s="53" t="s">
        <v>1</v>
      </c>
      <c r="C572" s="53" t="s">
        <v>1</v>
      </c>
      <c r="D572" s="53" t="s">
        <v>1</v>
      </c>
      <c r="E572" s="53" t="s">
        <v>1</v>
      </c>
      <c r="F572" s="53" t="s">
        <v>1</v>
      </c>
      <c r="G572" s="53" t="s">
        <v>1</v>
      </c>
      <c r="H572" s="65" t="s">
        <v>76</v>
      </c>
      <c r="I572" s="31"/>
      <c r="J572" s="31"/>
      <c r="K572" s="31">
        <v>0</v>
      </c>
      <c r="L572" s="31"/>
      <c r="M572" s="31"/>
      <c r="N572" s="31"/>
      <c r="O572" s="31"/>
      <c r="P572" s="31"/>
      <c r="Q572" s="31"/>
      <c r="R572" s="94"/>
      <c r="S572" s="94"/>
      <c r="T572" s="94"/>
      <c r="U572" s="94"/>
      <c r="V572" s="94"/>
      <c r="W572" s="94"/>
      <c r="X572" s="94"/>
      <c r="Y572" s="94"/>
    </row>
    <row r="573" spans="1:25" ht="47.25" customHeight="1" thickBot="1" x14ac:dyDescent="0.3">
      <c r="A573" s="110" t="s">
        <v>1</v>
      </c>
      <c r="B573" s="110" t="s">
        <v>1</v>
      </c>
      <c r="C573" s="110" t="s">
        <v>1</v>
      </c>
      <c r="D573" s="110" t="s">
        <v>1</v>
      </c>
      <c r="E573" s="110" t="s">
        <v>1</v>
      </c>
      <c r="F573" s="110" t="s">
        <v>1</v>
      </c>
      <c r="G573" s="110" t="s">
        <v>1</v>
      </c>
      <c r="H573" s="28" t="s">
        <v>77</v>
      </c>
      <c r="I573" s="109" t="s">
        <v>3984</v>
      </c>
      <c r="J573" s="109" t="s">
        <v>11</v>
      </c>
      <c r="K573" s="109" t="s">
        <v>3989</v>
      </c>
      <c r="L573" s="109" t="s">
        <v>3985</v>
      </c>
      <c r="M573" s="109" t="s">
        <v>4027</v>
      </c>
      <c r="N573" s="109" t="s">
        <v>3988</v>
      </c>
      <c r="O573" s="109" t="s">
        <v>3986</v>
      </c>
      <c r="P573" s="109" t="s">
        <v>3987</v>
      </c>
      <c r="Q573" s="109" t="s">
        <v>3695</v>
      </c>
      <c r="R573" s="91"/>
      <c r="S573" s="91"/>
      <c r="T573" s="91"/>
      <c r="U573" s="91"/>
      <c r="V573" s="91"/>
      <c r="W573" s="91"/>
      <c r="X573" s="91"/>
      <c r="Y573" s="91"/>
    </row>
    <row r="574" spans="1:25" ht="15" customHeight="1" x14ac:dyDescent="0.25">
      <c r="A574" s="111"/>
      <c r="B574" s="111"/>
      <c r="C574" s="111"/>
      <c r="D574" s="111"/>
      <c r="E574" s="111"/>
      <c r="F574" s="111"/>
      <c r="G574" s="111"/>
      <c r="H574" s="67" t="s">
        <v>1</v>
      </c>
      <c r="I574" s="29">
        <v>1</v>
      </c>
      <c r="J574" s="29">
        <v>2</v>
      </c>
      <c r="K574" s="29">
        <v>3</v>
      </c>
      <c r="L574" s="29" t="s">
        <v>3478</v>
      </c>
      <c r="M574" s="29">
        <v>5</v>
      </c>
      <c r="N574" s="29">
        <v>6</v>
      </c>
      <c r="O574" s="29">
        <v>7</v>
      </c>
      <c r="P574" s="29" t="s">
        <v>3696</v>
      </c>
      <c r="Q574" s="29">
        <v>9</v>
      </c>
      <c r="R574" s="92"/>
      <c r="S574" s="92"/>
      <c r="T574" s="92"/>
      <c r="U574" s="92"/>
      <c r="V574" s="92"/>
      <c r="W574" s="92"/>
      <c r="X574" s="92"/>
      <c r="Y574" s="92"/>
    </row>
    <row r="575" spans="1:25" ht="15" customHeight="1" x14ac:dyDescent="0.25">
      <c r="A575" s="111"/>
      <c r="B575" s="111"/>
      <c r="C575" s="111"/>
      <c r="D575" s="111"/>
      <c r="E575" s="111"/>
      <c r="F575" s="111"/>
      <c r="G575" s="111"/>
      <c r="H575" s="68" t="s">
        <v>325</v>
      </c>
      <c r="I575" s="32">
        <f t="shared" ref="I575:K575" si="578">SUM(I571)</f>
        <v>20913359</v>
      </c>
      <c r="J575" s="32">
        <f t="shared" si="578"/>
        <v>20899359</v>
      </c>
      <c r="K575" s="32">
        <f t="shared" si="578"/>
        <v>10900150</v>
      </c>
      <c r="L575" s="32">
        <f t="shared" si="539"/>
        <v>5214878</v>
      </c>
      <c r="M575" s="32">
        <f t="shared" ref="M575" si="579">SUM(M571)</f>
        <v>1734978</v>
      </c>
      <c r="N575" s="32">
        <f t="shared" ref="N575:O575" si="580">SUM(N571)</f>
        <v>1722950</v>
      </c>
      <c r="O575" s="32">
        <f t="shared" si="580"/>
        <v>1756950</v>
      </c>
      <c r="P575" s="32">
        <f t="shared" si="540"/>
        <v>16115028</v>
      </c>
      <c r="Q575" s="32">
        <f t="shared" si="541"/>
        <v>77.107762013179453</v>
      </c>
      <c r="R575" s="90"/>
      <c r="S575" s="90"/>
      <c r="T575" s="90"/>
      <c r="U575" s="90"/>
      <c r="V575" s="90"/>
      <c r="W575" s="90"/>
      <c r="X575" s="90"/>
      <c r="Y575" s="90"/>
    </row>
    <row r="576" spans="1:25" ht="15" customHeight="1" x14ac:dyDescent="0.25">
      <c r="A576" s="111"/>
      <c r="B576" s="111"/>
      <c r="C576" s="111"/>
      <c r="D576" s="111"/>
      <c r="E576" s="111"/>
      <c r="F576" s="111"/>
      <c r="G576" s="111"/>
      <c r="H576" s="69" t="s">
        <v>79</v>
      </c>
      <c r="I576" s="32">
        <f t="shared" ref="I576:K576" si="581">SUM(I575)</f>
        <v>20913359</v>
      </c>
      <c r="J576" s="32">
        <f t="shared" si="581"/>
        <v>20899359</v>
      </c>
      <c r="K576" s="32">
        <f t="shared" si="581"/>
        <v>10900150</v>
      </c>
      <c r="L576" s="32">
        <f t="shared" si="539"/>
        <v>5214878</v>
      </c>
      <c r="M576" s="32">
        <f t="shared" ref="M576" si="582">SUM(M575)</f>
        <v>1734978</v>
      </c>
      <c r="N576" s="32">
        <f t="shared" ref="N576:O576" si="583">SUM(N575)</f>
        <v>1722950</v>
      </c>
      <c r="O576" s="32">
        <f t="shared" si="583"/>
        <v>1756950</v>
      </c>
      <c r="P576" s="32">
        <f t="shared" si="540"/>
        <v>16115028</v>
      </c>
      <c r="Q576" s="32">
        <f t="shared" si="541"/>
        <v>77.107762013179453</v>
      </c>
      <c r="R576" s="90"/>
      <c r="S576" s="90"/>
      <c r="T576" s="90"/>
      <c r="U576" s="90"/>
      <c r="V576" s="90"/>
      <c r="W576" s="90"/>
      <c r="X576" s="90"/>
      <c r="Y576" s="90"/>
    </row>
    <row r="577" spans="1:25" ht="15" customHeight="1" x14ac:dyDescent="0.25">
      <c r="A577" s="112"/>
      <c r="B577" s="112"/>
      <c r="C577" s="112"/>
      <c r="D577" s="112"/>
      <c r="E577" s="112"/>
      <c r="F577" s="112"/>
      <c r="G577" s="112"/>
      <c r="I577" s="27"/>
      <c r="J577" s="27"/>
      <c r="K577" s="27">
        <v>0</v>
      </c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</row>
    <row r="578" spans="1:25" ht="15" customHeight="1" x14ac:dyDescent="0.25">
      <c r="A578" s="53" t="s">
        <v>1</v>
      </c>
      <c r="B578" s="53" t="s">
        <v>1</v>
      </c>
      <c r="C578" s="53" t="s">
        <v>1</v>
      </c>
      <c r="D578" s="53" t="s">
        <v>1</v>
      </c>
      <c r="E578" s="53" t="s">
        <v>1</v>
      </c>
      <c r="F578" s="53" t="s">
        <v>1</v>
      </c>
      <c r="G578" s="53" t="s">
        <v>1</v>
      </c>
      <c r="H578" s="66" t="s">
        <v>340</v>
      </c>
      <c r="I578" s="30">
        <f t="shared" ref="I578:K578" si="584">SUM(I530,I571)</f>
        <v>29818667</v>
      </c>
      <c r="J578" s="30">
        <f t="shared" si="584"/>
        <v>29604216</v>
      </c>
      <c r="K578" s="30">
        <f t="shared" si="584"/>
        <v>15258954</v>
      </c>
      <c r="L578" s="30">
        <f t="shared" si="539"/>
        <v>7277834</v>
      </c>
      <c r="M578" s="30">
        <f t="shared" ref="M578" si="585">SUM(M530,M571)</f>
        <v>2453178</v>
      </c>
      <c r="N578" s="30">
        <f t="shared" ref="N578:O578" si="586">SUM(N530,N571)</f>
        <v>2396506</v>
      </c>
      <c r="O578" s="30">
        <f t="shared" si="586"/>
        <v>2428150</v>
      </c>
      <c r="P578" s="30">
        <f t="shared" si="540"/>
        <v>22536788</v>
      </c>
      <c r="Q578" s="30">
        <f t="shared" si="541"/>
        <v>76.126954350015552</v>
      </c>
      <c r="R578" s="93"/>
      <c r="S578" s="93"/>
      <c r="T578" s="93"/>
      <c r="U578" s="93"/>
      <c r="V578" s="93"/>
      <c r="W578" s="93"/>
      <c r="X578" s="93"/>
      <c r="Y578" s="93"/>
    </row>
    <row r="579" spans="1:25" ht="15" customHeight="1" x14ac:dyDescent="0.25">
      <c r="A579" s="53" t="s">
        <v>1</v>
      </c>
      <c r="B579" s="53" t="s">
        <v>1</v>
      </c>
      <c r="C579" s="53" t="s">
        <v>1</v>
      </c>
      <c r="D579" s="53" t="s">
        <v>1</v>
      </c>
      <c r="E579" s="53" t="s">
        <v>1</v>
      </c>
      <c r="F579" s="53" t="s">
        <v>1</v>
      </c>
      <c r="G579" s="53" t="s">
        <v>1</v>
      </c>
      <c r="H579" s="65" t="s">
        <v>76</v>
      </c>
      <c r="I579" s="31"/>
      <c r="J579" s="31"/>
      <c r="K579" s="31">
        <v>0</v>
      </c>
      <c r="L579" s="31"/>
      <c r="M579" s="31"/>
      <c r="N579" s="31"/>
      <c r="O579" s="31"/>
      <c r="P579" s="31"/>
      <c r="Q579" s="31"/>
      <c r="R579" s="94"/>
      <c r="S579" s="94"/>
      <c r="T579" s="94"/>
      <c r="U579" s="94"/>
      <c r="V579" s="94"/>
      <c r="W579" s="94"/>
      <c r="X579" s="94"/>
      <c r="Y579" s="94"/>
    </row>
    <row r="580" spans="1:25" ht="15" customHeight="1" thickBot="1" x14ac:dyDescent="0.3">
      <c r="A580" s="63" t="s">
        <v>238</v>
      </c>
      <c r="B580" s="63" t="s">
        <v>95</v>
      </c>
      <c r="C580" s="64" t="s">
        <v>1</v>
      </c>
      <c r="D580" s="64" t="s">
        <v>1</v>
      </c>
      <c r="E580" s="65" t="s">
        <v>1</v>
      </c>
      <c r="F580" s="65" t="s">
        <v>1</v>
      </c>
      <c r="G580" s="65" t="s">
        <v>1</v>
      </c>
      <c r="H580" s="65" t="s">
        <v>1</v>
      </c>
      <c r="I580" s="26"/>
      <c r="J580" s="26"/>
      <c r="K580" s="26">
        <v>0</v>
      </c>
      <c r="L580" s="26"/>
      <c r="M580" s="26"/>
      <c r="N580" s="26"/>
      <c r="O580" s="26"/>
      <c r="P580" s="26"/>
      <c r="Q580" s="26"/>
      <c r="R580" s="90"/>
      <c r="S580" s="90"/>
      <c r="T580" s="90"/>
      <c r="U580" s="90"/>
      <c r="V580" s="90"/>
      <c r="W580" s="90"/>
      <c r="X580" s="90"/>
      <c r="Y580" s="90"/>
    </row>
    <row r="581" spans="1:25" ht="45.75" customHeight="1" thickBot="1" x14ac:dyDescent="0.3">
      <c r="A581" s="28" t="s">
        <v>4</v>
      </c>
      <c r="B581" s="28" t="s">
        <v>5</v>
      </c>
      <c r="C581" s="28" t="s">
        <v>6</v>
      </c>
      <c r="D581" s="57" t="s">
        <v>1</v>
      </c>
      <c r="E581" s="28" t="s">
        <v>7</v>
      </c>
      <c r="F581" s="28" t="s">
        <v>8</v>
      </c>
      <c r="G581" s="28" t="s">
        <v>9</v>
      </c>
      <c r="H581" s="28" t="s">
        <v>10</v>
      </c>
      <c r="I581" s="109" t="s">
        <v>3984</v>
      </c>
      <c r="J581" s="109" t="s">
        <v>11</v>
      </c>
      <c r="K581" s="109" t="s">
        <v>3989</v>
      </c>
      <c r="L581" s="109" t="s">
        <v>3985</v>
      </c>
      <c r="M581" s="109" t="s">
        <v>4027</v>
      </c>
      <c r="N581" s="109" t="s">
        <v>3988</v>
      </c>
      <c r="O581" s="109" t="s">
        <v>3986</v>
      </c>
      <c r="P581" s="109" t="s">
        <v>3987</v>
      </c>
      <c r="Q581" s="109" t="s">
        <v>3695</v>
      </c>
      <c r="R581" s="91"/>
      <c r="S581" s="91"/>
      <c r="T581" s="91"/>
      <c r="U581" s="91"/>
      <c r="V581" s="91"/>
      <c r="W581" s="91"/>
      <c r="X581" s="91"/>
      <c r="Y581" s="91"/>
    </row>
    <row r="582" spans="1:25" ht="15" customHeight="1" x14ac:dyDescent="0.25">
      <c r="A582" s="58" t="s">
        <v>1</v>
      </c>
      <c r="B582" s="58" t="s">
        <v>1</v>
      </c>
      <c r="C582" s="58" t="s">
        <v>1</v>
      </c>
      <c r="D582" s="59" t="s">
        <v>1</v>
      </c>
      <c r="E582" s="59" t="s">
        <v>1</v>
      </c>
      <c r="F582" s="60" t="s">
        <v>1</v>
      </c>
      <c r="G582" s="61" t="s">
        <v>1</v>
      </c>
      <c r="H582" s="62" t="s">
        <v>1</v>
      </c>
      <c r="I582" s="29">
        <v>1</v>
      </c>
      <c r="J582" s="29">
        <v>2</v>
      </c>
      <c r="K582" s="29">
        <v>3</v>
      </c>
      <c r="L582" s="29" t="s">
        <v>3478</v>
      </c>
      <c r="M582" s="29">
        <v>5</v>
      </c>
      <c r="N582" s="29">
        <v>6</v>
      </c>
      <c r="O582" s="29">
        <v>7</v>
      </c>
      <c r="P582" s="29" t="s">
        <v>3696</v>
      </c>
      <c r="Q582" s="29">
        <v>9</v>
      </c>
      <c r="R582" s="92"/>
      <c r="S582" s="92"/>
      <c r="T582" s="92"/>
      <c r="U582" s="92"/>
      <c r="V582" s="92"/>
      <c r="W582" s="92"/>
      <c r="X582" s="92"/>
      <c r="Y582" s="92"/>
    </row>
    <row r="583" spans="1:25" ht="15" customHeight="1" x14ac:dyDescent="0.25">
      <c r="A583" s="63" t="s">
        <v>238</v>
      </c>
      <c r="B583" s="63" t="s">
        <v>95</v>
      </c>
      <c r="C583" s="64" t="s">
        <v>13</v>
      </c>
      <c r="D583" s="64" t="s">
        <v>341</v>
      </c>
      <c r="E583" s="65" t="s">
        <v>1</v>
      </c>
      <c r="F583" s="65" t="s">
        <v>1</v>
      </c>
      <c r="G583" s="65" t="s">
        <v>1</v>
      </c>
      <c r="H583" s="65" t="s">
        <v>342</v>
      </c>
      <c r="I583" s="26">
        <v>0</v>
      </c>
      <c r="J583" s="26" t="s">
        <v>1</v>
      </c>
      <c r="K583" s="26">
        <v>0</v>
      </c>
      <c r="L583" s="26"/>
      <c r="M583" s="26"/>
      <c r="N583" s="26"/>
      <c r="O583" s="26"/>
      <c r="P583" s="26"/>
      <c r="Q583" s="26"/>
      <c r="R583" s="90"/>
      <c r="S583" s="90"/>
      <c r="T583" s="90"/>
      <c r="U583" s="90"/>
      <c r="V583" s="90"/>
      <c r="W583" s="90"/>
      <c r="X583" s="90"/>
      <c r="Y583" s="90"/>
    </row>
    <row r="584" spans="1:25" ht="22.5" customHeight="1" x14ac:dyDescent="0.25">
      <c r="A584" s="63" t="s">
        <v>1</v>
      </c>
      <c r="B584" s="63" t="s">
        <v>1</v>
      </c>
      <c r="C584" s="63" t="s">
        <v>1</v>
      </c>
      <c r="D584" s="65" t="s">
        <v>1</v>
      </c>
      <c r="E584" s="65" t="s">
        <v>1</v>
      </c>
      <c r="F584" s="65" t="s">
        <v>1</v>
      </c>
      <c r="G584" s="65" t="s">
        <v>1</v>
      </c>
      <c r="H584" s="66" t="s">
        <v>15</v>
      </c>
      <c r="I584" s="30">
        <f t="shared" ref="I584:K584" si="587">SUM(I585,I593,I595)</f>
        <v>7991904</v>
      </c>
      <c r="J584" s="30">
        <f t="shared" si="587"/>
        <v>7804562</v>
      </c>
      <c r="K584" s="30">
        <f t="shared" si="587"/>
        <v>4075756</v>
      </c>
      <c r="L584" s="30">
        <f t="shared" si="539"/>
        <v>1879450</v>
      </c>
      <c r="M584" s="30">
        <f t="shared" ref="M584" si="588">SUM(M585,M593,M595)</f>
        <v>624650</v>
      </c>
      <c r="N584" s="30">
        <f t="shared" ref="N584:O584" si="589">SUM(N585,N593,N595)</f>
        <v>624150</v>
      </c>
      <c r="O584" s="30">
        <f t="shared" si="589"/>
        <v>630650</v>
      </c>
      <c r="P584" s="30">
        <f t="shared" si="540"/>
        <v>5955206</v>
      </c>
      <c r="Q584" s="30">
        <f t="shared" si="541"/>
        <v>76.304166716850986</v>
      </c>
      <c r="R584" s="93"/>
      <c r="S584" s="93"/>
      <c r="T584" s="93"/>
      <c r="U584" s="93"/>
      <c r="V584" s="93"/>
      <c r="W584" s="93"/>
      <c r="X584" s="93"/>
      <c r="Y584" s="93"/>
    </row>
    <row r="585" spans="1:25" ht="15" customHeight="1" x14ac:dyDescent="0.25">
      <c r="A585" s="63" t="s">
        <v>238</v>
      </c>
      <c r="B585" s="63" t="s">
        <v>95</v>
      </c>
      <c r="C585" s="63" t="s">
        <v>13</v>
      </c>
      <c r="D585" s="63" t="s">
        <v>341</v>
      </c>
      <c r="E585" s="65" t="s">
        <v>16</v>
      </c>
      <c r="F585" s="65" t="s">
        <v>1</v>
      </c>
      <c r="G585" s="65" t="s">
        <v>1</v>
      </c>
      <c r="H585" s="65" t="s">
        <v>17</v>
      </c>
      <c r="I585" s="31">
        <f t="shared" ref="I585:K585" si="590">SUM(I586:I587)</f>
        <v>6390351</v>
      </c>
      <c r="J585" s="31">
        <f t="shared" si="590"/>
        <v>6263148</v>
      </c>
      <c r="K585" s="31">
        <f t="shared" si="590"/>
        <v>3245785</v>
      </c>
      <c r="L585" s="31">
        <f t="shared" si="539"/>
        <v>1497400</v>
      </c>
      <c r="M585" s="31">
        <f t="shared" ref="M585" si="591">SUM(M586:M587)</f>
        <v>498800</v>
      </c>
      <c r="N585" s="31">
        <f t="shared" ref="N585:O585" si="592">SUM(N586:N587)</f>
        <v>498800</v>
      </c>
      <c r="O585" s="31">
        <f t="shared" si="592"/>
        <v>499800</v>
      </c>
      <c r="P585" s="31">
        <f t="shared" si="540"/>
        <v>4743185</v>
      </c>
      <c r="Q585" s="31">
        <f t="shared" si="541"/>
        <v>75.731644853354894</v>
      </c>
      <c r="R585" s="94"/>
      <c r="S585" s="94"/>
      <c r="T585" s="94"/>
      <c r="U585" s="94"/>
      <c r="V585" s="94"/>
      <c r="W585" s="94"/>
      <c r="X585" s="94"/>
      <c r="Y585" s="94"/>
    </row>
    <row r="586" spans="1:25" ht="15" customHeight="1" x14ac:dyDescent="0.25">
      <c r="A586" s="64" t="s">
        <v>238</v>
      </c>
      <c r="B586" s="64" t="s">
        <v>95</v>
      </c>
      <c r="C586" s="64" t="s">
        <v>13</v>
      </c>
      <c r="D586" s="64" t="s">
        <v>341</v>
      </c>
      <c r="E586" s="20" t="s">
        <v>19</v>
      </c>
      <c r="F586" s="64"/>
      <c r="G586" s="53" t="s">
        <v>290</v>
      </c>
      <c r="H586" s="53" t="s">
        <v>18</v>
      </c>
      <c r="I586" s="26">
        <v>5718851</v>
      </c>
      <c r="J586" s="26">
        <v>5606148</v>
      </c>
      <c r="K586" s="26">
        <v>2835000</v>
      </c>
      <c r="L586" s="26">
        <f t="shared" si="539"/>
        <v>1380000</v>
      </c>
      <c r="M586" s="26">
        <v>460000</v>
      </c>
      <c r="N586" s="26">
        <v>460000</v>
      </c>
      <c r="O586" s="26">
        <v>460000</v>
      </c>
      <c r="P586" s="26">
        <f t="shared" si="540"/>
        <v>4215000</v>
      </c>
      <c r="Q586" s="26">
        <f t="shared" si="541"/>
        <v>75.185314408395925</v>
      </c>
      <c r="R586" s="90"/>
      <c r="S586" s="90"/>
      <c r="T586" s="90"/>
      <c r="U586" s="90"/>
      <c r="V586" s="90"/>
      <c r="W586" s="90"/>
      <c r="X586" s="90"/>
      <c r="Y586" s="90"/>
    </row>
    <row r="587" spans="1:25" ht="15" customHeight="1" x14ac:dyDescent="0.25">
      <c r="A587" s="63" t="s">
        <v>238</v>
      </c>
      <c r="B587" s="63" t="s">
        <v>95</v>
      </c>
      <c r="C587" s="63" t="s">
        <v>13</v>
      </c>
      <c r="D587" s="63" t="s">
        <v>341</v>
      </c>
      <c r="E587" s="63" t="s">
        <v>21</v>
      </c>
      <c r="F587" s="64" t="s">
        <v>1</v>
      </c>
      <c r="G587" s="53" t="s">
        <v>1</v>
      </c>
      <c r="H587" s="65" t="s">
        <v>22</v>
      </c>
      <c r="I587" s="31">
        <f t="shared" ref="I587:K587" si="593">SUM(I588:I592)</f>
        <v>671500</v>
      </c>
      <c r="J587" s="31">
        <f t="shared" si="593"/>
        <v>657000</v>
      </c>
      <c r="K587" s="31">
        <f t="shared" si="593"/>
        <v>410785</v>
      </c>
      <c r="L587" s="31">
        <f t="shared" si="539"/>
        <v>117400</v>
      </c>
      <c r="M587" s="31">
        <f t="shared" ref="M587" si="594">SUM(M588:M592)</f>
        <v>38800</v>
      </c>
      <c r="N587" s="31">
        <f t="shared" ref="N587:O587" si="595">SUM(N588:N592)</f>
        <v>38800</v>
      </c>
      <c r="O587" s="31">
        <f t="shared" si="595"/>
        <v>39800</v>
      </c>
      <c r="P587" s="31">
        <f t="shared" si="540"/>
        <v>528185</v>
      </c>
      <c r="Q587" s="31">
        <f t="shared" si="541"/>
        <v>80.393455098934552</v>
      </c>
      <c r="R587" s="94"/>
      <c r="S587" s="94"/>
      <c r="T587" s="94"/>
      <c r="U587" s="94"/>
      <c r="V587" s="94"/>
      <c r="W587" s="94"/>
      <c r="X587" s="94"/>
      <c r="Y587" s="94"/>
    </row>
    <row r="588" spans="1:25" ht="15" customHeight="1" x14ac:dyDescent="0.25">
      <c r="A588" s="64" t="s">
        <v>238</v>
      </c>
      <c r="B588" s="64" t="s">
        <v>95</v>
      </c>
      <c r="C588" s="64" t="s">
        <v>13</v>
      </c>
      <c r="D588" s="64" t="s">
        <v>341</v>
      </c>
      <c r="E588" s="20" t="s">
        <v>23</v>
      </c>
      <c r="F588" s="64" t="s">
        <v>343</v>
      </c>
      <c r="G588" s="53" t="s">
        <v>290</v>
      </c>
      <c r="H588" s="53" t="s">
        <v>85</v>
      </c>
      <c r="I588" s="26">
        <v>129940</v>
      </c>
      <c r="J588" s="26">
        <v>127440</v>
      </c>
      <c r="K588" s="26">
        <v>67000</v>
      </c>
      <c r="L588" s="26">
        <f t="shared" si="539"/>
        <v>30000</v>
      </c>
      <c r="M588" s="26">
        <v>10000</v>
      </c>
      <c r="N588" s="26">
        <v>10000</v>
      </c>
      <c r="O588" s="26">
        <v>10000</v>
      </c>
      <c r="P588" s="26">
        <f t="shared" si="540"/>
        <v>97000</v>
      </c>
      <c r="Q588" s="26">
        <f t="shared" si="541"/>
        <v>76.114249843063391</v>
      </c>
      <c r="R588" s="90"/>
      <c r="S588" s="90"/>
      <c r="T588" s="90"/>
      <c r="U588" s="90"/>
      <c r="V588" s="90"/>
      <c r="W588" s="90"/>
      <c r="X588" s="90"/>
      <c r="Y588" s="90"/>
    </row>
    <row r="589" spans="1:25" ht="15" customHeight="1" x14ac:dyDescent="0.25">
      <c r="A589" s="64" t="s">
        <v>238</v>
      </c>
      <c r="B589" s="64" t="s">
        <v>95</v>
      </c>
      <c r="C589" s="64" t="s">
        <v>13</v>
      </c>
      <c r="D589" s="64" t="s">
        <v>341</v>
      </c>
      <c r="E589" s="20" t="s">
        <v>23</v>
      </c>
      <c r="F589" s="64" t="s">
        <v>344</v>
      </c>
      <c r="G589" s="53" t="s">
        <v>290</v>
      </c>
      <c r="H589" s="53" t="s">
        <v>25</v>
      </c>
      <c r="I589" s="26">
        <v>360560</v>
      </c>
      <c r="J589" s="26">
        <v>351560</v>
      </c>
      <c r="K589" s="26">
        <v>196000</v>
      </c>
      <c r="L589" s="26">
        <f t="shared" si="539"/>
        <v>76000</v>
      </c>
      <c r="M589" s="26">
        <v>25000</v>
      </c>
      <c r="N589" s="26">
        <v>25000</v>
      </c>
      <c r="O589" s="26">
        <v>26000</v>
      </c>
      <c r="P589" s="26">
        <f t="shared" si="540"/>
        <v>272000</v>
      </c>
      <c r="Q589" s="26">
        <f t="shared" si="541"/>
        <v>77.369439071566731</v>
      </c>
      <c r="R589" s="90"/>
      <c r="S589" s="90"/>
      <c r="T589" s="90"/>
      <c r="U589" s="90"/>
      <c r="V589" s="90"/>
      <c r="W589" s="90"/>
      <c r="X589" s="90"/>
      <c r="Y589" s="90"/>
    </row>
    <row r="590" spans="1:25" ht="15" customHeight="1" x14ac:dyDescent="0.25">
      <c r="A590" s="64" t="s">
        <v>238</v>
      </c>
      <c r="B590" s="64" t="s">
        <v>95</v>
      </c>
      <c r="C590" s="64" t="s">
        <v>13</v>
      </c>
      <c r="D590" s="64" t="s">
        <v>341</v>
      </c>
      <c r="E590" s="20" t="s">
        <v>23</v>
      </c>
      <c r="F590" s="64" t="s">
        <v>345</v>
      </c>
      <c r="G590" s="53" t="s">
        <v>290</v>
      </c>
      <c r="H590" s="53" t="s">
        <v>27</v>
      </c>
      <c r="I590" s="26">
        <v>135200</v>
      </c>
      <c r="J590" s="26">
        <v>132200</v>
      </c>
      <c r="K590" s="26">
        <v>124685</v>
      </c>
      <c r="L590" s="26">
        <f t="shared" si="539"/>
        <v>0</v>
      </c>
      <c r="M590" s="26"/>
      <c r="N590" s="26"/>
      <c r="O590" s="26"/>
      <c r="P590" s="26">
        <f t="shared" si="540"/>
        <v>124685</v>
      </c>
      <c r="Q590" s="26">
        <f t="shared" si="541"/>
        <v>94.315431164901668</v>
      </c>
      <c r="R590" s="90"/>
      <c r="S590" s="90"/>
      <c r="T590" s="90"/>
      <c r="U590" s="90"/>
      <c r="V590" s="90"/>
      <c r="W590" s="90"/>
      <c r="X590" s="90"/>
      <c r="Y590" s="90"/>
    </row>
    <row r="591" spans="1:25" ht="15" customHeight="1" x14ac:dyDescent="0.25">
      <c r="A591" s="64" t="s">
        <v>238</v>
      </c>
      <c r="B591" s="64" t="s">
        <v>95</v>
      </c>
      <c r="C591" s="64" t="s">
        <v>13</v>
      </c>
      <c r="D591" s="64" t="s">
        <v>341</v>
      </c>
      <c r="E591" s="20" t="s">
        <v>23</v>
      </c>
      <c r="F591" s="64" t="s">
        <v>346</v>
      </c>
      <c r="G591" s="53" t="s">
        <v>290</v>
      </c>
      <c r="H591" s="53" t="s">
        <v>89</v>
      </c>
      <c r="I591" s="26">
        <v>0</v>
      </c>
      <c r="J591" s="26">
        <v>0</v>
      </c>
      <c r="K591" s="26">
        <v>0</v>
      </c>
      <c r="L591" s="26">
        <f t="shared" si="539"/>
        <v>0</v>
      </c>
      <c r="M591" s="26"/>
      <c r="N591" s="26"/>
      <c r="O591" s="26"/>
      <c r="P591" s="26">
        <f t="shared" si="540"/>
        <v>0</v>
      </c>
      <c r="Q591" s="26" t="str">
        <f t="shared" si="541"/>
        <v>-</v>
      </c>
      <c r="R591" s="90"/>
      <c r="S591" s="90"/>
      <c r="T591" s="90"/>
      <c r="U591" s="90"/>
      <c r="V591" s="90"/>
      <c r="W591" s="90"/>
      <c r="X591" s="90"/>
      <c r="Y591" s="90"/>
    </row>
    <row r="592" spans="1:25" ht="15" customHeight="1" x14ac:dyDescent="0.25">
      <c r="A592" s="64" t="s">
        <v>238</v>
      </c>
      <c r="B592" s="64" t="s">
        <v>95</v>
      </c>
      <c r="C592" s="64" t="s">
        <v>13</v>
      </c>
      <c r="D592" s="64" t="s">
        <v>341</v>
      </c>
      <c r="E592" s="20" t="s">
        <v>23</v>
      </c>
      <c r="F592" s="64" t="s">
        <v>347</v>
      </c>
      <c r="G592" s="53" t="s">
        <v>290</v>
      </c>
      <c r="H592" s="53" t="s">
        <v>29</v>
      </c>
      <c r="I592" s="26">
        <v>45800</v>
      </c>
      <c r="J592" s="26">
        <v>45800</v>
      </c>
      <c r="K592" s="26">
        <v>23100</v>
      </c>
      <c r="L592" s="26">
        <f t="shared" ref="L592:L655" si="596">SUM(M592:O592)</f>
        <v>11400</v>
      </c>
      <c r="M592" s="26">
        <v>3800</v>
      </c>
      <c r="N592" s="26">
        <v>3800</v>
      </c>
      <c r="O592" s="26">
        <v>3800</v>
      </c>
      <c r="P592" s="26">
        <f t="shared" ref="P592:P655" si="597">K592+L592</f>
        <v>34500</v>
      </c>
      <c r="Q592" s="26">
        <f t="shared" ref="Q592:Q655" si="598">IF(J592=0,"-",P592/J592*100)</f>
        <v>75.327510917030565</v>
      </c>
      <c r="R592" s="90"/>
      <c r="S592" s="90"/>
      <c r="T592" s="90"/>
      <c r="U592" s="90"/>
      <c r="V592" s="90"/>
      <c r="W592" s="90"/>
      <c r="X592" s="90"/>
      <c r="Y592" s="90"/>
    </row>
    <row r="593" spans="1:25" ht="15" customHeight="1" x14ac:dyDescent="0.25">
      <c r="A593" s="63" t="s">
        <v>238</v>
      </c>
      <c r="B593" s="63" t="s">
        <v>95</v>
      </c>
      <c r="C593" s="63" t="s">
        <v>13</v>
      </c>
      <c r="D593" s="63" t="s">
        <v>341</v>
      </c>
      <c r="E593" s="65" t="s">
        <v>30</v>
      </c>
      <c r="F593" s="65" t="s">
        <v>1</v>
      </c>
      <c r="G593" s="65" t="s">
        <v>1</v>
      </c>
      <c r="H593" s="65" t="s">
        <v>31</v>
      </c>
      <c r="I593" s="31">
        <f t="shared" ref="I593:K593" si="599">SUM(I594)</f>
        <v>600225</v>
      </c>
      <c r="J593" s="31">
        <f t="shared" si="599"/>
        <v>588646</v>
      </c>
      <c r="K593" s="31">
        <f t="shared" si="599"/>
        <v>305400</v>
      </c>
      <c r="L593" s="31">
        <f t="shared" si="596"/>
        <v>147000</v>
      </c>
      <c r="M593" s="31">
        <f t="shared" ref="M593" si="600">SUM(M594)</f>
        <v>49000</v>
      </c>
      <c r="N593" s="31">
        <f t="shared" ref="N593:O593" si="601">SUM(N594)</f>
        <v>49000</v>
      </c>
      <c r="O593" s="31">
        <f t="shared" si="601"/>
        <v>49000</v>
      </c>
      <c r="P593" s="31">
        <f t="shared" si="597"/>
        <v>452400</v>
      </c>
      <c r="Q593" s="31">
        <f t="shared" si="598"/>
        <v>76.854340299602825</v>
      </c>
      <c r="R593" s="94"/>
      <c r="S593" s="94"/>
      <c r="T593" s="94"/>
      <c r="U593" s="94"/>
      <c r="V593" s="94"/>
      <c r="W593" s="94"/>
      <c r="X593" s="94"/>
      <c r="Y593" s="94"/>
    </row>
    <row r="594" spans="1:25" ht="15" customHeight="1" x14ac:dyDescent="0.25">
      <c r="A594" s="64" t="s">
        <v>238</v>
      </c>
      <c r="B594" s="64" t="s">
        <v>95</v>
      </c>
      <c r="C594" s="64" t="s">
        <v>13</v>
      </c>
      <c r="D594" s="64" t="s">
        <v>341</v>
      </c>
      <c r="E594" s="20" t="s">
        <v>33</v>
      </c>
      <c r="F594" s="64"/>
      <c r="G594" s="53" t="s">
        <v>290</v>
      </c>
      <c r="H594" s="53" t="s">
        <v>32</v>
      </c>
      <c r="I594" s="26">
        <v>600225</v>
      </c>
      <c r="J594" s="26">
        <v>588646</v>
      </c>
      <c r="K594" s="26">
        <v>305400</v>
      </c>
      <c r="L594" s="26">
        <f t="shared" si="596"/>
        <v>147000</v>
      </c>
      <c r="M594" s="26">
        <v>49000</v>
      </c>
      <c r="N594" s="26">
        <v>49000</v>
      </c>
      <c r="O594" s="26">
        <v>49000</v>
      </c>
      <c r="P594" s="26">
        <f t="shared" si="597"/>
        <v>452400</v>
      </c>
      <c r="Q594" s="26">
        <f t="shared" si="598"/>
        <v>76.854340299602825</v>
      </c>
      <c r="R594" s="90"/>
      <c r="S594" s="90"/>
      <c r="T594" s="90"/>
      <c r="U594" s="90"/>
      <c r="V594" s="90"/>
      <c r="W594" s="90"/>
      <c r="X594" s="90"/>
      <c r="Y594" s="90"/>
    </row>
    <row r="595" spans="1:25" ht="15" customHeight="1" x14ac:dyDescent="0.25">
      <c r="A595" s="63" t="s">
        <v>238</v>
      </c>
      <c r="B595" s="63" t="s">
        <v>95</v>
      </c>
      <c r="C595" s="63" t="s">
        <v>13</v>
      </c>
      <c r="D595" s="63" t="s">
        <v>341</v>
      </c>
      <c r="E595" s="65" t="s">
        <v>34</v>
      </c>
      <c r="F595" s="65" t="s">
        <v>1</v>
      </c>
      <c r="G595" s="65" t="s">
        <v>1</v>
      </c>
      <c r="H595" s="65" t="s">
        <v>35</v>
      </c>
      <c r="I595" s="31">
        <f t="shared" ref="I595:K595" si="602">SUM(I596:I603)</f>
        <v>1001328</v>
      </c>
      <c r="J595" s="31">
        <f t="shared" si="602"/>
        <v>952768</v>
      </c>
      <c r="K595" s="31">
        <f t="shared" si="602"/>
        <v>524571</v>
      </c>
      <c r="L595" s="31">
        <f t="shared" si="596"/>
        <v>235050</v>
      </c>
      <c r="M595" s="31">
        <f t="shared" ref="M595" si="603">SUM(M596:M603)</f>
        <v>76850</v>
      </c>
      <c r="N595" s="31">
        <f t="shared" ref="N595:O595" si="604">SUM(N596:N603)</f>
        <v>76350</v>
      </c>
      <c r="O595" s="31">
        <f t="shared" si="604"/>
        <v>81850</v>
      </c>
      <c r="P595" s="31">
        <f t="shared" si="597"/>
        <v>759621</v>
      </c>
      <c r="Q595" s="31">
        <f t="shared" si="598"/>
        <v>79.727803620608583</v>
      </c>
      <c r="R595" s="94"/>
      <c r="S595" s="94"/>
      <c r="T595" s="94"/>
      <c r="U595" s="94"/>
      <c r="V595" s="94"/>
      <c r="W595" s="94"/>
      <c r="X595" s="94"/>
      <c r="Y595" s="94"/>
    </row>
    <row r="596" spans="1:25" ht="15" customHeight="1" x14ac:dyDescent="0.25">
      <c r="A596" s="64" t="s">
        <v>238</v>
      </c>
      <c r="B596" s="64" t="s">
        <v>95</v>
      </c>
      <c r="C596" s="64" t="s">
        <v>13</v>
      </c>
      <c r="D596" s="64" t="s">
        <v>341</v>
      </c>
      <c r="E596" s="20" t="s">
        <v>38</v>
      </c>
      <c r="F596" s="64"/>
      <c r="G596" s="53" t="s">
        <v>290</v>
      </c>
      <c r="H596" s="53" t="s">
        <v>37</v>
      </c>
      <c r="I596" s="26">
        <v>11291</v>
      </c>
      <c r="J596" s="26">
        <v>11291</v>
      </c>
      <c r="K596" s="26">
        <v>6000</v>
      </c>
      <c r="L596" s="26">
        <f t="shared" si="596"/>
        <v>2500</v>
      </c>
      <c r="M596" s="26">
        <v>1000</v>
      </c>
      <c r="N596" s="26">
        <v>500</v>
      </c>
      <c r="O596" s="26">
        <v>1000</v>
      </c>
      <c r="P596" s="26">
        <f t="shared" si="597"/>
        <v>8500</v>
      </c>
      <c r="Q596" s="26">
        <f t="shared" si="598"/>
        <v>75.28119741386945</v>
      </c>
      <c r="R596" s="90"/>
      <c r="S596" s="90"/>
      <c r="T596" s="90"/>
      <c r="U596" s="90"/>
      <c r="V596" s="90"/>
      <c r="W596" s="90"/>
      <c r="X596" s="90"/>
      <c r="Y596" s="90"/>
    </row>
    <row r="597" spans="1:25" ht="15" customHeight="1" x14ac:dyDescent="0.25">
      <c r="A597" s="64" t="s">
        <v>238</v>
      </c>
      <c r="B597" s="64" t="s">
        <v>95</v>
      </c>
      <c r="C597" s="64" t="s">
        <v>13</v>
      </c>
      <c r="D597" s="64" t="s">
        <v>341</v>
      </c>
      <c r="E597" s="20" t="s">
        <v>298</v>
      </c>
      <c r="F597" s="64"/>
      <c r="G597" s="53" t="s">
        <v>290</v>
      </c>
      <c r="H597" s="53" t="s">
        <v>297</v>
      </c>
      <c r="I597" s="26">
        <v>78757</v>
      </c>
      <c r="J597" s="26">
        <v>78757</v>
      </c>
      <c r="K597" s="26">
        <v>50000</v>
      </c>
      <c r="L597" s="26">
        <f t="shared" si="596"/>
        <v>20400</v>
      </c>
      <c r="M597" s="26">
        <v>6800</v>
      </c>
      <c r="N597" s="26">
        <v>6800</v>
      </c>
      <c r="O597" s="26">
        <v>6800</v>
      </c>
      <c r="P597" s="26">
        <f t="shared" si="597"/>
        <v>70400</v>
      </c>
      <c r="Q597" s="26">
        <f t="shared" si="598"/>
        <v>89.388879718628189</v>
      </c>
      <c r="R597" s="90"/>
      <c r="S597" s="90"/>
      <c r="T597" s="90"/>
      <c r="U597" s="90"/>
      <c r="V597" s="90"/>
      <c r="W597" s="90"/>
      <c r="X597" s="90"/>
      <c r="Y597" s="90"/>
    </row>
    <row r="598" spans="1:25" ht="15" customHeight="1" x14ac:dyDescent="0.25">
      <c r="A598" s="64" t="s">
        <v>238</v>
      </c>
      <c r="B598" s="64" t="s">
        <v>95</v>
      </c>
      <c r="C598" s="64" t="s">
        <v>13</v>
      </c>
      <c r="D598" s="64" t="s">
        <v>341</v>
      </c>
      <c r="E598" s="20" t="s">
        <v>301</v>
      </c>
      <c r="F598" s="64"/>
      <c r="G598" s="53" t="s">
        <v>290</v>
      </c>
      <c r="H598" s="53" t="s">
        <v>300</v>
      </c>
      <c r="I598" s="26">
        <v>153273</v>
      </c>
      <c r="J598" s="26">
        <v>153273</v>
      </c>
      <c r="K598" s="26">
        <v>84000</v>
      </c>
      <c r="L598" s="26">
        <f t="shared" si="596"/>
        <v>37500</v>
      </c>
      <c r="M598" s="26">
        <v>12500</v>
      </c>
      <c r="N598" s="26">
        <v>12500</v>
      </c>
      <c r="O598" s="26">
        <v>12500</v>
      </c>
      <c r="P598" s="26">
        <f t="shared" si="597"/>
        <v>121500</v>
      </c>
      <c r="Q598" s="26">
        <f t="shared" si="598"/>
        <v>79.27032158305768</v>
      </c>
      <c r="R598" s="90"/>
      <c r="S598" s="90"/>
      <c r="T598" s="90"/>
      <c r="U598" s="90"/>
      <c r="V598" s="90"/>
      <c r="W598" s="90"/>
      <c r="X598" s="90"/>
      <c r="Y598" s="90"/>
    </row>
    <row r="599" spans="1:25" ht="15" customHeight="1" x14ac:dyDescent="0.25">
      <c r="A599" s="64" t="s">
        <v>238</v>
      </c>
      <c r="B599" s="64" t="s">
        <v>95</v>
      </c>
      <c r="C599" s="64" t="s">
        <v>13</v>
      </c>
      <c r="D599" s="64" t="s">
        <v>341</v>
      </c>
      <c r="E599" s="20" t="s">
        <v>218</v>
      </c>
      <c r="F599" s="64"/>
      <c r="G599" s="53" t="s">
        <v>290</v>
      </c>
      <c r="H599" s="53" t="s">
        <v>217</v>
      </c>
      <c r="I599" s="26">
        <v>70872</v>
      </c>
      <c r="J599" s="26">
        <v>70872</v>
      </c>
      <c r="K599" s="26">
        <v>36000</v>
      </c>
      <c r="L599" s="26">
        <f t="shared" si="596"/>
        <v>19500</v>
      </c>
      <c r="M599" s="26">
        <v>6500</v>
      </c>
      <c r="N599" s="26">
        <v>6500</v>
      </c>
      <c r="O599" s="26">
        <v>6500</v>
      </c>
      <c r="P599" s="26">
        <f t="shared" si="597"/>
        <v>55500</v>
      </c>
      <c r="Q599" s="26">
        <f t="shared" si="598"/>
        <v>78.310193024043357</v>
      </c>
      <c r="R599" s="90"/>
      <c r="S599" s="90"/>
      <c r="T599" s="90"/>
      <c r="U599" s="90"/>
      <c r="V599" s="90"/>
      <c r="W599" s="90"/>
      <c r="X599" s="90"/>
      <c r="Y599" s="90"/>
    </row>
    <row r="600" spans="1:25" ht="15" customHeight="1" x14ac:dyDescent="0.25">
      <c r="A600" s="64" t="s">
        <v>238</v>
      </c>
      <c r="B600" s="64" t="s">
        <v>95</v>
      </c>
      <c r="C600" s="64" t="s">
        <v>13</v>
      </c>
      <c r="D600" s="64" t="s">
        <v>341</v>
      </c>
      <c r="E600" s="20" t="s">
        <v>303</v>
      </c>
      <c r="F600" s="64"/>
      <c r="G600" s="53" t="s">
        <v>290</v>
      </c>
      <c r="H600" s="53" t="s">
        <v>302</v>
      </c>
      <c r="I600" s="26">
        <v>5296</v>
      </c>
      <c r="J600" s="26">
        <v>5296</v>
      </c>
      <c r="K600" s="26">
        <v>3200</v>
      </c>
      <c r="L600" s="26">
        <f t="shared" si="596"/>
        <v>1350</v>
      </c>
      <c r="M600" s="26">
        <v>450</v>
      </c>
      <c r="N600" s="26">
        <v>450</v>
      </c>
      <c r="O600" s="26">
        <v>450</v>
      </c>
      <c r="P600" s="26">
        <f t="shared" si="597"/>
        <v>4550</v>
      </c>
      <c r="Q600" s="26">
        <f t="shared" si="598"/>
        <v>85.913897280966765</v>
      </c>
      <c r="R600" s="90"/>
      <c r="S600" s="90"/>
      <c r="T600" s="90"/>
      <c r="U600" s="90"/>
      <c r="V600" s="90"/>
      <c r="W600" s="90"/>
      <c r="X600" s="90"/>
      <c r="Y600" s="90"/>
    </row>
    <row r="601" spans="1:25" ht="15" customHeight="1" x14ac:dyDescent="0.25">
      <c r="A601" s="64" t="s">
        <v>238</v>
      </c>
      <c r="B601" s="64" t="s">
        <v>95</v>
      </c>
      <c r="C601" s="64" t="s">
        <v>13</v>
      </c>
      <c r="D601" s="64" t="s">
        <v>341</v>
      </c>
      <c r="E601" s="20" t="s">
        <v>308</v>
      </c>
      <c r="F601" s="64"/>
      <c r="G601" s="53" t="s">
        <v>290</v>
      </c>
      <c r="H601" s="53" t="s">
        <v>307</v>
      </c>
      <c r="I601" s="26">
        <v>21175</v>
      </c>
      <c r="J601" s="26">
        <v>20000</v>
      </c>
      <c r="K601" s="26">
        <v>10400</v>
      </c>
      <c r="L601" s="26">
        <f t="shared" si="596"/>
        <v>6000</v>
      </c>
      <c r="M601" s="26">
        <v>2000</v>
      </c>
      <c r="N601" s="26">
        <v>2000</v>
      </c>
      <c r="O601" s="26">
        <v>2000</v>
      </c>
      <c r="P601" s="26">
        <f t="shared" si="597"/>
        <v>16400</v>
      </c>
      <c r="Q601" s="26">
        <f t="shared" si="598"/>
        <v>82</v>
      </c>
      <c r="R601" s="90"/>
      <c r="S601" s="90"/>
      <c r="T601" s="90"/>
      <c r="U601" s="90"/>
      <c r="V601" s="90"/>
      <c r="W601" s="90"/>
      <c r="X601" s="90"/>
      <c r="Y601" s="90"/>
    </row>
    <row r="602" spans="1:25" ht="15" customHeight="1" x14ac:dyDescent="0.25">
      <c r="A602" s="64" t="s">
        <v>238</v>
      </c>
      <c r="B602" s="64" t="s">
        <v>95</v>
      </c>
      <c r="C602" s="64" t="s">
        <v>13</v>
      </c>
      <c r="D602" s="64" t="s">
        <v>341</v>
      </c>
      <c r="E602" s="20" t="s">
        <v>311</v>
      </c>
      <c r="F602" s="64"/>
      <c r="G602" s="53" t="s">
        <v>290</v>
      </c>
      <c r="H602" s="53" t="s">
        <v>310</v>
      </c>
      <c r="I602" s="26">
        <v>8571</v>
      </c>
      <c r="J602" s="26">
        <v>8571</v>
      </c>
      <c r="K602" s="26">
        <v>8571</v>
      </c>
      <c r="L602" s="26">
        <f t="shared" si="596"/>
        <v>0</v>
      </c>
      <c r="M602" s="26"/>
      <c r="N602" s="26"/>
      <c r="O602" s="26"/>
      <c r="P602" s="26">
        <f t="shared" si="597"/>
        <v>8571</v>
      </c>
      <c r="Q602" s="26">
        <f t="shared" si="598"/>
        <v>100</v>
      </c>
      <c r="R602" s="90"/>
      <c r="S602" s="90"/>
      <c r="T602" s="90"/>
      <c r="U602" s="90"/>
      <c r="V602" s="90"/>
      <c r="W602" s="90"/>
      <c r="X602" s="90"/>
      <c r="Y602" s="90"/>
    </row>
    <row r="603" spans="1:25" ht="15" customHeight="1" x14ac:dyDescent="0.25">
      <c r="A603" s="63" t="s">
        <v>238</v>
      </c>
      <c r="B603" s="63" t="s">
        <v>95</v>
      </c>
      <c r="C603" s="63" t="s">
        <v>13</v>
      </c>
      <c r="D603" s="63" t="s">
        <v>341</v>
      </c>
      <c r="E603" s="63" t="s">
        <v>39</v>
      </c>
      <c r="F603" s="64" t="s">
        <v>1</v>
      </c>
      <c r="G603" s="53" t="s">
        <v>1</v>
      </c>
      <c r="H603" s="65" t="s">
        <v>40</v>
      </c>
      <c r="I603" s="31">
        <f t="shared" ref="I603:K603" si="605">SUM(I604:I606)</f>
        <v>652093</v>
      </c>
      <c r="J603" s="31">
        <f t="shared" si="605"/>
        <v>604708</v>
      </c>
      <c r="K603" s="31">
        <f t="shared" si="605"/>
        <v>326400</v>
      </c>
      <c r="L603" s="31">
        <f t="shared" si="596"/>
        <v>147800</v>
      </c>
      <c r="M603" s="31">
        <f t="shared" ref="M603" si="606">SUM(M604:M606)</f>
        <v>47600</v>
      </c>
      <c r="N603" s="31">
        <f t="shared" ref="N603:O603" si="607">SUM(N604:N606)</f>
        <v>47600</v>
      </c>
      <c r="O603" s="31">
        <f t="shared" si="607"/>
        <v>52600</v>
      </c>
      <c r="P603" s="31">
        <f t="shared" si="597"/>
        <v>474200</v>
      </c>
      <c r="Q603" s="31">
        <f t="shared" si="598"/>
        <v>78.418013322132325</v>
      </c>
      <c r="R603" s="94"/>
      <c r="S603" s="94"/>
      <c r="T603" s="94"/>
      <c r="U603" s="94"/>
      <c r="V603" s="94"/>
      <c r="W603" s="94"/>
      <c r="X603" s="94"/>
      <c r="Y603" s="94"/>
    </row>
    <row r="604" spans="1:25" ht="15" customHeight="1" x14ac:dyDescent="0.25">
      <c r="A604" s="64" t="s">
        <v>238</v>
      </c>
      <c r="B604" s="64" t="s">
        <v>95</v>
      </c>
      <c r="C604" s="64" t="s">
        <v>13</v>
      </c>
      <c r="D604" s="64" t="s">
        <v>341</v>
      </c>
      <c r="E604" s="20" t="s">
        <v>41</v>
      </c>
      <c r="F604" s="64"/>
      <c r="G604" s="53" t="s">
        <v>290</v>
      </c>
      <c r="H604" s="53" t="s">
        <v>40</v>
      </c>
      <c r="I604" s="26">
        <v>619243</v>
      </c>
      <c r="J604" s="26">
        <v>572208</v>
      </c>
      <c r="K604" s="26">
        <v>310000</v>
      </c>
      <c r="L604" s="26">
        <f t="shared" si="596"/>
        <v>140000</v>
      </c>
      <c r="M604" s="26">
        <v>45000</v>
      </c>
      <c r="N604" s="26">
        <v>45000</v>
      </c>
      <c r="O604" s="26">
        <v>50000</v>
      </c>
      <c r="P604" s="26">
        <f t="shared" si="597"/>
        <v>450000</v>
      </c>
      <c r="Q604" s="26">
        <f t="shared" si="598"/>
        <v>78.642731314487037</v>
      </c>
      <c r="R604" s="90"/>
      <c r="S604" s="90"/>
      <c r="T604" s="90"/>
      <c r="U604" s="90"/>
      <c r="V604" s="90"/>
      <c r="W604" s="90"/>
      <c r="X604" s="90"/>
      <c r="Y604" s="90"/>
    </row>
    <row r="605" spans="1:25" ht="15" customHeight="1" x14ac:dyDescent="0.25">
      <c r="A605" s="64" t="s">
        <v>238</v>
      </c>
      <c r="B605" s="64" t="s">
        <v>95</v>
      </c>
      <c r="C605" s="64" t="s">
        <v>13</v>
      </c>
      <c r="D605" s="64" t="s">
        <v>341</v>
      </c>
      <c r="E605" s="20" t="s">
        <v>41</v>
      </c>
      <c r="F605" s="64" t="s">
        <v>348</v>
      </c>
      <c r="G605" s="53" t="s">
        <v>290</v>
      </c>
      <c r="H605" s="53" t="s">
        <v>319</v>
      </c>
      <c r="I605" s="26">
        <v>16350</v>
      </c>
      <c r="J605" s="26">
        <v>16000</v>
      </c>
      <c r="K605" s="26">
        <v>9800</v>
      </c>
      <c r="L605" s="26">
        <f t="shared" si="596"/>
        <v>4500</v>
      </c>
      <c r="M605" s="26">
        <v>1500</v>
      </c>
      <c r="N605" s="26">
        <v>1500</v>
      </c>
      <c r="O605" s="26">
        <v>1500</v>
      </c>
      <c r="P605" s="26">
        <f t="shared" si="597"/>
        <v>14300</v>
      </c>
      <c r="Q605" s="26">
        <f t="shared" si="598"/>
        <v>89.375</v>
      </c>
      <c r="R605" s="90"/>
      <c r="S605" s="90"/>
      <c r="T605" s="90"/>
      <c r="U605" s="90"/>
      <c r="V605" s="90"/>
      <c r="W605" s="90"/>
      <c r="X605" s="90"/>
      <c r="Y605" s="90"/>
    </row>
    <row r="606" spans="1:25" ht="22.5" customHeight="1" x14ac:dyDescent="0.25">
      <c r="A606" s="64" t="s">
        <v>238</v>
      </c>
      <c r="B606" s="64" t="s">
        <v>95</v>
      </c>
      <c r="C606" s="64" t="s">
        <v>13</v>
      </c>
      <c r="D606" s="64" t="s">
        <v>341</v>
      </c>
      <c r="E606" s="20" t="s">
        <v>41</v>
      </c>
      <c r="F606" s="64" t="s">
        <v>349</v>
      </c>
      <c r="G606" s="53" t="s">
        <v>290</v>
      </c>
      <c r="H606" s="53" t="s">
        <v>55</v>
      </c>
      <c r="I606" s="26">
        <v>16500</v>
      </c>
      <c r="J606" s="26">
        <v>16500</v>
      </c>
      <c r="K606" s="26">
        <v>6600</v>
      </c>
      <c r="L606" s="26">
        <f t="shared" si="596"/>
        <v>3300</v>
      </c>
      <c r="M606" s="26">
        <v>1100</v>
      </c>
      <c r="N606" s="26">
        <v>1100</v>
      </c>
      <c r="O606" s="26">
        <v>1100</v>
      </c>
      <c r="P606" s="26">
        <f t="shared" si="597"/>
        <v>9900</v>
      </c>
      <c r="Q606" s="26">
        <f t="shared" si="598"/>
        <v>60</v>
      </c>
      <c r="R606" s="90"/>
      <c r="S606" s="90"/>
      <c r="T606" s="90"/>
      <c r="U606" s="90"/>
      <c r="V606" s="90"/>
      <c r="W606" s="90"/>
      <c r="X606" s="90"/>
      <c r="Y606" s="90"/>
    </row>
    <row r="607" spans="1:25" ht="22.5" customHeight="1" x14ac:dyDescent="0.25">
      <c r="A607" s="63" t="s">
        <v>1</v>
      </c>
      <c r="B607" s="63" t="s">
        <v>1</v>
      </c>
      <c r="C607" s="63" t="s">
        <v>1</v>
      </c>
      <c r="D607" s="65" t="s">
        <v>1</v>
      </c>
      <c r="E607" s="65" t="s">
        <v>1</v>
      </c>
      <c r="F607" s="65" t="s">
        <v>1</v>
      </c>
      <c r="G607" s="65" t="s">
        <v>1</v>
      </c>
      <c r="H607" s="66" t="s">
        <v>56</v>
      </c>
      <c r="I607" s="30">
        <f t="shared" ref="I607:K608" si="608">SUM(I608)</f>
        <v>0</v>
      </c>
      <c r="J607" s="30">
        <f t="shared" si="608"/>
        <v>0</v>
      </c>
      <c r="K607" s="30">
        <f t="shared" si="608"/>
        <v>0</v>
      </c>
      <c r="L607" s="30">
        <f t="shared" si="596"/>
        <v>0</v>
      </c>
      <c r="M607" s="30">
        <f t="shared" ref="M607:M608" si="609">SUM(M608)</f>
        <v>0</v>
      </c>
      <c r="N607" s="30">
        <f t="shared" ref="N607:O608" si="610">SUM(N608)</f>
        <v>0</v>
      </c>
      <c r="O607" s="30">
        <f t="shared" si="610"/>
        <v>0</v>
      </c>
      <c r="P607" s="30">
        <f t="shared" si="597"/>
        <v>0</v>
      </c>
      <c r="Q607" s="30" t="str">
        <f t="shared" si="598"/>
        <v>-</v>
      </c>
      <c r="R607" s="93"/>
      <c r="S607" s="93"/>
      <c r="T607" s="93"/>
      <c r="U607" s="93"/>
      <c r="V607" s="93"/>
      <c r="W607" s="93"/>
      <c r="X607" s="93"/>
      <c r="Y607" s="93"/>
    </row>
    <row r="608" spans="1:25" ht="15" customHeight="1" x14ac:dyDescent="0.25">
      <c r="A608" s="63" t="s">
        <v>238</v>
      </c>
      <c r="B608" s="63" t="s">
        <v>95</v>
      </c>
      <c r="C608" s="63" t="s">
        <v>13</v>
      </c>
      <c r="D608" s="63" t="s">
        <v>341</v>
      </c>
      <c r="E608" s="65" t="s">
        <v>57</v>
      </c>
      <c r="F608" s="65" t="s">
        <v>1</v>
      </c>
      <c r="G608" s="65" t="s">
        <v>1</v>
      </c>
      <c r="H608" s="65" t="s">
        <v>58</v>
      </c>
      <c r="I608" s="31">
        <f t="shared" si="608"/>
        <v>0</v>
      </c>
      <c r="J608" s="31">
        <f t="shared" si="608"/>
        <v>0</v>
      </c>
      <c r="K608" s="31">
        <f t="shared" si="608"/>
        <v>0</v>
      </c>
      <c r="L608" s="31">
        <f t="shared" si="596"/>
        <v>0</v>
      </c>
      <c r="M608" s="31">
        <f t="shared" si="609"/>
        <v>0</v>
      </c>
      <c r="N608" s="31">
        <f t="shared" si="610"/>
        <v>0</v>
      </c>
      <c r="O608" s="31">
        <f t="shared" si="610"/>
        <v>0</v>
      </c>
      <c r="P608" s="31">
        <f t="shared" si="597"/>
        <v>0</v>
      </c>
      <c r="Q608" s="31" t="str">
        <f t="shared" si="598"/>
        <v>-</v>
      </c>
      <c r="R608" s="94"/>
      <c r="S608" s="94"/>
      <c r="T608" s="94"/>
      <c r="U608" s="94"/>
      <c r="V608" s="94"/>
      <c r="W608" s="94"/>
      <c r="X608" s="94"/>
      <c r="Y608" s="94"/>
    </row>
    <row r="609" spans="1:25" ht="15" customHeight="1" x14ac:dyDescent="0.25">
      <c r="A609" s="64" t="s">
        <v>238</v>
      </c>
      <c r="B609" s="64" t="s">
        <v>95</v>
      </c>
      <c r="C609" s="64" t="s">
        <v>13</v>
      </c>
      <c r="D609" s="64" t="s">
        <v>341</v>
      </c>
      <c r="E609" s="20" t="s">
        <v>68</v>
      </c>
      <c r="F609" s="64"/>
      <c r="G609" s="53" t="s">
        <v>290</v>
      </c>
      <c r="H609" s="53" t="s">
        <v>67</v>
      </c>
      <c r="I609" s="26">
        <v>0</v>
      </c>
      <c r="J609" s="26">
        <v>0</v>
      </c>
      <c r="K609" s="26">
        <v>0</v>
      </c>
      <c r="L609" s="26">
        <f t="shared" si="596"/>
        <v>0</v>
      </c>
      <c r="M609" s="26"/>
      <c r="N609" s="26"/>
      <c r="O609" s="26"/>
      <c r="P609" s="26">
        <f t="shared" si="597"/>
        <v>0</v>
      </c>
      <c r="Q609" s="26" t="str">
        <f t="shared" si="598"/>
        <v>-</v>
      </c>
      <c r="R609" s="90"/>
      <c r="S609" s="90"/>
      <c r="T609" s="90"/>
      <c r="U609" s="90"/>
      <c r="V609" s="90"/>
      <c r="W609" s="90"/>
      <c r="X609" s="90"/>
      <c r="Y609" s="90"/>
    </row>
    <row r="610" spans="1:25" ht="22.5" customHeight="1" x14ac:dyDescent="0.25">
      <c r="A610" s="63" t="s">
        <v>1</v>
      </c>
      <c r="B610" s="63" t="s">
        <v>1</v>
      </c>
      <c r="C610" s="63" t="s">
        <v>1</v>
      </c>
      <c r="D610" s="65" t="s">
        <v>1</v>
      </c>
      <c r="E610" s="65" t="s">
        <v>1</v>
      </c>
      <c r="F610" s="65" t="s">
        <v>1</v>
      </c>
      <c r="G610" s="65" t="s">
        <v>1</v>
      </c>
      <c r="H610" s="66" t="s">
        <v>69</v>
      </c>
      <c r="I610" s="30">
        <f t="shared" ref="I610:K610" si="611">SUM(I611)</f>
        <v>98000</v>
      </c>
      <c r="J610" s="30">
        <f t="shared" si="611"/>
        <v>98000</v>
      </c>
      <c r="K610" s="30">
        <f t="shared" si="611"/>
        <v>70000</v>
      </c>
      <c r="L610" s="30">
        <f t="shared" si="596"/>
        <v>0</v>
      </c>
      <c r="M610" s="30">
        <f t="shared" ref="M610" si="612">SUM(M611)</f>
        <v>0</v>
      </c>
      <c r="N610" s="30">
        <f t="shared" ref="N610:O610" si="613">SUM(N611)</f>
        <v>0</v>
      </c>
      <c r="O610" s="30">
        <f t="shared" si="613"/>
        <v>0</v>
      </c>
      <c r="P610" s="30">
        <f t="shared" si="597"/>
        <v>70000</v>
      </c>
      <c r="Q610" s="30">
        <f t="shared" si="598"/>
        <v>71.428571428571431</v>
      </c>
      <c r="R610" s="93"/>
      <c r="S610" s="93"/>
      <c r="T610" s="93"/>
      <c r="U610" s="93"/>
      <c r="V610" s="93"/>
      <c r="W610" s="93"/>
      <c r="X610" s="93"/>
      <c r="Y610" s="93"/>
    </row>
    <row r="611" spans="1:25" ht="15" customHeight="1" x14ac:dyDescent="0.25">
      <c r="A611" s="63" t="s">
        <v>238</v>
      </c>
      <c r="B611" s="63" t="s">
        <v>95</v>
      </c>
      <c r="C611" s="63" t="s">
        <v>13</v>
      </c>
      <c r="D611" s="63" t="s">
        <v>341</v>
      </c>
      <c r="E611" s="65" t="s">
        <v>70</v>
      </c>
      <c r="F611" s="65" t="s">
        <v>1</v>
      </c>
      <c r="G611" s="65" t="s">
        <v>1</v>
      </c>
      <c r="H611" s="65" t="s">
        <v>71</v>
      </c>
      <c r="I611" s="31">
        <f t="shared" ref="I611:K611" si="614">SUM(I612:I613)</f>
        <v>98000</v>
      </c>
      <c r="J611" s="31">
        <f t="shared" si="614"/>
        <v>98000</v>
      </c>
      <c r="K611" s="31">
        <f t="shared" si="614"/>
        <v>70000</v>
      </c>
      <c r="L611" s="31">
        <f t="shared" si="596"/>
        <v>0</v>
      </c>
      <c r="M611" s="31">
        <f t="shared" ref="M611" si="615">SUM(M612:M613)</f>
        <v>0</v>
      </c>
      <c r="N611" s="31">
        <f t="shared" ref="N611:O611" si="616">SUM(N612:N613)</f>
        <v>0</v>
      </c>
      <c r="O611" s="31">
        <f t="shared" si="616"/>
        <v>0</v>
      </c>
      <c r="P611" s="31">
        <f t="shared" si="597"/>
        <v>70000</v>
      </c>
      <c r="Q611" s="31">
        <f t="shared" si="598"/>
        <v>71.428571428571431</v>
      </c>
      <c r="R611" s="94"/>
      <c r="S611" s="94"/>
      <c r="T611" s="94"/>
      <c r="U611" s="94"/>
      <c r="V611" s="94"/>
      <c r="W611" s="94"/>
      <c r="X611" s="94"/>
      <c r="Y611" s="94"/>
    </row>
    <row r="612" spans="1:25" ht="15" customHeight="1" x14ac:dyDescent="0.25">
      <c r="A612" s="64" t="s">
        <v>238</v>
      </c>
      <c r="B612" s="64" t="s">
        <v>95</v>
      </c>
      <c r="C612" s="64" t="s">
        <v>13</v>
      </c>
      <c r="D612" s="64" t="s">
        <v>341</v>
      </c>
      <c r="E612" s="20" t="s">
        <v>74</v>
      </c>
      <c r="F612" s="64"/>
      <c r="G612" s="53" t="s">
        <v>290</v>
      </c>
      <c r="H612" s="53" t="s">
        <v>73</v>
      </c>
      <c r="I612" s="26">
        <v>98000</v>
      </c>
      <c r="J612" s="26">
        <v>98000</v>
      </c>
      <c r="K612" s="26">
        <v>70000</v>
      </c>
      <c r="L612" s="26">
        <f t="shared" si="596"/>
        <v>0</v>
      </c>
      <c r="M612" s="26"/>
      <c r="N612" s="26"/>
      <c r="O612" s="26">
        <v>0</v>
      </c>
      <c r="P612" s="26">
        <f t="shared" si="597"/>
        <v>70000</v>
      </c>
      <c r="Q612" s="26">
        <f t="shared" si="598"/>
        <v>71.428571428571431</v>
      </c>
      <c r="R612" s="90"/>
      <c r="S612" s="90"/>
      <c r="T612" s="90"/>
      <c r="U612" s="90"/>
      <c r="V612" s="90"/>
      <c r="W612" s="90"/>
      <c r="X612" s="90"/>
      <c r="Y612" s="90"/>
    </row>
    <row r="613" spans="1:25" ht="15" customHeight="1" x14ac:dyDescent="0.25">
      <c r="A613" s="64" t="s">
        <v>238</v>
      </c>
      <c r="B613" s="64" t="s">
        <v>95</v>
      </c>
      <c r="C613" s="64" t="s">
        <v>13</v>
      </c>
      <c r="D613" s="64" t="s">
        <v>341</v>
      </c>
      <c r="E613" s="20" t="s">
        <v>323</v>
      </c>
      <c r="F613" s="64"/>
      <c r="G613" s="53" t="s">
        <v>290</v>
      </c>
      <c r="H613" s="53" t="s">
        <v>322</v>
      </c>
      <c r="I613" s="26">
        <v>0</v>
      </c>
      <c r="J613" s="26">
        <v>0</v>
      </c>
      <c r="K613" s="26">
        <v>0</v>
      </c>
      <c r="L613" s="26">
        <f t="shared" si="596"/>
        <v>0</v>
      </c>
      <c r="M613" s="26"/>
      <c r="N613" s="26"/>
      <c r="O613" s="26"/>
      <c r="P613" s="26">
        <f t="shared" si="597"/>
        <v>0</v>
      </c>
      <c r="Q613" s="26" t="str">
        <f t="shared" si="598"/>
        <v>-</v>
      </c>
      <c r="R613" s="90"/>
      <c r="S613" s="90"/>
      <c r="T613" s="90"/>
      <c r="U613" s="90"/>
      <c r="V613" s="90"/>
      <c r="W613" s="90"/>
      <c r="X613" s="90"/>
      <c r="Y613" s="90"/>
    </row>
    <row r="614" spans="1:25" ht="15" customHeight="1" x14ac:dyDescent="0.25">
      <c r="A614" s="53" t="s">
        <v>1</v>
      </c>
      <c r="B614" s="53" t="s">
        <v>1</v>
      </c>
      <c r="C614" s="53" t="s">
        <v>1</v>
      </c>
      <c r="D614" s="53" t="s">
        <v>1</v>
      </c>
      <c r="E614" s="53" t="s">
        <v>1</v>
      </c>
      <c r="F614" s="53" t="s">
        <v>1</v>
      </c>
      <c r="G614" s="53" t="s">
        <v>1</v>
      </c>
      <c r="H614" s="66" t="s">
        <v>350</v>
      </c>
      <c r="I614" s="30">
        <f t="shared" ref="I614:K614" si="617">SUM(I584,I607,I610)</f>
        <v>8089904</v>
      </c>
      <c r="J614" s="30">
        <f t="shared" si="617"/>
        <v>7902562</v>
      </c>
      <c r="K614" s="30">
        <f t="shared" si="617"/>
        <v>4145756</v>
      </c>
      <c r="L614" s="30">
        <f t="shared" si="596"/>
        <v>1879450</v>
      </c>
      <c r="M614" s="30">
        <f t="shared" ref="M614" si="618">SUM(M584,M607,M610)</f>
        <v>624650</v>
      </c>
      <c r="N614" s="30">
        <f t="shared" ref="N614:O614" si="619">SUM(N584,N607,N610)</f>
        <v>624150</v>
      </c>
      <c r="O614" s="30">
        <f t="shared" si="619"/>
        <v>630650</v>
      </c>
      <c r="P614" s="30">
        <f t="shared" si="597"/>
        <v>6025206</v>
      </c>
      <c r="Q614" s="30">
        <f t="shared" si="598"/>
        <v>76.243704256923266</v>
      </c>
      <c r="R614" s="93"/>
      <c r="S614" s="93"/>
      <c r="T614" s="93"/>
      <c r="U614" s="93"/>
      <c r="V614" s="93"/>
      <c r="W614" s="93"/>
      <c r="X614" s="93"/>
      <c r="Y614" s="93"/>
    </row>
    <row r="615" spans="1:25" ht="15" customHeight="1" thickBot="1" x14ac:dyDescent="0.3">
      <c r="A615" s="53" t="s">
        <v>1</v>
      </c>
      <c r="B615" s="53" t="s">
        <v>1</v>
      </c>
      <c r="C615" s="53" t="s">
        <v>1</v>
      </c>
      <c r="D615" s="53" t="s">
        <v>1</v>
      </c>
      <c r="E615" s="53" t="s">
        <v>1</v>
      </c>
      <c r="F615" s="53" t="s">
        <v>1</v>
      </c>
      <c r="G615" s="53" t="s">
        <v>1</v>
      </c>
      <c r="H615" s="65" t="s">
        <v>76</v>
      </c>
      <c r="I615" s="31"/>
      <c r="J615" s="31"/>
      <c r="K615" s="31">
        <v>0</v>
      </c>
      <c r="L615" s="31"/>
      <c r="M615" s="31"/>
      <c r="N615" s="31"/>
      <c r="O615" s="31"/>
      <c r="P615" s="31"/>
      <c r="Q615" s="31"/>
      <c r="R615" s="94"/>
      <c r="S615" s="94"/>
      <c r="T615" s="94"/>
      <c r="U615" s="94"/>
      <c r="V615" s="94"/>
      <c r="W615" s="94"/>
      <c r="X615" s="94"/>
      <c r="Y615" s="94"/>
    </row>
    <row r="616" spans="1:25" ht="47.25" customHeight="1" thickBot="1" x14ac:dyDescent="0.3">
      <c r="A616" s="110" t="s">
        <v>1</v>
      </c>
      <c r="B616" s="110" t="s">
        <v>1</v>
      </c>
      <c r="C616" s="110" t="s">
        <v>1</v>
      </c>
      <c r="D616" s="110" t="s">
        <v>1</v>
      </c>
      <c r="E616" s="110" t="s">
        <v>1</v>
      </c>
      <c r="F616" s="110" t="s">
        <v>1</v>
      </c>
      <c r="G616" s="110" t="s">
        <v>1</v>
      </c>
      <c r="H616" s="28" t="s">
        <v>77</v>
      </c>
      <c r="I616" s="109" t="s">
        <v>3984</v>
      </c>
      <c r="J616" s="109" t="s">
        <v>11</v>
      </c>
      <c r="K616" s="109" t="s">
        <v>3989</v>
      </c>
      <c r="L616" s="109" t="s">
        <v>3985</v>
      </c>
      <c r="M616" s="109" t="s">
        <v>4027</v>
      </c>
      <c r="N616" s="109" t="s">
        <v>3988</v>
      </c>
      <c r="O616" s="109" t="s">
        <v>3986</v>
      </c>
      <c r="P616" s="109" t="s">
        <v>3987</v>
      </c>
      <c r="Q616" s="109" t="s">
        <v>3695</v>
      </c>
      <c r="R616" s="91"/>
      <c r="S616" s="91"/>
      <c r="T616" s="91"/>
      <c r="U616" s="91"/>
      <c r="V616" s="91"/>
      <c r="W616" s="91"/>
      <c r="X616" s="91"/>
      <c r="Y616" s="91"/>
    </row>
    <row r="617" spans="1:25" ht="15" customHeight="1" x14ac:dyDescent="0.25">
      <c r="A617" s="111"/>
      <c r="B617" s="111"/>
      <c r="C617" s="111"/>
      <c r="D617" s="111"/>
      <c r="E617" s="111"/>
      <c r="F617" s="111"/>
      <c r="G617" s="111"/>
      <c r="H617" s="67" t="s">
        <v>1</v>
      </c>
      <c r="I617" s="29">
        <v>1</v>
      </c>
      <c r="J617" s="29">
        <v>2</v>
      </c>
      <c r="K617" s="29">
        <v>3</v>
      </c>
      <c r="L617" s="29" t="s">
        <v>3478</v>
      </c>
      <c r="M617" s="29">
        <v>5</v>
      </c>
      <c r="N617" s="29">
        <v>6</v>
      </c>
      <c r="O617" s="29">
        <v>7</v>
      </c>
      <c r="P617" s="29" t="s">
        <v>3696</v>
      </c>
      <c r="Q617" s="29">
        <v>9</v>
      </c>
      <c r="R617" s="92"/>
      <c r="S617" s="92"/>
      <c r="T617" s="92"/>
      <c r="U617" s="92"/>
      <c r="V617" s="92"/>
      <c r="W617" s="92"/>
      <c r="X617" s="92"/>
      <c r="Y617" s="92"/>
    </row>
    <row r="618" spans="1:25" ht="15" customHeight="1" x14ac:dyDescent="0.25">
      <c r="A618" s="111"/>
      <c r="B618" s="111"/>
      <c r="C618" s="111"/>
      <c r="D618" s="111"/>
      <c r="E618" s="111"/>
      <c r="F618" s="111"/>
      <c r="G618" s="111"/>
      <c r="H618" s="68" t="s">
        <v>325</v>
      </c>
      <c r="I618" s="32">
        <f t="shared" ref="I618:K618" si="620">SUM(I614)</f>
        <v>8089904</v>
      </c>
      <c r="J618" s="32">
        <f t="shared" si="620"/>
        <v>7902562</v>
      </c>
      <c r="K618" s="32">
        <f t="shared" si="620"/>
        <v>4145756</v>
      </c>
      <c r="L618" s="32">
        <f t="shared" si="596"/>
        <v>1879450</v>
      </c>
      <c r="M618" s="32">
        <f t="shared" ref="M618" si="621">SUM(M614)</f>
        <v>624650</v>
      </c>
      <c r="N618" s="32">
        <f t="shared" ref="N618:O618" si="622">SUM(N614)</f>
        <v>624150</v>
      </c>
      <c r="O618" s="32">
        <f t="shared" si="622"/>
        <v>630650</v>
      </c>
      <c r="P618" s="32">
        <f t="shared" si="597"/>
        <v>6025206</v>
      </c>
      <c r="Q618" s="32">
        <f t="shared" si="598"/>
        <v>76.243704256923266</v>
      </c>
      <c r="R618" s="90"/>
      <c r="S618" s="90"/>
      <c r="T618" s="90"/>
      <c r="U618" s="90"/>
      <c r="V618" s="90"/>
      <c r="W618" s="90"/>
      <c r="X618" s="90"/>
      <c r="Y618" s="90"/>
    </row>
    <row r="619" spans="1:25" ht="15" customHeight="1" x14ac:dyDescent="0.25">
      <c r="A619" s="111"/>
      <c r="B619" s="111"/>
      <c r="C619" s="111"/>
      <c r="D619" s="111"/>
      <c r="E619" s="111"/>
      <c r="F619" s="111"/>
      <c r="G619" s="111"/>
      <c r="H619" s="69" t="s">
        <v>79</v>
      </c>
      <c r="I619" s="32">
        <f t="shared" ref="I619:K619" si="623">SUM(I618)</f>
        <v>8089904</v>
      </c>
      <c r="J619" s="32">
        <f t="shared" si="623"/>
        <v>7902562</v>
      </c>
      <c r="K619" s="32">
        <f t="shared" si="623"/>
        <v>4145756</v>
      </c>
      <c r="L619" s="32">
        <f t="shared" si="596"/>
        <v>1879450</v>
      </c>
      <c r="M619" s="32">
        <f t="shared" ref="M619" si="624">SUM(M618)</f>
        <v>624650</v>
      </c>
      <c r="N619" s="32">
        <f t="shared" ref="N619:O619" si="625">SUM(N618)</f>
        <v>624150</v>
      </c>
      <c r="O619" s="32">
        <f t="shared" si="625"/>
        <v>630650</v>
      </c>
      <c r="P619" s="32">
        <f t="shared" si="597"/>
        <v>6025206</v>
      </c>
      <c r="Q619" s="32">
        <f t="shared" si="598"/>
        <v>76.243704256923266</v>
      </c>
      <c r="R619" s="90"/>
      <c r="S619" s="90"/>
      <c r="T619" s="90"/>
      <c r="U619" s="90"/>
      <c r="V619" s="90"/>
      <c r="W619" s="90"/>
      <c r="X619" s="90"/>
      <c r="Y619" s="90"/>
    </row>
    <row r="620" spans="1:25" ht="15" customHeight="1" x14ac:dyDescent="0.25">
      <c r="A620" s="112"/>
      <c r="B620" s="112"/>
      <c r="C620" s="112"/>
      <c r="D620" s="112"/>
      <c r="E620" s="112"/>
      <c r="F620" s="112"/>
      <c r="G620" s="112"/>
      <c r="I620" s="27"/>
      <c r="J620" s="27"/>
      <c r="K620" s="27">
        <v>0</v>
      </c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</row>
    <row r="621" spans="1:25" ht="15" customHeight="1" x14ac:dyDescent="0.25">
      <c r="A621" s="53" t="s">
        <v>1</v>
      </c>
      <c r="B621" s="53" t="s">
        <v>1</v>
      </c>
      <c r="C621" s="53" t="s">
        <v>1</v>
      </c>
      <c r="D621" s="53" t="s">
        <v>1</v>
      </c>
      <c r="E621" s="53" t="s">
        <v>1</v>
      </c>
      <c r="F621" s="53" t="s">
        <v>1</v>
      </c>
      <c r="G621" s="53" t="s">
        <v>1</v>
      </c>
      <c r="H621" s="66" t="s">
        <v>351</v>
      </c>
      <c r="I621" s="30">
        <f t="shared" ref="I621:K621" si="626">SUM(I614)</f>
        <v>8089904</v>
      </c>
      <c r="J621" s="30">
        <f t="shared" si="626"/>
        <v>7902562</v>
      </c>
      <c r="K621" s="30">
        <f t="shared" si="626"/>
        <v>4145756</v>
      </c>
      <c r="L621" s="30">
        <f t="shared" si="596"/>
        <v>1879450</v>
      </c>
      <c r="M621" s="30">
        <f t="shared" ref="M621" si="627">SUM(M614)</f>
        <v>624650</v>
      </c>
      <c r="N621" s="30">
        <f t="shared" ref="N621:O621" si="628">SUM(N614)</f>
        <v>624150</v>
      </c>
      <c r="O621" s="30">
        <f t="shared" si="628"/>
        <v>630650</v>
      </c>
      <c r="P621" s="30">
        <f t="shared" si="597"/>
        <v>6025206</v>
      </c>
      <c r="Q621" s="30">
        <f t="shared" si="598"/>
        <v>76.243704256923266</v>
      </c>
      <c r="R621" s="93"/>
      <c r="S621" s="93"/>
      <c r="T621" s="93"/>
      <c r="U621" s="93"/>
      <c r="V621" s="93"/>
      <c r="W621" s="93"/>
      <c r="X621" s="93"/>
      <c r="Y621" s="93"/>
    </row>
    <row r="622" spans="1:25" ht="15" customHeight="1" x14ac:dyDescent="0.25">
      <c r="A622" s="53" t="s">
        <v>1</v>
      </c>
      <c r="B622" s="53" t="s">
        <v>1</v>
      </c>
      <c r="C622" s="53" t="s">
        <v>1</v>
      </c>
      <c r="D622" s="53" t="s">
        <v>1</v>
      </c>
      <c r="E622" s="53" t="s">
        <v>1</v>
      </c>
      <c r="F622" s="53" t="s">
        <v>1</v>
      </c>
      <c r="G622" s="53" t="s">
        <v>1</v>
      </c>
      <c r="H622" s="65" t="s">
        <v>76</v>
      </c>
      <c r="I622" s="31"/>
      <c r="J622" s="31"/>
      <c r="K622" s="31">
        <v>0</v>
      </c>
      <c r="L622" s="31"/>
      <c r="M622" s="31"/>
      <c r="N622" s="31"/>
      <c r="O622" s="31"/>
      <c r="P622" s="31"/>
      <c r="Q622" s="31"/>
      <c r="R622" s="94"/>
      <c r="S622" s="94"/>
      <c r="T622" s="94"/>
      <c r="U622" s="94"/>
      <c r="V622" s="94"/>
      <c r="W622" s="94"/>
      <c r="X622" s="94"/>
      <c r="Y622" s="94"/>
    </row>
    <row r="623" spans="1:25" ht="15" customHeight="1" thickBot="1" x14ac:dyDescent="0.3">
      <c r="A623" s="63" t="s">
        <v>238</v>
      </c>
      <c r="B623" s="63" t="s">
        <v>160</v>
      </c>
      <c r="C623" s="64" t="s">
        <v>1</v>
      </c>
      <c r="D623" s="64" t="s">
        <v>1</v>
      </c>
      <c r="E623" s="65" t="s">
        <v>1</v>
      </c>
      <c r="F623" s="65" t="s">
        <v>1</v>
      </c>
      <c r="G623" s="65" t="s">
        <v>1</v>
      </c>
      <c r="H623" s="65" t="s">
        <v>1</v>
      </c>
      <c r="I623" s="26"/>
      <c r="J623" s="26"/>
      <c r="K623" s="26">
        <v>0</v>
      </c>
      <c r="L623" s="26"/>
      <c r="M623" s="26"/>
      <c r="N623" s="26"/>
      <c r="O623" s="26"/>
      <c r="P623" s="26"/>
      <c r="Q623" s="26"/>
      <c r="R623" s="90"/>
      <c r="S623" s="90"/>
      <c r="T623" s="90"/>
      <c r="U623" s="90"/>
      <c r="V623" s="90"/>
      <c r="W623" s="90"/>
      <c r="X623" s="90"/>
      <c r="Y623" s="90"/>
    </row>
    <row r="624" spans="1:25" ht="45.75" customHeight="1" thickBot="1" x14ac:dyDescent="0.3">
      <c r="A624" s="28" t="s">
        <v>4</v>
      </c>
      <c r="B624" s="28" t="s">
        <v>5</v>
      </c>
      <c r="C624" s="28" t="s">
        <v>6</v>
      </c>
      <c r="D624" s="57" t="s">
        <v>1</v>
      </c>
      <c r="E624" s="28" t="s">
        <v>7</v>
      </c>
      <c r="F624" s="28" t="s">
        <v>8</v>
      </c>
      <c r="G624" s="28" t="s">
        <v>9</v>
      </c>
      <c r="H624" s="28" t="s">
        <v>10</v>
      </c>
      <c r="I624" s="109" t="s">
        <v>3984</v>
      </c>
      <c r="J624" s="109" t="s">
        <v>11</v>
      </c>
      <c r="K624" s="109" t="s">
        <v>3989</v>
      </c>
      <c r="L624" s="109" t="s">
        <v>3985</v>
      </c>
      <c r="M624" s="109" t="s">
        <v>4027</v>
      </c>
      <c r="N624" s="109" t="s">
        <v>3988</v>
      </c>
      <c r="O624" s="109" t="s">
        <v>3986</v>
      </c>
      <c r="P624" s="109" t="s">
        <v>3987</v>
      </c>
      <c r="Q624" s="109" t="s">
        <v>3695</v>
      </c>
      <c r="R624" s="91"/>
      <c r="S624" s="91"/>
      <c r="T624" s="91"/>
      <c r="U624" s="91"/>
      <c r="V624" s="91"/>
      <c r="W624" s="91"/>
      <c r="X624" s="91"/>
      <c r="Y624" s="91"/>
    </row>
    <row r="625" spans="1:25" ht="15" customHeight="1" x14ac:dyDescent="0.25">
      <c r="A625" s="58" t="s">
        <v>1</v>
      </c>
      <c r="B625" s="58" t="s">
        <v>1</v>
      </c>
      <c r="C625" s="58" t="s">
        <v>1</v>
      </c>
      <c r="D625" s="59" t="s">
        <v>1</v>
      </c>
      <c r="E625" s="59" t="s">
        <v>1</v>
      </c>
      <c r="F625" s="60" t="s">
        <v>1</v>
      </c>
      <c r="G625" s="61" t="s">
        <v>1</v>
      </c>
      <c r="H625" s="62" t="s">
        <v>1</v>
      </c>
      <c r="I625" s="29">
        <v>1</v>
      </c>
      <c r="J625" s="29">
        <v>2</v>
      </c>
      <c r="K625" s="29">
        <v>3</v>
      </c>
      <c r="L625" s="29" t="s">
        <v>3478</v>
      </c>
      <c r="M625" s="29">
        <v>5</v>
      </c>
      <c r="N625" s="29">
        <v>6</v>
      </c>
      <c r="O625" s="29">
        <v>7</v>
      </c>
      <c r="P625" s="29" t="s">
        <v>3696</v>
      </c>
      <c r="Q625" s="29">
        <v>9</v>
      </c>
      <c r="R625" s="92"/>
      <c r="S625" s="92"/>
      <c r="T625" s="92"/>
      <c r="U625" s="92"/>
      <c r="V625" s="92"/>
      <c r="W625" s="92"/>
      <c r="X625" s="92"/>
      <c r="Y625" s="92"/>
    </row>
    <row r="626" spans="1:25" ht="15" customHeight="1" x14ac:dyDescent="0.25">
      <c r="A626" s="63" t="s">
        <v>238</v>
      </c>
      <c r="B626" s="63" t="s">
        <v>160</v>
      </c>
      <c r="C626" s="64" t="s">
        <v>13</v>
      </c>
      <c r="D626" s="64" t="s">
        <v>352</v>
      </c>
      <c r="E626" s="65" t="s">
        <v>1</v>
      </c>
      <c r="F626" s="65" t="s">
        <v>1</v>
      </c>
      <c r="G626" s="65" t="s">
        <v>1</v>
      </c>
      <c r="H626" s="65" t="s">
        <v>353</v>
      </c>
      <c r="I626" s="26">
        <v>0</v>
      </c>
      <c r="J626" s="26" t="s">
        <v>1</v>
      </c>
      <c r="K626" s="26">
        <v>0</v>
      </c>
      <c r="L626" s="26"/>
      <c r="M626" s="26"/>
      <c r="N626" s="26"/>
      <c r="O626" s="26"/>
      <c r="P626" s="26"/>
      <c r="Q626" s="26"/>
      <c r="R626" s="90"/>
      <c r="S626" s="90"/>
      <c r="T626" s="90"/>
      <c r="U626" s="90"/>
      <c r="V626" s="90"/>
      <c r="W626" s="90"/>
      <c r="X626" s="90"/>
      <c r="Y626" s="90"/>
    </row>
    <row r="627" spans="1:25" ht="22.5" customHeight="1" x14ac:dyDescent="0.25">
      <c r="A627" s="63" t="s">
        <v>1</v>
      </c>
      <c r="B627" s="63" t="s">
        <v>1</v>
      </c>
      <c r="C627" s="63" t="s">
        <v>1</v>
      </c>
      <c r="D627" s="65" t="s">
        <v>1</v>
      </c>
      <c r="E627" s="65" t="s">
        <v>1</v>
      </c>
      <c r="F627" s="65" t="s">
        <v>1</v>
      </c>
      <c r="G627" s="65" t="s">
        <v>1</v>
      </c>
      <c r="H627" s="66" t="s">
        <v>15</v>
      </c>
      <c r="I627" s="30">
        <f t="shared" ref="I627:K627" si="629">SUM(I628,I636,I638)</f>
        <v>987721</v>
      </c>
      <c r="J627" s="30">
        <f t="shared" si="629"/>
        <v>963721</v>
      </c>
      <c r="K627" s="30">
        <f t="shared" si="629"/>
        <v>490109</v>
      </c>
      <c r="L627" s="30">
        <f t="shared" si="596"/>
        <v>225670</v>
      </c>
      <c r="M627" s="30">
        <f t="shared" ref="M627" si="630">SUM(M628,M636,M638)</f>
        <v>76790</v>
      </c>
      <c r="N627" s="30">
        <f t="shared" ref="N627:O627" si="631">SUM(N628,N636,N638)</f>
        <v>74290</v>
      </c>
      <c r="O627" s="30">
        <f t="shared" si="631"/>
        <v>74590</v>
      </c>
      <c r="P627" s="30">
        <f t="shared" si="597"/>
        <v>715779</v>
      </c>
      <c r="Q627" s="30">
        <f t="shared" si="598"/>
        <v>74.272429468694781</v>
      </c>
      <c r="R627" s="93"/>
      <c r="S627" s="93"/>
      <c r="T627" s="93"/>
      <c r="U627" s="93"/>
      <c r="V627" s="93"/>
      <c r="W627" s="93"/>
      <c r="X627" s="93"/>
      <c r="Y627" s="93"/>
    </row>
    <row r="628" spans="1:25" ht="15" customHeight="1" x14ac:dyDescent="0.25">
      <c r="A628" s="63" t="s">
        <v>238</v>
      </c>
      <c r="B628" s="63" t="s">
        <v>160</v>
      </c>
      <c r="C628" s="63" t="s">
        <v>13</v>
      </c>
      <c r="D628" s="63" t="s">
        <v>352</v>
      </c>
      <c r="E628" s="65" t="s">
        <v>16</v>
      </c>
      <c r="F628" s="65" t="s">
        <v>1</v>
      </c>
      <c r="G628" s="65" t="s">
        <v>1</v>
      </c>
      <c r="H628" s="65" t="s">
        <v>17</v>
      </c>
      <c r="I628" s="31">
        <f t="shared" ref="I628:K628" si="632">SUM(I629:I630)</f>
        <v>771403</v>
      </c>
      <c r="J628" s="31">
        <f t="shared" si="632"/>
        <v>747403</v>
      </c>
      <c r="K628" s="31">
        <f t="shared" si="632"/>
        <v>366197</v>
      </c>
      <c r="L628" s="31">
        <f t="shared" si="596"/>
        <v>180280</v>
      </c>
      <c r="M628" s="31">
        <f t="shared" ref="M628" si="633">SUM(M629:M630)</f>
        <v>61760</v>
      </c>
      <c r="N628" s="31">
        <f t="shared" ref="N628:O628" si="634">SUM(N629:N630)</f>
        <v>59260</v>
      </c>
      <c r="O628" s="31">
        <f t="shared" si="634"/>
        <v>59260</v>
      </c>
      <c r="P628" s="31">
        <f t="shared" si="597"/>
        <v>546477</v>
      </c>
      <c r="Q628" s="31">
        <f t="shared" si="598"/>
        <v>73.116779033533447</v>
      </c>
      <c r="R628" s="94"/>
      <c r="S628" s="94"/>
      <c r="T628" s="94"/>
      <c r="U628" s="94"/>
      <c r="V628" s="94"/>
      <c r="W628" s="94"/>
      <c r="X628" s="94"/>
      <c r="Y628" s="94"/>
    </row>
    <row r="629" spans="1:25" ht="15" customHeight="1" x14ac:dyDescent="0.25">
      <c r="A629" s="64" t="s">
        <v>238</v>
      </c>
      <c r="B629" s="64" t="s">
        <v>160</v>
      </c>
      <c r="C629" s="64" t="s">
        <v>13</v>
      </c>
      <c r="D629" s="64" t="s">
        <v>352</v>
      </c>
      <c r="E629" s="20" t="s">
        <v>19</v>
      </c>
      <c r="F629" s="64"/>
      <c r="G629" s="53" t="s">
        <v>290</v>
      </c>
      <c r="H629" s="53" t="s">
        <v>18</v>
      </c>
      <c r="I629" s="26">
        <v>683403</v>
      </c>
      <c r="J629" s="26">
        <v>659403</v>
      </c>
      <c r="K629" s="26">
        <v>324000</v>
      </c>
      <c r="L629" s="26">
        <f t="shared" si="596"/>
        <v>162000</v>
      </c>
      <c r="M629" s="26">
        <v>54000</v>
      </c>
      <c r="N629" s="26">
        <v>54000</v>
      </c>
      <c r="O629" s="26">
        <v>54000</v>
      </c>
      <c r="P629" s="26">
        <f t="shared" si="597"/>
        <v>486000</v>
      </c>
      <c r="Q629" s="26">
        <f t="shared" si="598"/>
        <v>73.703031378383173</v>
      </c>
      <c r="R629" s="90"/>
      <c r="S629" s="90"/>
      <c r="T629" s="90"/>
      <c r="U629" s="90"/>
      <c r="V629" s="90"/>
      <c r="W629" s="90"/>
      <c r="X629" s="90"/>
      <c r="Y629" s="90"/>
    </row>
    <row r="630" spans="1:25" ht="15" customHeight="1" x14ac:dyDescent="0.25">
      <c r="A630" s="63" t="s">
        <v>238</v>
      </c>
      <c r="B630" s="63" t="s">
        <v>160</v>
      </c>
      <c r="C630" s="63" t="s">
        <v>13</v>
      </c>
      <c r="D630" s="63" t="s">
        <v>352</v>
      </c>
      <c r="E630" s="63" t="s">
        <v>21</v>
      </c>
      <c r="F630" s="64" t="s">
        <v>1</v>
      </c>
      <c r="G630" s="53" t="s">
        <v>1</v>
      </c>
      <c r="H630" s="65" t="s">
        <v>22</v>
      </c>
      <c r="I630" s="31">
        <f t="shared" ref="I630:K630" si="635">SUM(I631:I635)</f>
        <v>88000</v>
      </c>
      <c r="J630" s="31">
        <f t="shared" si="635"/>
        <v>88000</v>
      </c>
      <c r="K630" s="31">
        <f t="shared" si="635"/>
        <v>42197</v>
      </c>
      <c r="L630" s="31">
        <f t="shared" si="596"/>
        <v>18280</v>
      </c>
      <c r="M630" s="31">
        <f t="shared" ref="M630" si="636">SUM(M631:M635)</f>
        <v>7760</v>
      </c>
      <c r="N630" s="31">
        <f t="shared" ref="N630:O630" si="637">SUM(N631:N635)</f>
        <v>5260</v>
      </c>
      <c r="O630" s="31">
        <f t="shared" si="637"/>
        <v>5260</v>
      </c>
      <c r="P630" s="31">
        <f t="shared" si="597"/>
        <v>60477</v>
      </c>
      <c r="Q630" s="31">
        <f t="shared" si="598"/>
        <v>68.723863636363632</v>
      </c>
      <c r="R630" s="94"/>
      <c r="S630" s="94"/>
      <c r="T630" s="94"/>
      <c r="U630" s="94"/>
      <c r="V630" s="94"/>
      <c r="W630" s="94"/>
      <c r="X630" s="94"/>
      <c r="Y630" s="94"/>
    </row>
    <row r="631" spans="1:25" ht="15" customHeight="1" x14ac:dyDescent="0.25">
      <c r="A631" s="64" t="s">
        <v>238</v>
      </c>
      <c r="B631" s="64" t="s">
        <v>160</v>
      </c>
      <c r="C631" s="64" t="s">
        <v>13</v>
      </c>
      <c r="D631" s="64" t="s">
        <v>352</v>
      </c>
      <c r="E631" s="20" t="s">
        <v>23</v>
      </c>
      <c r="F631" s="64" t="s">
        <v>354</v>
      </c>
      <c r="G631" s="53" t="s">
        <v>290</v>
      </c>
      <c r="H631" s="53" t="s">
        <v>85</v>
      </c>
      <c r="I631" s="26">
        <v>14900</v>
      </c>
      <c r="J631" s="26">
        <v>14900</v>
      </c>
      <c r="K631" s="26">
        <v>9037</v>
      </c>
      <c r="L631" s="26">
        <f t="shared" si="596"/>
        <v>3780</v>
      </c>
      <c r="M631" s="26">
        <v>1260</v>
      </c>
      <c r="N631" s="26">
        <v>1260</v>
      </c>
      <c r="O631" s="26">
        <v>1260</v>
      </c>
      <c r="P631" s="26">
        <f t="shared" si="597"/>
        <v>12817</v>
      </c>
      <c r="Q631" s="26">
        <f t="shared" si="598"/>
        <v>86.020134228187914</v>
      </c>
      <c r="R631" s="90"/>
      <c r="S631" s="90"/>
      <c r="T631" s="90"/>
      <c r="U631" s="90"/>
      <c r="V631" s="90"/>
      <c r="W631" s="90"/>
      <c r="X631" s="90"/>
      <c r="Y631" s="90"/>
    </row>
    <row r="632" spans="1:25" ht="15" customHeight="1" x14ac:dyDescent="0.25">
      <c r="A632" s="64" t="s">
        <v>238</v>
      </c>
      <c r="B632" s="64" t="s">
        <v>160</v>
      </c>
      <c r="C632" s="64" t="s">
        <v>13</v>
      </c>
      <c r="D632" s="64" t="s">
        <v>352</v>
      </c>
      <c r="E632" s="20" t="s">
        <v>23</v>
      </c>
      <c r="F632" s="64" t="s">
        <v>355</v>
      </c>
      <c r="G632" s="53" t="s">
        <v>290</v>
      </c>
      <c r="H632" s="53" t="s">
        <v>25</v>
      </c>
      <c r="I632" s="26">
        <v>46400</v>
      </c>
      <c r="J632" s="26">
        <v>46400</v>
      </c>
      <c r="K632" s="26">
        <v>24000</v>
      </c>
      <c r="L632" s="26">
        <f t="shared" si="596"/>
        <v>12000</v>
      </c>
      <c r="M632" s="26">
        <v>4000</v>
      </c>
      <c r="N632" s="26">
        <v>4000</v>
      </c>
      <c r="O632" s="26">
        <v>4000</v>
      </c>
      <c r="P632" s="26">
        <f t="shared" si="597"/>
        <v>36000</v>
      </c>
      <c r="Q632" s="26">
        <f t="shared" si="598"/>
        <v>77.58620689655173</v>
      </c>
      <c r="R632" s="90"/>
      <c r="S632" s="90"/>
      <c r="T632" s="90"/>
      <c r="U632" s="90"/>
      <c r="V632" s="90"/>
      <c r="W632" s="90"/>
      <c r="X632" s="90"/>
      <c r="Y632" s="90"/>
    </row>
    <row r="633" spans="1:25" ht="15" customHeight="1" x14ac:dyDescent="0.25">
      <c r="A633" s="64" t="s">
        <v>238</v>
      </c>
      <c r="B633" s="64" t="s">
        <v>160</v>
      </c>
      <c r="C633" s="64" t="s">
        <v>13</v>
      </c>
      <c r="D633" s="64" t="s">
        <v>352</v>
      </c>
      <c r="E633" s="20" t="s">
        <v>23</v>
      </c>
      <c r="F633" s="64" t="s">
        <v>356</v>
      </c>
      <c r="G633" s="53" t="s">
        <v>290</v>
      </c>
      <c r="H633" s="53" t="s">
        <v>27</v>
      </c>
      <c r="I633" s="26">
        <v>10700</v>
      </c>
      <c r="J633" s="26">
        <v>10700</v>
      </c>
      <c r="K633" s="26">
        <v>9160</v>
      </c>
      <c r="L633" s="26">
        <f t="shared" si="596"/>
        <v>0</v>
      </c>
      <c r="M633" s="26"/>
      <c r="N633" s="26"/>
      <c r="O633" s="26"/>
      <c r="P633" s="26">
        <f t="shared" si="597"/>
        <v>9160</v>
      </c>
      <c r="Q633" s="26">
        <f t="shared" si="598"/>
        <v>85.607476635514018</v>
      </c>
      <c r="R633" s="90"/>
      <c r="S633" s="90"/>
      <c r="T633" s="90"/>
      <c r="U633" s="90"/>
      <c r="V633" s="90"/>
      <c r="W633" s="90"/>
      <c r="X633" s="90"/>
      <c r="Y633" s="90"/>
    </row>
    <row r="634" spans="1:25" ht="15" customHeight="1" x14ac:dyDescent="0.25">
      <c r="A634" s="64" t="s">
        <v>238</v>
      </c>
      <c r="B634" s="64" t="s">
        <v>160</v>
      </c>
      <c r="C634" s="64" t="s">
        <v>13</v>
      </c>
      <c r="D634" s="64" t="s">
        <v>352</v>
      </c>
      <c r="E634" s="20" t="s">
        <v>23</v>
      </c>
      <c r="F634" s="64" t="s">
        <v>357</v>
      </c>
      <c r="G634" s="53" t="s">
        <v>290</v>
      </c>
      <c r="H634" s="53" t="s">
        <v>89</v>
      </c>
      <c r="I634" s="26">
        <v>13500</v>
      </c>
      <c r="J634" s="26">
        <v>13500</v>
      </c>
      <c r="K634" s="26">
        <v>0</v>
      </c>
      <c r="L634" s="26">
        <f t="shared" si="596"/>
        <v>0</v>
      </c>
      <c r="M634" s="26">
        <v>0</v>
      </c>
      <c r="N634" s="26">
        <v>0</v>
      </c>
      <c r="O634" s="26">
        <v>0</v>
      </c>
      <c r="P634" s="26">
        <f t="shared" si="597"/>
        <v>0</v>
      </c>
      <c r="Q634" s="26">
        <f t="shared" si="598"/>
        <v>0</v>
      </c>
      <c r="R634" s="90"/>
      <c r="S634" s="90"/>
      <c r="T634" s="90"/>
      <c r="U634" s="90"/>
      <c r="V634" s="90"/>
      <c r="W634" s="90"/>
      <c r="X634" s="90"/>
      <c r="Y634" s="90"/>
    </row>
    <row r="635" spans="1:25" ht="15" customHeight="1" x14ac:dyDescent="0.25">
      <c r="A635" s="64" t="s">
        <v>238</v>
      </c>
      <c r="B635" s="64" t="s">
        <v>160</v>
      </c>
      <c r="C635" s="64" t="s">
        <v>13</v>
      </c>
      <c r="D635" s="64" t="s">
        <v>352</v>
      </c>
      <c r="E635" s="20" t="s">
        <v>23</v>
      </c>
      <c r="F635" s="64" t="s">
        <v>358</v>
      </c>
      <c r="G635" s="53" t="s">
        <v>290</v>
      </c>
      <c r="H635" s="53" t="s">
        <v>29</v>
      </c>
      <c r="I635" s="26">
        <v>2500</v>
      </c>
      <c r="J635" s="26">
        <v>2500</v>
      </c>
      <c r="K635" s="26">
        <v>0</v>
      </c>
      <c r="L635" s="26">
        <f t="shared" si="596"/>
        <v>2500</v>
      </c>
      <c r="M635" s="26">
        <v>2500</v>
      </c>
      <c r="N635" s="26">
        <v>0</v>
      </c>
      <c r="O635" s="26">
        <v>0</v>
      </c>
      <c r="P635" s="26">
        <f t="shared" si="597"/>
        <v>2500</v>
      </c>
      <c r="Q635" s="26">
        <f t="shared" si="598"/>
        <v>100</v>
      </c>
      <c r="R635" s="90"/>
      <c r="S635" s="90"/>
      <c r="T635" s="90"/>
      <c r="U635" s="90"/>
      <c r="V635" s="90"/>
      <c r="W635" s="90"/>
      <c r="X635" s="90"/>
      <c r="Y635" s="90"/>
    </row>
    <row r="636" spans="1:25" ht="15" customHeight="1" x14ac:dyDescent="0.25">
      <c r="A636" s="63" t="s">
        <v>238</v>
      </c>
      <c r="B636" s="63" t="s">
        <v>160</v>
      </c>
      <c r="C636" s="63" t="s">
        <v>13</v>
      </c>
      <c r="D636" s="63" t="s">
        <v>352</v>
      </c>
      <c r="E636" s="65" t="s">
        <v>30</v>
      </c>
      <c r="F636" s="65" t="s">
        <v>1</v>
      </c>
      <c r="G636" s="65" t="s">
        <v>1</v>
      </c>
      <c r="H636" s="65" t="s">
        <v>31</v>
      </c>
      <c r="I636" s="31">
        <f t="shared" ref="I636:K636" si="638">SUM(I637)</f>
        <v>71707</v>
      </c>
      <c r="J636" s="31">
        <f t="shared" si="638"/>
        <v>71707</v>
      </c>
      <c r="K636" s="31">
        <f t="shared" si="638"/>
        <v>38000</v>
      </c>
      <c r="L636" s="31">
        <f t="shared" si="596"/>
        <v>18000</v>
      </c>
      <c r="M636" s="31">
        <f t="shared" ref="M636" si="639">SUM(M637)</f>
        <v>6000</v>
      </c>
      <c r="N636" s="31">
        <f t="shared" ref="N636:O636" si="640">SUM(N637)</f>
        <v>6000</v>
      </c>
      <c r="O636" s="31">
        <f t="shared" si="640"/>
        <v>6000</v>
      </c>
      <c r="P636" s="31">
        <f t="shared" si="597"/>
        <v>56000</v>
      </c>
      <c r="Q636" s="31">
        <f t="shared" si="598"/>
        <v>78.095583415845041</v>
      </c>
      <c r="R636" s="94"/>
      <c r="S636" s="94"/>
      <c r="T636" s="94"/>
      <c r="U636" s="94"/>
      <c r="V636" s="94"/>
      <c r="W636" s="94"/>
      <c r="X636" s="94"/>
      <c r="Y636" s="94"/>
    </row>
    <row r="637" spans="1:25" ht="15" customHeight="1" x14ac:dyDescent="0.25">
      <c r="A637" s="64" t="s">
        <v>238</v>
      </c>
      <c r="B637" s="64" t="s">
        <v>160</v>
      </c>
      <c r="C637" s="64" t="s">
        <v>13</v>
      </c>
      <c r="D637" s="64" t="s">
        <v>352</v>
      </c>
      <c r="E637" s="20" t="s">
        <v>33</v>
      </c>
      <c r="F637" s="64"/>
      <c r="G637" s="53" t="s">
        <v>290</v>
      </c>
      <c r="H637" s="53" t="s">
        <v>32</v>
      </c>
      <c r="I637" s="26">
        <v>71707</v>
      </c>
      <c r="J637" s="26">
        <v>71707</v>
      </c>
      <c r="K637" s="26">
        <v>38000</v>
      </c>
      <c r="L637" s="26">
        <f t="shared" si="596"/>
        <v>18000</v>
      </c>
      <c r="M637" s="26">
        <v>6000</v>
      </c>
      <c r="N637" s="26">
        <v>6000</v>
      </c>
      <c r="O637" s="26">
        <v>6000</v>
      </c>
      <c r="P637" s="26">
        <f t="shared" si="597"/>
        <v>56000</v>
      </c>
      <c r="Q637" s="26">
        <f t="shared" si="598"/>
        <v>78.095583415845041</v>
      </c>
      <c r="R637" s="90"/>
      <c r="S637" s="90"/>
      <c r="T637" s="90"/>
      <c r="U637" s="90"/>
      <c r="V637" s="90"/>
      <c r="W637" s="90"/>
      <c r="X637" s="90"/>
      <c r="Y637" s="90"/>
    </row>
    <row r="638" spans="1:25" ht="15" customHeight="1" x14ac:dyDescent="0.25">
      <c r="A638" s="63" t="s">
        <v>238</v>
      </c>
      <c r="B638" s="63" t="s">
        <v>160</v>
      </c>
      <c r="C638" s="63" t="s">
        <v>13</v>
      </c>
      <c r="D638" s="63" t="s">
        <v>352</v>
      </c>
      <c r="E638" s="65" t="s">
        <v>34</v>
      </c>
      <c r="F638" s="65" t="s">
        <v>1</v>
      </c>
      <c r="G638" s="65" t="s">
        <v>1</v>
      </c>
      <c r="H638" s="65" t="s">
        <v>35</v>
      </c>
      <c r="I638" s="31">
        <f t="shared" ref="I638:K638" si="641">SUM(I639:I647)</f>
        <v>144611</v>
      </c>
      <c r="J638" s="31">
        <f t="shared" si="641"/>
        <v>144611</v>
      </c>
      <c r="K638" s="31">
        <f t="shared" si="641"/>
        <v>85912</v>
      </c>
      <c r="L638" s="31">
        <f t="shared" si="596"/>
        <v>27390</v>
      </c>
      <c r="M638" s="31">
        <f t="shared" ref="M638" si="642">SUM(M639:M647)</f>
        <v>9030</v>
      </c>
      <c r="N638" s="31">
        <f t="shared" ref="N638:O638" si="643">SUM(N639:N647)</f>
        <v>9030</v>
      </c>
      <c r="O638" s="31">
        <f t="shared" si="643"/>
        <v>9330</v>
      </c>
      <c r="P638" s="31">
        <f t="shared" si="597"/>
        <v>113302</v>
      </c>
      <c r="Q638" s="31">
        <f t="shared" si="598"/>
        <v>78.349503149829545</v>
      </c>
      <c r="R638" s="94"/>
      <c r="S638" s="94"/>
      <c r="T638" s="94"/>
      <c r="U638" s="94"/>
      <c r="V638" s="94"/>
      <c r="W638" s="94"/>
      <c r="X638" s="94"/>
      <c r="Y638" s="94"/>
    </row>
    <row r="639" spans="1:25" ht="15" customHeight="1" x14ac:dyDescent="0.25">
      <c r="A639" s="64" t="s">
        <v>238</v>
      </c>
      <c r="B639" s="64" t="s">
        <v>160</v>
      </c>
      <c r="C639" s="64" t="s">
        <v>13</v>
      </c>
      <c r="D639" s="64" t="s">
        <v>352</v>
      </c>
      <c r="E639" s="20" t="s">
        <v>38</v>
      </c>
      <c r="F639" s="64"/>
      <c r="G639" s="53" t="s">
        <v>290</v>
      </c>
      <c r="H639" s="53" t="s">
        <v>37</v>
      </c>
      <c r="I639" s="26">
        <v>1000</v>
      </c>
      <c r="J639" s="26">
        <v>1000</v>
      </c>
      <c r="K639" s="26">
        <v>1000</v>
      </c>
      <c r="L639" s="26">
        <f t="shared" si="596"/>
        <v>0</v>
      </c>
      <c r="M639" s="26">
        <v>0</v>
      </c>
      <c r="N639" s="26">
        <v>0</v>
      </c>
      <c r="O639" s="26">
        <v>0</v>
      </c>
      <c r="P639" s="26">
        <f t="shared" si="597"/>
        <v>1000</v>
      </c>
      <c r="Q639" s="26">
        <f t="shared" si="598"/>
        <v>100</v>
      </c>
      <c r="R639" s="90"/>
      <c r="S639" s="90"/>
      <c r="T639" s="90"/>
      <c r="U639" s="90"/>
      <c r="V639" s="90"/>
      <c r="W639" s="90"/>
      <c r="X639" s="90"/>
      <c r="Y639" s="90"/>
    </row>
    <row r="640" spans="1:25" ht="15" customHeight="1" x14ac:dyDescent="0.25">
      <c r="A640" s="64" t="s">
        <v>238</v>
      </c>
      <c r="B640" s="64" t="s">
        <v>160</v>
      </c>
      <c r="C640" s="64" t="s">
        <v>13</v>
      </c>
      <c r="D640" s="64" t="s">
        <v>352</v>
      </c>
      <c r="E640" s="20" t="s">
        <v>298</v>
      </c>
      <c r="F640" s="64"/>
      <c r="G640" s="53" t="s">
        <v>290</v>
      </c>
      <c r="H640" s="53" t="s">
        <v>297</v>
      </c>
      <c r="I640" s="26">
        <v>11608</v>
      </c>
      <c r="J640" s="26">
        <v>11608</v>
      </c>
      <c r="K640" s="26">
        <v>9710</v>
      </c>
      <c r="L640" s="26">
        <f t="shared" si="596"/>
        <v>0</v>
      </c>
      <c r="M640" s="26">
        <v>0</v>
      </c>
      <c r="N640" s="26">
        <v>0</v>
      </c>
      <c r="O640" s="26">
        <v>0</v>
      </c>
      <c r="P640" s="26">
        <f t="shared" si="597"/>
        <v>9710</v>
      </c>
      <c r="Q640" s="26">
        <f t="shared" si="598"/>
        <v>83.649207443142657</v>
      </c>
      <c r="R640" s="90"/>
      <c r="S640" s="90"/>
      <c r="T640" s="90"/>
      <c r="U640" s="90"/>
      <c r="V640" s="90"/>
      <c r="W640" s="90"/>
      <c r="X640" s="90"/>
      <c r="Y640" s="90"/>
    </row>
    <row r="641" spans="1:25" ht="15" customHeight="1" x14ac:dyDescent="0.25">
      <c r="A641" s="64" t="s">
        <v>238</v>
      </c>
      <c r="B641" s="64" t="s">
        <v>160</v>
      </c>
      <c r="C641" s="64" t="s">
        <v>13</v>
      </c>
      <c r="D641" s="64" t="s">
        <v>352</v>
      </c>
      <c r="E641" s="20" t="s">
        <v>301</v>
      </c>
      <c r="F641" s="64"/>
      <c r="G641" s="53" t="s">
        <v>290</v>
      </c>
      <c r="H641" s="53" t="s">
        <v>300</v>
      </c>
      <c r="I641" s="26">
        <v>11435</v>
      </c>
      <c r="J641" s="26">
        <v>11435</v>
      </c>
      <c r="K641" s="26">
        <v>6716</v>
      </c>
      <c r="L641" s="26">
        <f t="shared" si="596"/>
        <v>2358</v>
      </c>
      <c r="M641" s="26">
        <v>786</v>
      </c>
      <c r="N641" s="26">
        <v>786</v>
      </c>
      <c r="O641" s="26">
        <v>786</v>
      </c>
      <c r="P641" s="26">
        <f t="shared" si="597"/>
        <v>9074</v>
      </c>
      <c r="Q641" s="26">
        <f t="shared" si="598"/>
        <v>79.352864013992132</v>
      </c>
      <c r="R641" s="90"/>
      <c r="S641" s="90"/>
      <c r="T641" s="90"/>
      <c r="U641" s="90"/>
      <c r="V641" s="90"/>
      <c r="W641" s="90"/>
      <c r="X641" s="90"/>
      <c r="Y641" s="90"/>
    </row>
    <row r="642" spans="1:25" ht="15" customHeight="1" x14ac:dyDescent="0.25">
      <c r="A642" s="64" t="s">
        <v>238</v>
      </c>
      <c r="B642" s="64" t="s">
        <v>160</v>
      </c>
      <c r="C642" s="64" t="s">
        <v>13</v>
      </c>
      <c r="D642" s="64" t="s">
        <v>352</v>
      </c>
      <c r="E642" s="20" t="s">
        <v>218</v>
      </c>
      <c r="F642" s="64"/>
      <c r="G642" s="53" t="s">
        <v>290</v>
      </c>
      <c r="H642" s="53" t="s">
        <v>217</v>
      </c>
      <c r="I642" s="26">
        <v>4079</v>
      </c>
      <c r="J642" s="26">
        <v>4079</v>
      </c>
      <c r="K642" s="26">
        <v>2040</v>
      </c>
      <c r="L642" s="26">
        <f t="shared" si="596"/>
        <v>1400</v>
      </c>
      <c r="M642" s="26">
        <v>200</v>
      </c>
      <c r="N642" s="26">
        <v>200</v>
      </c>
      <c r="O642" s="26">
        <v>1000</v>
      </c>
      <c r="P642" s="26">
        <f t="shared" si="597"/>
        <v>3440</v>
      </c>
      <c r="Q642" s="26">
        <f t="shared" si="598"/>
        <v>84.334395685216961</v>
      </c>
      <c r="R642" s="90"/>
      <c r="S642" s="90"/>
      <c r="T642" s="90"/>
      <c r="U642" s="90"/>
      <c r="V642" s="90"/>
      <c r="W642" s="90"/>
      <c r="X642" s="90"/>
      <c r="Y642" s="90"/>
    </row>
    <row r="643" spans="1:25" ht="15" customHeight="1" x14ac:dyDescent="0.25">
      <c r="A643" s="64" t="s">
        <v>238</v>
      </c>
      <c r="B643" s="64" t="s">
        <v>160</v>
      </c>
      <c r="C643" s="64" t="s">
        <v>13</v>
      </c>
      <c r="D643" s="64" t="s">
        <v>352</v>
      </c>
      <c r="E643" s="20" t="s">
        <v>303</v>
      </c>
      <c r="F643" s="64"/>
      <c r="G643" s="53" t="s">
        <v>290</v>
      </c>
      <c r="H643" s="53" t="s">
        <v>302</v>
      </c>
      <c r="I643" s="26">
        <v>3000</v>
      </c>
      <c r="J643" s="26">
        <v>3000</v>
      </c>
      <c r="K643" s="26">
        <v>3000</v>
      </c>
      <c r="L643" s="26">
        <f t="shared" si="596"/>
        <v>0</v>
      </c>
      <c r="M643" s="26">
        <v>0</v>
      </c>
      <c r="N643" s="26">
        <v>0</v>
      </c>
      <c r="O643" s="26">
        <v>0</v>
      </c>
      <c r="P643" s="26">
        <f t="shared" si="597"/>
        <v>3000</v>
      </c>
      <c r="Q643" s="26">
        <f t="shared" si="598"/>
        <v>100</v>
      </c>
      <c r="R643" s="90"/>
      <c r="S643" s="90"/>
      <c r="T643" s="90"/>
      <c r="U643" s="90"/>
      <c r="V643" s="90"/>
      <c r="W643" s="90"/>
      <c r="X643" s="90"/>
      <c r="Y643" s="90"/>
    </row>
    <row r="644" spans="1:25" ht="15" customHeight="1" x14ac:dyDescent="0.25">
      <c r="A644" s="64" t="s">
        <v>238</v>
      </c>
      <c r="B644" s="64" t="s">
        <v>160</v>
      </c>
      <c r="C644" s="64" t="s">
        <v>13</v>
      </c>
      <c r="D644" s="64" t="s">
        <v>352</v>
      </c>
      <c r="E644" s="20" t="s">
        <v>305</v>
      </c>
      <c r="F644" s="64"/>
      <c r="G644" s="53" t="s">
        <v>290</v>
      </c>
      <c r="H644" s="53" t="s">
        <v>304</v>
      </c>
      <c r="I644" s="26">
        <v>88121</v>
      </c>
      <c r="J644" s="26">
        <v>88121</v>
      </c>
      <c r="K644" s="26">
        <v>44160</v>
      </c>
      <c r="L644" s="26">
        <f t="shared" si="596"/>
        <v>22032</v>
      </c>
      <c r="M644" s="26">
        <v>7344</v>
      </c>
      <c r="N644" s="26">
        <v>7344</v>
      </c>
      <c r="O644" s="26">
        <v>7344</v>
      </c>
      <c r="P644" s="26">
        <f t="shared" si="597"/>
        <v>66192</v>
      </c>
      <c r="Q644" s="26">
        <f t="shared" si="598"/>
        <v>75.114898832287423</v>
      </c>
      <c r="R644" s="90"/>
      <c r="S644" s="90"/>
      <c r="T644" s="90"/>
      <c r="U644" s="90"/>
      <c r="V644" s="90"/>
      <c r="W644" s="90"/>
      <c r="X644" s="90"/>
      <c r="Y644" s="90"/>
    </row>
    <row r="645" spans="1:25" ht="15" customHeight="1" x14ac:dyDescent="0.25">
      <c r="A645" s="64" t="s">
        <v>238</v>
      </c>
      <c r="B645" s="64" t="s">
        <v>160</v>
      </c>
      <c r="C645" s="64" t="s">
        <v>13</v>
      </c>
      <c r="D645" s="64" t="s">
        <v>352</v>
      </c>
      <c r="E645" s="20" t="s">
        <v>308</v>
      </c>
      <c r="F645" s="64"/>
      <c r="G645" s="53" t="s">
        <v>290</v>
      </c>
      <c r="H645" s="53" t="s">
        <v>307</v>
      </c>
      <c r="I645" s="26">
        <v>11100</v>
      </c>
      <c r="J645" s="26">
        <v>11100</v>
      </c>
      <c r="K645" s="26">
        <v>11100</v>
      </c>
      <c r="L645" s="26">
        <f t="shared" si="596"/>
        <v>0</v>
      </c>
      <c r="M645" s="26">
        <v>0</v>
      </c>
      <c r="N645" s="26">
        <v>0</v>
      </c>
      <c r="O645" s="26">
        <v>0</v>
      </c>
      <c r="P645" s="26">
        <f t="shared" si="597"/>
        <v>11100</v>
      </c>
      <c r="Q645" s="26">
        <f t="shared" si="598"/>
        <v>100</v>
      </c>
      <c r="R645" s="90"/>
      <c r="S645" s="90"/>
      <c r="T645" s="90"/>
      <c r="U645" s="90"/>
      <c r="V645" s="90"/>
      <c r="W645" s="90"/>
      <c r="X645" s="90"/>
      <c r="Y645" s="90"/>
    </row>
    <row r="646" spans="1:25" ht="15" customHeight="1" x14ac:dyDescent="0.25">
      <c r="A646" s="64" t="s">
        <v>238</v>
      </c>
      <c r="B646" s="64" t="s">
        <v>160</v>
      </c>
      <c r="C646" s="64" t="s">
        <v>13</v>
      </c>
      <c r="D646" s="64" t="s">
        <v>352</v>
      </c>
      <c r="E646" s="20" t="s">
        <v>311</v>
      </c>
      <c r="F646" s="64"/>
      <c r="G646" s="53" t="s">
        <v>290</v>
      </c>
      <c r="H646" s="53" t="s">
        <v>310</v>
      </c>
      <c r="I646" s="26">
        <v>1268</v>
      </c>
      <c r="J646" s="26">
        <v>1268</v>
      </c>
      <c r="K646" s="26">
        <v>988</v>
      </c>
      <c r="L646" s="26">
        <f t="shared" si="596"/>
        <v>0</v>
      </c>
      <c r="M646" s="26">
        <v>0</v>
      </c>
      <c r="N646" s="26">
        <v>0</v>
      </c>
      <c r="O646" s="26">
        <v>0</v>
      </c>
      <c r="P646" s="26">
        <f t="shared" si="597"/>
        <v>988</v>
      </c>
      <c r="Q646" s="26">
        <f t="shared" si="598"/>
        <v>77.917981072555207</v>
      </c>
      <c r="R646" s="90"/>
      <c r="S646" s="90"/>
      <c r="T646" s="90"/>
      <c r="U646" s="90"/>
      <c r="V646" s="90"/>
      <c r="W646" s="90"/>
      <c r="X646" s="90"/>
      <c r="Y646" s="90"/>
    </row>
    <row r="647" spans="1:25" ht="15" customHeight="1" x14ac:dyDescent="0.25">
      <c r="A647" s="63" t="s">
        <v>238</v>
      </c>
      <c r="B647" s="63" t="s">
        <v>160</v>
      </c>
      <c r="C647" s="63" t="s">
        <v>13</v>
      </c>
      <c r="D647" s="63" t="s">
        <v>352</v>
      </c>
      <c r="E647" s="63" t="s">
        <v>39</v>
      </c>
      <c r="F647" s="64" t="s">
        <v>1</v>
      </c>
      <c r="G647" s="53" t="s">
        <v>1</v>
      </c>
      <c r="H647" s="65" t="s">
        <v>40</v>
      </c>
      <c r="I647" s="31">
        <f t="shared" ref="I647:K647" si="644">SUM(I648:I650)</f>
        <v>13000</v>
      </c>
      <c r="J647" s="31">
        <f t="shared" si="644"/>
        <v>13000</v>
      </c>
      <c r="K647" s="31">
        <f t="shared" si="644"/>
        <v>7198</v>
      </c>
      <c r="L647" s="31">
        <f t="shared" si="596"/>
        <v>1600</v>
      </c>
      <c r="M647" s="31">
        <f t="shared" ref="M647" si="645">SUM(M648:M650)</f>
        <v>700</v>
      </c>
      <c r="N647" s="31">
        <f t="shared" ref="N647:O647" si="646">SUM(N648:N650)</f>
        <v>700</v>
      </c>
      <c r="O647" s="31">
        <f t="shared" si="646"/>
        <v>200</v>
      </c>
      <c r="P647" s="31">
        <f t="shared" si="597"/>
        <v>8798</v>
      </c>
      <c r="Q647" s="31">
        <f t="shared" si="598"/>
        <v>67.676923076923075</v>
      </c>
      <c r="R647" s="94"/>
      <c r="S647" s="94"/>
      <c r="T647" s="94"/>
      <c r="U647" s="94"/>
      <c r="V647" s="94"/>
      <c r="W647" s="94"/>
      <c r="X647" s="94"/>
      <c r="Y647" s="94"/>
    </row>
    <row r="648" spans="1:25" ht="15" customHeight="1" x14ac:dyDescent="0.25">
      <c r="A648" s="64" t="s">
        <v>238</v>
      </c>
      <c r="B648" s="64" t="s">
        <v>160</v>
      </c>
      <c r="C648" s="64" t="s">
        <v>13</v>
      </c>
      <c r="D648" s="64" t="s">
        <v>352</v>
      </c>
      <c r="E648" s="20" t="s">
        <v>41</v>
      </c>
      <c r="F648" s="64"/>
      <c r="G648" s="53" t="s">
        <v>290</v>
      </c>
      <c r="H648" s="53" t="s">
        <v>40</v>
      </c>
      <c r="I648" s="26">
        <v>10900</v>
      </c>
      <c r="J648" s="26">
        <v>10900</v>
      </c>
      <c r="K648" s="26">
        <v>6000</v>
      </c>
      <c r="L648" s="26">
        <f t="shared" si="596"/>
        <v>1000</v>
      </c>
      <c r="M648" s="26">
        <v>500</v>
      </c>
      <c r="N648" s="26">
        <v>500</v>
      </c>
      <c r="O648" s="26"/>
      <c r="P648" s="26">
        <f t="shared" si="597"/>
        <v>7000</v>
      </c>
      <c r="Q648" s="26">
        <f t="shared" si="598"/>
        <v>64.22018348623854</v>
      </c>
      <c r="R648" s="90"/>
      <c r="S648" s="90"/>
      <c r="T648" s="90"/>
      <c r="U648" s="90"/>
      <c r="V648" s="90"/>
      <c r="W648" s="90"/>
      <c r="X648" s="90"/>
      <c r="Y648" s="90"/>
    </row>
    <row r="649" spans="1:25" ht="15" customHeight="1" x14ac:dyDescent="0.25">
      <c r="A649" s="64" t="s">
        <v>238</v>
      </c>
      <c r="B649" s="64" t="s">
        <v>160</v>
      </c>
      <c r="C649" s="64" t="s">
        <v>13</v>
      </c>
      <c r="D649" s="64" t="s">
        <v>352</v>
      </c>
      <c r="E649" s="20" t="s">
        <v>41</v>
      </c>
      <c r="F649" s="64" t="s">
        <v>359</v>
      </c>
      <c r="G649" s="53" t="s">
        <v>290</v>
      </c>
      <c r="H649" s="53" t="s">
        <v>49</v>
      </c>
      <c r="I649" s="26">
        <v>2000</v>
      </c>
      <c r="J649" s="26">
        <v>2000</v>
      </c>
      <c r="K649" s="26">
        <v>1198</v>
      </c>
      <c r="L649" s="26">
        <f t="shared" si="596"/>
        <v>600</v>
      </c>
      <c r="M649" s="26">
        <v>200</v>
      </c>
      <c r="N649" s="26">
        <v>200</v>
      </c>
      <c r="O649" s="26">
        <v>200</v>
      </c>
      <c r="P649" s="26">
        <f t="shared" si="597"/>
        <v>1798</v>
      </c>
      <c r="Q649" s="26">
        <f t="shared" si="598"/>
        <v>89.9</v>
      </c>
      <c r="R649" s="90"/>
      <c r="S649" s="90"/>
      <c r="T649" s="90"/>
      <c r="U649" s="90"/>
      <c r="V649" s="90"/>
      <c r="W649" s="90"/>
      <c r="X649" s="90"/>
      <c r="Y649" s="90"/>
    </row>
    <row r="650" spans="1:25" ht="22.5" customHeight="1" x14ac:dyDescent="0.25">
      <c r="A650" s="64" t="s">
        <v>238</v>
      </c>
      <c r="B650" s="64" t="s">
        <v>160</v>
      </c>
      <c r="C650" s="64" t="s">
        <v>13</v>
      </c>
      <c r="D650" s="64" t="s">
        <v>352</v>
      </c>
      <c r="E650" s="20" t="s">
        <v>41</v>
      </c>
      <c r="F650" s="64" t="s">
        <v>360</v>
      </c>
      <c r="G650" s="53" t="s">
        <v>290</v>
      </c>
      <c r="H650" s="53" t="s">
        <v>55</v>
      </c>
      <c r="I650" s="26">
        <v>100</v>
      </c>
      <c r="J650" s="26">
        <v>100</v>
      </c>
      <c r="K650" s="26">
        <v>0</v>
      </c>
      <c r="L650" s="26">
        <f t="shared" si="596"/>
        <v>0</v>
      </c>
      <c r="M650" s="26"/>
      <c r="N650" s="26"/>
      <c r="O650" s="26"/>
      <c r="P650" s="26">
        <f t="shared" si="597"/>
        <v>0</v>
      </c>
      <c r="Q650" s="26">
        <f t="shared" si="598"/>
        <v>0</v>
      </c>
      <c r="R650" s="90"/>
      <c r="S650" s="90"/>
      <c r="T650" s="90"/>
      <c r="U650" s="90"/>
      <c r="V650" s="90"/>
      <c r="W650" s="90"/>
      <c r="X650" s="90"/>
      <c r="Y650" s="90"/>
    </row>
    <row r="651" spans="1:25" ht="12.75" customHeight="1" x14ac:dyDescent="0.25">
      <c r="A651" s="63" t="s">
        <v>1</v>
      </c>
      <c r="B651" s="63" t="s">
        <v>1</v>
      </c>
      <c r="C651" s="63" t="s">
        <v>1</v>
      </c>
      <c r="D651" s="65" t="s">
        <v>1</v>
      </c>
      <c r="E651" s="65" t="s">
        <v>1</v>
      </c>
      <c r="F651" s="65" t="s">
        <v>1</v>
      </c>
      <c r="G651" s="65" t="s">
        <v>1</v>
      </c>
      <c r="H651" s="66" t="s">
        <v>56</v>
      </c>
      <c r="I651" s="30">
        <f t="shared" ref="I651:K652" si="647">SUM(I652)</f>
        <v>100</v>
      </c>
      <c r="J651" s="30">
        <f t="shared" si="647"/>
        <v>100</v>
      </c>
      <c r="K651" s="30">
        <f t="shared" si="647"/>
        <v>0</v>
      </c>
      <c r="L651" s="30">
        <f t="shared" si="596"/>
        <v>0</v>
      </c>
      <c r="M651" s="30">
        <f t="shared" ref="M651:M652" si="648">SUM(M652)</f>
        <v>0</v>
      </c>
      <c r="N651" s="30">
        <f t="shared" ref="N651:O652" si="649">SUM(N652)</f>
        <v>0</v>
      </c>
      <c r="O651" s="30">
        <f t="shared" si="649"/>
        <v>0</v>
      </c>
      <c r="P651" s="30">
        <f t="shared" si="597"/>
        <v>0</v>
      </c>
      <c r="Q651" s="30">
        <f t="shared" si="598"/>
        <v>0</v>
      </c>
      <c r="R651" s="93"/>
      <c r="S651" s="93"/>
      <c r="T651" s="93"/>
      <c r="U651" s="93"/>
      <c r="V651" s="93"/>
      <c r="W651" s="93"/>
      <c r="X651" s="93"/>
      <c r="Y651" s="93"/>
    </row>
    <row r="652" spans="1:25" ht="15" customHeight="1" x14ac:dyDescent="0.25">
      <c r="A652" s="63" t="s">
        <v>238</v>
      </c>
      <c r="B652" s="63" t="s">
        <v>160</v>
      </c>
      <c r="C652" s="63" t="s">
        <v>13</v>
      </c>
      <c r="D652" s="63" t="s">
        <v>352</v>
      </c>
      <c r="E652" s="65" t="s">
        <v>57</v>
      </c>
      <c r="F652" s="65" t="s">
        <v>1</v>
      </c>
      <c r="G652" s="65" t="s">
        <v>1</v>
      </c>
      <c r="H652" s="65" t="s">
        <v>58</v>
      </c>
      <c r="I652" s="31">
        <f t="shared" si="647"/>
        <v>100</v>
      </c>
      <c r="J652" s="31">
        <f t="shared" si="647"/>
        <v>100</v>
      </c>
      <c r="K652" s="31">
        <f t="shared" si="647"/>
        <v>0</v>
      </c>
      <c r="L652" s="31">
        <f t="shared" si="596"/>
        <v>0</v>
      </c>
      <c r="M652" s="31">
        <f t="shared" si="648"/>
        <v>0</v>
      </c>
      <c r="N652" s="31">
        <f t="shared" si="649"/>
        <v>0</v>
      </c>
      <c r="O652" s="31">
        <f t="shared" si="649"/>
        <v>0</v>
      </c>
      <c r="P652" s="31">
        <f t="shared" si="597"/>
        <v>0</v>
      </c>
      <c r="Q652" s="31">
        <f t="shared" si="598"/>
        <v>0</v>
      </c>
      <c r="R652" s="94"/>
      <c r="S652" s="94"/>
      <c r="T652" s="94"/>
      <c r="U652" s="94"/>
      <c r="V652" s="94"/>
      <c r="W652" s="94"/>
      <c r="X652" s="94"/>
      <c r="Y652" s="94"/>
    </row>
    <row r="653" spans="1:25" ht="15" customHeight="1" x14ac:dyDescent="0.25">
      <c r="A653" s="64" t="s">
        <v>238</v>
      </c>
      <c r="B653" s="64" t="s">
        <v>160</v>
      </c>
      <c r="C653" s="64" t="s">
        <v>13</v>
      </c>
      <c r="D653" s="64" t="s">
        <v>352</v>
      </c>
      <c r="E653" s="20" t="s">
        <v>68</v>
      </c>
      <c r="F653" s="64"/>
      <c r="G653" s="53" t="s">
        <v>290</v>
      </c>
      <c r="H653" s="53" t="s">
        <v>67</v>
      </c>
      <c r="I653" s="26">
        <v>100</v>
      </c>
      <c r="J653" s="26">
        <v>100</v>
      </c>
      <c r="K653" s="26">
        <v>0</v>
      </c>
      <c r="L653" s="26">
        <f t="shared" si="596"/>
        <v>0</v>
      </c>
      <c r="M653" s="26"/>
      <c r="N653" s="26"/>
      <c r="O653" s="26"/>
      <c r="P653" s="26">
        <f t="shared" si="597"/>
        <v>0</v>
      </c>
      <c r="Q653" s="26">
        <f t="shared" si="598"/>
        <v>0</v>
      </c>
      <c r="R653" s="90"/>
      <c r="S653" s="90"/>
      <c r="T653" s="90"/>
      <c r="U653" s="90"/>
      <c r="V653" s="90"/>
      <c r="W653" s="90"/>
      <c r="X653" s="90"/>
      <c r="Y653" s="90"/>
    </row>
    <row r="654" spans="1:25" ht="13.5" customHeight="1" x14ac:dyDescent="0.25">
      <c r="A654" s="63" t="s">
        <v>1</v>
      </c>
      <c r="B654" s="63" t="s">
        <v>1</v>
      </c>
      <c r="C654" s="63" t="s">
        <v>1</v>
      </c>
      <c r="D654" s="65" t="s">
        <v>1</v>
      </c>
      <c r="E654" s="65" t="s">
        <v>1</v>
      </c>
      <c r="F654" s="65" t="s">
        <v>1</v>
      </c>
      <c r="G654" s="65" t="s">
        <v>1</v>
      </c>
      <c r="H654" s="66" t="s">
        <v>69</v>
      </c>
      <c r="I654" s="30">
        <f t="shared" ref="I654:K655" si="650">SUM(I655)</f>
        <v>12000</v>
      </c>
      <c r="J654" s="30">
        <f t="shared" si="650"/>
        <v>12000</v>
      </c>
      <c r="K654" s="30">
        <f t="shared" si="650"/>
        <v>8350</v>
      </c>
      <c r="L654" s="30">
        <f t="shared" si="596"/>
        <v>2150</v>
      </c>
      <c r="M654" s="30">
        <f t="shared" ref="M654:M655" si="651">SUM(M655)</f>
        <v>650</v>
      </c>
      <c r="N654" s="30">
        <f t="shared" ref="N654:O655" si="652">SUM(N655)</f>
        <v>1000</v>
      </c>
      <c r="O654" s="30">
        <f t="shared" si="652"/>
        <v>500</v>
      </c>
      <c r="P654" s="30">
        <f t="shared" si="597"/>
        <v>10500</v>
      </c>
      <c r="Q654" s="30">
        <f t="shared" si="598"/>
        <v>87.5</v>
      </c>
      <c r="R654" s="93"/>
      <c r="S654" s="93"/>
      <c r="T654" s="93"/>
      <c r="U654" s="93"/>
      <c r="V654" s="93"/>
      <c r="W654" s="93"/>
      <c r="X654" s="93"/>
      <c r="Y654" s="93"/>
    </row>
    <row r="655" spans="1:25" ht="15" customHeight="1" x14ac:dyDescent="0.25">
      <c r="A655" s="63" t="s">
        <v>238</v>
      </c>
      <c r="B655" s="63" t="s">
        <v>160</v>
      </c>
      <c r="C655" s="63" t="s">
        <v>13</v>
      </c>
      <c r="D655" s="63" t="s">
        <v>352</v>
      </c>
      <c r="E655" s="65" t="s">
        <v>70</v>
      </c>
      <c r="F655" s="65" t="s">
        <v>1</v>
      </c>
      <c r="G655" s="65" t="s">
        <v>1</v>
      </c>
      <c r="H655" s="65" t="s">
        <v>71</v>
      </c>
      <c r="I655" s="31">
        <f t="shared" si="650"/>
        <v>12000</v>
      </c>
      <c r="J655" s="31">
        <f t="shared" si="650"/>
        <v>12000</v>
      </c>
      <c r="K655" s="31">
        <f t="shared" si="650"/>
        <v>8350</v>
      </c>
      <c r="L655" s="31">
        <f t="shared" si="596"/>
        <v>2150</v>
      </c>
      <c r="M655" s="31">
        <f t="shared" si="651"/>
        <v>650</v>
      </c>
      <c r="N655" s="31">
        <f t="shared" si="652"/>
        <v>1000</v>
      </c>
      <c r="O655" s="31">
        <f t="shared" si="652"/>
        <v>500</v>
      </c>
      <c r="P655" s="31">
        <f t="shared" si="597"/>
        <v>10500</v>
      </c>
      <c r="Q655" s="31">
        <f t="shared" si="598"/>
        <v>87.5</v>
      </c>
      <c r="R655" s="94"/>
      <c r="S655" s="94"/>
      <c r="T655" s="94"/>
      <c r="U655" s="94"/>
      <c r="V655" s="94"/>
      <c r="W655" s="94"/>
      <c r="X655" s="94"/>
      <c r="Y655" s="94"/>
    </row>
    <row r="656" spans="1:25" ht="15" customHeight="1" x14ac:dyDescent="0.25">
      <c r="A656" s="64" t="s">
        <v>238</v>
      </c>
      <c r="B656" s="64" t="s">
        <v>160</v>
      </c>
      <c r="C656" s="64" t="s">
        <v>13</v>
      </c>
      <c r="D656" s="64" t="s">
        <v>352</v>
      </c>
      <c r="E656" s="20" t="s">
        <v>74</v>
      </c>
      <c r="F656" s="64"/>
      <c r="G656" s="53" t="s">
        <v>290</v>
      </c>
      <c r="H656" s="53" t="s">
        <v>73</v>
      </c>
      <c r="I656" s="26">
        <v>12000</v>
      </c>
      <c r="J656" s="26">
        <v>12000</v>
      </c>
      <c r="K656" s="26">
        <v>8350</v>
      </c>
      <c r="L656" s="26">
        <f t="shared" ref="L656:L719" si="653">SUM(M656:O656)</f>
        <v>2150</v>
      </c>
      <c r="M656" s="26">
        <v>650</v>
      </c>
      <c r="N656" s="26">
        <v>1000</v>
      </c>
      <c r="O656" s="26">
        <v>500</v>
      </c>
      <c r="P656" s="26">
        <f t="shared" ref="P656:P719" si="654">K656+L656</f>
        <v>10500</v>
      </c>
      <c r="Q656" s="26">
        <f t="shared" ref="Q656:Q719" si="655">IF(J656=0,"-",P656/J656*100)</f>
        <v>87.5</v>
      </c>
      <c r="R656" s="90"/>
      <c r="S656" s="90"/>
      <c r="T656" s="90"/>
      <c r="U656" s="90"/>
      <c r="V656" s="90"/>
      <c r="W656" s="90"/>
      <c r="X656" s="90"/>
      <c r="Y656" s="90"/>
    </row>
    <row r="657" spans="1:25" ht="15" customHeight="1" x14ac:dyDescent="0.25">
      <c r="A657" s="53" t="s">
        <v>1</v>
      </c>
      <c r="B657" s="53" t="s">
        <v>1</v>
      </c>
      <c r="C657" s="53" t="s">
        <v>1</v>
      </c>
      <c r="D657" s="53" t="s">
        <v>1</v>
      </c>
      <c r="E657" s="53" t="s">
        <v>1</v>
      </c>
      <c r="F657" s="53" t="s">
        <v>1</v>
      </c>
      <c r="G657" s="53" t="s">
        <v>1</v>
      </c>
      <c r="H657" s="66" t="s">
        <v>361</v>
      </c>
      <c r="I657" s="30">
        <f t="shared" ref="I657:K657" si="656">SUM(I627,I651,I654)</f>
        <v>999821</v>
      </c>
      <c r="J657" s="30">
        <f t="shared" si="656"/>
        <v>975821</v>
      </c>
      <c r="K657" s="30">
        <f t="shared" si="656"/>
        <v>498459</v>
      </c>
      <c r="L657" s="30">
        <f t="shared" si="653"/>
        <v>227820</v>
      </c>
      <c r="M657" s="30">
        <f t="shared" ref="M657" si="657">SUM(M627,M651,M654)</f>
        <v>77440</v>
      </c>
      <c r="N657" s="30">
        <f t="shared" ref="N657:O657" si="658">SUM(N627,N651,N654)</f>
        <v>75290</v>
      </c>
      <c r="O657" s="30">
        <f t="shared" si="658"/>
        <v>75090</v>
      </c>
      <c r="P657" s="30">
        <f t="shared" si="654"/>
        <v>726279</v>
      </c>
      <c r="Q657" s="30">
        <f t="shared" si="655"/>
        <v>74.427482089440588</v>
      </c>
      <c r="R657" s="93"/>
      <c r="S657" s="93"/>
      <c r="T657" s="93"/>
      <c r="U657" s="93"/>
      <c r="V657" s="93"/>
      <c r="W657" s="93"/>
      <c r="X657" s="93"/>
      <c r="Y657" s="93"/>
    </row>
    <row r="658" spans="1:25" ht="15" customHeight="1" thickBot="1" x14ac:dyDescent="0.3">
      <c r="A658" s="53" t="s">
        <v>1</v>
      </c>
      <c r="B658" s="53" t="s">
        <v>1</v>
      </c>
      <c r="C658" s="53" t="s">
        <v>1</v>
      </c>
      <c r="D658" s="53" t="s">
        <v>1</v>
      </c>
      <c r="E658" s="53" t="s">
        <v>1</v>
      </c>
      <c r="F658" s="53" t="s">
        <v>1</v>
      </c>
      <c r="G658" s="53" t="s">
        <v>1</v>
      </c>
      <c r="H658" s="65" t="s">
        <v>76</v>
      </c>
      <c r="I658" s="31"/>
      <c r="J658" s="31"/>
      <c r="K658" s="31">
        <v>0</v>
      </c>
      <c r="L658" s="31"/>
      <c r="M658" s="31"/>
      <c r="N658" s="31"/>
      <c r="O658" s="31"/>
      <c r="P658" s="31"/>
      <c r="Q658" s="31"/>
      <c r="R658" s="94"/>
      <c r="S658" s="94"/>
      <c r="T658" s="94"/>
      <c r="U658" s="94"/>
      <c r="V658" s="94"/>
      <c r="W658" s="94"/>
      <c r="X658" s="94"/>
      <c r="Y658" s="94"/>
    </row>
    <row r="659" spans="1:25" ht="47.25" customHeight="1" thickBot="1" x14ac:dyDescent="0.3">
      <c r="A659" s="110" t="s">
        <v>1</v>
      </c>
      <c r="B659" s="110" t="s">
        <v>1</v>
      </c>
      <c r="C659" s="110" t="s">
        <v>1</v>
      </c>
      <c r="D659" s="110" t="s">
        <v>1</v>
      </c>
      <c r="E659" s="110" t="s">
        <v>1</v>
      </c>
      <c r="F659" s="110" t="s">
        <v>1</v>
      </c>
      <c r="G659" s="110" t="s">
        <v>1</v>
      </c>
      <c r="H659" s="28" t="s">
        <v>77</v>
      </c>
      <c r="I659" s="109" t="s">
        <v>3984</v>
      </c>
      <c r="J659" s="109" t="s">
        <v>11</v>
      </c>
      <c r="K659" s="109" t="s">
        <v>3989</v>
      </c>
      <c r="L659" s="109" t="s">
        <v>3985</v>
      </c>
      <c r="M659" s="109" t="s">
        <v>4027</v>
      </c>
      <c r="N659" s="109" t="s">
        <v>3988</v>
      </c>
      <c r="O659" s="109" t="s">
        <v>3986</v>
      </c>
      <c r="P659" s="109" t="s">
        <v>3987</v>
      </c>
      <c r="Q659" s="109" t="s">
        <v>3695</v>
      </c>
      <c r="R659" s="91"/>
      <c r="S659" s="91"/>
      <c r="T659" s="91"/>
      <c r="U659" s="91"/>
      <c r="V659" s="91"/>
      <c r="W659" s="91"/>
      <c r="X659" s="91"/>
      <c r="Y659" s="91"/>
    </row>
    <row r="660" spans="1:25" ht="15" customHeight="1" x14ac:dyDescent="0.25">
      <c r="A660" s="111"/>
      <c r="B660" s="111"/>
      <c r="C660" s="111"/>
      <c r="D660" s="111"/>
      <c r="E660" s="111"/>
      <c r="F660" s="111"/>
      <c r="G660" s="111"/>
      <c r="H660" s="67" t="s">
        <v>1</v>
      </c>
      <c r="I660" s="29">
        <v>1</v>
      </c>
      <c r="J660" s="29">
        <v>2</v>
      </c>
      <c r="K660" s="29">
        <v>3</v>
      </c>
      <c r="L660" s="29" t="s">
        <v>3478</v>
      </c>
      <c r="M660" s="29">
        <v>5</v>
      </c>
      <c r="N660" s="29">
        <v>6</v>
      </c>
      <c r="O660" s="29">
        <v>7</v>
      </c>
      <c r="P660" s="29" t="s">
        <v>3696</v>
      </c>
      <c r="Q660" s="29">
        <v>9</v>
      </c>
      <c r="R660" s="92"/>
      <c r="S660" s="92"/>
      <c r="T660" s="92"/>
      <c r="U660" s="92"/>
      <c r="V660" s="92"/>
      <c r="W660" s="92"/>
      <c r="X660" s="92"/>
      <c r="Y660" s="92"/>
    </row>
    <row r="661" spans="1:25" ht="15" customHeight="1" x14ac:dyDescent="0.25">
      <c r="A661" s="111"/>
      <c r="B661" s="111"/>
      <c r="C661" s="111"/>
      <c r="D661" s="111"/>
      <c r="E661" s="111"/>
      <c r="F661" s="111"/>
      <c r="G661" s="111"/>
      <c r="H661" s="68" t="s">
        <v>325</v>
      </c>
      <c r="I661" s="32">
        <f t="shared" ref="I661:K661" si="659">SUM(I657)</f>
        <v>999821</v>
      </c>
      <c r="J661" s="32">
        <f t="shared" si="659"/>
        <v>975821</v>
      </c>
      <c r="K661" s="32">
        <f t="shared" si="659"/>
        <v>498459</v>
      </c>
      <c r="L661" s="32">
        <f t="shared" si="653"/>
        <v>227820</v>
      </c>
      <c r="M661" s="32">
        <f t="shared" ref="M661" si="660">SUM(M657)</f>
        <v>77440</v>
      </c>
      <c r="N661" s="32">
        <f t="shared" ref="N661:O661" si="661">SUM(N657)</f>
        <v>75290</v>
      </c>
      <c r="O661" s="32">
        <f t="shared" si="661"/>
        <v>75090</v>
      </c>
      <c r="P661" s="32">
        <f t="shared" si="654"/>
        <v>726279</v>
      </c>
      <c r="Q661" s="32">
        <f t="shared" si="655"/>
        <v>74.427482089440588</v>
      </c>
      <c r="R661" s="90"/>
      <c r="S661" s="90"/>
      <c r="T661" s="90"/>
      <c r="U661" s="90"/>
      <c r="V661" s="90"/>
      <c r="W661" s="90"/>
      <c r="X661" s="90"/>
      <c r="Y661" s="90"/>
    </row>
    <row r="662" spans="1:25" ht="15" customHeight="1" x14ac:dyDescent="0.25">
      <c r="A662" s="111"/>
      <c r="B662" s="111"/>
      <c r="C662" s="111"/>
      <c r="D662" s="111"/>
      <c r="E662" s="111"/>
      <c r="F662" s="111"/>
      <c r="G662" s="111"/>
      <c r="H662" s="69" t="s">
        <v>79</v>
      </c>
      <c r="I662" s="32">
        <f t="shared" ref="I662:K662" si="662">SUM(I661)</f>
        <v>999821</v>
      </c>
      <c r="J662" s="32">
        <f t="shared" si="662"/>
        <v>975821</v>
      </c>
      <c r="K662" s="32">
        <f t="shared" si="662"/>
        <v>498459</v>
      </c>
      <c r="L662" s="32">
        <f t="shared" si="653"/>
        <v>227820</v>
      </c>
      <c r="M662" s="32">
        <f t="shared" ref="M662" si="663">SUM(M661)</f>
        <v>77440</v>
      </c>
      <c r="N662" s="32">
        <f t="shared" ref="N662:O662" si="664">SUM(N661)</f>
        <v>75290</v>
      </c>
      <c r="O662" s="32">
        <f t="shared" si="664"/>
        <v>75090</v>
      </c>
      <c r="P662" s="32">
        <f t="shared" si="654"/>
        <v>726279</v>
      </c>
      <c r="Q662" s="32">
        <f t="shared" si="655"/>
        <v>74.427482089440588</v>
      </c>
      <c r="R662" s="90"/>
      <c r="S662" s="90"/>
      <c r="T662" s="90"/>
      <c r="U662" s="90"/>
      <c r="V662" s="90"/>
      <c r="W662" s="90"/>
      <c r="X662" s="90"/>
      <c r="Y662" s="90"/>
    </row>
    <row r="663" spans="1:25" ht="15" customHeight="1" x14ac:dyDescent="0.25">
      <c r="A663" s="53" t="s">
        <v>1</v>
      </c>
      <c r="B663" s="53" t="s">
        <v>1</v>
      </c>
      <c r="C663" s="53" t="s">
        <v>1</v>
      </c>
      <c r="D663" s="53" t="s">
        <v>1</v>
      </c>
      <c r="E663" s="53" t="s">
        <v>1</v>
      </c>
      <c r="F663" s="53" t="s">
        <v>1</v>
      </c>
      <c r="G663" s="53" t="s">
        <v>1</v>
      </c>
      <c r="H663" s="66" t="s">
        <v>362</v>
      </c>
      <c r="I663" s="30">
        <f t="shared" ref="I663:K663" si="665">SUM(I657)</f>
        <v>999821</v>
      </c>
      <c r="J663" s="30">
        <f t="shared" si="665"/>
        <v>975821</v>
      </c>
      <c r="K663" s="30">
        <f t="shared" si="665"/>
        <v>498459</v>
      </c>
      <c r="L663" s="30">
        <f t="shared" si="653"/>
        <v>227820</v>
      </c>
      <c r="M663" s="30">
        <f t="shared" ref="M663" si="666">SUM(M657)</f>
        <v>77440</v>
      </c>
      <c r="N663" s="30">
        <f t="shared" ref="N663:O663" si="667">SUM(N657)</f>
        <v>75290</v>
      </c>
      <c r="O663" s="30">
        <f t="shared" si="667"/>
        <v>75090</v>
      </c>
      <c r="P663" s="30">
        <f t="shared" si="654"/>
        <v>726279</v>
      </c>
      <c r="Q663" s="30">
        <f t="shared" si="655"/>
        <v>74.427482089440588</v>
      </c>
      <c r="R663" s="93"/>
      <c r="S663" s="93"/>
      <c r="T663" s="93"/>
      <c r="U663" s="93"/>
      <c r="V663" s="93"/>
      <c r="W663" s="93"/>
      <c r="X663" s="93"/>
      <c r="Y663" s="93"/>
    </row>
    <row r="664" spans="1:25" ht="15" customHeight="1" x14ac:dyDescent="0.25">
      <c r="A664" s="53" t="s">
        <v>1</v>
      </c>
      <c r="B664" s="53" t="s">
        <v>1</v>
      </c>
      <c r="C664" s="53" t="s">
        <v>1</v>
      </c>
      <c r="D664" s="53" t="s">
        <v>1</v>
      </c>
      <c r="E664" s="53" t="s">
        <v>1</v>
      </c>
      <c r="F664" s="53" t="s">
        <v>1</v>
      </c>
      <c r="G664" s="53" t="s">
        <v>1</v>
      </c>
      <c r="H664" s="65" t="s">
        <v>76</v>
      </c>
      <c r="I664" s="31"/>
      <c r="J664" s="31"/>
      <c r="K664" s="31">
        <v>0</v>
      </c>
      <c r="L664" s="31"/>
      <c r="M664" s="31"/>
      <c r="N664" s="31"/>
      <c r="O664" s="31"/>
      <c r="P664" s="31"/>
      <c r="Q664" s="31"/>
      <c r="R664" s="94"/>
      <c r="S664" s="94"/>
      <c r="T664" s="94"/>
      <c r="U664" s="94"/>
      <c r="V664" s="94"/>
      <c r="W664" s="94"/>
      <c r="X664" s="94"/>
      <c r="Y664" s="94"/>
    </row>
    <row r="665" spans="1:25" ht="15" customHeight="1" x14ac:dyDescent="0.25">
      <c r="A665" s="53" t="s">
        <v>1</v>
      </c>
      <c r="B665" s="53" t="s">
        <v>1</v>
      </c>
      <c r="C665" s="53" t="s">
        <v>1</v>
      </c>
      <c r="D665" s="53" t="s">
        <v>1</v>
      </c>
      <c r="E665" s="53" t="s">
        <v>1</v>
      </c>
      <c r="F665" s="53" t="s">
        <v>1</v>
      </c>
      <c r="G665" s="53" t="s">
        <v>1</v>
      </c>
      <c r="H665" s="66" t="s">
        <v>363</v>
      </c>
      <c r="I665" s="30">
        <f t="shared" ref="I665:K665" si="668">SUM(I481,I530,I571,I614,I657)</f>
        <v>46920098</v>
      </c>
      <c r="J665" s="30">
        <f t="shared" si="668"/>
        <v>46494305</v>
      </c>
      <c r="K665" s="30">
        <f t="shared" si="668"/>
        <v>24341747</v>
      </c>
      <c r="L665" s="30">
        <f t="shared" si="653"/>
        <v>11388325.5</v>
      </c>
      <c r="M665" s="30">
        <f t="shared" ref="M665" si="669">SUM(M481,M530,M571,M614,M657)</f>
        <v>3824606.5</v>
      </c>
      <c r="N665" s="30">
        <f t="shared" ref="N665:O665" si="670">SUM(N481,N530,N571,N614,N657)</f>
        <v>3762561</v>
      </c>
      <c r="O665" s="30">
        <f t="shared" si="670"/>
        <v>3801158</v>
      </c>
      <c r="P665" s="30">
        <f t="shared" si="654"/>
        <v>35730072.5</v>
      </c>
      <c r="Q665" s="30">
        <f t="shared" si="655"/>
        <v>76.848277439570296</v>
      </c>
      <c r="R665" s="93"/>
      <c r="S665" s="93"/>
      <c r="T665" s="93"/>
      <c r="U665" s="93"/>
      <c r="V665" s="93"/>
      <c r="W665" s="93"/>
      <c r="X665" s="93"/>
      <c r="Y665" s="93"/>
    </row>
    <row r="666" spans="1:25" ht="15" customHeight="1" x14ac:dyDescent="0.25">
      <c r="A666" s="53" t="s">
        <v>1</v>
      </c>
      <c r="B666" s="53" t="s">
        <v>1</v>
      </c>
      <c r="C666" s="53" t="s">
        <v>1</v>
      </c>
      <c r="D666" s="53" t="s">
        <v>1</v>
      </c>
      <c r="E666" s="53" t="s">
        <v>1</v>
      </c>
      <c r="F666" s="53" t="s">
        <v>1</v>
      </c>
      <c r="G666" s="53" t="s">
        <v>1</v>
      </c>
      <c r="H666" s="65" t="s">
        <v>110</v>
      </c>
      <c r="I666" s="31">
        <v>0</v>
      </c>
      <c r="J666" s="31">
        <v>0</v>
      </c>
      <c r="K666" s="31">
        <v>0</v>
      </c>
      <c r="L666" s="31">
        <f t="shared" si="653"/>
        <v>0</v>
      </c>
      <c r="M666" s="31"/>
      <c r="N666" s="31"/>
      <c r="O666" s="31"/>
      <c r="P666" s="31">
        <f t="shared" si="654"/>
        <v>0</v>
      </c>
      <c r="Q666" s="31" t="str">
        <f t="shared" si="655"/>
        <v>-</v>
      </c>
      <c r="R666" s="94"/>
      <c r="S666" s="94"/>
      <c r="T666" s="94"/>
      <c r="U666" s="94"/>
      <c r="V666" s="94"/>
      <c r="W666" s="94"/>
      <c r="X666" s="94"/>
      <c r="Y666" s="94"/>
    </row>
    <row r="667" spans="1:25" ht="15" customHeight="1" x14ac:dyDescent="0.25">
      <c r="A667" s="63" t="s">
        <v>364</v>
      </c>
      <c r="B667" s="65" t="s">
        <v>1</v>
      </c>
      <c r="C667" s="65" t="s">
        <v>1</v>
      </c>
      <c r="D667" s="65" t="s">
        <v>1</v>
      </c>
      <c r="E667" s="65" t="s">
        <v>1</v>
      </c>
      <c r="F667" s="65" t="s">
        <v>1</v>
      </c>
      <c r="G667" s="65" t="s">
        <v>1</v>
      </c>
      <c r="H667" s="65" t="s">
        <v>365</v>
      </c>
      <c r="I667" s="26">
        <v>0</v>
      </c>
      <c r="J667" s="26" t="s">
        <v>1</v>
      </c>
      <c r="K667" s="26">
        <v>0</v>
      </c>
      <c r="L667" s="26"/>
      <c r="M667" s="26"/>
      <c r="N667" s="26"/>
      <c r="O667" s="26"/>
      <c r="P667" s="26"/>
      <c r="Q667" s="26"/>
      <c r="R667" s="90"/>
      <c r="S667" s="90"/>
      <c r="T667" s="90"/>
      <c r="U667" s="90"/>
      <c r="V667" s="90"/>
      <c r="W667" s="90"/>
      <c r="X667" s="90"/>
      <c r="Y667" s="90"/>
    </row>
    <row r="668" spans="1:25" ht="15" customHeight="1" thickBot="1" x14ac:dyDescent="0.3">
      <c r="A668" s="63" t="s">
        <v>364</v>
      </c>
      <c r="B668" s="63" t="s">
        <v>3</v>
      </c>
      <c r="C668" s="64" t="s">
        <v>1</v>
      </c>
      <c r="D668" s="64" t="s">
        <v>1</v>
      </c>
      <c r="E668" s="65" t="s">
        <v>1</v>
      </c>
      <c r="F668" s="65" t="s">
        <v>1</v>
      </c>
      <c r="G668" s="65" t="s">
        <v>1</v>
      </c>
      <c r="H668" s="65" t="s">
        <v>1</v>
      </c>
      <c r="I668" s="26"/>
      <c r="J668" s="26"/>
      <c r="K668" s="26">
        <v>0</v>
      </c>
      <c r="L668" s="26"/>
      <c r="M668" s="26"/>
      <c r="N668" s="26"/>
      <c r="O668" s="26"/>
      <c r="P668" s="26"/>
      <c r="Q668" s="26"/>
      <c r="R668" s="90"/>
      <c r="S668" s="90"/>
      <c r="T668" s="90"/>
      <c r="U668" s="90"/>
      <c r="V668" s="90"/>
      <c r="W668" s="90"/>
      <c r="X668" s="90"/>
      <c r="Y668" s="90"/>
    </row>
    <row r="669" spans="1:25" ht="45.75" customHeight="1" thickBot="1" x14ac:dyDescent="0.3">
      <c r="A669" s="28" t="s">
        <v>4</v>
      </c>
      <c r="B669" s="28" t="s">
        <v>5</v>
      </c>
      <c r="C669" s="28" t="s">
        <v>6</v>
      </c>
      <c r="D669" s="57" t="s">
        <v>1</v>
      </c>
      <c r="E669" s="28" t="s">
        <v>7</v>
      </c>
      <c r="F669" s="28" t="s">
        <v>8</v>
      </c>
      <c r="G669" s="28" t="s">
        <v>9</v>
      </c>
      <c r="H669" s="28" t="s">
        <v>10</v>
      </c>
      <c r="I669" s="109" t="s">
        <v>3984</v>
      </c>
      <c r="J669" s="109" t="s">
        <v>11</v>
      </c>
      <c r="K669" s="109" t="s">
        <v>3989</v>
      </c>
      <c r="L669" s="109" t="s">
        <v>3985</v>
      </c>
      <c r="M669" s="109" t="s">
        <v>4027</v>
      </c>
      <c r="N669" s="109" t="s">
        <v>3988</v>
      </c>
      <c r="O669" s="109" t="s">
        <v>3986</v>
      </c>
      <c r="P669" s="109" t="s">
        <v>3987</v>
      </c>
      <c r="Q669" s="109" t="s">
        <v>3695</v>
      </c>
      <c r="R669" s="91"/>
      <c r="S669" s="91"/>
      <c r="T669" s="91"/>
      <c r="U669" s="91"/>
      <c r="V669" s="91"/>
      <c r="W669" s="91"/>
      <c r="X669" s="91"/>
      <c r="Y669" s="91"/>
    </row>
    <row r="670" spans="1:25" ht="15" customHeight="1" x14ac:dyDescent="0.25">
      <c r="A670" s="58" t="s">
        <v>1</v>
      </c>
      <c r="B670" s="58" t="s">
        <v>1</v>
      </c>
      <c r="C670" s="58" t="s">
        <v>1</v>
      </c>
      <c r="D670" s="59" t="s">
        <v>1</v>
      </c>
      <c r="E670" s="59" t="s">
        <v>1</v>
      </c>
      <c r="F670" s="60" t="s">
        <v>1</v>
      </c>
      <c r="G670" s="61" t="s">
        <v>1</v>
      </c>
      <c r="H670" s="62" t="s">
        <v>1</v>
      </c>
      <c r="I670" s="29">
        <v>1</v>
      </c>
      <c r="J670" s="29">
        <v>2</v>
      </c>
      <c r="K670" s="29">
        <v>3</v>
      </c>
      <c r="L670" s="29" t="s">
        <v>3478</v>
      </c>
      <c r="M670" s="29">
        <v>5</v>
      </c>
      <c r="N670" s="29">
        <v>6</v>
      </c>
      <c r="O670" s="29">
        <v>7</v>
      </c>
      <c r="P670" s="29" t="s">
        <v>3696</v>
      </c>
      <c r="Q670" s="29">
        <v>9</v>
      </c>
      <c r="R670" s="92"/>
      <c r="S670" s="92"/>
      <c r="T670" s="92"/>
      <c r="U670" s="92"/>
      <c r="V670" s="92"/>
      <c r="W670" s="92"/>
      <c r="X670" s="92"/>
      <c r="Y670" s="92"/>
    </row>
    <row r="671" spans="1:25" ht="15" customHeight="1" x14ac:dyDescent="0.25">
      <c r="A671" s="63" t="s">
        <v>364</v>
      </c>
      <c r="B671" s="63" t="s">
        <v>3</v>
      </c>
      <c r="C671" s="64" t="s">
        <v>13</v>
      </c>
      <c r="D671" s="64" t="s">
        <v>366</v>
      </c>
      <c r="E671" s="65" t="s">
        <v>1</v>
      </c>
      <c r="F671" s="65" t="s">
        <v>1</v>
      </c>
      <c r="G671" s="65" t="s">
        <v>1</v>
      </c>
      <c r="H671" s="65" t="s">
        <v>365</v>
      </c>
      <c r="I671" s="26">
        <v>0</v>
      </c>
      <c r="J671" s="26" t="s">
        <v>1</v>
      </c>
      <c r="K671" s="26">
        <v>0</v>
      </c>
      <c r="L671" s="26"/>
      <c r="M671" s="26"/>
      <c r="N671" s="26"/>
      <c r="O671" s="26"/>
      <c r="P671" s="26"/>
      <c r="Q671" s="26"/>
      <c r="R671" s="90"/>
      <c r="S671" s="90"/>
      <c r="T671" s="90"/>
      <c r="U671" s="90"/>
      <c r="V671" s="90"/>
      <c r="W671" s="90"/>
      <c r="X671" s="90"/>
      <c r="Y671" s="90"/>
    </row>
    <row r="672" spans="1:25" ht="22.5" customHeight="1" x14ac:dyDescent="0.25">
      <c r="A672" s="63" t="s">
        <v>1</v>
      </c>
      <c r="B672" s="63" t="s">
        <v>1</v>
      </c>
      <c r="C672" s="63" t="s">
        <v>1</v>
      </c>
      <c r="D672" s="65" t="s">
        <v>1</v>
      </c>
      <c r="E672" s="65" t="s">
        <v>1</v>
      </c>
      <c r="F672" s="65" t="s">
        <v>1</v>
      </c>
      <c r="G672" s="65" t="s">
        <v>1</v>
      </c>
      <c r="H672" s="66" t="s">
        <v>15</v>
      </c>
      <c r="I672" s="30">
        <f t="shared" ref="I672:K672" si="671">SUM(I673,I681,I683)</f>
        <v>1075239</v>
      </c>
      <c r="J672" s="30">
        <f t="shared" si="671"/>
        <v>1075239</v>
      </c>
      <c r="K672" s="30">
        <f t="shared" si="671"/>
        <v>617070</v>
      </c>
      <c r="L672" s="30">
        <f t="shared" si="653"/>
        <v>205850</v>
      </c>
      <c r="M672" s="30">
        <f t="shared" ref="M672" si="672">SUM(M673,M681,M683)</f>
        <v>66950</v>
      </c>
      <c r="N672" s="30">
        <f t="shared" ref="N672:O672" si="673">SUM(N673,N681,N683)</f>
        <v>64450</v>
      </c>
      <c r="O672" s="30">
        <f t="shared" si="673"/>
        <v>74450</v>
      </c>
      <c r="P672" s="30">
        <f t="shared" si="654"/>
        <v>822920</v>
      </c>
      <c r="Q672" s="30">
        <f t="shared" si="655"/>
        <v>76.533682279009597</v>
      </c>
      <c r="R672" s="93"/>
      <c r="S672" s="93"/>
      <c r="T672" s="93"/>
      <c r="U672" s="93"/>
      <c r="V672" s="93"/>
      <c r="W672" s="93"/>
      <c r="X672" s="93"/>
      <c r="Y672" s="93"/>
    </row>
    <row r="673" spans="1:25" ht="15" customHeight="1" x14ac:dyDescent="0.25">
      <c r="A673" s="63" t="s">
        <v>364</v>
      </c>
      <c r="B673" s="63" t="s">
        <v>3</v>
      </c>
      <c r="C673" s="63" t="s">
        <v>13</v>
      </c>
      <c r="D673" s="63" t="s">
        <v>366</v>
      </c>
      <c r="E673" s="65" t="s">
        <v>16</v>
      </c>
      <c r="F673" s="65" t="s">
        <v>1</v>
      </c>
      <c r="G673" s="65" t="s">
        <v>1</v>
      </c>
      <c r="H673" s="65" t="s">
        <v>17</v>
      </c>
      <c r="I673" s="31">
        <f t="shared" ref="I673:K673" si="674">SUM(I674:I675)</f>
        <v>621478</v>
      </c>
      <c r="J673" s="31">
        <f t="shared" si="674"/>
        <v>621478</v>
      </c>
      <c r="K673" s="31">
        <f t="shared" si="674"/>
        <v>310070</v>
      </c>
      <c r="L673" s="31">
        <f t="shared" si="653"/>
        <v>140400</v>
      </c>
      <c r="M673" s="31">
        <f t="shared" ref="M673" si="675">SUM(M674:M675)</f>
        <v>46800</v>
      </c>
      <c r="N673" s="31">
        <f t="shared" ref="N673:O673" si="676">SUM(N674:N675)</f>
        <v>46800</v>
      </c>
      <c r="O673" s="31">
        <f t="shared" si="676"/>
        <v>46800</v>
      </c>
      <c r="P673" s="31">
        <f t="shared" si="654"/>
        <v>450470</v>
      </c>
      <c r="Q673" s="31">
        <f t="shared" si="655"/>
        <v>72.483659920383346</v>
      </c>
      <c r="R673" s="94"/>
      <c r="S673" s="94"/>
      <c r="T673" s="94"/>
      <c r="U673" s="94"/>
      <c r="V673" s="94"/>
      <c r="W673" s="94"/>
      <c r="X673" s="94"/>
      <c r="Y673" s="94"/>
    </row>
    <row r="674" spans="1:25" ht="15" customHeight="1" x14ac:dyDescent="0.25">
      <c r="A674" s="64" t="s">
        <v>364</v>
      </c>
      <c r="B674" s="64" t="s">
        <v>3</v>
      </c>
      <c r="C674" s="64" t="s">
        <v>13</v>
      </c>
      <c r="D674" s="64" t="s">
        <v>366</v>
      </c>
      <c r="E674" s="20" t="s">
        <v>19</v>
      </c>
      <c r="F674" s="64"/>
      <c r="G674" s="53" t="s">
        <v>20</v>
      </c>
      <c r="H674" s="53" t="s">
        <v>18</v>
      </c>
      <c r="I674" s="26">
        <v>556950</v>
      </c>
      <c r="J674" s="26">
        <v>556950</v>
      </c>
      <c r="K674" s="26">
        <v>276000</v>
      </c>
      <c r="L674" s="26">
        <f t="shared" si="653"/>
        <v>129000</v>
      </c>
      <c r="M674" s="26">
        <v>43000</v>
      </c>
      <c r="N674" s="26">
        <v>43000</v>
      </c>
      <c r="O674" s="26">
        <v>43000</v>
      </c>
      <c r="P674" s="26">
        <f t="shared" si="654"/>
        <v>405000</v>
      </c>
      <c r="Q674" s="26">
        <f t="shared" si="655"/>
        <v>72.717479127390249</v>
      </c>
      <c r="R674" s="90"/>
      <c r="S674" s="90"/>
      <c r="T674" s="90"/>
      <c r="U674" s="90"/>
      <c r="V674" s="90"/>
      <c r="W674" s="90"/>
      <c r="X674" s="90"/>
      <c r="Y674" s="90"/>
    </row>
    <row r="675" spans="1:25" ht="15" customHeight="1" x14ac:dyDescent="0.25">
      <c r="A675" s="63" t="s">
        <v>364</v>
      </c>
      <c r="B675" s="63" t="s">
        <v>3</v>
      </c>
      <c r="C675" s="63" t="s">
        <v>13</v>
      </c>
      <c r="D675" s="63" t="s">
        <v>366</v>
      </c>
      <c r="E675" s="63" t="s">
        <v>21</v>
      </c>
      <c r="F675" s="64" t="s">
        <v>1</v>
      </c>
      <c r="G675" s="53" t="s">
        <v>1</v>
      </c>
      <c r="H675" s="65" t="s">
        <v>22</v>
      </c>
      <c r="I675" s="31">
        <f t="shared" ref="I675:K675" si="677">SUM(I676:I680)</f>
        <v>64528</v>
      </c>
      <c r="J675" s="31">
        <f t="shared" si="677"/>
        <v>64528</v>
      </c>
      <c r="K675" s="31">
        <f t="shared" si="677"/>
        <v>34070</v>
      </c>
      <c r="L675" s="31">
        <f t="shared" si="653"/>
        <v>11400</v>
      </c>
      <c r="M675" s="31">
        <f t="shared" ref="M675" si="678">SUM(M676:M680)</f>
        <v>3800</v>
      </c>
      <c r="N675" s="31">
        <f t="shared" ref="N675:O675" si="679">SUM(N676:N680)</f>
        <v>3800</v>
      </c>
      <c r="O675" s="31">
        <f t="shared" si="679"/>
        <v>3800</v>
      </c>
      <c r="P675" s="31">
        <f t="shared" si="654"/>
        <v>45470</v>
      </c>
      <c r="Q675" s="31">
        <f t="shared" si="655"/>
        <v>70.465534341681135</v>
      </c>
      <c r="R675" s="94"/>
      <c r="S675" s="94"/>
      <c r="T675" s="94"/>
      <c r="U675" s="94"/>
      <c r="V675" s="94"/>
      <c r="W675" s="94"/>
      <c r="X675" s="94"/>
      <c r="Y675" s="94"/>
    </row>
    <row r="676" spans="1:25" ht="15" customHeight="1" x14ac:dyDescent="0.25">
      <c r="A676" s="64" t="s">
        <v>364</v>
      </c>
      <c r="B676" s="64" t="s">
        <v>3</v>
      </c>
      <c r="C676" s="64" t="s">
        <v>13</v>
      </c>
      <c r="D676" s="64" t="s">
        <v>366</v>
      </c>
      <c r="E676" s="20" t="s">
        <v>23</v>
      </c>
      <c r="F676" s="64" t="s">
        <v>367</v>
      </c>
      <c r="G676" s="53" t="s">
        <v>20</v>
      </c>
      <c r="H676" s="53" t="s">
        <v>85</v>
      </c>
      <c r="I676" s="26">
        <v>11500</v>
      </c>
      <c r="J676" s="26">
        <v>11500</v>
      </c>
      <c r="K676" s="26">
        <v>5900</v>
      </c>
      <c r="L676" s="26">
        <f t="shared" si="653"/>
        <v>2700</v>
      </c>
      <c r="M676" s="26">
        <v>900</v>
      </c>
      <c r="N676" s="26">
        <v>900</v>
      </c>
      <c r="O676" s="26">
        <v>900</v>
      </c>
      <c r="P676" s="26">
        <f t="shared" si="654"/>
        <v>8600</v>
      </c>
      <c r="Q676" s="26">
        <f t="shared" si="655"/>
        <v>74.782608695652172</v>
      </c>
      <c r="R676" s="90"/>
      <c r="S676" s="90"/>
      <c r="T676" s="90"/>
      <c r="U676" s="90"/>
      <c r="V676" s="90"/>
      <c r="W676" s="90"/>
      <c r="X676" s="90"/>
      <c r="Y676" s="90"/>
    </row>
    <row r="677" spans="1:25" ht="15" customHeight="1" x14ac:dyDescent="0.25">
      <c r="A677" s="64" t="s">
        <v>364</v>
      </c>
      <c r="B677" s="64" t="s">
        <v>3</v>
      </c>
      <c r="C677" s="64" t="s">
        <v>13</v>
      </c>
      <c r="D677" s="64" t="s">
        <v>366</v>
      </c>
      <c r="E677" s="20" t="s">
        <v>23</v>
      </c>
      <c r="F677" s="64" t="s">
        <v>368</v>
      </c>
      <c r="G677" s="53" t="s">
        <v>20</v>
      </c>
      <c r="H677" s="53" t="s">
        <v>25</v>
      </c>
      <c r="I677" s="26">
        <v>35000</v>
      </c>
      <c r="J677" s="26">
        <v>35000</v>
      </c>
      <c r="K677" s="26">
        <v>21300</v>
      </c>
      <c r="L677" s="26">
        <f t="shared" si="653"/>
        <v>8700</v>
      </c>
      <c r="M677" s="26">
        <v>2900</v>
      </c>
      <c r="N677" s="26">
        <v>2900</v>
      </c>
      <c r="O677" s="26">
        <v>2900</v>
      </c>
      <c r="P677" s="26">
        <f t="shared" si="654"/>
        <v>30000</v>
      </c>
      <c r="Q677" s="26">
        <f t="shared" si="655"/>
        <v>85.714285714285708</v>
      </c>
      <c r="R677" s="90"/>
      <c r="S677" s="90"/>
      <c r="T677" s="90"/>
      <c r="U677" s="90"/>
      <c r="V677" s="90"/>
      <c r="W677" s="90"/>
      <c r="X677" s="90"/>
      <c r="Y677" s="90"/>
    </row>
    <row r="678" spans="1:25" ht="15" customHeight="1" x14ac:dyDescent="0.25">
      <c r="A678" s="64" t="s">
        <v>364</v>
      </c>
      <c r="B678" s="64" t="s">
        <v>3</v>
      </c>
      <c r="C678" s="64" t="s">
        <v>13</v>
      </c>
      <c r="D678" s="64" t="s">
        <v>366</v>
      </c>
      <c r="E678" s="20" t="s">
        <v>23</v>
      </c>
      <c r="F678" s="64" t="s">
        <v>369</v>
      </c>
      <c r="G678" s="53" t="s">
        <v>20</v>
      </c>
      <c r="H678" s="53" t="s">
        <v>27</v>
      </c>
      <c r="I678" s="26">
        <v>7328</v>
      </c>
      <c r="J678" s="26">
        <v>7328</v>
      </c>
      <c r="K678" s="26">
        <v>6870</v>
      </c>
      <c r="L678" s="26">
        <f t="shared" si="653"/>
        <v>0</v>
      </c>
      <c r="M678" s="26"/>
      <c r="N678" s="26"/>
      <c r="O678" s="26"/>
      <c r="P678" s="26">
        <f t="shared" si="654"/>
        <v>6870</v>
      </c>
      <c r="Q678" s="26">
        <f t="shared" si="655"/>
        <v>93.75</v>
      </c>
      <c r="R678" s="90"/>
      <c r="S678" s="90"/>
      <c r="T678" s="90"/>
      <c r="U678" s="90"/>
      <c r="V678" s="90"/>
      <c r="W678" s="90"/>
      <c r="X678" s="90"/>
      <c r="Y678" s="90"/>
    </row>
    <row r="679" spans="1:25" ht="15" customHeight="1" x14ac:dyDescent="0.25">
      <c r="A679" s="64" t="s">
        <v>364</v>
      </c>
      <c r="B679" s="64" t="s">
        <v>3</v>
      </c>
      <c r="C679" s="64" t="s">
        <v>13</v>
      </c>
      <c r="D679" s="64" t="s">
        <v>366</v>
      </c>
      <c r="E679" s="20" t="s">
        <v>23</v>
      </c>
      <c r="F679" s="64" t="s">
        <v>370</v>
      </c>
      <c r="G679" s="53" t="s">
        <v>20</v>
      </c>
      <c r="H679" s="53" t="s">
        <v>89</v>
      </c>
      <c r="I679" s="26">
        <v>0</v>
      </c>
      <c r="J679" s="26">
        <v>0</v>
      </c>
      <c r="K679" s="26">
        <v>0</v>
      </c>
      <c r="L679" s="26">
        <f t="shared" si="653"/>
        <v>0</v>
      </c>
      <c r="M679" s="26">
        <v>0</v>
      </c>
      <c r="N679" s="26">
        <v>0</v>
      </c>
      <c r="O679" s="26">
        <v>0</v>
      </c>
      <c r="P679" s="26">
        <f t="shared" si="654"/>
        <v>0</v>
      </c>
      <c r="Q679" s="26" t="str">
        <f t="shared" si="655"/>
        <v>-</v>
      </c>
      <c r="R679" s="90"/>
      <c r="S679" s="90"/>
      <c r="T679" s="90"/>
      <c r="U679" s="90"/>
      <c r="V679" s="90"/>
      <c r="W679" s="90"/>
      <c r="X679" s="90"/>
      <c r="Y679" s="90"/>
    </row>
    <row r="680" spans="1:25" ht="15" customHeight="1" x14ac:dyDescent="0.25">
      <c r="A680" s="64" t="s">
        <v>364</v>
      </c>
      <c r="B680" s="64" t="s">
        <v>3</v>
      </c>
      <c r="C680" s="64" t="s">
        <v>13</v>
      </c>
      <c r="D680" s="64" t="s">
        <v>366</v>
      </c>
      <c r="E680" s="20" t="s">
        <v>23</v>
      </c>
      <c r="F680" s="64" t="s">
        <v>371</v>
      </c>
      <c r="G680" s="53" t="s">
        <v>20</v>
      </c>
      <c r="H680" s="53" t="s">
        <v>29</v>
      </c>
      <c r="I680" s="26">
        <v>10700</v>
      </c>
      <c r="J680" s="26">
        <v>10700</v>
      </c>
      <c r="K680" s="26">
        <v>0</v>
      </c>
      <c r="L680" s="26">
        <f t="shared" si="653"/>
        <v>0</v>
      </c>
      <c r="M680" s="26">
        <v>0</v>
      </c>
      <c r="N680" s="26">
        <v>0</v>
      </c>
      <c r="O680" s="26">
        <v>0</v>
      </c>
      <c r="P680" s="26">
        <f t="shared" si="654"/>
        <v>0</v>
      </c>
      <c r="Q680" s="26">
        <f t="shared" si="655"/>
        <v>0</v>
      </c>
      <c r="R680" s="90"/>
      <c r="S680" s="90"/>
      <c r="T680" s="90"/>
      <c r="U680" s="90"/>
      <c r="V680" s="90"/>
      <c r="W680" s="90"/>
      <c r="X680" s="90"/>
      <c r="Y680" s="90"/>
    </row>
    <row r="681" spans="1:25" ht="15" customHeight="1" x14ac:dyDescent="0.25">
      <c r="A681" s="63" t="s">
        <v>364</v>
      </c>
      <c r="B681" s="63" t="s">
        <v>3</v>
      </c>
      <c r="C681" s="63" t="s">
        <v>13</v>
      </c>
      <c r="D681" s="63" t="s">
        <v>366</v>
      </c>
      <c r="E681" s="65" t="s">
        <v>30</v>
      </c>
      <c r="F681" s="65" t="s">
        <v>1</v>
      </c>
      <c r="G681" s="65" t="s">
        <v>1</v>
      </c>
      <c r="H681" s="65" t="s">
        <v>31</v>
      </c>
      <c r="I681" s="31">
        <f t="shared" ref="I681:K681" si="680">SUM(I682)</f>
        <v>58480</v>
      </c>
      <c r="J681" s="31">
        <f t="shared" si="680"/>
        <v>58480</v>
      </c>
      <c r="K681" s="31">
        <f t="shared" si="680"/>
        <v>30500</v>
      </c>
      <c r="L681" s="31">
        <f t="shared" si="653"/>
        <v>13500</v>
      </c>
      <c r="M681" s="31">
        <f t="shared" ref="M681" si="681">SUM(M682)</f>
        <v>4500</v>
      </c>
      <c r="N681" s="31">
        <f t="shared" ref="N681:O681" si="682">SUM(N682)</f>
        <v>4500</v>
      </c>
      <c r="O681" s="31">
        <f t="shared" si="682"/>
        <v>4500</v>
      </c>
      <c r="P681" s="31">
        <f t="shared" si="654"/>
        <v>44000</v>
      </c>
      <c r="Q681" s="31">
        <f t="shared" si="655"/>
        <v>75.239398084815321</v>
      </c>
      <c r="R681" s="94"/>
      <c r="S681" s="94"/>
      <c r="T681" s="94"/>
      <c r="U681" s="94"/>
      <c r="V681" s="94"/>
      <c r="W681" s="94"/>
      <c r="X681" s="94"/>
      <c r="Y681" s="94"/>
    </row>
    <row r="682" spans="1:25" ht="15" customHeight="1" x14ac:dyDescent="0.25">
      <c r="A682" s="64" t="s">
        <v>364</v>
      </c>
      <c r="B682" s="64" t="s">
        <v>3</v>
      </c>
      <c r="C682" s="64" t="s">
        <v>13</v>
      </c>
      <c r="D682" s="64" t="s">
        <v>366</v>
      </c>
      <c r="E682" s="20" t="s">
        <v>33</v>
      </c>
      <c r="F682" s="64"/>
      <c r="G682" s="53" t="s">
        <v>20</v>
      </c>
      <c r="H682" s="53" t="s">
        <v>32</v>
      </c>
      <c r="I682" s="26">
        <v>58480</v>
      </c>
      <c r="J682" s="26">
        <v>58480</v>
      </c>
      <c r="K682" s="26">
        <v>30500</v>
      </c>
      <c r="L682" s="26">
        <f t="shared" si="653"/>
        <v>13500</v>
      </c>
      <c r="M682" s="26">
        <v>4500</v>
      </c>
      <c r="N682" s="26">
        <v>4500</v>
      </c>
      <c r="O682" s="26">
        <v>4500</v>
      </c>
      <c r="P682" s="26">
        <f t="shared" si="654"/>
        <v>44000</v>
      </c>
      <c r="Q682" s="26">
        <f t="shared" si="655"/>
        <v>75.239398084815321</v>
      </c>
      <c r="R682" s="90"/>
      <c r="S682" s="90"/>
      <c r="T682" s="90"/>
      <c r="U682" s="90"/>
      <c r="V682" s="90"/>
      <c r="W682" s="90"/>
      <c r="X682" s="90"/>
      <c r="Y682" s="90"/>
    </row>
    <row r="683" spans="1:25" ht="15" customHeight="1" x14ac:dyDescent="0.25">
      <c r="A683" s="63" t="s">
        <v>364</v>
      </c>
      <c r="B683" s="63" t="s">
        <v>3</v>
      </c>
      <c r="C683" s="63" t="s">
        <v>13</v>
      </c>
      <c r="D683" s="63" t="s">
        <v>366</v>
      </c>
      <c r="E683" s="65" t="s">
        <v>34</v>
      </c>
      <c r="F683" s="65" t="s">
        <v>1</v>
      </c>
      <c r="G683" s="65" t="s">
        <v>1</v>
      </c>
      <c r="H683" s="65" t="s">
        <v>35</v>
      </c>
      <c r="I683" s="31">
        <f t="shared" ref="I683:K683" si="683">SUM(I684:I692)</f>
        <v>395281</v>
      </c>
      <c r="J683" s="31">
        <f t="shared" si="683"/>
        <v>395281</v>
      </c>
      <c r="K683" s="31">
        <f t="shared" si="683"/>
        <v>276500</v>
      </c>
      <c r="L683" s="31">
        <f t="shared" si="653"/>
        <v>51950</v>
      </c>
      <c r="M683" s="31">
        <f t="shared" ref="M683" si="684">SUM(M684:M692)</f>
        <v>15650</v>
      </c>
      <c r="N683" s="31">
        <f t="shared" ref="N683:O683" si="685">SUM(N684:N692)</f>
        <v>13150</v>
      </c>
      <c r="O683" s="31">
        <f t="shared" si="685"/>
        <v>23150</v>
      </c>
      <c r="P683" s="31">
        <f t="shared" si="654"/>
        <v>328450</v>
      </c>
      <c r="Q683" s="31">
        <f t="shared" si="655"/>
        <v>83.092787156478551</v>
      </c>
      <c r="R683" s="94"/>
      <c r="S683" s="94"/>
      <c r="T683" s="94"/>
      <c r="U683" s="94"/>
      <c r="V683" s="94"/>
      <c r="W683" s="94"/>
      <c r="X683" s="94"/>
      <c r="Y683" s="94"/>
    </row>
    <row r="684" spans="1:25" ht="15" customHeight="1" x14ac:dyDescent="0.25">
      <c r="A684" s="64" t="s">
        <v>364</v>
      </c>
      <c r="B684" s="64" t="s">
        <v>3</v>
      </c>
      <c r="C684" s="64" t="s">
        <v>13</v>
      </c>
      <c r="D684" s="64" t="s">
        <v>366</v>
      </c>
      <c r="E684" s="20" t="s">
        <v>38</v>
      </c>
      <c r="F684" s="64"/>
      <c r="G684" s="53" t="s">
        <v>20</v>
      </c>
      <c r="H684" s="53" t="s">
        <v>37</v>
      </c>
      <c r="I684" s="26">
        <v>5000</v>
      </c>
      <c r="J684" s="26">
        <v>5000</v>
      </c>
      <c r="K684" s="26">
        <v>2500</v>
      </c>
      <c r="L684" s="26">
        <f t="shared" si="653"/>
        <v>2500</v>
      </c>
      <c r="M684" s="26">
        <v>2500</v>
      </c>
      <c r="N684" s="26">
        <v>0</v>
      </c>
      <c r="O684" s="26">
        <v>0</v>
      </c>
      <c r="P684" s="26">
        <f t="shared" si="654"/>
        <v>5000</v>
      </c>
      <c r="Q684" s="26">
        <f t="shared" si="655"/>
        <v>100</v>
      </c>
      <c r="R684" s="90"/>
      <c r="S684" s="90"/>
      <c r="T684" s="90"/>
      <c r="U684" s="90"/>
      <c r="V684" s="90"/>
      <c r="W684" s="90"/>
      <c r="X684" s="90"/>
      <c r="Y684" s="90"/>
    </row>
    <row r="685" spans="1:25" ht="15" customHeight="1" x14ac:dyDescent="0.25">
      <c r="A685" s="64" t="s">
        <v>364</v>
      </c>
      <c r="B685" s="64" t="s">
        <v>3</v>
      </c>
      <c r="C685" s="64" t="s">
        <v>13</v>
      </c>
      <c r="D685" s="64" t="s">
        <v>366</v>
      </c>
      <c r="E685" s="20" t="s">
        <v>298</v>
      </c>
      <c r="F685" s="64"/>
      <c r="G685" s="53" t="s">
        <v>20</v>
      </c>
      <c r="H685" s="53" t="s">
        <v>297</v>
      </c>
      <c r="I685" s="26">
        <v>0</v>
      </c>
      <c r="J685" s="26">
        <v>0</v>
      </c>
      <c r="K685" s="26">
        <v>0</v>
      </c>
      <c r="L685" s="26">
        <f t="shared" si="653"/>
        <v>0</v>
      </c>
      <c r="M685" s="26"/>
      <c r="N685" s="26"/>
      <c r="O685" s="26"/>
      <c r="P685" s="26">
        <f t="shared" si="654"/>
        <v>0</v>
      </c>
      <c r="Q685" s="26" t="str">
        <f t="shared" si="655"/>
        <v>-</v>
      </c>
      <c r="R685" s="90"/>
      <c r="S685" s="90"/>
      <c r="T685" s="90"/>
      <c r="U685" s="90"/>
      <c r="V685" s="90"/>
      <c r="W685" s="90"/>
      <c r="X685" s="90"/>
      <c r="Y685" s="90"/>
    </row>
    <row r="686" spans="1:25" ht="15" customHeight="1" x14ac:dyDescent="0.25">
      <c r="A686" s="64" t="s">
        <v>364</v>
      </c>
      <c r="B686" s="64" t="s">
        <v>3</v>
      </c>
      <c r="C686" s="64" t="s">
        <v>13</v>
      </c>
      <c r="D686" s="64" t="s">
        <v>366</v>
      </c>
      <c r="E686" s="20" t="s">
        <v>301</v>
      </c>
      <c r="F686" s="64"/>
      <c r="G686" s="53" t="s">
        <v>20</v>
      </c>
      <c r="H686" s="53" t="s">
        <v>300</v>
      </c>
      <c r="I686" s="26">
        <v>0</v>
      </c>
      <c r="J686" s="26">
        <v>0</v>
      </c>
      <c r="K686" s="26">
        <v>0</v>
      </c>
      <c r="L686" s="26">
        <f t="shared" si="653"/>
        <v>0</v>
      </c>
      <c r="M686" s="26"/>
      <c r="N686" s="26"/>
      <c r="O686" s="26"/>
      <c r="P686" s="26">
        <f t="shared" si="654"/>
        <v>0</v>
      </c>
      <c r="Q686" s="26" t="str">
        <f t="shared" si="655"/>
        <v>-</v>
      </c>
      <c r="R686" s="90"/>
      <c r="S686" s="90"/>
      <c r="T686" s="90"/>
      <c r="U686" s="90"/>
      <c r="V686" s="90"/>
      <c r="W686" s="90"/>
      <c r="X686" s="90"/>
      <c r="Y686" s="90"/>
    </row>
    <row r="687" spans="1:25" ht="15" customHeight="1" x14ac:dyDescent="0.25">
      <c r="A687" s="64" t="s">
        <v>364</v>
      </c>
      <c r="B687" s="64" t="s">
        <v>3</v>
      </c>
      <c r="C687" s="64" t="s">
        <v>13</v>
      </c>
      <c r="D687" s="64" t="s">
        <v>366</v>
      </c>
      <c r="E687" s="20" t="s">
        <v>218</v>
      </c>
      <c r="F687" s="64"/>
      <c r="G687" s="53" t="s">
        <v>20</v>
      </c>
      <c r="H687" s="53" t="s">
        <v>217</v>
      </c>
      <c r="I687" s="26">
        <v>0</v>
      </c>
      <c r="J687" s="26">
        <v>0</v>
      </c>
      <c r="K687" s="26">
        <v>0</v>
      </c>
      <c r="L687" s="26">
        <f t="shared" si="653"/>
        <v>0</v>
      </c>
      <c r="M687" s="26"/>
      <c r="N687" s="26"/>
      <c r="O687" s="26"/>
      <c r="P687" s="26">
        <f t="shared" si="654"/>
        <v>0</v>
      </c>
      <c r="Q687" s="26" t="str">
        <f t="shared" si="655"/>
        <v>-</v>
      </c>
      <c r="R687" s="90"/>
      <c r="S687" s="90"/>
      <c r="T687" s="90"/>
      <c r="U687" s="90"/>
      <c r="V687" s="90"/>
      <c r="W687" s="90"/>
      <c r="X687" s="90"/>
      <c r="Y687" s="90"/>
    </row>
    <row r="688" spans="1:25" ht="15" customHeight="1" x14ac:dyDescent="0.25">
      <c r="A688" s="64" t="s">
        <v>364</v>
      </c>
      <c r="B688" s="64" t="s">
        <v>3</v>
      </c>
      <c r="C688" s="64" t="s">
        <v>13</v>
      </c>
      <c r="D688" s="64" t="s">
        <v>366</v>
      </c>
      <c r="E688" s="20" t="s">
        <v>303</v>
      </c>
      <c r="F688" s="64"/>
      <c r="G688" s="53" t="s">
        <v>20</v>
      </c>
      <c r="H688" s="53" t="s">
        <v>302</v>
      </c>
      <c r="I688" s="26">
        <v>0</v>
      </c>
      <c r="J688" s="26">
        <v>0</v>
      </c>
      <c r="K688" s="26">
        <v>0</v>
      </c>
      <c r="L688" s="26">
        <f t="shared" si="653"/>
        <v>0</v>
      </c>
      <c r="M688" s="26"/>
      <c r="N688" s="26"/>
      <c r="O688" s="26"/>
      <c r="P688" s="26">
        <f t="shared" si="654"/>
        <v>0</v>
      </c>
      <c r="Q688" s="26" t="str">
        <f t="shared" si="655"/>
        <v>-</v>
      </c>
      <c r="R688" s="90"/>
      <c r="S688" s="90"/>
      <c r="T688" s="90"/>
      <c r="U688" s="90"/>
      <c r="V688" s="90"/>
      <c r="W688" s="90"/>
      <c r="X688" s="90"/>
      <c r="Y688" s="90"/>
    </row>
    <row r="689" spans="1:25" ht="15" customHeight="1" x14ac:dyDescent="0.25">
      <c r="A689" s="64" t="s">
        <v>364</v>
      </c>
      <c r="B689" s="64" t="s">
        <v>3</v>
      </c>
      <c r="C689" s="64" t="s">
        <v>13</v>
      </c>
      <c r="D689" s="64" t="s">
        <v>366</v>
      </c>
      <c r="E689" s="20" t="s">
        <v>305</v>
      </c>
      <c r="F689" s="64"/>
      <c r="G689" s="53" t="s">
        <v>20</v>
      </c>
      <c r="H689" s="53" t="s">
        <v>304</v>
      </c>
      <c r="I689" s="26">
        <v>0</v>
      </c>
      <c r="J689" s="26">
        <v>0</v>
      </c>
      <c r="K689" s="26">
        <v>0</v>
      </c>
      <c r="L689" s="26">
        <f t="shared" si="653"/>
        <v>0</v>
      </c>
      <c r="M689" s="26"/>
      <c r="N689" s="26"/>
      <c r="O689" s="26"/>
      <c r="P689" s="26">
        <f t="shared" si="654"/>
        <v>0</v>
      </c>
      <c r="Q689" s="26" t="str">
        <f t="shared" si="655"/>
        <v>-</v>
      </c>
      <c r="R689" s="90"/>
      <c r="S689" s="90"/>
      <c r="T689" s="90"/>
      <c r="U689" s="90"/>
      <c r="V689" s="90"/>
      <c r="W689" s="90"/>
      <c r="X689" s="90"/>
      <c r="Y689" s="90"/>
    </row>
    <row r="690" spans="1:25" ht="15" customHeight="1" x14ac:dyDescent="0.25">
      <c r="A690" s="64" t="s">
        <v>364</v>
      </c>
      <c r="B690" s="64" t="s">
        <v>3</v>
      </c>
      <c r="C690" s="64" t="s">
        <v>13</v>
      </c>
      <c r="D690" s="64" t="s">
        <v>366</v>
      </c>
      <c r="E690" s="20" t="s">
        <v>308</v>
      </c>
      <c r="F690" s="64"/>
      <c r="G690" s="53" t="s">
        <v>20</v>
      </c>
      <c r="H690" s="53" t="s">
        <v>307</v>
      </c>
      <c r="I690" s="26">
        <v>0</v>
      </c>
      <c r="J690" s="26">
        <v>0</v>
      </c>
      <c r="K690" s="26">
        <v>0</v>
      </c>
      <c r="L690" s="26">
        <f t="shared" si="653"/>
        <v>0</v>
      </c>
      <c r="M690" s="26"/>
      <c r="N690" s="26"/>
      <c r="O690" s="26"/>
      <c r="P690" s="26">
        <f t="shared" si="654"/>
        <v>0</v>
      </c>
      <c r="Q690" s="26" t="str">
        <f t="shared" si="655"/>
        <v>-</v>
      </c>
      <c r="R690" s="90"/>
      <c r="S690" s="90"/>
      <c r="T690" s="90"/>
      <c r="U690" s="90"/>
      <c r="V690" s="90"/>
      <c r="W690" s="90"/>
      <c r="X690" s="90"/>
      <c r="Y690" s="90"/>
    </row>
    <row r="691" spans="1:25" ht="15" customHeight="1" x14ac:dyDescent="0.25">
      <c r="A691" s="64" t="s">
        <v>364</v>
      </c>
      <c r="B691" s="64" t="s">
        <v>3</v>
      </c>
      <c r="C691" s="64" t="s">
        <v>13</v>
      </c>
      <c r="D691" s="64" t="s">
        <v>366</v>
      </c>
      <c r="E691" s="20" t="s">
        <v>311</v>
      </c>
      <c r="F691" s="64"/>
      <c r="G691" s="53" t="s">
        <v>20</v>
      </c>
      <c r="H691" s="53" t="s">
        <v>310</v>
      </c>
      <c r="I691" s="26">
        <v>199743</v>
      </c>
      <c r="J691" s="26">
        <v>199743</v>
      </c>
      <c r="K691" s="26">
        <v>160000</v>
      </c>
      <c r="L691" s="26">
        <f t="shared" si="653"/>
        <v>10000</v>
      </c>
      <c r="M691" s="26">
        <v>0</v>
      </c>
      <c r="N691" s="26">
        <v>0</v>
      </c>
      <c r="O691" s="26">
        <v>10000</v>
      </c>
      <c r="P691" s="26">
        <f t="shared" si="654"/>
        <v>170000</v>
      </c>
      <c r="Q691" s="26">
        <f t="shared" si="655"/>
        <v>85.109365534712097</v>
      </c>
      <c r="R691" s="90"/>
      <c r="S691" s="90"/>
      <c r="T691" s="90"/>
      <c r="U691" s="90"/>
      <c r="V691" s="90"/>
      <c r="W691" s="90"/>
      <c r="X691" s="90"/>
      <c r="Y691" s="90"/>
    </row>
    <row r="692" spans="1:25" ht="15" customHeight="1" x14ac:dyDescent="0.25">
      <c r="A692" s="63" t="s">
        <v>364</v>
      </c>
      <c r="B692" s="63" t="s">
        <v>3</v>
      </c>
      <c r="C692" s="63" t="s">
        <v>13</v>
      </c>
      <c r="D692" s="63" t="s">
        <v>366</v>
      </c>
      <c r="E692" s="63" t="s">
        <v>39</v>
      </c>
      <c r="F692" s="64" t="s">
        <v>1</v>
      </c>
      <c r="G692" s="53" t="s">
        <v>1</v>
      </c>
      <c r="H692" s="65" t="s">
        <v>40</v>
      </c>
      <c r="I692" s="31">
        <f t="shared" ref="I692:K692" si="686">SUM(I693:I695)</f>
        <v>190538</v>
      </c>
      <c r="J692" s="31">
        <f t="shared" si="686"/>
        <v>190538</v>
      </c>
      <c r="K692" s="31">
        <f t="shared" si="686"/>
        <v>114000</v>
      </c>
      <c r="L692" s="31">
        <f t="shared" si="653"/>
        <v>39450</v>
      </c>
      <c r="M692" s="31">
        <f t="shared" ref="M692" si="687">SUM(M693:M695)</f>
        <v>13150</v>
      </c>
      <c r="N692" s="31">
        <f t="shared" ref="N692:O692" si="688">SUM(N693:N695)</f>
        <v>13150</v>
      </c>
      <c r="O692" s="31">
        <f t="shared" si="688"/>
        <v>13150</v>
      </c>
      <c r="P692" s="31">
        <f t="shared" si="654"/>
        <v>153450</v>
      </c>
      <c r="Q692" s="31">
        <f t="shared" si="655"/>
        <v>80.535116354742883</v>
      </c>
      <c r="R692" s="94"/>
      <c r="S692" s="94"/>
      <c r="T692" s="94"/>
      <c r="U692" s="94"/>
      <c r="V692" s="94"/>
      <c r="W692" s="94"/>
      <c r="X692" s="94"/>
      <c r="Y692" s="94"/>
    </row>
    <row r="693" spans="1:25" ht="15" customHeight="1" x14ac:dyDescent="0.25">
      <c r="A693" s="64" t="s">
        <v>364</v>
      </c>
      <c r="B693" s="64" t="s">
        <v>3</v>
      </c>
      <c r="C693" s="64" t="s">
        <v>13</v>
      </c>
      <c r="D693" s="64" t="s">
        <v>366</v>
      </c>
      <c r="E693" s="20" t="s">
        <v>41</v>
      </c>
      <c r="F693" s="64"/>
      <c r="G693" s="53" t="s">
        <v>20</v>
      </c>
      <c r="H693" s="53" t="s">
        <v>40</v>
      </c>
      <c r="I693" s="26">
        <v>188838</v>
      </c>
      <c r="J693" s="26">
        <v>188838</v>
      </c>
      <c r="K693" s="26">
        <v>113000</v>
      </c>
      <c r="L693" s="26">
        <f t="shared" si="653"/>
        <v>39000</v>
      </c>
      <c r="M693" s="26">
        <v>13000</v>
      </c>
      <c r="N693" s="26">
        <v>13000</v>
      </c>
      <c r="O693" s="26">
        <v>13000</v>
      </c>
      <c r="P693" s="26">
        <f t="shared" si="654"/>
        <v>152000</v>
      </c>
      <c r="Q693" s="26">
        <f t="shared" si="655"/>
        <v>80.492273800823995</v>
      </c>
      <c r="R693" s="90"/>
      <c r="S693" s="90"/>
      <c r="T693" s="90"/>
      <c r="U693" s="90"/>
      <c r="V693" s="90"/>
      <c r="W693" s="90"/>
      <c r="X693" s="90"/>
      <c r="Y693" s="90"/>
    </row>
    <row r="694" spans="1:25" ht="15" customHeight="1" x14ac:dyDescent="0.25">
      <c r="A694" s="64" t="s">
        <v>364</v>
      </c>
      <c r="B694" s="64" t="s">
        <v>3</v>
      </c>
      <c r="C694" s="64" t="s">
        <v>13</v>
      </c>
      <c r="D694" s="64" t="s">
        <v>366</v>
      </c>
      <c r="E694" s="20" t="s">
        <v>41</v>
      </c>
      <c r="F694" s="64" t="s">
        <v>372</v>
      </c>
      <c r="G694" s="53" t="s">
        <v>20</v>
      </c>
      <c r="H694" s="53" t="s">
        <v>49</v>
      </c>
      <c r="I694" s="26">
        <v>1600</v>
      </c>
      <c r="J694" s="26">
        <v>1600</v>
      </c>
      <c r="K694" s="26">
        <v>1000</v>
      </c>
      <c r="L694" s="26">
        <f t="shared" si="653"/>
        <v>450</v>
      </c>
      <c r="M694" s="26">
        <v>150</v>
      </c>
      <c r="N694" s="26">
        <v>150</v>
      </c>
      <c r="O694" s="26">
        <v>150</v>
      </c>
      <c r="P694" s="26">
        <f t="shared" si="654"/>
        <v>1450</v>
      </c>
      <c r="Q694" s="26">
        <f t="shared" si="655"/>
        <v>90.625</v>
      </c>
      <c r="R694" s="90"/>
      <c r="S694" s="90"/>
      <c r="T694" s="90"/>
      <c r="U694" s="90"/>
      <c r="V694" s="90"/>
      <c r="W694" s="90"/>
      <c r="X694" s="90"/>
      <c r="Y694" s="90"/>
    </row>
    <row r="695" spans="1:25" ht="22.5" customHeight="1" x14ac:dyDescent="0.25">
      <c r="A695" s="64" t="s">
        <v>364</v>
      </c>
      <c r="B695" s="64" t="s">
        <v>3</v>
      </c>
      <c r="C695" s="64" t="s">
        <v>13</v>
      </c>
      <c r="D695" s="64" t="s">
        <v>366</v>
      </c>
      <c r="E695" s="20" t="s">
        <v>41</v>
      </c>
      <c r="F695" s="64" t="s">
        <v>373</v>
      </c>
      <c r="G695" s="53" t="s">
        <v>20</v>
      </c>
      <c r="H695" s="53" t="s">
        <v>55</v>
      </c>
      <c r="I695" s="26">
        <v>100</v>
      </c>
      <c r="J695" s="26">
        <v>100</v>
      </c>
      <c r="K695" s="26">
        <v>0</v>
      </c>
      <c r="L695" s="26">
        <f t="shared" si="653"/>
        <v>0</v>
      </c>
      <c r="M695" s="26">
        <v>0</v>
      </c>
      <c r="N695" s="26">
        <v>0</v>
      </c>
      <c r="O695" s="26">
        <v>0</v>
      </c>
      <c r="P695" s="26">
        <f t="shared" si="654"/>
        <v>0</v>
      </c>
      <c r="Q695" s="26">
        <f t="shared" si="655"/>
        <v>0</v>
      </c>
      <c r="R695" s="90"/>
      <c r="S695" s="90"/>
      <c r="T695" s="90"/>
      <c r="U695" s="90"/>
      <c r="V695" s="90"/>
      <c r="W695" s="90"/>
      <c r="X695" s="90"/>
      <c r="Y695" s="90"/>
    </row>
    <row r="696" spans="1:25" ht="22.5" customHeight="1" x14ac:dyDescent="0.25">
      <c r="A696" s="63" t="s">
        <v>1</v>
      </c>
      <c r="B696" s="63" t="s">
        <v>1</v>
      </c>
      <c r="C696" s="63" t="s">
        <v>1</v>
      </c>
      <c r="D696" s="65" t="s">
        <v>1</v>
      </c>
      <c r="E696" s="65" t="s">
        <v>1</v>
      </c>
      <c r="F696" s="65" t="s">
        <v>1</v>
      </c>
      <c r="G696" s="65" t="s">
        <v>1</v>
      </c>
      <c r="H696" s="66" t="s">
        <v>56</v>
      </c>
      <c r="I696" s="30">
        <f t="shared" ref="I696:K696" si="689">SUM(I697)</f>
        <v>15961011</v>
      </c>
      <c r="J696" s="30">
        <f t="shared" si="689"/>
        <v>15927200</v>
      </c>
      <c r="K696" s="30">
        <f t="shared" si="689"/>
        <v>9886000</v>
      </c>
      <c r="L696" s="30">
        <f t="shared" si="653"/>
        <v>3326500</v>
      </c>
      <c r="M696" s="30">
        <f t="shared" ref="M696" si="690">SUM(M697)</f>
        <v>991500</v>
      </c>
      <c r="N696" s="30">
        <f t="shared" ref="N696:O696" si="691">SUM(N697)</f>
        <v>1290000</v>
      </c>
      <c r="O696" s="30">
        <f t="shared" si="691"/>
        <v>1045000</v>
      </c>
      <c r="P696" s="30">
        <f t="shared" si="654"/>
        <v>13212500</v>
      </c>
      <c r="Q696" s="30">
        <f t="shared" si="655"/>
        <v>82.955572856497056</v>
      </c>
      <c r="R696" s="93"/>
      <c r="S696" s="93"/>
      <c r="T696" s="93"/>
      <c r="U696" s="93"/>
      <c r="V696" s="93"/>
      <c r="W696" s="93"/>
      <c r="X696" s="93"/>
      <c r="Y696" s="93"/>
    </row>
    <row r="697" spans="1:25" ht="15" customHeight="1" x14ac:dyDescent="0.25">
      <c r="A697" s="63" t="s">
        <v>364</v>
      </c>
      <c r="B697" s="63" t="s">
        <v>3</v>
      </c>
      <c r="C697" s="63" t="s">
        <v>13</v>
      </c>
      <c r="D697" s="63" t="s">
        <v>366</v>
      </c>
      <c r="E697" s="65" t="s">
        <v>57</v>
      </c>
      <c r="F697" s="65" t="s">
        <v>1</v>
      </c>
      <c r="G697" s="65" t="s">
        <v>1</v>
      </c>
      <c r="H697" s="65" t="s">
        <v>58</v>
      </c>
      <c r="I697" s="31">
        <f t="shared" ref="I697:K697" si="692">SUM(I699,I718,I728,I698)</f>
        <v>15961011</v>
      </c>
      <c r="J697" s="31">
        <f t="shared" si="692"/>
        <v>15927200</v>
      </c>
      <c r="K697" s="31">
        <f t="shared" si="692"/>
        <v>9886000</v>
      </c>
      <c r="L697" s="31">
        <f t="shared" si="653"/>
        <v>3326500</v>
      </c>
      <c r="M697" s="31">
        <f t="shared" ref="M697" si="693">SUM(M699,M718,M728,M698)</f>
        <v>991500</v>
      </c>
      <c r="N697" s="31">
        <f t="shared" ref="N697:O697" si="694">SUM(N699,N718,N728,N698)</f>
        <v>1290000</v>
      </c>
      <c r="O697" s="31">
        <f t="shared" si="694"/>
        <v>1045000</v>
      </c>
      <c r="P697" s="31">
        <f t="shared" si="654"/>
        <v>13212500</v>
      </c>
      <c r="Q697" s="31">
        <f t="shared" si="655"/>
        <v>82.955572856497056</v>
      </c>
      <c r="R697" s="94"/>
      <c r="S697" s="94"/>
      <c r="T697" s="94"/>
      <c r="U697" s="94"/>
      <c r="V697" s="94"/>
      <c r="W697" s="94"/>
      <c r="X697" s="94"/>
      <c r="Y697" s="94"/>
    </row>
    <row r="698" spans="1:25" s="3" customFormat="1" ht="15" customHeight="1" x14ac:dyDescent="0.25">
      <c r="A698" s="64" t="s">
        <v>364</v>
      </c>
      <c r="B698" s="64" t="s">
        <v>3</v>
      </c>
      <c r="C698" s="64" t="s">
        <v>13</v>
      </c>
      <c r="D698" s="64" t="s">
        <v>366</v>
      </c>
      <c r="E698" s="20">
        <v>614100</v>
      </c>
      <c r="F698" s="64" t="s">
        <v>3533</v>
      </c>
      <c r="G698" s="53" t="s">
        <v>378</v>
      </c>
      <c r="H698" s="53" t="s">
        <v>3525</v>
      </c>
      <c r="I698" s="26">
        <v>100</v>
      </c>
      <c r="J698" s="26">
        <v>100</v>
      </c>
      <c r="K698" s="26">
        <v>0</v>
      </c>
      <c r="L698" s="26">
        <f t="shared" si="653"/>
        <v>0</v>
      </c>
      <c r="M698" s="26">
        <v>0</v>
      </c>
      <c r="N698" s="26">
        <v>0</v>
      </c>
      <c r="O698" s="26">
        <v>0</v>
      </c>
      <c r="P698" s="26">
        <f t="shared" si="654"/>
        <v>0</v>
      </c>
      <c r="Q698" s="26">
        <f t="shared" si="655"/>
        <v>0</v>
      </c>
      <c r="R698" s="90"/>
      <c r="S698" s="90"/>
      <c r="T698" s="90"/>
      <c r="U698" s="90"/>
      <c r="V698" s="90"/>
      <c r="W698" s="90"/>
      <c r="X698" s="90"/>
      <c r="Y698" s="90"/>
    </row>
    <row r="699" spans="1:25" ht="15" customHeight="1" x14ac:dyDescent="0.25">
      <c r="A699" s="63" t="s">
        <v>364</v>
      </c>
      <c r="B699" s="63" t="s">
        <v>3</v>
      </c>
      <c r="C699" s="63" t="s">
        <v>13</v>
      </c>
      <c r="D699" s="63" t="s">
        <v>366</v>
      </c>
      <c r="E699" s="63" t="s">
        <v>104</v>
      </c>
      <c r="F699" s="64" t="s">
        <v>1</v>
      </c>
      <c r="G699" s="53" t="s">
        <v>1</v>
      </c>
      <c r="H699" s="65" t="s">
        <v>105</v>
      </c>
      <c r="I699" s="31">
        <f t="shared" ref="I699:K699" si="695">SUM(I700:I704,I705:I714)</f>
        <v>12618811</v>
      </c>
      <c r="J699" s="31">
        <f t="shared" si="695"/>
        <v>12585000</v>
      </c>
      <c r="K699" s="31">
        <f t="shared" si="695"/>
        <v>7694000</v>
      </c>
      <c r="L699" s="31">
        <f t="shared" si="653"/>
        <v>2669000</v>
      </c>
      <c r="M699" s="31">
        <f t="shared" ref="M699" si="696">SUM(M700:M704,M705:M714)</f>
        <v>774000</v>
      </c>
      <c r="N699" s="31">
        <f t="shared" ref="N699:O699" si="697">SUM(N700:N704,N705:N714)</f>
        <v>1072500</v>
      </c>
      <c r="O699" s="31">
        <f t="shared" si="697"/>
        <v>822500</v>
      </c>
      <c r="P699" s="31">
        <f t="shared" si="654"/>
        <v>10363000</v>
      </c>
      <c r="Q699" s="31">
        <f t="shared" si="655"/>
        <v>82.344060389352407</v>
      </c>
      <c r="R699" s="94"/>
      <c r="S699" s="94"/>
      <c r="T699" s="94"/>
      <c r="U699" s="94"/>
      <c r="V699" s="94"/>
      <c r="W699" s="94"/>
      <c r="X699" s="94"/>
      <c r="Y699" s="94"/>
    </row>
    <row r="700" spans="1:25" ht="15" customHeight="1" x14ac:dyDescent="0.25">
      <c r="A700" s="64" t="s">
        <v>364</v>
      </c>
      <c r="B700" s="64" t="s">
        <v>3</v>
      </c>
      <c r="C700" s="64" t="s">
        <v>13</v>
      </c>
      <c r="D700" s="64" t="s">
        <v>366</v>
      </c>
      <c r="E700" s="20" t="s">
        <v>106</v>
      </c>
      <c r="F700" s="64" t="s">
        <v>374</v>
      </c>
      <c r="G700" s="53" t="s">
        <v>375</v>
      </c>
      <c r="H700" s="53" t="s">
        <v>376</v>
      </c>
      <c r="I700" s="26">
        <v>31000</v>
      </c>
      <c r="J700" s="26">
        <v>31000</v>
      </c>
      <c r="K700" s="26">
        <v>15000</v>
      </c>
      <c r="L700" s="26">
        <f t="shared" si="653"/>
        <v>7500</v>
      </c>
      <c r="M700" s="26">
        <v>2500</v>
      </c>
      <c r="N700" s="26">
        <v>2500</v>
      </c>
      <c r="O700" s="26">
        <v>2500</v>
      </c>
      <c r="P700" s="26">
        <f t="shared" si="654"/>
        <v>22500</v>
      </c>
      <c r="Q700" s="26">
        <f t="shared" si="655"/>
        <v>72.58064516129032</v>
      </c>
      <c r="R700" s="90"/>
      <c r="S700" s="90"/>
      <c r="T700" s="90"/>
      <c r="U700" s="90"/>
      <c r="V700" s="90"/>
      <c r="W700" s="90"/>
      <c r="X700" s="90"/>
      <c r="Y700" s="90"/>
    </row>
    <row r="701" spans="1:25" ht="22.5" customHeight="1" x14ac:dyDescent="0.25">
      <c r="A701" s="64" t="s">
        <v>364</v>
      </c>
      <c r="B701" s="64" t="s">
        <v>3</v>
      </c>
      <c r="C701" s="64" t="s">
        <v>13</v>
      </c>
      <c r="D701" s="64" t="s">
        <v>366</v>
      </c>
      <c r="E701" s="20" t="s">
        <v>106</v>
      </c>
      <c r="F701" s="64" t="s">
        <v>377</v>
      </c>
      <c r="G701" s="53" t="s">
        <v>378</v>
      </c>
      <c r="H701" s="53" t="s">
        <v>379</v>
      </c>
      <c r="I701" s="26">
        <v>1155000</v>
      </c>
      <c r="J701" s="26">
        <v>1155000</v>
      </c>
      <c r="K701" s="26">
        <v>582000</v>
      </c>
      <c r="L701" s="26">
        <f t="shared" si="653"/>
        <v>291000</v>
      </c>
      <c r="M701" s="26">
        <v>97000</v>
      </c>
      <c r="N701" s="26">
        <v>97000</v>
      </c>
      <c r="O701" s="26">
        <v>97000</v>
      </c>
      <c r="P701" s="26">
        <f t="shared" si="654"/>
        <v>873000</v>
      </c>
      <c r="Q701" s="26">
        <f t="shared" si="655"/>
        <v>75.584415584415581</v>
      </c>
      <c r="R701" s="90"/>
      <c r="S701" s="90"/>
      <c r="T701" s="90"/>
      <c r="U701" s="90"/>
      <c r="V701" s="90"/>
      <c r="W701" s="90"/>
      <c r="X701" s="90"/>
      <c r="Y701" s="90"/>
    </row>
    <row r="702" spans="1:25" ht="22.5" customHeight="1" x14ac:dyDescent="0.25">
      <c r="A702" s="64" t="s">
        <v>364</v>
      </c>
      <c r="B702" s="64" t="s">
        <v>3</v>
      </c>
      <c r="C702" s="64" t="s">
        <v>13</v>
      </c>
      <c r="D702" s="64" t="s">
        <v>366</v>
      </c>
      <c r="E702" s="20" t="s">
        <v>106</v>
      </c>
      <c r="F702" s="64" t="s">
        <v>380</v>
      </c>
      <c r="G702" s="53" t="s">
        <v>124</v>
      </c>
      <c r="H702" s="53" t="s">
        <v>3479</v>
      </c>
      <c r="I702" s="26">
        <v>2285000</v>
      </c>
      <c r="J702" s="26">
        <v>2285000</v>
      </c>
      <c r="K702" s="26">
        <v>1230000</v>
      </c>
      <c r="L702" s="26">
        <f t="shared" si="653"/>
        <v>750000</v>
      </c>
      <c r="M702" s="26">
        <v>250000</v>
      </c>
      <c r="N702" s="26">
        <v>300000</v>
      </c>
      <c r="O702" s="26">
        <v>200000</v>
      </c>
      <c r="P702" s="26">
        <f t="shared" si="654"/>
        <v>1980000</v>
      </c>
      <c r="Q702" s="26">
        <f t="shared" si="655"/>
        <v>86.652078774617067</v>
      </c>
      <c r="R702" s="90"/>
      <c r="S702" s="90"/>
      <c r="T702" s="90"/>
      <c r="U702" s="90"/>
      <c r="V702" s="90"/>
      <c r="W702" s="90"/>
      <c r="X702" s="90"/>
      <c r="Y702" s="90"/>
    </row>
    <row r="703" spans="1:25" ht="15" customHeight="1" x14ac:dyDescent="0.25">
      <c r="A703" s="64" t="s">
        <v>364</v>
      </c>
      <c r="B703" s="64" t="s">
        <v>3</v>
      </c>
      <c r="C703" s="64" t="s">
        <v>13</v>
      </c>
      <c r="D703" s="64" t="s">
        <v>366</v>
      </c>
      <c r="E703" s="20" t="s">
        <v>106</v>
      </c>
      <c r="F703" s="64" t="s">
        <v>381</v>
      </c>
      <c r="G703" s="53" t="s">
        <v>382</v>
      </c>
      <c r="H703" s="53" t="s">
        <v>383</v>
      </c>
      <c r="I703" s="26">
        <v>2915000</v>
      </c>
      <c r="J703" s="26">
        <v>2915000</v>
      </c>
      <c r="K703" s="26">
        <v>2050000</v>
      </c>
      <c r="L703" s="26">
        <f t="shared" si="653"/>
        <v>600000</v>
      </c>
      <c r="M703" s="26">
        <v>200000</v>
      </c>
      <c r="N703" s="26">
        <v>200000</v>
      </c>
      <c r="O703" s="26">
        <v>200000</v>
      </c>
      <c r="P703" s="26">
        <f t="shared" si="654"/>
        <v>2650000</v>
      </c>
      <c r="Q703" s="26">
        <f t="shared" si="655"/>
        <v>90.909090909090907</v>
      </c>
      <c r="R703" s="90"/>
      <c r="S703" s="90"/>
      <c r="T703" s="90"/>
      <c r="U703" s="90"/>
      <c r="V703" s="90"/>
      <c r="W703" s="90"/>
      <c r="X703" s="90"/>
      <c r="Y703" s="90"/>
    </row>
    <row r="704" spans="1:25" ht="15" customHeight="1" x14ac:dyDescent="0.25">
      <c r="A704" s="64" t="s">
        <v>364</v>
      </c>
      <c r="B704" s="64" t="s">
        <v>3</v>
      </c>
      <c r="C704" s="64" t="s">
        <v>13</v>
      </c>
      <c r="D704" s="64" t="s">
        <v>366</v>
      </c>
      <c r="E704" s="20" t="s">
        <v>106</v>
      </c>
      <c r="F704" s="64" t="s">
        <v>384</v>
      </c>
      <c r="G704" s="53" t="s">
        <v>385</v>
      </c>
      <c r="H704" s="53" t="s">
        <v>386</v>
      </c>
      <c r="I704" s="26">
        <v>1737000</v>
      </c>
      <c r="J704" s="26">
        <v>1737000</v>
      </c>
      <c r="K704" s="26">
        <v>1158000</v>
      </c>
      <c r="L704" s="26">
        <f t="shared" si="653"/>
        <v>0</v>
      </c>
      <c r="M704" s="26">
        <v>0</v>
      </c>
      <c r="N704" s="26">
        <v>0</v>
      </c>
      <c r="O704" s="26">
        <v>0</v>
      </c>
      <c r="P704" s="26">
        <f t="shared" si="654"/>
        <v>1158000</v>
      </c>
      <c r="Q704" s="26">
        <f t="shared" si="655"/>
        <v>66.666666666666657</v>
      </c>
      <c r="R704" s="90"/>
      <c r="S704" s="90"/>
      <c r="T704" s="90"/>
      <c r="U704" s="90"/>
      <c r="V704" s="90"/>
      <c r="W704" s="90"/>
      <c r="X704" s="90"/>
      <c r="Y704" s="90"/>
    </row>
    <row r="705" spans="1:25" ht="15" customHeight="1" x14ac:dyDescent="0.25">
      <c r="A705" s="64" t="s">
        <v>364</v>
      </c>
      <c r="B705" s="64" t="s">
        <v>3</v>
      </c>
      <c r="C705" s="64" t="s">
        <v>13</v>
      </c>
      <c r="D705" s="64" t="s">
        <v>366</v>
      </c>
      <c r="E705" s="20" t="s">
        <v>106</v>
      </c>
      <c r="F705" s="64" t="s">
        <v>387</v>
      </c>
      <c r="G705" s="53" t="s">
        <v>388</v>
      </c>
      <c r="H705" s="53" t="s">
        <v>389</v>
      </c>
      <c r="I705" s="26">
        <v>95000</v>
      </c>
      <c r="J705" s="26">
        <v>95000</v>
      </c>
      <c r="K705" s="26">
        <v>60000</v>
      </c>
      <c r="L705" s="26">
        <f t="shared" si="653"/>
        <v>30000</v>
      </c>
      <c r="M705" s="26">
        <v>10000</v>
      </c>
      <c r="N705" s="26">
        <v>10000</v>
      </c>
      <c r="O705" s="26">
        <v>10000</v>
      </c>
      <c r="P705" s="26">
        <f t="shared" si="654"/>
        <v>90000</v>
      </c>
      <c r="Q705" s="26">
        <f t="shared" si="655"/>
        <v>94.73684210526315</v>
      </c>
      <c r="R705" s="90"/>
      <c r="S705" s="90"/>
      <c r="T705" s="90"/>
      <c r="U705" s="90"/>
      <c r="V705" s="90"/>
      <c r="W705" s="90"/>
      <c r="X705" s="90"/>
      <c r="Y705" s="90"/>
    </row>
    <row r="706" spans="1:25" ht="15" customHeight="1" x14ac:dyDescent="0.25">
      <c r="A706" s="64" t="s">
        <v>364</v>
      </c>
      <c r="B706" s="64" t="s">
        <v>3</v>
      </c>
      <c r="C706" s="64" t="s">
        <v>13</v>
      </c>
      <c r="D706" s="64" t="s">
        <v>366</v>
      </c>
      <c r="E706" s="20" t="s">
        <v>106</v>
      </c>
      <c r="F706" s="64" t="s">
        <v>390</v>
      </c>
      <c r="G706" s="53" t="s">
        <v>391</v>
      </c>
      <c r="H706" s="53" t="s">
        <v>392</v>
      </c>
      <c r="I706" s="26">
        <v>1000000</v>
      </c>
      <c r="J706" s="26">
        <v>1000000</v>
      </c>
      <c r="K706" s="26">
        <v>650000</v>
      </c>
      <c r="L706" s="26">
        <f t="shared" si="653"/>
        <v>200000</v>
      </c>
      <c r="M706" s="26"/>
      <c r="N706" s="26">
        <v>100000</v>
      </c>
      <c r="O706" s="26">
        <v>100000</v>
      </c>
      <c r="P706" s="26">
        <f t="shared" si="654"/>
        <v>850000</v>
      </c>
      <c r="Q706" s="26">
        <f t="shared" si="655"/>
        <v>85</v>
      </c>
      <c r="R706" s="90"/>
      <c r="S706" s="90"/>
      <c r="T706" s="90"/>
      <c r="U706" s="90"/>
      <c r="V706" s="90"/>
      <c r="W706" s="90"/>
      <c r="X706" s="90"/>
      <c r="Y706" s="90"/>
    </row>
    <row r="707" spans="1:25" ht="15" customHeight="1" x14ac:dyDescent="0.25">
      <c r="A707" s="64" t="s">
        <v>364</v>
      </c>
      <c r="B707" s="64" t="s">
        <v>3</v>
      </c>
      <c r="C707" s="64" t="s">
        <v>13</v>
      </c>
      <c r="D707" s="64" t="s">
        <v>366</v>
      </c>
      <c r="E707" s="20" t="s">
        <v>106</v>
      </c>
      <c r="F707" s="64" t="s">
        <v>393</v>
      </c>
      <c r="G707" s="53" t="s">
        <v>394</v>
      </c>
      <c r="H707" s="53" t="s">
        <v>395</v>
      </c>
      <c r="I707" s="26">
        <v>30000</v>
      </c>
      <c r="J707" s="26">
        <v>30000</v>
      </c>
      <c r="K707" s="26">
        <v>15000</v>
      </c>
      <c r="L707" s="26">
        <f t="shared" si="653"/>
        <v>0</v>
      </c>
      <c r="M707" s="26">
        <v>0</v>
      </c>
      <c r="N707" s="26">
        <v>0</v>
      </c>
      <c r="O707" s="26">
        <v>0</v>
      </c>
      <c r="P707" s="26">
        <f t="shared" si="654"/>
        <v>15000</v>
      </c>
      <c r="Q707" s="26">
        <f t="shared" si="655"/>
        <v>50</v>
      </c>
      <c r="R707" s="90"/>
      <c r="S707" s="90"/>
      <c r="T707" s="90"/>
      <c r="U707" s="90"/>
      <c r="V707" s="90"/>
      <c r="W707" s="90"/>
      <c r="X707" s="90"/>
      <c r="Y707" s="90"/>
    </row>
    <row r="708" spans="1:25" ht="15" customHeight="1" x14ac:dyDescent="0.25">
      <c r="A708" s="64" t="s">
        <v>364</v>
      </c>
      <c r="B708" s="64" t="s">
        <v>3</v>
      </c>
      <c r="C708" s="64" t="s">
        <v>13</v>
      </c>
      <c r="D708" s="64" t="s">
        <v>366</v>
      </c>
      <c r="E708" s="20" t="s">
        <v>106</v>
      </c>
      <c r="F708" s="64" t="s">
        <v>396</v>
      </c>
      <c r="G708" s="53" t="s">
        <v>124</v>
      </c>
      <c r="H708" s="53" t="s">
        <v>397</v>
      </c>
      <c r="I708" s="26">
        <v>50000</v>
      </c>
      <c r="J708" s="26">
        <v>50000</v>
      </c>
      <c r="K708" s="26">
        <v>50000</v>
      </c>
      <c r="L708" s="26">
        <f t="shared" si="653"/>
        <v>0</v>
      </c>
      <c r="M708" s="26">
        <v>0</v>
      </c>
      <c r="N708" s="26">
        <v>0</v>
      </c>
      <c r="O708" s="26">
        <v>0</v>
      </c>
      <c r="P708" s="26">
        <f t="shared" si="654"/>
        <v>50000</v>
      </c>
      <c r="Q708" s="26">
        <f t="shared" si="655"/>
        <v>100</v>
      </c>
      <c r="R708" s="90"/>
      <c r="S708" s="90"/>
      <c r="T708" s="90"/>
      <c r="U708" s="90"/>
      <c r="V708" s="90"/>
      <c r="W708" s="90"/>
      <c r="X708" s="90"/>
      <c r="Y708" s="90"/>
    </row>
    <row r="709" spans="1:25" ht="15" customHeight="1" x14ac:dyDescent="0.25">
      <c r="A709" s="64" t="s">
        <v>364</v>
      </c>
      <c r="B709" s="64" t="s">
        <v>3</v>
      </c>
      <c r="C709" s="64" t="s">
        <v>13</v>
      </c>
      <c r="D709" s="64" t="s">
        <v>366</v>
      </c>
      <c r="E709" s="20" t="s">
        <v>106</v>
      </c>
      <c r="F709" s="64" t="s">
        <v>398</v>
      </c>
      <c r="G709" s="53" t="s">
        <v>124</v>
      </c>
      <c r="H709" s="53" t="s">
        <v>399</v>
      </c>
      <c r="I709" s="26">
        <v>500000</v>
      </c>
      <c r="J709" s="26">
        <v>500000</v>
      </c>
      <c r="K709" s="26">
        <v>240000</v>
      </c>
      <c r="L709" s="26">
        <f t="shared" si="653"/>
        <v>120000</v>
      </c>
      <c r="M709" s="26">
        <v>40000</v>
      </c>
      <c r="N709" s="26">
        <v>40000</v>
      </c>
      <c r="O709" s="26">
        <v>40000</v>
      </c>
      <c r="P709" s="26">
        <f t="shared" si="654"/>
        <v>360000</v>
      </c>
      <c r="Q709" s="26">
        <f t="shared" si="655"/>
        <v>72</v>
      </c>
      <c r="R709" s="90"/>
      <c r="S709" s="90"/>
      <c r="T709" s="90"/>
      <c r="U709" s="90"/>
      <c r="V709" s="90"/>
      <c r="W709" s="90"/>
      <c r="X709" s="90"/>
      <c r="Y709" s="90"/>
    </row>
    <row r="710" spans="1:25" ht="15" customHeight="1" x14ac:dyDescent="0.25">
      <c r="A710" s="64" t="s">
        <v>364</v>
      </c>
      <c r="B710" s="64" t="s">
        <v>3</v>
      </c>
      <c r="C710" s="64" t="s">
        <v>13</v>
      </c>
      <c r="D710" s="64" t="s">
        <v>366</v>
      </c>
      <c r="E710" s="20" t="s">
        <v>106</v>
      </c>
      <c r="F710" s="64" t="s">
        <v>400</v>
      </c>
      <c r="G710" s="53" t="s">
        <v>401</v>
      </c>
      <c r="H710" s="53" t="s">
        <v>402</v>
      </c>
      <c r="I710" s="26">
        <v>30000</v>
      </c>
      <c r="J710" s="26">
        <v>30000</v>
      </c>
      <c r="K710" s="26">
        <v>12000</v>
      </c>
      <c r="L710" s="26">
        <f t="shared" si="653"/>
        <v>10500</v>
      </c>
      <c r="M710" s="26">
        <v>4500</v>
      </c>
      <c r="N710" s="26">
        <v>3000</v>
      </c>
      <c r="O710" s="26">
        <v>3000</v>
      </c>
      <c r="P710" s="26">
        <f t="shared" si="654"/>
        <v>22500</v>
      </c>
      <c r="Q710" s="26">
        <f t="shared" si="655"/>
        <v>75</v>
      </c>
      <c r="R710" s="90"/>
      <c r="S710" s="90"/>
      <c r="T710" s="90"/>
      <c r="U710" s="90"/>
      <c r="V710" s="90"/>
      <c r="W710" s="90"/>
      <c r="X710" s="90"/>
      <c r="Y710" s="90"/>
    </row>
    <row r="711" spans="1:25" ht="15" customHeight="1" x14ac:dyDescent="0.25">
      <c r="A711" s="64" t="s">
        <v>364</v>
      </c>
      <c r="B711" s="64" t="s">
        <v>3</v>
      </c>
      <c r="C711" s="64" t="s">
        <v>13</v>
      </c>
      <c r="D711" s="64" t="s">
        <v>366</v>
      </c>
      <c r="E711" s="20" t="s">
        <v>106</v>
      </c>
      <c r="F711" s="64" t="s">
        <v>403</v>
      </c>
      <c r="G711" s="53" t="s">
        <v>394</v>
      </c>
      <c r="H711" s="53" t="s">
        <v>404</v>
      </c>
      <c r="I711" s="26">
        <v>362000</v>
      </c>
      <c r="J711" s="26">
        <v>362000</v>
      </c>
      <c r="K711" s="26">
        <v>192000</v>
      </c>
      <c r="L711" s="26">
        <f t="shared" si="653"/>
        <v>90000</v>
      </c>
      <c r="M711" s="26">
        <v>30000</v>
      </c>
      <c r="N711" s="26">
        <v>30000</v>
      </c>
      <c r="O711" s="26">
        <v>30000</v>
      </c>
      <c r="P711" s="26">
        <f t="shared" si="654"/>
        <v>282000</v>
      </c>
      <c r="Q711" s="26">
        <f t="shared" si="655"/>
        <v>77.900552486187848</v>
      </c>
      <c r="R711" s="90"/>
      <c r="S711" s="90"/>
      <c r="T711" s="90"/>
      <c r="U711" s="90"/>
      <c r="V711" s="90"/>
      <c r="W711" s="90"/>
      <c r="X711" s="90"/>
      <c r="Y711" s="90"/>
    </row>
    <row r="712" spans="1:25" ht="15" customHeight="1" x14ac:dyDescent="0.25">
      <c r="A712" s="64" t="s">
        <v>364</v>
      </c>
      <c r="B712" s="64" t="s">
        <v>3</v>
      </c>
      <c r="C712" s="64" t="s">
        <v>13</v>
      </c>
      <c r="D712" s="64" t="s">
        <v>366</v>
      </c>
      <c r="E712" s="20" t="s">
        <v>106</v>
      </c>
      <c r="F712" s="64" t="s">
        <v>405</v>
      </c>
      <c r="G712" s="53" t="s">
        <v>406</v>
      </c>
      <c r="H712" s="53" t="s">
        <v>407</v>
      </c>
      <c r="I712" s="26">
        <v>1645000</v>
      </c>
      <c r="J712" s="26">
        <v>1645000</v>
      </c>
      <c r="K712" s="26">
        <v>840000</v>
      </c>
      <c r="L712" s="26">
        <f t="shared" si="653"/>
        <v>420000</v>
      </c>
      <c r="M712" s="26">
        <v>140000</v>
      </c>
      <c r="N712" s="26">
        <v>140000</v>
      </c>
      <c r="O712" s="26">
        <v>140000</v>
      </c>
      <c r="P712" s="26">
        <f t="shared" si="654"/>
        <v>1260000</v>
      </c>
      <c r="Q712" s="26">
        <f t="shared" si="655"/>
        <v>76.59574468085107</v>
      </c>
      <c r="R712" s="90"/>
      <c r="S712" s="90"/>
      <c r="T712" s="90"/>
      <c r="U712" s="90"/>
      <c r="V712" s="90"/>
      <c r="W712" s="90"/>
      <c r="X712" s="90"/>
      <c r="Y712" s="90"/>
    </row>
    <row r="713" spans="1:25" s="14" customFormat="1" ht="24.75" customHeight="1" x14ac:dyDescent="0.25">
      <c r="A713" s="84" t="s">
        <v>364</v>
      </c>
      <c r="B713" s="84" t="s">
        <v>3</v>
      </c>
      <c r="C713" s="84" t="s">
        <v>13</v>
      </c>
      <c r="D713" s="84" t="s">
        <v>366</v>
      </c>
      <c r="E713" s="85" t="s">
        <v>106</v>
      </c>
      <c r="F713" s="84" t="s">
        <v>408</v>
      </c>
      <c r="G713" s="86" t="s">
        <v>378</v>
      </c>
      <c r="H713" s="86" t="s">
        <v>3774</v>
      </c>
      <c r="I713" s="37">
        <v>333811</v>
      </c>
      <c r="J713" s="37">
        <v>300000</v>
      </c>
      <c r="K713" s="37">
        <v>300000</v>
      </c>
      <c r="L713" s="37">
        <f t="shared" si="653"/>
        <v>0</v>
      </c>
      <c r="M713" s="37">
        <v>0</v>
      </c>
      <c r="N713" s="37">
        <v>0</v>
      </c>
      <c r="O713" s="37">
        <v>0</v>
      </c>
      <c r="P713" s="37">
        <f t="shared" si="654"/>
        <v>300000</v>
      </c>
      <c r="Q713" s="37">
        <f>IF(I713=0,"-",P713/I713*100)</f>
        <v>89.871214549550487</v>
      </c>
      <c r="R713" s="97"/>
      <c r="S713" s="97"/>
      <c r="T713" s="97"/>
      <c r="U713" s="97"/>
      <c r="V713" s="97"/>
      <c r="W713" s="97"/>
      <c r="X713" s="97"/>
      <c r="Y713" s="97"/>
    </row>
    <row r="714" spans="1:25" ht="15" customHeight="1" thickBot="1" x14ac:dyDescent="0.3">
      <c r="A714" s="64" t="s">
        <v>364</v>
      </c>
      <c r="B714" s="64" t="s">
        <v>3</v>
      </c>
      <c r="C714" s="64" t="s">
        <v>13</v>
      </c>
      <c r="D714" s="64" t="s">
        <v>366</v>
      </c>
      <c r="E714" s="20" t="s">
        <v>106</v>
      </c>
      <c r="F714" s="64" t="s">
        <v>409</v>
      </c>
      <c r="G714" s="53" t="s">
        <v>20</v>
      </c>
      <c r="H714" s="53" t="s">
        <v>410</v>
      </c>
      <c r="I714" s="26">
        <v>450000</v>
      </c>
      <c r="J714" s="26">
        <v>450000</v>
      </c>
      <c r="K714" s="26">
        <v>300000</v>
      </c>
      <c r="L714" s="26">
        <f t="shared" si="653"/>
        <v>150000</v>
      </c>
      <c r="M714" s="26">
        <v>0</v>
      </c>
      <c r="N714" s="26">
        <v>150000</v>
      </c>
      <c r="O714" s="26">
        <v>0</v>
      </c>
      <c r="P714" s="26">
        <f t="shared" si="654"/>
        <v>450000</v>
      </c>
      <c r="Q714" s="26">
        <f t="shared" si="655"/>
        <v>100</v>
      </c>
      <c r="R714" s="90"/>
      <c r="S714" s="90"/>
      <c r="T714" s="90"/>
      <c r="U714" s="90"/>
      <c r="V714" s="90"/>
      <c r="W714" s="90"/>
      <c r="X714" s="90"/>
      <c r="Y714" s="90"/>
    </row>
    <row r="715" spans="1:25" s="4" customFormat="1" ht="45.75" customHeight="1" thickBot="1" x14ac:dyDescent="0.3">
      <c r="A715" s="28" t="s">
        <v>4</v>
      </c>
      <c r="B715" s="28" t="s">
        <v>5</v>
      </c>
      <c r="C715" s="28" t="s">
        <v>6</v>
      </c>
      <c r="D715" s="57" t="s">
        <v>1</v>
      </c>
      <c r="E715" s="28" t="s">
        <v>7</v>
      </c>
      <c r="F715" s="28" t="s">
        <v>8</v>
      </c>
      <c r="G715" s="28" t="s">
        <v>9</v>
      </c>
      <c r="H715" s="28" t="s">
        <v>10</v>
      </c>
      <c r="I715" s="109" t="s">
        <v>3984</v>
      </c>
      <c r="J715" s="109" t="s">
        <v>11</v>
      </c>
      <c r="K715" s="109" t="s">
        <v>3989</v>
      </c>
      <c r="L715" s="109" t="s">
        <v>3985</v>
      </c>
      <c r="M715" s="109" t="s">
        <v>4027</v>
      </c>
      <c r="N715" s="109" t="s">
        <v>3988</v>
      </c>
      <c r="O715" s="109" t="s">
        <v>3986</v>
      </c>
      <c r="P715" s="109" t="s">
        <v>3987</v>
      </c>
      <c r="Q715" s="109" t="s">
        <v>3695</v>
      </c>
      <c r="R715" s="91"/>
      <c r="S715" s="91"/>
      <c r="T715" s="91"/>
      <c r="U715" s="91"/>
      <c r="V715" s="91"/>
      <c r="W715" s="91"/>
      <c r="X715" s="91"/>
      <c r="Y715" s="91"/>
    </row>
    <row r="716" spans="1:25" s="4" customFormat="1" ht="15" customHeight="1" x14ac:dyDescent="0.25">
      <c r="A716" s="58" t="s">
        <v>1</v>
      </c>
      <c r="B716" s="58" t="s">
        <v>1</v>
      </c>
      <c r="C716" s="58" t="s">
        <v>1</v>
      </c>
      <c r="D716" s="59" t="s">
        <v>1</v>
      </c>
      <c r="E716" s="59" t="s">
        <v>1</v>
      </c>
      <c r="F716" s="60" t="s">
        <v>1</v>
      </c>
      <c r="G716" s="61" t="s">
        <v>1</v>
      </c>
      <c r="H716" s="62" t="s">
        <v>1</v>
      </c>
      <c r="I716" s="29">
        <v>1</v>
      </c>
      <c r="J716" s="29">
        <v>2</v>
      </c>
      <c r="K716" s="29">
        <v>3</v>
      </c>
      <c r="L716" s="29" t="s">
        <v>3478</v>
      </c>
      <c r="M716" s="29">
        <v>5</v>
      </c>
      <c r="N716" s="29">
        <v>6</v>
      </c>
      <c r="O716" s="29">
        <v>7</v>
      </c>
      <c r="P716" s="29" t="s">
        <v>3696</v>
      </c>
      <c r="Q716" s="29">
        <v>9</v>
      </c>
      <c r="R716" s="92"/>
      <c r="S716" s="92"/>
      <c r="T716" s="92"/>
      <c r="U716" s="92"/>
      <c r="V716" s="92"/>
      <c r="W716" s="92"/>
      <c r="X716" s="92"/>
      <c r="Y716" s="92"/>
    </row>
    <row r="717" spans="1:25" s="4" customFormat="1" ht="15" customHeight="1" x14ac:dyDescent="0.25">
      <c r="A717" s="63" t="s">
        <v>364</v>
      </c>
      <c r="B717" s="63" t="s">
        <v>3</v>
      </c>
      <c r="C717" s="64" t="s">
        <v>13</v>
      </c>
      <c r="D717" s="64" t="s">
        <v>366</v>
      </c>
      <c r="E717" s="65" t="s">
        <v>1</v>
      </c>
      <c r="F717" s="65" t="s">
        <v>1</v>
      </c>
      <c r="G717" s="65" t="s">
        <v>1</v>
      </c>
      <c r="H717" s="65" t="s">
        <v>365</v>
      </c>
      <c r="I717" s="26">
        <v>0</v>
      </c>
      <c r="J717" s="26" t="s">
        <v>1</v>
      </c>
      <c r="K717" s="26">
        <v>0</v>
      </c>
      <c r="L717" s="26"/>
      <c r="M717" s="26"/>
      <c r="N717" s="26"/>
      <c r="O717" s="26"/>
      <c r="P717" s="26"/>
      <c r="Q717" s="26"/>
      <c r="R717" s="90"/>
      <c r="S717" s="90"/>
      <c r="T717" s="90"/>
      <c r="U717" s="90"/>
      <c r="V717" s="90"/>
      <c r="W717" s="90"/>
      <c r="X717" s="90"/>
      <c r="Y717" s="90"/>
    </row>
    <row r="718" spans="1:25" ht="15" customHeight="1" x14ac:dyDescent="0.25">
      <c r="A718" s="63" t="s">
        <v>364</v>
      </c>
      <c r="B718" s="63" t="s">
        <v>3</v>
      </c>
      <c r="C718" s="63" t="s">
        <v>13</v>
      </c>
      <c r="D718" s="63" t="s">
        <v>366</v>
      </c>
      <c r="E718" s="63" t="s">
        <v>59</v>
      </c>
      <c r="F718" s="64" t="s">
        <v>1</v>
      </c>
      <c r="G718" s="53" t="s">
        <v>1</v>
      </c>
      <c r="H718" s="65" t="s">
        <v>60</v>
      </c>
      <c r="I718" s="31">
        <f t="shared" ref="I718:K718" si="698">SUM(I719:I727)</f>
        <v>3340000</v>
      </c>
      <c r="J718" s="31">
        <f t="shared" si="698"/>
        <v>3340000</v>
      </c>
      <c r="K718" s="31">
        <f t="shared" si="698"/>
        <v>2192000</v>
      </c>
      <c r="L718" s="31">
        <f t="shared" si="653"/>
        <v>657500</v>
      </c>
      <c r="M718" s="31">
        <f t="shared" ref="M718" si="699">SUM(M719:M727)</f>
        <v>217500</v>
      </c>
      <c r="N718" s="31">
        <f t="shared" ref="N718:O718" si="700">SUM(N719:N727)</f>
        <v>217500</v>
      </c>
      <c r="O718" s="31">
        <f t="shared" si="700"/>
        <v>222500</v>
      </c>
      <c r="P718" s="31">
        <f t="shared" si="654"/>
        <v>2849500</v>
      </c>
      <c r="Q718" s="31">
        <f t="shared" si="655"/>
        <v>85.314371257485035</v>
      </c>
      <c r="R718" s="94"/>
      <c r="S718" s="94"/>
      <c r="T718" s="94"/>
      <c r="U718" s="94"/>
      <c r="V718" s="94"/>
      <c r="W718" s="94"/>
      <c r="X718" s="94"/>
      <c r="Y718" s="94"/>
    </row>
    <row r="719" spans="1:25" ht="15" customHeight="1" x14ac:dyDescent="0.25">
      <c r="A719" s="64" t="s">
        <v>364</v>
      </c>
      <c r="B719" s="64" t="s">
        <v>3</v>
      </c>
      <c r="C719" s="64" t="s">
        <v>13</v>
      </c>
      <c r="D719" s="64" t="s">
        <v>366</v>
      </c>
      <c r="E719" s="20" t="s">
        <v>61</v>
      </c>
      <c r="F719" s="64" t="s">
        <v>411</v>
      </c>
      <c r="G719" s="53" t="s">
        <v>412</v>
      </c>
      <c r="H719" s="53" t="s">
        <v>413</v>
      </c>
      <c r="I719" s="26">
        <v>630000</v>
      </c>
      <c r="J719" s="26">
        <v>630000</v>
      </c>
      <c r="K719" s="26">
        <v>315000</v>
      </c>
      <c r="L719" s="26">
        <f t="shared" si="653"/>
        <v>157500</v>
      </c>
      <c r="M719" s="26">
        <v>52500</v>
      </c>
      <c r="N719" s="26">
        <v>52500</v>
      </c>
      <c r="O719" s="26">
        <v>52500</v>
      </c>
      <c r="P719" s="26">
        <f t="shared" si="654"/>
        <v>472500</v>
      </c>
      <c r="Q719" s="26">
        <f t="shared" si="655"/>
        <v>75</v>
      </c>
      <c r="R719" s="90"/>
      <c r="S719" s="90"/>
      <c r="T719" s="90"/>
      <c r="U719" s="90"/>
      <c r="V719" s="90"/>
      <c r="W719" s="90"/>
      <c r="X719" s="90"/>
      <c r="Y719" s="90"/>
    </row>
    <row r="720" spans="1:25" ht="22.5" customHeight="1" x14ac:dyDescent="0.25">
      <c r="A720" s="64" t="s">
        <v>364</v>
      </c>
      <c r="B720" s="64" t="s">
        <v>3</v>
      </c>
      <c r="C720" s="64" t="s">
        <v>13</v>
      </c>
      <c r="D720" s="64" t="s">
        <v>366</v>
      </c>
      <c r="E720" s="20" t="s">
        <v>61</v>
      </c>
      <c r="F720" s="64" t="s">
        <v>414</v>
      </c>
      <c r="G720" s="53" t="s">
        <v>415</v>
      </c>
      <c r="H720" s="53" t="s">
        <v>416</v>
      </c>
      <c r="I720" s="26">
        <v>220000</v>
      </c>
      <c r="J720" s="26">
        <v>220000</v>
      </c>
      <c r="K720" s="26">
        <v>130000</v>
      </c>
      <c r="L720" s="26">
        <f t="shared" ref="L720:L783" si="701">SUM(M720:O720)</f>
        <v>30000</v>
      </c>
      <c r="M720" s="26">
        <v>0</v>
      </c>
      <c r="N720" s="26">
        <v>10000</v>
      </c>
      <c r="O720" s="26">
        <v>20000</v>
      </c>
      <c r="P720" s="26">
        <f t="shared" ref="P720:P783" si="702">K720+L720</f>
        <v>160000</v>
      </c>
      <c r="Q720" s="26">
        <f t="shared" ref="Q720:Q783" si="703">IF(J720=0,"-",P720/J720*100)</f>
        <v>72.727272727272734</v>
      </c>
      <c r="R720" s="90"/>
      <c r="S720" s="90"/>
      <c r="T720" s="90"/>
      <c r="U720" s="90"/>
      <c r="V720" s="90"/>
      <c r="W720" s="90"/>
      <c r="X720" s="90"/>
      <c r="Y720" s="90"/>
    </row>
    <row r="721" spans="1:25" ht="22.5" customHeight="1" x14ac:dyDescent="0.25">
      <c r="A721" s="64" t="s">
        <v>364</v>
      </c>
      <c r="B721" s="64" t="s">
        <v>3</v>
      </c>
      <c r="C721" s="64" t="s">
        <v>13</v>
      </c>
      <c r="D721" s="64" t="s">
        <v>366</v>
      </c>
      <c r="E721" s="20" t="s">
        <v>61</v>
      </c>
      <c r="F721" s="64" t="s">
        <v>417</v>
      </c>
      <c r="G721" s="53" t="s">
        <v>415</v>
      </c>
      <c r="H721" s="53" t="s">
        <v>418</v>
      </c>
      <c r="I721" s="26">
        <v>900000</v>
      </c>
      <c r="J721" s="26">
        <v>900000</v>
      </c>
      <c r="K721" s="26">
        <v>650000</v>
      </c>
      <c r="L721" s="26">
        <f t="shared" si="701"/>
        <v>210000</v>
      </c>
      <c r="M721" s="26">
        <v>70000</v>
      </c>
      <c r="N721" s="26">
        <v>70000</v>
      </c>
      <c r="O721" s="26">
        <v>70000</v>
      </c>
      <c r="P721" s="26">
        <f t="shared" si="702"/>
        <v>860000</v>
      </c>
      <c r="Q721" s="26">
        <f t="shared" si="703"/>
        <v>95.555555555555557</v>
      </c>
      <c r="R721" s="90"/>
      <c r="S721" s="90"/>
      <c r="T721" s="90"/>
      <c r="U721" s="90"/>
      <c r="V721" s="90"/>
      <c r="W721" s="90"/>
      <c r="X721" s="90"/>
      <c r="Y721" s="90"/>
    </row>
    <row r="722" spans="1:25" ht="22.5" customHeight="1" x14ac:dyDescent="0.25">
      <c r="A722" s="64" t="s">
        <v>364</v>
      </c>
      <c r="B722" s="64" t="s">
        <v>3</v>
      </c>
      <c r="C722" s="64" t="s">
        <v>13</v>
      </c>
      <c r="D722" s="64" t="s">
        <v>366</v>
      </c>
      <c r="E722" s="20" t="s">
        <v>61</v>
      </c>
      <c r="F722" s="64" t="s">
        <v>419</v>
      </c>
      <c r="G722" s="53" t="s">
        <v>415</v>
      </c>
      <c r="H722" s="53" t="s">
        <v>420</v>
      </c>
      <c r="I722" s="26">
        <v>50000</v>
      </c>
      <c r="J722" s="26">
        <v>50000</v>
      </c>
      <c r="K722" s="26">
        <v>50000</v>
      </c>
      <c r="L722" s="26">
        <f t="shared" si="701"/>
        <v>0</v>
      </c>
      <c r="M722" s="26">
        <v>0</v>
      </c>
      <c r="N722" s="26">
        <v>0</v>
      </c>
      <c r="O722" s="26">
        <v>0</v>
      </c>
      <c r="P722" s="26">
        <f t="shared" si="702"/>
        <v>50000</v>
      </c>
      <c r="Q722" s="26">
        <f t="shared" si="703"/>
        <v>100</v>
      </c>
      <c r="R722" s="90"/>
      <c r="S722" s="90"/>
      <c r="T722" s="90"/>
      <c r="U722" s="90"/>
      <c r="V722" s="90"/>
      <c r="W722" s="90"/>
      <c r="X722" s="90"/>
      <c r="Y722" s="90"/>
    </row>
    <row r="723" spans="1:25" ht="22.5" customHeight="1" x14ac:dyDescent="0.25">
      <c r="A723" s="64" t="s">
        <v>364</v>
      </c>
      <c r="B723" s="64" t="s">
        <v>3</v>
      </c>
      <c r="C723" s="64" t="s">
        <v>13</v>
      </c>
      <c r="D723" s="64" t="s">
        <v>366</v>
      </c>
      <c r="E723" s="20" t="s">
        <v>61</v>
      </c>
      <c r="F723" s="64" t="s">
        <v>421</v>
      </c>
      <c r="G723" s="53" t="s">
        <v>144</v>
      </c>
      <c r="H723" s="53" t="s">
        <v>422</v>
      </c>
      <c r="I723" s="26">
        <v>180000</v>
      </c>
      <c r="J723" s="26">
        <v>180000</v>
      </c>
      <c r="K723" s="26">
        <v>95000</v>
      </c>
      <c r="L723" s="26">
        <f t="shared" si="701"/>
        <v>45000</v>
      </c>
      <c r="M723" s="26">
        <v>15000</v>
      </c>
      <c r="N723" s="26">
        <v>15000</v>
      </c>
      <c r="O723" s="26">
        <v>15000</v>
      </c>
      <c r="P723" s="26">
        <f t="shared" si="702"/>
        <v>140000</v>
      </c>
      <c r="Q723" s="26">
        <f t="shared" si="703"/>
        <v>77.777777777777786</v>
      </c>
      <c r="R723" s="90"/>
      <c r="S723" s="90"/>
      <c r="T723" s="90"/>
      <c r="U723" s="90"/>
      <c r="V723" s="90"/>
      <c r="W723" s="90"/>
      <c r="X723" s="90"/>
      <c r="Y723" s="90"/>
    </row>
    <row r="724" spans="1:25" ht="22.5" customHeight="1" x14ac:dyDescent="0.25">
      <c r="A724" s="64" t="s">
        <v>364</v>
      </c>
      <c r="B724" s="64" t="s">
        <v>3</v>
      </c>
      <c r="C724" s="64" t="s">
        <v>13</v>
      </c>
      <c r="D724" s="64" t="s">
        <v>366</v>
      </c>
      <c r="E724" s="20" t="s">
        <v>61</v>
      </c>
      <c r="F724" s="64" t="s">
        <v>423</v>
      </c>
      <c r="G724" s="53" t="s">
        <v>268</v>
      </c>
      <c r="H724" s="53" t="s">
        <v>424</v>
      </c>
      <c r="I724" s="26">
        <v>130000</v>
      </c>
      <c r="J724" s="26">
        <v>130000</v>
      </c>
      <c r="K724" s="26">
        <v>130000</v>
      </c>
      <c r="L724" s="26">
        <f t="shared" si="701"/>
        <v>0</v>
      </c>
      <c r="M724" s="26">
        <v>0</v>
      </c>
      <c r="N724" s="26">
        <v>0</v>
      </c>
      <c r="O724" s="26">
        <v>0</v>
      </c>
      <c r="P724" s="26">
        <f t="shared" si="702"/>
        <v>130000</v>
      </c>
      <c r="Q724" s="26">
        <f t="shared" si="703"/>
        <v>100</v>
      </c>
      <c r="R724" s="90"/>
      <c r="S724" s="90"/>
      <c r="T724" s="90"/>
      <c r="U724" s="90"/>
      <c r="V724" s="90"/>
      <c r="W724" s="90"/>
      <c r="X724" s="90"/>
      <c r="Y724" s="90"/>
    </row>
    <row r="725" spans="1:25" ht="15" customHeight="1" x14ac:dyDescent="0.25">
      <c r="A725" s="64" t="s">
        <v>364</v>
      </c>
      <c r="B725" s="64" t="s">
        <v>3</v>
      </c>
      <c r="C725" s="64" t="s">
        <v>13</v>
      </c>
      <c r="D725" s="64" t="s">
        <v>366</v>
      </c>
      <c r="E725" s="20" t="s">
        <v>61</v>
      </c>
      <c r="F725" s="64" t="s">
        <v>425</v>
      </c>
      <c r="G725" s="53" t="s">
        <v>124</v>
      </c>
      <c r="H725" s="53" t="s">
        <v>426</v>
      </c>
      <c r="I725" s="26">
        <v>250000</v>
      </c>
      <c r="J725" s="26">
        <v>250000</v>
      </c>
      <c r="K725" s="26">
        <v>250000</v>
      </c>
      <c r="L725" s="26">
        <f t="shared" si="701"/>
        <v>0</v>
      </c>
      <c r="M725" s="26">
        <v>0</v>
      </c>
      <c r="N725" s="26">
        <v>0</v>
      </c>
      <c r="O725" s="26">
        <v>0</v>
      </c>
      <c r="P725" s="26">
        <f t="shared" si="702"/>
        <v>250000</v>
      </c>
      <c r="Q725" s="26">
        <f t="shared" si="703"/>
        <v>100</v>
      </c>
      <c r="R725" s="90"/>
      <c r="S725" s="90"/>
      <c r="T725" s="90"/>
      <c r="U725" s="90"/>
      <c r="V725" s="90"/>
      <c r="W725" s="90"/>
      <c r="X725" s="90"/>
      <c r="Y725" s="90"/>
    </row>
    <row r="726" spans="1:25" ht="22.5" customHeight="1" x14ac:dyDescent="0.25">
      <c r="A726" s="64" t="s">
        <v>364</v>
      </c>
      <c r="B726" s="64" t="s">
        <v>3</v>
      </c>
      <c r="C726" s="64" t="s">
        <v>13</v>
      </c>
      <c r="D726" s="64" t="s">
        <v>366</v>
      </c>
      <c r="E726" s="20" t="s">
        <v>61</v>
      </c>
      <c r="F726" s="64" t="s">
        <v>427</v>
      </c>
      <c r="G726" s="53" t="s">
        <v>124</v>
      </c>
      <c r="H726" s="53" t="s">
        <v>428</v>
      </c>
      <c r="I726" s="26">
        <v>920000</v>
      </c>
      <c r="J726" s="26">
        <v>920000</v>
      </c>
      <c r="K726" s="26">
        <v>512000</v>
      </c>
      <c r="L726" s="26">
        <f t="shared" si="701"/>
        <v>215000</v>
      </c>
      <c r="M726" s="26">
        <v>80000</v>
      </c>
      <c r="N726" s="26">
        <v>70000</v>
      </c>
      <c r="O726" s="26">
        <v>65000</v>
      </c>
      <c r="P726" s="26">
        <f t="shared" si="702"/>
        <v>727000</v>
      </c>
      <c r="Q726" s="26">
        <f t="shared" si="703"/>
        <v>79.021739130434781</v>
      </c>
      <c r="R726" s="90"/>
      <c r="S726" s="90"/>
      <c r="T726" s="90"/>
      <c r="U726" s="90"/>
      <c r="V726" s="90"/>
      <c r="W726" s="90"/>
      <c r="X726" s="90"/>
      <c r="Y726" s="90"/>
    </row>
    <row r="727" spans="1:25" s="4" customFormat="1" ht="22.5" customHeight="1" x14ac:dyDescent="0.25">
      <c r="A727" s="64" t="s">
        <v>364</v>
      </c>
      <c r="B727" s="64" t="s">
        <v>3</v>
      </c>
      <c r="C727" s="64" t="s">
        <v>13</v>
      </c>
      <c r="D727" s="64" t="s">
        <v>366</v>
      </c>
      <c r="E727" s="20" t="s">
        <v>61</v>
      </c>
      <c r="F727" s="64" t="s">
        <v>3534</v>
      </c>
      <c r="G727" s="53" t="s">
        <v>124</v>
      </c>
      <c r="H727" s="53" t="s">
        <v>3511</v>
      </c>
      <c r="I727" s="26">
        <v>60000</v>
      </c>
      <c r="J727" s="26">
        <v>60000</v>
      </c>
      <c r="K727" s="26">
        <v>60000</v>
      </c>
      <c r="L727" s="26">
        <f t="shared" si="701"/>
        <v>0</v>
      </c>
      <c r="M727" s="26">
        <v>0</v>
      </c>
      <c r="N727" s="26">
        <v>0</v>
      </c>
      <c r="O727" s="26">
        <v>0</v>
      </c>
      <c r="P727" s="26">
        <f t="shared" si="702"/>
        <v>60000</v>
      </c>
      <c r="Q727" s="26">
        <f t="shared" si="703"/>
        <v>100</v>
      </c>
      <c r="R727" s="90"/>
      <c r="S727" s="90"/>
      <c r="T727" s="90"/>
      <c r="U727" s="90"/>
      <c r="V727" s="90"/>
      <c r="W727" s="90"/>
      <c r="X727" s="90"/>
      <c r="Y727" s="90"/>
    </row>
    <row r="728" spans="1:25" ht="15" customHeight="1" x14ac:dyDescent="0.25">
      <c r="A728" s="63" t="s">
        <v>364</v>
      </c>
      <c r="B728" s="63" t="s">
        <v>3</v>
      </c>
      <c r="C728" s="63" t="s">
        <v>13</v>
      </c>
      <c r="D728" s="63" t="s">
        <v>366</v>
      </c>
      <c r="E728" s="63" t="s">
        <v>66</v>
      </c>
      <c r="F728" s="64" t="s">
        <v>1</v>
      </c>
      <c r="G728" s="53" t="s">
        <v>1</v>
      </c>
      <c r="H728" s="65" t="s">
        <v>67</v>
      </c>
      <c r="I728" s="31">
        <f t="shared" ref="I728:K728" si="704">SUM(I729:I730)</f>
        <v>2100</v>
      </c>
      <c r="J728" s="31">
        <f t="shared" si="704"/>
        <v>2100</v>
      </c>
      <c r="K728" s="31">
        <f t="shared" si="704"/>
        <v>0</v>
      </c>
      <c r="L728" s="31">
        <f t="shared" si="701"/>
        <v>0</v>
      </c>
      <c r="M728" s="31">
        <f t="shared" ref="M728" si="705">SUM(M729:M730)</f>
        <v>0</v>
      </c>
      <c r="N728" s="31">
        <f t="shared" ref="N728:O728" si="706">SUM(N729:N730)</f>
        <v>0</v>
      </c>
      <c r="O728" s="31">
        <f t="shared" si="706"/>
        <v>0</v>
      </c>
      <c r="P728" s="31">
        <f t="shared" si="702"/>
        <v>0</v>
      </c>
      <c r="Q728" s="31">
        <f t="shared" si="703"/>
        <v>0</v>
      </c>
      <c r="R728" s="94"/>
      <c r="S728" s="94"/>
      <c r="T728" s="94"/>
      <c r="U728" s="94"/>
      <c r="V728" s="94"/>
      <c r="W728" s="94"/>
      <c r="X728" s="94"/>
      <c r="Y728" s="94"/>
    </row>
    <row r="729" spans="1:25" ht="15" customHeight="1" x14ac:dyDescent="0.25">
      <c r="A729" s="64" t="s">
        <v>364</v>
      </c>
      <c r="B729" s="64" t="s">
        <v>3</v>
      </c>
      <c r="C729" s="64" t="s">
        <v>13</v>
      </c>
      <c r="D729" s="64" t="s">
        <v>366</v>
      </c>
      <c r="E729" s="20" t="s">
        <v>68</v>
      </c>
      <c r="F729" s="64"/>
      <c r="G729" s="53" t="s">
        <v>20</v>
      </c>
      <c r="H729" s="53" t="s">
        <v>67</v>
      </c>
      <c r="I729" s="26">
        <v>2000</v>
      </c>
      <c r="J729" s="26">
        <v>2000</v>
      </c>
      <c r="K729" s="26">
        <v>0</v>
      </c>
      <c r="L729" s="26">
        <f t="shared" si="701"/>
        <v>0</v>
      </c>
      <c r="M729" s="26">
        <v>0</v>
      </c>
      <c r="N729" s="26">
        <v>0</v>
      </c>
      <c r="O729" s="26">
        <v>0</v>
      </c>
      <c r="P729" s="26">
        <f t="shared" si="702"/>
        <v>0</v>
      </c>
      <c r="Q729" s="26">
        <f t="shared" si="703"/>
        <v>0</v>
      </c>
      <c r="R729" s="90"/>
      <c r="S729" s="90"/>
      <c r="T729" s="90"/>
      <c r="U729" s="90"/>
      <c r="V729" s="90"/>
      <c r="W729" s="90"/>
      <c r="X729" s="90"/>
      <c r="Y729" s="90"/>
    </row>
    <row r="730" spans="1:25" ht="15" customHeight="1" x14ac:dyDescent="0.25">
      <c r="A730" s="64" t="s">
        <v>364</v>
      </c>
      <c r="B730" s="64" t="s">
        <v>3</v>
      </c>
      <c r="C730" s="64" t="s">
        <v>13</v>
      </c>
      <c r="D730" s="64" t="s">
        <v>366</v>
      </c>
      <c r="E730" s="20" t="s">
        <v>68</v>
      </c>
      <c r="F730" s="64" t="s">
        <v>429</v>
      </c>
      <c r="G730" s="53" t="s">
        <v>20</v>
      </c>
      <c r="H730" s="53" t="s">
        <v>276</v>
      </c>
      <c r="I730" s="26">
        <v>100</v>
      </c>
      <c r="J730" s="26">
        <v>100</v>
      </c>
      <c r="K730" s="26">
        <v>0</v>
      </c>
      <c r="L730" s="26">
        <f t="shared" si="701"/>
        <v>0</v>
      </c>
      <c r="M730" s="26">
        <v>0</v>
      </c>
      <c r="N730" s="26">
        <v>0</v>
      </c>
      <c r="O730" s="26">
        <v>0</v>
      </c>
      <c r="P730" s="26">
        <f t="shared" si="702"/>
        <v>0</v>
      </c>
      <c r="Q730" s="26">
        <f t="shared" si="703"/>
        <v>0</v>
      </c>
      <c r="R730" s="90"/>
      <c r="S730" s="90"/>
      <c r="T730" s="90"/>
      <c r="U730" s="90"/>
      <c r="V730" s="90"/>
      <c r="W730" s="90"/>
      <c r="X730" s="90"/>
      <c r="Y730" s="90"/>
    </row>
    <row r="731" spans="1:25" ht="22.5" customHeight="1" x14ac:dyDescent="0.25">
      <c r="A731" s="63" t="s">
        <v>1</v>
      </c>
      <c r="B731" s="63" t="s">
        <v>1</v>
      </c>
      <c r="C731" s="63" t="s">
        <v>1</v>
      </c>
      <c r="D731" s="65" t="s">
        <v>1</v>
      </c>
      <c r="E731" s="65" t="s">
        <v>1</v>
      </c>
      <c r="F731" s="65" t="s">
        <v>1</v>
      </c>
      <c r="G731" s="65" t="s">
        <v>1</v>
      </c>
      <c r="H731" s="66" t="s">
        <v>149</v>
      </c>
      <c r="I731" s="30">
        <f t="shared" ref="I731:K731" si="707">SUM(I732)</f>
        <v>4635743</v>
      </c>
      <c r="J731" s="30">
        <f t="shared" si="707"/>
        <v>4078100</v>
      </c>
      <c r="K731" s="30">
        <f t="shared" si="707"/>
        <v>460000</v>
      </c>
      <c r="L731" s="30">
        <f t="shared" si="701"/>
        <v>300000</v>
      </c>
      <c r="M731" s="30">
        <f t="shared" ref="M731" si="708">SUM(M732)</f>
        <v>100000</v>
      </c>
      <c r="N731" s="30">
        <f t="shared" ref="N731:O731" si="709">SUM(N732)</f>
        <v>100000</v>
      </c>
      <c r="O731" s="30">
        <f t="shared" si="709"/>
        <v>100000</v>
      </c>
      <c r="P731" s="30">
        <f t="shared" si="702"/>
        <v>760000</v>
      </c>
      <c r="Q731" s="30">
        <f t="shared" si="703"/>
        <v>18.636129570142959</v>
      </c>
      <c r="R731" s="93"/>
      <c r="S731" s="93"/>
      <c r="T731" s="93"/>
      <c r="U731" s="93"/>
      <c r="V731" s="93"/>
      <c r="W731" s="93"/>
      <c r="X731" s="93"/>
      <c r="Y731" s="93"/>
    </row>
    <row r="732" spans="1:25" ht="15" customHeight="1" x14ac:dyDescent="0.25">
      <c r="A732" s="63" t="s">
        <v>364</v>
      </c>
      <c r="B732" s="63" t="s">
        <v>3</v>
      </c>
      <c r="C732" s="63" t="s">
        <v>13</v>
      </c>
      <c r="D732" s="63" t="s">
        <v>366</v>
      </c>
      <c r="E732" s="65" t="s">
        <v>150</v>
      </c>
      <c r="F732" s="65" t="s">
        <v>1</v>
      </c>
      <c r="G732" s="65" t="s">
        <v>1</v>
      </c>
      <c r="H732" s="65" t="s">
        <v>151</v>
      </c>
      <c r="I732" s="31">
        <f t="shared" ref="I732:K732" si="710">SUM(I733,I739,I744)</f>
        <v>4635743</v>
      </c>
      <c r="J732" s="31">
        <f t="shared" si="710"/>
        <v>4078100</v>
      </c>
      <c r="K732" s="31">
        <f t="shared" si="710"/>
        <v>460000</v>
      </c>
      <c r="L732" s="31">
        <f t="shared" si="701"/>
        <v>300000</v>
      </c>
      <c r="M732" s="31">
        <f t="shared" ref="M732" si="711">SUM(M733,M739,M744)</f>
        <v>100000</v>
      </c>
      <c r="N732" s="31">
        <f t="shared" ref="N732:O732" si="712">SUM(N733,N739,N744)</f>
        <v>100000</v>
      </c>
      <c r="O732" s="31">
        <f t="shared" si="712"/>
        <v>100000</v>
      </c>
      <c r="P732" s="31">
        <f t="shared" si="702"/>
        <v>760000</v>
      </c>
      <c r="Q732" s="31">
        <f t="shared" si="703"/>
        <v>18.636129570142959</v>
      </c>
      <c r="R732" s="94"/>
      <c r="S732" s="94"/>
      <c r="T732" s="94"/>
      <c r="U732" s="94"/>
      <c r="V732" s="94"/>
      <c r="W732" s="94"/>
      <c r="X732" s="94"/>
      <c r="Y732" s="94"/>
    </row>
    <row r="733" spans="1:25" ht="15" customHeight="1" x14ac:dyDescent="0.25">
      <c r="A733" s="63" t="s">
        <v>364</v>
      </c>
      <c r="B733" s="63" t="s">
        <v>3</v>
      </c>
      <c r="C733" s="63" t="s">
        <v>13</v>
      </c>
      <c r="D733" s="63" t="s">
        <v>366</v>
      </c>
      <c r="E733" s="63" t="s">
        <v>430</v>
      </c>
      <c r="F733" s="64" t="s">
        <v>1</v>
      </c>
      <c r="G733" s="53" t="s">
        <v>1</v>
      </c>
      <c r="H733" s="65" t="s">
        <v>431</v>
      </c>
      <c r="I733" s="31">
        <f t="shared" ref="I733:K733" si="713">SUM(I734:I738)</f>
        <v>203100</v>
      </c>
      <c r="J733" s="31">
        <f t="shared" si="713"/>
        <v>203100</v>
      </c>
      <c r="K733" s="31">
        <f t="shared" si="713"/>
        <v>20000</v>
      </c>
      <c r="L733" s="31">
        <f t="shared" si="701"/>
        <v>100000</v>
      </c>
      <c r="M733" s="31">
        <f t="shared" ref="M733" si="714">SUM(M734:M738)</f>
        <v>100000</v>
      </c>
      <c r="N733" s="31">
        <f t="shared" ref="N733:O733" si="715">SUM(N734:N738)</f>
        <v>0</v>
      </c>
      <c r="O733" s="31">
        <f t="shared" si="715"/>
        <v>0</v>
      </c>
      <c r="P733" s="31">
        <f t="shared" si="702"/>
        <v>120000</v>
      </c>
      <c r="Q733" s="31">
        <f t="shared" si="703"/>
        <v>59.084194977843431</v>
      </c>
      <c r="R733" s="94"/>
      <c r="S733" s="94"/>
      <c r="T733" s="94"/>
      <c r="U733" s="94"/>
      <c r="V733" s="94"/>
      <c r="W733" s="94"/>
      <c r="X733" s="94"/>
      <c r="Y733" s="94"/>
    </row>
    <row r="734" spans="1:25" ht="22.5" customHeight="1" x14ac:dyDescent="0.25">
      <c r="A734" s="64" t="s">
        <v>364</v>
      </c>
      <c r="B734" s="64" t="s">
        <v>3</v>
      </c>
      <c r="C734" s="64" t="s">
        <v>13</v>
      </c>
      <c r="D734" s="64" t="s">
        <v>366</v>
      </c>
      <c r="E734" s="20" t="s">
        <v>432</v>
      </c>
      <c r="F734" s="64" t="s">
        <v>433</v>
      </c>
      <c r="G734" s="53" t="s">
        <v>144</v>
      </c>
      <c r="H734" s="53" t="s">
        <v>434</v>
      </c>
      <c r="I734" s="26">
        <v>100000</v>
      </c>
      <c r="J734" s="26">
        <v>100000</v>
      </c>
      <c r="K734" s="26">
        <v>20000</v>
      </c>
      <c r="L734" s="26">
        <f t="shared" si="701"/>
        <v>0</v>
      </c>
      <c r="M734" s="26">
        <v>0</v>
      </c>
      <c r="N734" s="26">
        <v>0</v>
      </c>
      <c r="O734" s="26">
        <v>0</v>
      </c>
      <c r="P734" s="26">
        <f t="shared" si="702"/>
        <v>20000</v>
      </c>
      <c r="Q734" s="26">
        <f t="shared" si="703"/>
        <v>20</v>
      </c>
      <c r="R734" s="90"/>
      <c r="S734" s="90"/>
      <c r="T734" s="90"/>
      <c r="U734" s="90"/>
      <c r="V734" s="90"/>
      <c r="W734" s="90"/>
      <c r="X734" s="90"/>
      <c r="Y734" s="90"/>
    </row>
    <row r="735" spans="1:25" ht="45" x14ac:dyDescent="0.25">
      <c r="A735" s="64" t="s">
        <v>364</v>
      </c>
      <c r="B735" s="64" t="s">
        <v>3</v>
      </c>
      <c r="C735" s="64" t="s">
        <v>13</v>
      </c>
      <c r="D735" s="64" t="s">
        <v>366</v>
      </c>
      <c r="E735" s="20" t="s">
        <v>432</v>
      </c>
      <c r="F735" s="64" t="s">
        <v>435</v>
      </c>
      <c r="G735" s="53" t="s">
        <v>144</v>
      </c>
      <c r="H735" s="53" t="s">
        <v>3480</v>
      </c>
      <c r="I735" s="26">
        <v>1000</v>
      </c>
      <c r="J735" s="26">
        <v>1000</v>
      </c>
      <c r="K735" s="26">
        <v>0</v>
      </c>
      <c r="L735" s="26">
        <f t="shared" si="701"/>
        <v>0</v>
      </c>
      <c r="M735" s="26">
        <v>0</v>
      </c>
      <c r="N735" s="26">
        <v>0</v>
      </c>
      <c r="O735" s="26">
        <v>0</v>
      </c>
      <c r="P735" s="26">
        <f t="shared" si="702"/>
        <v>0</v>
      </c>
      <c r="Q735" s="26">
        <f t="shared" si="703"/>
        <v>0</v>
      </c>
      <c r="R735" s="90"/>
      <c r="S735" s="90"/>
      <c r="T735" s="90"/>
      <c r="U735" s="90"/>
      <c r="V735" s="90"/>
      <c r="W735" s="90"/>
      <c r="X735" s="90"/>
      <c r="Y735" s="90"/>
    </row>
    <row r="736" spans="1:25" ht="22.5" customHeight="1" x14ac:dyDescent="0.25">
      <c r="A736" s="64" t="s">
        <v>364</v>
      </c>
      <c r="B736" s="64" t="s">
        <v>3</v>
      </c>
      <c r="C736" s="64" t="s">
        <v>13</v>
      </c>
      <c r="D736" s="64" t="s">
        <v>366</v>
      </c>
      <c r="E736" s="20" t="s">
        <v>432</v>
      </c>
      <c r="F736" s="64" t="s">
        <v>436</v>
      </c>
      <c r="G736" s="53" t="s">
        <v>144</v>
      </c>
      <c r="H736" s="53" t="s">
        <v>437</v>
      </c>
      <c r="I736" s="26">
        <v>1000</v>
      </c>
      <c r="J736" s="26">
        <v>1000</v>
      </c>
      <c r="K736" s="26">
        <v>0</v>
      </c>
      <c r="L736" s="26">
        <f t="shared" si="701"/>
        <v>0</v>
      </c>
      <c r="M736" s="26">
        <v>0</v>
      </c>
      <c r="N736" s="26">
        <v>0</v>
      </c>
      <c r="O736" s="26">
        <v>0</v>
      </c>
      <c r="P736" s="26">
        <f t="shared" si="702"/>
        <v>0</v>
      </c>
      <c r="Q736" s="26">
        <f t="shared" si="703"/>
        <v>0</v>
      </c>
      <c r="R736" s="90"/>
      <c r="S736" s="90"/>
      <c r="T736" s="90"/>
      <c r="U736" s="90"/>
      <c r="V736" s="90"/>
      <c r="W736" s="90"/>
      <c r="X736" s="90"/>
      <c r="Y736" s="90"/>
    </row>
    <row r="737" spans="1:27" ht="33.75" customHeight="1" x14ac:dyDescent="0.25">
      <c r="A737" s="64" t="s">
        <v>364</v>
      </c>
      <c r="B737" s="64" t="s">
        <v>3</v>
      </c>
      <c r="C737" s="64" t="s">
        <v>13</v>
      </c>
      <c r="D737" s="64" t="s">
        <v>366</v>
      </c>
      <c r="E737" s="20" t="s">
        <v>432</v>
      </c>
      <c r="F737" s="64" t="s">
        <v>438</v>
      </c>
      <c r="G737" s="53" t="s">
        <v>144</v>
      </c>
      <c r="H737" s="53" t="s">
        <v>439</v>
      </c>
      <c r="I737" s="26">
        <v>1000</v>
      </c>
      <c r="J737" s="26">
        <v>1000</v>
      </c>
      <c r="K737" s="26">
        <v>0</v>
      </c>
      <c r="L737" s="26">
        <f t="shared" si="701"/>
        <v>0</v>
      </c>
      <c r="M737" s="26">
        <v>0</v>
      </c>
      <c r="N737" s="26">
        <v>0</v>
      </c>
      <c r="O737" s="26">
        <v>0</v>
      </c>
      <c r="P737" s="26">
        <f t="shared" si="702"/>
        <v>0</v>
      </c>
      <c r="Q737" s="26">
        <f t="shared" si="703"/>
        <v>0</v>
      </c>
      <c r="R737" s="90"/>
      <c r="S737" s="90"/>
      <c r="T737" s="90"/>
      <c r="U737" s="90"/>
      <c r="V737" s="90"/>
      <c r="W737" s="90"/>
      <c r="X737" s="90"/>
      <c r="Y737" s="90"/>
    </row>
    <row r="738" spans="1:27" s="4" customFormat="1" x14ac:dyDescent="0.25">
      <c r="A738" s="64" t="s">
        <v>364</v>
      </c>
      <c r="B738" s="64" t="s">
        <v>3</v>
      </c>
      <c r="C738" s="64" t="s">
        <v>13</v>
      </c>
      <c r="D738" s="64" t="s">
        <v>366</v>
      </c>
      <c r="E738" s="20" t="s">
        <v>432</v>
      </c>
      <c r="F738" s="64" t="s">
        <v>3535</v>
      </c>
      <c r="G738" s="53" t="s">
        <v>144</v>
      </c>
      <c r="H738" s="53" t="s">
        <v>3526</v>
      </c>
      <c r="I738" s="26">
        <v>100100</v>
      </c>
      <c r="J738" s="26">
        <v>100100</v>
      </c>
      <c r="K738" s="26">
        <v>0</v>
      </c>
      <c r="L738" s="26">
        <f t="shared" si="701"/>
        <v>100000</v>
      </c>
      <c r="M738" s="26">
        <v>100000</v>
      </c>
      <c r="N738" s="26">
        <v>0</v>
      </c>
      <c r="O738" s="26">
        <v>0</v>
      </c>
      <c r="P738" s="26">
        <f t="shared" si="702"/>
        <v>100000</v>
      </c>
      <c r="Q738" s="26">
        <f t="shared" si="703"/>
        <v>99.900099900099903</v>
      </c>
      <c r="R738" s="90"/>
      <c r="S738" s="90"/>
      <c r="T738" s="90"/>
      <c r="U738" s="90"/>
      <c r="V738" s="90"/>
      <c r="W738" s="90"/>
      <c r="X738" s="90"/>
      <c r="Y738" s="90"/>
    </row>
    <row r="739" spans="1:27" ht="15" customHeight="1" x14ac:dyDescent="0.25">
      <c r="A739" s="63" t="s">
        <v>364</v>
      </c>
      <c r="B739" s="63" t="s">
        <v>3</v>
      </c>
      <c r="C739" s="63" t="s">
        <v>13</v>
      </c>
      <c r="D739" s="63" t="s">
        <v>366</v>
      </c>
      <c r="E739" s="63" t="s">
        <v>440</v>
      </c>
      <c r="F739" s="64" t="s">
        <v>1</v>
      </c>
      <c r="G739" s="53" t="s">
        <v>1</v>
      </c>
      <c r="H739" s="65" t="s">
        <v>441</v>
      </c>
      <c r="I739" s="31">
        <f t="shared" ref="I739:K739" si="716">SUM(I740:I743)</f>
        <v>4232643</v>
      </c>
      <c r="J739" s="31">
        <f t="shared" si="716"/>
        <v>3675000</v>
      </c>
      <c r="K739" s="31">
        <f t="shared" si="716"/>
        <v>240000</v>
      </c>
      <c r="L739" s="31">
        <f t="shared" si="701"/>
        <v>200000</v>
      </c>
      <c r="M739" s="31">
        <f t="shared" ref="M739" si="717">SUM(M740:M743)</f>
        <v>0</v>
      </c>
      <c r="N739" s="31">
        <f t="shared" ref="N739:O739" si="718">SUM(N740:N743)</f>
        <v>100000</v>
      </c>
      <c r="O739" s="31">
        <f t="shared" si="718"/>
        <v>100000</v>
      </c>
      <c r="P739" s="31">
        <f t="shared" si="702"/>
        <v>440000</v>
      </c>
      <c r="Q739" s="31">
        <f t="shared" si="703"/>
        <v>11.972789115646258</v>
      </c>
      <c r="R739" s="94"/>
      <c r="S739" s="94"/>
      <c r="T739" s="94"/>
      <c r="U739" s="94"/>
      <c r="V739" s="94"/>
      <c r="W739" s="94"/>
      <c r="X739" s="94"/>
      <c r="Y739" s="94"/>
    </row>
    <row r="740" spans="1:27" ht="15" customHeight="1" x14ac:dyDescent="0.25">
      <c r="A740" s="64" t="s">
        <v>364</v>
      </c>
      <c r="B740" s="64" t="s">
        <v>3</v>
      </c>
      <c r="C740" s="64" t="s">
        <v>13</v>
      </c>
      <c r="D740" s="64" t="s">
        <v>366</v>
      </c>
      <c r="E740" s="20" t="s">
        <v>442</v>
      </c>
      <c r="F740" s="64" t="s">
        <v>443</v>
      </c>
      <c r="G740" s="53" t="s">
        <v>444</v>
      </c>
      <c r="H740" s="53" t="s">
        <v>445</v>
      </c>
      <c r="I740" s="26">
        <v>140000</v>
      </c>
      <c r="J740" s="26">
        <v>140000</v>
      </c>
      <c r="K740" s="26">
        <v>140000</v>
      </c>
      <c r="L740" s="26">
        <f t="shared" si="701"/>
        <v>0</v>
      </c>
      <c r="M740" s="26">
        <v>0</v>
      </c>
      <c r="N740" s="26">
        <v>0</v>
      </c>
      <c r="O740" s="26">
        <v>0</v>
      </c>
      <c r="P740" s="26">
        <f t="shared" si="702"/>
        <v>140000</v>
      </c>
      <c r="Q740" s="26">
        <f t="shared" si="703"/>
        <v>100</v>
      </c>
      <c r="R740" s="90"/>
      <c r="S740" s="90"/>
      <c r="T740" s="90"/>
      <c r="U740" s="90"/>
      <c r="V740" s="90"/>
      <c r="W740" s="90"/>
      <c r="X740" s="90"/>
      <c r="Y740" s="90"/>
    </row>
    <row r="741" spans="1:27" ht="22.5" customHeight="1" x14ac:dyDescent="0.25">
      <c r="A741" s="64" t="s">
        <v>364</v>
      </c>
      <c r="B741" s="64" t="s">
        <v>3</v>
      </c>
      <c r="C741" s="64" t="s">
        <v>13</v>
      </c>
      <c r="D741" s="64" t="s">
        <v>366</v>
      </c>
      <c r="E741" s="20" t="s">
        <v>442</v>
      </c>
      <c r="F741" s="64" t="s">
        <v>446</v>
      </c>
      <c r="G741" s="53" t="s">
        <v>444</v>
      </c>
      <c r="H741" s="53" t="s">
        <v>447</v>
      </c>
      <c r="I741" s="26">
        <v>50000</v>
      </c>
      <c r="J741" s="26">
        <v>50000</v>
      </c>
      <c r="K741" s="26">
        <v>0</v>
      </c>
      <c r="L741" s="26">
        <f t="shared" si="701"/>
        <v>0</v>
      </c>
      <c r="M741" s="26">
        <v>0</v>
      </c>
      <c r="N741" s="26">
        <v>0</v>
      </c>
      <c r="O741" s="26">
        <v>0</v>
      </c>
      <c r="P741" s="26">
        <f t="shared" si="702"/>
        <v>0</v>
      </c>
      <c r="Q741" s="26">
        <f t="shared" si="703"/>
        <v>0</v>
      </c>
      <c r="R741" s="90"/>
      <c r="S741" s="90"/>
      <c r="T741" s="90"/>
      <c r="U741" s="90"/>
      <c r="V741" s="90"/>
      <c r="W741" s="90"/>
      <c r="X741" s="90"/>
      <c r="Y741" s="90"/>
    </row>
    <row r="742" spans="1:27" s="14" customFormat="1" ht="15" customHeight="1" x14ac:dyDescent="0.25">
      <c r="A742" s="84" t="s">
        <v>364</v>
      </c>
      <c r="B742" s="84" t="s">
        <v>3</v>
      </c>
      <c r="C742" s="84" t="s">
        <v>13</v>
      </c>
      <c r="D742" s="84" t="s">
        <v>366</v>
      </c>
      <c r="E742" s="85" t="s">
        <v>442</v>
      </c>
      <c r="F742" s="84" t="s">
        <v>448</v>
      </c>
      <c r="G742" s="86" t="s">
        <v>444</v>
      </c>
      <c r="H742" s="86" t="s">
        <v>3775</v>
      </c>
      <c r="I742" s="37">
        <v>1448643</v>
      </c>
      <c r="J742" s="37">
        <v>1200000</v>
      </c>
      <c r="K742" s="37">
        <v>100000</v>
      </c>
      <c r="L742" s="37">
        <f t="shared" si="701"/>
        <v>200000</v>
      </c>
      <c r="M742" s="37"/>
      <c r="N742" s="37">
        <v>100000</v>
      </c>
      <c r="O742" s="37">
        <v>100000</v>
      </c>
      <c r="P742" s="37">
        <f t="shared" si="702"/>
        <v>300000</v>
      </c>
      <c r="Q742" s="37">
        <f t="shared" ref="Q742:Q743" si="719">IF(I742=0,"-",P742/I742*100)</f>
        <v>20.709035973666388</v>
      </c>
      <c r="R742" s="97"/>
      <c r="S742" s="97"/>
      <c r="T742" s="97"/>
      <c r="U742" s="97"/>
      <c r="V742" s="97"/>
      <c r="W742" s="97"/>
      <c r="X742" s="97"/>
      <c r="Y742" s="97"/>
    </row>
    <row r="743" spans="1:27" s="14" customFormat="1" ht="15" customHeight="1" x14ac:dyDescent="0.25">
      <c r="A743" s="84" t="s">
        <v>364</v>
      </c>
      <c r="B743" s="84" t="s">
        <v>3</v>
      </c>
      <c r="C743" s="84" t="s">
        <v>13</v>
      </c>
      <c r="D743" s="84" t="s">
        <v>366</v>
      </c>
      <c r="E743" s="85" t="s">
        <v>442</v>
      </c>
      <c r="F743" s="84" t="s">
        <v>449</v>
      </c>
      <c r="G743" s="86" t="s">
        <v>444</v>
      </c>
      <c r="H743" s="86" t="s">
        <v>3839</v>
      </c>
      <c r="I743" s="37">
        <v>2594000</v>
      </c>
      <c r="J743" s="37">
        <v>2285000</v>
      </c>
      <c r="K743" s="37">
        <v>0</v>
      </c>
      <c r="L743" s="37">
        <f t="shared" si="701"/>
        <v>0</v>
      </c>
      <c r="M743" s="37">
        <v>0</v>
      </c>
      <c r="N743" s="37">
        <v>0</v>
      </c>
      <c r="O743" s="37">
        <v>0</v>
      </c>
      <c r="P743" s="37">
        <f t="shared" si="702"/>
        <v>0</v>
      </c>
      <c r="Q743" s="37">
        <f t="shared" si="719"/>
        <v>0</v>
      </c>
      <c r="R743" s="97"/>
      <c r="S743" s="97"/>
      <c r="T743" s="97"/>
      <c r="U743" s="97"/>
      <c r="V743" s="97"/>
      <c r="W743" s="97"/>
      <c r="X743" s="97"/>
      <c r="Y743" s="97"/>
    </row>
    <row r="744" spans="1:27" ht="15" customHeight="1" x14ac:dyDescent="0.25">
      <c r="A744" s="63" t="s">
        <v>364</v>
      </c>
      <c r="B744" s="63" t="s">
        <v>3</v>
      </c>
      <c r="C744" s="63" t="s">
        <v>13</v>
      </c>
      <c r="D744" s="63" t="s">
        <v>366</v>
      </c>
      <c r="E744" s="63" t="s">
        <v>278</v>
      </c>
      <c r="F744" s="64" t="s">
        <v>1</v>
      </c>
      <c r="G744" s="53" t="s">
        <v>1</v>
      </c>
      <c r="H744" s="65" t="s">
        <v>279</v>
      </c>
      <c r="I744" s="31">
        <f t="shared" ref="I744:K744" si="720">SUM(I745)</f>
        <v>200000</v>
      </c>
      <c r="J744" s="31">
        <f t="shared" si="720"/>
        <v>200000</v>
      </c>
      <c r="K744" s="31">
        <f t="shared" si="720"/>
        <v>200000</v>
      </c>
      <c r="L744" s="31">
        <f t="shared" si="701"/>
        <v>0</v>
      </c>
      <c r="M744" s="31">
        <f t="shared" ref="M744" si="721">SUM(M745)</f>
        <v>0</v>
      </c>
      <c r="N744" s="31">
        <f t="shared" ref="N744:O744" si="722">SUM(N745)</f>
        <v>0</v>
      </c>
      <c r="O744" s="31">
        <f t="shared" si="722"/>
        <v>0</v>
      </c>
      <c r="P744" s="31">
        <f t="shared" si="702"/>
        <v>200000</v>
      </c>
      <c r="Q744" s="31">
        <f t="shared" si="703"/>
        <v>100</v>
      </c>
      <c r="R744" s="94"/>
      <c r="S744" s="94"/>
      <c r="T744" s="94"/>
      <c r="U744" s="94"/>
      <c r="V744" s="94"/>
      <c r="W744" s="94"/>
      <c r="X744" s="94"/>
      <c r="Y744" s="94"/>
    </row>
    <row r="745" spans="1:27" ht="22.5" customHeight="1" thickBot="1" x14ac:dyDescent="0.3">
      <c r="A745" s="64" t="s">
        <v>364</v>
      </c>
      <c r="B745" s="64" t="s">
        <v>3</v>
      </c>
      <c r="C745" s="64" t="s">
        <v>13</v>
      </c>
      <c r="D745" s="64" t="s">
        <v>366</v>
      </c>
      <c r="E745" s="20" t="s">
        <v>280</v>
      </c>
      <c r="F745" s="64" t="s">
        <v>450</v>
      </c>
      <c r="G745" s="53" t="s">
        <v>451</v>
      </c>
      <c r="H745" s="53" t="s">
        <v>452</v>
      </c>
      <c r="I745" s="26">
        <v>200000</v>
      </c>
      <c r="J745" s="26">
        <v>200000</v>
      </c>
      <c r="K745" s="26">
        <v>200000</v>
      </c>
      <c r="L745" s="26">
        <f t="shared" si="701"/>
        <v>0</v>
      </c>
      <c r="M745" s="26">
        <v>0</v>
      </c>
      <c r="N745" s="26">
        <v>0</v>
      </c>
      <c r="O745" s="26">
        <v>0</v>
      </c>
      <c r="P745" s="26">
        <f t="shared" si="702"/>
        <v>200000</v>
      </c>
      <c r="Q745" s="26">
        <f t="shared" si="703"/>
        <v>100</v>
      </c>
      <c r="R745" s="90"/>
      <c r="S745" s="90"/>
      <c r="T745" s="90"/>
      <c r="U745" s="90"/>
      <c r="V745" s="90"/>
      <c r="W745" s="90"/>
      <c r="X745" s="90"/>
      <c r="Y745" s="90"/>
    </row>
    <row r="746" spans="1:27" s="2" customFormat="1" ht="45.75" customHeight="1" thickBot="1" x14ac:dyDescent="0.3">
      <c r="A746" s="28" t="s">
        <v>4</v>
      </c>
      <c r="B746" s="28" t="s">
        <v>5</v>
      </c>
      <c r="C746" s="28" t="s">
        <v>6</v>
      </c>
      <c r="D746" s="57" t="s">
        <v>1</v>
      </c>
      <c r="E746" s="28" t="s">
        <v>7</v>
      </c>
      <c r="F746" s="28" t="s">
        <v>8</v>
      </c>
      <c r="G746" s="28" t="s">
        <v>9</v>
      </c>
      <c r="H746" s="28" t="s">
        <v>10</v>
      </c>
      <c r="I746" s="109" t="s">
        <v>3984</v>
      </c>
      <c r="J746" s="109" t="s">
        <v>11</v>
      </c>
      <c r="K746" s="109" t="s">
        <v>3989</v>
      </c>
      <c r="L746" s="109" t="s">
        <v>3985</v>
      </c>
      <c r="M746" s="109" t="s">
        <v>4027</v>
      </c>
      <c r="N746" s="109" t="s">
        <v>3988</v>
      </c>
      <c r="O746" s="109" t="s">
        <v>3986</v>
      </c>
      <c r="P746" s="109" t="s">
        <v>3987</v>
      </c>
      <c r="Q746" s="109" t="s">
        <v>3695</v>
      </c>
      <c r="R746" s="91"/>
      <c r="S746" s="91"/>
      <c r="T746" s="91"/>
      <c r="U746" s="91"/>
      <c r="V746" s="91"/>
      <c r="W746" s="91"/>
      <c r="X746" s="91"/>
      <c r="Y746" s="91"/>
      <c r="AA746" s="4"/>
    </row>
    <row r="747" spans="1:27" s="2" customFormat="1" ht="15" customHeight="1" x14ac:dyDescent="0.25">
      <c r="A747" s="58" t="s">
        <v>1</v>
      </c>
      <c r="B747" s="58" t="s">
        <v>1</v>
      </c>
      <c r="C747" s="58" t="s">
        <v>1</v>
      </c>
      <c r="D747" s="59" t="s">
        <v>1</v>
      </c>
      <c r="E747" s="59" t="s">
        <v>1</v>
      </c>
      <c r="F747" s="60" t="s">
        <v>1</v>
      </c>
      <c r="G747" s="61" t="s">
        <v>1</v>
      </c>
      <c r="H747" s="62" t="s">
        <v>1</v>
      </c>
      <c r="I747" s="29">
        <v>1</v>
      </c>
      <c r="J747" s="29">
        <v>2</v>
      </c>
      <c r="K747" s="29">
        <v>3</v>
      </c>
      <c r="L747" s="29" t="s">
        <v>3478</v>
      </c>
      <c r="M747" s="29">
        <v>5</v>
      </c>
      <c r="N747" s="29">
        <v>6</v>
      </c>
      <c r="O747" s="29">
        <v>7</v>
      </c>
      <c r="P747" s="29" t="s">
        <v>3696</v>
      </c>
      <c r="Q747" s="29">
        <v>9</v>
      </c>
      <c r="R747" s="92"/>
      <c r="S747" s="92"/>
      <c r="T747" s="92"/>
      <c r="U747" s="92"/>
      <c r="V747" s="92"/>
      <c r="W747" s="92"/>
      <c r="X747" s="92"/>
      <c r="Y747" s="92"/>
      <c r="AA747" s="4"/>
    </row>
    <row r="748" spans="1:27" s="2" customFormat="1" ht="15" customHeight="1" x14ac:dyDescent="0.25">
      <c r="A748" s="63" t="s">
        <v>364</v>
      </c>
      <c r="B748" s="63" t="s">
        <v>3</v>
      </c>
      <c r="C748" s="64" t="s">
        <v>13</v>
      </c>
      <c r="D748" s="64" t="s">
        <v>366</v>
      </c>
      <c r="E748" s="65" t="s">
        <v>1</v>
      </c>
      <c r="F748" s="65" t="s">
        <v>1</v>
      </c>
      <c r="G748" s="65" t="s">
        <v>1</v>
      </c>
      <c r="H748" s="65" t="s">
        <v>365</v>
      </c>
      <c r="I748" s="26">
        <v>0</v>
      </c>
      <c r="J748" s="26" t="s">
        <v>1</v>
      </c>
      <c r="K748" s="26">
        <v>0</v>
      </c>
      <c r="L748" s="26"/>
      <c r="M748" s="26"/>
      <c r="N748" s="26"/>
      <c r="O748" s="26"/>
      <c r="P748" s="26"/>
      <c r="Q748" s="26"/>
      <c r="R748" s="90"/>
      <c r="S748" s="90"/>
      <c r="T748" s="90"/>
      <c r="U748" s="90"/>
      <c r="V748" s="90"/>
      <c r="W748" s="90"/>
      <c r="X748" s="90"/>
      <c r="Y748" s="90"/>
      <c r="AA748" s="4"/>
    </row>
    <row r="749" spans="1:27" ht="22.5" customHeight="1" x14ac:dyDescent="0.25">
      <c r="A749" s="63" t="s">
        <v>1</v>
      </c>
      <c r="B749" s="63" t="s">
        <v>1</v>
      </c>
      <c r="C749" s="63" t="s">
        <v>1</v>
      </c>
      <c r="D749" s="65" t="s">
        <v>1</v>
      </c>
      <c r="E749" s="65" t="s">
        <v>1</v>
      </c>
      <c r="F749" s="65" t="s">
        <v>1</v>
      </c>
      <c r="G749" s="65" t="s">
        <v>1</v>
      </c>
      <c r="H749" s="66" t="s">
        <v>69</v>
      </c>
      <c r="I749" s="30">
        <f t="shared" ref="I749:K749" si="723">SUM(I750)</f>
        <v>246000</v>
      </c>
      <c r="J749" s="30">
        <f t="shared" si="723"/>
        <v>246000</v>
      </c>
      <c r="K749" s="30">
        <f t="shared" si="723"/>
        <v>4000</v>
      </c>
      <c r="L749" s="30">
        <f t="shared" si="701"/>
        <v>2000</v>
      </c>
      <c r="M749" s="30">
        <f t="shared" ref="M749" si="724">SUM(M750)</f>
        <v>2000</v>
      </c>
      <c r="N749" s="30">
        <f t="shared" ref="N749:O749" si="725">SUM(N750)</f>
        <v>0</v>
      </c>
      <c r="O749" s="30">
        <f t="shared" si="725"/>
        <v>0</v>
      </c>
      <c r="P749" s="30">
        <f t="shared" si="702"/>
        <v>6000</v>
      </c>
      <c r="Q749" s="30">
        <f t="shared" si="703"/>
        <v>2.4390243902439024</v>
      </c>
      <c r="R749" s="93"/>
      <c r="S749" s="93"/>
      <c r="T749" s="93"/>
      <c r="U749" s="93"/>
      <c r="V749" s="93"/>
      <c r="W749" s="93"/>
      <c r="X749" s="93"/>
      <c r="Y749" s="93"/>
    </row>
    <row r="750" spans="1:27" ht="15" customHeight="1" x14ac:dyDescent="0.25">
      <c r="A750" s="63" t="s">
        <v>364</v>
      </c>
      <c r="B750" s="63" t="s">
        <v>3</v>
      </c>
      <c r="C750" s="63" t="s">
        <v>13</v>
      </c>
      <c r="D750" s="63" t="s">
        <v>366</v>
      </c>
      <c r="E750" s="65" t="s">
        <v>70</v>
      </c>
      <c r="F750" s="65" t="s">
        <v>1</v>
      </c>
      <c r="G750" s="65" t="s">
        <v>1</v>
      </c>
      <c r="H750" s="65" t="s">
        <v>71</v>
      </c>
      <c r="I750" s="31">
        <f t="shared" ref="I750:K750" si="726">SUM(I751,I752)</f>
        <v>246000</v>
      </c>
      <c r="J750" s="31">
        <f t="shared" si="726"/>
        <v>246000</v>
      </c>
      <c r="K750" s="31">
        <f t="shared" si="726"/>
        <v>4000</v>
      </c>
      <c r="L750" s="31">
        <f t="shared" si="701"/>
        <v>2000</v>
      </c>
      <c r="M750" s="31">
        <f t="shared" ref="M750" si="727">SUM(M751,M752)</f>
        <v>2000</v>
      </c>
      <c r="N750" s="31">
        <f t="shared" ref="N750:O750" si="728">SUM(N751,N752)</f>
        <v>0</v>
      </c>
      <c r="O750" s="31">
        <f t="shared" si="728"/>
        <v>0</v>
      </c>
      <c r="P750" s="31">
        <f t="shared" si="702"/>
        <v>6000</v>
      </c>
      <c r="Q750" s="31">
        <f t="shared" si="703"/>
        <v>2.4390243902439024</v>
      </c>
      <c r="R750" s="94"/>
      <c r="S750" s="94"/>
      <c r="T750" s="94"/>
      <c r="U750" s="94"/>
      <c r="V750" s="94"/>
      <c r="W750" s="94"/>
      <c r="X750" s="94"/>
      <c r="Y750" s="94"/>
    </row>
    <row r="751" spans="1:27" ht="15" customHeight="1" x14ac:dyDescent="0.25">
      <c r="A751" s="64" t="s">
        <v>364</v>
      </c>
      <c r="B751" s="64" t="s">
        <v>3</v>
      </c>
      <c r="C751" s="64" t="s">
        <v>13</v>
      </c>
      <c r="D751" s="64" t="s">
        <v>366</v>
      </c>
      <c r="E751" s="20" t="s">
        <v>455</v>
      </c>
      <c r="F751" s="64"/>
      <c r="G751" s="53" t="s">
        <v>444</v>
      </c>
      <c r="H751" s="53" t="s">
        <v>454</v>
      </c>
      <c r="I751" s="26">
        <v>240000</v>
      </c>
      <c r="J751" s="26">
        <v>240000</v>
      </c>
      <c r="K751" s="26">
        <v>0</v>
      </c>
      <c r="L751" s="26">
        <f t="shared" si="701"/>
        <v>0</v>
      </c>
      <c r="M751" s="26">
        <v>0</v>
      </c>
      <c r="N751" s="26">
        <v>0</v>
      </c>
      <c r="O751" s="26">
        <v>0</v>
      </c>
      <c r="P751" s="26">
        <f t="shared" si="702"/>
        <v>0</v>
      </c>
      <c r="Q751" s="26">
        <f t="shared" si="703"/>
        <v>0</v>
      </c>
      <c r="R751" s="90"/>
      <c r="S751" s="90"/>
      <c r="T751" s="90"/>
      <c r="U751" s="90"/>
      <c r="V751" s="90"/>
      <c r="W751" s="90"/>
      <c r="X751" s="90"/>
      <c r="Y751" s="90"/>
    </row>
    <row r="752" spans="1:27" ht="15" customHeight="1" x14ac:dyDescent="0.25">
      <c r="A752" s="63" t="s">
        <v>364</v>
      </c>
      <c r="B752" s="63" t="s">
        <v>3</v>
      </c>
      <c r="C752" s="63" t="s">
        <v>13</v>
      </c>
      <c r="D752" s="63" t="s">
        <v>366</v>
      </c>
      <c r="E752" s="63" t="s">
        <v>72</v>
      </c>
      <c r="F752" s="64" t="s">
        <v>1</v>
      </c>
      <c r="G752" s="53" t="s">
        <v>1</v>
      </c>
      <c r="H752" s="65" t="s">
        <v>73</v>
      </c>
      <c r="I752" s="31">
        <f t="shared" ref="I752:K752" si="729">SUM(I753)</f>
        <v>6000</v>
      </c>
      <c r="J752" s="31">
        <f t="shared" si="729"/>
        <v>6000</v>
      </c>
      <c r="K752" s="31">
        <f t="shared" si="729"/>
        <v>4000</v>
      </c>
      <c r="L752" s="31">
        <f t="shared" si="701"/>
        <v>2000</v>
      </c>
      <c r="M752" s="31">
        <f t="shared" ref="M752" si="730">SUM(M753)</f>
        <v>2000</v>
      </c>
      <c r="N752" s="31">
        <f t="shared" ref="N752:O752" si="731">SUM(N753)</f>
        <v>0</v>
      </c>
      <c r="O752" s="31">
        <f t="shared" si="731"/>
        <v>0</v>
      </c>
      <c r="P752" s="31">
        <f t="shared" si="702"/>
        <v>6000</v>
      </c>
      <c r="Q752" s="31">
        <f t="shared" si="703"/>
        <v>100</v>
      </c>
      <c r="R752" s="94"/>
      <c r="S752" s="94"/>
      <c r="T752" s="94"/>
      <c r="U752" s="94"/>
      <c r="V752" s="94"/>
      <c r="W752" s="94"/>
      <c r="X752" s="94"/>
      <c r="Y752" s="94"/>
    </row>
    <row r="753" spans="1:25" ht="15" customHeight="1" x14ac:dyDescent="0.25">
      <c r="A753" s="64" t="s">
        <v>364</v>
      </c>
      <c r="B753" s="64" t="s">
        <v>3</v>
      </c>
      <c r="C753" s="64" t="s">
        <v>13</v>
      </c>
      <c r="D753" s="64" t="s">
        <v>366</v>
      </c>
      <c r="E753" s="20" t="s">
        <v>74</v>
      </c>
      <c r="F753" s="64" t="s">
        <v>456</v>
      </c>
      <c r="G753" s="53" t="s">
        <v>20</v>
      </c>
      <c r="H753" s="53" t="s">
        <v>457</v>
      </c>
      <c r="I753" s="26">
        <v>6000</v>
      </c>
      <c r="J753" s="26">
        <v>6000</v>
      </c>
      <c r="K753" s="26">
        <v>4000</v>
      </c>
      <c r="L753" s="26">
        <f t="shared" si="701"/>
        <v>2000</v>
      </c>
      <c r="M753" s="26">
        <v>2000</v>
      </c>
      <c r="N753" s="26">
        <v>0</v>
      </c>
      <c r="O753" s="26">
        <v>0</v>
      </c>
      <c r="P753" s="26">
        <f t="shared" si="702"/>
        <v>6000</v>
      </c>
      <c r="Q753" s="26">
        <f t="shared" si="703"/>
        <v>100</v>
      </c>
      <c r="R753" s="90"/>
      <c r="S753" s="90"/>
      <c r="T753" s="90"/>
      <c r="U753" s="90"/>
      <c r="V753" s="90"/>
      <c r="W753" s="90"/>
      <c r="X753" s="90"/>
      <c r="Y753" s="90"/>
    </row>
    <row r="754" spans="1:25" ht="22.5" customHeight="1" x14ac:dyDescent="0.25">
      <c r="A754" s="63" t="s">
        <v>1</v>
      </c>
      <c r="B754" s="63" t="s">
        <v>1</v>
      </c>
      <c r="C754" s="63" t="s">
        <v>1</v>
      </c>
      <c r="D754" s="65" t="s">
        <v>1</v>
      </c>
      <c r="E754" s="65" t="s">
        <v>1</v>
      </c>
      <c r="F754" s="65" t="s">
        <v>1</v>
      </c>
      <c r="G754" s="65" t="s">
        <v>1</v>
      </c>
      <c r="H754" s="66" t="s">
        <v>458</v>
      </c>
      <c r="I754" s="30">
        <f t="shared" ref="I754:K754" si="732">SUM(I755)</f>
        <v>1420000</v>
      </c>
      <c r="J754" s="30">
        <f t="shared" si="732"/>
        <v>20000</v>
      </c>
      <c r="K754" s="30">
        <f t="shared" si="732"/>
        <v>0</v>
      </c>
      <c r="L754" s="30">
        <f t="shared" si="701"/>
        <v>0</v>
      </c>
      <c r="M754" s="30">
        <f t="shared" ref="M754" si="733">SUM(M755)</f>
        <v>0</v>
      </c>
      <c r="N754" s="30">
        <f t="shared" ref="N754:O754" si="734">SUM(N755)</f>
        <v>0</v>
      </c>
      <c r="O754" s="30">
        <f t="shared" si="734"/>
        <v>0</v>
      </c>
      <c r="P754" s="30">
        <f t="shared" si="702"/>
        <v>0</v>
      </c>
      <c r="Q754" s="30">
        <f t="shared" si="703"/>
        <v>0</v>
      </c>
      <c r="R754" s="93"/>
      <c r="S754" s="93"/>
      <c r="T754" s="93"/>
      <c r="U754" s="93"/>
      <c r="V754" s="93"/>
      <c r="W754" s="93"/>
      <c r="X754" s="93"/>
      <c r="Y754" s="93"/>
    </row>
    <row r="755" spans="1:25" ht="15" customHeight="1" x14ac:dyDescent="0.25">
      <c r="A755" s="63" t="s">
        <v>364</v>
      </c>
      <c r="B755" s="63" t="s">
        <v>3</v>
      </c>
      <c r="C755" s="63" t="s">
        <v>13</v>
      </c>
      <c r="D755" s="63" t="s">
        <v>366</v>
      </c>
      <c r="E755" s="65" t="s">
        <v>459</v>
      </c>
      <c r="F755" s="65" t="s">
        <v>1</v>
      </c>
      <c r="G755" s="65" t="s">
        <v>1</v>
      </c>
      <c r="H755" s="65" t="s">
        <v>460</v>
      </c>
      <c r="I755" s="31">
        <f t="shared" ref="I755:K755" si="735">SUM(I756,I759)</f>
        <v>1420000</v>
      </c>
      <c r="J755" s="31">
        <f t="shared" si="735"/>
        <v>20000</v>
      </c>
      <c r="K755" s="31">
        <f t="shared" si="735"/>
        <v>0</v>
      </c>
      <c r="L755" s="31">
        <f t="shared" si="701"/>
        <v>0</v>
      </c>
      <c r="M755" s="31">
        <f t="shared" ref="M755" si="736">SUM(M756,M759)</f>
        <v>0</v>
      </c>
      <c r="N755" s="31">
        <f t="shared" ref="N755:O755" si="737">SUM(N756,N759)</f>
        <v>0</v>
      </c>
      <c r="O755" s="31">
        <f t="shared" si="737"/>
        <v>0</v>
      </c>
      <c r="P755" s="31">
        <f t="shared" si="702"/>
        <v>0</v>
      </c>
      <c r="Q755" s="31">
        <f t="shared" si="703"/>
        <v>0</v>
      </c>
      <c r="R755" s="94"/>
      <c r="S755" s="94"/>
      <c r="T755" s="94"/>
      <c r="U755" s="94"/>
      <c r="V755" s="94"/>
      <c r="W755" s="94"/>
      <c r="X755" s="94"/>
      <c r="Y755" s="94"/>
    </row>
    <row r="756" spans="1:25" ht="22.5" customHeight="1" x14ac:dyDescent="0.25">
      <c r="A756" s="63" t="s">
        <v>364</v>
      </c>
      <c r="B756" s="63" t="s">
        <v>3</v>
      </c>
      <c r="C756" s="63" t="s">
        <v>13</v>
      </c>
      <c r="D756" s="63" t="s">
        <v>366</v>
      </c>
      <c r="E756" s="63" t="s">
        <v>461</v>
      </c>
      <c r="F756" s="64" t="s">
        <v>1</v>
      </c>
      <c r="G756" s="53" t="s">
        <v>1</v>
      </c>
      <c r="H756" s="65" t="s">
        <v>462</v>
      </c>
      <c r="I756" s="31">
        <f t="shared" ref="I756:K756" si="738">SUM(I757:I758)</f>
        <v>1110000</v>
      </c>
      <c r="J756" s="31">
        <f t="shared" si="738"/>
        <v>10000</v>
      </c>
      <c r="K756" s="31">
        <f t="shared" si="738"/>
        <v>0</v>
      </c>
      <c r="L756" s="31">
        <f t="shared" si="701"/>
        <v>0</v>
      </c>
      <c r="M756" s="31">
        <f t="shared" ref="M756" si="739">SUM(M757:M758)</f>
        <v>0</v>
      </c>
      <c r="N756" s="31">
        <f t="shared" ref="N756:O756" si="740">SUM(N757:N758)</f>
        <v>0</v>
      </c>
      <c r="O756" s="31">
        <f t="shared" si="740"/>
        <v>0</v>
      </c>
      <c r="P756" s="31">
        <f t="shared" si="702"/>
        <v>0</v>
      </c>
      <c r="Q756" s="31">
        <f t="shared" si="703"/>
        <v>0</v>
      </c>
      <c r="R756" s="94"/>
      <c r="S756" s="94"/>
      <c r="T756" s="94"/>
      <c r="U756" s="94"/>
      <c r="V756" s="94"/>
      <c r="W756" s="94"/>
      <c r="X756" s="94"/>
      <c r="Y756" s="94"/>
    </row>
    <row r="757" spans="1:25" ht="15" customHeight="1" x14ac:dyDescent="0.25">
      <c r="A757" s="64" t="s">
        <v>364</v>
      </c>
      <c r="B757" s="64" t="s">
        <v>3</v>
      </c>
      <c r="C757" s="64" t="s">
        <v>13</v>
      </c>
      <c r="D757" s="64" t="s">
        <v>366</v>
      </c>
      <c r="E757" s="20" t="s">
        <v>463</v>
      </c>
      <c r="F757" s="64" t="s">
        <v>464</v>
      </c>
      <c r="G757" s="53" t="s">
        <v>444</v>
      </c>
      <c r="H757" s="53" t="s">
        <v>465</v>
      </c>
      <c r="I757" s="26">
        <v>10000</v>
      </c>
      <c r="J757" s="26">
        <v>10000</v>
      </c>
      <c r="K757" s="26">
        <v>0</v>
      </c>
      <c r="L757" s="26">
        <f t="shared" si="701"/>
        <v>0</v>
      </c>
      <c r="M757" s="26">
        <v>0</v>
      </c>
      <c r="N757" s="26">
        <v>0</v>
      </c>
      <c r="O757" s="26">
        <v>0</v>
      </c>
      <c r="P757" s="26">
        <f t="shared" si="702"/>
        <v>0</v>
      </c>
      <c r="Q757" s="26">
        <f t="shared" si="703"/>
        <v>0</v>
      </c>
      <c r="R757" s="90"/>
      <c r="S757" s="90"/>
      <c r="T757" s="90"/>
      <c r="U757" s="90"/>
      <c r="V757" s="90"/>
      <c r="W757" s="90"/>
      <c r="X757" s="90"/>
      <c r="Y757" s="90"/>
    </row>
    <row r="758" spans="1:25" s="14" customFormat="1" ht="15" customHeight="1" x14ac:dyDescent="0.25">
      <c r="A758" s="84" t="s">
        <v>364</v>
      </c>
      <c r="B758" s="84" t="s">
        <v>3</v>
      </c>
      <c r="C758" s="84" t="s">
        <v>13</v>
      </c>
      <c r="D758" s="84" t="s">
        <v>366</v>
      </c>
      <c r="E758" s="85" t="s">
        <v>463</v>
      </c>
      <c r="F758" s="84" t="s">
        <v>466</v>
      </c>
      <c r="G758" s="86" t="s">
        <v>444</v>
      </c>
      <c r="H758" s="86" t="s">
        <v>467</v>
      </c>
      <c r="I758" s="37">
        <v>1100000</v>
      </c>
      <c r="J758" s="37">
        <v>0</v>
      </c>
      <c r="K758" s="37">
        <v>0</v>
      </c>
      <c r="L758" s="37">
        <f t="shared" si="701"/>
        <v>0</v>
      </c>
      <c r="M758" s="37">
        <v>0</v>
      </c>
      <c r="N758" s="37">
        <v>0</v>
      </c>
      <c r="O758" s="37">
        <v>0</v>
      </c>
      <c r="P758" s="37">
        <f t="shared" si="702"/>
        <v>0</v>
      </c>
      <c r="Q758" s="37">
        <f t="shared" ref="Q758" si="741">IF(I758=0,"-",P758/I758*100)</f>
        <v>0</v>
      </c>
      <c r="R758" s="97"/>
      <c r="S758" s="97"/>
      <c r="T758" s="97"/>
      <c r="U758" s="97"/>
      <c r="V758" s="97"/>
      <c r="W758" s="97"/>
      <c r="X758" s="97"/>
      <c r="Y758" s="97"/>
    </row>
    <row r="759" spans="1:25" ht="15" customHeight="1" x14ac:dyDescent="0.25">
      <c r="A759" s="63" t="s">
        <v>364</v>
      </c>
      <c r="B759" s="63" t="s">
        <v>3</v>
      </c>
      <c r="C759" s="63" t="s">
        <v>13</v>
      </c>
      <c r="D759" s="63" t="s">
        <v>366</v>
      </c>
      <c r="E759" s="63" t="s">
        <v>468</v>
      </c>
      <c r="F759" s="64" t="s">
        <v>1</v>
      </c>
      <c r="G759" s="53" t="s">
        <v>1</v>
      </c>
      <c r="H759" s="65" t="s">
        <v>469</v>
      </c>
      <c r="I759" s="31">
        <f t="shared" ref="I759:K759" si="742">SUM(I760:I761)</f>
        <v>310000</v>
      </c>
      <c r="J759" s="31">
        <f t="shared" si="742"/>
        <v>10000</v>
      </c>
      <c r="K759" s="31">
        <f t="shared" si="742"/>
        <v>0</v>
      </c>
      <c r="L759" s="31">
        <f t="shared" si="701"/>
        <v>0</v>
      </c>
      <c r="M759" s="31">
        <f t="shared" ref="M759" si="743">SUM(M760:M761)</f>
        <v>0</v>
      </c>
      <c r="N759" s="31">
        <f t="shared" ref="N759:O759" si="744">SUM(N760:N761)</f>
        <v>0</v>
      </c>
      <c r="O759" s="31">
        <f t="shared" si="744"/>
        <v>0</v>
      </c>
      <c r="P759" s="31">
        <f t="shared" si="702"/>
        <v>0</v>
      </c>
      <c r="Q759" s="31">
        <f t="shared" si="703"/>
        <v>0</v>
      </c>
      <c r="R759" s="94"/>
      <c r="S759" s="94"/>
      <c r="T759" s="94"/>
      <c r="U759" s="94"/>
      <c r="V759" s="94"/>
      <c r="W759" s="94"/>
      <c r="X759" s="94"/>
      <c r="Y759" s="94"/>
    </row>
    <row r="760" spans="1:25" s="14" customFormat="1" ht="22.5" customHeight="1" x14ac:dyDescent="0.25">
      <c r="A760" s="84" t="s">
        <v>364</v>
      </c>
      <c r="B760" s="84" t="s">
        <v>3</v>
      </c>
      <c r="C760" s="84" t="s">
        <v>13</v>
      </c>
      <c r="D760" s="84" t="s">
        <v>366</v>
      </c>
      <c r="E760" s="85" t="s">
        <v>470</v>
      </c>
      <c r="F760" s="84" t="s">
        <v>471</v>
      </c>
      <c r="G760" s="86" t="s">
        <v>472</v>
      </c>
      <c r="H760" s="86" t="s">
        <v>473</v>
      </c>
      <c r="I760" s="37">
        <v>300000</v>
      </c>
      <c r="J760" s="37">
        <v>0</v>
      </c>
      <c r="K760" s="37">
        <v>0</v>
      </c>
      <c r="L760" s="37">
        <f t="shared" si="701"/>
        <v>0</v>
      </c>
      <c r="M760" s="37">
        <v>0</v>
      </c>
      <c r="N760" s="37">
        <v>0</v>
      </c>
      <c r="O760" s="37">
        <v>0</v>
      </c>
      <c r="P760" s="37">
        <f t="shared" si="702"/>
        <v>0</v>
      </c>
      <c r="Q760" s="37">
        <f t="shared" ref="Q760" si="745">IF(I760=0,"-",P760/I760*100)</f>
        <v>0</v>
      </c>
      <c r="R760" s="97"/>
      <c r="S760" s="97"/>
      <c r="T760" s="97"/>
      <c r="U760" s="97"/>
      <c r="V760" s="97"/>
      <c r="W760" s="97"/>
      <c r="X760" s="97"/>
      <c r="Y760" s="97"/>
    </row>
    <row r="761" spans="1:25" ht="22.5" customHeight="1" x14ac:dyDescent="0.25">
      <c r="A761" s="64" t="s">
        <v>364</v>
      </c>
      <c r="B761" s="64" t="s">
        <v>3</v>
      </c>
      <c r="C761" s="64" t="s">
        <v>13</v>
      </c>
      <c r="D761" s="64" t="s">
        <v>366</v>
      </c>
      <c r="E761" s="20" t="s">
        <v>470</v>
      </c>
      <c r="F761" s="64" t="s">
        <v>474</v>
      </c>
      <c r="G761" s="53" t="s">
        <v>472</v>
      </c>
      <c r="H761" s="53" t="s">
        <v>475</v>
      </c>
      <c r="I761" s="26">
        <v>10000</v>
      </c>
      <c r="J761" s="26">
        <v>10000</v>
      </c>
      <c r="K761" s="26">
        <v>0</v>
      </c>
      <c r="L761" s="26">
        <f t="shared" si="701"/>
        <v>0</v>
      </c>
      <c r="M761" s="26">
        <v>0</v>
      </c>
      <c r="N761" s="26">
        <v>0</v>
      </c>
      <c r="O761" s="26">
        <v>0</v>
      </c>
      <c r="P761" s="26">
        <f t="shared" si="702"/>
        <v>0</v>
      </c>
      <c r="Q761" s="26">
        <f t="shared" si="703"/>
        <v>0</v>
      </c>
      <c r="R761" s="90"/>
      <c r="S761" s="90"/>
      <c r="T761" s="90"/>
      <c r="U761" s="90"/>
      <c r="V761" s="90"/>
      <c r="W761" s="90"/>
      <c r="X761" s="90"/>
      <c r="Y761" s="90"/>
    </row>
    <row r="762" spans="1:25" ht="15" customHeight="1" x14ac:dyDescent="0.25">
      <c r="A762" s="53" t="s">
        <v>1</v>
      </c>
      <c r="B762" s="53" t="s">
        <v>1</v>
      </c>
      <c r="C762" s="53" t="s">
        <v>1</v>
      </c>
      <c r="D762" s="53" t="s">
        <v>1</v>
      </c>
      <c r="E762" s="53" t="s">
        <v>1</v>
      </c>
      <c r="F762" s="53" t="s">
        <v>1</v>
      </c>
      <c r="G762" s="53" t="s">
        <v>1</v>
      </c>
      <c r="H762" s="66" t="s">
        <v>476</v>
      </c>
      <c r="I762" s="30">
        <f t="shared" ref="I762:K762" si="746">SUM(I672,I696,I731,I749,I754)</f>
        <v>23337993</v>
      </c>
      <c r="J762" s="30">
        <f t="shared" si="746"/>
        <v>21346539</v>
      </c>
      <c r="K762" s="30">
        <f t="shared" si="746"/>
        <v>10967070</v>
      </c>
      <c r="L762" s="30">
        <f t="shared" si="701"/>
        <v>3834350</v>
      </c>
      <c r="M762" s="30">
        <f t="shared" ref="M762" si="747">SUM(M672,M696,M731,M749,M754)</f>
        <v>1160450</v>
      </c>
      <c r="N762" s="30">
        <f t="shared" ref="N762:O762" si="748">SUM(N672,N696,N731,N749,N754)</f>
        <v>1454450</v>
      </c>
      <c r="O762" s="30">
        <f t="shared" si="748"/>
        <v>1219450</v>
      </c>
      <c r="P762" s="30">
        <f t="shared" si="702"/>
        <v>14801420</v>
      </c>
      <c r="Q762" s="30">
        <f t="shared" si="703"/>
        <v>69.338734489933003</v>
      </c>
      <c r="R762" s="93"/>
      <c r="S762" s="93"/>
      <c r="T762" s="93"/>
      <c r="U762" s="93"/>
      <c r="V762" s="93"/>
      <c r="W762" s="93"/>
      <c r="X762" s="93"/>
      <c r="Y762" s="93"/>
    </row>
    <row r="763" spans="1:25" ht="15" customHeight="1" thickBot="1" x14ac:dyDescent="0.3">
      <c r="A763" s="53" t="s">
        <v>1</v>
      </c>
      <c r="B763" s="53" t="s">
        <v>1</v>
      </c>
      <c r="C763" s="53" t="s">
        <v>1</v>
      </c>
      <c r="D763" s="53" t="s">
        <v>1</v>
      </c>
      <c r="E763" s="53" t="s">
        <v>1</v>
      </c>
      <c r="F763" s="53" t="s">
        <v>1</v>
      </c>
      <c r="G763" s="53" t="s">
        <v>1</v>
      </c>
      <c r="H763" s="65" t="s">
        <v>76</v>
      </c>
      <c r="I763" s="31"/>
      <c r="J763" s="31"/>
      <c r="K763" s="31">
        <v>0</v>
      </c>
      <c r="L763" s="31"/>
      <c r="M763" s="31"/>
      <c r="N763" s="31"/>
      <c r="O763" s="31"/>
      <c r="P763" s="31"/>
      <c r="Q763" s="31"/>
      <c r="R763" s="94"/>
      <c r="S763" s="94"/>
      <c r="T763" s="94"/>
      <c r="U763" s="94"/>
      <c r="V763" s="94"/>
      <c r="W763" s="94"/>
      <c r="X763" s="94"/>
      <c r="Y763" s="94"/>
    </row>
    <row r="764" spans="1:25" ht="47.25" customHeight="1" thickBot="1" x14ac:dyDescent="0.3">
      <c r="A764" s="110" t="s">
        <v>1</v>
      </c>
      <c r="B764" s="110" t="s">
        <v>1</v>
      </c>
      <c r="C764" s="110" t="s">
        <v>1</v>
      </c>
      <c r="D764" s="110" t="s">
        <v>1</v>
      </c>
      <c r="E764" s="110" t="s">
        <v>1</v>
      </c>
      <c r="F764" s="110" t="s">
        <v>1</v>
      </c>
      <c r="G764" s="110" t="s">
        <v>1</v>
      </c>
      <c r="H764" s="28" t="s">
        <v>77</v>
      </c>
      <c r="I764" s="109" t="s">
        <v>3984</v>
      </c>
      <c r="J764" s="109" t="s">
        <v>11</v>
      </c>
      <c r="K764" s="109" t="s">
        <v>3989</v>
      </c>
      <c r="L764" s="109" t="s">
        <v>3985</v>
      </c>
      <c r="M764" s="109" t="s">
        <v>4027</v>
      </c>
      <c r="N764" s="109" t="s">
        <v>3988</v>
      </c>
      <c r="O764" s="109" t="s">
        <v>3986</v>
      </c>
      <c r="P764" s="109" t="s">
        <v>3987</v>
      </c>
      <c r="Q764" s="109" t="s">
        <v>3695</v>
      </c>
      <c r="R764" s="91"/>
      <c r="S764" s="91"/>
      <c r="T764" s="91"/>
      <c r="U764" s="91"/>
      <c r="V764" s="91"/>
      <c r="W764" s="91"/>
      <c r="X764" s="91"/>
      <c r="Y764" s="91"/>
    </row>
    <row r="765" spans="1:25" ht="15" customHeight="1" x14ac:dyDescent="0.25">
      <c r="A765" s="111"/>
      <c r="B765" s="111"/>
      <c r="C765" s="111"/>
      <c r="D765" s="111"/>
      <c r="E765" s="111"/>
      <c r="F765" s="111"/>
      <c r="G765" s="111"/>
      <c r="H765" s="67" t="s">
        <v>1</v>
      </c>
      <c r="I765" s="29">
        <v>1</v>
      </c>
      <c r="J765" s="29">
        <v>2</v>
      </c>
      <c r="K765" s="29">
        <v>3</v>
      </c>
      <c r="L765" s="29" t="s">
        <v>3478</v>
      </c>
      <c r="M765" s="29">
        <v>5</v>
      </c>
      <c r="N765" s="29">
        <v>6</v>
      </c>
      <c r="O765" s="29">
        <v>7</v>
      </c>
      <c r="P765" s="29" t="s">
        <v>3696</v>
      </c>
      <c r="Q765" s="29">
        <v>9</v>
      </c>
      <c r="R765" s="92"/>
      <c r="S765" s="92"/>
      <c r="T765" s="92"/>
      <c r="U765" s="92"/>
      <c r="V765" s="92"/>
      <c r="W765" s="92"/>
      <c r="X765" s="92"/>
      <c r="Y765" s="92"/>
    </row>
    <row r="766" spans="1:25" ht="15" customHeight="1" x14ac:dyDescent="0.25">
      <c r="A766" s="111"/>
      <c r="B766" s="111"/>
      <c r="C766" s="111"/>
      <c r="D766" s="111"/>
      <c r="E766" s="111"/>
      <c r="F766" s="111"/>
      <c r="G766" s="111"/>
      <c r="H766" s="68" t="s">
        <v>78</v>
      </c>
      <c r="I766" s="32">
        <f t="shared" ref="I766:K766" si="749">SUM(I674,I676,I677,I678,I679,I680,I682,I684,I685,I686,I687,I688,I689,I690,I691,I693,I694,I695,I714,I729,I730,I753)</f>
        <v>1533339</v>
      </c>
      <c r="J766" s="32">
        <f t="shared" si="749"/>
        <v>1533339</v>
      </c>
      <c r="K766" s="32">
        <f t="shared" si="749"/>
        <v>921070</v>
      </c>
      <c r="L766" s="32">
        <f t="shared" si="701"/>
        <v>357850</v>
      </c>
      <c r="M766" s="32">
        <f t="shared" ref="M766" si="750">SUM(M674,M676,M677,M678,M679,M680,M682,M684,M685,M686,M687,M688,M689,M690,M691,M693,M694,M695,M714,M729,M730,M753)</f>
        <v>68950</v>
      </c>
      <c r="N766" s="32">
        <f t="shared" ref="N766:O766" si="751">SUM(N674,N676,N677,N678,N679,N680,N682,N684,N685,N686,N687,N688,N689,N690,N691,N693,N694,N695,N714,N729,N730,N753)</f>
        <v>214450</v>
      </c>
      <c r="O766" s="32">
        <f t="shared" si="751"/>
        <v>74450</v>
      </c>
      <c r="P766" s="32">
        <f t="shared" si="702"/>
        <v>1278920</v>
      </c>
      <c r="Q766" s="32">
        <f t="shared" si="703"/>
        <v>83.407517841781882</v>
      </c>
      <c r="R766" s="90"/>
      <c r="S766" s="90"/>
      <c r="T766" s="90"/>
      <c r="U766" s="90"/>
      <c r="V766" s="90"/>
      <c r="W766" s="90"/>
      <c r="X766" s="90"/>
      <c r="Y766" s="90"/>
    </row>
    <row r="767" spans="1:25" ht="15" customHeight="1" x14ac:dyDescent="0.25">
      <c r="A767" s="111"/>
      <c r="B767" s="111"/>
      <c r="C767" s="111"/>
      <c r="D767" s="111"/>
      <c r="E767" s="111"/>
      <c r="F767" s="111"/>
      <c r="G767" s="111"/>
      <c r="H767" s="68" t="s">
        <v>477</v>
      </c>
      <c r="I767" s="32">
        <f t="shared" ref="I767:K767" si="752">SUM(I761,I760)</f>
        <v>310000</v>
      </c>
      <c r="J767" s="32">
        <f t="shared" si="752"/>
        <v>10000</v>
      </c>
      <c r="K767" s="32">
        <f t="shared" si="752"/>
        <v>0</v>
      </c>
      <c r="L767" s="32">
        <f t="shared" si="701"/>
        <v>0</v>
      </c>
      <c r="M767" s="32">
        <f t="shared" ref="M767" si="753">SUM(M761,M760)</f>
        <v>0</v>
      </c>
      <c r="N767" s="32">
        <f t="shared" ref="N767:O767" si="754">SUM(N761,N760)</f>
        <v>0</v>
      </c>
      <c r="O767" s="32">
        <f t="shared" si="754"/>
        <v>0</v>
      </c>
      <c r="P767" s="32">
        <f t="shared" si="702"/>
        <v>0</v>
      </c>
      <c r="Q767" s="32">
        <f t="shared" si="703"/>
        <v>0</v>
      </c>
      <c r="R767" s="90"/>
      <c r="S767" s="90"/>
      <c r="T767" s="90"/>
      <c r="U767" s="90"/>
      <c r="V767" s="90"/>
      <c r="W767" s="90"/>
      <c r="X767" s="90"/>
      <c r="Y767" s="90"/>
    </row>
    <row r="768" spans="1:25" ht="15" customHeight="1" x14ac:dyDescent="0.25">
      <c r="A768" s="111"/>
      <c r="B768" s="111"/>
      <c r="C768" s="111"/>
      <c r="D768" s="111"/>
      <c r="E768" s="111"/>
      <c r="F768" s="111"/>
      <c r="G768" s="111"/>
      <c r="H768" s="68" t="s">
        <v>478</v>
      </c>
      <c r="I768" s="32">
        <f t="shared" ref="I768:K768" si="755">SUM(I745)</f>
        <v>200000</v>
      </c>
      <c r="J768" s="32">
        <f t="shared" si="755"/>
        <v>200000</v>
      </c>
      <c r="K768" s="32">
        <f t="shared" si="755"/>
        <v>200000</v>
      </c>
      <c r="L768" s="32">
        <f t="shared" si="701"/>
        <v>0</v>
      </c>
      <c r="M768" s="32">
        <f t="shared" ref="M768" si="756">SUM(M745)</f>
        <v>0</v>
      </c>
      <c r="N768" s="32">
        <f t="shared" ref="N768:O768" si="757">SUM(N745)</f>
        <v>0</v>
      </c>
      <c r="O768" s="32">
        <f t="shared" si="757"/>
        <v>0</v>
      </c>
      <c r="P768" s="32">
        <f t="shared" si="702"/>
        <v>200000</v>
      </c>
      <c r="Q768" s="32">
        <f t="shared" si="703"/>
        <v>100</v>
      </c>
      <c r="R768" s="90"/>
      <c r="S768" s="90"/>
      <c r="T768" s="90"/>
      <c r="U768" s="90"/>
      <c r="V768" s="90"/>
      <c r="W768" s="90"/>
      <c r="X768" s="90"/>
      <c r="Y768" s="90"/>
    </row>
    <row r="769" spans="1:25" ht="15" customHeight="1" x14ac:dyDescent="0.25">
      <c r="A769" s="111"/>
      <c r="B769" s="111"/>
      <c r="C769" s="111"/>
      <c r="D769" s="111"/>
      <c r="E769" s="111"/>
      <c r="F769" s="111"/>
      <c r="G769" s="111"/>
      <c r="H769" s="68" t="s">
        <v>479</v>
      </c>
      <c r="I769" s="32">
        <f t="shared" ref="I769:K769" si="758">SUM(I758,I757,I751,I743,I742,I741,I740)</f>
        <v>5582643</v>
      </c>
      <c r="J769" s="32">
        <f t="shared" si="758"/>
        <v>3925000</v>
      </c>
      <c r="K769" s="32">
        <f t="shared" si="758"/>
        <v>240000</v>
      </c>
      <c r="L769" s="32">
        <f t="shared" si="701"/>
        <v>200000</v>
      </c>
      <c r="M769" s="32">
        <f t="shared" ref="M769" si="759">SUM(M758,M757,M751,M743,M742,M741,M740)</f>
        <v>0</v>
      </c>
      <c r="N769" s="32">
        <f t="shared" ref="N769:O769" si="760">SUM(N758,N757,N751,N743,N742,N741,N740)</f>
        <v>100000</v>
      </c>
      <c r="O769" s="32">
        <f t="shared" si="760"/>
        <v>100000</v>
      </c>
      <c r="P769" s="32">
        <f t="shared" si="702"/>
        <v>440000</v>
      </c>
      <c r="Q769" s="32">
        <f t="shared" si="703"/>
        <v>11.210191082802549</v>
      </c>
      <c r="R769" s="90"/>
      <c r="S769" s="90"/>
      <c r="T769" s="90"/>
      <c r="U769" s="90"/>
      <c r="V769" s="90"/>
      <c r="W769" s="90"/>
      <c r="X769" s="90"/>
      <c r="Y769" s="90"/>
    </row>
    <row r="770" spans="1:25" ht="15" customHeight="1" x14ac:dyDescent="0.25">
      <c r="A770" s="111"/>
      <c r="B770" s="111"/>
      <c r="C770" s="111"/>
      <c r="D770" s="111"/>
      <c r="E770" s="111"/>
      <c r="F770" s="111"/>
      <c r="G770" s="111"/>
      <c r="H770" s="68" t="s">
        <v>480</v>
      </c>
      <c r="I770" s="32">
        <f t="shared" ref="I770:K770" si="761">SUM(I722,I721,I720)</f>
        <v>1170000</v>
      </c>
      <c r="J770" s="32">
        <f t="shared" si="761"/>
        <v>1170000</v>
      </c>
      <c r="K770" s="32">
        <f t="shared" si="761"/>
        <v>830000</v>
      </c>
      <c r="L770" s="32">
        <f t="shared" si="701"/>
        <v>240000</v>
      </c>
      <c r="M770" s="32">
        <f t="shared" ref="M770" si="762">SUM(M722,M721,M720)</f>
        <v>70000</v>
      </c>
      <c r="N770" s="32">
        <f t="shared" ref="N770:O770" si="763">SUM(N722,N721,N720)</f>
        <v>80000</v>
      </c>
      <c r="O770" s="32">
        <f t="shared" si="763"/>
        <v>90000</v>
      </c>
      <c r="P770" s="32">
        <f t="shared" si="702"/>
        <v>1070000</v>
      </c>
      <c r="Q770" s="32">
        <f t="shared" si="703"/>
        <v>91.452991452991455</v>
      </c>
      <c r="R770" s="90"/>
      <c r="S770" s="90"/>
      <c r="T770" s="90"/>
      <c r="U770" s="90"/>
      <c r="V770" s="90"/>
      <c r="W770" s="90"/>
      <c r="X770" s="90"/>
      <c r="Y770" s="90"/>
    </row>
    <row r="771" spans="1:25" ht="15" customHeight="1" x14ac:dyDescent="0.25">
      <c r="A771" s="111"/>
      <c r="B771" s="111"/>
      <c r="C771" s="111"/>
      <c r="D771" s="111"/>
      <c r="E771" s="111"/>
      <c r="F771" s="111"/>
      <c r="G771" s="111"/>
      <c r="H771" s="68" t="s">
        <v>481</v>
      </c>
      <c r="I771" s="32">
        <f t="shared" ref="I771:K771" si="764">SUM(I706)</f>
        <v>1000000</v>
      </c>
      <c r="J771" s="32">
        <f t="shared" si="764"/>
        <v>1000000</v>
      </c>
      <c r="K771" s="32">
        <f t="shared" si="764"/>
        <v>650000</v>
      </c>
      <c r="L771" s="32">
        <f t="shared" si="701"/>
        <v>200000</v>
      </c>
      <c r="M771" s="32">
        <f t="shared" ref="M771" si="765">SUM(M706)</f>
        <v>0</v>
      </c>
      <c r="N771" s="32">
        <f t="shared" ref="N771:O771" si="766">SUM(N706)</f>
        <v>100000</v>
      </c>
      <c r="O771" s="32">
        <f t="shared" si="766"/>
        <v>100000</v>
      </c>
      <c r="P771" s="32">
        <f t="shared" si="702"/>
        <v>850000</v>
      </c>
      <c r="Q771" s="32">
        <f t="shared" si="703"/>
        <v>85</v>
      </c>
      <c r="R771" s="90"/>
      <c r="S771" s="90"/>
      <c r="T771" s="90"/>
      <c r="U771" s="90"/>
      <c r="V771" s="90"/>
      <c r="W771" s="90"/>
      <c r="X771" s="90"/>
      <c r="Y771" s="90"/>
    </row>
    <row r="772" spans="1:25" ht="15" customHeight="1" x14ac:dyDescent="0.25">
      <c r="A772" s="111"/>
      <c r="B772" s="111"/>
      <c r="C772" s="111"/>
      <c r="D772" s="111"/>
      <c r="E772" s="111"/>
      <c r="F772" s="111"/>
      <c r="G772" s="111"/>
      <c r="H772" s="68" t="s">
        <v>482</v>
      </c>
      <c r="I772" s="32">
        <f t="shared" ref="I772:K772" si="767">SUM(I711,I707)</f>
        <v>392000</v>
      </c>
      <c r="J772" s="32">
        <f t="shared" si="767"/>
        <v>392000</v>
      </c>
      <c r="K772" s="32">
        <f t="shared" si="767"/>
        <v>207000</v>
      </c>
      <c r="L772" s="32">
        <f t="shared" si="701"/>
        <v>90000</v>
      </c>
      <c r="M772" s="32">
        <f t="shared" ref="M772" si="768">SUM(M711,M707)</f>
        <v>30000</v>
      </c>
      <c r="N772" s="32">
        <f t="shared" ref="N772:O772" si="769">SUM(N711,N707)</f>
        <v>30000</v>
      </c>
      <c r="O772" s="32">
        <f t="shared" si="769"/>
        <v>30000</v>
      </c>
      <c r="P772" s="32">
        <f t="shared" si="702"/>
        <v>297000</v>
      </c>
      <c r="Q772" s="32">
        <f t="shared" si="703"/>
        <v>75.765306122448976</v>
      </c>
      <c r="R772" s="90"/>
      <c r="S772" s="90"/>
      <c r="T772" s="90"/>
      <c r="U772" s="90"/>
      <c r="V772" s="90"/>
      <c r="W772" s="90"/>
      <c r="X772" s="90"/>
      <c r="Y772" s="90"/>
    </row>
    <row r="773" spans="1:25" ht="15" customHeight="1" x14ac:dyDescent="0.25">
      <c r="A773" s="111"/>
      <c r="B773" s="111"/>
      <c r="C773" s="111"/>
      <c r="D773" s="111"/>
      <c r="E773" s="111"/>
      <c r="F773" s="111"/>
      <c r="G773" s="111"/>
      <c r="H773" s="68" t="s">
        <v>483</v>
      </c>
      <c r="I773" s="32">
        <f t="shared" ref="I773:K773" si="770">SUM(I710)</f>
        <v>30000</v>
      </c>
      <c r="J773" s="32">
        <f t="shared" si="770"/>
        <v>30000</v>
      </c>
      <c r="K773" s="32">
        <f t="shared" si="770"/>
        <v>12000</v>
      </c>
      <c r="L773" s="32">
        <f t="shared" si="701"/>
        <v>10500</v>
      </c>
      <c r="M773" s="32">
        <f t="shared" ref="M773" si="771">SUM(M710)</f>
        <v>4500</v>
      </c>
      <c r="N773" s="32">
        <f t="shared" ref="N773:O773" si="772">SUM(N710)</f>
        <v>3000</v>
      </c>
      <c r="O773" s="32">
        <f t="shared" si="772"/>
        <v>3000</v>
      </c>
      <c r="P773" s="32">
        <f t="shared" si="702"/>
        <v>22500</v>
      </c>
      <c r="Q773" s="32">
        <f t="shared" si="703"/>
        <v>75</v>
      </c>
      <c r="R773" s="90"/>
      <c r="S773" s="90"/>
      <c r="T773" s="90"/>
      <c r="U773" s="90"/>
      <c r="V773" s="90"/>
      <c r="W773" s="90"/>
      <c r="X773" s="90"/>
      <c r="Y773" s="90"/>
    </row>
    <row r="774" spans="1:25" ht="15" customHeight="1" x14ac:dyDescent="0.25">
      <c r="A774" s="111"/>
      <c r="B774" s="111"/>
      <c r="C774" s="111"/>
      <c r="D774" s="111"/>
      <c r="E774" s="111"/>
      <c r="F774" s="111"/>
      <c r="G774" s="111"/>
      <c r="H774" s="68" t="s">
        <v>157</v>
      </c>
      <c r="I774" s="32">
        <f t="shared" ref="I774:K774" si="773">SUM(I737,I736,I735,I734,I723,I738)</f>
        <v>383100</v>
      </c>
      <c r="J774" s="32">
        <f t="shared" si="773"/>
        <v>383100</v>
      </c>
      <c r="K774" s="32">
        <f t="shared" si="773"/>
        <v>115000</v>
      </c>
      <c r="L774" s="32">
        <f t="shared" si="701"/>
        <v>145000</v>
      </c>
      <c r="M774" s="32">
        <f t="shared" ref="M774" si="774">SUM(M737,M736,M735,M734,M723,M738)</f>
        <v>115000</v>
      </c>
      <c r="N774" s="32">
        <f t="shared" ref="N774:O774" si="775">SUM(N737,N736,N735,N734,N723,N738)</f>
        <v>15000</v>
      </c>
      <c r="O774" s="32">
        <f t="shared" si="775"/>
        <v>15000</v>
      </c>
      <c r="P774" s="32">
        <f t="shared" si="702"/>
        <v>260000</v>
      </c>
      <c r="Q774" s="32">
        <f t="shared" si="703"/>
        <v>67.867397546332555</v>
      </c>
      <c r="R774" s="90"/>
      <c r="S774" s="90"/>
      <c r="T774" s="90"/>
      <c r="U774" s="90"/>
      <c r="V774" s="90"/>
      <c r="W774" s="90"/>
      <c r="X774" s="90"/>
      <c r="Y774" s="90"/>
    </row>
    <row r="775" spans="1:25" ht="15" customHeight="1" x14ac:dyDescent="0.25">
      <c r="A775" s="111"/>
      <c r="B775" s="111"/>
      <c r="C775" s="111"/>
      <c r="D775" s="111"/>
      <c r="E775" s="111"/>
      <c r="F775" s="111"/>
      <c r="G775" s="111"/>
      <c r="H775" s="68" t="s">
        <v>286</v>
      </c>
      <c r="I775" s="32">
        <f t="shared" ref="I775:K775" si="776">SUM(I724)</f>
        <v>130000</v>
      </c>
      <c r="J775" s="32">
        <f t="shared" si="776"/>
        <v>130000</v>
      </c>
      <c r="K775" s="32">
        <f t="shared" si="776"/>
        <v>130000</v>
      </c>
      <c r="L775" s="32">
        <f t="shared" si="701"/>
        <v>0</v>
      </c>
      <c r="M775" s="32">
        <f t="shared" ref="M775" si="777">SUM(M724)</f>
        <v>0</v>
      </c>
      <c r="N775" s="32">
        <f t="shared" ref="N775:O775" si="778">SUM(N724)</f>
        <v>0</v>
      </c>
      <c r="O775" s="32">
        <f t="shared" si="778"/>
        <v>0</v>
      </c>
      <c r="P775" s="32">
        <f t="shared" si="702"/>
        <v>130000</v>
      </c>
      <c r="Q775" s="32">
        <f t="shared" si="703"/>
        <v>100</v>
      </c>
      <c r="R775" s="90"/>
      <c r="S775" s="90"/>
      <c r="T775" s="90"/>
      <c r="U775" s="90"/>
      <c r="V775" s="90"/>
      <c r="W775" s="90"/>
      <c r="X775" s="90"/>
      <c r="Y775" s="90"/>
    </row>
    <row r="776" spans="1:25" ht="15" customHeight="1" x14ac:dyDescent="0.25">
      <c r="A776" s="111"/>
      <c r="B776" s="111"/>
      <c r="C776" s="111"/>
      <c r="D776" s="111"/>
      <c r="E776" s="111"/>
      <c r="F776" s="111"/>
      <c r="G776" s="111"/>
      <c r="H776" s="68" t="s">
        <v>484</v>
      </c>
      <c r="I776" s="32">
        <f t="shared" ref="I776:K776" si="779">SUM(I704)</f>
        <v>1737000</v>
      </c>
      <c r="J776" s="32">
        <f t="shared" si="779"/>
        <v>1737000</v>
      </c>
      <c r="K776" s="32">
        <f t="shared" si="779"/>
        <v>1158000</v>
      </c>
      <c r="L776" s="32">
        <f t="shared" si="701"/>
        <v>0</v>
      </c>
      <c r="M776" s="32">
        <f t="shared" ref="M776:M777" si="780">SUM(M704)</f>
        <v>0</v>
      </c>
      <c r="N776" s="32">
        <f t="shared" ref="N776:O777" si="781">SUM(N704)</f>
        <v>0</v>
      </c>
      <c r="O776" s="32">
        <f t="shared" si="781"/>
        <v>0</v>
      </c>
      <c r="P776" s="32">
        <f t="shared" si="702"/>
        <v>1158000</v>
      </c>
      <c r="Q776" s="32">
        <f t="shared" si="703"/>
        <v>66.666666666666657</v>
      </c>
      <c r="R776" s="90"/>
      <c r="S776" s="90"/>
      <c r="T776" s="90"/>
      <c r="U776" s="90"/>
      <c r="V776" s="90"/>
      <c r="W776" s="90"/>
      <c r="X776" s="90"/>
      <c r="Y776" s="90"/>
    </row>
    <row r="777" spans="1:25" ht="15" customHeight="1" x14ac:dyDescent="0.25">
      <c r="A777" s="111"/>
      <c r="B777" s="111"/>
      <c r="C777" s="111"/>
      <c r="D777" s="111"/>
      <c r="E777" s="111"/>
      <c r="F777" s="111"/>
      <c r="G777" s="111"/>
      <c r="H777" s="68" t="s">
        <v>485</v>
      </c>
      <c r="I777" s="32">
        <f t="shared" ref="I777:K777" si="782">SUM(I705)</f>
        <v>95000</v>
      </c>
      <c r="J777" s="32">
        <f t="shared" si="782"/>
        <v>95000</v>
      </c>
      <c r="K777" s="32">
        <f t="shared" si="782"/>
        <v>60000</v>
      </c>
      <c r="L777" s="32">
        <f t="shared" si="701"/>
        <v>30000</v>
      </c>
      <c r="M777" s="32">
        <f t="shared" si="780"/>
        <v>10000</v>
      </c>
      <c r="N777" s="32">
        <f t="shared" si="781"/>
        <v>10000</v>
      </c>
      <c r="O777" s="32">
        <f t="shared" si="781"/>
        <v>10000</v>
      </c>
      <c r="P777" s="32">
        <f t="shared" si="702"/>
        <v>90000</v>
      </c>
      <c r="Q777" s="32">
        <f t="shared" si="703"/>
        <v>94.73684210526315</v>
      </c>
      <c r="R777" s="90"/>
      <c r="S777" s="90"/>
      <c r="T777" s="90"/>
      <c r="U777" s="90"/>
      <c r="V777" s="90"/>
      <c r="W777" s="90"/>
      <c r="X777" s="90"/>
      <c r="Y777" s="90"/>
    </row>
    <row r="778" spans="1:25" ht="15" customHeight="1" x14ac:dyDescent="0.25">
      <c r="A778" s="111"/>
      <c r="B778" s="111"/>
      <c r="C778" s="111"/>
      <c r="D778" s="111"/>
      <c r="E778" s="111"/>
      <c r="F778" s="111"/>
      <c r="G778" s="111"/>
      <c r="H778" s="68" t="s">
        <v>486</v>
      </c>
      <c r="I778" s="32">
        <f t="shared" ref="I778:K778" si="783">SUM(I719)</f>
        <v>630000</v>
      </c>
      <c r="J778" s="32">
        <f t="shared" si="783"/>
        <v>630000</v>
      </c>
      <c r="K778" s="32">
        <f t="shared" si="783"/>
        <v>315000</v>
      </c>
      <c r="L778" s="32">
        <f t="shared" si="701"/>
        <v>157500</v>
      </c>
      <c r="M778" s="32">
        <f t="shared" ref="M778" si="784">SUM(M719)</f>
        <v>52500</v>
      </c>
      <c r="N778" s="32">
        <f t="shared" ref="N778:O778" si="785">SUM(N719)</f>
        <v>52500</v>
      </c>
      <c r="O778" s="32">
        <f t="shared" si="785"/>
        <v>52500</v>
      </c>
      <c r="P778" s="32">
        <f t="shared" si="702"/>
        <v>472500</v>
      </c>
      <c r="Q778" s="32">
        <f t="shared" si="703"/>
        <v>75</v>
      </c>
      <c r="R778" s="90"/>
      <c r="S778" s="90"/>
      <c r="T778" s="90"/>
      <c r="U778" s="90"/>
      <c r="V778" s="90"/>
      <c r="W778" s="90"/>
      <c r="X778" s="90"/>
      <c r="Y778" s="90"/>
    </row>
    <row r="779" spans="1:25" ht="15" customHeight="1" x14ac:dyDescent="0.25">
      <c r="A779" s="111"/>
      <c r="B779" s="111"/>
      <c r="C779" s="111"/>
      <c r="D779" s="111"/>
      <c r="E779" s="111"/>
      <c r="F779" s="111"/>
      <c r="G779" s="111"/>
      <c r="H779" s="68" t="s">
        <v>487</v>
      </c>
      <c r="I779" s="32">
        <f t="shared" ref="I779:K779" si="786">SUM(I700)</f>
        <v>31000</v>
      </c>
      <c r="J779" s="32">
        <f t="shared" si="786"/>
        <v>31000</v>
      </c>
      <c r="K779" s="32">
        <f t="shared" si="786"/>
        <v>15000</v>
      </c>
      <c r="L779" s="32">
        <f t="shared" si="701"/>
        <v>7500</v>
      </c>
      <c r="M779" s="32">
        <f t="shared" ref="M779" si="787">SUM(M700)</f>
        <v>2500</v>
      </c>
      <c r="N779" s="32">
        <f t="shared" ref="N779:O779" si="788">SUM(N700)</f>
        <v>2500</v>
      </c>
      <c r="O779" s="32">
        <f t="shared" si="788"/>
        <v>2500</v>
      </c>
      <c r="P779" s="32">
        <f t="shared" si="702"/>
        <v>22500</v>
      </c>
      <c r="Q779" s="32">
        <f t="shared" si="703"/>
        <v>72.58064516129032</v>
      </c>
      <c r="R779" s="90"/>
      <c r="S779" s="90"/>
      <c r="T779" s="90"/>
      <c r="U779" s="90"/>
      <c r="V779" s="90"/>
      <c r="W779" s="90"/>
      <c r="X779" s="90"/>
      <c r="Y779" s="90"/>
    </row>
    <row r="780" spans="1:25" ht="15" customHeight="1" x14ac:dyDescent="0.25">
      <c r="A780" s="111"/>
      <c r="B780" s="111"/>
      <c r="C780" s="111"/>
      <c r="D780" s="111"/>
      <c r="E780" s="111"/>
      <c r="F780" s="111"/>
      <c r="G780" s="111"/>
      <c r="H780" s="68" t="s">
        <v>488</v>
      </c>
      <c r="I780" s="32">
        <f t="shared" ref="I780:K780" si="789">SUM(I703)</f>
        <v>2915000</v>
      </c>
      <c r="J780" s="32">
        <f t="shared" si="789"/>
        <v>2915000</v>
      </c>
      <c r="K780" s="32">
        <f t="shared" si="789"/>
        <v>2050000</v>
      </c>
      <c r="L780" s="32">
        <f t="shared" si="701"/>
        <v>600000</v>
      </c>
      <c r="M780" s="32">
        <f t="shared" ref="M780" si="790">SUM(M703)</f>
        <v>200000</v>
      </c>
      <c r="N780" s="32">
        <f t="shared" ref="N780:O780" si="791">SUM(N703)</f>
        <v>200000</v>
      </c>
      <c r="O780" s="32">
        <f t="shared" si="791"/>
        <v>200000</v>
      </c>
      <c r="P780" s="32">
        <f t="shared" si="702"/>
        <v>2650000</v>
      </c>
      <c r="Q780" s="32">
        <f t="shared" si="703"/>
        <v>90.909090909090907</v>
      </c>
      <c r="R780" s="90"/>
      <c r="S780" s="90"/>
      <c r="T780" s="90"/>
      <c r="U780" s="90"/>
      <c r="V780" s="90"/>
      <c r="W780" s="90"/>
      <c r="X780" s="90"/>
      <c r="Y780" s="90"/>
    </row>
    <row r="781" spans="1:25" ht="15" customHeight="1" x14ac:dyDescent="0.25">
      <c r="A781" s="111"/>
      <c r="B781" s="111"/>
      <c r="C781" s="111"/>
      <c r="D781" s="111"/>
      <c r="E781" s="111"/>
      <c r="F781" s="111"/>
      <c r="G781" s="111"/>
      <c r="H781" s="68" t="s">
        <v>489</v>
      </c>
      <c r="I781" s="32">
        <f t="shared" ref="I781:K781" si="792">SUM(I712)</f>
        <v>1645000</v>
      </c>
      <c r="J781" s="32">
        <f t="shared" si="792"/>
        <v>1645000</v>
      </c>
      <c r="K781" s="32">
        <f t="shared" si="792"/>
        <v>840000</v>
      </c>
      <c r="L781" s="32">
        <f t="shared" si="701"/>
        <v>420000</v>
      </c>
      <c r="M781" s="32">
        <f t="shared" ref="M781" si="793">SUM(M712)</f>
        <v>140000</v>
      </c>
      <c r="N781" s="32">
        <f t="shared" ref="N781:O781" si="794">SUM(N712)</f>
        <v>140000</v>
      </c>
      <c r="O781" s="32">
        <f t="shared" si="794"/>
        <v>140000</v>
      </c>
      <c r="P781" s="32">
        <f t="shared" si="702"/>
        <v>1260000</v>
      </c>
      <c r="Q781" s="32">
        <f t="shared" si="703"/>
        <v>76.59574468085107</v>
      </c>
      <c r="R781" s="90"/>
      <c r="S781" s="90"/>
      <c r="T781" s="90"/>
      <c r="U781" s="90"/>
      <c r="V781" s="90"/>
      <c r="W781" s="90"/>
      <c r="X781" s="90"/>
      <c r="Y781" s="90"/>
    </row>
    <row r="782" spans="1:25" ht="15" customHeight="1" x14ac:dyDescent="0.25">
      <c r="A782" s="111"/>
      <c r="B782" s="111"/>
      <c r="C782" s="111"/>
      <c r="D782" s="111"/>
      <c r="E782" s="111"/>
      <c r="F782" s="111"/>
      <c r="G782" s="111"/>
      <c r="H782" s="68" t="s">
        <v>127</v>
      </c>
      <c r="I782" s="32">
        <f t="shared" ref="I782:K782" si="795">SUM(I726,I725,I709,I708,I702,I727)</f>
        <v>4065000</v>
      </c>
      <c r="J782" s="32">
        <f t="shared" si="795"/>
        <v>4065000</v>
      </c>
      <c r="K782" s="32">
        <f t="shared" si="795"/>
        <v>2342000</v>
      </c>
      <c r="L782" s="32">
        <f t="shared" si="701"/>
        <v>1085000</v>
      </c>
      <c r="M782" s="32">
        <f t="shared" ref="M782" si="796">SUM(M726,M725,M709,M708,M702,M727)</f>
        <v>370000</v>
      </c>
      <c r="N782" s="32">
        <f t="shared" ref="N782:O782" si="797">SUM(N726,N725,N709,N708,N702,N727)</f>
        <v>410000</v>
      </c>
      <c r="O782" s="32">
        <f t="shared" si="797"/>
        <v>305000</v>
      </c>
      <c r="P782" s="32">
        <f t="shared" si="702"/>
        <v>3427000</v>
      </c>
      <c r="Q782" s="32">
        <f t="shared" si="703"/>
        <v>84.305043050430513</v>
      </c>
      <c r="R782" s="90"/>
      <c r="S782" s="90"/>
      <c r="T782" s="90"/>
      <c r="U782" s="90"/>
      <c r="V782" s="90"/>
      <c r="W782" s="90"/>
      <c r="X782" s="90"/>
      <c r="Y782" s="90"/>
    </row>
    <row r="783" spans="1:25" ht="15" customHeight="1" x14ac:dyDescent="0.25">
      <c r="A783" s="111"/>
      <c r="B783" s="111"/>
      <c r="C783" s="111"/>
      <c r="D783" s="111"/>
      <c r="E783" s="111"/>
      <c r="F783" s="111"/>
      <c r="G783" s="111"/>
      <c r="H783" s="68" t="s">
        <v>490</v>
      </c>
      <c r="I783" s="32">
        <f t="shared" ref="I783:K783" si="798">SUM(I713,I701,I698)</f>
        <v>1488911</v>
      </c>
      <c r="J783" s="32">
        <f t="shared" si="798"/>
        <v>1455100</v>
      </c>
      <c r="K783" s="32">
        <f t="shared" si="798"/>
        <v>882000</v>
      </c>
      <c r="L783" s="32">
        <f t="shared" si="701"/>
        <v>291000</v>
      </c>
      <c r="M783" s="32">
        <f t="shared" ref="M783" si="799">SUM(M713,M701,M698)</f>
        <v>97000</v>
      </c>
      <c r="N783" s="32">
        <f t="shared" ref="N783:O783" si="800">SUM(N713,N701,N698)</f>
        <v>97000</v>
      </c>
      <c r="O783" s="32">
        <f t="shared" si="800"/>
        <v>97000</v>
      </c>
      <c r="P783" s="32">
        <f t="shared" si="702"/>
        <v>1173000</v>
      </c>
      <c r="Q783" s="32">
        <f t="shared" si="703"/>
        <v>80.613016287540376</v>
      </c>
      <c r="R783" s="90"/>
      <c r="S783" s="90"/>
      <c r="T783" s="90"/>
      <c r="U783" s="90"/>
      <c r="V783" s="90"/>
      <c r="W783" s="90"/>
      <c r="X783" s="90"/>
      <c r="Y783" s="90"/>
    </row>
    <row r="784" spans="1:25" ht="15" customHeight="1" x14ac:dyDescent="0.25">
      <c r="A784" s="112"/>
      <c r="B784" s="112"/>
      <c r="C784" s="112"/>
      <c r="D784" s="112"/>
      <c r="E784" s="112"/>
      <c r="F784" s="112"/>
      <c r="G784" s="112"/>
      <c r="H784" s="69" t="s">
        <v>79</v>
      </c>
      <c r="I784" s="32">
        <f t="shared" ref="I784:K784" si="801">SUM(I766:I783)</f>
        <v>23337993</v>
      </c>
      <c r="J784" s="32">
        <f t="shared" si="801"/>
        <v>21346539</v>
      </c>
      <c r="K784" s="32">
        <f t="shared" si="801"/>
        <v>10967070</v>
      </c>
      <c r="L784" s="32">
        <f t="shared" ref="L784:L847" si="802">SUM(M784:O784)</f>
        <v>3834350</v>
      </c>
      <c r="M784" s="32">
        <f t="shared" ref="M784" si="803">SUM(M766:M783)</f>
        <v>1160450</v>
      </c>
      <c r="N784" s="32">
        <f t="shared" ref="N784:O784" si="804">SUM(N766:N783)</f>
        <v>1454450</v>
      </c>
      <c r="O784" s="32">
        <f t="shared" si="804"/>
        <v>1219450</v>
      </c>
      <c r="P784" s="32">
        <f t="shared" ref="P784:P847" si="805">K784+L784</f>
        <v>14801420</v>
      </c>
      <c r="Q784" s="32">
        <f t="shared" ref="Q784:Q847" si="806">IF(J784=0,"-",P784/J784*100)</f>
        <v>69.338734489933003</v>
      </c>
      <c r="R784" s="90"/>
      <c r="S784" s="90"/>
      <c r="T784" s="90"/>
      <c r="U784" s="90"/>
      <c r="V784" s="90"/>
      <c r="W784" s="90"/>
      <c r="X784" s="90"/>
      <c r="Y784" s="90"/>
    </row>
    <row r="785" spans="1:25" ht="15" customHeight="1" x14ac:dyDescent="0.25">
      <c r="A785" s="53" t="s">
        <v>1</v>
      </c>
      <c r="B785" s="53" t="s">
        <v>1</v>
      </c>
      <c r="C785" s="53" t="s">
        <v>1</v>
      </c>
      <c r="D785" s="53" t="s">
        <v>1</v>
      </c>
      <c r="E785" s="53" t="s">
        <v>1</v>
      </c>
      <c r="F785" s="53" t="s">
        <v>1</v>
      </c>
      <c r="G785" s="53" t="s">
        <v>1</v>
      </c>
      <c r="H785" s="21" t="s">
        <v>1</v>
      </c>
      <c r="I785" s="33"/>
      <c r="J785" s="33"/>
      <c r="K785" s="33">
        <v>0</v>
      </c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</row>
    <row r="786" spans="1:25" ht="15" customHeight="1" x14ac:dyDescent="0.25">
      <c r="A786" s="53" t="s">
        <v>1</v>
      </c>
      <c r="B786" s="53" t="s">
        <v>1</v>
      </c>
      <c r="C786" s="53" t="s">
        <v>1</v>
      </c>
      <c r="D786" s="53" t="s">
        <v>1</v>
      </c>
      <c r="E786" s="53" t="s">
        <v>1</v>
      </c>
      <c r="F786" s="53" t="s">
        <v>1</v>
      </c>
      <c r="G786" s="53" t="s">
        <v>1</v>
      </c>
      <c r="H786" s="66" t="s">
        <v>491</v>
      </c>
      <c r="I786" s="30">
        <f t="shared" ref="I786:K786" si="807">SUM(I762)</f>
        <v>23337993</v>
      </c>
      <c r="J786" s="30">
        <f t="shared" si="807"/>
        <v>21346539</v>
      </c>
      <c r="K786" s="30">
        <f t="shared" si="807"/>
        <v>10967070</v>
      </c>
      <c r="L786" s="30">
        <f t="shared" si="802"/>
        <v>3834350</v>
      </c>
      <c r="M786" s="30">
        <f t="shared" ref="M786" si="808">SUM(M762)</f>
        <v>1160450</v>
      </c>
      <c r="N786" s="30">
        <f t="shared" ref="N786:O786" si="809">SUM(N762)</f>
        <v>1454450</v>
      </c>
      <c r="O786" s="30">
        <f t="shared" si="809"/>
        <v>1219450</v>
      </c>
      <c r="P786" s="30">
        <f t="shared" si="805"/>
        <v>14801420</v>
      </c>
      <c r="Q786" s="30">
        <f t="shared" si="806"/>
        <v>69.338734489933003</v>
      </c>
      <c r="R786" s="93"/>
      <c r="S786" s="93"/>
      <c r="T786" s="93"/>
      <c r="U786" s="93"/>
      <c r="V786" s="93"/>
      <c r="W786" s="93"/>
      <c r="X786" s="93"/>
      <c r="Y786" s="93"/>
    </row>
    <row r="787" spans="1:25" ht="15" customHeight="1" x14ac:dyDescent="0.25">
      <c r="A787" s="53" t="s">
        <v>1</v>
      </c>
      <c r="B787" s="53" t="s">
        <v>1</v>
      </c>
      <c r="C787" s="53" t="s">
        <v>1</v>
      </c>
      <c r="D787" s="53" t="s">
        <v>1</v>
      </c>
      <c r="E787" s="53" t="s">
        <v>1</v>
      </c>
      <c r="F787" s="53" t="s">
        <v>1</v>
      </c>
      <c r="G787" s="53" t="s">
        <v>1</v>
      </c>
      <c r="H787" s="65" t="s">
        <v>76</v>
      </c>
      <c r="I787" s="31"/>
      <c r="J787" s="31"/>
      <c r="K787" s="31">
        <v>0</v>
      </c>
      <c r="L787" s="31"/>
      <c r="M787" s="31"/>
      <c r="N787" s="31"/>
      <c r="O787" s="31"/>
      <c r="P787" s="31"/>
      <c r="Q787" s="31"/>
      <c r="R787" s="94"/>
      <c r="S787" s="94"/>
      <c r="T787" s="94"/>
      <c r="U787" s="94"/>
      <c r="V787" s="94"/>
      <c r="W787" s="94"/>
      <c r="X787" s="94"/>
      <c r="Y787" s="94"/>
    </row>
    <row r="788" spans="1:25" ht="15" customHeight="1" thickBot="1" x14ac:dyDescent="0.3">
      <c r="A788" s="63" t="s">
        <v>364</v>
      </c>
      <c r="B788" s="63" t="s">
        <v>81</v>
      </c>
      <c r="C788" s="64" t="s">
        <v>1</v>
      </c>
      <c r="D788" s="64" t="s">
        <v>1</v>
      </c>
      <c r="E788" s="65" t="s">
        <v>1</v>
      </c>
      <c r="F788" s="65" t="s">
        <v>1</v>
      </c>
      <c r="G788" s="65" t="s">
        <v>1</v>
      </c>
      <c r="H788" s="65" t="s">
        <v>1</v>
      </c>
      <c r="I788" s="26"/>
      <c r="J788" s="26"/>
      <c r="K788" s="26">
        <v>0</v>
      </c>
      <c r="L788" s="26"/>
      <c r="M788" s="26"/>
      <c r="N788" s="26"/>
      <c r="O788" s="26"/>
      <c r="P788" s="26"/>
      <c r="Q788" s="26"/>
      <c r="R788" s="90"/>
      <c r="S788" s="90"/>
      <c r="T788" s="90"/>
      <c r="U788" s="90"/>
      <c r="V788" s="90"/>
      <c r="W788" s="90"/>
      <c r="X788" s="90"/>
      <c r="Y788" s="90"/>
    </row>
    <row r="789" spans="1:25" ht="45.75" customHeight="1" thickBot="1" x14ac:dyDescent="0.3">
      <c r="A789" s="28" t="s">
        <v>4</v>
      </c>
      <c r="B789" s="28" t="s">
        <v>5</v>
      </c>
      <c r="C789" s="28" t="s">
        <v>6</v>
      </c>
      <c r="D789" s="57" t="s">
        <v>1</v>
      </c>
      <c r="E789" s="28" t="s">
        <v>7</v>
      </c>
      <c r="F789" s="28" t="s">
        <v>8</v>
      </c>
      <c r="G789" s="28" t="s">
        <v>9</v>
      </c>
      <c r="H789" s="28" t="s">
        <v>10</v>
      </c>
      <c r="I789" s="109" t="s">
        <v>3984</v>
      </c>
      <c r="J789" s="109" t="s">
        <v>11</v>
      </c>
      <c r="K789" s="109" t="s">
        <v>3989</v>
      </c>
      <c r="L789" s="109" t="s">
        <v>3985</v>
      </c>
      <c r="M789" s="109" t="s">
        <v>4027</v>
      </c>
      <c r="N789" s="109" t="s">
        <v>3988</v>
      </c>
      <c r="O789" s="109" t="s">
        <v>3986</v>
      </c>
      <c r="P789" s="109" t="s">
        <v>3987</v>
      </c>
      <c r="Q789" s="109" t="s">
        <v>3695</v>
      </c>
      <c r="R789" s="91"/>
      <c r="S789" s="91"/>
      <c r="T789" s="91"/>
      <c r="U789" s="91"/>
      <c r="V789" s="91"/>
      <c r="W789" s="91"/>
      <c r="X789" s="91"/>
      <c r="Y789" s="91"/>
    </row>
    <row r="790" spans="1:25" ht="15" customHeight="1" x14ac:dyDescent="0.25">
      <c r="A790" s="58" t="s">
        <v>1</v>
      </c>
      <c r="B790" s="58" t="s">
        <v>1</v>
      </c>
      <c r="C790" s="58" t="s">
        <v>1</v>
      </c>
      <c r="D790" s="59" t="s">
        <v>1</v>
      </c>
      <c r="E790" s="59" t="s">
        <v>1</v>
      </c>
      <c r="F790" s="60" t="s">
        <v>1</v>
      </c>
      <c r="G790" s="61" t="s">
        <v>1</v>
      </c>
      <c r="H790" s="62" t="s">
        <v>1</v>
      </c>
      <c r="I790" s="29">
        <v>1</v>
      </c>
      <c r="J790" s="29">
        <v>2</v>
      </c>
      <c r="K790" s="29">
        <v>3</v>
      </c>
      <c r="L790" s="29" t="s">
        <v>3478</v>
      </c>
      <c r="M790" s="29">
        <v>5</v>
      </c>
      <c r="N790" s="29">
        <v>6</v>
      </c>
      <c r="O790" s="29">
        <v>7</v>
      </c>
      <c r="P790" s="29" t="s">
        <v>3696</v>
      </c>
      <c r="Q790" s="29">
        <v>9</v>
      </c>
      <c r="R790" s="92"/>
      <c r="S790" s="92"/>
      <c r="T790" s="92"/>
      <c r="U790" s="92"/>
      <c r="V790" s="92"/>
      <c r="W790" s="92"/>
      <c r="X790" s="92"/>
      <c r="Y790" s="92"/>
    </row>
    <row r="791" spans="1:25" ht="33.75" customHeight="1" x14ac:dyDescent="0.25">
      <c r="A791" s="63" t="s">
        <v>364</v>
      </c>
      <c r="B791" s="63" t="s">
        <v>81</v>
      </c>
      <c r="C791" s="64" t="s">
        <v>13</v>
      </c>
      <c r="D791" s="64" t="s">
        <v>492</v>
      </c>
      <c r="E791" s="65" t="s">
        <v>1</v>
      </c>
      <c r="F791" s="65" t="s">
        <v>1</v>
      </c>
      <c r="G791" s="65" t="s">
        <v>1</v>
      </c>
      <c r="H791" s="65" t="s">
        <v>493</v>
      </c>
      <c r="I791" s="26">
        <v>0</v>
      </c>
      <c r="J791" s="26" t="s">
        <v>1</v>
      </c>
      <c r="K791" s="26">
        <v>0</v>
      </c>
      <c r="L791" s="26"/>
      <c r="M791" s="26"/>
      <c r="N791" s="26"/>
      <c r="O791" s="26"/>
      <c r="P791" s="26"/>
      <c r="Q791" s="26"/>
      <c r="R791" s="90"/>
      <c r="S791" s="90"/>
      <c r="T791" s="90"/>
      <c r="U791" s="90"/>
      <c r="V791" s="90"/>
      <c r="W791" s="90"/>
      <c r="X791" s="90"/>
      <c r="Y791" s="90"/>
    </row>
    <row r="792" spans="1:25" ht="22.5" customHeight="1" x14ac:dyDescent="0.25">
      <c r="A792" s="63" t="s">
        <v>1</v>
      </c>
      <c r="B792" s="63" t="s">
        <v>1</v>
      </c>
      <c r="C792" s="63" t="s">
        <v>1</v>
      </c>
      <c r="D792" s="65" t="s">
        <v>1</v>
      </c>
      <c r="E792" s="65" t="s">
        <v>1</v>
      </c>
      <c r="F792" s="65" t="s">
        <v>1</v>
      </c>
      <c r="G792" s="65" t="s">
        <v>1</v>
      </c>
      <c r="H792" s="66" t="s">
        <v>15</v>
      </c>
      <c r="I792" s="30">
        <f t="shared" ref="I792:K792" si="810">SUM(I793,I801,I803)</f>
        <v>2643591</v>
      </c>
      <c r="J792" s="30">
        <f t="shared" si="810"/>
        <v>2444841</v>
      </c>
      <c r="K792" s="30">
        <f t="shared" si="810"/>
        <v>1372118</v>
      </c>
      <c r="L792" s="30">
        <f t="shared" si="802"/>
        <v>597900</v>
      </c>
      <c r="M792" s="30">
        <f t="shared" ref="M792" si="811">SUM(M793,M801,M803)</f>
        <v>190400</v>
      </c>
      <c r="N792" s="30">
        <f t="shared" ref="N792:O792" si="812">SUM(N793,N801,N803)</f>
        <v>212700</v>
      </c>
      <c r="O792" s="30">
        <f t="shared" si="812"/>
        <v>194800</v>
      </c>
      <c r="P792" s="30">
        <f t="shared" si="805"/>
        <v>1970018</v>
      </c>
      <c r="Q792" s="30">
        <f t="shared" si="806"/>
        <v>80.578573412340518</v>
      </c>
      <c r="R792" s="93"/>
      <c r="S792" s="93"/>
      <c r="T792" s="93"/>
      <c r="U792" s="93"/>
      <c r="V792" s="93"/>
      <c r="W792" s="93"/>
      <c r="X792" s="93"/>
      <c r="Y792" s="93"/>
    </row>
    <row r="793" spans="1:25" ht="15" customHeight="1" x14ac:dyDescent="0.25">
      <c r="A793" s="63" t="s">
        <v>364</v>
      </c>
      <c r="B793" s="63" t="s">
        <v>81</v>
      </c>
      <c r="C793" s="63" t="s">
        <v>13</v>
      </c>
      <c r="D793" s="63" t="s">
        <v>492</v>
      </c>
      <c r="E793" s="65" t="s">
        <v>16</v>
      </c>
      <c r="F793" s="65" t="s">
        <v>1</v>
      </c>
      <c r="G793" s="65" t="s">
        <v>1</v>
      </c>
      <c r="H793" s="65" t="s">
        <v>17</v>
      </c>
      <c r="I793" s="31">
        <f t="shared" ref="I793:K793" si="813">SUM(I794:I795)</f>
        <v>1942928</v>
      </c>
      <c r="J793" s="31">
        <f t="shared" si="813"/>
        <v>1942928</v>
      </c>
      <c r="K793" s="31">
        <f t="shared" si="813"/>
        <v>1066986</v>
      </c>
      <c r="L793" s="31">
        <f t="shared" si="802"/>
        <v>493200</v>
      </c>
      <c r="M793" s="31">
        <f t="shared" ref="M793" si="814">SUM(M794:M795)</f>
        <v>164400</v>
      </c>
      <c r="N793" s="31">
        <f t="shared" ref="N793:O793" si="815">SUM(N794:N795)</f>
        <v>164400</v>
      </c>
      <c r="O793" s="31">
        <f t="shared" si="815"/>
        <v>164400</v>
      </c>
      <c r="P793" s="31">
        <f t="shared" si="805"/>
        <v>1560186</v>
      </c>
      <c r="Q793" s="31">
        <f t="shared" si="806"/>
        <v>80.300762560424261</v>
      </c>
      <c r="R793" s="94"/>
      <c r="S793" s="94"/>
      <c r="T793" s="94"/>
      <c r="U793" s="94"/>
      <c r="V793" s="94"/>
      <c r="W793" s="94"/>
      <c r="X793" s="94"/>
      <c r="Y793" s="94"/>
    </row>
    <row r="794" spans="1:25" ht="15" customHeight="1" x14ac:dyDescent="0.25">
      <c r="A794" s="64" t="s">
        <v>364</v>
      </c>
      <c r="B794" s="64" t="s">
        <v>81</v>
      </c>
      <c r="C794" s="64" t="s">
        <v>13</v>
      </c>
      <c r="D794" s="64" t="s">
        <v>492</v>
      </c>
      <c r="E794" s="20" t="s">
        <v>19</v>
      </c>
      <c r="F794" s="64"/>
      <c r="G794" s="53" t="s">
        <v>144</v>
      </c>
      <c r="H794" s="53" t="s">
        <v>18</v>
      </c>
      <c r="I794" s="26">
        <v>1677288</v>
      </c>
      <c r="J794" s="26">
        <v>1677288</v>
      </c>
      <c r="K794" s="26">
        <v>895000</v>
      </c>
      <c r="L794" s="26">
        <f t="shared" si="802"/>
        <v>435000</v>
      </c>
      <c r="M794" s="26">
        <v>145000</v>
      </c>
      <c r="N794" s="26">
        <v>145000</v>
      </c>
      <c r="O794" s="26">
        <v>145000</v>
      </c>
      <c r="P794" s="26">
        <f t="shared" si="805"/>
        <v>1330000</v>
      </c>
      <c r="Q794" s="26">
        <f t="shared" si="806"/>
        <v>79.294670921153681</v>
      </c>
      <c r="R794" s="90"/>
      <c r="S794" s="90"/>
      <c r="T794" s="90"/>
      <c r="U794" s="90"/>
      <c r="V794" s="90"/>
      <c r="W794" s="90"/>
      <c r="X794" s="90"/>
      <c r="Y794" s="90"/>
    </row>
    <row r="795" spans="1:25" ht="15" customHeight="1" x14ac:dyDescent="0.25">
      <c r="A795" s="63" t="s">
        <v>364</v>
      </c>
      <c r="B795" s="63" t="s">
        <v>81</v>
      </c>
      <c r="C795" s="63" t="s">
        <v>13</v>
      </c>
      <c r="D795" s="63" t="s">
        <v>492</v>
      </c>
      <c r="E795" s="63" t="s">
        <v>21</v>
      </c>
      <c r="F795" s="64" t="s">
        <v>1</v>
      </c>
      <c r="G795" s="53" t="s">
        <v>1</v>
      </c>
      <c r="H795" s="65" t="s">
        <v>22</v>
      </c>
      <c r="I795" s="31">
        <f t="shared" ref="I795:K795" si="816">SUM(I796:I800)</f>
        <v>265640</v>
      </c>
      <c r="J795" s="31">
        <f t="shared" si="816"/>
        <v>265640</v>
      </c>
      <c r="K795" s="31">
        <f t="shared" si="816"/>
        <v>171986</v>
      </c>
      <c r="L795" s="31">
        <f t="shared" si="802"/>
        <v>58200</v>
      </c>
      <c r="M795" s="31">
        <f t="shared" ref="M795" si="817">SUM(M796:M800)</f>
        <v>19400</v>
      </c>
      <c r="N795" s="31">
        <f t="shared" ref="N795:O795" si="818">SUM(N796:N800)</f>
        <v>19400</v>
      </c>
      <c r="O795" s="31">
        <f t="shared" si="818"/>
        <v>19400</v>
      </c>
      <c r="P795" s="31">
        <f t="shared" si="805"/>
        <v>230186</v>
      </c>
      <c r="Q795" s="31">
        <f t="shared" si="806"/>
        <v>86.653365457009485</v>
      </c>
      <c r="R795" s="94"/>
      <c r="S795" s="94"/>
      <c r="T795" s="94"/>
      <c r="U795" s="94"/>
      <c r="V795" s="94"/>
      <c r="W795" s="94"/>
      <c r="X795" s="94"/>
      <c r="Y795" s="94"/>
    </row>
    <row r="796" spans="1:25" ht="15" customHeight="1" x14ac:dyDescent="0.25">
      <c r="A796" s="64" t="s">
        <v>364</v>
      </c>
      <c r="B796" s="64" t="s">
        <v>81</v>
      </c>
      <c r="C796" s="64" t="s">
        <v>13</v>
      </c>
      <c r="D796" s="64" t="s">
        <v>492</v>
      </c>
      <c r="E796" s="20" t="s">
        <v>23</v>
      </c>
      <c r="F796" s="64" t="s">
        <v>494</v>
      </c>
      <c r="G796" s="53" t="s">
        <v>144</v>
      </c>
      <c r="H796" s="53" t="s">
        <v>85</v>
      </c>
      <c r="I796" s="26">
        <v>54000</v>
      </c>
      <c r="J796" s="26">
        <v>54000</v>
      </c>
      <c r="K796" s="26">
        <v>33820</v>
      </c>
      <c r="L796" s="26">
        <f t="shared" si="802"/>
        <v>13200</v>
      </c>
      <c r="M796" s="26">
        <v>4400</v>
      </c>
      <c r="N796" s="26">
        <v>4400</v>
      </c>
      <c r="O796" s="26">
        <v>4400</v>
      </c>
      <c r="P796" s="26">
        <f t="shared" si="805"/>
        <v>47020</v>
      </c>
      <c r="Q796" s="26">
        <f t="shared" si="806"/>
        <v>87.074074074074076</v>
      </c>
      <c r="R796" s="90"/>
      <c r="S796" s="90"/>
      <c r="T796" s="90"/>
      <c r="U796" s="90"/>
      <c r="V796" s="90"/>
      <c r="W796" s="90"/>
      <c r="X796" s="90"/>
      <c r="Y796" s="90"/>
    </row>
    <row r="797" spans="1:25" ht="15" customHeight="1" x14ac:dyDescent="0.25">
      <c r="A797" s="64" t="s">
        <v>364</v>
      </c>
      <c r="B797" s="64" t="s">
        <v>81</v>
      </c>
      <c r="C797" s="64" t="s">
        <v>13</v>
      </c>
      <c r="D797" s="64" t="s">
        <v>492</v>
      </c>
      <c r="E797" s="20" t="s">
        <v>23</v>
      </c>
      <c r="F797" s="64" t="s">
        <v>495</v>
      </c>
      <c r="G797" s="53" t="s">
        <v>144</v>
      </c>
      <c r="H797" s="53" t="s">
        <v>25</v>
      </c>
      <c r="I797" s="26">
        <v>155000</v>
      </c>
      <c r="J797" s="26">
        <v>155000</v>
      </c>
      <c r="K797" s="26">
        <v>95500</v>
      </c>
      <c r="L797" s="26">
        <f t="shared" si="802"/>
        <v>45000</v>
      </c>
      <c r="M797" s="26">
        <v>15000</v>
      </c>
      <c r="N797" s="26">
        <v>15000</v>
      </c>
      <c r="O797" s="26">
        <v>15000</v>
      </c>
      <c r="P797" s="26">
        <f t="shared" si="805"/>
        <v>140500</v>
      </c>
      <c r="Q797" s="26">
        <f t="shared" si="806"/>
        <v>90.645161290322591</v>
      </c>
      <c r="R797" s="90"/>
      <c r="S797" s="90"/>
      <c r="T797" s="90"/>
      <c r="U797" s="90"/>
      <c r="V797" s="90"/>
      <c r="W797" s="90"/>
      <c r="X797" s="90"/>
      <c r="Y797" s="90"/>
    </row>
    <row r="798" spans="1:25" ht="15" customHeight="1" x14ac:dyDescent="0.25">
      <c r="A798" s="64" t="s">
        <v>364</v>
      </c>
      <c r="B798" s="64" t="s">
        <v>81</v>
      </c>
      <c r="C798" s="64" t="s">
        <v>13</v>
      </c>
      <c r="D798" s="64" t="s">
        <v>492</v>
      </c>
      <c r="E798" s="20" t="s">
        <v>23</v>
      </c>
      <c r="F798" s="64" t="s">
        <v>496</v>
      </c>
      <c r="G798" s="53" t="s">
        <v>144</v>
      </c>
      <c r="H798" s="53" t="s">
        <v>27</v>
      </c>
      <c r="I798" s="26">
        <v>36640</v>
      </c>
      <c r="J798" s="26">
        <v>36640</v>
      </c>
      <c r="K798" s="26">
        <v>35266</v>
      </c>
      <c r="L798" s="26">
        <f t="shared" si="802"/>
        <v>0</v>
      </c>
      <c r="M798" s="26"/>
      <c r="N798" s="26"/>
      <c r="O798" s="26"/>
      <c r="P798" s="26">
        <f t="shared" si="805"/>
        <v>35266</v>
      </c>
      <c r="Q798" s="26">
        <f t="shared" si="806"/>
        <v>96.25</v>
      </c>
      <c r="R798" s="90"/>
      <c r="S798" s="90"/>
      <c r="T798" s="90"/>
      <c r="U798" s="90"/>
      <c r="V798" s="90"/>
      <c r="W798" s="90"/>
      <c r="X798" s="90"/>
      <c r="Y798" s="90"/>
    </row>
    <row r="799" spans="1:25" ht="15" customHeight="1" x14ac:dyDescent="0.25">
      <c r="A799" s="64" t="s">
        <v>364</v>
      </c>
      <c r="B799" s="64" t="s">
        <v>81</v>
      </c>
      <c r="C799" s="64" t="s">
        <v>13</v>
      </c>
      <c r="D799" s="64" t="s">
        <v>492</v>
      </c>
      <c r="E799" s="20" t="s">
        <v>23</v>
      </c>
      <c r="F799" s="64" t="s">
        <v>497</v>
      </c>
      <c r="G799" s="53" t="s">
        <v>144</v>
      </c>
      <c r="H799" s="53" t="s">
        <v>89</v>
      </c>
      <c r="I799" s="26">
        <v>0</v>
      </c>
      <c r="J799" s="26">
        <v>0</v>
      </c>
      <c r="K799" s="26">
        <v>0</v>
      </c>
      <c r="L799" s="26">
        <f t="shared" si="802"/>
        <v>0</v>
      </c>
      <c r="M799" s="26"/>
      <c r="N799" s="26"/>
      <c r="O799" s="26"/>
      <c r="P799" s="26">
        <f t="shared" si="805"/>
        <v>0</v>
      </c>
      <c r="Q799" s="26" t="str">
        <f t="shared" si="806"/>
        <v>-</v>
      </c>
      <c r="R799" s="90"/>
      <c r="S799" s="90"/>
      <c r="T799" s="90"/>
      <c r="U799" s="90"/>
      <c r="V799" s="90"/>
      <c r="W799" s="90"/>
      <c r="X799" s="90"/>
      <c r="Y799" s="90"/>
    </row>
    <row r="800" spans="1:25" ht="15" customHeight="1" x14ac:dyDescent="0.25">
      <c r="A800" s="64" t="s">
        <v>364</v>
      </c>
      <c r="B800" s="64" t="s">
        <v>81</v>
      </c>
      <c r="C800" s="64" t="s">
        <v>13</v>
      </c>
      <c r="D800" s="64" t="s">
        <v>492</v>
      </c>
      <c r="E800" s="20" t="s">
        <v>23</v>
      </c>
      <c r="F800" s="64" t="s">
        <v>498</v>
      </c>
      <c r="G800" s="53" t="s">
        <v>144</v>
      </c>
      <c r="H800" s="53" t="s">
        <v>29</v>
      </c>
      <c r="I800" s="26">
        <v>20000</v>
      </c>
      <c r="J800" s="26">
        <v>20000</v>
      </c>
      <c r="K800" s="26">
        <v>7400</v>
      </c>
      <c r="L800" s="26">
        <f t="shared" si="802"/>
        <v>0</v>
      </c>
      <c r="M800" s="26"/>
      <c r="N800" s="26"/>
      <c r="O800" s="26"/>
      <c r="P800" s="26">
        <f t="shared" si="805"/>
        <v>7400</v>
      </c>
      <c r="Q800" s="26">
        <f t="shared" si="806"/>
        <v>37</v>
      </c>
      <c r="R800" s="90"/>
      <c r="S800" s="90"/>
      <c r="T800" s="90"/>
      <c r="U800" s="90"/>
      <c r="V800" s="90"/>
      <c r="W800" s="90"/>
      <c r="X800" s="90"/>
      <c r="Y800" s="90"/>
    </row>
    <row r="801" spans="1:25" ht="15" customHeight="1" x14ac:dyDescent="0.25">
      <c r="A801" s="63" t="s">
        <v>364</v>
      </c>
      <c r="B801" s="63" t="s">
        <v>81</v>
      </c>
      <c r="C801" s="63" t="s">
        <v>13</v>
      </c>
      <c r="D801" s="63" t="s">
        <v>492</v>
      </c>
      <c r="E801" s="65" t="s">
        <v>30</v>
      </c>
      <c r="F801" s="65" t="s">
        <v>1</v>
      </c>
      <c r="G801" s="65" t="s">
        <v>1</v>
      </c>
      <c r="H801" s="65" t="s">
        <v>31</v>
      </c>
      <c r="I801" s="31">
        <f t="shared" ref="I801:K801" si="819">SUM(I802)</f>
        <v>176115</v>
      </c>
      <c r="J801" s="31">
        <f t="shared" si="819"/>
        <v>176115</v>
      </c>
      <c r="K801" s="31">
        <f t="shared" si="819"/>
        <v>94400</v>
      </c>
      <c r="L801" s="31">
        <f t="shared" si="802"/>
        <v>45000</v>
      </c>
      <c r="M801" s="31">
        <f t="shared" ref="M801" si="820">SUM(M802)</f>
        <v>15000</v>
      </c>
      <c r="N801" s="31">
        <f t="shared" ref="N801:O801" si="821">SUM(N802)</f>
        <v>15000</v>
      </c>
      <c r="O801" s="31">
        <f t="shared" si="821"/>
        <v>15000</v>
      </c>
      <c r="P801" s="31">
        <f t="shared" si="805"/>
        <v>139400</v>
      </c>
      <c r="Q801" s="31">
        <f t="shared" si="806"/>
        <v>79.152826278284067</v>
      </c>
      <c r="R801" s="94"/>
      <c r="S801" s="94"/>
      <c r="T801" s="94"/>
      <c r="U801" s="94"/>
      <c r="V801" s="94"/>
      <c r="W801" s="94"/>
      <c r="X801" s="94"/>
      <c r="Y801" s="94"/>
    </row>
    <row r="802" spans="1:25" ht="15" customHeight="1" x14ac:dyDescent="0.25">
      <c r="A802" s="64" t="s">
        <v>364</v>
      </c>
      <c r="B802" s="64" t="s">
        <v>81</v>
      </c>
      <c r="C802" s="64" t="s">
        <v>13</v>
      </c>
      <c r="D802" s="64" t="s">
        <v>492</v>
      </c>
      <c r="E802" s="20" t="s">
        <v>33</v>
      </c>
      <c r="F802" s="64"/>
      <c r="G802" s="53" t="s">
        <v>144</v>
      </c>
      <c r="H802" s="53" t="s">
        <v>32</v>
      </c>
      <c r="I802" s="26">
        <v>176115</v>
      </c>
      <c r="J802" s="26">
        <v>176115</v>
      </c>
      <c r="K802" s="26">
        <v>94400</v>
      </c>
      <c r="L802" s="26">
        <f t="shared" si="802"/>
        <v>45000</v>
      </c>
      <c r="M802" s="26">
        <v>15000</v>
      </c>
      <c r="N802" s="26">
        <v>15000</v>
      </c>
      <c r="O802" s="26">
        <v>15000</v>
      </c>
      <c r="P802" s="26">
        <f t="shared" si="805"/>
        <v>139400</v>
      </c>
      <c r="Q802" s="26">
        <f t="shared" si="806"/>
        <v>79.152826278284067</v>
      </c>
      <c r="R802" s="90"/>
      <c r="S802" s="90"/>
      <c r="T802" s="90"/>
      <c r="U802" s="90"/>
      <c r="V802" s="90"/>
      <c r="W802" s="90"/>
      <c r="X802" s="90"/>
      <c r="Y802" s="90"/>
    </row>
    <row r="803" spans="1:25" ht="15" customHeight="1" x14ac:dyDescent="0.25">
      <c r="A803" s="63" t="s">
        <v>364</v>
      </c>
      <c r="B803" s="63" t="s">
        <v>81</v>
      </c>
      <c r="C803" s="63" t="s">
        <v>13</v>
      </c>
      <c r="D803" s="63" t="s">
        <v>492</v>
      </c>
      <c r="E803" s="65" t="s">
        <v>34</v>
      </c>
      <c r="F803" s="65" t="s">
        <v>1</v>
      </c>
      <c r="G803" s="65" t="s">
        <v>1</v>
      </c>
      <c r="H803" s="65" t="s">
        <v>35</v>
      </c>
      <c r="I803" s="31">
        <f t="shared" ref="I803:K803" si="822">SUM(I804:I806,I810,I813,I814,I815,I819,I820)</f>
        <v>524548</v>
      </c>
      <c r="J803" s="31">
        <f t="shared" si="822"/>
        <v>325798</v>
      </c>
      <c r="K803" s="31">
        <f t="shared" si="822"/>
        <v>210732</v>
      </c>
      <c r="L803" s="31">
        <f t="shared" si="802"/>
        <v>59700</v>
      </c>
      <c r="M803" s="31">
        <f t="shared" ref="M803" si="823">SUM(M804:M806,M810,M813,M814,M815,M819,M820)</f>
        <v>11000</v>
      </c>
      <c r="N803" s="31">
        <f t="shared" ref="N803:O803" si="824">SUM(N804:N806,N810,N813,N814,N815,N819,N820)</f>
        <v>33300</v>
      </c>
      <c r="O803" s="31">
        <f t="shared" si="824"/>
        <v>15400</v>
      </c>
      <c r="P803" s="31">
        <f t="shared" si="805"/>
        <v>270432</v>
      </c>
      <c r="Q803" s="31">
        <f t="shared" si="806"/>
        <v>83.006034413962027</v>
      </c>
      <c r="R803" s="94"/>
      <c r="S803" s="94"/>
      <c r="T803" s="94"/>
      <c r="U803" s="94"/>
      <c r="V803" s="94"/>
      <c r="W803" s="94"/>
      <c r="X803" s="94"/>
      <c r="Y803" s="94"/>
    </row>
    <row r="804" spans="1:25" ht="15" customHeight="1" x14ac:dyDescent="0.25">
      <c r="A804" s="64" t="s">
        <v>364</v>
      </c>
      <c r="B804" s="64" t="s">
        <v>81</v>
      </c>
      <c r="C804" s="64" t="s">
        <v>13</v>
      </c>
      <c r="D804" s="64" t="s">
        <v>492</v>
      </c>
      <c r="E804" s="20" t="s">
        <v>38</v>
      </c>
      <c r="F804" s="64"/>
      <c r="G804" s="53" t="s">
        <v>144</v>
      </c>
      <c r="H804" s="53" t="s">
        <v>37</v>
      </c>
      <c r="I804" s="26">
        <v>6355</v>
      </c>
      <c r="J804" s="26">
        <v>6355</v>
      </c>
      <c r="K804" s="26">
        <v>3100</v>
      </c>
      <c r="L804" s="26">
        <f t="shared" si="802"/>
        <v>1500</v>
      </c>
      <c r="M804" s="26">
        <v>500</v>
      </c>
      <c r="N804" s="26">
        <v>500</v>
      </c>
      <c r="O804" s="26">
        <v>500</v>
      </c>
      <c r="P804" s="26">
        <f t="shared" si="805"/>
        <v>4600</v>
      </c>
      <c r="Q804" s="26">
        <f t="shared" si="806"/>
        <v>72.383949645948078</v>
      </c>
      <c r="R804" s="90"/>
      <c r="S804" s="90"/>
      <c r="T804" s="90"/>
      <c r="U804" s="90"/>
      <c r="V804" s="90"/>
      <c r="W804" s="90"/>
      <c r="X804" s="90"/>
      <c r="Y804" s="90"/>
    </row>
    <row r="805" spans="1:25" ht="15" customHeight="1" x14ac:dyDescent="0.25">
      <c r="A805" s="64" t="s">
        <v>364</v>
      </c>
      <c r="B805" s="64" t="s">
        <v>81</v>
      </c>
      <c r="C805" s="64" t="s">
        <v>13</v>
      </c>
      <c r="D805" s="64" t="s">
        <v>492</v>
      </c>
      <c r="E805" s="20" t="s">
        <v>298</v>
      </c>
      <c r="F805" s="64"/>
      <c r="G805" s="53" t="s">
        <v>144</v>
      </c>
      <c r="H805" s="53" t="s">
        <v>297</v>
      </c>
      <c r="I805" s="26">
        <v>35000</v>
      </c>
      <c r="J805" s="26">
        <v>25000</v>
      </c>
      <c r="K805" s="26">
        <v>25000</v>
      </c>
      <c r="L805" s="26">
        <f t="shared" si="802"/>
        <v>0</v>
      </c>
      <c r="M805" s="26"/>
      <c r="N805" s="26"/>
      <c r="O805" s="26"/>
      <c r="P805" s="26">
        <f t="shared" si="805"/>
        <v>25000</v>
      </c>
      <c r="Q805" s="26">
        <f t="shared" si="806"/>
        <v>100</v>
      </c>
      <c r="R805" s="90"/>
      <c r="S805" s="90"/>
      <c r="T805" s="90"/>
      <c r="U805" s="90"/>
      <c r="V805" s="90"/>
      <c r="W805" s="90"/>
      <c r="X805" s="90"/>
      <c r="Y805" s="90"/>
    </row>
    <row r="806" spans="1:25" ht="15" customHeight="1" x14ac:dyDescent="0.25">
      <c r="A806" s="63" t="s">
        <v>364</v>
      </c>
      <c r="B806" s="63" t="s">
        <v>81</v>
      </c>
      <c r="C806" s="63" t="s">
        <v>13</v>
      </c>
      <c r="D806" s="63" t="s">
        <v>492</v>
      </c>
      <c r="E806" s="63" t="s">
        <v>299</v>
      </c>
      <c r="F806" s="64" t="s">
        <v>1</v>
      </c>
      <c r="G806" s="53" t="s">
        <v>1</v>
      </c>
      <c r="H806" s="65" t="s">
        <v>300</v>
      </c>
      <c r="I806" s="31">
        <f t="shared" ref="I806:K806" si="825">SUM(I807:I809)</f>
        <v>46800</v>
      </c>
      <c r="J806" s="31">
        <f t="shared" si="825"/>
        <v>42800</v>
      </c>
      <c r="K806" s="31">
        <f t="shared" si="825"/>
        <v>13000</v>
      </c>
      <c r="L806" s="31">
        <f t="shared" si="802"/>
        <v>23900</v>
      </c>
      <c r="M806" s="31">
        <f t="shared" ref="M806" si="826">SUM(M807:M809)</f>
        <v>2100</v>
      </c>
      <c r="N806" s="31">
        <f t="shared" ref="N806:O806" si="827">SUM(N807:N809)</f>
        <v>19700</v>
      </c>
      <c r="O806" s="31">
        <f t="shared" si="827"/>
        <v>2100</v>
      </c>
      <c r="P806" s="31">
        <f t="shared" si="805"/>
        <v>36900</v>
      </c>
      <c r="Q806" s="31">
        <f t="shared" si="806"/>
        <v>86.214953271028037</v>
      </c>
      <c r="R806" s="94"/>
      <c r="S806" s="94"/>
      <c r="T806" s="94"/>
      <c r="U806" s="94"/>
      <c r="V806" s="94"/>
      <c r="W806" s="94"/>
      <c r="X806" s="94"/>
      <c r="Y806" s="94"/>
    </row>
    <row r="807" spans="1:25" ht="15" customHeight="1" x14ac:dyDescent="0.25">
      <c r="A807" s="64" t="s">
        <v>364</v>
      </c>
      <c r="B807" s="64" t="s">
        <v>81</v>
      </c>
      <c r="C807" s="64" t="s">
        <v>13</v>
      </c>
      <c r="D807" s="64" t="s">
        <v>492</v>
      </c>
      <c r="E807" s="20" t="s">
        <v>301</v>
      </c>
      <c r="F807" s="64" t="s">
        <v>499</v>
      </c>
      <c r="G807" s="53" t="s">
        <v>144</v>
      </c>
      <c r="H807" s="53" t="s">
        <v>500</v>
      </c>
      <c r="I807" s="26">
        <v>22000</v>
      </c>
      <c r="J807" s="26">
        <v>18000</v>
      </c>
      <c r="K807" s="26">
        <v>9400</v>
      </c>
      <c r="L807" s="26">
        <f t="shared" si="802"/>
        <v>4500</v>
      </c>
      <c r="M807" s="26">
        <v>1500</v>
      </c>
      <c r="N807" s="26">
        <v>1500</v>
      </c>
      <c r="O807" s="26">
        <v>1500</v>
      </c>
      <c r="P807" s="26">
        <f t="shared" si="805"/>
        <v>13900</v>
      </c>
      <c r="Q807" s="26">
        <f t="shared" si="806"/>
        <v>77.222222222222229</v>
      </c>
      <c r="R807" s="90"/>
      <c r="S807" s="90"/>
      <c r="T807" s="90"/>
      <c r="U807" s="90"/>
      <c r="V807" s="90"/>
      <c r="W807" s="90"/>
      <c r="X807" s="90"/>
      <c r="Y807" s="90"/>
    </row>
    <row r="808" spans="1:25" ht="15" customHeight="1" x14ac:dyDescent="0.25">
      <c r="A808" s="64" t="s">
        <v>364</v>
      </c>
      <c r="B808" s="64" t="s">
        <v>81</v>
      </c>
      <c r="C808" s="64" t="s">
        <v>13</v>
      </c>
      <c r="D808" s="64" t="s">
        <v>492</v>
      </c>
      <c r="E808" s="20" t="s">
        <v>301</v>
      </c>
      <c r="F808" s="64" t="s">
        <v>501</v>
      </c>
      <c r="G808" s="53" t="s">
        <v>144</v>
      </c>
      <c r="H808" s="53" t="s">
        <v>502</v>
      </c>
      <c r="I808" s="26">
        <v>17600</v>
      </c>
      <c r="J808" s="26">
        <v>17600</v>
      </c>
      <c r="K808" s="26">
        <v>0</v>
      </c>
      <c r="L808" s="26">
        <f t="shared" si="802"/>
        <v>17600</v>
      </c>
      <c r="M808" s="26"/>
      <c r="N808" s="26">
        <v>17600</v>
      </c>
      <c r="O808" s="26"/>
      <c r="P808" s="26">
        <f t="shared" si="805"/>
        <v>17600</v>
      </c>
      <c r="Q808" s="26">
        <f t="shared" si="806"/>
        <v>100</v>
      </c>
      <c r="R808" s="90"/>
      <c r="S808" s="90"/>
      <c r="T808" s="90"/>
      <c r="U808" s="90"/>
      <c r="V808" s="90"/>
      <c r="W808" s="90"/>
      <c r="X808" s="90"/>
      <c r="Y808" s="90"/>
    </row>
    <row r="809" spans="1:25" ht="15" customHeight="1" x14ac:dyDescent="0.25">
      <c r="A809" s="64" t="s">
        <v>364</v>
      </c>
      <c r="B809" s="64" t="s">
        <v>81</v>
      </c>
      <c r="C809" s="64" t="s">
        <v>13</v>
      </c>
      <c r="D809" s="64" t="s">
        <v>492</v>
      </c>
      <c r="E809" s="20" t="s">
        <v>301</v>
      </c>
      <c r="F809" s="64" t="s">
        <v>503</v>
      </c>
      <c r="G809" s="53" t="s">
        <v>144</v>
      </c>
      <c r="H809" s="53" t="s">
        <v>504</v>
      </c>
      <c r="I809" s="26">
        <v>7200</v>
      </c>
      <c r="J809" s="26">
        <v>7200</v>
      </c>
      <c r="K809" s="26">
        <v>3600</v>
      </c>
      <c r="L809" s="26">
        <f t="shared" si="802"/>
        <v>1800</v>
      </c>
      <c r="M809" s="26">
        <v>600</v>
      </c>
      <c r="N809" s="26">
        <v>600</v>
      </c>
      <c r="O809" s="26">
        <v>600</v>
      </c>
      <c r="P809" s="26">
        <f t="shared" si="805"/>
        <v>5400</v>
      </c>
      <c r="Q809" s="26">
        <f t="shared" si="806"/>
        <v>75</v>
      </c>
      <c r="R809" s="90"/>
      <c r="S809" s="90"/>
      <c r="T809" s="90"/>
      <c r="U809" s="90"/>
      <c r="V809" s="90"/>
      <c r="W809" s="90"/>
      <c r="X809" s="90"/>
      <c r="Y809" s="90"/>
    </row>
    <row r="810" spans="1:25" ht="15" customHeight="1" x14ac:dyDescent="0.25">
      <c r="A810" s="63" t="s">
        <v>364</v>
      </c>
      <c r="B810" s="63" t="s">
        <v>81</v>
      </c>
      <c r="C810" s="63" t="s">
        <v>13</v>
      </c>
      <c r="D810" s="63" t="s">
        <v>492</v>
      </c>
      <c r="E810" s="63" t="s">
        <v>216</v>
      </c>
      <c r="F810" s="64" t="s">
        <v>1</v>
      </c>
      <c r="G810" s="53" t="s">
        <v>1</v>
      </c>
      <c r="H810" s="65" t="s">
        <v>217</v>
      </c>
      <c r="I810" s="31">
        <f t="shared" ref="I810:K810" si="828">SUM(I811:I812)</f>
        <v>73000</v>
      </c>
      <c r="J810" s="31">
        <f t="shared" si="828"/>
        <v>40000</v>
      </c>
      <c r="K810" s="31">
        <f t="shared" si="828"/>
        <v>26200</v>
      </c>
      <c r="L810" s="31">
        <f t="shared" si="802"/>
        <v>7300</v>
      </c>
      <c r="M810" s="31">
        <f t="shared" ref="M810" si="829">SUM(M811:M812)</f>
        <v>2300</v>
      </c>
      <c r="N810" s="31">
        <f t="shared" ref="N810:O810" si="830">SUM(N811:N812)</f>
        <v>2500</v>
      </c>
      <c r="O810" s="31">
        <f t="shared" si="830"/>
        <v>2500</v>
      </c>
      <c r="P810" s="31">
        <f t="shared" si="805"/>
        <v>33500</v>
      </c>
      <c r="Q810" s="31">
        <f t="shared" si="806"/>
        <v>83.75</v>
      </c>
      <c r="R810" s="94"/>
      <c r="S810" s="94"/>
      <c r="T810" s="94"/>
      <c r="U810" s="94"/>
      <c r="V810" s="94"/>
      <c r="W810" s="94"/>
      <c r="X810" s="94"/>
      <c r="Y810" s="94"/>
    </row>
    <row r="811" spans="1:25" ht="15" customHeight="1" x14ac:dyDescent="0.25">
      <c r="A811" s="64" t="s">
        <v>364</v>
      </c>
      <c r="B811" s="64" t="s">
        <v>81</v>
      </c>
      <c r="C811" s="64" t="s">
        <v>13</v>
      </c>
      <c r="D811" s="64" t="s">
        <v>492</v>
      </c>
      <c r="E811" s="20" t="s">
        <v>218</v>
      </c>
      <c r="F811" s="64" t="s">
        <v>505</v>
      </c>
      <c r="G811" s="53" t="s">
        <v>144</v>
      </c>
      <c r="H811" s="53" t="s">
        <v>506</v>
      </c>
      <c r="I811" s="26">
        <v>59000</v>
      </c>
      <c r="J811" s="26">
        <v>26000</v>
      </c>
      <c r="K811" s="26">
        <v>12200</v>
      </c>
      <c r="L811" s="26">
        <f t="shared" si="802"/>
        <v>7300</v>
      </c>
      <c r="M811" s="26">
        <v>2300</v>
      </c>
      <c r="N811" s="26">
        <v>2500</v>
      </c>
      <c r="O811" s="26">
        <v>2500</v>
      </c>
      <c r="P811" s="26">
        <f t="shared" si="805"/>
        <v>19500</v>
      </c>
      <c r="Q811" s="26">
        <f t="shared" si="806"/>
        <v>75</v>
      </c>
      <c r="R811" s="90"/>
      <c r="S811" s="90"/>
      <c r="T811" s="90"/>
      <c r="U811" s="90"/>
      <c r="V811" s="90"/>
      <c r="W811" s="90"/>
      <c r="X811" s="90"/>
      <c r="Y811" s="90"/>
    </row>
    <row r="812" spans="1:25" ht="15" customHeight="1" x14ac:dyDescent="0.25">
      <c r="A812" s="64" t="s">
        <v>364</v>
      </c>
      <c r="B812" s="64" t="s">
        <v>81</v>
      </c>
      <c r="C812" s="64" t="s">
        <v>13</v>
      </c>
      <c r="D812" s="64" t="s">
        <v>492</v>
      </c>
      <c r="E812" s="20" t="s">
        <v>218</v>
      </c>
      <c r="F812" s="64" t="s">
        <v>507</v>
      </c>
      <c r="G812" s="53" t="s">
        <v>144</v>
      </c>
      <c r="H812" s="53" t="s">
        <v>508</v>
      </c>
      <c r="I812" s="26">
        <v>14000</v>
      </c>
      <c r="J812" s="26">
        <v>14000</v>
      </c>
      <c r="K812" s="26">
        <v>14000</v>
      </c>
      <c r="L812" s="26">
        <f t="shared" si="802"/>
        <v>0</v>
      </c>
      <c r="M812" s="26"/>
      <c r="N812" s="26"/>
      <c r="O812" s="26"/>
      <c r="P812" s="26">
        <f t="shared" si="805"/>
        <v>14000</v>
      </c>
      <c r="Q812" s="26">
        <f t="shared" si="806"/>
        <v>100</v>
      </c>
      <c r="R812" s="90"/>
      <c r="S812" s="90"/>
      <c r="T812" s="90"/>
      <c r="U812" s="90"/>
      <c r="V812" s="90"/>
      <c r="W812" s="90"/>
      <c r="X812" s="90"/>
      <c r="Y812" s="90"/>
    </row>
    <row r="813" spans="1:25" ht="15" customHeight="1" x14ac:dyDescent="0.25">
      <c r="A813" s="64" t="s">
        <v>364</v>
      </c>
      <c r="B813" s="64" t="s">
        <v>81</v>
      </c>
      <c r="C813" s="64" t="s">
        <v>13</v>
      </c>
      <c r="D813" s="64" t="s">
        <v>492</v>
      </c>
      <c r="E813" s="20" t="s">
        <v>303</v>
      </c>
      <c r="F813" s="64"/>
      <c r="G813" s="53" t="s">
        <v>144</v>
      </c>
      <c r="H813" s="53" t="s">
        <v>302</v>
      </c>
      <c r="I813" s="26">
        <v>18504</v>
      </c>
      <c r="J813" s="26">
        <v>13504</v>
      </c>
      <c r="K813" s="26">
        <v>6900</v>
      </c>
      <c r="L813" s="26">
        <f t="shared" si="802"/>
        <v>4200</v>
      </c>
      <c r="M813" s="26">
        <v>1500</v>
      </c>
      <c r="N813" s="26">
        <v>1500</v>
      </c>
      <c r="O813" s="26">
        <v>1200</v>
      </c>
      <c r="P813" s="26">
        <f t="shared" si="805"/>
        <v>11100</v>
      </c>
      <c r="Q813" s="26">
        <f t="shared" si="806"/>
        <v>82.197867298578203</v>
      </c>
      <c r="R813" s="90"/>
      <c r="S813" s="90"/>
      <c r="T813" s="90"/>
      <c r="U813" s="90"/>
      <c r="V813" s="90"/>
      <c r="W813" s="90"/>
      <c r="X813" s="90"/>
      <c r="Y813" s="90"/>
    </row>
    <row r="814" spans="1:25" ht="15" customHeight="1" x14ac:dyDescent="0.25">
      <c r="A814" s="64" t="s">
        <v>364</v>
      </c>
      <c r="B814" s="64" t="s">
        <v>81</v>
      </c>
      <c r="C814" s="64" t="s">
        <v>13</v>
      </c>
      <c r="D814" s="64" t="s">
        <v>492</v>
      </c>
      <c r="E814" s="20" t="s">
        <v>305</v>
      </c>
      <c r="F814" s="64"/>
      <c r="G814" s="53" t="s">
        <v>144</v>
      </c>
      <c r="H814" s="53" t="s">
        <v>304</v>
      </c>
      <c r="I814" s="26">
        <v>1140</v>
      </c>
      <c r="J814" s="26">
        <v>1140</v>
      </c>
      <c r="K814" s="26">
        <v>600</v>
      </c>
      <c r="L814" s="26">
        <f t="shared" si="802"/>
        <v>300</v>
      </c>
      <c r="M814" s="26">
        <v>100</v>
      </c>
      <c r="N814" s="26">
        <v>100</v>
      </c>
      <c r="O814" s="26">
        <v>100</v>
      </c>
      <c r="P814" s="26">
        <f t="shared" si="805"/>
        <v>900</v>
      </c>
      <c r="Q814" s="26">
        <f t="shared" si="806"/>
        <v>78.94736842105263</v>
      </c>
      <c r="R814" s="90"/>
      <c r="S814" s="90"/>
      <c r="T814" s="90"/>
      <c r="U814" s="90"/>
      <c r="V814" s="90"/>
      <c r="W814" s="90"/>
      <c r="X814" s="90"/>
      <c r="Y814" s="90"/>
    </row>
    <row r="815" spans="1:25" ht="15" customHeight="1" x14ac:dyDescent="0.25">
      <c r="A815" s="63" t="s">
        <v>364</v>
      </c>
      <c r="B815" s="63" t="s">
        <v>81</v>
      </c>
      <c r="C815" s="63" t="s">
        <v>13</v>
      </c>
      <c r="D815" s="63" t="s">
        <v>492</v>
      </c>
      <c r="E815" s="63" t="s">
        <v>306</v>
      </c>
      <c r="F815" s="64" t="s">
        <v>1</v>
      </c>
      <c r="G815" s="53" t="s">
        <v>1</v>
      </c>
      <c r="H815" s="65" t="s">
        <v>307</v>
      </c>
      <c r="I815" s="31">
        <f t="shared" ref="I815:K815" si="831">SUM(I816:I818)</f>
        <v>108809</v>
      </c>
      <c r="J815" s="31">
        <f t="shared" si="831"/>
        <v>72809</v>
      </c>
      <c r="K815" s="31">
        <f t="shared" si="831"/>
        <v>62499</v>
      </c>
      <c r="L815" s="31">
        <f t="shared" si="802"/>
        <v>4000</v>
      </c>
      <c r="M815" s="31">
        <f t="shared" ref="M815" si="832">SUM(M816:M818)</f>
        <v>0</v>
      </c>
      <c r="N815" s="31">
        <f t="shared" ref="N815:O815" si="833">SUM(N816:N818)</f>
        <v>2000</v>
      </c>
      <c r="O815" s="31">
        <f t="shared" si="833"/>
        <v>2000</v>
      </c>
      <c r="P815" s="31">
        <f t="shared" si="805"/>
        <v>66499</v>
      </c>
      <c r="Q815" s="31">
        <f t="shared" si="806"/>
        <v>91.333488991745526</v>
      </c>
      <c r="R815" s="94"/>
      <c r="S815" s="94"/>
      <c r="T815" s="94"/>
      <c r="U815" s="94"/>
      <c r="V815" s="94"/>
      <c r="W815" s="94"/>
      <c r="X815" s="94"/>
      <c r="Y815" s="94"/>
    </row>
    <row r="816" spans="1:25" ht="15" customHeight="1" x14ac:dyDescent="0.25">
      <c r="A816" s="64" t="s">
        <v>364</v>
      </c>
      <c r="B816" s="64" t="s">
        <v>81</v>
      </c>
      <c r="C816" s="64" t="s">
        <v>13</v>
      </c>
      <c r="D816" s="64" t="s">
        <v>492</v>
      </c>
      <c r="E816" s="20" t="s">
        <v>308</v>
      </c>
      <c r="F816" s="64" t="s">
        <v>509</v>
      </c>
      <c r="G816" s="53" t="s">
        <v>144</v>
      </c>
      <c r="H816" s="53" t="s">
        <v>510</v>
      </c>
      <c r="I816" s="26">
        <v>17010</v>
      </c>
      <c r="J816" s="26">
        <v>13010</v>
      </c>
      <c r="K816" s="26">
        <v>9700</v>
      </c>
      <c r="L816" s="26">
        <f t="shared" si="802"/>
        <v>2000</v>
      </c>
      <c r="M816" s="26"/>
      <c r="N816" s="26">
        <v>1000</v>
      </c>
      <c r="O816" s="26">
        <v>1000</v>
      </c>
      <c r="P816" s="26">
        <f t="shared" si="805"/>
        <v>11700</v>
      </c>
      <c r="Q816" s="26">
        <f t="shared" si="806"/>
        <v>89.930822444273645</v>
      </c>
      <c r="R816" s="90"/>
      <c r="S816" s="90"/>
      <c r="T816" s="90"/>
      <c r="U816" s="90"/>
      <c r="V816" s="90"/>
      <c r="W816" s="90"/>
      <c r="X816" s="90"/>
      <c r="Y816" s="90"/>
    </row>
    <row r="817" spans="1:27" ht="22.5" customHeight="1" x14ac:dyDescent="0.25">
      <c r="A817" s="64" t="s">
        <v>364</v>
      </c>
      <c r="B817" s="64" t="s">
        <v>81</v>
      </c>
      <c r="C817" s="64" t="s">
        <v>13</v>
      </c>
      <c r="D817" s="64" t="s">
        <v>492</v>
      </c>
      <c r="E817" s="20" t="s">
        <v>308</v>
      </c>
      <c r="F817" s="64" t="s">
        <v>511</v>
      </c>
      <c r="G817" s="53" t="s">
        <v>144</v>
      </c>
      <c r="H817" s="53" t="s">
        <v>512</v>
      </c>
      <c r="I817" s="26">
        <v>75871</v>
      </c>
      <c r="J817" s="26">
        <v>43871</v>
      </c>
      <c r="K817" s="26">
        <v>36871</v>
      </c>
      <c r="L817" s="26">
        <f t="shared" si="802"/>
        <v>2000</v>
      </c>
      <c r="M817" s="26"/>
      <c r="N817" s="26">
        <v>1000</v>
      </c>
      <c r="O817" s="26">
        <v>1000</v>
      </c>
      <c r="P817" s="26">
        <f t="shared" si="805"/>
        <v>38871</v>
      </c>
      <c r="Q817" s="26">
        <f t="shared" si="806"/>
        <v>88.602949556654735</v>
      </c>
      <c r="R817" s="90"/>
      <c r="S817" s="90"/>
      <c r="T817" s="90"/>
      <c r="U817" s="90"/>
      <c r="V817" s="90"/>
      <c r="W817" s="90"/>
      <c r="X817" s="90"/>
      <c r="Y817" s="90"/>
    </row>
    <row r="818" spans="1:27" ht="15" customHeight="1" x14ac:dyDescent="0.25">
      <c r="A818" s="64" t="s">
        <v>364</v>
      </c>
      <c r="B818" s="64" t="s">
        <v>81</v>
      </c>
      <c r="C818" s="64" t="s">
        <v>13</v>
      </c>
      <c r="D818" s="64" t="s">
        <v>492</v>
      </c>
      <c r="E818" s="20" t="s">
        <v>308</v>
      </c>
      <c r="F818" s="64" t="s">
        <v>513</v>
      </c>
      <c r="G818" s="53" t="s">
        <v>144</v>
      </c>
      <c r="H818" s="53" t="s">
        <v>514</v>
      </c>
      <c r="I818" s="26">
        <v>15928</v>
      </c>
      <c r="J818" s="26">
        <v>15928</v>
      </c>
      <c r="K818" s="26">
        <v>15928</v>
      </c>
      <c r="L818" s="26">
        <f t="shared" si="802"/>
        <v>0</v>
      </c>
      <c r="M818" s="26"/>
      <c r="N818" s="26"/>
      <c r="O818" s="26"/>
      <c r="P818" s="26">
        <f t="shared" si="805"/>
        <v>15928</v>
      </c>
      <c r="Q818" s="26">
        <f t="shared" si="806"/>
        <v>100</v>
      </c>
      <c r="R818" s="90"/>
      <c r="S818" s="90"/>
      <c r="T818" s="90"/>
      <c r="U818" s="90"/>
      <c r="V818" s="90"/>
      <c r="W818" s="90"/>
      <c r="X818" s="90"/>
      <c r="Y818" s="90"/>
    </row>
    <row r="819" spans="1:27" ht="15" customHeight="1" x14ac:dyDescent="0.25">
      <c r="A819" s="64" t="s">
        <v>364</v>
      </c>
      <c r="B819" s="64" t="s">
        <v>81</v>
      </c>
      <c r="C819" s="64" t="s">
        <v>13</v>
      </c>
      <c r="D819" s="64" t="s">
        <v>492</v>
      </c>
      <c r="E819" s="20" t="s">
        <v>311</v>
      </c>
      <c r="F819" s="64"/>
      <c r="G819" s="53" t="s">
        <v>144</v>
      </c>
      <c r="H819" s="53" t="s">
        <v>310</v>
      </c>
      <c r="I819" s="26">
        <v>10142</v>
      </c>
      <c r="J819" s="26">
        <v>6142</v>
      </c>
      <c r="K819" s="26">
        <v>6142</v>
      </c>
      <c r="L819" s="26">
        <f t="shared" si="802"/>
        <v>0</v>
      </c>
      <c r="M819" s="26"/>
      <c r="N819" s="26"/>
      <c r="O819" s="26"/>
      <c r="P819" s="26">
        <f t="shared" si="805"/>
        <v>6142</v>
      </c>
      <c r="Q819" s="26">
        <f t="shared" si="806"/>
        <v>100</v>
      </c>
      <c r="R819" s="90"/>
      <c r="S819" s="90"/>
      <c r="T819" s="90"/>
      <c r="U819" s="90"/>
      <c r="V819" s="90"/>
      <c r="W819" s="90"/>
      <c r="X819" s="90"/>
      <c r="Y819" s="90"/>
    </row>
    <row r="820" spans="1:27" ht="15" customHeight="1" x14ac:dyDescent="0.25">
      <c r="A820" s="63" t="s">
        <v>364</v>
      </c>
      <c r="B820" s="63" t="s">
        <v>81</v>
      </c>
      <c r="C820" s="63" t="s">
        <v>13</v>
      </c>
      <c r="D820" s="63" t="s">
        <v>492</v>
      </c>
      <c r="E820" s="63" t="s">
        <v>39</v>
      </c>
      <c r="F820" s="64" t="s">
        <v>1</v>
      </c>
      <c r="G820" s="53" t="s">
        <v>1</v>
      </c>
      <c r="H820" s="65" t="s">
        <v>40</v>
      </c>
      <c r="I820" s="31">
        <f t="shared" ref="I820:K820" si="834">SUM(I821:I825)</f>
        <v>224798</v>
      </c>
      <c r="J820" s="31">
        <f t="shared" si="834"/>
        <v>118048</v>
      </c>
      <c r="K820" s="31">
        <f t="shared" si="834"/>
        <v>67291</v>
      </c>
      <c r="L820" s="31">
        <f t="shared" si="802"/>
        <v>18500</v>
      </c>
      <c r="M820" s="31">
        <f t="shared" ref="M820" si="835">SUM(M821:M825)</f>
        <v>4500</v>
      </c>
      <c r="N820" s="31">
        <f t="shared" ref="N820:O820" si="836">SUM(N821:N825)</f>
        <v>7000</v>
      </c>
      <c r="O820" s="31">
        <f t="shared" si="836"/>
        <v>7000</v>
      </c>
      <c r="P820" s="31">
        <f t="shared" si="805"/>
        <v>85791</v>
      </c>
      <c r="Q820" s="31">
        <f t="shared" si="806"/>
        <v>72.674674708593116</v>
      </c>
      <c r="R820" s="94"/>
      <c r="S820" s="94"/>
      <c r="T820" s="94"/>
      <c r="U820" s="94"/>
      <c r="V820" s="94"/>
      <c r="W820" s="94"/>
      <c r="X820" s="94"/>
      <c r="Y820" s="94"/>
    </row>
    <row r="821" spans="1:27" ht="15" customHeight="1" x14ac:dyDescent="0.25">
      <c r="A821" s="64" t="s">
        <v>364</v>
      </c>
      <c r="B821" s="64" t="s">
        <v>81</v>
      </c>
      <c r="C821" s="64" t="s">
        <v>13</v>
      </c>
      <c r="D821" s="64" t="s">
        <v>492</v>
      </c>
      <c r="E821" s="20" t="s">
        <v>41</v>
      </c>
      <c r="F821" s="64" t="s">
        <v>515</v>
      </c>
      <c r="G821" s="53" t="s">
        <v>144</v>
      </c>
      <c r="H821" s="53" t="s">
        <v>516</v>
      </c>
      <c r="I821" s="26">
        <v>101750</v>
      </c>
      <c r="J821" s="26">
        <v>45000</v>
      </c>
      <c r="K821" s="26">
        <v>24500</v>
      </c>
      <c r="L821" s="26">
        <f t="shared" si="802"/>
        <v>11500</v>
      </c>
      <c r="M821" s="26">
        <v>4000</v>
      </c>
      <c r="N821" s="26">
        <v>4000</v>
      </c>
      <c r="O821" s="26">
        <v>3500</v>
      </c>
      <c r="P821" s="26">
        <f t="shared" si="805"/>
        <v>36000</v>
      </c>
      <c r="Q821" s="26">
        <f t="shared" si="806"/>
        <v>80</v>
      </c>
      <c r="R821" s="90"/>
      <c r="S821" s="90"/>
      <c r="T821" s="90"/>
      <c r="U821" s="90"/>
      <c r="V821" s="90"/>
      <c r="W821" s="90"/>
      <c r="X821" s="90"/>
      <c r="Y821" s="90"/>
    </row>
    <row r="822" spans="1:27" ht="22.5" customHeight="1" x14ac:dyDescent="0.25">
      <c r="A822" s="64" t="s">
        <v>364</v>
      </c>
      <c r="B822" s="64" t="s">
        <v>81</v>
      </c>
      <c r="C822" s="64" t="s">
        <v>13</v>
      </c>
      <c r="D822" s="64" t="s">
        <v>492</v>
      </c>
      <c r="E822" s="20" t="s">
        <v>41</v>
      </c>
      <c r="F822" s="64" t="s">
        <v>517</v>
      </c>
      <c r="G822" s="53" t="s">
        <v>144</v>
      </c>
      <c r="H822" s="53" t="s">
        <v>518</v>
      </c>
      <c r="I822" s="26">
        <v>29891</v>
      </c>
      <c r="J822" s="26">
        <v>4891</v>
      </c>
      <c r="K822" s="26">
        <v>4891</v>
      </c>
      <c r="L822" s="26">
        <f t="shared" si="802"/>
        <v>0</v>
      </c>
      <c r="M822" s="26"/>
      <c r="N822" s="26"/>
      <c r="O822" s="26"/>
      <c r="P822" s="26">
        <f t="shared" si="805"/>
        <v>4891</v>
      </c>
      <c r="Q822" s="26">
        <f t="shared" si="806"/>
        <v>100</v>
      </c>
      <c r="R822" s="90"/>
      <c r="S822" s="90"/>
      <c r="T822" s="90"/>
      <c r="U822" s="90"/>
      <c r="V822" s="90"/>
      <c r="W822" s="90"/>
      <c r="X822" s="90"/>
      <c r="Y822" s="90"/>
    </row>
    <row r="823" spans="1:27" ht="15" customHeight="1" x14ac:dyDescent="0.25">
      <c r="A823" s="64" t="s">
        <v>364</v>
      </c>
      <c r="B823" s="64" t="s">
        <v>81</v>
      </c>
      <c r="C823" s="64" t="s">
        <v>13</v>
      </c>
      <c r="D823" s="64" t="s">
        <v>492</v>
      </c>
      <c r="E823" s="20" t="s">
        <v>41</v>
      </c>
      <c r="F823" s="64" t="s">
        <v>519</v>
      </c>
      <c r="G823" s="53" t="s">
        <v>144</v>
      </c>
      <c r="H823" s="53" t="s">
        <v>520</v>
      </c>
      <c r="I823" s="26">
        <v>77226</v>
      </c>
      <c r="J823" s="26">
        <v>52226</v>
      </c>
      <c r="K823" s="26">
        <v>34900</v>
      </c>
      <c r="L823" s="26">
        <f t="shared" si="802"/>
        <v>5500</v>
      </c>
      <c r="M823" s="26"/>
      <c r="N823" s="26">
        <v>2500</v>
      </c>
      <c r="O823" s="26">
        <v>3000</v>
      </c>
      <c r="P823" s="26">
        <f t="shared" si="805"/>
        <v>40400</v>
      </c>
      <c r="Q823" s="26">
        <f t="shared" si="806"/>
        <v>77.356106154022896</v>
      </c>
      <c r="R823" s="90"/>
      <c r="S823" s="90"/>
      <c r="T823" s="90"/>
      <c r="U823" s="90"/>
      <c r="V823" s="90"/>
      <c r="W823" s="90"/>
      <c r="X823" s="90"/>
      <c r="Y823" s="90"/>
    </row>
    <row r="824" spans="1:27" ht="15" customHeight="1" x14ac:dyDescent="0.25">
      <c r="A824" s="64" t="s">
        <v>364</v>
      </c>
      <c r="B824" s="64" t="s">
        <v>81</v>
      </c>
      <c r="C824" s="64" t="s">
        <v>13</v>
      </c>
      <c r="D824" s="64" t="s">
        <v>492</v>
      </c>
      <c r="E824" s="20" t="s">
        <v>41</v>
      </c>
      <c r="F824" s="64" t="s">
        <v>521</v>
      </c>
      <c r="G824" s="53" t="s">
        <v>144</v>
      </c>
      <c r="H824" s="53" t="s">
        <v>49</v>
      </c>
      <c r="I824" s="26">
        <v>4931</v>
      </c>
      <c r="J824" s="26">
        <v>4931</v>
      </c>
      <c r="K824" s="26">
        <v>3000</v>
      </c>
      <c r="L824" s="26">
        <f t="shared" si="802"/>
        <v>1500</v>
      </c>
      <c r="M824" s="26">
        <v>500</v>
      </c>
      <c r="N824" s="26">
        <v>500</v>
      </c>
      <c r="O824" s="26">
        <v>500</v>
      </c>
      <c r="P824" s="26">
        <f t="shared" si="805"/>
        <v>4500</v>
      </c>
      <c r="Q824" s="26">
        <f t="shared" si="806"/>
        <v>91.259379436219831</v>
      </c>
      <c r="R824" s="90"/>
      <c r="S824" s="90"/>
      <c r="T824" s="90"/>
      <c r="U824" s="90"/>
      <c r="V824" s="90"/>
      <c r="W824" s="90"/>
      <c r="X824" s="90"/>
      <c r="Y824" s="90"/>
    </row>
    <row r="825" spans="1:27" ht="22.5" customHeight="1" thickBot="1" x14ac:dyDescent="0.3">
      <c r="A825" s="64" t="s">
        <v>364</v>
      </c>
      <c r="B825" s="64" t="s">
        <v>81</v>
      </c>
      <c r="C825" s="64" t="s">
        <v>13</v>
      </c>
      <c r="D825" s="64" t="s">
        <v>492</v>
      </c>
      <c r="E825" s="20" t="s">
        <v>41</v>
      </c>
      <c r="F825" s="64" t="s">
        <v>522</v>
      </c>
      <c r="G825" s="53" t="s">
        <v>144</v>
      </c>
      <c r="H825" s="53" t="s">
        <v>55</v>
      </c>
      <c r="I825" s="26">
        <v>11000</v>
      </c>
      <c r="J825" s="26">
        <v>11000</v>
      </c>
      <c r="K825" s="26">
        <v>0</v>
      </c>
      <c r="L825" s="26">
        <f t="shared" si="802"/>
        <v>0</v>
      </c>
      <c r="M825" s="26"/>
      <c r="N825" s="26"/>
      <c r="O825" s="26"/>
      <c r="P825" s="26">
        <f t="shared" si="805"/>
        <v>0</v>
      </c>
      <c r="Q825" s="26">
        <f t="shared" si="806"/>
        <v>0</v>
      </c>
      <c r="R825" s="90"/>
      <c r="S825" s="90"/>
      <c r="T825" s="90"/>
      <c r="U825" s="90"/>
      <c r="V825" s="90"/>
      <c r="W825" s="90"/>
      <c r="X825" s="90"/>
      <c r="Y825" s="90"/>
    </row>
    <row r="826" spans="1:27" s="2" customFormat="1" ht="45.75" customHeight="1" thickBot="1" x14ac:dyDescent="0.3">
      <c r="A826" s="28" t="s">
        <v>4</v>
      </c>
      <c r="B826" s="28" t="s">
        <v>5</v>
      </c>
      <c r="C826" s="28" t="s">
        <v>6</v>
      </c>
      <c r="D826" s="57" t="s">
        <v>1</v>
      </c>
      <c r="E826" s="28" t="s">
        <v>7</v>
      </c>
      <c r="F826" s="28" t="s">
        <v>8</v>
      </c>
      <c r="G826" s="28" t="s">
        <v>9</v>
      </c>
      <c r="H826" s="28" t="s">
        <v>10</v>
      </c>
      <c r="I826" s="109" t="s">
        <v>3984</v>
      </c>
      <c r="J826" s="109" t="s">
        <v>11</v>
      </c>
      <c r="K826" s="109" t="s">
        <v>3989</v>
      </c>
      <c r="L826" s="109" t="s">
        <v>3985</v>
      </c>
      <c r="M826" s="109" t="s">
        <v>4027</v>
      </c>
      <c r="N826" s="109" t="s">
        <v>3988</v>
      </c>
      <c r="O826" s="109" t="s">
        <v>3986</v>
      </c>
      <c r="P826" s="109" t="s">
        <v>3987</v>
      </c>
      <c r="Q826" s="109" t="s">
        <v>3695</v>
      </c>
      <c r="R826" s="91"/>
      <c r="S826" s="91"/>
      <c r="T826" s="91"/>
      <c r="U826" s="91"/>
      <c r="V826" s="91"/>
      <c r="W826" s="91"/>
      <c r="X826" s="91"/>
      <c r="Y826" s="91"/>
      <c r="AA826" s="4"/>
    </row>
    <row r="827" spans="1:27" s="2" customFormat="1" ht="15" customHeight="1" x14ac:dyDescent="0.25">
      <c r="A827" s="58" t="s">
        <v>1</v>
      </c>
      <c r="B827" s="58" t="s">
        <v>1</v>
      </c>
      <c r="C827" s="58" t="s">
        <v>1</v>
      </c>
      <c r="D827" s="59" t="s">
        <v>1</v>
      </c>
      <c r="E827" s="59" t="s">
        <v>1</v>
      </c>
      <c r="F827" s="60" t="s">
        <v>1</v>
      </c>
      <c r="G827" s="61" t="s">
        <v>1</v>
      </c>
      <c r="H827" s="62" t="s">
        <v>1</v>
      </c>
      <c r="I827" s="29">
        <v>1</v>
      </c>
      <c r="J827" s="29">
        <v>2</v>
      </c>
      <c r="K827" s="29">
        <v>3</v>
      </c>
      <c r="L827" s="29" t="s">
        <v>3478</v>
      </c>
      <c r="M827" s="29">
        <v>5</v>
      </c>
      <c r="N827" s="29">
        <v>6</v>
      </c>
      <c r="O827" s="29">
        <v>7</v>
      </c>
      <c r="P827" s="29" t="s">
        <v>3696</v>
      </c>
      <c r="Q827" s="29">
        <v>9</v>
      </c>
      <c r="R827" s="92"/>
      <c r="S827" s="92"/>
      <c r="T827" s="92"/>
      <c r="U827" s="92"/>
      <c r="V827" s="92"/>
      <c r="W827" s="92"/>
      <c r="X827" s="92"/>
      <c r="Y827" s="92"/>
      <c r="AA827" s="4"/>
    </row>
    <row r="828" spans="1:27" s="2" customFormat="1" ht="33.75" customHeight="1" x14ac:dyDescent="0.25">
      <c r="A828" s="63" t="s">
        <v>364</v>
      </c>
      <c r="B828" s="63" t="s">
        <v>81</v>
      </c>
      <c r="C828" s="64" t="s">
        <v>13</v>
      </c>
      <c r="D828" s="64" t="s">
        <v>492</v>
      </c>
      <c r="E828" s="65" t="s">
        <v>1</v>
      </c>
      <c r="F828" s="65" t="s">
        <v>1</v>
      </c>
      <c r="G828" s="65" t="s">
        <v>1</v>
      </c>
      <c r="H828" s="65" t="s">
        <v>493</v>
      </c>
      <c r="I828" s="26">
        <v>0</v>
      </c>
      <c r="J828" s="26" t="s">
        <v>1</v>
      </c>
      <c r="K828" s="26">
        <v>0</v>
      </c>
      <c r="L828" s="26"/>
      <c r="M828" s="26"/>
      <c r="N828" s="26"/>
      <c r="O828" s="26"/>
      <c r="P828" s="26"/>
      <c r="Q828" s="26"/>
      <c r="R828" s="90"/>
      <c r="S828" s="90"/>
      <c r="T828" s="90"/>
      <c r="U828" s="90"/>
      <c r="V828" s="90"/>
      <c r="W828" s="90"/>
      <c r="X828" s="90"/>
      <c r="Y828" s="90"/>
      <c r="AA828" s="4"/>
    </row>
    <row r="829" spans="1:27" ht="22.5" customHeight="1" x14ac:dyDescent="0.25">
      <c r="A829" s="63" t="s">
        <v>1</v>
      </c>
      <c r="B829" s="63" t="s">
        <v>1</v>
      </c>
      <c r="C829" s="63" t="s">
        <v>1</v>
      </c>
      <c r="D829" s="65" t="s">
        <v>1</v>
      </c>
      <c r="E829" s="65" t="s">
        <v>1</v>
      </c>
      <c r="F829" s="65" t="s">
        <v>1</v>
      </c>
      <c r="G829" s="65" t="s">
        <v>1</v>
      </c>
      <c r="H829" s="66" t="s">
        <v>56</v>
      </c>
      <c r="I829" s="30">
        <f t="shared" ref="I829:K829" si="837">SUM(I830)</f>
        <v>130100</v>
      </c>
      <c r="J829" s="30">
        <f t="shared" si="837"/>
        <v>100100</v>
      </c>
      <c r="K829" s="30">
        <f t="shared" si="837"/>
        <v>35000</v>
      </c>
      <c r="L829" s="30">
        <f t="shared" si="802"/>
        <v>65000</v>
      </c>
      <c r="M829" s="30">
        <f t="shared" ref="M829" si="838">SUM(M830)</f>
        <v>65000</v>
      </c>
      <c r="N829" s="30">
        <f t="shared" ref="N829:O829" si="839">SUM(N830)</f>
        <v>0</v>
      </c>
      <c r="O829" s="30">
        <f t="shared" si="839"/>
        <v>0</v>
      </c>
      <c r="P829" s="30">
        <f t="shared" si="805"/>
        <v>100000</v>
      </c>
      <c r="Q829" s="30">
        <f t="shared" si="806"/>
        <v>99.900099900099903</v>
      </c>
      <c r="R829" s="93"/>
      <c r="S829" s="93"/>
      <c r="T829" s="93"/>
      <c r="U829" s="93"/>
      <c r="V829" s="93"/>
      <c r="W829" s="93"/>
      <c r="X829" s="93"/>
      <c r="Y829" s="93"/>
    </row>
    <row r="830" spans="1:27" ht="15" customHeight="1" x14ac:dyDescent="0.25">
      <c r="A830" s="63" t="s">
        <v>364</v>
      </c>
      <c r="B830" s="63" t="s">
        <v>81</v>
      </c>
      <c r="C830" s="63" t="s">
        <v>13</v>
      </c>
      <c r="D830" s="63" t="s">
        <v>492</v>
      </c>
      <c r="E830" s="65" t="s">
        <v>57</v>
      </c>
      <c r="F830" s="65" t="s">
        <v>1</v>
      </c>
      <c r="G830" s="65" t="s">
        <v>1</v>
      </c>
      <c r="H830" s="65" t="s">
        <v>58</v>
      </c>
      <c r="I830" s="31">
        <f t="shared" ref="I830:K830" si="840">SUM(I831,I833)</f>
        <v>130100</v>
      </c>
      <c r="J830" s="31">
        <f t="shared" si="840"/>
        <v>100100</v>
      </c>
      <c r="K830" s="31">
        <f t="shared" si="840"/>
        <v>35000</v>
      </c>
      <c r="L830" s="31">
        <f t="shared" si="802"/>
        <v>65000</v>
      </c>
      <c r="M830" s="31">
        <f t="shared" ref="M830" si="841">SUM(M831,M833)</f>
        <v>65000</v>
      </c>
      <c r="N830" s="31">
        <f t="shared" ref="N830:O830" si="842">SUM(N831,N833)</f>
        <v>0</v>
      </c>
      <c r="O830" s="31">
        <f t="shared" si="842"/>
        <v>0</v>
      </c>
      <c r="P830" s="31">
        <f t="shared" si="805"/>
        <v>100000</v>
      </c>
      <c r="Q830" s="31">
        <f t="shared" si="806"/>
        <v>99.900099900099903</v>
      </c>
      <c r="R830" s="94"/>
      <c r="S830" s="94"/>
      <c r="T830" s="94"/>
      <c r="U830" s="94"/>
      <c r="V830" s="94"/>
      <c r="W830" s="94"/>
      <c r="X830" s="94"/>
      <c r="Y830" s="94"/>
    </row>
    <row r="831" spans="1:27" ht="15" customHeight="1" x14ac:dyDescent="0.25">
      <c r="A831" s="63" t="s">
        <v>364</v>
      </c>
      <c r="B831" s="63" t="s">
        <v>81</v>
      </c>
      <c r="C831" s="63" t="s">
        <v>13</v>
      </c>
      <c r="D831" s="63" t="s">
        <v>492</v>
      </c>
      <c r="E831" s="63" t="s">
        <v>59</v>
      </c>
      <c r="F831" s="64" t="s">
        <v>1</v>
      </c>
      <c r="G831" s="53" t="s">
        <v>1</v>
      </c>
      <c r="H831" s="65" t="s">
        <v>60</v>
      </c>
      <c r="I831" s="31">
        <f t="shared" ref="I831:K831" si="843">SUM(I832)</f>
        <v>130000</v>
      </c>
      <c r="J831" s="31">
        <f t="shared" si="843"/>
        <v>100000</v>
      </c>
      <c r="K831" s="31">
        <f t="shared" si="843"/>
        <v>35000</v>
      </c>
      <c r="L831" s="31">
        <f t="shared" si="802"/>
        <v>65000</v>
      </c>
      <c r="M831" s="31">
        <f t="shared" ref="M831" si="844">SUM(M832)</f>
        <v>65000</v>
      </c>
      <c r="N831" s="31">
        <f t="shared" ref="N831:O831" si="845">SUM(N832)</f>
        <v>0</v>
      </c>
      <c r="O831" s="31">
        <f t="shared" si="845"/>
        <v>0</v>
      </c>
      <c r="P831" s="31">
        <f t="shared" si="805"/>
        <v>100000</v>
      </c>
      <c r="Q831" s="31">
        <f t="shared" si="806"/>
        <v>100</v>
      </c>
      <c r="R831" s="94"/>
      <c r="S831" s="94"/>
      <c r="T831" s="94"/>
      <c r="U831" s="94"/>
      <c r="V831" s="94"/>
      <c r="W831" s="94"/>
      <c r="X831" s="94"/>
      <c r="Y831" s="94"/>
    </row>
    <row r="832" spans="1:27" ht="15" customHeight="1" x14ac:dyDescent="0.25">
      <c r="A832" s="64" t="s">
        <v>364</v>
      </c>
      <c r="B832" s="64" t="s">
        <v>81</v>
      </c>
      <c r="C832" s="64" t="s">
        <v>13</v>
      </c>
      <c r="D832" s="64" t="s">
        <v>492</v>
      </c>
      <c r="E832" s="20" t="s">
        <v>61</v>
      </c>
      <c r="F832" s="64" t="s">
        <v>523</v>
      </c>
      <c r="G832" s="53" t="s">
        <v>144</v>
      </c>
      <c r="H832" s="53" t="s">
        <v>524</v>
      </c>
      <c r="I832" s="26">
        <v>130000</v>
      </c>
      <c r="J832" s="26">
        <v>100000</v>
      </c>
      <c r="K832" s="26">
        <v>35000</v>
      </c>
      <c r="L832" s="26">
        <f t="shared" si="802"/>
        <v>65000</v>
      </c>
      <c r="M832" s="26">
        <v>65000</v>
      </c>
      <c r="N832" s="26"/>
      <c r="O832" s="26"/>
      <c r="P832" s="26">
        <f t="shared" si="805"/>
        <v>100000</v>
      </c>
      <c r="Q832" s="26">
        <f t="shared" si="806"/>
        <v>100</v>
      </c>
      <c r="R832" s="90"/>
      <c r="S832" s="90"/>
      <c r="T832" s="90"/>
      <c r="U832" s="90"/>
      <c r="V832" s="90"/>
      <c r="W832" s="90"/>
      <c r="X832" s="90"/>
      <c r="Y832" s="90"/>
    </row>
    <row r="833" spans="1:25" ht="15" customHeight="1" x14ac:dyDescent="0.25">
      <c r="A833" s="63" t="s">
        <v>364</v>
      </c>
      <c r="B833" s="63" t="s">
        <v>81</v>
      </c>
      <c r="C833" s="63" t="s">
        <v>13</v>
      </c>
      <c r="D833" s="63" t="s">
        <v>492</v>
      </c>
      <c r="E833" s="63" t="s">
        <v>66</v>
      </c>
      <c r="F833" s="64" t="s">
        <v>1</v>
      </c>
      <c r="G833" s="53" t="s">
        <v>1</v>
      </c>
      <c r="H833" s="65" t="s">
        <v>67</v>
      </c>
      <c r="I833" s="31">
        <f t="shared" ref="I833:K833" si="846">SUM(I834)</f>
        <v>100</v>
      </c>
      <c r="J833" s="31">
        <f t="shared" si="846"/>
        <v>100</v>
      </c>
      <c r="K833" s="31">
        <f t="shared" si="846"/>
        <v>0</v>
      </c>
      <c r="L833" s="31">
        <f t="shared" si="802"/>
        <v>0</v>
      </c>
      <c r="M833" s="31">
        <f t="shared" ref="M833" si="847">SUM(M834)</f>
        <v>0</v>
      </c>
      <c r="N833" s="31">
        <f t="shared" ref="N833:O833" si="848">SUM(N834)</f>
        <v>0</v>
      </c>
      <c r="O833" s="31">
        <f t="shared" si="848"/>
        <v>0</v>
      </c>
      <c r="P833" s="31">
        <f t="shared" si="805"/>
        <v>0</v>
      </c>
      <c r="Q833" s="31">
        <f t="shared" si="806"/>
        <v>0</v>
      </c>
      <c r="R833" s="94"/>
      <c r="S833" s="94"/>
      <c r="T833" s="94"/>
      <c r="U833" s="94"/>
      <c r="V833" s="94"/>
      <c r="W833" s="94"/>
      <c r="X833" s="94"/>
      <c r="Y833" s="94"/>
    </row>
    <row r="834" spans="1:25" ht="15" customHeight="1" x14ac:dyDescent="0.25">
      <c r="A834" s="64" t="s">
        <v>364</v>
      </c>
      <c r="B834" s="64" t="s">
        <v>81</v>
      </c>
      <c r="C834" s="64" t="s">
        <v>13</v>
      </c>
      <c r="D834" s="64" t="s">
        <v>492</v>
      </c>
      <c r="E834" s="20" t="s">
        <v>68</v>
      </c>
      <c r="F834" s="64" t="s">
        <v>525</v>
      </c>
      <c r="G834" s="53" t="s">
        <v>144</v>
      </c>
      <c r="H834" s="53" t="s">
        <v>276</v>
      </c>
      <c r="I834" s="26">
        <v>100</v>
      </c>
      <c r="J834" s="26">
        <v>100</v>
      </c>
      <c r="K834" s="26">
        <v>0</v>
      </c>
      <c r="L834" s="26">
        <f t="shared" si="802"/>
        <v>0</v>
      </c>
      <c r="M834" s="26"/>
      <c r="N834" s="26"/>
      <c r="O834" s="26"/>
      <c r="P834" s="26">
        <f t="shared" si="805"/>
        <v>0</v>
      </c>
      <c r="Q834" s="26">
        <f t="shared" si="806"/>
        <v>0</v>
      </c>
      <c r="R834" s="90"/>
      <c r="S834" s="90"/>
      <c r="T834" s="90"/>
      <c r="U834" s="90"/>
      <c r="V834" s="90"/>
      <c r="W834" s="90"/>
      <c r="X834" s="90"/>
      <c r="Y834" s="90"/>
    </row>
    <row r="835" spans="1:25" ht="22.5" customHeight="1" x14ac:dyDescent="0.25">
      <c r="A835" s="63" t="s">
        <v>1</v>
      </c>
      <c r="B835" s="63" t="s">
        <v>1</v>
      </c>
      <c r="C835" s="63" t="s">
        <v>1</v>
      </c>
      <c r="D835" s="65" t="s">
        <v>1</v>
      </c>
      <c r="E835" s="65" t="s">
        <v>1</v>
      </c>
      <c r="F835" s="65" t="s">
        <v>1</v>
      </c>
      <c r="G835" s="65" t="s">
        <v>1</v>
      </c>
      <c r="H835" s="66" t="s">
        <v>149</v>
      </c>
      <c r="I835" s="30">
        <f t="shared" ref="I835:K837" si="849">SUM(I836)</f>
        <v>480000</v>
      </c>
      <c r="J835" s="30">
        <f t="shared" si="849"/>
        <v>179000</v>
      </c>
      <c r="K835" s="30">
        <f t="shared" si="849"/>
        <v>179000</v>
      </c>
      <c r="L835" s="30">
        <f t="shared" si="802"/>
        <v>0</v>
      </c>
      <c r="M835" s="30">
        <f t="shared" ref="M835:M837" si="850">SUM(M836)</f>
        <v>0</v>
      </c>
      <c r="N835" s="30">
        <f t="shared" ref="N835:O837" si="851">SUM(N836)</f>
        <v>0</v>
      </c>
      <c r="O835" s="30">
        <f t="shared" si="851"/>
        <v>0</v>
      </c>
      <c r="P835" s="30">
        <f t="shared" si="805"/>
        <v>179000</v>
      </c>
      <c r="Q835" s="30">
        <f t="shared" si="806"/>
        <v>100</v>
      </c>
      <c r="R835" s="93"/>
      <c r="S835" s="93"/>
      <c r="T835" s="93"/>
      <c r="U835" s="93"/>
      <c r="V835" s="93"/>
      <c r="W835" s="93"/>
      <c r="X835" s="93"/>
      <c r="Y835" s="93"/>
    </row>
    <row r="836" spans="1:25" ht="15" customHeight="1" x14ac:dyDescent="0.25">
      <c r="A836" s="63" t="s">
        <v>364</v>
      </c>
      <c r="B836" s="63" t="s">
        <v>81</v>
      </c>
      <c r="C836" s="63" t="s">
        <v>13</v>
      </c>
      <c r="D836" s="63" t="s">
        <v>492</v>
      </c>
      <c r="E836" s="65" t="s">
        <v>150</v>
      </c>
      <c r="F836" s="65" t="s">
        <v>1</v>
      </c>
      <c r="G836" s="65" t="s">
        <v>1</v>
      </c>
      <c r="H836" s="65" t="s">
        <v>151</v>
      </c>
      <c r="I836" s="31">
        <f t="shared" si="849"/>
        <v>480000</v>
      </c>
      <c r="J836" s="31">
        <f t="shared" si="849"/>
        <v>179000</v>
      </c>
      <c r="K836" s="31">
        <f t="shared" si="849"/>
        <v>179000</v>
      </c>
      <c r="L836" s="31">
        <f t="shared" si="802"/>
        <v>0</v>
      </c>
      <c r="M836" s="31">
        <f t="shared" si="850"/>
        <v>0</v>
      </c>
      <c r="N836" s="31">
        <f t="shared" si="851"/>
        <v>0</v>
      </c>
      <c r="O836" s="31">
        <f t="shared" si="851"/>
        <v>0</v>
      </c>
      <c r="P836" s="31">
        <f t="shared" si="805"/>
        <v>179000</v>
      </c>
      <c r="Q836" s="31">
        <f t="shared" si="806"/>
        <v>100</v>
      </c>
      <c r="R836" s="94"/>
      <c r="S836" s="94"/>
      <c r="T836" s="94"/>
      <c r="U836" s="94"/>
      <c r="V836" s="94"/>
      <c r="W836" s="94"/>
      <c r="X836" s="94"/>
      <c r="Y836" s="94"/>
    </row>
    <row r="837" spans="1:25" ht="15" customHeight="1" x14ac:dyDescent="0.25">
      <c r="A837" s="63" t="s">
        <v>364</v>
      </c>
      <c r="B837" s="63" t="s">
        <v>81</v>
      </c>
      <c r="C837" s="63" t="s">
        <v>13</v>
      </c>
      <c r="D837" s="63" t="s">
        <v>492</v>
      </c>
      <c r="E837" s="63" t="s">
        <v>440</v>
      </c>
      <c r="F837" s="64" t="s">
        <v>1</v>
      </c>
      <c r="G837" s="53" t="s">
        <v>1</v>
      </c>
      <c r="H837" s="65" t="s">
        <v>441</v>
      </c>
      <c r="I837" s="31">
        <f t="shared" si="849"/>
        <v>480000</v>
      </c>
      <c r="J837" s="31">
        <f t="shared" si="849"/>
        <v>179000</v>
      </c>
      <c r="K837" s="31">
        <f t="shared" si="849"/>
        <v>179000</v>
      </c>
      <c r="L837" s="31">
        <f t="shared" si="802"/>
        <v>0</v>
      </c>
      <c r="M837" s="31">
        <f t="shared" si="850"/>
        <v>0</v>
      </c>
      <c r="N837" s="31">
        <f t="shared" si="851"/>
        <v>0</v>
      </c>
      <c r="O837" s="31">
        <f t="shared" si="851"/>
        <v>0</v>
      </c>
      <c r="P837" s="31">
        <f t="shared" si="805"/>
        <v>179000</v>
      </c>
      <c r="Q837" s="31">
        <f t="shared" si="806"/>
        <v>100</v>
      </c>
      <c r="R837" s="94"/>
      <c r="S837" s="94"/>
      <c r="T837" s="94"/>
      <c r="U837" s="94"/>
      <c r="V837" s="94"/>
      <c r="W837" s="94"/>
      <c r="X837" s="94"/>
      <c r="Y837" s="94"/>
    </row>
    <row r="838" spans="1:25" ht="15" customHeight="1" x14ac:dyDescent="0.25">
      <c r="A838" s="64" t="s">
        <v>364</v>
      </c>
      <c r="B838" s="64" t="s">
        <v>81</v>
      </c>
      <c r="C838" s="64" t="s">
        <v>13</v>
      </c>
      <c r="D838" s="64" t="s">
        <v>492</v>
      </c>
      <c r="E838" s="20" t="s">
        <v>442</v>
      </c>
      <c r="F838" s="64" t="s">
        <v>526</v>
      </c>
      <c r="G838" s="53" t="s">
        <v>144</v>
      </c>
      <c r="H838" s="53" t="s">
        <v>527</v>
      </c>
      <c r="I838" s="26">
        <v>480000</v>
      </c>
      <c r="J838" s="26">
        <v>179000</v>
      </c>
      <c r="K838" s="26">
        <v>179000</v>
      </c>
      <c r="L838" s="26">
        <f t="shared" si="802"/>
        <v>0</v>
      </c>
      <c r="M838" s="26"/>
      <c r="N838" s="26"/>
      <c r="O838" s="26"/>
      <c r="P838" s="26">
        <f t="shared" si="805"/>
        <v>179000</v>
      </c>
      <c r="Q838" s="26">
        <f t="shared" si="806"/>
        <v>100</v>
      </c>
      <c r="R838" s="90"/>
      <c r="S838" s="90"/>
      <c r="T838" s="90"/>
      <c r="U838" s="90"/>
      <c r="V838" s="90"/>
      <c r="W838" s="90"/>
      <c r="X838" s="90"/>
      <c r="Y838" s="90"/>
    </row>
    <row r="839" spans="1:25" ht="22.5" customHeight="1" x14ac:dyDescent="0.25">
      <c r="A839" s="63" t="s">
        <v>1</v>
      </c>
      <c r="B839" s="63" t="s">
        <v>1</v>
      </c>
      <c r="C839" s="63" t="s">
        <v>1</v>
      </c>
      <c r="D839" s="65" t="s">
        <v>1</v>
      </c>
      <c r="E839" s="65" t="s">
        <v>1</v>
      </c>
      <c r="F839" s="65" t="s">
        <v>1</v>
      </c>
      <c r="G839" s="65" t="s">
        <v>1</v>
      </c>
      <c r="H839" s="66" t="s">
        <v>69</v>
      </c>
      <c r="I839" s="30">
        <f t="shared" ref="I839:K839" si="852">SUM(I840)</f>
        <v>812100</v>
      </c>
      <c r="J839" s="30">
        <f t="shared" si="852"/>
        <v>320200</v>
      </c>
      <c r="K839" s="30">
        <f t="shared" si="852"/>
        <v>117000</v>
      </c>
      <c r="L839" s="30">
        <f t="shared" si="802"/>
        <v>99200</v>
      </c>
      <c r="M839" s="30">
        <f t="shared" ref="M839" si="853">SUM(M840)</f>
        <v>41200</v>
      </c>
      <c r="N839" s="30">
        <f t="shared" ref="N839:O839" si="854">SUM(N840)</f>
        <v>25000</v>
      </c>
      <c r="O839" s="30">
        <f t="shared" si="854"/>
        <v>33000</v>
      </c>
      <c r="P839" s="30">
        <f t="shared" si="805"/>
        <v>216200</v>
      </c>
      <c r="Q839" s="30">
        <f t="shared" si="806"/>
        <v>67.520299812617111</v>
      </c>
      <c r="R839" s="93"/>
      <c r="S839" s="93"/>
      <c r="T839" s="93"/>
      <c r="U839" s="93"/>
      <c r="V839" s="93"/>
      <c r="W839" s="93"/>
      <c r="X839" s="93"/>
      <c r="Y839" s="93"/>
    </row>
    <row r="840" spans="1:25" ht="15" customHeight="1" x14ac:dyDescent="0.25">
      <c r="A840" s="63" t="s">
        <v>364</v>
      </c>
      <c r="B840" s="63" t="s">
        <v>81</v>
      </c>
      <c r="C840" s="63" t="s">
        <v>13</v>
      </c>
      <c r="D840" s="63" t="s">
        <v>492</v>
      </c>
      <c r="E840" s="65" t="s">
        <v>70</v>
      </c>
      <c r="F840" s="65" t="s">
        <v>1</v>
      </c>
      <c r="G840" s="65" t="s">
        <v>1</v>
      </c>
      <c r="H840" s="65" t="s">
        <v>71</v>
      </c>
      <c r="I840" s="31">
        <f t="shared" ref="I840:K840" si="855">SUM(I841,I844,I847,I853,I855)</f>
        <v>812100</v>
      </c>
      <c r="J840" s="31">
        <f t="shared" si="855"/>
        <v>320200</v>
      </c>
      <c r="K840" s="31">
        <f t="shared" si="855"/>
        <v>117000</v>
      </c>
      <c r="L840" s="31">
        <f t="shared" si="802"/>
        <v>99200</v>
      </c>
      <c r="M840" s="31">
        <f t="shared" ref="M840" si="856">SUM(M841,M844,M847,M853,M855)</f>
        <v>41200</v>
      </c>
      <c r="N840" s="31">
        <f t="shared" ref="N840:O840" si="857">SUM(N841,N844,N847,N853,N855)</f>
        <v>25000</v>
      </c>
      <c r="O840" s="31">
        <f t="shared" si="857"/>
        <v>33000</v>
      </c>
      <c r="P840" s="31">
        <f t="shared" si="805"/>
        <v>216200</v>
      </c>
      <c r="Q840" s="31">
        <f t="shared" si="806"/>
        <v>67.520299812617111</v>
      </c>
      <c r="R840" s="94"/>
      <c r="S840" s="94"/>
      <c r="T840" s="94"/>
      <c r="U840" s="94"/>
      <c r="V840" s="94"/>
      <c r="W840" s="94"/>
      <c r="X840" s="94"/>
      <c r="Y840" s="94"/>
    </row>
    <row r="841" spans="1:25" ht="15" customHeight="1" x14ac:dyDescent="0.25">
      <c r="A841" s="63" t="s">
        <v>364</v>
      </c>
      <c r="B841" s="63" t="s">
        <v>81</v>
      </c>
      <c r="C841" s="63" t="s">
        <v>13</v>
      </c>
      <c r="D841" s="63" t="s">
        <v>492</v>
      </c>
      <c r="E841" s="63" t="s">
        <v>528</v>
      </c>
      <c r="F841" s="64" t="s">
        <v>1</v>
      </c>
      <c r="G841" s="53" t="s">
        <v>1</v>
      </c>
      <c r="H841" s="65" t="s">
        <v>529</v>
      </c>
      <c r="I841" s="31">
        <f t="shared" ref="I841:K841" si="858">SUM(I842:I843)</f>
        <v>150000</v>
      </c>
      <c r="J841" s="31">
        <f t="shared" si="858"/>
        <v>50000</v>
      </c>
      <c r="K841" s="31">
        <f t="shared" si="858"/>
        <v>0</v>
      </c>
      <c r="L841" s="31">
        <f t="shared" si="802"/>
        <v>0</v>
      </c>
      <c r="M841" s="31">
        <f t="shared" ref="M841" si="859">SUM(M842:M843)</f>
        <v>0</v>
      </c>
      <c r="N841" s="31">
        <f t="shared" ref="N841:O841" si="860">SUM(N842:N843)</f>
        <v>0</v>
      </c>
      <c r="O841" s="31">
        <f t="shared" si="860"/>
        <v>0</v>
      </c>
      <c r="P841" s="31">
        <f t="shared" si="805"/>
        <v>0</v>
      </c>
      <c r="Q841" s="31">
        <f t="shared" si="806"/>
        <v>0</v>
      </c>
      <c r="R841" s="94"/>
      <c r="S841" s="94"/>
      <c r="T841" s="94"/>
      <c r="U841" s="94"/>
      <c r="V841" s="94"/>
      <c r="W841" s="94"/>
      <c r="X841" s="94"/>
      <c r="Y841" s="94"/>
    </row>
    <row r="842" spans="1:25" s="14" customFormat="1" ht="21.75" customHeight="1" x14ac:dyDescent="0.25">
      <c r="A842" s="84" t="s">
        <v>364</v>
      </c>
      <c r="B842" s="84" t="s">
        <v>81</v>
      </c>
      <c r="C842" s="84" t="s">
        <v>13</v>
      </c>
      <c r="D842" s="84" t="s">
        <v>492</v>
      </c>
      <c r="E842" s="85" t="s">
        <v>530</v>
      </c>
      <c r="F842" s="84" t="s">
        <v>531</v>
      </c>
      <c r="G842" s="86" t="s">
        <v>144</v>
      </c>
      <c r="H842" s="86" t="s">
        <v>3800</v>
      </c>
      <c r="I842" s="37">
        <v>50000</v>
      </c>
      <c r="J842" s="37">
        <v>50000</v>
      </c>
      <c r="K842" s="37">
        <v>0</v>
      </c>
      <c r="L842" s="37">
        <f t="shared" si="802"/>
        <v>0</v>
      </c>
      <c r="M842" s="37"/>
      <c r="N842" s="37"/>
      <c r="O842" s="37"/>
      <c r="P842" s="37">
        <f t="shared" si="805"/>
        <v>0</v>
      </c>
      <c r="Q842" s="37">
        <f t="shared" si="806"/>
        <v>0</v>
      </c>
      <c r="R842" s="97"/>
      <c r="S842" s="97"/>
      <c r="T842" s="97"/>
      <c r="U842" s="97"/>
      <c r="V842" s="97"/>
      <c r="W842" s="97"/>
      <c r="X842" s="97"/>
      <c r="Y842" s="97"/>
    </row>
    <row r="843" spans="1:25" ht="15" customHeight="1" x14ac:dyDescent="0.25">
      <c r="A843" s="64" t="s">
        <v>364</v>
      </c>
      <c r="B843" s="64" t="s">
        <v>81</v>
      </c>
      <c r="C843" s="64" t="s">
        <v>13</v>
      </c>
      <c r="D843" s="64" t="s">
        <v>492</v>
      </c>
      <c r="E843" s="20" t="s">
        <v>530</v>
      </c>
      <c r="F843" s="64" t="s">
        <v>3536</v>
      </c>
      <c r="G843" s="53" t="s">
        <v>144</v>
      </c>
      <c r="H843" s="53" t="s">
        <v>532</v>
      </c>
      <c r="I843" s="26">
        <v>100000</v>
      </c>
      <c r="J843" s="26">
        <v>0</v>
      </c>
      <c r="K843" s="26">
        <v>0</v>
      </c>
      <c r="L843" s="26">
        <f t="shared" si="802"/>
        <v>0</v>
      </c>
      <c r="M843" s="26"/>
      <c r="N843" s="26"/>
      <c r="O843" s="26"/>
      <c r="P843" s="26">
        <f t="shared" si="805"/>
        <v>0</v>
      </c>
      <c r="Q843" s="26" t="str">
        <f t="shared" si="806"/>
        <v>-</v>
      </c>
      <c r="R843" s="90"/>
      <c r="S843" s="90"/>
      <c r="T843" s="90"/>
      <c r="U843" s="90"/>
      <c r="V843" s="90"/>
      <c r="W843" s="90"/>
      <c r="X843" s="90"/>
      <c r="Y843" s="90"/>
    </row>
    <row r="844" spans="1:25" ht="15" customHeight="1" x14ac:dyDescent="0.25">
      <c r="A844" s="63" t="s">
        <v>364</v>
      </c>
      <c r="B844" s="63" t="s">
        <v>81</v>
      </c>
      <c r="C844" s="63" t="s">
        <v>13</v>
      </c>
      <c r="D844" s="63" t="s">
        <v>492</v>
      </c>
      <c r="E844" s="63" t="s">
        <v>453</v>
      </c>
      <c r="F844" s="64" t="s">
        <v>1</v>
      </c>
      <c r="G844" s="53" t="s">
        <v>1</v>
      </c>
      <c r="H844" s="65" t="s">
        <v>454</v>
      </c>
      <c r="I844" s="31">
        <f t="shared" ref="I844:K844" si="861">SUM(I845:I846)</f>
        <v>116200</v>
      </c>
      <c r="J844" s="31">
        <f t="shared" si="861"/>
        <v>82200</v>
      </c>
      <c r="K844" s="31">
        <f t="shared" si="861"/>
        <v>66000</v>
      </c>
      <c r="L844" s="31">
        <f t="shared" si="802"/>
        <v>16200</v>
      </c>
      <c r="M844" s="31">
        <f t="shared" ref="M844" si="862">SUM(M845:M846)</f>
        <v>11200</v>
      </c>
      <c r="N844" s="31">
        <f t="shared" ref="N844:O844" si="863">SUM(N845:N846)</f>
        <v>5000</v>
      </c>
      <c r="O844" s="31">
        <f t="shared" si="863"/>
        <v>0</v>
      </c>
      <c r="P844" s="31">
        <f t="shared" si="805"/>
        <v>82200</v>
      </c>
      <c r="Q844" s="31">
        <f t="shared" si="806"/>
        <v>100</v>
      </c>
      <c r="R844" s="94"/>
      <c r="S844" s="94"/>
      <c r="T844" s="94"/>
      <c r="U844" s="94"/>
      <c r="V844" s="94"/>
      <c r="W844" s="94"/>
      <c r="X844" s="94"/>
      <c r="Y844" s="94"/>
    </row>
    <row r="845" spans="1:25" ht="15" customHeight="1" x14ac:dyDescent="0.25">
      <c r="A845" s="64" t="s">
        <v>364</v>
      </c>
      <c r="B845" s="64" t="s">
        <v>81</v>
      </c>
      <c r="C845" s="64" t="s">
        <v>13</v>
      </c>
      <c r="D845" s="64" t="s">
        <v>492</v>
      </c>
      <c r="E845" s="20" t="s">
        <v>455</v>
      </c>
      <c r="F845" s="64" t="s">
        <v>533</v>
      </c>
      <c r="G845" s="53" t="s">
        <v>144</v>
      </c>
      <c r="H845" s="53" t="s">
        <v>534</v>
      </c>
      <c r="I845" s="26">
        <v>100000</v>
      </c>
      <c r="J845" s="26">
        <v>66000</v>
      </c>
      <c r="K845" s="26">
        <v>66000</v>
      </c>
      <c r="L845" s="26">
        <f t="shared" si="802"/>
        <v>0</v>
      </c>
      <c r="M845" s="26"/>
      <c r="N845" s="26"/>
      <c r="O845" s="26"/>
      <c r="P845" s="26">
        <f t="shared" si="805"/>
        <v>66000</v>
      </c>
      <c r="Q845" s="26">
        <f t="shared" si="806"/>
        <v>100</v>
      </c>
      <c r="R845" s="90"/>
      <c r="S845" s="90"/>
      <c r="T845" s="90"/>
      <c r="U845" s="90"/>
      <c r="V845" s="90"/>
      <c r="W845" s="90"/>
      <c r="X845" s="90"/>
      <c r="Y845" s="90"/>
    </row>
    <row r="846" spans="1:25" s="17" customFormat="1" ht="15" customHeight="1" x14ac:dyDescent="0.25">
      <c r="A846" s="44" t="s">
        <v>364</v>
      </c>
      <c r="B846" s="44" t="s">
        <v>81</v>
      </c>
      <c r="C846" s="44" t="s">
        <v>13</v>
      </c>
      <c r="D846" s="44" t="s">
        <v>492</v>
      </c>
      <c r="E846" s="45" t="s">
        <v>455</v>
      </c>
      <c r="F846" s="44" t="s">
        <v>3840</v>
      </c>
      <c r="G846" s="46" t="s">
        <v>144</v>
      </c>
      <c r="H846" s="46" t="s">
        <v>3841</v>
      </c>
      <c r="I846" s="35">
        <v>16200</v>
      </c>
      <c r="J846" s="35">
        <v>16200</v>
      </c>
      <c r="K846" s="35">
        <v>0</v>
      </c>
      <c r="L846" s="35">
        <f t="shared" si="802"/>
        <v>16200</v>
      </c>
      <c r="M846" s="35">
        <v>11200</v>
      </c>
      <c r="N846" s="35">
        <v>5000</v>
      </c>
      <c r="O846" s="35"/>
      <c r="P846" s="35">
        <f t="shared" si="805"/>
        <v>16200</v>
      </c>
      <c r="Q846" s="35">
        <f t="shared" si="806"/>
        <v>100</v>
      </c>
      <c r="R846" s="95"/>
      <c r="S846" s="95"/>
      <c r="T846" s="95"/>
      <c r="U846" s="95"/>
      <c r="V846" s="95"/>
      <c r="W846" s="95"/>
      <c r="X846" s="95"/>
      <c r="Y846" s="95"/>
    </row>
    <row r="847" spans="1:25" ht="15" customHeight="1" x14ac:dyDescent="0.25">
      <c r="A847" s="63" t="s">
        <v>364</v>
      </c>
      <c r="B847" s="63" t="s">
        <v>81</v>
      </c>
      <c r="C847" s="63" t="s">
        <v>13</v>
      </c>
      <c r="D847" s="63" t="s">
        <v>492</v>
      </c>
      <c r="E847" s="63" t="s">
        <v>72</v>
      </c>
      <c r="F847" s="64" t="s">
        <v>1</v>
      </c>
      <c r="G847" s="53" t="s">
        <v>1</v>
      </c>
      <c r="H847" s="65" t="s">
        <v>73</v>
      </c>
      <c r="I847" s="31">
        <f t="shared" ref="I847:K847" si="864">SUM(I848:I852)</f>
        <v>194000</v>
      </c>
      <c r="J847" s="31">
        <f t="shared" si="864"/>
        <v>35000</v>
      </c>
      <c r="K847" s="31">
        <f t="shared" si="864"/>
        <v>5000</v>
      </c>
      <c r="L847" s="31">
        <f t="shared" si="802"/>
        <v>30000</v>
      </c>
      <c r="M847" s="31">
        <f t="shared" ref="M847" si="865">SUM(M848:M852)</f>
        <v>30000</v>
      </c>
      <c r="N847" s="31">
        <f t="shared" ref="N847:O847" si="866">SUM(N848:N852)</f>
        <v>0</v>
      </c>
      <c r="O847" s="31">
        <f t="shared" si="866"/>
        <v>0</v>
      </c>
      <c r="P847" s="31">
        <f t="shared" si="805"/>
        <v>35000</v>
      </c>
      <c r="Q847" s="31">
        <f t="shared" si="806"/>
        <v>100</v>
      </c>
      <c r="R847" s="94"/>
      <c r="S847" s="94"/>
      <c r="T847" s="94"/>
      <c r="U847" s="94"/>
      <c r="V847" s="94"/>
      <c r="W847" s="94"/>
      <c r="X847" s="94"/>
      <c r="Y847" s="94"/>
    </row>
    <row r="848" spans="1:25" ht="15" customHeight="1" x14ac:dyDescent="0.25">
      <c r="A848" s="64" t="s">
        <v>364</v>
      </c>
      <c r="B848" s="64" t="s">
        <v>81</v>
      </c>
      <c r="C848" s="64" t="s">
        <v>13</v>
      </c>
      <c r="D848" s="64" t="s">
        <v>492</v>
      </c>
      <c r="E848" s="20" t="s">
        <v>74</v>
      </c>
      <c r="F848" s="64" t="s">
        <v>535</v>
      </c>
      <c r="G848" s="53" t="s">
        <v>144</v>
      </c>
      <c r="H848" s="53" t="s">
        <v>536</v>
      </c>
      <c r="I848" s="26">
        <v>50000</v>
      </c>
      <c r="J848" s="26">
        <v>0</v>
      </c>
      <c r="K848" s="26">
        <v>0</v>
      </c>
      <c r="L848" s="26">
        <f t="shared" ref="L848:L911" si="867">SUM(M848:O848)</f>
        <v>0</v>
      </c>
      <c r="M848" s="26"/>
      <c r="N848" s="26"/>
      <c r="O848" s="26"/>
      <c r="P848" s="26">
        <f t="shared" ref="P848:P911" si="868">K848+L848</f>
        <v>0</v>
      </c>
      <c r="Q848" s="26" t="str">
        <f t="shared" ref="Q848:Q911" si="869">IF(J848=0,"-",P848/J848*100)</f>
        <v>-</v>
      </c>
      <c r="R848" s="90"/>
      <c r="S848" s="90"/>
      <c r="T848" s="90"/>
      <c r="U848" s="90"/>
      <c r="V848" s="90"/>
      <c r="W848" s="90"/>
      <c r="X848" s="90"/>
      <c r="Y848" s="90"/>
    </row>
    <row r="849" spans="1:25" ht="15" customHeight="1" x14ac:dyDescent="0.25">
      <c r="A849" s="64" t="s">
        <v>364</v>
      </c>
      <c r="B849" s="64" t="s">
        <v>81</v>
      </c>
      <c r="C849" s="64" t="s">
        <v>13</v>
      </c>
      <c r="D849" s="64" t="s">
        <v>492</v>
      </c>
      <c r="E849" s="20" t="s">
        <v>74</v>
      </c>
      <c r="F849" s="64" t="s">
        <v>537</v>
      </c>
      <c r="G849" s="53" t="s">
        <v>144</v>
      </c>
      <c r="H849" s="53" t="s">
        <v>538</v>
      </c>
      <c r="I849" s="26">
        <v>111000</v>
      </c>
      <c r="J849" s="26">
        <v>30000</v>
      </c>
      <c r="K849" s="26">
        <v>0</v>
      </c>
      <c r="L849" s="26">
        <f t="shared" si="867"/>
        <v>30000</v>
      </c>
      <c r="M849" s="26">
        <v>30000</v>
      </c>
      <c r="N849" s="26"/>
      <c r="O849" s="26"/>
      <c r="P849" s="26">
        <f t="shared" si="868"/>
        <v>30000</v>
      </c>
      <c r="Q849" s="26">
        <f t="shared" si="869"/>
        <v>100</v>
      </c>
      <c r="R849" s="90"/>
      <c r="S849" s="90"/>
      <c r="T849" s="90"/>
      <c r="U849" s="90"/>
      <c r="V849" s="90"/>
      <c r="W849" s="90"/>
      <c r="X849" s="90"/>
      <c r="Y849" s="90"/>
    </row>
    <row r="850" spans="1:25" ht="15" customHeight="1" x14ac:dyDescent="0.25">
      <c r="A850" s="64" t="s">
        <v>364</v>
      </c>
      <c r="B850" s="64" t="s">
        <v>81</v>
      </c>
      <c r="C850" s="64" t="s">
        <v>13</v>
      </c>
      <c r="D850" s="64" t="s">
        <v>492</v>
      </c>
      <c r="E850" s="20" t="s">
        <v>74</v>
      </c>
      <c r="F850" s="64" t="s">
        <v>539</v>
      </c>
      <c r="G850" s="53" t="s">
        <v>144</v>
      </c>
      <c r="H850" s="53" t="s">
        <v>540</v>
      </c>
      <c r="I850" s="26">
        <v>3000</v>
      </c>
      <c r="J850" s="26">
        <v>0</v>
      </c>
      <c r="K850" s="26">
        <v>0</v>
      </c>
      <c r="L850" s="26">
        <f t="shared" si="867"/>
        <v>0</v>
      </c>
      <c r="M850" s="26"/>
      <c r="N850" s="26"/>
      <c r="O850" s="26"/>
      <c r="P850" s="26">
        <f t="shared" si="868"/>
        <v>0</v>
      </c>
      <c r="Q850" s="26" t="str">
        <f t="shared" si="869"/>
        <v>-</v>
      </c>
      <c r="R850" s="90"/>
      <c r="S850" s="90"/>
      <c r="T850" s="90"/>
      <c r="U850" s="90"/>
      <c r="V850" s="90"/>
      <c r="W850" s="90"/>
      <c r="X850" s="90"/>
      <c r="Y850" s="90"/>
    </row>
    <row r="851" spans="1:25" ht="15" customHeight="1" x14ac:dyDescent="0.25">
      <c r="A851" s="64" t="s">
        <v>364</v>
      </c>
      <c r="B851" s="64" t="s">
        <v>81</v>
      </c>
      <c r="C851" s="64" t="s">
        <v>13</v>
      </c>
      <c r="D851" s="64" t="s">
        <v>492</v>
      </c>
      <c r="E851" s="20" t="s">
        <v>74</v>
      </c>
      <c r="F851" s="64" t="s">
        <v>541</v>
      </c>
      <c r="G851" s="53" t="s">
        <v>144</v>
      </c>
      <c r="H851" s="53" t="s">
        <v>542</v>
      </c>
      <c r="I851" s="26">
        <v>30000</v>
      </c>
      <c r="J851" s="26">
        <v>5000</v>
      </c>
      <c r="K851" s="26">
        <v>5000</v>
      </c>
      <c r="L851" s="26">
        <f t="shared" si="867"/>
        <v>0</v>
      </c>
      <c r="M851" s="26"/>
      <c r="N851" s="26"/>
      <c r="O851" s="26"/>
      <c r="P851" s="26">
        <f t="shared" si="868"/>
        <v>5000</v>
      </c>
      <c r="Q851" s="26">
        <f t="shared" si="869"/>
        <v>100</v>
      </c>
      <c r="R851" s="90"/>
      <c r="S851" s="90"/>
      <c r="T851" s="90"/>
      <c r="U851" s="90"/>
      <c r="V851" s="90"/>
      <c r="W851" s="90"/>
      <c r="X851" s="90"/>
      <c r="Y851" s="90"/>
    </row>
    <row r="852" spans="1:25" ht="15" customHeight="1" x14ac:dyDescent="0.25">
      <c r="A852" s="64" t="s">
        <v>364</v>
      </c>
      <c r="B852" s="64" t="s">
        <v>81</v>
      </c>
      <c r="C852" s="64" t="s">
        <v>13</v>
      </c>
      <c r="D852" s="64" t="s">
        <v>492</v>
      </c>
      <c r="E852" s="20" t="s">
        <v>74</v>
      </c>
      <c r="F852" s="64" t="s">
        <v>3537</v>
      </c>
      <c r="G852" s="53" t="s">
        <v>144</v>
      </c>
      <c r="H852" s="53" t="s">
        <v>543</v>
      </c>
      <c r="I852" s="26">
        <v>0</v>
      </c>
      <c r="J852" s="26">
        <v>0</v>
      </c>
      <c r="K852" s="26">
        <v>0</v>
      </c>
      <c r="L852" s="26">
        <f t="shared" si="867"/>
        <v>0</v>
      </c>
      <c r="M852" s="26"/>
      <c r="N852" s="26"/>
      <c r="O852" s="26"/>
      <c r="P852" s="26">
        <f t="shared" si="868"/>
        <v>0</v>
      </c>
      <c r="Q852" s="26" t="str">
        <f t="shared" si="869"/>
        <v>-</v>
      </c>
      <c r="R852" s="90"/>
      <c r="S852" s="90"/>
      <c r="T852" s="90"/>
      <c r="U852" s="90"/>
      <c r="V852" s="90"/>
      <c r="W852" s="90"/>
      <c r="X852" s="90"/>
      <c r="Y852" s="90"/>
    </row>
    <row r="853" spans="1:25" ht="15" customHeight="1" x14ac:dyDescent="0.25">
      <c r="A853" s="63" t="s">
        <v>364</v>
      </c>
      <c r="B853" s="63" t="s">
        <v>81</v>
      </c>
      <c r="C853" s="63" t="s">
        <v>13</v>
      </c>
      <c r="D853" s="63" t="s">
        <v>492</v>
      </c>
      <c r="E853" s="63" t="s">
        <v>231</v>
      </c>
      <c r="F853" s="64" t="s">
        <v>1</v>
      </c>
      <c r="G853" s="53" t="s">
        <v>1</v>
      </c>
      <c r="H853" s="65" t="s">
        <v>232</v>
      </c>
      <c r="I853" s="31">
        <f t="shared" ref="I853:K853" si="870">SUM(I854)</f>
        <v>134900</v>
      </c>
      <c r="J853" s="31">
        <f t="shared" si="870"/>
        <v>80000</v>
      </c>
      <c r="K853" s="31">
        <f t="shared" si="870"/>
        <v>26000</v>
      </c>
      <c r="L853" s="31">
        <f t="shared" si="867"/>
        <v>0</v>
      </c>
      <c r="M853" s="31">
        <f t="shared" ref="M853" si="871">SUM(M854)</f>
        <v>0</v>
      </c>
      <c r="N853" s="31">
        <f t="shared" ref="N853:O853" si="872">SUM(N854)</f>
        <v>0</v>
      </c>
      <c r="O853" s="31">
        <f t="shared" si="872"/>
        <v>0</v>
      </c>
      <c r="P853" s="31">
        <f t="shared" si="868"/>
        <v>26000</v>
      </c>
      <c r="Q853" s="31">
        <f t="shared" si="869"/>
        <v>32.5</v>
      </c>
      <c r="R853" s="94"/>
      <c r="S853" s="94"/>
      <c r="T853" s="94"/>
      <c r="U853" s="94"/>
      <c r="V853" s="94"/>
      <c r="W853" s="94"/>
      <c r="X853" s="94"/>
      <c r="Y853" s="94"/>
    </row>
    <row r="854" spans="1:25" ht="15" customHeight="1" x14ac:dyDescent="0.25">
      <c r="A854" s="64" t="s">
        <v>364</v>
      </c>
      <c r="B854" s="64" t="s">
        <v>81</v>
      </c>
      <c r="C854" s="64" t="s">
        <v>13</v>
      </c>
      <c r="D854" s="64" t="s">
        <v>492</v>
      </c>
      <c r="E854" s="20" t="s">
        <v>233</v>
      </c>
      <c r="F854" s="64"/>
      <c r="G854" s="53" t="s">
        <v>144</v>
      </c>
      <c r="H854" s="53" t="s">
        <v>232</v>
      </c>
      <c r="I854" s="26">
        <v>134900</v>
      </c>
      <c r="J854" s="26">
        <v>80000</v>
      </c>
      <c r="K854" s="26">
        <v>26000</v>
      </c>
      <c r="L854" s="26">
        <f t="shared" si="867"/>
        <v>0</v>
      </c>
      <c r="M854" s="26"/>
      <c r="N854" s="26"/>
      <c r="O854" s="26"/>
      <c r="P854" s="26">
        <f t="shared" si="868"/>
        <v>26000</v>
      </c>
      <c r="Q854" s="26">
        <f t="shared" si="869"/>
        <v>32.5</v>
      </c>
      <c r="R854" s="90"/>
      <c r="S854" s="90"/>
      <c r="T854" s="90"/>
      <c r="U854" s="90"/>
      <c r="V854" s="90"/>
      <c r="W854" s="90"/>
      <c r="X854" s="90"/>
      <c r="Y854" s="90"/>
    </row>
    <row r="855" spans="1:25" ht="15" customHeight="1" x14ac:dyDescent="0.25">
      <c r="A855" s="63" t="s">
        <v>364</v>
      </c>
      <c r="B855" s="63" t="s">
        <v>81</v>
      </c>
      <c r="C855" s="63" t="s">
        <v>13</v>
      </c>
      <c r="D855" s="63" t="s">
        <v>492</v>
      </c>
      <c r="E855" s="63" t="s">
        <v>321</v>
      </c>
      <c r="F855" s="64" t="s">
        <v>1</v>
      </c>
      <c r="G855" s="53" t="s">
        <v>1</v>
      </c>
      <c r="H855" s="65" t="s">
        <v>322</v>
      </c>
      <c r="I855" s="31">
        <f t="shared" ref="I855:K855" si="873">SUM(I856:I859)</f>
        <v>217000</v>
      </c>
      <c r="J855" s="31">
        <f t="shared" si="873"/>
        <v>73000</v>
      </c>
      <c r="K855" s="31">
        <f t="shared" si="873"/>
        <v>20000</v>
      </c>
      <c r="L855" s="31">
        <f t="shared" si="867"/>
        <v>53000</v>
      </c>
      <c r="M855" s="31">
        <f t="shared" ref="M855" si="874">SUM(M856:M859)</f>
        <v>0</v>
      </c>
      <c r="N855" s="31">
        <f t="shared" ref="N855:O855" si="875">SUM(N856:N859)</f>
        <v>20000</v>
      </c>
      <c r="O855" s="31">
        <f t="shared" si="875"/>
        <v>33000</v>
      </c>
      <c r="P855" s="31">
        <f t="shared" si="868"/>
        <v>73000</v>
      </c>
      <c r="Q855" s="31">
        <f t="shared" si="869"/>
        <v>100</v>
      </c>
      <c r="R855" s="94"/>
      <c r="S855" s="94"/>
      <c r="T855" s="94"/>
      <c r="U855" s="94"/>
      <c r="V855" s="94"/>
      <c r="W855" s="94"/>
      <c r="X855" s="94"/>
      <c r="Y855" s="94"/>
    </row>
    <row r="856" spans="1:25" ht="15" customHeight="1" x14ac:dyDescent="0.25">
      <c r="A856" s="64" t="s">
        <v>364</v>
      </c>
      <c r="B856" s="64" t="s">
        <v>81</v>
      </c>
      <c r="C856" s="64" t="s">
        <v>13</v>
      </c>
      <c r="D856" s="64" t="s">
        <v>492</v>
      </c>
      <c r="E856" s="20" t="s">
        <v>323</v>
      </c>
      <c r="F856" s="64" t="s">
        <v>544</v>
      </c>
      <c r="G856" s="53" t="s">
        <v>144</v>
      </c>
      <c r="H856" s="53" t="s">
        <v>545</v>
      </c>
      <c r="I856" s="26">
        <v>20000</v>
      </c>
      <c r="J856" s="26">
        <v>20000</v>
      </c>
      <c r="K856" s="26">
        <v>20000</v>
      </c>
      <c r="L856" s="26">
        <f t="shared" si="867"/>
        <v>0</v>
      </c>
      <c r="M856" s="26"/>
      <c r="N856" s="26"/>
      <c r="O856" s="26"/>
      <c r="P856" s="26">
        <f t="shared" si="868"/>
        <v>20000</v>
      </c>
      <c r="Q856" s="26">
        <f t="shared" si="869"/>
        <v>100</v>
      </c>
      <c r="R856" s="90"/>
      <c r="S856" s="90"/>
      <c r="T856" s="90"/>
      <c r="U856" s="90"/>
      <c r="V856" s="90"/>
      <c r="W856" s="90"/>
      <c r="X856" s="90"/>
      <c r="Y856" s="90"/>
    </row>
    <row r="857" spans="1:25" ht="22.5" customHeight="1" x14ac:dyDescent="0.25">
      <c r="A857" s="64" t="s">
        <v>364</v>
      </c>
      <c r="B857" s="64" t="s">
        <v>81</v>
      </c>
      <c r="C857" s="64" t="s">
        <v>13</v>
      </c>
      <c r="D857" s="64" t="s">
        <v>492</v>
      </c>
      <c r="E857" s="20" t="s">
        <v>323</v>
      </c>
      <c r="F857" s="64" t="s">
        <v>546</v>
      </c>
      <c r="G857" s="53" t="s">
        <v>144</v>
      </c>
      <c r="H857" s="53" t="s">
        <v>547</v>
      </c>
      <c r="I857" s="26">
        <v>190000</v>
      </c>
      <c r="J857" s="26">
        <v>53000</v>
      </c>
      <c r="K857" s="26">
        <v>0</v>
      </c>
      <c r="L857" s="26">
        <f t="shared" si="867"/>
        <v>53000</v>
      </c>
      <c r="M857" s="26"/>
      <c r="N857" s="26">
        <v>20000</v>
      </c>
      <c r="O857" s="26">
        <v>33000</v>
      </c>
      <c r="P857" s="26">
        <f t="shared" si="868"/>
        <v>53000</v>
      </c>
      <c r="Q857" s="26">
        <f t="shared" si="869"/>
        <v>100</v>
      </c>
      <c r="R857" s="90"/>
      <c r="S857" s="90"/>
      <c r="T857" s="90"/>
      <c r="U857" s="90"/>
      <c r="V857" s="90"/>
      <c r="W857" s="90"/>
      <c r="X857" s="90"/>
      <c r="Y857" s="90"/>
    </row>
    <row r="858" spans="1:25" ht="22.5" customHeight="1" x14ac:dyDescent="0.25">
      <c r="A858" s="64" t="s">
        <v>364</v>
      </c>
      <c r="B858" s="64" t="s">
        <v>81</v>
      </c>
      <c r="C858" s="64" t="s">
        <v>13</v>
      </c>
      <c r="D858" s="64" t="s">
        <v>492</v>
      </c>
      <c r="E858" s="20" t="s">
        <v>323</v>
      </c>
      <c r="F858" s="64" t="s">
        <v>548</v>
      </c>
      <c r="G858" s="53" t="s">
        <v>144</v>
      </c>
      <c r="H858" s="53" t="s">
        <v>549</v>
      </c>
      <c r="I858" s="26">
        <v>0</v>
      </c>
      <c r="J858" s="26">
        <v>0</v>
      </c>
      <c r="K858" s="26">
        <v>0</v>
      </c>
      <c r="L858" s="26">
        <f t="shared" si="867"/>
        <v>0</v>
      </c>
      <c r="M858" s="26"/>
      <c r="N858" s="26"/>
      <c r="O858" s="26"/>
      <c r="P858" s="26">
        <f t="shared" si="868"/>
        <v>0</v>
      </c>
      <c r="Q858" s="26" t="str">
        <f t="shared" si="869"/>
        <v>-</v>
      </c>
      <c r="R858" s="90"/>
      <c r="S858" s="90"/>
      <c r="T858" s="90"/>
      <c r="U858" s="90"/>
      <c r="V858" s="90"/>
      <c r="W858" s="90"/>
      <c r="X858" s="90"/>
      <c r="Y858" s="90"/>
    </row>
    <row r="859" spans="1:25" ht="22.5" customHeight="1" x14ac:dyDescent="0.25">
      <c r="A859" s="64" t="s">
        <v>364</v>
      </c>
      <c r="B859" s="64" t="s">
        <v>81</v>
      </c>
      <c r="C859" s="64" t="s">
        <v>13</v>
      </c>
      <c r="D859" s="64" t="s">
        <v>492</v>
      </c>
      <c r="E859" s="20" t="s">
        <v>323</v>
      </c>
      <c r="F859" s="64" t="s">
        <v>550</v>
      </c>
      <c r="G859" s="53" t="s">
        <v>144</v>
      </c>
      <c r="H859" s="53" t="s">
        <v>551</v>
      </c>
      <c r="I859" s="26">
        <v>7000</v>
      </c>
      <c r="J859" s="26">
        <v>0</v>
      </c>
      <c r="K859" s="26">
        <v>0</v>
      </c>
      <c r="L859" s="26">
        <f t="shared" si="867"/>
        <v>0</v>
      </c>
      <c r="M859" s="26"/>
      <c r="N859" s="26"/>
      <c r="O859" s="26"/>
      <c r="P859" s="26">
        <f t="shared" si="868"/>
        <v>0</v>
      </c>
      <c r="Q859" s="26" t="str">
        <f t="shared" si="869"/>
        <v>-</v>
      </c>
      <c r="R859" s="90"/>
      <c r="S859" s="90"/>
      <c r="T859" s="90"/>
      <c r="U859" s="90"/>
      <c r="V859" s="90"/>
      <c r="W859" s="90"/>
      <c r="X859" s="90"/>
      <c r="Y859" s="90"/>
    </row>
    <row r="860" spans="1:25" ht="33.75" customHeight="1" x14ac:dyDescent="0.25">
      <c r="A860" s="53" t="s">
        <v>1</v>
      </c>
      <c r="B860" s="53" t="s">
        <v>1</v>
      </c>
      <c r="C860" s="53" t="s">
        <v>1</v>
      </c>
      <c r="D860" s="53" t="s">
        <v>1</v>
      </c>
      <c r="E860" s="53" t="s">
        <v>1</v>
      </c>
      <c r="F860" s="53" t="s">
        <v>1</v>
      </c>
      <c r="G860" s="53" t="s">
        <v>1</v>
      </c>
      <c r="H860" s="66" t="s">
        <v>552</v>
      </c>
      <c r="I860" s="30">
        <f t="shared" ref="I860:K860" si="876">SUM(I839,I835,I829,I792)</f>
        <v>4065791</v>
      </c>
      <c r="J860" s="30">
        <f t="shared" si="876"/>
        <v>3044141</v>
      </c>
      <c r="K860" s="30">
        <f t="shared" si="876"/>
        <v>1703118</v>
      </c>
      <c r="L860" s="30">
        <f t="shared" si="867"/>
        <v>762100</v>
      </c>
      <c r="M860" s="30">
        <f t="shared" ref="M860" si="877">SUM(M839,M835,M829,M792)</f>
        <v>296600</v>
      </c>
      <c r="N860" s="30">
        <f t="shared" ref="N860:O860" si="878">SUM(N839,N835,N829,N792)</f>
        <v>237700</v>
      </c>
      <c r="O860" s="30">
        <f t="shared" si="878"/>
        <v>227800</v>
      </c>
      <c r="P860" s="30">
        <f t="shared" si="868"/>
        <v>2465218</v>
      </c>
      <c r="Q860" s="30">
        <f t="shared" si="869"/>
        <v>80.982385507110209</v>
      </c>
      <c r="R860" s="93"/>
      <c r="S860" s="93"/>
      <c r="T860" s="93"/>
      <c r="U860" s="93"/>
      <c r="V860" s="93"/>
      <c r="W860" s="93"/>
      <c r="X860" s="93"/>
      <c r="Y860" s="93"/>
    </row>
    <row r="861" spans="1:25" ht="15" customHeight="1" thickBot="1" x14ac:dyDescent="0.3">
      <c r="A861" s="53" t="s">
        <v>1</v>
      </c>
      <c r="B861" s="53" t="s">
        <v>1</v>
      </c>
      <c r="C861" s="53" t="s">
        <v>1</v>
      </c>
      <c r="D861" s="53" t="s">
        <v>1</v>
      </c>
      <c r="E861" s="53" t="s">
        <v>1</v>
      </c>
      <c r="F861" s="53" t="s">
        <v>1</v>
      </c>
      <c r="G861" s="53" t="s">
        <v>1</v>
      </c>
      <c r="H861" s="65" t="s">
        <v>76</v>
      </c>
      <c r="I861" s="31"/>
      <c r="J861" s="31"/>
      <c r="K861" s="31">
        <v>0</v>
      </c>
      <c r="L861" s="31"/>
      <c r="M861" s="31"/>
      <c r="N861" s="31"/>
      <c r="O861" s="31"/>
      <c r="P861" s="31"/>
      <c r="Q861" s="31"/>
      <c r="R861" s="94"/>
      <c r="S861" s="94"/>
      <c r="T861" s="94"/>
      <c r="U861" s="94"/>
      <c r="V861" s="94"/>
      <c r="W861" s="94"/>
      <c r="X861" s="94"/>
      <c r="Y861" s="94"/>
    </row>
    <row r="862" spans="1:25" ht="47.25" customHeight="1" thickBot="1" x14ac:dyDescent="0.3">
      <c r="A862" s="110" t="s">
        <v>1</v>
      </c>
      <c r="B862" s="110" t="s">
        <v>1</v>
      </c>
      <c r="C862" s="110" t="s">
        <v>1</v>
      </c>
      <c r="D862" s="110" t="s">
        <v>1</v>
      </c>
      <c r="E862" s="110" t="s">
        <v>1</v>
      </c>
      <c r="F862" s="110" t="s">
        <v>1</v>
      </c>
      <c r="G862" s="110" t="s">
        <v>1</v>
      </c>
      <c r="H862" s="28" t="s">
        <v>77</v>
      </c>
      <c r="I862" s="109" t="s">
        <v>3984</v>
      </c>
      <c r="J862" s="109" t="s">
        <v>11</v>
      </c>
      <c r="K862" s="109" t="s">
        <v>3989</v>
      </c>
      <c r="L862" s="109" t="s">
        <v>3985</v>
      </c>
      <c r="M862" s="109" t="s">
        <v>4027</v>
      </c>
      <c r="N862" s="109" t="s">
        <v>3988</v>
      </c>
      <c r="O862" s="109" t="s">
        <v>3986</v>
      </c>
      <c r="P862" s="109" t="s">
        <v>3987</v>
      </c>
      <c r="Q862" s="109" t="s">
        <v>3695</v>
      </c>
      <c r="R862" s="91"/>
      <c r="S862" s="91"/>
      <c r="T862" s="91"/>
      <c r="U862" s="91"/>
      <c r="V862" s="91"/>
      <c r="W862" s="91"/>
      <c r="X862" s="91"/>
      <c r="Y862" s="91"/>
    </row>
    <row r="863" spans="1:25" ht="15" customHeight="1" x14ac:dyDescent="0.25">
      <c r="A863" s="111"/>
      <c r="B863" s="111"/>
      <c r="C863" s="111"/>
      <c r="D863" s="111"/>
      <c r="E863" s="111"/>
      <c r="F863" s="111"/>
      <c r="G863" s="111"/>
      <c r="H863" s="67" t="s">
        <v>1</v>
      </c>
      <c r="I863" s="29">
        <v>1</v>
      </c>
      <c r="J863" s="29">
        <v>2</v>
      </c>
      <c r="K863" s="29">
        <v>3</v>
      </c>
      <c r="L863" s="29" t="s">
        <v>3478</v>
      </c>
      <c r="M863" s="29">
        <v>5</v>
      </c>
      <c r="N863" s="29">
        <v>6</v>
      </c>
      <c r="O863" s="29">
        <v>7</v>
      </c>
      <c r="P863" s="29" t="s">
        <v>3696</v>
      </c>
      <c r="Q863" s="29">
        <v>9</v>
      </c>
      <c r="R863" s="92"/>
      <c r="S863" s="92"/>
      <c r="T863" s="92"/>
      <c r="U863" s="92"/>
      <c r="V863" s="92"/>
      <c r="W863" s="92"/>
      <c r="X863" s="92"/>
      <c r="Y863" s="92"/>
    </row>
    <row r="864" spans="1:25" ht="15" customHeight="1" x14ac:dyDescent="0.25">
      <c r="A864" s="111"/>
      <c r="B864" s="111"/>
      <c r="C864" s="111"/>
      <c r="D864" s="111"/>
      <c r="E864" s="111"/>
      <c r="F864" s="111"/>
      <c r="G864" s="111"/>
      <c r="H864" s="68" t="s">
        <v>157</v>
      </c>
      <c r="I864" s="32">
        <f t="shared" ref="I864:K864" si="879">SUM(I860)</f>
        <v>4065791</v>
      </c>
      <c r="J864" s="32">
        <f t="shared" si="879"/>
        <v>3044141</v>
      </c>
      <c r="K864" s="32">
        <f t="shared" si="879"/>
        <v>1703118</v>
      </c>
      <c r="L864" s="32">
        <f t="shared" si="867"/>
        <v>762100</v>
      </c>
      <c r="M864" s="32">
        <f t="shared" ref="M864" si="880">SUM(M860)</f>
        <v>296600</v>
      </c>
      <c r="N864" s="32">
        <f t="shared" ref="N864:O864" si="881">SUM(N860)</f>
        <v>237700</v>
      </c>
      <c r="O864" s="32">
        <f t="shared" si="881"/>
        <v>227800</v>
      </c>
      <c r="P864" s="32">
        <f t="shared" si="868"/>
        <v>2465218</v>
      </c>
      <c r="Q864" s="32">
        <f t="shared" si="869"/>
        <v>80.982385507110209</v>
      </c>
      <c r="R864" s="90"/>
      <c r="S864" s="90"/>
      <c r="T864" s="90"/>
      <c r="U864" s="90"/>
      <c r="V864" s="90"/>
      <c r="W864" s="90"/>
      <c r="X864" s="90"/>
      <c r="Y864" s="90"/>
    </row>
    <row r="865" spans="1:25" ht="15" customHeight="1" x14ac:dyDescent="0.25">
      <c r="A865" s="111"/>
      <c r="B865" s="111"/>
      <c r="C865" s="111"/>
      <c r="D865" s="111"/>
      <c r="E865" s="111"/>
      <c r="F865" s="111"/>
      <c r="G865" s="111"/>
      <c r="H865" s="69" t="s">
        <v>79</v>
      </c>
      <c r="I865" s="32">
        <f t="shared" ref="I865:K865" si="882">SUM(I864)</f>
        <v>4065791</v>
      </c>
      <c r="J865" s="32">
        <f t="shared" si="882"/>
        <v>3044141</v>
      </c>
      <c r="K865" s="32">
        <f t="shared" si="882"/>
        <v>1703118</v>
      </c>
      <c r="L865" s="32">
        <f t="shared" si="867"/>
        <v>762100</v>
      </c>
      <c r="M865" s="32">
        <f t="shared" ref="M865" si="883">SUM(M864)</f>
        <v>296600</v>
      </c>
      <c r="N865" s="32">
        <f t="shared" ref="N865:O865" si="884">SUM(N864)</f>
        <v>237700</v>
      </c>
      <c r="O865" s="32">
        <f t="shared" si="884"/>
        <v>227800</v>
      </c>
      <c r="P865" s="32">
        <f t="shared" si="868"/>
        <v>2465218</v>
      </c>
      <c r="Q865" s="32">
        <f t="shared" si="869"/>
        <v>80.982385507110209</v>
      </c>
      <c r="R865" s="90"/>
      <c r="S865" s="90"/>
      <c r="T865" s="90"/>
      <c r="U865" s="90"/>
      <c r="V865" s="90"/>
      <c r="W865" s="90"/>
      <c r="X865" s="90"/>
      <c r="Y865" s="90"/>
    </row>
    <row r="866" spans="1:25" ht="15" customHeight="1" x14ac:dyDescent="0.25">
      <c r="A866" s="112"/>
      <c r="B866" s="112"/>
      <c r="C866" s="112"/>
      <c r="D866" s="112"/>
      <c r="E866" s="112"/>
      <c r="F866" s="112"/>
      <c r="G866" s="112"/>
      <c r="I866" s="27"/>
      <c r="J866" s="27"/>
      <c r="K866" s="27">
        <v>0</v>
      </c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</row>
    <row r="867" spans="1:25" ht="15" customHeight="1" x14ac:dyDescent="0.25">
      <c r="A867" s="53" t="s">
        <v>1</v>
      </c>
      <c r="B867" s="53" t="s">
        <v>1</v>
      </c>
      <c r="C867" s="53" t="s">
        <v>1</v>
      </c>
      <c r="D867" s="53" t="s">
        <v>1</v>
      </c>
      <c r="E867" s="53" t="s">
        <v>1</v>
      </c>
      <c r="F867" s="53" t="s">
        <v>1</v>
      </c>
      <c r="G867" s="53" t="s">
        <v>1</v>
      </c>
      <c r="H867" s="21" t="s">
        <v>1</v>
      </c>
      <c r="I867" s="33"/>
      <c r="J867" s="33"/>
      <c r="K867" s="33">
        <v>0</v>
      </c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</row>
    <row r="868" spans="1:25" ht="15" customHeight="1" x14ac:dyDescent="0.25">
      <c r="A868" s="53" t="s">
        <v>1</v>
      </c>
      <c r="B868" s="53" t="s">
        <v>1</v>
      </c>
      <c r="C868" s="53" t="s">
        <v>1</v>
      </c>
      <c r="D868" s="53" t="s">
        <v>1</v>
      </c>
      <c r="E868" s="53" t="s">
        <v>1</v>
      </c>
      <c r="F868" s="53" t="s">
        <v>1</v>
      </c>
      <c r="G868" s="53" t="s">
        <v>1</v>
      </c>
      <c r="H868" s="66" t="s">
        <v>553</v>
      </c>
      <c r="I868" s="30">
        <f t="shared" ref="I868:K868" si="885">SUM(I860)</f>
        <v>4065791</v>
      </c>
      <c r="J868" s="30">
        <f t="shared" si="885"/>
        <v>3044141</v>
      </c>
      <c r="K868" s="30">
        <f t="shared" si="885"/>
        <v>1703118</v>
      </c>
      <c r="L868" s="30">
        <f t="shared" si="867"/>
        <v>762100</v>
      </c>
      <c r="M868" s="30">
        <f t="shared" ref="M868" si="886">SUM(M860)</f>
        <v>296600</v>
      </c>
      <c r="N868" s="30">
        <f t="shared" ref="N868:O868" si="887">SUM(N860)</f>
        <v>237700</v>
      </c>
      <c r="O868" s="30">
        <f t="shared" si="887"/>
        <v>227800</v>
      </c>
      <c r="P868" s="30">
        <f t="shared" si="868"/>
        <v>2465218</v>
      </c>
      <c r="Q868" s="30">
        <f t="shared" si="869"/>
        <v>80.982385507110209</v>
      </c>
      <c r="R868" s="93"/>
      <c r="S868" s="93"/>
      <c r="T868" s="93"/>
      <c r="U868" s="93"/>
      <c r="V868" s="93"/>
      <c r="W868" s="93"/>
      <c r="X868" s="93"/>
      <c r="Y868" s="93"/>
    </row>
    <row r="869" spans="1:25" ht="15" customHeight="1" x14ac:dyDescent="0.25">
      <c r="A869" s="53" t="s">
        <v>1</v>
      </c>
      <c r="B869" s="53" t="s">
        <v>1</v>
      </c>
      <c r="C869" s="53" t="s">
        <v>1</v>
      </c>
      <c r="D869" s="53" t="s">
        <v>1</v>
      </c>
      <c r="E869" s="53" t="s">
        <v>1</v>
      </c>
      <c r="F869" s="53" t="s">
        <v>1</v>
      </c>
      <c r="G869" s="53" t="s">
        <v>1</v>
      </c>
      <c r="H869" s="65" t="s">
        <v>76</v>
      </c>
      <c r="I869" s="31"/>
      <c r="J869" s="31"/>
      <c r="K869" s="31">
        <v>0</v>
      </c>
      <c r="L869" s="31"/>
      <c r="M869" s="31"/>
      <c r="N869" s="31"/>
      <c r="O869" s="31"/>
      <c r="P869" s="31"/>
      <c r="Q869" s="31"/>
      <c r="R869" s="94"/>
      <c r="S869" s="94"/>
      <c r="T869" s="94"/>
      <c r="U869" s="94"/>
      <c r="V869" s="94"/>
      <c r="W869" s="94"/>
      <c r="X869" s="94"/>
      <c r="Y869" s="94"/>
    </row>
    <row r="870" spans="1:25" ht="15" customHeight="1" x14ac:dyDescent="0.25">
      <c r="A870" s="53" t="s">
        <v>1</v>
      </c>
      <c r="B870" s="53" t="s">
        <v>1</v>
      </c>
      <c r="C870" s="53" t="s">
        <v>1</v>
      </c>
      <c r="D870" s="53" t="s">
        <v>1</v>
      </c>
      <c r="E870" s="53" t="s">
        <v>1</v>
      </c>
      <c r="F870" s="53" t="s">
        <v>1</v>
      </c>
      <c r="G870" s="53" t="s">
        <v>1</v>
      </c>
      <c r="H870" s="70" t="s">
        <v>1</v>
      </c>
      <c r="I870" s="34"/>
      <c r="J870" s="34"/>
      <c r="K870" s="34">
        <v>0</v>
      </c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</row>
    <row r="871" spans="1:25" ht="15" customHeight="1" x14ac:dyDescent="0.25">
      <c r="A871" s="53" t="s">
        <v>1</v>
      </c>
      <c r="B871" s="53" t="s">
        <v>1</v>
      </c>
      <c r="C871" s="53" t="s">
        <v>1</v>
      </c>
      <c r="D871" s="53" t="s">
        <v>1</v>
      </c>
      <c r="E871" s="53" t="s">
        <v>1</v>
      </c>
      <c r="F871" s="53" t="s">
        <v>1</v>
      </c>
      <c r="G871" s="53" t="s">
        <v>1</v>
      </c>
      <c r="H871" s="66" t="s">
        <v>554</v>
      </c>
      <c r="I871" s="30">
        <f t="shared" ref="I871:K871" si="888">SUM(I860,I762)</f>
        <v>27403784</v>
      </c>
      <c r="J871" s="30">
        <f t="shared" si="888"/>
        <v>24390680</v>
      </c>
      <c r="K871" s="30">
        <f t="shared" si="888"/>
        <v>12670188</v>
      </c>
      <c r="L871" s="30">
        <f t="shared" si="867"/>
        <v>4596450</v>
      </c>
      <c r="M871" s="30">
        <f t="shared" ref="M871" si="889">SUM(M860,M762)</f>
        <v>1457050</v>
      </c>
      <c r="N871" s="30">
        <f t="shared" ref="N871:O871" si="890">SUM(N860,N762)</f>
        <v>1692150</v>
      </c>
      <c r="O871" s="30">
        <f t="shared" si="890"/>
        <v>1447250</v>
      </c>
      <c r="P871" s="30">
        <f t="shared" si="868"/>
        <v>17266638</v>
      </c>
      <c r="Q871" s="30">
        <f t="shared" si="869"/>
        <v>70.791950039933283</v>
      </c>
      <c r="R871" s="93"/>
      <c r="S871" s="93"/>
      <c r="T871" s="93"/>
      <c r="U871" s="93"/>
      <c r="V871" s="93"/>
      <c r="W871" s="93"/>
      <c r="X871" s="93"/>
      <c r="Y871" s="93"/>
    </row>
    <row r="872" spans="1:25" ht="15" customHeight="1" x14ac:dyDescent="0.25">
      <c r="A872" s="53" t="s">
        <v>1</v>
      </c>
      <c r="B872" s="53" t="s">
        <v>1</v>
      </c>
      <c r="C872" s="53" t="s">
        <v>1</v>
      </c>
      <c r="D872" s="53" t="s">
        <v>1</v>
      </c>
      <c r="E872" s="53" t="s">
        <v>1</v>
      </c>
      <c r="F872" s="53" t="s">
        <v>1</v>
      </c>
      <c r="G872" s="53" t="s">
        <v>1</v>
      </c>
      <c r="H872" s="65" t="s">
        <v>110</v>
      </c>
      <c r="I872" s="31">
        <v>0</v>
      </c>
      <c r="J872" s="31">
        <v>0</v>
      </c>
      <c r="K872" s="31">
        <v>0</v>
      </c>
      <c r="L872" s="31">
        <f t="shared" si="867"/>
        <v>0</v>
      </c>
      <c r="M872" s="31"/>
      <c r="N872" s="31"/>
      <c r="O872" s="31"/>
      <c r="P872" s="31">
        <f t="shared" si="868"/>
        <v>0</v>
      </c>
      <c r="Q872" s="31" t="str">
        <f t="shared" si="869"/>
        <v>-</v>
      </c>
      <c r="R872" s="94"/>
      <c r="S872" s="94"/>
      <c r="T872" s="94"/>
      <c r="U872" s="94"/>
      <c r="V872" s="94"/>
      <c r="W872" s="94"/>
      <c r="X872" s="94"/>
      <c r="Y872" s="94"/>
    </row>
    <row r="873" spans="1:25" ht="15" customHeight="1" x14ac:dyDescent="0.25">
      <c r="A873" s="63" t="s">
        <v>555</v>
      </c>
      <c r="B873" s="65" t="s">
        <v>1</v>
      </c>
      <c r="C873" s="65" t="s">
        <v>1</v>
      </c>
      <c r="D873" s="65" t="s">
        <v>1</v>
      </c>
      <c r="E873" s="65" t="s">
        <v>1</v>
      </c>
      <c r="F873" s="65" t="s">
        <v>1</v>
      </c>
      <c r="G873" s="65" t="s">
        <v>1</v>
      </c>
      <c r="H873" s="65" t="s">
        <v>556</v>
      </c>
      <c r="I873" s="26">
        <v>0</v>
      </c>
      <c r="J873" s="26">
        <v>0</v>
      </c>
      <c r="K873" s="26">
        <v>0</v>
      </c>
      <c r="L873" s="26">
        <f t="shared" si="867"/>
        <v>0</v>
      </c>
      <c r="M873" s="26"/>
      <c r="N873" s="26"/>
      <c r="O873" s="26"/>
      <c r="P873" s="26">
        <f t="shared" si="868"/>
        <v>0</v>
      </c>
      <c r="Q873" s="26" t="str">
        <f t="shared" si="869"/>
        <v>-</v>
      </c>
      <c r="R873" s="90"/>
      <c r="S873" s="90"/>
      <c r="T873" s="90"/>
      <c r="U873" s="90"/>
      <c r="V873" s="90"/>
      <c r="W873" s="90"/>
      <c r="X873" s="90"/>
      <c r="Y873" s="90"/>
    </row>
    <row r="874" spans="1:25" ht="15" customHeight="1" thickBot="1" x14ac:dyDescent="0.3">
      <c r="A874" s="63" t="s">
        <v>555</v>
      </c>
      <c r="B874" s="63" t="s">
        <v>3</v>
      </c>
      <c r="C874" s="64" t="s">
        <v>1</v>
      </c>
      <c r="D874" s="64" t="s">
        <v>1</v>
      </c>
      <c r="E874" s="65" t="s">
        <v>1</v>
      </c>
      <c r="F874" s="65" t="s">
        <v>1</v>
      </c>
      <c r="G874" s="65" t="s">
        <v>1</v>
      </c>
      <c r="H874" s="65" t="s">
        <v>1</v>
      </c>
      <c r="I874" s="26"/>
      <c r="J874" s="26"/>
      <c r="K874" s="26">
        <v>0</v>
      </c>
      <c r="L874" s="26"/>
      <c r="M874" s="26"/>
      <c r="N874" s="26"/>
      <c r="O874" s="26"/>
      <c r="P874" s="26"/>
      <c r="Q874" s="26"/>
      <c r="R874" s="90"/>
      <c r="S874" s="90"/>
      <c r="T874" s="90"/>
      <c r="U874" s="90"/>
      <c r="V874" s="90"/>
      <c r="W874" s="90"/>
      <c r="X874" s="90"/>
      <c r="Y874" s="90"/>
    </row>
    <row r="875" spans="1:25" ht="45.75" customHeight="1" thickBot="1" x14ac:dyDescent="0.3">
      <c r="A875" s="28" t="s">
        <v>4</v>
      </c>
      <c r="B875" s="28" t="s">
        <v>5</v>
      </c>
      <c r="C875" s="28" t="s">
        <v>6</v>
      </c>
      <c r="D875" s="57" t="s">
        <v>1</v>
      </c>
      <c r="E875" s="28" t="s">
        <v>7</v>
      </c>
      <c r="F875" s="28" t="s">
        <v>8</v>
      </c>
      <c r="G875" s="28" t="s">
        <v>9</v>
      </c>
      <c r="H875" s="28" t="s">
        <v>10</v>
      </c>
      <c r="I875" s="109" t="s">
        <v>3984</v>
      </c>
      <c r="J875" s="109" t="s">
        <v>11</v>
      </c>
      <c r="K875" s="109" t="s">
        <v>3989</v>
      </c>
      <c r="L875" s="109" t="s">
        <v>3985</v>
      </c>
      <c r="M875" s="109" t="s">
        <v>4027</v>
      </c>
      <c r="N875" s="109" t="s">
        <v>3988</v>
      </c>
      <c r="O875" s="109" t="s">
        <v>3986</v>
      </c>
      <c r="P875" s="109" t="s">
        <v>3987</v>
      </c>
      <c r="Q875" s="109" t="s">
        <v>3695</v>
      </c>
      <c r="R875" s="91"/>
      <c r="S875" s="91"/>
      <c r="T875" s="91"/>
      <c r="U875" s="91"/>
      <c r="V875" s="91"/>
      <c r="W875" s="91"/>
      <c r="X875" s="91"/>
      <c r="Y875" s="91"/>
    </row>
    <row r="876" spans="1:25" ht="15" customHeight="1" x14ac:dyDescent="0.25">
      <c r="A876" s="58" t="s">
        <v>1</v>
      </c>
      <c r="B876" s="58" t="s">
        <v>1</v>
      </c>
      <c r="C876" s="58" t="s">
        <v>1</v>
      </c>
      <c r="D876" s="59" t="s">
        <v>1</v>
      </c>
      <c r="E876" s="59" t="s">
        <v>1</v>
      </c>
      <c r="F876" s="60" t="s">
        <v>1</v>
      </c>
      <c r="G876" s="61" t="s">
        <v>1</v>
      </c>
      <c r="H876" s="62" t="s">
        <v>1</v>
      </c>
      <c r="I876" s="29">
        <v>1</v>
      </c>
      <c r="J876" s="29">
        <v>2</v>
      </c>
      <c r="K876" s="29">
        <v>3</v>
      </c>
      <c r="L876" s="29" t="s">
        <v>3478</v>
      </c>
      <c r="M876" s="29">
        <v>5</v>
      </c>
      <c r="N876" s="29">
        <v>6</v>
      </c>
      <c r="O876" s="29">
        <v>7</v>
      </c>
      <c r="P876" s="29" t="s">
        <v>3696</v>
      </c>
      <c r="Q876" s="29">
        <v>9</v>
      </c>
      <c r="R876" s="92"/>
      <c r="S876" s="92"/>
      <c r="T876" s="92"/>
      <c r="U876" s="92"/>
      <c r="V876" s="92"/>
      <c r="W876" s="92"/>
      <c r="X876" s="92"/>
      <c r="Y876" s="92"/>
    </row>
    <row r="877" spans="1:25" ht="15" customHeight="1" x14ac:dyDescent="0.25">
      <c r="A877" s="63" t="s">
        <v>555</v>
      </c>
      <c r="B877" s="63" t="s">
        <v>3</v>
      </c>
      <c r="C877" s="64" t="s">
        <v>13</v>
      </c>
      <c r="D877" s="64" t="s">
        <v>557</v>
      </c>
      <c r="E877" s="65" t="s">
        <v>1</v>
      </c>
      <c r="F877" s="65" t="s">
        <v>1</v>
      </c>
      <c r="G877" s="65" t="s">
        <v>1</v>
      </c>
      <c r="H877" s="65" t="s">
        <v>556</v>
      </c>
      <c r="I877" s="26">
        <v>0</v>
      </c>
      <c r="J877" s="26">
        <v>0</v>
      </c>
      <c r="K877" s="26">
        <v>0</v>
      </c>
      <c r="L877" s="26">
        <f t="shared" si="867"/>
        <v>0</v>
      </c>
      <c r="M877" s="26"/>
      <c r="N877" s="26"/>
      <c r="O877" s="26"/>
      <c r="P877" s="26">
        <f t="shared" si="868"/>
        <v>0</v>
      </c>
      <c r="Q877" s="26" t="str">
        <f t="shared" si="869"/>
        <v>-</v>
      </c>
      <c r="R877" s="90"/>
      <c r="S877" s="90"/>
      <c r="T877" s="90"/>
      <c r="U877" s="90"/>
      <c r="V877" s="90"/>
      <c r="W877" s="90"/>
      <c r="X877" s="90"/>
      <c r="Y877" s="90"/>
    </row>
    <row r="878" spans="1:25" ht="22.5" customHeight="1" x14ac:dyDescent="0.25">
      <c r="A878" s="63" t="s">
        <v>1</v>
      </c>
      <c r="B878" s="63" t="s">
        <v>1</v>
      </c>
      <c r="C878" s="63" t="s">
        <v>1</v>
      </c>
      <c r="D878" s="65" t="s">
        <v>1</v>
      </c>
      <c r="E878" s="65" t="s">
        <v>1</v>
      </c>
      <c r="F878" s="65" t="s">
        <v>1</v>
      </c>
      <c r="G878" s="65" t="s">
        <v>1</v>
      </c>
      <c r="H878" s="66" t="s">
        <v>15</v>
      </c>
      <c r="I878" s="30">
        <f t="shared" ref="I878:K878" si="891">SUM(I879,I887,I889)</f>
        <v>1900026</v>
      </c>
      <c r="J878" s="30">
        <f t="shared" si="891"/>
        <v>1355681</v>
      </c>
      <c r="K878" s="30">
        <f t="shared" si="891"/>
        <v>774945</v>
      </c>
      <c r="L878" s="30">
        <f t="shared" si="867"/>
        <v>341091</v>
      </c>
      <c r="M878" s="30">
        <f t="shared" ref="M878" si="892">SUM(M879,M887,M889)</f>
        <v>160247</v>
      </c>
      <c r="N878" s="30">
        <f t="shared" ref="N878:O878" si="893">SUM(N879,N887,N889)</f>
        <v>87922</v>
      </c>
      <c r="O878" s="30">
        <f t="shared" si="893"/>
        <v>92922</v>
      </c>
      <c r="P878" s="30">
        <f t="shared" si="868"/>
        <v>1116036</v>
      </c>
      <c r="Q878" s="30">
        <f t="shared" si="869"/>
        <v>82.322906347437197</v>
      </c>
      <c r="R878" s="93"/>
      <c r="S878" s="93"/>
      <c r="T878" s="93"/>
      <c r="U878" s="93"/>
      <c r="V878" s="93"/>
      <c r="W878" s="93"/>
      <c r="X878" s="93"/>
      <c r="Y878" s="93"/>
    </row>
    <row r="879" spans="1:25" ht="15" customHeight="1" x14ac:dyDescent="0.25">
      <c r="A879" s="63" t="s">
        <v>555</v>
      </c>
      <c r="B879" s="63" t="s">
        <v>3</v>
      </c>
      <c r="C879" s="63" t="s">
        <v>13</v>
      </c>
      <c r="D879" s="63" t="s">
        <v>557</v>
      </c>
      <c r="E879" s="65" t="s">
        <v>16</v>
      </c>
      <c r="F879" s="65" t="s">
        <v>1</v>
      </c>
      <c r="G879" s="65" t="s">
        <v>1</v>
      </c>
      <c r="H879" s="65" t="s">
        <v>17</v>
      </c>
      <c r="I879" s="31">
        <f t="shared" ref="I879:K879" si="894">SUM(I880:I881)</f>
        <v>704950</v>
      </c>
      <c r="J879" s="31">
        <f t="shared" si="894"/>
        <v>704950</v>
      </c>
      <c r="K879" s="31">
        <f t="shared" si="894"/>
        <v>415533</v>
      </c>
      <c r="L879" s="31">
        <f t="shared" si="867"/>
        <v>172316</v>
      </c>
      <c r="M879" s="31">
        <f t="shared" ref="M879" si="895">SUM(M880:M881)</f>
        <v>55772</v>
      </c>
      <c r="N879" s="31">
        <f t="shared" ref="N879:O879" si="896">SUM(N880:N881)</f>
        <v>55772</v>
      </c>
      <c r="O879" s="31">
        <f t="shared" si="896"/>
        <v>60772</v>
      </c>
      <c r="P879" s="31">
        <f t="shared" si="868"/>
        <v>587849</v>
      </c>
      <c r="Q879" s="31">
        <f t="shared" si="869"/>
        <v>83.388750975246467</v>
      </c>
      <c r="R879" s="94"/>
      <c r="S879" s="94"/>
      <c r="T879" s="94"/>
      <c r="U879" s="94"/>
      <c r="V879" s="94"/>
      <c r="W879" s="94"/>
      <c r="X879" s="94"/>
      <c r="Y879" s="94"/>
    </row>
    <row r="880" spans="1:25" ht="15" customHeight="1" x14ac:dyDescent="0.25">
      <c r="A880" s="64" t="s">
        <v>555</v>
      </c>
      <c r="B880" s="64" t="s">
        <v>3</v>
      </c>
      <c r="C880" s="64" t="s">
        <v>13</v>
      </c>
      <c r="D880" s="64" t="s">
        <v>557</v>
      </c>
      <c r="E880" s="20" t="s">
        <v>19</v>
      </c>
      <c r="F880" s="64"/>
      <c r="G880" s="53" t="s">
        <v>558</v>
      </c>
      <c r="H880" s="53" t="s">
        <v>18</v>
      </c>
      <c r="I880" s="26">
        <v>615532</v>
      </c>
      <c r="J880" s="26">
        <v>615532</v>
      </c>
      <c r="K880" s="26">
        <v>355000</v>
      </c>
      <c r="L880" s="26">
        <f t="shared" si="867"/>
        <v>155000</v>
      </c>
      <c r="M880" s="26">
        <v>50000</v>
      </c>
      <c r="N880" s="26">
        <v>50000</v>
      </c>
      <c r="O880" s="26">
        <v>55000</v>
      </c>
      <c r="P880" s="26">
        <f t="shared" si="868"/>
        <v>510000</v>
      </c>
      <c r="Q880" s="26">
        <f t="shared" si="869"/>
        <v>82.855156190092472</v>
      </c>
      <c r="R880" s="90"/>
      <c r="S880" s="90"/>
      <c r="T880" s="90"/>
      <c r="U880" s="90"/>
      <c r="V880" s="90"/>
      <c r="W880" s="90"/>
      <c r="X880" s="90"/>
      <c r="Y880" s="90"/>
    </row>
    <row r="881" spans="1:25" ht="15" customHeight="1" x14ac:dyDescent="0.25">
      <c r="A881" s="63" t="s">
        <v>555</v>
      </c>
      <c r="B881" s="63" t="s">
        <v>3</v>
      </c>
      <c r="C881" s="63" t="s">
        <v>13</v>
      </c>
      <c r="D881" s="63" t="s">
        <v>557</v>
      </c>
      <c r="E881" s="63" t="s">
        <v>21</v>
      </c>
      <c r="F881" s="64" t="s">
        <v>1</v>
      </c>
      <c r="G881" s="53" t="s">
        <v>1</v>
      </c>
      <c r="H881" s="65" t="s">
        <v>22</v>
      </c>
      <c r="I881" s="31">
        <f t="shared" ref="I881:K881" si="897">SUM(I882:I886)</f>
        <v>89418</v>
      </c>
      <c r="J881" s="31">
        <f t="shared" si="897"/>
        <v>89418</v>
      </c>
      <c r="K881" s="31">
        <f t="shared" si="897"/>
        <v>60533</v>
      </c>
      <c r="L881" s="31">
        <f t="shared" si="867"/>
        <v>17316</v>
      </c>
      <c r="M881" s="31">
        <f t="shared" ref="M881" si="898">SUM(M882:M886)</f>
        <v>5772</v>
      </c>
      <c r="N881" s="31">
        <f t="shared" ref="N881:O881" si="899">SUM(N882:N886)</f>
        <v>5772</v>
      </c>
      <c r="O881" s="31">
        <f t="shared" si="899"/>
        <v>5772</v>
      </c>
      <c r="P881" s="31">
        <f t="shared" si="868"/>
        <v>77849</v>
      </c>
      <c r="Q881" s="31">
        <f t="shared" si="869"/>
        <v>87.061889105101884</v>
      </c>
      <c r="R881" s="94"/>
      <c r="S881" s="94"/>
      <c r="T881" s="94"/>
      <c r="U881" s="94"/>
      <c r="V881" s="94"/>
      <c r="W881" s="94"/>
      <c r="X881" s="94"/>
      <c r="Y881" s="94"/>
    </row>
    <row r="882" spans="1:25" ht="15" customHeight="1" x14ac:dyDescent="0.25">
      <c r="A882" s="64" t="s">
        <v>555</v>
      </c>
      <c r="B882" s="64" t="s">
        <v>3</v>
      </c>
      <c r="C882" s="64" t="s">
        <v>13</v>
      </c>
      <c r="D882" s="64" t="s">
        <v>557</v>
      </c>
      <c r="E882" s="20" t="s">
        <v>23</v>
      </c>
      <c r="F882" s="64" t="s">
        <v>559</v>
      </c>
      <c r="G882" s="53" t="s">
        <v>558</v>
      </c>
      <c r="H882" s="53" t="s">
        <v>85</v>
      </c>
      <c r="I882" s="26">
        <v>19000</v>
      </c>
      <c r="J882" s="26">
        <v>19000</v>
      </c>
      <c r="K882" s="26">
        <v>10115</v>
      </c>
      <c r="L882" s="26">
        <f t="shared" si="867"/>
        <v>2316</v>
      </c>
      <c r="M882" s="26">
        <v>772</v>
      </c>
      <c r="N882" s="26">
        <v>772</v>
      </c>
      <c r="O882" s="26">
        <v>772</v>
      </c>
      <c r="P882" s="26">
        <f t="shared" si="868"/>
        <v>12431</v>
      </c>
      <c r="Q882" s="26">
        <f t="shared" si="869"/>
        <v>65.426315789473691</v>
      </c>
      <c r="R882" s="90"/>
      <c r="S882" s="90"/>
      <c r="T882" s="90"/>
      <c r="U882" s="90"/>
      <c r="V882" s="90"/>
      <c r="W882" s="90"/>
      <c r="X882" s="90"/>
      <c r="Y882" s="90"/>
    </row>
    <row r="883" spans="1:25" ht="15" customHeight="1" x14ac:dyDescent="0.25">
      <c r="A883" s="64" t="s">
        <v>555</v>
      </c>
      <c r="B883" s="64" t="s">
        <v>3</v>
      </c>
      <c r="C883" s="64" t="s">
        <v>13</v>
      </c>
      <c r="D883" s="64" t="s">
        <v>557</v>
      </c>
      <c r="E883" s="20" t="s">
        <v>23</v>
      </c>
      <c r="F883" s="64" t="s">
        <v>560</v>
      </c>
      <c r="G883" s="53" t="s">
        <v>558</v>
      </c>
      <c r="H883" s="53" t="s">
        <v>25</v>
      </c>
      <c r="I883" s="26">
        <v>51000</v>
      </c>
      <c r="J883" s="26">
        <v>51000</v>
      </c>
      <c r="K883" s="26">
        <v>31000</v>
      </c>
      <c r="L883" s="26">
        <f t="shared" si="867"/>
        <v>15000</v>
      </c>
      <c r="M883" s="26">
        <v>5000</v>
      </c>
      <c r="N883" s="26">
        <v>5000</v>
      </c>
      <c r="O883" s="26">
        <v>5000</v>
      </c>
      <c r="P883" s="26">
        <f t="shared" si="868"/>
        <v>46000</v>
      </c>
      <c r="Q883" s="26">
        <f t="shared" si="869"/>
        <v>90.196078431372555</v>
      </c>
      <c r="R883" s="90"/>
      <c r="S883" s="90"/>
      <c r="T883" s="90"/>
      <c r="U883" s="90"/>
      <c r="V883" s="90"/>
      <c r="W883" s="90"/>
      <c r="X883" s="90"/>
      <c r="Y883" s="90"/>
    </row>
    <row r="884" spans="1:25" ht="15" customHeight="1" x14ac:dyDescent="0.25">
      <c r="A884" s="64" t="s">
        <v>555</v>
      </c>
      <c r="B884" s="64" t="s">
        <v>3</v>
      </c>
      <c r="C884" s="64" t="s">
        <v>13</v>
      </c>
      <c r="D884" s="64" t="s">
        <v>557</v>
      </c>
      <c r="E884" s="20" t="s">
        <v>23</v>
      </c>
      <c r="F884" s="64" t="s">
        <v>561</v>
      </c>
      <c r="G884" s="53" t="s">
        <v>558</v>
      </c>
      <c r="H884" s="53" t="s">
        <v>27</v>
      </c>
      <c r="I884" s="26">
        <v>9618</v>
      </c>
      <c r="J884" s="26">
        <v>9618</v>
      </c>
      <c r="K884" s="26">
        <v>9618</v>
      </c>
      <c r="L884" s="26">
        <f t="shared" si="867"/>
        <v>0</v>
      </c>
      <c r="M884" s="26"/>
      <c r="N884" s="26"/>
      <c r="O884" s="26">
        <v>0</v>
      </c>
      <c r="P884" s="26">
        <f t="shared" si="868"/>
        <v>9618</v>
      </c>
      <c r="Q884" s="26">
        <f t="shared" si="869"/>
        <v>100</v>
      </c>
      <c r="R884" s="90"/>
      <c r="S884" s="90"/>
      <c r="T884" s="90"/>
      <c r="U884" s="90"/>
      <c r="V884" s="90"/>
      <c r="W884" s="90"/>
      <c r="X884" s="90"/>
      <c r="Y884" s="90"/>
    </row>
    <row r="885" spans="1:25" ht="15" customHeight="1" x14ac:dyDescent="0.25">
      <c r="A885" s="64" t="s">
        <v>555</v>
      </c>
      <c r="B885" s="64" t="s">
        <v>3</v>
      </c>
      <c r="C885" s="64" t="s">
        <v>13</v>
      </c>
      <c r="D885" s="64" t="s">
        <v>557</v>
      </c>
      <c r="E885" s="20" t="s">
        <v>23</v>
      </c>
      <c r="F885" s="64" t="s">
        <v>562</v>
      </c>
      <c r="G885" s="53" t="s">
        <v>558</v>
      </c>
      <c r="H885" s="53" t="s">
        <v>89</v>
      </c>
      <c r="I885" s="26">
        <v>6500</v>
      </c>
      <c r="J885" s="26">
        <v>6500</v>
      </c>
      <c r="K885" s="26">
        <v>6500</v>
      </c>
      <c r="L885" s="26">
        <f t="shared" si="867"/>
        <v>0</v>
      </c>
      <c r="M885" s="26"/>
      <c r="N885" s="26">
        <v>0</v>
      </c>
      <c r="O885" s="26"/>
      <c r="P885" s="26">
        <f t="shared" si="868"/>
        <v>6500</v>
      </c>
      <c r="Q885" s="26">
        <f t="shared" si="869"/>
        <v>100</v>
      </c>
      <c r="R885" s="90"/>
      <c r="S885" s="90"/>
      <c r="T885" s="90"/>
      <c r="U885" s="90"/>
      <c r="V885" s="90"/>
      <c r="W885" s="90"/>
      <c r="X885" s="90"/>
      <c r="Y885" s="90"/>
    </row>
    <row r="886" spans="1:25" ht="15" customHeight="1" x14ac:dyDescent="0.25">
      <c r="A886" s="64" t="s">
        <v>555</v>
      </c>
      <c r="B886" s="64" t="s">
        <v>3</v>
      </c>
      <c r="C886" s="64" t="s">
        <v>13</v>
      </c>
      <c r="D886" s="64" t="s">
        <v>557</v>
      </c>
      <c r="E886" s="20" t="s">
        <v>23</v>
      </c>
      <c r="F886" s="64" t="s">
        <v>563</v>
      </c>
      <c r="G886" s="53" t="s">
        <v>558</v>
      </c>
      <c r="H886" s="53" t="s">
        <v>29</v>
      </c>
      <c r="I886" s="26">
        <v>3300</v>
      </c>
      <c r="J886" s="26">
        <v>3300</v>
      </c>
      <c r="K886" s="26">
        <v>3300</v>
      </c>
      <c r="L886" s="26">
        <f t="shared" si="867"/>
        <v>0</v>
      </c>
      <c r="M886" s="26"/>
      <c r="N886" s="26"/>
      <c r="O886" s="26"/>
      <c r="P886" s="26">
        <f t="shared" si="868"/>
        <v>3300</v>
      </c>
      <c r="Q886" s="26">
        <f t="shared" si="869"/>
        <v>100</v>
      </c>
      <c r="R886" s="90"/>
      <c r="S886" s="90"/>
      <c r="T886" s="90"/>
      <c r="U886" s="90"/>
      <c r="V886" s="90"/>
      <c r="W886" s="90"/>
      <c r="X886" s="90"/>
      <c r="Y886" s="90"/>
    </row>
    <row r="887" spans="1:25" ht="15" customHeight="1" x14ac:dyDescent="0.25">
      <c r="A887" s="63" t="s">
        <v>555</v>
      </c>
      <c r="B887" s="63" t="s">
        <v>3</v>
      </c>
      <c r="C887" s="63" t="s">
        <v>13</v>
      </c>
      <c r="D887" s="63" t="s">
        <v>557</v>
      </c>
      <c r="E887" s="65" t="s">
        <v>30</v>
      </c>
      <c r="F887" s="65" t="s">
        <v>1</v>
      </c>
      <c r="G887" s="65" t="s">
        <v>1</v>
      </c>
      <c r="H887" s="65" t="s">
        <v>31</v>
      </c>
      <c r="I887" s="31">
        <f t="shared" ref="I887:K887" si="900">SUM(I888)</f>
        <v>64631</v>
      </c>
      <c r="J887" s="31">
        <f t="shared" si="900"/>
        <v>64631</v>
      </c>
      <c r="K887" s="31">
        <f t="shared" si="900"/>
        <v>37500</v>
      </c>
      <c r="L887" s="31">
        <f t="shared" si="867"/>
        <v>16500</v>
      </c>
      <c r="M887" s="31">
        <f t="shared" ref="M887" si="901">SUM(M888)</f>
        <v>5500</v>
      </c>
      <c r="N887" s="31">
        <f t="shared" ref="N887:O887" si="902">SUM(N888)</f>
        <v>5500</v>
      </c>
      <c r="O887" s="31">
        <f t="shared" si="902"/>
        <v>5500</v>
      </c>
      <c r="P887" s="31">
        <f t="shared" si="868"/>
        <v>54000</v>
      </c>
      <c r="Q887" s="31">
        <f t="shared" si="869"/>
        <v>83.551237022481473</v>
      </c>
      <c r="R887" s="94"/>
      <c r="S887" s="94"/>
      <c r="T887" s="94"/>
      <c r="U887" s="94"/>
      <c r="V887" s="94"/>
      <c r="W887" s="94"/>
      <c r="X887" s="94"/>
      <c r="Y887" s="94"/>
    </row>
    <row r="888" spans="1:25" ht="15" customHeight="1" x14ac:dyDescent="0.25">
      <c r="A888" s="64" t="s">
        <v>555</v>
      </c>
      <c r="B888" s="64" t="s">
        <v>3</v>
      </c>
      <c r="C888" s="64" t="s">
        <v>13</v>
      </c>
      <c r="D888" s="64" t="s">
        <v>557</v>
      </c>
      <c r="E888" s="20" t="s">
        <v>33</v>
      </c>
      <c r="F888" s="64"/>
      <c r="G888" s="53" t="s">
        <v>558</v>
      </c>
      <c r="H888" s="53" t="s">
        <v>32</v>
      </c>
      <c r="I888" s="26">
        <v>64631</v>
      </c>
      <c r="J888" s="26">
        <v>64631</v>
      </c>
      <c r="K888" s="26">
        <v>37500</v>
      </c>
      <c r="L888" s="26">
        <f t="shared" si="867"/>
        <v>16500</v>
      </c>
      <c r="M888" s="26">
        <v>5500</v>
      </c>
      <c r="N888" s="26">
        <v>5500</v>
      </c>
      <c r="O888" s="26">
        <v>5500</v>
      </c>
      <c r="P888" s="26">
        <f t="shared" si="868"/>
        <v>54000</v>
      </c>
      <c r="Q888" s="26">
        <f t="shared" si="869"/>
        <v>83.551237022481473</v>
      </c>
      <c r="R888" s="90"/>
      <c r="S888" s="90"/>
      <c r="T888" s="90"/>
      <c r="U888" s="90"/>
      <c r="V888" s="90"/>
      <c r="W888" s="90"/>
      <c r="X888" s="90"/>
      <c r="Y888" s="90"/>
    </row>
    <row r="889" spans="1:25" ht="15" customHeight="1" x14ac:dyDescent="0.25">
      <c r="A889" s="63" t="s">
        <v>555</v>
      </c>
      <c r="B889" s="63" t="s">
        <v>3</v>
      </c>
      <c r="C889" s="63" t="s">
        <v>13</v>
      </c>
      <c r="D889" s="63" t="s">
        <v>557</v>
      </c>
      <c r="E889" s="65" t="s">
        <v>34</v>
      </c>
      <c r="F889" s="65" t="s">
        <v>1</v>
      </c>
      <c r="G889" s="65" t="s">
        <v>1</v>
      </c>
      <c r="H889" s="65" t="s">
        <v>35</v>
      </c>
      <c r="I889" s="31">
        <f t="shared" ref="I889:K889" si="903">SUM(I890:I891,I894,I895,I896,I897,I898,I901,I902)</f>
        <v>1130445</v>
      </c>
      <c r="J889" s="31">
        <f t="shared" si="903"/>
        <v>586100</v>
      </c>
      <c r="K889" s="31">
        <f t="shared" si="903"/>
        <v>321912</v>
      </c>
      <c r="L889" s="31">
        <f t="shared" si="867"/>
        <v>152275</v>
      </c>
      <c r="M889" s="31">
        <f t="shared" ref="M889" si="904">SUM(M890:M891,M894,M895,M896,M897,M898,M901,M902)</f>
        <v>98975</v>
      </c>
      <c r="N889" s="31">
        <f t="shared" ref="N889:O889" si="905">SUM(N890:N891,N894,N895,N896,N897,N898,N901,N902)</f>
        <v>26650</v>
      </c>
      <c r="O889" s="31">
        <f t="shared" si="905"/>
        <v>26650</v>
      </c>
      <c r="P889" s="31">
        <f t="shared" si="868"/>
        <v>474187</v>
      </c>
      <c r="Q889" s="31">
        <f t="shared" si="869"/>
        <v>80.905476881078314</v>
      </c>
      <c r="R889" s="94"/>
      <c r="S889" s="94"/>
      <c r="T889" s="94"/>
      <c r="U889" s="94"/>
      <c r="V889" s="94"/>
      <c r="W889" s="94"/>
      <c r="X889" s="94"/>
      <c r="Y889" s="94"/>
    </row>
    <row r="890" spans="1:25" ht="15" customHeight="1" x14ac:dyDescent="0.25">
      <c r="A890" s="64" t="s">
        <v>555</v>
      </c>
      <c r="B890" s="64" t="s">
        <v>3</v>
      </c>
      <c r="C890" s="64" t="s">
        <v>13</v>
      </c>
      <c r="D890" s="64" t="s">
        <v>557</v>
      </c>
      <c r="E890" s="20" t="s">
        <v>38</v>
      </c>
      <c r="F890" s="64"/>
      <c r="G890" s="53" t="s">
        <v>558</v>
      </c>
      <c r="H890" s="53" t="s">
        <v>37</v>
      </c>
      <c r="I890" s="26">
        <v>29840</v>
      </c>
      <c r="J890" s="26">
        <v>15000</v>
      </c>
      <c r="K890" s="26">
        <v>15000</v>
      </c>
      <c r="L890" s="26">
        <f t="shared" si="867"/>
        <v>0</v>
      </c>
      <c r="M890" s="26">
        <v>0</v>
      </c>
      <c r="N890" s="26"/>
      <c r="O890" s="26"/>
      <c r="P890" s="26">
        <f t="shared" si="868"/>
        <v>15000</v>
      </c>
      <c r="Q890" s="26">
        <f t="shared" si="869"/>
        <v>100</v>
      </c>
      <c r="R890" s="90"/>
      <c r="S890" s="90"/>
      <c r="T890" s="90"/>
      <c r="U890" s="90"/>
      <c r="V890" s="90"/>
      <c r="W890" s="90"/>
      <c r="X890" s="90"/>
      <c r="Y890" s="90"/>
    </row>
    <row r="891" spans="1:25" ht="15" customHeight="1" x14ac:dyDescent="0.25">
      <c r="A891" s="63" t="s">
        <v>555</v>
      </c>
      <c r="B891" s="63" t="s">
        <v>3</v>
      </c>
      <c r="C891" s="63" t="s">
        <v>13</v>
      </c>
      <c r="D891" s="63" t="s">
        <v>557</v>
      </c>
      <c r="E891" s="63" t="s">
        <v>296</v>
      </c>
      <c r="F891" s="64" t="s">
        <v>1</v>
      </c>
      <c r="G891" s="53" t="s">
        <v>1</v>
      </c>
      <c r="H891" s="65" t="s">
        <v>297</v>
      </c>
      <c r="I891" s="31">
        <f t="shared" ref="I891:K891" si="906">SUM(I892:I893)</f>
        <v>175000</v>
      </c>
      <c r="J891" s="31">
        <f t="shared" si="906"/>
        <v>175000</v>
      </c>
      <c r="K891" s="31">
        <f t="shared" si="906"/>
        <v>87498</v>
      </c>
      <c r="L891" s="31">
        <f t="shared" si="867"/>
        <v>45000</v>
      </c>
      <c r="M891" s="31">
        <f t="shared" ref="M891" si="907">SUM(M892:M893)</f>
        <v>15000</v>
      </c>
      <c r="N891" s="31">
        <f t="shared" ref="N891:O891" si="908">SUM(N892:N893)</f>
        <v>15000</v>
      </c>
      <c r="O891" s="31">
        <f t="shared" si="908"/>
        <v>15000</v>
      </c>
      <c r="P891" s="31">
        <f t="shared" si="868"/>
        <v>132498</v>
      </c>
      <c r="Q891" s="31">
        <f t="shared" si="869"/>
        <v>75.713142857142856</v>
      </c>
      <c r="R891" s="94"/>
      <c r="S891" s="94"/>
      <c r="T891" s="94"/>
      <c r="U891" s="94"/>
      <c r="V891" s="94"/>
      <c r="W891" s="94"/>
      <c r="X891" s="94"/>
      <c r="Y891" s="94"/>
    </row>
    <row r="892" spans="1:25" ht="15" customHeight="1" x14ac:dyDescent="0.25">
      <c r="A892" s="64" t="s">
        <v>555</v>
      </c>
      <c r="B892" s="64" t="s">
        <v>3</v>
      </c>
      <c r="C892" s="64" t="s">
        <v>13</v>
      </c>
      <c r="D892" s="64" t="s">
        <v>557</v>
      </c>
      <c r="E892" s="20" t="s">
        <v>298</v>
      </c>
      <c r="F892" s="64"/>
      <c r="G892" s="53" t="s">
        <v>558</v>
      </c>
      <c r="H892" s="53" t="s">
        <v>297</v>
      </c>
      <c r="I892" s="26">
        <v>0</v>
      </c>
      <c r="J892" s="26">
        <v>0</v>
      </c>
      <c r="K892" s="26">
        <v>0</v>
      </c>
      <c r="L892" s="26">
        <f t="shared" si="867"/>
        <v>0</v>
      </c>
      <c r="M892" s="26"/>
      <c r="N892" s="26"/>
      <c r="O892" s="26"/>
      <c r="P892" s="26">
        <f t="shared" si="868"/>
        <v>0</v>
      </c>
      <c r="Q892" s="26" t="str">
        <f t="shared" si="869"/>
        <v>-</v>
      </c>
      <c r="R892" s="90"/>
      <c r="S892" s="90"/>
      <c r="T892" s="90"/>
      <c r="U892" s="90"/>
      <c r="V892" s="90"/>
      <c r="W892" s="90"/>
      <c r="X892" s="90"/>
      <c r="Y892" s="90"/>
    </row>
    <row r="893" spans="1:25" ht="15" customHeight="1" x14ac:dyDescent="0.25">
      <c r="A893" s="64" t="s">
        <v>555</v>
      </c>
      <c r="B893" s="64" t="s">
        <v>3</v>
      </c>
      <c r="C893" s="64" t="s">
        <v>13</v>
      </c>
      <c r="D893" s="64" t="s">
        <v>557</v>
      </c>
      <c r="E893" s="20" t="s">
        <v>298</v>
      </c>
      <c r="F893" s="64" t="s">
        <v>564</v>
      </c>
      <c r="G893" s="53" t="s">
        <v>558</v>
      </c>
      <c r="H893" s="53" t="s">
        <v>565</v>
      </c>
      <c r="I893" s="26">
        <v>175000</v>
      </c>
      <c r="J893" s="26">
        <v>175000</v>
      </c>
      <c r="K893" s="26">
        <v>87498</v>
      </c>
      <c r="L893" s="26">
        <f t="shared" si="867"/>
        <v>45000</v>
      </c>
      <c r="M893" s="26">
        <v>15000</v>
      </c>
      <c r="N893" s="26">
        <v>15000</v>
      </c>
      <c r="O893" s="26">
        <v>15000</v>
      </c>
      <c r="P893" s="26">
        <f t="shared" si="868"/>
        <v>132498</v>
      </c>
      <c r="Q893" s="26">
        <f t="shared" si="869"/>
        <v>75.713142857142856</v>
      </c>
      <c r="R893" s="90"/>
      <c r="S893" s="90"/>
      <c r="T893" s="90"/>
      <c r="U893" s="90"/>
      <c r="V893" s="90"/>
      <c r="W893" s="90"/>
      <c r="X893" s="90"/>
      <c r="Y893" s="90"/>
    </row>
    <row r="894" spans="1:25" ht="15" customHeight="1" x14ac:dyDescent="0.25">
      <c r="A894" s="64" t="s">
        <v>555</v>
      </c>
      <c r="B894" s="64" t="s">
        <v>3</v>
      </c>
      <c r="C894" s="64" t="s">
        <v>13</v>
      </c>
      <c r="D894" s="64" t="s">
        <v>557</v>
      </c>
      <c r="E894" s="20" t="s">
        <v>301</v>
      </c>
      <c r="F894" s="64"/>
      <c r="G894" s="53" t="s">
        <v>558</v>
      </c>
      <c r="H894" s="53" t="s">
        <v>300</v>
      </c>
      <c r="I894" s="26">
        <v>0</v>
      </c>
      <c r="J894" s="26">
        <v>0</v>
      </c>
      <c r="K894" s="26">
        <v>0</v>
      </c>
      <c r="L894" s="26">
        <f t="shared" si="867"/>
        <v>0</v>
      </c>
      <c r="M894" s="26"/>
      <c r="N894" s="26"/>
      <c r="O894" s="26"/>
      <c r="P894" s="26">
        <f t="shared" si="868"/>
        <v>0</v>
      </c>
      <c r="Q894" s="26" t="str">
        <f t="shared" si="869"/>
        <v>-</v>
      </c>
      <c r="R894" s="90"/>
      <c r="S894" s="90"/>
      <c r="T894" s="90"/>
      <c r="U894" s="90"/>
      <c r="V894" s="90"/>
      <c r="W894" s="90"/>
      <c r="X894" s="90"/>
      <c r="Y894" s="90"/>
    </row>
    <row r="895" spans="1:25" ht="15" customHeight="1" x14ac:dyDescent="0.25">
      <c r="A895" s="64" t="s">
        <v>555</v>
      </c>
      <c r="B895" s="64" t="s">
        <v>3</v>
      </c>
      <c r="C895" s="64" t="s">
        <v>13</v>
      </c>
      <c r="D895" s="64" t="s">
        <v>557</v>
      </c>
      <c r="E895" s="20" t="s">
        <v>218</v>
      </c>
      <c r="F895" s="64"/>
      <c r="G895" s="53" t="s">
        <v>558</v>
      </c>
      <c r="H895" s="53" t="s">
        <v>217</v>
      </c>
      <c r="I895" s="26">
        <v>0</v>
      </c>
      <c r="J895" s="26">
        <v>0</v>
      </c>
      <c r="K895" s="26">
        <v>0</v>
      </c>
      <c r="L895" s="26">
        <f t="shared" si="867"/>
        <v>0</v>
      </c>
      <c r="M895" s="26"/>
      <c r="N895" s="26"/>
      <c r="O895" s="26"/>
      <c r="P895" s="26">
        <f t="shared" si="868"/>
        <v>0</v>
      </c>
      <c r="Q895" s="26" t="str">
        <f t="shared" si="869"/>
        <v>-</v>
      </c>
      <c r="R895" s="90"/>
      <c r="S895" s="90"/>
      <c r="T895" s="90"/>
      <c r="U895" s="90"/>
      <c r="V895" s="90"/>
      <c r="W895" s="90"/>
      <c r="X895" s="90"/>
      <c r="Y895" s="90"/>
    </row>
    <row r="896" spans="1:25" ht="15" customHeight="1" x14ac:dyDescent="0.25">
      <c r="A896" s="64" t="s">
        <v>555</v>
      </c>
      <c r="B896" s="64" t="s">
        <v>3</v>
      </c>
      <c r="C896" s="64" t="s">
        <v>13</v>
      </c>
      <c r="D896" s="64" t="s">
        <v>557</v>
      </c>
      <c r="E896" s="20" t="s">
        <v>303</v>
      </c>
      <c r="F896" s="64"/>
      <c r="G896" s="53" t="s">
        <v>558</v>
      </c>
      <c r="H896" s="53" t="s">
        <v>302</v>
      </c>
      <c r="I896" s="26">
        <v>0</v>
      </c>
      <c r="J896" s="26">
        <v>0</v>
      </c>
      <c r="K896" s="26">
        <v>0</v>
      </c>
      <c r="L896" s="26">
        <f t="shared" si="867"/>
        <v>0</v>
      </c>
      <c r="M896" s="26"/>
      <c r="N896" s="26"/>
      <c r="O896" s="26"/>
      <c r="P896" s="26">
        <f t="shared" si="868"/>
        <v>0</v>
      </c>
      <c r="Q896" s="26" t="str">
        <f t="shared" si="869"/>
        <v>-</v>
      </c>
      <c r="R896" s="90"/>
      <c r="S896" s="90"/>
      <c r="T896" s="90"/>
      <c r="U896" s="90"/>
      <c r="V896" s="90"/>
      <c r="W896" s="90"/>
      <c r="X896" s="90"/>
      <c r="Y896" s="90"/>
    </row>
    <row r="897" spans="1:25" ht="15" customHeight="1" x14ac:dyDescent="0.25">
      <c r="A897" s="64" t="s">
        <v>555</v>
      </c>
      <c r="B897" s="64" t="s">
        <v>3</v>
      </c>
      <c r="C897" s="64" t="s">
        <v>13</v>
      </c>
      <c r="D897" s="64" t="s">
        <v>557</v>
      </c>
      <c r="E897" s="20" t="s">
        <v>305</v>
      </c>
      <c r="F897" s="64"/>
      <c r="G897" s="53" t="s">
        <v>558</v>
      </c>
      <c r="H897" s="53" t="s">
        <v>304</v>
      </c>
      <c r="I897" s="26">
        <v>0</v>
      </c>
      <c r="J897" s="26">
        <v>0</v>
      </c>
      <c r="K897" s="26">
        <v>0</v>
      </c>
      <c r="L897" s="26">
        <f t="shared" si="867"/>
        <v>0</v>
      </c>
      <c r="M897" s="26"/>
      <c r="N897" s="26"/>
      <c r="O897" s="26"/>
      <c r="P897" s="26">
        <f t="shared" si="868"/>
        <v>0</v>
      </c>
      <c r="Q897" s="26" t="str">
        <f t="shared" si="869"/>
        <v>-</v>
      </c>
      <c r="R897" s="90"/>
      <c r="S897" s="90"/>
      <c r="T897" s="90"/>
      <c r="U897" s="90"/>
      <c r="V897" s="90"/>
      <c r="W897" s="90"/>
      <c r="X897" s="90"/>
      <c r="Y897" s="90"/>
    </row>
    <row r="898" spans="1:25" ht="15" customHeight="1" x14ac:dyDescent="0.25">
      <c r="A898" s="63" t="s">
        <v>555</v>
      </c>
      <c r="B898" s="63" t="s">
        <v>3</v>
      </c>
      <c r="C898" s="63" t="s">
        <v>13</v>
      </c>
      <c r="D898" s="63" t="s">
        <v>557</v>
      </c>
      <c r="E898" s="63" t="s">
        <v>306</v>
      </c>
      <c r="F898" s="64" t="s">
        <v>1</v>
      </c>
      <c r="G898" s="53" t="s">
        <v>1</v>
      </c>
      <c r="H898" s="65" t="s">
        <v>307</v>
      </c>
      <c r="I898" s="31">
        <f t="shared" ref="I898:K898" si="909">SUM(I899:I900)</f>
        <v>705000</v>
      </c>
      <c r="J898" s="31">
        <f t="shared" si="909"/>
        <v>225000</v>
      </c>
      <c r="K898" s="31">
        <f t="shared" si="909"/>
        <v>126520</v>
      </c>
      <c r="L898" s="31">
        <f t="shared" si="867"/>
        <v>56250</v>
      </c>
      <c r="M898" s="31">
        <f t="shared" ref="M898" si="910">SUM(M899:M900)</f>
        <v>56250</v>
      </c>
      <c r="N898" s="31">
        <f t="shared" ref="N898:O898" si="911">SUM(N899:N900)</f>
        <v>0</v>
      </c>
      <c r="O898" s="31">
        <f t="shared" si="911"/>
        <v>0</v>
      </c>
      <c r="P898" s="31">
        <f t="shared" si="868"/>
        <v>182770</v>
      </c>
      <c r="Q898" s="31">
        <f t="shared" si="869"/>
        <v>81.231111111111105</v>
      </c>
      <c r="R898" s="94"/>
      <c r="S898" s="94"/>
      <c r="T898" s="94"/>
      <c r="U898" s="94"/>
      <c r="V898" s="94"/>
      <c r="W898" s="94"/>
      <c r="X898" s="94"/>
      <c r="Y898" s="94"/>
    </row>
    <row r="899" spans="1:25" s="15" customFormat="1" ht="21.75" customHeight="1" x14ac:dyDescent="0.25">
      <c r="A899" s="79" t="s">
        <v>555</v>
      </c>
      <c r="B899" s="79" t="s">
        <v>3</v>
      </c>
      <c r="C899" s="79" t="s">
        <v>13</v>
      </c>
      <c r="D899" s="79" t="s">
        <v>557</v>
      </c>
      <c r="E899" s="80" t="s">
        <v>308</v>
      </c>
      <c r="F899" s="79"/>
      <c r="G899" s="81" t="s">
        <v>558</v>
      </c>
      <c r="H899" s="81" t="s">
        <v>3712</v>
      </c>
      <c r="I899" s="36">
        <v>480000</v>
      </c>
      <c r="J899" s="36">
        <v>0</v>
      </c>
      <c r="K899" s="36">
        <v>14020</v>
      </c>
      <c r="L899" s="36">
        <f t="shared" si="867"/>
        <v>0</v>
      </c>
      <c r="M899" s="36"/>
      <c r="N899" s="36"/>
      <c r="O899" s="36"/>
      <c r="P899" s="36">
        <f t="shared" si="868"/>
        <v>14020</v>
      </c>
      <c r="Q899" s="36">
        <f>IF(I899=0,"-",P899/I899*100)</f>
        <v>2.9208333333333334</v>
      </c>
      <c r="R899" s="96"/>
      <c r="S899" s="96"/>
      <c r="T899" s="96"/>
      <c r="U899" s="96"/>
      <c r="V899" s="96"/>
      <c r="W899" s="96"/>
      <c r="X899" s="96"/>
      <c r="Y899" s="96"/>
    </row>
    <row r="900" spans="1:25" ht="15" customHeight="1" x14ac:dyDescent="0.25">
      <c r="A900" s="64" t="s">
        <v>555</v>
      </c>
      <c r="B900" s="64" t="s">
        <v>3</v>
      </c>
      <c r="C900" s="64" t="s">
        <v>13</v>
      </c>
      <c r="D900" s="64" t="s">
        <v>557</v>
      </c>
      <c r="E900" s="20" t="s">
        <v>308</v>
      </c>
      <c r="F900" s="64" t="s">
        <v>566</v>
      </c>
      <c r="G900" s="53" t="s">
        <v>558</v>
      </c>
      <c r="H900" s="53" t="s">
        <v>567</v>
      </c>
      <c r="I900" s="26">
        <v>225000</v>
      </c>
      <c r="J900" s="26">
        <v>225000</v>
      </c>
      <c r="K900" s="26">
        <v>112500</v>
      </c>
      <c r="L900" s="26">
        <f t="shared" si="867"/>
        <v>56250</v>
      </c>
      <c r="M900" s="26">
        <v>56250</v>
      </c>
      <c r="N900" s="26">
        <v>0</v>
      </c>
      <c r="O900" s="26">
        <v>0</v>
      </c>
      <c r="P900" s="26">
        <f t="shared" si="868"/>
        <v>168750</v>
      </c>
      <c r="Q900" s="26">
        <f t="shared" si="869"/>
        <v>75</v>
      </c>
      <c r="R900" s="90"/>
      <c r="S900" s="90"/>
      <c r="T900" s="90"/>
      <c r="U900" s="90"/>
      <c r="V900" s="90"/>
      <c r="W900" s="90"/>
      <c r="X900" s="90"/>
      <c r="Y900" s="90"/>
    </row>
    <row r="901" spans="1:25" ht="15" customHeight="1" x14ac:dyDescent="0.25">
      <c r="A901" s="64" t="s">
        <v>555</v>
      </c>
      <c r="B901" s="64" t="s">
        <v>3</v>
      </c>
      <c r="C901" s="64" t="s">
        <v>13</v>
      </c>
      <c r="D901" s="64" t="s">
        <v>557</v>
      </c>
      <c r="E901" s="20" t="s">
        <v>311</v>
      </c>
      <c r="F901" s="64"/>
      <c r="G901" s="53" t="s">
        <v>558</v>
      </c>
      <c r="H901" s="53" t="s">
        <v>310</v>
      </c>
      <c r="I901" s="26">
        <v>100</v>
      </c>
      <c r="J901" s="26">
        <v>100</v>
      </c>
      <c r="K901" s="26">
        <v>50</v>
      </c>
      <c r="L901" s="26">
        <f t="shared" si="867"/>
        <v>25</v>
      </c>
      <c r="M901" s="26">
        <v>25</v>
      </c>
      <c r="N901" s="26"/>
      <c r="O901" s="26"/>
      <c r="P901" s="26">
        <f t="shared" si="868"/>
        <v>75</v>
      </c>
      <c r="Q901" s="26">
        <f t="shared" si="869"/>
        <v>75</v>
      </c>
      <c r="R901" s="90"/>
      <c r="S901" s="90"/>
      <c r="T901" s="90"/>
      <c r="U901" s="90"/>
      <c r="V901" s="90"/>
      <c r="W901" s="90"/>
      <c r="X901" s="90"/>
      <c r="Y901" s="90"/>
    </row>
    <row r="902" spans="1:25" ht="15" customHeight="1" x14ac:dyDescent="0.25">
      <c r="A902" s="63" t="s">
        <v>555</v>
      </c>
      <c r="B902" s="63" t="s">
        <v>3</v>
      </c>
      <c r="C902" s="63" t="s">
        <v>13</v>
      </c>
      <c r="D902" s="63" t="s">
        <v>557</v>
      </c>
      <c r="E902" s="63" t="s">
        <v>39</v>
      </c>
      <c r="F902" s="64" t="s">
        <v>1</v>
      </c>
      <c r="G902" s="53" t="s">
        <v>1</v>
      </c>
      <c r="H902" s="65" t="s">
        <v>40</v>
      </c>
      <c r="I902" s="31">
        <f t="shared" ref="I902:K902" si="912">SUM(I903:I907)</f>
        <v>220505</v>
      </c>
      <c r="J902" s="31">
        <f t="shared" si="912"/>
        <v>171000</v>
      </c>
      <c r="K902" s="31">
        <f t="shared" si="912"/>
        <v>92844</v>
      </c>
      <c r="L902" s="31">
        <f t="shared" si="867"/>
        <v>51000</v>
      </c>
      <c r="M902" s="31">
        <f t="shared" ref="M902" si="913">SUM(M903:M907)</f>
        <v>27700</v>
      </c>
      <c r="N902" s="31">
        <f t="shared" ref="N902:O902" si="914">SUM(N903:N907)</f>
        <v>11650</v>
      </c>
      <c r="O902" s="31">
        <f t="shared" si="914"/>
        <v>11650</v>
      </c>
      <c r="P902" s="31">
        <f t="shared" si="868"/>
        <v>143844</v>
      </c>
      <c r="Q902" s="31">
        <f t="shared" si="869"/>
        <v>84.119298245614033</v>
      </c>
      <c r="R902" s="94"/>
      <c r="S902" s="94"/>
      <c r="T902" s="94"/>
      <c r="U902" s="94"/>
      <c r="V902" s="94"/>
      <c r="W902" s="94"/>
      <c r="X902" s="94"/>
      <c r="Y902" s="94"/>
    </row>
    <row r="903" spans="1:25" ht="15" customHeight="1" x14ac:dyDescent="0.25">
      <c r="A903" s="64" t="s">
        <v>555</v>
      </c>
      <c r="B903" s="64" t="s">
        <v>3</v>
      </c>
      <c r="C903" s="64" t="s">
        <v>13</v>
      </c>
      <c r="D903" s="64" t="s">
        <v>557</v>
      </c>
      <c r="E903" s="20" t="s">
        <v>41</v>
      </c>
      <c r="F903" s="64" t="s">
        <v>568</v>
      </c>
      <c r="G903" s="53" t="s">
        <v>558</v>
      </c>
      <c r="H903" s="53" t="s">
        <v>569</v>
      </c>
      <c r="I903" s="26">
        <v>139300</v>
      </c>
      <c r="J903" s="26">
        <v>139300</v>
      </c>
      <c r="K903" s="26">
        <v>69624</v>
      </c>
      <c r="L903" s="26">
        <f t="shared" si="867"/>
        <v>43000</v>
      </c>
      <c r="M903" s="26">
        <v>20000</v>
      </c>
      <c r="N903" s="26">
        <v>11500</v>
      </c>
      <c r="O903" s="26">
        <v>11500</v>
      </c>
      <c r="P903" s="26">
        <f t="shared" si="868"/>
        <v>112624</v>
      </c>
      <c r="Q903" s="26">
        <f t="shared" si="869"/>
        <v>80.849964106245508</v>
      </c>
      <c r="R903" s="90"/>
      <c r="S903" s="90"/>
      <c r="T903" s="90"/>
      <c r="U903" s="90"/>
      <c r="V903" s="90"/>
      <c r="W903" s="90"/>
      <c r="X903" s="90"/>
      <c r="Y903" s="90"/>
    </row>
    <row r="904" spans="1:25" ht="15" customHeight="1" x14ac:dyDescent="0.25">
      <c r="A904" s="64" t="s">
        <v>555</v>
      </c>
      <c r="B904" s="64" t="s">
        <v>3</v>
      </c>
      <c r="C904" s="64" t="s">
        <v>13</v>
      </c>
      <c r="D904" s="64" t="s">
        <v>557</v>
      </c>
      <c r="E904" s="20" t="s">
        <v>41</v>
      </c>
      <c r="F904" s="64" t="s">
        <v>570</v>
      </c>
      <c r="G904" s="53" t="s">
        <v>558</v>
      </c>
      <c r="H904" s="53" t="s">
        <v>319</v>
      </c>
      <c r="I904" s="26">
        <v>1600</v>
      </c>
      <c r="J904" s="26">
        <v>1600</v>
      </c>
      <c r="K904" s="26">
        <v>1100</v>
      </c>
      <c r="L904" s="26">
        <f t="shared" si="867"/>
        <v>500</v>
      </c>
      <c r="M904" s="26">
        <v>200</v>
      </c>
      <c r="N904" s="26">
        <v>150</v>
      </c>
      <c r="O904" s="26">
        <v>150</v>
      </c>
      <c r="P904" s="26">
        <f t="shared" si="868"/>
        <v>1600</v>
      </c>
      <c r="Q904" s="26">
        <f t="shared" si="869"/>
        <v>100</v>
      </c>
      <c r="R904" s="90"/>
      <c r="S904" s="90"/>
      <c r="T904" s="90"/>
      <c r="U904" s="90"/>
      <c r="V904" s="90"/>
      <c r="W904" s="90"/>
      <c r="X904" s="90"/>
      <c r="Y904" s="90"/>
    </row>
    <row r="905" spans="1:25" s="15" customFormat="1" ht="15" customHeight="1" x14ac:dyDescent="0.25">
      <c r="A905" s="79" t="s">
        <v>555</v>
      </c>
      <c r="B905" s="79" t="s">
        <v>3</v>
      </c>
      <c r="C905" s="79" t="s">
        <v>13</v>
      </c>
      <c r="D905" s="79" t="s">
        <v>557</v>
      </c>
      <c r="E905" s="80" t="s">
        <v>41</v>
      </c>
      <c r="F905" s="79" t="s">
        <v>571</v>
      </c>
      <c r="G905" s="81" t="s">
        <v>558</v>
      </c>
      <c r="H905" s="81" t="s">
        <v>3713</v>
      </c>
      <c r="I905" s="36">
        <v>49505</v>
      </c>
      <c r="J905" s="36">
        <v>0</v>
      </c>
      <c r="K905" s="36">
        <v>7020</v>
      </c>
      <c r="L905" s="36">
        <f t="shared" si="867"/>
        <v>0</v>
      </c>
      <c r="M905" s="36"/>
      <c r="N905" s="36"/>
      <c r="O905" s="36"/>
      <c r="P905" s="36">
        <f t="shared" si="868"/>
        <v>7020</v>
      </c>
      <c r="Q905" s="36">
        <f>IF(I905=0,"-",P905/I905*100)</f>
        <v>14.18038581961418</v>
      </c>
      <c r="R905" s="96"/>
      <c r="S905" s="96"/>
      <c r="T905" s="96"/>
      <c r="U905" s="96"/>
      <c r="V905" s="96"/>
      <c r="W905" s="96"/>
      <c r="X905" s="96"/>
      <c r="Y905" s="96"/>
    </row>
    <row r="906" spans="1:25" ht="22.5" customHeight="1" x14ac:dyDescent="0.25">
      <c r="A906" s="64" t="s">
        <v>555</v>
      </c>
      <c r="B906" s="64" t="s">
        <v>3</v>
      </c>
      <c r="C906" s="64" t="s">
        <v>13</v>
      </c>
      <c r="D906" s="64" t="s">
        <v>557</v>
      </c>
      <c r="E906" s="20" t="s">
        <v>41</v>
      </c>
      <c r="F906" s="64" t="s">
        <v>572</v>
      </c>
      <c r="G906" s="53" t="s">
        <v>558</v>
      </c>
      <c r="H906" s="53" t="s">
        <v>55</v>
      </c>
      <c r="I906" s="26">
        <v>100</v>
      </c>
      <c r="J906" s="26">
        <v>100</v>
      </c>
      <c r="K906" s="26">
        <v>100</v>
      </c>
      <c r="L906" s="26">
        <f t="shared" si="867"/>
        <v>0</v>
      </c>
      <c r="M906" s="26">
        <v>0</v>
      </c>
      <c r="N906" s="26"/>
      <c r="O906" s="26"/>
      <c r="P906" s="26">
        <f t="shared" si="868"/>
        <v>100</v>
      </c>
      <c r="Q906" s="26">
        <f t="shared" si="869"/>
        <v>100</v>
      </c>
      <c r="R906" s="90"/>
      <c r="S906" s="90"/>
      <c r="T906" s="90"/>
      <c r="U906" s="90"/>
      <c r="V906" s="90"/>
      <c r="W906" s="90"/>
      <c r="X906" s="90"/>
      <c r="Y906" s="90"/>
    </row>
    <row r="907" spans="1:25" ht="15" customHeight="1" x14ac:dyDescent="0.25">
      <c r="A907" s="64" t="s">
        <v>555</v>
      </c>
      <c r="B907" s="64" t="s">
        <v>3</v>
      </c>
      <c r="C907" s="64" t="s">
        <v>13</v>
      </c>
      <c r="D907" s="64" t="s">
        <v>557</v>
      </c>
      <c r="E907" s="20" t="s">
        <v>41</v>
      </c>
      <c r="F907" s="64" t="s">
        <v>573</v>
      </c>
      <c r="G907" s="53" t="s">
        <v>558</v>
      </c>
      <c r="H907" s="53" t="s">
        <v>574</v>
      </c>
      <c r="I907" s="26">
        <v>30000</v>
      </c>
      <c r="J907" s="26">
        <v>30000</v>
      </c>
      <c r="K907" s="26">
        <v>15000</v>
      </c>
      <c r="L907" s="26">
        <f t="shared" si="867"/>
        <v>7500</v>
      </c>
      <c r="M907" s="26">
        <v>7500</v>
      </c>
      <c r="N907" s="26">
        <v>0</v>
      </c>
      <c r="O907" s="26"/>
      <c r="P907" s="26">
        <f t="shared" si="868"/>
        <v>22500</v>
      </c>
      <c r="Q907" s="26">
        <f t="shared" si="869"/>
        <v>75</v>
      </c>
      <c r="R907" s="90"/>
      <c r="S907" s="90"/>
      <c r="T907" s="90"/>
      <c r="U907" s="90"/>
      <c r="V907" s="90"/>
      <c r="W907" s="90"/>
      <c r="X907" s="90"/>
      <c r="Y907" s="90"/>
    </row>
    <row r="908" spans="1:25" ht="22.5" customHeight="1" x14ac:dyDescent="0.25">
      <c r="A908" s="63" t="s">
        <v>1</v>
      </c>
      <c r="B908" s="63" t="s">
        <v>1</v>
      </c>
      <c r="C908" s="63" t="s">
        <v>1</v>
      </c>
      <c r="D908" s="65" t="s">
        <v>1</v>
      </c>
      <c r="E908" s="65" t="s">
        <v>1</v>
      </c>
      <c r="F908" s="65" t="s">
        <v>1</v>
      </c>
      <c r="G908" s="65" t="s">
        <v>1</v>
      </c>
      <c r="H908" s="66" t="s">
        <v>56</v>
      </c>
      <c r="I908" s="30">
        <f t="shared" ref="I908:K908" si="915">SUM(I909)</f>
        <v>27916200</v>
      </c>
      <c r="J908" s="30">
        <f t="shared" si="915"/>
        <v>27516200</v>
      </c>
      <c r="K908" s="30">
        <f t="shared" si="915"/>
        <v>14183500</v>
      </c>
      <c r="L908" s="30">
        <f t="shared" si="867"/>
        <v>4000000</v>
      </c>
      <c r="M908" s="30">
        <f t="shared" ref="M908" si="916">SUM(M909)</f>
        <v>1000000</v>
      </c>
      <c r="N908" s="30">
        <f t="shared" ref="N908:O908" si="917">SUM(N909)</f>
        <v>1250000</v>
      </c>
      <c r="O908" s="30">
        <f t="shared" si="917"/>
        <v>1750000</v>
      </c>
      <c r="P908" s="30">
        <f t="shared" si="868"/>
        <v>18183500</v>
      </c>
      <c r="Q908" s="30">
        <f t="shared" si="869"/>
        <v>66.082889352454188</v>
      </c>
      <c r="R908" s="93"/>
      <c r="S908" s="93"/>
      <c r="T908" s="93"/>
      <c r="U908" s="93"/>
      <c r="V908" s="93"/>
      <c r="W908" s="93"/>
      <c r="X908" s="93"/>
      <c r="Y908" s="93"/>
    </row>
    <row r="909" spans="1:25" ht="15" customHeight="1" x14ac:dyDescent="0.25">
      <c r="A909" s="63" t="s">
        <v>555</v>
      </c>
      <c r="B909" s="63" t="s">
        <v>3</v>
      </c>
      <c r="C909" s="63" t="s">
        <v>13</v>
      </c>
      <c r="D909" s="63" t="s">
        <v>557</v>
      </c>
      <c r="E909" s="65" t="s">
        <v>57</v>
      </c>
      <c r="F909" s="65" t="s">
        <v>1</v>
      </c>
      <c r="G909" s="65" t="s">
        <v>1</v>
      </c>
      <c r="H909" s="65" t="s">
        <v>58</v>
      </c>
      <c r="I909" s="31">
        <f t="shared" ref="I909:K909" si="918">SUM(I910,I917,I920,I926,I919)</f>
        <v>27916200</v>
      </c>
      <c r="J909" s="31">
        <f t="shared" si="918"/>
        <v>27516200</v>
      </c>
      <c r="K909" s="31">
        <f t="shared" si="918"/>
        <v>14183500</v>
      </c>
      <c r="L909" s="31">
        <f t="shared" si="867"/>
        <v>4000000</v>
      </c>
      <c r="M909" s="31">
        <f t="shared" ref="M909" si="919">SUM(M910,M917,M920,M926,M919)</f>
        <v>1000000</v>
      </c>
      <c r="N909" s="31">
        <f t="shared" ref="N909:O909" si="920">SUM(N910,N917,N920,N926,N919)</f>
        <v>1250000</v>
      </c>
      <c r="O909" s="31">
        <f t="shared" si="920"/>
        <v>1750000</v>
      </c>
      <c r="P909" s="31">
        <f t="shared" si="868"/>
        <v>18183500</v>
      </c>
      <c r="Q909" s="31">
        <f t="shared" si="869"/>
        <v>66.082889352454188</v>
      </c>
      <c r="R909" s="94"/>
      <c r="S909" s="94"/>
      <c r="T909" s="94"/>
      <c r="U909" s="94"/>
      <c r="V909" s="94"/>
      <c r="W909" s="94"/>
      <c r="X909" s="94"/>
      <c r="Y909" s="94"/>
    </row>
    <row r="910" spans="1:25" ht="15" customHeight="1" x14ac:dyDescent="0.25">
      <c r="A910" s="63" t="s">
        <v>555</v>
      </c>
      <c r="B910" s="63" t="s">
        <v>3</v>
      </c>
      <c r="C910" s="63" t="s">
        <v>13</v>
      </c>
      <c r="D910" s="63" t="s">
        <v>557</v>
      </c>
      <c r="E910" s="63" t="s">
        <v>256</v>
      </c>
      <c r="F910" s="64" t="s">
        <v>1</v>
      </c>
      <c r="G910" s="53" t="s">
        <v>1</v>
      </c>
      <c r="H910" s="65" t="s">
        <v>257</v>
      </c>
      <c r="I910" s="31">
        <f t="shared" ref="I910:K910" si="921">SUM(I911:I913)</f>
        <v>401100</v>
      </c>
      <c r="J910" s="31">
        <f t="shared" si="921"/>
        <v>1100</v>
      </c>
      <c r="K910" s="31">
        <f t="shared" si="921"/>
        <v>0</v>
      </c>
      <c r="L910" s="31">
        <f t="shared" si="867"/>
        <v>0</v>
      </c>
      <c r="M910" s="31">
        <f t="shared" ref="M910" si="922">SUM(M911:M913)</f>
        <v>0</v>
      </c>
      <c r="N910" s="31">
        <f t="shared" ref="N910:O910" si="923">SUM(N911:N913)</f>
        <v>0</v>
      </c>
      <c r="O910" s="31">
        <f t="shared" si="923"/>
        <v>0</v>
      </c>
      <c r="P910" s="31">
        <f t="shared" si="868"/>
        <v>0</v>
      </c>
      <c r="Q910" s="31">
        <f t="shared" si="869"/>
        <v>0</v>
      </c>
      <c r="R910" s="94"/>
      <c r="S910" s="94"/>
      <c r="T910" s="94"/>
      <c r="U910" s="94"/>
      <c r="V910" s="94"/>
      <c r="W910" s="94"/>
      <c r="X910" s="94"/>
      <c r="Y910" s="94"/>
    </row>
    <row r="911" spans="1:25" ht="15" customHeight="1" x14ac:dyDescent="0.25">
      <c r="A911" s="64" t="s">
        <v>555</v>
      </c>
      <c r="B911" s="64" t="s">
        <v>3</v>
      </c>
      <c r="C911" s="64" t="s">
        <v>13</v>
      </c>
      <c r="D911" s="64" t="s">
        <v>557</v>
      </c>
      <c r="E911" s="20" t="s">
        <v>258</v>
      </c>
      <c r="F911" s="64" t="s">
        <v>575</v>
      </c>
      <c r="G911" s="53" t="s">
        <v>576</v>
      </c>
      <c r="H911" s="53" t="s">
        <v>577</v>
      </c>
      <c r="I911" s="26">
        <v>1000</v>
      </c>
      <c r="J911" s="26">
        <v>1000</v>
      </c>
      <c r="K911" s="26">
        <v>0</v>
      </c>
      <c r="L911" s="26">
        <f t="shared" si="867"/>
        <v>0</v>
      </c>
      <c r="M911" s="26"/>
      <c r="N911" s="26"/>
      <c r="O911" s="26"/>
      <c r="P911" s="26">
        <f t="shared" si="868"/>
        <v>0</v>
      </c>
      <c r="Q911" s="26">
        <f t="shared" si="869"/>
        <v>0</v>
      </c>
      <c r="R911" s="90"/>
      <c r="S911" s="90"/>
      <c r="T911" s="90"/>
      <c r="U911" s="90"/>
      <c r="V911" s="90"/>
      <c r="W911" s="90"/>
      <c r="X911" s="90"/>
      <c r="Y911" s="90"/>
    </row>
    <row r="912" spans="1:25" s="15" customFormat="1" ht="15" customHeight="1" x14ac:dyDescent="0.25">
      <c r="A912" s="79" t="s">
        <v>555</v>
      </c>
      <c r="B912" s="79" t="s">
        <v>3</v>
      </c>
      <c r="C912" s="79" t="s">
        <v>13</v>
      </c>
      <c r="D912" s="79" t="s">
        <v>557</v>
      </c>
      <c r="E912" s="80" t="s">
        <v>258</v>
      </c>
      <c r="F912" s="79" t="s">
        <v>578</v>
      </c>
      <c r="G912" s="81" t="s">
        <v>576</v>
      </c>
      <c r="H912" s="81" t="s">
        <v>579</v>
      </c>
      <c r="I912" s="36">
        <v>400000</v>
      </c>
      <c r="J912" s="36">
        <v>0</v>
      </c>
      <c r="K912" s="36">
        <v>0</v>
      </c>
      <c r="L912" s="36">
        <f t="shared" ref="L912:L970" si="924">SUM(M912:O912)</f>
        <v>0</v>
      </c>
      <c r="M912" s="36"/>
      <c r="N912" s="36"/>
      <c r="O912" s="36"/>
      <c r="P912" s="36">
        <f t="shared" ref="P912:P970" si="925">K912+L912</f>
        <v>0</v>
      </c>
      <c r="Q912" s="36">
        <f>IF(I912=0,"-",P912/I912*100)</f>
        <v>0</v>
      </c>
      <c r="R912" s="96"/>
      <c r="S912" s="96"/>
      <c r="T912" s="96"/>
      <c r="U912" s="96"/>
      <c r="V912" s="96"/>
      <c r="W912" s="96"/>
      <c r="X912" s="96"/>
      <c r="Y912" s="96"/>
    </row>
    <row r="913" spans="1:27" s="4" customFormat="1" ht="15" customHeight="1" thickBot="1" x14ac:dyDescent="0.3">
      <c r="A913" s="64" t="s">
        <v>555</v>
      </c>
      <c r="B913" s="64" t="s">
        <v>3</v>
      </c>
      <c r="C913" s="64" t="s">
        <v>13</v>
      </c>
      <c r="D913" s="64" t="s">
        <v>557</v>
      </c>
      <c r="E913" s="20" t="s">
        <v>258</v>
      </c>
      <c r="F913" s="64" t="s">
        <v>3538</v>
      </c>
      <c r="G913" s="53" t="s">
        <v>576</v>
      </c>
      <c r="H913" s="53" t="s">
        <v>3525</v>
      </c>
      <c r="I913" s="26">
        <v>100</v>
      </c>
      <c r="J913" s="26">
        <v>100</v>
      </c>
      <c r="K913" s="26">
        <v>0</v>
      </c>
      <c r="L913" s="26">
        <f t="shared" si="924"/>
        <v>0</v>
      </c>
      <c r="M913" s="26"/>
      <c r="N913" s="26"/>
      <c r="O913" s="26"/>
      <c r="P913" s="26">
        <f t="shared" si="925"/>
        <v>0</v>
      </c>
      <c r="Q913" s="26">
        <f t="shared" ref="Q913:Q970" si="926">IF(J913=0,"-",P913/J913*100)</f>
        <v>0</v>
      </c>
      <c r="R913" s="90"/>
      <c r="S913" s="90"/>
      <c r="T913" s="90"/>
      <c r="U913" s="90"/>
      <c r="V913" s="90"/>
      <c r="W913" s="90"/>
      <c r="X913" s="90"/>
      <c r="Y913" s="90"/>
    </row>
    <row r="914" spans="1:27" s="2" customFormat="1" ht="45.75" customHeight="1" thickBot="1" x14ac:dyDescent="0.3">
      <c r="A914" s="28" t="s">
        <v>4</v>
      </c>
      <c r="B914" s="28" t="s">
        <v>5</v>
      </c>
      <c r="C914" s="28" t="s">
        <v>6</v>
      </c>
      <c r="D914" s="57" t="s">
        <v>1</v>
      </c>
      <c r="E914" s="28" t="s">
        <v>7</v>
      </c>
      <c r="F914" s="28" t="s">
        <v>8</v>
      </c>
      <c r="G914" s="28" t="s">
        <v>9</v>
      </c>
      <c r="H914" s="28" t="s">
        <v>10</v>
      </c>
      <c r="I914" s="109" t="s">
        <v>3984</v>
      </c>
      <c r="J914" s="109" t="s">
        <v>11</v>
      </c>
      <c r="K914" s="109" t="s">
        <v>3989</v>
      </c>
      <c r="L914" s="109" t="s">
        <v>3985</v>
      </c>
      <c r="M914" s="109" t="s">
        <v>4027</v>
      </c>
      <c r="N914" s="109" t="s">
        <v>3988</v>
      </c>
      <c r="O914" s="109" t="s">
        <v>3986</v>
      </c>
      <c r="P914" s="109" t="s">
        <v>3987</v>
      </c>
      <c r="Q914" s="109" t="s">
        <v>3695</v>
      </c>
      <c r="R914" s="91"/>
      <c r="S914" s="91"/>
      <c r="T914" s="91"/>
      <c r="U914" s="91"/>
      <c r="V914" s="91"/>
      <c r="W914" s="91"/>
      <c r="X914" s="91"/>
      <c r="Y914" s="91"/>
      <c r="AA914" s="4"/>
    </row>
    <row r="915" spans="1:27" s="2" customFormat="1" ht="15" customHeight="1" x14ac:dyDescent="0.25">
      <c r="A915" s="58" t="s">
        <v>1</v>
      </c>
      <c r="B915" s="58" t="s">
        <v>1</v>
      </c>
      <c r="C915" s="58" t="s">
        <v>1</v>
      </c>
      <c r="D915" s="59" t="s">
        <v>1</v>
      </c>
      <c r="E915" s="59" t="s">
        <v>1</v>
      </c>
      <c r="F915" s="60" t="s">
        <v>1</v>
      </c>
      <c r="G915" s="61" t="s">
        <v>1</v>
      </c>
      <c r="H915" s="62" t="s">
        <v>1</v>
      </c>
      <c r="I915" s="29">
        <v>1</v>
      </c>
      <c r="J915" s="29">
        <v>2</v>
      </c>
      <c r="K915" s="29">
        <v>3</v>
      </c>
      <c r="L915" s="29" t="s">
        <v>3478</v>
      </c>
      <c r="M915" s="29">
        <v>5</v>
      </c>
      <c r="N915" s="29">
        <v>6</v>
      </c>
      <c r="O915" s="29">
        <v>7</v>
      </c>
      <c r="P915" s="29" t="s">
        <v>3696</v>
      </c>
      <c r="Q915" s="29">
        <v>9</v>
      </c>
      <c r="R915" s="92"/>
      <c r="S915" s="92"/>
      <c r="T915" s="92"/>
      <c r="U915" s="92"/>
      <c r="V915" s="92"/>
      <c r="W915" s="92"/>
      <c r="X915" s="92"/>
      <c r="Y915" s="92"/>
      <c r="AA915" s="4"/>
    </row>
    <row r="916" spans="1:27" s="2" customFormat="1" ht="15" customHeight="1" x14ac:dyDescent="0.25">
      <c r="A916" s="63" t="s">
        <v>555</v>
      </c>
      <c r="B916" s="63" t="s">
        <v>3</v>
      </c>
      <c r="C916" s="64" t="s">
        <v>13</v>
      </c>
      <c r="D916" s="64" t="s">
        <v>557</v>
      </c>
      <c r="E916" s="65" t="s">
        <v>1</v>
      </c>
      <c r="F916" s="65" t="s">
        <v>1</v>
      </c>
      <c r="G916" s="65" t="s">
        <v>1</v>
      </c>
      <c r="H916" s="65" t="s">
        <v>556</v>
      </c>
      <c r="I916" s="26">
        <v>0</v>
      </c>
      <c r="J916" s="26" t="s">
        <v>1</v>
      </c>
      <c r="K916" s="26">
        <v>0</v>
      </c>
      <c r="L916" s="26"/>
      <c r="M916" s="26"/>
      <c r="N916" s="26"/>
      <c r="O916" s="26"/>
      <c r="P916" s="26"/>
      <c r="Q916" s="26"/>
      <c r="R916" s="90"/>
      <c r="S916" s="90"/>
      <c r="T916" s="90"/>
      <c r="U916" s="90"/>
      <c r="V916" s="90"/>
      <c r="W916" s="90"/>
      <c r="X916" s="90"/>
      <c r="Y916" s="90"/>
      <c r="AA916" s="4"/>
    </row>
    <row r="917" spans="1:27" ht="15" customHeight="1" x14ac:dyDescent="0.25">
      <c r="A917" s="63" t="s">
        <v>555</v>
      </c>
      <c r="B917" s="63" t="s">
        <v>3</v>
      </c>
      <c r="C917" s="63" t="s">
        <v>13</v>
      </c>
      <c r="D917" s="63" t="s">
        <v>557</v>
      </c>
      <c r="E917" s="63" t="s">
        <v>104</v>
      </c>
      <c r="F917" s="64" t="s">
        <v>1</v>
      </c>
      <c r="G917" s="53" t="s">
        <v>1</v>
      </c>
      <c r="H917" s="65" t="s">
        <v>105</v>
      </c>
      <c r="I917" s="31">
        <f t="shared" ref="I917:K917" si="927">SUM(I918)</f>
        <v>5000</v>
      </c>
      <c r="J917" s="31">
        <f t="shared" si="927"/>
        <v>5000</v>
      </c>
      <c r="K917" s="31">
        <f t="shared" si="927"/>
        <v>5000</v>
      </c>
      <c r="L917" s="31">
        <f t="shared" si="924"/>
        <v>0</v>
      </c>
      <c r="M917" s="31">
        <f t="shared" ref="M917" si="928">SUM(M918)</f>
        <v>0</v>
      </c>
      <c r="N917" s="31">
        <f t="shared" ref="N917:O917" si="929">SUM(N918)</f>
        <v>0</v>
      </c>
      <c r="O917" s="31">
        <f t="shared" si="929"/>
        <v>0</v>
      </c>
      <c r="P917" s="31">
        <f t="shared" si="925"/>
        <v>5000</v>
      </c>
      <c r="Q917" s="31">
        <f t="shared" si="926"/>
        <v>100</v>
      </c>
      <c r="R917" s="94"/>
      <c r="S917" s="94"/>
      <c r="T917" s="94"/>
      <c r="U917" s="94"/>
      <c r="V917" s="94"/>
      <c r="W917" s="94"/>
      <c r="X917" s="94"/>
      <c r="Y917" s="94"/>
    </row>
    <row r="918" spans="1:27" ht="15" customHeight="1" x14ac:dyDescent="0.25">
      <c r="A918" s="64" t="s">
        <v>555</v>
      </c>
      <c r="B918" s="64" t="s">
        <v>3</v>
      </c>
      <c r="C918" s="64" t="s">
        <v>13</v>
      </c>
      <c r="D918" s="64" t="s">
        <v>557</v>
      </c>
      <c r="E918" s="20" t="s">
        <v>106</v>
      </c>
      <c r="F918" s="64" t="s">
        <v>580</v>
      </c>
      <c r="G918" s="53" t="s">
        <v>558</v>
      </c>
      <c r="H918" s="53" t="s">
        <v>581</v>
      </c>
      <c r="I918" s="26">
        <v>5000</v>
      </c>
      <c r="J918" s="26">
        <v>5000</v>
      </c>
      <c r="K918" s="26">
        <v>5000</v>
      </c>
      <c r="L918" s="26">
        <f t="shared" si="924"/>
        <v>0</v>
      </c>
      <c r="M918" s="26"/>
      <c r="N918" s="26"/>
      <c r="O918" s="26"/>
      <c r="P918" s="26">
        <f t="shared" si="925"/>
        <v>5000</v>
      </c>
      <c r="Q918" s="26">
        <f t="shared" si="926"/>
        <v>100</v>
      </c>
      <c r="R918" s="90"/>
      <c r="S918" s="90"/>
      <c r="T918" s="90"/>
      <c r="U918" s="90"/>
      <c r="V918" s="90"/>
      <c r="W918" s="90"/>
      <c r="X918" s="90"/>
      <c r="Y918" s="90"/>
    </row>
    <row r="919" spans="1:27" s="17" customFormat="1" ht="15" customHeight="1" x14ac:dyDescent="0.25">
      <c r="A919" s="76" t="s">
        <v>555</v>
      </c>
      <c r="B919" s="76" t="s">
        <v>3</v>
      </c>
      <c r="C919" s="76" t="s">
        <v>13</v>
      </c>
      <c r="D919" s="76" t="s">
        <v>557</v>
      </c>
      <c r="E919" s="76">
        <v>614300</v>
      </c>
      <c r="F919" s="76" t="s">
        <v>1</v>
      </c>
      <c r="G919" s="77" t="s">
        <v>576</v>
      </c>
      <c r="H919" s="77" t="s">
        <v>3842</v>
      </c>
      <c r="I919" s="35">
        <v>40000</v>
      </c>
      <c r="J919" s="35">
        <v>40000</v>
      </c>
      <c r="K919" s="35">
        <v>0</v>
      </c>
      <c r="L919" s="35">
        <f t="shared" si="924"/>
        <v>0</v>
      </c>
      <c r="M919" s="35"/>
      <c r="N919" s="35"/>
      <c r="O919" s="35"/>
      <c r="P919" s="35">
        <f t="shared" si="925"/>
        <v>0</v>
      </c>
      <c r="Q919" s="35">
        <f t="shared" si="926"/>
        <v>0</v>
      </c>
      <c r="R919" s="95"/>
      <c r="S919" s="95"/>
      <c r="T919" s="95"/>
      <c r="U919" s="95"/>
      <c r="V919" s="95"/>
      <c r="W919" s="95"/>
      <c r="X919" s="95"/>
      <c r="Y919" s="95"/>
    </row>
    <row r="920" spans="1:27" ht="15" customHeight="1" x14ac:dyDescent="0.25">
      <c r="A920" s="63" t="s">
        <v>555</v>
      </c>
      <c r="B920" s="63" t="s">
        <v>3</v>
      </c>
      <c r="C920" s="63" t="s">
        <v>13</v>
      </c>
      <c r="D920" s="63" t="s">
        <v>557</v>
      </c>
      <c r="E920" s="63" t="s">
        <v>265</v>
      </c>
      <c r="F920" s="64" t="s">
        <v>1</v>
      </c>
      <c r="G920" s="53" t="s">
        <v>1</v>
      </c>
      <c r="H920" s="65" t="s">
        <v>266</v>
      </c>
      <c r="I920" s="31">
        <f t="shared" ref="I920:K920" si="930">SUM(I921:I925)</f>
        <v>27470000</v>
      </c>
      <c r="J920" s="31">
        <f t="shared" si="930"/>
        <v>27470000</v>
      </c>
      <c r="K920" s="31">
        <f t="shared" si="930"/>
        <v>14178500</v>
      </c>
      <c r="L920" s="31">
        <f t="shared" si="924"/>
        <v>4000000</v>
      </c>
      <c r="M920" s="31">
        <f t="shared" ref="M920" si="931">SUM(M921:M925)</f>
        <v>1000000</v>
      </c>
      <c r="N920" s="31">
        <f t="shared" ref="N920:O920" si="932">SUM(N921:N925)</f>
        <v>1250000</v>
      </c>
      <c r="O920" s="31">
        <f t="shared" si="932"/>
        <v>1750000</v>
      </c>
      <c r="P920" s="31">
        <f t="shared" si="925"/>
        <v>18178500</v>
      </c>
      <c r="Q920" s="31">
        <f t="shared" si="926"/>
        <v>66.175828176192212</v>
      </c>
      <c r="R920" s="94"/>
      <c r="S920" s="94"/>
      <c r="T920" s="94"/>
      <c r="U920" s="94"/>
      <c r="V920" s="94"/>
      <c r="W920" s="94"/>
      <c r="X920" s="94"/>
      <c r="Y920" s="94"/>
    </row>
    <row r="921" spans="1:27" ht="22.5" customHeight="1" x14ac:dyDescent="0.25">
      <c r="A921" s="64" t="s">
        <v>555</v>
      </c>
      <c r="B921" s="64" t="s">
        <v>3</v>
      </c>
      <c r="C921" s="64" t="s">
        <v>13</v>
      </c>
      <c r="D921" s="64" t="s">
        <v>557</v>
      </c>
      <c r="E921" s="20" t="s">
        <v>267</v>
      </c>
      <c r="F921" s="64" t="s">
        <v>582</v>
      </c>
      <c r="G921" s="53" t="s">
        <v>124</v>
      </c>
      <c r="H921" s="53" t="s">
        <v>583</v>
      </c>
      <c r="I921" s="26">
        <v>9300000</v>
      </c>
      <c r="J921" s="26">
        <v>9300000</v>
      </c>
      <c r="K921" s="26">
        <v>2250000</v>
      </c>
      <c r="L921" s="26">
        <f t="shared" si="924"/>
        <v>2500000</v>
      </c>
      <c r="M921" s="26">
        <v>500000</v>
      </c>
      <c r="N921" s="26">
        <v>1000000</v>
      </c>
      <c r="O921" s="26">
        <v>1000000</v>
      </c>
      <c r="P921" s="26">
        <f t="shared" si="925"/>
        <v>4750000</v>
      </c>
      <c r="Q921" s="26">
        <f t="shared" si="926"/>
        <v>51.075268817204304</v>
      </c>
      <c r="R921" s="90"/>
      <c r="S921" s="90"/>
      <c r="T921" s="90"/>
      <c r="U921" s="90"/>
      <c r="V921" s="90"/>
      <c r="W921" s="90"/>
      <c r="X921" s="90"/>
      <c r="Y921" s="90"/>
    </row>
    <row r="922" spans="1:27" ht="22.5" customHeight="1" x14ac:dyDescent="0.25">
      <c r="A922" s="64" t="s">
        <v>555</v>
      </c>
      <c r="B922" s="64" t="s">
        <v>3</v>
      </c>
      <c r="C922" s="64" t="s">
        <v>13</v>
      </c>
      <c r="D922" s="64" t="s">
        <v>557</v>
      </c>
      <c r="E922" s="20" t="s">
        <v>267</v>
      </c>
      <c r="F922" s="64" t="s">
        <v>584</v>
      </c>
      <c r="G922" s="53" t="s">
        <v>124</v>
      </c>
      <c r="H922" s="53" t="s">
        <v>585</v>
      </c>
      <c r="I922" s="26">
        <v>0</v>
      </c>
      <c r="J922" s="26">
        <v>0</v>
      </c>
      <c r="K922" s="26">
        <v>92500</v>
      </c>
      <c r="L922" s="26">
        <f t="shared" si="924"/>
        <v>0</v>
      </c>
      <c r="M922" s="26"/>
      <c r="N922" s="26"/>
      <c r="O922" s="26"/>
      <c r="P922" s="26">
        <f t="shared" si="925"/>
        <v>92500</v>
      </c>
      <c r="Q922" s="26" t="str">
        <f t="shared" si="926"/>
        <v>-</v>
      </c>
      <c r="R922" s="90"/>
      <c r="S922" s="90"/>
      <c r="T922" s="90"/>
      <c r="U922" s="90"/>
      <c r="V922" s="90"/>
      <c r="W922" s="90"/>
      <c r="X922" s="90"/>
      <c r="Y922" s="90"/>
    </row>
    <row r="923" spans="1:27" ht="15" customHeight="1" x14ac:dyDescent="0.25">
      <c r="A923" s="64" t="s">
        <v>555</v>
      </c>
      <c r="B923" s="64" t="s">
        <v>3</v>
      </c>
      <c r="C923" s="64" t="s">
        <v>13</v>
      </c>
      <c r="D923" s="64" t="s">
        <v>557</v>
      </c>
      <c r="E923" s="20" t="s">
        <v>267</v>
      </c>
      <c r="F923" s="64" t="s">
        <v>586</v>
      </c>
      <c r="G923" s="53" t="s">
        <v>124</v>
      </c>
      <c r="H923" s="53" t="s">
        <v>587</v>
      </c>
      <c r="I923" s="26">
        <v>2570000</v>
      </c>
      <c r="J923" s="26">
        <v>2570000</v>
      </c>
      <c r="K923" s="26">
        <v>786000</v>
      </c>
      <c r="L923" s="26">
        <f t="shared" si="924"/>
        <v>600000</v>
      </c>
      <c r="M923" s="26">
        <v>150000</v>
      </c>
      <c r="N923" s="26">
        <v>200000</v>
      </c>
      <c r="O923" s="26">
        <v>250000</v>
      </c>
      <c r="P923" s="26">
        <f t="shared" si="925"/>
        <v>1386000</v>
      </c>
      <c r="Q923" s="26">
        <f t="shared" si="926"/>
        <v>53.929961089494164</v>
      </c>
      <c r="R923" s="90"/>
      <c r="S923" s="90"/>
      <c r="T923" s="90"/>
      <c r="U923" s="90"/>
      <c r="V923" s="90"/>
      <c r="W923" s="90"/>
      <c r="X923" s="90"/>
      <c r="Y923" s="90"/>
    </row>
    <row r="924" spans="1:27" ht="15" customHeight="1" x14ac:dyDescent="0.25">
      <c r="A924" s="64" t="s">
        <v>555</v>
      </c>
      <c r="B924" s="64" t="s">
        <v>3</v>
      </c>
      <c r="C924" s="64" t="s">
        <v>13</v>
      </c>
      <c r="D924" s="64" t="s">
        <v>557</v>
      </c>
      <c r="E924" s="20" t="s">
        <v>267</v>
      </c>
      <c r="F924" s="64" t="s">
        <v>588</v>
      </c>
      <c r="G924" s="53" t="s">
        <v>124</v>
      </c>
      <c r="H924" s="53" t="s">
        <v>589</v>
      </c>
      <c r="I924" s="26">
        <v>9000000</v>
      </c>
      <c r="J924" s="26">
        <v>9000000</v>
      </c>
      <c r="K924" s="26">
        <v>9000000</v>
      </c>
      <c r="L924" s="26">
        <f t="shared" si="924"/>
        <v>0</v>
      </c>
      <c r="M924" s="26"/>
      <c r="N924" s="26"/>
      <c r="O924" s="26"/>
      <c r="P924" s="26">
        <f t="shared" si="925"/>
        <v>9000000</v>
      </c>
      <c r="Q924" s="26">
        <f t="shared" si="926"/>
        <v>100</v>
      </c>
      <c r="R924" s="90"/>
      <c r="S924" s="90"/>
      <c r="T924" s="90"/>
      <c r="U924" s="90"/>
      <c r="V924" s="90"/>
      <c r="W924" s="90"/>
      <c r="X924" s="90"/>
      <c r="Y924" s="90"/>
    </row>
    <row r="925" spans="1:27" ht="15" customHeight="1" x14ac:dyDescent="0.25">
      <c r="A925" s="64" t="s">
        <v>555</v>
      </c>
      <c r="B925" s="64" t="s">
        <v>3</v>
      </c>
      <c r="C925" s="64" t="s">
        <v>13</v>
      </c>
      <c r="D925" s="64" t="s">
        <v>557</v>
      </c>
      <c r="E925" s="20" t="s">
        <v>267</v>
      </c>
      <c r="F925" s="64" t="s">
        <v>590</v>
      </c>
      <c r="G925" s="53" t="s">
        <v>124</v>
      </c>
      <c r="H925" s="53" t="s">
        <v>591</v>
      </c>
      <c r="I925" s="26">
        <v>6600000</v>
      </c>
      <c r="J925" s="26">
        <v>6600000</v>
      </c>
      <c r="K925" s="26">
        <v>2050000</v>
      </c>
      <c r="L925" s="26">
        <f t="shared" si="924"/>
        <v>900000</v>
      </c>
      <c r="M925" s="26">
        <v>350000</v>
      </c>
      <c r="N925" s="26">
        <v>50000</v>
      </c>
      <c r="O925" s="26">
        <v>500000</v>
      </c>
      <c r="P925" s="26">
        <f t="shared" si="925"/>
        <v>2950000</v>
      </c>
      <c r="Q925" s="26">
        <f t="shared" si="926"/>
        <v>44.696969696969695</v>
      </c>
      <c r="R925" s="90"/>
      <c r="S925" s="90"/>
      <c r="T925" s="90"/>
      <c r="U925" s="90"/>
      <c r="V925" s="90"/>
      <c r="W925" s="90"/>
      <c r="X925" s="90"/>
      <c r="Y925" s="90"/>
    </row>
    <row r="926" spans="1:27" ht="15" customHeight="1" x14ac:dyDescent="0.25">
      <c r="A926" s="64" t="s">
        <v>555</v>
      </c>
      <c r="B926" s="64" t="s">
        <v>3</v>
      </c>
      <c r="C926" s="64" t="s">
        <v>13</v>
      </c>
      <c r="D926" s="64" t="s">
        <v>557</v>
      </c>
      <c r="E926" s="20" t="s">
        <v>68</v>
      </c>
      <c r="F926" s="64"/>
      <c r="G926" s="53" t="s">
        <v>558</v>
      </c>
      <c r="H926" s="53" t="s">
        <v>67</v>
      </c>
      <c r="I926" s="26">
        <v>100</v>
      </c>
      <c r="J926" s="26">
        <v>100</v>
      </c>
      <c r="K926" s="26">
        <v>0</v>
      </c>
      <c r="L926" s="26">
        <f t="shared" si="924"/>
        <v>0</v>
      </c>
      <c r="M926" s="26">
        <v>0</v>
      </c>
      <c r="N926" s="26"/>
      <c r="O926" s="26"/>
      <c r="P926" s="26">
        <f t="shared" si="925"/>
        <v>0</v>
      </c>
      <c r="Q926" s="26">
        <f t="shared" si="926"/>
        <v>0</v>
      </c>
      <c r="R926" s="90"/>
      <c r="S926" s="90"/>
      <c r="T926" s="90"/>
      <c r="U926" s="90"/>
      <c r="V926" s="90"/>
      <c r="W926" s="90"/>
      <c r="X926" s="90"/>
      <c r="Y926" s="90"/>
    </row>
    <row r="927" spans="1:27" ht="11.25" customHeight="1" x14ac:dyDescent="0.25">
      <c r="A927" s="63" t="s">
        <v>1</v>
      </c>
      <c r="B927" s="63" t="s">
        <v>1</v>
      </c>
      <c r="C927" s="63" t="s">
        <v>1</v>
      </c>
      <c r="D927" s="65" t="s">
        <v>1</v>
      </c>
      <c r="E927" s="65" t="s">
        <v>1</v>
      </c>
      <c r="F927" s="65" t="s">
        <v>1</v>
      </c>
      <c r="G927" s="65" t="s">
        <v>1</v>
      </c>
      <c r="H927" s="66" t="s">
        <v>149</v>
      </c>
      <c r="I927" s="30">
        <f t="shared" ref="I927:K927" si="933">SUM(I928)</f>
        <v>48495356</v>
      </c>
      <c r="J927" s="30">
        <f t="shared" si="933"/>
        <v>15750100</v>
      </c>
      <c r="K927" s="30">
        <f t="shared" si="933"/>
        <v>12650000</v>
      </c>
      <c r="L927" s="30">
        <f t="shared" si="924"/>
        <v>2100000</v>
      </c>
      <c r="M927" s="30">
        <f t="shared" ref="M927" si="934">SUM(M928)</f>
        <v>800000</v>
      </c>
      <c r="N927" s="30">
        <f t="shared" ref="N927:O927" si="935">SUM(N928)</f>
        <v>400000</v>
      </c>
      <c r="O927" s="30">
        <f t="shared" si="935"/>
        <v>900000</v>
      </c>
      <c r="P927" s="30">
        <f t="shared" si="925"/>
        <v>14750000</v>
      </c>
      <c r="Q927" s="30">
        <f t="shared" si="926"/>
        <v>93.650199046355269</v>
      </c>
      <c r="R927" s="93"/>
      <c r="S927" s="93"/>
      <c r="T927" s="93"/>
      <c r="U927" s="93"/>
      <c r="V927" s="93"/>
      <c r="W927" s="93"/>
      <c r="X927" s="93"/>
      <c r="Y927" s="93"/>
    </row>
    <row r="928" spans="1:27" ht="15" customHeight="1" x14ac:dyDescent="0.25">
      <c r="A928" s="63" t="s">
        <v>555</v>
      </c>
      <c r="B928" s="63" t="s">
        <v>3</v>
      </c>
      <c r="C928" s="63" t="s">
        <v>13</v>
      </c>
      <c r="D928" s="63" t="s">
        <v>557</v>
      </c>
      <c r="E928" s="65" t="s">
        <v>150</v>
      </c>
      <c r="F928" s="65" t="s">
        <v>1</v>
      </c>
      <c r="G928" s="65" t="s">
        <v>1</v>
      </c>
      <c r="H928" s="65" t="s">
        <v>151</v>
      </c>
      <c r="I928" s="31">
        <f t="shared" ref="I928:K928" si="936">SUM(I930,I935,I929)</f>
        <v>48495356</v>
      </c>
      <c r="J928" s="31">
        <f t="shared" si="936"/>
        <v>15750100</v>
      </c>
      <c r="K928" s="31">
        <f t="shared" si="936"/>
        <v>12650000</v>
      </c>
      <c r="L928" s="31">
        <f t="shared" si="924"/>
        <v>2100000</v>
      </c>
      <c r="M928" s="31">
        <f t="shared" ref="M928" si="937">SUM(M930,M935,M929)</f>
        <v>800000</v>
      </c>
      <c r="N928" s="31">
        <f t="shared" ref="N928:O928" si="938">SUM(N930,N935,N929)</f>
        <v>400000</v>
      </c>
      <c r="O928" s="31">
        <f t="shared" si="938"/>
        <v>900000</v>
      </c>
      <c r="P928" s="31">
        <f t="shared" si="925"/>
        <v>14750000</v>
      </c>
      <c r="Q928" s="31">
        <f t="shared" si="926"/>
        <v>93.650199046355269</v>
      </c>
      <c r="R928" s="94"/>
      <c r="S928" s="94"/>
      <c r="T928" s="94"/>
      <c r="U928" s="94"/>
      <c r="V928" s="94"/>
      <c r="W928" s="94"/>
      <c r="X928" s="94"/>
      <c r="Y928" s="94"/>
    </row>
    <row r="929" spans="1:25" s="4" customFormat="1" ht="15" customHeight="1" x14ac:dyDescent="0.25">
      <c r="A929" s="64" t="s">
        <v>555</v>
      </c>
      <c r="B929" s="64" t="s">
        <v>3</v>
      </c>
      <c r="C929" s="64" t="s">
        <v>13</v>
      </c>
      <c r="D929" s="64" t="s">
        <v>557</v>
      </c>
      <c r="E929" s="20">
        <v>615100</v>
      </c>
      <c r="F929" s="64" t="s">
        <v>3539</v>
      </c>
      <c r="G929" s="53" t="s">
        <v>576</v>
      </c>
      <c r="H929" s="53" t="s">
        <v>3526</v>
      </c>
      <c r="I929" s="26">
        <v>100</v>
      </c>
      <c r="J929" s="26">
        <v>100</v>
      </c>
      <c r="K929" s="26">
        <v>0</v>
      </c>
      <c r="L929" s="26">
        <f t="shared" si="924"/>
        <v>0</v>
      </c>
      <c r="M929" s="26"/>
      <c r="N929" s="26"/>
      <c r="O929" s="26"/>
      <c r="P929" s="26">
        <f t="shared" si="925"/>
        <v>0</v>
      </c>
      <c r="Q929" s="26">
        <f t="shared" si="926"/>
        <v>0</v>
      </c>
      <c r="R929" s="90"/>
      <c r="S929" s="90"/>
      <c r="T929" s="90"/>
      <c r="U929" s="90"/>
      <c r="V929" s="90"/>
      <c r="W929" s="90"/>
      <c r="X929" s="90"/>
      <c r="Y929" s="90"/>
    </row>
    <row r="930" spans="1:25" ht="15" customHeight="1" x14ac:dyDescent="0.25">
      <c r="A930" s="63" t="s">
        <v>555</v>
      </c>
      <c r="B930" s="63" t="s">
        <v>3</v>
      </c>
      <c r="C930" s="63" t="s">
        <v>13</v>
      </c>
      <c r="D930" s="63" t="s">
        <v>557</v>
      </c>
      <c r="E930" s="63" t="s">
        <v>152</v>
      </c>
      <c r="F930" s="64" t="s">
        <v>1</v>
      </c>
      <c r="G930" s="53" t="s">
        <v>1</v>
      </c>
      <c r="H930" s="65" t="s">
        <v>153</v>
      </c>
      <c r="I930" s="31">
        <f t="shared" ref="I930:K930" si="939">SUM(I931:I934)</f>
        <v>30251171</v>
      </c>
      <c r="J930" s="31">
        <f t="shared" si="939"/>
        <v>6750000</v>
      </c>
      <c r="K930" s="31">
        <f t="shared" si="939"/>
        <v>6750000</v>
      </c>
      <c r="L930" s="31">
        <f t="shared" si="924"/>
        <v>0</v>
      </c>
      <c r="M930" s="31">
        <f t="shared" ref="M930" si="940">SUM(M931:M934)</f>
        <v>0</v>
      </c>
      <c r="N930" s="31">
        <f t="shared" ref="N930:O930" si="941">SUM(N931:N934)</f>
        <v>0</v>
      </c>
      <c r="O930" s="31">
        <f t="shared" si="941"/>
        <v>0</v>
      </c>
      <c r="P930" s="31">
        <f t="shared" si="925"/>
        <v>6750000</v>
      </c>
      <c r="Q930" s="31">
        <f t="shared" si="926"/>
        <v>100</v>
      </c>
      <c r="R930" s="94"/>
      <c r="S930" s="94"/>
      <c r="T930" s="94"/>
      <c r="U930" s="94"/>
      <c r="V930" s="94"/>
      <c r="W930" s="94"/>
      <c r="X930" s="94"/>
      <c r="Y930" s="94"/>
    </row>
    <row r="931" spans="1:25" s="15" customFormat="1" ht="22.5" x14ac:dyDescent="0.25">
      <c r="A931" s="79" t="s">
        <v>555</v>
      </c>
      <c r="B931" s="79" t="s">
        <v>3</v>
      </c>
      <c r="C931" s="79" t="s">
        <v>13</v>
      </c>
      <c r="D931" s="79" t="s">
        <v>557</v>
      </c>
      <c r="E931" s="80" t="s">
        <v>154</v>
      </c>
      <c r="F931" s="79" t="s">
        <v>592</v>
      </c>
      <c r="G931" s="81" t="s">
        <v>576</v>
      </c>
      <c r="H931" s="81" t="s">
        <v>3710</v>
      </c>
      <c r="I931" s="36">
        <v>3000000</v>
      </c>
      <c r="J931" s="36">
        <v>0</v>
      </c>
      <c r="K931" s="36">
        <v>0</v>
      </c>
      <c r="L931" s="36">
        <f t="shared" si="924"/>
        <v>0</v>
      </c>
      <c r="M931" s="36"/>
      <c r="N931" s="36"/>
      <c r="O931" s="36"/>
      <c r="P931" s="36">
        <f t="shared" si="925"/>
        <v>0</v>
      </c>
      <c r="Q931" s="36">
        <f>IF(I931=0,"-",P931/I931*100)</f>
        <v>0</v>
      </c>
      <c r="R931" s="96"/>
      <c r="S931" s="96"/>
      <c r="T931" s="96"/>
      <c r="U931" s="96"/>
      <c r="V931" s="96"/>
      <c r="W931" s="96"/>
      <c r="X931" s="96"/>
      <c r="Y931" s="96"/>
    </row>
    <row r="932" spans="1:25" ht="15" customHeight="1" x14ac:dyDescent="0.25">
      <c r="A932" s="64" t="s">
        <v>555</v>
      </c>
      <c r="B932" s="64" t="s">
        <v>3</v>
      </c>
      <c r="C932" s="64" t="s">
        <v>13</v>
      </c>
      <c r="D932" s="64" t="s">
        <v>557</v>
      </c>
      <c r="E932" s="20" t="s">
        <v>154</v>
      </c>
      <c r="F932" s="64" t="s">
        <v>593</v>
      </c>
      <c r="G932" s="53" t="s">
        <v>576</v>
      </c>
      <c r="H932" s="53" t="s">
        <v>3493</v>
      </c>
      <c r="I932" s="26">
        <v>1322678</v>
      </c>
      <c r="J932" s="26">
        <v>950000</v>
      </c>
      <c r="K932" s="26">
        <v>950000</v>
      </c>
      <c r="L932" s="26">
        <f t="shared" si="924"/>
        <v>0</v>
      </c>
      <c r="M932" s="26">
        <v>0</v>
      </c>
      <c r="N932" s="26"/>
      <c r="O932" s="26"/>
      <c r="P932" s="26">
        <f t="shared" si="925"/>
        <v>950000</v>
      </c>
      <c r="Q932" s="26">
        <f t="shared" si="926"/>
        <v>100</v>
      </c>
      <c r="R932" s="90"/>
      <c r="S932" s="90"/>
      <c r="T932" s="90"/>
      <c r="U932" s="90"/>
      <c r="V932" s="90"/>
      <c r="W932" s="90"/>
      <c r="X932" s="90"/>
      <c r="Y932" s="90"/>
    </row>
    <row r="933" spans="1:25" s="14" customFormat="1" ht="22.5" customHeight="1" x14ac:dyDescent="0.25">
      <c r="A933" s="84" t="s">
        <v>555</v>
      </c>
      <c r="B933" s="84" t="s">
        <v>3</v>
      </c>
      <c r="C933" s="84" t="s">
        <v>13</v>
      </c>
      <c r="D933" s="84" t="s">
        <v>557</v>
      </c>
      <c r="E933" s="85" t="s">
        <v>154</v>
      </c>
      <c r="F933" s="84" t="s">
        <v>594</v>
      </c>
      <c r="G933" s="86" t="s">
        <v>576</v>
      </c>
      <c r="H933" s="86" t="s">
        <v>3771</v>
      </c>
      <c r="I933" s="37">
        <v>25728493</v>
      </c>
      <c r="J933" s="37">
        <v>5600000</v>
      </c>
      <c r="K933" s="37">
        <v>5600000</v>
      </c>
      <c r="L933" s="37">
        <f t="shared" si="924"/>
        <v>0</v>
      </c>
      <c r="M933" s="37">
        <v>0</v>
      </c>
      <c r="N933" s="37">
        <v>0</v>
      </c>
      <c r="O933" s="37">
        <v>0</v>
      </c>
      <c r="P933" s="37">
        <f t="shared" si="925"/>
        <v>5600000</v>
      </c>
      <c r="Q933" s="37">
        <f t="shared" ref="Q933" si="942">IF(I933=0,"-",P933/I933*100)</f>
        <v>21.76575207883338</v>
      </c>
      <c r="R933" s="97"/>
      <c r="S933" s="97"/>
      <c r="T933" s="97"/>
      <c r="U933" s="97"/>
      <c r="V933" s="97"/>
      <c r="W933" s="97"/>
      <c r="X933" s="97"/>
      <c r="Y933" s="97"/>
    </row>
    <row r="934" spans="1:25" ht="15" customHeight="1" x14ac:dyDescent="0.25">
      <c r="A934" s="64" t="s">
        <v>555</v>
      </c>
      <c r="B934" s="64" t="s">
        <v>3</v>
      </c>
      <c r="C934" s="64" t="s">
        <v>13</v>
      </c>
      <c r="D934" s="64" t="s">
        <v>557</v>
      </c>
      <c r="E934" s="20" t="s">
        <v>154</v>
      </c>
      <c r="F934" s="64" t="s">
        <v>595</v>
      </c>
      <c r="G934" s="53" t="s">
        <v>576</v>
      </c>
      <c r="H934" s="53" t="s">
        <v>596</v>
      </c>
      <c r="I934" s="26">
        <v>200000</v>
      </c>
      <c r="J934" s="26">
        <v>200000</v>
      </c>
      <c r="K934" s="26">
        <v>200000</v>
      </c>
      <c r="L934" s="26">
        <f t="shared" si="924"/>
        <v>0</v>
      </c>
      <c r="M934" s="26"/>
      <c r="N934" s="26"/>
      <c r="O934" s="26"/>
      <c r="P934" s="26">
        <f t="shared" si="925"/>
        <v>200000</v>
      </c>
      <c r="Q934" s="26">
        <f t="shared" si="926"/>
        <v>100</v>
      </c>
      <c r="R934" s="90"/>
      <c r="S934" s="90"/>
      <c r="T934" s="90"/>
      <c r="U934" s="90"/>
      <c r="V934" s="90"/>
      <c r="W934" s="90"/>
      <c r="X934" s="90"/>
      <c r="Y934" s="90"/>
    </row>
    <row r="935" spans="1:25" ht="15" customHeight="1" x14ac:dyDescent="0.25">
      <c r="A935" s="63" t="s">
        <v>555</v>
      </c>
      <c r="B935" s="63" t="s">
        <v>3</v>
      </c>
      <c r="C935" s="63" t="s">
        <v>13</v>
      </c>
      <c r="D935" s="63" t="s">
        <v>557</v>
      </c>
      <c r="E935" s="63" t="s">
        <v>278</v>
      </c>
      <c r="F935" s="64" t="s">
        <v>1</v>
      </c>
      <c r="G935" s="53" t="s">
        <v>1</v>
      </c>
      <c r="H935" s="65" t="s">
        <v>279</v>
      </c>
      <c r="I935" s="31">
        <f t="shared" ref="I935:K935" si="943">SUM(I936:I942)</f>
        <v>18244085</v>
      </c>
      <c r="J935" s="31">
        <f t="shared" si="943"/>
        <v>9000000</v>
      </c>
      <c r="K935" s="31">
        <f t="shared" si="943"/>
        <v>5900000</v>
      </c>
      <c r="L935" s="31">
        <f t="shared" si="924"/>
        <v>2100000</v>
      </c>
      <c r="M935" s="31">
        <f t="shared" ref="M935" si="944">SUM(M936:M942)</f>
        <v>800000</v>
      </c>
      <c r="N935" s="31">
        <f t="shared" ref="N935:O935" si="945">SUM(N936:N942)</f>
        <v>400000</v>
      </c>
      <c r="O935" s="31">
        <f t="shared" si="945"/>
        <v>900000</v>
      </c>
      <c r="P935" s="31">
        <f t="shared" si="925"/>
        <v>8000000</v>
      </c>
      <c r="Q935" s="31">
        <f t="shared" si="926"/>
        <v>88.888888888888886</v>
      </c>
      <c r="R935" s="94"/>
      <c r="S935" s="94"/>
      <c r="T935" s="94"/>
      <c r="U935" s="94"/>
      <c r="V935" s="94"/>
      <c r="W935" s="94"/>
      <c r="X935" s="94"/>
      <c r="Y935" s="94"/>
    </row>
    <row r="936" spans="1:25" s="14" customFormat="1" ht="25.5" customHeight="1" x14ac:dyDescent="0.25">
      <c r="A936" s="84" t="s">
        <v>555</v>
      </c>
      <c r="B936" s="84" t="s">
        <v>3</v>
      </c>
      <c r="C936" s="84" t="s">
        <v>13</v>
      </c>
      <c r="D936" s="84" t="s">
        <v>557</v>
      </c>
      <c r="E936" s="85" t="s">
        <v>280</v>
      </c>
      <c r="F936" s="84" t="s">
        <v>597</v>
      </c>
      <c r="G936" s="86" t="s">
        <v>576</v>
      </c>
      <c r="H936" s="86" t="s">
        <v>3773</v>
      </c>
      <c r="I936" s="37">
        <v>3376685</v>
      </c>
      <c r="J936" s="37">
        <v>2200000</v>
      </c>
      <c r="K936" s="37">
        <v>1400000</v>
      </c>
      <c r="L936" s="37">
        <f t="shared" si="924"/>
        <v>800000</v>
      </c>
      <c r="M936" s="37">
        <v>800000</v>
      </c>
      <c r="N936" s="37"/>
      <c r="O936" s="37"/>
      <c r="P936" s="37">
        <f t="shared" si="925"/>
        <v>2200000</v>
      </c>
      <c r="Q936" s="37">
        <f t="shared" ref="Q936" si="946">IF(I936=0,"-",P936/I936*100)</f>
        <v>65.152657117853749</v>
      </c>
      <c r="R936" s="97"/>
      <c r="S936" s="97"/>
      <c r="T936" s="97"/>
      <c r="U936" s="97"/>
      <c r="V936" s="97"/>
      <c r="W936" s="97"/>
      <c r="X936" s="97"/>
      <c r="Y936" s="97"/>
    </row>
    <row r="937" spans="1:25" ht="15" customHeight="1" x14ac:dyDescent="0.25">
      <c r="A937" s="64" t="s">
        <v>555</v>
      </c>
      <c r="B937" s="64" t="s">
        <v>3</v>
      </c>
      <c r="C937" s="64" t="s">
        <v>13</v>
      </c>
      <c r="D937" s="64" t="s">
        <v>557</v>
      </c>
      <c r="E937" s="20" t="s">
        <v>280</v>
      </c>
      <c r="F937" s="64" t="s">
        <v>598</v>
      </c>
      <c r="G937" s="53" t="s">
        <v>576</v>
      </c>
      <c r="H937" s="53" t="s">
        <v>599</v>
      </c>
      <c r="I937" s="26">
        <v>17400</v>
      </c>
      <c r="J937" s="26">
        <v>0</v>
      </c>
      <c r="K937" s="26">
        <v>0</v>
      </c>
      <c r="L937" s="26">
        <f t="shared" si="924"/>
        <v>0</v>
      </c>
      <c r="M937" s="26"/>
      <c r="N937" s="26"/>
      <c r="O937" s="26"/>
      <c r="P937" s="26">
        <f t="shared" si="925"/>
        <v>0</v>
      </c>
      <c r="Q937" s="26" t="str">
        <f t="shared" si="926"/>
        <v>-</v>
      </c>
      <c r="R937" s="90"/>
      <c r="S937" s="90"/>
      <c r="T937" s="90"/>
      <c r="U937" s="90"/>
      <c r="V937" s="90"/>
      <c r="W937" s="90"/>
      <c r="X937" s="90"/>
      <c r="Y937" s="90"/>
    </row>
    <row r="938" spans="1:25" ht="15" customHeight="1" x14ac:dyDescent="0.25">
      <c r="A938" s="64" t="s">
        <v>555</v>
      </c>
      <c r="B938" s="64" t="s">
        <v>3</v>
      </c>
      <c r="C938" s="64" t="s">
        <v>13</v>
      </c>
      <c r="D938" s="64" t="s">
        <v>557</v>
      </c>
      <c r="E938" s="20" t="s">
        <v>280</v>
      </c>
      <c r="F938" s="64" t="s">
        <v>600</v>
      </c>
      <c r="G938" s="53" t="s">
        <v>576</v>
      </c>
      <c r="H938" s="53" t="s">
        <v>601</v>
      </c>
      <c r="I938" s="26">
        <v>2000000</v>
      </c>
      <c r="J938" s="26">
        <v>2000000</v>
      </c>
      <c r="K938" s="26">
        <v>2000000</v>
      </c>
      <c r="L938" s="26">
        <f t="shared" si="924"/>
        <v>0</v>
      </c>
      <c r="M938" s="26"/>
      <c r="N938" s="26"/>
      <c r="O938" s="26"/>
      <c r="P938" s="26">
        <f t="shared" si="925"/>
        <v>2000000</v>
      </c>
      <c r="Q938" s="26">
        <f t="shared" si="926"/>
        <v>100</v>
      </c>
      <c r="R938" s="90"/>
      <c r="S938" s="90"/>
      <c r="T938" s="90"/>
      <c r="U938" s="90"/>
      <c r="V938" s="90"/>
      <c r="W938" s="90"/>
      <c r="X938" s="90"/>
      <c r="Y938" s="90"/>
    </row>
    <row r="939" spans="1:25" s="14" customFormat="1" ht="22.5" x14ac:dyDescent="0.25">
      <c r="A939" s="84" t="s">
        <v>555</v>
      </c>
      <c r="B939" s="84" t="s">
        <v>3</v>
      </c>
      <c r="C939" s="84" t="s">
        <v>13</v>
      </c>
      <c r="D939" s="84" t="s">
        <v>557</v>
      </c>
      <c r="E939" s="85" t="s">
        <v>280</v>
      </c>
      <c r="F939" s="84" t="s">
        <v>602</v>
      </c>
      <c r="G939" s="86" t="s">
        <v>576</v>
      </c>
      <c r="H939" s="86" t="s">
        <v>3772</v>
      </c>
      <c r="I939" s="37">
        <v>9400000</v>
      </c>
      <c r="J939" s="37">
        <v>4400000</v>
      </c>
      <c r="K939" s="37">
        <v>2500000</v>
      </c>
      <c r="L939" s="37">
        <f t="shared" si="924"/>
        <v>900000</v>
      </c>
      <c r="M939" s="37"/>
      <c r="N939" s="37"/>
      <c r="O939" s="37">
        <v>900000</v>
      </c>
      <c r="P939" s="37">
        <f t="shared" si="925"/>
        <v>3400000</v>
      </c>
      <c r="Q939" s="37">
        <f t="shared" ref="Q939:Q940" si="947">IF(I939=0,"-",P939/I939*100)</f>
        <v>36.170212765957451</v>
      </c>
      <c r="R939" s="97"/>
      <c r="S939" s="97"/>
      <c r="T939" s="97"/>
      <c r="U939" s="97"/>
      <c r="V939" s="97"/>
      <c r="W939" s="97"/>
      <c r="X939" s="97"/>
      <c r="Y939" s="97"/>
    </row>
    <row r="940" spans="1:25" s="14" customFormat="1" ht="22.5" customHeight="1" x14ac:dyDescent="0.25">
      <c r="A940" s="84" t="s">
        <v>555</v>
      </c>
      <c r="B940" s="84" t="s">
        <v>3</v>
      </c>
      <c r="C940" s="84" t="s">
        <v>13</v>
      </c>
      <c r="D940" s="84" t="s">
        <v>557</v>
      </c>
      <c r="E940" s="85" t="s">
        <v>280</v>
      </c>
      <c r="F940" s="84" t="s">
        <v>603</v>
      </c>
      <c r="G940" s="86" t="s">
        <v>576</v>
      </c>
      <c r="H940" s="86" t="s">
        <v>604</v>
      </c>
      <c r="I940" s="37">
        <v>3000000</v>
      </c>
      <c r="J940" s="37">
        <v>0</v>
      </c>
      <c r="K940" s="37">
        <v>0</v>
      </c>
      <c r="L940" s="37">
        <f t="shared" si="924"/>
        <v>0</v>
      </c>
      <c r="M940" s="37"/>
      <c r="N940" s="37"/>
      <c r="O940" s="37"/>
      <c r="P940" s="37">
        <f t="shared" si="925"/>
        <v>0</v>
      </c>
      <c r="Q940" s="37">
        <f t="shared" si="947"/>
        <v>0</v>
      </c>
      <c r="R940" s="97"/>
      <c r="S940" s="97"/>
      <c r="T940" s="97"/>
      <c r="U940" s="97"/>
      <c r="V940" s="97"/>
      <c r="W940" s="97"/>
      <c r="X940" s="97"/>
      <c r="Y940" s="97"/>
    </row>
    <row r="941" spans="1:25" s="15" customFormat="1" ht="15" customHeight="1" x14ac:dyDescent="0.25">
      <c r="A941" s="79" t="s">
        <v>555</v>
      </c>
      <c r="B941" s="79" t="s">
        <v>3</v>
      </c>
      <c r="C941" s="79" t="s">
        <v>13</v>
      </c>
      <c r="D941" s="79" t="s">
        <v>557</v>
      </c>
      <c r="E941" s="80" t="s">
        <v>280</v>
      </c>
      <c r="F941" s="79" t="s">
        <v>605</v>
      </c>
      <c r="G941" s="81" t="s">
        <v>576</v>
      </c>
      <c r="H941" s="81" t="s">
        <v>606</v>
      </c>
      <c r="I941" s="36">
        <v>50000</v>
      </c>
      <c r="J941" s="36">
        <v>0</v>
      </c>
      <c r="K941" s="36">
        <v>0</v>
      </c>
      <c r="L941" s="36">
        <f t="shared" si="924"/>
        <v>0</v>
      </c>
      <c r="M941" s="36"/>
      <c r="N941" s="36"/>
      <c r="O941" s="36"/>
      <c r="P941" s="36">
        <f t="shared" si="925"/>
        <v>0</v>
      </c>
      <c r="Q941" s="36">
        <f>IF(I941=0,"-",P941/I941*100)</f>
        <v>0</v>
      </c>
      <c r="R941" s="96"/>
      <c r="S941" s="96"/>
      <c r="T941" s="96"/>
      <c r="U941" s="96"/>
      <c r="V941" s="96"/>
      <c r="W941" s="96"/>
      <c r="X941" s="96"/>
      <c r="Y941" s="96"/>
    </row>
    <row r="942" spans="1:25" ht="15" customHeight="1" x14ac:dyDescent="0.25">
      <c r="A942" s="64" t="s">
        <v>555</v>
      </c>
      <c r="B942" s="64" t="s">
        <v>3</v>
      </c>
      <c r="C942" s="64" t="s">
        <v>13</v>
      </c>
      <c r="D942" s="64" t="s">
        <v>557</v>
      </c>
      <c r="E942" s="20" t="s">
        <v>280</v>
      </c>
      <c r="F942" s="64" t="s">
        <v>3544</v>
      </c>
      <c r="G942" s="53" t="s">
        <v>576</v>
      </c>
      <c r="H942" s="53" t="s">
        <v>607</v>
      </c>
      <c r="I942" s="26">
        <v>400000</v>
      </c>
      <c r="J942" s="26">
        <v>400000</v>
      </c>
      <c r="K942" s="26">
        <v>0</v>
      </c>
      <c r="L942" s="26">
        <f t="shared" si="924"/>
        <v>400000</v>
      </c>
      <c r="M942" s="26"/>
      <c r="N942" s="26">
        <v>400000</v>
      </c>
      <c r="O942" s="26"/>
      <c r="P942" s="26">
        <f t="shared" si="925"/>
        <v>400000</v>
      </c>
      <c r="Q942" s="26">
        <f t="shared" si="926"/>
        <v>100</v>
      </c>
      <c r="R942" s="90"/>
      <c r="S942" s="90"/>
      <c r="T942" s="90"/>
      <c r="U942" s="90"/>
      <c r="V942" s="90"/>
      <c r="W942" s="90"/>
      <c r="X942" s="90"/>
      <c r="Y942" s="90"/>
    </row>
    <row r="943" spans="1:25" ht="12" customHeight="1" x14ac:dyDescent="0.25">
      <c r="A943" s="63" t="s">
        <v>1</v>
      </c>
      <c r="B943" s="63" t="s">
        <v>1</v>
      </c>
      <c r="C943" s="63" t="s">
        <v>1</v>
      </c>
      <c r="D943" s="65" t="s">
        <v>1</v>
      </c>
      <c r="E943" s="65" t="s">
        <v>1</v>
      </c>
      <c r="F943" s="65" t="s">
        <v>1</v>
      </c>
      <c r="G943" s="65" t="s">
        <v>1</v>
      </c>
      <c r="H943" s="66" t="s">
        <v>69</v>
      </c>
      <c r="I943" s="30">
        <f t="shared" ref="I943:K943" si="948">SUM(I944)</f>
        <v>3870652</v>
      </c>
      <c r="J943" s="30">
        <f t="shared" si="948"/>
        <v>3331361</v>
      </c>
      <c r="K943" s="30">
        <f t="shared" si="948"/>
        <v>1468100</v>
      </c>
      <c r="L943" s="30">
        <f t="shared" si="924"/>
        <v>460100</v>
      </c>
      <c r="M943" s="30">
        <f t="shared" ref="M943" si="949">SUM(M944)</f>
        <v>160000</v>
      </c>
      <c r="N943" s="30">
        <f t="shared" ref="N943:O943" si="950">SUM(N944)</f>
        <v>150000</v>
      </c>
      <c r="O943" s="30">
        <f t="shared" si="950"/>
        <v>150100</v>
      </c>
      <c r="P943" s="30">
        <f t="shared" si="925"/>
        <v>1928200</v>
      </c>
      <c r="Q943" s="30">
        <f t="shared" si="926"/>
        <v>57.880247742589283</v>
      </c>
      <c r="R943" s="93"/>
      <c r="S943" s="93"/>
      <c r="T943" s="93"/>
      <c r="U943" s="93"/>
      <c r="V943" s="93"/>
      <c r="W943" s="93"/>
      <c r="X943" s="93"/>
      <c r="Y943" s="93"/>
    </row>
    <row r="944" spans="1:25" ht="15" customHeight="1" x14ac:dyDescent="0.25">
      <c r="A944" s="63" t="s">
        <v>555</v>
      </c>
      <c r="B944" s="63" t="s">
        <v>3</v>
      </c>
      <c r="C944" s="63" t="s">
        <v>13</v>
      </c>
      <c r="D944" s="63" t="s">
        <v>557</v>
      </c>
      <c r="E944" s="65" t="s">
        <v>70</v>
      </c>
      <c r="F944" s="65" t="s">
        <v>1</v>
      </c>
      <c r="G944" s="65" t="s">
        <v>1</v>
      </c>
      <c r="H944" s="65" t="s">
        <v>71</v>
      </c>
      <c r="I944" s="31">
        <f t="shared" ref="I944:K944" si="951">SUM(I945,I950,I958)</f>
        <v>3870652</v>
      </c>
      <c r="J944" s="31">
        <f t="shared" si="951"/>
        <v>3331361</v>
      </c>
      <c r="K944" s="31">
        <f t="shared" si="951"/>
        <v>1468100</v>
      </c>
      <c r="L944" s="31">
        <f t="shared" si="924"/>
        <v>460100</v>
      </c>
      <c r="M944" s="31">
        <f t="shared" ref="M944" si="952">SUM(M945,M950,M958)</f>
        <v>160000</v>
      </c>
      <c r="N944" s="31">
        <f t="shared" ref="N944:O944" si="953">SUM(N945,N950,N958)</f>
        <v>150000</v>
      </c>
      <c r="O944" s="31">
        <f t="shared" si="953"/>
        <v>150100</v>
      </c>
      <c r="P944" s="31">
        <f t="shared" si="925"/>
        <v>1928200</v>
      </c>
      <c r="Q944" s="31">
        <f t="shared" si="926"/>
        <v>57.880247742589283</v>
      </c>
      <c r="R944" s="94"/>
      <c r="S944" s="94"/>
      <c r="T944" s="94"/>
      <c r="U944" s="94"/>
      <c r="V944" s="94"/>
      <c r="W944" s="94"/>
      <c r="X944" s="94"/>
      <c r="Y944" s="94"/>
    </row>
    <row r="945" spans="1:25" ht="15" customHeight="1" x14ac:dyDescent="0.25">
      <c r="A945" s="63" t="s">
        <v>555</v>
      </c>
      <c r="B945" s="63" t="s">
        <v>3</v>
      </c>
      <c r="C945" s="63" t="s">
        <v>13</v>
      </c>
      <c r="D945" s="63" t="s">
        <v>557</v>
      </c>
      <c r="E945" s="63" t="s">
        <v>72</v>
      </c>
      <c r="F945" s="64" t="s">
        <v>1</v>
      </c>
      <c r="G945" s="53" t="s">
        <v>1</v>
      </c>
      <c r="H945" s="65" t="s">
        <v>73</v>
      </c>
      <c r="I945" s="31">
        <f t="shared" ref="I945:K945" si="954">SUM(I946:I949)</f>
        <v>2220000</v>
      </c>
      <c r="J945" s="31">
        <f t="shared" si="954"/>
        <v>2020000</v>
      </c>
      <c r="K945" s="31">
        <f t="shared" si="954"/>
        <v>1018000</v>
      </c>
      <c r="L945" s="31">
        <f t="shared" si="924"/>
        <v>10000</v>
      </c>
      <c r="M945" s="31">
        <f t="shared" ref="M945" si="955">SUM(M946:M949)</f>
        <v>10000</v>
      </c>
      <c r="N945" s="31">
        <f t="shared" ref="N945:O945" si="956">SUM(N946:N949)</f>
        <v>0</v>
      </c>
      <c r="O945" s="31">
        <f t="shared" si="956"/>
        <v>0</v>
      </c>
      <c r="P945" s="31">
        <f t="shared" si="925"/>
        <v>1028000</v>
      </c>
      <c r="Q945" s="31">
        <f t="shared" si="926"/>
        <v>50.89108910891089</v>
      </c>
      <c r="R945" s="94"/>
      <c r="S945" s="94"/>
      <c r="T945" s="94"/>
      <c r="U945" s="94"/>
      <c r="V945" s="94"/>
      <c r="W945" s="94"/>
      <c r="X945" s="94"/>
      <c r="Y945" s="94"/>
    </row>
    <row r="946" spans="1:25" ht="15" customHeight="1" x14ac:dyDescent="0.25">
      <c r="A946" s="64" t="s">
        <v>555</v>
      </c>
      <c r="B946" s="64" t="s">
        <v>3</v>
      </c>
      <c r="C946" s="64" t="s">
        <v>13</v>
      </c>
      <c r="D946" s="64" t="s">
        <v>557</v>
      </c>
      <c r="E946" s="20" t="s">
        <v>74</v>
      </c>
      <c r="F946" s="64" t="s">
        <v>608</v>
      </c>
      <c r="G946" s="53" t="s">
        <v>558</v>
      </c>
      <c r="H946" s="53" t="s">
        <v>73</v>
      </c>
      <c r="I946" s="26">
        <v>20000</v>
      </c>
      <c r="J946" s="26">
        <v>20000</v>
      </c>
      <c r="K946" s="26">
        <v>10000</v>
      </c>
      <c r="L946" s="26">
        <f t="shared" si="924"/>
        <v>10000</v>
      </c>
      <c r="M946" s="26">
        <v>10000</v>
      </c>
      <c r="N946" s="26"/>
      <c r="O946" s="26"/>
      <c r="P946" s="26">
        <f t="shared" si="925"/>
        <v>20000</v>
      </c>
      <c r="Q946" s="26">
        <f t="shared" si="926"/>
        <v>100</v>
      </c>
      <c r="R946" s="90"/>
      <c r="S946" s="90"/>
      <c r="T946" s="90"/>
      <c r="U946" s="90"/>
      <c r="V946" s="90"/>
      <c r="W946" s="90"/>
      <c r="X946" s="90"/>
      <c r="Y946" s="90"/>
    </row>
    <row r="947" spans="1:25" s="15" customFormat="1" ht="15" customHeight="1" x14ac:dyDescent="0.25">
      <c r="A947" s="79" t="s">
        <v>555</v>
      </c>
      <c r="B947" s="79" t="s">
        <v>3</v>
      </c>
      <c r="C947" s="79" t="s">
        <v>13</v>
      </c>
      <c r="D947" s="79" t="s">
        <v>557</v>
      </c>
      <c r="E947" s="80" t="s">
        <v>74</v>
      </c>
      <c r="F947" s="79" t="s">
        <v>609</v>
      </c>
      <c r="G947" s="81" t="s">
        <v>576</v>
      </c>
      <c r="H947" s="81" t="s">
        <v>610</v>
      </c>
      <c r="I947" s="36">
        <v>100000</v>
      </c>
      <c r="J947" s="36">
        <v>0</v>
      </c>
      <c r="K947" s="36">
        <v>8000</v>
      </c>
      <c r="L947" s="36">
        <f t="shared" si="924"/>
        <v>0</v>
      </c>
      <c r="M947" s="36"/>
      <c r="N947" s="36"/>
      <c r="O947" s="36"/>
      <c r="P947" s="36">
        <f t="shared" si="925"/>
        <v>8000</v>
      </c>
      <c r="Q947" s="36">
        <f>IF(I947=0,"-",P947/I947*100)</f>
        <v>8</v>
      </c>
      <c r="R947" s="96"/>
      <c r="S947" s="96"/>
      <c r="T947" s="96"/>
      <c r="U947" s="96"/>
      <c r="V947" s="96"/>
      <c r="W947" s="96"/>
      <c r="X947" s="96"/>
      <c r="Y947" s="96"/>
    </row>
    <row r="948" spans="1:25" ht="15" customHeight="1" x14ac:dyDescent="0.25">
      <c r="A948" s="64" t="s">
        <v>555</v>
      </c>
      <c r="B948" s="64" t="s">
        <v>3</v>
      </c>
      <c r="C948" s="64" t="s">
        <v>13</v>
      </c>
      <c r="D948" s="64" t="s">
        <v>557</v>
      </c>
      <c r="E948" s="20" t="s">
        <v>74</v>
      </c>
      <c r="F948" s="64" t="s">
        <v>611</v>
      </c>
      <c r="G948" s="53" t="s">
        <v>558</v>
      </c>
      <c r="H948" s="53" t="s">
        <v>612</v>
      </c>
      <c r="I948" s="26">
        <v>2000000</v>
      </c>
      <c r="J948" s="26">
        <v>2000000</v>
      </c>
      <c r="K948" s="26">
        <v>1000000</v>
      </c>
      <c r="L948" s="26">
        <f t="shared" si="924"/>
        <v>0</v>
      </c>
      <c r="M948" s="26"/>
      <c r="N948" s="26"/>
      <c r="O948" s="26"/>
      <c r="P948" s="26">
        <f t="shared" si="925"/>
        <v>1000000</v>
      </c>
      <c r="Q948" s="26">
        <f t="shared" si="926"/>
        <v>50</v>
      </c>
      <c r="R948" s="90"/>
      <c r="S948" s="90"/>
      <c r="T948" s="90"/>
      <c r="U948" s="90"/>
      <c r="V948" s="90"/>
      <c r="W948" s="90"/>
      <c r="X948" s="90"/>
      <c r="Y948" s="90"/>
    </row>
    <row r="949" spans="1:25" s="15" customFormat="1" x14ac:dyDescent="0.25">
      <c r="A949" s="79" t="s">
        <v>555</v>
      </c>
      <c r="B949" s="79" t="s">
        <v>3</v>
      </c>
      <c r="C949" s="79" t="s">
        <v>13</v>
      </c>
      <c r="D949" s="79" t="s">
        <v>557</v>
      </c>
      <c r="E949" s="80" t="s">
        <v>74</v>
      </c>
      <c r="F949" s="79" t="s">
        <v>613</v>
      </c>
      <c r="G949" s="81" t="s">
        <v>576</v>
      </c>
      <c r="H949" s="81" t="s">
        <v>3494</v>
      </c>
      <c r="I949" s="36">
        <v>100000</v>
      </c>
      <c r="J949" s="36">
        <v>0</v>
      </c>
      <c r="K949" s="36">
        <v>0</v>
      </c>
      <c r="L949" s="36">
        <f t="shared" si="924"/>
        <v>0</v>
      </c>
      <c r="M949" s="36"/>
      <c r="N949" s="36"/>
      <c r="O949" s="36"/>
      <c r="P949" s="36">
        <f t="shared" si="925"/>
        <v>0</v>
      </c>
      <c r="Q949" s="36">
        <f>IF(I949=0,"-",P949/I949*100)</f>
        <v>0</v>
      </c>
      <c r="R949" s="96"/>
      <c r="S949" s="96"/>
      <c r="T949" s="96"/>
      <c r="U949" s="96"/>
      <c r="V949" s="96"/>
      <c r="W949" s="96"/>
      <c r="X949" s="96"/>
      <c r="Y949" s="96"/>
    </row>
    <row r="950" spans="1:25" ht="15" customHeight="1" x14ac:dyDescent="0.25">
      <c r="A950" s="63" t="s">
        <v>555</v>
      </c>
      <c r="B950" s="63" t="s">
        <v>3</v>
      </c>
      <c r="C950" s="63" t="s">
        <v>13</v>
      </c>
      <c r="D950" s="63" t="s">
        <v>557</v>
      </c>
      <c r="E950" s="63" t="s">
        <v>231</v>
      </c>
      <c r="F950" s="64" t="s">
        <v>1</v>
      </c>
      <c r="G950" s="53" t="s">
        <v>1</v>
      </c>
      <c r="H950" s="65" t="s">
        <v>232</v>
      </c>
      <c r="I950" s="31">
        <f t="shared" ref="I950:K950" si="957">SUM(I951:I957)</f>
        <v>811361</v>
      </c>
      <c r="J950" s="31">
        <f t="shared" si="957"/>
        <v>611361</v>
      </c>
      <c r="K950" s="31">
        <f t="shared" si="957"/>
        <v>250100</v>
      </c>
      <c r="L950" s="31">
        <f t="shared" si="924"/>
        <v>50100</v>
      </c>
      <c r="M950" s="31">
        <f t="shared" ref="M950" si="958">SUM(M951:M957)</f>
        <v>0</v>
      </c>
      <c r="N950" s="31">
        <f t="shared" ref="N950:O950" si="959">SUM(N951:N957)</f>
        <v>0</v>
      </c>
      <c r="O950" s="31">
        <f t="shared" si="959"/>
        <v>50100</v>
      </c>
      <c r="P950" s="31">
        <f t="shared" si="925"/>
        <v>300200</v>
      </c>
      <c r="Q950" s="31">
        <f t="shared" si="926"/>
        <v>49.103557472589841</v>
      </c>
      <c r="R950" s="94"/>
      <c r="S950" s="94"/>
      <c r="T950" s="94"/>
      <c r="U950" s="94"/>
      <c r="V950" s="94"/>
      <c r="W950" s="94"/>
      <c r="X950" s="94"/>
      <c r="Y950" s="94"/>
    </row>
    <row r="951" spans="1:25" s="15" customFormat="1" ht="24.75" customHeight="1" x14ac:dyDescent="0.25">
      <c r="A951" s="79" t="s">
        <v>555</v>
      </c>
      <c r="B951" s="79" t="s">
        <v>3</v>
      </c>
      <c r="C951" s="79" t="s">
        <v>13</v>
      </c>
      <c r="D951" s="79" t="s">
        <v>557</v>
      </c>
      <c r="E951" s="80" t="s">
        <v>233</v>
      </c>
      <c r="F951" s="79" t="s">
        <v>614</v>
      </c>
      <c r="G951" s="81" t="s">
        <v>576</v>
      </c>
      <c r="H951" s="81" t="s">
        <v>3711</v>
      </c>
      <c r="I951" s="36">
        <v>150000</v>
      </c>
      <c r="J951" s="36">
        <v>0</v>
      </c>
      <c r="K951" s="36">
        <v>0</v>
      </c>
      <c r="L951" s="36">
        <f t="shared" si="924"/>
        <v>0</v>
      </c>
      <c r="M951" s="36"/>
      <c r="N951" s="36"/>
      <c r="O951" s="36"/>
      <c r="P951" s="36">
        <f t="shared" si="925"/>
        <v>0</v>
      </c>
      <c r="Q951" s="36">
        <f>IF(I951=0,"-",P951/I951*100)</f>
        <v>0</v>
      </c>
      <c r="R951" s="96"/>
      <c r="S951" s="96"/>
      <c r="T951" s="96"/>
      <c r="U951" s="96"/>
      <c r="V951" s="96"/>
      <c r="W951" s="96"/>
      <c r="X951" s="96"/>
      <c r="Y951" s="96"/>
    </row>
    <row r="952" spans="1:25" ht="22.5" customHeight="1" x14ac:dyDescent="0.25">
      <c r="A952" s="64" t="s">
        <v>555</v>
      </c>
      <c r="B952" s="64" t="s">
        <v>3</v>
      </c>
      <c r="C952" s="64" t="s">
        <v>13</v>
      </c>
      <c r="D952" s="64" t="s">
        <v>557</v>
      </c>
      <c r="E952" s="20" t="s">
        <v>233</v>
      </c>
      <c r="F952" s="64" t="s">
        <v>615</v>
      </c>
      <c r="G952" s="53" t="s">
        <v>576</v>
      </c>
      <c r="H952" s="53" t="s">
        <v>616</v>
      </c>
      <c r="I952" s="26">
        <v>100000</v>
      </c>
      <c r="J952" s="26">
        <v>100000</v>
      </c>
      <c r="K952" s="26">
        <v>100000</v>
      </c>
      <c r="L952" s="26">
        <f t="shared" si="924"/>
        <v>0</v>
      </c>
      <c r="M952" s="26"/>
      <c r="N952" s="26"/>
      <c r="O952" s="26"/>
      <c r="P952" s="26">
        <f t="shared" si="925"/>
        <v>100000</v>
      </c>
      <c r="Q952" s="26">
        <f t="shared" si="926"/>
        <v>100</v>
      </c>
      <c r="R952" s="90"/>
      <c r="S952" s="90"/>
      <c r="T952" s="90"/>
      <c r="U952" s="90"/>
      <c r="V952" s="90"/>
      <c r="W952" s="90"/>
      <c r="X952" s="90"/>
      <c r="Y952" s="90"/>
    </row>
    <row r="953" spans="1:25" ht="15" customHeight="1" x14ac:dyDescent="0.25">
      <c r="A953" s="64" t="s">
        <v>555</v>
      </c>
      <c r="B953" s="64" t="s">
        <v>3</v>
      </c>
      <c r="C953" s="64" t="s">
        <v>13</v>
      </c>
      <c r="D953" s="64" t="s">
        <v>557</v>
      </c>
      <c r="E953" s="20" t="s">
        <v>233</v>
      </c>
      <c r="F953" s="64" t="s">
        <v>617</v>
      </c>
      <c r="G953" s="53" t="s">
        <v>576</v>
      </c>
      <c r="H953" s="53" t="s">
        <v>618</v>
      </c>
      <c r="I953" s="26">
        <v>100</v>
      </c>
      <c r="J953" s="26">
        <v>100</v>
      </c>
      <c r="K953" s="26">
        <v>100</v>
      </c>
      <c r="L953" s="26">
        <f t="shared" si="924"/>
        <v>0</v>
      </c>
      <c r="M953" s="26"/>
      <c r="N953" s="26"/>
      <c r="O953" s="26"/>
      <c r="P953" s="26">
        <f t="shared" si="925"/>
        <v>100</v>
      </c>
      <c r="Q953" s="26">
        <f t="shared" si="926"/>
        <v>100</v>
      </c>
      <c r="R953" s="90"/>
      <c r="S953" s="90"/>
      <c r="T953" s="90"/>
      <c r="U953" s="90"/>
      <c r="V953" s="90"/>
      <c r="W953" s="90"/>
      <c r="X953" s="90"/>
      <c r="Y953" s="90"/>
    </row>
    <row r="954" spans="1:25" ht="15" customHeight="1" x14ac:dyDescent="0.25">
      <c r="A954" s="64" t="s">
        <v>555</v>
      </c>
      <c r="B954" s="64" t="s">
        <v>3</v>
      </c>
      <c r="C954" s="64" t="s">
        <v>13</v>
      </c>
      <c r="D954" s="64" t="s">
        <v>557</v>
      </c>
      <c r="E954" s="20" t="s">
        <v>233</v>
      </c>
      <c r="F954" s="64" t="s">
        <v>619</v>
      </c>
      <c r="G954" s="53" t="s">
        <v>576</v>
      </c>
      <c r="H954" s="53" t="s">
        <v>620</v>
      </c>
      <c r="I954" s="26">
        <v>411161</v>
      </c>
      <c r="J954" s="26">
        <v>411161</v>
      </c>
      <c r="K954" s="26">
        <v>100000</v>
      </c>
      <c r="L954" s="26">
        <f t="shared" si="924"/>
        <v>0</v>
      </c>
      <c r="M954" s="26"/>
      <c r="N954" s="26"/>
      <c r="O954" s="26"/>
      <c r="P954" s="26">
        <f t="shared" si="925"/>
        <v>100000</v>
      </c>
      <c r="Q954" s="26">
        <f t="shared" si="926"/>
        <v>24.321372892857056</v>
      </c>
      <c r="R954" s="90"/>
      <c r="S954" s="90"/>
      <c r="T954" s="90"/>
      <c r="U954" s="90"/>
      <c r="V954" s="90"/>
      <c r="W954" s="90"/>
      <c r="X954" s="90"/>
      <c r="Y954" s="90"/>
    </row>
    <row r="955" spans="1:25" ht="15" customHeight="1" x14ac:dyDescent="0.25">
      <c r="A955" s="64" t="s">
        <v>555</v>
      </c>
      <c r="B955" s="64" t="s">
        <v>3</v>
      </c>
      <c r="C955" s="64" t="s">
        <v>13</v>
      </c>
      <c r="D955" s="64" t="s">
        <v>557</v>
      </c>
      <c r="E955" s="20" t="s">
        <v>233</v>
      </c>
      <c r="F955" s="64" t="s">
        <v>621</v>
      </c>
      <c r="G955" s="53" t="s">
        <v>576</v>
      </c>
      <c r="H955" s="53" t="s">
        <v>622</v>
      </c>
      <c r="I955" s="26">
        <v>50100</v>
      </c>
      <c r="J955" s="26">
        <v>50100</v>
      </c>
      <c r="K955" s="26">
        <v>0</v>
      </c>
      <c r="L955" s="26">
        <f t="shared" si="924"/>
        <v>50100</v>
      </c>
      <c r="M955" s="26"/>
      <c r="N955" s="26"/>
      <c r="O955" s="26">
        <v>50100</v>
      </c>
      <c r="P955" s="26">
        <f t="shared" si="925"/>
        <v>50100</v>
      </c>
      <c r="Q955" s="26">
        <f t="shared" si="926"/>
        <v>100</v>
      </c>
      <c r="R955" s="90"/>
      <c r="S955" s="90"/>
      <c r="T955" s="90"/>
      <c r="U955" s="90"/>
      <c r="V955" s="90"/>
      <c r="W955" s="90"/>
      <c r="X955" s="90"/>
      <c r="Y955" s="90"/>
    </row>
    <row r="956" spans="1:25" ht="15" customHeight="1" x14ac:dyDescent="0.25">
      <c r="A956" s="64" t="s">
        <v>555</v>
      </c>
      <c r="B956" s="64" t="s">
        <v>3</v>
      </c>
      <c r="C956" s="64" t="s">
        <v>13</v>
      </c>
      <c r="D956" s="64" t="s">
        <v>557</v>
      </c>
      <c r="E956" s="20" t="s">
        <v>233</v>
      </c>
      <c r="F956" s="64" t="s">
        <v>623</v>
      </c>
      <c r="G956" s="53" t="s">
        <v>576</v>
      </c>
      <c r="H956" s="53" t="s">
        <v>624</v>
      </c>
      <c r="I956" s="26">
        <v>50000</v>
      </c>
      <c r="J956" s="26">
        <v>50000</v>
      </c>
      <c r="K956" s="26">
        <v>50000</v>
      </c>
      <c r="L956" s="26">
        <f t="shared" si="924"/>
        <v>0</v>
      </c>
      <c r="M956" s="26"/>
      <c r="N956" s="26"/>
      <c r="O956" s="26"/>
      <c r="P956" s="26">
        <f t="shared" si="925"/>
        <v>50000</v>
      </c>
      <c r="Q956" s="26">
        <f t="shared" si="926"/>
        <v>100</v>
      </c>
      <c r="R956" s="90"/>
      <c r="S956" s="90"/>
      <c r="T956" s="90"/>
      <c r="U956" s="90"/>
      <c r="V956" s="90"/>
      <c r="W956" s="90"/>
      <c r="X956" s="90"/>
      <c r="Y956" s="90"/>
    </row>
    <row r="957" spans="1:25" s="15" customFormat="1" ht="15" customHeight="1" x14ac:dyDescent="0.25">
      <c r="A957" s="79" t="s">
        <v>555</v>
      </c>
      <c r="B957" s="79" t="s">
        <v>3</v>
      </c>
      <c r="C957" s="79" t="s">
        <v>13</v>
      </c>
      <c r="D957" s="79" t="s">
        <v>557</v>
      </c>
      <c r="E957" s="80" t="s">
        <v>233</v>
      </c>
      <c r="F957" s="79" t="s">
        <v>3545</v>
      </c>
      <c r="G957" s="81" t="s">
        <v>576</v>
      </c>
      <c r="H957" s="81" t="s">
        <v>3495</v>
      </c>
      <c r="I957" s="36">
        <v>50000</v>
      </c>
      <c r="J957" s="36">
        <v>0</v>
      </c>
      <c r="K957" s="36">
        <v>0</v>
      </c>
      <c r="L957" s="36">
        <f t="shared" si="924"/>
        <v>0</v>
      </c>
      <c r="M957" s="36"/>
      <c r="N957" s="36"/>
      <c r="O957" s="36"/>
      <c r="P957" s="36">
        <f t="shared" si="925"/>
        <v>0</v>
      </c>
      <c r="Q957" s="36">
        <f>IF(I957=0,"-",P957/I957*100)</f>
        <v>0</v>
      </c>
      <c r="R957" s="96"/>
      <c r="S957" s="96"/>
      <c r="T957" s="96"/>
      <c r="U957" s="96"/>
      <c r="V957" s="96"/>
      <c r="W957" s="96"/>
      <c r="X957" s="96"/>
      <c r="Y957" s="96"/>
    </row>
    <row r="958" spans="1:25" ht="15" customHeight="1" x14ac:dyDescent="0.25">
      <c r="A958" s="63" t="s">
        <v>555</v>
      </c>
      <c r="B958" s="63" t="s">
        <v>3</v>
      </c>
      <c r="C958" s="63" t="s">
        <v>13</v>
      </c>
      <c r="D958" s="63" t="s">
        <v>557</v>
      </c>
      <c r="E958" s="63" t="s">
        <v>321</v>
      </c>
      <c r="F958" s="64" t="s">
        <v>1</v>
      </c>
      <c r="G958" s="53" t="s">
        <v>1</v>
      </c>
      <c r="H958" s="65" t="s">
        <v>322</v>
      </c>
      <c r="I958" s="31">
        <f t="shared" ref="I958:K958" si="960">SUM(I959:I960)</f>
        <v>839291</v>
      </c>
      <c r="J958" s="31">
        <f t="shared" si="960"/>
        <v>700000</v>
      </c>
      <c r="K958" s="31">
        <f t="shared" si="960"/>
        <v>200000</v>
      </c>
      <c r="L958" s="31">
        <f t="shared" si="924"/>
        <v>400000</v>
      </c>
      <c r="M958" s="31">
        <f t="shared" ref="M958" si="961">SUM(M959:M960)</f>
        <v>150000</v>
      </c>
      <c r="N958" s="31">
        <f t="shared" ref="N958:O958" si="962">SUM(N959:N960)</f>
        <v>150000</v>
      </c>
      <c r="O958" s="31">
        <f t="shared" si="962"/>
        <v>100000</v>
      </c>
      <c r="P958" s="31">
        <f t="shared" si="925"/>
        <v>600000</v>
      </c>
      <c r="Q958" s="31">
        <f t="shared" si="926"/>
        <v>85.714285714285708</v>
      </c>
      <c r="R958" s="94"/>
      <c r="S958" s="94"/>
      <c r="T958" s="94"/>
      <c r="U958" s="94"/>
      <c r="V958" s="94"/>
      <c r="W958" s="94"/>
      <c r="X958" s="94"/>
      <c r="Y958" s="94"/>
    </row>
    <row r="959" spans="1:25" s="15" customFormat="1" ht="23.25" customHeight="1" x14ac:dyDescent="0.25">
      <c r="A959" s="79" t="s">
        <v>555</v>
      </c>
      <c r="B959" s="79" t="s">
        <v>3</v>
      </c>
      <c r="C959" s="79" t="s">
        <v>13</v>
      </c>
      <c r="D959" s="79" t="s">
        <v>557</v>
      </c>
      <c r="E959" s="80" t="s">
        <v>323</v>
      </c>
      <c r="F959" s="79" t="s">
        <v>625</v>
      </c>
      <c r="G959" s="81" t="s">
        <v>576</v>
      </c>
      <c r="H959" s="81" t="s">
        <v>3709</v>
      </c>
      <c r="I959" s="36">
        <v>339291</v>
      </c>
      <c r="J959" s="36">
        <v>200000</v>
      </c>
      <c r="K959" s="36">
        <v>200000</v>
      </c>
      <c r="L959" s="36">
        <f t="shared" si="924"/>
        <v>0</v>
      </c>
      <c r="M959" s="36"/>
      <c r="N959" s="36"/>
      <c r="O959" s="36"/>
      <c r="P959" s="36">
        <f t="shared" si="925"/>
        <v>200000</v>
      </c>
      <c r="Q959" s="36">
        <f>IF(I959=0,"-",P959/I959*100)</f>
        <v>58.946450097409006</v>
      </c>
      <c r="R959" s="96"/>
      <c r="S959" s="96"/>
      <c r="T959" s="96"/>
      <c r="U959" s="96"/>
      <c r="V959" s="96"/>
      <c r="W959" s="96"/>
      <c r="X959" s="96"/>
      <c r="Y959" s="96"/>
    </row>
    <row r="960" spans="1:25" s="17" customFormat="1" ht="17.25" customHeight="1" x14ac:dyDescent="0.25">
      <c r="A960" s="44" t="s">
        <v>555</v>
      </c>
      <c r="B960" s="44" t="s">
        <v>3</v>
      </c>
      <c r="C960" s="44" t="s">
        <v>13</v>
      </c>
      <c r="D960" s="44" t="s">
        <v>557</v>
      </c>
      <c r="E960" s="45" t="s">
        <v>323</v>
      </c>
      <c r="F960" s="44" t="s">
        <v>3990</v>
      </c>
      <c r="G960" s="46" t="s">
        <v>576</v>
      </c>
      <c r="H960" s="46" t="s">
        <v>3843</v>
      </c>
      <c r="I960" s="35">
        <v>500000</v>
      </c>
      <c r="J960" s="35">
        <v>500000</v>
      </c>
      <c r="K960" s="35">
        <v>0</v>
      </c>
      <c r="L960" s="35">
        <f t="shared" si="924"/>
        <v>400000</v>
      </c>
      <c r="M960" s="35">
        <v>150000</v>
      </c>
      <c r="N960" s="35">
        <v>150000</v>
      </c>
      <c r="O960" s="35">
        <v>100000</v>
      </c>
      <c r="P960" s="35">
        <f t="shared" si="925"/>
        <v>400000</v>
      </c>
      <c r="Q960" s="35">
        <f t="shared" si="926"/>
        <v>80</v>
      </c>
      <c r="R960" s="95"/>
      <c r="S960" s="95"/>
      <c r="T960" s="95"/>
      <c r="U960" s="95"/>
      <c r="V960" s="95"/>
      <c r="W960" s="95"/>
      <c r="X960" s="95"/>
      <c r="Y960" s="95"/>
    </row>
    <row r="961" spans="1:25" ht="15" customHeight="1" x14ac:dyDescent="0.25">
      <c r="A961" s="53" t="s">
        <v>1</v>
      </c>
      <c r="B961" s="53" t="s">
        <v>1</v>
      </c>
      <c r="C961" s="53" t="s">
        <v>1</v>
      </c>
      <c r="D961" s="53" t="s">
        <v>1</v>
      </c>
      <c r="E961" s="53" t="s">
        <v>1</v>
      </c>
      <c r="F961" s="53" t="s">
        <v>1</v>
      </c>
      <c r="G961" s="53" t="s">
        <v>1</v>
      </c>
      <c r="H961" s="66" t="s">
        <v>626</v>
      </c>
      <c r="I961" s="30">
        <f t="shared" ref="I961:K961" si="963">SUM(I878,I908,I927,I943)</f>
        <v>82182234</v>
      </c>
      <c r="J961" s="30">
        <f t="shared" si="963"/>
        <v>47953342</v>
      </c>
      <c r="K961" s="30">
        <f t="shared" si="963"/>
        <v>29076545</v>
      </c>
      <c r="L961" s="30">
        <f t="shared" si="924"/>
        <v>6901191</v>
      </c>
      <c r="M961" s="30">
        <f t="shared" ref="M961" si="964">SUM(M878,M908,M927,M943)</f>
        <v>2120247</v>
      </c>
      <c r="N961" s="30">
        <f t="shared" ref="N961:O961" si="965">SUM(N878,N908,N927,N943)</f>
        <v>1887922</v>
      </c>
      <c r="O961" s="30">
        <f t="shared" si="965"/>
        <v>2893022</v>
      </c>
      <c r="P961" s="30">
        <f t="shared" si="925"/>
        <v>35977736</v>
      </c>
      <c r="Q961" s="30">
        <f t="shared" si="926"/>
        <v>75.026545595091164</v>
      </c>
      <c r="R961" s="93"/>
      <c r="S961" s="93"/>
      <c r="T961" s="93"/>
      <c r="U961" s="93"/>
      <c r="V961" s="93"/>
      <c r="W961" s="93"/>
      <c r="X961" s="93"/>
      <c r="Y961" s="93"/>
    </row>
    <row r="962" spans="1:25" ht="15" customHeight="1" thickBot="1" x14ac:dyDescent="0.3">
      <c r="A962" s="53" t="s">
        <v>1</v>
      </c>
      <c r="B962" s="53" t="s">
        <v>1</v>
      </c>
      <c r="C962" s="53" t="s">
        <v>1</v>
      </c>
      <c r="D962" s="53" t="s">
        <v>1</v>
      </c>
      <c r="E962" s="53" t="s">
        <v>1</v>
      </c>
      <c r="F962" s="53" t="s">
        <v>1</v>
      </c>
      <c r="G962" s="53" t="s">
        <v>1</v>
      </c>
      <c r="H962" s="65" t="s">
        <v>76</v>
      </c>
      <c r="I962" s="31"/>
      <c r="J962" s="31"/>
      <c r="K962" s="31">
        <v>0</v>
      </c>
      <c r="L962" s="31"/>
      <c r="M962" s="31"/>
      <c r="N962" s="31"/>
      <c r="O962" s="31"/>
      <c r="P962" s="31"/>
      <c r="Q962" s="31"/>
      <c r="R962" s="94"/>
      <c r="S962" s="94"/>
      <c r="T962" s="94"/>
      <c r="U962" s="94"/>
      <c r="V962" s="94"/>
      <c r="W962" s="94"/>
      <c r="X962" s="94"/>
      <c r="Y962" s="94"/>
    </row>
    <row r="963" spans="1:25" ht="47.25" customHeight="1" thickBot="1" x14ac:dyDescent="0.3">
      <c r="A963" s="110" t="s">
        <v>1</v>
      </c>
      <c r="B963" s="110" t="s">
        <v>1</v>
      </c>
      <c r="C963" s="110" t="s">
        <v>1</v>
      </c>
      <c r="D963" s="110" t="s">
        <v>1</v>
      </c>
      <c r="E963" s="110" t="s">
        <v>1</v>
      </c>
      <c r="F963" s="110" t="s">
        <v>1</v>
      </c>
      <c r="G963" s="110" t="s">
        <v>1</v>
      </c>
      <c r="H963" s="28" t="s">
        <v>77</v>
      </c>
      <c r="I963" s="109" t="s">
        <v>3984</v>
      </c>
      <c r="J963" s="109" t="s">
        <v>11</v>
      </c>
      <c r="K963" s="109" t="s">
        <v>3989</v>
      </c>
      <c r="L963" s="109" t="s">
        <v>3985</v>
      </c>
      <c r="M963" s="109" t="s">
        <v>4027</v>
      </c>
      <c r="N963" s="109" t="s">
        <v>3988</v>
      </c>
      <c r="O963" s="109" t="s">
        <v>3986</v>
      </c>
      <c r="P963" s="109" t="s">
        <v>3987</v>
      </c>
      <c r="Q963" s="109" t="s">
        <v>3695</v>
      </c>
      <c r="R963" s="91"/>
      <c r="S963" s="91"/>
      <c r="T963" s="91"/>
      <c r="U963" s="91"/>
      <c r="V963" s="91"/>
      <c r="W963" s="91"/>
      <c r="X963" s="91"/>
      <c r="Y963" s="91"/>
    </row>
    <row r="964" spans="1:25" ht="15" customHeight="1" x14ac:dyDescent="0.25">
      <c r="A964" s="111"/>
      <c r="B964" s="111"/>
      <c r="C964" s="111"/>
      <c r="D964" s="111"/>
      <c r="E964" s="111"/>
      <c r="F964" s="111"/>
      <c r="G964" s="111"/>
      <c r="H964" s="67" t="s">
        <v>1</v>
      </c>
      <c r="I964" s="29">
        <v>1</v>
      </c>
      <c r="J964" s="29">
        <v>2</v>
      </c>
      <c r="K964" s="29">
        <v>3</v>
      </c>
      <c r="L964" s="29" t="s">
        <v>3478</v>
      </c>
      <c r="M964" s="29">
        <v>5</v>
      </c>
      <c r="N964" s="29">
        <v>6</v>
      </c>
      <c r="O964" s="29">
        <v>7</v>
      </c>
      <c r="P964" s="29" t="s">
        <v>3696</v>
      </c>
      <c r="Q964" s="29">
        <v>9</v>
      </c>
      <c r="R964" s="92"/>
      <c r="S964" s="92"/>
      <c r="T964" s="92"/>
      <c r="U964" s="92"/>
      <c r="V964" s="92"/>
      <c r="W964" s="92"/>
      <c r="X964" s="92"/>
      <c r="Y964" s="92"/>
    </row>
    <row r="965" spans="1:25" ht="15" customHeight="1" x14ac:dyDescent="0.25">
      <c r="A965" s="111"/>
      <c r="B965" s="111"/>
      <c r="C965" s="111"/>
      <c r="D965" s="111"/>
      <c r="E965" s="111"/>
      <c r="F965" s="111"/>
      <c r="G965" s="111"/>
      <c r="H965" s="68" t="s">
        <v>627</v>
      </c>
      <c r="I965" s="32">
        <f t="shared" ref="I965:K965" si="966">SUM(I911,I912,I931,I932,I933,I934,I936,I937,I938,I939,I940,I941,I942,I949,I951,I952,I953,I954,I955,I956,I959,I947,I957,I913,I929,I960,I919)</f>
        <v>50787108</v>
      </c>
      <c r="J965" s="32">
        <f t="shared" si="966"/>
        <v>17102561</v>
      </c>
      <c r="K965" s="32">
        <f t="shared" si="966"/>
        <v>13108100</v>
      </c>
      <c r="L965" s="32">
        <f t="shared" si="924"/>
        <v>2550100</v>
      </c>
      <c r="M965" s="32">
        <f t="shared" ref="M965" si="967">SUM(M911,M912,M931,M932,M933,M934,M936,M937,M938,M939,M940,M941,M942,M949,M951,M952,M953,M954,M955,M956,M959,M947,M957,M913,M929,M960,M919)</f>
        <v>950000</v>
      </c>
      <c r="N965" s="32">
        <f t="shared" ref="N965:O965" si="968">SUM(N911,N912,N931,N932,N933,N934,N936,N937,N938,N939,N940,N941,N942,N949,N951,N952,N953,N954,N955,N956,N959,N947,N957,N913,N929,N960,N919)</f>
        <v>550000</v>
      </c>
      <c r="O965" s="32">
        <f t="shared" si="968"/>
        <v>1050100</v>
      </c>
      <c r="P965" s="32">
        <f t="shared" si="925"/>
        <v>15658200</v>
      </c>
      <c r="Q965" s="32">
        <f t="shared" si="926"/>
        <v>91.554709262548457</v>
      </c>
      <c r="R965" s="90"/>
      <c r="S965" s="90"/>
      <c r="T965" s="90"/>
      <c r="U965" s="90"/>
      <c r="V965" s="90"/>
      <c r="W965" s="90"/>
      <c r="X965" s="90"/>
      <c r="Y965" s="90"/>
    </row>
    <row r="966" spans="1:25" ht="15" customHeight="1" x14ac:dyDescent="0.25">
      <c r="A966" s="111"/>
      <c r="B966" s="111"/>
      <c r="C966" s="111"/>
      <c r="D966" s="111"/>
      <c r="E966" s="111"/>
      <c r="F966" s="111"/>
      <c r="G966" s="111"/>
      <c r="H966" s="68" t="s">
        <v>628</v>
      </c>
      <c r="I966" s="32">
        <f t="shared" ref="I966:K966" si="969">SUM(I880,I882,I883,I884,I885,I886,I888,I890,I892,I893,I894,I895,I896,I897,I899,I900,I901,I903,I904,I905,I906,I907,I918,I926,I946,I948)</f>
        <v>3925126</v>
      </c>
      <c r="J966" s="32">
        <f t="shared" si="969"/>
        <v>3380781</v>
      </c>
      <c r="K966" s="32">
        <f t="shared" si="969"/>
        <v>1789945</v>
      </c>
      <c r="L966" s="32">
        <f t="shared" si="924"/>
        <v>351091</v>
      </c>
      <c r="M966" s="32">
        <f t="shared" ref="M966" si="970">SUM(M880,M882,M883,M884,M885,M886,M888,M890,M892,M893,M894,M895,M896,M897,M899,M900,M901,M903,M904,M905,M906,M907,M918,M926,M946,M948)</f>
        <v>170247</v>
      </c>
      <c r="N966" s="32">
        <f t="shared" ref="N966:O966" si="971">SUM(N880,N882,N883,N884,N885,N886,N888,N890,N892,N893,N894,N895,N896,N897,N899,N900,N901,N903,N904,N905,N906,N907,N918,N926,N946,N948)</f>
        <v>87922</v>
      </c>
      <c r="O966" s="32">
        <f t="shared" si="971"/>
        <v>92922</v>
      </c>
      <c r="P966" s="32">
        <f t="shared" si="925"/>
        <v>2141036</v>
      </c>
      <c r="Q966" s="32">
        <f t="shared" si="926"/>
        <v>63.32962708912526</v>
      </c>
      <c r="R966" s="90"/>
      <c r="S966" s="90"/>
      <c r="T966" s="90"/>
      <c r="U966" s="90"/>
      <c r="V966" s="90"/>
      <c r="W966" s="90"/>
      <c r="X966" s="90"/>
      <c r="Y966" s="90"/>
    </row>
    <row r="967" spans="1:25" ht="15" customHeight="1" x14ac:dyDescent="0.25">
      <c r="A967" s="111"/>
      <c r="B967" s="111"/>
      <c r="C967" s="111"/>
      <c r="D967" s="111"/>
      <c r="E967" s="111"/>
      <c r="F967" s="111"/>
      <c r="G967" s="111"/>
      <c r="H967" s="68" t="s">
        <v>127</v>
      </c>
      <c r="I967" s="32">
        <f t="shared" ref="I967:K967" si="972">SUM(I921,I922,I923,I924,I925)</f>
        <v>27470000</v>
      </c>
      <c r="J967" s="32">
        <f t="shared" si="972"/>
        <v>27470000</v>
      </c>
      <c r="K967" s="32">
        <f t="shared" si="972"/>
        <v>14178500</v>
      </c>
      <c r="L967" s="32">
        <f t="shared" si="924"/>
        <v>4000000</v>
      </c>
      <c r="M967" s="32">
        <f t="shared" ref="M967" si="973">SUM(M921,M922,M923,M924,M925)</f>
        <v>1000000</v>
      </c>
      <c r="N967" s="32">
        <f t="shared" ref="N967:O967" si="974">SUM(N921,N922,N923,N924,N925)</f>
        <v>1250000</v>
      </c>
      <c r="O967" s="32">
        <f t="shared" si="974"/>
        <v>1750000</v>
      </c>
      <c r="P967" s="32">
        <f t="shared" si="925"/>
        <v>18178500</v>
      </c>
      <c r="Q967" s="32">
        <f t="shared" si="926"/>
        <v>66.175828176192212</v>
      </c>
      <c r="R967" s="90"/>
      <c r="S967" s="90"/>
      <c r="T967" s="90"/>
      <c r="U967" s="90"/>
      <c r="V967" s="90"/>
      <c r="W967" s="90"/>
      <c r="X967" s="90"/>
      <c r="Y967" s="90"/>
    </row>
    <row r="968" spans="1:25" ht="15" customHeight="1" x14ac:dyDescent="0.25">
      <c r="A968" s="112"/>
      <c r="B968" s="112"/>
      <c r="C968" s="112"/>
      <c r="D968" s="112"/>
      <c r="E968" s="112"/>
      <c r="F968" s="112"/>
      <c r="G968" s="112"/>
      <c r="H968" s="69" t="s">
        <v>79</v>
      </c>
      <c r="I968" s="32">
        <f t="shared" ref="I968:K968" si="975">SUM(I965:I967)</f>
        <v>82182234</v>
      </c>
      <c r="J968" s="32">
        <f t="shared" si="975"/>
        <v>47953342</v>
      </c>
      <c r="K968" s="32">
        <f t="shared" si="975"/>
        <v>29076545</v>
      </c>
      <c r="L968" s="32">
        <f t="shared" si="924"/>
        <v>6901191</v>
      </c>
      <c r="M968" s="32">
        <f t="shared" ref="M968" si="976">SUM(M965:M967)</f>
        <v>2120247</v>
      </c>
      <c r="N968" s="32">
        <f t="shared" ref="N968:O968" si="977">SUM(N965:N967)</f>
        <v>1887922</v>
      </c>
      <c r="O968" s="32">
        <f t="shared" si="977"/>
        <v>2893022</v>
      </c>
      <c r="P968" s="32">
        <f t="shared" si="925"/>
        <v>35977736</v>
      </c>
      <c r="Q968" s="32">
        <f t="shared" si="926"/>
        <v>75.026545595091164</v>
      </c>
      <c r="R968" s="90"/>
      <c r="S968" s="90"/>
      <c r="T968" s="90"/>
      <c r="U968" s="90"/>
      <c r="V968" s="90"/>
      <c r="W968" s="90"/>
      <c r="X968" s="90"/>
      <c r="Y968" s="90"/>
    </row>
    <row r="969" spans="1:25" ht="15" customHeight="1" x14ac:dyDescent="0.25">
      <c r="A969" s="53" t="s">
        <v>1</v>
      </c>
      <c r="B969" s="53" t="s">
        <v>1</v>
      </c>
      <c r="C969" s="53" t="s">
        <v>1</v>
      </c>
      <c r="D969" s="53" t="s">
        <v>1</v>
      </c>
      <c r="E969" s="53" t="s">
        <v>1</v>
      </c>
      <c r="F969" s="53" t="s">
        <v>1</v>
      </c>
      <c r="G969" s="53" t="s">
        <v>1</v>
      </c>
      <c r="H969" s="21" t="s">
        <v>1</v>
      </c>
      <c r="I969" s="33"/>
      <c r="J969" s="33"/>
      <c r="K969" s="33">
        <v>0</v>
      </c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</row>
    <row r="970" spans="1:25" ht="15" customHeight="1" x14ac:dyDescent="0.25">
      <c r="A970" s="53" t="s">
        <v>1</v>
      </c>
      <c r="B970" s="53" t="s">
        <v>1</v>
      </c>
      <c r="C970" s="53" t="s">
        <v>1</v>
      </c>
      <c r="D970" s="53" t="s">
        <v>1</v>
      </c>
      <c r="E970" s="53" t="s">
        <v>1</v>
      </c>
      <c r="F970" s="53" t="s">
        <v>1</v>
      </c>
      <c r="G970" s="53" t="s">
        <v>1</v>
      </c>
      <c r="H970" s="66" t="s">
        <v>629</v>
      </c>
      <c r="I970" s="30">
        <f t="shared" ref="I970:K970" si="978">SUM(I961)</f>
        <v>82182234</v>
      </c>
      <c r="J970" s="30">
        <f t="shared" si="978"/>
        <v>47953342</v>
      </c>
      <c r="K970" s="30">
        <f t="shared" si="978"/>
        <v>29076545</v>
      </c>
      <c r="L970" s="30">
        <f t="shared" si="924"/>
        <v>6901191</v>
      </c>
      <c r="M970" s="30">
        <f t="shared" ref="M970" si="979">SUM(M961)</f>
        <v>2120247</v>
      </c>
      <c r="N970" s="30">
        <f t="shared" ref="N970:O970" si="980">SUM(N961)</f>
        <v>1887922</v>
      </c>
      <c r="O970" s="30">
        <f t="shared" si="980"/>
        <v>2893022</v>
      </c>
      <c r="P970" s="30">
        <f t="shared" si="925"/>
        <v>35977736</v>
      </c>
      <c r="Q970" s="30">
        <f t="shared" si="926"/>
        <v>75.026545595091164</v>
      </c>
      <c r="R970" s="93"/>
      <c r="S970" s="93"/>
      <c r="T970" s="93"/>
      <c r="U970" s="93"/>
      <c r="V970" s="93"/>
      <c r="W970" s="93"/>
      <c r="X970" s="93"/>
      <c r="Y970" s="93"/>
    </row>
    <row r="971" spans="1:25" ht="15" customHeight="1" x14ac:dyDescent="0.25">
      <c r="A971" s="53" t="s">
        <v>1</v>
      </c>
      <c r="B971" s="53" t="s">
        <v>1</v>
      </c>
      <c r="C971" s="53" t="s">
        <v>1</v>
      </c>
      <c r="D971" s="53" t="s">
        <v>1</v>
      </c>
      <c r="E971" s="53" t="s">
        <v>1</v>
      </c>
      <c r="F971" s="53" t="s">
        <v>1</v>
      </c>
      <c r="G971" s="53" t="s">
        <v>1</v>
      </c>
      <c r="H971" s="65" t="s">
        <v>76</v>
      </c>
      <c r="I971" s="31"/>
      <c r="J971" s="31"/>
      <c r="K971" s="31">
        <v>0</v>
      </c>
      <c r="L971" s="31"/>
      <c r="M971" s="31"/>
      <c r="N971" s="31"/>
      <c r="O971" s="31"/>
      <c r="P971" s="31"/>
      <c r="Q971" s="31"/>
      <c r="R971" s="94"/>
      <c r="S971" s="94"/>
      <c r="T971" s="94"/>
      <c r="U971" s="94"/>
      <c r="V971" s="94"/>
      <c r="W971" s="94"/>
      <c r="X971" s="94"/>
      <c r="Y971" s="94"/>
    </row>
    <row r="972" spans="1:25" ht="15" customHeight="1" x14ac:dyDescent="0.25">
      <c r="A972" s="53" t="s">
        <v>1</v>
      </c>
      <c r="B972" s="53" t="s">
        <v>1</v>
      </c>
      <c r="C972" s="53" t="s">
        <v>1</v>
      </c>
      <c r="D972" s="53" t="s">
        <v>1</v>
      </c>
      <c r="E972" s="53" t="s">
        <v>1</v>
      </c>
      <c r="F972" s="53" t="s">
        <v>1</v>
      </c>
      <c r="G972" s="53" t="s">
        <v>1</v>
      </c>
      <c r="H972" s="70" t="s">
        <v>1</v>
      </c>
      <c r="I972" s="34"/>
      <c r="J972" s="34"/>
      <c r="K972" s="34">
        <v>0</v>
      </c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</row>
    <row r="973" spans="1:25" ht="15" customHeight="1" thickBot="1" x14ac:dyDescent="0.3">
      <c r="A973" s="63" t="s">
        <v>555</v>
      </c>
      <c r="B973" s="63" t="s">
        <v>81</v>
      </c>
      <c r="C973" s="64" t="s">
        <v>1</v>
      </c>
      <c r="D973" s="64" t="s">
        <v>1</v>
      </c>
      <c r="E973" s="65" t="s">
        <v>1</v>
      </c>
      <c r="F973" s="65" t="s">
        <v>1</v>
      </c>
      <c r="G973" s="65" t="s">
        <v>1</v>
      </c>
      <c r="H973" s="65" t="s">
        <v>1</v>
      </c>
      <c r="I973" s="26"/>
      <c r="J973" s="26"/>
      <c r="K973" s="26">
        <v>0</v>
      </c>
      <c r="L973" s="26"/>
      <c r="M973" s="26"/>
      <c r="N973" s="26"/>
      <c r="O973" s="26"/>
      <c r="P973" s="26"/>
      <c r="Q973" s="26"/>
      <c r="R973" s="90"/>
      <c r="S973" s="90"/>
      <c r="T973" s="90"/>
      <c r="U973" s="90"/>
      <c r="V973" s="90"/>
      <c r="W973" s="90"/>
      <c r="X973" s="90"/>
      <c r="Y973" s="90"/>
    </row>
    <row r="974" spans="1:25" ht="45.75" customHeight="1" thickBot="1" x14ac:dyDescent="0.3">
      <c r="A974" s="28" t="s">
        <v>4</v>
      </c>
      <c r="B974" s="28" t="s">
        <v>5</v>
      </c>
      <c r="C974" s="28" t="s">
        <v>6</v>
      </c>
      <c r="D974" s="57" t="s">
        <v>1</v>
      </c>
      <c r="E974" s="28" t="s">
        <v>7</v>
      </c>
      <c r="F974" s="28" t="s">
        <v>8</v>
      </c>
      <c r="G974" s="28" t="s">
        <v>9</v>
      </c>
      <c r="H974" s="28" t="s">
        <v>10</v>
      </c>
      <c r="I974" s="109" t="s">
        <v>3984</v>
      </c>
      <c r="J974" s="109" t="s">
        <v>11</v>
      </c>
      <c r="K974" s="109" t="s">
        <v>3989</v>
      </c>
      <c r="L974" s="109" t="s">
        <v>3985</v>
      </c>
      <c r="M974" s="109" t="s">
        <v>4027</v>
      </c>
      <c r="N974" s="109" t="s">
        <v>3988</v>
      </c>
      <c r="O974" s="109" t="s">
        <v>3986</v>
      </c>
      <c r="P974" s="109" t="s">
        <v>3987</v>
      </c>
      <c r="Q974" s="109" t="s">
        <v>3695</v>
      </c>
      <c r="R974" s="91"/>
      <c r="S974" s="91"/>
      <c r="T974" s="91"/>
      <c r="U974" s="91"/>
      <c r="V974" s="91"/>
      <c r="W974" s="91"/>
      <c r="X974" s="91"/>
      <c r="Y974" s="91"/>
    </row>
    <row r="975" spans="1:25" ht="15" customHeight="1" x14ac:dyDescent="0.25">
      <c r="A975" s="58" t="s">
        <v>1</v>
      </c>
      <c r="B975" s="58" t="s">
        <v>1</v>
      </c>
      <c r="C975" s="58" t="s">
        <v>1</v>
      </c>
      <c r="D975" s="59" t="s">
        <v>1</v>
      </c>
      <c r="E975" s="59" t="s">
        <v>1</v>
      </c>
      <c r="F975" s="60" t="s">
        <v>1</v>
      </c>
      <c r="G975" s="61" t="s">
        <v>1</v>
      </c>
      <c r="H975" s="62" t="s">
        <v>1</v>
      </c>
      <c r="I975" s="29">
        <v>1</v>
      </c>
      <c r="J975" s="29">
        <v>2</v>
      </c>
      <c r="K975" s="29">
        <v>3</v>
      </c>
      <c r="L975" s="29" t="s">
        <v>3478</v>
      </c>
      <c r="M975" s="29">
        <v>5</v>
      </c>
      <c r="N975" s="29">
        <v>6</v>
      </c>
      <c r="O975" s="29">
        <v>7</v>
      </c>
      <c r="P975" s="29" t="s">
        <v>3696</v>
      </c>
      <c r="Q975" s="29">
        <v>9</v>
      </c>
      <c r="R975" s="92"/>
      <c r="S975" s="92"/>
      <c r="T975" s="92"/>
      <c r="U975" s="92"/>
      <c r="V975" s="92"/>
      <c r="W975" s="92"/>
      <c r="X975" s="92"/>
      <c r="Y975" s="92"/>
    </row>
    <row r="976" spans="1:25" ht="15" customHeight="1" x14ac:dyDescent="0.25">
      <c r="A976" s="63" t="s">
        <v>555</v>
      </c>
      <c r="B976" s="63" t="s">
        <v>81</v>
      </c>
      <c r="C976" s="64" t="s">
        <v>13</v>
      </c>
      <c r="D976" s="64" t="s">
        <v>630</v>
      </c>
      <c r="E976" s="65" t="s">
        <v>1</v>
      </c>
      <c r="F976" s="65" t="s">
        <v>1</v>
      </c>
      <c r="G976" s="65" t="s">
        <v>1</v>
      </c>
      <c r="H976" s="65" t="s">
        <v>631</v>
      </c>
      <c r="I976" s="26">
        <v>0</v>
      </c>
      <c r="J976" s="26" t="s">
        <v>1</v>
      </c>
      <c r="K976" s="26">
        <v>0</v>
      </c>
      <c r="L976" s="26"/>
      <c r="M976" s="26"/>
      <c r="N976" s="26"/>
      <c r="O976" s="26"/>
      <c r="P976" s="26"/>
      <c r="Q976" s="26"/>
      <c r="R976" s="90"/>
      <c r="S976" s="90"/>
      <c r="T976" s="90"/>
      <c r="U976" s="90"/>
      <c r="V976" s="90"/>
      <c r="W976" s="90"/>
      <c r="X976" s="90"/>
      <c r="Y976" s="90"/>
    </row>
    <row r="977" spans="1:25" ht="22.5" customHeight="1" x14ac:dyDescent="0.25">
      <c r="A977" s="63" t="s">
        <v>1</v>
      </c>
      <c r="B977" s="63" t="s">
        <v>1</v>
      </c>
      <c r="C977" s="63" t="s">
        <v>1</v>
      </c>
      <c r="D977" s="65" t="s">
        <v>1</v>
      </c>
      <c r="E977" s="65" t="s">
        <v>1</v>
      </c>
      <c r="F977" s="65" t="s">
        <v>1</v>
      </c>
      <c r="G977" s="65" t="s">
        <v>1</v>
      </c>
      <c r="H977" s="66" t="s">
        <v>15</v>
      </c>
      <c r="I977" s="30">
        <f t="shared" ref="I977:K977" si="981">SUM(I978,I986,I988)</f>
        <v>4415131</v>
      </c>
      <c r="J977" s="30">
        <f t="shared" si="981"/>
        <v>0</v>
      </c>
      <c r="K977" s="30">
        <f t="shared" si="981"/>
        <v>3035014</v>
      </c>
      <c r="L977" s="30">
        <f t="shared" ref="L977:L1039" si="982">SUM(M977:O977)</f>
        <v>1189900</v>
      </c>
      <c r="M977" s="30">
        <f t="shared" ref="M977" si="983">SUM(M978,M986,M988)</f>
        <v>748300</v>
      </c>
      <c r="N977" s="30">
        <f t="shared" ref="N977:O977" si="984">SUM(N978,N986,N988)</f>
        <v>280800</v>
      </c>
      <c r="O977" s="30">
        <f t="shared" si="984"/>
        <v>160800</v>
      </c>
      <c r="P977" s="30">
        <f t="shared" ref="P977:P1039" si="985">K977+L977</f>
        <v>4224914</v>
      </c>
      <c r="Q977" s="30" t="str">
        <f t="shared" ref="Q977:Q1039" si="986">IF(J977=0,"-",P977/J977*100)</f>
        <v>-</v>
      </c>
      <c r="R977" s="93"/>
      <c r="S977" s="93"/>
      <c r="T977" s="93"/>
      <c r="U977" s="93"/>
      <c r="V977" s="93"/>
      <c r="W977" s="93"/>
      <c r="X977" s="93"/>
      <c r="Y977" s="93"/>
    </row>
    <row r="978" spans="1:25" s="15" customFormat="1" ht="15" customHeight="1" x14ac:dyDescent="0.25">
      <c r="A978" s="82" t="s">
        <v>555</v>
      </c>
      <c r="B978" s="82" t="s">
        <v>81</v>
      </c>
      <c r="C978" s="82" t="s">
        <v>13</v>
      </c>
      <c r="D978" s="82" t="s">
        <v>630</v>
      </c>
      <c r="E978" s="83" t="s">
        <v>16</v>
      </c>
      <c r="F978" s="83" t="s">
        <v>1</v>
      </c>
      <c r="G978" s="83" t="s">
        <v>1</v>
      </c>
      <c r="H978" s="83" t="s">
        <v>17</v>
      </c>
      <c r="I978" s="38">
        <f t="shared" ref="I978:K978" si="987">SUM(I979:I980)</f>
        <v>502531</v>
      </c>
      <c r="J978" s="38">
        <f t="shared" si="987"/>
        <v>0</v>
      </c>
      <c r="K978" s="38">
        <f t="shared" si="987"/>
        <v>263914</v>
      </c>
      <c r="L978" s="38">
        <f t="shared" si="982"/>
        <v>111400</v>
      </c>
      <c r="M978" s="38">
        <f t="shared" ref="M978" si="988">SUM(M979:M980)</f>
        <v>39800</v>
      </c>
      <c r="N978" s="38">
        <f t="shared" ref="N978:O978" si="989">SUM(N979:N980)</f>
        <v>35800</v>
      </c>
      <c r="O978" s="38">
        <f t="shared" si="989"/>
        <v>35800</v>
      </c>
      <c r="P978" s="38">
        <f t="shared" si="985"/>
        <v>375314</v>
      </c>
      <c r="Q978" s="38">
        <f>IF(I978=0,"-",P978/I978*100)</f>
        <v>74.684745816675985</v>
      </c>
      <c r="R978" s="98"/>
      <c r="S978" s="98"/>
      <c r="T978" s="98"/>
      <c r="U978" s="98"/>
      <c r="V978" s="98"/>
      <c r="W978" s="98"/>
      <c r="X978" s="98"/>
      <c r="Y978" s="98"/>
    </row>
    <row r="979" spans="1:25" s="15" customFormat="1" ht="15" customHeight="1" x14ac:dyDescent="0.25">
      <c r="A979" s="79" t="s">
        <v>555</v>
      </c>
      <c r="B979" s="79" t="s">
        <v>81</v>
      </c>
      <c r="C979" s="79" t="s">
        <v>13</v>
      </c>
      <c r="D979" s="79" t="s">
        <v>630</v>
      </c>
      <c r="E979" s="80" t="s">
        <v>19</v>
      </c>
      <c r="F979" s="79"/>
      <c r="G979" s="81" t="s">
        <v>576</v>
      </c>
      <c r="H979" s="81" t="s">
        <v>18</v>
      </c>
      <c r="I979" s="36">
        <v>409531</v>
      </c>
      <c r="J979" s="36">
        <v>0</v>
      </c>
      <c r="K979" s="36">
        <v>205000</v>
      </c>
      <c r="L979" s="36">
        <f t="shared" si="982"/>
        <v>90000</v>
      </c>
      <c r="M979" s="36">
        <v>30000</v>
      </c>
      <c r="N979" s="36">
        <v>30000</v>
      </c>
      <c r="O979" s="36">
        <v>30000</v>
      </c>
      <c r="P979" s="36">
        <f t="shared" si="985"/>
        <v>295000</v>
      </c>
      <c r="Q979" s="36">
        <f>IF(I979=0,"-",P979/I979*100)</f>
        <v>72.033618944597606</v>
      </c>
      <c r="R979" s="96"/>
      <c r="S979" s="96"/>
      <c r="T979" s="96"/>
      <c r="U979" s="96"/>
      <c r="V979" s="96"/>
      <c r="W979" s="96"/>
      <c r="X979" s="96"/>
      <c r="Y979" s="96"/>
    </row>
    <row r="980" spans="1:25" s="15" customFormat="1" ht="15" customHeight="1" x14ac:dyDescent="0.25">
      <c r="A980" s="82" t="s">
        <v>555</v>
      </c>
      <c r="B980" s="82" t="s">
        <v>81</v>
      </c>
      <c r="C980" s="82" t="s">
        <v>13</v>
      </c>
      <c r="D980" s="82" t="s">
        <v>630</v>
      </c>
      <c r="E980" s="82" t="s">
        <v>21</v>
      </c>
      <c r="F980" s="79" t="s">
        <v>1</v>
      </c>
      <c r="G980" s="81" t="s">
        <v>1</v>
      </c>
      <c r="H980" s="83" t="s">
        <v>22</v>
      </c>
      <c r="I980" s="38">
        <f t="shared" ref="I980:K980" si="990">SUM(I981:I985)</f>
        <v>93000</v>
      </c>
      <c r="J980" s="38">
        <f t="shared" si="990"/>
        <v>0</v>
      </c>
      <c r="K980" s="38">
        <f t="shared" si="990"/>
        <v>58914</v>
      </c>
      <c r="L980" s="38">
        <f t="shared" si="982"/>
        <v>21400</v>
      </c>
      <c r="M980" s="38">
        <f t="shared" ref="M980" si="991">SUM(M981:M985)</f>
        <v>9800</v>
      </c>
      <c r="N980" s="38">
        <f t="shared" ref="N980:O980" si="992">SUM(N981:N985)</f>
        <v>5800</v>
      </c>
      <c r="O980" s="38">
        <f t="shared" si="992"/>
        <v>5800</v>
      </c>
      <c r="P980" s="38">
        <f t="shared" si="985"/>
        <v>80314</v>
      </c>
      <c r="Q980" s="38">
        <f t="shared" ref="Q980:Q1006" si="993">IF(I980=0,"-",P980/I980*100)</f>
        <v>86.359139784946237</v>
      </c>
      <c r="R980" s="98"/>
      <c r="S980" s="98"/>
      <c r="T980" s="98"/>
      <c r="U980" s="98"/>
      <c r="V980" s="98"/>
      <c r="W980" s="98"/>
      <c r="X980" s="98"/>
      <c r="Y980" s="98"/>
    </row>
    <row r="981" spans="1:25" s="15" customFormat="1" ht="15" customHeight="1" x14ac:dyDescent="0.25">
      <c r="A981" s="79" t="s">
        <v>555</v>
      </c>
      <c r="B981" s="79" t="s">
        <v>81</v>
      </c>
      <c r="C981" s="79" t="s">
        <v>13</v>
      </c>
      <c r="D981" s="79" t="s">
        <v>630</v>
      </c>
      <c r="E981" s="80" t="s">
        <v>23</v>
      </c>
      <c r="F981" s="79" t="s">
        <v>632</v>
      </c>
      <c r="G981" s="81" t="s">
        <v>576</v>
      </c>
      <c r="H981" s="81" t="s">
        <v>85</v>
      </c>
      <c r="I981" s="36">
        <v>17000</v>
      </c>
      <c r="J981" s="36">
        <v>0</v>
      </c>
      <c r="K981" s="36">
        <v>8502</v>
      </c>
      <c r="L981" s="36">
        <f t="shared" si="982"/>
        <v>2400</v>
      </c>
      <c r="M981" s="36">
        <v>800</v>
      </c>
      <c r="N981" s="36">
        <v>800</v>
      </c>
      <c r="O981" s="36">
        <v>800</v>
      </c>
      <c r="P981" s="36">
        <f t="shared" si="985"/>
        <v>10902</v>
      </c>
      <c r="Q981" s="36">
        <f t="shared" si="993"/>
        <v>64.129411764705878</v>
      </c>
      <c r="R981" s="96"/>
      <c r="S981" s="96"/>
      <c r="T981" s="96"/>
      <c r="U981" s="96"/>
      <c r="V981" s="96"/>
      <c r="W981" s="96"/>
      <c r="X981" s="96"/>
      <c r="Y981" s="96"/>
    </row>
    <row r="982" spans="1:25" s="15" customFormat="1" ht="15" customHeight="1" x14ac:dyDescent="0.25">
      <c r="A982" s="79" t="s">
        <v>555</v>
      </c>
      <c r="B982" s="79" t="s">
        <v>81</v>
      </c>
      <c r="C982" s="79" t="s">
        <v>13</v>
      </c>
      <c r="D982" s="79" t="s">
        <v>630</v>
      </c>
      <c r="E982" s="80" t="s">
        <v>23</v>
      </c>
      <c r="F982" s="79" t="s">
        <v>633</v>
      </c>
      <c r="G982" s="81" t="s">
        <v>576</v>
      </c>
      <c r="H982" s="81" t="s">
        <v>25</v>
      </c>
      <c r="I982" s="36">
        <v>50000</v>
      </c>
      <c r="J982" s="36">
        <v>0</v>
      </c>
      <c r="K982" s="36">
        <v>32000</v>
      </c>
      <c r="L982" s="36">
        <f t="shared" si="982"/>
        <v>16000</v>
      </c>
      <c r="M982" s="36">
        <v>6000</v>
      </c>
      <c r="N982" s="36">
        <v>5000</v>
      </c>
      <c r="O982" s="36">
        <v>5000</v>
      </c>
      <c r="P982" s="36">
        <f t="shared" si="985"/>
        <v>48000</v>
      </c>
      <c r="Q982" s="36">
        <f t="shared" si="993"/>
        <v>96</v>
      </c>
      <c r="R982" s="96"/>
      <c r="S982" s="96"/>
      <c r="T982" s="96"/>
      <c r="U982" s="96"/>
      <c r="V982" s="96"/>
      <c r="W982" s="96"/>
      <c r="X982" s="96"/>
      <c r="Y982" s="96"/>
    </row>
    <row r="983" spans="1:25" s="15" customFormat="1" ht="15" customHeight="1" x14ac:dyDescent="0.25">
      <c r="A983" s="79" t="s">
        <v>555</v>
      </c>
      <c r="B983" s="79" t="s">
        <v>81</v>
      </c>
      <c r="C983" s="79" t="s">
        <v>13</v>
      </c>
      <c r="D983" s="79" t="s">
        <v>630</v>
      </c>
      <c r="E983" s="80" t="s">
        <v>23</v>
      </c>
      <c r="F983" s="79" t="s">
        <v>634</v>
      </c>
      <c r="G983" s="81" t="s">
        <v>576</v>
      </c>
      <c r="H983" s="81" t="s">
        <v>27</v>
      </c>
      <c r="I983" s="36">
        <v>11000</v>
      </c>
      <c r="J983" s="36">
        <v>0</v>
      </c>
      <c r="K983" s="36">
        <v>6412</v>
      </c>
      <c r="L983" s="36">
        <f t="shared" si="982"/>
        <v>0</v>
      </c>
      <c r="M983" s="36"/>
      <c r="N983" s="36"/>
      <c r="O983" s="36"/>
      <c r="P983" s="36">
        <f t="shared" si="985"/>
        <v>6412</v>
      </c>
      <c r="Q983" s="36">
        <f t="shared" si="993"/>
        <v>58.290909090909096</v>
      </c>
      <c r="R983" s="96"/>
      <c r="S983" s="96"/>
      <c r="T983" s="96"/>
      <c r="U983" s="96"/>
      <c r="V983" s="96"/>
      <c r="W983" s="96"/>
      <c r="X983" s="96"/>
      <c r="Y983" s="96"/>
    </row>
    <row r="984" spans="1:25" s="15" customFormat="1" ht="15" customHeight="1" x14ac:dyDescent="0.25">
      <c r="A984" s="79" t="s">
        <v>555</v>
      </c>
      <c r="B984" s="79" t="s">
        <v>81</v>
      </c>
      <c r="C984" s="79" t="s">
        <v>13</v>
      </c>
      <c r="D984" s="79" t="s">
        <v>630</v>
      </c>
      <c r="E984" s="80" t="s">
        <v>23</v>
      </c>
      <c r="F984" s="79" t="s">
        <v>635</v>
      </c>
      <c r="G984" s="81" t="s">
        <v>576</v>
      </c>
      <c r="H984" s="81" t="s">
        <v>89</v>
      </c>
      <c r="I984" s="36">
        <v>0</v>
      </c>
      <c r="J984" s="36">
        <v>0</v>
      </c>
      <c r="K984" s="36">
        <v>0</v>
      </c>
      <c r="L984" s="36">
        <f t="shared" si="982"/>
        <v>0</v>
      </c>
      <c r="M984" s="36"/>
      <c r="N984" s="36"/>
      <c r="O984" s="36"/>
      <c r="P984" s="36">
        <f t="shared" si="985"/>
        <v>0</v>
      </c>
      <c r="Q984" s="36" t="str">
        <f t="shared" si="993"/>
        <v>-</v>
      </c>
      <c r="R984" s="96"/>
      <c r="S984" s="96"/>
      <c r="T984" s="96"/>
      <c r="U984" s="96"/>
      <c r="V984" s="96"/>
      <c r="W984" s="96"/>
      <c r="X984" s="96"/>
      <c r="Y984" s="96"/>
    </row>
    <row r="985" spans="1:25" s="15" customFormat="1" ht="15" customHeight="1" x14ac:dyDescent="0.25">
      <c r="A985" s="79" t="s">
        <v>555</v>
      </c>
      <c r="B985" s="79" t="s">
        <v>81</v>
      </c>
      <c r="C985" s="79" t="s">
        <v>13</v>
      </c>
      <c r="D985" s="79" t="s">
        <v>630</v>
      </c>
      <c r="E985" s="80" t="s">
        <v>23</v>
      </c>
      <c r="F985" s="79" t="s">
        <v>636</v>
      </c>
      <c r="G985" s="81" t="s">
        <v>576</v>
      </c>
      <c r="H985" s="81" t="s">
        <v>29</v>
      </c>
      <c r="I985" s="36">
        <v>15000</v>
      </c>
      <c r="J985" s="36">
        <v>0</v>
      </c>
      <c r="K985" s="36">
        <v>12000</v>
      </c>
      <c r="L985" s="36">
        <f t="shared" si="982"/>
        <v>3000</v>
      </c>
      <c r="M985" s="36">
        <v>3000</v>
      </c>
      <c r="N985" s="36"/>
      <c r="O985" s="36"/>
      <c r="P985" s="36">
        <f t="shared" si="985"/>
        <v>15000</v>
      </c>
      <c r="Q985" s="36">
        <f t="shared" si="993"/>
        <v>100</v>
      </c>
      <c r="R985" s="96"/>
      <c r="S985" s="96"/>
      <c r="T985" s="96"/>
      <c r="U985" s="96"/>
      <c r="V985" s="96"/>
      <c r="W985" s="96"/>
      <c r="X985" s="96"/>
      <c r="Y985" s="96"/>
    </row>
    <row r="986" spans="1:25" s="15" customFormat="1" ht="15" customHeight="1" x14ac:dyDescent="0.25">
      <c r="A986" s="82" t="s">
        <v>555</v>
      </c>
      <c r="B986" s="82" t="s">
        <v>81</v>
      </c>
      <c r="C986" s="82" t="s">
        <v>13</v>
      </c>
      <c r="D986" s="82" t="s">
        <v>630</v>
      </c>
      <c r="E986" s="83" t="s">
        <v>30</v>
      </c>
      <c r="F986" s="83" t="s">
        <v>1</v>
      </c>
      <c r="G986" s="83" t="s">
        <v>1</v>
      </c>
      <c r="H986" s="83" t="s">
        <v>31</v>
      </c>
      <c r="I986" s="38">
        <f t="shared" ref="I986:K986" si="994">SUM(I987)</f>
        <v>43000</v>
      </c>
      <c r="J986" s="38">
        <f t="shared" si="994"/>
        <v>0</v>
      </c>
      <c r="K986" s="38">
        <f t="shared" si="994"/>
        <v>25000</v>
      </c>
      <c r="L986" s="38">
        <f t="shared" si="982"/>
        <v>9000</v>
      </c>
      <c r="M986" s="38">
        <f t="shared" ref="M986" si="995">SUM(M987)</f>
        <v>3000</v>
      </c>
      <c r="N986" s="38">
        <f t="shared" ref="N986:O986" si="996">SUM(N987)</f>
        <v>3000</v>
      </c>
      <c r="O986" s="38">
        <f t="shared" si="996"/>
        <v>3000</v>
      </c>
      <c r="P986" s="38">
        <f t="shared" si="985"/>
        <v>34000</v>
      </c>
      <c r="Q986" s="38">
        <f t="shared" si="993"/>
        <v>79.069767441860463</v>
      </c>
      <c r="R986" s="98"/>
      <c r="S986" s="98"/>
      <c r="T986" s="98"/>
      <c r="U986" s="98"/>
      <c r="V986" s="98"/>
      <c r="W986" s="98"/>
      <c r="X986" s="98"/>
      <c r="Y986" s="98"/>
    </row>
    <row r="987" spans="1:25" s="15" customFormat="1" ht="15" customHeight="1" x14ac:dyDescent="0.25">
      <c r="A987" s="79" t="s">
        <v>555</v>
      </c>
      <c r="B987" s="79" t="s">
        <v>81</v>
      </c>
      <c r="C987" s="79" t="s">
        <v>13</v>
      </c>
      <c r="D987" s="79" t="s">
        <v>630</v>
      </c>
      <c r="E987" s="80" t="s">
        <v>33</v>
      </c>
      <c r="F987" s="79"/>
      <c r="G987" s="81" t="s">
        <v>576</v>
      </c>
      <c r="H987" s="81" t="s">
        <v>32</v>
      </c>
      <c r="I987" s="36">
        <v>43000</v>
      </c>
      <c r="J987" s="36">
        <v>0</v>
      </c>
      <c r="K987" s="36">
        <v>25000</v>
      </c>
      <c r="L987" s="36">
        <f t="shared" si="982"/>
        <v>9000</v>
      </c>
      <c r="M987" s="36">
        <v>3000</v>
      </c>
      <c r="N987" s="36">
        <v>3000</v>
      </c>
      <c r="O987" s="36">
        <v>3000</v>
      </c>
      <c r="P987" s="36">
        <f t="shared" si="985"/>
        <v>34000</v>
      </c>
      <c r="Q987" s="36">
        <f t="shared" si="993"/>
        <v>79.069767441860463</v>
      </c>
      <c r="R987" s="96"/>
      <c r="S987" s="96"/>
      <c r="T987" s="96"/>
      <c r="U987" s="96"/>
      <c r="V987" s="96"/>
      <c r="W987" s="96"/>
      <c r="X987" s="96"/>
      <c r="Y987" s="96"/>
    </row>
    <row r="988" spans="1:25" s="15" customFormat="1" ht="15" customHeight="1" x14ac:dyDescent="0.25">
      <c r="A988" s="82" t="s">
        <v>555</v>
      </c>
      <c r="B988" s="82" t="s">
        <v>81</v>
      </c>
      <c r="C988" s="82" t="s">
        <v>13</v>
      </c>
      <c r="D988" s="82" t="s">
        <v>630</v>
      </c>
      <c r="E988" s="83" t="s">
        <v>34</v>
      </c>
      <c r="F988" s="83" t="s">
        <v>1</v>
      </c>
      <c r="G988" s="83" t="s">
        <v>1</v>
      </c>
      <c r="H988" s="83" t="s">
        <v>35</v>
      </c>
      <c r="I988" s="38">
        <f t="shared" ref="I988:K988" si="997">SUM(I989:I994,I999:I1000)</f>
        <v>3869600</v>
      </c>
      <c r="J988" s="38">
        <f t="shared" si="997"/>
        <v>0</v>
      </c>
      <c r="K988" s="38">
        <f t="shared" si="997"/>
        <v>2746100</v>
      </c>
      <c r="L988" s="38">
        <f t="shared" si="982"/>
        <v>1069500</v>
      </c>
      <c r="M988" s="38">
        <f t="shared" ref="M988" si="998">SUM(M989:M994,M999:M1000)</f>
        <v>705500</v>
      </c>
      <c r="N988" s="38">
        <f t="shared" ref="N988:O988" si="999">SUM(N989:N994,N999:N1000)</f>
        <v>242000</v>
      </c>
      <c r="O988" s="38">
        <f t="shared" si="999"/>
        <v>122000</v>
      </c>
      <c r="P988" s="38">
        <f t="shared" si="985"/>
        <v>3815600</v>
      </c>
      <c r="Q988" s="38">
        <f t="shared" si="993"/>
        <v>98.604506925780441</v>
      </c>
      <c r="R988" s="98"/>
      <c r="S988" s="98"/>
      <c r="T988" s="98"/>
      <c r="U988" s="98"/>
      <c r="V988" s="98"/>
      <c r="W988" s="98"/>
      <c r="X988" s="98"/>
      <c r="Y988" s="98"/>
    </row>
    <row r="989" spans="1:25" s="15" customFormat="1" ht="15" customHeight="1" x14ac:dyDescent="0.25">
      <c r="A989" s="79" t="s">
        <v>555</v>
      </c>
      <c r="B989" s="79" t="s">
        <v>81</v>
      </c>
      <c r="C989" s="79" t="s">
        <v>13</v>
      </c>
      <c r="D989" s="79" t="s">
        <v>630</v>
      </c>
      <c r="E989" s="80" t="s">
        <v>38</v>
      </c>
      <c r="F989" s="79"/>
      <c r="G989" s="81" t="s">
        <v>576</v>
      </c>
      <c r="H989" s="81" t="s">
        <v>3714</v>
      </c>
      <c r="I989" s="36">
        <v>30000</v>
      </c>
      <c r="J989" s="36">
        <v>0</v>
      </c>
      <c r="K989" s="36">
        <v>20000</v>
      </c>
      <c r="L989" s="36">
        <f t="shared" si="982"/>
        <v>0</v>
      </c>
      <c r="M989" s="36"/>
      <c r="N989" s="36"/>
      <c r="O989" s="36"/>
      <c r="P989" s="36">
        <f t="shared" si="985"/>
        <v>20000</v>
      </c>
      <c r="Q989" s="36">
        <f t="shared" si="993"/>
        <v>66.666666666666657</v>
      </c>
      <c r="R989" s="96"/>
      <c r="S989" s="96"/>
      <c r="T989" s="96"/>
      <c r="U989" s="96"/>
      <c r="V989" s="96"/>
      <c r="W989" s="96"/>
      <c r="X989" s="96"/>
      <c r="Y989" s="96"/>
    </row>
    <row r="990" spans="1:25" s="15" customFormat="1" ht="15" customHeight="1" x14ac:dyDescent="0.25">
      <c r="A990" s="79" t="s">
        <v>555</v>
      </c>
      <c r="B990" s="79" t="s">
        <v>81</v>
      </c>
      <c r="C990" s="79" t="s">
        <v>13</v>
      </c>
      <c r="D990" s="79" t="s">
        <v>630</v>
      </c>
      <c r="E990" s="80" t="s">
        <v>298</v>
      </c>
      <c r="F990" s="79"/>
      <c r="G990" s="81" t="s">
        <v>576</v>
      </c>
      <c r="H990" s="81" t="s">
        <v>3715</v>
      </c>
      <c r="I990" s="36">
        <v>15000</v>
      </c>
      <c r="J990" s="36">
        <v>0</v>
      </c>
      <c r="K990" s="36">
        <v>8500</v>
      </c>
      <c r="L990" s="36">
        <f t="shared" si="982"/>
        <v>1500</v>
      </c>
      <c r="M990" s="36">
        <v>1500</v>
      </c>
      <c r="N990" s="36"/>
      <c r="O990" s="36"/>
      <c r="P990" s="36">
        <f t="shared" si="985"/>
        <v>10000</v>
      </c>
      <c r="Q990" s="36">
        <f t="shared" si="993"/>
        <v>66.666666666666657</v>
      </c>
      <c r="R990" s="96"/>
      <c r="S990" s="96"/>
      <c r="T990" s="96"/>
      <c r="U990" s="96"/>
      <c r="V990" s="96"/>
      <c r="W990" s="96"/>
      <c r="X990" s="96"/>
      <c r="Y990" s="96"/>
    </row>
    <row r="991" spans="1:25" s="15" customFormat="1" ht="15" customHeight="1" x14ac:dyDescent="0.25">
      <c r="A991" s="79" t="s">
        <v>555</v>
      </c>
      <c r="B991" s="79" t="s">
        <v>81</v>
      </c>
      <c r="C991" s="79" t="s">
        <v>13</v>
      </c>
      <c r="D991" s="79" t="s">
        <v>630</v>
      </c>
      <c r="E991" s="80" t="s">
        <v>301</v>
      </c>
      <c r="F991" s="79"/>
      <c r="G991" s="81" t="s">
        <v>576</v>
      </c>
      <c r="H991" s="81" t="s">
        <v>3716</v>
      </c>
      <c r="I991" s="36">
        <v>20000</v>
      </c>
      <c r="J991" s="36">
        <v>0</v>
      </c>
      <c r="K991" s="36">
        <v>12000</v>
      </c>
      <c r="L991" s="36">
        <f t="shared" si="982"/>
        <v>3000</v>
      </c>
      <c r="M991" s="36">
        <v>1000</v>
      </c>
      <c r="N991" s="36">
        <v>1000</v>
      </c>
      <c r="O991" s="36">
        <v>1000</v>
      </c>
      <c r="P991" s="36">
        <f t="shared" si="985"/>
        <v>15000</v>
      </c>
      <c r="Q991" s="36">
        <f t="shared" si="993"/>
        <v>75</v>
      </c>
      <c r="R991" s="96"/>
      <c r="S991" s="96"/>
      <c r="T991" s="96"/>
      <c r="U991" s="96"/>
      <c r="V991" s="96"/>
      <c r="W991" s="96"/>
      <c r="X991" s="96"/>
      <c r="Y991" s="96"/>
    </row>
    <row r="992" spans="1:25" s="15" customFormat="1" ht="15" customHeight="1" x14ac:dyDescent="0.25">
      <c r="A992" s="79" t="s">
        <v>555</v>
      </c>
      <c r="B992" s="79" t="s">
        <v>81</v>
      </c>
      <c r="C992" s="79" t="s">
        <v>13</v>
      </c>
      <c r="D992" s="79" t="s">
        <v>630</v>
      </c>
      <c r="E992" s="80" t="s">
        <v>218</v>
      </c>
      <c r="F992" s="79"/>
      <c r="G992" s="81" t="s">
        <v>576</v>
      </c>
      <c r="H992" s="81" t="s">
        <v>217</v>
      </c>
      <c r="I992" s="36">
        <v>15000</v>
      </c>
      <c r="J992" s="36">
        <v>0</v>
      </c>
      <c r="K992" s="36">
        <v>9000</v>
      </c>
      <c r="L992" s="36">
        <f t="shared" si="982"/>
        <v>2000</v>
      </c>
      <c r="M992" s="36">
        <v>2000</v>
      </c>
      <c r="N992" s="36"/>
      <c r="O992" s="36"/>
      <c r="P992" s="36">
        <f t="shared" si="985"/>
        <v>11000</v>
      </c>
      <c r="Q992" s="36">
        <f t="shared" si="993"/>
        <v>73.333333333333329</v>
      </c>
      <c r="R992" s="96"/>
      <c r="S992" s="96"/>
      <c r="T992" s="96"/>
      <c r="U992" s="96"/>
      <c r="V992" s="96"/>
      <c r="W992" s="96"/>
      <c r="X992" s="96"/>
      <c r="Y992" s="96"/>
    </row>
    <row r="993" spans="1:25" s="15" customFormat="1" ht="15" customHeight="1" x14ac:dyDescent="0.25">
      <c r="A993" s="79" t="s">
        <v>555</v>
      </c>
      <c r="B993" s="79" t="s">
        <v>81</v>
      </c>
      <c r="C993" s="79" t="s">
        <v>13</v>
      </c>
      <c r="D993" s="79" t="s">
        <v>630</v>
      </c>
      <c r="E993" s="80" t="s">
        <v>303</v>
      </c>
      <c r="F993" s="79"/>
      <c r="G993" s="81" t="s">
        <v>576</v>
      </c>
      <c r="H993" s="81" t="s">
        <v>302</v>
      </c>
      <c r="I993" s="36">
        <v>3000</v>
      </c>
      <c r="J993" s="36">
        <v>0</v>
      </c>
      <c r="K993" s="36">
        <v>1500</v>
      </c>
      <c r="L993" s="36">
        <f t="shared" si="982"/>
        <v>0</v>
      </c>
      <c r="M993" s="36"/>
      <c r="N993" s="36"/>
      <c r="O993" s="36"/>
      <c r="P993" s="36">
        <f t="shared" si="985"/>
        <v>1500</v>
      </c>
      <c r="Q993" s="36">
        <f t="shared" si="993"/>
        <v>50</v>
      </c>
      <c r="R993" s="96"/>
      <c r="S993" s="96"/>
      <c r="T993" s="96"/>
      <c r="U993" s="96"/>
      <c r="V993" s="96"/>
      <c r="W993" s="96"/>
      <c r="X993" s="96"/>
      <c r="Y993" s="96"/>
    </row>
    <row r="994" spans="1:25" s="15" customFormat="1" ht="15" customHeight="1" x14ac:dyDescent="0.25">
      <c r="A994" s="82" t="s">
        <v>555</v>
      </c>
      <c r="B994" s="82" t="s">
        <v>81</v>
      </c>
      <c r="C994" s="82" t="s">
        <v>13</v>
      </c>
      <c r="D994" s="82" t="s">
        <v>630</v>
      </c>
      <c r="E994" s="82" t="s">
        <v>306</v>
      </c>
      <c r="F994" s="79" t="s">
        <v>1</v>
      </c>
      <c r="G994" s="81" t="s">
        <v>1</v>
      </c>
      <c r="H994" s="83" t="s">
        <v>307</v>
      </c>
      <c r="I994" s="38">
        <f t="shared" ref="I994:K994" si="1000">SUM(I995:I998)</f>
        <v>3285000</v>
      </c>
      <c r="J994" s="38">
        <f t="shared" si="1000"/>
        <v>0</v>
      </c>
      <c r="K994" s="38">
        <f t="shared" si="1000"/>
        <v>2346000</v>
      </c>
      <c r="L994" s="38">
        <f t="shared" si="982"/>
        <v>924000</v>
      </c>
      <c r="M994" s="38">
        <f t="shared" ref="M994" si="1001">SUM(M995:M998)</f>
        <v>608000</v>
      </c>
      <c r="N994" s="38">
        <f t="shared" ref="N994:O994" si="1002">SUM(N995:N998)</f>
        <v>208000</v>
      </c>
      <c r="O994" s="38">
        <f t="shared" si="1002"/>
        <v>108000</v>
      </c>
      <c r="P994" s="38">
        <f t="shared" si="985"/>
        <v>3270000</v>
      </c>
      <c r="Q994" s="38">
        <f t="shared" si="993"/>
        <v>99.543378995433784</v>
      </c>
      <c r="R994" s="98"/>
      <c r="S994" s="98"/>
      <c r="T994" s="98"/>
      <c r="U994" s="98"/>
      <c r="V994" s="98"/>
      <c r="W994" s="98"/>
      <c r="X994" s="98"/>
      <c r="Y994" s="98"/>
    </row>
    <row r="995" spans="1:25" s="15" customFormat="1" ht="15" customHeight="1" x14ac:dyDescent="0.25">
      <c r="A995" s="79" t="s">
        <v>555</v>
      </c>
      <c r="B995" s="79" t="s">
        <v>81</v>
      </c>
      <c r="C995" s="79" t="s">
        <v>13</v>
      </c>
      <c r="D995" s="79" t="s">
        <v>630</v>
      </c>
      <c r="E995" s="80" t="s">
        <v>308</v>
      </c>
      <c r="F995" s="79" t="s">
        <v>637</v>
      </c>
      <c r="G995" s="81" t="s">
        <v>576</v>
      </c>
      <c r="H995" s="81" t="s">
        <v>638</v>
      </c>
      <c r="I995" s="36">
        <v>1700000</v>
      </c>
      <c r="J995" s="36">
        <v>0</v>
      </c>
      <c r="K995" s="36">
        <v>1100000</v>
      </c>
      <c r="L995" s="36">
        <f t="shared" si="982"/>
        <v>600000</v>
      </c>
      <c r="M995" s="36">
        <v>300000</v>
      </c>
      <c r="N995" s="36">
        <v>200000</v>
      </c>
      <c r="O995" s="36">
        <v>100000</v>
      </c>
      <c r="P995" s="36">
        <f t="shared" si="985"/>
        <v>1700000</v>
      </c>
      <c r="Q995" s="36">
        <f t="shared" si="993"/>
        <v>100</v>
      </c>
      <c r="R995" s="96"/>
      <c r="S995" s="96"/>
      <c r="T995" s="96"/>
      <c r="U995" s="96"/>
      <c r="V995" s="96"/>
      <c r="W995" s="96"/>
      <c r="X995" s="96"/>
      <c r="Y995" s="96"/>
    </row>
    <row r="996" spans="1:25" s="15" customFormat="1" ht="15" customHeight="1" x14ac:dyDescent="0.25">
      <c r="A996" s="79" t="s">
        <v>555</v>
      </c>
      <c r="B996" s="79" t="s">
        <v>81</v>
      </c>
      <c r="C996" s="79" t="s">
        <v>13</v>
      </c>
      <c r="D996" s="79" t="s">
        <v>630</v>
      </c>
      <c r="E996" s="80" t="s">
        <v>308</v>
      </c>
      <c r="F996" s="79" t="s">
        <v>639</v>
      </c>
      <c r="G996" s="81" t="s">
        <v>576</v>
      </c>
      <c r="H996" s="81" t="s">
        <v>640</v>
      </c>
      <c r="I996" s="36">
        <v>1500000</v>
      </c>
      <c r="J996" s="36">
        <v>0</v>
      </c>
      <c r="K996" s="36">
        <v>1200000</v>
      </c>
      <c r="L996" s="36">
        <f t="shared" si="982"/>
        <v>300000</v>
      </c>
      <c r="M996" s="36">
        <v>300000</v>
      </c>
      <c r="N996" s="36"/>
      <c r="O996" s="36"/>
      <c r="P996" s="36">
        <f t="shared" si="985"/>
        <v>1500000</v>
      </c>
      <c r="Q996" s="36">
        <f t="shared" si="993"/>
        <v>100</v>
      </c>
      <c r="R996" s="96"/>
      <c r="S996" s="96"/>
      <c r="T996" s="96"/>
      <c r="U996" s="96"/>
      <c r="V996" s="96"/>
      <c r="W996" s="96"/>
      <c r="X996" s="96"/>
      <c r="Y996" s="96"/>
    </row>
    <row r="997" spans="1:25" s="15" customFormat="1" ht="15" customHeight="1" x14ac:dyDescent="0.25">
      <c r="A997" s="79" t="s">
        <v>555</v>
      </c>
      <c r="B997" s="79" t="s">
        <v>81</v>
      </c>
      <c r="C997" s="79" t="s">
        <v>13</v>
      </c>
      <c r="D997" s="79" t="s">
        <v>630</v>
      </c>
      <c r="E997" s="80" t="s">
        <v>308</v>
      </c>
      <c r="F997" s="79" t="s">
        <v>641</v>
      </c>
      <c r="G997" s="81" t="s">
        <v>576</v>
      </c>
      <c r="H997" s="81" t="s">
        <v>642</v>
      </c>
      <c r="I997" s="36">
        <v>50000</v>
      </c>
      <c r="J997" s="36">
        <v>0</v>
      </c>
      <c r="K997" s="36">
        <v>28000</v>
      </c>
      <c r="L997" s="36">
        <f t="shared" si="982"/>
        <v>15000</v>
      </c>
      <c r="M997" s="36">
        <v>5000</v>
      </c>
      <c r="N997" s="36">
        <v>5000</v>
      </c>
      <c r="O997" s="36">
        <v>5000</v>
      </c>
      <c r="P997" s="36">
        <f t="shared" si="985"/>
        <v>43000</v>
      </c>
      <c r="Q997" s="36">
        <f t="shared" si="993"/>
        <v>86</v>
      </c>
      <c r="R997" s="96"/>
      <c r="S997" s="96"/>
      <c r="T997" s="96"/>
      <c r="U997" s="96"/>
      <c r="V997" s="96"/>
      <c r="W997" s="96"/>
      <c r="X997" s="96"/>
      <c r="Y997" s="96"/>
    </row>
    <row r="998" spans="1:25" s="15" customFormat="1" ht="15" customHeight="1" x14ac:dyDescent="0.25">
      <c r="A998" s="79" t="s">
        <v>555</v>
      </c>
      <c r="B998" s="79" t="s">
        <v>81</v>
      </c>
      <c r="C998" s="79" t="s">
        <v>13</v>
      </c>
      <c r="D998" s="79" t="s">
        <v>630</v>
      </c>
      <c r="E998" s="80" t="s">
        <v>308</v>
      </c>
      <c r="F998" s="79" t="s">
        <v>643</v>
      </c>
      <c r="G998" s="81" t="s">
        <v>576</v>
      </c>
      <c r="H998" s="81" t="s">
        <v>644</v>
      </c>
      <c r="I998" s="36">
        <v>35000</v>
      </c>
      <c r="J998" s="36">
        <v>0</v>
      </c>
      <c r="K998" s="36">
        <v>18000</v>
      </c>
      <c r="L998" s="36">
        <f t="shared" si="982"/>
        <v>9000</v>
      </c>
      <c r="M998" s="36">
        <v>3000</v>
      </c>
      <c r="N998" s="36">
        <v>3000</v>
      </c>
      <c r="O998" s="36">
        <v>3000</v>
      </c>
      <c r="P998" s="36">
        <f t="shared" si="985"/>
        <v>27000</v>
      </c>
      <c r="Q998" s="36">
        <f t="shared" si="993"/>
        <v>77.142857142857153</v>
      </c>
      <c r="R998" s="96"/>
      <c r="S998" s="96"/>
      <c r="T998" s="96"/>
      <c r="U998" s="96"/>
      <c r="V998" s="96"/>
      <c r="W998" s="96"/>
      <c r="X998" s="96"/>
      <c r="Y998" s="96"/>
    </row>
    <row r="999" spans="1:25" s="15" customFormat="1" ht="15" customHeight="1" x14ac:dyDescent="0.25">
      <c r="A999" s="79" t="s">
        <v>555</v>
      </c>
      <c r="B999" s="79" t="s">
        <v>81</v>
      </c>
      <c r="C999" s="79" t="s">
        <v>13</v>
      </c>
      <c r="D999" s="79" t="s">
        <v>630</v>
      </c>
      <c r="E999" s="80" t="s">
        <v>311</v>
      </c>
      <c r="F999" s="79"/>
      <c r="G999" s="81" t="s">
        <v>576</v>
      </c>
      <c r="H999" s="81" t="s">
        <v>310</v>
      </c>
      <c r="I999" s="36">
        <v>500</v>
      </c>
      <c r="J999" s="36">
        <v>0</v>
      </c>
      <c r="K999" s="36">
        <v>500</v>
      </c>
      <c r="L999" s="36">
        <f t="shared" si="982"/>
        <v>0</v>
      </c>
      <c r="M999" s="36"/>
      <c r="N999" s="36"/>
      <c r="O999" s="36"/>
      <c r="P999" s="36">
        <f t="shared" si="985"/>
        <v>500</v>
      </c>
      <c r="Q999" s="36">
        <f t="shared" si="993"/>
        <v>100</v>
      </c>
      <c r="R999" s="96"/>
      <c r="S999" s="96"/>
      <c r="T999" s="96"/>
      <c r="U999" s="96"/>
      <c r="V999" s="96"/>
      <c r="W999" s="96"/>
      <c r="X999" s="96"/>
      <c r="Y999" s="96"/>
    </row>
    <row r="1000" spans="1:25" s="15" customFormat="1" ht="15" customHeight="1" x14ac:dyDescent="0.25">
      <c r="A1000" s="82" t="s">
        <v>555</v>
      </c>
      <c r="B1000" s="82" t="s">
        <v>81</v>
      </c>
      <c r="C1000" s="82" t="s">
        <v>13</v>
      </c>
      <c r="D1000" s="82" t="s">
        <v>630</v>
      </c>
      <c r="E1000" s="82" t="s">
        <v>39</v>
      </c>
      <c r="F1000" s="79" t="s">
        <v>1</v>
      </c>
      <c r="G1000" s="81" t="s">
        <v>1</v>
      </c>
      <c r="H1000" s="83" t="s">
        <v>40</v>
      </c>
      <c r="I1000" s="38">
        <f t="shared" ref="I1000:K1000" si="1003">SUM(I1001:I1006)</f>
        <v>501100</v>
      </c>
      <c r="J1000" s="38">
        <f t="shared" si="1003"/>
        <v>0</v>
      </c>
      <c r="K1000" s="38">
        <f t="shared" si="1003"/>
        <v>348600</v>
      </c>
      <c r="L1000" s="38">
        <f t="shared" si="982"/>
        <v>139000</v>
      </c>
      <c r="M1000" s="38">
        <f t="shared" ref="M1000" si="1004">SUM(M1001:M1006)</f>
        <v>93000</v>
      </c>
      <c r="N1000" s="38">
        <f t="shared" ref="N1000:O1000" si="1005">SUM(N1001:N1006)</f>
        <v>33000</v>
      </c>
      <c r="O1000" s="38">
        <f t="shared" si="1005"/>
        <v>13000</v>
      </c>
      <c r="P1000" s="38">
        <f t="shared" si="985"/>
        <v>487600</v>
      </c>
      <c r="Q1000" s="38">
        <f t="shared" si="993"/>
        <v>97.305926960686492</v>
      </c>
      <c r="R1000" s="98"/>
      <c r="S1000" s="98"/>
      <c r="T1000" s="98"/>
      <c r="U1000" s="98"/>
      <c r="V1000" s="98"/>
      <c r="W1000" s="98"/>
      <c r="X1000" s="98"/>
      <c r="Y1000" s="98"/>
    </row>
    <row r="1001" spans="1:25" s="15" customFormat="1" ht="15" customHeight="1" x14ac:dyDescent="0.25">
      <c r="A1001" s="79" t="s">
        <v>555</v>
      </c>
      <c r="B1001" s="79" t="s">
        <v>81</v>
      </c>
      <c r="C1001" s="79" t="s">
        <v>13</v>
      </c>
      <c r="D1001" s="79" t="s">
        <v>630</v>
      </c>
      <c r="E1001" s="80" t="s">
        <v>41</v>
      </c>
      <c r="F1001" s="79" t="s">
        <v>645</v>
      </c>
      <c r="G1001" s="81" t="s">
        <v>576</v>
      </c>
      <c r="H1001" s="81" t="s">
        <v>49</v>
      </c>
      <c r="I1001" s="36">
        <v>1000</v>
      </c>
      <c r="J1001" s="36">
        <v>0</v>
      </c>
      <c r="K1001" s="36">
        <v>600</v>
      </c>
      <c r="L1001" s="36">
        <f t="shared" si="982"/>
        <v>0</v>
      </c>
      <c r="M1001" s="36"/>
      <c r="N1001" s="36"/>
      <c r="O1001" s="36"/>
      <c r="P1001" s="36">
        <f t="shared" si="985"/>
        <v>600</v>
      </c>
      <c r="Q1001" s="36">
        <f t="shared" si="993"/>
        <v>60</v>
      </c>
      <c r="R1001" s="96"/>
      <c r="S1001" s="96"/>
      <c r="T1001" s="96"/>
      <c r="U1001" s="96"/>
      <c r="V1001" s="96"/>
      <c r="W1001" s="96"/>
      <c r="X1001" s="96"/>
      <c r="Y1001" s="96"/>
    </row>
    <row r="1002" spans="1:25" s="15" customFormat="1" ht="15" customHeight="1" x14ac:dyDescent="0.25">
      <c r="A1002" s="79" t="s">
        <v>555</v>
      </c>
      <c r="B1002" s="79" t="s">
        <v>81</v>
      </c>
      <c r="C1002" s="79" t="s">
        <v>13</v>
      </c>
      <c r="D1002" s="79" t="s">
        <v>630</v>
      </c>
      <c r="E1002" s="80" t="s">
        <v>41</v>
      </c>
      <c r="F1002" s="79" t="s">
        <v>646</v>
      </c>
      <c r="G1002" s="81" t="s">
        <v>576</v>
      </c>
      <c r="H1002" s="81" t="s">
        <v>647</v>
      </c>
      <c r="I1002" s="36">
        <v>10000</v>
      </c>
      <c r="J1002" s="36">
        <v>0</v>
      </c>
      <c r="K1002" s="36">
        <v>0</v>
      </c>
      <c r="L1002" s="36">
        <f t="shared" si="982"/>
        <v>0</v>
      </c>
      <c r="M1002" s="36"/>
      <c r="N1002" s="36"/>
      <c r="O1002" s="36"/>
      <c r="P1002" s="36">
        <f t="shared" si="985"/>
        <v>0</v>
      </c>
      <c r="Q1002" s="36">
        <f t="shared" si="993"/>
        <v>0</v>
      </c>
      <c r="R1002" s="96"/>
      <c r="S1002" s="96"/>
      <c r="T1002" s="96"/>
      <c r="U1002" s="96"/>
      <c r="V1002" s="96"/>
      <c r="W1002" s="96"/>
      <c r="X1002" s="96"/>
      <c r="Y1002" s="96"/>
    </row>
    <row r="1003" spans="1:25" s="15" customFormat="1" ht="15" customHeight="1" x14ac:dyDescent="0.25">
      <c r="A1003" s="79" t="s">
        <v>555</v>
      </c>
      <c r="B1003" s="79" t="s">
        <v>81</v>
      </c>
      <c r="C1003" s="79" t="s">
        <v>13</v>
      </c>
      <c r="D1003" s="79" t="s">
        <v>630</v>
      </c>
      <c r="E1003" s="80" t="s">
        <v>41</v>
      </c>
      <c r="F1003" s="79" t="s">
        <v>648</v>
      </c>
      <c r="G1003" s="81" t="s">
        <v>576</v>
      </c>
      <c r="H1003" s="81" t="s">
        <v>649</v>
      </c>
      <c r="I1003" s="36">
        <v>160000</v>
      </c>
      <c r="J1003" s="36">
        <v>0</v>
      </c>
      <c r="K1003" s="36">
        <v>90000</v>
      </c>
      <c r="L1003" s="36">
        <f t="shared" si="982"/>
        <v>70000</v>
      </c>
      <c r="M1003" s="36">
        <v>30000</v>
      </c>
      <c r="N1003" s="36">
        <v>30000</v>
      </c>
      <c r="O1003" s="36">
        <v>10000</v>
      </c>
      <c r="P1003" s="36">
        <f t="shared" si="985"/>
        <v>160000</v>
      </c>
      <c r="Q1003" s="36">
        <f t="shared" si="993"/>
        <v>100</v>
      </c>
      <c r="R1003" s="96"/>
      <c r="S1003" s="96"/>
      <c r="T1003" s="96"/>
      <c r="U1003" s="96"/>
      <c r="V1003" s="96"/>
      <c r="W1003" s="96"/>
      <c r="X1003" s="96"/>
      <c r="Y1003" s="96"/>
    </row>
    <row r="1004" spans="1:25" s="15" customFormat="1" ht="22.5" customHeight="1" x14ac:dyDescent="0.25">
      <c r="A1004" s="79" t="s">
        <v>555</v>
      </c>
      <c r="B1004" s="79" t="s">
        <v>81</v>
      </c>
      <c r="C1004" s="79" t="s">
        <v>13</v>
      </c>
      <c r="D1004" s="79" t="s">
        <v>630</v>
      </c>
      <c r="E1004" s="80" t="s">
        <v>41</v>
      </c>
      <c r="F1004" s="79" t="s">
        <v>650</v>
      </c>
      <c r="G1004" s="81" t="s">
        <v>576</v>
      </c>
      <c r="H1004" s="81" t="s">
        <v>55</v>
      </c>
      <c r="I1004" s="36">
        <v>100</v>
      </c>
      <c r="J1004" s="36">
        <v>0</v>
      </c>
      <c r="K1004" s="36">
        <v>0</v>
      </c>
      <c r="L1004" s="36">
        <f t="shared" si="982"/>
        <v>0</v>
      </c>
      <c r="M1004" s="36"/>
      <c r="N1004" s="36"/>
      <c r="O1004" s="36"/>
      <c r="P1004" s="36">
        <f t="shared" si="985"/>
        <v>0</v>
      </c>
      <c r="Q1004" s="36">
        <f t="shared" si="993"/>
        <v>0</v>
      </c>
      <c r="R1004" s="96"/>
      <c r="S1004" s="96"/>
      <c r="T1004" s="96"/>
      <c r="U1004" s="96"/>
      <c r="V1004" s="96"/>
      <c r="W1004" s="96"/>
      <c r="X1004" s="96"/>
      <c r="Y1004" s="96"/>
    </row>
    <row r="1005" spans="1:25" s="15" customFormat="1" ht="15" customHeight="1" x14ac:dyDescent="0.25">
      <c r="A1005" s="79" t="s">
        <v>555</v>
      </c>
      <c r="B1005" s="79" t="s">
        <v>81</v>
      </c>
      <c r="C1005" s="79" t="s">
        <v>13</v>
      </c>
      <c r="D1005" s="79" t="s">
        <v>630</v>
      </c>
      <c r="E1005" s="80" t="s">
        <v>41</v>
      </c>
      <c r="F1005" s="79" t="s">
        <v>651</v>
      </c>
      <c r="G1005" s="81" t="s">
        <v>576</v>
      </c>
      <c r="H1005" s="81" t="s">
        <v>652</v>
      </c>
      <c r="I1005" s="36">
        <v>300000</v>
      </c>
      <c r="J1005" s="36">
        <v>0</v>
      </c>
      <c r="K1005" s="36">
        <v>240000</v>
      </c>
      <c r="L1005" s="36">
        <f t="shared" si="982"/>
        <v>60000</v>
      </c>
      <c r="M1005" s="36">
        <v>60000</v>
      </c>
      <c r="N1005" s="36"/>
      <c r="O1005" s="36"/>
      <c r="P1005" s="36">
        <f t="shared" si="985"/>
        <v>300000</v>
      </c>
      <c r="Q1005" s="36">
        <f t="shared" si="993"/>
        <v>100</v>
      </c>
      <c r="R1005" s="96"/>
      <c r="S1005" s="96"/>
      <c r="T1005" s="96"/>
      <c r="U1005" s="96"/>
      <c r="V1005" s="96"/>
      <c r="W1005" s="96"/>
      <c r="X1005" s="96"/>
      <c r="Y1005" s="96"/>
    </row>
    <row r="1006" spans="1:25" s="15" customFormat="1" ht="15" customHeight="1" x14ac:dyDescent="0.25">
      <c r="A1006" s="79" t="s">
        <v>555</v>
      </c>
      <c r="B1006" s="79" t="s">
        <v>81</v>
      </c>
      <c r="C1006" s="79" t="s">
        <v>13</v>
      </c>
      <c r="D1006" s="79" t="s">
        <v>630</v>
      </c>
      <c r="E1006" s="80" t="s">
        <v>41</v>
      </c>
      <c r="F1006" s="79" t="s">
        <v>3540</v>
      </c>
      <c r="G1006" s="81" t="s">
        <v>576</v>
      </c>
      <c r="H1006" s="81" t="s">
        <v>3496</v>
      </c>
      <c r="I1006" s="36">
        <v>30000</v>
      </c>
      <c r="J1006" s="36">
        <v>0</v>
      </c>
      <c r="K1006" s="36">
        <v>18000</v>
      </c>
      <c r="L1006" s="36">
        <f t="shared" si="982"/>
        <v>9000</v>
      </c>
      <c r="M1006" s="36">
        <v>3000</v>
      </c>
      <c r="N1006" s="36">
        <v>3000</v>
      </c>
      <c r="O1006" s="36">
        <v>3000</v>
      </c>
      <c r="P1006" s="36">
        <f t="shared" si="985"/>
        <v>27000</v>
      </c>
      <c r="Q1006" s="36">
        <f t="shared" si="993"/>
        <v>90</v>
      </c>
      <c r="R1006" s="96"/>
      <c r="S1006" s="96"/>
      <c r="T1006" s="96"/>
      <c r="U1006" s="96"/>
      <c r="V1006" s="96"/>
      <c r="W1006" s="96"/>
      <c r="X1006" s="96"/>
      <c r="Y1006" s="96"/>
    </row>
    <row r="1007" spans="1:25" ht="22.5" customHeight="1" x14ac:dyDescent="0.25">
      <c r="A1007" s="63" t="s">
        <v>1</v>
      </c>
      <c r="B1007" s="63" t="s">
        <v>1</v>
      </c>
      <c r="C1007" s="63" t="s">
        <v>1</v>
      </c>
      <c r="D1007" s="65" t="s">
        <v>1</v>
      </c>
      <c r="E1007" s="65" t="s">
        <v>1</v>
      </c>
      <c r="F1007" s="65" t="s">
        <v>1</v>
      </c>
      <c r="G1007" s="65" t="s">
        <v>1</v>
      </c>
      <c r="H1007" s="66" t="s">
        <v>56</v>
      </c>
      <c r="I1007" s="30">
        <f t="shared" ref="I1007:K1007" si="1006">SUM(I1008)</f>
        <v>1100</v>
      </c>
      <c r="J1007" s="30">
        <f t="shared" si="1006"/>
        <v>0</v>
      </c>
      <c r="K1007" s="30">
        <f t="shared" si="1006"/>
        <v>0</v>
      </c>
      <c r="L1007" s="30">
        <f t="shared" si="982"/>
        <v>0</v>
      </c>
      <c r="M1007" s="30">
        <f t="shared" ref="M1007" si="1007">SUM(M1008)</f>
        <v>0</v>
      </c>
      <c r="N1007" s="30">
        <f t="shared" ref="N1007:O1007" si="1008">SUM(N1008)</f>
        <v>0</v>
      </c>
      <c r="O1007" s="30">
        <f t="shared" si="1008"/>
        <v>0</v>
      </c>
      <c r="P1007" s="30">
        <f t="shared" si="985"/>
        <v>0</v>
      </c>
      <c r="Q1007" s="30" t="str">
        <f t="shared" si="986"/>
        <v>-</v>
      </c>
      <c r="R1007" s="93"/>
      <c r="S1007" s="93"/>
      <c r="T1007" s="93"/>
      <c r="U1007" s="93"/>
      <c r="V1007" s="93"/>
      <c r="W1007" s="93"/>
      <c r="X1007" s="93"/>
      <c r="Y1007" s="93"/>
    </row>
    <row r="1008" spans="1:25" s="15" customFormat="1" ht="15" customHeight="1" x14ac:dyDescent="0.25">
      <c r="A1008" s="82" t="s">
        <v>555</v>
      </c>
      <c r="B1008" s="82" t="s">
        <v>81</v>
      </c>
      <c r="C1008" s="82" t="s">
        <v>13</v>
      </c>
      <c r="D1008" s="82" t="s">
        <v>630</v>
      </c>
      <c r="E1008" s="83" t="s">
        <v>57</v>
      </c>
      <c r="F1008" s="83" t="s">
        <v>1</v>
      </c>
      <c r="G1008" s="83" t="s">
        <v>1</v>
      </c>
      <c r="H1008" s="83" t="s">
        <v>58</v>
      </c>
      <c r="I1008" s="38">
        <f t="shared" ref="I1008:K1008" si="1009">SUM(I1009,I1012)</f>
        <v>1100</v>
      </c>
      <c r="J1008" s="38">
        <f t="shared" si="1009"/>
        <v>0</v>
      </c>
      <c r="K1008" s="38">
        <f t="shared" si="1009"/>
        <v>0</v>
      </c>
      <c r="L1008" s="38">
        <f t="shared" si="982"/>
        <v>0</v>
      </c>
      <c r="M1008" s="38">
        <f t="shared" ref="M1008" si="1010">SUM(M1009,M1012)</f>
        <v>0</v>
      </c>
      <c r="N1008" s="38">
        <f t="shared" ref="N1008:O1008" si="1011">SUM(N1009,N1012)</f>
        <v>0</v>
      </c>
      <c r="O1008" s="38">
        <f t="shared" si="1011"/>
        <v>0</v>
      </c>
      <c r="P1008" s="38">
        <f t="shared" si="985"/>
        <v>0</v>
      </c>
      <c r="Q1008" s="38">
        <f t="shared" ref="Q1008:Q1012" si="1012">IF(I1008=0,"-",P1008/I1008*100)</f>
        <v>0</v>
      </c>
      <c r="R1008" s="98"/>
      <c r="S1008" s="98"/>
      <c r="T1008" s="98"/>
      <c r="U1008" s="98"/>
      <c r="V1008" s="98"/>
      <c r="W1008" s="98"/>
      <c r="X1008" s="98"/>
      <c r="Y1008" s="98"/>
    </row>
    <row r="1009" spans="1:27" s="15" customFormat="1" ht="15" customHeight="1" x14ac:dyDescent="0.25">
      <c r="A1009" s="82" t="s">
        <v>555</v>
      </c>
      <c r="B1009" s="82" t="s">
        <v>81</v>
      </c>
      <c r="C1009" s="82" t="s">
        <v>13</v>
      </c>
      <c r="D1009" s="82" t="s">
        <v>630</v>
      </c>
      <c r="E1009" s="82" t="s">
        <v>256</v>
      </c>
      <c r="F1009" s="79" t="s">
        <v>1</v>
      </c>
      <c r="G1009" s="81" t="s">
        <v>1</v>
      </c>
      <c r="H1009" s="83" t="s">
        <v>257</v>
      </c>
      <c r="I1009" s="38">
        <f t="shared" ref="I1009:K1009" si="1013">SUM(I1010:I1011)</f>
        <v>1000</v>
      </c>
      <c r="J1009" s="38">
        <f t="shared" si="1013"/>
        <v>0</v>
      </c>
      <c r="K1009" s="38">
        <f t="shared" si="1013"/>
        <v>0</v>
      </c>
      <c r="L1009" s="38">
        <f t="shared" si="982"/>
        <v>0</v>
      </c>
      <c r="M1009" s="38">
        <f t="shared" ref="M1009" si="1014">SUM(M1010:M1011)</f>
        <v>0</v>
      </c>
      <c r="N1009" s="38">
        <f t="shared" ref="N1009:O1009" si="1015">SUM(N1010:N1011)</f>
        <v>0</v>
      </c>
      <c r="O1009" s="38">
        <f t="shared" si="1015"/>
        <v>0</v>
      </c>
      <c r="P1009" s="38">
        <f t="shared" si="985"/>
        <v>0</v>
      </c>
      <c r="Q1009" s="38">
        <f t="shared" si="1012"/>
        <v>0</v>
      </c>
      <c r="R1009" s="98"/>
      <c r="S1009" s="98"/>
      <c r="T1009" s="98"/>
      <c r="U1009" s="98"/>
      <c r="V1009" s="98"/>
      <c r="W1009" s="98"/>
      <c r="X1009" s="98"/>
      <c r="Y1009" s="98"/>
    </row>
    <row r="1010" spans="1:27" s="15" customFormat="1" ht="15" customHeight="1" x14ac:dyDescent="0.25">
      <c r="A1010" s="79" t="s">
        <v>555</v>
      </c>
      <c r="B1010" s="79" t="s">
        <v>81</v>
      </c>
      <c r="C1010" s="79" t="s">
        <v>13</v>
      </c>
      <c r="D1010" s="79" t="s">
        <v>630</v>
      </c>
      <c r="E1010" s="80" t="s">
        <v>258</v>
      </c>
      <c r="F1010" s="79" t="s">
        <v>653</v>
      </c>
      <c r="G1010" s="81" t="s">
        <v>576</v>
      </c>
      <c r="H1010" s="81" t="s">
        <v>654</v>
      </c>
      <c r="I1010" s="36">
        <v>0</v>
      </c>
      <c r="J1010" s="36">
        <v>0</v>
      </c>
      <c r="K1010" s="36">
        <v>0</v>
      </c>
      <c r="L1010" s="36">
        <f t="shared" si="982"/>
        <v>0</v>
      </c>
      <c r="M1010" s="36"/>
      <c r="N1010" s="36"/>
      <c r="O1010" s="36"/>
      <c r="P1010" s="36">
        <f t="shared" si="985"/>
        <v>0</v>
      </c>
      <c r="Q1010" s="36" t="str">
        <f t="shared" si="1012"/>
        <v>-</v>
      </c>
      <c r="R1010" s="96"/>
      <c r="S1010" s="96"/>
      <c r="T1010" s="96"/>
      <c r="U1010" s="96"/>
      <c r="V1010" s="96"/>
      <c r="W1010" s="96"/>
      <c r="X1010" s="96"/>
      <c r="Y1010" s="96"/>
    </row>
    <row r="1011" spans="1:27" s="15" customFormat="1" ht="15" customHeight="1" x14ac:dyDescent="0.25">
      <c r="A1011" s="79" t="s">
        <v>555</v>
      </c>
      <c r="B1011" s="79" t="s">
        <v>81</v>
      </c>
      <c r="C1011" s="79" t="s">
        <v>13</v>
      </c>
      <c r="D1011" s="79" t="s">
        <v>630</v>
      </c>
      <c r="E1011" s="80" t="s">
        <v>258</v>
      </c>
      <c r="F1011" s="79" t="s">
        <v>655</v>
      </c>
      <c r="G1011" s="81" t="s">
        <v>576</v>
      </c>
      <c r="H1011" s="81" t="s">
        <v>656</v>
      </c>
      <c r="I1011" s="36">
        <v>1000</v>
      </c>
      <c r="J1011" s="36">
        <v>0</v>
      </c>
      <c r="K1011" s="36">
        <v>0</v>
      </c>
      <c r="L1011" s="36">
        <f t="shared" si="982"/>
        <v>0</v>
      </c>
      <c r="M1011" s="36"/>
      <c r="N1011" s="36"/>
      <c r="O1011" s="36"/>
      <c r="P1011" s="36">
        <f t="shared" si="985"/>
        <v>0</v>
      </c>
      <c r="Q1011" s="36">
        <f t="shared" si="1012"/>
        <v>0</v>
      </c>
      <c r="R1011" s="96"/>
      <c r="S1011" s="96"/>
      <c r="T1011" s="96"/>
      <c r="U1011" s="96"/>
      <c r="V1011" s="96"/>
      <c r="W1011" s="96"/>
      <c r="X1011" s="96"/>
      <c r="Y1011" s="96"/>
    </row>
    <row r="1012" spans="1:27" s="15" customFormat="1" ht="15" customHeight="1" thickBot="1" x14ac:dyDescent="0.3">
      <c r="A1012" s="79" t="s">
        <v>555</v>
      </c>
      <c r="B1012" s="79" t="s">
        <v>81</v>
      </c>
      <c r="C1012" s="79" t="s">
        <v>13</v>
      </c>
      <c r="D1012" s="79" t="s">
        <v>630</v>
      </c>
      <c r="E1012" s="80" t="s">
        <v>68</v>
      </c>
      <c r="F1012" s="79" t="s">
        <v>657</v>
      </c>
      <c r="G1012" s="81" t="s">
        <v>576</v>
      </c>
      <c r="H1012" s="81" t="s">
        <v>276</v>
      </c>
      <c r="I1012" s="36">
        <v>100</v>
      </c>
      <c r="J1012" s="36">
        <v>0</v>
      </c>
      <c r="K1012" s="36">
        <v>0</v>
      </c>
      <c r="L1012" s="36">
        <f t="shared" si="982"/>
        <v>0</v>
      </c>
      <c r="M1012" s="36"/>
      <c r="N1012" s="36"/>
      <c r="O1012" s="36"/>
      <c r="P1012" s="36">
        <f t="shared" si="985"/>
        <v>0</v>
      </c>
      <c r="Q1012" s="36">
        <f t="shared" si="1012"/>
        <v>0</v>
      </c>
      <c r="R1012" s="96"/>
      <c r="S1012" s="96"/>
      <c r="T1012" s="96"/>
      <c r="U1012" s="96"/>
      <c r="V1012" s="96"/>
      <c r="W1012" s="96"/>
      <c r="X1012" s="96"/>
      <c r="Y1012" s="96"/>
    </row>
    <row r="1013" spans="1:27" s="2" customFormat="1" ht="45.75" customHeight="1" thickBot="1" x14ac:dyDescent="0.3">
      <c r="A1013" s="28" t="s">
        <v>4</v>
      </c>
      <c r="B1013" s="28" t="s">
        <v>5</v>
      </c>
      <c r="C1013" s="28" t="s">
        <v>6</v>
      </c>
      <c r="D1013" s="57" t="s">
        <v>1</v>
      </c>
      <c r="E1013" s="28" t="s">
        <v>7</v>
      </c>
      <c r="F1013" s="28" t="s">
        <v>8</v>
      </c>
      <c r="G1013" s="28" t="s">
        <v>9</v>
      </c>
      <c r="H1013" s="28" t="s">
        <v>10</v>
      </c>
      <c r="I1013" s="109" t="s">
        <v>3984</v>
      </c>
      <c r="J1013" s="109" t="s">
        <v>11</v>
      </c>
      <c r="K1013" s="109" t="s">
        <v>3989</v>
      </c>
      <c r="L1013" s="109" t="s">
        <v>3985</v>
      </c>
      <c r="M1013" s="109" t="s">
        <v>4027</v>
      </c>
      <c r="N1013" s="109" t="s">
        <v>3988</v>
      </c>
      <c r="O1013" s="109" t="s">
        <v>3986</v>
      </c>
      <c r="P1013" s="109" t="s">
        <v>3987</v>
      </c>
      <c r="Q1013" s="109" t="s">
        <v>3695</v>
      </c>
      <c r="R1013" s="91"/>
      <c r="S1013" s="91"/>
      <c r="T1013" s="91"/>
      <c r="U1013" s="91"/>
      <c r="V1013" s="91"/>
      <c r="W1013" s="91"/>
      <c r="X1013" s="91"/>
      <c r="Y1013" s="91"/>
      <c r="AA1013" s="4"/>
    </row>
    <row r="1014" spans="1:27" s="2" customFormat="1" ht="15" customHeight="1" x14ac:dyDescent="0.25">
      <c r="A1014" s="58" t="s">
        <v>1</v>
      </c>
      <c r="B1014" s="58" t="s">
        <v>1</v>
      </c>
      <c r="C1014" s="58" t="s">
        <v>1</v>
      </c>
      <c r="D1014" s="59" t="s">
        <v>1</v>
      </c>
      <c r="E1014" s="59" t="s">
        <v>1</v>
      </c>
      <c r="F1014" s="60" t="s">
        <v>1</v>
      </c>
      <c r="G1014" s="61" t="s">
        <v>1</v>
      </c>
      <c r="H1014" s="62" t="s">
        <v>1</v>
      </c>
      <c r="I1014" s="29">
        <v>1</v>
      </c>
      <c r="J1014" s="29">
        <v>2</v>
      </c>
      <c r="K1014" s="29">
        <v>3</v>
      </c>
      <c r="L1014" s="29" t="s">
        <v>3478</v>
      </c>
      <c r="M1014" s="29">
        <v>5</v>
      </c>
      <c r="N1014" s="29">
        <v>6</v>
      </c>
      <c r="O1014" s="29">
        <v>7</v>
      </c>
      <c r="P1014" s="29" t="s">
        <v>3696</v>
      </c>
      <c r="Q1014" s="29">
        <v>9</v>
      </c>
      <c r="R1014" s="92"/>
      <c r="S1014" s="92"/>
      <c r="T1014" s="92"/>
      <c r="U1014" s="92"/>
      <c r="V1014" s="92"/>
      <c r="W1014" s="92"/>
      <c r="X1014" s="92"/>
      <c r="Y1014" s="92"/>
      <c r="AA1014" s="4"/>
    </row>
    <row r="1015" spans="1:27" s="2" customFormat="1" ht="15" customHeight="1" x14ac:dyDescent="0.25">
      <c r="A1015" s="63" t="s">
        <v>555</v>
      </c>
      <c r="B1015" s="63" t="s">
        <v>81</v>
      </c>
      <c r="C1015" s="64" t="s">
        <v>13</v>
      </c>
      <c r="D1015" s="64" t="s">
        <v>630</v>
      </c>
      <c r="E1015" s="65" t="s">
        <v>1</v>
      </c>
      <c r="F1015" s="65" t="s">
        <v>1</v>
      </c>
      <c r="G1015" s="65" t="s">
        <v>1</v>
      </c>
      <c r="H1015" s="65" t="s">
        <v>631</v>
      </c>
      <c r="I1015" s="26">
        <v>0</v>
      </c>
      <c r="J1015" s="26" t="s">
        <v>1</v>
      </c>
      <c r="K1015" s="26">
        <v>0</v>
      </c>
      <c r="L1015" s="26"/>
      <c r="M1015" s="26"/>
      <c r="N1015" s="26"/>
      <c r="O1015" s="26"/>
      <c r="P1015" s="26"/>
      <c r="Q1015" s="26"/>
      <c r="R1015" s="90"/>
      <c r="S1015" s="90"/>
      <c r="T1015" s="90"/>
      <c r="U1015" s="90"/>
      <c r="V1015" s="90"/>
      <c r="W1015" s="90"/>
      <c r="X1015" s="90"/>
      <c r="Y1015" s="90"/>
      <c r="AA1015" s="4"/>
    </row>
    <row r="1016" spans="1:27" ht="22.5" customHeight="1" x14ac:dyDescent="0.25">
      <c r="A1016" s="63" t="s">
        <v>1</v>
      </c>
      <c r="B1016" s="63" t="s">
        <v>1</v>
      </c>
      <c r="C1016" s="63" t="s">
        <v>1</v>
      </c>
      <c r="D1016" s="65" t="s">
        <v>1</v>
      </c>
      <c r="E1016" s="65" t="s">
        <v>1</v>
      </c>
      <c r="F1016" s="65" t="s">
        <v>1</v>
      </c>
      <c r="G1016" s="65" t="s">
        <v>1</v>
      </c>
      <c r="H1016" s="66" t="s">
        <v>69</v>
      </c>
      <c r="I1016" s="30">
        <f t="shared" ref="I1016:K1016" si="1016">SUM(I1017)</f>
        <v>29003180</v>
      </c>
      <c r="J1016" s="30">
        <f t="shared" si="1016"/>
        <v>0</v>
      </c>
      <c r="K1016" s="30">
        <f t="shared" si="1016"/>
        <v>8219000</v>
      </c>
      <c r="L1016" s="30">
        <f t="shared" si="982"/>
        <v>5558604</v>
      </c>
      <c r="M1016" s="30">
        <f t="shared" ref="M1016" si="1017">SUM(M1017)</f>
        <v>2350554</v>
      </c>
      <c r="N1016" s="30">
        <f t="shared" ref="N1016:O1016" si="1018">SUM(N1017)</f>
        <v>1604000</v>
      </c>
      <c r="O1016" s="30">
        <f t="shared" si="1018"/>
        <v>1604050</v>
      </c>
      <c r="P1016" s="30">
        <f t="shared" si="985"/>
        <v>13777604</v>
      </c>
      <c r="Q1016" s="30" t="str">
        <f t="shared" si="986"/>
        <v>-</v>
      </c>
      <c r="R1016" s="93"/>
      <c r="S1016" s="93"/>
      <c r="T1016" s="93"/>
      <c r="U1016" s="93"/>
      <c r="V1016" s="93"/>
      <c r="W1016" s="93"/>
      <c r="X1016" s="93"/>
      <c r="Y1016" s="93"/>
    </row>
    <row r="1017" spans="1:27" s="15" customFormat="1" ht="15" customHeight="1" x14ac:dyDescent="0.25">
      <c r="A1017" s="82" t="s">
        <v>555</v>
      </c>
      <c r="B1017" s="82" t="s">
        <v>81</v>
      </c>
      <c r="C1017" s="82" t="s">
        <v>13</v>
      </c>
      <c r="D1017" s="82" t="s">
        <v>630</v>
      </c>
      <c r="E1017" s="83" t="s">
        <v>70</v>
      </c>
      <c r="F1017" s="83" t="s">
        <v>1</v>
      </c>
      <c r="G1017" s="83" t="s">
        <v>1</v>
      </c>
      <c r="H1017" s="83" t="s">
        <v>71</v>
      </c>
      <c r="I1017" s="38">
        <f t="shared" ref="I1017:K1017" si="1019">SUM(I1018,I1020,I1028,I1033,I1035)</f>
        <v>29003180</v>
      </c>
      <c r="J1017" s="38">
        <f t="shared" si="1019"/>
        <v>0</v>
      </c>
      <c r="K1017" s="38">
        <f t="shared" si="1019"/>
        <v>8219000</v>
      </c>
      <c r="L1017" s="38">
        <f t="shared" si="982"/>
        <v>5558604</v>
      </c>
      <c r="M1017" s="38">
        <f t="shared" ref="M1017" si="1020">SUM(M1018,M1020,M1028,M1033,M1035)</f>
        <v>2350554</v>
      </c>
      <c r="N1017" s="38">
        <f t="shared" ref="N1017:O1017" si="1021">SUM(N1018,N1020,N1028,N1033,N1035)</f>
        <v>1604000</v>
      </c>
      <c r="O1017" s="38">
        <f t="shared" si="1021"/>
        <v>1604050</v>
      </c>
      <c r="P1017" s="38">
        <f t="shared" si="985"/>
        <v>13777604</v>
      </c>
      <c r="Q1017" s="38">
        <f t="shared" ref="Q1017:Q1037" si="1022">IF(I1017=0,"-",P1017/I1017*100)</f>
        <v>47.503770276224884</v>
      </c>
      <c r="R1017" s="98"/>
      <c r="S1017" s="98"/>
      <c r="T1017" s="98"/>
      <c r="U1017" s="98"/>
      <c r="V1017" s="98"/>
      <c r="W1017" s="98"/>
      <c r="X1017" s="98"/>
      <c r="Y1017" s="98"/>
    </row>
    <row r="1018" spans="1:27" s="15" customFormat="1" ht="15" customHeight="1" x14ac:dyDescent="0.25">
      <c r="A1018" s="82" t="s">
        <v>555</v>
      </c>
      <c r="B1018" s="82" t="s">
        <v>81</v>
      </c>
      <c r="C1018" s="82" t="s">
        <v>13</v>
      </c>
      <c r="D1018" s="82" t="s">
        <v>630</v>
      </c>
      <c r="E1018" s="82" t="s">
        <v>528</v>
      </c>
      <c r="F1018" s="79" t="s">
        <v>1</v>
      </c>
      <c r="G1018" s="81" t="s">
        <v>1</v>
      </c>
      <c r="H1018" s="83" t="s">
        <v>529</v>
      </c>
      <c r="I1018" s="38">
        <f t="shared" ref="I1018:K1018" si="1023">SUM(I1019)</f>
        <v>1000</v>
      </c>
      <c r="J1018" s="38">
        <f t="shared" si="1023"/>
        <v>0</v>
      </c>
      <c r="K1018" s="38">
        <f t="shared" si="1023"/>
        <v>0</v>
      </c>
      <c r="L1018" s="38">
        <f t="shared" si="982"/>
        <v>0</v>
      </c>
      <c r="M1018" s="38">
        <f t="shared" ref="M1018" si="1024">SUM(M1019)</f>
        <v>0</v>
      </c>
      <c r="N1018" s="38">
        <f t="shared" ref="N1018:O1018" si="1025">SUM(N1019)</f>
        <v>0</v>
      </c>
      <c r="O1018" s="38">
        <f t="shared" si="1025"/>
        <v>0</v>
      </c>
      <c r="P1018" s="38">
        <f t="shared" si="985"/>
        <v>0</v>
      </c>
      <c r="Q1018" s="38">
        <f t="shared" si="1022"/>
        <v>0</v>
      </c>
      <c r="R1018" s="98"/>
      <c r="S1018" s="98"/>
      <c r="T1018" s="98"/>
      <c r="U1018" s="98"/>
      <c r="V1018" s="98"/>
      <c r="W1018" s="98"/>
      <c r="X1018" s="98"/>
      <c r="Y1018" s="98"/>
    </row>
    <row r="1019" spans="1:27" s="15" customFormat="1" ht="15" customHeight="1" x14ac:dyDescent="0.25">
      <c r="A1019" s="79" t="s">
        <v>555</v>
      </c>
      <c r="B1019" s="79" t="s">
        <v>81</v>
      </c>
      <c r="C1019" s="79" t="s">
        <v>13</v>
      </c>
      <c r="D1019" s="79" t="s">
        <v>630</v>
      </c>
      <c r="E1019" s="80" t="s">
        <v>530</v>
      </c>
      <c r="F1019" s="79" t="s">
        <v>658</v>
      </c>
      <c r="G1019" s="81" t="s">
        <v>576</v>
      </c>
      <c r="H1019" s="81" t="s">
        <v>659</v>
      </c>
      <c r="I1019" s="36">
        <v>1000</v>
      </c>
      <c r="J1019" s="36">
        <v>0</v>
      </c>
      <c r="K1019" s="36">
        <v>0</v>
      </c>
      <c r="L1019" s="36">
        <f t="shared" si="982"/>
        <v>0</v>
      </c>
      <c r="M1019" s="36"/>
      <c r="N1019" s="36"/>
      <c r="O1019" s="36"/>
      <c r="P1019" s="36">
        <f t="shared" si="985"/>
        <v>0</v>
      </c>
      <c r="Q1019" s="36">
        <f t="shared" si="1022"/>
        <v>0</v>
      </c>
      <c r="R1019" s="96"/>
      <c r="S1019" s="96"/>
      <c r="T1019" s="96"/>
      <c r="U1019" s="96"/>
      <c r="V1019" s="96"/>
      <c r="W1019" s="96"/>
      <c r="X1019" s="96"/>
      <c r="Y1019" s="96"/>
    </row>
    <row r="1020" spans="1:27" s="15" customFormat="1" ht="15" customHeight="1" x14ac:dyDescent="0.25">
      <c r="A1020" s="82" t="s">
        <v>555</v>
      </c>
      <c r="B1020" s="82" t="s">
        <v>81</v>
      </c>
      <c r="C1020" s="82" t="s">
        <v>13</v>
      </c>
      <c r="D1020" s="82" t="s">
        <v>630</v>
      </c>
      <c r="E1020" s="82" t="s">
        <v>453</v>
      </c>
      <c r="F1020" s="79" t="s">
        <v>1</v>
      </c>
      <c r="G1020" s="81" t="s">
        <v>1</v>
      </c>
      <c r="H1020" s="83" t="s">
        <v>454</v>
      </c>
      <c r="I1020" s="38">
        <f t="shared" ref="I1020:K1020" si="1026">SUM(I1021:I1027)</f>
        <v>2584800</v>
      </c>
      <c r="J1020" s="38">
        <f t="shared" si="1026"/>
        <v>0</v>
      </c>
      <c r="K1020" s="38">
        <f t="shared" si="1026"/>
        <v>2004000</v>
      </c>
      <c r="L1020" s="38">
        <f t="shared" si="982"/>
        <v>50000</v>
      </c>
      <c r="M1020" s="38">
        <f t="shared" ref="M1020" si="1027">SUM(M1021:M1027)</f>
        <v>50000</v>
      </c>
      <c r="N1020" s="38">
        <f t="shared" ref="N1020:O1020" si="1028">SUM(N1021:N1027)</f>
        <v>0</v>
      </c>
      <c r="O1020" s="38">
        <f t="shared" si="1028"/>
        <v>0</v>
      </c>
      <c r="P1020" s="38">
        <f t="shared" si="985"/>
        <v>2054000</v>
      </c>
      <c r="Q1020" s="38">
        <f t="shared" si="1022"/>
        <v>79.464562055091307</v>
      </c>
      <c r="R1020" s="98"/>
      <c r="S1020" s="98"/>
      <c r="T1020" s="98"/>
      <c r="U1020" s="98"/>
      <c r="V1020" s="98"/>
      <c r="W1020" s="98"/>
      <c r="X1020" s="98"/>
      <c r="Y1020" s="98"/>
    </row>
    <row r="1021" spans="1:27" s="15" customFormat="1" ht="15" customHeight="1" x14ac:dyDescent="0.25">
      <c r="A1021" s="79" t="s">
        <v>555</v>
      </c>
      <c r="B1021" s="79" t="s">
        <v>81</v>
      </c>
      <c r="C1021" s="79" t="s">
        <v>13</v>
      </c>
      <c r="D1021" s="79" t="s">
        <v>630</v>
      </c>
      <c r="E1021" s="80" t="s">
        <v>455</v>
      </c>
      <c r="F1021" s="79" t="s">
        <v>660</v>
      </c>
      <c r="G1021" s="81" t="s">
        <v>576</v>
      </c>
      <c r="H1021" s="81" t="s">
        <v>661</v>
      </c>
      <c r="I1021" s="36">
        <v>15000</v>
      </c>
      <c r="J1021" s="36">
        <v>0</v>
      </c>
      <c r="K1021" s="36">
        <v>4000</v>
      </c>
      <c r="L1021" s="36">
        <f t="shared" si="982"/>
        <v>0</v>
      </c>
      <c r="M1021" s="36"/>
      <c r="N1021" s="36"/>
      <c r="O1021" s="36"/>
      <c r="P1021" s="36">
        <f t="shared" si="985"/>
        <v>4000</v>
      </c>
      <c r="Q1021" s="36">
        <f t="shared" si="1022"/>
        <v>26.666666666666668</v>
      </c>
      <c r="R1021" s="96"/>
      <c r="S1021" s="96"/>
      <c r="T1021" s="96"/>
      <c r="U1021" s="96"/>
      <c r="V1021" s="96"/>
      <c r="W1021" s="96"/>
      <c r="X1021" s="96"/>
      <c r="Y1021" s="96"/>
    </row>
    <row r="1022" spans="1:27" s="15" customFormat="1" ht="15" customHeight="1" x14ac:dyDescent="0.25">
      <c r="A1022" s="79" t="s">
        <v>555</v>
      </c>
      <c r="B1022" s="79" t="s">
        <v>81</v>
      </c>
      <c r="C1022" s="79" t="s">
        <v>13</v>
      </c>
      <c r="D1022" s="79" t="s">
        <v>630</v>
      </c>
      <c r="E1022" s="80" t="s">
        <v>455</v>
      </c>
      <c r="F1022" s="79" t="s">
        <v>662</v>
      </c>
      <c r="G1022" s="81" t="s">
        <v>576</v>
      </c>
      <c r="H1022" s="81" t="s">
        <v>3717</v>
      </c>
      <c r="I1022" s="36">
        <v>400000</v>
      </c>
      <c r="J1022" s="36">
        <v>0</v>
      </c>
      <c r="K1022" s="36">
        <v>300000</v>
      </c>
      <c r="L1022" s="36">
        <f t="shared" si="982"/>
        <v>0</v>
      </c>
      <c r="M1022" s="36"/>
      <c r="N1022" s="36"/>
      <c r="O1022" s="36"/>
      <c r="P1022" s="36">
        <f t="shared" si="985"/>
        <v>300000</v>
      </c>
      <c r="Q1022" s="36">
        <f t="shared" si="1022"/>
        <v>75</v>
      </c>
      <c r="R1022" s="96"/>
      <c r="S1022" s="96"/>
      <c r="T1022" s="96"/>
      <c r="U1022" s="96"/>
      <c r="V1022" s="96"/>
      <c r="W1022" s="96"/>
      <c r="X1022" s="96"/>
      <c r="Y1022" s="96"/>
    </row>
    <row r="1023" spans="1:27" s="15" customFormat="1" ht="15" customHeight="1" x14ac:dyDescent="0.25">
      <c r="A1023" s="79" t="s">
        <v>555</v>
      </c>
      <c r="B1023" s="79" t="s">
        <v>81</v>
      </c>
      <c r="C1023" s="79" t="s">
        <v>13</v>
      </c>
      <c r="D1023" s="79" t="s">
        <v>630</v>
      </c>
      <c r="E1023" s="80" t="s">
        <v>455</v>
      </c>
      <c r="F1023" s="79" t="s">
        <v>663</v>
      </c>
      <c r="G1023" s="81" t="s">
        <v>576</v>
      </c>
      <c r="H1023" s="81" t="s">
        <v>664</v>
      </c>
      <c r="I1023" s="36">
        <v>50000</v>
      </c>
      <c r="J1023" s="36">
        <v>0</v>
      </c>
      <c r="K1023" s="36">
        <v>0</v>
      </c>
      <c r="L1023" s="36">
        <f t="shared" si="982"/>
        <v>50000</v>
      </c>
      <c r="M1023" s="36">
        <v>50000</v>
      </c>
      <c r="N1023" s="36"/>
      <c r="O1023" s="36"/>
      <c r="P1023" s="36">
        <f t="shared" si="985"/>
        <v>50000</v>
      </c>
      <c r="Q1023" s="36">
        <f t="shared" si="1022"/>
        <v>100</v>
      </c>
      <c r="R1023" s="96"/>
      <c r="S1023" s="96"/>
      <c r="T1023" s="96"/>
      <c r="U1023" s="96"/>
      <c r="V1023" s="96"/>
      <c r="W1023" s="96"/>
      <c r="X1023" s="96"/>
      <c r="Y1023" s="96"/>
    </row>
    <row r="1024" spans="1:27" s="15" customFormat="1" ht="15" customHeight="1" x14ac:dyDescent="0.25">
      <c r="A1024" s="79" t="s">
        <v>555</v>
      </c>
      <c r="B1024" s="79" t="s">
        <v>81</v>
      </c>
      <c r="C1024" s="79" t="s">
        <v>13</v>
      </c>
      <c r="D1024" s="79" t="s">
        <v>630</v>
      </c>
      <c r="E1024" s="80" t="s">
        <v>455</v>
      </c>
      <c r="F1024" s="79" t="s">
        <v>665</v>
      </c>
      <c r="G1024" s="81" t="s">
        <v>576</v>
      </c>
      <c r="H1024" s="81" t="s">
        <v>666</v>
      </c>
      <c r="I1024" s="36">
        <v>0</v>
      </c>
      <c r="J1024" s="36">
        <v>0</v>
      </c>
      <c r="K1024" s="36">
        <v>0</v>
      </c>
      <c r="L1024" s="36">
        <f t="shared" si="982"/>
        <v>0</v>
      </c>
      <c r="M1024" s="36"/>
      <c r="N1024" s="36"/>
      <c r="O1024" s="36"/>
      <c r="P1024" s="36">
        <f t="shared" si="985"/>
        <v>0</v>
      </c>
      <c r="Q1024" s="36" t="str">
        <f t="shared" si="1022"/>
        <v>-</v>
      </c>
      <c r="R1024" s="96"/>
      <c r="S1024" s="96"/>
      <c r="T1024" s="96"/>
      <c r="U1024" s="96"/>
      <c r="V1024" s="96"/>
      <c r="W1024" s="96"/>
      <c r="X1024" s="96"/>
      <c r="Y1024" s="96"/>
    </row>
    <row r="1025" spans="1:25" s="15" customFormat="1" ht="15" customHeight="1" x14ac:dyDescent="0.25">
      <c r="A1025" s="79" t="s">
        <v>555</v>
      </c>
      <c r="B1025" s="79" t="s">
        <v>81</v>
      </c>
      <c r="C1025" s="79" t="s">
        <v>13</v>
      </c>
      <c r="D1025" s="79" t="s">
        <v>630</v>
      </c>
      <c r="E1025" s="80" t="s">
        <v>455</v>
      </c>
      <c r="F1025" s="79" t="s">
        <v>667</v>
      </c>
      <c r="G1025" s="81" t="s">
        <v>576</v>
      </c>
      <c r="H1025" s="81" t="s">
        <v>668</v>
      </c>
      <c r="I1025" s="36">
        <v>0</v>
      </c>
      <c r="J1025" s="36">
        <v>0</v>
      </c>
      <c r="K1025" s="36">
        <v>0</v>
      </c>
      <c r="L1025" s="36">
        <f t="shared" si="982"/>
        <v>0</v>
      </c>
      <c r="M1025" s="36"/>
      <c r="N1025" s="36"/>
      <c r="O1025" s="36"/>
      <c r="P1025" s="36">
        <f t="shared" si="985"/>
        <v>0</v>
      </c>
      <c r="Q1025" s="36" t="str">
        <f t="shared" si="1022"/>
        <v>-</v>
      </c>
      <c r="R1025" s="96"/>
      <c r="S1025" s="96"/>
      <c r="T1025" s="96"/>
      <c r="U1025" s="96"/>
      <c r="V1025" s="96"/>
      <c r="W1025" s="96"/>
      <c r="X1025" s="96"/>
      <c r="Y1025" s="96"/>
    </row>
    <row r="1026" spans="1:25" s="15" customFormat="1" ht="15" customHeight="1" x14ac:dyDescent="0.25">
      <c r="A1026" s="79" t="s">
        <v>555</v>
      </c>
      <c r="B1026" s="79" t="s">
        <v>81</v>
      </c>
      <c r="C1026" s="79" t="s">
        <v>13</v>
      </c>
      <c r="D1026" s="79" t="s">
        <v>630</v>
      </c>
      <c r="E1026" s="80" t="s">
        <v>455</v>
      </c>
      <c r="F1026" s="79" t="s">
        <v>3541</v>
      </c>
      <c r="G1026" s="81" t="s">
        <v>576</v>
      </c>
      <c r="H1026" s="81" t="s">
        <v>3718</v>
      </c>
      <c r="I1026" s="36">
        <v>2000000</v>
      </c>
      <c r="J1026" s="36">
        <v>0</v>
      </c>
      <c r="K1026" s="36">
        <v>1600000</v>
      </c>
      <c r="L1026" s="36">
        <f t="shared" si="982"/>
        <v>0</v>
      </c>
      <c r="M1026" s="36"/>
      <c r="N1026" s="36"/>
      <c r="O1026" s="36"/>
      <c r="P1026" s="36">
        <f t="shared" si="985"/>
        <v>1600000</v>
      </c>
      <c r="Q1026" s="36">
        <f t="shared" si="1022"/>
        <v>80</v>
      </c>
      <c r="R1026" s="96"/>
      <c r="S1026" s="96"/>
      <c r="T1026" s="96"/>
      <c r="U1026" s="96"/>
      <c r="V1026" s="96"/>
      <c r="W1026" s="96"/>
      <c r="X1026" s="96"/>
      <c r="Y1026" s="96"/>
    </row>
    <row r="1027" spans="1:25" s="15" customFormat="1" ht="15" customHeight="1" x14ac:dyDescent="0.25">
      <c r="A1027" s="79" t="s">
        <v>555</v>
      </c>
      <c r="B1027" s="79" t="s">
        <v>81</v>
      </c>
      <c r="C1027" s="79" t="s">
        <v>13</v>
      </c>
      <c r="D1027" s="79" t="s">
        <v>630</v>
      </c>
      <c r="E1027" s="80" t="s">
        <v>455</v>
      </c>
      <c r="F1027" s="79" t="s">
        <v>3542</v>
      </c>
      <c r="G1027" s="81" t="s">
        <v>576</v>
      </c>
      <c r="H1027" s="81" t="s">
        <v>3497</v>
      </c>
      <c r="I1027" s="36">
        <v>119800</v>
      </c>
      <c r="J1027" s="36">
        <v>0</v>
      </c>
      <c r="K1027" s="36">
        <v>100000</v>
      </c>
      <c r="L1027" s="36">
        <f t="shared" si="982"/>
        <v>0</v>
      </c>
      <c r="M1027" s="36"/>
      <c r="N1027" s="36"/>
      <c r="O1027" s="36"/>
      <c r="P1027" s="36">
        <f t="shared" si="985"/>
        <v>100000</v>
      </c>
      <c r="Q1027" s="36">
        <f t="shared" si="1022"/>
        <v>83.472454090150251</v>
      </c>
      <c r="R1027" s="96"/>
      <c r="S1027" s="96"/>
      <c r="T1027" s="96"/>
      <c r="U1027" s="96"/>
      <c r="V1027" s="96"/>
      <c r="W1027" s="96"/>
      <c r="X1027" s="96"/>
      <c r="Y1027" s="96"/>
    </row>
    <row r="1028" spans="1:25" s="15" customFormat="1" ht="15" customHeight="1" x14ac:dyDescent="0.25">
      <c r="A1028" s="82" t="s">
        <v>555</v>
      </c>
      <c r="B1028" s="82" t="s">
        <v>81</v>
      </c>
      <c r="C1028" s="82" t="s">
        <v>13</v>
      </c>
      <c r="D1028" s="82" t="s">
        <v>630</v>
      </c>
      <c r="E1028" s="82" t="s">
        <v>72</v>
      </c>
      <c r="F1028" s="79" t="s">
        <v>1</v>
      </c>
      <c r="G1028" s="81" t="s">
        <v>1</v>
      </c>
      <c r="H1028" s="83" t="s">
        <v>73</v>
      </c>
      <c r="I1028" s="38">
        <f t="shared" ref="I1028:K1028" si="1029">SUM(I1029:I1032)</f>
        <v>35100</v>
      </c>
      <c r="J1028" s="38">
        <f t="shared" si="1029"/>
        <v>0</v>
      </c>
      <c r="K1028" s="38">
        <f t="shared" si="1029"/>
        <v>15000</v>
      </c>
      <c r="L1028" s="38">
        <f t="shared" si="982"/>
        <v>0</v>
      </c>
      <c r="M1028" s="38">
        <f t="shared" ref="M1028" si="1030">SUM(M1029:M1032)</f>
        <v>0</v>
      </c>
      <c r="N1028" s="38">
        <f t="shared" ref="N1028:O1028" si="1031">SUM(N1029:N1032)</f>
        <v>0</v>
      </c>
      <c r="O1028" s="38">
        <f t="shared" si="1031"/>
        <v>0</v>
      </c>
      <c r="P1028" s="38">
        <f t="shared" si="985"/>
        <v>15000</v>
      </c>
      <c r="Q1028" s="38">
        <f t="shared" si="1022"/>
        <v>42.735042735042732</v>
      </c>
      <c r="R1028" s="98"/>
      <c r="S1028" s="98"/>
      <c r="T1028" s="98"/>
      <c r="U1028" s="98"/>
      <c r="V1028" s="98"/>
      <c r="W1028" s="98"/>
      <c r="X1028" s="98"/>
      <c r="Y1028" s="98"/>
    </row>
    <row r="1029" spans="1:25" s="15" customFormat="1" ht="15" customHeight="1" x14ac:dyDescent="0.25">
      <c r="A1029" s="79" t="s">
        <v>555</v>
      </c>
      <c r="B1029" s="79" t="s">
        <v>81</v>
      </c>
      <c r="C1029" s="79" t="s">
        <v>13</v>
      </c>
      <c r="D1029" s="79" t="s">
        <v>630</v>
      </c>
      <c r="E1029" s="80" t="s">
        <v>74</v>
      </c>
      <c r="F1029" s="79" t="s">
        <v>669</v>
      </c>
      <c r="G1029" s="81" t="s">
        <v>576</v>
      </c>
      <c r="H1029" s="81" t="s">
        <v>670</v>
      </c>
      <c r="I1029" s="36">
        <v>20000</v>
      </c>
      <c r="J1029" s="36">
        <v>0</v>
      </c>
      <c r="K1029" s="36">
        <v>0</v>
      </c>
      <c r="L1029" s="36">
        <f t="shared" si="982"/>
        <v>0</v>
      </c>
      <c r="M1029" s="36"/>
      <c r="N1029" s="36"/>
      <c r="O1029" s="36"/>
      <c r="P1029" s="36">
        <f t="shared" si="985"/>
        <v>0</v>
      </c>
      <c r="Q1029" s="36">
        <f t="shared" si="1022"/>
        <v>0</v>
      </c>
      <c r="R1029" s="96"/>
      <c r="S1029" s="96"/>
      <c r="T1029" s="96"/>
      <c r="U1029" s="96"/>
      <c r="V1029" s="96"/>
      <c r="W1029" s="96"/>
      <c r="X1029" s="96"/>
      <c r="Y1029" s="96"/>
    </row>
    <row r="1030" spans="1:25" s="15" customFormat="1" ht="15" customHeight="1" x14ac:dyDescent="0.25">
      <c r="A1030" s="79" t="s">
        <v>555</v>
      </c>
      <c r="B1030" s="79" t="s">
        <v>81</v>
      </c>
      <c r="C1030" s="79" t="s">
        <v>13</v>
      </c>
      <c r="D1030" s="79" t="s">
        <v>630</v>
      </c>
      <c r="E1030" s="80" t="s">
        <v>74</v>
      </c>
      <c r="F1030" s="79" t="s">
        <v>671</v>
      </c>
      <c r="G1030" s="81" t="s">
        <v>576</v>
      </c>
      <c r="H1030" s="81" t="s">
        <v>672</v>
      </c>
      <c r="I1030" s="36">
        <v>10000</v>
      </c>
      <c r="J1030" s="36">
        <v>0</v>
      </c>
      <c r="K1030" s="36">
        <v>10000</v>
      </c>
      <c r="L1030" s="36">
        <f t="shared" si="982"/>
        <v>0</v>
      </c>
      <c r="M1030" s="36"/>
      <c r="N1030" s="36"/>
      <c r="O1030" s="36"/>
      <c r="P1030" s="36">
        <f t="shared" si="985"/>
        <v>10000</v>
      </c>
      <c r="Q1030" s="36">
        <f t="shared" si="1022"/>
        <v>100</v>
      </c>
      <c r="R1030" s="96"/>
      <c r="S1030" s="96"/>
      <c r="T1030" s="96"/>
      <c r="U1030" s="96"/>
      <c r="V1030" s="96"/>
      <c r="W1030" s="96"/>
      <c r="X1030" s="96"/>
      <c r="Y1030" s="96"/>
    </row>
    <row r="1031" spans="1:25" s="15" customFormat="1" ht="15" customHeight="1" x14ac:dyDescent="0.25">
      <c r="A1031" s="79" t="s">
        <v>555</v>
      </c>
      <c r="B1031" s="79" t="s">
        <v>81</v>
      </c>
      <c r="C1031" s="79" t="s">
        <v>13</v>
      </c>
      <c r="D1031" s="79" t="s">
        <v>630</v>
      </c>
      <c r="E1031" s="80" t="s">
        <v>74</v>
      </c>
      <c r="F1031" s="79" t="s">
        <v>673</v>
      </c>
      <c r="G1031" s="81" t="s">
        <v>576</v>
      </c>
      <c r="H1031" s="81" t="s">
        <v>674</v>
      </c>
      <c r="I1031" s="36">
        <v>5000</v>
      </c>
      <c r="J1031" s="36">
        <v>0</v>
      </c>
      <c r="K1031" s="36">
        <v>5000</v>
      </c>
      <c r="L1031" s="36">
        <f t="shared" si="982"/>
        <v>0</v>
      </c>
      <c r="M1031" s="36"/>
      <c r="N1031" s="36"/>
      <c r="O1031" s="36"/>
      <c r="P1031" s="36">
        <f t="shared" si="985"/>
        <v>5000</v>
      </c>
      <c r="Q1031" s="36">
        <f t="shared" si="1022"/>
        <v>100</v>
      </c>
      <c r="R1031" s="96"/>
      <c r="S1031" s="96"/>
      <c r="T1031" s="96"/>
      <c r="U1031" s="96"/>
      <c r="V1031" s="96"/>
      <c r="W1031" s="96"/>
      <c r="X1031" s="96"/>
      <c r="Y1031" s="96"/>
    </row>
    <row r="1032" spans="1:25" s="15" customFormat="1" ht="15" customHeight="1" x14ac:dyDescent="0.25">
      <c r="A1032" s="79" t="s">
        <v>555</v>
      </c>
      <c r="B1032" s="79" t="s">
        <v>81</v>
      </c>
      <c r="C1032" s="79" t="s">
        <v>13</v>
      </c>
      <c r="D1032" s="79" t="s">
        <v>630</v>
      </c>
      <c r="E1032" s="80" t="s">
        <v>74</v>
      </c>
      <c r="F1032" s="79" t="s">
        <v>675</v>
      </c>
      <c r="G1032" s="81" t="s">
        <v>576</v>
      </c>
      <c r="H1032" s="81" t="s">
        <v>676</v>
      </c>
      <c r="I1032" s="36">
        <v>100</v>
      </c>
      <c r="J1032" s="36">
        <v>0</v>
      </c>
      <c r="K1032" s="36">
        <v>0</v>
      </c>
      <c r="L1032" s="36">
        <f t="shared" si="982"/>
        <v>0</v>
      </c>
      <c r="M1032" s="36"/>
      <c r="N1032" s="36"/>
      <c r="O1032" s="36"/>
      <c r="P1032" s="36">
        <f t="shared" si="985"/>
        <v>0</v>
      </c>
      <c r="Q1032" s="36">
        <f t="shared" si="1022"/>
        <v>0</v>
      </c>
      <c r="R1032" s="96"/>
      <c r="S1032" s="96"/>
      <c r="T1032" s="96"/>
      <c r="U1032" s="96"/>
      <c r="V1032" s="96"/>
      <c r="W1032" s="96"/>
      <c r="X1032" s="96"/>
      <c r="Y1032" s="96"/>
    </row>
    <row r="1033" spans="1:25" s="15" customFormat="1" ht="15" customHeight="1" x14ac:dyDescent="0.25">
      <c r="A1033" s="82" t="s">
        <v>555</v>
      </c>
      <c r="B1033" s="82" t="s">
        <v>81</v>
      </c>
      <c r="C1033" s="82" t="s">
        <v>13</v>
      </c>
      <c r="D1033" s="82" t="s">
        <v>630</v>
      </c>
      <c r="E1033" s="82" t="s">
        <v>231</v>
      </c>
      <c r="F1033" s="79" t="s">
        <v>1</v>
      </c>
      <c r="G1033" s="81" t="s">
        <v>1</v>
      </c>
      <c r="H1033" s="83" t="s">
        <v>232</v>
      </c>
      <c r="I1033" s="38">
        <f t="shared" ref="I1033:K1033" si="1032">SUM(I1034)</f>
        <v>400000</v>
      </c>
      <c r="J1033" s="38">
        <f t="shared" si="1032"/>
        <v>0</v>
      </c>
      <c r="K1033" s="38">
        <f t="shared" si="1032"/>
        <v>300000</v>
      </c>
      <c r="L1033" s="38">
        <f t="shared" si="982"/>
        <v>0</v>
      </c>
      <c r="M1033" s="38">
        <f t="shared" ref="M1033" si="1033">SUM(M1034)</f>
        <v>0</v>
      </c>
      <c r="N1033" s="38">
        <f t="shared" ref="N1033:O1033" si="1034">SUM(N1034)</f>
        <v>0</v>
      </c>
      <c r="O1033" s="38">
        <f t="shared" si="1034"/>
        <v>0</v>
      </c>
      <c r="P1033" s="38">
        <f t="shared" si="985"/>
        <v>300000</v>
      </c>
      <c r="Q1033" s="38">
        <f t="shared" si="1022"/>
        <v>75</v>
      </c>
      <c r="R1033" s="98"/>
      <c r="S1033" s="98"/>
      <c r="T1033" s="98"/>
      <c r="U1033" s="98"/>
      <c r="V1033" s="98"/>
      <c r="W1033" s="98"/>
      <c r="X1033" s="98"/>
      <c r="Y1033" s="98"/>
    </row>
    <row r="1034" spans="1:25" s="15" customFormat="1" ht="15" customHeight="1" x14ac:dyDescent="0.25">
      <c r="A1034" s="79" t="s">
        <v>555</v>
      </c>
      <c r="B1034" s="79" t="s">
        <v>81</v>
      </c>
      <c r="C1034" s="79" t="s">
        <v>13</v>
      </c>
      <c r="D1034" s="79" t="s">
        <v>630</v>
      </c>
      <c r="E1034" s="80" t="s">
        <v>233</v>
      </c>
      <c r="F1034" s="79" t="s">
        <v>677</v>
      </c>
      <c r="G1034" s="81" t="s">
        <v>576</v>
      </c>
      <c r="H1034" s="81" t="s">
        <v>3719</v>
      </c>
      <c r="I1034" s="36">
        <v>400000</v>
      </c>
      <c r="J1034" s="36">
        <v>0</v>
      </c>
      <c r="K1034" s="36">
        <v>300000</v>
      </c>
      <c r="L1034" s="36">
        <f t="shared" si="982"/>
        <v>0</v>
      </c>
      <c r="M1034" s="36"/>
      <c r="N1034" s="36"/>
      <c r="O1034" s="36"/>
      <c r="P1034" s="36">
        <f t="shared" si="985"/>
        <v>300000</v>
      </c>
      <c r="Q1034" s="36">
        <f t="shared" si="1022"/>
        <v>75</v>
      </c>
      <c r="R1034" s="96"/>
      <c r="S1034" s="96"/>
      <c r="T1034" s="96"/>
      <c r="U1034" s="96"/>
      <c r="V1034" s="96"/>
      <c r="W1034" s="96"/>
      <c r="X1034" s="96"/>
      <c r="Y1034" s="96"/>
    </row>
    <row r="1035" spans="1:25" s="15" customFormat="1" ht="15" customHeight="1" x14ac:dyDescent="0.25">
      <c r="A1035" s="82" t="s">
        <v>555</v>
      </c>
      <c r="B1035" s="82" t="s">
        <v>81</v>
      </c>
      <c r="C1035" s="82" t="s">
        <v>13</v>
      </c>
      <c r="D1035" s="82" t="s">
        <v>630</v>
      </c>
      <c r="E1035" s="82" t="s">
        <v>321</v>
      </c>
      <c r="F1035" s="79" t="s">
        <v>1</v>
      </c>
      <c r="G1035" s="81" t="s">
        <v>1</v>
      </c>
      <c r="H1035" s="83" t="s">
        <v>322</v>
      </c>
      <c r="I1035" s="38">
        <f t="shared" ref="I1035:K1035" si="1035">SUM(I1036:I1038)</f>
        <v>25982280</v>
      </c>
      <c r="J1035" s="38">
        <f t="shared" si="1035"/>
        <v>0</v>
      </c>
      <c r="K1035" s="38">
        <f t="shared" si="1035"/>
        <v>5900000</v>
      </c>
      <c r="L1035" s="38">
        <f t="shared" si="982"/>
        <v>5508604</v>
      </c>
      <c r="M1035" s="38">
        <f t="shared" ref="M1035" si="1036">SUM(M1036:M1038)</f>
        <v>2300554</v>
      </c>
      <c r="N1035" s="38">
        <f t="shared" ref="N1035:O1035" si="1037">SUM(N1036:N1038)</f>
        <v>1604000</v>
      </c>
      <c r="O1035" s="38">
        <f t="shared" si="1037"/>
        <v>1604050</v>
      </c>
      <c r="P1035" s="38">
        <f t="shared" si="985"/>
        <v>11408604</v>
      </c>
      <c r="Q1035" s="38">
        <f t="shared" si="1022"/>
        <v>43.90917194333985</v>
      </c>
      <c r="R1035" s="98"/>
      <c r="S1035" s="98"/>
      <c r="T1035" s="98"/>
      <c r="U1035" s="98"/>
      <c r="V1035" s="98"/>
      <c r="W1035" s="98"/>
      <c r="X1035" s="98"/>
      <c r="Y1035" s="98"/>
    </row>
    <row r="1036" spans="1:25" s="15" customFormat="1" ht="15" customHeight="1" x14ac:dyDescent="0.25">
      <c r="A1036" s="79" t="s">
        <v>555</v>
      </c>
      <c r="B1036" s="79" t="s">
        <v>81</v>
      </c>
      <c r="C1036" s="79" t="s">
        <v>13</v>
      </c>
      <c r="D1036" s="79" t="s">
        <v>630</v>
      </c>
      <c r="E1036" s="80" t="s">
        <v>323</v>
      </c>
      <c r="F1036" s="79" t="s">
        <v>678</v>
      </c>
      <c r="G1036" s="81" t="s">
        <v>576</v>
      </c>
      <c r="H1036" s="81" t="s">
        <v>3721</v>
      </c>
      <c r="I1036" s="36">
        <v>17217638</v>
      </c>
      <c r="J1036" s="36">
        <v>0</v>
      </c>
      <c r="K1036" s="36">
        <v>3000000</v>
      </c>
      <c r="L1036" s="36">
        <f t="shared" si="982"/>
        <v>4812050</v>
      </c>
      <c r="M1036" s="36">
        <v>1604000</v>
      </c>
      <c r="N1036" s="36">
        <v>1604000</v>
      </c>
      <c r="O1036" s="36">
        <v>1604050</v>
      </c>
      <c r="P1036" s="36">
        <f t="shared" si="985"/>
        <v>7812050</v>
      </c>
      <c r="Q1036" s="36">
        <f t="shared" si="1022"/>
        <v>45.372367568652564</v>
      </c>
      <c r="R1036" s="96"/>
      <c r="S1036" s="96"/>
      <c r="T1036" s="96"/>
      <c r="U1036" s="96"/>
      <c r="V1036" s="96"/>
      <c r="W1036" s="96"/>
      <c r="X1036" s="96"/>
      <c r="Y1036" s="96"/>
    </row>
    <row r="1037" spans="1:25" s="15" customFormat="1" ht="15" customHeight="1" x14ac:dyDescent="0.25">
      <c r="A1037" s="79" t="s">
        <v>555</v>
      </c>
      <c r="B1037" s="79" t="s">
        <v>81</v>
      </c>
      <c r="C1037" s="79" t="s">
        <v>13</v>
      </c>
      <c r="D1037" s="79" t="s">
        <v>630</v>
      </c>
      <c r="E1037" s="80" t="s">
        <v>323</v>
      </c>
      <c r="F1037" s="79" t="s">
        <v>679</v>
      </c>
      <c r="G1037" s="81" t="s">
        <v>576</v>
      </c>
      <c r="H1037" s="81" t="s">
        <v>680</v>
      </c>
      <c r="I1037" s="36">
        <v>1100000</v>
      </c>
      <c r="J1037" s="36">
        <v>0</v>
      </c>
      <c r="K1037" s="36">
        <v>1000000</v>
      </c>
      <c r="L1037" s="36">
        <f t="shared" si="982"/>
        <v>100000</v>
      </c>
      <c r="M1037" s="36">
        <v>100000</v>
      </c>
      <c r="N1037" s="36"/>
      <c r="O1037" s="36"/>
      <c r="P1037" s="36">
        <f t="shared" si="985"/>
        <v>1100000</v>
      </c>
      <c r="Q1037" s="36">
        <f t="shared" si="1022"/>
        <v>100</v>
      </c>
      <c r="R1037" s="96"/>
      <c r="S1037" s="96"/>
      <c r="T1037" s="96"/>
      <c r="U1037" s="96"/>
      <c r="V1037" s="96"/>
      <c r="W1037" s="96"/>
      <c r="X1037" s="96"/>
      <c r="Y1037" s="96"/>
    </row>
    <row r="1038" spans="1:25" s="15" customFormat="1" ht="15" customHeight="1" x14ac:dyDescent="0.25">
      <c r="A1038" s="79" t="s">
        <v>555</v>
      </c>
      <c r="B1038" s="79" t="s">
        <v>81</v>
      </c>
      <c r="C1038" s="79" t="s">
        <v>13</v>
      </c>
      <c r="D1038" s="79" t="s">
        <v>630</v>
      </c>
      <c r="E1038" s="80" t="s">
        <v>323</v>
      </c>
      <c r="F1038" s="79" t="s">
        <v>681</v>
      </c>
      <c r="G1038" s="81" t="s">
        <v>576</v>
      </c>
      <c r="H1038" s="81" t="s">
        <v>3720</v>
      </c>
      <c r="I1038" s="36">
        <v>7664642</v>
      </c>
      <c r="J1038" s="36">
        <v>0</v>
      </c>
      <c r="K1038" s="36">
        <v>1900000</v>
      </c>
      <c r="L1038" s="36">
        <f t="shared" si="982"/>
        <v>596554</v>
      </c>
      <c r="M1038" s="36">
        <v>596554</v>
      </c>
      <c r="N1038" s="36"/>
      <c r="O1038" s="36"/>
      <c r="P1038" s="36">
        <f t="shared" si="985"/>
        <v>2496554</v>
      </c>
      <c r="Q1038" s="36">
        <f>IF(I1038=0,"-",P1038/I1038*100)</f>
        <v>32.572349758801522</v>
      </c>
      <c r="R1038" s="96"/>
      <c r="S1038" s="96"/>
      <c r="T1038" s="96"/>
      <c r="U1038" s="96"/>
      <c r="V1038" s="96"/>
      <c r="W1038" s="96"/>
      <c r="X1038" s="96"/>
      <c r="Y1038" s="96"/>
    </row>
    <row r="1039" spans="1:25" ht="22.5" customHeight="1" x14ac:dyDescent="0.25">
      <c r="A1039" s="53" t="s">
        <v>1</v>
      </c>
      <c r="B1039" s="53" t="s">
        <v>1</v>
      </c>
      <c r="C1039" s="53" t="s">
        <v>1</v>
      </c>
      <c r="D1039" s="53" t="s">
        <v>1</v>
      </c>
      <c r="E1039" s="53" t="s">
        <v>1</v>
      </c>
      <c r="F1039" s="53" t="s">
        <v>1</v>
      </c>
      <c r="G1039" s="53" t="s">
        <v>1</v>
      </c>
      <c r="H1039" s="66" t="s">
        <v>682</v>
      </c>
      <c r="I1039" s="30">
        <f t="shared" ref="I1039:K1039" si="1038">SUM(I977,I1007,I1016)</f>
        <v>33419411</v>
      </c>
      <c r="J1039" s="30">
        <f t="shared" si="1038"/>
        <v>0</v>
      </c>
      <c r="K1039" s="30">
        <f t="shared" si="1038"/>
        <v>11254014</v>
      </c>
      <c r="L1039" s="30">
        <f t="shared" si="982"/>
        <v>6748504</v>
      </c>
      <c r="M1039" s="30">
        <f t="shared" ref="M1039" si="1039">SUM(M977,M1007,M1016)</f>
        <v>3098854</v>
      </c>
      <c r="N1039" s="30">
        <f t="shared" ref="N1039:O1039" si="1040">SUM(N977,N1007,N1016)</f>
        <v>1884800</v>
      </c>
      <c r="O1039" s="30">
        <f t="shared" si="1040"/>
        <v>1764850</v>
      </c>
      <c r="P1039" s="30">
        <f t="shared" si="985"/>
        <v>18002518</v>
      </c>
      <c r="Q1039" s="30" t="str">
        <f t="shared" si="986"/>
        <v>-</v>
      </c>
      <c r="R1039" s="93"/>
      <c r="S1039" s="93"/>
      <c r="T1039" s="93"/>
      <c r="U1039" s="93"/>
      <c r="V1039" s="93"/>
      <c r="W1039" s="93"/>
      <c r="X1039" s="93"/>
      <c r="Y1039" s="93"/>
    </row>
    <row r="1040" spans="1:25" ht="15" customHeight="1" thickBot="1" x14ac:dyDescent="0.3">
      <c r="A1040" s="53" t="s">
        <v>1</v>
      </c>
      <c r="B1040" s="53" t="s">
        <v>1</v>
      </c>
      <c r="C1040" s="53" t="s">
        <v>1</v>
      </c>
      <c r="D1040" s="53" t="s">
        <v>1</v>
      </c>
      <c r="E1040" s="53" t="s">
        <v>1</v>
      </c>
      <c r="F1040" s="53" t="s">
        <v>1</v>
      </c>
      <c r="G1040" s="53" t="s">
        <v>1</v>
      </c>
      <c r="H1040" s="65" t="s">
        <v>76</v>
      </c>
      <c r="I1040" s="31"/>
      <c r="J1040" s="31"/>
      <c r="K1040" s="31">
        <v>0</v>
      </c>
      <c r="L1040" s="31"/>
      <c r="M1040" s="31"/>
      <c r="N1040" s="31"/>
      <c r="O1040" s="31"/>
      <c r="P1040" s="31"/>
      <c r="Q1040" s="31"/>
      <c r="R1040" s="94"/>
      <c r="S1040" s="94"/>
      <c r="T1040" s="94"/>
      <c r="U1040" s="94"/>
      <c r="V1040" s="94"/>
      <c r="W1040" s="94"/>
      <c r="X1040" s="94"/>
      <c r="Y1040" s="94"/>
    </row>
    <row r="1041" spans="1:25" ht="47.25" customHeight="1" thickBot="1" x14ac:dyDescent="0.3">
      <c r="A1041" s="110" t="s">
        <v>1</v>
      </c>
      <c r="B1041" s="110" t="s">
        <v>1</v>
      </c>
      <c r="C1041" s="110" t="s">
        <v>1</v>
      </c>
      <c r="D1041" s="110" t="s">
        <v>1</v>
      </c>
      <c r="E1041" s="110" t="s">
        <v>1</v>
      </c>
      <c r="F1041" s="110" t="s">
        <v>1</v>
      </c>
      <c r="G1041" s="110" t="s">
        <v>1</v>
      </c>
      <c r="H1041" s="28" t="s">
        <v>77</v>
      </c>
      <c r="I1041" s="109" t="s">
        <v>3984</v>
      </c>
      <c r="J1041" s="109" t="s">
        <v>11</v>
      </c>
      <c r="K1041" s="109" t="s">
        <v>3989</v>
      </c>
      <c r="L1041" s="109" t="s">
        <v>3985</v>
      </c>
      <c r="M1041" s="109" t="s">
        <v>4027</v>
      </c>
      <c r="N1041" s="109" t="s">
        <v>3988</v>
      </c>
      <c r="O1041" s="109" t="s">
        <v>3986</v>
      </c>
      <c r="P1041" s="109" t="s">
        <v>3987</v>
      </c>
      <c r="Q1041" s="109" t="s">
        <v>3695</v>
      </c>
      <c r="R1041" s="91"/>
      <c r="S1041" s="91"/>
      <c r="T1041" s="91"/>
      <c r="U1041" s="91"/>
      <c r="V1041" s="91"/>
      <c r="W1041" s="91"/>
      <c r="X1041" s="91"/>
      <c r="Y1041" s="91"/>
    </row>
    <row r="1042" spans="1:25" ht="15" customHeight="1" x14ac:dyDescent="0.25">
      <c r="A1042" s="111"/>
      <c r="B1042" s="111"/>
      <c r="C1042" s="111"/>
      <c r="D1042" s="111"/>
      <c r="E1042" s="111"/>
      <c r="F1042" s="111"/>
      <c r="G1042" s="111"/>
      <c r="H1042" s="67" t="s">
        <v>1</v>
      </c>
      <c r="I1042" s="29">
        <v>1</v>
      </c>
      <c r="J1042" s="29">
        <v>2</v>
      </c>
      <c r="K1042" s="29">
        <v>3</v>
      </c>
      <c r="L1042" s="29" t="s">
        <v>3478</v>
      </c>
      <c r="M1042" s="29">
        <v>5</v>
      </c>
      <c r="N1042" s="29">
        <v>6</v>
      </c>
      <c r="O1042" s="29">
        <v>7</v>
      </c>
      <c r="P1042" s="29" t="s">
        <v>3696</v>
      </c>
      <c r="Q1042" s="29">
        <v>9</v>
      </c>
      <c r="R1042" s="92"/>
      <c r="S1042" s="92"/>
      <c r="T1042" s="92"/>
      <c r="U1042" s="92"/>
      <c r="V1042" s="92"/>
      <c r="W1042" s="92"/>
      <c r="X1042" s="92"/>
      <c r="Y1042" s="92"/>
    </row>
    <row r="1043" spans="1:25" ht="15" customHeight="1" x14ac:dyDescent="0.25">
      <c r="A1043" s="111"/>
      <c r="B1043" s="111"/>
      <c r="C1043" s="111"/>
      <c r="D1043" s="111"/>
      <c r="E1043" s="111"/>
      <c r="F1043" s="111"/>
      <c r="G1043" s="111"/>
      <c r="H1043" s="68" t="s">
        <v>627</v>
      </c>
      <c r="I1043" s="32">
        <f t="shared" ref="I1043:K1043" si="1041">SUM(I1039)</f>
        <v>33419411</v>
      </c>
      <c r="J1043" s="32">
        <f t="shared" si="1041"/>
        <v>0</v>
      </c>
      <c r="K1043" s="32">
        <f t="shared" si="1041"/>
        <v>11254014</v>
      </c>
      <c r="L1043" s="32">
        <f t="shared" ref="L1043:L1103" si="1042">SUM(M1043:O1043)</f>
        <v>6748504</v>
      </c>
      <c r="M1043" s="32">
        <f t="shared" ref="M1043" si="1043">SUM(M1039)</f>
        <v>3098854</v>
      </c>
      <c r="N1043" s="32">
        <f t="shared" ref="N1043:O1043" si="1044">SUM(N1039)</f>
        <v>1884800</v>
      </c>
      <c r="O1043" s="32">
        <f t="shared" si="1044"/>
        <v>1764850</v>
      </c>
      <c r="P1043" s="32">
        <f t="shared" ref="P1043:P1103" si="1045">K1043+L1043</f>
        <v>18002518</v>
      </c>
      <c r="Q1043" s="32" t="str">
        <f t="shared" ref="Q1043:Q1103" si="1046">IF(J1043=0,"-",P1043/J1043*100)</f>
        <v>-</v>
      </c>
      <c r="R1043" s="90"/>
      <c r="S1043" s="90"/>
      <c r="T1043" s="90"/>
      <c r="U1043" s="90"/>
      <c r="V1043" s="90"/>
      <c r="W1043" s="90"/>
      <c r="X1043" s="90"/>
      <c r="Y1043" s="90"/>
    </row>
    <row r="1044" spans="1:25" ht="15" customHeight="1" x14ac:dyDescent="0.25">
      <c r="A1044" s="111"/>
      <c r="B1044" s="111"/>
      <c r="C1044" s="111"/>
      <c r="D1044" s="111"/>
      <c r="E1044" s="111"/>
      <c r="F1044" s="111"/>
      <c r="G1044" s="111"/>
      <c r="H1044" s="69" t="s">
        <v>79</v>
      </c>
      <c r="I1044" s="32">
        <f t="shared" ref="I1044:K1044" si="1047">SUM(I1043)</f>
        <v>33419411</v>
      </c>
      <c r="J1044" s="32">
        <f t="shared" si="1047"/>
        <v>0</v>
      </c>
      <c r="K1044" s="32">
        <f t="shared" si="1047"/>
        <v>11254014</v>
      </c>
      <c r="L1044" s="32">
        <f t="shared" si="1042"/>
        <v>6748504</v>
      </c>
      <c r="M1044" s="32">
        <f t="shared" ref="M1044" si="1048">SUM(M1043)</f>
        <v>3098854</v>
      </c>
      <c r="N1044" s="32">
        <f t="shared" ref="N1044:O1044" si="1049">SUM(N1043)</f>
        <v>1884800</v>
      </c>
      <c r="O1044" s="32">
        <f t="shared" si="1049"/>
        <v>1764850</v>
      </c>
      <c r="P1044" s="32">
        <f t="shared" si="1045"/>
        <v>18002518</v>
      </c>
      <c r="Q1044" s="32" t="str">
        <f t="shared" si="1046"/>
        <v>-</v>
      </c>
      <c r="R1044" s="90"/>
      <c r="S1044" s="90"/>
      <c r="T1044" s="90"/>
      <c r="U1044" s="90"/>
      <c r="V1044" s="90"/>
      <c r="W1044" s="90"/>
      <c r="X1044" s="90"/>
      <c r="Y1044" s="90"/>
    </row>
    <row r="1045" spans="1:25" ht="15" customHeight="1" x14ac:dyDescent="0.25">
      <c r="A1045" s="112"/>
      <c r="B1045" s="112"/>
      <c r="C1045" s="112"/>
      <c r="D1045" s="112"/>
      <c r="E1045" s="112"/>
      <c r="F1045" s="112"/>
      <c r="G1045" s="112"/>
      <c r="I1045" s="27"/>
      <c r="J1045" s="27"/>
      <c r="K1045" s="27">
        <v>0</v>
      </c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</row>
    <row r="1046" spans="1:25" ht="15" customHeight="1" x14ac:dyDescent="0.25">
      <c r="A1046" s="53" t="s">
        <v>1</v>
      </c>
      <c r="B1046" s="53" t="s">
        <v>1</v>
      </c>
      <c r="C1046" s="53" t="s">
        <v>1</v>
      </c>
      <c r="D1046" s="53" t="s">
        <v>1</v>
      </c>
      <c r="E1046" s="53" t="s">
        <v>1</v>
      </c>
      <c r="F1046" s="53" t="s">
        <v>1</v>
      </c>
      <c r="G1046" s="53" t="s">
        <v>1</v>
      </c>
      <c r="H1046" s="21" t="s">
        <v>1</v>
      </c>
      <c r="I1046" s="33"/>
      <c r="J1046" s="33"/>
      <c r="K1046" s="33">
        <v>0</v>
      </c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  <c r="Y1046" s="33"/>
    </row>
    <row r="1047" spans="1:25" ht="15" customHeight="1" x14ac:dyDescent="0.25">
      <c r="A1047" s="53" t="s">
        <v>1</v>
      </c>
      <c r="B1047" s="53" t="s">
        <v>1</v>
      </c>
      <c r="C1047" s="53" t="s">
        <v>1</v>
      </c>
      <c r="D1047" s="53" t="s">
        <v>1</v>
      </c>
      <c r="E1047" s="53" t="s">
        <v>1</v>
      </c>
      <c r="F1047" s="53" t="s">
        <v>1</v>
      </c>
      <c r="G1047" s="53" t="s">
        <v>1</v>
      </c>
      <c r="H1047" s="66" t="s">
        <v>683</v>
      </c>
      <c r="I1047" s="30">
        <f t="shared" ref="I1047:K1047" si="1050">SUM(I1039)</f>
        <v>33419411</v>
      </c>
      <c r="J1047" s="30">
        <f t="shared" si="1050"/>
        <v>0</v>
      </c>
      <c r="K1047" s="30">
        <f t="shared" si="1050"/>
        <v>11254014</v>
      </c>
      <c r="L1047" s="30">
        <f t="shared" si="1042"/>
        <v>6748504</v>
      </c>
      <c r="M1047" s="30">
        <f t="shared" ref="M1047" si="1051">SUM(M1039)</f>
        <v>3098854</v>
      </c>
      <c r="N1047" s="30">
        <f t="shared" ref="N1047:O1047" si="1052">SUM(N1039)</f>
        <v>1884800</v>
      </c>
      <c r="O1047" s="30">
        <f t="shared" si="1052"/>
        <v>1764850</v>
      </c>
      <c r="P1047" s="30">
        <f t="shared" si="1045"/>
        <v>18002518</v>
      </c>
      <c r="Q1047" s="30" t="str">
        <f t="shared" si="1046"/>
        <v>-</v>
      </c>
      <c r="R1047" s="93"/>
      <c r="S1047" s="93"/>
      <c r="T1047" s="93"/>
      <c r="U1047" s="93"/>
      <c r="V1047" s="93"/>
      <c r="W1047" s="93"/>
      <c r="X1047" s="93"/>
      <c r="Y1047" s="93"/>
    </row>
    <row r="1048" spans="1:25" ht="15" customHeight="1" x14ac:dyDescent="0.25">
      <c r="A1048" s="53" t="s">
        <v>1</v>
      </c>
      <c r="B1048" s="53" t="s">
        <v>1</v>
      </c>
      <c r="C1048" s="53" t="s">
        <v>1</v>
      </c>
      <c r="D1048" s="53" t="s">
        <v>1</v>
      </c>
      <c r="E1048" s="53" t="s">
        <v>1</v>
      </c>
      <c r="F1048" s="53" t="s">
        <v>1</v>
      </c>
      <c r="G1048" s="53" t="s">
        <v>1</v>
      </c>
      <c r="H1048" s="65" t="s">
        <v>76</v>
      </c>
      <c r="I1048" s="31"/>
      <c r="J1048" s="31"/>
      <c r="K1048" s="31">
        <v>0</v>
      </c>
      <c r="L1048" s="31"/>
      <c r="M1048" s="31"/>
      <c r="N1048" s="31"/>
      <c r="O1048" s="31"/>
      <c r="P1048" s="31"/>
      <c r="Q1048" s="31"/>
      <c r="R1048" s="94"/>
      <c r="S1048" s="94"/>
      <c r="T1048" s="94"/>
      <c r="U1048" s="94"/>
      <c r="V1048" s="94"/>
      <c r="W1048" s="94"/>
      <c r="X1048" s="94"/>
      <c r="Y1048" s="94"/>
    </row>
    <row r="1049" spans="1:25" ht="15" customHeight="1" x14ac:dyDescent="0.25">
      <c r="A1049" s="53" t="s">
        <v>1</v>
      </c>
      <c r="B1049" s="53" t="s">
        <v>1</v>
      </c>
      <c r="C1049" s="53" t="s">
        <v>1</v>
      </c>
      <c r="D1049" s="53" t="s">
        <v>1</v>
      </c>
      <c r="E1049" s="53" t="s">
        <v>1</v>
      </c>
      <c r="F1049" s="53" t="s">
        <v>1</v>
      </c>
      <c r="G1049" s="53" t="s">
        <v>1</v>
      </c>
      <c r="H1049" s="70" t="s">
        <v>1</v>
      </c>
      <c r="I1049" s="34"/>
      <c r="J1049" s="34"/>
      <c r="K1049" s="34">
        <v>0</v>
      </c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</row>
    <row r="1050" spans="1:25" ht="15" customHeight="1" x14ac:dyDescent="0.25">
      <c r="A1050" s="53" t="s">
        <v>1</v>
      </c>
      <c r="B1050" s="53" t="s">
        <v>1</v>
      </c>
      <c r="C1050" s="53" t="s">
        <v>1</v>
      </c>
      <c r="D1050" s="53" t="s">
        <v>1</v>
      </c>
      <c r="E1050" s="53" t="s">
        <v>1</v>
      </c>
      <c r="F1050" s="53" t="s">
        <v>1</v>
      </c>
      <c r="G1050" s="53" t="s">
        <v>1</v>
      </c>
      <c r="H1050" s="66" t="s">
        <v>684</v>
      </c>
      <c r="I1050" s="30">
        <f t="shared" ref="I1050:K1050" si="1053">SUM(I961,I1039)</f>
        <v>115601645</v>
      </c>
      <c r="J1050" s="30">
        <f t="shared" si="1053"/>
        <v>47953342</v>
      </c>
      <c r="K1050" s="30">
        <f t="shared" si="1053"/>
        <v>40330559</v>
      </c>
      <c r="L1050" s="30">
        <f t="shared" si="1042"/>
        <v>13649695</v>
      </c>
      <c r="M1050" s="30">
        <f t="shared" ref="M1050" si="1054">SUM(M961,M1039)</f>
        <v>5219101</v>
      </c>
      <c r="N1050" s="30">
        <f t="shared" ref="N1050:O1050" si="1055">SUM(N961,N1039)</f>
        <v>3772722</v>
      </c>
      <c r="O1050" s="30">
        <f t="shared" si="1055"/>
        <v>4657872</v>
      </c>
      <c r="P1050" s="30">
        <f t="shared" si="1045"/>
        <v>53980254</v>
      </c>
      <c r="Q1050" s="30">
        <f t="shared" ref="Q1050" si="1056">IF(I1050=0,"-",P1050/I1050*100)</f>
        <v>46.695056977779167</v>
      </c>
      <c r="R1050" s="93"/>
      <c r="S1050" s="93"/>
      <c r="T1050" s="93"/>
      <c r="U1050" s="93"/>
      <c r="V1050" s="93"/>
      <c r="W1050" s="93"/>
      <c r="X1050" s="93"/>
      <c r="Y1050" s="93"/>
    </row>
    <row r="1051" spans="1:25" ht="15" customHeight="1" x14ac:dyDescent="0.25">
      <c r="A1051" s="53" t="s">
        <v>1</v>
      </c>
      <c r="B1051" s="53" t="s">
        <v>1</v>
      </c>
      <c r="C1051" s="53" t="s">
        <v>1</v>
      </c>
      <c r="D1051" s="53" t="s">
        <v>1</v>
      </c>
      <c r="E1051" s="53" t="s">
        <v>1</v>
      </c>
      <c r="F1051" s="53" t="s">
        <v>1</v>
      </c>
      <c r="G1051" s="53" t="s">
        <v>1</v>
      </c>
      <c r="H1051" s="65" t="s">
        <v>110</v>
      </c>
      <c r="I1051" s="31">
        <v>0</v>
      </c>
      <c r="J1051" s="31">
        <v>0</v>
      </c>
      <c r="K1051" s="31">
        <v>0</v>
      </c>
      <c r="L1051" s="31">
        <f t="shared" si="1042"/>
        <v>0</v>
      </c>
      <c r="M1051" s="31"/>
      <c r="N1051" s="31"/>
      <c r="O1051" s="31"/>
      <c r="P1051" s="31">
        <f t="shared" si="1045"/>
        <v>0</v>
      </c>
      <c r="Q1051" s="31" t="str">
        <f t="shared" si="1046"/>
        <v>-</v>
      </c>
      <c r="R1051" s="94"/>
      <c r="S1051" s="94"/>
      <c r="T1051" s="94"/>
      <c r="U1051" s="94"/>
      <c r="V1051" s="94"/>
      <c r="W1051" s="94"/>
      <c r="X1051" s="94"/>
      <c r="Y1051" s="94"/>
    </row>
    <row r="1052" spans="1:25" ht="15" customHeight="1" x14ac:dyDescent="0.25">
      <c r="A1052" s="63" t="s">
        <v>685</v>
      </c>
      <c r="B1052" s="65" t="s">
        <v>1</v>
      </c>
      <c r="C1052" s="65" t="s">
        <v>1</v>
      </c>
      <c r="D1052" s="65" t="s">
        <v>1</v>
      </c>
      <c r="E1052" s="65" t="s">
        <v>1</v>
      </c>
      <c r="F1052" s="65" t="s">
        <v>1</v>
      </c>
      <c r="G1052" s="65" t="s">
        <v>1</v>
      </c>
      <c r="H1052" s="65" t="s">
        <v>686</v>
      </c>
      <c r="I1052" s="26">
        <v>0</v>
      </c>
      <c r="J1052" s="26" t="s">
        <v>1</v>
      </c>
      <c r="K1052" s="26">
        <v>0</v>
      </c>
      <c r="L1052" s="26"/>
      <c r="M1052" s="26"/>
      <c r="N1052" s="26"/>
      <c r="O1052" s="26"/>
      <c r="P1052" s="26"/>
      <c r="Q1052" s="26"/>
      <c r="R1052" s="90"/>
      <c r="S1052" s="90"/>
      <c r="T1052" s="90"/>
      <c r="U1052" s="90"/>
      <c r="V1052" s="90"/>
      <c r="W1052" s="90"/>
      <c r="X1052" s="90"/>
      <c r="Y1052" s="90"/>
    </row>
    <row r="1053" spans="1:25" ht="15" customHeight="1" thickBot="1" x14ac:dyDescent="0.3">
      <c r="A1053" s="63" t="s">
        <v>685</v>
      </c>
      <c r="B1053" s="63" t="s">
        <v>3</v>
      </c>
      <c r="C1053" s="64" t="s">
        <v>1</v>
      </c>
      <c r="D1053" s="64" t="s">
        <v>1</v>
      </c>
      <c r="E1053" s="65" t="s">
        <v>1</v>
      </c>
      <c r="F1053" s="65" t="s">
        <v>1</v>
      </c>
      <c r="G1053" s="65" t="s">
        <v>1</v>
      </c>
      <c r="H1053" s="65" t="s">
        <v>1</v>
      </c>
      <c r="I1053" s="26"/>
      <c r="J1053" s="26"/>
      <c r="K1053" s="26">
        <v>0</v>
      </c>
      <c r="L1053" s="26"/>
      <c r="M1053" s="26"/>
      <c r="N1053" s="26"/>
      <c r="O1053" s="26"/>
      <c r="P1053" s="26"/>
      <c r="Q1053" s="26"/>
      <c r="R1053" s="90"/>
      <c r="S1053" s="90"/>
      <c r="T1053" s="90"/>
      <c r="U1053" s="90"/>
      <c r="V1053" s="90"/>
      <c r="W1053" s="90"/>
      <c r="X1053" s="90"/>
      <c r="Y1053" s="90"/>
    </row>
    <row r="1054" spans="1:25" ht="45.75" customHeight="1" thickBot="1" x14ac:dyDescent="0.3">
      <c r="A1054" s="28" t="s">
        <v>4</v>
      </c>
      <c r="B1054" s="28" t="s">
        <v>5</v>
      </c>
      <c r="C1054" s="28" t="s">
        <v>6</v>
      </c>
      <c r="D1054" s="57" t="s">
        <v>1</v>
      </c>
      <c r="E1054" s="28" t="s">
        <v>7</v>
      </c>
      <c r="F1054" s="28" t="s">
        <v>8</v>
      </c>
      <c r="G1054" s="28" t="s">
        <v>9</v>
      </c>
      <c r="H1054" s="28" t="s">
        <v>10</v>
      </c>
      <c r="I1054" s="109" t="s">
        <v>3984</v>
      </c>
      <c r="J1054" s="109" t="s">
        <v>11</v>
      </c>
      <c r="K1054" s="109" t="s">
        <v>3989</v>
      </c>
      <c r="L1054" s="109" t="s">
        <v>3985</v>
      </c>
      <c r="M1054" s="109" t="s">
        <v>4027</v>
      </c>
      <c r="N1054" s="109" t="s">
        <v>3988</v>
      </c>
      <c r="O1054" s="109" t="s">
        <v>3986</v>
      </c>
      <c r="P1054" s="109" t="s">
        <v>3987</v>
      </c>
      <c r="Q1054" s="109" t="s">
        <v>3695</v>
      </c>
      <c r="R1054" s="91"/>
      <c r="S1054" s="91"/>
      <c r="T1054" s="91"/>
      <c r="U1054" s="91"/>
      <c r="V1054" s="91"/>
      <c r="W1054" s="91"/>
      <c r="X1054" s="91"/>
      <c r="Y1054" s="91"/>
    </row>
    <row r="1055" spans="1:25" ht="15" customHeight="1" x14ac:dyDescent="0.25">
      <c r="A1055" s="58" t="s">
        <v>1</v>
      </c>
      <c r="B1055" s="58" t="s">
        <v>1</v>
      </c>
      <c r="C1055" s="58" t="s">
        <v>1</v>
      </c>
      <c r="D1055" s="59" t="s">
        <v>1</v>
      </c>
      <c r="E1055" s="59" t="s">
        <v>1</v>
      </c>
      <c r="F1055" s="60" t="s">
        <v>1</v>
      </c>
      <c r="G1055" s="61" t="s">
        <v>1</v>
      </c>
      <c r="H1055" s="62" t="s">
        <v>1</v>
      </c>
      <c r="I1055" s="29">
        <v>1</v>
      </c>
      <c r="J1055" s="29">
        <v>2</v>
      </c>
      <c r="K1055" s="29">
        <v>3</v>
      </c>
      <c r="L1055" s="29" t="s">
        <v>3478</v>
      </c>
      <c r="M1055" s="29">
        <v>5</v>
      </c>
      <c r="N1055" s="29">
        <v>6</v>
      </c>
      <c r="O1055" s="29">
        <v>7</v>
      </c>
      <c r="P1055" s="29" t="s">
        <v>3696</v>
      </c>
      <c r="Q1055" s="29">
        <v>9</v>
      </c>
      <c r="R1055" s="92"/>
      <c r="S1055" s="92"/>
      <c r="T1055" s="92"/>
      <c r="U1055" s="92"/>
      <c r="V1055" s="92"/>
      <c r="W1055" s="92"/>
      <c r="X1055" s="92"/>
      <c r="Y1055" s="92"/>
    </row>
    <row r="1056" spans="1:25" ht="15" customHeight="1" x14ac:dyDescent="0.25">
      <c r="A1056" s="63" t="s">
        <v>685</v>
      </c>
      <c r="B1056" s="63" t="s">
        <v>3</v>
      </c>
      <c r="C1056" s="64" t="s">
        <v>13</v>
      </c>
      <c r="D1056" s="64" t="s">
        <v>687</v>
      </c>
      <c r="E1056" s="65" t="s">
        <v>1</v>
      </c>
      <c r="F1056" s="65" t="s">
        <v>1</v>
      </c>
      <c r="G1056" s="65" t="s">
        <v>1</v>
      </c>
      <c r="H1056" s="65" t="s">
        <v>686</v>
      </c>
      <c r="I1056" s="26">
        <v>0</v>
      </c>
      <c r="J1056" s="26" t="s">
        <v>1</v>
      </c>
      <c r="K1056" s="26">
        <v>0</v>
      </c>
      <c r="L1056" s="26"/>
      <c r="M1056" s="26"/>
      <c r="N1056" s="26"/>
      <c r="O1056" s="26"/>
      <c r="P1056" s="26"/>
      <c r="Q1056" s="26"/>
      <c r="R1056" s="90"/>
      <c r="S1056" s="90"/>
      <c r="T1056" s="90"/>
      <c r="U1056" s="90"/>
      <c r="V1056" s="90"/>
      <c r="W1056" s="90"/>
      <c r="X1056" s="90"/>
      <c r="Y1056" s="90"/>
    </row>
    <row r="1057" spans="1:25" ht="22.5" customHeight="1" x14ac:dyDescent="0.25">
      <c r="A1057" s="63" t="s">
        <v>1</v>
      </c>
      <c r="B1057" s="63" t="s">
        <v>1</v>
      </c>
      <c r="C1057" s="63" t="s">
        <v>1</v>
      </c>
      <c r="D1057" s="65" t="s">
        <v>1</v>
      </c>
      <c r="E1057" s="65" t="s">
        <v>1</v>
      </c>
      <c r="F1057" s="65" t="s">
        <v>1</v>
      </c>
      <c r="G1057" s="65" t="s">
        <v>1</v>
      </c>
      <c r="H1057" s="66" t="s">
        <v>15</v>
      </c>
      <c r="I1057" s="30">
        <f t="shared" ref="I1057:K1057" si="1057">SUM(I1058,I1066,I1068)</f>
        <v>11562769</v>
      </c>
      <c r="J1057" s="30">
        <f t="shared" si="1057"/>
        <v>11557769</v>
      </c>
      <c r="K1057" s="30">
        <f t="shared" si="1057"/>
        <v>6358900</v>
      </c>
      <c r="L1057" s="30">
        <f t="shared" si="1042"/>
        <v>2946850</v>
      </c>
      <c r="M1057" s="30">
        <f t="shared" ref="M1057" si="1058">SUM(M1058,M1066,M1068)</f>
        <v>975750</v>
      </c>
      <c r="N1057" s="30">
        <f t="shared" ref="N1057:O1057" si="1059">SUM(N1058,N1066,N1068)</f>
        <v>1010800</v>
      </c>
      <c r="O1057" s="30">
        <f t="shared" si="1059"/>
        <v>960300</v>
      </c>
      <c r="P1057" s="30">
        <f t="shared" si="1045"/>
        <v>9305750</v>
      </c>
      <c r="Q1057" s="30">
        <f t="shared" si="1046"/>
        <v>80.515106332372625</v>
      </c>
      <c r="R1057" s="93"/>
      <c r="S1057" s="93"/>
      <c r="T1057" s="93"/>
      <c r="U1057" s="93"/>
      <c r="V1057" s="93"/>
      <c r="W1057" s="93"/>
      <c r="X1057" s="93"/>
      <c r="Y1057" s="93"/>
    </row>
    <row r="1058" spans="1:25" ht="15" customHeight="1" x14ac:dyDescent="0.25">
      <c r="A1058" s="63" t="s">
        <v>685</v>
      </c>
      <c r="B1058" s="63" t="s">
        <v>3</v>
      </c>
      <c r="C1058" s="63" t="s">
        <v>13</v>
      </c>
      <c r="D1058" s="63" t="s">
        <v>687</v>
      </c>
      <c r="E1058" s="65" t="s">
        <v>16</v>
      </c>
      <c r="F1058" s="65" t="s">
        <v>1</v>
      </c>
      <c r="G1058" s="65" t="s">
        <v>1</v>
      </c>
      <c r="H1058" s="65" t="s">
        <v>17</v>
      </c>
      <c r="I1058" s="31">
        <f t="shared" ref="I1058:K1058" si="1060">SUM(I1059:I1060)</f>
        <v>7675555</v>
      </c>
      <c r="J1058" s="31">
        <f t="shared" si="1060"/>
        <v>7675555</v>
      </c>
      <c r="K1058" s="31">
        <f t="shared" si="1060"/>
        <v>4257150</v>
      </c>
      <c r="L1058" s="31">
        <f t="shared" si="1042"/>
        <v>1974500</v>
      </c>
      <c r="M1058" s="31">
        <f t="shared" ref="M1058" si="1061">SUM(M1059:M1060)</f>
        <v>647500</v>
      </c>
      <c r="N1058" s="31">
        <f t="shared" ref="N1058:O1058" si="1062">SUM(N1059:N1060)</f>
        <v>677500</v>
      </c>
      <c r="O1058" s="31">
        <f t="shared" si="1062"/>
        <v>649500</v>
      </c>
      <c r="P1058" s="31">
        <f t="shared" si="1045"/>
        <v>6231650</v>
      </c>
      <c r="Q1058" s="31">
        <f t="shared" si="1046"/>
        <v>81.188265864813687</v>
      </c>
      <c r="R1058" s="94"/>
      <c r="S1058" s="94"/>
      <c r="T1058" s="94"/>
      <c r="U1058" s="94"/>
      <c r="V1058" s="94"/>
      <c r="W1058" s="94"/>
      <c r="X1058" s="94"/>
      <c r="Y1058" s="94"/>
    </row>
    <row r="1059" spans="1:25" ht="15" customHeight="1" x14ac:dyDescent="0.25">
      <c r="A1059" s="64" t="s">
        <v>685</v>
      </c>
      <c r="B1059" s="64" t="s">
        <v>3</v>
      </c>
      <c r="C1059" s="64" t="s">
        <v>13</v>
      </c>
      <c r="D1059" s="64" t="s">
        <v>687</v>
      </c>
      <c r="E1059" s="20" t="s">
        <v>19</v>
      </c>
      <c r="F1059" s="64"/>
      <c r="G1059" s="53" t="s">
        <v>241</v>
      </c>
      <c r="H1059" s="53" t="s">
        <v>18</v>
      </c>
      <c r="I1059" s="26">
        <v>6370255</v>
      </c>
      <c r="J1059" s="26">
        <v>6370255</v>
      </c>
      <c r="K1059" s="26">
        <v>3455000</v>
      </c>
      <c r="L1059" s="26">
        <f t="shared" si="1042"/>
        <v>1710000</v>
      </c>
      <c r="M1059" s="26">
        <v>570000</v>
      </c>
      <c r="N1059" s="26">
        <v>570000</v>
      </c>
      <c r="O1059" s="26">
        <v>570000</v>
      </c>
      <c r="P1059" s="26">
        <f t="shared" si="1045"/>
        <v>5165000</v>
      </c>
      <c r="Q1059" s="26">
        <f t="shared" si="1046"/>
        <v>81.079956767821699</v>
      </c>
      <c r="R1059" s="90"/>
      <c r="S1059" s="90"/>
      <c r="T1059" s="90"/>
      <c r="U1059" s="90"/>
      <c r="V1059" s="90"/>
      <c r="W1059" s="90"/>
      <c r="X1059" s="90"/>
      <c r="Y1059" s="90"/>
    </row>
    <row r="1060" spans="1:25" ht="15" customHeight="1" x14ac:dyDescent="0.25">
      <c r="A1060" s="63" t="s">
        <v>685</v>
      </c>
      <c r="B1060" s="63" t="s">
        <v>3</v>
      </c>
      <c r="C1060" s="63" t="s">
        <v>13</v>
      </c>
      <c r="D1060" s="63" t="s">
        <v>687</v>
      </c>
      <c r="E1060" s="63" t="s">
        <v>21</v>
      </c>
      <c r="F1060" s="64" t="s">
        <v>1</v>
      </c>
      <c r="G1060" s="53" t="s">
        <v>1</v>
      </c>
      <c r="H1060" s="65" t="s">
        <v>22</v>
      </c>
      <c r="I1060" s="31">
        <f t="shared" ref="I1060:K1060" si="1063">SUM(I1061:I1065)</f>
        <v>1305300</v>
      </c>
      <c r="J1060" s="31">
        <f t="shared" si="1063"/>
        <v>1305300</v>
      </c>
      <c r="K1060" s="31">
        <f t="shared" si="1063"/>
        <v>802150</v>
      </c>
      <c r="L1060" s="31">
        <f t="shared" si="1042"/>
        <v>264500</v>
      </c>
      <c r="M1060" s="31">
        <f t="shared" ref="M1060" si="1064">SUM(M1061:M1065)</f>
        <v>77500</v>
      </c>
      <c r="N1060" s="31">
        <f t="shared" ref="N1060:O1060" si="1065">SUM(N1061:N1065)</f>
        <v>107500</v>
      </c>
      <c r="O1060" s="31">
        <f t="shared" si="1065"/>
        <v>79500</v>
      </c>
      <c r="P1060" s="31">
        <f t="shared" si="1045"/>
        <v>1066650</v>
      </c>
      <c r="Q1060" s="31">
        <f t="shared" si="1046"/>
        <v>81.716846701907613</v>
      </c>
      <c r="R1060" s="94"/>
      <c r="S1060" s="94"/>
      <c r="T1060" s="94"/>
      <c r="U1060" s="94"/>
      <c r="V1060" s="94"/>
      <c r="W1060" s="94"/>
      <c r="X1060" s="94"/>
      <c r="Y1060" s="94"/>
    </row>
    <row r="1061" spans="1:25" ht="15" customHeight="1" x14ac:dyDescent="0.25">
      <c r="A1061" s="64" t="s">
        <v>685</v>
      </c>
      <c r="B1061" s="64" t="s">
        <v>3</v>
      </c>
      <c r="C1061" s="64" t="s">
        <v>13</v>
      </c>
      <c r="D1061" s="64" t="s">
        <v>687</v>
      </c>
      <c r="E1061" s="20" t="s">
        <v>23</v>
      </c>
      <c r="F1061" s="64" t="s">
        <v>688</v>
      </c>
      <c r="G1061" s="53" t="s">
        <v>241</v>
      </c>
      <c r="H1061" s="53" t="s">
        <v>85</v>
      </c>
      <c r="I1061" s="26">
        <v>235000</v>
      </c>
      <c r="J1061" s="26">
        <v>235000</v>
      </c>
      <c r="K1061" s="26">
        <v>137000</v>
      </c>
      <c r="L1061" s="26">
        <f t="shared" si="1042"/>
        <v>58500</v>
      </c>
      <c r="M1061" s="26">
        <v>19500</v>
      </c>
      <c r="N1061" s="26">
        <v>19500</v>
      </c>
      <c r="O1061" s="26">
        <v>19500</v>
      </c>
      <c r="P1061" s="26">
        <f t="shared" si="1045"/>
        <v>195500</v>
      </c>
      <c r="Q1061" s="26">
        <f t="shared" si="1046"/>
        <v>83.191489361702125</v>
      </c>
      <c r="R1061" s="90"/>
      <c r="S1061" s="90"/>
      <c r="T1061" s="90"/>
      <c r="U1061" s="90"/>
      <c r="V1061" s="90"/>
      <c r="W1061" s="90"/>
      <c r="X1061" s="90"/>
      <c r="Y1061" s="90"/>
    </row>
    <row r="1062" spans="1:25" ht="15" customHeight="1" x14ac:dyDescent="0.25">
      <c r="A1062" s="64" t="s">
        <v>685</v>
      </c>
      <c r="B1062" s="64" t="s">
        <v>3</v>
      </c>
      <c r="C1062" s="64" t="s">
        <v>13</v>
      </c>
      <c r="D1062" s="64" t="s">
        <v>687</v>
      </c>
      <c r="E1062" s="20" t="s">
        <v>23</v>
      </c>
      <c r="F1062" s="64" t="s">
        <v>689</v>
      </c>
      <c r="G1062" s="53" t="s">
        <v>241</v>
      </c>
      <c r="H1062" s="53" t="s">
        <v>25</v>
      </c>
      <c r="I1062" s="26">
        <v>700000</v>
      </c>
      <c r="J1062" s="26">
        <v>700000</v>
      </c>
      <c r="K1062" s="26">
        <v>350000</v>
      </c>
      <c r="L1062" s="26">
        <f t="shared" si="1042"/>
        <v>176000</v>
      </c>
      <c r="M1062" s="26">
        <v>58000</v>
      </c>
      <c r="N1062" s="26">
        <v>58000</v>
      </c>
      <c r="O1062" s="26">
        <v>60000</v>
      </c>
      <c r="P1062" s="26">
        <f t="shared" si="1045"/>
        <v>526000</v>
      </c>
      <c r="Q1062" s="26">
        <f t="shared" si="1046"/>
        <v>75.142857142857139</v>
      </c>
      <c r="R1062" s="90"/>
      <c r="S1062" s="90"/>
      <c r="T1062" s="90"/>
      <c r="U1062" s="90"/>
      <c r="V1062" s="90"/>
      <c r="W1062" s="90"/>
      <c r="X1062" s="90"/>
      <c r="Y1062" s="90"/>
    </row>
    <row r="1063" spans="1:25" ht="15" customHeight="1" x14ac:dyDescent="0.25">
      <c r="A1063" s="64" t="s">
        <v>685</v>
      </c>
      <c r="B1063" s="64" t="s">
        <v>3</v>
      </c>
      <c r="C1063" s="64" t="s">
        <v>13</v>
      </c>
      <c r="D1063" s="64" t="s">
        <v>687</v>
      </c>
      <c r="E1063" s="20" t="s">
        <v>23</v>
      </c>
      <c r="F1063" s="64" t="s">
        <v>690</v>
      </c>
      <c r="G1063" s="53" t="s">
        <v>241</v>
      </c>
      <c r="H1063" s="53" t="s">
        <v>27</v>
      </c>
      <c r="I1063" s="26">
        <v>152000</v>
      </c>
      <c r="J1063" s="26">
        <v>152000</v>
      </c>
      <c r="K1063" s="26">
        <v>148850</v>
      </c>
      <c r="L1063" s="26">
        <f t="shared" si="1042"/>
        <v>0</v>
      </c>
      <c r="M1063" s="26"/>
      <c r="N1063" s="26"/>
      <c r="O1063" s="26"/>
      <c r="P1063" s="26">
        <f t="shared" si="1045"/>
        <v>148850</v>
      </c>
      <c r="Q1063" s="26">
        <f t="shared" si="1046"/>
        <v>97.92763157894737</v>
      </c>
      <c r="R1063" s="90"/>
      <c r="S1063" s="90"/>
      <c r="T1063" s="90"/>
      <c r="U1063" s="90"/>
      <c r="V1063" s="90"/>
      <c r="W1063" s="90"/>
      <c r="X1063" s="90"/>
      <c r="Y1063" s="90"/>
    </row>
    <row r="1064" spans="1:25" ht="15" customHeight="1" x14ac:dyDescent="0.25">
      <c r="A1064" s="64" t="s">
        <v>685</v>
      </c>
      <c r="B1064" s="64" t="s">
        <v>3</v>
      </c>
      <c r="C1064" s="64" t="s">
        <v>13</v>
      </c>
      <c r="D1064" s="64" t="s">
        <v>687</v>
      </c>
      <c r="E1064" s="20" t="s">
        <v>23</v>
      </c>
      <c r="F1064" s="64" t="s">
        <v>691</v>
      </c>
      <c r="G1064" s="53" t="s">
        <v>241</v>
      </c>
      <c r="H1064" s="53" t="s">
        <v>89</v>
      </c>
      <c r="I1064" s="26">
        <v>63300</v>
      </c>
      <c r="J1064" s="26">
        <v>63300</v>
      </c>
      <c r="K1064" s="26">
        <v>41300</v>
      </c>
      <c r="L1064" s="26">
        <f t="shared" si="1042"/>
        <v>0</v>
      </c>
      <c r="M1064" s="26">
        <v>0</v>
      </c>
      <c r="N1064" s="26"/>
      <c r="O1064" s="26"/>
      <c r="P1064" s="26">
        <f t="shared" si="1045"/>
        <v>41300</v>
      </c>
      <c r="Q1064" s="26">
        <f t="shared" si="1046"/>
        <v>65.244865718799375</v>
      </c>
      <c r="R1064" s="90"/>
      <c r="S1064" s="90"/>
      <c r="T1064" s="90"/>
      <c r="U1064" s="90"/>
      <c r="V1064" s="90"/>
      <c r="W1064" s="90"/>
      <c r="X1064" s="90"/>
      <c r="Y1064" s="90"/>
    </row>
    <row r="1065" spans="1:25" ht="15" customHeight="1" x14ac:dyDescent="0.25">
      <c r="A1065" s="64" t="s">
        <v>685</v>
      </c>
      <c r="B1065" s="64" t="s">
        <v>3</v>
      </c>
      <c r="C1065" s="64" t="s">
        <v>13</v>
      </c>
      <c r="D1065" s="64" t="s">
        <v>687</v>
      </c>
      <c r="E1065" s="20" t="s">
        <v>23</v>
      </c>
      <c r="F1065" s="64" t="s">
        <v>692</v>
      </c>
      <c r="G1065" s="53" t="s">
        <v>241</v>
      </c>
      <c r="H1065" s="53" t="s">
        <v>29</v>
      </c>
      <c r="I1065" s="26">
        <v>155000</v>
      </c>
      <c r="J1065" s="26">
        <v>155000</v>
      </c>
      <c r="K1065" s="26">
        <v>125000</v>
      </c>
      <c r="L1065" s="26">
        <f t="shared" si="1042"/>
        <v>30000</v>
      </c>
      <c r="M1065" s="26"/>
      <c r="N1065" s="26">
        <v>30000</v>
      </c>
      <c r="O1065" s="26"/>
      <c r="P1065" s="26">
        <f t="shared" si="1045"/>
        <v>155000</v>
      </c>
      <c r="Q1065" s="26">
        <f t="shared" si="1046"/>
        <v>100</v>
      </c>
      <c r="R1065" s="90"/>
      <c r="S1065" s="90"/>
      <c r="T1065" s="90"/>
      <c r="U1065" s="90"/>
      <c r="V1065" s="90"/>
      <c r="W1065" s="90"/>
      <c r="X1065" s="90"/>
      <c r="Y1065" s="90"/>
    </row>
    <row r="1066" spans="1:25" ht="15" customHeight="1" x14ac:dyDescent="0.25">
      <c r="A1066" s="63" t="s">
        <v>685</v>
      </c>
      <c r="B1066" s="63" t="s">
        <v>3</v>
      </c>
      <c r="C1066" s="63" t="s">
        <v>13</v>
      </c>
      <c r="D1066" s="63" t="s">
        <v>687</v>
      </c>
      <c r="E1066" s="65" t="s">
        <v>30</v>
      </c>
      <c r="F1066" s="65" t="s">
        <v>1</v>
      </c>
      <c r="G1066" s="65" t="s">
        <v>1</v>
      </c>
      <c r="H1066" s="65" t="s">
        <v>31</v>
      </c>
      <c r="I1066" s="31">
        <f t="shared" ref="I1066:K1066" si="1066">SUM(I1067)</f>
        <v>700377</v>
      </c>
      <c r="J1066" s="31">
        <f t="shared" si="1066"/>
        <v>700377</v>
      </c>
      <c r="K1066" s="31">
        <f t="shared" si="1066"/>
        <v>376000</v>
      </c>
      <c r="L1066" s="31">
        <f t="shared" si="1042"/>
        <v>189000</v>
      </c>
      <c r="M1066" s="31">
        <f t="shared" ref="M1066" si="1067">SUM(M1067)</f>
        <v>63000</v>
      </c>
      <c r="N1066" s="31">
        <f t="shared" ref="N1066:O1066" si="1068">SUM(N1067)</f>
        <v>63000</v>
      </c>
      <c r="O1066" s="31">
        <f t="shared" si="1068"/>
        <v>63000</v>
      </c>
      <c r="P1066" s="31">
        <f t="shared" si="1045"/>
        <v>565000</v>
      </c>
      <c r="Q1066" s="31">
        <f t="shared" si="1046"/>
        <v>80.670838705440076</v>
      </c>
      <c r="R1066" s="94"/>
      <c r="S1066" s="94"/>
      <c r="T1066" s="94"/>
      <c r="U1066" s="94"/>
      <c r="V1066" s="94"/>
      <c r="W1066" s="94"/>
      <c r="X1066" s="94"/>
      <c r="Y1066" s="94"/>
    </row>
    <row r="1067" spans="1:25" ht="15" customHeight="1" x14ac:dyDescent="0.25">
      <c r="A1067" s="64" t="s">
        <v>685</v>
      </c>
      <c r="B1067" s="64" t="s">
        <v>3</v>
      </c>
      <c r="C1067" s="64" t="s">
        <v>13</v>
      </c>
      <c r="D1067" s="64" t="s">
        <v>687</v>
      </c>
      <c r="E1067" s="20" t="s">
        <v>33</v>
      </c>
      <c r="F1067" s="64"/>
      <c r="G1067" s="53" t="s">
        <v>241</v>
      </c>
      <c r="H1067" s="53" t="s">
        <v>32</v>
      </c>
      <c r="I1067" s="26">
        <v>700377</v>
      </c>
      <c r="J1067" s="26">
        <v>700377</v>
      </c>
      <c r="K1067" s="26">
        <v>376000</v>
      </c>
      <c r="L1067" s="26">
        <f t="shared" si="1042"/>
        <v>189000</v>
      </c>
      <c r="M1067" s="26">
        <v>63000</v>
      </c>
      <c r="N1067" s="26">
        <v>63000</v>
      </c>
      <c r="O1067" s="26">
        <v>63000</v>
      </c>
      <c r="P1067" s="26">
        <f t="shared" si="1045"/>
        <v>565000</v>
      </c>
      <c r="Q1067" s="26">
        <f t="shared" si="1046"/>
        <v>80.670838705440076</v>
      </c>
      <c r="R1067" s="90"/>
      <c r="S1067" s="90"/>
      <c r="T1067" s="90"/>
      <c r="U1067" s="90"/>
      <c r="V1067" s="90"/>
      <c r="W1067" s="90"/>
      <c r="X1067" s="90"/>
      <c r="Y1067" s="90"/>
    </row>
    <row r="1068" spans="1:25" ht="15" customHeight="1" x14ac:dyDescent="0.25">
      <c r="A1068" s="63" t="s">
        <v>685</v>
      </c>
      <c r="B1068" s="63" t="s">
        <v>3</v>
      </c>
      <c r="C1068" s="63" t="s">
        <v>13</v>
      </c>
      <c r="D1068" s="63" t="s">
        <v>687</v>
      </c>
      <c r="E1068" s="65" t="s">
        <v>34</v>
      </c>
      <c r="F1068" s="65" t="s">
        <v>1</v>
      </c>
      <c r="G1068" s="65" t="s">
        <v>1</v>
      </c>
      <c r="H1068" s="65" t="s">
        <v>35</v>
      </c>
      <c r="I1068" s="31">
        <f t="shared" ref="I1068:K1068" si="1069">SUM(I1069:I1077)</f>
        <v>3186837</v>
      </c>
      <c r="J1068" s="31">
        <f t="shared" si="1069"/>
        <v>3181837</v>
      </c>
      <c r="K1068" s="31">
        <f t="shared" si="1069"/>
        <v>1725750</v>
      </c>
      <c r="L1068" s="31">
        <f t="shared" si="1042"/>
        <v>783350</v>
      </c>
      <c r="M1068" s="31">
        <f t="shared" ref="M1068" si="1070">SUM(M1069:M1077)</f>
        <v>265250</v>
      </c>
      <c r="N1068" s="31">
        <f t="shared" ref="N1068:O1068" si="1071">SUM(N1069:N1077)</f>
        <v>270300</v>
      </c>
      <c r="O1068" s="31">
        <f t="shared" si="1071"/>
        <v>247800</v>
      </c>
      <c r="P1068" s="31">
        <f t="shared" si="1045"/>
        <v>2509100</v>
      </c>
      <c r="Q1068" s="31">
        <f t="shared" si="1046"/>
        <v>78.85696218882363</v>
      </c>
      <c r="R1068" s="94"/>
      <c r="S1068" s="94"/>
      <c r="T1068" s="94"/>
      <c r="U1068" s="94"/>
      <c r="V1068" s="94"/>
      <c r="W1068" s="94"/>
      <c r="X1068" s="94"/>
      <c r="Y1068" s="94"/>
    </row>
    <row r="1069" spans="1:25" ht="15" customHeight="1" x14ac:dyDescent="0.25">
      <c r="A1069" s="64" t="s">
        <v>685</v>
      </c>
      <c r="B1069" s="64" t="s">
        <v>3</v>
      </c>
      <c r="C1069" s="64" t="s">
        <v>13</v>
      </c>
      <c r="D1069" s="64" t="s">
        <v>687</v>
      </c>
      <c r="E1069" s="20" t="s">
        <v>38</v>
      </c>
      <c r="F1069" s="64"/>
      <c r="G1069" s="53" t="s">
        <v>241</v>
      </c>
      <c r="H1069" s="53" t="s">
        <v>37</v>
      </c>
      <c r="I1069" s="26">
        <v>10000</v>
      </c>
      <c r="J1069" s="26">
        <v>10000</v>
      </c>
      <c r="K1069" s="26">
        <v>6500</v>
      </c>
      <c r="L1069" s="26">
        <f t="shared" si="1042"/>
        <v>3000</v>
      </c>
      <c r="M1069" s="26">
        <v>1000</v>
      </c>
      <c r="N1069" s="26">
        <v>1000</v>
      </c>
      <c r="O1069" s="26">
        <v>1000</v>
      </c>
      <c r="P1069" s="26">
        <f t="shared" si="1045"/>
        <v>9500</v>
      </c>
      <c r="Q1069" s="26">
        <f t="shared" si="1046"/>
        <v>95</v>
      </c>
      <c r="R1069" s="90"/>
      <c r="S1069" s="90"/>
      <c r="T1069" s="90"/>
      <c r="U1069" s="90"/>
      <c r="V1069" s="90"/>
      <c r="W1069" s="90"/>
      <c r="X1069" s="90"/>
      <c r="Y1069" s="90"/>
    </row>
    <row r="1070" spans="1:25" ht="15" customHeight="1" x14ac:dyDescent="0.25">
      <c r="A1070" s="64" t="s">
        <v>685</v>
      </c>
      <c r="B1070" s="64" t="s">
        <v>3</v>
      </c>
      <c r="C1070" s="64" t="s">
        <v>13</v>
      </c>
      <c r="D1070" s="64" t="s">
        <v>687</v>
      </c>
      <c r="E1070" s="20" t="s">
        <v>298</v>
      </c>
      <c r="F1070" s="64"/>
      <c r="G1070" s="53" t="s">
        <v>241</v>
      </c>
      <c r="H1070" s="53" t="s">
        <v>297</v>
      </c>
      <c r="I1070" s="26">
        <v>618790</v>
      </c>
      <c r="J1070" s="26">
        <v>618790</v>
      </c>
      <c r="K1070" s="26">
        <v>330000</v>
      </c>
      <c r="L1070" s="26">
        <f t="shared" si="1042"/>
        <v>95000</v>
      </c>
      <c r="M1070" s="26">
        <v>30000</v>
      </c>
      <c r="N1070" s="26">
        <v>30000</v>
      </c>
      <c r="O1070" s="26">
        <v>35000</v>
      </c>
      <c r="P1070" s="26">
        <f t="shared" si="1045"/>
        <v>425000</v>
      </c>
      <c r="Q1070" s="26">
        <f t="shared" si="1046"/>
        <v>68.682428610675672</v>
      </c>
      <c r="R1070" s="90"/>
      <c r="S1070" s="90"/>
      <c r="T1070" s="90"/>
      <c r="U1070" s="90"/>
      <c r="V1070" s="90"/>
      <c r="W1070" s="90"/>
      <c r="X1070" s="90"/>
      <c r="Y1070" s="90"/>
    </row>
    <row r="1071" spans="1:25" ht="15" customHeight="1" x14ac:dyDescent="0.25">
      <c r="A1071" s="64" t="s">
        <v>685</v>
      </c>
      <c r="B1071" s="64" t="s">
        <v>3</v>
      </c>
      <c r="C1071" s="64" t="s">
        <v>13</v>
      </c>
      <c r="D1071" s="64" t="s">
        <v>687</v>
      </c>
      <c r="E1071" s="20" t="s">
        <v>301</v>
      </c>
      <c r="F1071" s="64"/>
      <c r="G1071" s="53" t="s">
        <v>241</v>
      </c>
      <c r="H1071" s="53" t="s">
        <v>300</v>
      </c>
      <c r="I1071" s="26">
        <v>1070112</v>
      </c>
      <c r="J1071" s="26">
        <v>1070112</v>
      </c>
      <c r="K1071" s="26">
        <v>604500</v>
      </c>
      <c r="L1071" s="26">
        <f t="shared" si="1042"/>
        <v>315000</v>
      </c>
      <c r="M1071" s="26">
        <v>105000</v>
      </c>
      <c r="N1071" s="26">
        <v>105000</v>
      </c>
      <c r="O1071" s="26">
        <v>105000</v>
      </c>
      <c r="P1071" s="26">
        <f t="shared" si="1045"/>
        <v>919500</v>
      </c>
      <c r="Q1071" s="26">
        <f t="shared" si="1046"/>
        <v>85.925585359289485</v>
      </c>
      <c r="R1071" s="90"/>
      <c r="S1071" s="90"/>
      <c r="T1071" s="90"/>
      <c r="U1071" s="90"/>
      <c r="V1071" s="90"/>
      <c r="W1071" s="90"/>
      <c r="X1071" s="90"/>
      <c r="Y1071" s="90"/>
    </row>
    <row r="1072" spans="1:25" ht="15" customHeight="1" x14ac:dyDescent="0.25">
      <c r="A1072" s="64" t="s">
        <v>685</v>
      </c>
      <c r="B1072" s="64" t="s">
        <v>3</v>
      </c>
      <c r="C1072" s="64" t="s">
        <v>13</v>
      </c>
      <c r="D1072" s="64" t="s">
        <v>687</v>
      </c>
      <c r="E1072" s="20" t="s">
        <v>218</v>
      </c>
      <c r="F1072" s="64"/>
      <c r="G1072" s="53" t="s">
        <v>241</v>
      </c>
      <c r="H1072" s="53" t="s">
        <v>217</v>
      </c>
      <c r="I1072" s="26">
        <v>332000</v>
      </c>
      <c r="J1072" s="26">
        <v>327000</v>
      </c>
      <c r="K1072" s="26">
        <v>198000</v>
      </c>
      <c r="L1072" s="26">
        <f t="shared" si="1042"/>
        <v>55000</v>
      </c>
      <c r="M1072" s="26">
        <v>15000</v>
      </c>
      <c r="N1072" s="26">
        <v>20000</v>
      </c>
      <c r="O1072" s="26">
        <v>20000</v>
      </c>
      <c r="P1072" s="26">
        <f t="shared" si="1045"/>
        <v>253000</v>
      </c>
      <c r="Q1072" s="26">
        <f t="shared" si="1046"/>
        <v>77.370030581039757</v>
      </c>
      <c r="R1072" s="90"/>
      <c r="S1072" s="90"/>
      <c r="T1072" s="90"/>
      <c r="U1072" s="90"/>
      <c r="V1072" s="90"/>
      <c r="W1072" s="90"/>
      <c r="X1072" s="90"/>
      <c r="Y1072" s="90"/>
    </row>
    <row r="1073" spans="1:25" ht="15" customHeight="1" x14ac:dyDescent="0.25">
      <c r="A1073" s="64" t="s">
        <v>685</v>
      </c>
      <c r="B1073" s="64" t="s">
        <v>3</v>
      </c>
      <c r="C1073" s="64" t="s">
        <v>13</v>
      </c>
      <c r="D1073" s="64" t="s">
        <v>687</v>
      </c>
      <c r="E1073" s="20" t="s">
        <v>303</v>
      </c>
      <c r="F1073" s="64"/>
      <c r="G1073" s="53" t="s">
        <v>241</v>
      </c>
      <c r="H1073" s="53" t="s">
        <v>302</v>
      </c>
      <c r="I1073" s="26">
        <v>42962</v>
      </c>
      <c r="J1073" s="26">
        <v>42962</v>
      </c>
      <c r="K1073" s="26">
        <v>20800</v>
      </c>
      <c r="L1073" s="26">
        <f t="shared" si="1042"/>
        <v>11500</v>
      </c>
      <c r="M1073" s="26">
        <v>4000</v>
      </c>
      <c r="N1073" s="26">
        <v>4000</v>
      </c>
      <c r="O1073" s="26">
        <v>3500</v>
      </c>
      <c r="P1073" s="26">
        <f t="shared" si="1045"/>
        <v>32300</v>
      </c>
      <c r="Q1073" s="26">
        <f t="shared" si="1046"/>
        <v>75.18271961268097</v>
      </c>
      <c r="R1073" s="90"/>
      <c r="S1073" s="90"/>
      <c r="T1073" s="90"/>
      <c r="U1073" s="90"/>
      <c r="V1073" s="90"/>
      <c r="W1073" s="90"/>
      <c r="X1073" s="90"/>
      <c r="Y1073" s="90"/>
    </row>
    <row r="1074" spans="1:25" ht="15" customHeight="1" x14ac:dyDescent="0.25">
      <c r="A1074" s="64" t="s">
        <v>685</v>
      </c>
      <c r="B1074" s="64" t="s">
        <v>3</v>
      </c>
      <c r="C1074" s="64" t="s">
        <v>13</v>
      </c>
      <c r="D1074" s="64" t="s">
        <v>687</v>
      </c>
      <c r="E1074" s="20" t="s">
        <v>305</v>
      </c>
      <c r="F1074" s="64"/>
      <c r="G1074" s="53" t="s">
        <v>241</v>
      </c>
      <c r="H1074" s="53" t="s">
        <v>304</v>
      </c>
      <c r="I1074" s="26">
        <v>390000</v>
      </c>
      <c r="J1074" s="26">
        <v>390000</v>
      </c>
      <c r="K1074" s="26">
        <v>195000</v>
      </c>
      <c r="L1074" s="26">
        <f t="shared" si="1042"/>
        <v>97500</v>
      </c>
      <c r="M1074" s="26">
        <v>32500</v>
      </c>
      <c r="N1074" s="26">
        <v>32500</v>
      </c>
      <c r="O1074" s="26">
        <v>32500</v>
      </c>
      <c r="P1074" s="26">
        <f t="shared" si="1045"/>
        <v>292500</v>
      </c>
      <c r="Q1074" s="26">
        <f t="shared" si="1046"/>
        <v>75</v>
      </c>
      <c r="R1074" s="90"/>
      <c r="S1074" s="90"/>
      <c r="T1074" s="90"/>
      <c r="U1074" s="90"/>
      <c r="V1074" s="90"/>
      <c r="W1074" s="90"/>
      <c r="X1074" s="90"/>
      <c r="Y1074" s="90"/>
    </row>
    <row r="1075" spans="1:25" ht="15" customHeight="1" x14ac:dyDescent="0.25">
      <c r="A1075" s="64" t="s">
        <v>685</v>
      </c>
      <c r="B1075" s="64" t="s">
        <v>3</v>
      </c>
      <c r="C1075" s="64" t="s">
        <v>13</v>
      </c>
      <c r="D1075" s="64" t="s">
        <v>687</v>
      </c>
      <c r="E1075" s="20" t="s">
        <v>308</v>
      </c>
      <c r="F1075" s="64"/>
      <c r="G1075" s="53" t="s">
        <v>241</v>
      </c>
      <c r="H1075" s="53" t="s">
        <v>307</v>
      </c>
      <c r="I1075" s="26">
        <v>107938</v>
      </c>
      <c r="J1075" s="26">
        <v>107938</v>
      </c>
      <c r="K1075" s="26">
        <v>54000</v>
      </c>
      <c r="L1075" s="26">
        <f t="shared" si="1042"/>
        <v>27000</v>
      </c>
      <c r="M1075" s="26">
        <v>9000</v>
      </c>
      <c r="N1075" s="26">
        <v>9000</v>
      </c>
      <c r="O1075" s="26">
        <v>9000</v>
      </c>
      <c r="P1075" s="26">
        <f t="shared" si="1045"/>
        <v>81000</v>
      </c>
      <c r="Q1075" s="26">
        <f t="shared" si="1046"/>
        <v>75.043080286831326</v>
      </c>
      <c r="R1075" s="90"/>
      <c r="S1075" s="90"/>
      <c r="T1075" s="90"/>
      <c r="U1075" s="90"/>
      <c r="V1075" s="90"/>
      <c r="W1075" s="90"/>
      <c r="X1075" s="90"/>
      <c r="Y1075" s="90"/>
    </row>
    <row r="1076" spans="1:25" ht="15" customHeight="1" x14ac:dyDescent="0.25">
      <c r="A1076" s="64" t="s">
        <v>685</v>
      </c>
      <c r="B1076" s="64" t="s">
        <v>3</v>
      </c>
      <c r="C1076" s="64" t="s">
        <v>13</v>
      </c>
      <c r="D1076" s="64" t="s">
        <v>687</v>
      </c>
      <c r="E1076" s="20" t="s">
        <v>311</v>
      </c>
      <c r="F1076" s="64"/>
      <c r="G1076" s="53" t="s">
        <v>241</v>
      </c>
      <c r="H1076" s="53" t="s">
        <v>310</v>
      </c>
      <c r="I1076" s="26">
        <v>31000</v>
      </c>
      <c r="J1076" s="26">
        <v>31000</v>
      </c>
      <c r="K1076" s="26">
        <v>14000</v>
      </c>
      <c r="L1076" s="26">
        <f t="shared" si="1042"/>
        <v>11000</v>
      </c>
      <c r="M1076" s="26">
        <v>4000</v>
      </c>
      <c r="N1076" s="26">
        <v>2000</v>
      </c>
      <c r="O1076" s="26">
        <v>5000</v>
      </c>
      <c r="P1076" s="26">
        <f t="shared" si="1045"/>
        <v>25000</v>
      </c>
      <c r="Q1076" s="26">
        <f t="shared" si="1046"/>
        <v>80.645161290322577</v>
      </c>
      <c r="R1076" s="90"/>
      <c r="S1076" s="90"/>
      <c r="T1076" s="90"/>
      <c r="U1076" s="90"/>
      <c r="V1076" s="90"/>
      <c r="W1076" s="90"/>
      <c r="X1076" s="90"/>
      <c r="Y1076" s="90"/>
    </row>
    <row r="1077" spans="1:25" ht="15" customHeight="1" x14ac:dyDescent="0.25">
      <c r="A1077" s="63" t="s">
        <v>685</v>
      </c>
      <c r="B1077" s="63" t="s">
        <v>3</v>
      </c>
      <c r="C1077" s="63" t="s">
        <v>13</v>
      </c>
      <c r="D1077" s="63" t="s">
        <v>687</v>
      </c>
      <c r="E1077" s="63" t="s">
        <v>39</v>
      </c>
      <c r="F1077" s="64" t="s">
        <v>1</v>
      </c>
      <c r="G1077" s="53" t="s">
        <v>1</v>
      </c>
      <c r="H1077" s="65" t="s">
        <v>40</v>
      </c>
      <c r="I1077" s="31">
        <f t="shared" ref="I1077:K1077" si="1072">SUM(I1078:I1083)</f>
        <v>584035</v>
      </c>
      <c r="J1077" s="31">
        <f t="shared" si="1072"/>
        <v>584035</v>
      </c>
      <c r="K1077" s="31">
        <f t="shared" si="1072"/>
        <v>302950</v>
      </c>
      <c r="L1077" s="31">
        <f t="shared" si="1042"/>
        <v>168350</v>
      </c>
      <c r="M1077" s="31">
        <f t="shared" ref="M1077" si="1073">SUM(M1078:M1083)</f>
        <v>64750</v>
      </c>
      <c r="N1077" s="31">
        <f t="shared" ref="N1077:O1077" si="1074">SUM(N1078:N1083)</f>
        <v>66800</v>
      </c>
      <c r="O1077" s="31">
        <f t="shared" si="1074"/>
        <v>36800</v>
      </c>
      <c r="P1077" s="31">
        <f t="shared" si="1045"/>
        <v>471300</v>
      </c>
      <c r="Q1077" s="31">
        <f t="shared" si="1046"/>
        <v>80.697218488617978</v>
      </c>
      <c r="R1077" s="94"/>
      <c r="S1077" s="94"/>
      <c r="T1077" s="94"/>
      <c r="U1077" s="94"/>
      <c r="V1077" s="94"/>
      <c r="W1077" s="94"/>
      <c r="X1077" s="94"/>
      <c r="Y1077" s="94"/>
    </row>
    <row r="1078" spans="1:25" ht="15" customHeight="1" x14ac:dyDescent="0.25">
      <c r="A1078" s="64" t="s">
        <v>685</v>
      </c>
      <c r="B1078" s="64" t="s">
        <v>3</v>
      </c>
      <c r="C1078" s="64" t="s">
        <v>13</v>
      </c>
      <c r="D1078" s="64" t="s">
        <v>687</v>
      </c>
      <c r="E1078" s="20" t="s">
        <v>41</v>
      </c>
      <c r="F1078" s="64"/>
      <c r="G1078" s="53" t="s">
        <v>241</v>
      </c>
      <c r="H1078" s="53" t="s">
        <v>40</v>
      </c>
      <c r="I1078" s="26">
        <v>415985</v>
      </c>
      <c r="J1078" s="26">
        <v>415985</v>
      </c>
      <c r="K1078" s="26">
        <v>211000</v>
      </c>
      <c r="L1078" s="26">
        <f t="shared" si="1042"/>
        <v>100000</v>
      </c>
      <c r="M1078" s="26">
        <v>32000</v>
      </c>
      <c r="N1078" s="26">
        <v>34000</v>
      </c>
      <c r="O1078" s="26">
        <v>34000</v>
      </c>
      <c r="P1078" s="26">
        <f t="shared" si="1045"/>
        <v>311000</v>
      </c>
      <c r="Q1078" s="26">
        <f t="shared" si="1046"/>
        <v>74.762311141026714</v>
      </c>
      <c r="R1078" s="90"/>
      <c r="S1078" s="90"/>
      <c r="T1078" s="90"/>
      <c r="U1078" s="90"/>
      <c r="V1078" s="90"/>
      <c r="W1078" s="90"/>
      <c r="X1078" s="90"/>
      <c r="Y1078" s="90"/>
    </row>
    <row r="1079" spans="1:25" ht="15" customHeight="1" x14ac:dyDescent="0.25">
      <c r="A1079" s="64" t="s">
        <v>685</v>
      </c>
      <c r="B1079" s="64" t="s">
        <v>3</v>
      </c>
      <c r="C1079" s="64" t="s">
        <v>13</v>
      </c>
      <c r="D1079" s="64" t="s">
        <v>687</v>
      </c>
      <c r="E1079" s="20" t="s">
        <v>41</v>
      </c>
      <c r="F1079" s="64" t="s">
        <v>693</v>
      </c>
      <c r="G1079" s="53" t="s">
        <v>241</v>
      </c>
      <c r="H1079" s="53" t="s">
        <v>49</v>
      </c>
      <c r="I1079" s="26">
        <v>22000</v>
      </c>
      <c r="J1079" s="26">
        <v>22000</v>
      </c>
      <c r="K1079" s="26">
        <v>11950</v>
      </c>
      <c r="L1079" s="26">
        <f t="shared" si="1042"/>
        <v>5850</v>
      </c>
      <c r="M1079" s="26">
        <v>1950</v>
      </c>
      <c r="N1079" s="26">
        <v>1950</v>
      </c>
      <c r="O1079" s="26">
        <v>1950</v>
      </c>
      <c r="P1079" s="26">
        <f t="shared" si="1045"/>
        <v>17800</v>
      </c>
      <c r="Q1079" s="26">
        <f t="shared" si="1046"/>
        <v>80.909090909090907</v>
      </c>
      <c r="R1079" s="90"/>
      <c r="S1079" s="90"/>
      <c r="T1079" s="90"/>
      <c r="U1079" s="90"/>
      <c r="V1079" s="90"/>
      <c r="W1079" s="90"/>
      <c r="X1079" s="90"/>
      <c r="Y1079" s="90"/>
    </row>
    <row r="1080" spans="1:25" x14ac:dyDescent="0.25">
      <c r="A1080" s="64" t="s">
        <v>685</v>
      </c>
      <c r="B1080" s="64" t="s">
        <v>3</v>
      </c>
      <c r="C1080" s="64" t="s">
        <v>13</v>
      </c>
      <c r="D1080" s="64" t="s">
        <v>687</v>
      </c>
      <c r="E1080" s="20" t="s">
        <v>41</v>
      </c>
      <c r="F1080" s="64" t="s">
        <v>694</v>
      </c>
      <c r="G1080" s="53" t="s">
        <v>241</v>
      </c>
      <c r="H1080" s="53" t="s">
        <v>55</v>
      </c>
      <c r="I1080" s="26">
        <v>50</v>
      </c>
      <c r="J1080" s="26">
        <v>50</v>
      </c>
      <c r="K1080" s="26">
        <v>0</v>
      </c>
      <c r="L1080" s="26">
        <f t="shared" si="1042"/>
        <v>0</v>
      </c>
      <c r="M1080" s="26"/>
      <c r="N1080" s="26"/>
      <c r="O1080" s="26"/>
      <c r="P1080" s="26">
        <f t="shared" si="1045"/>
        <v>0</v>
      </c>
      <c r="Q1080" s="26">
        <f t="shared" si="1046"/>
        <v>0</v>
      </c>
      <c r="R1080" s="90"/>
      <c r="S1080" s="90"/>
      <c r="T1080" s="90"/>
      <c r="U1080" s="90"/>
      <c r="V1080" s="90"/>
      <c r="W1080" s="90"/>
      <c r="X1080" s="90"/>
      <c r="Y1080" s="90"/>
    </row>
    <row r="1081" spans="1:25" s="4" customFormat="1" ht="22.5" customHeight="1" x14ac:dyDescent="0.25">
      <c r="A1081" s="64" t="s">
        <v>685</v>
      </c>
      <c r="B1081" s="64" t="s">
        <v>3</v>
      </c>
      <c r="C1081" s="64" t="s">
        <v>13</v>
      </c>
      <c r="D1081" s="64" t="s">
        <v>687</v>
      </c>
      <c r="E1081" s="20" t="s">
        <v>41</v>
      </c>
      <c r="F1081" s="64" t="s">
        <v>3546</v>
      </c>
      <c r="G1081" s="53" t="s">
        <v>241</v>
      </c>
      <c r="H1081" s="53" t="s">
        <v>3507</v>
      </c>
      <c r="I1081" s="26">
        <v>135000</v>
      </c>
      <c r="J1081" s="26">
        <v>135000</v>
      </c>
      <c r="K1081" s="26">
        <v>75000</v>
      </c>
      <c r="L1081" s="26">
        <f t="shared" si="1042"/>
        <v>60000</v>
      </c>
      <c r="M1081" s="26">
        <v>30000</v>
      </c>
      <c r="N1081" s="26">
        <v>30000</v>
      </c>
      <c r="O1081" s="26"/>
      <c r="P1081" s="26">
        <f t="shared" si="1045"/>
        <v>135000</v>
      </c>
      <c r="Q1081" s="26">
        <f t="shared" si="1046"/>
        <v>100</v>
      </c>
      <c r="R1081" s="90"/>
      <c r="S1081" s="90"/>
      <c r="T1081" s="90"/>
      <c r="U1081" s="90"/>
      <c r="V1081" s="90"/>
      <c r="W1081" s="90"/>
      <c r="X1081" s="90"/>
      <c r="Y1081" s="90"/>
    </row>
    <row r="1082" spans="1:25" s="4" customFormat="1" ht="22.5" customHeight="1" x14ac:dyDescent="0.25">
      <c r="A1082" s="64" t="s">
        <v>685</v>
      </c>
      <c r="B1082" s="64" t="s">
        <v>3</v>
      </c>
      <c r="C1082" s="64" t="s">
        <v>13</v>
      </c>
      <c r="D1082" s="64" t="s">
        <v>687</v>
      </c>
      <c r="E1082" s="20" t="s">
        <v>41</v>
      </c>
      <c r="F1082" s="64" t="s">
        <v>3547</v>
      </c>
      <c r="G1082" s="53" t="s">
        <v>241</v>
      </c>
      <c r="H1082" s="53" t="s">
        <v>3508</v>
      </c>
      <c r="I1082" s="26">
        <v>10000</v>
      </c>
      <c r="J1082" s="26">
        <v>10000</v>
      </c>
      <c r="K1082" s="26">
        <v>5000</v>
      </c>
      <c r="L1082" s="26">
        <f t="shared" si="1042"/>
        <v>2500</v>
      </c>
      <c r="M1082" s="26">
        <v>800</v>
      </c>
      <c r="N1082" s="26">
        <v>850</v>
      </c>
      <c r="O1082" s="26">
        <v>850</v>
      </c>
      <c r="P1082" s="26">
        <f t="shared" si="1045"/>
        <v>7500</v>
      </c>
      <c r="Q1082" s="26">
        <f t="shared" si="1046"/>
        <v>75</v>
      </c>
      <c r="R1082" s="90"/>
      <c r="S1082" s="90"/>
      <c r="T1082" s="90"/>
      <c r="U1082" s="90"/>
      <c r="V1082" s="90"/>
      <c r="W1082" s="90"/>
      <c r="X1082" s="90"/>
      <c r="Y1082" s="90"/>
    </row>
    <row r="1083" spans="1:25" s="4" customFormat="1" x14ac:dyDescent="0.25">
      <c r="A1083" s="64" t="s">
        <v>685</v>
      </c>
      <c r="B1083" s="64" t="s">
        <v>3</v>
      </c>
      <c r="C1083" s="64" t="s">
        <v>13</v>
      </c>
      <c r="D1083" s="64" t="s">
        <v>687</v>
      </c>
      <c r="E1083" s="20" t="s">
        <v>41</v>
      </c>
      <c r="F1083" s="64" t="s">
        <v>3548</v>
      </c>
      <c r="G1083" s="53" t="s">
        <v>241</v>
      </c>
      <c r="H1083" s="53" t="s">
        <v>3509</v>
      </c>
      <c r="I1083" s="26">
        <v>1000</v>
      </c>
      <c r="J1083" s="26">
        <v>1000</v>
      </c>
      <c r="K1083" s="26">
        <v>0</v>
      </c>
      <c r="L1083" s="26">
        <f t="shared" si="1042"/>
        <v>0</v>
      </c>
      <c r="M1083" s="26"/>
      <c r="N1083" s="26"/>
      <c r="O1083" s="26"/>
      <c r="P1083" s="26">
        <f t="shared" si="1045"/>
        <v>0</v>
      </c>
      <c r="Q1083" s="26">
        <f t="shared" si="1046"/>
        <v>0</v>
      </c>
      <c r="R1083" s="90"/>
      <c r="S1083" s="90"/>
      <c r="T1083" s="90"/>
      <c r="U1083" s="90"/>
      <c r="V1083" s="90"/>
      <c r="W1083" s="90"/>
      <c r="X1083" s="90"/>
      <c r="Y1083" s="90"/>
    </row>
    <row r="1084" spans="1:25" ht="22.5" customHeight="1" x14ac:dyDescent="0.25">
      <c r="A1084" s="63" t="s">
        <v>1</v>
      </c>
      <c r="B1084" s="63" t="s">
        <v>1</v>
      </c>
      <c r="C1084" s="63" t="s">
        <v>1</v>
      </c>
      <c r="D1084" s="65" t="s">
        <v>1</v>
      </c>
      <c r="E1084" s="65" t="s">
        <v>1</v>
      </c>
      <c r="F1084" s="65" t="s">
        <v>1</v>
      </c>
      <c r="G1084" s="65" t="s">
        <v>1</v>
      </c>
      <c r="H1084" s="66" t="s">
        <v>56</v>
      </c>
      <c r="I1084" s="30">
        <f t="shared" ref="I1084:K1084" si="1075">SUM(I1085)</f>
        <v>155204</v>
      </c>
      <c r="J1084" s="30">
        <f t="shared" si="1075"/>
        <v>155204</v>
      </c>
      <c r="K1084" s="30">
        <f t="shared" si="1075"/>
        <v>50054</v>
      </c>
      <c r="L1084" s="30">
        <f t="shared" si="1042"/>
        <v>15000</v>
      </c>
      <c r="M1084" s="30">
        <f t="shared" ref="M1084" si="1076">SUM(M1085)</f>
        <v>0</v>
      </c>
      <c r="N1084" s="30">
        <f t="shared" ref="N1084:O1084" si="1077">SUM(N1085)</f>
        <v>15000</v>
      </c>
      <c r="O1084" s="30">
        <f t="shared" si="1077"/>
        <v>0</v>
      </c>
      <c r="P1084" s="30">
        <f t="shared" si="1045"/>
        <v>65054</v>
      </c>
      <c r="Q1084" s="30">
        <f t="shared" si="1046"/>
        <v>41.915156825855007</v>
      </c>
      <c r="R1084" s="93"/>
      <c r="S1084" s="93"/>
      <c r="T1084" s="93"/>
      <c r="U1084" s="93"/>
      <c r="V1084" s="93"/>
      <c r="W1084" s="93"/>
      <c r="X1084" s="93"/>
      <c r="Y1084" s="93"/>
    </row>
    <row r="1085" spans="1:25" ht="15" customHeight="1" x14ac:dyDescent="0.25">
      <c r="A1085" s="63" t="s">
        <v>685</v>
      </c>
      <c r="B1085" s="63" t="s">
        <v>3</v>
      </c>
      <c r="C1085" s="63" t="s">
        <v>13</v>
      </c>
      <c r="D1085" s="63" t="s">
        <v>687</v>
      </c>
      <c r="E1085" s="65" t="s">
        <v>57</v>
      </c>
      <c r="F1085" s="65" t="s">
        <v>1</v>
      </c>
      <c r="G1085" s="65" t="s">
        <v>1</v>
      </c>
      <c r="H1085" s="65" t="s">
        <v>58</v>
      </c>
      <c r="I1085" s="31">
        <f t="shared" ref="I1085:K1085" si="1078">SUM(I1086:I1089)</f>
        <v>155204</v>
      </c>
      <c r="J1085" s="31">
        <f t="shared" si="1078"/>
        <v>155204</v>
      </c>
      <c r="K1085" s="31">
        <f t="shared" si="1078"/>
        <v>50054</v>
      </c>
      <c r="L1085" s="31">
        <f t="shared" si="1042"/>
        <v>15000</v>
      </c>
      <c r="M1085" s="31">
        <f t="shared" ref="M1085" si="1079">SUM(M1086:M1089)</f>
        <v>0</v>
      </c>
      <c r="N1085" s="31">
        <f t="shared" ref="N1085:O1085" si="1080">SUM(N1086:N1089)</f>
        <v>15000</v>
      </c>
      <c r="O1085" s="31">
        <f t="shared" si="1080"/>
        <v>0</v>
      </c>
      <c r="P1085" s="31">
        <f t="shared" si="1045"/>
        <v>65054</v>
      </c>
      <c r="Q1085" s="31">
        <f t="shared" si="1046"/>
        <v>41.915156825855007</v>
      </c>
      <c r="R1085" s="94"/>
      <c r="S1085" s="94"/>
      <c r="T1085" s="94"/>
      <c r="U1085" s="94"/>
      <c r="V1085" s="94"/>
      <c r="W1085" s="94"/>
      <c r="X1085" s="94"/>
      <c r="Y1085" s="94"/>
    </row>
    <row r="1086" spans="1:25" s="4" customFormat="1" ht="15" customHeight="1" x14ac:dyDescent="0.25">
      <c r="A1086" s="64" t="s">
        <v>685</v>
      </c>
      <c r="B1086" s="64" t="s">
        <v>3</v>
      </c>
      <c r="C1086" s="64" t="s">
        <v>13</v>
      </c>
      <c r="D1086" s="64" t="s">
        <v>687</v>
      </c>
      <c r="E1086" s="20">
        <v>614100</v>
      </c>
      <c r="F1086" s="64" t="s">
        <v>3543</v>
      </c>
      <c r="G1086" s="53" t="s">
        <v>241</v>
      </c>
      <c r="H1086" s="53" t="s">
        <v>3525</v>
      </c>
      <c r="I1086" s="26">
        <v>100</v>
      </c>
      <c r="J1086" s="26">
        <v>100</v>
      </c>
      <c r="K1086" s="26">
        <v>0</v>
      </c>
      <c r="L1086" s="26">
        <f t="shared" si="1042"/>
        <v>0</v>
      </c>
      <c r="M1086" s="26"/>
      <c r="N1086" s="26"/>
      <c r="O1086" s="26"/>
      <c r="P1086" s="26">
        <f t="shared" si="1045"/>
        <v>0</v>
      </c>
      <c r="Q1086" s="26">
        <f t="shared" si="1046"/>
        <v>0</v>
      </c>
      <c r="R1086" s="90"/>
      <c r="S1086" s="90"/>
      <c r="T1086" s="90"/>
      <c r="U1086" s="90"/>
      <c r="V1086" s="90"/>
      <c r="W1086" s="90"/>
      <c r="X1086" s="90"/>
      <c r="Y1086" s="90"/>
    </row>
    <row r="1087" spans="1:25" ht="15" customHeight="1" x14ac:dyDescent="0.25">
      <c r="A1087" s="64" t="s">
        <v>685</v>
      </c>
      <c r="B1087" s="64" t="s">
        <v>3</v>
      </c>
      <c r="C1087" s="64" t="s">
        <v>13</v>
      </c>
      <c r="D1087" s="64" t="s">
        <v>687</v>
      </c>
      <c r="E1087" s="20" t="s">
        <v>106</v>
      </c>
      <c r="F1087" s="64"/>
      <c r="G1087" s="53" t="s">
        <v>241</v>
      </c>
      <c r="H1087" s="53" t="s">
        <v>105</v>
      </c>
      <c r="I1087" s="26">
        <v>45054</v>
      </c>
      <c r="J1087" s="26">
        <v>45054</v>
      </c>
      <c r="K1087" s="26">
        <v>30054</v>
      </c>
      <c r="L1087" s="26">
        <f t="shared" si="1042"/>
        <v>15000</v>
      </c>
      <c r="M1087" s="26"/>
      <c r="N1087" s="26">
        <v>15000</v>
      </c>
      <c r="O1087" s="26"/>
      <c r="P1087" s="26">
        <f t="shared" si="1045"/>
        <v>45054</v>
      </c>
      <c r="Q1087" s="26">
        <f t="shared" si="1046"/>
        <v>100</v>
      </c>
      <c r="R1087" s="90"/>
      <c r="S1087" s="90"/>
      <c r="T1087" s="90"/>
      <c r="U1087" s="90"/>
      <c r="V1087" s="90"/>
      <c r="W1087" s="90"/>
      <c r="X1087" s="90"/>
      <c r="Y1087" s="90"/>
    </row>
    <row r="1088" spans="1:25" ht="15" customHeight="1" x14ac:dyDescent="0.25">
      <c r="A1088" s="64" t="s">
        <v>685</v>
      </c>
      <c r="B1088" s="64" t="s">
        <v>3</v>
      </c>
      <c r="C1088" s="64" t="s">
        <v>13</v>
      </c>
      <c r="D1088" s="64" t="s">
        <v>687</v>
      </c>
      <c r="E1088" s="20" t="s">
        <v>61</v>
      </c>
      <c r="F1088" s="64"/>
      <c r="G1088" s="53" t="s">
        <v>241</v>
      </c>
      <c r="H1088" s="53" t="s">
        <v>60</v>
      </c>
      <c r="I1088" s="26">
        <v>10000</v>
      </c>
      <c r="J1088" s="26">
        <v>10000</v>
      </c>
      <c r="K1088" s="26">
        <v>10000</v>
      </c>
      <c r="L1088" s="26">
        <f t="shared" si="1042"/>
        <v>0</v>
      </c>
      <c r="M1088" s="26"/>
      <c r="N1088" s="26"/>
      <c r="O1088" s="26"/>
      <c r="P1088" s="26">
        <f t="shared" si="1045"/>
        <v>10000</v>
      </c>
      <c r="Q1088" s="26">
        <f t="shared" si="1046"/>
        <v>100</v>
      </c>
      <c r="R1088" s="90"/>
      <c r="S1088" s="90"/>
      <c r="T1088" s="90"/>
      <c r="U1088" s="90"/>
      <c r="V1088" s="90"/>
      <c r="W1088" s="90"/>
      <c r="X1088" s="90"/>
      <c r="Y1088" s="90"/>
    </row>
    <row r="1089" spans="1:27" ht="15" customHeight="1" x14ac:dyDescent="0.25">
      <c r="A1089" s="63" t="s">
        <v>685</v>
      </c>
      <c r="B1089" s="63" t="s">
        <v>3</v>
      </c>
      <c r="C1089" s="63" t="s">
        <v>13</v>
      </c>
      <c r="D1089" s="63" t="s">
        <v>687</v>
      </c>
      <c r="E1089" s="63" t="s">
        <v>66</v>
      </c>
      <c r="F1089" s="64" t="s">
        <v>1</v>
      </c>
      <c r="G1089" s="53" t="s">
        <v>1</v>
      </c>
      <c r="H1089" s="65" t="s">
        <v>67</v>
      </c>
      <c r="I1089" s="31">
        <f t="shared" ref="I1089:K1089" si="1081">SUM(I1090:I1091)</f>
        <v>100050</v>
      </c>
      <c r="J1089" s="31">
        <f t="shared" si="1081"/>
        <v>100050</v>
      </c>
      <c r="K1089" s="31">
        <f t="shared" si="1081"/>
        <v>10000</v>
      </c>
      <c r="L1089" s="31">
        <f t="shared" si="1042"/>
        <v>0</v>
      </c>
      <c r="M1089" s="31">
        <f t="shared" ref="M1089" si="1082">SUM(M1090:M1091)</f>
        <v>0</v>
      </c>
      <c r="N1089" s="31">
        <f t="shared" ref="N1089:O1089" si="1083">SUM(N1090:N1091)</f>
        <v>0</v>
      </c>
      <c r="O1089" s="31">
        <f t="shared" si="1083"/>
        <v>0</v>
      </c>
      <c r="P1089" s="31">
        <f t="shared" si="1045"/>
        <v>10000</v>
      </c>
      <c r="Q1089" s="31">
        <f t="shared" si="1046"/>
        <v>9.9950024987506243</v>
      </c>
      <c r="R1089" s="94"/>
      <c r="S1089" s="94"/>
      <c r="T1089" s="94"/>
      <c r="U1089" s="94"/>
      <c r="V1089" s="94"/>
      <c r="W1089" s="94"/>
      <c r="X1089" s="94"/>
      <c r="Y1089" s="94"/>
    </row>
    <row r="1090" spans="1:27" ht="15" customHeight="1" x14ac:dyDescent="0.25">
      <c r="A1090" s="64" t="s">
        <v>685</v>
      </c>
      <c r="B1090" s="64" t="s">
        <v>3</v>
      </c>
      <c r="C1090" s="64" t="s">
        <v>13</v>
      </c>
      <c r="D1090" s="64" t="s">
        <v>687</v>
      </c>
      <c r="E1090" s="20" t="s">
        <v>68</v>
      </c>
      <c r="F1090" s="64"/>
      <c r="G1090" s="53" t="s">
        <v>241</v>
      </c>
      <c r="H1090" s="53" t="s">
        <v>67</v>
      </c>
      <c r="I1090" s="26">
        <v>100000</v>
      </c>
      <c r="J1090" s="26">
        <v>100000</v>
      </c>
      <c r="K1090" s="26">
        <v>10000</v>
      </c>
      <c r="L1090" s="26">
        <f t="shared" si="1042"/>
        <v>0</v>
      </c>
      <c r="M1090" s="26"/>
      <c r="N1090" s="26"/>
      <c r="O1090" s="26"/>
      <c r="P1090" s="26">
        <f t="shared" si="1045"/>
        <v>10000</v>
      </c>
      <c r="Q1090" s="26">
        <f t="shared" si="1046"/>
        <v>10</v>
      </c>
      <c r="R1090" s="90"/>
      <c r="S1090" s="90"/>
      <c r="T1090" s="90"/>
      <c r="U1090" s="90"/>
      <c r="V1090" s="90"/>
      <c r="W1090" s="90"/>
      <c r="X1090" s="90"/>
      <c r="Y1090" s="90"/>
    </row>
    <row r="1091" spans="1:27" ht="15" customHeight="1" thickBot="1" x14ac:dyDescent="0.3">
      <c r="A1091" s="64" t="s">
        <v>685</v>
      </c>
      <c r="B1091" s="64" t="s">
        <v>3</v>
      </c>
      <c r="C1091" s="64" t="s">
        <v>13</v>
      </c>
      <c r="D1091" s="64" t="s">
        <v>687</v>
      </c>
      <c r="E1091" s="20" t="s">
        <v>68</v>
      </c>
      <c r="F1091" s="64" t="s">
        <v>695</v>
      </c>
      <c r="G1091" s="53" t="s">
        <v>241</v>
      </c>
      <c r="H1091" s="53" t="s">
        <v>276</v>
      </c>
      <c r="I1091" s="26">
        <v>50</v>
      </c>
      <c r="J1091" s="26">
        <v>50</v>
      </c>
      <c r="K1091" s="26">
        <v>0</v>
      </c>
      <c r="L1091" s="26">
        <f t="shared" si="1042"/>
        <v>0</v>
      </c>
      <c r="M1091" s="26"/>
      <c r="N1091" s="26"/>
      <c r="O1091" s="26"/>
      <c r="P1091" s="26">
        <f t="shared" si="1045"/>
        <v>0</v>
      </c>
      <c r="Q1091" s="26">
        <f t="shared" si="1046"/>
        <v>0</v>
      </c>
      <c r="R1091" s="90"/>
      <c r="S1091" s="90"/>
      <c r="T1091" s="90"/>
      <c r="U1091" s="90"/>
      <c r="V1091" s="90"/>
      <c r="W1091" s="90"/>
      <c r="X1091" s="90"/>
      <c r="Y1091" s="90"/>
    </row>
    <row r="1092" spans="1:27" s="2" customFormat="1" ht="45.75" customHeight="1" thickBot="1" x14ac:dyDescent="0.3">
      <c r="A1092" s="28" t="s">
        <v>4</v>
      </c>
      <c r="B1092" s="28" t="s">
        <v>5</v>
      </c>
      <c r="C1092" s="28" t="s">
        <v>6</v>
      </c>
      <c r="D1092" s="57" t="s">
        <v>1</v>
      </c>
      <c r="E1092" s="28" t="s">
        <v>7</v>
      </c>
      <c r="F1092" s="28" t="s">
        <v>8</v>
      </c>
      <c r="G1092" s="28" t="s">
        <v>9</v>
      </c>
      <c r="H1092" s="28" t="s">
        <v>10</v>
      </c>
      <c r="I1092" s="109" t="s">
        <v>3984</v>
      </c>
      <c r="J1092" s="109" t="s">
        <v>11</v>
      </c>
      <c r="K1092" s="109" t="s">
        <v>3989</v>
      </c>
      <c r="L1092" s="109" t="s">
        <v>3985</v>
      </c>
      <c r="M1092" s="109" t="s">
        <v>4027</v>
      </c>
      <c r="N1092" s="109" t="s">
        <v>3988</v>
      </c>
      <c r="O1092" s="109" t="s">
        <v>3986</v>
      </c>
      <c r="P1092" s="109" t="s">
        <v>3987</v>
      </c>
      <c r="Q1092" s="109" t="s">
        <v>3695</v>
      </c>
      <c r="R1092" s="91"/>
      <c r="S1092" s="91"/>
      <c r="T1092" s="91"/>
      <c r="U1092" s="91"/>
      <c r="V1092" s="91"/>
      <c r="W1092" s="91"/>
      <c r="X1092" s="91"/>
      <c r="Y1092" s="91"/>
      <c r="AA1092" s="4"/>
    </row>
    <row r="1093" spans="1:27" s="2" customFormat="1" ht="15" customHeight="1" x14ac:dyDescent="0.25">
      <c r="A1093" s="58" t="s">
        <v>1</v>
      </c>
      <c r="B1093" s="58" t="s">
        <v>1</v>
      </c>
      <c r="C1093" s="58" t="s">
        <v>1</v>
      </c>
      <c r="D1093" s="59" t="s">
        <v>1</v>
      </c>
      <c r="E1093" s="59" t="s">
        <v>1</v>
      </c>
      <c r="F1093" s="60" t="s">
        <v>1</v>
      </c>
      <c r="G1093" s="61" t="s">
        <v>1</v>
      </c>
      <c r="H1093" s="62" t="s">
        <v>1</v>
      </c>
      <c r="I1093" s="29">
        <v>1</v>
      </c>
      <c r="J1093" s="29">
        <v>2</v>
      </c>
      <c r="K1093" s="29">
        <v>3</v>
      </c>
      <c r="L1093" s="29" t="s">
        <v>3478</v>
      </c>
      <c r="M1093" s="29">
        <v>5</v>
      </c>
      <c r="N1093" s="29">
        <v>6</v>
      </c>
      <c r="O1093" s="29">
        <v>7</v>
      </c>
      <c r="P1093" s="29" t="s">
        <v>3696</v>
      </c>
      <c r="Q1093" s="29">
        <v>9</v>
      </c>
      <c r="R1093" s="92"/>
      <c r="S1093" s="92"/>
      <c r="T1093" s="92"/>
      <c r="U1093" s="92"/>
      <c r="V1093" s="92"/>
      <c r="W1093" s="92"/>
      <c r="X1093" s="92"/>
      <c r="Y1093" s="92"/>
      <c r="AA1093" s="4"/>
    </row>
    <row r="1094" spans="1:27" s="2" customFormat="1" ht="15" customHeight="1" x14ac:dyDescent="0.25">
      <c r="A1094" s="63" t="s">
        <v>685</v>
      </c>
      <c r="B1094" s="63" t="s">
        <v>3</v>
      </c>
      <c r="C1094" s="64" t="s">
        <v>13</v>
      </c>
      <c r="D1094" s="64" t="s">
        <v>687</v>
      </c>
      <c r="E1094" s="65" t="s">
        <v>1</v>
      </c>
      <c r="F1094" s="65" t="s">
        <v>1</v>
      </c>
      <c r="G1094" s="65" t="s">
        <v>1</v>
      </c>
      <c r="H1094" s="65" t="s">
        <v>686</v>
      </c>
      <c r="I1094" s="26">
        <v>0</v>
      </c>
      <c r="J1094" s="26" t="s">
        <v>1</v>
      </c>
      <c r="K1094" s="26">
        <v>0</v>
      </c>
      <c r="L1094" s="26"/>
      <c r="M1094" s="26"/>
      <c r="N1094" s="26"/>
      <c r="O1094" s="26"/>
      <c r="P1094" s="26"/>
      <c r="Q1094" s="26"/>
      <c r="R1094" s="90"/>
      <c r="S1094" s="90"/>
      <c r="T1094" s="90"/>
      <c r="U1094" s="90"/>
      <c r="V1094" s="90"/>
      <c r="W1094" s="90"/>
      <c r="X1094" s="90"/>
      <c r="Y1094" s="90"/>
      <c r="AA1094" s="4"/>
    </row>
    <row r="1095" spans="1:27" s="4" customFormat="1" ht="15" customHeight="1" x14ac:dyDescent="0.25">
      <c r="A1095" s="63" t="s">
        <v>1</v>
      </c>
      <c r="B1095" s="63" t="s">
        <v>1</v>
      </c>
      <c r="C1095" s="63" t="s">
        <v>1</v>
      </c>
      <c r="D1095" s="65" t="s">
        <v>1</v>
      </c>
      <c r="E1095" s="65" t="s">
        <v>1</v>
      </c>
      <c r="F1095" s="65" t="s">
        <v>1</v>
      </c>
      <c r="G1095" s="65" t="s">
        <v>1</v>
      </c>
      <c r="H1095" s="66" t="s">
        <v>149</v>
      </c>
      <c r="I1095" s="39">
        <f t="shared" ref="I1095:K1096" si="1084">SUM(I1096)</f>
        <v>100</v>
      </c>
      <c r="J1095" s="39">
        <f t="shared" si="1084"/>
        <v>100</v>
      </c>
      <c r="K1095" s="39">
        <f t="shared" si="1084"/>
        <v>0</v>
      </c>
      <c r="L1095" s="39">
        <f t="shared" si="1042"/>
        <v>0</v>
      </c>
      <c r="M1095" s="39">
        <f t="shared" ref="M1095:M1096" si="1085">SUM(M1096)</f>
        <v>0</v>
      </c>
      <c r="N1095" s="39">
        <f t="shared" ref="N1095:O1096" si="1086">SUM(N1096)</f>
        <v>0</v>
      </c>
      <c r="O1095" s="39">
        <f t="shared" si="1086"/>
        <v>0</v>
      </c>
      <c r="P1095" s="39">
        <f t="shared" si="1045"/>
        <v>0</v>
      </c>
      <c r="Q1095" s="39">
        <f t="shared" si="1046"/>
        <v>0</v>
      </c>
      <c r="R1095" s="99"/>
      <c r="S1095" s="99"/>
      <c r="T1095" s="99"/>
      <c r="U1095" s="99"/>
      <c r="V1095" s="99"/>
      <c r="W1095" s="99"/>
      <c r="X1095" s="99"/>
      <c r="Y1095" s="99"/>
    </row>
    <row r="1096" spans="1:27" s="4" customFormat="1" ht="15" customHeight="1" x14ac:dyDescent="0.25">
      <c r="A1096" s="63" t="s">
        <v>685</v>
      </c>
      <c r="B1096" s="63" t="s">
        <v>3</v>
      </c>
      <c r="C1096" s="63" t="s">
        <v>13</v>
      </c>
      <c r="D1096" s="63" t="s">
        <v>687</v>
      </c>
      <c r="E1096" s="65" t="s">
        <v>150</v>
      </c>
      <c r="F1096" s="65" t="s">
        <v>1</v>
      </c>
      <c r="G1096" s="65" t="s">
        <v>1</v>
      </c>
      <c r="H1096" s="65" t="s">
        <v>151</v>
      </c>
      <c r="I1096" s="31">
        <f t="shared" si="1084"/>
        <v>100</v>
      </c>
      <c r="J1096" s="31">
        <f t="shared" si="1084"/>
        <v>100</v>
      </c>
      <c r="K1096" s="31">
        <f t="shared" si="1084"/>
        <v>0</v>
      </c>
      <c r="L1096" s="31">
        <f t="shared" si="1042"/>
        <v>0</v>
      </c>
      <c r="M1096" s="31">
        <f t="shared" si="1085"/>
        <v>0</v>
      </c>
      <c r="N1096" s="31">
        <f t="shared" si="1086"/>
        <v>0</v>
      </c>
      <c r="O1096" s="31">
        <f t="shared" si="1086"/>
        <v>0</v>
      </c>
      <c r="P1096" s="31">
        <f t="shared" si="1045"/>
        <v>0</v>
      </c>
      <c r="Q1096" s="31">
        <f t="shared" si="1046"/>
        <v>0</v>
      </c>
      <c r="R1096" s="94"/>
      <c r="S1096" s="94"/>
      <c r="T1096" s="94"/>
      <c r="U1096" s="94"/>
      <c r="V1096" s="94"/>
      <c r="W1096" s="94"/>
      <c r="X1096" s="94"/>
      <c r="Y1096" s="94"/>
    </row>
    <row r="1097" spans="1:27" s="4" customFormat="1" ht="15" customHeight="1" x14ac:dyDescent="0.25">
      <c r="A1097" s="64" t="s">
        <v>685</v>
      </c>
      <c r="B1097" s="64" t="s">
        <v>3</v>
      </c>
      <c r="C1097" s="64" t="s">
        <v>13</v>
      </c>
      <c r="D1097" s="64" t="s">
        <v>687</v>
      </c>
      <c r="E1097" s="20">
        <v>615100</v>
      </c>
      <c r="F1097" s="64" t="s">
        <v>3549</v>
      </c>
      <c r="G1097" s="53" t="s">
        <v>241</v>
      </c>
      <c r="H1097" s="53" t="s">
        <v>3526</v>
      </c>
      <c r="I1097" s="26">
        <v>100</v>
      </c>
      <c r="J1097" s="26">
        <v>100</v>
      </c>
      <c r="K1097" s="26">
        <v>0</v>
      </c>
      <c r="L1097" s="26">
        <f t="shared" si="1042"/>
        <v>0</v>
      </c>
      <c r="M1097" s="26"/>
      <c r="N1097" s="26"/>
      <c r="O1097" s="26"/>
      <c r="P1097" s="26">
        <f t="shared" si="1045"/>
        <v>0</v>
      </c>
      <c r="Q1097" s="26">
        <f t="shared" si="1046"/>
        <v>0</v>
      </c>
      <c r="R1097" s="90"/>
      <c r="S1097" s="90"/>
      <c r="T1097" s="90"/>
      <c r="U1097" s="90"/>
      <c r="V1097" s="90"/>
      <c r="W1097" s="90"/>
      <c r="X1097" s="90"/>
      <c r="Y1097" s="90"/>
    </row>
    <row r="1098" spans="1:27" ht="22.5" customHeight="1" x14ac:dyDescent="0.25">
      <c r="A1098" s="63" t="s">
        <v>1</v>
      </c>
      <c r="B1098" s="63" t="s">
        <v>1</v>
      </c>
      <c r="C1098" s="63" t="s">
        <v>1</v>
      </c>
      <c r="D1098" s="65" t="s">
        <v>1</v>
      </c>
      <c r="E1098" s="65" t="s">
        <v>1</v>
      </c>
      <c r="F1098" s="65" t="s">
        <v>1</v>
      </c>
      <c r="G1098" s="65" t="s">
        <v>1</v>
      </c>
      <c r="H1098" s="66" t="s">
        <v>69</v>
      </c>
      <c r="I1098" s="30">
        <f t="shared" ref="I1098:K1098" si="1087">SUM(I1099)</f>
        <v>2186000</v>
      </c>
      <c r="J1098" s="30">
        <f t="shared" si="1087"/>
        <v>1586000</v>
      </c>
      <c r="K1098" s="30">
        <f t="shared" si="1087"/>
        <v>570500</v>
      </c>
      <c r="L1098" s="30">
        <f t="shared" si="1042"/>
        <v>414500</v>
      </c>
      <c r="M1098" s="30">
        <f t="shared" ref="M1098" si="1088">SUM(M1099)</f>
        <v>144500</v>
      </c>
      <c r="N1098" s="30">
        <f t="shared" ref="N1098:O1098" si="1089">SUM(N1099)</f>
        <v>270000</v>
      </c>
      <c r="O1098" s="30">
        <f t="shared" si="1089"/>
        <v>0</v>
      </c>
      <c r="P1098" s="30">
        <f t="shared" si="1045"/>
        <v>985000</v>
      </c>
      <c r="Q1098" s="30">
        <f t="shared" si="1046"/>
        <v>62.105926860025221</v>
      </c>
      <c r="R1098" s="93"/>
      <c r="S1098" s="93"/>
      <c r="T1098" s="93"/>
      <c r="U1098" s="93"/>
      <c r="V1098" s="93"/>
      <c r="W1098" s="93"/>
      <c r="X1098" s="93"/>
      <c r="Y1098" s="93"/>
    </row>
    <row r="1099" spans="1:27" ht="15" customHeight="1" x14ac:dyDescent="0.25">
      <c r="A1099" s="63" t="s">
        <v>685</v>
      </c>
      <c r="B1099" s="63" t="s">
        <v>3</v>
      </c>
      <c r="C1099" s="63" t="s">
        <v>13</v>
      </c>
      <c r="D1099" s="63" t="s">
        <v>687</v>
      </c>
      <c r="E1099" s="65" t="s">
        <v>70</v>
      </c>
      <c r="F1099" s="65" t="s">
        <v>1</v>
      </c>
      <c r="G1099" s="65" t="s">
        <v>1</v>
      </c>
      <c r="H1099" s="65" t="s">
        <v>71</v>
      </c>
      <c r="I1099" s="31">
        <f t="shared" ref="I1099:K1099" si="1090">SUM(I1100,I1102:I1103)</f>
        <v>2186000</v>
      </c>
      <c r="J1099" s="31">
        <f t="shared" si="1090"/>
        <v>1586000</v>
      </c>
      <c r="K1099" s="31">
        <f t="shared" si="1090"/>
        <v>570500</v>
      </c>
      <c r="L1099" s="31">
        <f t="shared" si="1042"/>
        <v>414500</v>
      </c>
      <c r="M1099" s="31">
        <f t="shared" ref="M1099" si="1091">SUM(M1100,M1102:M1103)</f>
        <v>144500</v>
      </c>
      <c r="N1099" s="31">
        <f t="shared" ref="N1099:O1099" si="1092">SUM(N1100,N1102:N1103)</f>
        <v>270000</v>
      </c>
      <c r="O1099" s="31">
        <f t="shared" si="1092"/>
        <v>0</v>
      </c>
      <c r="P1099" s="31">
        <f t="shared" si="1045"/>
        <v>985000</v>
      </c>
      <c r="Q1099" s="31">
        <f t="shared" si="1046"/>
        <v>62.105926860025221</v>
      </c>
      <c r="R1099" s="94"/>
      <c r="S1099" s="94"/>
      <c r="T1099" s="94"/>
      <c r="U1099" s="94"/>
      <c r="V1099" s="94"/>
      <c r="W1099" s="94"/>
      <c r="X1099" s="94"/>
      <c r="Y1099" s="94"/>
    </row>
    <row r="1100" spans="1:27" ht="15" customHeight="1" x14ac:dyDescent="0.25">
      <c r="A1100" s="63" t="s">
        <v>685</v>
      </c>
      <c r="B1100" s="63" t="s">
        <v>3</v>
      </c>
      <c r="C1100" s="63" t="s">
        <v>13</v>
      </c>
      <c r="D1100" s="63" t="s">
        <v>687</v>
      </c>
      <c r="E1100" s="63" t="s">
        <v>72</v>
      </c>
      <c r="F1100" s="64" t="s">
        <v>1</v>
      </c>
      <c r="G1100" s="53" t="s">
        <v>1</v>
      </c>
      <c r="H1100" s="65" t="s">
        <v>73</v>
      </c>
      <c r="I1100" s="31">
        <f t="shared" ref="I1100:K1100" si="1093">SUM(I1101:I1101)</f>
        <v>719000</v>
      </c>
      <c r="J1100" s="31">
        <f t="shared" si="1093"/>
        <v>719000</v>
      </c>
      <c r="K1100" s="31">
        <f t="shared" si="1093"/>
        <v>261000</v>
      </c>
      <c r="L1100" s="31">
        <f t="shared" si="1042"/>
        <v>330000</v>
      </c>
      <c r="M1100" s="31">
        <f t="shared" ref="M1100" si="1094">SUM(M1101:M1101)</f>
        <v>90000</v>
      </c>
      <c r="N1100" s="31">
        <f t="shared" ref="N1100:O1100" si="1095">SUM(N1101:N1101)</f>
        <v>240000</v>
      </c>
      <c r="O1100" s="31">
        <f t="shared" si="1095"/>
        <v>0</v>
      </c>
      <c r="P1100" s="31">
        <f t="shared" si="1045"/>
        <v>591000</v>
      </c>
      <c r="Q1100" s="31">
        <f t="shared" si="1046"/>
        <v>82.197496522948541</v>
      </c>
      <c r="R1100" s="94"/>
      <c r="S1100" s="94"/>
      <c r="T1100" s="94"/>
      <c r="U1100" s="94"/>
      <c r="V1100" s="94"/>
      <c r="W1100" s="94"/>
      <c r="X1100" s="94"/>
      <c r="Y1100" s="94"/>
    </row>
    <row r="1101" spans="1:27" ht="15" customHeight="1" x14ac:dyDescent="0.25">
      <c r="A1101" s="64" t="s">
        <v>685</v>
      </c>
      <c r="B1101" s="64" t="s">
        <v>3</v>
      </c>
      <c r="C1101" s="64" t="s">
        <v>13</v>
      </c>
      <c r="D1101" s="64" t="s">
        <v>687</v>
      </c>
      <c r="E1101" s="20" t="s">
        <v>74</v>
      </c>
      <c r="F1101" s="64" t="s">
        <v>696</v>
      </c>
      <c r="G1101" s="53" t="s">
        <v>241</v>
      </c>
      <c r="H1101" s="53" t="s">
        <v>697</v>
      </c>
      <c r="I1101" s="26">
        <v>719000</v>
      </c>
      <c r="J1101" s="26">
        <v>719000</v>
      </c>
      <c r="K1101" s="26">
        <v>261000</v>
      </c>
      <c r="L1101" s="26">
        <f t="shared" si="1042"/>
        <v>330000</v>
      </c>
      <c r="M1101" s="26">
        <v>90000</v>
      </c>
      <c r="N1101" s="26">
        <v>240000</v>
      </c>
      <c r="O1101" s="26"/>
      <c r="P1101" s="26">
        <f t="shared" si="1045"/>
        <v>591000</v>
      </c>
      <c r="Q1101" s="26">
        <f t="shared" si="1046"/>
        <v>82.197496522948541</v>
      </c>
      <c r="R1101" s="90"/>
      <c r="S1101" s="90"/>
      <c r="T1101" s="90"/>
      <c r="U1101" s="90"/>
      <c r="V1101" s="90"/>
      <c r="W1101" s="90"/>
      <c r="X1101" s="90"/>
      <c r="Y1101" s="90"/>
    </row>
    <row r="1102" spans="1:27" ht="15" customHeight="1" x14ac:dyDescent="0.25">
      <c r="A1102" s="64" t="s">
        <v>685</v>
      </c>
      <c r="B1102" s="64" t="s">
        <v>3</v>
      </c>
      <c r="C1102" s="64" t="s">
        <v>13</v>
      </c>
      <c r="D1102" s="64" t="s">
        <v>687</v>
      </c>
      <c r="E1102" s="20" t="s">
        <v>233</v>
      </c>
      <c r="F1102" s="64"/>
      <c r="G1102" s="53" t="s">
        <v>241</v>
      </c>
      <c r="H1102" s="53" t="s">
        <v>232</v>
      </c>
      <c r="I1102" s="26">
        <v>165000</v>
      </c>
      <c r="J1102" s="26">
        <v>165000</v>
      </c>
      <c r="K1102" s="26">
        <v>40500</v>
      </c>
      <c r="L1102" s="26">
        <f t="shared" si="1042"/>
        <v>0</v>
      </c>
      <c r="M1102" s="26"/>
      <c r="N1102" s="26"/>
      <c r="O1102" s="26"/>
      <c r="P1102" s="26">
        <f t="shared" si="1045"/>
        <v>40500</v>
      </c>
      <c r="Q1102" s="26">
        <f t="shared" si="1046"/>
        <v>24.545454545454547</v>
      </c>
      <c r="R1102" s="90"/>
      <c r="S1102" s="90"/>
      <c r="T1102" s="90"/>
      <c r="U1102" s="90"/>
      <c r="V1102" s="90"/>
      <c r="W1102" s="90"/>
      <c r="X1102" s="90"/>
      <c r="Y1102" s="90"/>
    </row>
    <row r="1103" spans="1:27" ht="15" customHeight="1" x14ac:dyDescent="0.25">
      <c r="A1103" s="63" t="s">
        <v>685</v>
      </c>
      <c r="B1103" s="63" t="s">
        <v>3</v>
      </c>
      <c r="C1103" s="63" t="s">
        <v>13</v>
      </c>
      <c r="D1103" s="63" t="s">
        <v>687</v>
      </c>
      <c r="E1103" s="63" t="s">
        <v>321</v>
      </c>
      <c r="F1103" s="64" t="s">
        <v>1</v>
      </c>
      <c r="G1103" s="53" t="s">
        <v>1</v>
      </c>
      <c r="H1103" s="65" t="s">
        <v>322</v>
      </c>
      <c r="I1103" s="31">
        <f t="shared" ref="I1103:K1103" si="1096">SUM(I1104:I1108)</f>
        <v>1302000</v>
      </c>
      <c r="J1103" s="31">
        <f t="shared" si="1096"/>
        <v>702000</v>
      </c>
      <c r="K1103" s="31">
        <f t="shared" si="1096"/>
        <v>269000</v>
      </c>
      <c r="L1103" s="31">
        <f t="shared" si="1042"/>
        <v>84500</v>
      </c>
      <c r="M1103" s="31">
        <f t="shared" ref="M1103" si="1097">SUM(M1104:M1108)</f>
        <v>54500</v>
      </c>
      <c r="N1103" s="31">
        <f t="shared" ref="N1103:O1103" si="1098">SUM(N1104:N1108)</f>
        <v>30000</v>
      </c>
      <c r="O1103" s="31">
        <f t="shared" si="1098"/>
        <v>0</v>
      </c>
      <c r="P1103" s="31">
        <f t="shared" si="1045"/>
        <v>353500</v>
      </c>
      <c r="Q1103" s="31">
        <f t="shared" si="1046"/>
        <v>50.356125356125361</v>
      </c>
      <c r="R1103" s="94"/>
      <c r="S1103" s="94"/>
      <c r="T1103" s="94"/>
      <c r="U1103" s="94"/>
      <c r="V1103" s="94"/>
      <c r="W1103" s="94"/>
      <c r="X1103" s="94"/>
      <c r="Y1103" s="94"/>
    </row>
    <row r="1104" spans="1:27" ht="15" customHeight="1" x14ac:dyDescent="0.25">
      <c r="A1104" s="64" t="s">
        <v>685</v>
      </c>
      <c r="B1104" s="64" t="s">
        <v>3</v>
      </c>
      <c r="C1104" s="64" t="s">
        <v>13</v>
      </c>
      <c r="D1104" s="64" t="s">
        <v>687</v>
      </c>
      <c r="E1104" s="20" t="s">
        <v>323</v>
      </c>
      <c r="F1104" s="64" t="s">
        <v>698</v>
      </c>
      <c r="G1104" s="53" t="s">
        <v>241</v>
      </c>
      <c r="H1104" s="53" t="s">
        <v>699</v>
      </c>
      <c r="I1104" s="26">
        <v>185000</v>
      </c>
      <c r="J1104" s="26">
        <v>185000</v>
      </c>
      <c r="K1104" s="26">
        <v>1000</v>
      </c>
      <c r="L1104" s="26">
        <f t="shared" ref="L1104:L1167" si="1099">SUM(M1104:O1104)</f>
        <v>3500</v>
      </c>
      <c r="M1104" s="26">
        <v>3500</v>
      </c>
      <c r="N1104" s="26"/>
      <c r="O1104" s="26"/>
      <c r="P1104" s="26">
        <f t="shared" ref="P1104:P1167" si="1100">K1104+L1104</f>
        <v>4500</v>
      </c>
      <c r="Q1104" s="26">
        <f t="shared" ref="Q1104:Q1167" si="1101">IF(J1104=0,"-",P1104/J1104*100)</f>
        <v>2.4324324324324325</v>
      </c>
      <c r="R1104" s="90"/>
      <c r="S1104" s="90"/>
      <c r="T1104" s="90"/>
      <c r="U1104" s="90"/>
      <c r="V1104" s="90"/>
      <c r="W1104" s="90"/>
      <c r="X1104" s="90"/>
      <c r="Y1104" s="90"/>
    </row>
    <row r="1105" spans="1:25" ht="15" customHeight="1" x14ac:dyDescent="0.25">
      <c r="A1105" s="64" t="s">
        <v>685</v>
      </c>
      <c r="B1105" s="64" t="s">
        <v>3</v>
      </c>
      <c r="C1105" s="64" t="s">
        <v>13</v>
      </c>
      <c r="D1105" s="64" t="s">
        <v>687</v>
      </c>
      <c r="E1105" s="20" t="s">
        <v>323</v>
      </c>
      <c r="F1105" s="64" t="s">
        <v>700</v>
      </c>
      <c r="G1105" s="53" t="s">
        <v>241</v>
      </c>
      <c r="H1105" s="53" t="s">
        <v>701</v>
      </c>
      <c r="I1105" s="26">
        <v>465000</v>
      </c>
      <c r="J1105" s="26">
        <v>465000</v>
      </c>
      <c r="K1105" s="26">
        <v>267000</v>
      </c>
      <c r="L1105" s="26">
        <f t="shared" si="1099"/>
        <v>30000</v>
      </c>
      <c r="M1105" s="26"/>
      <c r="N1105" s="26">
        <v>30000</v>
      </c>
      <c r="O1105" s="26"/>
      <c r="P1105" s="26">
        <f t="shared" si="1100"/>
        <v>297000</v>
      </c>
      <c r="Q1105" s="26">
        <f t="shared" si="1101"/>
        <v>63.87096774193548</v>
      </c>
      <c r="R1105" s="90"/>
      <c r="S1105" s="90"/>
      <c r="T1105" s="90"/>
      <c r="U1105" s="90"/>
      <c r="V1105" s="90"/>
      <c r="W1105" s="90"/>
      <c r="X1105" s="90"/>
      <c r="Y1105" s="90"/>
    </row>
    <row r="1106" spans="1:25" ht="15" customHeight="1" x14ac:dyDescent="0.25">
      <c r="A1106" s="64" t="s">
        <v>685</v>
      </c>
      <c r="B1106" s="64" t="s">
        <v>3</v>
      </c>
      <c r="C1106" s="64" t="s">
        <v>13</v>
      </c>
      <c r="D1106" s="64" t="s">
        <v>687</v>
      </c>
      <c r="E1106" s="20" t="s">
        <v>323</v>
      </c>
      <c r="F1106" s="64" t="s">
        <v>702</v>
      </c>
      <c r="G1106" s="53" t="s">
        <v>241</v>
      </c>
      <c r="H1106" s="53" t="s">
        <v>703</v>
      </c>
      <c r="I1106" s="26">
        <v>600000</v>
      </c>
      <c r="J1106" s="26">
        <v>0</v>
      </c>
      <c r="K1106" s="26">
        <v>1000</v>
      </c>
      <c r="L1106" s="26">
        <f t="shared" si="1099"/>
        <v>0</v>
      </c>
      <c r="M1106" s="26"/>
      <c r="N1106" s="26"/>
      <c r="O1106" s="26"/>
      <c r="P1106" s="26">
        <f t="shared" si="1100"/>
        <v>1000</v>
      </c>
      <c r="Q1106" s="26" t="str">
        <f t="shared" si="1101"/>
        <v>-</v>
      </c>
      <c r="R1106" s="90"/>
      <c r="S1106" s="90"/>
      <c r="T1106" s="90"/>
      <c r="U1106" s="90"/>
      <c r="V1106" s="90"/>
      <c r="W1106" s="90"/>
      <c r="X1106" s="90"/>
      <c r="Y1106" s="90"/>
    </row>
    <row r="1107" spans="1:25" ht="15" customHeight="1" x14ac:dyDescent="0.25">
      <c r="A1107" s="64" t="s">
        <v>685</v>
      </c>
      <c r="B1107" s="64" t="s">
        <v>3</v>
      </c>
      <c r="C1107" s="64" t="s">
        <v>13</v>
      </c>
      <c r="D1107" s="64" t="s">
        <v>687</v>
      </c>
      <c r="E1107" s="20" t="s">
        <v>323</v>
      </c>
      <c r="F1107" s="64" t="s">
        <v>704</v>
      </c>
      <c r="G1107" s="53" t="s">
        <v>241</v>
      </c>
      <c r="H1107" s="53" t="s">
        <v>705</v>
      </c>
      <c r="I1107" s="26">
        <v>51000</v>
      </c>
      <c r="J1107" s="26">
        <v>51000</v>
      </c>
      <c r="K1107" s="26">
        <v>0</v>
      </c>
      <c r="L1107" s="26">
        <f t="shared" si="1099"/>
        <v>51000</v>
      </c>
      <c r="M1107" s="26">
        <v>51000</v>
      </c>
      <c r="N1107" s="26"/>
      <c r="O1107" s="26"/>
      <c r="P1107" s="26">
        <f t="shared" si="1100"/>
        <v>51000</v>
      </c>
      <c r="Q1107" s="26">
        <f t="shared" si="1101"/>
        <v>100</v>
      </c>
      <c r="R1107" s="90"/>
      <c r="S1107" s="90"/>
      <c r="T1107" s="90"/>
      <c r="U1107" s="90"/>
      <c r="V1107" s="90"/>
      <c r="W1107" s="90"/>
      <c r="X1107" s="90"/>
      <c r="Y1107" s="90"/>
    </row>
    <row r="1108" spans="1:25" s="14" customFormat="1" ht="15" customHeight="1" x14ac:dyDescent="0.25">
      <c r="A1108" s="84" t="s">
        <v>685</v>
      </c>
      <c r="B1108" s="84" t="s">
        <v>3</v>
      </c>
      <c r="C1108" s="84" t="s">
        <v>13</v>
      </c>
      <c r="D1108" s="84" t="s">
        <v>687</v>
      </c>
      <c r="E1108" s="85" t="s">
        <v>323</v>
      </c>
      <c r="F1108" s="84" t="s">
        <v>706</v>
      </c>
      <c r="G1108" s="86" t="s">
        <v>241</v>
      </c>
      <c r="H1108" s="86" t="s">
        <v>707</v>
      </c>
      <c r="I1108" s="37">
        <v>1000</v>
      </c>
      <c r="J1108" s="37">
        <v>1000</v>
      </c>
      <c r="K1108" s="37">
        <v>0</v>
      </c>
      <c r="L1108" s="37">
        <f t="shared" si="1099"/>
        <v>0</v>
      </c>
      <c r="M1108" s="37"/>
      <c r="N1108" s="37"/>
      <c r="O1108" s="37"/>
      <c r="P1108" s="37">
        <f t="shared" si="1100"/>
        <v>0</v>
      </c>
      <c r="Q1108" s="37">
        <f t="shared" ref="Q1108" si="1102">IF(I1108=0,"-",P1108/I1108*100)</f>
        <v>0</v>
      </c>
      <c r="R1108" s="97"/>
      <c r="S1108" s="97"/>
      <c r="T1108" s="97"/>
      <c r="U1108" s="97"/>
      <c r="V1108" s="97"/>
      <c r="W1108" s="97"/>
      <c r="X1108" s="97"/>
      <c r="Y1108" s="97"/>
    </row>
    <row r="1109" spans="1:25" ht="15" customHeight="1" x14ac:dyDescent="0.25">
      <c r="A1109" s="53" t="s">
        <v>1</v>
      </c>
      <c r="B1109" s="53" t="s">
        <v>1</v>
      </c>
      <c r="C1109" s="53" t="s">
        <v>1</v>
      </c>
      <c r="D1109" s="53" t="s">
        <v>1</v>
      </c>
      <c r="E1109" s="53" t="s">
        <v>1</v>
      </c>
      <c r="F1109" s="53" t="s">
        <v>1</v>
      </c>
      <c r="G1109" s="53" t="s">
        <v>1</v>
      </c>
      <c r="H1109" s="66" t="s">
        <v>708</v>
      </c>
      <c r="I1109" s="30">
        <f t="shared" ref="I1109:K1109" si="1103">SUM(I1057,I1084,I1098,I1095)</f>
        <v>13904073</v>
      </c>
      <c r="J1109" s="30">
        <f t="shared" si="1103"/>
        <v>13299073</v>
      </c>
      <c r="K1109" s="30">
        <f t="shared" si="1103"/>
        <v>6979454</v>
      </c>
      <c r="L1109" s="30">
        <f t="shared" si="1099"/>
        <v>3376350</v>
      </c>
      <c r="M1109" s="30">
        <f t="shared" ref="M1109" si="1104">SUM(M1057,M1084,M1098,M1095)</f>
        <v>1120250</v>
      </c>
      <c r="N1109" s="30">
        <f t="shared" ref="N1109:O1109" si="1105">SUM(N1057,N1084,N1098,N1095)</f>
        <v>1295800</v>
      </c>
      <c r="O1109" s="30">
        <f t="shared" si="1105"/>
        <v>960300</v>
      </c>
      <c r="P1109" s="30">
        <f t="shared" si="1100"/>
        <v>10355804</v>
      </c>
      <c r="Q1109" s="30">
        <f t="shared" si="1101"/>
        <v>77.868615353867142</v>
      </c>
      <c r="R1109" s="93"/>
      <c r="S1109" s="93"/>
      <c r="T1109" s="93"/>
      <c r="U1109" s="93"/>
      <c r="V1109" s="93"/>
      <c r="W1109" s="93"/>
      <c r="X1109" s="93"/>
      <c r="Y1109" s="93"/>
    </row>
    <row r="1110" spans="1:25" ht="15" customHeight="1" thickBot="1" x14ac:dyDescent="0.3">
      <c r="A1110" s="53" t="s">
        <v>1</v>
      </c>
      <c r="B1110" s="53" t="s">
        <v>1</v>
      </c>
      <c r="C1110" s="53" t="s">
        <v>1</v>
      </c>
      <c r="D1110" s="53" t="s">
        <v>1</v>
      </c>
      <c r="E1110" s="53" t="s">
        <v>1</v>
      </c>
      <c r="F1110" s="53" t="s">
        <v>1</v>
      </c>
      <c r="G1110" s="53" t="s">
        <v>1</v>
      </c>
      <c r="H1110" s="65" t="s">
        <v>76</v>
      </c>
      <c r="I1110" s="31"/>
      <c r="J1110" s="31"/>
      <c r="K1110" s="31">
        <v>0</v>
      </c>
      <c r="L1110" s="31"/>
      <c r="M1110" s="31"/>
      <c r="N1110" s="31"/>
      <c r="O1110" s="31"/>
      <c r="P1110" s="31"/>
      <c r="Q1110" s="31"/>
      <c r="R1110" s="94"/>
      <c r="S1110" s="94"/>
      <c r="T1110" s="94"/>
      <c r="U1110" s="94"/>
      <c r="V1110" s="94"/>
      <c r="W1110" s="94"/>
      <c r="X1110" s="94"/>
      <c r="Y1110" s="94"/>
    </row>
    <row r="1111" spans="1:25" ht="47.25" customHeight="1" thickBot="1" x14ac:dyDescent="0.3">
      <c r="A1111" s="110" t="s">
        <v>1</v>
      </c>
      <c r="B1111" s="110" t="s">
        <v>1</v>
      </c>
      <c r="C1111" s="110" t="s">
        <v>1</v>
      </c>
      <c r="D1111" s="110" t="s">
        <v>1</v>
      </c>
      <c r="E1111" s="110" t="s">
        <v>1</v>
      </c>
      <c r="F1111" s="110" t="s">
        <v>1</v>
      </c>
      <c r="G1111" s="110" t="s">
        <v>1</v>
      </c>
      <c r="H1111" s="28" t="s">
        <v>77</v>
      </c>
      <c r="I1111" s="109" t="s">
        <v>3984</v>
      </c>
      <c r="J1111" s="109" t="s">
        <v>11</v>
      </c>
      <c r="K1111" s="109" t="s">
        <v>3989</v>
      </c>
      <c r="L1111" s="109" t="s">
        <v>3985</v>
      </c>
      <c r="M1111" s="109" t="s">
        <v>4027</v>
      </c>
      <c r="N1111" s="109" t="s">
        <v>3988</v>
      </c>
      <c r="O1111" s="109" t="s">
        <v>3986</v>
      </c>
      <c r="P1111" s="109" t="s">
        <v>3987</v>
      </c>
      <c r="Q1111" s="109" t="s">
        <v>3695</v>
      </c>
      <c r="R1111" s="91"/>
      <c r="S1111" s="91"/>
      <c r="T1111" s="91"/>
      <c r="U1111" s="91"/>
      <c r="V1111" s="91"/>
      <c r="W1111" s="91"/>
      <c r="X1111" s="91"/>
      <c r="Y1111" s="91"/>
    </row>
    <row r="1112" spans="1:25" ht="15" customHeight="1" x14ac:dyDescent="0.25">
      <c r="A1112" s="111"/>
      <c r="B1112" s="111"/>
      <c r="C1112" s="111"/>
      <c r="D1112" s="111"/>
      <c r="E1112" s="111"/>
      <c r="F1112" s="111"/>
      <c r="G1112" s="111"/>
      <c r="H1112" s="67" t="s">
        <v>1</v>
      </c>
      <c r="I1112" s="29">
        <v>1</v>
      </c>
      <c r="J1112" s="29">
        <v>2</v>
      </c>
      <c r="K1112" s="29">
        <v>3</v>
      </c>
      <c r="L1112" s="29" t="s">
        <v>3478</v>
      </c>
      <c r="M1112" s="29">
        <v>5</v>
      </c>
      <c r="N1112" s="29">
        <v>6</v>
      </c>
      <c r="O1112" s="29">
        <v>7</v>
      </c>
      <c r="P1112" s="29" t="s">
        <v>3696</v>
      </c>
      <c r="Q1112" s="29">
        <v>9</v>
      </c>
      <c r="R1112" s="92"/>
      <c r="S1112" s="92"/>
      <c r="T1112" s="92"/>
      <c r="U1112" s="92"/>
      <c r="V1112" s="92"/>
      <c r="W1112" s="92"/>
      <c r="X1112" s="92"/>
      <c r="Y1112" s="92"/>
    </row>
    <row r="1113" spans="1:25" ht="15" customHeight="1" x14ac:dyDescent="0.25">
      <c r="A1113" s="111"/>
      <c r="B1113" s="111"/>
      <c r="C1113" s="111"/>
      <c r="D1113" s="111"/>
      <c r="E1113" s="111"/>
      <c r="F1113" s="111"/>
      <c r="G1113" s="111"/>
      <c r="H1113" s="68" t="s">
        <v>285</v>
      </c>
      <c r="I1113" s="32">
        <f t="shared" ref="I1113:K1113" si="1106">SUM(I1109)</f>
        <v>13904073</v>
      </c>
      <c r="J1113" s="32">
        <f t="shared" si="1106"/>
        <v>13299073</v>
      </c>
      <c r="K1113" s="32">
        <f t="shared" si="1106"/>
        <v>6979454</v>
      </c>
      <c r="L1113" s="32">
        <f t="shared" si="1099"/>
        <v>3376350</v>
      </c>
      <c r="M1113" s="32">
        <f t="shared" ref="M1113" si="1107">SUM(M1109)</f>
        <v>1120250</v>
      </c>
      <c r="N1113" s="32">
        <f t="shared" ref="N1113:O1113" si="1108">SUM(N1109)</f>
        <v>1295800</v>
      </c>
      <c r="O1113" s="32">
        <f t="shared" si="1108"/>
        <v>960300</v>
      </c>
      <c r="P1113" s="32">
        <f t="shared" si="1100"/>
        <v>10355804</v>
      </c>
      <c r="Q1113" s="32">
        <f t="shared" si="1101"/>
        <v>77.868615353867142</v>
      </c>
      <c r="R1113" s="90"/>
      <c r="S1113" s="90"/>
      <c r="T1113" s="90"/>
      <c r="U1113" s="90"/>
      <c r="V1113" s="90"/>
      <c r="W1113" s="90"/>
      <c r="X1113" s="90"/>
      <c r="Y1113" s="90"/>
    </row>
    <row r="1114" spans="1:25" ht="15" customHeight="1" x14ac:dyDescent="0.25">
      <c r="A1114" s="111"/>
      <c r="B1114" s="111"/>
      <c r="C1114" s="111"/>
      <c r="D1114" s="111"/>
      <c r="E1114" s="111"/>
      <c r="F1114" s="111"/>
      <c r="G1114" s="111"/>
      <c r="H1114" s="69" t="s">
        <v>79</v>
      </c>
      <c r="I1114" s="32">
        <f t="shared" ref="I1114:K1114" si="1109">SUM(I1113)</f>
        <v>13904073</v>
      </c>
      <c r="J1114" s="32">
        <f t="shared" si="1109"/>
        <v>13299073</v>
      </c>
      <c r="K1114" s="32">
        <f t="shared" si="1109"/>
        <v>6979454</v>
      </c>
      <c r="L1114" s="32">
        <f t="shared" si="1099"/>
        <v>3376350</v>
      </c>
      <c r="M1114" s="32">
        <f t="shared" ref="M1114" si="1110">SUM(M1113)</f>
        <v>1120250</v>
      </c>
      <c r="N1114" s="32">
        <f t="shared" ref="N1114:O1114" si="1111">SUM(N1113)</f>
        <v>1295800</v>
      </c>
      <c r="O1114" s="32">
        <f t="shared" si="1111"/>
        <v>960300</v>
      </c>
      <c r="P1114" s="32">
        <f t="shared" si="1100"/>
        <v>10355804</v>
      </c>
      <c r="Q1114" s="32">
        <f t="shared" si="1101"/>
        <v>77.868615353867142</v>
      </c>
      <c r="R1114" s="90"/>
      <c r="S1114" s="90"/>
      <c r="T1114" s="90"/>
      <c r="U1114" s="90"/>
      <c r="V1114" s="90"/>
      <c r="W1114" s="90"/>
      <c r="X1114" s="90"/>
      <c r="Y1114" s="90"/>
    </row>
    <row r="1115" spans="1:25" ht="15" customHeight="1" x14ac:dyDescent="0.25">
      <c r="A1115" s="112"/>
      <c r="B1115" s="112"/>
      <c r="C1115" s="112"/>
      <c r="D1115" s="112"/>
      <c r="E1115" s="112"/>
      <c r="F1115" s="112"/>
      <c r="G1115" s="112"/>
      <c r="I1115" s="27"/>
      <c r="J1115" s="27"/>
      <c r="K1115" s="27">
        <v>0</v>
      </c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</row>
    <row r="1116" spans="1:25" ht="15" customHeight="1" x14ac:dyDescent="0.25">
      <c r="A1116" s="53" t="s">
        <v>1</v>
      </c>
      <c r="B1116" s="53" t="s">
        <v>1</v>
      </c>
      <c r="C1116" s="53" t="s">
        <v>1</v>
      </c>
      <c r="D1116" s="53" t="s">
        <v>1</v>
      </c>
      <c r="E1116" s="53" t="s">
        <v>1</v>
      </c>
      <c r="F1116" s="53" t="s">
        <v>1</v>
      </c>
      <c r="G1116" s="53" t="s">
        <v>1</v>
      </c>
      <c r="H1116" s="21" t="s">
        <v>1</v>
      </c>
      <c r="I1116" s="33"/>
      <c r="J1116" s="33"/>
      <c r="K1116" s="33">
        <v>0</v>
      </c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  <c r="Y1116" s="33"/>
    </row>
    <row r="1117" spans="1:25" ht="15" customHeight="1" x14ac:dyDescent="0.25">
      <c r="A1117" s="53" t="s">
        <v>1</v>
      </c>
      <c r="B1117" s="53" t="s">
        <v>1</v>
      </c>
      <c r="C1117" s="53" t="s">
        <v>1</v>
      </c>
      <c r="D1117" s="53" t="s">
        <v>1</v>
      </c>
      <c r="E1117" s="53" t="s">
        <v>1</v>
      </c>
      <c r="F1117" s="53" t="s">
        <v>1</v>
      </c>
      <c r="G1117" s="53" t="s">
        <v>1</v>
      </c>
      <c r="H1117" s="66" t="s">
        <v>709</v>
      </c>
      <c r="I1117" s="30">
        <f t="shared" ref="I1117:K1117" si="1112">SUM(I1109)</f>
        <v>13904073</v>
      </c>
      <c r="J1117" s="30">
        <f t="shared" si="1112"/>
        <v>13299073</v>
      </c>
      <c r="K1117" s="30">
        <f t="shared" si="1112"/>
        <v>6979454</v>
      </c>
      <c r="L1117" s="30">
        <f t="shared" si="1099"/>
        <v>3376350</v>
      </c>
      <c r="M1117" s="30">
        <f t="shared" ref="M1117" si="1113">SUM(M1109)</f>
        <v>1120250</v>
      </c>
      <c r="N1117" s="30">
        <f t="shared" ref="N1117:O1117" si="1114">SUM(N1109)</f>
        <v>1295800</v>
      </c>
      <c r="O1117" s="30">
        <f t="shared" si="1114"/>
        <v>960300</v>
      </c>
      <c r="P1117" s="30">
        <f t="shared" si="1100"/>
        <v>10355804</v>
      </c>
      <c r="Q1117" s="30">
        <f t="shared" si="1101"/>
        <v>77.868615353867142</v>
      </c>
      <c r="R1117" s="93"/>
      <c r="S1117" s="93"/>
      <c r="T1117" s="93"/>
      <c r="U1117" s="93"/>
      <c r="V1117" s="93"/>
      <c r="W1117" s="93"/>
      <c r="X1117" s="93"/>
      <c r="Y1117" s="93"/>
    </row>
    <row r="1118" spans="1:25" ht="15" customHeight="1" x14ac:dyDescent="0.25">
      <c r="A1118" s="53" t="s">
        <v>1</v>
      </c>
      <c r="B1118" s="53" t="s">
        <v>1</v>
      </c>
      <c r="C1118" s="53" t="s">
        <v>1</v>
      </c>
      <c r="D1118" s="53" t="s">
        <v>1</v>
      </c>
      <c r="E1118" s="53" t="s">
        <v>1</v>
      </c>
      <c r="F1118" s="53" t="s">
        <v>1</v>
      </c>
      <c r="G1118" s="53" t="s">
        <v>1</v>
      </c>
      <c r="H1118" s="65" t="s">
        <v>76</v>
      </c>
      <c r="I1118" s="31"/>
      <c r="J1118" s="31"/>
      <c r="K1118" s="31">
        <v>0</v>
      </c>
      <c r="L1118" s="31"/>
      <c r="M1118" s="31"/>
      <c r="N1118" s="31"/>
      <c r="O1118" s="31"/>
      <c r="P1118" s="31"/>
      <c r="Q1118" s="31"/>
      <c r="R1118" s="94"/>
      <c r="S1118" s="94"/>
      <c r="T1118" s="94"/>
      <c r="U1118" s="94"/>
      <c r="V1118" s="94"/>
      <c r="W1118" s="94"/>
      <c r="X1118" s="94"/>
      <c r="Y1118" s="94"/>
    </row>
    <row r="1119" spans="1:25" ht="15" customHeight="1" x14ac:dyDescent="0.25">
      <c r="A1119" s="53" t="s">
        <v>1</v>
      </c>
      <c r="B1119" s="53" t="s">
        <v>1</v>
      </c>
      <c r="C1119" s="53" t="s">
        <v>1</v>
      </c>
      <c r="D1119" s="53" t="s">
        <v>1</v>
      </c>
      <c r="E1119" s="53" t="s">
        <v>1</v>
      </c>
      <c r="F1119" s="53" t="s">
        <v>1</v>
      </c>
      <c r="G1119" s="53" t="s">
        <v>1</v>
      </c>
      <c r="H1119" s="70" t="s">
        <v>1</v>
      </c>
      <c r="I1119" s="34"/>
      <c r="J1119" s="34"/>
      <c r="K1119" s="34">
        <v>0</v>
      </c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</row>
    <row r="1120" spans="1:25" ht="15" customHeight="1" thickBot="1" x14ac:dyDescent="0.3">
      <c r="A1120" s="63" t="s">
        <v>685</v>
      </c>
      <c r="B1120" s="63" t="s">
        <v>81</v>
      </c>
      <c r="C1120" s="64" t="s">
        <v>1</v>
      </c>
      <c r="D1120" s="64" t="s">
        <v>1</v>
      </c>
      <c r="E1120" s="65" t="s">
        <v>1</v>
      </c>
      <c r="F1120" s="65" t="s">
        <v>1</v>
      </c>
      <c r="G1120" s="65" t="s">
        <v>1</v>
      </c>
      <c r="H1120" s="65" t="s">
        <v>1</v>
      </c>
      <c r="I1120" s="26"/>
      <c r="J1120" s="26"/>
      <c r="K1120" s="26">
        <v>0</v>
      </c>
      <c r="L1120" s="26"/>
      <c r="M1120" s="26"/>
      <c r="N1120" s="26"/>
      <c r="O1120" s="26"/>
      <c r="P1120" s="26"/>
      <c r="Q1120" s="26"/>
      <c r="R1120" s="90"/>
      <c r="S1120" s="90"/>
      <c r="T1120" s="90"/>
      <c r="U1120" s="90"/>
      <c r="V1120" s="90"/>
      <c r="W1120" s="90"/>
      <c r="X1120" s="90"/>
      <c r="Y1120" s="90"/>
    </row>
    <row r="1121" spans="1:25" ht="45.75" customHeight="1" thickBot="1" x14ac:dyDescent="0.3">
      <c r="A1121" s="28" t="s">
        <v>4</v>
      </c>
      <c r="B1121" s="28" t="s">
        <v>5</v>
      </c>
      <c r="C1121" s="28" t="s">
        <v>6</v>
      </c>
      <c r="D1121" s="57" t="s">
        <v>1</v>
      </c>
      <c r="E1121" s="28" t="s">
        <v>7</v>
      </c>
      <c r="F1121" s="28" t="s">
        <v>8</v>
      </c>
      <c r="G1121" s="28" t="s">
        <v>9</v>
      </c>
      <c r="H1121" s="28" t="s">
        <v>10</v>
      </c>
      <c r="I1121" s="109" t="s">
        <v>3984</v>
      </c>
      <c r="J1121" s="109" t="s">
        <v>11</v>
      </c>
      <c r="K1121" s="109" t="s">
        <v>3989</v>
      </c>
      <c r="L1121" s="109" t="s">
        <v>3985</v>
      </c>
      <c r="M1121" s="109" t="s">
        <v>4027</v>
      </c>
      <c r="N1121" s="109" t="s">
        <v>3988</v>
      </c>
      <c r="O1121" s="109" t="s">
        <v>3986</v>
      </c>
      <c r="P1121" s="109" t="s">
        <v>3987</v>
      </c>
      <c r="Q1121" s="109" t="s">
        <v>3695</v>
      </c>
      <c r="R1121" s="91"/>
      <c r="S1121" s="91"/>
      <c r="T1121" s="91"/>
      <c r="U1121" s="91"/>
      <c r="V1121" s="91"/>
      <c r="W1121" s="91"/>
      <c r="X1121" s="91"/>
      <c r="Y1121" s="91"/>
    </row>
    <row r="1122" spans="1:25" ht="15" customHeight="1" x14ac:dyDescent="0.25">
      <c r="A1122" s="58" t="s">
        <v>1</v>
      </c>
      <c r="B1122" s="58" t="s">
        <v>1</v>
      </c>
      <c r="C1122" s="58" t="s">
        <v>1</v>
      </c>
      <c r="D1122" s="59" t="s">
        <v>1</v>
      </c>
      <c r="E1122" s="59" t="s">
        <v>1</v>
      </c>
      <c r="F1122" s="60" t="s">
        <v>1</v>
      </c>
      <c r="G1122" s="61" t="s">
        <v>1</v>
      </c>
      <c r="H1122" s="62" t="s">
        <v>1</v>
      </c>
      <c r="I1122" s="29">
        <v>1</v>
      </c>
      <c r="J1122" s="29">
        <v>2</v>
      </c>
      <c r="K1122" s="29">
        <v>3</v>
      </c>
      <c r="L1122" s="29" t="s">
        <v>3478</v>
      </c>
      <c r="M1122" s="29">
        <v>5</v>
      </c>
      <c r="N1122" s="29">
        <v>6</v>
      </c>
      <c r="O1122" s="29">
        <v>7</v>
      </c>
      <c r="P1122" s="29" t="s">
        <v>3696</v>
      </c>
      <c r="Q1122" s="29">
        <v>9</v>
      </c>
      <c r="R1122" s="92"/>
      <c r="S1122" s="92"/>
      <c r="T1122" s="92"/>
      <c r="U1122" s="92"/>
      <c r="V1122" s="92"/>
      <c r="W1122" s="92"/>
      <c r="X1122" s="92"/>
      <c r="Y1122" s="92"/>
    </row>
    <row r="1123" spans="1:25" ht="15" customHeight="1" x14ac:dyDescent="0.25">
      <c r="A1123" s="63" t="s">
        <v>685</v>
      </c>
      <c r="B1123" s="63" t="s">
        <v>81</v>
      </c>
      <c r="C1123" s="64" t="s">
        <v>13</v>
      </c>
      <c r="D1123" s="64" t="s">
        <v>710</v>
      </c>
      <c r="E1123" s="65" t="s">
        <v>1</v>
      </c>
      <c r="F1123" s="65" t="s">
        <v>1</v>
      </c>
      <c r="G1123" s="65" t="s">
        <v>1</v>
      </c>
      <c r="H1123" s="65" t="s">
        <v>711</v>
      </c>
      <c r="I1123" s="26">
        <v>0</v>
      </c>
      <c r="J1123" s="26" t="s">
        <v>1</v>
      </c>
      <c r="K1123" s="26">
        <v>0</v>
      </c>
      <c r="L1123" s="26"/>
      <c r="M1123" s="26"/>
      <c r="N1123" s="26"/>
      <c r="O1123" s="26"/>
      <c r="P1123" s="26"/>
      <c r="Q1123" s="26"/>
      <c r="R1123" s="90"/>
      <c r="S1123" s="90"/>
      <c r="T1123" s="90"/>
      <c r="U1123" s="90"/>
      <c r="V1123" s="90"/>
      <c r="W1123" s="90"/>
      <c r="X1123" s="90"/>
      <c r="Y1123" s="90"/>
    </row>
    <row r="1124" spans="1:25" ht="22.5" customHeight="1" x14ac:dyDescent="0.25">
      <c r="A1124" s="63" t="s">
        <v>1</v>
      </c>
      <c r="B1124" s="63" t="s">
        <v>1</v>
      </c>
      <c r="C1124" s="63" t="s">
        <v>1</v>
      </c>
      <c r="D1124" s="65" t="s">
        <v>1</v>
      </c>
      <c r="E1124" s="65" t="s">
        <v>1</v>
      </c>
      <c r="F1124" s="65" t="s">
        <v>1</v>
      </c>
      <c r="G1124" s="65" t="s">
        <v>1</v>
      </c>
      <c r="H1124" s="66" t="s">
        <v>15</v>
      </c>
      <c r="I1124" s="30">
        <f t="shared" ref="I1124:K1124" si="1115">SUM(I1125,I1133,I1135)</f>
        <v>66631755</v>
      </c>
      <c r="J1124" s="30">
        <f t="shared" si="1115"/>
        <v>66628555</v>
      </c>
      <c r="K1124" s="30">
        <f t="shared" si="1115"/>
        <v>30803050</v>
      </c>
      <c r="L1124" s="30">
        <f t="shared" si="1099"/>
        <v>16830300</v>
      </c>
      <c r="M1124" s="30">
        <f t="shared" ref="M1124" si="1116">SUM(M1125,M1133,M1135)</f>
        <v>5163400</v>
      </c>
      <c r="N1124" s="30">
        <f t="shared" ref="N1124:O1124" si="1117">SUM(N1125,N1133,N1135)</f>
        <v>5281400</v>
      </c>
      <c r="O1124" s="30">
        <f t="shared" si="1117"/>
        <v>6385500</v>
      </c>
      <c r="P1124" s="30">
        <f t="shared" si="1100"/>
        <v>47633350</v>
      </c>
      <c r="Q1124" s="30">
        <f t="shared" si="1101"/>
        <v>71.49089455714595</v>
      </c>
      <c r="R1124" s="93"/>
      <c r="S1124" s="93"/>
      <c r="T1124" s="93"/>
      <c r="U1124" s="93"/>
      <c r="V1124" s="93"/>
      <c r="W1124" s="93"/>
      <c r="X1124" s="93"/>
      <c r="Y1124" s="93"/>
    </row>
    <row r="1125" spans="1:25" ht="15" customHeight="1" x14ac:dyDescent="0.25">
      <c r="A1125" s="63" t="s">
        <v>685</v>
      </c>
      <c r="B1125" s="63" t="s">
        <v>81</v>
      </c>
      <c r="C1125" s="63" t="s">
        <v>13</v>
      </c>
      <c r="D1125" s="63" t="s">
        <v>710</v>
      </c>
      <c r="E1125" s="65" t="s">
        <v>16</v>
      </c>
      <c r="F1125" s="65" t="s">
        <v>1</v>
      </c>
      <c r="G1125" s="65" t="s">
        <v>1</v>
      </c>
      <c r="H1125" s="65" t="s">
        <v>17</v>
      </c>
      <c r="I1125" s="31">
        <f t="shared" ref="I1125:K1125" si="1118">SUM(I1126:I1127)</f>
        <v>52533975</v>
      </c>
      <c r="J1125" s="31">
        <f t="shared" si="1118"/>
        <v>52533975</v>
      </c>
      <c r="K1125" s="31">
        <f t="shared" si="1118"/>
        <v>25379504</v>
      </c>
      <c r="L1125" s="31">
        <f t="shared" si="1099"/>
        <v>12605800</v>
      </c>
      <c r="M1125" s="31">
        <f t="shared" ref="M1125" si="1119">SUM(M1126:M1127)</f>
        <v>4159900</v>
      </c>
      <c r="N1125" s="31">
        <f t="shared" ref="N1125:O1125" si="1120">SUM(N1126:N1127)</f>
        <v>4175900</v>
      </c>
      <c r="O1125" s="31">
        <f t="shared" si="1120"/>
        <v>4270000</v>
      </c>
      <c r="P1125" s="31">
        <f t="shared" si="1100"/>
        <v>37985304</v>
      </c>
      <c r="Q1125" s="31">
        <f t="shared" si="1101"/>
        <v>72.306167580123144</v>
      </c>
      <c r="R1125" s="94"/>
      <c r="S1125" s="94"/>
      <c r="T1125" s="94"/>
      <c r="U1125" s="94"/>
      <c r="V1125" s="94"/>
      <c r="W1125" s="94"/>
      <c r="X1125" s="94"/>
      <c r="Y1125" s="94"/>
    </row>
    <row r="1126" spans="1:25" ht="15" customHeight="1" x14ac:dyDescent="0.25">
      <c r="A1126" s="64" t="s">
        <v>685</v>
      </c>
      <c r="B1126" s="64" t="s">
        <v>81</v>
      </c>
      <c r="C1126" s="64" t="s">
        <v>13</v>
      </c>
      <c r="D1126" s="64" t="s">
        <v>710</v>
      </c>
      <c r="E1126" s="20" t="s">
        <v>19</v>
      </c>
      <c r="F1126" s="64"/>
      <c r="G1126" s="53" t="s">
        <v>241</v>
      </c>
      <c r="H1126" s="53" t="s">
        <v>18</v>
      </c>
      <c r="I1126" s="26">
        <v>46851975</v>
      </c>
      <c r="J1126" s="26">
        <v>46851975</v>
      </c>
      <c r="K1126" s="26">
        <v>22500000</v>
      </c>
      <c r="L1126" s="26">
        <f t="shared" si="1099"/>
        <v>11500000</v>
      </c>
      <c r="M1126" s="26">
        <v>3800000</v>
      </c>
      <c r="N1126" s="26">
        <v>3800000</v>
      </c>
      <c r="O1126" s="26">
        <v>3900000</v>
      </c>
      <c r="P1126" s="26">
        <f t="shared" si="1100"/>
        <v>34000000</v>
      </c>
      <c r="Q1126" s="26">
        <f t="shared" si="1101"/>
        <v>72.568979215924188</v>
      </c>
      <c r="R1126" s="90"/>
      <c r="S1126" s="90"/>
      <c r="T1126" s="90"/>
      <c r="U1126" s="90"/>
      <c r="V1126" s="90"/>
      <c r="W1126" s="90"/>
      <c r="X1126" s="90"/>
      <c r="Y1126" s="90"/>
    </row>
    <row r="1127" spans="1:25" ht="15" customHeight="1" x14ac:dyDescent="0.25">
      <c r="A1127" s="63" t="s">
        <v>685</v>
      </c>
      <c r="B1127" s="63" t="s">
        <v>81</v>
      </c>
      <c r="C1127" s="63" t="s">
        <v>13</v>
      </c>
      <c r="D1127" s="63" t="s">
        <v>710</v>
      </c>
      <c r="E1127" s="63" t="s">
        <v>21</v>
      </c>
      <c r="F1127" s="64" t="s">
        <v>1</v>
      </c>
      <c r="G1127" s="53" t="s">
        <v>1</v>
      </c>
      <c r="H1127" s="65" t="s">
        <v>22</v>
      </c>
      <c r="I1127" s="31">
        <f t="shared" ref="I1127:K1127" si="1121">SUM(I1128:I1132)</f>
        <v>5682000</v>
      </c>
      <c r="J1127" s="31">
        <f t="shared" si="1121"/>
        <v>5682000</v>
      </c>
      <c r="K1127" s="31">
        <f t="shared" si="1121"/>
        <v>2879504</v>
      </c>
      <c r="L1127" s="31">
        <f t="shared" si="1099"/>
        <v>1105800</v>
      </c>
      <c r="M1127" s="31">
        <f t="shared" ref="M1127" si="1122">SUM(M1128:M1132)</f>
        <v>359900</v>
      </c>
      <c r="N1127" s="31">
        <f t="shared" ref="N1127:O1127" si="1123">SUM(N1128:N1132)</f>
        <v>375900</v>
      </c>
      <c r="O1127" s="31">
        <f t="shared" si="1123"/>
        <v>370000</v>
      </c>
      <c r="P1127" s="31">
        <f t="shared" si="1100"/>
        <v>3985304</v>
      </c>
      <c r="Q1127" s="31">
        <f t="shared" si="1101"/>
        <v>70.139105948609654</v>
      </c>
      <c r="R1127" s="94"/>
      <c r="S1127" s="94"/>
      <c r="T1127" s="94"/>
      <c r="U1127" s="94"/>
      <c r="V1127" s="94"/>
      <c r="W1127" s="94"/>
      <c r="X1127" s="94"/>
      <c r="Y1127" s="94"/>
    </row>
    <row r="1128" spans="1:25" ht="15" customHeight="1" x14ac:dyDescent="0.25">
      <c r="A1128" s="64" t="s">
        <v>685</v>
      </c>
      <c r="B1128" s="64" t="s">
        <v>81</v>
      </c>
      <c r="C1128" s="64" t="s">
        <v>13</v>
      </c>
      <c r="D1128" s="64" t="s">
        <v>710</v>
      </c>
      <c r="E1128" s="20" t="s">
        <v>23</v>
      </c>
      <c r="F1128" s="64" t="s">
        <v>712</v>
      </c>
      <c r="G1128" s="53" t="s">
        <v>241</v>
      </c>
      <c r="H1128" s="53" t="s">
        <v>85</v>
      </c>
      <c r="I1128" s="26">
        <v>1614000</v>
      </c>
      <c r="J1128" s="26">
        <v>1614000</v>
      </c>
      <c r="K1128" s="26">
        <v>450000</v>
      </c>
      <c r="L1128" s="26">
        <f t="shared" si="1099"/>
        <v>281000</v>
      </c>
      <c r="M1128" s="26">
        <v>93000</v>
      </c>
      <c r="N1128" s="26">
        <v>93000</v>
      </c>
      <c r="O1128" s="26">
        <v>95000</v>
      </c>
      <c r="P1128" s="26">
        <f t="shared" si="1100"/>
        <v>731000</v>
      </c>
      <c r="Q1128" s="26">
        <f t="shared" si="1101"/>
        <v>45.291201982651799</v>
      </c>
      <c r="R1128" s="90"/>
      <c r="S1128" s="90"/>
      <c r="T1128" s="90"/>
      <c r="U1128" s="90"/>
      <c r="V1128" s="90"/>
      <c r="W1128" s="90"/>
      <c r="X1128" s="90"/>
      <c r="Y1128" s="90"/>
    </row>
    <row r="1129" spans="1:25" ht="15" customHeight="1" x14ac:dyDescent="0.25">
      <c r="A1129" s="64" t="s">
        <v>685</v>
      </c>
      <c r="B1129" s="64" t="s">
        <v>81</v>
      </c>
      <c r="C1129" s="64" t="s">
        <v>13</v>
      </c>
      <c r="D1129" s="64" t="s">
        <v>710</v>
      </c>
      <c r="E1129" s="20" t="s">
        <v>23</v>
      </c>
      <c r="F1129" s="64" t="s">
        <v>713</v>
      </c>
      <c r="G1129" s="53" t="s">
        <v>241</v>
      </c>
      <c r="H1129" s="53" t="s">
        <v>25</v>
      </c>
      <c r="I1129" s="26">
        <v>3018000</v>
      </c>
      <c r="J1129" s="26">
        <v>3018000</v>
      </c>
      <c r="K1129" s="26">
        <v>1560000</v>
      </c>
      <c r="L1129" s="26">
        <f t="shared" si="1099"/>
        <v>740000</v>
      </c>
      <c r="M1129" s="26">
        <v>240000</v>
      </c>
      <c r="N1129" s="26">
        <v>250000</v>
      </c>
      <c r="O1129" s="26">
        <v>250000</v>
      </c>
      <c r="P1129" s="26">
        <f t="shared" si="1100"/>
        <v>2300000</v>
      </c>
      <c r="Q1129" s="26">
        <f t="shared" si="1101"/>
        <v>76.209410205434054</v>
      </c>
      <c r="R1129" s="90"/>
      <c r="S1129" s="90"/>
      <c r="T1129" s="90"/>
      <c r="U1129" s="90"/>
      <c r="V1129" s="90"/>
      <c r="W1129" s="90"/>
      <c r="X1129" s="90"/>
      <c r="Y1129" s="90"/>
    </row>
    <row r="1130" spans="1:25" ht="15" customHeight="1" x14ac:dyDescent="0.25">
      <c r="A1130" s="64" t="s">
        <v>685</v>
      </c>
      <c r="B1130" s="64" t="s">
        <v>81</v>
      </c>
      <c r="C1130" s="64" t="s">
        <v>13</v>
      </c>
      <c r="D1130" s="64" t="s">
        <v>710</v>
      </c>
      <c r="E1130" s="20" t="s">
        <v>23</v>
      </c>
      <c r="F1130" s="64" t="s">
        <v>714</v>
      </c>
      <c r="G1130" s="53" t="s">
        <v>241</v>
      </c>
      <c r="H1130" s="53" t="s">
        <v>27</v>
      </c>
      <c r="I1130" s="26">
        <v>700000</v>
      </c>
      <c r="J1130" s="26">
        <v>700000</v>
      </c>
      <c r="K1130" s="26">
        <v>681504</v>
      </c>
      <c r="L1130" s="26">
        <f t="shared" si="1099"/>
        <v>8800</v>
      </c>
      <c r="M1130" s="26">
        <v>1900</v>
      </c>
      <c r="N1130" s="26">
        <v>6900</v>
      </c>
      <c r="O1130" s="26">
        <v>0</v>
      </c>
      <c r="P1130" s="26">
        <f t="shared" si="1100"/>
        <v>690304</v>
      </c>
      <c r="Q1130" s="26">
        <f t="shared" si="1101"/>
        <v>98.614857142857133</v>
      </c>
      <c r="R1130" s="90"/>
      <c r="S1130" s="90"/>
      <c r="T1130" s="90"/>
      <c r="U1130" s="90"/>
      <c r="V1130" s="90"/>
      <c r="W1130" s="90"/>
      <c r="X1130" s="90"/>
      <c r="Y1130" s="90"/>
    </row>
    <row r="1131" spans="1:25" ht="15" customHeight="1" x14ac:dyDescent="0.25">
      <c r="A1131" s="64" t="s">
        <v>685</v>
      </c>
      <c r="B1131" s="64" t="s">
        <v>81</v>
      </c>
      <c r="C1131" s="64" t="s">
        <v>13</v>
      </c>
      <c r="D1131" s="64" t="s">
        <v>710</v>
      </c>
      <c r="E1131" s="20" t="s">
        <v>23</v>
      </c>
      <c r="F1131" s="64" t="s">
        <v>715</v>
      </c>
      <c r="G1131" s="53" t="s">
        <v>241</v>
      </c>
      <c r="H1131" s="53" t="s">
        <v>89</v>
      </c>
      <c r="I1131" s="26">
        <v>0</v>
      </c>
      <c r="J1131" s="26">
        <v>0</v>
      </c>
      <c r="K1131" s="26">
        <v>0</v>
      </c>
      <c r="L1131" s="26">
        <f t="shared" si="1099"/>
        <v>0</v>
      </c>
      <c r="M1131" s="26">
        <v>0</v>
      </c>
      <c r="N1131" s="26">
        <v>0</v>
      </c>
      <c r="O1131" s="26">
        <v>0</v>
      </c>
      <c r="P1131" s="26">
        <f t="shared" si="1100"/>
        <v>0</v>
      </c>
      <c r="Q1131" s="26" t="str">
        <f t="shared" si="1101"/>
        <v>-</v>
      </c>
      <c r="R1131" s="90"/>
      <c r="S1131" s="90"/>
      <c r="T1131" s="90"/>
      <c r="U1131" s="90"/>
      <c r="V1131" s="90"/>
      <c r="W1131" s="90"/>
      <c r="X1131" s="90"/>
      <c r="Y1131" s="90"/>
    </row>
    <row r="1132" spans="1:25" ht="15" customHeight="1" x14ac:dyDescent="0.25">
      <c r="A1132" s="64" t="s">
        <v>685</v>
      </c>
      <c r="B1132" s="64" t="s">
        <v>81</v>
      </c>
      <c r="C1132" s="64" t="s">
        <v>13</v>
      </c>
      <c r="D1132" s="64" t="s">
        <v>710</v>
      </c>
      <c r="E1132" s="20" t="s">
        <v>23</v>
      </c>
      <c r="F1132" s="64" t="s">
        <v>716</v>
      </c>
      <c r="G1132" s="53" t="s">
        <v>241</v>
      </c>
      <c r="H1132" s="53" t="s">
        <v>29</v>
      </c>
      <c r="I1132" s="26">
        <v>350000</v>
      </c>
      <c r="J1132" s="26">
        <v>350000</v>
      </c>
      <c r="K1132" s="26">
        <v>188000</v>
      </c>
      <c r="L1132" s="26">
        <f t="shared" si="1099"/>
        <v>76000</v>
      </c>
      <c r="M1132" s="26">
        <v>25000</v>
      </c>
      <c r="N1132" s="26">
        <v>26000</v>
      </c>
      <c r="O1132" s="26">
        <v>25000</v>
      </c>
      <c r="P1132" s="26">
        <f t="shared" si="1100"/>
        <v>264000</v>
      </c>
      <c r="Q1132" s="26">
        <f t="shared" si="1101"/>
        <v>75.428571428571431</v>
      </c>
      <c r="R1132" s="90"/>
      <c r="S1132" s="90"/>
      <c r="T1132" s="90"/>
      <c r="U1132" s="90"/>
      <c r="V1132" s="90"/>
      <c r="W1132" s="90"/>
      <c r="X1132" s="90"/>
      <c r="Y1132" s="90"/>
    </row>
    <row r="1133" spans="1:25" ht="15" customHeight="1" x14ac:dyDescent="0.25">
      <c r="A1133" s="63" t="s">
        <v>685</v>
      </c>
      <c r="B1133" s="63" t="s">
        <v>81</v>
      </c>
      <c r="C1133" s="63" t="s">
        <v>13</v>
      </c>
      <c r="D1133" s="63" t="s">
        <v>710</v>
      </c>
      <c r="E1133" s="65" t="s">
        <v>30</v>
      </c>
      <c r="F1133" s="65" t="s">
        <v>1</v>
      </c>
      <c r="G1133" s="65" t="s">
        <v>1</v>
      </c>
      <c r="H1133" s="65" t="s">
        <v>31</v>
      </c>
      <c r="I1133" s="31">
        <f t="shared" ref="I1133:K1133" si="1124">SUM(I1134)</f>
        <v>7510873</v>
      </c>
      <c r="J1133" s="31">
        <f t="shared" si="1124"/>
        <v>7510873</v>
      </c>
      <c r="K1133" s="31">
        <f t="shared" si="1124"/>
        <v>3612000</v>
      </c>
      <c r="L1133" s="31">
        <f t="shared" si="1099"/>
        <v>1840000</v>
      </c>
      <c r="M1133" s="31">
        <f t="shared" ref="M1133" si="1125">SUM(M1134)</f>
        <v>610000</v>
      </c>
      <c r="N1133" s="31">
        <f t="shared" ref="N1133:O1133" si="1126">SUM(N1134)</f>
        <v>610000</v>
      </c>
      <c r="O1133" s="31">
        <f t="shared" si="1126"/>
        <v>620000</v>
      </c>
      <c r="P1133" s="31">
        <f t="shared" si="1100"/>
        <v>5452000</v>
      </c>
      <c r="Q1133" s="31">
        <f t="shared" si="1101"/>
        <v>72.588099945239392</v>
      </c>
      <c r="R1133" s="94"/>
      <c r="S1133" s="94"/>
      <c r="T1133" s="94"/>
      <c r="U1133" s="94"/>
      <c r="V1133" s="94"/>
      <c r="W1133" s="94"/>
      <c r="X1133" s="94"/>
      <c r="Y1133" s="94"/>
    </row>
    <row r="1134" spans="1:25" ht="15" customHeight="1" x14ac:dyDescent="0.25">
      <c r="A1134" s="64" t="s">
        <v>685</v>
      </c>
      <c r="B1134" s="64" t="s">
        <v>81</v>
      </c>
      <c r="C1134" s="64" t="s">
        <v>13</v>
      </c>
      <c r="D1134" s="64" t="s">
        <v>710</v>
      </c>
      <c r="E1134" s="20" t="s">
        <v>33</v>
      </c>
      <c r="F1134" s="64"/>
      <c r="G1134" s="53" t="s">
        <v>241</v>
      </c>
      <c r="H1134" s="53" t="s">
        <v>32</v>
      </c>
      <c r="I1134" s="26">
        <v>7510873</v>
      </c>
      <c r="J1134" s="26">
        <v>7510873</v>
      </c>
      <c r="K1134" s="26">
        <v>3612000</v>
      </c>
      <c r="L1134" s="26">
        <f t="shared" si="1099"/>
        <v>1840000</v>
      </c>
      <c r="M1134" s="26">
        <v>610000</v>
      </c>
      <c r="N1134" s="26">
        <v>610000</v>
      </c>
      <c r="O1134" s="26">
        <v>620000</v>
      </c>
      <c r="P1134" s="26">
        <f t="shared" si="1100"/>
        <v>5452000</v>
      </c>
      <c r="Q1134" s="26">
        <f t="shared" si="1101"/>
        <v>72.588099945239392</v>
      </c>
      <c r="R1134" s="90"/>
      <c r="S1134" s="90"/>
      <c r="T1134" s="90"/>
      <c r="U1134" s="90"/>
      <c r="V1134" s="90"/>
      <c r="W1134" s="90"/>
      <c r="X1134" s="90"/>
      <c r="Y1134" s="90"/>
    </row>
    <row r="1135" spans="1:25" ht="15" customHeight="1" x14ac:dyDescent="0.25">
      <c r="A1135" s="63" t="s">
        <v>685</v>
      </c>
      <c r="B1135" s="63" t="s">
        <v>81</v>
      </c>
      <c r="C1135" s="63" t="s">
        <v>13</v>
      </c>
      <c r="D1135" s="63" t="s">
        <v>710</v>
      </c>
      <c r="E1135" s="65" t="s">
        <v>34</v>
      </c>
      <c r="F1135" s="65" t="s">
        <v>1</v>
      </c>
      <c r="G1135" s="65" t="s">
        <v>1</v>
      </c>
      <c r="H1135" s="65" t="s">
        <v>35</v>
      </c>
      <c r="I1135" s="31">
        <f t="shared" ref="I1135:K1135" si="1127">SUM(I1136:I1138,I1141:I1145)</f>
        <v>6586907</v>
      </c>
      <c r="J1135" s="31">
        <f t="shared" si="1127"/>
        <v>6583707</v>
      </c>
      <c r="K1135" s="31">
        <f t="shared" si="1127"/>
        <v>1811546</v>
      </c>
      <c r="L1135" s="31">
        <f t="shared" si="1099"/>
        <v>2384500</v>
      </c>
      <c r="M1135" s="31">
        <f t="shared" ref="M1135" si="1128">SUM(M1136:M1138,M1141:M1145)</f>
        <v>393500</v>
      </c>
      <c r="N1135" s="31">
        <f t="shared" ref="N1135:O1135" si="1129">SUM(N1136:N1138,N1141:N1145)</f>
        <v>495500</v>
      </c>
      <c r="O1135" s="31">
        <f t="shared" si="1129"/>
        <v>1495500</v>
      </c>
      <c r="P1135" s="31">
        <f t="shared" si="1100"/>
        <v>4196046</v>
      </c>
      <c r="Q1135" s="31">
        <f t="shared" si="1101"/>
        <v>63.733790097281059</v>
      </c>
      <c r="R1135" s="94"/>
      <c r="S1135" s="94"/>
      <c r="T1135" s="94"/>
      <c r="U1135" s="94"/>
      <c r="V1135" s="94"/>
      <c r="W1135" s="94"/>
      <c r="X1135" s="94"/>
      <c r="Y1135" s="94"/>
    </row>
    <row r="1136" spans="1:25" ht="15" customHeight="1" x14ac:dyDescent="0.25">
      <c r="A1136" s="64" t="s">
        <v>685</v>
      </c>
      <c r="B1136" s="64" t="s">
        <v>81</v>
      </c>
      <c r="C1136" s="64" t="s">
        <v>13</v>
      </c>
      <c r="D1136" s="64" t="s">
        <v>710</v>
      </c>
      <c r="E1136" s="20" t="s">
        <v>38</v>
      </c>
      <c r="F1136" s="64"/>
      <c r="G1136" s="53" t="s">
        <v>241</v>
      </c>
      <c r="H1136" s="53" t="s">
        <v>37</v>
      </c>
      <c r="I1136" s="26">
        <v>19439</v>
      </c>
      <c r="J1136" s="26">
        <v>19439</v>
      </c>
      <c r="K1136" s="26">
        <v>8600</v>
      </c>
      <c r="L1136" s="26">
        <f t="shared" si="1099"/>
        <v>6000</v>
      </c>
      <c r="M1136" s="26">
        <v>2000</v>
      </c>
      <c r="N1136" s="26">
        <v>2000</v>
      </c>
      <c r="O1136" s="26">
        <v>2000</v>
      </c>
      <c r="P1136" s="26">
        <f t="shared" si="1100"/>
        <v>14600</v>
      </c>
      <c r="Q1136" s="26">
        <f t="shared" si="1101"/>
        <v>75.106744174083033</v>
      </c>
      <c r="R1136" s="90"/>
      <c r="S1136" s="90"/>
      <c r="T1136" s="90"/>
      <c r="U1136" s="90"/>
      <c r="V1136" s="90"/>
      <c r="W1136" s="90"/>
      <c r="X1136" s="90"/>
      <c r="Y1136" s="90"/>
    </row>
    <row r="1137" spans="1:25" ht="15" customHeight="1" x14ac:dyDescent="0.25">
      <c r="A1137" s="64" t="s">
        <v>685</v>
      </c>
      <c r="B1137" s="64" t="s">
        <v>81</v>
      </c>
      <c r="C1137" s="64" t="s">
        <v>13</v>
      </c>
      <c r="D1137" s="64" t="s">
        <v>710</v>
      </c>
      <c r="E1137" s="20" t="s">
        <v>301</v>
      </c>
      <c r="F1137" s="64"/>
      <c r="G1137" s="53" t="s">
        <v>241</v>
      </c>
      <c r="H1137" s="53" t="s">
        <v>300</v>
      </c>
      <c r="I1137" s="26">
        <v>61000</v>
      </c>
      <c r="J1137" s="26">
        <v>61000</v>
      </c>
      <c r="K1137" s="26">
        <v>30700</v>
      </c>
      <c r="L1137" s="26">
        <f t="shared" si="1099"/>
        <v>15000</v>
      </c>
      <c r="M1137" s="26">
        <v>5000</v>
      </c>
      <c r="N1137" s="26">
        <v>5000</v>
      </c>
      <c r="O1137" s="26">
        <v>5000</v>
      </c>
      <c r="P1137" s="26">
        <f t="shared" si="1100"/>
        <v>45700</v>
      </c>
      <c r="Q1137" s="26">
        <f t="shared" si="1101"/>
        <v>74.918032786885249</v>
      </c>
      <c r="R1137" s="90"/>
      <c r="S1137" s="90"/>
      <c r="T1137" s="90"/>
      <c r="U1137" s="90"/>
      <c r="V1137" s="90"/>
      <c r="W1137" s="90"/>
      <c r="X1137" s="90"/>
      <c r="Y1137" s="90"/>
    </row>
    <row r="1138" spans="1:25" ht="15" customHeight="1" x14ac:dyDescent="0.25">
      <c r="A1138" s="63" t="s">
        <v>685</v>
      </c>
      <c r="B1138" s="63" t="s">
        <v>81</v>
      </c>
      <c r="C1138" s="63" t="s">
        <v>13</v>
      </c>
      <c r="D1138" s="63" t="s">
        <v>710</v>
      </c>
      <c r="E1138" s="63" t="s">
        <v>216</v>
      </c>
      <c r="F1138" s="64" t="s">
        <v>1</v>
      </c>
      <c r="G1138" s="53" t="s">
        <v>1</v>
      </c>
      <c r="H1138" s="65" t="s">
        <v>217</v>
      </c>
      <c r="I1138" s="31">
        <f t="shared" ref="I1138:K1138" si="1130">SUM(I1139:I1140)</f>
        <v>3068200</v>
      </c>
      <c r="J1138" s="31">
        <f t="shared" si="1130"/>
        <v>3065000</v>
      </c>
      <c r="K1138" s="31">
        <f t="shared" si="1130"/>
        <v>562000</v>
      </c>
      <c r="L1138" s="31">
        <f t="shared" si="1099"/>
        <v>1905000</v>
      </c>
      <c r="M1138" s="31">
        <f t="shared" ref="M1138" si="1131">SUM(M1139:M1140)</f>
        <v>235000</v>
      </c>
      <c r="N1138" s="31">
        <f t="shared" ref="N1138:O1138" si="1132">SUM(N1139:N1140)</f>
        <v>335000</v>
      </c>
      <c r="O1138" s="31">
        <f t="shared" si="1132"/>
        <v>1335000</v>
      </c>
      <c r="P1138" s="31">
        <f t="shared" si="1100"/>
        <v>2467000</v>
      </c>
      <c r="Q1138" s="31">
        <f t="shared" si="1101"/>
        <v>80.489396411092983</v>
      </c>
      <c r="R1138" s="94"/>
      <c r="S1138" s="94"/>
      <c r="T1138" s="94"/>
      <c r="U1138" s="94"/>
      <c r="V1138" s="94"/>
      <c r="W1138" s="94"/>
      <c r="X1138" s="94"/>
      <c r="Y1138" s="94"/>
    </row>
    <row r="1139" spans="1:25" ht="15" customHeight="1" x14ac:dyDescent="0.25">
      <c r="A1139" s="64" t="s">
        <v>685</v>
      </c>
      <c r="B1139" s="64" t="s">
        <v>81</v>
      </c>
      <c r="C1139" s="64" t="s">
        <v>13</v>
      </c>
      <c r="D1139" s="64" t="s">
        <v>710</v>
      </c>
      <c r="E1139" s="20" t="s">
        <v>218</v>
      </c>
      <c r="F1139" s="64"/>
      <c r="G1139" s="53" t="s">
        <v>241</v>
      </c>
      <c r="H1139" s="53" t="s">
        <v>217</v>
      </c>
      <c r="I1139" s="26">
        <v>525000</v>
      </c>
      <c r="J1139" s="26">
        <v>525000</v>
      </c>
      <c r="K1139" s="26">
        <v>262000</v>
      </c>
      <c r="L1139" s="26">
        <f t="shared" si="1099"/>
        <v>105000</v>
      </c>
      <c r="M1139" s="26">
        <v>35000</v>
      </c>
      <c r="N1139" s="26">
        <v>35000</v>
      </c>
      <c r="O1139" s="26">
        <v>35000</v>
      </c>
      <c r="P1139" s="26">
        <f t="shared" si="1100"/>
        <v>367000</v>
      </c>
      <c r="Q1139" s="26">
        <f t="shared" si="1101"/>
        <v>69.904761904761898</v>
      </c>
      <c r="R1139" s="90"/>
      <c r="S1139" s="90"/>
      <c r="T1139" s="90"/>
      <c r="U1139" s="90"/>
      <c r="V1139" s="90"/>
      <c r="W1139" s="90"/>
      <c r="X1139" s="90"/>
      <c r="Y1139" s="90"/>
    </row>
    <row r="1140" spans="1:25" ht="22.5" customHeight="1" x14ac:dyDescent="0.25">
      <c r="A1140" s="64" t="s">
        <v>685</v>
      </c>
      <c r="B1140" s="64" t="s">
        <v>81</v>
      </c>
      <c r="C1140" s="64" t="s">
        <v>13</v>
      </c>
      <c r="D1140" s="64" t="s">
        <v>710</v>
      </c>
      <c r="E1140" s="20" t="s">
        <v>218</v>
      </c>
      <c r="F1140" s="64" t="s">
        <v>717</v>
      </c>
      <c r="G1140" s="53" t="s">
        <v>241</v>
      </c>
      <c r="H1140" s="53" t="s">
        <v>718</v>
      </c>
      <c r="I1140" s="26">
        <v>2543200</v>
      </c>
      <c r="J1140" s="26">
        <v>2540000</v>
      </c>
      <c r="K1140" s="26">
        <v>300000</v>
      </c>
      <c r="L1140" s="26">
        <f t="shared" si="1099"/>
        <v>1800000</v>
      </c>
      <c r="M1140" s="26">
        <v>200000</v>
      </c>
      <c r="N1140" s="26">
        <v>300000</v>
      </c>
      <c r="O1140" s="26">
        <v>1300000</v>
      </c>
      <c r="P1140" s="26">
        <f t="shared" si="1100"/>
        <v>2100000</v>
      </c>
      <c r="Q1140" s="26">
        <f t="shared" si="1101"/>
        <v>82.677165354330711</v>
      </c>
      <c r="R1140" s="90"/>
      <c r="S1140" s="90"/>
      <c r="T1140" s="90"/>
      <c r="U1140" s="90"/>
      <c r="V1140" s="90"/>
      <c r="W1140" s="90"/>
      <c r="X1140" s="90"/>
      <c r="Y1140" s="90"/>
    </row>
    <row r="1141" spans="1:25" ht="15" customHeight="1" x14ac:dyDescent="0.25">
      <c r="A1141" s="64" t="s">
        <v>685</v>
      </c>
      <c r="B1141" s="64" t="s">
        <v>81</v>
      </c>
      <c r="C1141" s="64" t="s">
        <v>13</v>
      </c>
      <c r="D1141" s="64" t="s">
        <v>710</v>
      </c>
      <c r="E1141" s="20" t="s">
        <v>303</v>
      </c>
      <c r="F1141" s="64"/>
      <c r="G1141" s="53" t="s">
        <v>241</v>
      </c>
      <c r="H1141" s="53" t="s">
        <v>302</v>
      </c>
      <c r="I1141" s="26">
        <v>910000</v>
      </c>
      <c r="J1141" s="26">
        <v>910000</v>
      </c>
      <c r="K1141" s="26">
        <v>454000</v>
      </c>
      <c r="L1141" s="26">
        <f t="shared" si="1099"/>
        <v>198000</v>
      </c>
      <c r="M1141" s="26">
        <v>66000</v>
      </c>
      <c r="N1141" s="26">
        <v>66000</v>
      </c>
      <c r="O1141" s="26">
        <v>66000</v>
      </c>
      <c r="P1141" s="26">
        <f t="shared" si="1100"/>
        <v>652000</v>
      </c>
      <c r="Q1141" s="26">
        <f t="shared" si="1101"/>
        <v>71.64835164835165</v>
      </c>
      <c r="R1141" s="90"/>
      <c r="S1141" s="90"/>
      <c r="T1141" s="90"/>
      <c r="U1141" s="90"/>
      <c r="V1141" s="90"/>
      <c r="W1141" s="90"/>
      <c r="X1141" s="90"/>
      <c r="Y1141" s="90"/>
    </row>
    <row r="1142" spans="1:25" ht="15" customHeight="1" x14ac:dyDescent="0.25">
      <c r="A1142" s="64" t="s">
        <v>685</v>
      </c>
      <c r="B1142" s="64" t="s">
        <v>81</v>
      </c>
      <c r="C1142" s="64" t="s">
        <v>13</v>
      </c>
      <c r="D1142" s="64" t="s">
        <v>710</v>
      </c>
      <c r="E1142" s="20" t="s">
        <v>305</v>
      </c>
      <c r="F1142" s="64"/>
      <c r="G1142" s="53" t="s">
        <v>241</v>
      </c>
      <c r="H1142" s="53" t="s">
        <v>304</v>
      </c>
      <c r="I1142" s="26">
        <v>170000</v>
      </c>
      <c r="J1142" s="26">
        <v>170000</v>
      </c>
      <c r="K1142" s="26">
        <v>63600</v>
      </c>
      <c r="L1142" s="26">
        <f t="shared" si="1099"/>
        <v>21000</v>
      </c>
      <c r="M1142" s="26">
        <v>7000</v>
      </c>
      <c r="N1142" s="26">
        <v>7000</v>
      </c>
      <c r="O1142" s="26">
        <v>7000</v>
      </c>
      <c r="P1142" s="26">
        <f t="shared" si="1100"/>
        <v>84600</v>
      </c>
      <c r="Q1142" s="26">
        <f t="shared" si="1101"/>
        <v>49.764705882352942</v>
      </c>
      <c r="R1142" s="90"/>
      <c r="S1142" s="90"/>
      <c r="T1142" s="90"/>
      <c r="U1142" s="90"/>
      <c r="V1142" s="90"/>
      <c r="W1142" s="90"/>
      <c r="X1142" s="90"/>
      <c r="Y1142" s="90"/>
    </row>
    <row r="1143" spans="1:25" ht="15" customHeight="1" x14ac:dyDescent="0.25">
      <c r="A1143" s="64" t="s">
        <v>685</v>
      </c>
      <c r="B1143" s="64" t="s">
        <v>81</v>
      </c>
      <c r="C1143" s="64" t="s">
        <v>13</v>
      </c>
      <c r="D1143" s="64" t="s">
        <v>710</v>
      </c>
      <c r="E1143" s="20" t="s">
        <v>308</v>
      </c>
      <c r="F1143" s="64"/>
      <c r="G1143" s="53" t="s">
        <v>241</v>
      </c>
      <c r="H1143" s="53" t="s">
        <v>307</v>
      </c>
      <c r="I1143" s="26">
        <v>400000</v>
      </c>
      <c r="J1143" s="26">
        <v>400000</v>
      </c>
      <c r="K1143" s="26">
        <v>201000</v>
      </c>
      <c r="L1143" s="26">
        <f t="shared" si="1099"/>
        <v>60000</v>
      </c>
      <c r="M1143" s="26">
        <v>20000</v>
      </c>
      <c r="N1143" s="26">
        <v>20000</v>
      </c>
      <c r="O1143" s="26">
        <v>20000</v>
      </c>
      <c r="P1143" s="26">
        <f t="shared" si="1100"/>
        <v>261000</v>
      </c>
      <c r="Q1143" s="26">
        <f t="shared" si="1101"/>
        <v>65.25</v>
      </c>
      <c r="R1143" s="90"/>
      <c r="S1143" s="90"/>
      <c r="T1143" s="90"/>
      <c r="U1143" s="90"/>
      <c r="V1143" s="90"/>
      <c r="W1143" s="90"/>
      <c r="X1143" s="90"/>
      <c r="Y1143" s="90"/>
    </row>
    <row r="1144" spans="1:25" ht="15" customHeight="1" x14ac:dyDescent="0.25">
      <c r="A1144" s="64" t="s">
        <v>685</v>
      </c>
      <c r="B1144" s="64" t="s">
        <v>81</v>
      </c>
      <c r="C1144" s="64" t="s">
        <v>13</v>
      </c>
      <c r="D1144" s="64" t="s">
        <v>710</v>
      </c>
      <c r="E1144" s="20" t="s">
        <v>311</v>
      </c>
      <c r="F1144" s="64"/>
      <c r="G1144" s="53" t="s">
        <v>241</v>
      </c>
      <c r="H1144" s="53" t="s">
        <v>310</v>
      </c>
      <c r="I1144" s="26">
        <v>350000</v>
      </c>
      <c r="J1144" s="26">
        <v>350000</v>
      </c>
      <c r="K1144" s="26">
        <v>180000</v>
      </c>
      <c r="L1144" s="26">
        <f t="shared" si="1099"/>
        <v>73000</v>
      </c>
      <c r="M1144" s="26">
        <v>23000</v>
      </c>
      <c r="N1144" s="26">
        <v>25000</v>
      </c>
      <c r="O1144" s="26">
        <v>25000</v>
      </c>
      <c r="P1144" s="26">
        <f t="shared" si="1100"/>
        <v>253000</v>
      </c>
      <c r="Q1144" s="26">
        <f t="shared" si="1101"/>
        <v>72.285714285714292</v>
      </c>
      <c r="R1144" s="90"/>
      <c r="S1144" s="90"/>
      <c r="T1144" s="90"/>
      <c r="U1144" s="90"/>
      <c r="V1144" s="90"/>
      <c r="W1144" s="90"/>
      <c r="X1144" s="90"/>
      <c r="Y1144" s="90"/>
    </row>
    <row r="1145" spans="1:25" ht="15" customHeight="1" x14ac:dyDescent="0.25">
      <c r="A1145" s="63" t="s">
        <v>685</v>
      </c>
      <c r="B1145" s="63" t="s">
        <v>81</v>
      </c>
      <c r="C1145" s="63" t="s">
        <v>13</v>
      </c>
      <c r="D1145" s="63" t="s">
        <v>710</v>
      </c>
      <c r="E1145" s="63" t="s">
        <v>39</v>
      </c>
      <c r="F1145" s="64" t="s">
        <v>1</v>
      </c>
      <c r="G1145" s="53" t="s">
        <v>1</v>
      </c>
      <c r="H1145" s="65" t="s">
        <v>40</v>
      </c>
      <c r="I1145" s="31">
        <f t="shared" ref="I1145:K1145" si="1133">SUM(I1146:I1150)</f>
        <v>1608268</v>
      </c>
      <c r="J1145" s="31">
        <f t="shared" si="1133"/>
        <v>1608268</v>
      </c>
      <c r="K1145" s="31">
        <f t="shared" si="1133"/>
        <v>311646</v>
      </c>
      <c r="L1145" s="31">
        <f t="shared" si="1099"/>
        <v>106500</v>
      </c>
      <c r="M1145" s="31">
        <f t="shared" ref="M1145" si="1134">SUM(M1146:M1150)</f>
        <v>35500</v>
      </c>
      <c r="N1145" s="31">
        <f t="shared" ref="N1145:O1145" si="1135">SUM(N1146:N1150)</f>
        <v>35500</v>
      </c>
      <c r="O1145" s="31">
        <f t="shared" si="1135"/>
        <v>35500</v>
      </c>
      <c r="P1145" s="31">
        <f t="shared" si="1100"/>
        <v>418146</v>
      </c>
      <c r="Q1145" s="31">
        <f t="shared" si="1101"/>
        <v>25.999771182414872</v>
      </c>
      <c r="R1145" s="94"/>
      <c r="S1145" s="94"/>
      <c r="T1145" s="94"/>
      <c r="U1145" s="94"/>
      <c r="V1145" s="94"/>
      <c r="W1145" s="94"/>
      <c r="X1145" s="94"/>
      <c r="Y1145" s="94"/>
    </row>
    <row r="1146" spans="1:25" ht="15" customHeight="1" x14ac:dyDescent="0.25">
      <c r="A1146" s="64" t="s">
        <v>685</v>
      </c>
      <c r="B1146" s="64" t="s">
        <v>81</v>
      </c>
      <c r="C1146" s="64" t="s">
        <v>13</v>
      </c>
      <c r="D1146" s="64" t="s">
        <v>710</v>
      </c>
      <c r="E1146" s="20" t="s">
        <v>41</v>
      </c>
      <c r="F1146" s="64"/>
      <c r="G1146" s="53" t="s">
        <v>241</v>
      </c>
      <c r="H1146" s="53" t="s">
        <v>40</v>
      </c>
      <c r="I1146" s="26">
        <v>350000</v>
      </c>
      <c r="J1146" s="26">
        <v>350000</v>
      </c>
      <c r="K1146" s="26">
        <v>147000</v>
      </c>
      <c r="L1146" s="26">
        <f t="shared" si="1099"/>
        <v>69000</v>
      </c>
      <c r="M1146" s="26">
        <v>23000</v>
      </c>
      <c r="N1146" s="26">
        <v>23000</v>
      </c>
      <c r="O1146" s="26">
        <v>23000</v>
      </c>
      <c r="P1146" s="26">
        <f t="shared" si="1100"/>
        <v>216000</v>
      </c>
      <c r="Q1146" s="26">
        <f t="shared" si="1101"/>
        <v>61.714285714285708</v>
      </c>
      <c r="R1146" s="90"/>
      <c r="S1146" s="90"/>
      <c r="T1146" s="90"/>
      <c r="U1146" s="90"/>
      <c r="V1146" s="90"/>
      <c r="W1146" s="90"/>
      <c r="X1146" s="90"/>
      <c r="Y1146" s="90"/>
    </row>
    <row r="1147" spans="1:25" ht="15" customHeight="1" x14ac:dyDescent="0.25">
      <c r="A1147" s="64" t="s">
        <v>685</v>
      </c>
      <c r="B1147" s="64" t="s">
        <v>81</v>
      </c>
      <c r="C1147" s="64" t="s">
        <v>13</v>
      </c>
      <c r="D1147" s="64" t="s">
        <v>710</v>
      </c>
      <c r="E1147" s="20" t="s">
        <v>41</v>
      </c>
      <c r="F1147" s="64" t="s">
        <v>719</v>
      </c>
      <c r="G1147" s="53" t="s">
        <v>241</v>
      </c>
      <c r="H1147" s="53" t="s">
        <v>49</v>
      </c>
      <c r="I1147" s="26">
        <v>137100</v>
      </c>
      <c r="J1147" s="26">
        <v>137100</v>
      </c>
      <c r="K1147" s="26">
        <v>75200</v>
      </c>
      <c r="L1147" s="26">
        <f t="shared" si="1099"/>
        <v>33000</v>
      </c>
      <c r="M1147" s="26">
        <v>11000</v>
      </c>
      <c r="N1147" s="26">
        <v>11000</v>
      </c>
      <c r="O1147" s="26">
        <v>11000</v>
      </c>
      <c r="P1147" s="26">
        <f t="shared" si="1100"/>
        <v>108200</v>
      </c>
      <c r="Q1147" s="26">
        <f t="shared" si="1101"/>
        <v>78.920495988329691</v>
      </c>
      <c r="R1147" s="90"/>
      <c r="S1147" s="90"/>
      <c r="T1147" s="90"/>
      <c r="U1147" s="90"/>
      <c r="V1147" s="90"/>
      <c r="W1147" s="90"/>
      <c r="X1147" s="90"/>
      <c r="Y1147" s="90"/>
    </row>
    <row r="1148" spans="1:25" ht="15" customHeight="1" x14ac:dyDescent="0.25">
      <c r="A1148" s="64" t="s">
        <v>685</v>
      </c>
      <c r="B1148" s="64" t="s">
        <v>81</v>
      </c>
      <c r="C1148" s="64" t="s">
        <v>13</v>
      </c>
      <c r="D1148" s="64" t="s">
        <v>710</v>
      </c>
      <c r="E1148" s="20" t="s">
        <v>41</v>
      </c>
      <c r="F1148" s="64" t="s">
        <v>720</v>
      </c>
      <c r="G1148" s="53" t="s">
        <v>241</v>
      </c>
      <c r="H1148" s="53" t="s">
        <v>721</v>
      </c>
      <c r="I1148" s="26">
        <v>1017222</v>
      </c>
      <c r="J1148" s="26">
        <v>1017222</v>
      </c>
      <c r="K1148" s="26">
        <v>0</v>
      </c>
      <c r="L1148" s="26">
        <f t="shared" si="1099"/>
        <v>0</v>
      </c>
      <c r="M1148" s="26">
        <v>0</v>
      </c>
      <c r="N1148" s="26">
        <v>0</v>
      </c>
      <c r="O1148" s="26">
        <v>0</v>
      </c>
      <c r="P1148" s="26">
        <f t="shared" si="1100"/>
        <v>0</v>
      </c>
      <c r="Q1148" s="26">
        <f t="shared" si="1101"/>
        <v>0</v>
      </c>
      <c r="R1148" s="90"/>
      <c r="S1148" s="90"/>
      <c r="T1148" s="90"/>
      <c r="U1148" s="90"/>
      <c r="V1148" s="90"/>
      <c r="W1148" s="90"/>
      <c r="X1148" s="90"/>
      <c r="Y1148" s="90"/>
    </row>
    <row r="1149" spans="1:25" ht="22.5" customHeight="1" x14ac:dyDescent="0.25">
      <c r="A1149" s="64" t="s">
        <v>685</v>
      </c>
      <c r="B1149" s="64" t="s">
        <v>81</v>
      </c>
      <c r="C1149" s="64" t="s">
        <v>13</v>
      </c>
      <c r="D1149" s="64" t="s">
        <v>710</v>
      </c>
      <c r="E1149" s="20" t="s">
        <v>41</v>
      </c>
      <c r="F1149" s="64" t="s">
        <v>722</v>
      </c>
      <c r="G1149" s="53" t="s">
        <v>241</v>
      </c>
      <c r="H1149" s="53" t="s">
        <v>55</v>
      </c>
      <c r="I1149" s="26">
        <v>24000</v>
      </c>
      <c r="J1149" s="26">
        <v>24000</v>
      </c>
      <c r="K1149" s="26">
        <v>9500</v>
      </c>
      <c r="L1149" s="26">
        <f t="shared" si="1099"/>
        <v>4500</v>
      </c>
      <c r="M1149" s="26">
        <v>1500</v>
      </c>
      <c r="N1149" s="26">
        <v>1500</v>
      </c>
      <c r="O1149" s="26">
        <v>1500</v>
      </c>
      <c r="P1149" s="26">
        <f t="shared" si="1100"/>
        <v>14000</v>
      </c>
      <c r="Q1149" s="26">
        <f t="shared" si="1101"/>
        <v>58.333333333333336</v>
      </c>
      <c r="R1149" s="90"/>
      <c r="S1149" s="90"/>
      <c r="T1149" s="90"/>
      <c r="U1149" s="90"/>
      <c r="V1149" s="90"/>
      <c r="W1149" s="90"/>
      <c r="X1149" s="90"/>
      <c r="Y1149" s="90"/>
    </row>
    <row r="1150" spans="1:25" s="4" customFormat="1" ht="22.5" x14ac:dyDescent="0.25">
      <c r="A1150" s="64" t="s">
        <v>685</v>
      </c>
      <c r="B1150" s="64" t="s">
        <v>81</v>
      </c>
      <c r="C1150" s="64" t="s">
        <v>13</v>
      </c>
      <c r="D1150" s="64">
        <v>17020001</v>
      </c>
      <c r="E1150" s="20" t="s">
        <v>41</v>
      </c>
      <c r="F1150" s="64" t="s">
        <v>3698</v>
      </c>
      <c r="G1150" s="53" t="s">
        <v>241</v>
      </c>
      <c r="H1150" s="53" t="s">
        <v>3699</v>
      </c>
      <c r="I1150" s="26">
        <v>79946</v>
      </c>
      <c r="J1150" s="26">
        <v>79946</v>
      </c>
      <c r="K1150" s="26">
        <v>79946</v>
      </c>
      <c r="L1150" s="26">
        <f t="shared" si="1099"/>
        <v>0</v>
      </c>
      <c r="M1150" s="26">
        <v>0</v>
      </c>
      <c r="N1150" s="26">
        <v>0</v>
      </c>
      <c r="O1150" s="26">
        <v>0</v>
      </c>
      <c r="P1150" s="26">
        <f t="shared" si="1100"/>
        <v>79946</v>
      </c>
      <c r="Q1150" s="26">
        <f t="shared" si="1101"/>
        <v>100</v>
      </c>
      <c r="R1150" s="90"/>
      <c r="S1150" s="90"/>
      <c r="T1150" s="90"/>
      <c r="U1150" s="90"/>
      <c r="V1150" s="90"/>
      <c r="W1150" s="90"/>
      <c r="X1150" s="90"/>
      <c r="Y1150" s="90"/>
    </row>
    <row r="1151" spans="1:25" ht="22.5" customHeight="1" x14ac:dyDescent="0.25">
      <c r="A1151" s="63" t="s">
        <v>1</v>
      </c>
      <c r="B1151" s="63" t="s">
        <v>1</v>
      </c>
      <c r="C1151" s="63" t="s">
        <v>1</v>
      </c>
      <c r="D1151" s="65" t="s">
        <v>1</v>
      </c>
      <c r="E1151" s="65" t="s">
        <v>1</v>
      </c>
      <c r="F1151" s="65" t="s">
        <v>1</v>
      </c>
      <c r="G1151" s="65" t="s">
        <v>1</v>
      </c>
      <c r="H1151" s="66" t="s">
        <v>56</v>
      </c>
      <c r="I1151" s="30">
        <f t="shared" ref="I1151:K1151" si="1136">SUM(I1152)</f>
        <v>10200</v>
      </c>
      <c r="J1151" s="30">
        <f t="shared" si="1136"/>
        <v>10200</v>
      </c>
      <c r="K1151" s="30">
        <f t="shared" si="1136"/>
        <v>5700</v>
      </c>
      <c r="L1151" s="30">
        <f t="shared" si="1099"/>
        <v>2000</v>
      </c>
      <c r="M1151" s="30">
        <f t="shared" ref="M1151" si="1137">SUM(M1152)</f>
        <v>0</v>
      </c>
      <c r="N1151" s="30">
        <f t="shared" ref="N1151:O1151" si="1138">SUM(N1152)</f>
        <v>2000</v>
      </c>
      <c r="O1151" s="30">
        <f t="shared" si="1138"/>
        <v>0</v>
      </c>
      <c r="P1151" s="30">
        <f t="shared" si="1100"/>
        <v>7700</v>
      </c>
      <c r="Q1151" s="30">
        <f t="shared" si="1101"/>
        <v>75.490196078431367</v>
      </c>
      <c r="R1151" s="93"/>
      <c r="S1151" s="93"/>
      <c r="T1151" s="93"/>
      <c r="U1151" s="93"/>
      <c r="V1151" s="93"/>
      <c r="W1151" s="93"/>
      <c r="X1151" s="93"/>
      <c r="Y1151" s="93"/>
    </row>
    <row r="1152" spans="1:25" ht="15" customHeight="1" x14ac:dyDescent="0.25">
      <c r="A1152" s="63" t="s">
        <v>685</v>
      </c>
      <c r="B1152" s="63" t="s">
        <v>81</v>
      </c>
      <c r="C1152" s="63" t="s">
        <v>13</v>
      </c>
      <c r="D1152" s="63" t="s">
        <v>710</v>
      </c>
      <c r="E1152" s="65" t="s">
        <v>57</v>
      </c>
      <c r="F1152" s="65" t="s">
        <v>1</v>
      </c>
      <c r="G1152" s="65" t="s">
        <v>1</v>
      </c>
      <c r="H1152" s="65" t="s">
        <v>58</v>
      </c>
      <c r="I1152" s="31">
        <f t="shared" ref="I1152:K1152" si="1139">SUM(I1153:I1154)</f>
        <v>10200</v>
      </c>
      <c r="J1152" s="31">
        <f t="shared" si="1139"/>
        <v>10200</v>
      </c>
      <c r="K1152" s="31">
        <f t="shared" si="1139"/>
        <v>5700</v>
      </c>
      <c r="L1152" s="31">
        <f t="shared" si="1099"/>
        <v>2000</v>
      </c>
      <c r="M1152" s="31">
        <f t="shared" ref="M1152" si="1140">SUM(M1153:M1154)</f>
        <v>0</v>
      </c>
      <c r="N1152" s="31">
        <f t="shared" ref="N1152:O1152" si="1141">SUM(N1153:N1154)</f>
        <v>2000</v>
      </c>
      <c r="O1152" s="31">
        <f t="shared" si="1141"/>
        <v>0</v>
      </c>
      <c r="P1152" s="31">
        <f t="shared" si="1100"/>
        <v>7700</v>
      </c>
      <c r="Q1152" s="31">
        <f t="shared" si="1101"/>
        <v>75.490196078431367</v>
      </c>
      <c r="R1152" s="94"/>
      <c r="S1152" s="94"/>
      <c r="T1152" s="94"/>
      <c r="U1152" s="94"/>
      <c r="V1152" s="94"/>
      <c r="W1152" s="94"/>
      <c r="X1152" s="94"/>
      <c r="Y1152" s="94"/>
    </row>
    <row r="1153" spans="1:27" ht="15" customHeight="1" x14ac:dyDescent="0.25">
      <c r="A1153" s="64" t="s">
        <v>685</v>
      </c>
      <c r="B1153" s="64" t="s">
        <v>81</v>
      </c>
      <c r="C1153" s="64" t="s">
        <v>13</v>
      </c>
      <c r="D1153" s="64" t="s">
        <v>710</v>
      </c>
      <c r="E1153" s="20" t="s">
        <v>106</v>
      </c>
      <c r="F1153" s="64"/>
      <c r="G1153" s="53" t="s">
        <v>241</v>
      </c>
      <c r="H1153" s="53" t="s">
        <v>105</v>
      </c>
      <c r="I1153" s="26">
        <v>10000</v>
      </c>
      <c r="J1153" s="26">
        <v>10000</v>
      </c>
      <c r="K1153" s="26">
        <v>5700</v>
      </c>
      <c r="L1153" s="26">
        <f t="shared" si="1099"/>
        <v>2000</v>
      </c>
      <c r="M1153" s="26">
        <v>0</v>
      </c>
      <c r="N1153" s="26">
        <v>2000</v>
      </c>
      <c r="O1153" s="26">
        <v>0</v>
      </c>
      <c r="P1153" s="26">
        <f t="shared" si="1100"/>
        <v>7700</v>
      </c>
      <c r="Q1153" s="26">
        <f t="shared" si="1101"/>
        <v>77</v>
      </c>
      <c r="R1153" s="90"/>
      <c r="S1153" s="90"/>
      <c r="T1153" s="90"/>
      <c r="U1153" s="90"/>
      <c r="V1153" s="90"/>
      <c r="W1153" s="90"/>
      <c r="X1153" s="90"/>
      <c r="Y1153" s="90"/>
    </row>
    <row r="1154" spans="1:27" ht="15" customHeight="1" x14ac:dyDescent="0.25">
      <c r="A1154" s="63" t="s">
        <v>685</v>
      </c>
      <c r="B1154" s="63" t="s">
        <v>81</v>
      </c>
      <c r="C1154" s="63" t="s">
        <v>13</v>
      </c>
      <c r="D1154" s="63" t="s">
        <v>710</v>
      </c>
      <c r="E1154" s="63" t="s">
        <v>66</v>
      </c>
      <c r="F1154" s="64" t="s">
        <v>1</v>
      </c>
      <c r="G1154" s="53" t="s">
        <v>1</v>
      </c>
      <c r="H1154" s="65" t="s">
        <v>67</v>
      </c>
      <c r="I1154" s="31">
        <f t="shared" ref="I1154:K1154" si="1142">SUM(I1155:I1156)</f>
        <v>200</v>
      </c>
      <c r="J1154" s="31">
        <f t="shared" si="1142"/>
        <v>200</v>
      </c>
      <c r="K1154" s="31">
        <f t="shared" si="1142"/>
        <v>0</v>
      </c>
      <c r="L1154" s="31">
        <f t="shared" si="1099"/>
        <v>0</v>
      </c>
      <c r="M1154" s="31">
        <f t="shared" ref="M1154" si="1143">SUM(M1155:M1156)</f>
        <v>0</v>
      </c>
      <c r="N1154" s="31">
        <f t="shared" ref="N1154:O1154" si="1144">SUM(N1155:N1156)</f>
        <v>0</v>
      </c>
      <c r="O1154" s="31">
        <f t="shared" si="1144"/>
        <v>0</v>
      </c>
      <c r="P1154" s="31">
        <f t="shared" si="1100"/>
        <v>0</v>
      </c>
      <c r="Q1154" s="31">
        <f t="shared" si="1101"/>
        <v>0</v>
      </c>
      <c r="R1154" s="94"/>
      <c r="S1154" s="94"/>
      <c r="T1154" s="94"/>
      <c r="U1154" s="94"/>
      <c r="V1154" s="94"/>
      <c r="W1154" s="94"/>
      <c r="X1154" s="94"/>
      <c r="Y1154" s="94"/>
    </row>
    <row r="1155" spans="1:27" ht="15" customHeight="1" x14ac:dyDescent="0.25">
      <c r="A1155" s="64" t="s">
        <v>685</v>
      </c>
      <c r="B1155" s="64" t="s">
        <v>81</v>
      </c>
      <c r="C1155" s="64" t="s">
        <v>13</v>
      </c>
      <c r="D1155" s="64" t="s">
        <v>710</v>
      </c>
      <c r="E1155" s="20" t="s">
        <v>68</v>
      </c>
      <c r="F1155" s="64" t="s">
        <v>723</v>
      </c>
      <c r="G1155" s="53" t="s">
        <v>241</v>
      </c>
      <c r="H1155" s="53" t="s">
        <v>67</v>
      </c>
      <c r="I1155" s="26">
        <v>100</v>
      </c>
      <c r="J1155" s="26">
        <v>100</v>
      </c>
      <c r="K1155" s="26">
        <v>0</v>
      </c>
      <c r="L1155" s="26">
        <f t="shared" si="1099"/>
        <v>0</v>
      </c>
      <c r="M1155" s="26">
        <v>0</v>
      </c>
      <c r="N1155" s="26">
        <v>0</v>
      </c>
      <c r="O1155" s="26">
        <v>0</v>
      </c>
      <c r="P1155" s="26">
        <f t="shared" si="1100"/>
        <v>0</v>
      </c>
      <c r="Q1155" s="26">
        <f t="shared" si="1101"/>
        <v>0</v>
      </c>
      <c r="R1155" s="90"/>
      <c r="S1155" s="90"/>
      <c r="T1155" s="90"/>
      <c r="U1155" s="90"/>
      <c r="V1155" s="90"/>
      <c r="W1155" s="90"/>
      <c r="X1155" s="90"/>
      <c r="Y1155" s="90"/>
    </row>
    <row r="1156" spans="1:27" ht="15" customHeight="1" thickBot="1" x14ac:dyDescent="0.3">
      <c r="A1156" s="64" t="s">
        <v>685</v>
      </c>
      <c r="B1156" s="64" t="s">
        <v>81</v>
      </c>
      <c r="C1156" s="64" t="s">
        <v>13</v>
      </c>
      <c r="D1156" s="64" t="s">
        <v>710</v>
      </c>
      <c r="E1156" s="20" t="s">
        <v>68</v>
      </c>
      <c r="F1156" s="64" t="s">
        <v>724</v>
      </c>
      <c r="G1156" s="53" t="s">
        <v>241</v>
      </c>
      <c r="H1156" s="53" t="s">
        <v>276</v>
      </c>
      <c r="I1156" s="26">
        <v>100</v>
      </c>
      <c r="J1156" s="26">
        <v>100</v>
      </c>
      <c r="K1156" s="26">
        <v>0</v>
      </c>
      <c r="L1156" s="26">
        <f t="shared" si="1099"/>
        <v>0</v>
      </c>
      <c r="M1156" s="26">
        <v>0</v>
      </c>
      <c r="N1156" s="26">
        <v>0</v>
      </c>
      <c r="O1156" s="26">
        <v>0</v>
      </c>
      <c r="P1156" s="26">
        <f t="shared" si="1100"/>
        <v>0</v>
      </c>
      <c r="Q1156" s="26">
        <f t="shared" si="1101"/>
        <v>0</v>
      </c>
      <c r="R1156" s="90"/>
      <c r="S1156" s="90"/>
      <c r="T1156" s="90"/>
      <c r="U1156" s="90"/>
      <c r="V1156" s="90"/>
      <c r="W1156" s="90"/>
      <c r="X1156" s="90"/>
      <c r="Y1156" s="90"/>
    </row>
    <row r="1157" spans="1:27" s="2" customFormat="1" ht="45.75" customHeight="1" thickBot="1" x14ac:dyDescent="0.3">
      <c r="A1157" s="28" t="s">
        <v>4</v>
      </c>
      <c r="B1157" s="28" t="s">
        <v>5</v>
      </c>
      <c r="C1157" s="28" t="s">
        <v>6</v>
      </c>
      <c r="D1157" s="57" t="s">
        <v>1</v>
      </c>
      <c r="E1157" s="28" t="s">
        <v>7</v>
      </c>
      <c r="F1157" s="28" t="s">
        <v>8</v>
      </c>
      <c r="G1157" s="28" t="s">
        <v>9</v>
      </c>
      <c r="H1157" s="28" t="s">
        <v>10</v>
      </c>
      <c r="I1157" s="109" t="s">
        <v>3984</v>
      </c>
      <c r="J1157" s="109" t="s">
        <v>11</v>
      </c>
      <c r="K1157" s="109" t="s">
        <v>3989</v>
      </c>
      <c r="L1157" s="109" t="s">
        <v>3985</v>
      </c>
      <c r="M1157" s="109" t="s">
        <v>4027</v>
      </c>
      <c r="N1157" s="109" t="s">
        <v>3988</v>
      </c>
      <c r="O1157" s="109" t="s">
        <v>3986</v>
      </c>
      <c r="P1157" s="109" t="s">
        <v>3987</v>
      </c>
      <c r="Q1157" s="109" t="s">
        <v>3695</v>
      </c>
      <c r="R1157" s="91"/>
      <c r="S1157" s="91"/>
      <c r="T1157" s="91"/>
      <c r="U1157" s="91"/>
      <c r="V1157" s="91"/>
      <c r="W1157" s="91"/>
      <c r="X1157" s="91"/>
      <c r="Y1157" s="91"/>
      <c r="AA1157" s="4"/>
    </row>
    <row r="1158" spans="1:27" s="2" customFormat="1" ht="15" customHeight="1" x14ac:dyDescent="0.25">
      <c r="A1158" s="58" t="s">
        <v>1</v>
      </c>
      <c r="B1158" s="58" t="s">
        <v>1</v>
      </c>
      <c r="C1158" s="58" t="s">
        <v>1</v>
      </c>
      <c r="D1158" s="59" t="s">
        <v>1</v>
      </c>
      <c r="E1158" s="59" t="s">
        <v>1</v>
      </c>
      <c r="F1158" s="60" t="s">
        <v>1</v>
      </c>
      <c r="G1158" s="61" t="s">
        <v>1</v>
      </c>
      <c r="H1158" s="62" t="s">
        <v>1</v>
      </c>
      <c r="I1158" s="29">
        <v>1</v>
      </c>
      <c r="J1158" s="29">
        <v>2</v>
      </c>
      <c r="K1158" s="29">
        <v>3</v>
      </c>
      <c r="L1158" s="29" t="s">
        <v>3478</v>
      </c>
      <c r="M1158" s="29">
        <v>5</v>
      </c>
      <c r="N1158" s="29">
        <v>6</v>
      </c>
      <c r="O1158" s="29">
        <v>7</v>
      </c>
      <c r="P1158" s="29" t="s">
        <v>3696</v>
      </c>
      <c r="Q1158" s="29">
        <v>9</v>
      </c>
      <c r="R1158" s="92"/>
      <c r="S1158" s="92"/>
      <c r="T1158" s="92"/>
      <c r="U1158" s="92"/>
      <c r="V1158" s="92"/>
      <c r="W1158" s="92"/>
      <c r="X1158" s="92"/>
      <c r="Y1158" s="92"/>
      <c r="AA1158" s="4"/>
    </row>
    <row r="1159" spans="1:27" s="2" customFormat="1" ht="15" customHeight="1" x14ac:dyDescent="0.25">
      <c r="A1159" s="63" t="s">
        <v>685</v>
      </c>
      <c r="B1159" s="63" t="s">
        <v>81</v>
      </c>
      <c r="C1159" s="64" t="s">
        <v>13</v>
      </c>
      <c r="D1159" s="64" t="s">
        <v>710</v>
      </c>
      <c r="E1159" s="65" t="s">
        <v>1</v>
      </c>
      <c r="F1159" s="65" t="s">
        <v>1</v>
      </c>
      <c r="G1159" s="65" t="s">
        <v>1</v>
      </c>
      <c r="H1159" s="65" t="s">
        <v>711</v>
      </c>
      <c r="I1159" s="26">
        <v>0</v>
      </c>
      <c r="J1159" s="26" t="s">
        <v>1</v>
      </c>
      <c r="K1159" s="26">
        <v>0</v>
      </c>
      <c r="L1159" s="26"/>
      <c r="M1159" s="26"/>
      <c r="N1159" s="26"/>
      <c r="O1159" s="26"/>
      <c r="P1159" s="26"/>
      <c r="Q1159" s="26"/>
      <c r="R1159" s="90"/>
      <c r="S1159" s="90"/>
      <c r="T1159" s="90"/>
      <c r="U1159" s="90"/>
      <c r="V1159" s="90"/>
      <c r="W1159" s="90"/>
      <c r="X1159" s="90"/>
      <c r="Y1159" s="90"/>
      <c r="AA1159" s="4"/>
    </row>
    <row r="1160" spans="1:27" ht="22.5" customHeight="1" x14ac:dyDescent="0.25">
      <c r="A1160" s="63" t="s">
        <v>1</v>
      </c>
      <c r="B1160" s="63" t="s">
        <v>1</v>
      </c>
      <c r="C1160" s="63" t="s">
        <v>1</v>
      </c>
      <c r="D1160" s="65" t="s">
        <v>1</v>
      </c>
      <c r="E1160" s="65" t="s">
        <v>1</v>
      </c>
      <c r="F1160" s="65" t="s">
        <v>1</v>
      </c>
      <c r="G1160" s="65" t="s">
        <v>1</v>
      </c>
      <c r="H1160" s="66" t="s">
        <v>69</v>
      </c>
      <c r="I1160" s="30">
        <f t="shared" ref="I1160:K1160" si="1145">SUM(I1161)</f>
        <v>8251976</v>
      </c>
      <c r="J1160" s="30">
        <f t="shared" si="1145"/>
        <v>3592000</v>
      </c>
      <c r="K1160" s="30">
        <f t="shared" si="1145"/>
        <v>1907000</v>
      </c>
      <c r="L1160" s="30">
        <f t="shared" si="1099"/>
        <v>972000</v>
      </c>
      <c r="M1160" s="30">
        <f t="shared" ref="M1160" si="1146">SUM(M1161)</f>
        <v>524000</v>
      </c>
      <c r="N1160" s="30">
        <f t="shared" ref="N1160:O1160" si="1147">SUM(N1161)</f>
        <v>360000</v>
      </c>
      <c r="O1160" s="30">
        <f t="shared" si="1147"/>
        <v>88000</v>
      </c>
      <c r="P1160" s="30">
        <f t="shared" si="1100"/>
        <v>2879000</v>
      </c>
      <c r="Q1160" s="30">
        <f t="shared" si="1101"/>
        <v>80.150334075723833</v>
      </c>
      <c r="R1160" s="93"/>
      <c r="S1160" s="93"/>
      <c r="T1160" s="93"/>
      <c r="U1160" s="93"/>
      <c r="V1160" s="93"/>
      <c r="W1160" s="93"/>
      <c r="X1160" s="93"/>
      <c r="Y1160" s="93"/>
    </row>
    <row r="1161" spans="1:27" ht="15" customHeight="1" x14ac:dyDescent="0.25">
      <c r="A1161" s="63" t="s">
        <v>685</v>
      </c>
      <c r="B1161" s="63" t="s">
        <v>81</v>
      </c>
      <c r="C1161" s="63" t="s">
        <v>13</v>
      </c>
      <c r="D1161" s="63" t="s">
        <v>710</v>
      </c>
      <c r="E1161" s="65" t="s">
        <v>70</v>
      </c>
      <c r="F1161" s="65" t="s">
        <v>1</v>
      </c>
      <c r="G1161" s="65" t="s">
        <v>1</v>
      </c>
      <c r="H1161" s="65" t="s">
        <v>71</v>
      </c>
      <c r="I1161" s="31">
        <f t="shared" ref="I1161:K1161" si="1148">SUM(I1162,I1169:I1170)</f>
        <v>8251976</v>
      </c>
      <c r="J1161" s="31">
        <f t="shared" si="1148"/>
        <v>3592000</v>
      </c>
      <c r="K1161" s="31">
        <f t="shared" si="1148"/>
        <v>1907000</v>
      </c>
      <c r="L1161" s="31">
        <f t="shared" si="1099"/>
        <v>972000</v>
      </c>
      <c r="M1161" s="31">
        <f t="shared" ref="M1161" si="1149">SUM(M1162,M1169:M1170)</f>
        <v>524000</v>
      </c>
      <c r="N1161" s="31">
        <f t="shared" ref="N1161:O1161" si="1150">SUM(N1162,N1169:N1170)</f>
        <v>360000</v>
      </c>
      <c r="O1161" s="31">
        <f t="shared" si="1150"/>
        <v>88000</v>
      </c>
      <c r="P1161" s="31">
        <f t="shared" si="1100"/>
        <v>2879000</v>
      </c>
      <c r="Q1161" s="31">
        <f t="shared" si="1101"/>
        <v>80.150334075723833</v>
      </c>
      <c r="R1161" s="94"/>
      <c r="S1161" s="94"/>
      <c r="T1161" s="94"/>
      <c r="U1161" s="94"/>
      <c r="V1161" s="94"/>
      <c r="W1161" s="94"/>
      <c r="X1161" s="94"/>
      <c r="Y1161" s="94"/>
    </row>
    <row r="1162" spans="1:27" ht="15" customHeight="1" x14ac:dyDescent="0.25">
      <c r="A1162" s="63" t="s">
        <v>685</v>
      </c>
      <c r="B1162" s="63" t="s">
        <v>81</v>
      </c>
      <c r="C1162" s="63" t="s">
        <v>13</v>
      </c>
      <c r="D1162" s="63" t="s">
        <v>710</v>
      </c>
      <c r="E1162" s="63" t="s">
        <v>72</v>
      </c>
      <c r="F1162" s="64" t="s">
        <v>1</v>
      </c>
      <c r="G1162" s="53" t="s">
        <v>1</v>
      </c>
      <c r="H1162" s="65" t="s">
        <v>73</v>
      </c>
      <c r="I1162" s="31">
        <f t="shared" ref="I1162:K1162" si="1151">SUM(I1163:I1168)</f>
        <v>8170976</v>
      </c>
      <c r="J1162" s="31">
        <f t="shared" si="1151"/>
        <v>3511000</v>
      </c>
      <c r="K1162" s="31">
        <f t="shared" si="1151"/>
        <v>1870000</v>
      </c>
      <c r="L1162" s="31">
        <f t="shared" si="1099"/>
        <v>928000</v>
      </c>
      <c r="M1162" s="31">
        <f t="shared" ref="M1162" si="1152">SUM(M1163:M1168)</f>
        <v>480000</v>
      </c>
      <c r="N1162" s="31">
        <f t="shared" ref="N1162:O1162" si="1153">SUM(N1163:N1168)</f>
        <v>360000</v>
      </c>
      <c r="O1162" s="31">
        <f t="shared" si="1153"/>
        <v>88000</v>
      </c>
      <c r="P1162" s="31">
        <f t="shared" si="1100"/>
        <v>2798000</v>
      </c>
      <c r="Q1162" s="31">
        <f t="shared" si="1101"/>
        <v>79.6923953289661</v>
      </c>
      <c r="R1162" s="94"/>
      <c r="S1162" s="94"/>
      <c r="T1162" s="94"/>
      <c r="U1162" s="94"/>
      <c r="V1162" s="94"/>
      <c r="W1162" s="94"/>
      <c r="X1162" s="94"/>
      <c r="Y1162" s="94"/>
    </row>
    <row r="1163" spans="1:27" ht="15" customHeight="1" x14ac:dyDescent="0.25">
      <c r="A1163" s="64" t="s">
        <v>685</v>
      </c>
      <c r="B1163" s="64" t="s">
        <v>81</v>
      </c>
      <c r="C1163" s="64" t="s">
        <v>13</v>
      </c>
      <c r="D1163" s="64" t="s">
        <v>710</v>
      </c>
      <c r="E1163" s="20" t="s">
        <v>74</v>
      </c>
      <c r="F1163" s="64" t="s">
        <v>725</v>
      </c>
      <c r="G1163" s="53" t="s">
        <v>241</v>
      </c>
      <c r="H1163" s="53" t="s">
        <v>697</v>
      </c>
      <c r="I1163" s="26">
        <v>350000</v>
      </c>
      <c r="J1163" s="26">
        <v>350000</v>
      </c>
      <c r="K1163" s="26">
        <v>250000</v>
      </c>
      <c r="L1163" s="26">
        <f t="shared" si="1099"/>
        <v>50000</v>
      </c>
      <c r="M1163" s="26">
        <v>50000</v>
      </c>
      <c r="N1163" s="26">
        <v>0</v>
      </c>
      <c r="O1163" s="26">
        <v>0</v>
      </c>
      <c r="P1163" s="26">
        <f t="shared" si="1100"/>
        <v>300000</v>
      </c>
      <c r="Q1163" s="26">
        <f t="shared" si="1101"/>
        <v>85.714285714285708</v>
      </c>
      <c r="R1163" s="90"/>
      <c r="S1163" s="90"/>
      <c r="T1163" s="90"/>
      <c r="U1163" s="90"/>
      <c r="V1163" s="90"/>
      <c r="W1163" s="90"/>
      <c r="X1163" s="90"/>
      <c r="Y1163" s="90"/>
    </row>
    <row r="1164" spans="1:27" s="17" customFormat="1" ht="15" customHeight="1" x14ac:dyDescent="0.25">
      <c r="A1164" s="44" t="s">
        <v>685</v>
      </c>
      <c r="B1164" s="44" t="s">
        <v>81</v>
      </c>
      <c r="C1164" s="44" t="s">
        <v>13</v>
      </c>
      <c r="D1164" s="44" t="s">
        <v>710</v>
      </c>
      <c r="E1164" s="45" t="s">
        <v>74</v>
      </c>
      <c r="F1164" s="44" t="s">
        <v>3844</v>
      </c>
      <c r="G1164" s="46" t="s">
        <v>241</v>
      </c>
      <c r="H1164" s="46" t="s">
        <v>227</v>
      </c>
      <c r="I1164" s="35">
        <v>88000</v>
      </c>
      <c r="J1164" s="35">
        <v>88000</v>
      </c>
      <c r="K1164" s="35">
        <v>0</v>
      </c>
      <c r="L1164" s="35">
        <f t="shared" si="1099"/>
        <v>88000</v>
      </c>
      <c r="M1164" s="35">
        <v>0</v>
      </c>
      <c r="N1164" s="35">
        <v>0</v>
      </c>
      <c r="O1164" s="35">
        <v>88000</v>
      </c>
      <c r="P1164" s="35">
        <f t="shared" si="1100"/>
        <v>88000</v>
      </c>
      <c r="Q1164" s="35">
        <f t="shared" si="1101"/>
        <v>100</v>
      </c>
      <c r="R1164" s="95"/>
      <c r="S1164" s="95"/>
      <c r="T1164" s="95"/>
      <c r="U1164" s="95"/>
      <c r="V1164" s="95"/>
      <c r="W1164" s="95"/>
      <c r="X1164" s="95"/>
      <c r="Y1164" s="95"/>
    </row>
    <row r="1165" spans="1:27" s="14" customFormat="1" ht="15" customHeight="1" x14ac:dyDescent="0.25">
      <c r="A1165" s="84" t="s">
        <v>685</v>
      </c>
      <c r="B1165" s="84" t="s">
        <v>81</v>
      </c>
      <c r="C1165" s="84" t="s">
        <v>13</v>
      </c>
      <c r="D1165" s="84" t="s">
        <v>710</v>
      </c>
      <c r="E1165" s="85" t="s">
        <v>74</v>
      </c>
      <c r="F1165" s="84" t="s">
        <v>726</v>
      </c>
      <c r="G1165" s="86" t="s">
        <v>241</v>
      </c>
      <c r="H1165" s="86" t="s">
        <v>727</v>
      </c>
      <c r="I1165" s="37">
        <v>2322152</v>
      </c>
      <c r="J1165" s="37">
        <v>2162176</v>
      </c>
      <c r="K1165" s="37">
        <v>930000</v>
      </c>
      <c r="L1165" s="37">
        <f t="shared" si="1099"/>
        <v>790000</v>
      </c>
      <c r="M1165" s="37">
        <v>430000</v>
      </c>
      <c r="N1165" s="37">
        <v>360000</v>
      </c>
      <c r="O1165" s="37">
        <v>0</v>
      </c>
      <c r="P1165" s="37">
        <f t="shared" si="1100"/>
        <v>1720000</v>
      </c>
      <c r="Q1165" s="37">
        <f t="shared" ref="Q1165" si="1154">IF(I1165=0,"-",P1165/I1165*100)</f>
        <v>74.069225442606694</v>
      </c>
      <c r="R1165" s="97"/>
      <c r="S1165" s="97"/>
      <c r="T1165" s="97"/>
      <c r="U1165" s="97"/>
      <c r="V1165" s="97"/>
      <c r="W1165" s="97"/>
      <c r="X1165" s="97"/>
      <c r="Y1165" s="97"/>
    </row>
    <row r="1166" spans="1:27" ht="15" customHeight="1" x14ac:dyDescent="0.25">
      <c r="A1166" s="52" t="s">
        <v>685</v>
      </c>
      <c r="B1166" s="52" t="s">
        <v>81</v>
      </c>
      <c r="C1166" s="52" t="s">
        <v>13</v>
      </c>
      <c r="D1166" s="52" t="s">
        <v>710</v>
      </c>
      <c r="E1166" s="51" t="s">
        <v>74</v>
      </c>
      <c r="F1166" s="52" t="s">
        <v>728</v>
      </c>
      <c r="G1166" s="71" t="s">
        <v>241</v>
      </c>
      <c r="H1166" s="71" t="s">
        <v>729</v>
      </c>
      <c r="I1166" s="26">
        <v>343000</v>
      </c>
      <c r="J1166" s="26">
        <v>343000</v>
      </c>
      <c r="K1166" s="26">
        <v>200000</v>
      </c>
      <c r="L1166" s="26">
        <f t="shared" si="1099"/>
        <v>0</v>
      </c>
      <c r="M1166" s="26">
        <v>0</v>
      </c>
      <c r="N1166" s="26">
        <v>0</v>
      </c>
      <c r="O1166" s="26">
        <v>0</v>
      </c>
      <c r="P1166" s="26">
        <f t="shared" si="1100"/>
        <v>200000</v>
      </c>
      <c r="Q1166" s="26">
        <f t="shared" si="1101"/>
        <v>58.309037900874635</v>
      </c>
      <c r="R1166" s="90"/>
      <c r="S1166" s="90"/>
      <c r="T1166" s="90"/>
      <c r="U1166" s="90"/>
      <c r="V1166" s="90"/>
      <c r="W1166" s="90"/>
      <c r="X1166" s="90"/>
      <c r="Y1166" s="90"/>
    </row>
    <row r="1167" spans="1:27" ht="22.5" customHeight="1" x14ac:dyDescent="0.25">
      <c r="A1167" s="52" t="s">
        <v>685</v>
      </c>
      <c r="B1167" s="52" t="s">
        <v>81</v>
      </c>
      <c r="C1167" s="52" t="s">
        <v>13</v>
      </c>
      <c r="D1167" s="52" t="s">
        <v>710</v>
      </c>
      <c r="E1167" s="51" t="s">
        <v>74</v>
      </c>
      <c r="F1167" s="52" t="s">
        <v>3550</v>
      </c>
      <c r="G1167" s="71" t="s">
        <v>241</v>
      </c>
      <c r="H1167" s="71" t="s">
        <v>730</v>
      </c>
      <c r="I1167" s="26">
        <v>490000</v>
      </c>
      <c r="J1167" s="26">
        <v>490000</v>
      </c>
      <c r="K1167" s="26">
        <v>490000</v>
      </c>
      <c r="L1167" s="26">
        <f t="shared" si="1099"/>
        <v>0</v>
      </c>
      <c r="M1167" s="26">
        <v>0</v>
      </c>
      <c r="N1167" s="26">
        <v>0</v>
      </c>
      <c r="O1167" s="26">
        <v>0</v>
      </c>
      <c r="P1167" s="26">
        <f t="shared" si="1100"/>
        <v>490000</v>
      </c>
      <c r="Q1167" s="26">
        <f t="shared" si="1101"/>
        <v>100</v>
      </c>
      <c r="R1167" s="90"/>
      <c r="S1167" s="90"/>
      <c r="T1167" s="90"/>
      <c r="U1167" s="90"/>
      <c r="V1167" s="90"/>
      <c r="W1167" s="90"/>
      <c r="X1167" s="90"/>
      <c r="Y1167" s="90"/>
    </row>
    <row r="1168" spans="1:27" s="14" customFormat="1" ht="22.5" customHeight="1" x14ac:dyDescent="0.25">
      <c r="A1168" s="84" t="s">
        <v>685</v>
      </c>
      <c r="B1168" s="84" t="s">
        <v>81</v>
      </c>
      <c r="C1168" s="84" t="s">
        <v>13</v>
      </c>
      <c r="D1168" s="84" t="s">
        <v>710</v>
      </c>
      <c r="E1168" s="85" t="s">
        <v>74</v>
      </c>
      <c r="F1168" s="84" t="s">
        <v>3551</v>
      </c>
      <c r="G1168" s="86" t="s">
        <v>241</v>
      </c>
      <c r="H1168" s="86" t="s">
        <v>3489</v>
      </c>
      <c r="I1168" s="37">
        <v>4577824</v>
      </c>
      <c r="J1168" s="37">
        <v>77824</v>
      </c>
      <c r="K1168" s="37">
        <v>0</v>
      </c>
      <c r="L1168" s="37">
        <f t="shared" ref="L1168:L1231" si="1155">SUM(M1168:O1168)</f>
        <v>0</v>
      </c>
      <c r="M1168" s="37"/>
      <c r="N1168" s="37"/>
      <c r="O1168" s="37"/>
      <c r="P1168" s="37">
        <f t="shared" ref="P1168:P1231" si="1156">K1168+L1168</f>
        <v>0</v>
      </c>
      <c r="Q1168" s="37">
        <f t="shared" ref="Q1168" si="1157">IF(I1168=0,"-",P1168/I1168*100)</f>
        <v>0</v>
      </c>
      <c r="R1168" s="97"/>
      <c r="S1168" s="97"/>
      <c r="T1168" s="97"/>
      <c r="U1168" s="97"/>
      <c r="V1168" s="97"/>
      <c r="W1168" s="97"/>
      <c r="X1168" s="97"/>
      <c r="Y1168" s="97"/>
    </row>
    <row r="1169" spans="1:25" ht="15" customHeight="1" x14ac:dyDescent="0.25">
      <c r="A1169" s="52" t="s">
        <v>685</v>
      </c>
      <c r="B1169" s="52" t="s">
        <v>81</v>
      </c>
      <c r="C1169" s="52" t="s">
        <v>13</v>
      </c>
      <c r="D1169" s="52" t="s">
        <v>710</v>
      </c>
      <c r="E1169" s="51" t="s">
        <v>733</v>
      </c>
      <c r="F1169" s="52"/>
      <c r="G1169" s="71" t="s">
        <v>241</v>
      </c>
      <c r="H1169" s="71" t="s">
        <v>732</v>
      </c>
      <c r="I1169" s="26">
        <v>12000</v>
      </c>
      <c r="J1169" s="26">
        <v>12000</v>
      </c>
      <c r="K1169" s="26">
        <v>12000</v>
      </c>
      <c r="L1169" s="26">
        <f t="shared" si="1155"/>
        <v>0</v>
      </c>
      <c r="M1169" s="26">
        <v>0</v>
      </c>
      <c r="N1169" s="26">
        <v>0</v>
      </c>
      <c r="O1169" s="26">
        <v>0</v>
      </c>
      <c r="P1169" s="26">
        <f t="shared" si="1156"/>
        <v>12000</v>
      </c>
      <c r="Q1169" s="26">
        <f t="shared" ref="Q1169:Q1231" si="1158">IF(J1169=0,"-",P1169/J1169*100)</f>
        <v>100</v>
      </c>
      <c r="R1169" s="90"/>
      <c r="S1169" s="90"/>
      <c r="T1169" s="90"/>
      <c r="U1169" s="90"/>
      <c r="V1169" s="90"/>
      <c r="W1169" s="90"/>
      <c r="X1169" s="90"/>
      <c r="Y1169" s="90"/>
    </row>
    <row r="1170" spans="1:25" ht="15" customHeight="1" x14ac:dyDescent="0.25">
      <c r="A1170" s="52" t="s">
        <v>685</v>
      </c>
      <c r="B1170" s="52" t="s">
        <v>81</v>
      </c>
      <c r="C1170" s="52" t="s">
        <v>13</v>
      </c>
      <c r="D1170" s="52" t="s">
        <v>710</v>
      </c>
      <c r="E1170" s="51" t="s">
        <v>233</v>
      </c>
      <c r="F1170" s="52"/>
      <c r="G1170" s="71" t="s">
        <v>241</v>
      </c>
      <c r="H1170" s="71" t="s">
        <v>232</v>
      </c>
      <c r="I1170" s="26">
        <v>69000</v>
      </c>
      <c r="J1170" s="26">
        <v>69000</v>
      </c>
      <c r="K1170" s="26">
        <v>25000</v>
      </c>
      <c r="L1170" s="26">
        <f t="shared" si="1155"/>
        <v>44000</v>
      </c>
      <c r="M1170" s="26">
        <v>44000</v>
      </c>
      <c r="N1170" s="26">
        <v>0</v>
      </c>
      <c r="O1170" s="26">
        <v>0</v>
      </c>
      <c r="P1170" s="26">
        <f t="shared" si="1156"/>
        <v>69000</v>
      </c>
      <c r="Q1170" s="26">
        <f t="shared" si="1158"/>
        <v>100</v>
      </c>
      <c r="R1170" s="90"/>
      <c r="S1170" s="90"/>
      <c r="T1170" s="90"/>
      <c r="U1170" s="90"/>
      <c r="V1170" s="90"/>
      <c r="W1170" s="90"/>
      <c r="X1170" s="90"/>
      <c r="Y1170" s="90"/>
    </row>
    <row r="1171" spans="1:25" ht="15" customHeight="1" x14ac:dyDescent="0.25">
      <c r="A1171" s="53" t="s">
        <v>1</v>
      </c>
      <c r="B1171" s="53" t="s">
        <v>1</v>
      </c>
      <c r="C1171" s="53" t="s">
        <v>1</v>
      </c>
      <c r="D1171" s="53" t="s">
        <v>1</v>
      </c>
      <c r="E1171" s="53" t="s">
        <v>1</v>
      </c>
      <c r="F1171" s="53" t="s">
        <v>1</v>
      </c>
      <c r="G1171" s="53" t="s">
        <v>1</v>
      </c>
      <c r="H1171" s="66" t="s">
        <v>734</v>
      </c>
      <c r="I1171" s="30">
        <f t="shared" ref="I1171:K1171" si="1159">SUM(I1124,I1151,I1160)</f>
        <v>74893931</v>
      </c>
      <c r="J1171" s="30">
        <f t="shared" si="1159"/>
        <v>70230755</v>
      </c>
      <c r="K1171" s="30">
        <f t="shared" si="1159"/>
        <v>32715750</v>
      </c>
      <c r="L1171" s="30">
        <f t="shared" si="1155"/>
        <v>17804300</v>
      </c>
      <c r="M1171" s="30">
        <f t="shared" ref="M1171" si="1160">SUM(M1124,M1151,M1160)</f>
        <v>5687400</v>
      </c>
      <c r="N1171" s="30">
        <f t="shared" ref="N1171:O1171" si="1161">SUM(N1124,N1151,N1160)</f>
        <v>5643400</v>
      </c>
      <c r="O1171" s="30">
        <f t="shared" si="1161"/>
        <v>6473500</v>
      </c>
      <c r="P1171" s="30">
        <f t="shared" si="1156"/>
        <v>50520050</v>
      </c>
      <c r="Q1171" s="30">
        <f t="shared" si="1158"/>
        <v>71.934368354718671</v>
      </c>
      <c r="R1171" s="93"/>
      <c r="S1171" s="93"/>
      <c r="T1171" s="93"/>
      <c r="U1171" s="93"/>
      <c r="V1171" s="93"/>
      <c r="W1171" s="93"/>
      <c r="X1171" s="93"/>
      <c r="Y1171" s="93"/>
    </row>
    <row r="1172" spans="1:25" ht="15" customHeight="1" thickBot="1" x14ac:dyDescent="0.3">
      <c r="A1172" s="53" t="s">
        <v>1</v>
      </c>
      <c r="B1172" s="53" t="s">
        <v>1</v>
      </c>
      <c r="C1172" s="53" t="s">
        <v>1</v>
      </c>
      <c r="D1172" s="53" t="s">
        <v>1</v>
      </c>
      <c r="E1172" s="53" t="s">
        <v>1</v>
      </c>
      <c r="F1172" s="53" t="s">
        <v>1</v>
      </c>
      <c r="G1172" s="53" t="s">
        <v>1</v>
      </c>
      <c r="H1172" s="65" t="s">
        <v>76</v>
      </c>
      <c r="I1172" s="31"/>
      <c r="J1172" s="31"/>
      <c r="K1172" s="31">
        <v>0</v>
      </c>
      <c r="L1172" s="31"/>
      <c r="M1172" s="31"/>
      <c r="N1172" s="31"/>
      <c r="O1172" s="31"/>
      <c r="P1172" s="31"/>
      <c r="Q1172" s="31"/>
      <c r="R1172" s="94"/>
      <c r="S1172" s="94"/>
      <c r="T1172" s="94"/>
      <c r="U1172" s="94"/>
      <c r="V1172" s="94"/>
      <c r="W1172" s="94"/>
      <c r="X1172" s="94"/>
      <c r="Y1172" s="94"/>
    </row>
    <row r="1173" spans="1:25" ht="47.25" customHeight="1" thickBot="1" x14ac:dyDescent="0.3">
      <c r="A1173" s="110" t="s">
        <v>1</v>
      </c>
      <c r="B1173" s="110" t="s">
        <v>1</v>
      </c>
      <c r="C1173" s="110" t="s">
        <v>1</v>
      </c>
      <c r="D1173" s="110" t="s">
        <v>1</v>
      </c>
      <c r="E1173" s="110" t="s">
        <v>1</v>
      </c>
      <c r="F1173" s="110" t="s">
        <v>1</v>
      </c>
      <c r="G1173" s="110" t="s">
        <v>1</v>
      </c>
      <c r="H1173" s="28" t="s">
        <v>77</v>
      </c>
      <c r="I1173" s="109" t="s">
        <v>3984</v>
      </c>
      <c r="J1173" s="109" t="s">
        <v>11</v>
      </c>
      <c r="K1173" s="109" t="s">
        <v>3989</v>
      </c>
      <c r="L1173" s="109" t="s">
        <v>3985</v>
      </c>
      <c r="M1173" s="109" t="s">
        <v>4027</v>
      </c>
      <c r="N1173" s="109" t="s">
        <v>3988</v>
      </c>
      <c r="O1173" s="109" t="s">
        <v>3986</v>
      </c>
      <c r="P1173" s="109" t="s">
        <v>3987</v>
      </c>
      <c r="Q1173" s="109" t="s">
        <v>3695</v>
      </c>
      <c r="R1173" s="91"/>
      <c r="S1173" s="91"/>
      <c r="T1173" s="91"/>
      <c r="U1173" s="91"/>
      <c r="V1173" s="91"/>
      <c r="W1173" s="91"/>
      <c r="X1173" s="91"/>
      <c r="Y1173" s="91"/>
    </row>
    <row r="1174" spans="1:25" ht="15" customHeight="1" x14ac:dyDescent="0.25">
      <c r="A1174" s="111"/>
      <c r="B1174" s="111"/>
      <c r="C1174" s="111"/>
      <c r="D1174" s="111"/>
      <c r="E1174" s="111"/>
      <c r="F1174" s="111"/>
      <c r="G1174" s="111"/>
      <c r="H1174" s="67" t="s">
        <v>1</v>
      </c>
      <c r="I1174" s="29">
        <v>1</v>
      </c>
      <c r="J1174" s="29">
        <v>2</v>
      </c>
      <c r="K1174" s="29">
        <v>3</v>
      </c>
      <c r="L1174" s="29" t="s">
        <v>3478</v>
      </c>
      <c r="M1174" s="29">
        <v>5</v>
      </c>
      <c r="N1174" s="29">
        <v>6</v>
      </c>
      <c r="O1174" s="29">
        <v>7</v>
      </c>
      <c r="P1174" s="29" t="s">
        <v>3696</v>
      </c>
      <c r="Q1174" s="29">
        <v>9</v>
      </c>
      <c r="R1174" s="92"/>
      <c r="S1174" s="92"/>
      <c r="T1174" s="92"/>
      <c r="U1174" s="92"/>
      <c r="V1174" s="92"/>
      <c r="W1174" s="92"/>
      <c r="X1174" s="92"/>
      <c r="Y1174" s="92"/>
    </row>
    <row r="1175" spans="1:25" ht="15" customHeight="1" x14ac:dyDescent="0.25">
      <c r="A1175" s="111"/>
      <c r="B1175" s="111"/>
      <c r="C1175" s="111"/>
      <c r="D1175" s="111"/>
      <c r="E1175" s="111"/>
      <c r="F1175" s="111"/>
      <c r="G1175" s="111"/>
      <c r="H1175" s="68" t="s">
        <v>285</v>
      </c>
      <c r="I1175" s="32">
        <f t="shared" ref="I1175:K1175" si="1162">SUM(I1171)</f>
        <v>74893931</v>
      </c>
      <c r="J1175" s="32">
        <f t="shared" si="1162"/>
        <v>70230755</v>
      </c>
      <c r="K1175" s="32">
        <f t="shared" si="1162"/>
        <v>32715750</v>
      </c>
      <c r="L1175" s="32">
        <f t="shared" si="1155"/>
        <v>17804300</v>
      </c>
      <c r="M1175" s="32">
        <f t="shared" ref="M1175" si="1163">SUM(M1171)</f>
        <v>5687400</v>
      </c>
      <c r="N1175" s="32">
        <f t="shared" ref="N1175:O1175" si="1164">SUM(N1171)</f>
        <v>5643400</v>
      </c>
      <c r="O1175" s="32">
        <f t="shared" si="1164"/>
        <v>6473500</v>
      </c>
      <c r="P1175" s="32">
        <f t="shared" si="1156"/>
        <v>50520050</v>
      </c>
      <c r="Q1175" s="32">
        <f t="shared" si="1158"/>
        <v>71.934368354718671</v>
      </c>
      <c r="R1175" s="90"/>
      <c r="S1175" s="90"/>
      <c r="T1175" s="90"/>
      <c r="U1175" s="90"/>
      <c r="V1175" s="90"/>
      <c r="W1175" s="90"/>
      <c r="X1175" s="90"/>
      <c r="Y1175" s="90"/>
    </row>
    <row r="1176" spans="1:25" ht="15" customHeight="1" x14ac:dyDescent="0.25">
      <c r="A1176" s="111"/>
      <c r="B1176" s="111"/>
      <c r="C1176" s="111"/>
      <c r="D1176" s="111"/>
      <c r="E1176" s="111"/>
      <c r="F1176" s="111"/>
      <c r="G1176" s="111"/>
      <c r="H1176" s="69" t="s">
        <v>79</v>
      </c>
      <c r="I1176" s="32">
        <f t="shared" ref="I1176:K1176" si="1165">SUM(I1175)</f>
        <v>74893931</v>
      </c>
      <c r="J1176" s="32">
        <f t="shared" si="1165"/>
        <v>70230755</v>
      </c>
      <c r="K1176" s="32">
        <f t="shared" si="1165"/>
        <v>32715750</v>
      </c>
      <c r="L1176" s="32">
        <f t="shared" si="1155"/>
        <v>17804300</v>
      </c>
      <c r="M1176" s="32">
        <f t="shared" ref="M1176" si="1166">SUM(M1175)</f>
        <v>5687400</v>
      </c>
      <c r="N1176" s="32">
        <f t="shared" ref="N1176:O1176" si="1167">SUM(N1175)</f>
        <v>5643400</v>
      </c>
      <c r="O1176" s="32">
        <f t="shared" si="1167"/>
        <v>6473500</v>
      </c>
      <c r="P1176" s="32">
        <f t="shared" si="1156"/>
        <v>50520050</v>
      </c>
      <c r="Q1176" s="32">
        <f t="shared" si="1158"/>
        <v>71.934368354718671</v>
      </c>
      <c r="R1176" s="90"/>
      <c r="S1176" s="90"/>
      <c r="T1176" s="90"/>
      <c r="U1176" s="90"/>
      <c r="V1176" s="90"/>
      <c r="W1176" s="90"/>
      <c r="X1176" s="90"/>
      <c r="Y1176" s="90"/>
    </row>
    <row r="1177" spans="1:25" ht="15" customHeight="1" x14ac:dyDescent="0.25">
      <c r="A1177" s="112"/>
      <c r="B1177" s="112"/>
      <c r="C1177" s="112"/>
      <c r="D1177" s="112"/>
      <c r="E1177" s="112"/>
      <c r="F1177" s="112"/>
      <c r="G1177" s="112"/>
      <c r="I1177" s="27"/>
      <c r="J1177" s="27"/>
      <c r="K1177" s="27">
        <v>0</v>
      </c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</row>
    <row r="1178" spans="1:25" ht="15" customHeight="1" x14ac:dyDescent="0.25">
      <c r="A1178" s="53" t="s">
        <v>1</v>
      </c>
      <c r="B1178" s="53" t="s">
        <v>1</v>
      </c>
      <c r="C1178" s="53" t="s">
        <v>1</v>
      </c>
      <c r="D1178" s="53" t="s">
        <v>1</v>
      </c>
      <c r="E1178" s="53" t="s">
        <v>1</v>
      </c>
      <c r="F1178" s="53" t="s">
        <v>1</v>
      </c>
      <c r="G1178" s="53" t="s">
        <v>1</v>
      </c>
      <c r="H1178" s="21" t="s">
        <v>1</v>
      </c>
      <c r="I1178" s="33"/>
      <c r="J1178" s="33"/>
      <c r="K1178" s="33">
        <v>0</v>
      </c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</row>
    <row r="1179" spans="1:25" ht="15" customHeight="1" x14ac:dyDescent="0.25">
      <c r="A1179" s="53" t="s">
        <v>1</v>
      </c>
      <c r="B1179" s="53" t="s">
        <v>1</v>
      </c>
      <c r="C1179" s="53" t="s">
        <v>1</v>
      </c>
      <c r="D1179" s="53" t="s">
        <v>1</v>
      </c>
      <c r="E1179" s="53" t="s">
        <v>1</v>
      </c>
      <c r="F1179" s="53" t="s">
        <v>1</v>
      </c>
      <c r="G1179" s="53" t="s">
        <v>1</v>
      </c>
      <c r="H1179" s="66" t="s">
        <v>735</v>
      </c>
      <c r="I1179" s="30">
        <f t="shared" ref="I1179:K1179" si="1168">SUM(I1171)</f>
        <v>74893931</v>
      </c>
      <c r="J1179" s="30">
        <f t="shared" si="1168"/>
        <v>70230755</v>
      </c>
      <c r="K1179" s="30">
        <f t="shared" si="1168"/>
        <v>32715750</v>
      </c>
      <c r="L1179" s="30">
        <f t="shared" si="1155"/>
        <v>17804300</v>
      </c>
      <c r="M1179" s="30">
        <f t="shared" ref="M1179" si="1169">SUM(M1171)</f>
        <v>5687400</v>
      </c>
      <c r="N1179" s="30">
        <f t="shared" ref="N1179:O1179" si="1170">SUM(N1171)</f>
        <v>5643400</v>
      </c>
      <c r="O1179" s="30">
        <f t="shared" si="1170"/>
        <v>6473500</v>
      </c>
      <c r="P1179" s="30">
        <f t="shared" si="1156"/>
        <v>50520050</v>
      </c>
      <c r="Q1179" s="30">
        <f t="shared" si="1158"/>
        <v>71.934368354718671</v>
      </c>
      <c r="R1179" s="93"/>
      <c r="S1179" s="93"/>
      <c r="T1179" s="93"/>
      <c r="U1179" s="93"/>
      <c r="V1179" s="93"/>
      <c r="W1179" s="93"/>
      <c r="X1179" s="93"/>
      <c r="Y1179" s="93"/>
    </row>
    <row r="1180" spans="1:25" ht="15" customHeight="1" x14ac:dyDescent="0.25">
      <c r="A1180" s="53" t="s">
        <v>1</v>
      </c>
      <c r="B1180" s="53" t="s">
        <v>1</v>
      </c>
      <c r="C1180" s="53" t="s">
        <v>1</v>
      </c>
      <c r="D1180" s="53" t="s">
        <v>1</v>
      </c>
      <c r="E1180" s="53" t="s">
        <v>1</v>
      </c>
      <c r="F1180" s="53" t="s">
        <v>1</v>
      </c>
      <c r="G1180" s="53" t="s">
        <v>1</v>
      </c>
      <c r="H1180" s="65" t="s">
        <v>76</v>
      </c>
      <c r="I1180" s="31"/>
      <c r="J1180" s="31"/>
      <c r="K1180" s="31">
        <v>0</v>
      </c>
      <c r="L1180" s="31"/>
      <c r="M1180" s="31"/>
      <c r="N1180" s="31"/>
      <c r="O1180" s="31"/>
      <c r="P1180" s="31"/>
      <c r="Q1180" s="31"/>
      <c r="R1180" s="94"/>
      <c r="S1180" s="94"/>
      <c r="T1180" s="94"/>
      <c r="U1180" s="94"/>
      <c r="V1180" s="94"/>
      <c r="W1180" s="94"/>
      <c r="X1180" s="94"/>
      <c r="Y1180" s="94"/>
    </row>
    <row r="1181" spans="1:25" ht="15" customHeight="1" x14ac:dyDescent="0.25">
      <c r="A1181" s="53" t="s">
        <v>1</v>
      </c>
      <c r="B1181" s="53" t="s">
        <v>1</v>
      </c>
      <c r="C1181" s="53" t="s">
        <v>1</v>
      </c>
      <c r="D1181" s="53" t="s">
        <v>1</v>
      </c>
      <c r="E1181" s="53" t="s">
        <v>1</v>
      </c>
      <c r="F1181" s="53" t="s">
        <v>1</v>
      </c>
      <c r="G1181" s="53" t="s">
        <v>1</v>
      </c>
      <c r="H1181" s="70" t="s">
        <v>1</v>
      </c>
      <c r="I1181" s="34"/>
      <c r="J1181" s="34"/>
      <c r="K1181" s="34">
        <v>0</v>
      </c>
      <c r="L1181" s="34"/>
      <c r="M1181" s="34"/>
      <c r="N1181" s="34"/>
      <c r="O1181" s="34"/>
      <c r="P1181" s="34"/>
      <c r="Q1181" s="34"/>
      <c r="R1181" s="34"/>
      <c r="S1181" s="34"/>
      <c r="T1181" s="34"/>
      <c r="U1181" s="34"/>
      <c r="V1181" s="34"/>
      <c r="W1181" s="34"/>
      <c r="X1181" s="34"/>
      <c r="Y1181" s="34"/>
    </row>
    <row r="1182" spans="1:25" ht="15" customHeight="1" x14ac:dyDescent="0.25">
      <c r="A1182" s="53" t="s">
        <v>1</v>
      </c>
      <c r="B1182" s="53" t="s">
        <v>1</v>
      </c>
      <c r="C1182" s="53" t="s">
        <v>1</v>
      </c>
      <c r="D1182" s="53" t="s">
        <v>1</v>
      </c>
      <c r="E1182" s="53" t="s">
        <v>1</v>
      </c>
      <c r="F1182" s="53" t="s">
        <v>1</v>
      </c>
      <c r="G1182" s="53" t="s">
        <v>1</v>
      </c>
      <c r="H1182" s="66" t="s">
        <v>736</v>
      </c>
      <c r="I1182" s="30">
        <f t="shared" ref="I1182:K1182" si="1171">SUM(I1109,I1171)</f>
        <v>88798004</v>
      </c>
      <c r="J1182" s="30">
        <f t="shared" si="1171"/>
        <v>83529828</v>
      </c>
      <c r="K1182" s="30">
        <f t="shared" si="1171"/>
        <v>39695204</v>
      </c>
      <c r="L1182" s="30">
        <f t="shared" si="1155"/>
        <v>21180650</v>
      </c>
      <c r="M1182" s="30">
        <f t="shared" ref="M1182" si="1172">SUM(M1109,M1171)</f>
        <v>6807650</v>
      </c>
      <c r="N1182" s="30">
        <f t="shared" ref="N1182:O1182" si="1173">SUM(N1109,N1171)</f>
        <v>6939200</v>
      </c>
      <c r="O1182" s="30">
        <f t="shared" si="1173"/>
        <v>7433800</v>
      </c>
      <c r="P1182" s="30">
        <f t="shared" si="1156"/>
        <v>60875854</v>
      </c>
      <c r="Q1182" s="30">
        <f t="shared" si="1158"/>
        <v>72.879180356985771</v>
      </c>
      <c r="R1182" s="93"/>
      <c r="S1182" s="93"/>
      <c r="T1182" s="93"/>
      <c r="U1182" s="93"/>
      <c r="V1182" s="93"/>
      <c r="W1182" s="93"/>
      <c r="X1182" s="93"/>
      <c r="Y1182" s="93"/>
    </row>
    <row r="1183" spans="1:25" ht="15" customHeight="1" x14ac:dyDescent="0.25">
      <c r="A1183" s="53" t="s">
        <v>1</v>
      </c>
      <c r="B1183" s="53" t="s">
        <v>1</v>
      </c>
      <c r="C1183" s="53" t="s">
        <v>1</v>
      </c>
      <c r="D1183" s="53" t="s">
        <v>1</v>
      </c>
      <c r="E1183" s="53" t="s">
        <v>1</v>
      </c>
      <c r="F1183" s="53" t="s">
        <v>1</v>
      </c>
      <c r="G1183" s="53" t="s">
        <v>1</v>
      </c>
      <c r="H1183" s="65" t="s">
        <v>110</v>
      </c>
      <c r="I1183" s="31">
        <v>0</v>
      </c>
      <c r="J1183" s="31">
        <v>0</v>
      </c>
      <c r="K1183" s="31">
        <v>0</v>
      </c>
      <c r="L1183" s="31">
        <f t="shared" si="1155"/>
        <v>0</v>
      </c>
      <c r="M1183" s="31"/>
      <c r="N1183" s="31"/>
      <c r="O1183" s="31"/>
      <c r="P1183" s="31">
        <f t="shared" si="1156"/>
        <v>0</v>
      </c>
      <c r="Q1183" s="31" t="str">
        <f t="shared" si="1158"/>
        <v>-</v>
      </c>
      <c r="R1183" s="94"/>
      <c r="S1183" s="94"/>
      <c r="T1183" s="94"/>
      <c r="U1183" s="94"/>
      <c r="V1183" s="94"/>
      <c r="W1183" s="94"/>
      <c r="X1183" s="94"/>
      <c r="Y1183" s="94"/>
    </row>
    <row r="1184" spans="1:25" ht="15" customHeight="1" x14ac:dyDescent="0.25">
      <c r="A1184" s="63" t="s">
        <v>737</v>
      </c>
      <c r="B1184" s="65" t="s">
        <v>1</v>
      </c>
      <c r="C1184" s="65" t="s">
        <v>1</v>
      </c>
      <c r="D1184" s="65" t="s">
        <v>1</v>
      </c>
      <c r="E1184" s="65" t="s">
        <v>1</v>
      </c>
      <c r="F1184" s="65" t="s">
        <v>1</v>
      </c>
      <c r="G1184" s="65" t="s">
        <v>1</v>
      </c>
      <c r="H1184" s="65" t="s">
        <v>738</v>
      </c>
      <c r="I1184" s="26">
        <v>0</v>
      </c>
      <c r="J1184" s="26" t="s">
        <v>1</v>
      </c>
      <c r="K1184" s="26">
        <v>0</v>
      </c>
      <c r="L1184" s="26"/>
      <c r="M1184" s="26"/>
      <c r="N1184" s="26"/>
      <c r="O1184" s="26"/>
      <c r="P1184" s="26"/>
      <c r="Q1184" s="26"/>
      <c r="R1184" s="90"/>
      <c r="S1184" s="90"/>
      <c r="T1184" s="90"/>
      <c r="U1184" s="90"/>
      <c r="V1184" s="90"/>
      <c r="W1184" s="90"/>
      <c r="X1184" s="90"/>
      <c r="Y1184" s="90"/>
    </row>
    <row r="1185" spans="1:25" ht="15" customHeight="1" thickBot="1" x14ac:dyDescent="0.3">
      <c r="A1185" s="63" t="s">
        <v>737</v>
      </c>
      <c r="B1185" s="63" t="s">
        <v>3</v>
      </c>
      <c r="C1185" s="64" t="s">
        <v>1</v>
      </c>
      <c r="D1185" s="64" t="s">
        <v>1</v>
      </c>
      <c r="E1185" s="65" t="s">
        <v>1</v>
      </c>
      <c r="F1185" s="65" t="s">
        <v>1</v>
      </c>
      <c r="G1185" s="65" t="s">
        <v>1</v>
      </c>
      <c r="H1185" s="65" t="s">
        <v>1</v>
      </c>
      <c r="I1185" s="26"/>
      <c r="J1185" s="26"/>
      <c r="K1185" s="26">
        <v>0</v>
      </c>
      <c r="L1185" s="26"/>
      <c r="M1185" s="26"/>
      <c r="N1185" s="26"/>
      <c r="O1185" s="26"/>
      <c r="P1185" s="26"/>
      <c r="Q1185" s="26"/>
      <c r="R1185" s="90"/>
      <c r="S1185" s="90"/>
      <c r="T1185" s="90"/>
      <c r="U1185" s="90"/>
      <c r="V1185" s="90"/>
      <c r="W1185" s="90"/>
      <c r="X1185" s="90"/>
      <c r="Y1185" s="90"/>
    </row>
    <row r="1186" spans="1:25" ht="45.75" customHeight="1" thickBot="1" x14ac:dyDescent="0.3">
      <c r="A1186" s="28" t="s">
        <v>4</v>
      </c>
      <c r="B1186" s="28" t="s">
        <v>5</v>
      </c>
      <c r="C1186" s="28" t="s">
        <v>6</v>
      </c>
      <c r="D1186" s="57" t="s">
        <v>1</v>
      </c>
      <c r="E1186" s="28" t="s">
        <v>7</v>
      </c>
      <c r="F1186" s="28" t="s">
        <v>8</v>
      </c>
      <c r="G1186" s="28" t="s">
        <v>9</v>
      </c>
      <c r="H1186" s="28" t="s">
        <v>10</v>
      </c>
      <c r="I1186" s="109" t="s">
        <v>3984</v>
      </c>
      <c r="J1186" s="109" t="s">
        <v>11</v>
      </c>
      <c r="K1186" s="109" t="s">
        <v>3989</v>
      </c>
      <c r="L1186" s="109" t="s">
        <v>3985</v>
      </c>
      <c r="M1186" s="109" t="s">
        <v>4027</v>
      </c>
      <c r="N1186" s="109" t="s">
        <v>3988</v>
      </c>
      <c r="O1186" s="109" t="s">
        <v>3986</v>
      </c>
      <c r="P1186" s="109" t="s">
        <v>3987</v>
      </c>
      <c r="Q1186" s="109" t="s">
        <v>3695</v>
      </c>
      <c r="R1186" s="91"/>
      <c r="S1186" s="91"/>
      <c r="T1186" s="91"/>
      <c r="U1186" s="91"/>
      <c r="V1186" s="91"/>
      <c r="W1186" s="91"/>
      <c r="X1186" s="91"/>
      <c r="Y1186" s="91"/>
    </row>
    <row r="1187" spans="1:25" ht="15" customHeight="1" x14ac:dyDescent="0.25">
      <c r="A1187" s="58" t="s">
        <v>1</v>
      </c>
      <c r="B1187" s="58" t="s">
        <v>1</v>
      </c>
      <c r="C1187" s="58" t="s">
        <v>1</v>
      </c>
      <c r="D1187" s="59" t="s">
        <v>1</v>
      </c>
      <c r="E1187" s="59" t="s">
        <v>1</v>
      </c>
      <c r="F1187" s="60" t="s">
        <v>1</v>
      </c>
      <c r="G1187" s="61" t="s">
        <v>1</v>
      </c>
      <c r="H1187" s="62" t="s">
        <v>1</v>
      </c>
      <c r="I1187" s="29">
        <v>1</v>
      </c>
      <c r="J1187" s="29">
        <v>2</v>
      </c>
      <c r="K1187" s="29">
        <v>3</v>
      </c>
      <c r="L1187" s="29" t="s">
        <v>3478</v>
      </c>
      <c r="M1187" s="29">
        <v>5</v>
      </c>
      <c r="N1187" s="29">
        <v>6</v>
      </c>
      <c r="O1187" s="29">
        <v>7</v>
      </c>
      <c r="P1187" s="29" t="s">
        <v>3696</v>
      </c>
      <c r="Q1187" s="29">
        <v>9</v>
      </c>
      <c r="R1187" s="92"/>
      <c r="S1187" s="92"/>
      <c r="T1187" s="92"/>
      <c r="U1187" s="92"/>
      <c r="V1187" s="92"/>
      <c r="W1187" s="92"/>
      <c r="X1187" s="92"/>
      <c r="Y1187" s="92"/>
    </row>
    <row r="1188" spans="1:25" ht="15" customHeight="1" x14ac:dyDescent="0.25">
      <c r="A1188" s="63" t="s">
        <v>737</v>
      </c>
      <c r="B1188" s="63" t="s">
        <v>3</v>
      </c>
      <c r="C1188" s="64" t="s">
        <v>13</v>
      </c>
      <c r="D1188" s="64" t="s">
        <v>739</v>
      </c>
      <c r="E1188" s="65" t="s">
        <v>1</v>
      </c>
      <c r="F1188" s="65" t="s">
        <v>1</v>
      </c>
      <c r="G1188" s="65" t="s">
        <v>1</v>
      </c>
      <c r="H1188" s="65" t="s">
        <v>738</v>
      </c>
      <c r="I1188" s="26">
        <v>0</v>
      </c>
      <c r="J1188" s="26" t="s">
        <v>1</v>
      </c>
      <c r="K1188" s="26">
        <v>0</v>
      </c>
      <c r="L1188" s="26"/>
      <c r="M1188" s="26"/>
      <c r="N1188" s="26"/>
      <c r="O1188" s="26"/>
      <c r="P1188" s="26"/>
      <c r="Q1188" s="26"/>
      <c r="R1188" s="90"/>
      <c r="S1188" s="90"/>
      <c r="T1188" s="90"/>
      <c r="U1188" s="90"/>
      <c r="V1188" s="90"/>
      <c r="W1188" s="90"/>
      <c r="X1188" s="90"/>
      <c r="Y1188" s="90"/>
    </row>
    <row r="1189" spans="1:25" ht="22.5" customHeight="1" x14ac:dyDescent="0.25">
      <c r="A1189" s="63" t="s">
        <v>1</v>
      </c>
      <c r="B1189" s="63" t="s">
        <v>1</v>
      </c>
      <c r="C1189" s="63" t="s">
        <v>1</v>
      </c>
      <c r="D1189" s="65" t="s">
        <v>1</v>
      </c>
      <c r="E1189" s="65" t="s">
        <v>1</v>
      </c>
      <c r="F1189" s="65" t="s">
        <v>1</v>
      </c>
      <c r="G1189" s="65" t="s">
        <v>1</v>
      </c>
      <c r="H1189" s="66" t="s">
        <v>15</v>
      </c>
      <c r="I1189" s="30">
        <f t="shared" ref="I1189:K1189" si="1174">SUM(I1190,I1198,I1200)</f>
        <v>1518458</v>
      </c>
      <c r="J1189" s="30">
        <f t="shared" si="1174"/>
        <v>1472037</v>
      </c>
      <c r="K1189" s="30">
        <f t="shared" si="1174"/>
        <v>820164</v>
      </c>
      <c r="L1189" s="30">
        <f t="shared" si="1155"/>
        <v>374713</v>
      </c>
      <c r="M1189" s="30">
        <f t="shared" ref="M1189" si="1175">SUM(M1190,M1198,M1200)</f>
        <v>121751</v>
      </c>
      <c r="N1189" s="30">
        <f t="shared" ref="N1189:O1189" si="1176">SUM(N1190,N1198,N1200)</f>
        <v>121151</v>
      </c>
      <c r="O1189" s="30">
        <f t="shared" si="1176"/>
        <v>131811</v>
      </c>
      <c r="P1189" s="30">
        <f t="shared" si="1156"/>
        <v>1194877</v>
      </c>
      <c r="Q1189" s="30">
        <f t="shared" si="1158"/>
        <v>81.171668918648109</v>
      </c>
      <c r="R1189" s="93"/>
      <c r="S1189" s="93"/>
      <c r="T1189" s="93"/>
      <c r="U1189" s="93"/>
      <c r="V1189" s="93"/>
      <c r="W1189" s="93"/>
      <c r="X1189" s="93"/>
      <c r="Y1189" s="93"/>
    </row>
    <row r="1190" spans="1:25" ht="15" customHeight="1" x14ac:dyDescent="0.25">
      <c r="A1190" s="63" t="s">
        <v>737</v>
      </c>
      <c r="B1190" s="63" t="s">
        <v>3</v>
      </c>
      <c r="C1190" s="63" t="s">
        <v>13</v>
      </c>
      <c r="D1190" s="63" t="s">
        <v>739</v>
      </c>
      <c r="E1190" s="65" t="s">
        <v>16</v>
      </c>
      <c r="F1190" s="65" t="s">
        <v>1</v>
      </c>
      <c r="G1190" s="65" t="s">
        <v>1</v>
      </c>
      <c r="H1190" s="65" t="s">
        <v>17</v>
      </c>
      <c r="I1190" s="31">
        <f t="shared" ref="I1190:K1190" si="1177">SUM(I1191:I1192)</f>
        <v>1212750</v>
      </c>
      <c r="J1190" s="31">
        <f t="shared" si="1177"/>
        <v>1212750</v>
      </c>
      <c r="K1190" s="31">
        <f t="shared" si="1177"/>
        <v>655004</v>
      </c>
      <c r="L1190" s="31">
        <f t="shared" si="1155"/>
        <v>313153</v>
      </c>
      <c r="M1190" s="31">
        <f t="shared" ref="M1190" si="1178">SUM(M1191:M1192)</f>
        <v>101051</v>
      </c>
      <c r="N1190" s="31">
        <f t="shared" ref="N1190:O1190" si="1179">SUM(N1191:N1192)</f>
        <v>101051</v>
      </c>
      <c r="O1190" s="31">
        <f t="shared" si="1179"/>
        <v>111051</v>
      </c>
      <c r="P1190" s="31">
        <f t="shared" si="1156"/>
        <v>968157</v>
      </c>
      <c r="Q1190" s="31">
        <f t="shared" si="1158"/>
        <v>79.831539888682741</v>
      </c>
      <c r="R1190" s="94"/>
      <c r="S1190" s="94"/>
      <c r="T1190" s="94"/>
      <c r="U1190" s="94"/>
      <c r="V1190" s="94"/>
      <c r="W1190" s="94"/>
      <c r="X1190" s="94"/>
      <c r="Y1190" s="94"/>
    </row>
    <row r="1191" spans="1:25" ht="15" customHeight="1" x14ac:dyDescent="0.25">
      <c r="A1191" s="64" t="s">
        <v>737</v>
      </c>
      <c r="B1191" s="64" t="s">
        <v>3</v>
      </c>
      <c r="C1191" s="64" t="s">
        <v>13</v>
      </c>
      <c r="D1191" s="64" t="s">
        <v>739</v>
      </c>
      <c r="E1191" s="20" t="s">
        <v>19</v>
      </c>
      <c r="F1191" s="64"/>
      <c r="G1191" s="53" t="s">
        <v>472</v>
      </c>
      <c r="H1191" s="53" t="s">
        <v>18</v>
      </c>
      <c r="I1191" s="26">
        <v>1071588</v>
      </c>
      <c r="J1191" s="26">
        <v>1071588</v>
      </c>
      <c r="K1191" s="26">
        <v>565000</v>
      </c>
      <c r="L1191" s="26">
        <f t="shared" si="1155"/>
        <v>282000</v>
      </c>
      <c r="M1191" s="26">
        <v>94000</v>
      </c>
      <c r="N1191" s="26">
        <v>94000</v>
      </c>
      <c r="O1191" s="26">
        <v>94000</v>
      </c>
      <c r="P1191" s="26">
        <f t="shared" si="1156"/>
        <v>847000</v>
      </c>
      <c r="Q1191" s="26">
        <f t="shared" si="1158"/>
        <v>79.041571947427556</v>
      </c>
      <c r="R1191" s="90"/>
      <c r="S1191" s="90"/>
      <c r="T1191" s="90"/>
      <c r="U1191" s="90"/>
      <c r="V1191" s="90"/>
      <c r="W1191" s="90"/>
      <c r="X1191" s="90"/>
      <c r="Y1191" s="90"/>
    </row>
    <row r="1192" spans="1:25" ht="15" customHeight="1" x14ac:dyDescent="0.25">
      <c r="A1192" s="63" t="s">
        <v>737</v>
      </c>
      <c r="B1192" s="63" t="s">
        <v>3</v>
      </c>
      <c r="C1192" s="63" t="s">
        <v>13</v>
      </c>
      <c r="D1192" s="63" t="s">
        <v>739</v>
      </c>
      <c r="E1192" s="63" t="s">
        <v>21</v>
      </c>
      <c r="F1192" s="64" t="s">
        <v>1</v>
      </c>
      <c r="G1192" s="53" t="s">
        <v>1</v>
      </c>
      <c r="H1192" s="65" t="s">
        <v>22</v>
      </c>
      <c r="I1192" s="31">
        <f t="shared" ref="I1192:K1192" si="1180">SUM(I1193:I1197)</f>
        <v>141162</v>
      </c>
      <c r="J1192" s="31">
        <f t="shared" si="1180"/>
        <v>141162</v>
      </c>
      <c r="K1192" s="31">
        <f t="shared" si="1180"/>
        <v>90004</v>
      </c>
      <c r="L1192" s="31">
        <f t="shared" si="1155"/>
        <v>31153</v>
      </c>
      <c r="M1192" s="31">
        <f t="shared" ref="M1192" si="1181">SUM(M1193:M1197)</f>
        <v>7051</v>
      </c>
      <c r="N1192" s="31">
        <f t="shared" ref="N1192:O1192" si="1182">SUM(N1193:N1197)</f>
        <v>7051</v>
      </c>
      <c r="O1192" s="31">
        <f t="shared" si="1182"/>
        <v>17051</v>
      </c>
      <c r="P1192" s="31">
        <f t="shared" si="1156"/>
        <v>121157</v>
      </c>
      <c r="Q1192" s="31">
        <f t="shared" si="1158"/>
        <v>85.828339071421482</v>
      </c>
      <c r="R1192" s="94"/>
      <c r="S1192" s="94"/>
      <c r="T1192" s="94"/>
      <c r="U1192" s="94"/>
      <c r="V1192" s="94"/>
      <c r="W1192" s="94"/>
      <c r="X1192" s="94"/>
      <c r="Y1192" s="94"/>
    </row>
    <row r="1193" spans="1:25" ht="15" customHeight="1" x14ac:dyDescent="0.25">
      <c r="A1193" s="64" t="s">
        <v>737</v>
      </c>
      <c r="B1193" s="64" t="s">
        <v>3</v>
      </c>
      <c r="C1193" s="64" t="s">
        <v>13</v>
      </c>
      <c r="D1193" s="64" t="s">
        <v>739</v>
      </c>
      <c r="E1193" s="20" t="s">
        <v>23</v>
      </c>
      <c r="F1193" s="64" t="s">
        <v>740</v>
      </c>
      <c r="G1193" s="53" t="s">
        <v>472</v>
      </c>
      <c r="H1193" s="53" t="s">
        <v>85</v>
      </c>
      <c r="I1193" s="26">
        <v>24600</v>
      </c>
      <c r="J1193" s="26">
        <v>24600</v>
      </c>
      <c r="K1193" s="26">
        <v>15600</v>
      </c>
      <c r="L1193" s="26">
        <f t="shared" si="1155"/>
        <v>6153</v>
      </c>
      <c r="M1193" s="26">
        <v>2051</v>
      </c>
      <c r="N1193" s="26">
        <v>2051</v>
      </c>
      <c r="O1193" s="26">
        <v>2051</v>
      </c>
      <c r="P1193" s="26">
        <f t="shared" si="1156"/>
        <v>21753</v>
      </c>
      <c r="Q1193" s="26">
        <f t="shared" si="1158"/>
        <v>88.426829268292678</v>
      </c>
      <c r="R1193" s="90"/>
      <c r="S1193" s="90"/>
      <c r="T1193" s="90"/>
      <c r="U1193" s="90"/>
      <c r="V1193" s="90"/>
      <c r="W1193" s="90"/>
      <c r="X1193" s="90"/>
      <c r="Y1193" s="90"/>
    </row>
    <row r="1194" spans="1:25" ht="15" customHeight="1" x14ac:dyDescent="0.25">
      <c r="A1194" s="64" t="s">
        <v>737</v>
      </c>
      <c r="B1194" s="64" t="s">
        <v>3</v>
      </c>
      <c r="C1194" s="64" t="s">
        <v>13</v>
      </c>
      <c r="D1194" s="64" t="s">
        <v>739</v>
      </c>
      <c r="E1194" s="20" t="s">
        <v>23</v>
      </c>
      <c r="F1194" s="64" t="s">
        <v>741</v>
      </c>
      <c r="G1194" s="53" t="s">
        <v>472</v>
      </c>
      <c r="H1194" s="53" t="s">
        <v>25</v>
      </c>
      <c r="I1194" s="26">
        <v>73700</v>
      </c>
      <c r="J1194" s="26">
        <v>73700</v>
      </c>
      <c r="K1194" s="26">
        <v>51000</v>
      </c>
      <c r="L1194" s="26">
        <f t="shared" si="1155"/>
        <v>15000</v>
      </c>
      <c r="M1194" s="26">
        <v>5000</v>
      </c>
      <c r="N1194" s="26">
        <v>5000</v>
      </c>
      <c r="O1194" s="26">
        <v>5000</v>
      </c>
      <c r="P1194" s="26">
        <f t="shared" si="1156"/>
        <v>66000</v>
      </c>
      <c r="Q1194" s="26">
        <f t="shared" si="1158"/>
        <v>89.552238805970148</v>
      </c>
      <c r="R1194" s="90"/>
      <c r="S1194" s="90"/>
      <c r="T1194" s="90"/>
      <c r="U1194" s="90"/>
      <c r="V1194" s="90"/>
      <c r="W1194" s="90"/>
      <c r="X1194" s="90"/>
      <c r="Y1194" s="90"/>
    </row>
    <row r="1195" spans="1:25" ht="15" customHeight="1" x14ac:dyDescent="0.25">
      <c r="A1195" s="64" t="s">
        <v>737</v>
      </c>
      <c r="B1195" s="64" t="s">
        <v>3</v>
      </c>
      <c r="C1195" s="64" t="s">
        <v>13</v>
      </c>
      <c r="D1195" s="64" t="s">
        <v>739</v>
      </c>
      <c r="E1195" s="20" t="s">
        <v>23</v>
      </c>
      <c r="F1195" s="64" t="s">
        <v>742</v>
      </c>
      <c r="G1195" s="53" t="s">
        <v>472</v>
      </c>
      <c r="H1195" s="53" t="s">
        <v>27</v>
      </c>
      <c r="I1195" s="26">
        <v>17862</v>
      </c>
      <c r="J1195" s="26">
        <v>17862</v>
      </c>
      <c r="K1195" s="26">
        <v>17404</v>
      </c>
      <c r="L1195" s="26">
        <f t="shared" si="1155"/>
        <v>0</v>
      </c>
      <c r="M1195" s="26"/>
      <c r="N1195" s="26"/>
      <c r="O1195" s="26"/>
      <c r="P1195" s="26">
        <f t="shared" si="1156"/>
        <v>17404</v>
      </c>
      <c r="Q1195" s="26">
        <f t="shared" si="1158"/>
        <v>97.435897435897431</v>
      </c>
      <c r="R1195" s="90"/>
      <c r="S1195" s="90"/>
      <c r="T1195" s="90"/>
      <c r="U1195" s="90"/>
      <c r="V1195" s="90"/>
      <c r="W1195" s="90"/>
      <c r="X1195" s="90"/>
      <c r="Y1195" s="90"/>
    </row>
    <row r="1196" spans="1:25" ht="15" customHeight="1" x14ac:dyDescent="0.25">
      <c r="A1196" s="64" t="s">
        <v>737</v>
      </c>
      <c r="B1196" s="64" t="s">
        <v>3</v>
      </c>
      <c r="C1196" s="64" t="s">
        <v>13</v>
      </c>
      <c r="D1196" s="64" t="s">
        <v>739</v>
      </c>
      <c r="E1196" s="20" t="s">
        <v>23</v>
      </c>
      <c r="F1196" s="64" t="s">
        <v>743</v>
      </c>
      <c r="G1196" s="53" t="s">
        <v>472</v>
      </c>
      <c r="H1196" s="53" t="s">
        <v>89</v>
      </c>
      <c r="I1196" s="26">
        <v>19000</v>
      </c>
      <c r="J1196" s="26">
        <v>19000</v>
      </c>
      <c r="K1196" s="26">
        <v>0</v>
      </c>
      <c r="L1196" s="26">
        <f t="shared" si="1155"/>
        <v>10000</v>
      </c>
      <c r="M1196" s="26"/>
      <c r="N1196" s="26"/>
      <c r="O1196" s="26">
        <v>10000</v>
      </c>
      <c r="P1196" s="26">
        <f t="shared" si="1156"/>
        <v>10000</v>
      </c>
      <c r="Q1196" s="26">
        <f t="shared" si="1158"/>
        <v>52.631578947368418</v>
      </c>
      <c r="R1196" s="90"/>
      <c r="S1196" s="90"/>
      <c r="T1196" s="90"/>
      <c r="U1196" s="90"/>
      <c r="V1196" s="90"/>
      <c r="W1196" s="90"/>
      <c r="X1196" s="90"/>
      <c r="Y1196" s="90"/>
    </row>
    <row r="1197" spans="1:25" ht="15" customHeight="1" x14ac:dyDescent="0.25">
      <c r="A1197" s="64" t="s">
        <v>737</v>
      </c>
      <c r="B1197" s="64" t="s">
        <v>3</v>
      </c>
      <c r="C1197" s="64" t="s">
        <v>13</v>
      </c>
      <c r="D1197" s="64" t="s">
        <v>739</v>
      </c>
      <c r="E1197" s="20" t="s">
        <v>23</v>
      </c>
      <c r="F1197" s="64" t="s">
        <v>744</v>
      </c>
      <c r="G1197" s="53" t="s">
        <v>472</v>
      </c>
      <c r="H1197" s="53" t="s">
        <v>29</v>
      </c>
      <c r="I1197" s="26">
        <v>6000</v>
      </c>
      <c r="J1197" s="26">
        <v>6000</v>
      </c>
      <c r="K1197" s="26">
        <v>6000</v>
      </c>
      <c r="L1197" s="26">
        <f t="shared" si="1155"/>
        <v>0</v>
      </c>
      <c r="M1197" s="26"/>
      <c r="N1197" s="26"/>
      <c r="O1197" s="26"/>
      <c r="P1197" s="26">
        <f t="shared" si="1156"/>
        <v>6000</v>
      </c>
      <c r="Q1197" s="26">
        <f t="shared" si="1158"/>
        <v>100</v>
      </c>
      <c r="R1197" s="90"/>
      <c r="S1197" s="90"/>
      <c r="T1197" s="90"/>
      <c r="U1197" s="90"/>
      <c r="V1197" s="90"/>
      <c r="W1197" s="90"/>
      <c r="X1197" s="90"/>
      <c r="Y1197" s="90"/>
    </row>
    <row r="1198" spans="1:25" ht="15" customHeight="1" x14ac:dyDescent="0.25">
      <c r="A1198" s="63" t="s">
        <v>737</v>
      </c>
      <c r="B1198" s="63" t="s">
        <v>3</v>
      </c>
      <c r="C1198" s="63" t="s">
        <v>13</v>
      </c>
      <c r="D1198" s="63" t="s">
        <v>739</v>
      </c>
      <c r="E1198" s="65" t="s">
        <v>30</v>
      </c>
      <c r="F1198" s="65" t="s">
        <v>1</v>
      </c>
      <c r="G1198" s="65" t="s">
        <v>1</v>
      </c>
      <c r="H1198" s="65" t="s">
        <v>31</v>
      </c>
      <c r="I1198" s="31">
        <f t="shared" ref="I1198:K1198" si="1183">SUM(I1199)</f>
        <v>112517</v>
      </c>
      <c r="J1198" s="31">
        <f t="shared" si="1183"/>
        <v>112517</v>
      </c>
      <c r="K1198" s="31">
        <f t="shared" si="1183"/>
        <v>63000</v>
      </c>
      <c r="L1198" s="31">
        <f t="shared" si="1155"/>
        <v>29100</v>
      </c>
      <c r="M1198" s="31">
        <f t="shared" ref="M1198" si="1184">SUM(M1199)</f>
        <v>9700</v>
      </c>
      <c r="N1198" s="31">
        <f t="shared" ref="N1198:O1198" si="1185">SUM(N1199)</f>
        <v>9700</v>
      </c>
      <c r="O1198" s="31">
        <f t="shared" si="1185"/>
        <v>9700</v>
      </c>
      <c r="P1198" s="31">
        <f t="shared" si="1156"/>
        <v>92100</v>
      </c>
      <c r="Q1198" s="31">
        <f t="shared" si="1158"/>
        <v>81.85429757281122</v>
      </c>
      <c r="R1198" s="94"/>
      <c r="S1198" s="94"/>
      <c r="T1198" s="94"/>
      <c r="U1198" s="94"/>
      <c r="V1198" s="94"/>
      <c r="W1198" s="94"/>
      <c r="X1198" s="94"/>
      <c r="Y1198" s="94"/>
    </row>
    <row r="1199" spans="1:25" ht="15" customHeight="1" x14ac:dyDescent="0.25">
      <c r="A1199" s="64" t="s">
        <v>737</v>
      </c>
      <c r="B1199" s="64" t="s">
        <v>3</v>
      </c>
      <c r="C1199" s="64" t="s">
        <v>13</v>
      </c>
      <c r="D1199" s="64" t="s">
        <v>739</v>
      </c>
      <c r="E1199" s="20" t="s">
        <v>33</v>
      </c>
      <c r="F1199" s="64"/>
      <c r="G1199" s="53" t="s">
        <v>472</v>
      </c>
      <c r="H1199" s="53" t="s">
        <v>32</v>
      </c>
      <c r="I1199" s="26">
        <v>112517</v>
      </c>
      <c r="J1199" s="26">
        <v>112517</v>
      </c>
      <c r="K1199" s="26">
        <v>63000</v>
      </c>
      <c r="L1199" s="26">
        <f t="shared" si="1155"/>
        <v>29100</v>
      </c>
      <c r="M1199" s="26">
        <v>9700</v>
      </c>
      <c r="N1199" s="26">
        <v>9700</v>
      </c>
      <c r="O1199" s="26">
        <v>9700</v>
      </c>
      <c r="P1199" s="26">
        <f t="shared" si="1156"/>
        <v>92100</v>
      </c>
      <c r="Q1199" s="26">
        <f t="shared" si="1158"/>
        <v>81.85429757281122</v>
      </c>
      <c r="R1199" s="90"/>
      <c r="S1199" s="90"/>
      <c r="T1199" s="90"/>
      <c r="U1199" s="90"/>
      <c r="V1199" s="90"/>
      <c r="W1199" s="90"/>
      <c r="X1199" s="90"/>
      <c r="Y1199" s="90"/>
    </row>
    <row r="1200" spans="1:25" ht="15" customHeight="1" x14ac:dyDescent="0.25">
      <c r="A1200" s="63" t="s">
        <v>737</v>
      </c>
      <c r="B1200" s="63" t="s">
        <v>3</v>
      </c>
      <c r="C1200" s="63" t="s">
        <v>13</v>
      </c>
      <c r="D1200" s="63" t="s">
        <v>739</v>
      </c>
      <c r="E1200" s="65" t="s">
        <v>34</v>
      </c>
      <c r="F1200" s="65" t="s">
        <v>1</v>
      </c>
      <c r="G1200" s="65" t="s">
        <v>1</v>
      </c>
      <c r="H1200" s="65" t="s">
        <v>35</v>
      </c>
      <c r="I1200" s="31">
        <f t="shared" ref="I1200:K1200" si="1186">SUM(I1201:I1203)</f>
        <v>193191</v>
      </c>
      <c r="J1200" s="31">
        <f t="shared" si="1186"/>
        <v>146770</v>
      </c>
      <c r="K1200" s="31">
        <f t="shared" si="1186"/>
        <v>102160</v>
      </c>
      <c r="L1200" s="31">
        <f t="shared" si="1155"/>
        <v>32460</v>
      </c>
      <c r="M1200" s="31">
        <f t="shared" ref="M1200" si="1187">SUM(M1201:M1203)</f>
        <v>11000</v>
      </c>
      <c r="N1200" s="31">
        <f t="shared" ref="N1200:O1200" si="1188">SUM(N1201:N1203)</f>
        <v>10400</v>
      </c>
      <c r="O1200" s="31">
        <f t="shared" si="1188"/>
        <v>11060</v>
      </c>
      <c r="P1200" s="31">
        <f t="shared" si="1156"/>
        <v>134620</v>
      </c>
      <c r="Q1200" s="31">
        <f t="shared" si="1158"/>
        <v>91.721741500306592</v>
      </c>
      <c r="R1200" s="94"/>
      <c r="S1200" s="94"/>
      <c r="T1200" s="94"/>
      <c r="U1200" s="94"/>
      <c r="V1200" s="94"/>
      <c r="W1200" s="94"/>
      <c r="X1200" s="94"/>
      <c r="Y1200" s="94"/>
    </row>
    <row r="1201" spans="1:25" ht="15" customHeight="1" x14ac:dyDescent="0.25">
      <c r="A1201" s="64" t="s">
        <v>737</v>
      </c>
      <c r="B1201" s="64" t="s">
        <v>3</v>
      </c>
      <c r="C1201" s="64" t="s">
        <v>13</v>
      </c>
      <c r="D1201" s="64" t="s">
        <v>739</v>
      </c>
      <c r="E1201" s="20" t="s">
        <v>38</v>
      </c>
      <c r="F1201" s="64"/>
      <c r="G1201" s="53" t="s">
        <v>472</v>
      </c>
      <c r="H1201" s="53" t="s">
        <v>37</v>
      </c>
      <c r="I1201" s="26">
        <v>20000</v>
      </c>
      <c r="J1201" s="26">
        <v>20000</v>
      </c>
      <c r="K1201" s="26">
        <v>10000</v>
      </c>
      <c r="L1201" s="26">
        <f t="shared" si="1155"/>
        <v>0</v>
      </c>
      <c r="M1201" s="26"/>
      <c r="N1201" s="26"/>
      <c r="O1201" s="26"/>
      <c r="P1201" s="26">
        <f t="shared" si="1156"/>
        <v>10000</v>
      </c>
      <c r="Q1201" s="26">
        <f t="shared" si="1158"/>
        <v>50</v>
      </c>
      <c r="R1201" s="90"/>
      <c r="S1201" s="90"/>
      <c r="T1201" s="90"/>
      <c r="U1201" s="90"/>
      <c r="V1201" s="90"/>
      <c r="W1201" s="90"/>
      <c r="X1201" s="90"/>
      <c r="Y1201" s="90"/>
    </row>
    <row r="1202" spans="1:25" ht="15" customHeight="1" x14ac:dyDescent="0.25">
      <c r="A1202" s="64" t="s">
        <v>737</v>
      </c>
      <c r="B1202" s="64" t="s">
        <v>3</v>
      </c>
      <c r="C1202" s="64" t="s">
        <v>13</v>
      </c>
      <c r="D1202" s="64" t="s">
        <v>739</v>
      </c>
      <c r="E1202" s="20" t="s">
        <v>311</v>
      </c>
      <c r="F1202" s="64"/>
      <c r="G1202" s="53" t="s">
        <v>472</v>
      </c>
      <c r="H1202" s="53" t="s">
        <v>310</v>
      </c>
      <c r="I1202" s="26">
        <v>110</v>
      </c>
      <c r="J1202" s="26">
        <v>110</v>
      </c>
      <c r="K1202" s="26">
        <v>60</v>
      </c>
      <c r="L1202" s="26">
        <f t="shared" si="1155"/>
        <v>0</v>
      </c>
      <c r="M1202" s="26"/>
      <c r="N1202" s="26"/>
      <c r="O1202" s="26"/>
      <c r="P1202" s="26">
        <f t="shared" si="1156"/>
        <v>60</v>
      </c>
      <c r="Q1202" s="26">
        <f t="shared" si="1158"/>
        <v>54.54545454545454</v>
      </c>
      <c r="R1202" s="90"/>
      <c r="S1202" s="90"/>
      <c r="T1202" s="90"/>
      <c r="U1202" s="90"/>
      <c r="V1202" s="90"/>
      <c r="W1202" s="90"/>
      <c r="X1202" s="90"/>
      <c r="Y1202" s="90"/>
    </row>
    <row r="1203" spans="1:25" ht="15" customHeight="1" x14ac:dyDescent="0.25">
      <c r="A1203" s="63" t="s">
        <v>737</v>
      </c>
      <c r="B1203" s="63" t="s">
        <v>3</v>
      </c>
      <c r="C1203" s="63" t="s">
        <v>13</v>
      </c>
      <c r="D1203" s="63" t="s">
        <v>739</v>
      </c>
      <c r="E1203" s="63" t="s">
        <v>39</v>
      </c>
      <c r="F1203" s="64" t="s">
        <v>1</v>
      </c>
      <c r="G1203" s="53" t="s">
        <v>1</v>
      </c>
      <c r="H1203" s="65" t="s">
        <v>40</v>
      </c>
      <c r="I1203" s="31">
        <f t="shared" ref="I1203:K1203" si="1189">SUM(I1204:I1207)</f>
        <v>173081</v>
      </c>
      <c r="J1203" s="31">
        <f t="shared" si="1189"/>
        <v>126660</v>
      </c>
      <c r="K1203" s="31">
        <f t="shared" si="1189"/>
        <v>92100</v>
      </c>
      <c r="L1203" s="31">
        <f t="shared" si="1155"/>
        <v>32460</v>
      </c>
      <c r="M1203" s="31">
        <f t="shared" ref="M1203" si="1190">SUM(M1204:M1207)</f>
        <v>11000</v>
      </c>
      <c r="N1203" s="31">
        <f t="shared" ref="N1203:O1203" si="1191">SUM(N1204:N1207)</f>
        <v>10400</v>
      </c>
      <c r="O1203" s="31">
        <f t="shared" si="1191"/>
        <v>11060</v>
      </c>
      <c r="P1203" s="31">
        <f t="shared" si="1156"/>
        <v>124560</v>
      </c>
      <c r="Q1203" s="31">
        <f t="shared" si="1158"/>
        <v>98.342018000947419</v>
      </c>
      <c r="R1203" s="94"/>
      <c r="S1203" s="94"/>
      <c r="T1203" s="94"/>
      <c r="U1203" s="94"/>
      <c r="V1203" s="94"/>
      <c r="W1203" s="94"/>
      <c r="X1203" s="94"/>
      <c r="Y1203" s="94"/>
    </row>
    <row r="1204" spans="1:25" s="15" customFormat="1" ht="15" customHeight="1" x14ac:dyDescent="0.25">
      <c r="A1204" s="79" t="s">
        <v>737</v>
      </c>
      <c r="B1204" s="79" t="s">
        <v>3</v>
      </c>
      <c r="C1204" s="79" t="s">
        <v>13</v>
      </c>
      <c r="D1204" s="79" t="s">
        <v>739</v>
      </c>
      <c r="E1204" s="80" t="s">
        <v>41</v>
      </c>
      <c r="F1204" s="79"/>
      <c r="G1204" s="81" t="s">
        <v>472</v>
      </c>
      <c r="H1204" s="81" t="s">
        <v>3723</v>
      </c>
      <c r="I1204" s="36">
        <v>147081</v>
      </c>
      <c r="J1204" s="36">
        <v>100660</v>
      </c>
      <c r="K1204" s="36">
        <v>70000</v>
      </c>
      <c r="L1204" s="36">
        <f t="shared" si="1155"/>
        <v>30660</v>
      </c>
      <c r="M1204" s="36">
        <v>10000</v>
      </c>
      <c r="N1204" s="36">
        <v>10000</v>
      </c>
      <c r="O1204" s="36">
        <v>10660</v>
      </c>
      <c r="P1204" s="36">
        <f t="shared" si="1156"/>
        <v>100660</v>
      </c>
      <c r="Q1204" s="36">
        <f>IF(I1204=0,"-",P1204/I1204*100)</f>
        <v>68.43847947729482</v>
      </c>
      <c r="R1204" s="96"/>
      <c r="S1204" s="96"/>
      <c r="T1204" s="96"/>
      <c r="U1204" s="96"/>
      <c r="V1204" s="96"/>
      <c r="W1204" s="96"/>
      <c r="X1204" s="96"/>
      <c r="Y1204" s="96"/>
    </row>
    <row r="1205" spans="1:25" ht="15" customHeight="1" x14ac:dyDescent="0.25">
      <c r="A1205" s="64" t="s">
        <v>737</v>
      </c>
      <c r="B1205" s="64" t="s">
        <v>3</v>
      </c>
      <c r="C1205" s="64" t="s">
        <v>13</v>
      </c>
      <c r="D1205" s="64" t="s">
        <v>739</v>
      </c>
      <c r="E1205" s="20" t="s">
        <v>41</v>
      </c>
      <c r="F1205" s="64" t="s">
        <v>745</v>
      </c>
      <c r="G1205" s="53" t="s">
        <v>472</v>
      </c>
      <c r="H1205" s="53" t="s">
        <v>49</v>
      </c>
      <c r="I1205" s="26">
        <v>3000</v>
      </c>
      <c r="J1205" s="26">
        <v>3000</v>
      </c>
      <c r="K1205" s="26">
        <v>2600</v>
      </c>
      <c r="L1205" s="26">
        <f t="shared" si="1155"/>
        <v>300</v>
      </c>
      <c r="M1205" s="26">
        <v>100</v>
      </c>
      <c r="N1205" s="26">
        <v>100</v>
      </c>
      <c r="O1205" s="26">
        <v>100</v>
      </c>
      <c r="P1205" s="26">
        <f t="shared" si="1156"/>
        <v>2900</v>
      </c>
      <c r="Q1205" s="26">
        <f t="shared" si="1158"/>
        <v>96.666666666666671</v>
      </c>
      <c r="R1205" s="90"/>
      <c r="S1205" s="90"/>
      <c r="T1205" s="90"/>
      <c r="U1205" s="90"/>
      <c r="V1205" s="90"/>
      <c r="W1205" s="90"/>
      <c r="X1205" s="90"/>
      <c r="Y1205" s="90"/>
    </row>
    <row r="1206" spans="1:25" ht="15" customHeight="1" x14ac:dyDescent="0.25">
      <c r="A1206" s="64" t="s">
        <v>737</v>
      </c>
      <c r="B1206" s="64" t="s">
        <v>3</v>
      </c>
      <c r="C1206" s="64" t="s">
        <v>13</v>
      </c>
      <c r="D1206" s="64" t="s">
        <v>739</v>
      </c>
      <c r="E1206" s="20" t="s">
        <v>41</v>
      </c>
      <c r="F1206" s="64" t="s">
        <v>746</v>
      </c>
      <c r="G1206" s="53" t="s">
        <v>472</v>
      </c>
      <c r="H1206" s="53" t="s">
        <v>747</v>
      </c>
      <c r="I1206" s="26">
        <v>20000</v>
      </c>
      <c r="J1206" s="26">
        <v>20000</v>
      </c>
      <c r="K1206" s="26">
        <v>17400</v>
      </c>
      <c r="L1206" s="26">
        <f t="shared" si="1155"/>
        <v>600</v>
      </c>
      <c r="M1206" s="26">
        <v>600</v>
      </c>
      <c r="N1206" s="26"/>
      <c r="O1206" s="26"/>
      <c r="P1206" s="26">
        <f t="shared" si="1156"/>
        <v>18000</v>
      </c>
      <c r="Q1206" s="26">
        <f t="shared" si="1158"/>
        <v>90</v>
      </c>
      <c r="R1206" s="90"/>
      <c r="S1206" s="90"/>
      <c r="T1206" s="90"/>
      <c r="U1206" s="90"/>
      <c r="V1206" s="90"/>
      <c r="W1206" s="90"/>
      <c r="X1206" s="90"/>
      <c r="Y1206" s="90"/>
    </row>
    <row r="1207" spans="1:25" ht="22.5" customHeight="1" x14ac:dyDescent="0.25">
      <c r="A1207" s="64" t="s">
        <v>737</v>
      </c>
      <c r="B1207" s="64" t="s">
        <v>3</v>
      </c>
      <c r="C1207" s="64" t="s">
        <v>13</v>
      </c>
      <c r="D1207" s="64" t="s">
        <v>739</v>
      </c>
      <c r="E1207" s="20" t="s">
        <v>41</v>
      </c>
      <c r="F1207" s="64" t="s">
        <v>748</v>
      </c>
      <c r="G1207" s="53" t="s">
        <v>472</v>
      </c>
      <c r="H1207" s="53" t="s">
        <v>55</v>
      </c>
      <c r="I1207" s="26">
        <v>3000</v>
      </c>
      <c r="J1207" s="26">
        <v>3000</v>
      </c>
      <c r="K1207" s="26">
        <v>2100</v>
      </c>
      <c r="L1207" s="26">
        <f t="shared" si="1155"/>
        <v>900</v>
      </c>
      <c r="M1207" s="26">
        <v>300</v>
      </c>
      <c r="N1207" s="26">
        <v>300</v>
      </c>
      <c r="O1207" s="26">
        <v>300</v>
      </c>
      <c r="P1207" s="26">
        <f t="shared" si="1156"/>
        <v>3000</v>
      </c>
      <c r="Q1207" s="26">
        <f t="shared" si="1158"/>
        <v>100</v>
      </c>
      <c r="R1207" s="90"/>
      <c r="S1207" s="90"/>
      <c r="T1207" s="90"/>
      <c r="U1207" s="90"/>
      <c r="V1207" s="90"/>
      <c r="W1207" s="90"/>
      <c r="X1207" s="90"/>
      <c r="Y1207" s="90"/>
    </row>
    <row r="1208" spans="1:25" ht="22.5" customHeight="1" x14ac:dyDescent="0.25">
      <c r="A1208" s="63" t="s">
        <v>1</v>
      </c>
      <c r="B1208" s="63" t="s">
        <v>1</v>
      </c>
      <c r="C1208" s="63" t="s">
        <v>1</v>
      </c>
      <c r="D1208" s="65" t="s">
        <v>1</v>
      </c>
      <c r="E1208" s="65" t="s">
        <v>1</v>
      </c>
      <c r="F1208" s="65" t="s">
        <v>1</v>
      </c>
      <c r="G1208" s="65" t="s">
        <v>1</v>
      </c>
      <c r="H1208" s="66" t="s">
        <v>56</v>
      </c>
      <c r="I1208" s="30">
        <f t="shared" ref="I1208:K1208" si="1192">SUM(I1209)</f>
        <v>17900142</v>
      </c>
      <c r="J1208" s="30">
        <f t="shared" si="1192"/>
        <v>15918900</v>
      </c>
      <c r="K1208" s="30">
        <f t="shared" si="1192"/>
        <v>9193500</v>
      </c>
      <c r="L1208" s="30">
        <f t="shared" si="1155"/>
        <v>4553200</v>
      </c>
      <c r="M1208" s="30">
        <f t="shared" ref="M1208" si="1193">SUM(M1209)</f>
        <v>2941200</v>
      </c>
      <c r="N1208" s="30">
        <f t="shared" ref="N1208:O1208" si="1194">SUM(N1209)</f>
        <v>1231000</v>
      </c>
      <c r="O1208" s="30">
        <f t="shared" si="1194"/>
        <v>381000</v>
      </c>
      <c r="P1208" s="30">
        <f t="shared" si="1156"/>
        <v>13746700</v>
      </c>
      <c r="Q1208" s="30">
        <f t="shared" si="1158"/>
        <v>86.354584801713685</v>
      </c>
      <c r="R1208" s="93"/>
      <c r="S1208" s="93"/>
      <c r="T1208" s="93"/>
      <c r="U1208" s="93"/>
      <c r="V1208" s="93"/>
      <c r="W1208" s="93"/>
      <c r="X1208" s="93"/>
      <c r="Y1208" s="93"/>
    </row>
    <row r="1209" spans="1:25" ht="15" customHeight="1" x14ac:dyDescent="0.25">
      <c r="A1209" s="63" t="s">
        <v>737</v>
      </c>
      <c r="B1209" s="63" t="s">
        <v>3</v>
      </c>
      <c r="C1209" s="63" t="s">
        <v>13</v>
      </c>
      <c r="D1209" s="63" t="s">
        <v>739</v>
      </c>
      <c r="E1209" s="65" t="s">
        <v>57</v>
      </c>
      <c r="F1209" s="65" t="s">
        <v>1</v>
      </c>
      <c r="G1209" s="65" t="s">
        <v>1</v>
      </c>
      <c r="H1209" s="65" t="s">
        <v>58</v>
      </c>
      <c r="I1209" s="31">
        <f t="shared" ref="I1209:K1209" si="1195">SUM(I1211,I1236,I1210,I1237:I1238)</f>
        <v>17900142</v>
      </c>
      <c r="J1209" s="31">
        <f t="shared" si="1195"/>
        <v>15918900</v>
      </c>
      <c r="K1209" s="31">
        <f t="shared" si="1195"/>
        <v>9193500</v>
      </c>
      <c r="L1209" s="31">
        <f t="shared" si="1155"/>
        <v>4553200</v>
      </c>
      <c r="M1209" s="31">
        <f t="shared" ref="M1209" si="1196">SUM(M1211,M1236,M1210,M1237:M1238)</f>
        <v>2941200</v>
      </c>
      <c r="N1209" s="31">
        <f t="shared" ref="N1209:O1209" si="1197">SUM(N1211,N1236,N1210,N1237:N1238)</f>
        <v>1231000</v>
      </c>
      <c r="O1209" s="31">
        <f t="shared" si="1197"/>
        <v>381000</v>
      </c>
      <c r="P1209" s="31">
        <f t="shared" si="1156"/>
        <v>13746700</v>
      </c>
      <c r="Q1209" s="31">
        <f t="shared" si="1158"/>
        <v>86.354584801713685</v>
      </c>
      <c r="R1209" s="94"/>
      <c r="S1209" s="94"/>
      <c r="T1209" s="94"/>
      <c r="U1209" s="94"/>
      <c r="V1209" s="94"/>
      <c r="W1209" s="94"/>
      <c r="X1209" s="94"/>
      <c r="Y1209" s="94"/>
    </row>
    <row r="1210" spans="1:25" s="4" customFormat="1" ht="15" customHeight="1" x14ac:dyDescent="0.25">
      <c r="A1210" s="64" t="s">
        <v>737</v>
      </c>
      <c r="B1210" s="64" t="s">
        <v>3</v>
      </c>
      <c r="C1210" s="64" t="s">
        <v>13</v>
      </c>
      <c r="D1210" s="64" t="s">
        <v>739</v>
      </c>
      <c r="E1210" s="20">
        <v>614100</v>
      </c>
      <c r="F1210" s="64" t="s">
        <v>3583</v>
      </c>
      <c r="G1210" s="53" t="s">
        <v>759</v>
      </c>
      <c r="H1210" s="53" t="s">
        <v>3525</v>
      </c>
      <c r="I1210" s="26">
        <v>100</v>
      </c>
      <c r="J1210" s="26">
        <v>100</v>
      </c>
      <c r="K1210" s="26">
        <v>0</v>
      </c>
      <c r="L1210" s="26">
        <f t="shared" si="1155"/>
        <v>0</v>
      </c>
      <c r="M1210" s="26"/>
      <c r="N1210" s="26"/>
      <c r="O1210" s="26"/>
      <c r="P1210" s="26">
        <f t="shared" si="1156"/>
        <v>0</v>
      </c>
      <c r="Q1210" s="26">
        <f t="shared" si="1158"/>
        <v>0</v>
      </c>
      <c r="R1210" s="90"/>
      <c r="S1210" s="90"/>
      <c r="T1210" s="90"/>
      <c r="U1210" s="90"/>
      <c r="V1210" s="90"/>
      <c r="W1210" s="90"/>
      <c r="X1210" s="90"/>
      <c r="Y1210" s="90"/>
    </row>
    <row r="1211" spans="1:25" ht="15" customHeight="1" x14ac:dyDescent="0.25">
      <c r="A1211" s="63" t="s">
        <v>737</v>
      </c>
      <c r="B1211" s="63" t="s">
        <v>3</v>
      </c>
      <c r="C1211" s="63" t="s">
        <v>13</v>
      </c>
      <c r="D1211" s="63" t="s">
        <v>739</v>
      </c>
      <c r="E1211" s="63" t="s">
        <v>59</v>
      </c>
      <c r="F1211" s="64" t="s">
        <v>1</v>
      </c>
      <c r="G1211" s="53" t="s">
        <v>1</v>
      </c>
      <c r="H1211" s="65" t="s">
        <v>60</v>
      </c>
      <c r="I1211" s="31">
        <f t="shared" ref="I1211:K1211" si="1198">SUM(I1212:I1227,I1231:I1235)</f>
        <v>15384942</v>
      </c>
      <c r="J1211" s="31">
        <f t="shared" si="1198"/>
        <v>13403700</v>
      </c>
      <c r="K1211" s="31">
        <f t="shared" si="1198"/>
        <v>6678500</v>
      </c>
      <c r="L1211" s="31">
        <f t="shared" si="1155"/>
        <v>4553200</v>
      </c>
      <c r="M1211" s="31">
        <f t="shared" ref="M1211" si="1199">SUM(M1212:M1227,M1231:M1235)</f>
        <v>2941200</v>
      </c>
      <c r="N1211" s="31">
        <f t="shared" ref="N1211:O1211" si="1200">SUM(N1212:N1227,N1231:N1235)</f>
        <v>1231000</v>
      </c>
      <c r="O1211" s="31">
        <f t="shared" si="1200"/>
        <v>381000</v>
      </c>
      <c r="P1211" s="31">
        <f t="shared" si="1156"/>
        <v>11231700</v>
      </c>
      <c r="Q1211" s="31">
        <f t="shared" si="1158"/>
        <v>83.79551914769803</v>
      </c>
      <c r="R1211" s="94"/>
      <c r="S1211" s="94"/>
      <c r="T1211" s="94"/>
      <c r="U1211" s="94"/>
      <c r="V1211" s="94"/>
      <c r="W1211" s="94"/>
      <c r="X1211" s="94"/>
      <c r="Y1211" s="94"/>
    </row>
    <row r="1212" spans="1:25" ht="15" customHeight="1" x14ac:dyDescent="0.25">
      <c r="A1212" s="64" t="s">
        <v>737</v>
      </c>
      <c r="B1212" s="64" t="s">
        <v>3</v>
      </c>
      <c r="C1212" s="64" t="s">
        <v>13</v>
      </c>
      <c r="D1212" s="64" t="s">
        <v>739</v>
      </c>
      <c r="E1212" s="20" t="s">
        <v>61</v>
      </c>
      <c r="F1212" s="64" t="s">
        <v>749</v>
      </c>
      <c r="G1212" s="53" t="s">
        <v>750</v>
      </c>
      <c r="H1212" s="53" t="s">
        <v>751</v>
      </c>
      <c r="I1212" s="26">
        <v>15000</v>
      </c>
      <c r="J1212" s="26">
        <v>15000</v>
      </c>
      <c r="K1212" s="26">
        <v>9000</v>
      </c>
      <c r="L1212" s="26">
        <f t="shared" si="1155"/>
        <v>3000</v>
      </c>
      <c r="M1212" s="26">
        <v>1000</v>
      </c>
      <c r="N1212" s="26">
        <v>1000</v>
      </c>
      <c r="O1212" s="26">
        <v>1000</v>
      </c>
      <c r="P1212" s="26">
        <f t="shared" si="1156"/>
        <v>12000</v>
      </c>
      <c r="Q1212" s="26">
        <f t="shared" si="1158"/>
        <v>80</v>
      </c>
      <c r="R1212" s="90"/>
      <c r="S1212" s="90"/>
      <c r="T1212" s="90"/>
      <c r="U1212" s="90"/>
      <c r="V1212" s="90"/>
      <c r="W1212" s="90"/>
      <c r="X1212" s="90"/>
      <c r="Y1212" s="90"/>
    </row>
    <row r="1213" spans="1:25" ht="15" customHeight="1" x14ac:dyDescent="0.25">
      <c r="A1213" s="64" t="s">
        <v>737</v>
      </c>
      <c r="B1213" s="64" t="s">
        <v>3</v>
      </c>
      <c r="C1213" s="64" t="s">
        <v>13</v>
      </c>
      <c r="D1213" s="64" t="s">
        <v>739</v>
      </c>
      <c r="E1213" s="20" t="s">
        <v>61</v>
      </c>
      <c r="F1213" s="64" t="s">
        <v>752</v>
      </c>
      <c r="G1213" s="53" t="s">
        <v>222</v>
      </c>
      <c r="H1213" s="53" t="s">
        <v>753</v>
      </c>
      <c r="I1213" s="26">
        <v>650000</v>
      </c>
      <c r="J1213" s="26">
        <v>650000</v>
      </c>
      <c r="K1213" s="26">
        <v>378500</v>
      </c>
      <c r="L1213" s="26">
        <f t="shared" si="1155"/>
        <v>162500</v>
      </c>
      <c r="M1213" s="26">
        <v>54000</v>
      </c>
      <c r="N1213" s="26">
        <v>54000</v>
      </c>
      <c r="O1213" s="26">
        <v>54500</v>
      </c>
      <c r="P1213" s="26">
        <f t="shared" si="1156"/>
        <v>541000</v>
      </c>
      <c r="Q1213" s="26">
        <f t="shared" si="1158"/>
        <v>83.230769230769226</v>
      </c>
      <c r="R1213" s="90"/>
      <c r="S1213" s="90"/>
      <c r="T1213" s="90"/>
      <c r="U1213" s="90"/>
      <c r="V1213" s="90"/>
      <c r="W1213" s="90"/>
      <c r="X1213" s="90"/>
      <c r="Y1213" s="90"/>
    </row>
    <row r="1214" spans="1:25" s="15" customFormat="1" ht="22.5" customHeight="1" x14ac:dyDescent="0.25">
      <c r="A1214" s="79" t="s">
        <v>737</v>
      </c>
      <c r="B1214" s="79" t="s">
        <v>3</v>
      </c>
      <c r="C1214" s="79" t="s">
        <v>13</v>
      </c>
      <c r="D1214" s="79" t="s">
        <v>739</v>
      </c>
      <c r="E1214" s="80" t="s">
        <v>61</v>
      </c>
      <c r="F1214" s="79" t="s">
        <v>754</v>
      </c>
      <c r="G1214" s="81" t="s">
        <v>222</v>
      </c>
      <c r="H1214" s="81" t="s">
        <v>3725</v>
      </c>
      <c r="I1214" s="36">
        <v>142921</v>
      </c>
      <c r="J1214" s="36">
        <v>0</v>
      </c>
      <c r="K1214" s="36">
        <v>0</v>
      </c>
      <c r="L1214" s="36">
        <f t="shared" si="1155"/>
        <v>0</v>
      </c>
      <c r="M1214" s="36"/>
      <c r="N1214" s="36"/>
      <c r="O1214" s="36"/>
      <c r="P1214" s="36">
        <f t="shared" si="1156"/>
        <v>0</v>
      </c>
      <c r="Q1214" s="36">
        <f>IF(I1214=0,"-",P1214/I1214*100)</f>
        <v>0</v>
      </c>
      <c r="R1214" s="96"/>
      <c r="S1214" s="96"/>
      <c r="T1214" s="96"/>
      <c r="U1214" s="96"/>
      <c r="V1214" s="96"/>
      <c r="W1214" s="96"/>
      <c r="X1214" s="96"/>
      <c r="Y1214" s="96"/>
    </row>
    <row r="1215" spans="1:25" ht="22.5" customHeight="1" x14ac:dyDescent="0.25">
      <c r="A1215" s="64" t="s">
        <v>737</v>
      </c>
      <c r="B1215" s="64" t="s">
        <v>3</v>
      </c>
      <c r="C1215" s="64" t="s">
        <v>13</v>
      </c>
      <c r="D1215" s="64" t="s">
        <v>739</v>
      </c>
      <c r="E1215" s="20" t="s">
        <v>61</v>
      </c>
      <c r="F1215" s="64" t="s">
        <v>755</v>
      </c>
      <c r="G1215" s="53" t="s">
        <v>750</v>
      </c>
      <c r="H1215" s="53" t="s">
        <v>756</v>
      </c>
      <c r="I1215" s="26">
        <v>100000</v>
      </c>
      <c r="J1215" s="26">
        <v>100000</v>
      </c>
      <c r="K1215" s="26">
        <v>100000</v>
      </c>
      <c r="L1215" s="26">
        <f t="shared" si="1155"/>
        <v>0</v>
      </c>
      <c r="M1215" s="26"/>
      <c r="N1215" s="26"/>
      <c r="O1215" s="26"/>
      <c r="P1215" s="26">
        <f t="shared" si="1156"/>
        <v>100000</v>
      </c>
      <c r="Q1215" s="26">
        <f t="shared" si="1158"/>
        <v>100</v>
      </c>
      <c r="R1215" s="90"/>
      <c r="S1215" s="90"/>
      <c r="T1215" s="90"/>
      <c r="U1215" s="90"/>
      <c r="V1215" s="90"/>
      <c r="W1215" s="90"/>
      <c r="X1215" s="90"/>
      <c r="Y1215" s="90"/>
    </row>
    <row r="1216" spans="1:25" s="14" customFormat="1" ht="15" customHeight="1" x14ac:dyDescent="0.25">
      <c r="A1216" s="84" t="s">
        <v>737</v>
      </c>
      <c r="B1216" s="84" t="s">
        <v>3</v>
      </c>
      <c r="C1216" s="84" t="s">
        <v>13</v>
      </c>
      <c r="D1216" s="84" t="s">
        <v>739</v>
      </c>
      <c r="E1216" s="85" t="s">
        <v>61</v>
      </c>
      <c r="F1216" s="84" t="s">
        <v>757</v>
      </c>
      <c r="G1216" s="86" t="s">
        <v>222</v>
      </c>
      <c r="H1216" s="86" t="s">
        <v>3722</v>
      </c>
      <c r="I1216" s="37">
        <v>4968321</v>
      </c>
      <c r="J1216" s="37">
        <v>4200000</v>
      </c>
      <c r="K1216" s="37">
        <v>2700000</v>
      </c>
      <c r="L1216" s="37">
        <f t="shared" si="1155"/>
        <v>750000</v>
      </c>
      <c r="M1216" s="37">
        <v>250000</v>
      </c>
      <c r="N1216" s="37">
        <v>250000</v>
      </c>
      <c r="O1216" s="37">
        <v>250000</v>
      </c>
      <c r="P1216" s="37">
        <f t="shared" si="1156"/>
        <v>3450000</v>
      </c>
      <c r="Q1216" s="37">
        <f t="shared" ref="Q1216" si="1201">IF(I1216=0,"-",P1216/I1216*100)</f>
        <v>69.43995768389361</v>
      </c>
      <c r="R1216" s="97"/>
      <c r="S1216" s="97"/>
      <c r="T1216" s="97"/>
      <c r="U1216" s="97"/>
      <c r="V1216" s="97"/>
      <c r="W1216" s="97"/>
      <c r="X1216" s="97"/>
      <c r="Y1216" s="97"/>
    </row>
    <row r="1217" spans="1:27" s="15" customFormat="1" ht="22.5" customHeight="1" x14ac:dyDescent="0.25">
      <c r="A1217" s="79" t="s">
        <v>737</v>
      </c>
      <c r="B1217" s="79" t="s">
        <v>3</v>
      </c>
      <c r="C1217" s="79" t="s">
        <v>13</v>
      </c>
      <c r="D1217" s="79" t="s">
        <v>739</v>
      </c>
      <c r="E1217" s="80" t="s">
        <v>61</v>
      </c>
      <c r="F1217" s="79" t="s">
        <v>758</v>
      </c>
      <c r="G1217" s="81" t="s">
        <v>759</v>
      </c>
      <c r="H1217" s="81" t="s">
        <v>760</v>
      </c>
      <c r="I1217" s="36">
        <v>250000</v>
      </c>
      <c r="J1217" s="36">
        <v>200000</v>
      </c>
      <c r="K1217" s="36">
        <v>150000</v>
      </c>
      <c r="L1217" s="36">
        <f t="shared" si="1155"/>
        <v>50000</v>
      </c>
      <c r="M1217" s="36"/>
      <c r="N1217" s="36"/>
      <c r="O1217" s="36">
        <v>50000</v>
      </c>
      <c r="P1217" s="36">
        <f t="shared" si="1156"/>
        <v>200000</v>
      </c>
      <c r="Q1217" s="36">
        <f t="shared" ref="Q1217:Q1218" si="1202">IF(I1217=0,"-",P1217/I1217*100)</f>
        <v>80</v>
      </c>
      <c r="R1217" s="96"/>
      <c r="S1217" s="96"/>
      <c r="T1217" s="96"/>
      <c r="U1217" s="96"/>
      <c r="V1217" s="96"/>
      <c r="W1217" s="96"/>
      <c r="X1217" s="96"/>
      <c r="Y1217" s="96"/>
    </row>
    <row r="1218" spans="1:27" s="15" customFormat="1" ht="15" customHeight="1" x14ac:dyDescent="0.25">
      <c r="A1218" s="79" t="s">
        <v>737</v>
      </c>
      <c r="B1218" s="79" t="s">
        <v>3</v>
      </c>
      <c r="C1218" s="79" t="s">
        <v>13</v>
      </c>
      <c r="D1218" s="79" t="s">
        <v>739</v>
      </c>
      <c r="E1218" s="80" t="s">
        <v>61</v>
      </c>
      <c r="F1218" s="79" t="s">
        <v>761</v>
      </c>
      <c r="G1218" s="81" t="s">
        <v>222</v>
      </c>
      <c r="H1218" s="81" t="s">
        <v>762</v>
      </c>
      <c r="I1218" s="36">
        <v>20000</v>
      </c>
      <c r="J1218" s="36">
        <v>0</v>
      </c>
      <c r="K1218" s="36">
        <v>5000</v>
      </c>
      <c r="L1218" s="36">
        <f t="shared" si="1155"/>
        <v>0</v>
      </c>
      <c r="M1218" s="36"/>
      <c r="N1218" s="36"/>
      <c r="O1218" s="36"/>
      <c r="P1218" s="36">
        <f t="shared" si="1156"/>
        <v>5000</v>
      </c>
      <c r="Q1218" s="36">
        <f t="shared" si="1202"/>
        <v>25</v>
      </c>
      <c r="R1218" s="96"/>
      <c r="S1218" s="96"/>
      <c r="T1218" s="96"/>
      <c r="U1218" s="96"/>
      <c r="V1218" s="96"/>
      <c r="W1218" s="96"/>
      <c r="X1218" s="96"/>
      <c r="Y1218" s="96"/>
    </row>
    <row r="1219" spans="1:27" ht="15" customHeight="1" x14ac:dyDescent="0.25">
      <c r="A1219" s="64" t="s">
        <v>737</v>
      </c>
      <c r="B1219" s="64" t="s">
        <v>3</v>
      </c>
      <c r="C1219" s="64" t="s">
        <v>13</v>
      </c>
      <c r="D1219" s="64" t="s">
        <v>739</v>
      </c>
      <c r="E1219" s="20" t="s">
        <v>61</v>
      </c>
      <c r="F1219" s="64" t="s">
        <v>763</v>
      </c>
      <c r="G1219" s="53" t="s">
        <v>759</v>
      </c>
      <c r="H1219" s="53" t="s">
        <v>764</v>
      </c>
      <c r="I1219" s="26">
        <v>200000</v>
      </c>
      <c r="J1219" s="26">
        <v>200000</v>
      </c>
      <c r="K1219" s="26">
        <v>100000</v>
      </c>
      <c r="L1219" s="26">
        <f t="shared" si="1155"/>
        <v>100000</v>
      </c>
      <c r="M1219" s="26">
        <v>100000</v>
      </c>
      <c r="N1219" s="26"/>
      <c r="O1219" s="26"/>
      <c r="P1219" s="26">
        <f t="shared" si="1156"/>
        <v>200000</v>
      </c>
      <c r="Q1219" s="26">
        <f t="shared" si="1158"/>
        <v>100</v>
      </c>
      <c r="R1219" s="90"/>
      <c r="S1219" s="90"/>
      <c r="T1219" s="90"/>
      <c r="U1219" s="90"/>
      <c r="V1219" s="90"/>
      <c r="W1219" s="90"/>
      <c r="X1219" s="90"/>
      <c r="Y1219" s="90"/>
    </row>
    <row r="1220" spans="1:27" ht="15" customHeight="1" x14ac:dyDescent="0.25">
      <c r="A1220" s="64" t="s">
        <v>737</v>
      </c>
      <c r="B1220" s="64" t="s">
        <v>3</v>
      </c>
      <c r="C1220" s="64" t="s">
        <v>13</v>
      </c>
      <c r="D1220" s="64" t="s">
        <v>739</v>
      </c>
      <c r="E1220" s="20" t="s">
        <v>61</v>
      </c>
      <c r="F1220" s="64" t="s">
        <v>765</v>
      </c>
      <c r="G1220" s="53" t="s">
        <v>759</v>
      </c>
      <c r="H1220" s="53" t="s">
        <v>766</v>
      </c>
      <c r="I1220" s="26">
        <v>50000</v>
      </c>
      <c r="J1220" s="26">
        <v>50000</v>
      </c>
      <c r="K1220" s="26">
        <v>50000</v>
      </c>
      <c r="L1220" s="26">
        <f t="shared" si="1155"/>
        <v>0</v>
      </c>
      <c r="M1220" s="26"/>
      <c r="N1220" s="26"/>
      <c r="O1220" s="26"/>
      <c r="P1220" s="26">
        <f t="shared" si="1156"/>
        <v>50000</v>
      </c>
      <c r="Q1220" s="26">
        <f t="shared" si="1158"/>
        <v>100</v>
      </c>
      <c r="R1220" s="90"/>
      <c r="S1220" s="90"/>
      <c r="T1220" s="90"/>
      <c r="U1220" s="90"/>
      <c r="V1220" s="90"/>
      <c r="W1220" s="90"/>
      <c r="X1220" s="90"/>
      <c r="Y1220" s="90"/>
    </row>
    <row r="1221" spans="1:27" ht="15" customHeight="1" x14ac:dyDescent="0.25">
      <c r="A1221" s="64" t="s">
        <v>737</v>
      </c>
      <c r="B1221" s="64" t="s">
        <v>3</v>
      </c>
      <c r="C1221" s="64" t="s">
        <v>13</v>
      </c>
      <c r="D1221" s="64" t="s">
        <v>739</v>
      </c>
      <c r="E1221" s="20" t="s">
        <v>61</v>
      </c>
      <c r="F1221" s="64" t="s">
        <v>767</v>
      </c>
      <c r="G1221" s="53" t="s">
        <v>759</v>
      </c>
      <c r="H1221" s="53" t="s">
        <v>768</v>
      </c>
      <c r="I1221" s="26">
        <v>350000</v>
      </c>
      <c r="J1221" s="26">
        <v>350000</v>
      </c>
      <c r="K1221" s="26">
        <v>339800</v>
      </c>
      <c r="L1221" s="26">
        <f t="shared" si="1155"/>
        <v>10200</v>
      </c>
      <c r="M1221" s="26">
        <v>10200</v>
      </c>
      <c r="N1221" s="26"/>
      <c r="O1221" s="26"/>
      <c r="P1221" s="26">
        <f t="shared" si="1156"/>
        <v>350000</v>
      </c>
      <c r="Q1221" s="26">
        <f t="shared" si="1158"/>
        <v>100</v>
      </c>
      <c r="R1221" s="90"/>
      <c r="S1221" s="90"/>
      <c r="T1221" s="90"/>
      <c r="U1221" s="90"/>
      <c r="V1221" s="90"/>
      <c r="W1221" s="90"/>
      <c r="X1221" s="90"/>
      <c r="Y1221" s="90"/>
    </row>
    <row r="1222" spans="1:27" ht="15" customHeight="1" x14ac:dyDescent="0.25">
      <c r="A1222" s="64" t="s">
        <v>737</v>
      </c>
      <c r="B1222" s="64" t="s">
        <v>3</v>
      </c>
      <c r="C1222" s="64" t="s">
        <v>13</v>
      </c>
      <c r="D1222" s="64" t="s">
        <v>739</v>
      </c>
      <c r="E1222" s="20" t="s">
        <v>61</v>
      </c>
      <c r="F1222" s="64" t="s">
        <v>769</v>
      </c>
      <c r="G1222" s="53" t="s">
        <v>759</v>
      </c>
      <c r="H1222" s="53" t="s">
        <v>770</v>
      </c>
      <c r="I1222" s="26">
        <v>13700</v>
      </c>
      <c r="J1222" s="26">
        <v>13700</v>
      </c>
      <c r="K1222" s="26">
        <v>13700</v>
      </c>
      <c r="L1222" s="26">
        <f t="shared" si="1155"/>
        <v>0</v>
      </c>
      <c r="M1222" s="26"/>
      <c r="N1222" s="26"/>
      <c r="O1222" s="26"/>
      <c r="P1222" s="26">
        <f t="shared" si="1156"/>
        <v>13700</v>
      </c>
      <c r="Q1222" s="26">
        <f t="shared" si="1158"/>
        <v>100</v>
      </c>
      <c r="R1222" s="90"/>
      <c r="S1222" s="90"/>
      <c r="T1222" s="90"/>
      <c r="U1222" s="90"/>
      <c r="V1222" s="90"/>
      <c r="W1222" s="90"/>
      <c r="X1222" s="90"/>
      <c r="Y1222" s="90"/>
    </row>
    <row r="1223" spans="1:27" ht="15" customHeight="1" x14ac:dyDescent="0.25">
      <c r="A1223" s="64" t="s">
        <v>737</v>
      </c>
      <c r="B1223" s="64" t="s">
        <v>3</v>
      </c>
      <c r="C1223" s="64" t="s">
        <v>13</v>
      </c>
      <c r="D1223" s="64" t="s">
        <v>739</v>
      </c>
      <c r="E1223" s="20" t="s">
        <v>61</v>
      </c>
      <c r="F1223" s="64" t="s">
        <v>771</v>
      </c>
      <c r="G1223" s="53" t="s">
        <v>222</v>
      </c>
      <c r="H1223" s="53" t="s">
        <v>772</v>
      </c>
      <c r="I1223" s="26">
        <v>10000</v>
      </c>
      <c r="J1223" s="26">
        <v>10000</v>
      </c>
      <c r="K1223" s="26">
        <v>10000</v>
      </c>
      <c r="L1223" s="26">
        <f t="shared" si="1155"/>
        <v>0</v>
      </c>
      <c r="M1223" s="26"/>
      <c r="N1223" s="26"/>
      <c r="O1223" s="26"/>
      <c r="P1223" s="26">
        <f t="shared" si="1156"/>
        <v>10000</v>
      </c>
      <c r="Q1223" s="26">
        <f t="shared" si="1158"/>
        <v>100</v>
      </c>
      <c r="R1223" s="90"/>
      <c r="S1223" s="90"/>
      <c r="T1223" s="90"/>
      <c r="U1223" s="90"/>
      <c r="V1223" s="90"/>
      <c r="W1223" s="90"/>
      <c r="X1223" s="90"/>
      <c r="Y1223" s="90"/>
    </row>
    <row r="1224" spans="1:27" ht="15" customHeight="1" x14ac:dyDescent="0.25">
      <c r="A1224" s="64" t="s">
        <v>737</v>
      </c>
      <c r="B1224" s="64" t="s">
        <v>3</v>
      </c>
      <c r="C1224" s="64" t="s">
        <v>13</v>
      </c>
      <c r="D1224" s="64" t="s">
        <v>739</v>
      </c>
      <c r="E1224" s="20" t="s">
        <v>61</v>
      </c>
      <c r="F1224" s="64" t="s">
        <v>773</v>
      </c>
      <c r="G1224" s="53" t="s">
        <v>759</v>
      </c>
      <c r="H1224" s="53" t="s">
        <v>774</v>
      </c>
      <c r="I1224" s="26">
        <v>4400000</v>
      </c>
      <c r="J1224" s="26">
        <v>4400000</v>
      </c>
      <c r="K1224" s="26">
        <v>1000000</v>
      </c>
      <c r="L1224" s="26">
        <f t="shared" si="1155"/>
        <v>2900000</v>
      </c>
      <c r="M1224" s="26">
        <v>2000000</v>
      </c>
      <c r="N1224" s="26">
        <v>900000</v>
      </c>
      <c r="O1224" s="26"/>
      <c r="P1224" s="26">
        <f t="shared" si="1156"/>
        <v>3900000</v>
      </c>
      <c r="Q1224" s="26">
        <f t="shared" si="1158"/>
        <v>88.63636363636364</v>
      </c>
      <c r="R1224" s="90"/>
      <c r="S1224" s="90"/>
      <c r="T1224" s="90"/>
      <c r="U1224" s="90"/>
      <c r="V1224" s="90"/>
      <c r="W1224" s="90"/>
      <c r="X1224" s="90"/>
      <c r="Y1224" s="90"/>
    </row>
    <row r="1225" spans="1:27" ht="15" customHeight="1" x14ac:dyDescent="0.25">
      <c r="A1225" s="64" t="s">
        <v>737</v>
      </c>
      <c r="B1225" s="64" t="s">
        <v>3</v>
      </c>
      <c r="C1225" s="64" t="s">
        <v>13</v>
      </c>
      <c r="D1225" s="64" t="s">
        <v>739</v>
      </c>
      <c r="E1225" s="20" t="s">
        <v>61</v>
      </c>
      <c r="F1225" s="64" t="s">
        <v>775</v>
      </c>
      <c r="G1225" s="53" t="s">
        <v>759</v>
      </c>
      <c r="H1225" s="53" t="s">
        <v>776</v>
      </c>
      <c r="I1225" s="26">
        <v>350000</v>
      </c>
      <c r="J1225" s="26">
        <v>350000</v>
      </c>
      <c r="K1225" s="26">
        <v>350000</v>
      </c>
      <c r="L1225" s="26">
        <f t="shared" si="1155"/>
        <v>0</v>
      </c>
      <c r="M1225" s="26"/>
      <c r="N1225" s="26"/>
      <c r="O1225" s="26"/>
      <c r="P1225" s="26">
        <f t="shared" si="1156"/>
        <v>350000</v>
      </c>
      <c r="Q1225" s="26">
        <f t="shared" si="1158"/>
        <v>100</v>
      </c>
      <c r="R1225" s="90"/>
      <c r="S1225" s="90"/>
      <c r="T1225" s="90"/>
      <c r="U1225" s="90"/>
      <c r="V1225" s="90"/>
      <c r="W1225" s="90"/>
      <c r="X1225" s="90"/>
      <c r="Y1225" s="90"/>
    </row>
    <row r="1226" spans="1:27" ht="15" customHeight="1" x14ac:dyDescent="0.25">
      <c r="A1226" s="64" t="s">
        <v>737</v>
      </c>
      <c r="B1226" s="64" t="s">
        <v>3</v>
      </c>
      <c r="C1226" s="64" t="s">
        <v>13</v>
      </c>
      <c r="D1226" s="64" t="s">
        <v>739</v>
      </c>
      <c r="E1226" s="20" t="s">
        <v>61</v>
      </c>
      <c r="F1226" s="64" t="s">
        <v>777</v>
      </c>
      <c r="G1226" s="53" t="s">
        <v>759</v>
      </c>
      <c r="H1226" s="53" t="s">
        <v>778</v>
      </c>
      <c r="I1226" s="26">
        <v>100000</v>
      </c>
      <c r="J1226" s="26">
        <v>100000</v>
      </c>
      <c r="K1226" s="26">
        <v>60000</v>
      </c>
      <c r="L1226" s="26">
        <f t="shared" si="1155"/>
        <v>25000</v>
      </c>
      <c r="M1226" s="26">
        <v>8500</v>
      </c>
      <c r="N1226" s="26">
        <v>8500</v>
      </c>
      <c r="O1226" s="26">
        <v>8000</v>
      </c>
      <c r="P1226" s="26">
        <f t="shared" si="1156"/>
        <v>85000</v>
      </c>
      <c r="Q1226" s="26">
        <f t="shared" si="1158"/>
        <v>85</v>
      </c>
      <c r="R1226" s="90"/>
      <c r="S1226" s="90"/>
      <c r="T1226" s="90"/>
      <c r="U1226" s="90"/>
      <c r="V1226" s="90"/>
      <c r="W1226" s="90"/>
      <c r="X1226" s="90"/>
      <c r="Y1226" s="90"/>
    </row>
    <row r="1227" spans="1:27" ht="15" customHeight="1" thickBot="1" x14ac:dyDescent="0.3">
      <c r="A1227" s="64" t="s">
        <v>737</v>
      </c>
      <c r="B1227" s="64" t="s">
        <v>3</v>
      </c>
      <c r="C1227" s="64" t="s">
        <v>13</v>
      </c>
      <c r="D1227" s="64" t="s">
        <v>739</v>
      </c>
      <c r="E1227" s="20" t="s">
        <v>61</v>
      </c>
      <c r="F1227" s="64" t="s">
        <v>779</v>
      </c>
      <c r="G1227" s="53" t="s">
        <v>759</v>
      </c>
      <c r="H1227" s="53" t="s">
        <v>780</v>
      </c>
      <c r="I1227" s="26">
        <v>70000</v>
      </c>
      <c r="J1227" s="26">
        <v>70000</v>
      </c>
      <c r="K1227" s="26">
        <v>70000</v>
      </c>
      <c r="L1227" s="26">
        <f t="shared" si="1155"/>
        <v>0</v>
      </c>
      <c r="M1227" s="26"/>
      <c r="N1227" s="26"/>
      <c r="O1227" s="26"/>
      <c r="P1227" s="26">
        <f t="shared" si="1156"/>
        <v>70000</v>
      </c>
      <c r="Q1227" s="26">
        <f t="shared" si="1158"/>
        <v>100</v>
      </c>
      <c r="R1227" s="90"/>
      <c r="S1227" s="90"/>
      <c r="T1227" s="90"/>
      <c r="U1227" s="90"/>
      <c r="V1227" s="90"/>
      <c r="W1227" s="90"/>
      <c r="X1227" s="90"/>
      <c r="Y1227" s="90"/>
    </row>
    <row r="1228" spans="1:27" s="2" customFormat="1" ht="45.75" customHeight="1" thickBot="1" x14ac:dyDescent="0.3">
      <c r="A1228" s="28" t="s">
        <v>4</v>
      </c>
      <c r="B1228" s="28" t="s">
        <v>5</v>
      </c>
      <c r="C1228" s="28" t="s">
        <v>6</v>
      </c>
      <c r="D1228" s="57" t="s">
        <v>1</v>
      </c>
      <c r="E1228" s="28" t="s">
        <v>7</v>
      </c>
      <c r="F1228" s="28" t="s">
        <v>8</v>
      </c>
      <c r="G1228" s="28" t="s">
        <v>9</v>
      </c>
      <c r="H1228" s="28" t="s">
        <v>10</v>
      </c>
      <c r="I1228" s="109" t="s">
        <v>3984</v>
      </c>
      <c r="J1228" s="109" t="s">
        <v>11</v>
      </c>
      <c r="K1228" s="109" t="s">
        <v>3989</v>
      </c>
      <c r="L1228" s="109" t="s">
        <v>3985</v>
      </c>
      <c r="M1228" s="109" t="s">
        <v>4027</v>
      </c>
      <c r="N1228" s="109" t="s">
        <v>3988</v>
      </c>
      <c r="O1228" s="109" t="s">
        <v>3986</v>
      </c>
      <c r="P1228" s="109" t="s">
        <v>3987</v>
      </c>
      <c r="Q1228" s="109" t="s">
        <v>3695</v>
      </c>
      <c r="R1228" s="91"/>
      <c r="S1228" s="91"/>
      <c r="T1228" s="91"/>
      <c r="U1228" s="91"/>
      <c r="V1228" s="91"/>
      <c r="W1228" s="91"/>
      <c r="X1228" s="91"/>
      <c r="Y1228" s="91"/>
      <c r="AA1228" s="4"/>
    </row>
    <row r="1229" spans="1:27" s="2" customFormat="1" ht="15" customHeight="1" x14ac:dyDescent="0.25">
      <c r="A1229" s="58" t="s">
        <v>1</v>
      </c>
      <c r="B1229" s="58" t="s">
        <v>1</v>
      </c>
      <c r="C1229" s="58" t="s">
        <v>1</v>
      </c>
      <c r="D1229" s="59" t="s">
        <v>1</v>
      </c>
      <c r="E1229" s="59" t="s">
        <v>1</v>
      </c>
      <c r="F1229" s="60" t="s">
        <v>1</v>
      </c>
      <c r="G1229" s="61" t="s">
        <v>1</v>
      </c>
      <c r="H1229" s="62" t="s">
        <v>1</v>
      </c>
      <c r="I1229" s="29">
        <v>1</v>
      </c>
      <c r="J1229" s="29">
        <v>2</v>
      </c>
      <c r="K1229" s="29">
        <v>3</v>
      </c>
      <c r="L1229" s="29" t="s">
        <v>3478</v>
      </c>
      <c r="M1229" s="29">
        <v>5</v>
      </c>
      <c r="N1229" s="29">
        <v>6</v>
      </c>
      <c r="O1229" s="29">
        <v>7</v>
      </c>
      <c r="P1229" s="29" t="s">
        <v>3696</v>
      </c>
      <c r="Q1229" s="29">
        <v>9</v>
      </c>
      <c r="R1229" s="92"/>
      <c r="S1229" s="92"/>
      <c r="T1229" s="92"/>
      <c r="U1229" s="92"/>
      <c r="V1229" s="92"/>
      <c r="W1229" s="92"/>
      <c r="X1229" s="92"/>
      <c r="Y1229" s="92"/>
      <c r="AA1229" s="4"/>
    </row>
    <row r="1230" spans="1:27" s="2" customFormat="1" ht="15" customHeight="1" x14ac:dyDescent="0.25">
      <c r="A1230" s="63" t="s">
        <v>737</v>
      </c>
      <c r="B1230" s="63" t="s">
        <v>3</v>
      </c>
      <c r="C1230" s="64" t="s">
        <v>13</v>
      </c>
      <c r="D1230" s="64" t="s">
        <v>739</v>
      </c>
      <c r="E1230" s="65" t="s">
        <v>1</v>
      </c>
      <c r="F1230" s="65" t="s">
        <v>1</v>
      </c>
      <c r="G1230" s="65" t="s">
        <v>1</v>
      </c>
      <c r="H1230" s="65" t="s">
        <v>738</v>
      </c>
      <c r="I1230" s="26">
        <v>0</v>
      </c>
      <c r="J1230" s="26" t="s">
        <v>1</v>
      </c>
      <c r="K1230" s="26">
        <v>0</v>
      </c>
      <c r="L1230" s="26"/>
      <c r="M1230" s="26"/>
      <c r="N1230" s="26"/>
      <c r="O1230" s="26"/>
      <c r="P1230" s="26"/>
      <c r="Q1230" s="26"/>
      <c r="R1230" s="90"/>
      <c r="S1230" s="90"/>
      <c r="T1230" s="90"/>
      <c r="U1230" s="90"/>
      <c r="V1230" s="90"/>
      <c r="W1230" s="90"/>
      <c r="X1230" s="90"/>
      <c r="Y1230" s="90"/>
      <c r="AA1230" s="4"/>
    </row>
    <row r="1231" spans="1:27" ht="15" customHeight="1" x14ac:dyDescent="0.25">
      <c r="A1231" s="64" t="s">
        <v>737</v>
      </c>
      <c r="B1231" s="64" t="s">
        <v>3</v>
      </c>
      <c r="C1231" s="64" t="s">
        <v>13</v>
      </c>
      <c r="D1231" s="64" t="s">
        <v>739</v>
      </c>
      <c r="E1231" s="20" t="s">
        <v>61</v>
      </c>
      <c r="F1231" s="64" t="s">
        <v>781</v>
      </c>
      <c r="G1231" s="53" t="s">
        <v>759</v>
      </c>
      <c r="H1231" s="53" t="s">
        <v>782</v>
      </c>
      <c r="I1231" s="26">
        <v>2000000</v>
      </c>
      <c r="J1231" s="26">
        <v>2000000</v>
      </c>
      <c r="K1231" s="26">
        <v>1000000</v>
      </c>
      <c r="L1231" s="26">
        <f t="shared" si="1155"/>
        <v>500000</v>
      </c>
      <c r="M1231" s="26">
        <v>500000</v>
      </c>
      <c r="N1231" s="26"/>
      <c r="O1231" s="26"/>
      <c r="P1231" s="26">
        <f t="shared" si="1156"/>
        <v>1500000</v>
      </c>
      <c r="Q1231" s="26">
        <f t="shared" si="1158"/>
        <v>75</v>
      </c>
      <c r="R1231" s="90"/>
      <c r="S1231" s="90"/>
      <c r="T1231" s="90"/>
      <c r="U1231" s="90"/>
      <c r="V1231" s="90"/>
      <c r="W1231" s="90"/>
      <c r="X1231" s="90"/>
      <c r="Y1231" s="90"/>
    </row>
    <row r="1232" spans="1:27" ht="15" customHeight="1" x14ac:dyDescent="0.25">
      <c r="A1232" s="64" t="s">
        <v>737</v>
      </c>
      <c r="B1232" s="64" t="s">
        <v>3</v>
      </c>
      <c r="C1232" s="64" t="s">
        <v>13</v>
      </c>
      <c r="D1232" s="64" t="s">
        <v>739</v>
      </c>
      <c r="E1232" s="20" t="s">
        <v>61</v>
      </c>
      <c r="F1232" s="64" t="s">
        <v>783</v>
      </c>
      <c r="G1232" s="53" t="s">
        <v>222</v>
      </c>
      <c r="H1232" s="53" t="s">
        <v>784</v>
      </c>
      <c r="I1232" s="26">
        <v>210000</v>
      </c>
      <c r="J1232" s="26">
        <v>210000</v>
      </c>
      <c r="K1232" s="26">
        <v>137500</v>
      </c>
      <c r="L1232" s="26">
        <f t="shared" ref="L1232:L1295" si="1203">SUM(M1232:O1232)</f>
        <v>52500</v>
      </c>
      <c r="M1232" s="26">
        <v>17500</v>
      </c>
      <c r="N1232" s="26">
        <v>17500</v>
      </c>
      <c r="O1232" s="26">
        <v>17500</v>
      </c>
      <c r="P1232" s="26">
        <f t="shared" ref="P1232:P1295" si="1204">K1232+L1232</f>
        <v>190000</v>
      </c>
      <c r="Q1232" s="26">
        <f t="shared" ref="Q1232:Q1280" si="1205">IF(J1232=0,"-",P1232/J1232*100)</f>
        <v>90.476190476190482</v>
      </c>
      <c r="R1232" s="90"/>
      <c r="S1232" s="90"/>
      <c r="T1232" s="90"/>
      <c r="U1232" s="90"/>
      <c r="V1232" s="90"/>
      <c r="W1232" s="90"/>
      <c r="X1232" s="90"/>
      <c r="Y1232" s="90"/>
    </row>
    <row r="1233" spans="1:25" ht="23.25" customHeight="1" x14ac:dyDescent="0.25">
      <c r="A1233" s="64" t="s">
        <v>737</v>
      </c>
      <c r="B1233" s="64" t="s">
        <v>3</v>
      </c>
      <c r="C1233" s="64" t="s">
        <v>13</v>
      </c>
      <c r="D1233" s="64" t="s">
        <v>739</v>
      </c>
      <c r="E1233" s="20" t="s">
        <v>61</v>
      </c>
      <c r="F1233" s="64" t="s">
        <v>3552</v>
      </c>
      <c r="G1233" s="53" t="s">
        <v>759</v>
      </c>
      <c r="H1233" s="53" t="s">
        <v>3506</v>
      </c>
      <c r="I1233" s="26">
        <v>205000</v>
      </c>
      <c r="J1233" s="26">
        <v>205000</v>
      </c>
      <c r="K1233" s="26">
        <v>205000</v>
      </c>
      <c r="L1233" s="26">
        <f t="shared" si="1203"/>
        <v>0</v>
      </c>
      <c r="M1233" s="26"/>
      <c r="N1233" s="26"/>
      <c r="O1233" s="26"/>
      <c r="P1233" s="26">
        <f t="shared" si="1204"/>
        <v>205000</v>
      </c>
      <c r="Q1233" s="26">
        <f t="shared" si="1205"/>
        <v>100</v>
      </c>
      <c r="R1233" s="90"/>
      <c r="S1233" s="90"/>
      <c r="T1233" s="90"/>
      <c r="U1233" s="90"/>
      <c r="V1233" s="90"/>
      <c r="W1233" s="90"/>
      <c r="X1233" s="90"/>
      <c r="Y1233" s="90"/>
    </row>
    <row r="1234" spans="1:25" s="14" customFormat="1" ht="15" customHeight="1" x14ac:dyDescent="0.25">
      <c r="A1234" s="84" t="s">
        <v>737</v>
      </c>
      <c r="B1234" s="84" t="s">
        <v>3</v>
      </c>
      <c r="C1234" s="84" t="s">
        <v>13</v>
      </c>
      <c r="D1234" s="84" t="s">
        <v>739</v>
      </c>
      <c r="E1234" s="85" t="s">
        <v>61</v>
      </c>
      <c r="F1234" s="84" t="s">
        <v>3553</v>
      </c>
      <c r="G1234" s="86" t="s">
        <v>222</v>
      </c>
      <c r="H1234" s="86" t="s">
        <v>785</v>
      </c>
      <c r="I1234" s="37">
        <v>1000000</v>
      </c>
      <c r="J1234" s="37">
        <v>0</v>
      </c>
      <c r="K1234" s="37">
        <v>0</v>
      </c>
      <c r="L1234" s="37">
        <f t="shared" si="1203"/>
        <v>0</v>
      </c>
      <c r="M1234" s="37"/>
      <c r="N1234" s="37"/>
      <c r="O1234" s="37"/>
      <c r="P1234" s="37">
        <f t="shared" si="1204"/>
        <v>0</v>
      </c>
      <c r="Q1234" s="37">
        <f t="shared" ref="Q1234" si="1206">IF(I1234=0,"-",P1234/I1234*100)</f>
        <v>0</v>
      </c>
      <c r="R1234" s="97"/>
      <c r="S1234" s="97"/>
      <c r="T1234" s="97"/>
      <c r="U1234" s="97"/>
      <c r="V1234" s="97"/>
      <c r="W1234" s="97"/>
      <c r="X1234" s="97"/>
      <c r="Y1234" s="97"/>
    </row>
    <row r="1235" spans="1:25" s="17" customFormat="1" ht="15" customHeight="1" x14ac:dyDescent="0.25">
      <c r="A1235" s="44" t="s">
        <v>737</v>
      </c>
      <c r="B1235" s="44" t="s">
        <v>3</v>
      </c>
      <c r="C1235" s="44" t="s">
        <v>13</v>
      </c>
      <c r="D1235" s="44" t="s">
        <v>739</v>
      </c>
      <c r="E1235" s="45" t="s">
        <v>61</v>
      </c>
      <c r="F1235" s="44" t="s">
        <v>3991</v>
      </c>
      <c r="G1235" s="46" t="s">
        <v>759</v>
      </c>
      <c r="H1235" s="46" t="s">
        <v>3845</v>
      </c>
      <c r="I1235" s="35">
        <v>280000</v>
      </c>
      <c r="J1235" s="35">
        <v>280000</v>
      </c>
      <c r="K1235" s="35">
        <v>0</v>
      </c>
      <c r="L1235" s="35">
        <f t="shared" si="1203"/>
        <v>0</v>
      </c>
      <c r="M1235" s="35"/>
      <c r="N1235" s="35"/>
      <c r="O1235" s="35"/>
      <c r="P1235" s="35">
        <f t="shared" si="1204"/>
        <v>0</v>
      </c>
      <c r="Q1235" s="35">
        <f t="shared" si="1205"/>
        <v>0</v>
      </c>
      <c r="R1235" s="95"/>
      <c r="S1235" s="95"/>
      <c r="T1235" s="95"/>
      <c r="U1235" s="95"/>
      <c r="V1235" s="95"/>
      <c r="W1235" s="95"/>
      <c r="X1235" s="95"/>
      <c r="Y1235" s="95"/>
    </row>
    <row r="1236" spans="1:25" ht="15" customHeight="1" x14ac:dyDescent="0.25">
      <c r="A1236" s="52" t="s">
        <v>737</v>
      </c>
      <c r="B1236" s="52" t="s">
        <v>3</v>
      </c>
      <c r="C1236" s="52" t="s">
        <v>13</v>
      </c>
      <c r="D1236" s="52" t="s">
        <v>739</v>
      </c>
      <c r="E1236" s="51" t="s">
        <v>68</v>
      </c>
      <c r="F1236" s="52"/>
      <c r="G1236" s="71" t="s">
        <v>472</v>
      </c>
      <c r="H1236" s="71" t="s">
        <v>67</v>
      </c>
      <c r="I1236" s="26">
        <v>5100</v>
      </c>
      <c r="J1236" s="26">
        <v>5100</v>
      </c>
      <c r="K1236" s="26">
        <v>5000</v>
      </c>
      <c r="L1236" s="26">
        <f t="shared" si="1203"/>
        <v>0</v>
      </c>
      <c r="M1236" s="26"/>
      <c r="N1236" s="26"/>
      <c r="O1236" s="26"/>
      <c r="P1236" s="26">
        <f t="shared" si="1204"/>
        <v>5000</v>
      </c>
      <c r="Q1236" s="26">
        <f t="shared" si="1205"/>
        <v>98.039215686274503</v>
      </c>
      <c r="R1236" s="90"/>
      <c r="S1236" s="90"/>
      <c r="T1236" s="90"/>
      <c r="U1236" s="90"/>
      <c r="V1236" s="90"/>
      <c r="W1236" s="90"/>
      <c r="X1236" s="90"/>
      <c r="Y1236" s="90"/>
    </row>
    <row r="1237" spans="1:25" s="17" customFormat="1" ht="15" customHeight="1" x14ac:dyDescent="0.25">
      <c r="A1237" s="44" t="s">
        <v>737</v>
      </c>
      <c r="B1237" s="44" t="s">
        <v>3</v>
      </c>
      <c r="C1237" s="44" t="s">
        <v>13</v>
      </c>
      <c r="D1237" s="44" t="s">
        <v>739</v>
      </c>
      <c r="E1237" s="45" t="s">
        <v>68</v>
      </c>
      <c r="F1237" s="44" t="s">
        <v>3818</v>
      </c>
      <c r="G1237" s="46" t="s">
        <v>472</v>
      </c>
      <c r="H1237" s="46" t="s">
        <v>3817</v>
      </c>
      <c r="I1237" s="35">
        <v>10000</v>
      </c>
      <c r="J1237" s="35">
        <v>10000</v>
      </c>
      <c r="K1237" s="35">
        <v>10000</v>
      </c>
      <c r="L1237" s="35">
        <f t="shared" si="1203"/>
        <v>0</v>
      </c>
      <c r="M1237" s="35"/>
      <c r="N1237" s="35"/>
      <c r="O1237" s="35"/>
      <c r="P1237" s="35">
        <f t="shared" si="1204"/>
        <v>10000</v>
      </c>
      <c r="Q1237" s="35">
        <f t="shared" si="1205"/>
        <v>100</v>
      </c>
      <c r="R1237" s="95"/>
      <c r="S1237" s="95"/>
      <c r="T1237" s="95"/>
      <c r="U1237" s="95"/>
      <c r="V1237" s="95"/>
      <c r="W1237" s="95"/>
      <c r="X1237" s="95"/>
      <c r="Y1237" s="95"/>
    </row>
    <row r="1238" spans="1:25" s="17" customFormat="1" ht="22.5" customHeight="1" x14ac:dyDescent="0.25">
      <c r="A1238" s="44" t="s">
        <v>737</v>
      </c>
      <c r="B1238" s="44" t="s">
        <v>3</v>
      </c>
      <c r="C1238" s="44" t="s">
        <v>13</v>
      </c>
      <c r="D1238" s="44" t="s">
        <v>739</v>
      </c>
      <c r="E1238" s="45" t="s">
        <v>68</v>
      </c>
      <c r="F1238" s="44" t="s">
        <v>3992</v>
      </c>
      <c r="G1238" s="46" t="s">
        <v>472</v>
      </c>
      <c r="H1238" s="46" t="s">
        <v>3846</v>
      </c>
      <c r="I1238" s="35">
        <v>2500000</v>
      </c>
      <c r="J1238" s="35">
        <v>2500000</v>
      </c>
      <c r="K1238" s="35">
        <v>2500000</v>
      </c>
      <c r="L1238" s="35">
        <f t="shared" si="1203"/>
        <v>0</v>
      </c>
      <c r="M1238" s="35"/>
      <c r="N1238" s="35"/>
      <c r="O1238" s="35"/>
      <c r="P1238" s="35">
        <f t="shared" si="1204"/>
        <v>2500000</v>
      </c>
      <c r="Q1238" s="35">
        <f t="shared" si="1205"/>
        <v>100</v>
      </c>
      <c r="R1238" s="95"/>
      <c r="S1238" s="95"/>
      <c r="T1238" s="95"/>
      <c r="U1238" s="95"/>
      <c r="V1238" s="95"/>
      <c r="W1238" s="95"/>
      <c r="X1238" s="95"/>
      <c r="Y1238" s="95"/>
    </row>
    <row r="1239" spans="1:25" ht="22.5" customHeight="1" x14ac:dyDescent="0.25">
      <c r="A1239" s="63" t="s">
        <v>1</v>
      </c>
      <c r="B1239" s="63" t="s">
        <v>1</v>
      </c>
      <c r="C1239" s="63" t="s">
        <v>1</v>
      </c>
      <c r="D1239" s="65" t="s">
        <v>1</v>
      </c>
      <c r="E1239" s="65" t="s">
        <v>1</v>
      </c>
      <c r="F1239" s="65" t="s">
        <v>1</v>
      </c>
      <c r="G1239" s="65" t="s">
        <v>1</v>
      </c>
      <c r="H1239" s="66" t="s">
        <v>149</v>
      </c>
      <c r="I1239" s="30">
        <f t="shared" ref="I1239:K1239" si="1207">SUM(I1240)</f>
        <v>9455018</v>
      </c>
      <c r="J1239" s="30">
        <f t="shared" si="1207"/>
        <v>2752200</v>
      </c>
      <c r="K1239" s="30">
        <f t="shared" si="1207"/>
        <v>1953500</v>
      </c>
      <c r="L1239" s="30">
        <f t="shared" si="1203"/>
        <v>576000</v>
      </c>
      <c r="M1239" s="30">
        <f t="shared" ref="M1239" si="1208">SUM(M1240)</f>
        <v>0</v>
      </c>
      <c r="N1239" s="30">
        <f t="shared" ref="N1239:O1239" si="1209">SUM(N1240)</f>
        <v>0</v>
      </c>
      <c r="O1239" s="30">
        <f t="shared" si="1209"/>
        <v>576000</v>
      </c>
      <c r="P1239" s="30">
        <f t="shared" si="1204"/>
        <v>2529500</v>
      </c>
      <c r="Q1239" s="30">
        <f t="shared" si="1205"/>
        <v>91.908291548579314</v>
      </c>
      <c r="R1239" s="93"/>
      <c r="S1239" s="93"/>
      <c r="T1239" s="93"/>
      <c r="U1239" s="93"/>
      <c r="V1239" s="93"/>
      <c r="W1239" s="93"/>
      <c r="X1239" s="93"/>
      <c r="Y1239" s="93"/>
    </row>
    <row r="1240" spans="1:25" ht="15" customHeight="1" x14ac:dyDescent="0.25">
      <c r="A1240" s="63" t="s">
        <v>737</v>
      </c>
      <c r="B1240" s="63" t="s">
        <v>3</v>
      </c>
      <c r="C1240" s="63" t="s">
        <v>13</v>
      </c>
      <c r="D1240" s="63" t="s">
        <v>739</v>
      </c>
      <c r="E1240" s="65" t="s">
        <v>150</v>
      </c>
      <c r="F1240" s="65" t="s">
        <v>1</v>
      </c>
      <c r="G1240" s="65" t="s">
        <v>1</v>
      </c>
      <c r="H1240" s="65" t="s">
        <v>151</v>
      </c>
      <c r="I1240" s="31">
        <f t="shared" ref="I1240:K1240" si="1210">SUM(I1242,I1241)</f>
        <v>9455018</v>
      </c>
      <c r="J1240" s="31">
        <f t="shared" si="1210"/>
        <v>2752200</v>
      </c>
      <c r="K1240" s="31">
        <f t="shared" si="1210"/>
        <v>1953500</v>
      </c>
      <c r="L1240" s="31">
        <f t="shared" si="1203"/>
        <v>576000</v>
      </c>
      <c r="M1240" s="31">
        <f t="shared" ref="M1240" si="1211">SUM(M1242,M1241)</f>
        <v>0</v>
      </c>
      <c r="N1240" s="31">
        <f t="shared" ref="N1240:O1240" si="1212">SUM(N1242,N1241)</f>
        <v>0</v>
      </c>
      <c r="O1240" s="31">
        <f t="shared" si="1212"/>
        <v>576000</v>
      </c>
      <c r="P1240" s="31">
        <f t="shared" si="1204"/>
        <v>2529500</v>
      </c>
      <c r="Q1240" s="31">
        <f t="shared" si="1205"/>
        <v>91.908291548579314</v>
      </c>
      <c r="R1240" s="94"/>
      <c r="S1240" s="94"/>
      <c r="T1240" s="94"/>
      <c r="U1240" s="94"/>
      <c r="V1240" s="94"/>
      <c r="W1240" s="94"/>
      <c r="X1240" s="94"/>
      <c r="Y1240" s="94"/>
    </row>
    <row r="1241" spans="1:25" s="4" customFormat="1" ht="15" customHeight="1" x14ac:dyDescent="0.25">
      <c r="A1241" s="64" t="s">
        <v>737</v>
      </c>
      <c r="B1241" s="64" t="s">
        <v>3</v>
      </c>
      <c r="C1241" s="64" t="s">
        <v>13</v>
      </c>
      <c r="D1241" s="64" t="s">
        <v>739</v>
      </c>
      <c r="E1241" s="20">
        <v>615100</v>
      </c>
      <c r="F1241" s="64" t="s">
        <v>3554</v>
      </c>
      <c r="G1241" s="53" t="s">
        <v>759</v>
      </c>
      <c r="H1241" s="53" t="s">
        <v>3526</v>
      </c>
      <c r="I1241" s="26">
        <v>100</v>
      </c>
      <c r="J1241" s="26">
        <v>100</v>
      </c>
      <c r="K1241" s="26">
        <v>0</v>
      </c>
      <c r="L1241" s="26">
        <f t="shared" si="1203"/>
        <v>0</v>
      </c>
      <c r="M1241" s="26"/>
      <c r="N1241" s="26"/>
      <c r="O1241" s="26"/>
      <c r="P1241" s="26">
        <f t="shared" si="1204"/>
        <v>0</v>
      </c>
      <c r="Q1241" s="26">
        <f t="shared" si="1205"/>
        <v>0</v>
      </c>
      <c r="R1241" s="90"/>
      <c r="S1241" s="90"/>
      <c r="T1241" s="90"/>
      <c r="U1241" s="90"/>
      <c r="V1241" s="90"/>
      <c r="W1241" s="90"/>
      <c r="X1241" s="90"/>
      <c r="Y1241" s="90"/>
    </row>
    <row r="1242" spans="1:25" ht="15" customHeight="1" x14ac:dyDescent="0.25">
      <c r="A1242" s="63" t="s">
        <v>737</v>
      </c>
      <c r="B1242" s="63" t="s">
        <v>3</v>
      </c>
      <c r="C1242" s="63" t="s">
        <v>13</v>
      </c>
      <c r="D1242" s="63" t="s">
        <v>739</v>
      </c>
      <c r="E1242" s="63" t="s">
        <v>278</v>
      </c>
      <c r="F1242" s="64" t="s">
        <v>1</v>
      </c>
      <c r="G1242" s="53" t="s">
        <v>1</v>
      </c>
      <c r="H1242" s="65" t="s">
        <v>279</v>
      </c>
      <c r="I1242" s="31">
        <f t="shared" ref="I1242:K1242" si="1213">SUM(I1243:I1257)</f>
        <v>9454918</v>
      </c>
      <c r="J1242" s="31">
        <f t="shared" si="1213"/>
        <v>2752100</v>
      </c>
      <c r="K1242" s="31">
        <f t="shared" si="1213"/>
        <v>1953500</v>
      </c>
      <c r="L1242" s="31">
        <f t="shared" si="1203"/>
        <v>576000</v>
      </c>
      <c r="M1242" s="31">
        <f t="shared" ref="M1242" si="1214">SUM(M1243:M1257)</f>
        <v>0</v>
      </c>
      <c r="N1242" s="31">
        <f t="shared" ref="N1242:O1242" si="1215">SUM(N1243:N1257)</f>
        <v>0</v>
      </c>
      <c r="O1242" s="31">
        <f t="shared" si="1215"/>
        <v>576000</v>
      </c>
      <c r="P1242" s="31">
        <f t="shared" si="1204"/>
        <v>2529500</v>
      </c>
      <c r="Q1242" s="31">
        <f t="shared" si="1205"/>
        <v>91.911631118055297</v>
      </c>
      <c r="R1242" s="94"/>
      <c r="S1242" s="94"/>
      <c r="T1242" s="94"/>
      <c r="U1242" s="94"/>
      <c r="V1242" s="94"/>
      <c r="W1242" s="94"/>
      <c r="X1242" s="94"/>
      <c r="Y1242" s="94"/>
    </row>
    <row r="1243" spans="1:25" s="14" customFormat="1" ht="22.5" customHeight="1" x14ac:dyDescent="0.25">
      <c r="A1243" s="84" t="s">
        <v>737</v>
      </c>
      <c r="B1243" s="84" t="s">
        <v>3</v>
      </c>
      <c r="C1243" s="84" t="s">
        <v>13</v>
      </c>
      <c r="D1243" s="84" t="s">
        <v>739</v>
      </c>
      <c r="E1243" s="85" t="s">
        <v>280</v>
      </c>
      <c r="F1243" s="84" t="s">
        <v>786</v>
      </c>
      <c r="G1243" s="86" t="s">
        <v>759</v>
      </c>
      <c r="H1243" s="86" t="s">
        <v>3776</v>
      </c>
      <c r="I1243" s="37">
        <v>2934565</v>
      </c>
      <c r="J1243" s="37">
        <v>1000000</v>
      </c>
      <c r="K1243" s="37">
        <v>1000000</v>
      </c>
      <c r="L1243" s="37">
        <f t="shared" si="1203"/>
        <v>0</v>
      </c>
      <c r="M1243" s="37"/>
      <c r="N1243" s="37"/>
      <c r="O1243" s="37"/>
      <c r="P1243" s="37">
        <f t="shared" si="1204"/>
        <v>1000000</v>
      </c>
      <c r="Q1243" s="37">
        <f t="shared" ref="Q1243:Q1244" si="1216">IF(I1243=0,"-",P1243/I1243*100)</f>
        <v>34.076600790917908</v>
      </c>
      <c r="R1243" s="97"/>
      <c r="S1243" s="97"/>
      <c r="T1243" s="97"/>
      <c r="U1243" s="97"/>
      <c r="V1243" s="97"/>
      <c r="W1243" s="97"/>
      <c r="X1243" s="97"/>
      <c r="Y1243" s="97"/>
    </row>
    <row r="1244" spans="1:25" s="14" customFormat="1" ht="15" customHeight="1" x14ac:dyDescent="0.25">
      <c r="A1244" s="84" t="s">
        <v>737</v>
      </c>
      <c r="B1244" s="84" t="s">
        <v>3</v>
      </c>
      <c r="C1244" s="84" t="s">
        <v>13</v>
      </c>
      <c r="D1244" s="84" t="s">
        <v>739</v>
      </c>
      <c r="E1244" s="85" t="s">
        <v>280</v>
      </c>
      <c r="F1244" s="84" t="s">
        <v>787</v>
      </c>
      <c r="G1244" s="86" t="s">
        <v>759</v>
      </c>
      <c r="H1244" s="86" t="s">
        <v>3777</v>
      </c>
      <c r="I1244" s="37">
        <v>200037</v>
      </c>
      <c r="J1244" s="37">
        <v>100000</v>
      </c>
      <c r="K1244" s="37">
        <v>0</v>
      </c>
      <c r="L1244" s="37">
        <f t="shared" si="1203"/>
        <v>100000</v>
      </c>
      <c r="M1244" s="37"/>
      <c r="N1244" s="37"/>
      <c r="O1244" s="37">
        <v>100000</v>
      </c>
      <c r="P1244" s="37">
        <f t="shared" si="1204"/>
        <v>100000</v>
      </c>
      <c r="Q1244" s="37">
        <f t="shared" si="1216"/>
        <v>49.99075171093348</v>
      </c>
      <c r="R1244" s="97"/>
      <c r="S1244" s="97"/>
      <c r="T1244" s="97"/>
      <c r="U1244" s="97"/>
      <c r="V1244" s="97"/>
      <c r="W1244" s="97"/>
      <c r="X1244" s="97"/>
      <c r="Y1244" s="97"/>
    </row>
    <row r="1245" spans="1:25" s="15" customFormat="1" ht="15" customHeight="1" x14ac:dyDescent="0.25">
      <c r="A1245" s="79" t="s">
        <v>737</v>
      </c>
      <c r="B1245" s="79" t="s">
        <v>3</v>
      </c>
      <c r="C1245" s="79" t="s">
        <v>13</v>
      </c>
      <c r="D1245" s="79" t="s">
        <v>739</v>
      </c>
      <c r="E1245" s="80" t="s">
        <v>280</v>
      </c>
      <c r="F1245" s="79" t="s">
        <v>788</v>
      </c>
      <c r="G1245" s="81" t="s">
        <v>222</v>
      </c>
      <c r="H1245" s="81" t="s">
        <v>3724</v>
      </c>
      <c r="I1245" s="36">
        <v>2768216</v>
      </c>
      <c r="J1245" s="36">
        <v>0</v>
      </c>
      <c r="K1245" s="36">
        <v>107500</v>
      </c>
      <c r="L1245" s="36">
        <f t="shared" si="1203"/>
        <v>0</v>
      </c>
      <c r="M1245" s="36"/>
      <c r="N1245" s="36"/>
      <c r="O1245" s="36"/>
      <c r="P1245" s="36">
        <f t="shared" si="1204"/>
        <v>107500</v>
      </c>
      <c r="Q1245" s="36">
        <f t="shared" ref="Q1245" si="1217">IF(I1245=0,"-",P1245/I1245*100)</f>
        <v>3.8833674828842835</v>
      </c>
      <c r="R1245" s="96"/>
      <c r="S1245" s="96"/>
      <c r="T1245" s="96"/>
      <c r="U1245" s="96"/>
      <c r="V1245" s="96"/>
      <c r="W1245" s="96"/>
      <c r="X1245" s="96"/>
      <c r="Y1245" s="96"/>
    </row>
    <row r="1246" spans="1:25" ht="15" customHeight="1" x14ac:dyDescent="0.25">
      <c r="A1246" s="64" t="s">
        <v>737</v>
      </c>
      <c r="B1246" s="64" t="s">
        <v>3</v>
      </c>
      <c r="C1246" s="64" t="s">
        <v>13</v>
      </c>
      <c r="D1246" s="64" t="s">
        <v>739</v>
      </c>
      <c r="E1246" s="20" t="s">
        <v>280</v>
      </c>
      <c r="F1246" s="64" t="s">
        <v>789</v>
      </c>
      <c r="G1246" s="53" t="s">
        <v>759</v>
      </c>
      <c r="H1246" s="53" t="s">
        <v>790</v>
      </c>
      <c r="I1246" s="26">
        <v>300000</v>
      </c>
      <c r="J1246" s="26">
        <v>300000</v>
      </c>
      <c r="K1246" s="26">
        <v>200000</v>
      </c>
      <c r="L1246" s="26">
        <f t="shared" si="1203"/>
        <v>100000</v>
      </c>
      <c r="M1246" s="26"/>
      <c r="N1246" s="26"/>
      <c r="O1246" s="26">
        <v>100000</v>
      </c>
      <c r="P1246" s="26">
        <f t="shared" si="1204"/>
        <v>300000</v>
      </c>
      <c r="Q1246" s="26">
        <f t="shared" si="1205"/>
        <v>100</v>
      </c>
      <c r="R1246" s="90"/>
      <c r="S1246" s="90"/>
      <c r="T1246" s="90"/>
      <c r="U1246" s="90"/>
      <c r="V1246" s="90"/>
      <c r="W1246" s="90"/>
      <c r="X1246" s="90"/>
      <c r="Y1246" s="90"/>
    </row>
    <row r="1247" spans="1:25" ht="15" customHeight="1" x14ac:dyDescent="0.25">
      <c r="A1247" s="64" t="s">
        <v>737</v>
      </c>
      <c r="B1247" s="64" t="s">
        <v>3</v>
      </c>
      <c r="C1247" s="64" t="s">
        <v>13</v>
      </c>
      <c r="D1247" s="64" t="s">
        <v>739</v>
      </c>
      <c r="E1247" s="20" t="s">
        <v>280</v>
      </c>
      <c r="F1247" s="64" t="s">
        <v>791</v>
      </c>
      <c r="G1247" s="53" t="s">
        <v>759</v>
      </c>
      <c r="H1247" s="53" t="s">
        <v>792</v>
      </c>
      <c r="I1247" s="26">
        <v>50000</v>
      </c>
      <c r="J1247" s="26">
        <v>50000</v>
      </c>
      <c r="K1247" s="26">
        <v>40000</v>
      </c>
      <c r="L1247" s="26">
        <f t="shared" si="1203"/>
        <v>0</v>
      </c>
      <c r="M1247" s="26"/>
      <c r="N1247" s="26"/>
      <c r="O1247" s="26"/>
      <c r="P1247" s="26">
        <f t="shared" si="1204"/>
        <v>40000</v>
      </c>
      <c r="Q1247" s="26">
        <f t="shared" si="1205"/>
        <v>80</v>
      </c>
      <c r="R1247" s="90"/>
      <c r="S1247" s="90"/>
      <c r="T1247" s="90"/>
      <c r="U1247" s="90"/>
      <c r="V1247" s="90"/>
      <c r="W1247" s="90"/>
      <c r="X1247" s="90"/>
      <c r="Y1247" s="90"/>
    </row>
    <row r="1248" spans="1:25" ht="15" customHeight="1" x14ac:dyDescent="0.25">
      <c r="A1248" s="64" t="s">
        <v>737</v>
      </c>
      <c r="B1248" s="64" t="s">
        <v>3</v>
      </c>
      <c r="C1248" s="64" t="s">
        <v>13</v>
      </c>
      <c r="D1248" s="64" t="s">
        <v>739</v>
      </c>
      <c r="E1248" s="20" t="s">
        <v>280</v>
      </c>
      <c r="F1248" s="64" t="s">
        <v>793</v>
      </c>
      <c r="G1248" s="53" t="s">
        <v>759</v>
      </c>
      <c r="H1248" s="53" t="s">
        <v>794</v>
      </c>
      <c r="I1248" s="26">
        <v>552000</v>
      </c>
      <c r="J1248" s="26">
        <v>552000</v>
      </c>
      <c r="K1248" s="26">
        <v>276000</v>
      </c>
      <c r="L1248" s="26">
        <f t="shared" si="1203"/>
        <v>276000</v>
      </c>
      <c r="M1248" s="26"/>
      <c r="N1248" s="26"/>
      <c r="O1248" s="26">
        <v>276000</v>
      </c>
      <c r="P1248" s="26">
        <f t="shared" si="1204"/>
        <v>552000</v>
      </c>
      <c r="Q1248" s="26">
        <f t="shared" si="1205"/>
        <v>100</v>
      </c>
      <c r="R1248" s="90"/>
      <c r="S1248" s="90"/>
      <c r="T1248" s="90"/>
      <c r="U1248" s="90"/>
      <c r="V1248" s="90"/>
      <c r="W1248" s="90"/>
      <c r="X1248" s="90"/>
      <c r="Y1248" s="90"/>
    </row>
    <row r="1249" spans="1:25" ht="15" customHeight="1" x14ac:dyDescent="0.25">
      <c r="A1249" s="64" t="s">
        <v>737</v>
      </c>
      <c r="B1249" s="64" t="s">
        <v>3</v>
      </c>
      <c r="C1249" s="64" t="s">
        <v>13</v>
      </c>
      <c r="D1249" s="64" t="s">
        <v>739</v>
      </c>
      <c r="E1249" s="20" t="s">
        <v>280</v>
      </c>
      <c r="F1249" s="64" t="s">
        <v>796</v>
      </c>
      <c r="G1249" s="53" t="s">
        <v>759</v>
      </c>
      <c r="H1249" s="53" t="s">
        <v>797</v>
      </c>
      <c r="I1249" s="26">
        <v>100000</v>
      </c>
      <c r="J1249" s="26">
        <v>100000</v>
      </c>
      <c r="K1249" s="26">
        <v>0</v>
      </c>
      <c r="L1249" s="26">
        <f t="shared" si="1203"/>
        <v>0</v>
      </c>
      <c r="M1249" s="26"/>
      <c r="N1249" s="26"/>
      <c r="O1249" s="26"/>
      <c r="P1249" s="26">
        <f t="shared" si="1204"/>
        <v>0</v>
      </c>
      <c r="Q1249" s="26">
        <f t="shared" si="1205"/>
        <v>0</v>
      </c>
      <c r="R1249" s="90"/>
      <c r="S1249" s="90"/>
      <c r="T1249" s="90"/>
      <c r="U1249" s="90"/>
      <c r="V1249" s="90"/>
      <c r="W1249" s="90"/>
      <c r="X1249" s="90"/>
      <c r="Y1249" s="90"/>
    </row>
    <row r="1250" spans="1:25" ht="15" customHeight="1" x14ac:dyDescent="0.25">
      <c r="A1250" s="64" t="s">
        <v>737</v>
      </c>
      <c r="B1250" s="64" t="s">
        <v>3</v>
      </c>
      <c r="C1250" s="64" t="s">
        <v>13</v>
      </c>
      <c r="D1250" s="64" t="s">
        <v>739</v>
      </c>
      <c r="E1250" s="20" t="s">
        <v>280</v>
      </c>
      <c r="F1250" s="64" t="s">
        <v>798</v>
      </c>
      <c r="G1250" s="53" t="s">
        <v>222</v>
      </c>
      <c r="H1250" s="53" t="s">
        <v>799</v>
      </c>
      <c r="I1250" s="26">
        <v>0</v>
      </c>
      <c r="J1250" s="26">
        <v>0</v>
      </c>
      <c r="K1250" s="26">
        <v>0</v>
      </c>
      <c r="L1250" s="26">
        <f t="shared" si="1203"/>
        <v>0</v>
      </c>
      <c r="M1250" s="26"/>
      <c r="N1250" s="26"/>
      <c r="O1250" s="26"/>
      <c r="P1250" s="26">
        <f t="shared" si="1204"/>
        <v>0</v>
      </c>
      <c r="Q1250" s="26" t="str">
        <f t="shared" si="1205"/>
        <v>-</v>
      </c>
      <c r="R1250" s="90"/>
      <c r="S1250" s="90"/>
      <c r="T1250" s="90"/>
      <c r="U1250" s="90"/>
      <c r="V1250" s="90"/>
      <c r="W1250" s="90"/>
      <c r="X1250" s="90"/>
      <c r="Y1250" s="90"/>
    </row>
    <row r="1251" spans="1:25" s="14" customFormat="1" ht="15" customHeight="1" x14ac:dyDescent="0.25">
      <c r="A1251" s="84" t="s">
        <v>737</v>
      </c>
      <c r="B1251" s="84" t="s">
        <v>3</v>
      </c>
      <c r="C1251" s="84" t="s">
        <v>13</v>
      </c>
      <c r="D1251" s="84" t="s">
        <v>739</v>
      </c>
      <c r="E1251" s="85" t="s">
        <v>280</v>
      </c>
      <c r="F1251" s="84" t="s">
        <v>800</v>
      </c>
      <c r="G1251" s="86" t="s">
        <v>759</v>
      </c>
      <c r="H1251" s="86" t="s">
        <v>801</v>
      </c>
      <c r="I1251" s="37">
        <v>1000000</v>
      </c>
      <c r="J1251" s="37">
        <v>100000</v>
      </c>
      <c r="K1251" s="37">
        <v>0</v>
      </c>
      <c r="L1251" s="37">
        <f t="shared" si="1203"/>
        <v>0</v>
      </c>
      <c r="M1251" s="37"/>
      <c r="N1251" s="37"/>
      <c r="O1251" s="37"/>
      <c r="P1251" s="37">
        <f t="shared" si="1204"/>
        <v>0</v>
      </c>
      <c r="Q1251" s="37">
        <f t="shared" ref="Q1251:Q1252" si="1218">IF(I1251=0,"-",P1251/I1251*100)</f>
        <v>0</v>
      </c>
      <c r="R1251" s="97"/>
      <c r="S1251" s="97"/>
      <c r="T1251" s="97"/>
      <c r="U1251" s="97"/>
      <c r="V1251" s="97"/>
      <c r="W1251" s="97"/>
      <c r="X1251" s="97"/>
      <c r="Y1251" s="97"/>
    </row>
    <row r="1252" spans="1:25" s="14" customFormat="1" ht="15" customHeight="1" x14ac:dyDescent="0.25">
      <c r="A1252" s="84" t="s">
        <v>737</v>
      </c>
      <c r="B1252" s="84" t="s">
        <v>3</v>
      </c>
      <c r="C1252" s="84" t="s">
        <v>13</v>
      </c>
      <c r="D1252" s="84" t="s">
        <v>739</v>
      </c>
      <c r="E1252" s="85" t="s">
        <v>280</v>
      </c>
      <c r="F1252" s="84" t="s">
        <v>802</v>
      </c>
      <c r="G1252" s="86" t="s">
        <v>759</v>
      </c>
      <c r="H1252" s="86" t="s">
        <v>803</v>
      </c>
      <c r="I1252" s="37">
        <v>1000100</v>
      </c>
      <c r="J1252" s="37">
        <v>100</v>
      </c>
      <c r="K1252" s="37">
        <v>0</v>
      </c>
      <c r="L1252" s="37">
        <f t="shared" si="1203"/>
        <v>0</v>
      </c>
      <c r="M1252" s="37"/>
      <c r="N1252" s="37"/>
      <c r="O1252" s="37"/>
      <c r="P1252" s="37">
        <f t="shared" si="1204"/>
        <v>0</v>
      </c>
      <c r="Q1252" s="37">
        <f t="shared" si="1218"/>
        <v>0</v>
      </c>
      <c r="R1252" s="97"/>
      <c r="S1252" s="97"/>
      <c r="T1252" s="97"/>
      <c r="U1252" s="97"/>
      <c r="V1252" s="97"/>
      <c r="W1252" s="97"/>
      <c r="X1252" s="97"/>
      <c r="Y1252" s="97"/>
    </row>
    <row r="1253" spans="1:25" ht="15" customHeight="1" x14ac:dyDescent="0.25">
      <c r="A1253" s="64" t="s">
        <v>737</v>
      </c>
      <c r="B1253" s="64" t="s">
        <v>3</v>
      </c>
      <c r="C1253" s="64" t="s">
        <v>13</v>
      </c>
      <c r="D1253" s="64" t="s">
        <v>739</v>
      </c>
      <c r="E1253" s="20" t="s">
        <v>280</v>
      </c>
      <c r="F1253" s="64" t="s">
        <v>804</v>
      </c>
      <c r="G1253" s="53" t="s">
        <v>759</v>
      </c>
      <c r="H1253" s="53" t="s">
        <v>805</v>
      </c>
      <c r="I1253" s="26">
        <v>300000</v>
      </c>
      <c r="J1253" s="26">
        <v>300000</v>
      </c>
      <c r="K1253" s="26">
        <v>150000</v>
      </c>
      <c r="L1253" s="26">
        <f t="shared" si="1203"/>
        <v>100000</v>
      </c>
      <c r="M1253" s="26"/>
      <c r="N1253" s="26"/>
      <c r="O1253" s="26">
        <v>100000</v>
      </c>
      <c r="P1253" s="26">
        <f t="shared" si="1204"/>
        <v>250000</v>
      </c>
      <c r="Q1253" s="26">
        <f t="shared" si="1205"/>
        <v>83.333333333333343</v>
      </c>
      <c r="R1253" s="90"/>
      <c r="S1253" s="90"/>
      <c r="T1253" s="90"/>
      <c r="U1253" s="90"/>
      <c r="V1253" s="90"/>
      <c r="W1253" s="90"/>
      <c r="X1253" s="90"/>
      <c r="Y1253" s="90"/>
    </row>
    <row r="1254" spans="1:25" ht="22.5" customHeight="1" x14ac:dyDescent="0.25">
      <c r="A1254" s="64" t="s">
        <v>737</v>
      </c>
      <c r="B1254" s="64" t="s">
        <v>3</v>
      </c>
      <c r="C1254" s="64" t="s">
        <v>13</v>
      </c>
      <c r="D1254" s="64" t="s">
        <v>739</v>
      </c>
      <c r="E1254" s="20" t="s">
        <v>280</v>
      </c>
      <c r="F1254" s="64" t="s">
        <v>806</v>
      </c>
      <c r="G1254" s="53" t="s">
        <v>222</v>
      </c>
      <c r="H1254" s="53" t="s">
        <v>807</v>
      </c>
      <c r="I1254" s="26">
        <v>0</v>
      </c>
      <c r="J1254" s="26">
        <v>0</v>
      </c>
      <c r="K1254" s="26">
        <v>0</v>
      </c>
      <c r="L1254" s="26">
        <f t="shared" si="1203"/>
        <v>0</v>
      </c>
      <c r="M1254" s="26"/>
      <c r="N1254" s="26"/>
      <c r="O1254" s="26"/>
      <c r="P1254" s="26">
        <f t="shared" si="1204"/>
        <v>0</v>
      </c>
      <c r="Q1254" s="26" t="str">
        <f t="shared" si="1205"/>
        <v>-</v>
      </c>
      <c r="R1254" s="90"/>
      <c r="S1254" s="90"/>
      <c r="T1254" s="90"/>
      <c r="U1254" s="90"/>
      <c r="V1254" s="90"/>
      <c r="W1254" s="90"/>
      <c r="X1254" s="90"/>
      <c r="Y1254" s="90"/>
    </row>
    <row r="1255" spans="1:25" ht="15" customHeight="1" x14ac:dyDescent="0.25">
      <c r="A1255" s="64" t="s">
        <v>737</v>
      </c>
      <c r="B1255" s="64" t="s">
        <v>3</v>
      </c>
      <c r="C1255" s="64" t="s">
        <v>13</v>
      </c>
      <c r="D1255" s="64" t="s">
        <v>739</v>
      </c>
      <c r="E1255" s="20" t="s">
        <v>280</v>
      </c>
      <c r="F1255" s="64" t="s">
        <v>3555</v>
      </c>
      <c r="G1255" s="53" t="s">
        <v>222</v>
      </c>
      <c r="H1255" s="53" t="s">
        <v>808</v>
      </c>
      <c r="I1255" s="26">
        <v>70000</v>
      </c>
      <c r="J1255" s="26">
        <v>70000</v>
      </c>
      <c r="K1255" s="26">
        <v>0</v>
      </c>
      <c r="L1255" s="26">
        <f t="shared" si="1203"/>
        <v>0</v>
      </c>
      <c r="M1255" s="26"/>
      <c r="N1255" s="26"/>
      <c r="O1255" s="26"/>
      <c r="P1255" s="26">
        <f t="shared" si="1204"/>
        <v>0</v>
      </c>
      <c r="Q1255" s="26">
        <f t="shared" si="1205"/>
        <v>0</v>
      </c>
      <c r="R1255" s="90"/>
      <c r="S1255" s="90"/>
      <c r="T1255" s="90"/>
      <c r="U1255" s="90"/>
      <c r="V1255" s="90"/>
      <c r="W1255" s="90"/>
      <c r="X1255" s="90"/>
      <c r="Y1255" s="90"/>
    </row>
    <row r="1256" spans="1:25" ht="15" customHeight="1" x14ac:dyDescent="0.25">
      <c r="A1256" s="64" t="s">
        <v>737</v>
      </c>
      <c r="B1256" s="64" t="s">
        <v>3</v>
      </c>
      <c r="C1256" s="64" t="s">
        <v>13</v>
      </c>
      <c r="D1256" s="64" t="s">
        <v>739</v>
      </c>
      <c r="E1256" s="20" t="s">
        <v>280</v>
      </c>
      <c r="F1256" s="64" t="s">
        <v>3556</v>
      </c>
      <c r="G1256" s="53" t="s">
        <v>759</v>
      </c>
      <c r="H1256" s="53" t="s">
        <v>809</v>
      </c>
      <c r="I1256" s="26">
        <v>0</v>
      </c>
      <c r="J1256" s="26">
        <v>0</v>
      </c>
      <c r="K1256" s="26">
        <v>0</v>
      </c>
      <c r="L1256" s="26">
        <f t="shared" si="1203"/>
        <v>0</v>
      </c>
      <c r="M1256" s="26"/>
      <c r="N1256" s="26"/>
      <c r="O1256" s="26"/>
      <c r="P1256" s="26">
        <f t="shared" si="1204"/>
        <v>0</v>
      </c>
      <c r="Q1256" s="26" t="str">
        <f t="shared" si="1205"/>
        <v>-</v>
      </c>
      <c r="R1256" s="90"/>
      <c r="S1256" s="90"/>
      <c r="T1256" s="90"/>
      <c r="U1256" s="90"/>
      <c r="V1256" s="90"/>
      <c r="W1256" s="90"/>
      <c r="X1256" s="90"/>
      <c r="Y1256" s="90"/>
    </row>
    <row r="1257" spans="1:25" ht="15" customHeight="1" x14ac:dyDescent="0.25">
      <c r="A1257" s="64" t="s">
        <v>737</v>
      </c>
      <c r="B1257" s="64" t="s">
        <v>3</v>
      </c>
      <c r="C1257" s="64" t="s">
        <v>13</v>
      </c>
      <c r="D1257" s="64" t="s">
        <v>739</v>
      </c>
      <c r="E1257" s="20" t="s">
        <v>280</v>
      </c>
      <c r="F1257" s="64" t="s">
        <v>3557</v>
      </c>
      <c r="G1257" s="53" t="s">
        <v>222</v>
      </c>
      <c r="H1257" s="53" t="s">
        <v>810</v>
      </c>
      <c r="I1257" s="26">
        <v>180000</v>
      </c>
      <c r="J1257" s="26">
        <v>180000</v>
      </c>
      <c r="K1257" s="26">
        <v>180000</v>
      </c>
      <c r="L1257" s="26">
        <f t="shared" si="1203"/>
        <v>0</v>
      </c>
      <c r="M1257" s="26"/>
      <c r="N1257" s="26"/>
      <c r="O1257" s="26"/>
      <c r="P1257" s="26">
        <f t="shared" si="1204"/>
        <v>180000</v>
      </c>
      <c r="Q1257" s="26">
        <f t="shared" si="1205"/>
        <v>100</v>
      </c>
      <c r="R1257" s="90"/>
      <c r="S1257" s="90"/>
      <c r="T1257" s="90"/>
      <c r="U1257" s="90"/>
      <c r="V1257" s="90"/>
      <c r="W1257" s="90"/>
      <c r="X1257" s="90"/>
      <c r="Y1257" s="90"/>
    </row>
    <row r="1258" spans="1:25" ht="22.5" customHeight="1" x14ac:dyDescent="0.25">
      <c r="A1258" s="63" t="s">
        <v>1</v>
      </c>
      <c r="B1258" s="63" t="s">
        <v>1</v>
      </c>
      <c r="C1258" s="63" t="s">
        <v>1</v>
      </c>
      <c r="D1258" s="65" t="s">
        <v>1</v>
      </c>
      <c r="E1258" s="65" t="s">
        <v>1</v>
      </c>
      <c r="F1258" s="65" t="s">
        <v>1</v>
      </c>
      <c r="G1258" s="65" t="s">
        <v>1</v>
      </c>
      <c r="H1258" s="66" t="s">
        <v>69</v>
      </c>
      <c r="I1258" s="30">
        <f t="shared" ref="I1258:K1258" si="1219">SUM(I1259)</f>
        <v>30400</v>
      </c>
      <c r="J1258" s="30">
        <f t="shared" si="1219"/>
        <v>30400</v>
      </c>
      <c r="K1258" s="30">
        <f t="shared" si="1219"/>
        <v>30400</v>
      </c>
      <c r="L1258" s="30">
        <f t="shared" si="1203"/>
        <v>0</v>
      </c>
      <c r="M1258" s="30">
        <f t="shared" ref="M1258" si="1220">SUM(M1259)</f>
        <v>0</v>
      </c>
      <c r="N1258" s="30">
        <f t="shared" ref="N1258:O1258" si="1221">SUM(N1259)</f>
        <v>0</v>
      </c>
      <c r="O1258" s="30">
        <f t="shared" si="1221"/>
        <v>0</v>
      </c>
      <c r="P1258" s="30">
        <f t="shared" si="1204"/>
        <v>30400</v>
      </c>
      <c r="Q1258" s="30">
        <f t="shared" si="1205"/>
        <v>100</v>
      </c>
      <c r="R1258" s="93"/>
      <c r="S1258" s="93"/>
      <c r="T1258" s="93"/>
      <c r="U1258" s="93"/>
      <c r="V1258" s="93"/>
      <c r="W1258" s="93"/>
      <c r="X1258" s="93"/>
      <c r="Y1258" s="93"/>
    </row>
    <row r="1259" spans="1:25" ht="15" customHeight="1" x14ac:dyDescent="0.25">
      <c r="A1259" s="63" t="s">
        <v>737</v>
      </c>
      <c r="B1259" s="63" t="s">
        <v>3</v>
      </c>
      <c r="C1259" s="63" t="s">
        <v>13</v>
      </c>
      <c r="D1259" s="63" t="s">
        <v>739</v>
      </c>
      <c r="E1259" s="65" t="s">
        <v>70</v>
      </c>
      <c r="F1259" s="65" t="s">
        <v>1</v>
      </c>
      <c r="G1259" s="65" t="s">
        <v>1</v>
      </c>
      <c r="H1259" s="65" t="s">
        <v>71</v>
      </c>
      <c r="I1259" s="31">
        <f t="shared" ref="I1259:K1259" si="1222">SUM(I1260:I1261)</f>
        <v>30400</v>
      </c>
      <c r="J1259" s="31">
        <f t="shared" si="1222"/>
        <v>30400</v>
      </c>
      <c r="K1259" s="31">
        <f t="shared" si="1222"/>
        <v>30400</v>
      </c>
      <c r="L1259" s="31">
        <f t="shared" si="1203"/>
        <v>0</v>
      </c>
      <c r="M1259" s="31">
        <f t="shared" ref="M1259" si="1223">SUM(M1260:M1261)</f>
        <v>0</v>
      </c>
      <c r="N1259" s="31">
        <f t="shared" ref="N1259:O1259" si="1224">SUM(N1260:N1261)</f>
        <v>0</v>
      </c>
      <c r="O1259" s="31">
        <f t="shared" si="1224"/>
        <v>0</v>
      </c>
      <c r="P1259" s="31">
        <f t="shared" si="1204"/>
        <v>30400</v>
      </c>
      <c r="Q1259" s="31">
        <f t="shared" si="1205"/>
        <v>100</v>
      </c>
      <c r="R1259" s="94"/>
      <c r="S1259" s="94"/>
      <c r="T1259" s="94"/>
      <c r="U1259" s="94"/>
      <c r="V1259" s="94"/>
      <c r="W1259" s="94"/>
      <c r="X1259" s="94"/>
      <c r="Y1259" s="94"/>
    </row>
    <row r="1260" spans="1:25" ht="15" customHeight="1" x14ac:dyDescent="0.25">
      <c r="A1260" s="64" t="s">
        <v>737</v>
      </c>
      <c r="B1260" s="64" t="s">
        <v>3</v>
      </c>
      <c r="C1260" s="64" t="s">
        <v>13</v>
      </c>
      <c r="D1260" s="64" t="s">
        <v>739</v>
      </c>
      <c r="E1260" s="20" t="s">
        <v>74</v>
      </c>
      <c r="F1260" s="64"/>
      <c r="G1260" s="53" t="s">
        <v>472</v>
      </c>
      <c r="H1260" s="53" t="s">
        <v>73</v>
      </c>
      <c r="I1260" s="26">
        <v>29400</v>
      </c>
      <c r="J1260" s="26">
        <v>29400</v>
      </c>
      <c r="K1260" s="26">
        <v>29400</v>
      </c>
      <c r="L1260" s="26">
        <f t="shared" si="1203"/>
        <v>0</v>
      </c>
      <c r="M1260" s="26"/>
      <c r="N1260" s="26"/>
      <c r="O1260" s="26"/>
      <c r="P1260" s="26">
        <f t="shared" si="1204"/>
        <v>29400</v>
      </c>
      <c r="Q1260" s="26">
        <f t="shared" si="1205"/>
        <v>100</v>
      </c>
      <c r="R1260" s="90"/>
      <c r="S1260" s="90"/>
      <c r="T1260" s="90"/>
      <c r="U1260" s="90"/>
      <c r="V1260" s="90"/>
      <c r="W1260" s="90"/>
      <c r="X1260" s="90"/>
      <c r="Y1260" s="90"/>
    </row>
    <row r="1261" spans="1:25" ht="15" customHeight="1" x14ac:dyDescent="0.25">
      <c r="A1261" s="64" t="s">
        <v>737</v>
      </c>
      <c r="B1261" s="64" t="s">
        <v>3</v>
      </c>
      <c r="C1261" s="64" t="s">
        <v>13</v>
      </c>
      <c r="D1261" s="64" t="s">
        <v>739</v>
      </c>
      <c r="E1261" s="20" t="s">
        <v>233</v>
      </c>
      <c r="F1261" s="64"/>
      <c r="G1261" s="53" t="s">
        <v>472</v>
      </c>
      <c r="H1261" s="53" t="s">
        <v>232</v>
      </c>
      <c r="I1261" s="26">
        <v>1000</v>
      </c>
      <c r="J1261" s="26">
        <v>1000</v>
      </c>
      <c r="K1261" s="26">
        <v>1000</v>
      </c>
      <c r="L1261" s="26">
        <f t="shared" si="1203"/>
        <v>0</v>
      </c>
      <c r="M1261" s="26"/>
      <c r="N1261" s="26"/>
      <c r="O1261" s="26"/>
      <c r="P1261" s="26">
        <f t="shared" si="1204"/>
        <v>1000</v>
      </c>
      <c r="Q1261" s="26">
        <f t="shared" si="1205"/>
        <v>100</v>
      </c>
      <c r="R1261" s="90"/>
      <c r="S1261" s="90"/>
      <c r="T1261" s="90"/>
      <c r="U1261" s="90"/>
      <c r="V1261" s="90"/>
      <c r="W1261" s="90"/>
      <c r="X1261" s="90"/>
      <c r="Y1261" s="90"/>
    </row>
    <row r="1262" spans="1:25" ht="15" customHeight="1" x14ac:dyDescent="0.25">
      <c r="A1262" s="53" t="s">
        <v>1</v>
      </c>
      <c r="B1262" s="53" t="s">
        <v>1</v>
      </c>
      <c r="C1262" s="53" t="s">
        <v>1</v>
      </c>
      <c r="D1262" s="53" t="s">
        <v>1</v>
      </c>
      <c r="E1262" s="53" t="s">
        <v>1</v>
      </c>
      <c r="F1262" s="53" t="s">
        <v>1</v>
      </c>
      <c r="G1262" s="53" t="s">
        <v>1</v>
      </c>
      <c r="H1262" s="66" t="s">
        <v>811</v>
      </c>
      <c r="I1262" s="30">
        <f t="shared" ref="I1262:K1262" si="1225">SUM(I1189,I1208,I1239,I1258)</f>
        <v>28904018</v>
      </c>
      <c r="J1262" s="30">
        <f t="shared" si="1225"/>
        <v>20173537</v>
      </c>
      <c r="K1262" s="30">
        <f t="shared" si="1225"/>
        <v>11997564</v>
      </c>
      <c r="L1262" s="30">
        <f t="shared" si="1203"/>
        <v>5503913</v>
      </c>
      <c r="M1262" s="30">
        <f t="shared" ref="M1262" si="1226">SUM(M1189,M1208,M1239,M1258)</f>
        <v>3062951</v>
      </c>
      <c r="N1262" s="30">
        <f t="shared" ref="N1262:O1262" si="1227">SUM(N1189,N1208,N1239,N1258)</f>
        <v>1352151</v>
      </c>
      <c r="O1262" s="30">
        <f t="shared" si="1227"/>
        <v>1088811</v>
      </c>
      <c r="P1262" s="30">
        <f t="shared" si="1204"/>
        <v>17501477</v>
      </c>
      <c r="Q1262" s="30">
        <f t="shared" si="1205"/>
        <v>86.754628105126045</v>
      </c>
      <c r="R1262" s="93"/>
      <c r="S1262" s="93"/>
      <c r="T1262" s="93"/>
      <c r="U1262" s="93"/>
      <c r="V1262" s="93"/>
      <c r="W1262" s="93"/>
      <c r="X1262" s="93"/>
      <c r="Y1262" s="93"/>
    </row>
    <row r="1263" spans="1:25" ht="15" customHeight="1" thickBot="1" x14ac:dyDescent="0.3">
      <c r="A1263" s="53" t="s">
        <v>1</v>
      </c>
      <c r="B1263" s="53" t="s">
        <v>1</v>
      </c>
      <c r="C1263" s="53" t="s">
        <v>1</v>
      </c>
      <c r="D1263" s="53" t="s">
        <v>1</v>
      </c>
      <c r="E1263" s="53" t="s">
        <v>1</v>
      </c>
      <c r="F1263" s="53" t="s">
        <v>1</v>
      </c>
      <c r="G1263" s="53" t="s">
        <v>1</v>
      </c>
      <c r="H1263" s="65" t="s">
        <v>76</v>
      </c>
      <c r="I1263" s="31"/>
      <c r="J1263" s="31"/>
      <c r="K1263" s="31">
        <v>0</v>
      </c>
      <c r="L1263" s="31"/>
      <c r="M1263" s="31"/>
      <c r="N1263" s="31"/>
      <c r="O1263" s="31"/>
      <c r="P1263" s="31"/>
      <c r="Q1263" s="31"/>
      <c r="R1263" s="94"/>
      <c r="S1263" s="94"/>
      <c r="T1263" s="94"/>
      <c r="U1263" s="94"/>
      <c r="V1263" s="94"/>
      <c r="W1263" s="94"/>
      <c r="X1263" s="94"/>
      <c r="Y1263" s="94"/>
    </row>
    <row r="1264" spans="1:25" ht="47.25" customHeight="1" thickBot="1" x14ac:dyDescent="0.3">
      <c r="A1264" s="110" t="s">
        <v>1</v>
      </c>
      <c r="B1264" s="110" t="s">
        <v>1</v>
      </c>
      <c r="C1264" s="110" t="s">
        <v>1</v>
      </c>
      <c r="D1264" s="110" t="s">
        <v>1</v>
      </c>
      <c r="E1264" s="110" t="s">
        <v>1</v>
      </c>
      <c r="F1264" s="110" t="s">
        <v>1</v>
      </c>
      <c r="G1264" s="110" t="s">
        <v>1</v>
      </c>
      <c r="H1264" s="28" t="s">
        <v>77</v>
      </c>
      <c r="I1264" s="109" t="s">
        <v>3984</v>
      </c>
      <c r="J1264" s="109" t="s">
        <v>11</v>
      </c>
      <c r="K1264" s="109" t="s">
        <v>3989</v>
      </c>
      <c r="L1264" s="109" t="s">
        <v>3985</v>
      </c>
      <c r="M1264" s="109" t="s">
        <v>4027</v>
      </c>
      <c r="N1264" s="109" t="s">
        <v>3988</v>
      </c>
      <c r="O1264" s="109" t="s">
        <v>3986</v>
      </c>
      <c r="P1264" s="109" t="s">
        <v>3987</v>
      </c>
      <c r="Q1264" s="109" t="s">
        <v>3695</v>
      </c>
      <c r="R1264" s="91"/>
      <c r="S1264" s="91"/>
      <c r="T1264" s="91"/>
      <c r="U1264" s="91"/>
      <c r="V1264" s="91"/>
      <c r="W1264" s="91"/>
      <c r="X1264" s="91"/>
      <c r="Y1264" s="91"/>
    </row>
    <row r="1265" spans="1:25" ht="15" customHeight="1" x14ac:dyDescent="0.25">
      <c r="A1265" s="111"/>
      <c r="B1265" s="111"/>
      <c r="C1265" s="111"/>
      <c r="D1265" s="111"/>
      <c r="E1265" s="111"/>
      <c r="F1265" s="111"/>
      <c r="G1265" s="111"/>
      <c r="H1265" s="67" t="s">
        <v>1</v>
      </c>
      <c r="I1265" s="29">
        <v>1</v>
      </c>
      <c r="J1265" s="29">
        <v>2</v>
      </c>
      <c r="K1265" s="29">
        <v>3</v>
      </c>
      <c r="L1265" s="29" t="s">
        <v>3478</v>
      </c>
      <c r="M1265" s="29">
        <v>5</v>
      </c>
      <c r="N1265" s="29">
        <v>6</v>
      </c>
      <c r="O1265" s="29">
        <v>7</v>
      </c>
      <c r="P1265" s="29" t="s">
        <v>3696</v>
      </c>
      <c r="Q1265" s="29">
        <v>9</v>
      </c>
      <c r="R1265" s="92"/>
      <c r="S1265" s="92"/>
      <c r="T1265" s="92"/>
      <c r="U1265" s="92"/>
      <c r="V1265" s="92"/>
      <c r="W1265" s="92"/>
      <c r="X1265" s="92"/>
      <c r="Y1265" s="92"/>
    </row>
    <row r="1266" spans="1:25" ht="15" customHeight="1" x14ac:dyDescent="0.25">
      <c r="A1266" s="111"/>
      <c r="B1266" s="111"/>
      <c r="C1266" s="111"/>
      <c r="D1266" s="111"/>
      <c r="E1266" s="111"/>
      <c r="F1266" s="111"/>
      <c r="G1266" s="111"/>
      <c r="H1266" s="68" t="s">
        <v>477</v>
      </c>
      <c r="I1266" s="32">
        <f t="shared" ref="I1266:K1266" si="1228">SUM(I1191,I1193,I1194,I1195,I1196,I1197,I1199,I1201,I1202,I1204,I1205,I1206,I1207,I1236,I1260,I1261,I1237,I1238)</f>
        <v>4063958</v>
      </c>
      <c r="J1266" s="32">
        <f t="shared" si="1228"/>
        <v>4017537</v>
      </c>
      <c r="K1266" s="32">
        <f t="shared" si="1228"/>
        <v>3365564</v>
      </c>
      <c r="L1266" s="32">
        <f t="shared" si="1203"/>
        <v>374713</v>
      </c>
      <c r="M1266" s="32">
        <f t="shared" ref="M1266" si="1229">SUM(M1191,M1193,M1194,M1195,M1196,M1197,M1199,M1201,M1202,M1204,M1205,M1206,M1207,M1236,M1260,M1261,M1237,M1238)</f>
        <v>121751</v>
      </c>
      <c r="N1266" s="32">
        <f t="shared" ref="N1266:O1266" si="1230">SUM(N1191,N1193,N1194,N1195,N1196,N1197,N1199,N1201,N1202,N1204,N1205,N1206,N1207,N1236,N1260,N1261,N1237,N1238)</f>
        <v>121151</v>
      </c>
      <c r="O1266" s="32">
        <f t="shared" si="1230"/>
        <v>131811</v>
      </c>
      <c r="P1266" s="32">
        <f t="shared" si="1204"/>
        <v>3740277</v>
      </c>
      <c r="Q1266" s="32">
        <f t="shared" si="1205"/>
        <v>93.098756775606546</v>
      </c>
      <c r="R1266" s="90"/>
      <c r="S1266" s="90"/>
      <c r="T1266" s="90"/>
      <c r="U1266" s="90"/>
      <c r="V1266" s="90"/>
      <c r="W1266" s="90"/>
      <c r="X1266" s="90"/>
      <c r="Y1266" s="90"/>
    </row>
    <row r="1267" spans="1:25" ht="15" customHeight="1" x14ac:dyDescent="0.25">
      <c r="A1267" s="111"/>
      <c r="B1267" s="111"/>
      <c r="C1267" s="111"/>
      <c r="D1267" s="111"/>
      <c r="E1267" s="111"/>
      <c r="F1267" s="111"/>
      <c r="G1267" s="111"/>
      <c r="H1267" s="68" t="s">
        <v>235</v>
      </c>
      <c r="I1267" s="32">
        <f t="shared" ref="I1267:K1267" si="1231">SUM(I1213,I1214,I1216,I1218,I1223,I1232,I1234,I1245,I1250,I1254,I1255,I1257)</f>
        <v>10019458</v>
      </c>
      <c r="J1267" s="32">
        <f t="shared" si="1231"/>
        <v>5320000</v>
      </c>
      <c r="K1267" s="32">
        <f t="shared" si="1231"/>
        <v>3518500</v>
      </c>
      <c r="L1267" s="32">
        <f t="shared" si="1203"/>
        <v>965000</v>
      </c>
      <c r="M1267" s="32">
        <f t="shared" ref="M1267" si="1232">SUM(M1213,M1214,M1216,M1218,M1223,M1232,M1234,M1245,M1250,M1254,M1255,M1257)</f>
        <v>321500</v>
      </c>
      <c r="N1267" s="32">
        <f t="shared" ref="N1267:O1267" si="1233">SUM(N1213,N1214,N1216,N1218,N1223,N1232,N1234,N1245,N1250,N1254,N1255,N1257)</f>
        <v>321500</v>
      </c>
      <c r="O1267" s="32">
        <f t="shared" si="1233"/>
        <v>322000</v>
      </c>
      <c r="P1267" s="32">
        <f t="shared" si="1204"/>
        <v>4483500</v>
      </c>
      <c r="Q1267" s="32">
        <f t="shared" si="1205"/>
        <v>84.276315789473685</v>
      </c>
      <c r="R1267" s="90"/>
      <c r="S1267" s="90"/>
      <c r="T1267" s="90"/>
      <c r="U1267" s="90"/>
      <c r="V1267" s="90"/>
      <c r="W1267" s="90"/>
      <c r="X1267" s="90"/>
      <c r="Y1267" s="90"/>
    </row>
    <row r="1268" spans="1:25" ht="15" customHeight="1" x14ac:dyDescent="0.25">
      <c r="A1268" s="111"/>
      <c r="B1268" s="111"/>
      <c r="C1268" s="111"/>
      <c r="D1268" s="111"/>
      <c r="E1268" s="111"/>
      <c r="F1268" s="111"/>
      <c r="G1268" s="111"/>
      <c r="H1268" s="68" t="s">
        <v>812</v>
      </c>
      <c r="I1268" s="32">
        <v>0</v>
      </c>
      <c r="J1268" s="32">
        <v>0</v>
      </c>
      <c r="K1268" s="32">
        <v>0</v>
      </c>
      <c r="L1268" s="32">
        <f t="shared" si="1203"/>
        <v>0</v>
      </c>
      <c r="M1268" s="32"/>
      <c r="N1268" s="32"/>
      <c r="O1268" s="32"/>
      <c r="P1268" s="32">
        <f t="shared" si="1204"/>
        <v>0</v>
      </c>
      <c r="Q1268" s="32" t="str">
        <f t="shared" si="1205"/>
        <v>-</v>
      </c>
      <c r="R1268" s="90"/>
      <c r="S1268" s="90"/>
      <c r="T1268" s="90"/>
      <c r="U1268" s="90"/>
      <c r="V1268" s="90"/>
      <c r="W1268" s="90"/>
      <c r="X1268" s="90"/>
      <c r="Y1268" s="90"/>
    </row>
    <row r="1269" spans="1:25" ht="15" customHeight="1" x14ac:dyDescent="0.25">
      <c r="A1269" s="111"/>
      <c r="B1269" s="111"/>
      <c r="C1269" s="111"/>
      <c r="D1269" s="111"/>
      <c r="E1269" s="111"/>
      <c r="F1269" s="111"/>
      <c r="G1269" s="111"/>
      <c r="H1269" s="68" t="s">
        <v>813</v>
      </c>
      <c r="I1269" s="32">
        <f t="shared" ref="I1269:K1269" si="1234">SUM(I1217,I1219,I1220,I1221,I1222,I1224,I1225,I1226,I1227,I1231,I1233,I1243,I1244,I1246,I1247,I1248,I1249,I1251,I1252,I1253,I1256,I1210,I1241,I1235)</f>
        <v>14705602</v>
      </c>
      <c r="J1269" s="32">
        <f t="shared" si="1234"/>
        <v>10721000</v>
      </c>
      <c r="K1269" s="32">
        <f t="shared" si="1234"/>
        <v>5004500</v>
      </c>
      <c r="L1269" s="32">
        <f t="shared" si="1203"/>
        <v>4161200</v>
      </c>
      <c r="M1269" s="32">
        <f t="shared" ref="M1269" si="1235">SUM(M1217,M1219,M1220,M1221,M1222,M1224,M1225,M1226,M1227,M1231,M1233,M1243,M1244,M1246,M1247,M1248,M1249,M1251,M1252,M1253,M1256,M1210,M1241,M1235)</f>
        <v>2618700</v>
      </c>
      <c r="N1269" s="32">
        <f t="shared" ref="N1269:O1269" si="1236">SUM(N1217,N1219,N1220,N1221,N1222,N1224,N1225,N1226,N1227,N1231,N1233,N1243,N1244,N1246,N1247,N1248,N1249,N1251,N1252,N1253,N1256,N1210,N1241,N1235)</f>
        <v>908500</v>
      </c>
      <c r="O1269" s="32">
        <f t="shared" si="1236"/>
        <v>634000</v>
      </c>
      <c r="P1269" s="32">
        <f t="shared" si="1204"/>
        <v>9165700</v>
      </c>
      <c r="Q1269" s="32">
        <f t="shared" si="1205"/>
        <v>85.492957746478865</v>
      </c>
      <c r="R1269" s="90"/>
      <c r="S1269" s="90"/>
      <c r="T1269" s="90"/>
      <c r="U1269" s="90"/>
      <c r="V1269" s="90"/>
      <c r="W1269" s="90"/>
      <c r="X1269" s="90"/>
      <c r="Y1269" s="90"/>
    </row>
    <row r="1270" spans="1:25" ht="15" customHeight="1" x14ac:dyDescent="0.25">
      <c r="A1270" s="111"/>
      <c r="B1270" s="111"/>
      <c r="C1270" s="111"/>
      <c r="D1270" s="111"/>
      <c r="E1270" s="111"/>
      <c r="F1270" s="111"/>
      <c r="G1270" s="111"/>
      <c r="H1270" s="68" t="s">
        <v>814</v>
      </c>
      <c r="I1270" s="32">
        <f t="shared" ref="I1270:K1270" si="1237">SUM(I1212,I1215)</f>
        <v>115000</v>
      </c>
      <c r="J1270" s="32">
        <f t="shared" si="1237"/>
        <v>115000</v>
      </c>
      <c r="K1270" s="32">
        <f t="shared" si="1237"/>
        <v>109000</v>
      </c>
      <c r="L1270" s="32">
        <f t="shared" si="1203"/>
        <v>3000</v>
      </c>
      <c r="M1270" s="32">
        <f t="shared" ref="M1270" si="1238">SUM(M1212,M1215)</f>
        <v>1000</v>
      </c>
      <c r="N1270" s="32">
        <f t="shared" ref="N1270:O1270" si="1239">SUM(N1212,N1215)</f>
        <v>1000</v>
      </c>
      <c r="O1270" s="32">
        <f t="shared" si="1239"/>
        <v>1000</v>
      </c>
      <c r="P1270" s="32">
        <f t="shared" si="1204"/>
        <v>112000</v>
      </c>
      <c r="Q1270" s="32">
        <f t="shared" si="1205"/>
        <v>97.391304347826093</v>
      </c>
      <c r="R1270" s="90"/>
      <c r="S1270" s="90"/>
      <c r="T1270" s="90"/>
      <c r="U1270" s="90"/>
      <c r="V1270" s="90"/>
      <c r="W1270" s="90"/>
      <c r="X1270" s="90"/>
      <c r="Y1270" s="90"/>
    </row>
    <row r="1271" spans="1:25" ht="15" customHeight="1" x14ac:dyDescent="0.25">
      <c r="A1271" s="112"/>
      <c r="B1271" s="112"/>
      <c r="C1271" s="112"/>
      <c r="D1271" s="112"/>
      <c r="E1271" s="112"/>
      <c r="F1271" s="112"/>
      <c r="G1271" s="112"/>
      <c r="H1271" s="69" t="s">
        <v>79</v>
      </c>
      <c r="I1271" s="32">
        <f t="shared" ref="I1271:K1271" si="1240">SUM(I1266:I1270)</f>
        <v>28904018</v>
      </c>
      <c r="J1271" s="32">
        <f t="shared" si="1240"/>
        <v>20173537</v>
      </c>
      <c r="K1271" s="32">
        <f t="shared" si="1240"/>
        <v>11997564</v>
      </c>
      <c r="L1271" s="32">
        <f t="shared" si="1203"/>
        <v>5503913</v>
      </c>
      <c r="M1271" s="32">
        <f t="shared" ref="M1271" si="1241">SUM(M1266:M1270)</f>
        <v>3062951</v>
      </c>
      <c r="N1271" s="32">
        <f t="shared" ref="N1271:O1271" si="1242">SUM(N1266:N1270)</f>
        <v>1352151</v>
      </c>
      <c r="O1271" s="32">
        <f t="shared" si="1242"/>
        <v>1088811</v>
      </c>
      <c r="P1271" s="32">
        <f t="shared" si="1204"/>
        <v>17501477</v>
      </c>
      <c r="Q1271" s="32">
        <f t="shared" si="1205"/>
        <v>86.754628105126045</v>
      </c>
      <c r="R1271" s="90"/>
      <c r="S1271" s="90"/>
      <c r="T1271" s="90"/>
      <c r="U1271" s="90"/>
      <c r="V1271" s="90"/>
      <c r="W1271" s="90"/>
      <c r="X1271" s="90"/>
      <c r="Y1271" s="90"/>
    </row>
    <row r="1272" spans="1:25" ht="15" customHeight="1" x14ac:dyDescent="0.25">
      <c r="A1272" s="53" t="s">
        <v>1</v>
      </c>
      <c r="B1272" s="53" t="s">
        <v>1</v>
      </c>
      <c r="C1272" s="53" t="s">
        <v>1</v>
      </c>
      <c r="D1272" s="53" t="s">
        <v>1</v>
      </c>
      <c r="E1272" s="53" t="s">
        <v>1</v>
      </c>
      <c r="F1272" s="53" t="s">
        <v>1</v>
      </c>
      <c r="G1272" s="53" t="s">
        <v>1</v>
      </c>
      <c r="H1272" s="21" t="s">
        <v>1</v>
      </c>
      <c r="I1272" s="33"/>
      <c r="J1272" s="33"/>
      <c r="K1272" s="33">
        <v>0</v>
      </c>
      <c r="L1272" s="33"/>
      <c r="M1272" s="33"/>
      <c r="N1272" s="33"/>
      <c r="O1272" s="33"/>
      <c r="P1272" s="33"/>
      <c r="Q1272" s="33"/>
      <c r="R1272" s="33"/>
      <c r="S1272" s="33"/>
      <c r="T1272" s="33"/>
      <c r="U1272" s="33"/>
      <c r="V1272" s="33"/>
      <c r="W1272" s="33"/>
      <c r="X1272" s="33"/>
      <c r="Y1272" s="33"/>
    </row>
    <row r="1273" spans="1:25" ht="15" customHeight="1" x14ac:dyDescent="0.25">
      <c r="A1273" s="53" t="s">
        <v>1</v>
      </c>
      <c r="B1273" s="53" t="s">
        <v>1</v>
      </c>
      <c r="C1273" s="53" t="s">
        <v>1</v>
      </c>
      <c r="D1273" s="53" t="s">
        <v>1</v>
      </c>
      <c r="E1273" s="53" t="s">
        <v>1</v>
      </c>
      <c r="F1273" s="53" t="s">
        <v>1</v>
      </c>
      <c r="G1273" s="53" t="s">
        <v>1</v>
      </c>
      <c r="H1273" s="66" t="s">
        <v>815</v>
      </c>
      <c r="I1273" s="30">
        <f t="shared" ref="I1273:K1273" si="1243">SUM(I1262)</f>
        <v>28904018</v>
      </c>
      <c r="J1273" s="30">
        <f t="shared" si="1243"/>
        <v>20173537</v>
      </c>
      <c r="K1273" s="30">
        <f t="shared" si="1243"/>
        <v>11997564</v>
      </c>
      <c r="L1273" s="30">
        <f t="shared" si="1203"/>
        <v>5503913</v>
      </c>
      <c r="M1273" s="30">
        <f t="shared" ref="M1273" si="1244">SUM(M1262)</f>
        <v>3062951</v>
      </c>
      <c r="N1273" s="30">
        <f t="shared" ref="N1273:O1273" si="1245">SUM(N1262)</f>
        <v>1352151</v>
      </c>
      <c r="O1273" s="30">
        <f t="shared" si="1245"/>
        <v>1088811</v>
      </c>
      <c r="P1273" s="30">
        <f t="shared" si="1204"/>
        <v>17501477</v>
      </c>
      <c r="Q1273" s="30">
        <f t="shared" si="1205"/>
        <v>86.754628105126045</v>
      </c>
      <c r="R1273" s="93"/>
      <c r="S1273" s="93"/>
      <c r="T1273" s="93"/>
      <c r="U1273" s="93"/>
      <c r="V1273" s="93"/>
      <c r="W1273" s="93"/>
      <c r="X1273" s="93"/>
      <c r="Y1273" s="93"/>
    </row>
    <row r="1274" spans="1:25" ht="15" customHeight="1" x14ac:dyDescent="0.25">
      <c r="A1274" s="53" t="s">
        <v>1</v>
      </c>
      <c r="B1274" s="53" t="s">
        <v>1</v>
      </c>
      <c r="C1274" s="53" t="s">
        <v>1</v>
      </c>
      <c r="D1274" s="53" t="s">
        <v>1</v>
      </c>
      <c r="E1274" s="53" t="s">
        <v>1</v>
      </c>
      <c r="F1274" s="53" t="s">
        <v>1</v>
      </c>
      <c r="G1274" s="53" t="s">
        <v>1</v>
      </c>
      <c r="H1274" s="65" t="s">
        <v>76</v>
      </c>
      <c r="I1274" s="31"/>
      <c r="J1274" s="31"/>
      <c r="K1274" s="31">
        <v>0</v>
      </c>
      <c r="L1274" s="31"/>
      <c r="M1274" s="31"/>
      <c r="N1274" s="31"/>
      <c r="O1274" s="31"/>
      <c r="P1274" s="31"/>
      <c r="Q1274" s="31"/>
      <c r="R1274" s="94"/>
      <c r="S1274" s="94"/>
      <c r="T1274" s="94"/>
      <c r="U1274" s="94"/>
      <c r="V1274" s="94"/>
      <c r="W1274" s="94"/>
      <c r="X1274" s="94"/>
      <c r="Y1274" s="94"/>
    </row>
    <row r="1275" spans="1:25" ht="15" customHeight="1" x14ac:dyDescent="0.25">
      <c r="A1275" s="53" t="s">
        <v>1</v>
      </c>
      <c r="B1275" s="53" t="s">
        <v>1</v>
      </c>
      <c r="C1275" s="53" t="s">
        <v>1</v>
      </c>
      <c r="D1275" s="53" t="s">
        <v>1</v>
      </c>
      <c r="E1275" s="53" t="s">
        <v>1</v>
      </c>
      <c r="F1275" s="53" t="s">
        <v>1</v>
      </c>
      <c r="G1275" s="53" t="s">
        <v>1</v>
      </c>
      <c r="H1275" s="70" t="s">
        <v>1</v>
      </c>
      <c r="I1275" s="34"/>
      <c r="J1275" s="34"/>
      <c r="K1275" s="34">
        <v>0</v>
      </c>
      <c r="L1275" s="34"/>
      <c r="M1275" s="34"/>
      <c r="N1275" s="34"/>
      <c r="O1275" s="34"/>
      <c r="P1275" s="34"/>
      <c r="Q1275" s="34"/>
      <c r="R1275" s="34"/>
      <c r="S1275" s="34"/>
      <c r="T1275" s="34"/>
      <c r="U1275" s="34"/>
      <c r="V1275" s="34"/>
      <c r="W1275" s="34"/>
      <c r="X1275" s="34"/>
      <c r="Y1275" s="34"/>
    </row>
    <row r="1276" spans="1:25" ht="15" customHeight="1" thickBot="1" x14ac:dyDescent="0.3">
      <c r="A1276" s="63" t="s">
        <v>737</v>
      </c>
      <c r="B1276" s="63" t="s">
        <v>81</v>
      </c>
      <c r="C1276" s="64" t="s">
        <v>1</v>
      </c>
      <c r="D1276" s="64" t="s">
        <v>1</v>
      </c>
      <c r="E1276" s="65" t="s">
        <v>1</v>
      </c>
      <c r="F1276" s="65" t="s">
        <v>1</v>
      </c>
      <c r="G1276" s="65" t="s">
        <v>1</v>
      </c>
      <c r="H1276" s="65" t="s">
        <v>1</v>
      </c>
      <c r="I1276" s="26"/>
      <c r="J1276" s="26"/>
      <c r="K1276" s="26">
        <v>0</v>
      </c>
      <c r="L1276" s="26"/>
      <c r="M1276" s="26"/>
      <c r="N1276" s="26"/>
      <c r="O1276" s="26"/>
      <c r="P1276" s="26"/>
      <c r="Q1276" s="26"/>
      <c r="R1276" s="90"/>
      <c r="S1276" s="90"/>
      <c r="T1276" s="90"/>
      <c r="U1276" s="90"/>
      <c r="V1276" s="90"/>
      <c r="W1276" s="90"/>
      <c r="X1276" s="90"/>
      <c r="Y1276" s="90"/>
    </row>
    <row r="1277" spans="1:25" ht="45.75" customHeight="1" thickBot="1" x14ac:dyDescent="0.3">
      <c r="A1277" s="28" t="s">
        <v>4</v>
      </c>
      <c r="B1277" s="28" t="s">
        <v>5</v>
      </c>
      <c r="C1277" s="28" t="s">
        <v>6</v>
      </c>
      <c r="D1277" s="57" t="s">
        <v>1</v>
      </c>
      <c r="E1277" s="28" t="s">
        <v>7</v>
      </c>
      <c r="F1277" s="28" t="s">
        <v>8</v>
      </c>
      <c r="G1277" s="28" t="s">
        <v>9</v>
      </c>
      <c r="H1277" s="28" t="s">
        <v>10</v>
      </c>
      <c r="I1277" s="109" t="s">
        <v>3984</v>
      </c>
      <c r="J1277" s="109" t="s">
        <v>11</v>
      </c>
      <c r="K1277" s="109" t="s">
        <v>3989</v>
      </c>
      <c r="L1277" s="109" t="s">
        <v>3985</v>
      </c>
      <c r="M1277" s="109" t="s">
        <v>4027</v>
      </c>
      <c r="N1277" s="109" t="s">
        <v>3988</v>
      </c>
      <c r="O1277" s="109" t="s">
        <v>3986</v>
      </c>
      <c r="P1277" s="109" t="s">
        <v>3987</v>
      </c>
      <c r="Q1277" s="109" t="s">
        <v>3695</v>
      </c>
      <c r="R1277" s="91"/>
      <c r="S1277" s="91"/>
      <c r="T1277" s="91"/>
      <c r="U1277" s="91"/>
      <c r="V1277" s="91"/>
      <c r="W1277" s="91"/>
      <c r="X1277" s="91"/>
      <c r="Y1277" s="91"/>
    </row>
    <row r="1278" spans="1:25" ht="15" customHeight="1" x14ac:dyDescent="0.25">
      <c r="A1278" s="58" t="s">
        <v>1</v>
      </c>
      <c r="B1278" s="58" t="s">
        <v>1</v>
      </c>
      <c r="C1278" s="58" t="s">
        <v>1</v>
      </c>
      <c r="D1278" s="59" t="s">
        <v>1</v>
      </c>
      <c r="E1278" s="59" t="s">
        <v>1</v>
      </c>
      <c r="F1278" s="60" t="s">
        <v>1</v>
      </c>
      <c r="G1278" s="61" t="s">
        <v>1</v>
      </c>
      <c r="H1278" s="62" t="s">
        <v>1</v>
      </c>
      <c r="I1278" s="29">
        <v>1</v>
      </c>
      <c r="J1278" s="29">
        <v>2</v>
      </c>
      <c r="K1278" s="29">
        <v>3</v>
      </c>
      <c r="L1278" s="29" t="s">
        <v>3478</v>
      </c>
      <c r="M1278" s="29">
        <v>5</v>
      </c>
      <c r="N1278" s="29">
        <v>6</v>
      </c>
      <c r="O1278" s="29">
        <v>7</v>
      </c>
      <c r="P1278" s="29" t="s">
        <v>3696</v>
      </c>
      <c r="Q1278" s="29">
        <v>9</v>
      </c>
      <c r="R1278" s="92"/>
      <c r="S1278" s="92"/>
      <c r="T1278" s="92"/>
      <c r="U1278" s="92"/>
      <c r="V1278" s="92"/>
      <c r="W1278" s="92"/>
      <c r="X1278" s="92"/>
      <c r="Y1278" s="92"/>
    </row>
    <row r="1279" spans="1:25" ht="15" customHeight="1" x14ac:dyDescent="0.25">
      <c r="A1279" s="63" t="s">
        <v>737</v>
      </c>
      <c r="B1279" s="63" t="s">
        <v>81</v>
      </c>
      <c r="C1279" s="64" t="s">
        <v>13</v>
      </c>
      <c r="D1279" s="64" t="s">
        <v>816</v>
      </c>
      <c r="E1279" s="65" t="s">
        <v>1</v>
      </c>
      <c r="F1279" s="65" t="s">
        <v>1</v>
      </c>
      <c r="G1279" s="65" t="s">
        <v>1</v>
      </c>
      <c r="H1279" s="65" t="s">
        <v>817</v>
      </c>
      <c r="I1279" s="26">
        <v>0</v>
      </c>
      <c r="J1279" s="26" t="s">
        <v>1</v>
      </c>
      <c r="K1279" s="26">
        <v>0</v>
      </c>
      <c r="L1279" s="26"/>
      <c r="M1279" s="26"/>
      <c r="N1279" s="26"/>
      <c r="O1279" s="26"/>
      <c r="P1279" s="26"/>
      <c r="Q1279" s="26"/>
      <c r="R1279" s="90"/>
      <c r="S1279" s="90"/>
      <c r="T1279" s="90"/>
      <c r="U1279" s="90"/>
      <c r="V1279" s="90"/>
      <c r="W1279" s="90"/>
      <c r="X1279" s="90"/>
      <c r="Y1279" s="90"/>
    </row>
    <row r="1280" spans="1:25" ht="22.5" customHeight="1" x14ac:dyDescent="0.25">
      <c r="A1280" s="63" t="s">
        <v>1</v>
      </c>
      <c r="B1280" s="63" t="s">
        <v>1</v>
      </c>
      <c r="C1280" s="63" t="s">
        <v>1</v>
      </c>
      <c r="D1280" s="65" t="s">
        <v>1</v>
      </c>
      <c r="E1280" s="65" t="s">
        <v>1</v>
      </c>
      <c r="F1280" s="65" t="s">
        <v>1</v>
      </c>
      <c r="G1280" s="65" t="s">
        <v>1</v>
      </c>
      <c r="H1280" s="66" t="s">
        <v>15</v>
      </c>
      <c r="I1280" s="30">
        <f t="shared" ref="I1280:K1280" si="1246">SUM(I1281,I1289,I1291)</f>
        <v>1503373</v>
      </c>
      <c r="J1280" s="30">
        <f t="shared" si="1246"/>
        <v>0</v>
      </c>
      <c r="K1280" s="30">
        <f t="shared" si="1246"/>
        <v>795624</v>
      </c>
      <c r="L1280" s="30">
        <f t="shared" si="1203"/>
        <v>360998</v>
      </c>
      <c r="M1280" s="30">
        <f t="shared" ref="M1280" si="1247">SUM(M1281,M1289,M1291)</f>
        <v>118166</v>
      </c>
      <c r="N1280" s="30">
        <f t="shared" ref="N1280:O1280" si="1248">SUM(N1281,N1289,N1291)</f>
        <v>122866</v>
      </c>
      <c r="O1280" s="30">
        <f t="shared" si="1248"/>
        <v>119966</v>
      </c>
      <c r="P1280" s="30">
        <f t="shared" si="1204"/>
        <v>1156622</v>
      </c>
      <c r="Q1280" s="30" t="str">
        <f t="shared" si="1205"/>
        <v>-</v>
      </c>
      <c r="R1280" s="93"/>
      <c r="S1280" s="93"/>
      <c r="T1280" s="93"/>
      <c r="U1280" s="93"/>
      <c r="V1280" s="93"/>
      <c r="W1280" s="93"/>
      <c r="X1280" s="93"/>
      <c r="Y1280" s="93"/>
    </row>
    <row r="1281" spans="1:25" s="15" customFormat="1" ht="15" customHeight="1" x14ac:dyDescent="0.25">
      <c r="A1281" s="82" t="s">
        <v>737</v>
      </c>
      <c r="B1281" s="82" t="s">
        <v>81</v>
      </c>
      <c r="C1281" s="82" t="s">
        <v>13</v>
      </c>
      <c r="D1281" s="82" t="s">
        <v>816</v>
      </c>
      <c r="E1281" s="83" t="s">
        <v>16</v>
      </c>
      <c r="F1281" s="83" t="s">
        <v>1</v>
      </c>
      <c r="G1281" s="83" t="s">
        <v>1</v>
      </c>
      <c r="H1281" s="83" t="s">
        <v>17</v>
      </c>
      <c r="I1281" s="38">
        <f t="shared" ref="I1281:K1281" si="1249">SUM(I1282:I1283)</f>
        <v>1299940</v>
      </c>
      <c r="J1281" s="38">
        <f t="shared" si="1249"/>
        <v>0</v>
      </c>
      <c r="K1281" s="38">
        <f t="shared" si="1249"/>
        <v>689154</v>
      </c>
      <c r="L1281" s="38">
        <f t="shared" si="1203"/>
        <v>310600</v>
      </c>
      <c r="M1281" s="38">
        <f t="shared" ref="M1281" si="1250">SUM(M1282:M1283)</f>
        <v>102300</v>
      </c>
      <c r="N1281" s="38">
        <f t="shared" ref="N1281:O1281" si="1251">SUM(N1282:N1283)</f>
        <v>106000</v>
      </c>
      <c r="O1281" s="38">
        <f t="shared" si="1251"/>
        <v>102300</v>
      </c>
      <c r="P1281" s="38">
        <f t="shared" si="1204"/>
        <v>999754</v>
      </c>
      <c r="Q1281" s="38">
        <f>IF(I1281=0,"-",P1281/I1281*100)</f>
        <v>76.907703432466107</v>
      </c>
      <c r="R1281" s="98"/>
      <c r="S1281" s="98"/>
      <c r="T1281" s="98"/>
      <c r="U1281" s="98"/>
      <c r="V1281" s="98"/>
      <c r="W1281" s="98"/>
      <c r="X1281" s="98"/>
      <c r="Y1281" s="98"/>
    </row>
    <row r="1282" spans="1:25" s="15" customFormat="1" ht="15" customHeight="1" x14ac:dyDescent="0.25">
      <c r="A1282" s="79" t="s">
        <v>737</v>
      </c>
      <c r="B1282" s="79" t="s">
        <v>81</v>
      </c>
      <c r="C1282" s="79" t="s">
        <v>13</v>
      </c>
      <c r="D1282" s="79" t="s">
        <v>816</v>
      </c>
      <c r="E1282" s="80" t="s">
        <v>19</v>
      </c>
      <c r="F1282" s="79"/>
      <c r="G1282" s="81" t="s">
        <v>472</v>
      </c>
      <c r="H1282" s="81" t="s">
        <v>18</v>
      </c>
      <c r="I1282" s="36">
        <v>1071740</v>
      </c>
      <c r="J1282" s="36">
        <v>0</v>
      </c>
      <c r="K1282" s="36">
        <v>550000</v>
      </c>
      <c r="L1282" s="36">
        <f t="shared" si="1203"/>
        <v>267000</v>
      </c>
      <c r="M1282" s="36">
        <v>89000</v>
      </c>
      <c r="N1282" s="36">
        <v>89000</v>
      </c>
      <c r="O1282" s="36">
        <v>89000</v>
      </c>
      <c r="P1282" s="36">
        <f t="shared" si="1204"/>
        <v>817000</v>
      </c>
      <c r="Q1282" s="36">
        <f t="shared" ref="Q1282:Q1302" si="1252">IF(I1282=0,"-",P1282/I1282*100)</f>
        <v>76.231175471662908</v>
      </c>
      <c r="R1282" s="96"/>
      <c r="S1282" s="96"/>
      <c r="T1282" s="96"/>
      <c r="U1282" s="96"/>
      <c r="V1282" s="96"/>
      <c r="W1282" s="96"/>
      <c r="X1282" s="96"/>
      <c r="Y1282" s="96"/>
    </row>
    <row r="1283" spans="1:25" s="15" customFormat="1" ht="15" customHeight="1" x14ac:dyDescent="0.25">
      <c r="A1283" s="82" t="s">
        <v>737</v>
      </c>
      <c r="B1283" s="82" t="s">
        <v>81</v>
      </c>
      <c r="C1283" s="82" t="s">
        <v>13</v>
      </c>
      <c r="D1283" s="82" t="s">
        <v>816</v>
      </c>
      <c r="E1283" s="82" t="s">
        <v>21</v>
      </c>
      <c r="F1283" s="79" t="s">
        <v>1</v>
      </c>
      <c r="G1283" s="81" t="s">
        <v>1</v>
      </c>
      <c r="H1283" s="83" t="s">
        <v>22</v>
      </c>
      <c r="I1283" s="38">
        <f t="shared" ref="I1283:K1283" si="1253">SUM(I1284:I1288)</f>
        <v>228200</v>
      </c>
      <c r="J1283" s="38">
        <f t="shared" si="1253"/>
        <v>0</v>
      </c>
      <c r="K1283" s="38">
        <f t="shared" si="1253"/>
        <v>139154</v>
      </c>
      <c r="L1283" s="38">
        <f t="shared" si="1203"/>
        <v>43600</v>
      </c>
      <c r="M1283" s="38">
        <f t="shared" ref="M1283" si="1254">SUM(M1284:M1288)</f>
        <v>13300</v>
      </c>
      <c r="N1283" s="38">
        <f t="shared" ref="N1283:O1283" si="1255">SUM(N1284:N1288)</f>
        <v>17000</v>
      </c>
      <c r="O1283" s="38">
        <f t="shared" si="1255"/>
        <v>13300</v>
      </c>
      <c r="P1283" s="38">
        <f t="shared" si="1204"/>
        <v>182754</v>
      </c>
      <c r="Q1283" s="38">
        <f t="shared" si="1252"/>
        <v>80.08501314636284</v>
      </c>
      <c r="R1283" s="98"/>
      <c r="S1283" s="98"/>
      <c r="T1283" s="98"/>
      <c r="U1283" s="98"/>
      <c r="V1283" s="98"/>
      <c r="W1283" s="98"/>
      <c r="X1283" s="98"/>
      <c r="Y1283" s="98"/>
    </row>
    <row r="1284" spans="1:25" s="15" customFormat="1" ht="15" customHeight="1" x14ac:dyDescent="0.25">
      <c r="A1284" s="79" t="s">
        <v>737</v>
      </c>
      <c r="B1284" s="79" t="s">
        <v>81</v>
      </c>
      <c r="C1284" s="79" t="s">
        <v>13</v>
      </c>
      <c r="D1284" s="79" t="s">
        <v>816</v>
      </c>
      <c r="E1284" s="80" t="s">
        <v>23</v>
      </c>
      <c r="F1284" s="79" t="s">
        <v>818</v>
      </c>
      <c r="G1284" s="81" t="s">
        <v>472</v>
      </c>
      <c r="H1284" s="81" t="s">
        <v>85</v>
      </c>
      <c r="I1284" s="36">
        <v>74400</v>
      </c>
      <c r="J1284" s="36">
        <v>0</v>
      </c>
      <c r="K1284" s="36">
        <v>41300</v>
      </c>
      <c r="L1284" s="36">
        <f t="shared" si="1203"/>
        <v>15000</v>
      </c>
      <c r="M1284" s="36">
        <v>5000</v>
      </c>
      <c r="N1284" s="36">
        <v>5000</v>
      </c>
      <c r="O1284" s="36">
        <v>5000</v>
      </c>
      <c r="P1284" s="36">
        <f t="shared" si="1204"/>
        <v>56300</v>
      </c>
      <c r="Q1284" s="36">
        <f t="shared" si="1252"/>
        <v>75.672043010752688</v>
      </c>
      <c r="R1284" s="96"/>
      <c r="S1284" s="96"/>
      <c r="T1284" s="96"/>
      <c r="U1284" s="96"/>
      <c r="V1284" s="96"/>
      <c r="W1284" s="96"/>
      <c r="X1284" s="96"/>
      <c r="Y1284" s="96"/>
    </row>
    <row r="1285" spans="1:25" s="15" customFormat="1" ht="15" customHeight="1" x14ac:dyDescent="0.25">
      <c r="A1285" s="79" t="s">
        <v>737</v>
      </c>
      <c r="B1285" s="79" t="s">
        <v>81</v>
      </c>
      <c r="C1285" s="79" t="s">
        <v>13</v>
      </c>
      <c r="D1285" s="79" t="s">
        <v>816</v>
      </c>
      <c r="E1285" s="80" t="s">
        <v>23</v>
      </c>
      <c r="F1285" s="79" t="s">
        <v>819</v>
      </c>
      <c r="G1285" s="81" t="s">
        <v>472</v>
      </c>
      <c r="H1285" s="81" t="s">
        <v>25</v>
      </c>
      <c r="I1285" s="36">
        <v>101600</v>
      </c>
      <c r="J1285" s="36">
        <v>0</v>
      </c>
      <c r="K1285" s="36">
        <v>57000</v>
      </c>
      <c r="L1285" s="36">
        <f t="shared" si="1203"/>
        <v>24900</v>
      </c>
      <c r="M1285" s="36">
        <v>8300</v>
      </c>
      <c r="N1285" s="36">
        <v>8300</v>
      </c>
      <c r="O1285" s="36">
        <v>8300</v>
      </c>
      <c r="P1285" s="36">
        <f t="shared" si="1204"/>
        <v>81900</v>
      </c>
      <c r="Q1285" s="36">
        <f t="shared" si="1252"/>
        <v>80.610236220472444</v>
      </c>
      <c r="R1285" s="96"/>
      <c r="S1285" s="96"/>
      <c r="T1285" s="96"/>
      <c r="U1285" s="96"/>
      <c r="V1285" s="96"/>
      <c r="W1285" s="96"/>
      <c r="X1285" s="96"/>
      <c r="Y1285" s="96"/>
    </row>
    <row r="1286" spans="1:25" s="15" customFormat="1" ht="15" customHeight="1" x14ac:dyDescent="0.25">
      <c r="A1286" s="79" t="s">
        <v>737</v>
      </c>
      <c r="B1286" s="79" t="s">
        <v>81</v>
      </c>
      <c r="C1286" s="79" t="s">
        <v>13</v>
      </c>
      <c r="D1286" s="79" t="s">
        <v>816</v>
      </c>
      <c r="E1286" s="80" t="s">
        <v>23</v>
      </c>
      <c r="F1286" s="79" t="s">
        <v>820</v>
      </c>
      <c r="G1286" s="81" t="s">
        <v>472</v>
      </c>
      <c r="H1286" s="81" t="s">
        <v>27</v>
      </c>
      <c r="I1286" s="36">
        <v>24200</v>
      </c>
      <c r="J1286" s="36">
        <v>0</v>
      </c>
      <c r="K1286" s="36">
        <v>22442</v>
      </c>
      <c r="L1286" s="36">
        <f t="shared" si="1203"/>
        <v>0</v>
      </c>
      <c r="M1286" s="36"/>
      <c r="N1286" s="36"/>
      <c r="O1286" s="36"/>
      <c r="P1286" s="36">
        <f t="shared" si="1204"/>
        <v>22442</v>
      </c>
      <c r="Q1286" s="36">
        <f t="shared" si="1252"/>
        <v>92.735537190082638</v>
      </c>
      <c r="R1286" s="96"/>
      <c r="S1286" s="96"/>
      <c r="T1286" s="96"/>
      <c r="U1286" s="96"/>
      <c r="V1286" s="96"/>
      <c r="W1286" s="96"/>
      <c r="X1286" s="96"/>
      <c r="Y1286" s="96"/>
    </row>
    <row r="1287" spans="1:25" s="15" customFormat="1" ht="15" customHeight="1" x14ac:dyDescent="0.25">
      <c r="A1287" s="79" t="s">
        <v>737</v>
      </c>
      <c r="B1287" s="79" t="s">
        <v>81</v>
      </c>
      <c r="C1287" s="79" t="s">
        <v>13</v>
      </c>
      <c r="D1287" s="79" t="s">
        <v>816</v>
      </c>
      <c r="E1287" s="80" t="s">
        <v>23</v>
      </c>
      <c r="F1287" s="79" t="s">
        <v>821</v>
      </c>
      <c r="G1287" s="81" t="s">
        <v>472</v>
      </c>
      <c r="H1287" s="81" t="s">
        <v>89</v>
      </c>
      <c r="I1287" s="36">
        <v>0</v>
      </c>
      <c r="J1287" s="36">
        <v>0</v>
      </c>
      <c r="K1287" s="36">
        <v>0</v>
      </c>
      <c r="L1287" s="36">
        <f t="shared" si="1203"/>
        <v>0</v>
      </c>
      <c r="M1287" s="36"/>
      <c r="N1287" s="36"/>
      <c r="O1287" s="36"/>
      <c r="P1287" s="36">
        <f t="shared" si="1204"/>
        <v>0</v>
      </c>
      <c r="Q1287" s="36" t="str">
        <f t="shared" si="1252"/>
        <v>-</v>
      </c>
      <c r="R1287" s="96"/>
      <c r="S1287" s="96"/>
      <c r="T1287" s="96"/>
      <c r="U1287" s="96"/>
      <c r="V1287" s="96"/>
      <c r="W1287" s="96"/>
      <c r="X1287" s="96"/>
      <c r="Y1287" s="96"/>
    </row>
    <row r="1288" spans="1:25" s="15" customFormat="1" ht="15" customHeight="1" x14ac:dyDescent="0.25">
      <c r="A1288" s="79" t="s">
        <v>737</v>
      </c>
      <c r="B1288" s="79" t="s">
        <v>81</v>
      </c>
      <c r="C1288" s="79" t="s">
        <v>13</v>
      </c>
      <c r="D1288" s="79" t="s">
        <v>816</v>
      </c>
      <c r="E1288" s="80" t="s">
        <v>23</v>
      </c>
      <c r="F1288" s="79" t="s">
        <v>822</v>
      </c>
      <c r="G1288" s="81" t="s">
        <v>472</v>
      </c>
      <c r="H1288" s="81" t="s">
        <v>29</v>
      </c>
      <c r="I1288" s="36">
        <v>28000</v>
      </c>
      <c r="J1288" s="36">
        <v>0</v>
      </c>
      <c r="K1288" s="36">
        <v>18412</v>
      </c>
      <c r="L1288" s="36">
        <f t="shared" si="1203"/>
        <v>3700</v>
      </c>
      <c r="M1288" s="36"/>
      <c r="N1288" s="36">
        <v>3700</v>
      </c>
      <c r="O1288" s="36"/>
      <c r="P1288" s="36">
        <f t="shared" si="1204"/>
        <v>22112</v>
      </c>
      <c r="Q1288" s="36">
        <f t="shared" si="1252"/>
        <v>78.971428571428575</v>
      </c>
      <c r="R1288" s="96"/>
      <c r="S1288" s="96"/>
      <c r="T1288" s="96"/>
      <c r="U1288" s="96"/>
      <c r="V1288" s="96"/>
      <c r="W1288" s="96"/>
      <c r="X1288" s="96"/>
      <c r="Y1288" s="96"/>
    </row>
    <row r="1289" spans="1:25" s="15" customFormat="1" ht="15" customHeight="1" x14ac:dyDescent="0.25">
      <c r="A1289" s="82" t="s">
        <v>737</v>
      </c>
      <c r="B1289" s="82" t="s">
        <v>81</v>
      </c>
      <c r="C1289" s="82" t="s">
        <v>13</v>
      </c>
      <c r="D1289" s="82" t="s">
        <v>816</v>
      </c>
      <c r="E1289" s="83" t="s">
        <v>30</v>
      </c>
      <c r="F1289" s="83" t="s">
        <v>1</v>
      </c>
      <c r="G1289" s="83" t="s">
        <v>1</v>
      </c>
      <c r="H1289" s="83" t="s">
        <v>31</v>
      </c>
      <c r="I1289" s="38">
        <f t="shared" ref="I1289:K1289" si="1256">SUM(I1290)</f>
        <v>112533</v>
      </c>
      <c r="J1289" s="38">
        <f t="shared" si="1256"/>
        <v>0</v>
      </c>
      <c r="K1289" s="38">
        <f t="shared" si="1256"/>
        <v>62000</v>
      </c>
      <c r="L1289" s="38">
        <f t="shared" si="1203"/>
        <v>29250</v>
      </c>
      <c r="M1289" s="38">
        <f t="shared" ref="M1289" si="1257">SUM(M1290)</f>
        <v>9750</v>
      </c>
      <c r="N1289" s="38">
        <f t="shared" ref="N1289:O1289" si="1258">SUM(N1290)</f>
        <v>9750</v>
      </c>
      <c r="O1289" s="38">
        <f t="shared" si="1258"/>
        <v>9750</v>
      </c>
      <c r="P1289" s="38">
        <f t="shared" si="1204"/>
        <v>91250</v>
      </c>
      <c r="Q1289" s="38">
        <f t="shared" si="1252"/>
        <v>81.087325495632385</v>
      </c>
      <c r="R1289" s="98"/>
      <c r="S1289" s="98"/>
      <c r="T1289" s="98"/>
      <c r="U1289" s="98"/>
      <c r="V1289" s="98"/>
      <c r="W1289" s="98"/>
      <c r="X1289" s="98"/>
      <c r="Y1289" s="98"/>
    </row>
    <row r="1290" spans="1:25" s="15" customFormat="1" ht="15" customHeight="1" x14ac:dyDescent="0.25">
      <c r="A1290" s="79" t="s">
        <v>737</v>
      </c>
      <c r="B1290" s="79" t="s">
        <v>81</v>
      </c>
      <c r="C1290" s="79" t="s">
        <v>13</v>
      </c>
      <c r="D1290" s="79" t="s">
        <v>816</v>
      </c>
      <c r="E1290" s="80" t="s">
        <v>33</v>
      </c>
      <c r="F1290" s="79"/>
      <c r="G1290" s="81" t="s">
        <v>472</v>
      </c>
      <c r="H1290" s="81" t="s">
        <v>32</v>
      </c>
      <c r="I1290" s="36">
        <v>112533</v>
      </c>
      <c r="J1290" s="36">
        <v>0</v>
      </c>
      <c r="K1290" s="36">
        <v>62000</v>
      </c>
      <c r="L1290" s="36">
        <f t="shared" si="1203"/>
        <v>29250</v>
      </c>
      <c r="M1290" s="36">
        <v>9750</v>
      </c>
      <c r="N1290" s="36">
        <v>9750</v>
      </c>
      <c r="O1290" s="36">
        <v>9750</v>
      </c>
      <c r="P1290" s="36">
        <f t="shared" si="1204"/>
        <v>91250</v>
      </c>
      <c r="Q1290" s="36">
        <f t="shared" si="1252"/>
        <v>81.087325495632385</v>
      </c>
      <c r="R1290" s="96"/>
      <c r="S1290" s="96"/>
      <c r="T1290" s="96"/>
      <c r="U1290" s="96"/>
      <c r="V1290" s="96"/>
      <c r="W1290" s="96"/>
      <c r="X1290" s="96"/>
      <c r="Y1290" s="96"/>
    </row>
    <row r="1291" spans="1:25" s="15" customFormat="1" ht="15" customHeight="1" x14ac:dyDescent="0.25">
      <c r="A1291" s="82" t="s">
        <v>737</v>
      </c>
      <c r="B1291" s="82" t="s">
        <v>81</v>
      </c>
      <c r="C1291" s="82" t="s">
        <v>13</v>
      </c>
      <c r="D1291" s="82" t="s">
        <v>816</v>
      </c>
      <c r="E1291" s="83" t="s">
        <v>34</v>
      </c>
      <c r="F1291" s="83" t="s">
        <v>1</v>
      </c>
      <c r="G1291" s="83" t="s">
        <v>1</v>
      </c>
      <c r="H1291" s="83" t="s">
        <v>35</v>
      </c>
      <c r="I1291" s="38">
        <f t="shared" ref="I1291:K1291" si="1259">SUM(I1292:I1299)</f>
        <v>90900</v>
      </c>
      <c r="J1291" s="38">
        <f t="shared" si="1259"/>
        <v>0</v>
      </c>
      <c r="K1291" s="38">
        <f t="shared" si="1259"/>
        <v>44470</v>
      </c>
      <c r="L1291" s="38">
        <f t="shared" si="1203"/>
        <v>21148</v>
      </c>
      <c r="M1291" s="38">
        <f t="shared" ref="M1291" si="1260">SUM(M1292:M1299)</f>
        <v>6116</v>
      </c>
      <c r="N1291" s="38">
        <f t="shared" ref="N1291:O1291" si="1261">SUM(N1292:N1299)</f>
        <v>7116</v>
      </c>
      <c r="O1291" s="38">
        <f t="shared" si="1261"/>
        <v>7916</v>
      </c>
      <c r="P1291" s="38">
        <f t="shared" si="1204"/>
        <v>65618</v>
      </c>
      <c r="Q1291" s="38">
        <f t="shared" si="1252"/>
        <v>72.187018701870187</v>
      </c>
      <c r="R1291" s="98"/>
      <c r="S1291" s="98"/>
      <c r="T1291" s="98"/>
      <c r="U1291" s="98"/>
      <c r="V1291" s="98"/>
      <c r="W1291" s="98"/>
      <c r="X1291" s="98"/>
      <c r="Y1291" s="98"/>
    </row>
    <row r="1292" spans="1:25" s="15" customFormat="1" ht="15" customHeight="1" x14ac:dyDescent="0.25">
      <c r="A1292" s="79" t="s">
        <v>737</v>
      </c>
      <c r="B1292" s="79" t="s">
        <v>81</v>
      </c>
      <c r="C1292" s="79" t="s">
        <v>13</v>
      </c>
      <c r="D1292" s="79" t="s">
        <v>816</v>
      </c>
      <c r="E1292" s="80" t="s">
        <v>38</v>
      </c>
      <c r="F1292" s="79"/>
      <c r="G1292" s="81" t="s">
        <v>472</v>
      </c>
      <c r="H1292" s="81" t="s">
        <v>37</v>
      </c>
      <c r="I1292" s="36">
        <v>5000</v>
      </c>
      <c r="J1292" s="36">
        <v>0</v>
      </c>
      <c r="K1292" s="36">
        <v>3700</v>
      </c>
      <c r="L1292" s="36">
        <f t="shared" si="1203"/>
        <v>1300</v>
      </c>
      <c r="M1292" s="36">
        <v>500</v>
      </c>
      <c r="N1292" s="36">
        <v>500</v>
      </c>
      <c r="O1292" s="36">
        <v>300</v>
      </c>
      <c r="P1292" s="36">
        <f t="shared" si="1204"/>
        <v>5000</v>
      </c>
      <c r="Q1292" s="36">
        <f t="shared" si="1252"/>
        <v>100</v>
      </c>
      <c r="R1292" s="96"/>
      <c r="S1292" s="96"/>
      <c r="T1292" s="96"/>
      <c r="U1292" s="96"/>
      <c r="V1292" s="96"/>
      <c r="W1292" s="96"/>
      <c r="X1292" s="96"/>
      <c r="Y1292" s="96"/>
    </row>
    <row r="1293" spans="1:25" s="15" customFormat="1" ht="15" customHeight="1" x14ac:dyDescent="0.25">
      <c r="A1293" s="79" t="s">
        <v>737</v>
      </c>
      <c r="B1293" s="79" t="s">
        <v>81</v>
      </c>
      <c r="C1293" s="79" t="s">
        <v>13</v>
      </c>
      <c r="D1293" s="79" t="s">
        <v>816</v>
      </c>
      <c r="E1293" s="80" t="s">
        <v>298</v>
      </c>
      <c r="F1293" s="79"/>
      <c r="G1293" s="81" t="s">
        <v>472</v>
      </c>
      <c r="H1293" s="81" t="s">
        <v>297</v>
      </c>
      <c r="I1293" s="36">
        <v>8000</v>
      </c>
      <c r="J1293" s="36">
        <v>0</v>
      </c>
      <c r="K1293" s="36">
        <v>3860</v>
      </c>
      <c r="L1293" s="36">
        <f t="shared" si="1203"/>
        <v>690</v>
      </c>
      <c r="M1293" s="36">
        <v>230</v>
      </c>
      <c r="N1293" s="36">
        <v>230</v>
      </c>
      <c r="O1293" s="36">
        <v>230</v>
      </c>
      <c r="P1293" s="36">
        <f t="shared" si="1204"/>
        <v>4550</v>
      </c>
      <c r="Q1293" s="36">
        <f t="shared" si="1252"/>
        <v>56.875</v>
      </c>
      <c r="R1293" s="96"/>
      <c r="S1293" s="96"/>
      <c r="T1293" s="96"/>
      <c r="U1293" s="96"/>
      <c r="V1293" s="96"/>
      <c r="W1293" s="96"/>
      <c r="X1293" s="96"/>
      <c r="Y1293" s="96"/>
    </row>
    <row r="1294" spans="1:25" s="15" customFormat="1" ht="15" customHeight="1" x14ac:dyDescent="0.25">
      <c r="A1294" s="79" t="s">
        <v>737</v>
      </c>
      <c r="B1294" s="79" t="s">
        <v>81</v>
      </c>
      <c r="C1294" s="79" t="s">
        <v>13</v>
      </c>
      <c r="D1294" s="79" t="s">
        <v>816</v>
      </c>
      <c r="E1294" s="80" t="s">
        <v>301</v>
      </c>
      <c r="F1294" s="79"/>
      <c r="G1294" s="81" t="s">
        <v>472</v>
      </c>
      <c r="H1294" s="81" t="s">
        <v>300</v>
      </c>
      <c r="I1294" s="36">
        <v>2600</v>
      </c>
      <c r="J1294" s="36">
        <v>0</v>
      </c>
      <c r="K1294" s="36">
        <v>600</v>
      </c>
      <c r="L1294" s="36">
        <f t="shared" si="1203"/>
        <v>270</v>
      </c>
      <c r="M1294" s="36">
        <v>90</v>
      </c>
      <c r="N1294" s="36">
        <v>90</v>
      </c>
      <c r="O1294" s="36">
        <v>90</v>
      </c>
      <c r="P1294" s="36">
        <f t="shared" si="1204"/>
        <v>870</v>
      </c>
      <c r="Q1294" s="36">
        <f t="shared" si="1252"/>
        <v>33.46153846153846</v>
      </c>
      <c r="R1294" s="96"/>
      <c r="S1294" s="96"/>
      <c r="T1294" s="96"/>
      <c r="U1294" s="96"/>
      <c r="V1294" s="96"/>
      <c r="W1294" s="96"/>
      <c r="X1294" s="96"/>
      <c r="Y1294" s="96"/>
    </row>
    <row r="1295" spans="1:25" s="15" customFormat="1" ht="15" customHeight="1" x14ac:dyDescent="0.25">
      <c r="A1295" s="79" t="s">
        <v>737</v>
      </c>
      <c r="B1295" s="79" t="s">
        <v>81</v>
      </c>
      <c r="C1295" s="79" t="s">
        <v>13</v>
      </c>
      <c r="D1295" s="79" t="s">
        <v>816</v>
      </c>
      <c r="E1295" s="80" t="s">
        <v>218</v>
      </c>
      <c r="F1295" s="79"/>
      <c r="G1295" s="81" t="s">
        <v>472</v>
      </c>
      <c r="H1295" s="81" t="s">
        <v>217</v>
      </c>
      <c r="I1295" s="36">
        <v>8000</v>
      </c>
      <c r="J1295" s="36">
        <v>0</v>
      </c>
      <c r="K1295" s="36">
        <v>4000</v>
      </c>
      <c r="L1295" s="36">
        <f t="shared" si="1203"/>
        <v>3000</v>
      </c>
      <c r="M1295" s="36"/>
      <c r="N1295" s="36">
        <v>1000</v>
      </c>
      <c r="O1295" s="36">
        <v>2000</v>
      </c>
      <c r="P1295" s="36">
        <f t="shared" si="1204"/>
        <v>7000</v>
      </c>
      <c r="Q1295" s="36">
        <f t="shared" si="1252"/>
        <v>87.5</v>
      </c>
      <c r="R1295" s="96"/>
      <c r="S1295" s="96"/>
      <c r="T1295" s="96"/>
      <c r="U1295" s="96"/>
      <c r="V1295" s="96"/>
      <c r="W1295" s="96"/>
      <c r="X1295" s="96"/>
      <c r="Y1295" s="96"/>
    </row>
    <row r="1296" spans="1:25" s="15" customFormat="1" ht="15" customHeight="1" x14ac:dyDescent="0.25">
      <c r="A1296" s="79" t="s">
        <v>737</v>
      </c>
      <c r="B1296" s="79" t="s">
        <v>81</v>
      </c>
      <c r="C1296" s="79" t="s">
        <v>13</v>
      </c>
      <c r="D1296" s="79" t="s">
        <v>816</v>
      </c>
      <c r="E1296" s="80" t="s">
        <v>303</v>
      </c>
      <c r="F1296" s="79"/>
      <c r="G1296" s="81" t="s">
        <v>472</v>
      </c>
      <c r="H1296" s="81" t="s">
        <v>302</v>
      </c>
      <c r="I1296" s="36">
        <v>0</v>
      </c>
      <c r="J1296" s="36">
        <v>0</v>
      </c>
      <c r="K1296" s="36">
        <v>0</v>
      </c>
      <c r="L1296" s="36">
        <f t="shared" ref="L1296:L1359" si="1262">SUM(M1296:O1296)</f>
        <v>0</v>
      </c>
      <c r="M1296" s="36"/>
      <c r="N1296" s="36"/>
      <c r="O1296" s="36"/>
      <c r="P1296" s="36">
        <f t="shared" ref="P1296:P1359" si="1263">K1296+L1296</f>
        <v>0</v>
      </c>
      <c r="Q1296" s="36" t="str">
        <f t="shared" si="1252"/>
        <v>-</v>
      </c>
      <c r="R1296" s="96"/>
      <c r="S1296" s="96"/>
      <c r="T1296" s="96"/>
      <c r="U1296" s="96"/>
      <c r="V1296" s="96"/>
      <c r="W1296" s="96"/>
      <c r="X1296" s="96"/>
      <c r="Y1296" s="96"/>
    </row>
    <row r="1297" spans="1:27" s="15" customFormat="1" ht="15" customHeight="1" x14ac:dyDescent="0.25">
      <c r="A1297" s="79" t="s">
        <v>737</v>
      </c>
      <c r="B1297" s="79" t="s">
        <v>81</v>
      </c>
      <c r="C1297" s="79" t="s">
        <v>13</v>
      </c>
      <c r="D1297" s="79" t="s">
        <v>816</v>
      </c>
      <c r="E1297" s="80" t="s">
        <v>305</v>
      </c>
      <c r="F1297" s="79"/>
      <c r="G1297" s="81" t="s">
        <v>472</v>
      </c>
      <c r="H1297" s="81" t="s">
        <v>304</v>
      </c>
      <c r="I1297" s="36">
        <v>42200</v>
      </c>
      <c r="J1297" s="36">
        <v>0</v>
      </c>
      <c r="K1297" s="36">
        <v>21060</v>
      </c>
      <c r="L1297" s="36">
        <f t="shared" si="1262"/>
        <v>10530</v>
      </c>
      <c r="M1297" s="36">
        <v>3510</v>
      </c>
      <c r="N1297" s="36">
        <v>3510</v>
      </c>
      <c r="O1297" s="36">
        <v>3510</v>
      </c>
      <c r="P1297" s="36">
        <f t="shared" si="1263"/>
        <v>31590</v>
      </c>
      <c r="Q1297" s="36">
        <f t="shared" si="1252"/>
        <v>74.857819905213276</v>
      </c>
      <c r="R1297" s="96"/>
      <c r="S1297" s="96"/>
      <c r="T1297" s="96"/>
      <c r="U1297" s="96"/>
      <c r="V1297" s="96"/>
      <c r="W1297" s="96"/>
      <c r="X1297" s="96"/>
      <c r="Y1297" s="96"/>
    </row>
    <row r="1298" spans="1:27" s="15" customFormat="1" ht="15" customHeight="1" x14ac:dyDescent="0.25">
      <c r="A1298" s="79" t="s">
        <v>737</v>
      </c>
      <c r="B1298" s="79" t="s">
        <v>81</v>
      </c>
      <c r="C1298" s="79" t="s">
        <v>13</v>
      </c>
      <c r="D1298" s="79" t="s">
        <v>816</v>
      </c>
      <c r="E1298" s="80" t="s">
        <v>311</v>
      </c>
      <c r="F1298" s="79"/>
      <c r="G1298" s="81" t="s">
        <v>472</v>
      </c>
      <c r="H1298" s="81" t="s">
        <v>310</v>
      </c>
      <c r="I1298" s="36">
        <v>1500</v>
      </c>
      <c r="J1298" s="36">
        <v>0</v>
      </c>
      <c r="K1298" s="36">
        <v>750</v>
      </c>
      <c r="L1298" s="36">
        <f t="shared" si="1262"/>
        <v>0</v>
      </c>
      <c r="M1298" s="36"/>
      <c r="N1298" s="36"/>
      <c r="O1298" s="36"/>
      <c r="P1298" s="36">
        <f t="shared" si="1263"/>
        <v>750</v>
      </c>
      <c r="Q1298" s="36">
        <f t="shared" si="1252"/>
        <v>50</v>
      </c>
      <c r="R1298" s="96"/>
      <c r="S1298" s="96"/>
      <c r="T1298" s="96"/>
      <c r="U1298" s="96"/>
      <c r="V1298" s="96"/>
      <c r="W1298" s="96"/>
      <c r="X1298" s="96"/>
      <c r="Y1298" s="96"/>
    </row>
    <row r="1299" spans="1:27" s="15" customFormat="1" ht="15" customHeight="1" x14ac:dyDescent="0.25">
      <c r="A1299" s="82" t="s">
        <v>737</v>
      </c>
      <c r="B1299" s="82" t="s">
        <v>81</v>
      </c>
      <c r="C1299" s="82" t="s">
        <v>13</v>
      </c>
      <c r="D1299" s="82" t="s">
        <v>816</v>
      </c>
      <c r="E1299" s="82" t="s">
        <v>39</v>
      </c>
      <c r="F1299" s="79" t="s">
        <v>1</v>
      </c>
      <c r="G1299" s="81" t="s">
        <v>1</v>
      </c>
      <c r="H1299" s="83" t="s">
        <v>40</v>
      </c>
      <c r="I1299" s="38">
        <f t="shared" ref="I1299:K1299" si="1264">SUM(I1300:I1302)</f>
        <v>23600</v>
      </c>
      <c r="J1299" s="38">
        <f t="shared" si="1264"/>
        <v>0</v>
      </c>
      <c r="K1299" s="38">
        <f t="shared" si="1264"/>
        <v>10500</v>
      </c>
      <c r="L1299" s="38">
        <f t="shared" si="1262"/>
        <v>5358</v>
      </c>
      <c r="M1299" s="38">
        <f t="shared" ref="M1299" si="1265">SUM(M1300:M1302)</f>
        <v>1786</v>
      </c>
      <c r="N1299" s="38">
        <f t="shared" ref="N1299:O1299" si="1266">SUM(N1300:N1302)</f>
        <v>1786</v>
      </c>
      <c r="O1299" s="38">
        <f t="shared" si="1266"/>
        <v>1786</v>
      </c>
      <c r="P1299" s="38">
        <f t="shared" si="1263"/>
        <v>15858</v>
      </c>
      <c r="Q1299" s="38">
        <f t="shared" si="1252"/>
        <v>67.194915254237287</v>
      </c>
      <c r="R1299" s="98"/>
      <c r="S1299" s="98"/>
      <c r="T1299" s="98"/>
      <c r="U1299" s="98"/>
      <c r="V1299" s="98"/>
      <c r="W1299" s="98"/>
      <c r="X1299" s="98"/>
      <c r="Y1299" s="98"/>
    </row>
    <row r="1300" spans="1:27" s="15" customFormat="1" ht="15" customHeight="1" x14ac:dyDescent="0.25">
      <c r="A1300" s="79" t="s">
        <v>737</v>
      </c>
      <c r="B1300" s="79" t="s">
        <v>81</v>
      </c>
      <c r="C1300" s="79" t="s">
        <v>13</v>
      </c>
      <c r="D1300" s="79" t="s">
        <v>816</v>
      </c>
      <c r="E1300" s="80" t="s">
        <v>41</v>
      </c>
      <c r="F1300" s="79" t="s">
        <v>823</v>
      </c>
      <c r="G1300" s="81" t="s">
        <v>472</v>
      </c>
      <c r="H1300" s="81" t="s">
        <v>43</v>
      </c>
      <c r="I1300" s="36">
        <v>20000</v>
      </c>
      <c r="J1300" s="36">
        <v>0</v>
      </c>
      <c r="K1300" s="36">
        <v>8452</v>
      </c>
      <c r="L1300" s="36">
        <f t="shared" si="1262"/>
        <v>4500</v>
      </c>
      <c r="M1300" s="36">
        <v>1500</v>
      </c>
      <c r="N1300" s="36">
        <v>1500</v>
      </c>
      <c r="O1300" s="36">
        <v>1500</v>
      </c>
      <c r="P1300" s="36">
        <f t="shared" si="1263"/>
        <v>12952</v>
      </c>
      <c r="Q1300" s="36">
        <f t="shared" si="1252"/>
        <v>64.759999999999991</v>
      </c>
      <c r="R1300" s="96"/>
      <c r="S1300" s="96"/>
      <c r="T1300" s="96"/>
      <c r="U1300" s="96"/>
      <c r="V1300" s="96"/>
      <c r="W1300" s="96"/>
      <c r="X1300" s="96"/>
      <c r="Y1300" s="96"/>
    </row>
    <row r="1301" spans="1:27" s="15" customFormat="1" ht="15" customHeight="1" x14ac:dyDescent="0.25">
      <c r="A1301" s="79" t="s">
        <v>737</v>
      </c>
      <c r="B1301" s="79" t="s">
        <v>81</v>
      </c>
      <c r="C1301" s="79" t="s">
        <v>13</v>
      </c>
      <c r="D1301" s="79" t="s">
        <v>816</v>
      </c>
      <c r="E1301" s="80" t="s">
        <v>41</v>
      </c>
      <c r="F1301" s="79" t="s">
        <v>824</v>
      </c>
      <c r="G1301" s="81" t="s">
        <v>472</v>
      </c>
      <c r="H1301" s="81" t="s">
        <v>49</v>
      </c>
      <c r="I1301" s="36">
        <v>3500</v>
      </c>
      <c r="J1301" s="36">
        <v>0</v>
      </c>
      <c r="K1301" s="36">
        <v>2000</v>
      </c>
      <c r="L1301" s="36">
        <f t="shared" si="1262"/>
        <v>858</v>
      </c>
      <c r="M1301" s="36">
        <v>286</v>
      </c>
      <c r="N1301" s="36">
        <v>286</v>
      </c>
      <c r="O1301" s="36">
        <v>286</v>
      </c>
      <c r="P1301" s="36">
        <f t="shared" si="1263"/>
        <v>2858</v>
      </c>
      <c r="Q1301" s="36">
        <f t="shared" si="1252"/>
        <v>81.657142857142858</v>
      </c>
      <c r="R1301" s="96"/>
      <c r="S1301" s="96"/>
      <c r="T1301" s="96"/>
      <c r="U1301" s="96"/>
      <c r="V1301" s="96"/>
      <c r="W1301" s="96"/>
      <c r="X1301" s="96"/>
      <c r="Y1301" s="96"/>
    </row>
    <row r="1302" spans="1:27" s="15" customFormat="1" ht="22.5" customHeight="1" x14ac:dyDescent="0.25">
      <c r="A1302" s="79" t="s">
        <v>737</v>
      </c>
      <c r="B1302" s="79" t="s">
        <v>81</v>
      </c>
      <c r="C1302" s="79" t="s">
        <v>13</v>
      </c>
      <c r="D1302" s="79" t="s">
        <v>816</v>
      </c>
      <c r="E1302" s="80" t="s">
        <v>41</v>
      </c>
      <c r="F1302" s="79" t="s">
        <v>825</v>
      </c>
      <c r="G1302" s="81" t="s">
        <v>472</v>
      </c>
      <c r="H1302" s="81" t="s">
        <v>55</v>
      </c>
      <c r="I1302" s="36">
        <v>100</v>
      </c>
      <c r="J1302" s="36">
        <v>0</v>
      </c>
      <c r="K1302" s="36">
        <v>48</v>
      </c>
      <c r="L1302" s="36">
        <f t="shared" si="1262"/>
        <v>0</v>
      </c>
      <c r="M1302" s="36"/>
      <c r="N1302" s="36"/>
      <c r="O1302" s="36"/>
      <c r="P1302" s="36">
        <f t="shared" si="1263"/>
        <v>48</v>
      </c>
      <c r="Q1302" s="36">
        <f t="shared" si="1252"/>
        <v>48</v>
      </c>
      <c r="R1302" s="96"/>
      <c r="S1302" s="96"/>
      <c r="T1302" s="96"/>
      <c r="U1302" s="96"/>
      <c r="V1302" s="96"/>
      <c r="W1302" s="96"/>
      <c r="X1302" s="96"/>
      <c r="Y1302" s="96"/>
    </row>
    <row r="1303" spans="1:27" ht="22.5" customHeight="1" x14ac:dyDescent="0.25">
      <c r="A1303" s="63" t="s">
        <v>1</v>
      </c>
      <c r="B1303" s="63" t="s">
        <v>1</v>
      </c>
      <c r="C1303" s="63" t="s">
        <v>1</v>
      </c>
      <c r="D1303" s="65" t="s">
        <v>1</v>
      </c>
      <c r="E1303" s="65" t="s">
        <v>1</v>
      </c>
      <c r="F1303" s="65" t="s">
        <v>1</v>
      </c>
      <c r="G1303" s="65" t="s">
        <v>1</v>
      </c>
      <c r="H1303" s="66" t="s">
        <v>56</v>
      </c>
      <c r="I1303" s="30">
        <f t="shared" ref="I1303:K1303" si="1267">SUM(I1304)</f>
        <v>35000</v>
      </c>
      <c r="J1303" s="30">
        <f t="shared" si="1267"/>
        <v>0</v>
      </c>
      <c r="K1303" s="30">
        <f t="shared" si="1267"/>
        <v>20000</v>
      </c>
      <c r="L1303" s="30">
        <f t="shared" si="1262"/>
        <v>15000</v>
      </c>
      <c r="M1303" s="30">
        <f t="shared" ref="M1303" si="1268">SUM(M1304)</f>
        <v>0</v>
      </c>
      <c r="N1303" s="30">
        <f t="shared" ref="N1303:O1303" si="1269">SUM(N1304)</f>
        <v>10000</v>
      </c>
      <c r="O1303" s="30">
        <f t="shared" si="1269"/>
        <v>5000</v>
      </c>
      <c r="P1303" s="30">
        <f t="shared" si="1263"/>
        <v>35000</v>
      </c>
      <c r="Q1303" s="30" t="str">
        <f t="shared" ref="Q1303:Q1359" si="1270">IF(J1303=0,"-",P1303/J1303*100)</f>
        <v>-</v>
      </c>
      <c r="R1303" s="93"/>
      <c r="S1303" s="93"/>
      <c r="T1303" s="93"/>
      <c r="U1303" s="93"/>
      <c r="V1303" s="93"/>
      <c r="W1303" s="93"/>
      <c r="X1303" s="93"/>
      <c r="Y1303" s="93"/>
    </row>
    <row r="1304" spans="1:27" s="15" customFormat="1" ht="15" customHeight="1" x14ac:dyDescent="0.25">
      <c r="A1304" s="82" t="s">
        <v>737</v>
      </c>
      <c r="B1304" s="82" t="s">
        <v>81</v>
      </c>
      <c r="C1304" s="82" t="s">
        <v>13</v>
      </c>
      <c r="D1304" s="82" t="s">
        <v>816</v>
      </c>
      <c r="E1304" s="83" t="s">
        <v>57</v>
      </c>
      <c r="F1304" s="83" t="s">
        <v>1</v>
      </c>
      <c r="G1304" s="83" t="s">
        <v>1</v>
      </c>
      <c r="H1304" s="83" t="s">
        <v>58</v>
      </c>
      <c r="I1304" s="38">
        <f t="shared" ref="I1304:K1304" si="1271">SUM(I1305:I1307)</f>
        <v>35000</v>
      </c>
      <c r="J1304" s="38">
        <f t="shared" si="1271"/>
        <v>0</v>
      </c>
      <c r="K1304" s="38">
        <f t="shared" si="1271"/>
        <v>20000</v>
      </c>
      <c r="L1304" s="38">
        <f t="shared" si="1262"/>
        <v>15000</v>
      </c>
      <c r="M1304" s="38">
        <f t="shared" ref="M1304" si="1272">SUM(M1305:M1307)</f>
        <v>0</v>
      </c>
      <c r="N1304" s="38">
        <f t="shared" ref="N1304:O1304" si="1273">SUM(N1305:N1307)</f>
        <v>10000</v>
      </c>
      <c r="O1304" s="38">
        <f t="shared" si="1273"/>
        <v>5000</v>
      </c>
      <c r="P1304" s="38">
        <f t="shared" si="1263"/>
        <v>35000</v>
      </c>
      <c r="Q1304" s="38">
        <f t="shared" ref="Q1304:Q1307" si="1274">IF(I1304=0,"-",P1304/I1304*100)</f>
        <v>100</v>
      </c>
      <c r="R1304" s="98"/>
      <c r="S1304" s="98"/>
      <c r="T1304" s="98"/>
      <c r="U1304" s="98"/>
      <c r="V1304" s="98"/>
      <c r="W1304" s="98"/>
      <c r="X1304" s="98"/>
      <c r="Y1304" s="98"/>
    </row>
    <row r="1305" spans="1:27" s="15" customFormat="1" ht="15" customHeight="1" x14ac:dyDescent="0.25">
      <c r="A1305" s="79" t="s">
        <v>737</v>
      </c>
      <c r="B1305" s="79" t="s">
        <v>81</v>
      </c>
      <c r="C1305" s="79" t="s">
        <v>13</v>
      </c>
      <c r="D1305" s="79" t="s">
        <v>816</v>
      </c>
      <c r="E1305" s="80" t="s">
        <v>106</v>
      </c>
      <c r="F1305" s="79"/>
      <c r="G1305" s="81" t="s">
        <v>222</v>
      </c>
      <c r="H1305" s="81" t="s">
        <v>105</v>
      </c>
      <c r="I1305" s="36">
        <v>5000</v>
      </c>
      <c r="J1305" s="36">
        <v>0</v>
      </c>
      <c r="K1305" s="36">
        <v>0</v>
      </c>
      <c r="L1305" s="36">
        <f t="shared" si="1262"/>
        <v>5000</v>
      </c>
      <c r="M1305" s="36"/>
      <c r="N1305" s="36"/>
      <c r="O1305" s="36">
        <v>5000</v>
      </c>
      <c r="P1305" s="36">
        <f t="shared" si="1263"/>
        <v>5000</v>
      </c>
      <c r="Q1305" s="36">
        <f t="shared" si="1274"/>
        <v>100</v>
      </c>
      <c r="R1305" s="96"/>
      <c r="S1305" s="96"/>
      <c r="T1305" s="96"/>
      <c r="U1305" s="96"/>
      <c r="V1305" s="96"/>
      <c r="W1305" s="96"/>
      <c r="X1305" s="96"/>
      <c r="Y1305" s="96"/>
    </row>
    <row r="1306" spans="1:27" s="15" customFormat="1" ht="15" customHeight="1" x14ac:dyDescent="0.25">
      <c r="A1306" s="79" t="s">
        <v>737</v>
      </c>
      <c r="B1306" s="79" t="s">
        <v>81</v>
      </c>
      <c r="C1306" s="79" t="s">
        <v>13</v>
      </c>
      <c r="D1306" s="79" t="s">
        <v>816</v>
      </c>
      <c r="E1306" s="80" t="s">
        <v>61</v>
      </c>
      <c r="F1306" s="79"/>
      <c r="G1306" s="81" t="s">
        <v>222</v>
      </c>
      <c r="H1306" s="81" t="s">
        <v>60</v>
      </c>
      <c r="I1306" s="36">
        <v>20000</v>
      </c>
      <c r="J1306" s="36">
        <v>0</v>
      </c>
      <c r="K1306" s="36">
        <v>20000</v>
      </c>
      <c r="L1306" s="36">
        <f t="shared" si="1262"/>
        <v>0</v>
      </c>
      <c r="M1306" s="36"/>
      <c r="N1306" s="36"/>
      <c r="O1306" s="36"/>
      <c r="P1306" s="36">
        <f t="shared" si="1263"/>
        <v>20000</v>
      </c>
      <c r="Q1306" s="36">
        <f t="shared" si="1274"/>
        <v>100</v>
      </c>
      <c r="R1306" s="96"/>
      <c r="S1306" s="96"/>
      <c r="T1306" s="96"/>
      <c r="U1306" s="96"/>
      <c r="V1306" s="96"/>
      <c r="W1306" s="96"/>
      <c r="X1306" s="96"/>
      <c r="Y1306" s="96"/>
    </row>
    <row r="1307" spans="1:27" s="15" customFormat="1" ht="15" customHeight="1" thickBot="1" x14ac:dyDescent="0.3">
      <c r="A1307" s="79" t="s">
        <v>737</v>
      </c>
      <c r="B1307" s="79" t="s">
        <v>81</v>
      </c>
      <c r="C1307" s="79" t="s">
        <v>13</v>
      </c>
      <c r="D1307" s="79" t="s">
        <v>816</v>
      </c>
      <c r="E1307" s="80" t="s">
        <v>68</v>
      </c>
      <c r="F1307" s="79"/>
      <c r="G1307" s="81" t="s">
        <v>472</v>
      </c>
      <c r="H1307" s="81" t="s">
        <v>67</v>
      </c>
      <c r="I1307" s="36">
        <v>10000</v>
      </c>
      <c r="J1307" s="36">
        <v>0</v>
      </c>
      <c r="K1307" s="36">
        <v>0</v>
      </c>
      <c r="L1307" s="36">
        <f t="shared" si="1262"/>
        <v>10000</v>
      </c>
      <c r="M1307" s="36"/>
      <c r="N1307" s="36">
        <v>10000</v>
      </c>
      <c r="O1307" s="36"/>
      <c r="P1307" s="36">
        <f t="shared" si="1263"/>
        <v>10000</v>
      </c>
      <c r="Q1307" s="36">
        <f t="shared" si="1274"/>
        <v>100</v>
      </c>
      <c r="R1307" s="96"/>
      <c r="S1307" s="96"/>
      <c r="T1307" s="96"/>
      <c r="U1307" s="96"/>
      <c r="V1307" s="96"/>
      <c r="W1307" s="96"/>
      <c r="X1307" s="96"/>
      <c r="Y1307" s="96"/>
    </row>
    <row r="1308" spans="1:27" s="2" customFormat="1" ht="45.75" customHeight="1" thickBot="1" x14ac:dyDescent="0.3">
      <c r="A1308" s="28" t="s">
        <v>4</v>
      </c>
      <c r="B1308" s="28" t="s">
        <v>5</v>
      </c>
      <c r="C1308" s="28" t="s">
        <v>6</v>
      </c>
      <c r="D1308" s="57" t="s">
        <v>1</v>
      </c>
      <c r="E1308" s="28" t="s">
        <v>7</v>
      </c>
      <c r="F1308" s="28" t="s">
        <v>8</v>
      </c>
      <c r="G1308" s="28" t="s">
        <v>9</v>
      </c>
      <c r="H1308" s="28" t="s">
        <v>10</v>
      </c>
      <c r="I1308" s="109" t="s">
        <v>3984</v>
      </c>
      <c r="J1308" s="109" t="s">
        <v>11</v>
      </c>
      <c r="K1308" s="109" t="s">
        <v>3989</v>
      </c>
      <c r="L1308" s="109" t="s">
        <v>3985</v>
      </c>
      <c r="M1308" s="109" t="s">
        <v>4027</v>
      </c>
      <c r="N1308" s="109" t="s">
        <v>3988</v>
      </c>
      <c r="O1308" s="109" t="s">
        <v>3986</v>
      </c>
      <c r="P1308" s="109" t="s">
        <v>3987</v>
      </c>
      <c r="Q1308" s="109" t="s">
        <v>3695</v>
      </c>
      <c r="R1308" s="91"/>
      <c r="S1308" s="91"/>
      <c r="T1308" s="91"/>
      <c r="U1308" s="91"/>
      <c r="V1308" s="91"/>
      <c r="W1308" s="91"/>
      <c r="X1308" s="91"/>
      <c r="Y1308" s="91"/>
      <c r="AA1308" s="4"/>
    </row>
    <row r="1309" spans="1:27" s="2" customFormat="1" ht="15" customHeight="1" x14ac:dyDescent="0.25">
      <c r="A1309" s="58" t="s">
        <v>1</v>
      </c>
      <c r="B1309" s="58" t="s">
        <v>1</v>
      </c>
      <c r="C1309" s="58" t="s">
        <v>1</v>
      </c>
      <c r="D1309" s="59" t="s">
        <v>1</v>
      </c>
      <c r="E1309" s="59" t="s">
        <v>1</v>
      </c>
      <c r="F1309" s="60" t="s">
        <v>1</v>
      </c>
      <c r="G1309" s="61" t="s">
        <v>1</v>
      </c>
      <c r="H1309" s="62" t="s">
        <v>1</v>
      </c>
      <c r="I1309" s="29">
        <v>1</v>
      </c>
      <c r="J1309" s="29">
        <v>2</v>
      </c>
      <c r="K1309" s="29">
        <v>3</v>
      </c>
      <c r="L1309" s="29" t="s">
        <v>3478</v>
      </c>
      <c r="M1309" s="29">
        <v>5</v>
      </c>
      <c r="N1309" s="29">
        <v>6</v>
      </c>
      <c r="O1309" s="29">
        <v>7</v>
      </c>
      <c r="P1309" s="29" t="s">
        <v>3696</v>
      </c>
      <c r="Q1309" s="29">
        <v>9</v>
      </c>
      <c r="R1309" s="92"/>
      <c r="S1309" s="92"/>
      <c r="T1309" s="92"/>
      <c r="U1309" s="92"/>
      <c r="V1309" s="92"/>
      <c r="W1309" s="92"/>
      <c r="X1309" s="92"/>
      <c r="Y1309" s="92"/>
      <c r="AA1309" s="4"/>
    </row>
    <row r="1310" spans="1:27" s="2" customFormat="1" ht="15" customHeight="1" x14ac:dyDescent="0.25">
      <c r="A1310" s="63" t="s">
        <v>737</v>
      </c>
      <c r="B1310" s="63" t="s">
        <v>81</v>
      </c>
      <c r="C1310" s="64" t="s">
        <v>13</v>
      </c>
      <c r="D1310" s="64" t="s">
        <v>816</v>
      </c>
      <c r="E1310" s="65" t="s">
        <v>1</v>
      </c>
      <c r="F1310" s="65" t="s">
        <v>1</v>
      </c>
      <c r="G1310" s="65" t="s">
        <v>1</v>
      </c>
      <c r="H1310" s="65" t="s">
        <v>817</v>
      </c>
      <c r="I1310" s="26">
        <v>0</v>
      </c>
      <c r="J1310" s="26" t="s">
        <v>1</v>
      </c>
      <c r="K1310" s="26">
        <v>0</v>
      </c>
      <c r="L1310" s="26"/>
      <c r="M1310" s="26"/>
      <c r="N1310" s="26"/>
      <c r="O1310" s="26"/>
      <c r="P1310" s="26"/>
      <c r="Q1310" s="26"/>
      <c r="R1310" s="90"/>
      <c r="S1310" s="90"/>
      <c r="T1310" s="90"/>
      <c r="U1310" s="90"/>
      <c r="V1310" s="90"/>
      <c r="W1310" s="90"/>
      <c r="X1310" s="90"/>
      <c r="Y1310" s="90"/>
      <c r="AA1310" s="4"/>
    </row>
    <row r="1311" spans="1:27" ht="22.5" customHeight="1" x14ac:dyDescent="0.25">
      <c r="A1311" s="63" t="s">
        <v>1</v>
      </c>
      <c r="B1311" s="63" t="s">
        <v>1</v>
      </c>
      <c r="C1311" s="63" t="s">
        <v>1</v>
      </c>
      <c r="D1311" s="65" t="s">
        <v>1</v>
      </c>
      <c r="E1311" s="65" t="s">
        <v>1</v>
      </c>
      <c r="F1311" s="65" t="s">
        <v>1</v>
      </c>
      <c r="G1311" s="65" t="s">
        <v>1</v>
      </c>
      <c r="H1311" s="66" t="s">
        <v>149</v>
      </c>
      <c r="I1311" s="30">
        <f t="shared" ref="I1311:K1312" si="1275">SUM(I1312)</f>
        <v>8264393</v>
      </c>
      <c r="J1311" s="30">
        <f t="shared" si="1275"/>
        <v>0</v>
      </c>
      <c r="K1311" s="30">
        <f t="shared" si="1275"/>
        <v>2300000</v>
      </c>
      <c r="L1311" s="30">
        <f t="shared" si="1262"/>
        <v>1200000</v>
      </c>
      <c r="M1311" s="30">
        <f t="shared" ref="M1311:M1312" si="1276">SUM(M1312)</f>
        <v>300000</v>
      </c>
      <c r="N1311" s="30">
        <f t="shared" ref="N1311:O1312" si="1277">SUM(N1312)</f>
        <v>300000</v>
      </c>
      <c r="O1311" s="30">
        <f t="shared" si="1277"/>
        <v>600000</v>
      </c>
      <c r="P1311" s="30">
        <f t="shared" si="1263"/>
        <v>3500000</v>
      </c>
      <c r="Q1311" s="30" t="str">
        <f t="shared" si="1270"/>
        <v>-</v>
      </c>
      <c r="R1311" s="93"/>
      <c r="S1311" s="93"/>
      <c r="T1311" s="93"/>
      <c r="U1311" s="93"/>
      <c r="V1311" s="93"/>
      <c r="W1311" s="93"/>
      <c r="X1311" s="93"/>
      <c r="Y1311" s="93"/>
    </row>
    <row r="1312" spans="1:27" s="15" customFormat="1" ht="15" customHeight="1" x14ac:dyDescent="0.25">
      <c r="A1312" s="82" t="s">
        <v>737</v>
      </c>
      <c r="B1312" s="82" t="s">
        <v>81</v>
      </c>
      <c r="C1312" s="82" t="s">
        <v>13</v>
      </c>
      <c r="D1312" s="82" t="s">
        <v>816</v>
      </c>
      <c r="E1312" s="83" t="s">
        <v>150</v>
      </c>
      <c r="F1312" s="83" t="s">
        <v>1</v>
      </c>
      <c r="G1312" s="83" t="s">
        <v>1</v>
      </c>
      <c r="H1312" s="83" t="s">
        <v>151</v>
      </c>
      <c r="I1312" s="38">
        <f t="shared" si="1275"/>
        <v>8264393</v>
      </c>
      <c r="J1312" s="38">
        <f t="shared" si="1275"/>
        <v>0</v>
      </c>
      <c r="K1312" s="38">
        <f t="shared" si="1275"/>
        <v>2300000</v>
      </c>
      <c r="L1312" s="38">
        <f t="shared" si="1262"/>
        <v>1200000</v>
      </c>
      <c r="M1312" s="38">
        <f t="shared" si="1276"/>
        <v>300000</v>
      </c>
      <c r="N1312" s="38">
        <f t="shared" si="1277"/>
        <v>300000</v>
      </c>
      <c r="O1312" s="38">
        <f t="shared" si="1277"/>
        <v>600000</v>
      </c>
      <c r="P1312" s="38">
        <f t="shared" si="1263"/>
        <v>3500000</v>
      </c>
      <c r="Q1312" s="38">
        <f t="shared" ref="Q1312:Q1321" si="1278">IF(I1312=0,"-",P1312/I1312*100)</f>
        <v>42.350357733471775</v>
      </c>
      <c r="R1312" s="98"/>
      <c r="S1312" s="98"/>
      <c r="T1312" s="98"/>
      <c r="U1312" s="98"/>
      <c r="V1312" s="98"/>
      <c r="W1312" s="98"/>
      <c r="X1312" s="98"/>
      <c r="Y1312" s="98"/>
    </row>
    <row r="1313" spans="1:25" s="15" customFormat="1" ht="15" customHeight="1" x14ac:dyDescent="0.25">
      <c r="A1313" s="82" t="s">
        <v>737</v>
      </c>
      <c r="B1313" s="82" t="s">
        <v>81</v>
      </c>
      <c r="C1313" s="82" t="s">
        <v>13</v>
      </c>
      <c r="D1313" s="82" t="s">
        <v>816</v>
      </c>
      <c r="E1313" s="82" t="s">
        <v>278</v>
      </c>
      <c r="F1313" s="79" t="s">
        <v>1</v>
      </c>
      <c r="G1313" s="81" t="s">
        <v>1</v>
      </c>
      <c r="H1313" s="83" t="s">
        <v>279</v>
      </c>
      <c r="I1313" s="38">
        <f t="shared" ref="I1313:K1313" si="1279">SUM(I1314:I1315)</f>
        <v>8264393</v>
      </c>
      <c r="J1313" s="38">
        <f t="shared" si="1279"/>
        <v>0</v>
      </c>
      <c r="K1313" s="38">
        <f t="shared" si="1279"/>
        <v>2300000</v>
      </c>
      <c r="L1313" s="38">
        <f t="shared" si="1262"/>
        <v>1200000</v>
      </c>
      <c r="M1313" s="38">
        <f t="shared" ref="M1313" si="1280">SUM(M1314:M1315)</f>
        <v>300000</v>
      </c>
      <c r="N1313" s="38">
        <f t="shared" ref="N1313:O1313" si="1281">SUM(N1314:N1315)</f>
        <v>300000</v>
      </c>
      <c r="O1313" s="38">
        <f t="shared" si="1281"/>
        <v>600000</v>
      </c>
      <c r="P1313" s="38">
        <f t="shared" si="1263"/>
        <v>3500000</v>
      </c>
      <c r="Q1313" s="38">
        <f t="shared" si="1278"/>
        <v>42.350357733471775</v>
      </c>
      <c r="R1313" s="98"/>
      <c r="S1313" s="98"/>
      <c r="T1313" s="98"/>
      <c r="U1313" s="98"/>
      <c r="V1313" s="98"/>
      <c r="W1313" s="98"/>
      <c r="X1313" s="98"/>
      <c r="Y1313" s="98"/>
    </row>
    <row r="1314" spans="1:25" s="15" customFormat="1" ht="15" customHeight="1" x14ac:dyDescent="0.25">
      <c r="A1314" s="79" t="s">
        <v>737</v>
      </c>
      <c r="B1314" s="79" t="s">
        <v>81</v>
      </c>
      <c r="C1314" s="79" t="s">
        <v>13</v>
      </c>
      <c r="D1314" s="79" t="s">
        <v>816</v>
      </c>
      <c r="E1314" s="80" t="s">
        <v>280</v>
      </c>
      <c r="F1314" s="79" t="s">
        <v>826</v>
      </c>
      <c r="G1314" s="81" t="s">
        <v>222</v>
      </c>
      <c r="H1314" s="81" t="s">
        <v>827</v>
      </c>
      <c r="I1314" s="36">
        <v>3840327</v>
      </c>
      <c r="J1314" s="36">
        <v>0</v>
      </c>
      <c r="K1314" s="36">
        <v>2300000</v>
      </c>
      <c r="L1314" s="36">
        <f t="shared" si="1262"/>
        <v>1200000</v>
      </c>
      <c r="M1314" s="36">
        <v>300000</v>
      </c>
      <c r="N1314" s="36">
        <v>300000</v>
      </c>
      <c r="O1314" s="36">
        <v>600000</v>
      </c>
      <c r="P1314" s="36">
        <f t="shared" si="1263"/>
        <v>3500000</v>
      </c>
      <c r="Q1314" s="36">
        <f t="shared" si="1278"/>
        <v>91.138072356859183</v>
      </c>
      <c r="R1314" s="96"/>
      <c r="S1314" s="96"/>
      <c r="T1314" s="96"/>
      <c r="U1314" s="96"/>
      <c r="V1314" s="96"/>
      <c r="W1314" s="96"/>
      <c r="X1314" s="96"/>
      <c r="Y1314" s="96"/>
    </row>
    <row r="1315" spans="1:25" s="15" customFormat="1" ht="15" customHeight="1" x14ac:dyDescent="0.25">
      <c r="A1315" s="79" t="s">
        <v>737</v>
      </c>
      <c r="B1315" s="79" t="s">
        <v>81</v>
      </c>
      <c r="C1315" s="79" t="s">
        <v>13</v>
      </c>
      <c r="D1315" s="79" t="s">
        <v>816</v>
      </c>
      <c r="E1315" s="80" t="s">
        <v>280</v>
      </c>
      <c r="F1315" s="79" t="s">
        <v>3728</v>
      </c>
      <c r="G1315" s="81" t="s">
        <v>222</v>
      </c>
      <c r="H1315" s="81" t="s">
        <v>3729</v>
      </c>
      <c r="I1315" s="36">
        <v>4424066</v>
      </c>
      <c r="J1315" s="36">
        <v>0</v>
      </c>
      <c r="K1315" s="36">
        <v>0</v>
      </c>
      <c r="L1315" s="36">
        <f t="shared" si="1262"/>
        <v>0</v>
      </c>
      <c r="M1315" s="36"/>
      <c r="N1315" s="36"/>
      <c r="O1315" s="36"/>
      <c r="P1315" s="36">
        <f t="shared" si="1263"/>
        <v>0</v>
      </c>
      <c r="Q1315" s="36">
        <f t="shared" si="1278"/>
        <v>0</v>
      </c>
      <c r="R1315" s="96"/>
      <c r="S1315" s="96"/>
      <c r="T1315" s="96"/>
      <c r="U1315" s="96"/>
      <c r="V1315" s="96"/>
      <c r="W1315" s="96"/>
      <c r="X1315" s="96"/>
      <c r="Y1315" s="96"/>
    </row>
    <row r="1316" spans="1:25" ht="22.5" customHeight="1" x14ac:dyDescent="0.25">
      <c r="A1316" s="63" t="s">
        <v>1</v>
      </c>
      <c r="B1316" s="63" t="s">
        <v>1</v>
      </c>
      <c r="C1316" s="63" t="s">
        <v>1</v>
      </c>
      <c r="D1316" s="65" t="s">
        <v>1</v>
      </c>
      <c r="E1316" s="65" t="s">
        <v>1</v>
      </c>
      <c r="F1316" s="65" t="s">
        <v>1</v>
      </c>
      <c r="G1316" s="65" t="s">
        <v>1</v>
      </c>
      <c r="H1316" s="66" t="s">
        <v>69</v>
      </c>
      <c r="I1316" s="30">
        <f t="shared" ref="I1316:K1316" si="1282">SUM(I1317)</f>
        <v>159000</v>
      </c>
      <c r="J1316" s="30">
        <f t="shared" si="1282"/>
        <v>0</v>
      </c>
      <c r="K1316" s="30">
        <f t="shared" si="1282"/>
        <v>59000</v>
      </c>
      <c r="L1316" s="30">
        <f t="shared" si="1262"/>
        <v>0</v>
      </c>
      <c r="M1316" s="30">
        <f t="shared" ref="M1316" si="1283">SUM(M1317)</f>
        <v>0</v>
      </c>
      <c r="N1316" s="30">
        <f t="shared" ref="N1316:O1316" si="1284">SUM(N1317)</f>
        <v>0</v>
      </c>
      <c r="O1316" s="30">
        <f t="shared" si="1284"/>
        <v>0</v>
      </c>
      <c r="P1316" s="30">
        <f t="shared" si="1263"/>
        <v>59000</v>
      </c>
      <c r="Q1316" s="30" t="str">
        <f t="shared" si="1270"/>
        <v>-</v>
      </c>
      <c r="R1316" s="93"/>
      <c r="S1316" s="93"/>
      <c r="T1316" s="93"/>
      <c r="U1316" s="93"/>
      <c r="V1316" s="93"/>
      <c r="W1316" s="93"/>
      <c r="X1316" s="93"/>
      <c r="Y1316" s="93"/>
    </row>
    <row r="1317" spans="1:25" s="15" customFormat="1" ht="15" customHeight="1" x14ac:dyDescent="0.25">
      <c r="A1317" s="82" t="s">
        <v>737</v>
      </c>
      <c r="B1317" s="82" t="s">
        <v>81</v>
      </c>
      <c r="C1317" s="82" t="s">
        <v>13</v>
      </c>
      <c r="D1317" s="82" t="s">
        <v>816</v>
      </c>
      <c r="E1317" s="83" t="s">
        <v>70</v>
      </c>
      <c r="F1317" s="83" t="s">
        <v>1</v>
      </c>
      <c r="G1317" s="83" t="s">
        <v>1</v>
      </c>
      <c r="H1317" s="83" t="s">
        <v>71</v>
      </c>
      <c r="I1317" s="38">
        <f t="shared" ref="I1317:K1317" si="1285">SUM(I1318:I1319)</f>
        <v>159000</v>
      </c>
      <c r="J1317" s="38">
        <f t="shared" si="1285"/>
        <v>0</v>
      </c>
      <c r="K1317" s="38">
        <f t="shared" si="1285"/>
        <v>59000</v>
      </c>
      <c r="L1317" s="38">
        <f t="shared" si="1262"/>
        <v>0</v>
      </c>
      <c r="M1317" s="38">
        <f t="shared" ref="M1317" si="1286">SUM(M1318:M1319)</f>
        <v>0</v>
      </c>
      <c r="N1317" s="38">
        <f t="shared" ref="N1317:O1317" si="1287">SUM(N1318:N1319)</f>
        <v>0</v>
      </c>
      <c r="O1317" s="38">
        <f t="shared" si="1287"/>
        <v>0</v>
      </c>
      <c r="P1317" s="38">
        <f t="shared" si="1263"/>
        <v>59000</v>
      </c>
      <c r="Q1317" s="38">
        <f t="shared" si="1278"/>
        <v>37.106918238993707</v>
      </c>
      <c r="R1317" s="98"/>
      <c r="S1317" s="98"/>
      <c r="T1317" s="98"/>
      <c r="U1317" s="98"/>
      <c r="V1317" s="98"/>
      <c r="W1317" s="98"/>
      <c r="X1317" s="98"/>
      <c r="Y1317" s="98"/>
    </row>
    <row r="1318" spans="1:25" s="15" customFormat="1" ht="15" customHeight="1" x14ac:dyDescent="0.25">
      <c r="A1318" s="79" t="s">
        <v>737</v>
      </c>
      <c r="B1318" s="79" t="s">
        <v>81</v>
      </c>
      <c r="C1318" s="79" t="s">
        <v>13</v>
      </c>
      <c r="D1318" s="79" t="s">
        <v>816</v>
      </c>
      <c r="E1318" s="80" t="s">
        <v>74</v>
      </c>
      <c r="F1318" s="79"/>
      <c r="G1318" s="81" t="s">
        <v>472</v>
      </c>
      <c r="H1318" s="81" t="s">
        <v>73</v>
      </c>
      <c r="I1318" s="36">
        <v>25000</v>
      </c>
      <c r="J1318" s="36">
        <v>0</v>
      </c>
      <c r="K1318" s="36">
        <v>5000</v>
      </c>
      <c r="L1318" s="36">
        <f t="shared" si="1262"/>
        <v>0</v>
      </c>
      <c r="M1318" s="36"/>
      <c r="N1318" s="36"/>
      <c r="O1318" s="36"/>
      <c r="P1318" s="36">
        <f t="shared" si="1263"/>
        <v>5000</v>
      </c>
      <c r="Q1318" s="36">
        <f t="shared" si="1278"/>
        <v>20</v>
      </c>
      <c r="R1318" s="96"/>
      <c r="S1318" s="96"/>
      <c r="T1318" s="96"/>
      <c r="U1318" s="96"/>
      <c r="V1318" s="96"/>
      <c r="W1318" s="96"/>
      <c r="X1318" s="96"/>
      <c r="Y1318" s="96"/>
    </row>
    <row r="1319" spans="1:25" s="15" customFormat="1" ht="15" customHeight="1" x14ac:dyDescent="0.25">
      <c r="A1319" s="82" t="s">
        <v>737</v>
      </c>
      <c r="B1319" s="82" t="s">
        <v>81</v>
      </c>
      <c r="C1319" s="82" t="s">
        <v>13</v>
      </c>
      <c r="D1319" s="82" t="s">
        <v>816</v>
      </c>
      <c r="E1319" s="82" t="s">
        <v>231</v>
      </c>
      <c r="F1319" s="79" t="s">
        <v>1</v>
      </c>
      <c r="G1319" s="81" t="s">
        <v>1</v>
      </c>
      <c r="H1319" s="83" t="s">
        <v>232</v>
      </c>
      <c r="I1319" s="38">
        <f t="shared" ref="I1319:K1319" si="1288">SUM(I1320:I1321)</f>
        <v>134000</v>
      </c>
      <c r="J1319" s="38">
        <f t="shared" si="1288"/>
        <v>0</v>
      </c>
      <c r="K1319" s="38">
        <f t="shared" si="1288"/>
        <v>54000</v>
      </c>
      <c r="L1319" s="38">
        <f t="shared" si="1262"/>
        <v>0</v>
      </c>
      <c r="M1319" s="38">
        <f t="shared" ref="M1319" si="1289">SUM(M1320:M1321)</f>
        <v>0</v>
      </c>
      <c r="N1319" s="38">
        <f t="shared" ref="N1319:O1319" si="1290">SUM(N1320:N1321)</f>
        <v>0</v>
      </c>
      <c r="O1319" s="38">
        <f t="shared" si="1290"/>
        <v>0</v>
      </c>
      <c r="P1319" s="38">
        <f t="shared" si="1263"/>
        <v>54000</v>
      </c>
      <c r="Q1319" s="38">
        <f t="shared" si="1278"/>
        <v>40.298507462686565</v>
      </c>
      <c r="R1319" s="98"/>
      <c r="S1319" s="98"/>
      <c r="T1319" s="98"/>
      <c r="U1319" s="98"/>
      <c r="V1319" s="98"/>
      <c r="W1319" s="98"/>
      <c r="X1319" s="98"/>
      <c r="Y1319" s="98"/>
    </row>
    <row r="1320" spans="1:25" s="15" customFormat="1" ht="15.75" customHeight="1" x14ac:dyDescent="0.25">
      <c r="A1320" s="79" t="s">
        <v>737</v>
      </c>
      <c r="B1320" s="79" t="s">
        <v>81</v>
      </c>
      <c r="C1320" s="79" t="s">
        <v>13</v>
      </c>
      <c r="D1320" s="79" t="s">
        <v>816</v>
      </c>
      <c r="E1320" s="80" t="s">
        <v>233</v>
      </c>
      <c r="F1320" s="79" t="s">
        <v>3726</v>
      </c>
      <c r="G1320" s="81" t="s">
        <v>222</v>
      </c>
      <c r="H1320" s="81" t="s">
        <v>3727</v>
      </c>
      <c r="I1320" s="36">
        <v>34000</v>
      </c>
      <c r="J1320" s="36">
        <v>0</v>
      </c>
      <c r="K1320" s="36">
        <v>34000</v>
      </c>
      <c r="L1320" s="36">
        <f t="shared" si="1262"/>
        <v>0</v>
      </c>
      <c r="M1320" s="36"/>
      <c r="N1320" s="36"/>
      <c r="O1320" s="36"/>
      <c r="P1320" s="36">
        <f t="shared" si="1263"/>
        <v>34000</v>
      </c>
      <c r="Q1320" s="36">
        <f t="shared" si="1278"/>
        <v>100</v>
      </c>
      <c r="R1320" s="96"/>
      <c r="S1320" s="96"/>
      <c r="T1320" s="96"/>
      <c r="U1320" s="96"/>
      <c r="V1320" s="96"/>
      <c r="W1320" s="96"/>
      <c r="X1320" s="96"/>
      <c r="Y1320" s="96"/>
    </row>
    <row r="1321" spans="1:25" s="15" customFormat="1" ht="22.5" customHeight="1" x14ac:dyDescent="0.25">
      <c r="A1321" s="79" t="s">
        <v>737</v>
      </c>
      <c r="B1321" s="79" t="s">
        <v>81</v>
      </c>
      <c r="C1321" s="79" t="s">
        <v>13</v>
      </c>
      <c r="D1321" s="79" t="s">
        <v>816</v>
      </c>
      <c r="E1321" s="80" t="s">
        <v>233</v>
      </c>
      <c r="F1321" s="79" t="s">
        <v>3584</v>
      </c>
      <c r="G1321" s="81" t="s">
        <v>222</v>
      </c>
      <c r="H1321" s="81" t="s">
        <v>828</v>
      </c>
      <c r="I1321" s="36">
        <v>100000</v>
      </c>
      <c r="J1321" s="36">
        <v>0</v>
      </c>
      <c r="K1321" s="36">
        <v>20000</v>
      </c>
      <c r="L1321" s="36">
        <f t="shared" si="1262"/>
        <v>0</v>
      </c>
      <c r="M1321" s="36"/>
      <c r="N1321" s="36"/>
      <c r="O1321" s="36"/>
      <c r="P1321" s="36">
        <f t="shared" si="1263"/>
        <v>20000</v>
      </c>
      <c r="Q1321" s="36">
        <f t="shared" si="1278"/>
        <v>20</v>
      </c>
      <c r="R1321" s="96"/>
      <c r="S1321" s="96"/>
      <c r="T1321" s="96"/>
      <c r="U1321" s="96"/>
      <c r="V1321" s="96"/>
      <c r="W1321" s="96"/>
      <c r="X1321" s="96"/>
      <c r="Y1321" s="96"/>
    </row>
    <row r="1322" spans="1:25" ht="15" customHeight="1" x14ac:dyDescent="0.25">
      <c r="A1322" s="53" t="s">
        <v>1</v>
      </c>
      <c r="B1322" s="53" t="s">
        <v>1</v>
      </c>
      <c r="C1322" s="53" t="s">
        <v>1</v>
      </c>
      <c r="D1322" s="53" t="s">
        <v>1</v>
      </c>
      <c r="E1322" s="53" t="s">
        <v>1</v>
      </c>
      <c r="F1322" s="53" t="s">
        <v>1</v>
      </c>
      <c r="G1322" s="53" t="s">
        <v>1</v>
      </c>
      <c r="H1322" s="66" t="s">
        <v>829</v>
      </c>
      <c r="I1322" s="30">
        <f t="shared" ref="I1322:K1322" si="1291">SUM(I1280,I1303,I1311,I1316)</f>
        <v>9961766</v>
      </c>
      <c r="J1322" s="30">
        <f t="shared" si="1291"/>
        <v>0</v>
      </c>
      <c r="K1322" s="30">
        <f t="shared" si="1291"/>
        <v>3174624</v>
      </c>
      <c r="L1322" s="30">
        <f t="shared" si="1262"/>
        <v>1575998</v>
      </c>
      <c r="M1322" s="30">
        <f t="shared" ref="M1322" si="1292">SUM(M1280,M1303,M1311,M1316)</f>
        <v>418166</v>
      </c>
      <c r="N1322" s="30">
        <f t="shared" ref="N1322:O1322" si="1293">SUM(N1280,N1303,N1311,N1316)</f>
        <v>432866</v>
      </c>
      <c r="O1322" s="30">
        <f t="shared" si="1293"/>
        <v>724966</v>
      </c>
      <c r="P1322" s="30">
        <f t="shared" si="1263"/>
        <v>4750622</v>
      </c>
      <c r="Q1322" s="30" t="str">
        <f t="shared" si="1270"/>
        <v>-</v>
      </c>
      <c r="R1322" s="93"/>
      <c r="S1322" s="93"/>
      <c r="T1322" s="93"/>
      <c r="U1322" s="93"/>
      <c r="V1322" s="93"/>
      <c r="W1322" s="93"/>
      <c r="X1322" s="93"/>
      <c r="Y1322" s="93"/>
    </row>
    <row r="1323" spans="1:25" ht="15" customHeight="1" thickBot="1" x14ac:dyDescent="0.3">
      <c r="A1323" s="53" t="s">
        <v>1</v>
      </c>
      <c r="B1323" s="53" t="s">
        <v>1</v>
      </c>
      <c r="C1323" s="53" t="s">
        <v>1</v>
      </c>
      <c r="D1323" s="53" t="s">
        <v>1</v>
      </c>
      <c r="E1323" s="53" t="s">
        <v>1</v>
      </c>
      <c r="F1323" s="53" t="s">
        <v>1</v>
      </c>
      <c r="G1323" s="53" t="s">
        <v>1</v>
      </c>
      <c r="H1323" s="65" t="s">
        <v>76</v>
      </c>
      <c r="I1323" s="31"/>
      <c r="J1323" s="31"/>
      <c r="K1323" s="31">
        <v>0</v>
      </c>
      <c r="L1323" s="31"/>
      <c r="M1323" s="31"/>
      <c r="N1323" s="31"/>
      <c r="O1323" s="31"/>
      <c r="P1323" s="31"/>
      <c r="Q1323" s="31"/>
      <c r="R1323" s="94"/>
      <c r="S1323" s="94"/>
      <c r="T1323" s="94"/>
      <c r="U1323" s="94"/>
      <c r="V1323" s="94"/>
      <c r="W1323" s="94"/>
      <c r="X1323" s="94"/>
      <c r="Y1323" s="94"/>
    </row>
    <row r="1324" spans="1:25" ht="47.25" customHeight="1" thickBot="1" x14ac:dyDescent="0.3">
      <c r="A1324" s="110" t="s">
        <v>1</v>
      </c>
      <c r="B1324" s="110" t="s">
        <v>1</v>
      </c>
      <c r="C1324" s="110" t="s">
        <v>1</v>
      </c>
      <c r="D1324" s="110" t="s">
        <v>1</v>
      </c>
      <c r="E1324" s="110" t="s">
        <v>1</v>
      </c>
      <c r="F1324" s="110" t="s">
        <v>1</v>
      </c>
      <c r="G1324" s="110" t="s">
        <v>1</v>
      </c>
      <c r="H1324" s="28" t="s">
        <v>77</v>
      </c>
      <c r="I1324" s="109" t="s">
        <v>3984</v>
      </c>
      <c r="J1324" s="109" t="s">
        <v>11</v>
      </c>
      <c r="K1324" s="109" t="s">
        <v>3989</v>
      </c>
      <c r="L1324" s="109" t="s">
        <v>3985</v>
      </c>
      <c r="M1324" s="109" t="s">
        <v>4027</v>
      </c>
      <c r="N1324" s="109" t="s">
        <v>3988</v>
      </c>
      <c r="O1324" s="109" t="s">
        <v>3986</v>
      </c>
      <c r="P1324" s="109" t="s">
        <v>3987</v>
      </c>
      <c r="Q1324" s="109" t="s">
        <v>3695</v>
      </c>
      <c r="R1324" s="91"/>
      <c r="S1324" s="91"/>
      <c r="T1324" s="91"/>
      <c r="U1324" s="91"/>
      <c r="V1324" s="91"/>
      <c r="W1324" s="91"/>
      <c r="X1324" s="91"/>
      <c r="Y1324" s="91"/>
    </row>
    <row r="1325" spans="1:25" ht="15" customHeight="1" x14ac:dyDescent="0.25">
      <c r="A1325" s="111"/>
      <c r="B1325" s="111"/>
      <c r="C1325" s="111"/>
      <c r="D1325" s="111"/>
      <c r="E1325" s="111"/>
      <c r="F1325" s="111"/>
      <c r="G1325" s="111"/>
      <c r="H1325" s="67" t="s">
        <v>1</v>
      </c>
      <c r="I1325" s="29">
        <v>1</v>
      </c>
      <c r="J1325" s="29">
        <v>2</v>
      </c>
      <c r="K1325" s="29">
        <v>3</v>
      </c>
      <c r="L1325" s="29" t="s">
        <v>3478</v>
      </c>
      <c r="M1325" s="29">
        <v>5</v>
      </c>
      <c r="N1325" s="29">
        <v>6</v>
      </c>
      <c r="O1325" s="29">
        <v>7</v>
      </c>
      <c r="P1325" s="29" t="s">
        <v>3696</v>
      </c>
      <c r="Q1325" s="29">
        <v>9</v>
      </c>
      <c r="R1325" s="92"/>
      <c r="S1325" s="92"/>
      <c r="T1325" s="92"/>
      <c r="U1325" s="92"/>
      <c r="V1325" s="92"/>
      <c r="W1325" s="92"/>
      <c r="X1325" s="92"/>
      <c r="Y1325" s="92"/>
    </row>
    <row r="1326" spans="1:25" ht="15" customHeight="1" x14ac:dyDescent="0.25">
      <c r="A1326" s="111"/>
      <c r="B1326" s="111"/>
      <c r="C1326" s="111"/>
      <c r="D1326" s="111"/>
      <c r="E1326" s="111"/>
      <c r="F1326" s="111"/>
      <c r="G1326" s="111"/>
      <c r="H1326" s="68" t="s">
        <v>477</v>
      </c>
      <c r="I1326" s="32">
        <f t="shared" ref="I1326:K1326" si="1294">SUM(I1282,I1284,I1285,I1286,I1287,I1288,I1290,I1292,I1293,I1294,I1295,I1296,I1297,I1298,I1300,I1301,I1302,I1307,I1318,)</f>
        <v>1538373</v>
      </c>
      <c r="J1326" s="32">
        <f t="shared" si="1294"/>
        <v>0</v>
      </c>
      <c r="K1326" s="32">
        <f t="shared" si="1294"/>
        <v>800624</v>
      </c>
      <c r="L1326" s="32">
        <f t="shared" si="1262"/>
        <v>370998</v>
      </c>
      <c r="M1326" s="32">
        <f t="shared" ref="M1326" si="1295">SUM(M1282,M1284,M1285,M1286,M1287,M1288,M1290,M1292,M1293,M1294,M1295,M1296,M1297,M1298,M1300,M1301,M1302,M1307,M1318,)</f>
        <v>118166</v>
      </c>
      <c r="N1326" s="32">
        <f t="shared" ref="N1326:O1326" si="1296">SUM(N1282,N1284,N1285,N1286,N1287,N1288,N1290,N1292,N1293,N1294,N1295,N1296,N1297,N1298,N1300,N1301,N1302,N1307,N1318,)</f>
        <v>132866</v>
      </c>
      <c r="O1326" s="32">
        <f t="shared" si="1296"/>
        <v>119966</v>
      </c>
      <c r="P1326" s="32">
        <f t="shared" si="1263"/>
        <v>1171622</v>
      </c>
      <c r="Q1326" s="32" t="str">
        <f t="shared" si="1270"/>
        <v>-</v>
      </c>
      <c r="R1326" s="90"/>
      <c r="S1326" s="90"/>
      <c r="T1326" s="90"/>
      <c r="U1326" s="90"/>
      <c r="V1326" s="90"/>
      <c r="W1326" s="90"/>
      <c r="X1326" s="90"/>
      <c r="Y1326" s="90"/>
    </row>
    <row r="1327" spans="1:25" ht="15" customHeight="1" x14ac:dyDescent="0.25">
      <c r="A1327" s="111"/>
      <c r="B1327" s="111"/>
      <c r="C1327" s="111"/>
      <c r="D1327" s="111"/>
      <c r="E1327" s="111"/>
      <c r="F1327" s="111"/>
      <c r="G1327" s="111"/>
      <c r="H1327" s="68" t="s">
        <v>235</v>
      </c>
      <c r="I1327" s="32">
        <f t="shared" ref="I1327:K1327" si="1297">SUM(I1305,I1306,I1314,I1321,I1320,I1318,I1315)</f>
        <v>8448393</v>
      </c>
      <c r="J1327" s="32">
        <f t="shared" si="1297"/>
        <v>0</v>
      </c>
      <c r="K1327" s="32">
        <f t="shared" si="1297"/>
        <v>2379000</v>
      </c>
      <c r="L1327" s="32">
        <f t="shared" si="1262"/>
        <v>1205000</v>
      </c>
      <c r="M1327" s="32">
        <f t="shared" ref="M1327" si="1298">SUM(M1305,M1306,M1314,M1321,M1320,M1318,M1315)</f>
        <v>300000</v>
      </c>
      <c r="N1327" s="32">
        <f t="shared" ref="N1327:O1327" si="1299">SUM(N1305,N1306,N1314,N1321,N1320,N1318,N1315)</f>
        <v>300000</v>
      </c>
      <c r="O1327" s="32">
        <f t="shared" si="1299"/>
        <v>605000</v>
      </c>
      <c r="P1327" s="32">
        <f t="shared" si="1263"/>
        <v>3584000</v>
      </c>
      <c r="Q1327" s="32" t="str">
        <f t="shared" si="1270"/>
        <v>-</v>
      </c>
      <c r="R1327" s="90"/>
      <c r="S1327" s="90"/>
      <c r="T1327" s="90"/>
      <c r="U1327" s="90"/>
      <c r="V1327" s="90"/>
      <c r="W1327" s="90"/>
      <c r="X1327" s="90"/>
      <c r="Y1327" s="90"/>
    </row>
    <row r="1328" spans="1:25" ht="15" customHeight="1" x14ac:dyDescent="0.25">
      <c r="A1328" s="111"/>
      <c r="B1328" s="111"/>
      <c r="C1328" s="111"/>
      <c r="D1328" s="111"/>
      <c r="E1328" s="111"/>
      <c r="F1328" s="111"/>
      <c r="G1328" s="111"/>
      <c r="H1328" s="69" t="s">
        <v>79</v>
      </c>
      <c r="I1328" s="32">
        <f t="shared" ref="I1328:K1328" si="1300">SUM(I1326:I1327)</f>
        <v>9986766</v>
      </c>
      <c r="J1328" s="32">
        <f t="shared" si="1300"/>
        <v>0</v>
      </c>
      <c r="K1328" s="32">
        <f t="shared" si="1300"/>
        <v>3179624</v>
      </c>
      <c r="L1328" s="32">
        <f t="shared" si="1262"/>
        <v>1575998</v>
      </c>
      <c r="M1328" s="32">
        <f t="shared" ref="M1328" si="1301">SUM(M1326:M1327)</f>
        <v>418166</v>
      </c>
      <c r="N1328" s="32">
        <f t="shared" ref="N1328:O1328" si="1302">SUM(N1326:N1327)</f>
        <v>432866</v>
      </c>
      <c r="O1328" s="32">
        <f t="shared" si="1302"/>
        <v>724966</v>
      </c>
      <c r="P1328" s="32">
        <f t="shared" si="1263"/>
        <v>4755622</v>
      </c>
      <c r="Q1328" s="32" t="str">
        <f t="shared" si="1270"/>
        <v>-</v>
      </c>
      <c r="R1328" s="90"/>
      <c r="S1328" s="90"/>
      <c r="T1328" s="90"/>
      <c r="U1328" s="90"/>
      <c r="V1328" s="90"/>
      <c r="W1328" s="90"/>
      <c r="X1328" s="90"/>
      <c r="Y1328" s="90"/>
    </row>
    <row r="1329" spans="1:25" ht="15" customHeight="1" x14ac:dyDescent="0.25">
      <c r="A1329" s="112"/>
      <c r="B1329" s="112"/>
      <c r="C1329" s="112"/>
      <c r="D1329" s="112"/>
      <c r="E1329" s="112"/>
      <c r="F1329" s="112"/>
      <c r="G1329" s="112"/>
      <c r="I1329" s="27"/>
      <c r="J1329" s="27"/>
      <c r="K1329" s="27">
        <v>0</v>
      </c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</row>
    <row r="1330" spans="1:25" ht="15" customHeight="1" x14ac:dyDescent="0.25">
      <c r="A1330" s="53" t="s">
        <v>1</v>
      </c>
      <c r="B1330" s="53" t="s">
        <v>1</v>
      </c>
      <c r="C1330" s="53" t="s">
        <v>1</v>
      </c>
      <c r="D1330" s="53" t="s">
        <v>1</v>
      </c>
      <c r="E1330" s="53" t="s">
        <v>1</v>
      </c>
      <c r="F1330" s="53" t="s">
        <v>1</v>
      </c>
      <c r="G1330" s="53" t="s">
        <v>1</v>
      </c>
      <c r="H1330" s="21" t="s">
        <v>1</v>
      </c>
      <c r="I1330" s="33"/>
      <c r="J1330" s="33"/>
      <c r="K1330" s="33">
        <v>0</v>
      </c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33"/>
      <c r="W1330" s="33"/>
      <c r="X1330" s="33"/>
      <c r="Y1330" s="33"/>
    </row>
    <row r="1331" spans="1:25" ht="15" customHeight="1" x14ac:dyDescent="0.25">
      <c r="A1331" s="53" t="s">
        <v>1</v>
      </c>
      <c r="B1331" s="53" t="s">
        <v>1</v>
      </c>
      <c r="C1331" s="53" t="s">
        <v>1</v>
      </c>
      <c r="D1331" s="53" t="s">
        <v>1</v>
      </c>
      <c r="E1331" s="53" t="s">
        <v>1</v>
      </c>
      <c r="F1331" s="53" t="s">
        <v>1</v>
      </c>
      <c r="G1331" s="53" t="s">
        <v>1</v>
      </c>
      <c r="H1331" s="66" t="s">
        <v>830</v>
      </c>
      <c r="I1331" s="30">
        <f t="shared" ref="I1331:K1331" si="1303">SUM(I1322)</f>
        <v>9961766</v>
      </c>
      <c r="J1331" s="30">
        <f t="shared" si="1303"/>
        <v>0</v>
      </c>
      <c r="K1331" s="30">
        <f t="shared" si="1303"/>
        <v>3174624</v>
      </c>
      <c r="L1331" s="30">
        <f t="shared" si="1262"/>
        <v>1575998</v>
      </c>
      <c r="M1331" s="30">
        <f t="shared" ref="M1331" si="1304">SUM(M1322)</f>
        <v>418166</v>
      </c>
      <c r="N1331" s="30">
        <f t="shared" ref="N1331:O1331" si="1305">SUM(N1322)</f>
        <v>432866</v>
      </c>
      <c r="O1331" s="30">
        <f t="shared" si="1305"/>
        <v>724966</v>
      </c>
      <c r="P1331" s="30">
        <f t="shared" si="1263"/>
        <v>4750622</v>
      </c>
      <c r="Q1331" s="30" t="str">
        <f t="shared" si="1270"/>
        <v>-</v>
      </c>
      <c r="R1331" s="93"/>
      <c r="S1331" s="93"/>
      <c r="T1331" s="93"/>
      <c r="U1331" s="93"/>
      <c r="V1331" s="93"/>
      <c r="W1331" s="93"/>
      <c r="X1331" s="93"/>
      <c r="Y1331" s="93"/>
    </row>
    <row r="1332" spans="1:25" ht="15" customHeight="1" x14ac:dyDescent="0.25">
      <c r="A1332" s="53" t="s">
        <v>1</v>
      </c>
      <c r="B1332" s="53" t="s">
        <v>1</v>
      </c>
      <c r="C1332" s="53" t="s">
        <v>1</v>
      </c>
      <c r="D1332" s="53" t="s">
        <v>1</v>
      </c>
      <c r="E1332" s="53" t="s">
        <v>1</v>
      </c>
      <c r="F1332" s="53" t="s">
        <v>1</v>
      </c>
      <c r="G1332" s="53" t="s">
        <v>1</v>
      </c>
      <c r="H1332" s="65" t="s">
        <v>76</v>
      </c>
      <c r="I1332" s="31"/>
      <c r="J1332" s="31"/>
      <c r="K1332" s="31">
        <v>0</v>
      </c>
      <c r="L1332" s="31"/>
      <c r="M1332" s="31"/>
      <c r="N1332" s="31"/>
      <c r="O1332" s="31"/>
      <c r="P1332" s="31"/>
      <c r="Q1332" s="31"/>
      <c r="R1332" s="94"/>
      <c r="S1332" s="94"/>
      <c r="T1332" s="94"/>
      <c r="U1332" s="94"/>
      <c r="V1332" s="94"/>
      <c r="W1332" s="94"/>
      <c r="X1332" s="94"/>
      <c r="Y1332" s="94"/>
    </row>
    <row r="1333" spans="1:25" ht="15" customHeight="1" x14ac:dyDescent="0.25">
      <c r="A1333" s="53" t="s">
        <v>1</v>
      </c>
      <c r="B1333" s="53" t="s">
        <v>1</v>
      </c>
      <c r="C1333" s="53" t="s">
        <v>1</v>
      </c>
      <c r="D1333" s="53" t="s">
        <v>1</v>
      </c>
      <c r="E1333" s="53" t="s">
        <v>1</v>
      </c>
      <c r="F1333" s="53" t="s">
        <v>1</v>
      </c>
      <c r="G1333" s="53" t="s">
        <v>1</v>
      </c>
      <c r="H1333" s="70" t="s">
        <v>1</v>
      </c>
      <c r="I1333" s="34"/>
      <c r="J1333" s="34"/>
      <c r="K1333" s="34">
        <v>0</v>
      </c>
      <c r="L1333" s="34"/>
      <c r="M1333" s="34"/>
      <c r="N1333" s="34"/>
      <c r="O1333" s="34"/>
      <c r="P1333" s="34"/>
      <c r="Q1333" s="34"/>
      <c r="R1333" s="34"/>
      <c r="S1333" s="34"/>
      <c r="T1333" s="34"/>
      <c r="U1333" s="34"/>
      <c r="V1333" s="34"/>
      <c r="W1333" s="34"/>
      <c r="X1333" s="34"/>
      <c r="Y1333" s="34"/>
    </row>
    <row r="1334" spans="1:25" s="4" customFormat="1" ht="15" customHeight="1" thickBot="1" x14ac:dyDescent="0.3">
      <c r="A1334" s="63">
        <v>18</v>
      </c>
      <c r="B1334" s="72" t="s">
        <v>95</v>
      </c>
      <c r="C1334" s="64" t="s">
        <v>1</v>
      </c>
      <c r="D1334" s="64" t="s">
        <v>1</v>
      </c>
      <c r="E1334" s="65" t="s">
        <v>1</v>
      </c>
      <c r="F1334" s="65" t="s">
        <v>1</v>
      </c>
      <c r="G1334" s="65" t="s">
        <v>1</v>
      </c>
      <c r="H1334" s="65" t="s">
        <v>1</v>
      </c>
      <c r="I1334" s="26"/>
      <c r="J1334" s="26"/>
      <c r="K1334" s="26">
        <v>0</v>
      </c>
      <c r="L1334" s="26"/>
      <c r="M1334" s="26"/>
      <c r="N1334" s="26"/>
      <c r="O1334" s="26"/>
      <c r="P1334" s="26"/>
      <c r="Q1334" s="26"/>
      <c r="R1334" s="90"/>
      <c r="S1334" s="90"/>
      <c r="T1334" s="90"/>
      <c r="U1334" s="90"/>
      <c r="V1334" s="90"/>
      <c r="W1334" s="90"/>
      <c r="X1334" s="90"/>
      <c r="Y1334" s="90"/>
    </row>
    <row r="1335" spans="1:25" s="4" customFormat="1" ht="45.75" customHeight="1" thickBot="1" x14ac:dyDescent="0.3">
      <c r="A1335" s="28" t="s">
        <v>4</v>
      </c>
      <c r="B1335" s="28" t="s">
        <v>5</v>
      </c>
      <c r="C1335" s="28" t="s">
        <v>6</v>
      </c>
      <c r="D1335" s="57" t="s">
        <v>1</v>
      </c>
      <c r="E1335" s="28" t="s">
        <v>7</v>
      </c>
      <c r="F1335" s="28" t="s">
        <v>8</v>
      </c>
      <c r="G1335" s="28" t="s">
        <v>9</v>
      </c>
      <c r="H1335" s="28" t="s">
        <v>10</v>
      </c>
      <c r="I1335" s="109" t="s">
        <v>3984</v>
      </c>
      <c r="J1335" s="109" t="s">
        <v>11</v>
      </c>
      <c r="K1335" s="109" t="s">
        <v>3989</v>
      </c>
      <c r="L1335" s="109" t="s">
        <v>3985</v>
      </c>
      <c r="M1335" s="109" t="s">
        <v>4027</v>
      </c>
      <c r="N1335" s="109" t="s">
        <v>3988</v>
      </c>
      <c r="O1335" s="109" t="s">
        <v>3986</v>
      </c>
      <c r="P1335" s="109" t="s">
        <v>3987</v>
      </c>
      <c r="Q1335" s="109" t="s">
        <v>3695</v>
      </c>
      <c r="R1335" s="91"/>
      <c r="S1335" s="91"/>
      <c r="T1335" s="91"/>
      <c r="U1335" s="91"/>
      <c r="V1335" s="91"/>
      <c r="W1335" s="91"/>
      <c r="X1335" s="91"/>
      <c r="Y1335" s="91"/>
    </row>
    <row r="1336" spans="1:25" s="4" customFormat="1" ht="15" customHeight="1" x14ac:dyDescent="0.25">
      <c r="A1336" s="58" t="s">
        <v>1</v>
      </c>
      <c r="B1336" s="58" t="s">
        <v>1</v>
      </c>
      <c r="C1336" s="58" t="s">
        <v>1</v>
      </c>
      <c r="D1336" s="59" t="s">
        <v>1</v>
      </c>
      <c r="E1336" s="59" t="s">
        <v>1</v>
      </c>
      <c r="F1336" s="60" t="s">
        <v>1</v>
      </c>
      <c r="G1336" s="61" t="s">
        <v>1</v>
      </c>
      <c r="H1336" s="62" t="s">
        <v>1</v>
      </c>
      <c r="I1336" s="29">
        <v>1</v>
      </c>
      <c r="J1336" s="29">
        <v>2</v>
      </c>
      <c r="K1336" s="29">
        <v>3</v>
      </c>
      <c r="L1336" s="29" t="s">
        <v>3478</v>
      </c>
      <c r="M1336" s="29">
        <v>5</v>
      </c>
      <c r="N1336" s="29">
        <v>6</v>
      </c>
      <c r="O1336" s="29">
        <v>7</v>
      </c>
      <c r="P1336" s="29" t="s">
        <v>3696</v>
      </c>
      <c r="Q1336" s="29">
        <v>9</v>
      </c>
      <c r="R1336" s="92"/>
      <c r="S1336" s="92"/>
      <c r="T1336" s="92"/>
      <c r="U1336" s="92"/>
      <c r="V1336" s="92"/>
      <c r="W1336" s="92"/>
      <c r="X1336" s="92"/>
      <c r="Y1336" s="92"/>
    </row>
    <row r="1337" spans="1:25" s="4" customFormat="1" ht="15" customHeight="1" x14ac:dyDescent="0.25">
      <c r="A1337" s="63">
        <v>18</v>
      </c>
      <c r="B1337" s="72" t="s">
        <v>95</v>
      </c>
      <c r="C1337" s="64" t="s">
        <v>13</v>
      </c>
      <c r="D1337" s="64">
        <v>18030001</v>
      </c>
      <c r="E1337" s="65" t="s">
        <v>1</v>
      </c>
      <c r="F1337" s="65" t="s">
        <v>1</v>
      </c>
      <c r="G1337" s="65" t="s">
        <v>1</v>
      </c>
      <c r="H1337" s="65" t="s">
        <v>2462</v>
      </c>
      <c r="I1337" s="26">
        <v>0</v>
      </c>
      <c r="J1337" s="26" t="s">
        <v>1</v>
      </c>
      <c r="K1337" s="26">
        <v>0</v>
      </c>
      <c r="L1337" s="26"/>
      <c r="M1337" s="26"/>
      <c r="N1337" s="26"/>
      <c r="O1337" s="26"/>
      <c r="P1337" s="26"/>
      <c r="Q1337" s="26"/>
      <c r="R1337" s="90"/>
      <c r="S1337" s="90"/>
      <c r="T1337" s="90"/>
      <c r="U1337" s="90"/>
      <c r="V1337" s="90"/>
      <c r="W1337" s="90"/>
      <c r="X1337" s="90"/>
      <c r="Y1337" s="90"/>
    </row>
    <row r="1338" spans="1:25" s="4" customFormat="1" ht="12.75" customHeight="1" x14ac:dyDescent="0.25">
      <c r="A1338" s="63" t="s">
        <v>1</v>
      </c>
      <c r="B1338" s="72" t="s">
        <v>1</v>
      </c>
      <c r="C1338" s="63" t="s">
        <v>1</v>
      </c>
      <c r="D1338" s="65" t="s">
        <v>1</v>
      </c>
      <c r="E1338" s="65" t="s">
        <v>1</v>
      </c>
      <c r="F1338" s="65" t="s">
        <v>1</v>
      </c>
      <c r="G1338" s="65" t="s">
        <v>1</v>
      </c>
      <c r="H1338" s="66" t="s">
        <v>15</v>
      </c>
      <c r="I1338" s="30">
        <f t="shared" ref="I1338:K1338" si="1306">SUM(I1339,I1347,I1349)</f>
        <v>825007</v>
      </c>
      <c r="J1338" s="30">
        <f t="shared" si="1306"/>
        <v>540007</v>
      </c>
      <c r="K1338" s="30">
        <f t="shared" si="1306"/>
        <v>295275</v>
      </c>
      <c r="L1338" s="30">
        <f t="shared" si="1262"/>
        <v>54913</v>
      </c>
      <c r="M1338" s="30">
        <f t="shared" ref="M1338" si="1307">SUM(M1339,M1347,M1349)</f>
        <v>19071</v>
      </c>
      <c r="N1338" s="30">
        <f t="shared" ref="N1338:O1338" si="1308">SUM(N1339,N1347,N1349)</f>
        <v>18171</v>
      </c>
      <c r="O1338" s="30">
        <f t="shared" si="1308"/>
        <v>17671</v>
      </c>
      <c r="P1338" s="30">
        <f t="shared" si="1263"/>
        <v>350188</v>
      </c>
      <c r="Q1338" s="30">
        <f t="shared" si="1270"/>
        <v>64.848788997179668</v>
      </c>
      <c r="R1338" s="93"/>
      <c r="S1338" s="93"/>
      <c r="T1338" s="93"/>
      <c r="U1338" s="93"/>
      <c r="V1338" s="93"/>
      <c r="W1338" s="93"/>
      <c r="X1338" s="93"/>
      <c r="Y1338" s="93"/>
    </row>
    <row r="1339" spans="1:25" s="4" customFormat="1" ht="15" customHeight="1" x14ac:dyDescent="0.25">
      <c r="A1339" s="63">
        <v>18</v>
      </c>
      <c r="B1339" s="72" t="s">
        <v>95</v>
      </c>
      <c r="C1339" s="63" t="s">
        <v>13</v>
      </c>
      <c r="D1339" s="63">
        <v>18030001</v>
      </c>
      <c r="E1339" s="65" t="s">
        <v>16</v>
      </c>
      <c r="F1339" s="65" t="s">
        <v>1</v>
      </c>
      <c r="G1339" s="65" t="s">
        <v>1</v>
      </c>
      <c r="H1339" s="65" t="s">
        <v>17</v>
      </c>
      <c r="I1339" s="31">
        <f t="shared" ref="I1339:K1339" si="1309">SUM(I1340:I1341)</f>
        <v>353828</v>
      </c>
      <c r="J1339" s="31">
        <f t="shared" si="1309"/>
        <v>353828</v>
      </c>
      <c r="K1339" s="31">
        <f t="shared" si="1309"/>
        <v>218574</v>
      </c>
      <c r="L1339" s="31">
        <f t="shared" si="1262"/>
        <v>47800</v>
      </c>
      <c r="M1339" s="31">
        <f t="shared" ref="M1339" si="1310">SUM(M1340:M1341)</f>
        <v>16700</v>
      </c>
      <c r="N1339" s="31">
        <f t="shared" ref="N1339:O1339" si="1311">SUM(N1340:N1341)</f>
        <v>15800</v>
      </c>
      <c r="O1339" s="31">
        <f t="shared" si="1311"/>
        <v>15300</v>
      </c>
      <c r="P1339" s="31">
        <f t="shared" si="1263"/>
        <v>266374</v>
      </c>
      <c r="Q1339" s="31">
        <f t="shared" si="1270"/>
        <v>75.283471065037261</v>
      </c>
      <c r="R1339" s="94"/>
      <c r="S1339" s="94"/>
      <c r="T1339" s="94"/>
      <c r="U1339" s="94"/>
      <c r="V1339" s="94"/>
      <c r="W1339" s="94"/>
      <c r="X1339" s="94"/>
      <c r="Y1339" s="94"/>
    </row>
    <row r="1340" spans="1:25" s="4" customFormat="1" ht="15" customHeight="1" x14ac:dyDescent="0.25">
      <c r="A1340" s="64">
        <v>18</v>
      </c>
      <c r="B1340" s="73" t="s">
        <v>95</v>
      </c>
      <c r="C1340" s="64" t="s">
        <v>13</v>
      </c>
      <c r="D1340" s="64">
        <v>18030001</v>
      </c>
      <c r="E1340" s="20" t="s">
        <v>19</v>
      </c>
      <c r="F1340" s="64"/>
      <c r="G1340" s="53" t="s">
        <v>759</v>
      </c>
      <c r="H1340" s="53" t="s">
        <v>18</v>
      </c>
      <c r="I1340" s="26">
        <v>309328</v>
      </c>
      <c r="J1340" s="26">
        <v>309328</v>
      </c>
      <c r="K1340" s="26">
        <v>181185</v>
      </c>
      <c r="L1340" s="26">
        <f t="shared" si="1262"/>
        <v>45000</v>
      </c>
      <c r="M1340" s="26">
        <v>15000</v>
      </c>
      <c r="N1340" s="26">
        <v>15000</v>
      </c>
      <c r="O1340" s="26">
        <v>15000</v>
      </c>
      <c r="P1340" s="26">
        <f t="shared" si="1263"/>
        <v>226185</v>
      </c>
      <c r="Q1340" s="26">
        <f t="shared" si="1270"/>
        <v>73.121411576061661</v>
      </c>
      <c r="R1340" s="90"/>
      <c r="S1340" s="90"/>
      <c r="T1340" s="90"/>
      <c r="U1340" s="90"/>
      <c r="V1340" s="90"/>
      <c r="W1340" s="90"/>
      <c r="X1340" s="90"/>
      <c r="Y1340" s="90"/>
    </row>
    <row r="1341" spans="1:25" s="4" customFormat="1" ht="15" customHeight="1" x14ac:dyDescent="0.25">
      <c r="A1341" s="63">
        <v>18</v>
      </c>
      <c r="B1341" s="72" t="s">
        <v>95</v>
      </c>
      <c r="C1341" s="63" t="s">
        <v>13</v>
      </c>
      <c r="D1341" s="63">
        <v>18030001</v>
      </c>
      <c r="E1341" s="63" t="s">
        <v>21</v>
      </c>
      <c r="F1341" s="64" t="s">
        <v>1</v>
      </c>
      <c r="G1341" s="53" t="s">
        <v>1</v>
      </c>
      <c r="H1341" s="65" t="s">
        <v>22</v>
      </c>
      <c r="I1341" s="31">
        <f t="shared" ref="I1341:K1341" si="1312">SUM(I1342:I1346)</f>
        <v>44500</v>
      </c>
      <c r="J1341" s="31">
        <f t="shared" si="1312"/>
        <v>44500</v>
      </c>
      <c r="K1341" s="31">
        <f t="shared" si="1312"/>
        <v>37389</v>
      </c>
      <c r="L1341" s="31">
        <f t="shared" si="1262"/>
        <v>2800</v>
      </c>
      <c r="M1341" s="31">
        <f t="shared" ref="M1341" si="1313">SUM(M1342:M1346)</f>
        <v>1700</v>
      </c>
      <c r="N1341" s="31">
        <f t="shared" ref="N1341:O1341" si="1314">SUM(N1342:N1346)</f>
        <v>800</v>
      </c>
      <c r="O1341" s="31">
        <f t="shared" si="1314"/>
        <v>300</v>
      </c>
      <c r="P1341" s="31">
        <f t="shared" si="1263"/>
        <v>40189</v>
      </c>
      <c r="Q1341" s="31">
        <f t="shared" si="1270"/>
        <v>90.312359550561794</v>
      </c>
      <c r="R1341" s="94"/>
      <c r="S1341" s="94"/>
      <c r="T1341" s="94"/>
      <c r="U1341" s="94"/>
      <c r="V1341" s="94"/>
      <c r="W1341" s="94"/>
      <c r="X1341" s="94"/>
      <c r="Y1341" s="94"/>
    </row>
    <row r="1342" spans="1:25" s="4" customFormat="1" ht="15" customHeight="1" x14ac:dyDescent="0.25">
      <c r="A1342" s="64">
        <v>18</v>
      </c>
      <c r="B1342" s="73" t="s">
        <v>95</v>
      </c>
      <c r="C1342" s="64" t="s">
        <v>13</v>
      </c>
      <c r="D1342" s="64">
        <v>18030001</v>
      </c>
      <c r="E1342" s="20" t="s">
        <v>23</v>
      </c>
      <c r="F1342" s="64" t="s">
        <v>3585</v>
      </c>
      <c r="G1342" s="53" t="s">
        <v>759</v>
      </c>
      <c r="H1342" s="53" t="s">
        <v>85</v>
      </c>
      <c r="I1342" s="26">
        <v>6500</v>
      </c>
      <c r="J1342" s="26">
        <v>6500</v>
      </c>
      <c r="K1342" s="26">
        <v>3985</v>
      </c>
      <c r="L1342" s="26">
        <f t="shared" si="1262"/>
        <v>900</v>
      </c>
      <c r="M1342" s="26">
        <v>300</v>
      </c>
      <c r="N1342" s="26">
        <v>300</v>
      </c>
      <c r="O1342" s="26">
        <v>300</v>
      </c>
      <c r="P1342" s="26">
        <f t="shared" si="1263"/>
        <v>4885</v>
      </c>
      <c r="Q1342" s="26">
        <f t="shared" si="1270"/>
        <v>75.153846153846146</v>
      </c>
      <c r="R1342" s="90"/>
      <c r="S1342" s="90"/>
      <c r="T1342" s="90"/>
      <c r="U1342" s="90"/>
      <c r="V1342" s="90"/>
      <c r="W1342" s="90"/>
      <c r="X1342" s="90"/>
      <c r="Y1342" s="90"/>
    </row>
    <row r="1343" spans="1:25" s="4" customFormat="1" ht="15" customHeight="1" x14ac:dyDescent="0.25">
      <c r="A1343" s="64">
        <v>18</v>
      </c>
      <c r="B1343" s="73" t="s">
        <v>95</v>
      </c>
      <c r="C1343" s="64" t="s">
        <v>13</v>
      </c>
      <c r="D1343" s="64">
        <v>18030001</v>
      </c>
      <c r="E1343" s="20" t="s">
        <v>23</v>
      </c>
      <c r="F1343" s="64" t="s">
        <v>3586</v>
      </c>
      <c r="G1343" s="53" t="s">
        <v>759</v>
      </c>
      <c r="H1343" s="53" t="s">
        <v>25</v>
      </c>
      <c r="I1343" s="26">
        <v>18000</v>
      </c>
      <c r="J1343" s="26">
        <v>18000</v>
      </c>
      <c r="K1343" s="26">
        <v>16100</v>
      </c>
      <c r="L1343" s="26">
        <f t="shared" si="1262"/>
        <v>1900</v>
      </c>
      <c r="M1343" s="26">
        <v>1400</v>
      </c>
      <c r="N1343" s="26">
        <v>500</v>
      </c>
      <c r="O1343" s="26"/>
      <c r="P1343" s="26">
        <f t="shared" si="1263"/>
        <v>18000</v>
      </c>
      <c r="Q1343" s="26">
        <f t="shared" si="1270"/>
        <v>100</v>
      </c>
      <c r="R1343" s="90"/>
      <c r="S1343" s="90"/>
      <c r="T1343" s="90"/>
      <c r="U1343" s="90"/>
      <c r="V1343" s="90"/>
      <c r="W1343" s="90"/>
      <c r="X1343" s="90"/>
      <c r="Y1343" s="90"/>
    </row>
    <row r="1344" spans="1:25" s="4" customFormat="1" ht="15" customHeight="1" x14ac:dyDescent="0.25">
      <c r="A1344" s="64">
        <v>18</v>
      </c>
      <c r="B1344" s="73" t="s">
        <v>95</v>
      </c>
      <c r="C1344" s="64" t="s">
        <v>13</v>
      </c>
      <c r="D1344" s="64">
        <v>18030001</v>
      </c>
      <c r="E1344" s="20" t="s">
        <v>23</v>
      </c>
      <c r="F1344" s="64" t="s">
        <v>3587</v>
      </c>
      <c r="G1344" s="53" t="s">
        <v>759</v>
      </c>
      <c r="H1344" s="53" t="s">
        <v>27</v>
      </c>
      <c r="I1344" s="26">
        <v>5000</v>
      </c>
      <c r="J1344" s="26">
        <v>5000</v>
      </c>
      <c r="K1344" s="26">
        <v>2304</v>
      </c>
      <c r="L1344" s="26">
        <f t="shared" si="1262"/>
        <v>0</v>
      </c>
      <c r="M1344" s="26"/>
      <c r="N1344" s="26"/>
      <c r="O1344" s="26"/>
      <c r="P1344" s="26">
        <f t="shared" si="1263"/>
        <v>2304</v>
      </c>
      <c r="Q1344" s="26">
        <f t="shared" si="1270"/>
        <v>46.08</v>
      </c>
      <c r="R1344" s="90"/>
      <c r="S1344" s="90"/>
      <c r="T1344" s="90"/>
      <c r="U1344" s="90"/>
      <c r="V1344" s="90"/>
      <c r="W1344" s="90"/>
      <c r="X1344" s="90"/>
      <c r="Y1344" s="90"/>
    </row>
    <row r="1345" spans="1:25" s="4" customFormat="1" ht="15" customHeight="1" x14ac:dyDescent="0.25">
      <c r="A1345" s="64">
        <v>18</v>
      </c>
      <c r="B1345" s="73" t="s">
        <v>95</v>
      </c>
      <c r="C1345" s="64" t="s">
        <v>13</v>
      </c>
      <c r="D1345" s="64">
        <v>18030001</v>
      </c>
      <c r="E1345" s="20" t="s">
        <v>23</v>
      </c>
      <c r="F1345" s="64" t="s">
        <v>3588</v>
      </c>
      <c r="G1345" s="53" t="s">
        <v>759</v>
      </c>
      <c r="H1345" s="53" t="s">
        <v>89</v>
      </c>
      <c r="I1345" s="26">
        <v>0</v>
      </c>
      <c r="J1345" s="26">
        <v>0</v>
      </c>
      <c r="K1345" s="26">
        <v>0</v>
      </c>
      <c r="L1345" s="26">
        <f t="shared" si="1262"/>
        <v>0</v>
      </c>
      <c r="M1345" s="26">
        <v>0</v>
      </c>
      <c r="N1345" s="26">
        <v>0</v>
      </c>
      <c r="O1345" s="26">
        <v>0</v>
      </c>
      <c r="P1345" s="26">
        <f t="shared" si="1263"/>
        <v>0</v>
      </c>
      <c r="Q1345" s="26" t="str">
        <f t="shared" si="1270"/>
        <v>-</v>
      </c>
      <c r="R1345" s="90"/>
      <c r="S1345" s="90"/>
      <c r="T1345" s="90"/>
      <c r="U1345" s="90"/>
      <c r="V1345" s="90"/>
      <c r="W1345" s="90"/>
      <c r="X1345" s="90"/>
      <c r="Y1345" s="90"/>
    </row>
    <row r="1346" spans="1:25" s="4" customFormat="1" ht="15" customHeight="1" x14ac:dyDescent="0.25">
      <c r="A1346" s="64">
        <v>18</v>
      </c>
      <c r="B1346" s="73" t="s">
        <v>95</v>
      </c>
      <c r="C1346" s="64" t="s">
        <v>13</v>
      </c>
      <c r="D1346" s="64">
        <v>18030001</v>
      </c>
      <c r="E1346" s="20" t="s">
        <v>23</v>
      </c>
      <c r="F1346" s="64" t="s">
        <v>3589</v>
      </c>
      <c r="G1346" s="53" t="s">
        <v>759</v>
      </c>
      <c r="H1346" s="53" t="s">
        <v>29</v>
      </c>
      <c r="I1346" s="26">
        <v>15000</v>
      </c>
      <c r="J1346" s="26">
        <v>15000</v>
      </c>
      <c r="K1346" s="26">
        <v>15000</v>
      </c>
      <c r="L1346" s="26">
        <f t="shared" si="1262"/>
        <v>0</v>
      </c>
      <c r="M1346" s="26">
        <v>0</v>
      </c>
      <c r="N1346" s="26">
        <v>0</v>
      </c>
      <c r="O1346" s="26">
        <v>0</v>
      </c>
      <c r="P1346" s="26">
        <f t="shared" si="1263"/>
        <v>15000</v>
      </c>
      <c r="Q1346" s="26">
        <f t="shared" si="1270"/>
        <v>100</v>
      </c>
      <c r="R1346" s="90"/>
      <c r="S1346" s="90"/>
      <c r="T1346" s="90"/>
      <c r="U1346" s="90"/>
      <c r="V1346" s="90"/>
      <c r="W1346" s="90"/>
      <c r="X1346" s="90"/>
      <c r="Y1346" s="90"/>
    </row>
    <row r="1347" spans="1:25" s="4" customFormat="1" ht="15" customHeight="1" x14ac:dyDescent="0.25">
      <c r="A1347" s="63">
        <v>18</v>
      </c>
      <c r="B1347" s="72" t="s">
        <v>95</v>
      </c>
      <c r="C1347" s="63" t="s">
        <v>13</v>
      </c>
      <c r="D1347" s="63">
        <v>18030001</v>
      </c>
      <c r="E1347" s="65" t="s">
        <v>30</v>
      </c>
      <c r="F1347" s="65" t="s">
        <v>1</v>
      </c>
      <c r="G1347" s="65" t="s">
        <v>1</v>
      </c>
      <c r="H1347" s="65" t="s">
        <v>31</v>
      </c>
      <c r="I1347" s="31">
        <f t="shared" ref="I1347:K1347" si="1315">SUM(I1348)</f>
        <v>34179</v>
      </c>
      <c r="J1347" s="31">
        <f t="shared" si="1315"/>
        <v>34179</v>
      </c>
      <c r="K1347" s="31">
        <f t="shared" si="1315"/>
        <v>17203</v>
      </c>
      <c r="L1347" s="31">
        <f t="shared" si="1262"/>
        <v>3000</v>
      </c>
      <c r="M1347" s="31">
        <f t="shared" ref="M1347" si="1316">SUM(M1348)</f>
        <v>1000</v>
      </c>
      <c r="N1347" s="31">
        <f t="shared" ref="N1347:O1347" si="1317">SUM(N1348)</f>
        <v>1000</v>
      </c>
      <c r="O1347" s="31">
        <f t="shared" si="1317"/>
        <v>1000</v>
      </c>
      <c r="P1347" s="31">
        <f t="shared" si="1263"/>
        <v>20203</v>
      </c>
      <c r="Q1347" s="31">
        <f t="shared" si="1270"/>
        <v>59.109394657538253</v>
      </c>
      <c r="R1347" s="94"/>
      <c r="S1347" s="94"/>
      <c r="T1347" s="94"/>
      <c r="U1347" s="94"/>
      <c r="V1347" s="94"/>
      <c r="W1347" s="94"/>
      <c r="X1347" s="94"/>
      <c r="Y1347" s="94"/>
    </row>
    <row r="1348" spans="1:25" s="4" customFormat="1" ht="15" customHeight="1" x14ac:dyDescent="0.25">
      <c r="A1348" s="64">
        <v>18</v>
      </c>
      <c r="B1348" s="73" t="s">
        <v>95</v>
      </c>
      <c r="C1348" s="64" t="s">
        <v>13</v>
      </c>
      <c r="D1348" s="64">
        <v>18030001</v>
      </c>
      <c r="E1348" s="20" t="s">
        <v>33</v>
      </c>
      <c r="F1348" s="64"/>
      <c r="G1348" s="53" t="s">
        <v>759</v>
      </c>
      <c r="H1348" s="53" t="s">
        <v>32</v>
      </c>
      <c r="I1348" s="26">
        <v>34179</v>
      </c>
      <c r="J1348" s="26">
        <v>34179</v>
      </c>
      <c r="K1348" s="26">
        <v>17203</v>
      </c>
      <c r="L1348" s="26">
        <f t="shared" si="1262"/>
        <v>3000</v>
      </c>
      <c r="M1348" s="26">
        <v>1000</v>
      </c>
      <c r="N1348" s="26">
        <v>1000</v>
      </c>
      <c r="O1348" s="26">
        <v>1000</v>
      </c>
      <c r="P1348" s="26">
        <f t="shared" si="1263"/>
        <v>20203</v>
      </c>
      <c r="Q1348" s="26">
        <f t="shared" si="1270"/>
        <v>59.109394657538253</v>
      </c>
      <c r="R1348" s="90"/>
      <c r="S1348" s="90"/>
      <c r="T1348" s="90"/>
      <c r="U1348" s="90"/>
      <c r="V1348" s="90"/>
      <c r="W1348" s="90"/>
      <c r="X1348" s="90"/>
      <c r="Y1348" s="90"/>
    </row>
    <row r="1349" spans="1:25" s="4" customFormat="1" ht="15" customHeight="1" x14ac:dyDescent="0.25">
      <c r="A1349" s="63">
        <v>18</v>
      </c>
      <c r="B1349" s="72" t="s">
        <v>95</v>
      </c>
      <c r="C1349" s="63" t="s">
        <v>13</v>
      </c>
      <c r="D1349" s="63">
        <v>18030001</v>
      </c>
      <c r="E1349" s="65" t="s">
        <v>34</v>
      </c>
      <c r="F1349" s="65" t="s">
        <v>1</v>
      </c>
      <c r="G1349" s="65" t="s">
        <v>1</v>
      </c>
      <c r="H1349" s="65" t="s">
        <v>35</v>
      </c>
      <c r="I1349" s="31">
        <f t="shared" ref="I1349:K1349" si="1318">SUM(I1350:I1358)</f>
        <v>437000</v>
      </c>
      <c r="J1349" s="31">
        <f t="shared" si="1318"/>
        <v>152000</v>
      </c>
      <c r="K1349" s="31">
        <f t="shared" si="1318"/>
        <v>59498</v>
      </c>
      <c r="L1349" s="31">
        <f t="shared" si="1262"/>
        <v>4113</v>
      </c>
      <c r="M1349" s="31">
        <f t="shared" ref="M1349" si="1319">SUM(M1350:M1358)</f>
        <v>1371</v>
      </c>
      <c r="N1349" s="31">
        <f t="shared" ref="N1349:O1349" si="1320">SUM(N1350:N1358)</f>
        <v>1371</v>
      </c>
      <c r="O1349" s="31">
        <f t="shared" si="1320"/>
        <v>1371</v>
      </c>
      <c r="P1349" s="31">
        <f t="shared" si="1263"/>
        <v>63611</v>
      </c>
      <c r="Q1349" s="31">
        <f t="shared" si="1270"/>
        <v>41.849342105263162</v>
      </c>
      <c r="R1349" s="94"/>
      <c r="S1349" s="94"/>
      <c r="T1349" s="94"/>
      <c r="U1349" s="94"/>
      <c r="V1349" s="94"/>
      <c r="W1349" s="94"/>
      <c r="X1349" s="94"/>
      <c r="Y1349" s="94"/>
    </row>
    <row r="1350" spans="1:25" s="4" customFormat="1" ht="15" customHeight="1" x14ac:dyDescent="0.25">
      <c r="A1350" s="64">
        <v>18</v>
      </c>
      <c r="B1350" s="73" t="s">
        <v>95</v>
      </c>
      <c r="C1350" s="64" t="s">
        <v>13</v>
      </c>
      <c r="D1350" s="64">
        <v>18030001</v>
      </c>
      <c r="E1350" s="20" t="s">
        <v>38</v>
      </c>
      <c r="F1350" s="64"/>
      <c r="G1350" s="53" t="s">
        <v>759</v>
      </c>
      <c r="H1350" s="53" t="s">
        <v>37</v>
      </c>
      <c r="I1350" s="26">
        <v>5000</v>
      </c>
      <c r="J1350" s="26">
        <v>2000</v>
      </c>
      <c r="K1350" s="26">
        <v>0</v>
      </c>
      <c r="L1350" s="26">
        <f t="shared" si="1262"/>
        <v>600</v>
      </c>
      <c r="M1350" s="26">
        <v>200</v>
      </c>
      <c r="N1350" s="26">
        <v>200</v>
      </c>
      <c r="O1350" s="26">
        <v>200</v>
      </c>
      <c r="P1350" s="26">
        <f t="shared" si="1263"/>
        <v>600</v>
      </c>
      <c r="Q1350" s="26">
        <f t="shared" si="1270"/>
        <v>30</v>
      </c>
      <c r="R1350" s="90"/>
      <c r="S1350" s="90"/>
      <c r="T1350" s="90"/>
      <c r="U1350" s="90"/>
      <c r="V1350" s="90"/>
      <c r="W1350" s="90"/>
      <c r="X1350" s="90"/>
      <c r="Y1350" s="90"/>
    </row>
    <row r="1351" spans="1:25" s="4" customFormat="1" ht="15" customHeight="1" x14ac:dyDescent="0.25">
      <c r="A1351" s="64">
        <v>18</v>
      </c>
      <c r="B1351" s="73" t="s">
        <v>95</v>
      </c>
      <c r="C1351" s="64" t="s">
        <v>13</v>
      </c>
      <c r="D1351" s="64">
        <v>18030001</v>
      </c>
      <c r="E1351" s="20" t="s">
        <v>298</v>
      </c>
      <c r="F1351" s="64"/>
      <c r="G1351" s="53" t="s">
        <v>759</v>
      </c>
      <c r="H1351" s="53" t="s">
        <v>297</v>
      </c>
      <c r="I1351" s="26">
        <v>50000</v>
      </c>
      <c r="J1351" s="26">
        <v>30000</v>
      </c>
      <c r="K1351" s="26">
        <v>600</v>
      </c>
      <c r="L1351" s="26">
        <f t="shared" si="1262"/>
        <v>420</v>
      </c>
      <c r="M1351" s="26">
        <v>140</v>
      </c>
      <c r="N1351" s="26">
        <v>140</v>
      </c>
      <c r="O1351" s="26">
        <v>140</v>
      </c>
      <c r="P1351" s="26">
        <f t="shared" si="1263"/>
        <v>1020</v>
      </c>
      <c r="Q1351" s="26">
        <f t="shared" si="1270"/>
        <v>3.4000000000000004</v>
      </c>
      <c r="R1351" s="90"/>
      <c r="S1351" s="90"/>
      <c r="T1351" s="90"/>
      <c r="U1351" s="90"/>
      <c r="V1351" s="90"/>
      <c r="W1351" s="90"/>
      <c r="X1351" s="90"/>
      <c r="Y1351" s="90"/>
    </row>
    <row r="1352" spans="1:25" s="4" customFormat="1" ht="15" customHeight="1" x14ac:dyDescent="0.25">
      <c r="A1352" s="64">
        <v>18</v>
      </c>
      <c r="B1352" s="73" t="s">
        <v>95</v>
      </c>
      <c r="C1352" s="64" t="s">
        <v>13</v>
      </c>
      <c r="D1352" s="64">
        <v>18030001</v>
      </c>
      <c r="E1352" s="20" t="s">
        <v>301</v>
      </c>
      <c r="F1352" s="64"/>
      <c r="G1352" s="53" t="s">
        <v>759</v>
      </c>
      <c r="H1352" s="53" t="s">
        <v>300</v>
      </c>
      <c r="I1352" s="26">
        <v>10000</v>
      </c>
      <c r="J1352" s="26">
        <v>5000</v>
      </c>
      <c r="K1352" s="26">
        <v>1245</v>
      </c>
      <c r="L1352" s="26">
        <f t="shared" si="1262"/>
        <v>1245</v>
      </c>
      <c r="M1352" s="26">
        <v>415</v>
      </c>
      <c r="N1352" s="26">
        <v>415</v>
      </c>
      <c r="O1352" s="26">
        <v>415</v>
      </c>
      <c r="P1352" s="26">
        <f t="shared" si="1263"/>
        <v>2490</v>
      </c>
      <c r="Q1352" s="26">
        <f t="shared" si="1270"/>
        <v>49.8</v>
      </c>
      <c r="R1352" s="90"/>
      <c r="S1352" s="90"/>
      <c r="T1352" s="90"/>
      <c r="U1352" s="90"/>
      <c r="V1352" s="90"/>
      <c r="W1352" s="90"/>
      <c r="X1352" s="90"/>
      <c r="Y1352" s="90"/>
    </row>
    <row r="1353" spans="1:25" s="4" customFormat="1" ht="15" customHeight="1" x14ac:dyDescent="0.25">
      <c r="A1353" s="64">
        <v>18</v>
      </c>
      <c r="B1353" s="73" t="s">
        <v>95</v>
      </c>
      <c r="C1353" s="64" t="s">
        <v>13</v>
      </c>
      <c r="D1353" s="64">
        <v>18030001</v>
      </c>
      <c r="E1353" s="20" t="s">
        <v>218</v>
      </c>
      <c r="F1353" s="64"/>
      <c r="G1353" s="53" t="s">
        <v>759</v>
      </c>
      <c r="H1353" s="53" t="s">
        <v>217</v>
      </c>
      <c r="I1353" s="26">
        <v>201000</v>
      </c>
      <c r="J1353" s="26">
        <v>51000</v>
      </c>
      <c r="K1353" s="26">
        <v>1300</v>
      </c>
      <c r="L1353" s="26">
        <f t="shared" si="1262"/>
        <v>900</v>
      </c>
      <c r="M1353" s="26">
        <v>300</v>
      </c>
      <c r="N1353" s="26">
        <v>300</v>
      </c>
      <c r="O1353" s="26">
        <v>300</v>
      </c>
      <c r="P1353" s="26">
        <f t="shared" si="1263"/>
        <v>2200</v>
      </c>
      <c r="Q1353" s="26">
        <f t="shared" si="1270"/>
        <v>4.3137254901960782</v>
      </c>
      <c r="R1353" s="90"/>
      <c r="S1353" s="90"/>
      <c r="T1353" s="90"/>
      <c r="U1353" s="90"/>
      <c r="V1353" s="90"/>
      <c r="W1353" s="90"/>
      <c r="X1353" s="90"/>
      <c r="Y1353" s="90"/>
    </row>
    <row r="1354" spans="1:25" s="4" customFormat="1" ht="15" customHeight="1" x14ac:dyDescent="0.25">
      <c r="A1354" s="64">
        <v>18</v>
      </c>
      <c r="B1354" s="73" t="s">
        <v>95</v>
      </c>
      <c r="C1354" s="64" t="s">
        <v>13</v>
      </c>
      <c r="D1354" s="64">
        <v>18030001</v>
      </c>
      <c r="E1354" s="20" t="s">
        <v>303</v>
      </c>
      <c r="F1354" s="64"/>
      <c r="G1354" s="53" t="s">
        <v>759</v>
      </c>
      <c r="H1354" s="53" t="s">
        <v>302</v>
      </c>
      <c r="I1354" s="26">
        <v>4000</v>
      </c>
      <c r="J1354" s="26">
        <v>2000</v>
      </c>
      <c r="K1354" s="26">
        <v>2000</v>
      </c>
      <c r="L1354" s="26">
        <f t="shared" si="1262"/>
        <v>0</v>
      </c>
      <c r="M1354" s="26" t="s">
        <v>3694</v>
      </c>
      <c r="N1354" s="26"/>
      <c r="O1354" s="26"/>
      <c r="P1354" s="26">
        <f t="shared" si="1263"/>
        <v>2000</v>
      </c>
      <c r="Q1354" s="26">
        <f t="shared" si="1270"/>
        <v>100</v>
      </c>
      <c r="R1354" s="90"/>
      <c r="S1354" s="90"/>
      <c r="T1354" s="90"/>
      <c r="U1354" s="90"/>
      <c r="V1354" s="90"/>
      <c r="W1354" s="90"/>
      <c r="X1354" s="90"/>
      <c r="Y1354" s="90"/>
    </row>
    <row r="1355" spans="1:25" s="4" customFormat="1" ht="15" customHeight="1" x14ac:dyDescent="0.25">
      <c r="A1355" s="64">
        <v>18</v>
      </c>
      <c r="B1355" s="73" t="s">
        <v>95</v>
      </c>
      <c r="C1355" s="64" t="s">
        <v>13</v>
      </c>
      <c r="D1355" s="64">
        <v>18030001</v>
      </c>
      <c r="E1355" s="20" t="s">
        <v>305</v>
      </c>
      <c r="F1355" s="64"/>
      <c r="G1355" s="53" t="s">
        <v>759</v>
      </c>
      <c r="H1355" s="53" t="s">
        <v>304</v>
      </c>
      <c r="I1355" s="26">
        <v>42000</v>
      </c>
      <c r="J1355" s="26">
        <v>40000</v>
      </c>
      <c r="K1355" s="26">
        <v>40000</v>
      </c>
      <c r="L1355" s="26">
        <f t="shared" si="1262"/>
        <v>0</v>
      </c>
      <c r="M1355" s="26"/>
      <c r="N1355" s="26"/>
      <c r="O1355" s="26"/>
      <c r="P1355" s="26">
        <f t="shared" si="1263"/>
        <v>40000</v>
      </c>
      <c r="Q1355" s="26">
        <f t="shared" si="1270"/>
        <v>100</v>
      </c>
      <c r="R1355" s="90"/>
      <c r="S1355" s="90"/>
      <c r="T1355" s="90"/>
      <c r="U1355" s="90"/>
      <c r="V1355" s="90"/>
      <c r="W1355" s="90"/>
      <c r="X1355" s="90"/>
      <c r="Y1355" s="90"/>
    </row>
    <row r="1356" spans="1:25" s="4" customFormat="1" ht="15" customHeight="1" x14ac:dyDescent="0.25">
      <c r="A1356" s="64">
        <v>18</v>
      </c>
      <c r="B1356" s="73" t="s">
        <v>95</v>
      </c>
      <c r="C1356" s="64" t="s">
        <v>13</v>
      </c>
      <c r="D1356" s="64">
        <v>18030001</v>
      </c>
      <c r="E1356" s="20" t="s">
        <v>308</v>
      </c>
      <c r="F1356" s="64"/>
      <c r="G1356" s="53" t="s">
        <v>759</v>
      </c>
      <c r="H1356" s="53" t="s">
        <v>307</v>
      </c>
      <c r="I1356" s="26">
        <v>51000</v>
      </c>
      <c r="J1356" s="26">
        <v>1000</v>
      </c>
      <c r="K1356" s="26">
        <v>300</v>
      </c>
      <c r="L1356" s="26">
        <f t="shared" si="1262"/>
        <v>150</v>
      </c>
      <c r="M1356" s="26">
        <v>50</v>
      </c>
      <c r="N1356" s="26">
        <v>50</v>
      </c>
      <c r="O1356" s="26">
        <v>50</v>
      </c>
      <c r="P1356" s="26">
        <f t="shared" si="1263"/>
        <v>450</v>
      </c>
      <c r="Q1356" s="26">
        <f t="shared" si="1270"/>
        <v>45</v>
      </c>
      <c r="R1356" s="90"/>
      <c r="S1356" s="90"/>
      <c r="T1356" s="90"/>
      <c r="U1356" s="90"/>
      <c r="V1356" s="90"/>
      <c r="W1356" s="90"/>
      <c r="X1356" s="90"/>
      <c r="Y1356" s="90"/>
    </row>
    <row r="1357" spans="1:25" s="4" customFormat="1" ht="15" customHeight="1" x14ac:dyDescent="0.25">
      <c r="A1357" s="64">
        <v>18</v>
      </c>
      <c r="B1357" s="73" t="s">
        <v>95</v>
      </c>
      <c r="C1357" s="64" t="s">
        <v>13</v>
      </c>
      <c r="D1357" s="64">
        <v>18030001</v>
      </c>
      <c r="E1357" s="20" t="s">
        <v>311</v>
      </c>
      <c r="F1357" s="64"/>
      <c r="G1357" s="53" t="s">
        <v>759</v>
      </c>
      <c r="H1357" s="53" t="s">
        <v>310</v>
      </c>
      <c r="I1357" s="26">
        <v>5000</v>
      </c>
      <c r="J1357" s="26">
        <v>2000</v>
      </c>
      <c r="K1357" s="26">
        <v>498</v>
      </c>
      <c r="L1357" s="26">
        <f t="shared" si="1262"/>
        <v>498</v>
      </c>
      <c r="M1357" s="26">
        <v>166</v>
      </c>
      <c r="N1357" s="26">
        <v>166</v>
      </c>
      <c r="O1357" s="26">
        <v>166</v>
      </c>
      <c r="P1357" s="26">
        <f t="shared" si="1263"/>
        <v>996</v>
      </c>
      <c r="Q1357" s="26">
        <f t="shared" si="1270"/>
        <v>49.8</v>
      </c>
      <c r="R1357" s="90"/>
      <c r="S1357" s="90"/>
      <c r="T1357" s="90"/>
      <c r="U1357" s="90"/>
      <c r="V1357" s="90"/>
      <c r="W1357" s="90"/>
      <c r="X1357" s="90"/>
      <c r="Y1357" s="90"/>
    </row>
    <row r="1358" spans="1:25" s="4" customFormat="1" ht="15" customHeight="1" x14ac:dyDescent="0.25">
      <c r="A1358" s="63">
        <v>18</v>
      </c>
      <c r="B1358" s="72" t="s">
        <v>95</v>
      </c>
      <c r="C1358" s="63" t="s">
        <v>13</v>
      </c>
      <c r="D1358" s="63">
        <v>18030001</v>
      </c>
      <c r="E1358" s="63" t="s">
        <v>39</v>
      </c>
      <c r="F1358" s="64" t="s">
        <v>1</v>
      </c>
      <c r="G1358" s="53" t="s">
        <v>1</v>
      </c>
      <c r="H1358" s="65" t="s">
        <v>40</v>
      </c>
      <c r="I1358" s="31">
        <f t="shared" ref="I1358:K1358" si="1321">SUM(I1359:I1361)</f>
        <v>69000</v>
      </c>
      <c r="J1358" s="31">
        <f t="shared" si="1321"/>
        <v>19000</v>
      </c>
      <c r="K1358" s="31">
        <f t="shared" si="1321"/>
        <v>13555</v>
      </c>
      <c r="L1358" s="31">
        <f t="shared" si="1262"/>
        <v>300</v>
      </c>
      <c r="M1358" s="31">
        <f t="shared" ref="M1358" si="1322">SUM(M1359:M1361)</f>
        <v>100</v>
      </c>
      <c r="N1358" s="31">
        <f t="shared" ref="N1358:O1358" si="1323">SUM(N1359:N1361)</f>
        <v>100</v>
      </c>
      <c r="O1358" s="31">
        <f t="shared" si="1323"/>
        <v>100</v>
      </c>
      <c r="P1358" s="31">
        <f t="shared" si="1263"/>
        <v>13855</v>
      </c>
      <c r="Q1358" s="31">
        <f t="shared" si="1270"/>
        <v>72.921052631578945</v>
      </c>
      <c r="R1358" s="94"/>
      <c r="S1358" s="94"/>
      <c r="T1358" s="94"/>
      <c r="U1358" s="94"/>
      <c r="V1358" s="94"/>
      <c r="W1358" s="94"/>
      <c r="X1358" s="94"/>
      <c r="Y1358" s="94"/>
    </row>
    <row r="1359" spans="1:25" s="4" customFormat="1" ht="15" customHeight="1" x14ac:dyDescent="0.25">
      <c r="A1359" s="64">
        <v>18</v>
      </c>
      <c r="B1359" s="73" t="s">
        <v>95</v>
      </c>
      <c r="C1359" s="64" t="s">
        <v>13</v>
      </c>
      <c r="D1359" s="64">
        <v>18030001</v>
      </c>
      <c r="E1359" s="20" t="s">
        <v>41</v>
      </c>
      <c r="F1359" s="64"/>
      <c r="G1359" s="53" t="s">
        <v>759</v>
      </c>
      <c r="H1359" s="53" t="s">
        <v>40</v>
      </c>
      <c r="I1359" s="26">
        <v>64000</v>
      </c>
      <c r="J1359" s="26">
        <v>14000</v>
      </c>
      <c r="K1359" s="26">
        <v>13000</v>
      </c>
      <c r="L1359" s="26">
        <f t="shared" si="1262"/>
        <v>0</v>
      </c>
      <c r="M1359" s="26">
        <v>0</v>
      </c>
      <c r="N1359" s="26">
        <v>0</v>
      </c>
      <c r="O1359" s="26">
        <v>0</v>
      </c>
      <c r="P1359" s="26">
        <f t="shared" si="1263"/>
        <v>13000</v>
      </c>
      <c r="Q1359" s="26">
        <f t="shared" si="1270"/>
        <v>92.857142857142861</v>
      </c>
      <c r="R1359" s="90"/>
      <c r="S1359" s="90"/>
      <c r="T1359" s="90"/>
      <c r="U1359" s="90"/>
      <c r="V1359" s="90"/>
      <c r="W1359" s="90"/>
      <c r="X1359" s="90"/>
      <c r="Y1359" s="90"/>
    </row>
    <row r="1360" spans="1:25" s="4" customFormat="1" ht="15" customHeight="1" x14ac:dyDescent="0.25">
      <c r="A1360" s="64">
        <v>18</v>
      </c>
      <c r="B1360" s="73" t="s">
        <v>95</v>
      </c>
      <c r="C1360" s="64" t="s">
        <v>13</v>
      </c>
      <c r="D1360" s="64">
        <v>18030001</v>
      </c>
      <c r="E1360" s="20" t="s">
        <v>41</v>
      </c>
      <c r="F1360" s="64" t="s">
        <v>3590</v>
      </c>
      <c r="G1360" s="53" t="s">
        <v>759</v>
      </c>
      <c r="H1360" s="53" t="s">
        <v>2463</v>
      </c>
      <c r="I1360" s="26">
        <v>5000</v>
      </c>
      <c r="J1360" s="26">
        <v>5000</v>
      </c>
      <c r="K1360" s="26">
        <v>555</v>
      </c>
      <c r="L1360" s="26">
        <f t="shared" ref="L1360:L1423" si="1324">SUM(M1360:O1360)</f>
        <v>300</v>
      </c>
      <c r="M1360" s="26">
        <v>100</v>
      </c>
      <c r="N1360" s="26">
        <v>100</v>
      </c>
      <c r="O1360" s="26">
        <v>100</v>
      </c>
      <c r="P1360" s="26">
        <f t="shared" ref="P1360:P1423" si="1325">K1360+L1360</f>
        <v>855</v>
      </c>
      <c r="Q1360" s="26">
        <f t="shared" ref="Q1360:Q1423" si="1326">IF(J1360=0,"-",P1360/J1360*100)</f>
        <v>17.100000000000001</v>
      </c>
      <c r="R1360" s="90"/>
      <c r="S1360" s="90"/>
      <c r="T1360" s="90"/>
      <c r="U1360" s="90"/>
      <c r="V1360" s="90"/>
      <c r="W1360" s="90"/>
      <c r="X1360" s="90"/>
      <c r="Y1360" s="90"/>
    </row>
    <row r="1361" spans="1:25" s="4" customFormat="1" ht="22.5" customHeight="1" x14ac:dyDescent="0.25">
      <c r="A1361" s="64">
        <v>18</v>
      </c>
      <c r="B1361" s="73" t="s">
        <v>95</v>
      </c>
      <c r="C1361" s="64" t="s">
        <v>13</v>
      </c>
      <c r="D1361" s="64">
        <v>18030001</v>
      </c>
      <c r="E1361" s="20" t="s">
        <v>41</v>
      </c>
      <c r="F1361" s="64" t="s">
        <v>3591</v>
      </c>
      <c r="G1361" s="53" t="s">
        <v>759</v>
      </c>
      <c r="H1361" s="53" t="s">
        <v>55</v>
      </c>
      <c r="I1361" s="26">
        <v>0</v>
      </c>
      <c r="J1361" s="26">
        <v>0</v>
      </c>
      <c r="K1361" s="26">
        <v>0</v>
      </c>
      <c r="L1361" s="26">
        <f t="shared" si="1324"/>
        <v>0</v>
      </c>
      <c r="M1361" s="26">
        <v>0</v>
      </c>
      <c r="N1361" s="26">
        <v>0</v>
      </c>
      <c r="O1361" s="26">
        <v>0</v>
      </c>
      <c r="P1361" s="26">
        <f t="shared" si="1325"/>
        <v>0</v>
      </c>
      <c r="Q1361" s="26" t="str">
        <f t="shared" si="1326"/>
        <v>-</v>
      </c>
      <c r="R1361" s="90"/>
      <c r="S1361" s="90"/>
      <c r="T1361" s="90"/>
      <c r="U1361" s="90"/>
      <c r="V1361" s="90"/>
      <c r="W1361" s="90"/>
      <c r="X1361" s="90"/>
      <c r="Y1361" s="90"/>
    </row>
    <row r="1362" spans="1:25" s="4" customFormat="1" ht="14.25" customHeight="1" x14ac:dyDescent="0.25">
      <c r="A1362" s="63" t="s">
        <v>1</v>
      </c>
      <c r="B1362" s="72" t="s">
        <v>1</v>
      </c>
      <c r="C1362" s="63" t="s">
        <v>1</v>
      </c>
      <c r="D1362" s="65" t="s">
        <v>1</v>
      </c>
      <c r="E1362" s="65" t="s">
        <v>1</v>
      </c>
      <c r="F1362" s="65" t="s">
        <v>1</v>
      </c>
      <c r="G1362" s="65" t="s">
        <v>1</v>
      </c>
      <c r="H1362" s="66" t="s">
        <v>56</v>
      </c>
      <c r="I1362" s="30">
        <f t="shared" ref="I1362:K1363" si="1327">SUM(I1363)</f>
        <v>0</v>
      </c>
      <c r="J1362" s="30">
        <f t="shared" si="1327"/>
        <v>0</v>
      </c>
      <c r="K1362" s="30">
        <f t="shared" si="1327"/>
        <v>0</v>
      </c>
      <c r="L1362" s="30">
        <f t="shared" si="1324"/>
        <v>0</v>
      </c>
      <c r="M1362" s="30">
        <f t="shared" ref="M1362:M1363" si="1328">SUM(M1363)</f>
        <v>0</v>
      </c>
      <c r="N1362" s="30">
        <f t="shared" ref="N1362:O1363" si="1329">SUM(N1363)</f>
        <v>0</v>
      </c>
      <c r="O1362" s="30">
        <f t="shared" si="1329"/>
        <v>0</v>
      </c>
      <c r="P1362" s="30">
        <f t="shared" si="1325"/>
        <v>0</v>
      </c>
      <c r="Q1362" s="30" t="str">
        <f t="shared" si="1326"/>
        <v>-</v>
      </c>
      <c r="R1362" s="93"/>
      <c r="S1362" s="93"/>
      <c r="T1362" s="93"/>
      <c r="U1362" s="93"/>
      <c r="V1362" s="93"/>
      <c r="W1362" s="93"/>
      <c r="X1362" s="93"/>
      <c r="Y1362" s="93"/>
    </row>
    <row r="1363" spans="1:25" s="4" customFormat="1" ht="15" customHeight="1" x14ac:dyDescent="0.25">
      <c r="A1363" s="63">
        <v>18</v>
      </c>
      <c r="B1363" s="72" t="s">
        <v>95</v>
      </c>
      <c r="C1363" s="63" t="s">
        <v>13</v>
      </c>
      <c r="D1363" s="63">
        <v>18030001</v>
      </c>
      <c r="E1363" s="65" t="s">
        <v>57</v>
      </c>
      <c r="F1363" s="65" t="s">
        <v>1</v>
      </c>
      <c r="G1363" s="65" t="s">
        <v>1</v>
      </c>
      <c r="H1363" s="65" t="s">
        <v>58</v>
      </c>
      <c r="I1363" s="31">
        <f t="shared" si="1327"/>
        <v>0</v>
      </c>
      <c r="J1363" s="31">
        <f t="shared" si="1327"/>
        <v>0</v>
      </c>
      <c r="K1363" s="31">
        <f t="shared" si="1327"/>
        <v>0</v>
      </c>
      <c r="L1363" s="31">
        <f t="shared" si="1324"/>
        <v>0</v>
      </c>
      <c r="M1363" s="31">
        <f t="shared" si="1328"/>
        <v>0</v>
      </c>
      <c r="N1363" s="31">
        <f t="shared" si="1329"/>
        <v>0</v>
      </c>
      <c r="O1363" s="31">
        <f t="shared" si="1329"/>
        <v>0</v>
      </c>
      <c r="P1363" s="31">
        <f t="shared" si="1325"/>
        <v>0</v>
      </c>
      <c r="Q1363" s="31" t="str">
        <f t="shared" si="1326"/>
        <v>-</v>
      </c>
      <c r="R1363" s="94"/>
      <c r="S1363" s="94"/>
      <c r="T1363" s="94"/>
      <c r="U1363" s="94"/>
      <c r="V1363" s="94"/>
      <c r="W1363" s="94"/>
      <c r="X1363" s="94"/>
      <c r="Y1363" s="94"/>
    </row>
    <row r="1364" spans="1:25" s="4" customFormat="1" ht="15" customHeight="1" x14ac:dyDescent="0.25">
      <c r="A1364" s="64">
        <v>18</v>
      </c>
      <c r="B1364" s="73" t="s">
        <v>95</v>
      </c>
      <c r="C1364" s="64" t="s">
        <v>13</v>
      </c>
      <c r="D1364" s="64">
        <v>18030001</v>
      </c>
      <c r="E1364" s="20" t="s">
        <v>68</v>
      </c>
      <c r="F1364" s="64"/>
      <c r="G1364" s="53" t="s">
        <v>759</v>
      </c>
      <c r="H1364" s="53" t="s">
        <v>67</v>
      </c>
      <c r="I1364" s="26">
        <v>0</v>
      </c>
      <c r="J1364" s="26">
        <v>0</v>
      </c>
      <c r="K1364" s="26">
        <v>0</v>
      </c>
      <c r="L1364" s="26">
        <f t="shared" si="1324"/>
        <v>0</v>
      </c>
      <c r="M1364" s="26"/>
      <c r="N1364" s="26"/>
      <c r="O1364" s="26"/>
      <c r="P1364" s="26">
        <f t="shared" si="1325"/>
        <v>0</v>
      </c>
      <c r="Q1364" s="26" t="str">
        <f t="shared" si="1326"/>
        <v>-</v>
      </c>
      <c r="R1364" s="90"/>
      <c r="S1364" s="90"/>
      <c r="T1364" s="90"/>
      <c r="U1364" s="90"/>
      <c r="V1364" s="90"/>
      <c r="W1364" s="90"/>
      <c r="X1364" s="90"/>
      <c r="Y1364" s="90"/>
    </row>
    <row r="1365" spans="1:25" s="4" customFormat="1" ht="12.75" customHeight="1" x14ac:dyDescent="0.25">
      <c r="A1365" s="63" t="s">
        <v>1</v>
      </c>
      <c r="B1365" s="72" t="s">
        <v>1</v>
      </c>
      <c r="C1365" s="63" t="s">
        <v>1</v>
      </c>
      <c r="D1365" s="65" t="s">
        <v>1</v>
      </c>
      <c r="E1365" s="65" t="s">
        <v>1</v>
      </c>
      <c r="F1365" s="65" t="s">
        <v>1</v>
      </c>
      <c r="G1365" s="65" t="s">
        <v>1</v>
      </c>
      <c r="H1365" s="66" t="s">
        <v>69</v>
      </c>
      <c r="I1365" s="30">
        <f t="shared" ref="I1365:K1365" si="1330">SUM(I1366)</f>
        <v>1374000</v>
      </c>
      <c r="J1365" s="30">
        <f t="shared" si="1330"/>
        <v>259000</v>
      </c>
      <c r="K1365" s="30">
        <f t="shared" si="1330"/>
        <v>130000</v>
      </c>
      <c r="L1365" s="30">
        <f t="shared" si="1324"/>
        <v>10000</v>
      </c>
      <c r="M1365" s="30">
        <f t="shared" ref="M1365" si="1331">SUM(M1366)</f>
        <v>0</v>
      </c>
      <c r="N1365" s="30">
        <f t="shared" ref="N1365:O1365" si="1332">SUM(N1366)</f>
        <v>0</v>
      </c>
      <c r="O1365" s="30">
        <f t="shared" si="1332"/>
        <v>10000</v>
      </c>
      <c r="P1365" s="30">
        <f t="shared" si="1325"/>
        <v>140000</v>
      </c>
      <c r="Q1365" s="30">
        <f t="shared" si="1326"/>
        <v>54.054054054054056</v>
      </c>
      <c r="R1365" s="93"/>
      <c r="S1365" s="93"/>
      <c r="T1365" s="93"/>
      <c r="U1365" s="93"/>
      <c r="V1365" s="93"/>
      <c r="W1365" s="93"/>
      <c r="X1365" s="93"/>
      <c r="Y1365" s="93"/>
    </row>
    <row r="1366" spans="1:25" s="4" customFormat="1" ht="15" customHeight="1" x14ac:dyDescent="0.25">
      <c r="A1366" s="63">
        <v>18</v>
      </c>
      <c r="B1366" s="72" t="s">
        <v>95</v>
      </c>
      <c r="C1366" s="63" t="s">
        <v>13</v>
      </c>
      <c r="D1366" s="63">
        <v>18030001</v>
      </c>
      <c r="E1366" s="65" t="s">
        <v>70</v>
      </c>
      <c r="F1366" s="65" t="s">
        <v>1</v>
      </c>
      <c r="G1366" s="65" t="s">
        <v>1</v>
      </c>
      <c r="H1366" s="65" t="s">
        <v>71</v>
      </c>
      <c r="I1366" s="31">
        <f t="shared" ref="I1366:K1366" si="1333">SUM(I1367:I1368)</f>
        <v>1374000</v>
      </c>
      <c r="J1366" s="31">
        <f t="shared" si="1333"/>
        <v>259000</v>
      </c>
      <c r="K1366" s="31">
        <f t="shared" si="1333"/>
        <v>130000</v>
      </c>
      <c r="L1366" s="31">
        <f t="shared" si="1324"/>
        <v>10000</v>
      </c>
      <c r="M1366" s="31">
        <f t="shared" ref="M1366" si="1334">SUM(M1367:M1368)</f>
        <v>0</v>
      </c>
      <c r="N1366" s="31">
        <f t="shared" ref="N1366:O1366" si="1335">SUM(N1367:N1368)</f>
        <v>0</v>
      </c>
      <c r="O1366" s="31">
        <f t="shared" si="1335"/>
        <v>10000</v>
      </c>
      <c r="P1366" s="31">
        <f t="shared" si="1325"/>
        <v>140000</v>
      </c>
      <c r="Q1366" s="31">
        <f t="shared" si="1326"/>
        <v>54.054054054054056</v>
      </c>
      <c r="R1366" s="94"/>
      <c r="S1366" s="94"/>
      <c r="T1366" s="94"/>
      <c r="U1366" s="94"/>
      <c r="V1366" s="94"/>
      <c r="W1366" s="94"/>
      <c r="X1366" s="94"/>
      <c r="Y1366" s="94"/>
    </row>
    <row r="1367" spans="1:25" s="4" customFormat="1" ht="15" customHeight="1" x14ac:dyDescent="0.25">
      <c r="A1367" s="64">
        <v>18</v>
      </c>
      <c r="B1367" s="73" t="s">
        <v>95</v>
      </c>
      <c r="C1367" s="64" t="s">
        <v>13</v>
      </c>
      <c r="D1367" s="64">
        <v>18030001</v>
      </c>
      <c r="E1367" s="20" t="s">
        <v>74</v>
      </c>
      <c r="F1367" s="64"/>
      <c r="G1367" s="53" t="s">
        <v>759</v>
      </c>
      <c r="H1367" s="53" t="s">
        <v>73</v>
      </c>
      <c r="I1367" s="26">
        <v>925000</v>
      </c>
      <c r="J1367" s="26">
        <v>200000</v>
      </c>
      <c r="K1367" s="26">
        <v>130000</v>
      </c>
      <c r="L1367" s="26">
        <f t="shared" si="1324"/>
        <v>10000</v>
      </c>
      <c r="M1367" s="26">
        <v>0</v>
      </c>
      <c r="N1367" s="26">
        <v>0</v>
      </c>
      <c r="O1367" s="26">
        <v>10000</v>
      </c>
      <c r="P1367" s="26">
        <f t="shared" si="1325"/>
        <v>140000</v>
      </c>
      <c r="Q1367" s="26">
        <f t="shared" si="1326"/>
        <v>70</v>
      </c>
      <c r="R1367" s="90"/>
      <c r="S1367" s="90"/>
      <c r="T1367" s="90"/>
      <c r="U1367" s="90"/>
      <c r="V1367" s="90"/>
      <c r="W1367" s="90"/>
      <c r="X1367" s="90"/>
      <c r="Y1367" s="90"/>
    </row>
    <row r="1368" spans="1:25" s="4" customFormat="1" ht="15" customHeight="1" x14ac:dyDescent="0.25">
      <c r="A1368" s="64">
        <v>18</v>
      </c>
      <c r="B1368" s="73" t="s">
        <v>95</v>
      </c>
      <c r="C1368" s="64" t="s">
        <v>13</v>
      </c>
      <c r="D1368" s="64">
        <v>18030001</v>
      </c>
      <c r="E1368" s="20" t="s">
        <v>323</v>
      </c>
      <c r="F1368" s="64"/>
      <c r="G1368" s="53" t="s">
        <v>759</v>
      </c>
      <c r="H1368" s="53" t="s">
        <v>322</v>
      </c>
      <c r="I1368" s="26">
        <v>449000</v>
      </c>
      <c r="J1368" s="26">
        <v>59000</v>
      </c>
      <c r="K1368" s="26">
        <v>0</v>
      </c>
      <c r="L1368" s="26">
        <f t="shared" si="1324"/>
        <v>0</v>
      </c>
      <c r="M1368" s="26"/>
      <c r="N1368" s="26"/>
      <c r="O1368" s="26"/>
      <c r="P1368" s="26">
        <f t="shared" si="1325"/>
        <v>0</v>
      </c>
      <c r="Q1368" s="26">
        <f t="shared" si="1326"/>
        <v>0</v>
      </c>
      <c r="R1368" s="90"/>
      <c r="S1368" s="90"/>
      <c r="T1368" s="90"/>
      <c r="U1368" s="90"/>
      <c r="V1368" s="90"/>
      <c r="W1368" s="90"/>
      <c r="X1368" s="90"/>
      <c r="Y1368" s="90"/>
    </row>
    <row r="1369" spans="1:25" s="4" customFormat="1" ht="15" customHeight="1" x14ac:dyDescent="0.25">
      <c r="A1369" s="53" t="s">
        <v>1</v>
      </c>
      <c r="B1369" s="74" t="s">
        <v>1</v>
      </c>
      <c r="C1369" s="53" t="s">
        <v>1</v>
      </c>
      <c r="D1369" s="53" t="s">
        <v>1</v>
      </c>
      <c r="E1369" s="53" t="s">
        <v>1</v>
      </c>
      <c r="F1369" s="53" t="s">
        <v>1</v>
      </c>
      <c r="G1369" s="53" t="s">
        <v>1</v>
      </c>
      <c r="H1369" s="66" t="s">
        <v>2464</v>
      </c>
      <c r="I1369" s="30">
        <f t="shared" ref="I1369:K1369" si="1336">SUM(I1338,I1362,I1365)</f>
        <v>2199007</v>
      </c>
      <c r="J1369" s="30">
        <f t="shared" si="1336"/>
        <v>799007</v>
      </c>
      <c r="K1369" s="30">
        <f t="shared" si="1336"/>
        <v>425275</v>
      </c>
      <c r="L1369" s="30">
        <f t="shared" si="1324"/>
        <v>64913</v>
      </c>
      <c r="M1369" s="30">
        <f t="shared" ref="M1369" si="1337">SUM(M1338,M1362,M1365)</f>
        <v>19071</v>
      </c>
      <c r="N1369" s="30">
        <f t="shared" ref="N1369:O1369" si="1338">SUM(N1338,N1362,N1365)</f>
        <v>18171</v>
      </c>
      <c r="O1369" s="30">
        <f t="shared" si="1338"/>
        <v>27671</v>
      </c>
      <c r="P1369" s="30">
        <f t="shared" si="1325"/>
        <v>490188</v>
      </c>
      <c r="Q1369" s="30">
        <f t="shared" si="1326"/>
        <v>61.349650253377007</v>
      </c>
      <c r="R1369" s="93"/>
      <c r="S1369" s="93"/>
      <c r="T1369" s="93"/>
      <c r="U1369" s="93"/>
      <c r="V1369" s="93"/>
      <c r="W1369" s="93"/>
      <c r="X1369" s="93"/>
      <c r="Y1369" s="93"/>
    </row>
    <row r="1370" spans="1:25" s="4" customFormat="1" ht="15" customHeight="1" thickBot="1" x14ac:dyDescent="0.3">
      <c r="A1370" s="53" t="s">
        <v>1</v>
      </c>
      <c r="B1370" s="74" t="s">
        <v>1</v>
      </c>
      <c r="C1370" s="53" t="s">
        <v>1</v>
      </c>
      <c r="D1370" s="53" t="s">
        <v>1</v>
      </c>
      <c r="E1370" s="53" t="s">
        <v>1</v>
      </c>
      <c r="F1370" s="53" t="s">
        <v>1</v>
      </c>
      <c r="G1370" s="53" t="s">
        <v>1</v>
      </c>
      <c r="H1370" s="65" t="s">
        <v>76</v>
      </c>
      <c r="I1370" s="31"/>
      <c r="J1370" s="31"/>
      <c r="K1370" s="31">
        <v>0</v>
      </c>
      <c r="L1370" s="31"/>
      <c r="M1370" s="31"/>
      <c r="N1370" s="31"/>
      <c r="O1370" s="31"/>
      <c r="P1370" s="31"/>
      <c r="Q1370" s="31"/>
      <c r="R1370" s="94"/>
      <c r="S1370" s="94"/>
      <c r="T1370" s="94"/>
      <c r="U1370" s="94"/>
      <c r="V1370" s="94"/>
      <c r="W1370" s="94"/>
      <c r="X1370" s="94"/>
      <c r="Y1370" s="94"/>
    </row>
    <row r="1371" spans="1:25" s="4" customFormat="1" ht="47.25" customHeight="1" thickBot="1" x14ac:dyDescent="0.3">
      <c r="A1371" s="110" t="s">
        <v>1</v>
      </c>
      <c r="B1371" s="113" t="s">
        <v>1</v>
      </c>
      <c r="C1371" s="110" t="s">
        <v>1</v>
      </c>
      <c r="D1371" s="110" t="s">
        <v>1</v>
      </c>
      <c r="E1371" s="110" t="s">
        <v>1</v>
      </c>
      <c r="F1371" s="110" t="s">
        <v>1</v>
      </c>
      <c r="G1371" s="110" t="s">
        <v>1</v>
      </c>
      <c r="H1371" s="28" t="s">
        <v>77</v>
      </c>
      <c r="I1371" s="109" t="s">
        <v>3984</v>
      </c>
      <c r="J1371" s="109" t="s">
        <v>11</v>
      </c>
      <c r="K1371" s="109" t="s">
        <v>3989</v>
      </c>
      <c r="L1371" s="109" t="s">
        <v>3985</v>
      </c>
      <c r="M1371" s="109" t="s">
        <v>4027</v>
      </c>
      <c r="N1371" s="109" t="s">
        <v>3988</v>
      </c>
      <c r="O1371" s="109" t="s">
        <v>3986</v>
      </c>
      <c r="P1371" s="109" t="s">
        <v>3987</v>
      </c>
      <c r="Q1371" s="109" t="s">
        <v>3695</v>
      </c>
      <c r="R1371" s="91"/>
      <c r="S1371" s="91"/>
      <c r="T1371" s="91"/>
      <c r="U1371" s="91"/>
      <c r="V1371" s="91"/>
      <c r="W1371" s="91"/>
      <c r="X1371" s="91"/>
      <c r="Y1371" s="91"/>
    </row>
    <row r="1372" spans="1:25" s="4" customFormat="1" ht="15" customHeight="1" x14ac:dyDescent="0.25">
      <c r="A1372" s="111"/>
      <c r="B1372" s="114"/>
      <c r="C1372" s="111"/>
      <c r="D1372" s="111"/>
      <c r="E1372" s="111"/>
      <c r="F1372" s="111"/>
      <c r="G1372" s="111"/>
      <c r="H1372" s="67" t="s">
        <v>1</v>
      </c>
      <c r="I1372" s="29">
        <v>1</v>
      </c>
      <c r="J1372" s="29">
        <v>2</v>
      </c>
      <c r="K1372" s="29">
        <v>3</v>
      </c>
      <c r="L1372" s="29" t="s">
        <v>3478</v>
      </c>
      <c r="M1372" s="29">
        <v>5</v>
      </c>
      <c r="N1372" s="29">
        <v>6</v>
      </c>
      <c r="O1372" s="29">
        <v>7</v>
      </c>
      <c r="P1372" s="29" t="s">
        <v>3696</v>
      </c>
      <c r="Q1372" s="29">
        <v>9</v>
      </c>
      <c r="R1372" s="92"/>
      <c r="S1372" s="92"/>
      <c r="T1372" s="92"/>
      <c r="U1372" s="92"/>
      <c r="V1372" s="92"/>
      <c r="W1372" s="92"/>
      <c r="X1372" s="92"/>
      <c r="Y1372" s="92"/>
    </row>
    <row r="1373" spans="1:25" s="4" customFormat="1" ht="15" customHeight="1" x14ac:dyDescent="0.25">
      <c r="A1373" s="111"/>
      <c r="B1373" s="114"/>
      <c r="C1373" s="111"/>
      <c r="D1373" s="111"/>
      <c r="E1373" s="111"/>
      <c r="F1373" s="111"/>
      <c r="G1373" s="111"/>
      <c r="H1373" s="68" t="s">
        <v>813</v>
      </c>
      <c r="I1373" s="32">
        <f t="shared" ref="I1373:K1373" si="1339">SUM(I1369)</f>
        <v>2199007</v>
      </c>
      <c r="J1373" s="32">
        <f t="shared" si="1339"/>
        <v>799007</v>
      </c>
      <c r="K1373" s="32">
        <f t="shared" si="1339"/>
        <v>425275</v>
      </c>
      <c r="L1373" s="32">
        <f t="shared" si="1324"/>
        <v>64913</v>
      </c>
      <c r="M1373" s="32">
        <f t="shared" ref="M1373" si="1340">SUM(M1369)</f>
        <v>19071</v>
      </c>
      <c r="N1373" s="32">
        <f t="shared" ref="N1373:O1373" si="1341">SUM(N1369)</f>
        <v>18171</v>
      </c>
      <c r="O1373" s="32">
        <f t="shared" si="1341"/>
        <v>27671</v>
      </c>
      <c r="P1373" s="32">
        <f t="shared" si="1325"/>
        <v>490188</v>
      </c>
      <c r="Q1373" s="32">
        <f t="shared" si="1326"/>
        <v>61.349650253377007</v>
      </c>
      <c r="R1373" s="90"/>
      <c r="S1373" s="90"/>
      <c r="T1373" s="90"/>
      <c r="U1373" s="90"/>
      <c r="V1373" s="90"/>
      <c r="W1373" s="90"/>
      <c r="X1373" s="90"/>
      <c r="Y1373" s="90"/>
    </row>
    <row r="1374" spans="1:25" s="4" customFormat="1" ht="15" customHeight="1" x14ac:dyDescent="0.25">
      <c r="A1374" s="111"/>
      <c r="B1374" s="114"/>
      <c r="C1374" s="111"/>
      <c r="D1374" s="111"/>
      <c r="E1374" s="111"/>
      <c r="F1374" s="111"/>
      <c r="G1374" s="111"/>
      <c r="H1374" s="69" t="s">
        <v>79</v>
      </c>
      <c r="I1374" s="32">
        <f t="shared" ref="I1374:K1374" si="1342">SUM(I1373)</f>
        <v>2199007</v>
      </c>
      <c r="J1374" s="32">
        <f t="shared" si="1342"/>
        <v>799007</v>
      </c>
      <c r="K1374" s="32">
        <f t="shared" si="1342"/>
        <v>425275</v>
      </c>
      <c r="L1374" s="32">
        <f t="shared" si="1324"/>
        <v>64913</v>
      </c>
      <c r="M1374" s="32">
        <f t="shared" ref="M1374" si="1343">SUM(M1373)</f>
        <v>19071</v>
      </c>
      <c r="N1374" s="32">
        <f t="shared" ref="N1374:O1374" si="1344">SUM(N1373)</f>
        <v>18171</v>
      </c>
      <c r="O1374" s="32">
        <f t="shared" si="1344"/>
        <v>27671</v>
      </c>
      <c r="P1374" s="32">
        <f t="shared" si="1325"/>
        <v>490188</v>
      </c>
      <c r="Q1374" s="32">
        <f t="shared" si="1326"/>
        <v>61.349650253377007</v>
      </c>
      <c r="R1374" s="90"/>
      <c r="S1374" s="90"/>
      <c r="T1374" s="90"/>
      <c r="U1374" s="90"/>
      <c r="V1374" s="90"/>
      <c r="W1374" s="90"/>
      <c r="X1374" s="90"/>
      <c r="Y1374" s="90"/>
    </row>
    <row r="1375" spans="1:25" s="4" customFormat="1" ht="15" customHeight="1" x14ac:dyDescent="0.25">
      <c r="A1375" s="53" t="s">
        <v>1</v>
      </c>
      <c r="B1375" s="74" t="s">
        <v>1</v>
      </c>
      <c r="C1375" s="53" t="s">
        <v>1</v>
      </c>
      <c r="D1375" s="53" t="s">
        <v>1</v>
      </c>
      <c r="E1375" s="53" t="s">
        <v>1</v>
      </c>
      <c r="F1375" s="53" t="s">
        <v>1</v>
      </c>
      <c r="G1375" s="53" t="s">
        <v>1</v>
      </c>
      <c r="H1375" s="66" t="s">
        <v>3515</v>
      </c>
      <c r="I1375" s="30">
        <f t="shared" ref="I1375:K1375" si="1345">SUM(I1369)</f>
        <v>2199007</v>
      </c>
      <c r="J1375" s="30">
        <f t="shared" si="1345"/>
        <v>799007</v>
      </c>
      <c r="K1375" s="30">
        <f t="shared" si="1345"/>
        <v>425275</v>
      </c>
      <c r="L1375" s="30">
        <f t="shared" si="1324"/>
        <v>64913</v>
      </c>
      <c r="M1375" s="30">
        <f t="shared" ref="M1375" si="1346">SUM(M1369)</f>
        <v>19071</v>
      </c>
      <c r="N1375" s="30">
        <f t="shared" ref="N1375:O1375" si="1347">SUM(N1369)</f>
        <v>18171</v>
      </c>
      <c r="O1375" s="30">
        <f t="shared" si="1347"/>
        <v>27671</v>
      </c>
      <c r="P1375" s="30">
        <f t="shared" si="1325"/>
        <v>490188</v>
      </c>
      <c r="Q1375" s="30">
        <f t="shared" si="1326"/>
        <v>61.349650253377007</v>
      </c>
      <c r="R1375" s="93"/>
      <c r="S1375" s="93"/>
      <c r="T1375" s="93"/>
      <c r="U1375" s="93"/>
      <c r="V1375" s="93"/>
      <c r="W1375" s="93"/>
      <c r="X1375" s="93"/>
      <c r="Y1375" s="93"/>
    </row>
    <row r="1376" spans="1:25" s="4" customFormat="1" ht="15" customHeight="1" x14ac:dyDescent="0.25">
      <c r="A1376" s="53" t="s">
        <v>1</v>
      </c>
      <c r="B1376" s="53" t="s">
        <v>1</v>
      </c>
      <c r="C1376" s="53" t="s">
        <v>1</v>
      </c>
      <c r="D1376" s="53" t="s">
        <v>1</v>
      </c>
      <c r="E1376" s="53" t="s">
        <v>1</v>
      </c>
      <c r="F1376" s="53" t="s">
        <v>1</v>
      </c>
      <c r="G1376" s="53" t="s">
        <v>1</v>
      </c>
      <c r="H1376" s="65" t="s">
        <v>76</v>
      </c>
      <c r="I1376" s="31"/>
      <c r="J1376" s="31"/>
      <c r="K1376" s="31">
        <v>0</v>
      </c>
      <c r="L1376" s="31"/>
      <c r="M1376" s="31"/>
      <c r="N1376" s="31"/>
      <c r="O1376" s="31"/>
      <c r="P1376" s="31"/>
      <c r="Q1376" s="31"/>
      <c r="R1376" s="94"/>
      <c r="S1376" s="94"/>
      <c r="T1376" s="94"/>
      <c r="U1376" s="94"/>
      <c r="V1376" s="94"/>
      <c r="W1376" s="94"/>
      <c r="X1376" s="94"/>
      <c r="Y1376" s="94"/>
    </row>
    <row r="1377" spans="1:25" ht="15" customHeight="1" x14ac:dyDescent="0.25">
      <c r="A1377" s="53" t="s">
        <v>1</v>
      </c>
      <c r="B1377" s="53" t="s">
        <v>1</v>
      </c>
      <c r="C1377" s="53" t="s">
        <v>1</v>
      </c>
      <c r="D1377" s="53" t="s">
        <v>1</v>
      </c>
      <c r="E1377" s="53" t="s">
        <v>1</v>
      </c>
      <c r="F1377" s="53" t="s">
        <v>1</v>
      </c>
      <c r="G1377" s="53" t="s">
        <v>1</v>
      </c>
      <c r="H1377" s="66" t="s">
        <v>831</v>
      </c>
      <c r="I1377" s="30">
        <f t="shared" ref="I1377:K1377" si="1348">SUM(I1322,I1262,I1375)</f>
        <v>41064791</v>
      </c>
      <c r="J1377" s="30">
        <f t="shared" si="1348"/>
        <v>20972544</v>
      </c>
      <c r="K1377" s="30">
        <f t="shared" si="1348"/>
        <v>15597463</v>
      </c>
      <c r="L1377" s="30">
        <f t="shared" si="1324"/>
        <v>7144824</v>
      </c>
      <c r="M1377" s="30">
        <f t="shared" ref="M1377" si="1349">SUM(M1322,M1262,M1375)</f>
        <v>3500188</v>
      </c>
      <c r="N1377" s="30">
        <f t="shared" ref="N1377:O1377" si="1350">SUM(N1322,N1262,N1375)</f>
        <v>1803188</v>
      </c>
      <c r="O1377" s="30">
        <f t="shared" si="1350"/>
        <v>1841448</v>
      </c>
      <c r="P1377" s="30">
        <f t="shared" si="1325"/>
        <v>22742287</v>
      </c>
      <c r="Q1377" s="30">
        <f t="shared" ref="Q1377" si="1351">IF(I1377=0,"-",P1377/I1377*100)</f>
        <v>55.381475093834034</v>
      </c>
      <c r="R1377" s="93"/>
      <c r="S1377" s="93"/>
      <c r="T1377" s="93"/>
      <c r="U1377" s="93"/>
      <c r="V1377" s="93"/>
      <c r="W1377" s="93"/>
      <c r="X1377" s="93"/>
      <c r="Y1377" s="93"/>
    </row>
    <row r="1378" spans="1:25" ht="15" customHeight="1" x14ac:dyDescent="0.25">
      <c r="A1378" s="53" t="s">
        <v>1</v>
      </c>
      <c r="B1378" s="53" t="s">
        <v>1</v>
      </c>
      <c r="C1378" s="53" t="s">
        <v>1</v>
      </c>
      <c r="D1378" s="53" t="s">
        <v>1</v>
      </c>
      <c r="E1378" s="53" t="s">
        <v>1</v>
      </c>
      <c r="F1378" s="53" t="s">
        <v>1</v>
      </c>
      <c r="G1378" s="53" t="s">
        <v>1</v>
      </c>
      <c r="H1378" s="65" t="s">
        <v>110</v>
      </c>
      <c r="I1378" s="31">
        <v>0</v>
      </c>
      <c r="J1378" s="31">
        <v>0</v>
      </c>
      <c r="K1378" s="31">
        <v>0</v>
      </c>
      <c r="L1378" s="31">
        <f t="shared" si="1324"/>
        <v>0</v>
      </c>
      <c r="M1378" s="31"/>
      <c r="N1378" s="31"/>
      <c r="O1378" s="31"/>
      <c r="P1378" s="31">
        <f t="shared" si="1325"/>
        <v>0</v>
      </c>
      <c r="Q1378" s="31" t="str">
        <f t="shared" si="1326"/>
        <v>-</v>
      </c>
      <c r="R1378" s="94"/>
      <c r="S1378" s="94"/>
      <c r="T1378" s="94"/>
      <c r="U1378" s="94"/>
      <c r="V1378" s="94"/>
      <c r="W1378" s="94"/>
      <c r="X1378" s="94"/>
      <c r="Y1378" s="94"/>
    </row>
    <row r="1379" spans="1:25" ht="15" customHeight="1" x14ac:dyDescent="0.25">
      <c r="A1379" s="63" t="s">
        <v>832</v>
      </c>
      <c r="B1379" s="65" t="s">
        <v>1</v>
      </c>
      <c r="C1379" s="65" t="s">
        <v>1</v>
      </c>
      <c r="D1379" s="65" t="s">
        <v>1</v>
      </c>
      <c r="E1379" s="65" t="s">
        <v>1</v>
      </c>
      <c r="F1379" s="65" t="s">
        <v>1</v>
      </c>
      <c r="G1379" s="65" t="s">
        <v>1</v>
      </c>
      <c r="H1379" s="65" t="s">
        <v>833</v>
      </c>
      <c r="I1379" s="26">
        <v>0</v>
      </c>
      <c r="J1379" s="26" t="s">
        <v>1</v>
      </c>
      <c r="K1379" s="26">
        <v>0</v>
      </c>
      <c r="L1379" s="26"/>
      <c r="M1379" s="26"/>
      <c r="N1379" s="26"/>
      <c r="O1379" s="26"/>
      <c r="P1379" s="26"/>
      <c r="Q1379" s="26"/>
      <c r="R1379" s="90"/>
      <c r="S1379" s="90"/>
      <c r="T1379" s="90"/>
      <c r="U1379" s="90"/>
      <c r="V1379" s="90"/>
      <c r="W1379" s="90"/>
      <c r="X1379" s="90"/>
      <c r="Y1379" s="90"/>
    </row>
    <row r="1380" spans="1:25" ht="15" customHeight="1" thickBot="1" x14ac:dyDescent="0.3">
      <c r="A1380" s="63" t="s">
        <v>832</v>
      </c>
      <c r="B1380" s="63" t="s">
        <v>3</v>
      </c>
      <c r="C1380" s="64" t="s">
        <v>1</v>
      </c>
      <c r="D1380" s="64" t="s">
        <v>1</v>
      </c>
      <c r="E1380" s="65" t="s">
        <v>1</v>
      </c>
      <c r="F1380" s="65" t="s">
        <v>1</v>
      </c>
      <c r="G1380" s="65" t="s">
        <v>1</v>
      </c>
      <c r="H1380" s="65" t="s">
        <v>1</v>
      </c>
      <c r="I1380" s="26"/>
      <c r="J1380" s="26"/>
      <c r="K1380" s="26">
        <v>0</v>
      </c>
      <c r="L1380" s="26"/>
      <c r="M1380" s="26"/>
      <c r="N1380" s="26"/>
      <c r="O1380" s="26"/>
      <c r="P1380" s="26"/>
      <c r="Q1380" s="26"/>
      <c r="R1380" s="90"/>
      <c r="S1380" s="90"/>
      <c r="T1380" s="90"/>
      <c r="U1380" s="90"/>
      <c r="V1380" s="90"/>
      <c r="W1380" s="90"/>
      <c r="X1380" s="90"/>
      <c r="Y1380" s="90"/>
    </row>
    <row r="1381" spans="1:25" ht="45.75" customHeight="1" thickBot="1" x14ac:dyDescent="0.3">
      <c r="A1381" s="28" t="s">
        <v>4</v>
      </c>
      <c r="B1381" s="28" t="s">
        <v>5</v>
      </c>
      <c r="C1381" s="28" t="s">
        <v>6</v>
      </c>
      <c r="D1381" s="57" t="s">
        <v>1</v>
      </c>
      <c r="E1381" s="28" t="s">
        <v>7</v>
      </c>
      <c r="F1381" s="28" t="s">
        <v>8</v>
      </c>
      <c r="G1381" s="28" t="s">
        <v>9</v>
      </c>
      <c r="H1381" s="28" t="s">
        <v>10</v>
      </c>
      <c r="I1381" s="109" t="s">
        <v>3984</v>
      </c>
      <c r="J1381" s="109" t="s">
        <v>11</v>
      </c>
      <c r="K1381" s="109" t="s">
        <v>3989</v>
      </c>
      <c r="L1381" s="109" t="s">
        <v>3985</v>
      </c>
      <c r="M1381" s="109" t="s">
        <v>4027</v>
      </c>
      <c r="N1381" s="109" t="s">
        <v>3988</v>
      </c>
      <c r="O1381" s="109" t="s">
        <v>3986</v>
      </c>
      <c r="P1381" s="109" t="s">
        <v>3987</v>
      </c>
      <c r="Q1381" s="109" t="s">
        <v>3695</v>
      </c>
      <c r="R1381" s="91"/>
      <c r="S1381" s="91"/>
      <c r="T1381" s="91"/>
      <c r="U1381" s="91"/>
      <c r="V1381" s="91"/>
      <c r="W1381" s="91"/>
      <c r="X1381" s="91"/>
      <c r="Y1381" s="91"/>
    </row>
    <row r="1382" spans="1:25" ht="15" customHeight="1" x14ac:dyDescent="0.25">
      <c r="A1382" s="58" t="s">
        <v>1</v>
      </c>
      <c r="B1382" s="58" t="s">
        <v>1</v>
      </c>
      <c r="C1382" s="58" t="s">
        <v>1</v>
      </c>
      <c r="D1382" s="59" t="s">
        <v>1</v>
      </c>
      <c r="E1382" s="59" t="s">
        <v>1</v>
      </c>
      <c r="F1382" s="60" t="s">
        <v>1</v>
      </c>
      <c r="G1382" s="61" t="s">
        <v>1</v>
      </c>
      <c r="H1382" s="62" t="s">
        <v>1</v>
      </c>
      <c r="I1382" s="29">
        <v>1</v>
      </c>
      <c r="J1382" s="29">
        <v>2</v>
      </c>
      <c r="K1382" s="29">
        <v>3</v>
      </c>
      <c r="L1382" s="29" t="s">
        <v>3478</v>
      </c>
      <c r="M1382" s="29">
        <v>5</v>
      </c>
      <c r="N1382" s="29">
        <v>6</v>
      </c>
      <c r="O1382" s="29">
        <v>7</v>
      </c>
      <c r="P1382" s="29" t="s">
        <v>3696</v>
      </c>
      <c r="Q1382" s="29">
        <v>9</v>
      </c>
      <c r="R1382" s="92"/>
      <c r="S1382" s="92"/>
      <c r="T1382" s="92"/>
      <c r="U1382" s="92"/>
      <c r="V1382" s="92"/>
      <c r="W1382" s="92"/>
      <c r="X1382" s="92"/>
      <c r="Y1382" s="92"/>
    </row>
    <row r="1383" spans="1:25" ht="15" customHeight="1" x14ac:dyDescent="0.25">
      <c r="A1383" s="63" t="s">
        <v>832</v>
      </c>
      <c r="B1383" s="63" t="s">
        <v>3</v>
      </c>
      <c r="C1383" s="64" t="s">
        <v>13</v>
      </c>
      <c r="D1383" s="64" t="s">
        <v>834</v>
      </c>
      <c r="E1383" s="65" t="s">
        <v>1</v>
      </c>
      <c r="F1383" s="65" t="s">
        <v>1</v>
      </c>
      <c r="G1383" s="65" t="s">
        <v>1</v>
      </c>
      <c r="H1383" s="65" t="s">
        <v>833</v>
      </c>
      <c r="I1383" s="26">
        <v>0</v>
      </c>
      <c r="J1383" s="26" t="s">
        <v>1</v>
      </c>
      <c r="K1383" s="26">
        <v>0</v>
      </c>
      <c r="L1383" s="26"/>
      <c r="M1383" s="26"/>
      <c r="N1383" s="26"/>
      <c r="O1383" s="26"/>
      <c r="P1383" s="26"/>
      <c r="Q1383" s="26"/>
      <c r="R1383" s="90"/>
      <c r="S1383" s="90"/>
      <c r="T1383" s="90"/>
      <c r="U1383" s="90"/>
      <c r="V1383" s="90"/>
      <c r="W1383" s="90"/>
      <c r="X1383" s="90"/>
      <c r="Y1383" s="90"/>
    </row>
    <row r="1384" spans="1:25" ht="22.5" customHeight="1" x14ac:dyDescent="0.25">
      <c r="A1384" s="63" t="s">
        <v>1</v>
      </c>
      <c r="B1384" s="63" t="s">
        <v>1</v>
      </c>
      <c r="C1384" s="63" t="s">
        <v>1</v>
      </c>
      <c r="D1384" s="65" t="s">
        <v>1</v>
      </c>
      <c r="E1384" s="65" t="s">
        <v>1</v>
      </c>
      <c r="F1384" s="65" t="s">
        <v>1</v>
      </c>
      <c r="G1384" s="65" t="s">
        <v>1</v>
      </c>
      <c r="H1384" s="66" t="s">
        <v>15</v>
      </c>
      <c r="I1384" s="30">
        <f t="shared" ref="I1384:K1384" si="1352">SUM(I1385,I1393,I1395)</f>
        <v>3319195</v>
      </c>
      <c r="J1384" s="30">
        <f t="shared" si="1352"/>
        <v>3319195</v>
      </c>
      <c r="K1384" s="30">
        <f t="shared" si="1352"/>
        <v>1565264</v>
      </c>
      <c r="L1384" s="30">
        <f t="shared" si="1324"/>
        <v>750000</v>
      </c>
      <c r="M1384" s="30">
        <f t="shared" ref="M1384" si="1353">SUM(M1385,M1393,M1395)</f>
        <v>242000</v>
      </c>
      <c r="N1384" s="30">
        <f t="shared" ref="N1384:O1384" si="1354">SUM(N1385,N1393,N1395)</f>
        <v>254500</v>
      </c>
      <c r="O1384" s="30">
        <f t="shared" si="1354"/>
        <v>253500</v>
      </c>
      <c r="P1384" s="30">
        <f t="shared" si="1325"/>
        <v>2315264</v>
      </c>
      <c r="Q1384" s="30">
        <f t="shared" si="1326"/>
        <v>69.753780660672234</v>
      </c>
      <c r="R1384" s="93"/>
      <c r="S1384" s="93"/>
      <c r="T1384" s="93"/>
      <c r="U1384" s="93"/>
      <c r="V1384" s="93"/>
      <c r="W1384" s="93"/>
      <c r="X1384" s="93"/>
      <c r="Y1384" s="93"/>
    </row>
    <row r="1385" spans="1:25" ht="15" customHeight="1" x14ac:dyDescent="0.25">
      <c r="A1385" s="63" t="s">
        <v>832</v>
      </c>
      <c r="B1385" s="63" t="s">
        <v>3</v>
      </c>
      <c r="C1385" s="63" t="s">
        <v>13</v>
      </c>
      <c r="D1385" s="63" t="s">
        <v>834</v>
      </c>
      <c r="E1385" s="65" t="s">
        <v>16</v>
      </c>
      <c r="F1385" s="65" t="s">
        <v>1</v>
      </c>
      <c r="G1385" s="65" t="s">
        <v>1</v>
      </c>
      <c r="H1385" s="65" t="s">
        <v>17</v>
      </c>
      <c r="I1385" s="31">
        <f t="shared" ref="I1385:K1385" si="1355">SUM(I1386:I1387)</f>
        <v>1503916</v>
      </c>
      <c r="J1385" s="31">
        <f t="shared" si="1355"/>
        <v>1503916</v>
      </c>
      <c r="K1385" s="31">
        <f t="shared" si="1355"/>
        <v>754494</v>
      </c>
      <c r="L1385" s="31">
        <f t="shared" si="1324"/>
        <v>379000</v>
      </c>
      <c r="M1385" s="31">
        <f t="shared" ref="M1385" si="1356">SUM(M1386:M1387)</f>
        <v>126000</v>
      </c>
      <c r="N1385" s="31">
        <f t="shared" ref="N1385:O1385" si="1357">SUM(N1386:N1387)</f>
        <v>121500</v>
      </c>
      <c r="O1385" s="31">
        <f t="shared" si="1357"/>
        <v>131500</v>
      </c>
      <c r="P1385" s="31">
        <f t="shared" si="1325"/>
        <v>1133494</v>
      </c>
      <c r="Q1385" s="31">
        <f t="shared" si="1326"/>
        <v>75.369502020059628</v>
      </c>
      <c r="R1385" s="94"/>
      <c r="S1385" s="94"/>
      <c r="T1385" s="94"/>
      <c r="U1385" s="94"/>
      <c r="V1385" s="94"/>
      <c r="W1385" s="94"/>
      <c r="X1385" s="94"/>
      <c r="Y1385" s="94"/>
    </row>
    <row r="1386" spans="1:25" ht="15" customHeight="1" x14ac:dyDescent="0.25">
      <c r="A1386" s="64" t="s">
        <v>832</v>
      </c>
      <c r="B1386" s="64" t="s">
        <v>3</v>
      </c>
      <c r="C1386" s="64" t="s">
        <v>13</v>
      </c>
      <c r="D1386" s="64" t="s">
        <v>834</v>
      </c>
      <c r="E1386" s="20" t="s">
        <v>19</v>
      </c>
      <c r="F1386" s="64"/>
      <c r="G1386" s="53" t="s">
        <v>20</v>
      </c>
      <c r="H1386" s="53" t="s">
        <v>18</v>
      </c>
      <c r="I1386" s="26">
        <v>1284916</v>
      </c>
      <c r="J1386" s="26">
        <v>1284916</v>
      </c>
      <c r="K1386" s="26">
        <v>640000</v>
      </c>
      <c r="L1386" s="26">
        <f t="shared" si="1324"/>
        <v>330000</v>
      </c>
      <c r="M1386" s="26">
        <v>110000</v>
      </c>
      <c r="N1386" s="26">
        <v>110000</v>
      </c>
      <c r="O1386" s="26">
        <v>110000</v>
      </c>
      <c r="P1386" s="26">
        <f t="shared" si="1325"/>
        <v>970000</v>
      </c>
      <c r="Q1386" s="26">
        <f t="shared" si="1326"/>
        <v>75.491316163858187</v>
      </c>
      <c r="R1386" s="90"/>
      <c r="S1386" s="90"/>
      <c r="T1386" s="90"/>
      <c r="U1386" s="90"/>
      <c r="V1386" s="90"/>
      <c r="W1386" s="90"/>
      <c r="X1386" s="90"/>
      <c r="Y1386" s="90"/>
    </row>
    <row r="1387" spans="1:25" ht="15" customHeight="1" x14ac:dyDescent="0.25">
      <c r="A1387" s="63" t="s">
        <v>832</v>
      </c>
      <c r="B1387" s="63" t="s">
        <v>3</v>
      </c>
      <c r="C1387" s="63" t="s">
        <v>13</v>
      </c>
      <c r="D1387" s="63" t="s">
        <v>834</v>
      </c>
      <c r="E1387" s="63" t="s">
        <v>21</v>
      </c>
      <c r="F1387" s="64" t="s">
        <v>1</v>
      </c>
      <c r="G1387" s="53" t="s">
        <v>1</v>
      </c>
      <c r="H1387" s="65" t="s">
        <v>22</v>
      </c>
      <c r="I1387" s="31">
        <f t="shared" ref="I1387:K1387" si="1358">SUM(I1388:I1392)</f>
        <v>219000</v>
      </c>
      <c r="J1387" s="31">
        <f t="shared" si="1358"/>
        <v>219000</v>
      </c>
      <c r="K1387" s="31">
        <f t="shared" si="1358"/>
        <v>114494</v>
      </c>
      <c r="L1387" s="31">
        <f t="shared" si="1324"/>
        <v>49000</v>
      </c>
      <c r="M1387" s="31">
        <f t="shared" ref="M1387" si="1359">SUM(M1388:M1392)</f>
        <v>16000</v>
      </c>
      <c r="N1387" s="31">
        <f t="shared" ref="N1387:O1387" si="1360">SUM(N1388:N1392)</f>
        <v>11500</v>
      </c>
      <c r="O1387" s="31">
        <f t="shared" si="1360"/>
        <v>21500</v>
      </c>
      <c r="P1387" s="31">
        <f t="shared" si="1325"/>
        <v>163494</v>
      </c>
      <c r="Q1387" s="31">
        <f t="shared" si="1326"/>
        <v>74.654794520547938</v>
      </c>
      <c r="R1387" s="94"/>
      <c r="S1387" s="94"/>
      <c r="T1387" s="94"/>
      <c r="U1387" s="94"/>
      <c r="V1387" s="94"/>
      <c r="W1387" s="94"/>
      <c r="X1387" s="94"/>
      <c r="Y1387" s="94"/>
    </row>
    <row r="1388" spans="1:25" ht="15" customHeight="1" x14ac:dyDescent="0.25">
      <c r="A1388" s="64" t="s">
        <v>832</v>
      </c>
      <c r="B1388" s="64" t="s">
        <v>3</v>
      </c>
      <c r="C1388" s="64" t="s">
        <v>13</v>
      </c>
      <c r="D1388" s="64" t="s">
        <v>834</v>
      </c>
      <c r="E1388" s="20" t="s">
        <v>23</v>
      </c>
      <c r="F1388" s="64" t="s">
        <v>835</v>
      </c>
      <c r="G1388" s="53" t="s">
        <v>20</v>
      </c>
      <c r="H1388" s="53" t="s">
        <v>85</v>
      </c>
      <c r="I1388" s="26">
        <v>46000</v>
      </c>
      <c r="J1388" s="26">
        <v>46000</v>
      </c>
      <c r="K1388" s="26">
        <v>22800</v>
      </c>
      <c r="L1388" s="26">
        <f t="shared" si="1324"/>
        <v>10000</v>
      </c>
      <c r="M1388" s="26">
        <v>3000</v>
      </c>
      <c r="N1388" s="26">
        <v>3500</v>
      </c>
      <c r="O1388" s="26">
        <v>3500</v>
      </c>
      <c r="P1388" s="26">
        <f t="shared" si="1325"/>
        <v>32800</v>
      </c>
      <c r="Q1388" s="26">
        <f t="shared" si="1326"/>
        <v>71.304347826086953</v>
      </c>
      <c r="R1388" s="90"/>
      <c r="S1388" s="90"/>
      <c r="T1388" s="90"/>
      <c r="U1388" s="90"/>
      <c r="V1388" s="90"/>
      <c r="W1388" s="90"/>
      <c r="X1388" s="90"/>
      <c r="Y1388" s="90"/>
    </row>
    <row r="1389" spans="1:25" ht="15" customHeight="1" x14ac:dyDescent="0.25">
      <c r="A1389" s="64" t="s">
        <v>832</v>
      </c>
      <c r="B1389" s="64" t="s">
        <v>3</v>
      </c>
      <c r="C1389" s="64" t="s">
        <v>13</v>
      </c>
      <c r="D1389" s="64" t="s">
        <v>834</v>
      </c>
      <c r="E1389" s="20" t="s">
        <v>23</v>
      </c>
      <c r="F1389" s="64" t="s">
        <v>836</v>
      </c>
      <c r="G1389" s="53" t="s">
        <v>20</v>
      </c>
      <c r="H1389" s="53" t="s">
        <v>25</v>
      </c>
      <c r="I1389" s="26">
        <v>113000</v>
      </c>
      <c r="J1389" s="26">
        <v>113000</v>
      </c>
      <c r="K1389" s="26">
        <v>62000</v>
      </c>
      <c r="L1389" s="26">
        <f t="shared" si="1324"/>
        <v>24000</v>
      </c>
      <c r="M1389" s="26">
        <v>8000</v>
      </c>
      <c r="N1389" s="26">
        <v>8000</v>
      </c>
      <c r="O1389" s="26">
        <v>8000</v>
      </c>
      <c r="P1389" s="26">
        <f t="shared" si="1325"/>
        <v>86000</v>
      </c>
      <c r="Q1389" s="26">
        <f t="shared" si="1326"/>
        <v>76.106194690265482</v>
      </c>
      <c r="R1389" s="90"/>
      <c r="S1389" s="90"/>
      <c r="T1389" s="90"/>
      <c r="U1389" s="90"/>
      <c r="V1389" s="90"/>
      <c r="W1389" s="90"/>
      <c r="X1389" s="90"/>
      <c r="Y1389" s="90"/>
    </row>
    <row r="1390" spans="1:25" ht="15" customHeight="1" x14ac:dyDescent="0.25">
      <c r="A1390" s="64" t="s">
        <v>832</v>
      </c>
      <c r="B1390" s="64" t="s">
        <v>3</v>
      </c>
      <c r="C1390" s="64" t="s">
        <v>13</v>
      </c>
      <c r="D1390" s="64" t="s">
        <v>834</v>
      </c>
      <c r="E1390" s="20" t="s">
        <v>23</v>
      </c>
      <c r="F1390" s="64" t="s">
        <v>837</v>
      </c>
      <c r="G1390" s="53" t="s">
        <v>20</v>
      </c>
      <c r="H1390" s="53" t="s">
        <v>27</v>
      </c>
      <c r="I1390" s="26">
        <v>25000</v>
      </c>
      <c r="J1390" s="26">
        <v>25000</v>
      </c>
      <c r="K1390" s="26">
        <v>19694</v>
      </c>
      <c r="L1390" s="26">
        <f t="shared" si="1324"/>
        <v>0</v>
      </c>
      <c r="M1390" s="26"/>
      <c r="N1390" s="26"/>
      <c r="O1390" s="26"/>
      <c r="P1390" s="26">
        <f t="shared" si="1325"/>
        <v>19694</v>
      </c>
      <c r="Q1390" s="26">
        <f t="shared" si="1326"/>
        <v>78.775999999999996</v>
      </c>
      <c r="R1390" s="90"/>
      <c r="S1390" s="90"/>
      <c r="T1390" s="90"/>
      <c r="U1390" s="90"/>
      <c r="V1390" s="90"/>
      <c r="W1390" s="90"/>
      <c r="X1390" s="90"/>
      <c r="Y1390" s="90"/>
    </row>
    <row r="1391" spans="1:25" ht="15" customHeight="1" x14ac:dyDescent="0.25">
      <c r="A1391" s="64" t="s">
        <v>832</v>
      </c>
      <c r="B1391" s="64" t="s">
        <v>3</v>
      </c>
      <c r="C1391" s="64" t="s">
        <v>13</v>
      </c>
      <c r="D1391" s="64" t="s">
        <v>834</v>
      </c>
      <c r="E1391" s="20" t="s">
        <v>23</v>
      </c>
      <c r="F1391" s="64" t="s">
        <v>838</v>
      </c>
      <c r="G1391" s="53" t="s">
        <v>20</v>
      </c>
      <c r="H1391" s="53" t="s">
        <v>89</v>
      </c>
      <c r="I1391" s="26">
        <v>15000</v>
      </c>
      <c r="J1391" s="26">
        <v>15000</v>
      </c>
      <c r="K1391" s="26">
        <v>0</v>
      </c>
      <c r="L1391" s="26">
        <f t="shared" si="1324"/>
        <v>10000</v>
      </c>
      <c r="M1391" s="26">
        <v>0</v>
      </c>
      <c r="N1391" s="26">
        <v>0</v>
      </c>
      <c r="O1391" s="26">
        <v>10000</v>
      </c>
      <c r="P1391" s="26">
        <f t="shared" si="1325"/>
        <v>10000</v>
      </c>
      <c r="Q1391" s="26">
        <f t="shared" si="1326"/>
        <v>66.666666666666657</v>
      </c>
      <c r="R1391" s="90"/>
      <c r="S1391" s="90"/>
      <c r="T1391" s="90"/>
      <c r="U1391" s="90"/>
      <c r="V1391" s="90"/>
      <c r="W1391" s="90"/>
      <c r="X1391" s="90"/>
      <c r="Y1391" s="90"/>
    </row>
    <row r="1392" spans="1:25" ht="15" customHeight="1" x14ac:dyDescent="0.25">
      <c r="A1392" s="64" t="s">
        <v>832</v>
      </c>
      <c r="B1392" s="64" t="s">
        <v>3</v>
      </c>
      <c r="C1392" s="64" t="s">
        <v>13</v>
      </c>
      <c r="D1392" s="64" t="s">
        <v>834</v>
      </c>
      <c r="E1392" s="20" t="s">
        <v>23</v>
      </c>
      <c r="F1392" s="64" t="s">
        <v>839</v>
      </c>
      <c r="G1392" s="53" t="s">
        <v>20</v>
      </c>
      <c r="H1392" s="53" t="s">
        <v>29</v>
      </c>
      <c r="I1392" s="26">
        <v>20000</v>
      </c>
      <c r="J1392" s="26">
        <v>20000</v>
      </c>
      <c r="K1392" s="26">
        <v>10000</v>
      </c>
      <c r="L1392" s="26">
        <f t="shared" si="1324"/>
        <v>5000</v>
      </c>
      <c r="M1392" s="26">
        <v>5000</v>
      </c>
      <c r="N1392" s="26">
        <v>0</v>
      </c>
      <c r="O1392" s="26">
        <v>0</v>
      </c>
      <c r="P1392" s="26">
        <f t="shared" si="1325"/>
        <v>15000</v>
      </c>
      <c r="Q1392" s="26">
        <f t="shared" si="1326"/>
        <v>75</v>
      </c>
      <c r="R1392" s="90"/>
      <c r="S1392" s="90"/>
      <c r="T1392" s="90"/>
      <c r="U1392" s="90"/>
      <c r="V1392" s="90"/>
      <c r="W1392" s="90"/>
      <c r="X1392" s="90"/>
      <c r="Y1392" s="90"/>
    </row>
    <row r="1393" spans="1:25" ht="15" customHeight="1" x14ac:dyDescent="0.25">
      <c r="A1393" s="63" t="s">
        <v>832</v>
      </c>
      <c r="B1393" s="63" t="s">
        <v>3</v>
      </c>
      <c r="C1393" s="63" t="s">
        <v>13</v>
      </c>
      <c r="D1393" s="63" t="s">
        <v>834</v>
      </c>
      <c r="E1393" s="65" t="s">
        <v>30</v>
      </c>
      <c r="F1393" s="65" t="s">
        <v>1</v>
      </c>
      <c r="G1393" s="65" t="s">
        <v>1</v>
      </c>
      <c r="H1393" s="65" t="s">
        <v>31</v>
      </c>
      <c r="I1393" s="31">
        <f t="shared" ref="I1393:K1393" si="1361">SUM(I1394)</f>
        <v>145416</v>
      </c>
      <c r="J1393" s="31">
        <f t="shared" si="1361"/>
        <v>145416</v>
      </c>
      <c r="K1393" s="31">
        <f t="shared" si="1361"/>
        <v>68000</v>
      </c>
      <c r="L1393" s="31">
        <f t="shared" si="1324"/>
        <v>38000</v>
      </c>
      <c r="M1393" s="31">
        <f t="shared" ref="M1393" si="1362">SUM(M1394)</f>
        <v>14000</v>
      </c>
      <c r="N1393" s="31">
        <f t="shared" ref="N1393:O1393" si="1363">SUM(N1394)</f>
        <v>12000</v>
      </c>
      <c r="O1393" s="31">
        <f t="shared" si="1363"/>
        <v>12000</v>
      </c>
      <c r="P1393" s="31">
        <f t="shared" si="1325"/>
        <v>106000</v>
      </c>
      <c r="Q1393" s="31">
        <f t="shared" si="1326"/>
        <v>72.894316994003418</v>
      </c>
      <c r="R1393" s="94"/>
      <c r="S1393" s="94"/>
      <c r="T1393" s="94"/>
      <c r="U1393" s="94"/>
      <c r="V1393" s="94"/>
      <c r="W1393" s="94"/>
      <c r="X1393" s="94"/>
      <c r="Y1393" s="94"/>
    </row>
    <row r="1394" spans="1:25" ht="15" customHeight="1" x14ac:dyDescent="0.25">
      <c r="A1394" s="64" t="s">
        <v>832</v>
      </c>
      <c r="B1394" s="64" t="s">
        <v>3</v>
      </c>
      <c r="C1394" s="64" t="s">
        <v>13</v>
      </c>
      <c r="D1394" s="64" t="s">
        <v>834</v>
      </c>
      <c r="E1394" s="20" t="s">
        <v>33</v>
      </c>
      <c r="F1394" s="64"/>
      <c r="G1394" s="53" t="s">
        <v>20</v>
      </c>
      <c r="H1394" s="53" t="s">
        <v>32</v>
      </c>
      <c r="I1394" s="26">
        <v>145416</v>
      </c>
      <c r="J1394" s="26">
        <v>145416</v>
      </c>
      <c r="K1394" s="26">
        <v>68000</v>
      </c>
      <c r="L1394" s="26">
        <f t="shared" si="1324"/>
        <v>38000</v>
      </c>
      <c r="M1394" s="26">
        <v>14000</v>
      </c>
      <c r="N1394" s="26">
        <v>12000</v>
      </c>
      <c r="O1394" s="26">
        <v>12000</v>
      </c>
      <c r="P1394" s="26">
        <f t="shared" si="1325"/>
        <v>106000</v>
      </c>
      <c r="Q1394" s="26">
        <f t="shared" si="1326"/>
        <v>72.894316994003418</v>
      </c>
      <c r="R1394" s="90"/>
      <c r="S1394" s="90"/>
      <c r="T1394" s="90"/>
      <c r="U1394" s="90"/>
      <c r="V1394" s="90"/>
      <c r="W1394" s="90"/>
      <c r="X1394" s="90"/>
      <c r="Y1394" s="90"/>
    </row>
    <row r="1395" spans="1:25" ht="15" customHeight="1" x14ac:dyDescent="0.25">
      <c r="A1395" s="63" t="s">
        <v>832</v>
      </c>
      <c r="B1395" s="63" t="s">
        <v>3</v>
      </c>
      <c r="C1395" s="63" t="s">
        <v>13</v>
      </c>
      <c r="D1395" s="63" t="s">
        <v>834</v>
      </c>
      <c r="E1395" s="65" t="s">
        <v>34</v>
      </c>
      <c r="F1395" s="65" t="s">
        <v>1</v>
      </c>
      <c r="G1395" s="65" t="s">
        <v>1</v>
      </c>
      <c r="H1395" s="65" t="s">
        <v>35</v>
      </c>
      <c r="I1395" s="31">
        <f t="shared" ref="I1395:K1395" si="1364">SUM(I1396:I1404)</f>
        <v>1669863</v>
      </c>
      <c r="J1395" s="31">
        <f t="shared" si="1364"/>
        <v>1669863</v>
      </c>
      <c r="K1395" s="31">
        <f t="shared" si="1364"/>
        <v>742770</v>
      </c>
      <c r="L1395" s="31">
        <f t="shared" si="1324"/>
        <v>333000</v>
      </c>
      <c r="M1395" s="31">
        <f t="shared" ref="M1395" si="1365">SUM(M1396:M1404)</f>
        <v>102000</v>
      </c>
      <c r="N1395" s="31">
        <f t="shared" ref="N1395:O1395" si="1366">SUM(N1396:N1404)</f>
        <v>121000</v>
      </c>
      <c r="O1395" s="31">
        <f t="shared" si="1366"/>
        <v>110000</v>
      </c>
      <c r="P1395" s="31">
        <f t="shared" si="1325"/>
        <v>1075770</v>
      </c>
      <c r="Q1395" s="31">
        <f t="shared" si="1326"/>
        <v>64.422650241367108</v>
      </c>
      <c r="R1395" s="94"/>
      <c r="S1395" s="94"/>
      <c r="T1395" s="94"/>
      <c r="U1395" s="94"/>
      <c r="V1395" s="94"/>
      <c r="W1395" s="94"/>
      <c r="X1395" s="94"/>
      <c r="Y1395" s="94"/>
    </row>
    <row r="1396" spans="1:25" ht="15" customHeight="1" x14ac:dyDescent="0.25">
      <c r="A1396" s="64" t="s">
        <v>832</v>
      </c>
      <c r="B1396" s="64" t="s">
        <v>3</v>
      </c>
      <c r="C1396" s="64" t="s">
        <v>13</v>
      </c>
      <c r="D1396" s="64" t="s">
        <v>834</v>
      </c>
      <c r="E1396" s="20" t="s">
        <v>38</v>
      </c>
      <c r="F1396" s="64"/>
      <c r="G1396" s="53" t="s">
        <v>20</v>
      </c>
      <c r="H1396" s="53" t="s">
        <v>37</v>
      </c>
      <c r="I1396" s="26">
        <v>5000</v>
      </c>
      <c r="J1396" s="26">
        <v>5000</v>
      </c>
      <c r="K1396" s="26">
        <v>5000</v>
      </c>
      <c r="L1396" s="26">
        <f t="shared" si="1324"/>
        <v>0</v>
      </c>
      <c r="M1396" s="26">
        <v>0</v>
      </c>
      <c r="N1396" s="26">
        <v>0</v>
      </c>
      <c r="O1396" s="26"/>
      <c r="P1396" s="26">
        <f t="shared" si="1325"/>
        <v>5000</v>
      </c>
      <c r="Q1396" s="26">
        <f t="shared" si="1326"/>
        <v>100</v>
      </c>
      <c r="R1396" s="90"/>
      <c r="S1396" s="90"/>
      <c r="T1396" s="90"/>
      <c r="U1396" s="90"/>
      <c r="V1396" s="90"/>
      <c r="W1396" s="90"/>
      <c r="X1396" s="90"/>
      <c r="Y1396" s="90"/>
    </row>
    <row r="1397" spans="1:25" ht="15" customHeight="1" x14ac:dyDescent="0.25">
      <c r="A1397" s="64" t="s">
        <v>832</v>
      </c>
      <c r="B1397" s="64" t="s">
        <v>3</v>
      </c>
      <c r="C1397" s="64" t="s">
        <v>13</v>
      </c>
      <c r="D1397" s="64" t="s">
        <v>834</v>
      </c>
      <c r="E1397" s="20" t="s">
        <v>298</v>
      </c>
      <c r="F1397" s="64"/>
      <c r="G1397" s="53" t="s">
        <v>20</v>
      </c>
      <c r="H1397" s="53" t="s">
        <v>297</v>
      </c>
      <c r="I1397" s="26">
        <v>0</v>
      </c>
      <c r="J1397" s="26">
        <v>0</v>
      </c>
      <c r="K1397" s="26">
        <v>0</v>
      </c>
      <c r="L1397" s="26">
        <f t="shared" si="1324"/>
        <v>0</v>
      </c>
      <c r="M1397" s="26">
        <v>0</v>
      </c>
      <c r="N1397" s="26"/>
      <c r="O1397" s="26"/>
      <c r="P1397" s="26">
        <f t="shared" si="1325"/>
        <v>0</v>
      </c>
      <c r="Q1397" s="26" t="str">
        <f t="shared" si="1326"/>
        <v>-</v>
      </c>
      <c r="R1397" s="90"/>
      <c r="S1397" s="90"/>
      <c r="T1397" s="90"/>
      <c r="U1397" s="90"/>
      <c r="V1397" s="90"/>
      <c r="W1397" s="90"/>
      <c r="X1397" s="90"/>
      <c r="Y1397" s="90"/>
    </row>
    <row r="1398" spans="1:25" ht="15" customHeight="1" x14ac:dyDescent="0.25">
      <c r="A1398" s="64" t="s">
        <v>832</v>
      </c>
      <c r="B1398" s="64" t="s">
        <v>3</v>
      </c>
      <c r="C1398" s="64" t="s">
        <v>13</v>
      </c>
      <c r="D1398" s="64" t="s">
        <v>834</v>
      </c>
      <c r="E1398" s="20" t="s">
        <v>301</v>
      </c>
      <c r="F1398" s="64"/>
      <c r="G1398" s="53" t="s">
        <v>20</v>
      </c>
      <c r="H1398" s="53" t="s">
        <v>300</v>
      </c>
      <c r="I1398" s="26">
        <v>0</v>
      </c>
      <c r="J1398" s="26">
        <v>0</v>
      </c>
      <c r="K1398" s="26">
        <v>0</v>
      </c>
      <c r="L1398" s="26">
        <f t="shared" si="1324"/>
        <v>0</v>
      </c>
      <c r="M1398" s="26"/>
      <c r="N1398" s="26"/>
      <c r="O1398" s="26"/>
      <c r="P1398" s="26">
        <f t="shared" si="1325"/>
        <v>0</v>
      </c>
      <c r="Q1398" s="26" t="str">
        <f t="shared" si="1326"/>
        <v>-</v>
      </c>
      <c r="R1398" s="90"/>
      <c r="S1398" s="90"/>
      <c r="T1398" s="90"/>
      <c r="U1398" s="90"/>
      <c r="V1398" s="90"/>
      <c r="W1398" s="90"/>
      <c r="X1398" s="90"/>
      <c r="Y1398" s="90"/>
    </row>
    <row r="1399" spans="1:25" ht="15" customHeight="1" x14ac:dyDescent="0.25">
      <c r="A1399" s="64" t="s">
        <v>832</v>
      </c>
      <c r="B1399" s="64" t="s">
        <v>3</v>
      </c>
      <c r="C1399" s="64" t="s">
        <v>13</v>
      </c>
      <c r="D1399" s="64" t="s">
        <v>834</v>
      </c>
      <c r="E1399" s="20" t="s">
        <v>218</v>
      </c>
      <c r="F1399" s="64"/>
      <c r="G1399" s="53" t="s">
        <v>20</v>
      </c>
      <c r="H1399" s="53" t="s">
        <v>217</v>
      </c>
      <c r="I1399" s="26">
        <v>0</v>
      </c>
      <c r="J1399" s="26">
        <v>0</v>
      </c>
      <c r="K1399" s="26">
        <v>0</v>
      </c>
      <c r="L1399" s="26">
        <f t="shared" si="1324"/>
        <v>0</v>
      </c>
      <c r="M1399" s="26"/>
      <c r="N1399" s="26"/>
      <c r="O1399" s="26"/>
      <c r="P1399" s="26">
        <f t="shared" si="1325"/>
        <v>0</v>
      </c>
      <c r="Q1399" s="26" t="str">
        <f t="shared" si="1326"/>
        <v>-</v>
      </c>
      <c r="R1399" s="90"/>
      <c r="S1399" s="90"/>
      <c r="T1399" s="90"/>
      <c r="U1399" s="90"/>
      <c r="V1399" s="90"/>
      <c r="W1399" s="90"/>
      <c r="X1399" s="90"/>
      <c r="Y1399" s="90"/>
    </row>
    <row r="1400" spans="1:25" ht="15" customHeight="1" x14ac:dyDescent="0.25">
      <c r="A1400" s="64" t="s">
        <v>832</v>
      </c>
      <c r="B1400" s="64" t="s">
        <v>3</v>
      </c>
      <c r="C1400" s="64" t="s">
        <v>13</v>
      </c>
      <c r="D1400" s="64" t="s">
        <v>834</v>
      </c>
      <c r="E1400" s="20" t="s">
        <v>303</v>
      </c>
      <c r="F1400" s="64"/>
      <c r="G1400" s="53" t="s">
        <v>20</v>
      </c>
      <c r="H1400" s="53" t="s">
        <v>302</v>
      </c>
      <c r="I1400" s="26">
        <v>0</v>
      </c>
      <c r="J1400" s="26">
        <v>0</v>
      </c>
      <c r="K1400" s="26">
        <v>0</v>
      </c>
      <c r="L1400" s="26">
        <f t="shared" si="1324"/>
        <v>0</v>
      </c>
      <c r="M1400" s="26"/>
      <c r="N1400" s="26"/>
      <c r="O1400" s="26"/>
      <c r="P1400" s="26">
        <f t="shared" si="1325"/>
        <v>0</v>
      </c>
      <c r="Q1400" s="26" t="str">
        <f t="shared" si="1326"/>
        <v>-</v>
      </c>
      <c r="R1400" s="90"/>
      <c r="S1400" s="90"/>
      <c r="T1400" s="90"/>
      <c r="U1400" s="90"/>
      <c r="V1400" s="90"/>
      <c r="W1400" s="90"/>
      <c r="X1400" s="90"/>
      <c r="Y1400" s="90"/>
    </row>
    <row r="1401" spans="1:25" ht="15" customHeight="1" x14ac:dyDescent="0.25">
      <c r="A1401" s="64" t="s">
        <v>832</v>
      </c>
      <c r="B1401" s="64" t="s">
        <v>3</v>
      </c>
      <c r="C1401" s="64" t="s">
        <v>13</v>
      </c>
      <c r="D1401" s="64" t="s">
        <v>834</v>
      </c>
      <c r="E1401" s="20" t="s">
        <v>305</v>
      </c>
      <c r="F1401" s="64"/>
      <c r="G1401" s="53" t="s">
        <v>20</v>
      </c>
      <c r="H1401" s="53" t="s">
        <v>304</v>
      </c>
      <c r="I1401" s="26">
        <v>0</v>
      </c>
      <c r="J1401" s="26">
        <v>0</v>
      </c>
      <c r="K1401" s="26">
        <v>0</v>
      </c>
      <c r="L1401" s="26">
        <f t="shared" si="1324"/>
        <v>0</v>
      </c>
      <c r="M1401" s="26"/>
      <c r="N1401" s="26"/>
      <c r="O1401" s="26"/>
      <c r="P1401" s="26">
        <f t="shared" si="1325"/>
        <v>0</v>
      </c>
      <c r="Q1401" s="26" t="str">
        <f t="shared" si="1326"/>
        <v>-</v>
      </c>
      <c r="R1401" s="90"/>
      <c r="S1401" s="90"/>
      <c r="T1401" s="90"/>
      <c r="U1401" s="90"/>
      <c r="V1401" s="90"/>
      <c r="W1401" s="90"/>
      <c r="X1401" s="90"/>
      <c r="Y1401" s="90"/>
    </row>
    <row r="1402" spans="1:25" ht="15" customHeight="1" x14ac:dyDescent="0.25">
      <c r="A1402" s="64" t="s">
        <v>832</v>
      </c>
      <c r="B1402" s="64" t="s">
        <v>3</v>
      </c>
      <c r="C1402" s="64" t="s">
        <v>13</v>
      </c>
      <c r="D1402" s="64" t="s">
        <v>834</v>
      </c>
      <c r="E1402" s="20" t="s">
        <v>308</v>
      </c>
      <c r="F1402" s="64"/>
      <c r="G1402" s="53" t="s">
        <v>20</v>
      </c>
      <c r="H1402" s="53" t="s">
        <v>307</v>
      </c>
      <c r="I1402" s="26">
        <v>0</v>
      </c>
      <c r="J1402" s="26">
        <v>0</v>
      </c>
      <c r="K1402" s="26">
        <v>0</v>
      </c>
      <c r="L1402" s="26">
        <f t="shared" si="1324"/>
        <v>0</v>
      </c>
      <c r="M1402" s="26"/>
      <c r="N1402" s="26"/>
      <c r="O1402" s="26"/>
      <c r="P1402" s="26">
        <f t="shared" si="1325"/>
        <v>0</v>
      </c>
      <c r="Q1402" s="26" t="str">
        <f t="shared" si="1326"/>
        <v>-</v>
      </c>
      <c r="R1402" s="90"/>
      <c r="S1402" s="90"/>
      <c r="T1402" s="90"/>
      <c r="U1402" s="90"/>
      <c r="V1402" s="90"/>
      <c r="W1402" s="90"/>
      <c r="X1402" s="90"/>
      <c r="Y1402" s="90"/>
    </row>
    <row r="1403" spans="1:25" ht="15" customHeight="1" x14ac:dyDescent="0.25">
      <c r="A1403" s="64" t="s">
        <v>832</v>
      </c>
      <c r="B1403" s="64" t="s">
        <v>3</v>
      </c>
      <c r="C1403" s="64" t="s">
        <v>13</v>
      </c>
      <c r="D1403" s="64" t="s">
        <v>834</v>
      </c>
      <c r="E1403" s="20" t="s">
        <v>311</v>
      </c>
      <c r="F1403" s="64"/>
      <c r="G1403" s="53" t="s">
        <v>20</v>
      </c>
      <c r="H1403" s="53" t="s">
        <v>310</v>
      </c>
      <c r="I1403" s="26">
        <v>520000</v>
      </c>
      <c r="J1403" s="26">
        <v>520000</v>
      </c>
      <c r="K1403" s="26">
        <v>210000</v>
      </c>
      <c r="L1403" s="26">
        <f t="shared" si="1324"/>
        <v>71000</v>
      </c>
      <c r="M1403" s="26">
        <v>10000</v>
      </c>
      <c r="N1403" s="26">
        <v>36000</v>
      </c>
      <c r="O1403" s="26">
        <v>25000</v>
      </c>
      <c r="P1403" s="26">
        <f t="shared" si="1325"/>
        <v>281000</v>
      </c>
      <c r="Q1403" s="26">
        <f t="shared" si="1326"/>
        <v>54.038461538461533</v>
      </c>
      <c r="R1403" s="90"/>
      <c r="S1403" s="90"/>
      <c r="T1403" s="90"/>
      <c r="U1403" s="90"/>
      <c r="V1403" s="90"/>
      <c r="W1403" s="90"/>
      <c r="X1403" s="90"/>
      <c r="Y1403" s="90"/>
    </row>
    <row r="1404" spans="1:25" ht="15" customHeight="1" x14ac:dyDescent="0.25">
      <c r="A1404" s="63" t="s">
        <v>832</v>
      </c>
      <c r="B1404" s="63" t="s">
        <v>3</v>
      </c>
      <c r="C1404" s="63" t="s">
        <v>13</v>
      </c>
      <c r="D1404" s="63" t="s">
        <v>834</v>
      </c>
      <c r="E1404" s="63" t="s">
        <v>39</v>
      </c>
      <c r="F1404" s="64" t="s">
        <v>1</v>
      </c>
      <c r="G1404" s="53" t="s">
        <v>1</v>
      </c>
      <c r="H1404" s="65" t="s">
        <v>40</v>
      </c>
      <c r="I1404" s="31">
        <f t="shared" ref="I1404:K1404" si="1367">SUM(I1405:I1411)</f>
        <v>1144863</v>
      </c>
      <c r="J1404" s="31">
        <f t="shared" si="1367"/>
        <v>1144863</v>
      </c>
      <c r="K1404" s="31">
        <f t="shared" si="1367"/>
        <v>527770</v>
      </c>
      <c r="L1404" s="31">
        <f t="shared" si="1324"/>
        <v>262000</v>
      </c>
      <c r="M1404" s="31">
        <f t="shared" ref="M1404" si="1368">SUM(M1405:M1411)</f>
        <v>92000</v>
      </c>
      <c r="N1404" s="31">
        <f t="shared" ref="N1404:O1404" si="1369">SUM(N1405:N1411)</f>
        <v>85000</v>
      </c>
      <c r="O1404" s="31">
        <f t="shared" si="1369"/>
        <v>85000</v>
      </c>
      <c r="P1404" s="31">
        <f t="shared" si="1325"/>
        <v>789770</v>
      </c>
      <c r="Q1404" s="31">
        <f t="shared" si="1326"/>
        <v>68.98379980836134</v>
      </c>
      <c r="R1404" s="94"/>
      <c r="S1404" s="94"/>
      <c r="T1404" s="94"/>
      <c r="U1404" s="94"/>
      <c r="V1404" s="94"/>
      <c r="W1404" s="94"/>
      <c r="X1404" s="94"/>
      <c r="Y1404" s="94"/>
    </row>
    <row r="1405" spans="1:25" ht="15" customHeight="1" x14ac:dyDescent="0.25">
      <c r="A1405" s="64" t="s">
        <v>832</v>
      </c>
      <c r="B1405" s="64" t="s">
        <v>3</v>
      </c>
      <c r="C1405" s="64" t="s">
        <v>13</v>
      </c>
      <c r="D1405" s="64" t="s">
        <v>834</v>
      </c>
      <c r="E1405" s="20" t="s">
        <v>41</v>
      </c>
      <c r="F1405" s="64" t="s">
        <v>840</v>
      </c>
      <c r="G1405" s="53" t="s">
        <v>20</v>
      </c>
      <c r="H1405" s="53" t="s">
        <v>841</v>
      </c>
      <c r="I1405" s="26">
        <v>105655</v>
      </c>
      <c r="J1405" s="26">
        <v>105655</v>
      </c>
      <c r="K1405" s="26">
        <v>60000</v>
      </c>
      <c r="L1405" s="26">
        <f t="shared" si="1324"/>
        <v>30000</v>
      </c>
      <c r="M1405" s="26">
        <v>10000</v>
      </c>
      <c r="N1405" s="26">
        <v>10000</v>
      </c>
      <c r="O1405" s="26">
        <v>10000</v>
      </c>
      <c r="P1405" s="26">
        <f t="shared" si="1325"/>
        <v>90000</v>
      </c>
      <c r="Q1405" s="26">
        <f t="shared" si="1326"/>
        <v>85.182906630069567</v>
      </c>
      <c r="R1405" s="90"/>
      <c r="S1405" s="90"/>
      <c r="T1405" s="90"/>
      <c r="U1405" s="90"/>
      <c r="V1405" s="90"/>
      <c r="W1405" s="90"/>
      <c r="X1405" s="90"/>
      <c r="Y1405" s="90"/>
    </row>
    <row r="1406" spans="1:25" ht="15" customHeight="1" x14ac:dyDescent="0.25">
      <c r="A1406" s="64" t="s">
        <v>832</v>
      </c>
      <c r="B1406" s="64" t="s">
        <v>3</v>
      </c>
      <c r="C1406" s="64" t="s">
        <v>13</v>
      </c>
      <c r="D1406" s="64" t="s">
        <v>834</v>
      </c>
      <c r="E1406" s="20" t="s">
        <v>41</v>
      </c>
      <c r="F1406" s="64" t="s">
        <v>842</v>
      </c>
      <c r="G1406" s="53" t="s">
        <v>20</v>
      </c>
      <c r="H1406" s="53" t="s">
        <v>843</v>
      </c>
      <c r="I1406" s="26">
        <v>300000</v>
      </c>
      <c r="J1406" s="26">
        <v>300000</v>
      </c>
      <c r="K1406" s="26">
        <v>200000</v>
      </c>
      <c r="L1406" s="26">
        <f t="shared" si="1324"/>
        <v>60000</v>
      </c>
      <c r="M1406" s="26">
        <v>20000</v>
      </c>
      <c r="N1406" s="26">
        <v>20000</v>
      </c>
      <c r="O1406" s="26">
        <v>20000</v>
      </c>
      <c r="P1406" s="26">
        <f t="shared" si="1325"/>
        <v>260000</v>
      </c>
      <c r="Q1406" s="26">
        <f t="shared" si="1326"/>
        <v>86.666666666666671</v>
      </c>
      <c r="R1406" s="90"/>
      <c r="S1406" s="90"/>
      <c r="T1406" s="90"/>
      <c r="U1406" s="90"/>
      <c r="V1406" s="90"/>
      <c r="W1406" s="90"/>
      <c r="X1406" s="90"/>
      <c r="Y1406" s="90"/>
    </row>
    <row r="1407" spans="1:25" ht="15" customHeight="1" x14ac:dyDescent="0.25">
      <c r="A1407" s="64" t="s">
        <v>832</v>
      </c>
      <c r="B1407" s="64" t="s">
        <v>3</v>
      </c>
      <c r="C1407" s="64" t="s">
        <v>13</v>
      </c>
      <c r="D1407" s="64" t="s">
        <v>834</v>
      </c>
      <c r="E1407" s="20" t="s">
        <v>41</v>
      </c>
      <c r="F1407" s="64" t="s">
        <v>844</v>
      </c>
      <c r="G1407" s="53" t="s">
        <v>20</v>
      </c>
      <c r="H1407" s="53" t="s">
        <v>845</v>
      </c>
      <c r="I1407" s="26">
        <v>550000</v>
      </c>
      <c r="J1407" s="26">
        <v>550000</v>
      </c>
      <c r="K1407" s="26">
        <v>250000</v>
      </c>
      <c r="L1407" s="26">
        <f t="shared" si="1324"/>
        <v>75000</v>
      </c>
      <c r="M1407" s="26">
        <v>25000</v>
      </c>
      <c r="N1407" s="26">
        <v>25000</v>
      </c>
      <c r="O1407" s="26">
        <v>25000</v>
      </c>
      <c r="P1407" s="26">
        <f t="shared" si="1325"/>
        <v>325000</v>
      </c>
      <c r="Q1407" s="26">
        <f t="shared" si="1326"/>
        <v>59.090909090909093</v>
      </c>
      <c r="R1407" s="90"/>
      <c r="S1407" s="90"/>
      <c r="T1407" s="90"/>
      <c r="U1407" s="90"/>
      <c r="V1407" s="90"/>
      <c r="W1407" s="90"/>
      <c r="X1407" s="90"/>
      <c r="Y1407" s="90"/>
    </row>
    <row r="1408" spans="1:25" ht="15" customHeight="1" x14ac:dyDescent="0.25">
      <c r="A1408" s="64" t="s">
        <v>832</v>
      </c>
      <c r="B1408" s="64" t="s">
        <v>3</v>
      </c>
      <c r="C1408" s="64" t="s">
        <v>13</v>
      </c>
      <c r="D1408" s="64" t="s">
        <v>834</v>
      </c>
      <c r="E1408" s="20" t="s">
        <v>41</v>
      </c>
      <c r="F1408" s="64" t="s">
        <v>846</v>
      </c>
      <c r="G1408" s="53" t="s">
        <v>20</v>
      </c>
      <c r="H1408" s="53" t="s">
        <v>847</v>
      </c>
      <c r="I1408" s="26">
        <v>15208</v>
      </c>
      <c r="J1408" s="26">
        <v>15208</v>
      </c>
      <c r="K1408" s="26">
        <v>12000</v>
      </c>
      <c r="L1408" s="26">
        <f t="shared" si="1324"/>
        <v>1000</v>
      </c>
      <c r="M1408" s="26">
        <v>1000</v>
      </c>
      <c r="N1408" s="26">
        <v>0</v>
      </c>
      <c r="O1408" s="26">
        <v>0</v>
      </c>
      <c r="P1408" s="26">
        <f t="shared" si="1325"/>
        <v>13000</v>
      </c>
      <c r="Q1408" s="26">
        <f t="shared" si="1326"/>
        <v>85.481325618095738</v>
      </c>
      <c r="R1408" s="90"/>
      <c r="S1408" s="90"/>
      <c r="T1408" s="90"/>
      <c r="U1408" s="90"/>
      <c r="V1408" s="90"/>
      <c r="W1408" s="90"/>
      <c r="X1408" s="90"/>
      <c r="Y1408" s="90"/>
    </row>
    <row r="1409" spans="1:25" ht="15" customHeight="1" x14ac:dyDescent="0.25">
      <c r="A1409" s="64" t="s">
        <v>832</v>
      </c>
      <c r="B1409" s="64" t="s">
        <v>3</v>
      </c>
      <c r="C1409" s="64" t="s">
        <v>13</v>
      </c>
      <c r="D1409" s="64" t="s">
        <v>834</v>
      </c>
      <c r="E1409" s="20" t="s">
        <v>41</v>
      </c>
      <c r="F1409" s="64" t="s">
        <v>848</v>
      </c>
      <c r="G1409" s="53" t="s">
        <v>20</v>
      </c>
      <c r="H1409" s="53" t="s">
        <v>49</v>
      </c>
      <c r="I1409" s="26">
        <v>4000</v>
      </c>
      <c r="J1409" s="26">
        <v>4000</v>
      </c>
      <c r="K1409" s="26">
        <v>2270</v>
      </c>
      <c r="L1409" s="26">
        <f t="shared" si="1324"/>
        <v>1000</v>
      </c>
      <c r="M1409" s="26">
        <v>1000</v>
      </c>
      <c r="N1409" s="26">
        <v>0</v>
      </c>
      <c r="O1409" s="26">
        <v>0</v>
      </c>
      <c r="P1409" s="26">
        <f t="shared" si="1325"/>
        <v>3270</v>
      </c>
      <c r="Q1409" s="26">
        <f t="shared" si="1326"/>
        <v>81.75</v>
      </c>
      <c r="R1409" s="90"/>
      <c r="S1409" s="90"/>
      <c r="T1409" s="90"/>
      <c r="U1409" s="90"/>
      <c r="V1409" s="90"/>
      <c r="W1409" s="90"/>
      <c r="X1409" s="90"/>
      <c r="Y1409" s="90"/>
    </row>
    <row r="1410" spans="1:25" ht="22.5" customHeight="1" x14ac:dyDescent="0.25">
      <c r="A1410" s="64" t="s">
        <v>832</v>
      </c>
      <c r="B1410" s="64" t="s">
        <v>3</v>
      </c>
      <c r="C1410" s="64" t="s">
        <v>13</v>
      </c>
      <c r="D1410" s="64" t="s">
        <v>834</v>
      </c>
      <c r="E1410" s="20" t="s">
        <v>41</v>
      </c>
      <c r="F1410" s="64" t="s">
        <v>849</v>
      </c>
      <c r="G1410" s="53" t="s">
        <v>20</v>
      </c>
      <c r="H1410" s="53" t="s">
        <v>55</v>
      </c>
      <c r="I1410" s="26">
        <v>10000</v>
      </c>
      <c r="J1410" s="26">
        <v>10000</v>
      </c>
      <c r="K1410" s="26">
        <v>3500</v>
      </c>
      <c r="L1410" s="26">
        <f t="shared" si="1324"/>
        <v>5000</v>
      </c>
      <c r="M1410" s="26">
        <v>5000</v>
      </c>
      <c r="N1410" s="26">
        <v>0</v>
      </c>
      <c r="O1410" s="26">
        <v>0</v>
      </c>
      <c r="P1410" s="26">
        <f t="shared" si="1325"/>
        <v>8500</v>
      </c>
      <c r="Q1410" s="26">
        <f t="shared" si="1326"/>
        <v>85</v>
      </c>
      <c r="R1410" s="90"/>
      <c r="S1410" s="90"/>
      <c r="T1410" s="90"/>
      <c r="U1410" s="90"/>
      <c r="V1410" s="90"/>
      <c r="W1410" s="90"/>
      <c r="X1410" s="90"/>
      <c r="Y1410" s="90"/>
    </row>
    <row r="1411" spans="1:25" s="17" customFormat="1" ht="22.5" customHeight="1" x14ac:dyDescent="0.25">
      <c r="A1411" s="44" t="s">
        <v>832</v>
      </c>
      <c r="B1411" s="44" t="s">
        <v>3</v>
      </c>
      <c r="C1411" s="44" t="s">
        <v>13</v>
      </c>
      <c r="D1411" s="44" t="s">
        <v>834</v>
      </c>
      <c r="E1411" s="45" t="s">
        <v>41</v>
      </c>
      <c r="F1411" s="44" t="s">
        <v>3993</v>
      </c>
      <c r="G1411" s="46" t="s">
        <v>20</v>
      </c>
      <c r="H1411" s="46" t="s">
        <v>3847</v>
      </c>
      <c r="I1411" s="35">
        <v>160000</v>
      </c>
      <c r="J1411" s="35">
        <v>160000</v>
      </c>
      <c r="K1411" s="35">
        <v>0</v>
      </c>
      <c r="L1411" s="35">
        <f t="shared" si="1324"/>
        <v>90000</v>
      </c>
      <c r="M1411" s="35">
        <v>30000</v>
      </c>
      <c r="N1411" s="35">
        <v>30000</v>
      </c>
      <c r="O1411" s="35">
        <v>30000</v>
      </c>
      <c r="P1411" s="35">
        <f t="shared" si="1325"/>
        <v>90000</v>
      </c>
      <c r="Q1411" s="35">
        <f t="shared" si="1326"/>
        <v>56.25</v>
      </c>
      <c r="R1411" s="95"/>
      <c r="S1411" s="95"/>
      <c r="T1411" s="95"/>
      <c r="U1411" s="95"/>
      <c r="V1411" s="95"/>
      <c r="W1411" s="95"/>
      <c r="X1411" s="95"/>
      <c r="Y1411" s="95"/>
    </row>
    <row r="1412" spans="1:25" ht="22.5" customHeight="1" x14ac:dyDescent="0.25">
      <c r="A1412" s="63" t="s">
        <v>1</v>
      </c>
      <c r="B1412" s="63" t="s">
        <v>1</v>
      </c>
      <c r="C1412" s="63" t="s">
        <v>1</v>
      </c>
      <c r="D1412" s="65" t="s">
        <v>1</v>
      </c>
      <c r="E1412" s="65" t="s">
        <v>1</v>
      </c>
      <c r="F1412" s="65" t="s">
        <v>1</v>
      </c>
      <c r="G1412" s="65" t="s">
        <v>1</v>
      </c>
      <c r="H1412" s="66" t="s">
        <v>56</v>
      </c>
      <c r="I1412" s="30">
        <f t="shared" ref="I1412:K1412" si="1370">SUM(I1413)</f>
        <v>3050899</v>
      </c>
      <c r="J1412" s="30">
        <f t="shared" si="1370"/>
        <v>3050899</v>
      </c>
      <c r="K1412" s="30">
        <f t="shared" si="1370"/>
        <v>1602583</v>
      </c>
      <c r="L1412" s="30">
        <f t="shared" si="1324"/>
        <v>600000</v>
      </c>
      <c r="M1412" s="30">
        <f t="shared" ref="M1412" si="1371">SUM(M1413)</f>
        <v>400000</v>
      </c>
      <c r="N1412" s="30">
        <f t="shared" ref="N1412:O1412" si="1372">SUM(N1413)</f>
        <v>100000</v>
      </c>
      <c r="O1412" s="30">
        <f t="shared" si="1372"/>
        <v>100000</v>
      </c>
      <c r="P1412" s="30">
        <f t="shared" si="1325"/>
        <v>2202583</v>
      </c>
      <c r="Q1412" s="30">
        <f t="shared" si="1326"/>
        <v>72.19455642418842</v>
      </c>
      <c r="R1412" s="93"/>
      <c r="S1412" s="93"/>
      <c r="T1412" s="93"/>
      <c r="U1412" s="93"/>
      <c r="V1412" s="93"/>
      <c r="W1412" s="93"/>
      <c r="X1412" s="93"/>
      <c r="Y1412" s="93"/>
    </row>
    <row r="1413" spans="1:25" ht="15" customHeight="1" x14ac:dyDescent="0.25">
      <c r="A1413" s="63" t="s">
        <v>832</v>
      </c>
      <c r="B1413" s="63" t="s">
        <v>3</v>
      </c>
      <c r="C1413" s="63" t="s">
        <v>13</v>
      </c>
      <c r="D1413" s="63" t="s">
        <v>834</v>
      </c>
      <c r="E1413" s="65" t="s">
        <v>57</v>
      </c>
      <c r="F1413" s="65" t="s">
        <v>1</v>
      </c>
      <c r="G1413" s="65" t="s">
        <v>1</v>
      </c>
      <c r="H1413" s="65" t="s">
        <v>58</v>
      </c>
      <c r="I1413" s="31">
        <f t="shared" ref="I1413:K1413" si="1373">SUM(I1415,I1417,I1414)</f>
        <v>3050899</v>
      </c>
      <c r="J1413" s="31">
        <f t="shared" si="1373"/>
        <v>3050899</v>
      </c>
      <c r="K1413" s="31">
        <f t="shared" si="1373"/>
        <v>1602583</v>
      </c>
      <c r="L1413" s="31">
        <f t="shared" si="1324"/>
        <v>600000</v>
      </c>
      <c r="M1413" s="31">
        <f t="shared" ref="M1413" si="1374">SUM(M1415,M1417,M1414)</f>
        <v>400000</v>
      </c>
      <c r="N1413" s="31">
        <f t="shared" ref="N1413:O1413" si="1375">SUM(N1415,N1417,N1414)</f>
        <v>100000</v>
      </c>
      <c r="O1413" s="31">
        <f t="shared" si="1375"/>
        <v>100000</v>
      </c>
      <c r="P1413" s="31">
        <f t="shared" si="1325"/>
        <v>2202583</v>
      </c>
      <c r="Q1413" s="31">
        <f t="shared" si="1326"/>
        <v>72.19455642418842</v>
      </c>
      <c r="R1413" s="94"/>
      <c r="S1413" s="94"/>
      <c r="T1413" s="94"/>
      <c r="U1413" s="94"/>
      <c r="V1413" s="94"/>
      <c r="W1413" s="94"/>
      <c r="X1413" s="94"/>
      <c r="Y1413" s="94"/>
    </row>
    <row r="1414" spans="1:25" s="4" customFormat="1" ht="15" customHeight="1" x14ac:dyDescent="0.25">
      <c r="A1414" s="64" t="s">
        <v>832</v>
      </c>
      <c r="B1414" s="64" t="s">
        <v>3</v>
      </c>
      <c r="C1414" s="64" t="s">
        <v>13</v>
      </c>
      <c r="D1414" s="64" t="s">
        <v>834</v>
      </c>
      <c r="E1414" s="20">
        <v>614100</v>
      </c>
      <c r="F1414" s="64" t="s">
        <v>3677</v>
      </c>
      <c r="G1414" s="53" t="s">
        <v>472</v>
      </c>
      <c r="H1414" s="53" t="s">
        <v>3525</v>
      </c>
      <c r="I1414" s="26">
        <v>100</v>
      </c>
      <c r="J1414" s="26">
        <v>100</v>
      </c>
      <c r="K1414" s="26">
        <v>0</v>
      </c>
      <c r="L1414" s="26">
        <f t="shared" si="1324"/>
        <v>0</v>
      </c>
      <c r="M1414" s="26"/>
      <c r="N1414" s="26"/>
      <c r="O1414" s="26"/>
      <c r="P1414" s="26">
        <f t="shared" si="1325"/>
        <v>0</v>
      </c>
      <c r="Q1414" s="26">
        <f t="shared" si="1326"/>
        <v>0</v>
      </c>
      <c r="R1414" s="90"/>
      <c r="S1414" s="90"/>
      <c r="T1414" s="90"/>
      <c r="U1414" s="90"/>
      <c r="V1414" s="90"/>
      <c r="W1414" s="90"/>
      <c r="X1414" s="90"/>
      <c r="Y1414" s="90"/>
    </row>
    <row r="1415" spans="1:25" ht="15" customHeight="1" x14ac:dyDescent="0.25">
      <c r="A1415" s="63" t="s">
        <v>832</v>
      </c>
      <c r="B1415" s="63" t="s">
        <v>3</v>
      </c>
      <c r="C1415" s="63" t="s">
        <v>13</v>
      </c>
      <c r="D1415" s="63" t="s">
        <v>834</v>
      </c>
      <c r="E1415" s="63" t="s">
        <v>59</v>
      </c>
      <c r="F1415" s="64" t="s">
        <v>1</v>
      </c>
      <c r="G1415" s="53" t="s">
        <v>1</v>
      </c>
      <c r="H1415" s="65" t="s">
        <v>60</v>
      </c>
      <c r="I1415" s="31">
        <f t="shared" ref="I1415:K1415" si="1376">SUM(I1416:I1416)</f>
        <v>400000</v>
      </c>
      <c r="J1415" s="31">
        <f t="shared" si="1376"/>
        <v>400000</v>
      </c>
      <c r="K1415" s="31">
        <f t="shared" si="1376"/>
        <v>300000</v>
      </c>
      <c r="L1415" s="31">
        <f t="shared" si="1324"/>
        <v>100000</v>
      </c>
      <c r="M1415" s="31">
        <f t="shared" ref="M1415" si="1377">SUM(M1416:M1416)</f>
        <v>100000</v>
      </c>
      <c r="N1415" s="31">
        <f t="shared" ref="N1415:O1415" si="1378">SUM(N1416:N1416)</f>
        <v>0</v>
      </c>
      <c r="O1415" s="31">
        <f t="shared" si="1378"/>
        <v>0</v>
      </c>
      <c r="P1415" s="31">
        <f t="shared" si="1325"/>
        <v>400000</v>
      </c>
      <c r="Q1415" s="31">
        <f t="shared" si="1326"/>
        <v>100</v>
      </c>
      <c r="R1415" s="94"/>
      <c r="S1415" s="94"/>
      <c r="T1415" s="94"/>
      <c r="U1415" s="94"/>
      <c r="V1415" s="94"/>
      <c r="W1415" s="94"/>
      <c r="X1415" s="94"/>
      <c r="Y1415" s="94"/>
    </row>
    <row r="1416" spans="1:25" ht="15" customHeight="1" x14ac:dyDescent="0.25">
      <c r="A1416" s="64" t="s">
        <v>832</v>
      </c>
      <c r="B1416" s="64" t="s">
        <v>3</v>
      </c>
      <c r="C1416" s="64" t="s">
        <v>13</v>
      </c>
      <c r="D1416" s="64" t="s">
        <v>834</v>
      </c>
      <c r="E1416" s="20" t="s">
        <v>61</v>
      </c>
      <c r="F1416" s="64" t="s">
        <v>850</v>
      </c>
      <c r="G1416" s="53" t="s">
        <v>472</v>
      </c>
      <c r="H1416" s="53" t="s">
        <v>851</v>
      </c>
      <c r="I1416" s="26">
        <v>400000</v>
      </c>
      <c r="J1416" s="26">
        <v>400000</v>
      </c>
      <c r="K1416" s="26">
        <v>300000</v>
      </c>
      <c r="L1416" s="26">
        <f t="shared" si="1324"/>
        <v>100000</v>
      </c>
      <c r="M1416" s="26">
        <v>100000</v>
      </c>
      <c r="N1416" s="26">
        <v>0</v>
      </c>
      <c r="O1416" s="26">
        <v>0</v>
      </c>
      <c r="P1416" s="26">
        <f t="shared" si="1325"/>
        <v>400000</v>
      </c>
      <c r="Q1416" s="26">
        <f t="shared" si="1326"/>
        <v>100</v>
      </c>
      <c r="R1416" s="90"/>
      <c r="S1416" s="90"/>
      <c r="T1416" s="90"/>
      <c r="U1416" s="90"/>
      <c r="V1416" s="90"/>
      <c r="W1416" s="90"/>
      <c r="X1416" s="90"/>
      <c r="Y1416" s="90"/>
    </row>
    <row r="1417" spans="1:25" ht="15" customHeight="1" x14ac:dyDescent="0.25">
      <c r="A1417" s="63" t="s">
        <v>832</v>
      </c>
      <c r="B1417" s="63" t="s">
        <v>3</v>
      </c>
      <c r="C1417" s="63" t="s">
        <v>13</v>
      </c>
      <c r="D1417" s="63" t="s">
        <v>834</v>
      </c>
      <c r="E1417" s="63" t="s">
        <v>66</v>
      </c>
      <c r="F1417" s="64" t="s">
        <v>1</v>
      </c>
      <c r="G1417" s="53" t="s">
        <v>1</v>
      </c>
      <c r="H1417" s="65" t="s">
        <v>67</v>
      </c>
      <c r="I1417" s="31">
        <f t="shared" ref="I1417:K1417" si="1379">SUM(I1418:I1420)</f>
        <v>2650799</v>
      </c>
      <c r="J1417" s="31">
        <f t="shared" si="1379"/>
        <v>2650799</v>
      </c>
      <c r="K1417" s="31">
        <f t="shared" si="1379"/>
        <v>1302583</v>
      </c>
      <c r="L1417" s="31">
        <f t="shared" si="1324"/>
        <v>500000</v>
      </c>
      <c r="M1417" s="31">
        <f t="shared" ref="M1417" si="1380">SUM(M1418:M1420)</f>
        <v>300000</v>
      </c>
      <c r="N1417" s="31">
        <f t="shared" ref="N1417:O1417" si="1381">SUM(N1418:N1420)</f>
        <v>100000</v>
      </c>
      <c r="O1417" s="31">
        <f t="shared" si="1381"/>
        <v>100000</v>
      </c>
      <c r="P1417" s="31">
        <f t="shared" si="1325"/>
        <v>1802583</v>
      </c>
      <c r="Q1417" s="31">
        <f t="shared" si="1326"/>
        <v>68.001496907158938</v>
      </c>
      <c r="R1417" s="94"/>
      <c r="S1417" s="94"/>
      <c r="T1417" s="94"/>
      <c r="U1417" s="94"/>
      <c r="V1417" s="94"/>
      <c r="W1417" s="94"/>
      <c r="X1417" s="94"/>
      <c r="Y1417" s="94"/>
    </row>
    <row r="1418" spans="1:25" ht="15" customHeight="1" x14ac:dyDescent="0.25">
      <c r="A1418" s="64" t="s">
        <v>832</v>
      </c>
      <c r="B1418" s="64" t="s">
        <v>3</v>
      </c>
      <c r="C1418" s="64" t="s">
        <v>13</v>
      </c>
      <c r="D1418" s="64" t="s">
        <v>834</v>
      </c>
      <c r="E1418" s="20" t="s">
        <v>68</v>
      </c>
      <c r="F1418" s="64"/>
      <c r="G1418" s="53" t="s">
        <v>20</v>
      </c>
      <c r="H1418" s="53" t="s">
        <v>67</v>
      </c>
      <c r="I1418" s="26">
        <v>2650599</v>
      </c>
      <c r="J1418" s="26">
        <v>2650599</v>
      </c>
      <c r="K1418" s="26">
        <v>1302583</v>
      </c>
      <c r="L1418" s="26">
        <f t="shared" si="1324"/>
        <v>500000</v>
      </c>
      <c r="M1418" s="26">
        <v>300000</v>
      </c>
      <c r="N1418" s="26">
        <v>100000</v>
      </c>
      <c r="O1418" s="26">
        <v>100000</v>
      </c>
      <c r="P1418" s="26">
        <f t="shared" si="1325"/>
        <v>1802583</v>
      </c>
      <c r="Q1418" s="26">
        <f t="shared" si="1326"/>
        <v>68.006627935798662</v>
      </c>
      <c r="R1418" s="90"/>
      <c r="S1418" s="90"/>
      <c r="T1418" s="90"/>
      <c r="U1418" s="90"/>
      <c r="V1418" s="90"/>
      <c r="W1418" s="90"/>
      <c r="X1418" s="90"/>
      <c r="Y1418" s="90"/>
    </row>
    <row r="1419" spans="1:25" ht="15" customHeight="1" x14ac:dyDescent="0.25">
      <c r="A1419" s="64" t="s">
        <v>832</v>
      </c>
      <c r="B1419" s="64" t="s">
        <v>3</v>
      </c>
      <c r="C1419" s="64" t="s">
        <v>13</v>
      </c>
      <c r="D1419" s="64" t="s">
        <v>834</v>
      </c>
      <c r="E1419" s="20" t="s">
        <v>68</v>
      </c>
      <c r="F1419" s="64" t="s">
        <v>852</v>
      </c>
      <c r="G1419" s="53" t="s">
        <v>20</v>
      </c>
      <c r="H1419" s="53" t="s">
        <v>276</v>
      </c>
      <c r="I1419" s="26">
        <v>100</v>
      </c>
      <c r="J1419" s="26">
        <v>100</v>
      </c>
      <c r="K1419" s="26">
        <v>0</v>
      </c>
      <c r="L1419" s="26">
        <f t="shared" si="1324"/>
        <v>0</v>
      </c>
      <c r="M1419" s="26"/>
      <c r="N1419" s="26"/>
      <c r="O1419" s="26"/>
      <c r="P1419" s="26">
        <f t="shared" si="1325"/>
        <v>0</v>
      </c>
      <c r="Q1419" s="26">
        <f t="shared" si="1326"/>
        <v>0</v>
      </c>
      <c r="R1419" s="90"/>
      <c r="S1419" s="90"/>
      <c r="T1419" s="90"/>
      <c r="U1419" s="90"/>
      <c r="V1419" s="90"/>
      <c r="W1419" s="90"/>
      <c r="X1419" s="90"/>
      <c r="Y1419" s="90"/>
    </row>
    <row r="1420" spans="1:25" ht="15" customHeight="1" x14ac:dyDescent="0.25">
      <c r="A1420" s="64" t="s">
        <v>832</v>
      </c>
      <c r="B1420" s="64" t="s">
        <v>3</v>
      </c>
      <c r="C1420" s="64" t="s">
        <v>13</v>
      </c>
      <c r="D1420" s="64" t="s">
        <v>834</v>
      </c>
      <c r="E1420" s="20" t="s">
        <v>68</v>
      </c>
      <c r="F1420" s="64" t="s">
        <v>853</v>
      </c>
      <c r="G1420" s="53" t="s">
        <v>20</v>
      </c>
      <c r="H1420" s="53" t="s">
        <v>854</v>
      </c>
      <c r="I1420" s="26">
        <v>100</v>
      </c>
      <c r="J1420" s="26">
        <v>100</v>
      </c>
      <c r="K1420" s="26">
        <v>0</v>
      </c>
      <c r="L1420" s="26">
        <f t="shared" si="1324"/>
        <v>0</v>
      </c>
      <c r="M1420" s="26"/>
      <c r="N1420" s="26"/>
      <c r="O1420" s="26"/>
      <c r="P1420" s="26">
        <f t="shared" si="1325"/>
        <v>0</v>
      </c>
      <c r="Q1420" s="26">
        <f t="shared" si="1326"/>
        <v>0</v>
      </c>
      <c r="R1420" s="90"/>
      <c r="S1420" s="90"/>
      <c r="T1420" s="90"/>
      <c r="U1420" s="90"/>
      <c r="V1420" s="90"/>
      <c r="W1420" s="90"/>
      <c r="X1420" s="90"/>
      <c r="Y1420" s="90"/>
    </row>
    <row r="1421" spans="1:25" ht="22.5" customHeight="1" x14ac:dyDescent="0.25">
      <c r="A1421" s="63" t="s">
        <v>1</v>
      </c>
      <c r="B1421" s="63" t="s">
        <v>1</v>
      </c>
      <c r="C1421" s="63" t="s">
        <v>1</v>
      </c>
      <c r="D1421" s="65" t="s">
        <v>1</v>
      </c>
      <c r="E1421" s="65" t="s">
        <v>1</v>
      </c>
      <c r="F1421" s="65" t="s">
        <v>1</v>
      </c>
      <c r="G1421" s="65" t="s">
        <v>1</v>
      </c>
      <c r="H1421" s="66" t="s">
        <v>855</v>
      </c>
      <c r="I1421" s="30">
        <f t="shared" ref="I1421:K1421" si="1382">SUM(I1422)</f>
        <v>4217921</v>
      </c>
      <c r="J1421" s="30">
        <f t="shared" si="1382"/>
        <v>4217921</v>
      </c>
      <c r="K1421" s="30">
        <f t="shared" si="1382"/>
        <v>1747593</v>
      </c>
      <c r="L1421" s="30">
        <f t="shared" si="1324"/>
        <v>971600</v>
      </c>
      <c r="M1421" s="30">
        <f t="shared" ref="M1421" si="1383">SUM(M1422)</f>
        <v>543600</v>
      </c>
      <c r="N1421" s="30">
        <f t="shared" ref="N1421:O1421" si="1384">SUM(N1422)</f>
        <v>119000</v>
      </c>
      <c r="O1421" s="30">
        <f t="shared" si="1384"/>
        <v>309000</v>
      </c>
      <c r="P1421" s="30">
        <f t="shared" si="1325"/>
        <v>2719193</v>
      </c>
      <c r="Q1421" s="30">
        <f t="shared" si="1326"/>
        <v>64.467613309969522</v>
      </c>
      <c r="R1421" s="93"/>
      <c r="S1421" s="93"/>
      <c r="T1421" s="93"/>
      <c r="U1421" s="93"/>
      <c r="V1421" s="93"/>
      <c r="W1421" s="93"/>
      <c r="X1421" s="93"/>
      <c r="Y1421" s="93"/>
    </row>
    <row r="1422" spans="1:25" ht="15" customHeight="1" x14ac:dyDescent="0.25">
      <c r="A1422" s="63" t="s">
        <v>832</v>
      </c>
      <c r="B1422" s="63" t="s">
        <v>3</v>
      </c>
      <c r="C1422" s="63" t="s">
        <v>13</v>
      </c>
      <c r="D1422" s="63" t="s">
        <v>834</v>
      </c>
      <c r="E1422" s="65" t="s">
        <v>856</v>
      </c>
      <c r="F1422" s="65" t="s">
        <v>1</v>
      </c>
      <c r="G1422" s="65" t="s">
        <v>1</v>
      </c>
      <c r="H1422" s="65" t="s">
        <v>857</v>
      </c>
      <c r="I1422" s="31">
        <f t="shared" ref="I1422:K1422" si="1385">SUM(I1423:I1424)</f>
        <v>4217921</v>
      </c>
      <c r="J1422" s="31">
        <f t="shared" si="1385"/>
        <v>4217921</v>
      </c>
      <c r="K1422" s="31">
        <f t="shared" si="1385"/>
        <v>1747593</v>
      </c>
      <c r="L1422" s="31">
        <f t="shared" si="1324"/>
        <v>971600</v>
      </c>
      <c r="M1422" s="31">
        <f t="shared" ref="M1422" si="1386">SUM(M1423:M1424)</f>
        <v>543600</v>
      </c>
      <c r="N1422" s="31">
        <f t="shared" ref="N1422:O1422" si="1387">SUM(N1423:N1424)</f>
        <v>119000</v>
      </c>
      <c r="O1422" s="31">
        <f t="shared" si="1387"/>
        <v>309000</v>
      </c>
      <c r="P1422" s="31">
        <f t="shared" si="1325"/>
        <v>2719193</v>
      </c>
      <c r="Q1422" s="31">
        <f t="shared" si="1326"/>
        <v>64.467613309969522</v>
      </c>
      <c r="R1422" s="94"/>
      <c r="S1422" s="94"/>
      <c r="T1422" s="94"/>
      <c r="U1422" s="94"/>
      <c r="V1422" s="94"/>
      <c r="W1422" s="94"/>
      <c r="X1422" s="94"/>
      <c r="Y1422" s="94"/>
    </row>
    <row r="1423" spans="1:25" ht="15" customHeight="1" x14ac:dyDescent="0.25">
      <c r="A1423" s="64" t="s">
        <v>832</v>
      </c>
      <c r="B1423" s="64" t="s">
        <v>3</v>
      </c>
      <c r="C1423" s="64" t="s">
        <v>13</v>
      </c>
      <c r="D1423" s="64" t="s">
        <v>834</v>
      </c>
      <c r="E1423" s="20" t="s">
        <v>859</v>
      </c>
      <c r="F1423" s="64"/>
      <c r="G1423" s="53" t="s">
        <v>860</v>
      </c>
      <c r="H1423" s="53" t="s">
        <v>858</v>
      </c>
      <c r="I1423" s="26">
        <v>1896790</v>
      </c>
      <c r="J1423" s="26">
        <v>1896790</v>
      </c>
      <c r="K1423" s="26">
        <v>839800</v>
      </c>
      <c r="L1423" s="26">
        <f t="shared" si="1324"/>
        <v>587000</v>
      </c>
      <c r="M1423" s="26">
        <v>534000</v>
      </c>
      <c r="N1423" s="26">
        <v>0</v>
      </c>
      <c r="O1423" s="26">
        <v>53000</v>
      </c>
      <c r="P1423" s="26">
        <f t="shared" si="1325"/>
        <v>1426800</v>
      </c>
      <c r="Q1423" s="26">
        <f t="shared" si="1326"/>
        <v>75.221822131074077</v>
      </c>
      <c r="R1423" s="90"/>
      <c r="S1423" s="90"/>
      <c r="T1423" s="90"/>
      <c r="U1423" s="90"/>
      <c r="V1423" s="90"/>
      <c r="W1423" s="90"/>
      <c r="X1423" s="90"/>
      <c r="Y1423" s="90"/>
    </row>
    <row r="1424" spans="1:25" ht="15" customHeight="1" thickBot="1" x14ac:dyDescent="0.3">
      <c r="A1424" s="64" t="s">
        <v>832</v>
      </c>
      <c r="B1424" s="64" t="s">
        <v>3</v>
      </c>
      <c r="C1424" s="64" t="s">
        <v>13</v>
      </c>
      <c r="D1424" s="64" t="s">
        <v>834</v>
      </c>
      <c r="E1424" s="20" t="s">
        <v>863</v>
      </c>
      <c r="F1424" s="64"/>
      <c r="G1424" s="53" t="s">
        <v>860</v>
      </c>
      <c r="H1424" s="53" t="s">
        <v>862</v>
      </c>
      <c r="I1424" s="26">
        <v>2321131</v>
      </c>
      <c r="J1424" s="26">
        <v>2321131</v>
      </c>
      <c r="K1424" s="26">
        <v>907793</v>
      </c>
      <c r="L1424" s="26">
        <f t="shared" ref="L1424:L1487" si="1388">SUM(M1424:O1424)</f>
        <v>384600</v>
      </c>
      <c r="M1424" s="26">
        <v>9600</v>
      </c>
      <c r="N1424" s="26">
        <v>119000</v>
      </c>
      <c r="O1424" s="26">
        <v>256000</v>
      </c>
      <c r="P1424" s="26">
        <f t="shared" ref="P1424:P1487" si="1389">K1424+L1424</f>
        <v>1292393</v>
      </c>
      <c r="Q1424" s="26">
        <f t="shared" ref="Q1424:Q1487" si="1390">IF(J1424=0,"-",P1424/J1424*100)</f>
        <v>55.679451095177313</v>
      </c>
      <c r="R1424" s="90"/>
      <c r="S1424" s="90"/>
      <c r="T1424" s="90"/>
      <c r="U1424" s="90"/>
      <c r="V1424" s="90"/>
      <c r="W1424" s="90"/>
      <c r="X1424" s="90"/>
      <c r="Y1424" s="90"/>
    </row>
    <row r="1425" spans="1:25" s="4" customFormat="1" ht="45.75" customHeight="1" thickBot="1" x14ac:dyDescent="0.3">
      <c r="A1425" s="28" t="s">
        <v>4</v>
      </c>
      <c r="B1425" s="28" t="s">
        <v>5</v>
      </c>
      <c r="C1425" s="28" t="s">
        <v>6</v>
      </c>
      <c r="D1425" s="57" t="s">
        <v>1</v>
      </c>
      <c r="E1425" s="28" t="s">
        <v>7</v>
      </c>
      <c r="F1425" s="28" t="s">
        <v>8</v>
      </c>
      <c r="G1425" s="28" t="s">
        <v>9</v>
      </c>
      <c r="H1425" s="28" t="s">
        <v>10</v>
      </c>
      <c r="I1425" s="109" t="s">
        <v>3984</v>
      </c>
      <c r="J1425" s="109" t="s">
        <v>11</v>
      </c>
      <c r="K1425" s="109" t="s">
        <v>3989</v>
      </c>
      <c r="L1425" s="109" t="s">
        <v>3985</v>
      </c>
      <c r="M1425" s="109" t="s">
        <v>4027</v>
      </c>
      <c r="N1425" s="109" t="s">
        <v>3988</v>
      </c>
      <c r="O1425" s="109" t="s">
        <v>3986</v>
      </c>
      <c r="P1425" s="109" t="s">
        <v>3987</v>
      </c>
      <c r="Q1425" s="109" t="s">
        <v>3695</v>
      </c>
      <c r="R1425" s="91"/>
      <c r="S1425" s="91"/>
      <c r="T1425" s="91"/>
      <c r="U1425" s="91"/>
      <c r="V1425" s="91"/>
      <c r="W1425" s="91"/>
      <c r="X1425" s="91"/>
      <c r="Y1425" s="91"/>
    </row>
    <row r="1426" spans="1:25" s="4" customFormat="1" ht="15" customHeight="1" x14ac:dyDescent="0.25">
      <c r="A1426" s="58" t="s">
        <v>1</v>
      </c>
      <c r="B1426" s="58" t="s">
        <v>1</v>
      </c>
      <c r="C1426" s="58" t="s">
        <v>1</v>
      </c>
      <c r="D1426" s="59" t="s">
        <v>1</v>
      </c>
      <c r="E1426" s="59" t="s">
        <v>1</v>
      </c>
      <c r="F1426" s="60" t="s">
        <v>1</v>
      </c>
      <c r="G1426" s="61" t="s">
        <v>1</v>
      </c>
      <c r="H1426" s="62" t="s">
        <v>1</v>
      </c>
      <c r="I1426" s="29">
        <v>1</v>
      </c>
      <c r="J1426" s="29">
        <v>2</v>
      </c>
      <c r="K1426" s="29">
        <v>3</v>
      </c>
      <c r="L1426" s="29" t="s">
        <v>3478</v>
      </c>
      <c r="M1426" s="29">
        <v>5</v>
      </c>
      <c r="N1426" s="29">
        <v>6</v>
      </c>
      <c r="O1426" s="29">
        <v>7</v>
      </c>
      <c r="P1426" s="29" t="s">
        <v>3696</v>
      </c>
      <c r="Q1426" s="29">
        <v>9</v>
      </c>
      <c r="R1426" s="92"/>
      <c r="S1426" s="92"/>
      <c r="T1426" s="92"/>
      <c r="U1426" s="92"/>
      <c r="V1426" s="92"/>
      <c r="W1426" s="92"/>
      <c r="X1426" s="92"/>
      <c r="Y1426" s="92"/>
    </row>
    <row r="1427" spans="1:25" s="4" customFormat="1" ht="15" customHeight="1" x14ac:dyDescent="0.25">
      <c r="A1427" s="63" t="s">
        <v>832</v>
      </c>
      <c r="B1427" s="63" t="s">
        <v>3</v>
      </c>
      <c r="C1427" s="64" t="s">
        <v>13</v>
      </c>
      <c r="D1427" s="64" t="s">
        <v>834</v>
      </c>
      <c r="E1427" s="65" t="s">
        <v>1</v>
      </c>
      <c r="F1427" s="65" t="s">
        <v>1</v>
      </c>
      <c r="G1427" s="65" t="s">
        <v>1</v>
      </c>
      <c r="H1427" s="65" t="s">
        <v>833</v>
      </c>
      <c r="I1427" s="26">
        <v>0</v>
      </c>
      <c r="J1427" s="26" t="s">
        <v>1</v>
      </c>
      <c r="K1427" s="26">
        <v>0</v>
      </c>
      <c r="L1427" s="26"/>
      <c r="M1427" s="26"/>
      <c r="N1427" s="26"/>
      <c r="O1427" s="26"/>
      <c r="P1427" s="26"/>
      <c r="Q1427" s="26"/>
      <c r="R1427" s="90"/>
      <c r="S1427" s="90"/>
      <c r="T1427" s="90"/>
      <c r="U1427" s="90"/>
      <c r="V1427" s="90"/>
      <c r="W1427" s="90"/>
      <c r="X1427" s="90"/>
      <c r="Y1427" s="90"/>
    </row>
    <row r="1428" spans="1:25" ht="22.5" customHeight="1" x14ac:dyDescent="0.25">
      <c r="A1428" s="63" t="s">
        <v>1</v>
      </c>
      <c r="B1428" s="63" t="s">
        <v>1</v>
      </c>
      <c r="C1428" s="63" t="s">
        <v>1</v>
      </c>
      <c r="D1428" s="65" t="s">
        <v>1</v>
      </c>
      <c r="E1428" s="65" t="s">
        <v>1</v>
      </c>
      <c r="F1428" s="65" t="s">
        <v>1</v>
      </c>
      <c r="G1428" s="65" t="s">
        <v>1</v>
      </c>
      <c r="H1428" s="66" t="s">
        <v>69</v>
      </c>
      <c r="I1428" s="30">
        <f t="shared" ref="I1428:K1428" si="1391">SUM(I1429)</f>
        <v>450000</v>
      </c>
      <c r="J1428" s="30">
        <f t="shared" si="1391"/>
        <v>450000</v>
      </c>
      <c r="K1428" s="30">
        <f t="shared" si="1391"/>
        <v>230000</v>
      </c>
      <c r="L1428" s="30">
        <f t="shared" si="1388"/>
        <v>125000</v>
      </c>
      <c r="M1428" s="30">
        <f t="shared" ref="M1428" si="1392">SUM(M1429)</f>
        <v>15000</v>
      </c>
      <c r="N1428" s="30">
        <f t="shared" ref="N1428:O1428" si="1393">SUM(N1429)</f>
        <v>0</v>
      </c>
      <c r="O1428" s="30">
        <f t="shared" si="1393"/>
        <v>110000</v>
      </c>
      <c r="P1428" s="30">
        <f t="shared" si="1389"/>
        <v>355000</v>
      </c>
      <c r="Q1428" s="30">
        <f t="shared" si="1390"/>
        <v>78.888888888888886</v>
      </c>
      <c r="R1428" s="93"/>
      <c r="S1428" s="93"/>
      <c r="T1428" s="93"/>
      <c r="U1428" s="93"/>
      <c r="V1428" s="93"/>
      <c r="W1428" s="93"/>
      <c r="X1428" s="93"/>
      <c r="Y1428" s="93"/>
    </row>
    <row r="1429" spans="1:25" ht="15" customHeight="1" x14ac:dyDescent="0.25">
      <c r="A1429" s="63" t="s">
        <v>832</v>
      </c>
      <c r="B1429" s="63" t="s">
        <v>3</v>
      </c>
      <c r="C1429" s="63" t="s">
        <v>13</v>
      </c>
      <c r="D1429" s="63" t="s">
        <v>834</v>
      </c>
      <c r="E1429" s="65" t="s">
        <v>70</v>
      </c>
      <c r="F1429" s="65" t="s">
        <v>1</v>
      </c>
      <c r="G1429" s="65" t="s">
        <v>1</v>
      </c>
      <c r="H1429" s="65" t="s">
        <v>71</v>
      </c>
      <c r="I1429" s="31">
        <f t="shared" ref="I1429:K1429" si="1394">SUM(I1430:I1431)</f>
        <v>450000</v>
      </c>
      <c r="J1429" s="31">
        <f t="shared" si="1394"/>
        <v>450000</v>
      </c>
      <c r="K1429" s="31">
        <f t="shared" si="1394"/>
        <v>230000</v>
      </c>
      <c r="L1429" s="31">
        <f t="shared" si="1388"/>
        <v>125000</v>
      </c>
      <c r="M1429" s="31">
        <f t="shared" ref="M1429" si="1395">SUM(M1430:M1431)</f>
        <v>15000</v>
      </c>
      <c r="N1429" s="31">
        <f t="shared" ref="N1429:O1429" si="1396">SUM(N1430:N1431)</f>
        <v>0</v>
      </c>
      <c r="O1429" s="31">
        <f t="shared" si="1396"/>
        <v>110000</v>
      </c>
      <c r="P1429" s="31">
        <f t="shared" si="1389"/>
        <v>355000</v>
      </c>
      <c r="Q1429" s="31">
        <f t="shared" si="1390"/>
        <v>78.888888888888886</v>
      </c>
      <c r="R1429" s="94"/>
      <c r="S1429" s="94"/>
      <c r="T1429" s="94"/>
      <c r="U1429" s="94"/>
      <c r="V1429" s="94"/>
      <c r="W1429" s="94"/>
      <c r="X1429" s="94"/>
      <c r="Y1429" s="94"/>
    </row>
    <row r="1430" spans="1:25" ht="15" customHeight="1" x14ac:dyDescent="0.25">
      <c r="A1430" s="64" t="s">
        <v>832</v>
      </c>
      <c r="B1430" s="64" t="s">
        <v>3</v>
      </c>
      <c r="C1430" s="64" t="s">
        <v>13</v>
      </c>
      <c r="D1430" s="64" t="s">
        <v>834</v>
      </c>
      <c r="E1430" s="20" t="s">
        <v>74</v>
      </c>
      <c r="F1430" s="64"/>
      <c r="G1430" s="53" t="s">
        <v>20</v>
      </c>
      <c r="H1430" s="53" t="s">
        <v>73</v>
      </c>
      <c r="I1430" s="26">
        <v>100000</v>
      </c>
      <c r="J1430" s="26">
        <v>100000</v>
      </c>
      <c r="K1430" s="26">
        <v>30000</v>
      </c>
      <c r="L1430" s="26">
        <f t="shared" si="1388"/>
        <v>70000</v>
      </c>
      <c r="M1430" s="26">
        <v>10000</v>
      </c>
      <c r="N1430" s="26">
        <v>0</v>
      </c>
      <c r="O1430" s="26">
        <v>60000</v>
      </c>
      <c r="P1430" s="26">
        <f t="shared" si="1389"/>
        <v>100000</v>
      </c>
      <c r="Q1430" s="26">
        <f t="shared" si="1390"/>
        <v>100</v>
      </c>
      <c r="R1430" s="90"/>
      <c r="S1430" s="90"/>
      <c r="T1430" s="90"/>
      <c r="U1430" s="90"/>
      <c r="V1430" s="90"/>
      <c r="W1430" s="90"/>
      <c r="X1430" s="90"/>
      <c r="Y1430" s="90"/>
    </row>
    <row r="1431" spans="1:25" ht="15" customHeight="1" x14ac:dyDescent="0.25">
      <c r="A1431" s="64" t="s">
        <v>832</v>
      </c>
      <c r="B1431" s="64" t="s">
        <v>3</v>
      </c>
      <c r="C1431" s="64" t="s">
        <v>13</v>
      </c>
      <c r="D1431" s="64" t="s">
        <v>834</v>
      </c>
      <c r="E1431" s="20" t="s">
        <v>233</v>
      </c>
      <c r="F1431" s="64"/>
      <c r="G1431" s="53" t="s">
        <v>20</v>
      </c>
      <c r="H1431" s="53" t="s">
        <v>232</v>
      </c>
      <c r="I1431" s="26">
        <v>350000</v>
      </c>
      <c r="J1431" s="26">
        <v>350000</v>
      </c>
      <c r="K1431" s="26">
        <v>200000</v>
      </c>
      <c r="L1431" s="26">
        <f t="shared" si="1388"/>
        <v>55000</v>
      </c>
      <c r="M1431" s="26">
        <v>5000</v>
      </c>
      <c r="N1431" s="26">
        <v>0</v>
      </c>
      <c r="O1431" s="26">
        <v>50000</v>
      </c>
      <c r="P1431" s="26">
        <f t="shared" si="1389"/>
        <v>255000</v>
      </c>
      <c r="Q1431" s="26">
        <f t="shared" si="1390"/>
        <v>72.857142857142847</v>
      </c>
      <c r="R1431" s="90"/>
      <c r="S1431" s="90"/>
      <c r="T1431" s="90"/>
      <c r="U1431" s="90"/>
      <c r="V1431" s="90"/>
      <c r="W1431" s="90"/>
      <c r="X1431" s="90"/>
      <c r="Y1431" s="90"/>
    </row>
    <row r="1432" spans="1:25" ht="22.5" customHeight="1" x14ac:dyDescent="0.25">
      <c r="A1432" s="63" t="s">
        <v>1</v>
      </c>
      <c r="B1432" s="63" t="s">
        <v>1</v>
      </c>
      <c r="C1432" s="63" t="s">
        <v>1</v>
      </c>
      <c r="D1432" s="65" t="s">
        <v>1</v>
      </c>
      <c r="E1432" s="65" t="s">
        <v>1</v>
      </c>
      <c r="F1432" s="65" t="s">
        <v>1</v>
      </c>
      <c r="G1432" s="65" t="s">
        <v>1</v>
      </c>
      <c r="H1432" s="66" t="s">
        <v>458</v>
      </c>
      <c r="I1432" s="30">
        <f t="shared" ref="I1432:K1433" si="1397">SUM(I1433)</f>
        <v>0</v>
      </c>
      <c r="J1432" s="30">
        <f t="shared" si="1397"/>
        <v>0</v>
      </c>
      <c r="K1432" s="30">
        <f t="shared" si="1397"/>
        <v>0</v>
      </c>
      <c r="L1432" s="30">
        <f t="shared" si="1388"/>
        <v>0</v>
      </c>
      <c r="M1432" s="30">
        <f t="shared" ref="M1432:M1433" si="1398">SUM(M1433)</f>
        <v>0</v>
      </c>
      <c r="N1432" s="30">
        <f t="shared" ref="N1432:O1433" si="1399">SUM(N1433)</f>
        <v>0</v>
      </c>
      <c r="O1432" s="30">
        <f t="shared" si="1399"/>
        <v>0</v>
      </c>
      <c r="P1432" s="30">
        <f t="shared" si="1389"/>
        <v>0</v>
      </c>
      <c r="Q1432" s="30" t="str">
        <f t="shared" si="1390"/>
        <v>-</v>
      </c>
      <c r="R1432" s="93"/>
      <c r="S1432" s="93"/>
      <c r="T1432" s="93"/>
      <c r="U1432" s="93"/>
      <c r="V1432" s="93"/>
      <c r="W1432" s="93"/>
      <c r="X1432" s="93"/>
      <c r="Y1432" s="93"/>
    </row>
    <row r="1433" spans="1:25" ht="15" customHeight="1" x14ac:dyDescent="0.25">
      <c r="A1433" s="63" t="s">
        <v>832</v>
      </c>
      <c r="B1433" s="63" t="s">
        <v>3</v>
      </c>
      <c r="C1433" s="63" t="s">
        <v>13</v>
      </c>
      <c r="D1433" s="63" t="s">
        <v>834</v>
      </c>
      <c r="E1433" s="65" t="s">
        <v>459</v>
      </c>
      <c r="F1433" s="65" t="s">
        <v>1</v>
      </c>
      <c r="G1433" s="65" t="s">
        <v>1</v>
      </c>
      <c r="H1433" s="65" t="s">
        <v>460</v>
      </c>
      <c r="I1433" s="31">
        <f t="shared" si="1397"/>
        <v>0</v>
      </c>
      <c r="J1433" s="31">
        <f t="shared" si="1397"/>
        <v>0</v>
      </c>
      <c r="K1433" s="31">
        <f t="shared" si="1397"/>
        <v>0</v>
      </c>
      <c r="L1433" s="31">
        <f t="shared" si="1388"/>
        <v>0</v>
      </c>
      <c r="M1433" s="31">
        <f t="shared" si="1398"/>
        <v>0</v>
      </c>
      <c r="N1433" s="31">
        <f t="shared" si="1399"/>
        <v>0</v>
      </c>
      <c r="O1433" s="31">
        <f t="shared" si="1399"/>
        <v>0</v>
      </c>
      <c r="P1433" s="31">
        <f t="shared" si="1389"/>
        <v>0</v>
      </c>
      <c r="Q1433" s="31" t="str">
        <f t="shared" si="1390"/>
        <v>-</v>
      </c>
      <c r="R1433" s="94"/>
      <c r="S1433" s="94"/>
      <c r="T1433" s="94"/>
      <c r="U1433" s="94"/>
      <c r="V1433" s="94"/>
      <c r="W1433" s="94"/>
      <c r="X1433" s="94"/>
      <c r="Y1433" s="94"/>
    </row>
    <row r="1434" spans="1:25" ht="15" customHeight="1" x14ac:dyDescent="0.25">
      <c r="A1434" s="64" t="s">
        <v>832</v>
      </c>
      <c r="B1434" s="64" t="s">
        <v>3</v>
      </c>
      <c r="C1434" s="64" t="s">
        <v>13</v>
      </c>
      <c r="D1434" s="64" t="s">
        <v>834</v>
      </c>
      <c r="E1434" s="20" t="s">
        <v>470</v>
      </c>
      <c r="F1434" s="64"/>
      <c r="G1434" s="53" t="s">
        <v>20</v>
      </c>
      <c r="H1434" s="53" t="s">
        <v>469</v>
      </c>
      <c r="I1434" s="26">
        <v>0</v>
      </c>
      <c r="J1434" s="26">
        <v>0</v>
      </c>
      <c r="K1434" s="26">
        <v>0</v>
      </c>
      <c r="L1434" s="26">
        <f t="shared" si="1388"/>
        <v>0</v>
      </c>
      <c r="M1434" s="26"/>
      <c r="N1434" s="26"/>
      <c r="O1434" s="26"/>
      <c r="P1434" s="26">
        <f t="shared" si="1389"/>
        <v>0</v>
      </c>
      <c r="Q1434" s="26" t="str">
        <f t="shared" si="1390"/>
        <v>-</v>
      </c>
      <c r="R1434" s="90"/>
      <c r="S1434" s="90"/>
      <c r="T1434" s="90"/>
      <c r="U1434" s="90"/>
      <c r="V1434" s="90"/>
      <c r="W1434" s="90"/>
      <c r="X1434" s="90"/>
      <c r="Y1434" s="90"/>
    </row>
    <row r="1435" spans="1:25" ht="22.5" customHeight="1" x14ac:dyDescent="0.25">
      <c r="A1435" s="63" t="s">
        <v>1</v>
      </c>
      <c r="B1435" s="63" t="s">
        <v>1</v>
      </c>
      <c r="C1435" s="63" t="s">
        <v>1</v>
      </c>
      <c r="D1435" s="65" t="s">
        <v>1</v>
      </c>
      <c r="E1435" s="65" t="s">
        <v>1</v>
      </c>
      <c r="F1435" s="65" t="s">
        <v>1</v>
      </c>
      <c r="G1435" s="65" t="s">
        <v>1</v>
      </c>
      <c r="H1435" s="66" t="s">
        <v>864</v>
      </c>
      <c r="I1435" s="30">
        <f t="shared" ref="I1435:K1435" si="1400">SUM(I1436)</f>
        <v>28797815</v>
      </c>
      <c r="J1435" s="30">
        <f t="shared" si="1400"/>
        <v>27024111</v>
      </c>
      <c r="K1435" s="30">
        <f t="shared" si="1400"/>
        <v>22687017</v>
      </c>
      <c r="L1435" s="30">
        <f t="shared" si="1388"/>
        <v>5485381</v>
      </c>
      <c r="M1435" s="30">
        <f t="shared" ref="M1435" si="1401">SUM(M1436)</f>
        <v>775381</v>
      </c>
      <c r="N1435" s="30">
        <f t="shared" ref="N1435:O1435" si="1402">SUM(N1436)</f>
        <v>2080000</v>
      </c>
      <c r="O1435" s="30">
        <f t="shared" si="1402"/>
        <v>2630000</v>
      </c>
      <c r="P1435" s="30">
        <f t="shared" si="1389"/>
        <v>28172398</v>
      </c>
      <c r="Q1435" s="30">
        <f t="shared" si="1390"/>
        <v>104.24912035034195</v>
      </c>
      <c r="R1435" s="93"/>
      <c r="S1435" s="93"/>
      <c r="T1435" s="93"/>
      <c r="U1435" s="93"/>
      <c r="V1435" s="93"/>
      <c r="W1435" s="93"/>
      <c r="X1435" s="93"/>
      <c r="Y1435" s="93"/>
    </row>
    <row r="1436" spans="1:25" ht="15" customHeight="1" x14ac:dyDescent="0.25">
      <c r="A1436" s="63" t="s">
        <v>832</v>
      </c>
      <c r="B1436" s="63" t="s">
        <v>3</v>
      </c>
      <c r="C1436" s="63" t="s">
        <v>13</v>
      </c>
      <c r="D1436" s="63" t="s">
        <v>834</v>
      </c>
      <c r="E1436" s="65" t="s">
        <v>865</v>
      </c>
      <c r="F1436" s="65" t="s">
        <v>1</v>
      </c>
      <c r="G1436" s="65" t="s">
        <v>1</v>
      </c>
      <c r="H1436" s="65" t="s">
        <v>866</v>
      </c>
      <c r="I1436" s="31">
        <f t="shared" ref="I1436:K1436" si="1403">SUM(I1437:I1438)</f>
        <v>28797815</v>
      </c>
      <c r="J1436" s="31">
        <f t="shared" si="1403"/>
        <v>27024111</v>
      </c>
      <c r="K1436" s="31">
        <f t="shared" si="1403"/>
        <v>22687017</v>
      </c>
      <c r="L1436" s="31">
        <f t="shared" si="1388"/>
        <v>5485381</v>
      </c>
      <c r="M1436" s="31">
        <f t="shared" ref="M1436" si="1404">SUM(M1437:M1438)</f>
        <v>775381</v>
      </c>
      <c r="N1436" s="31">
        <f t="shared" ref="N1436:O1436" si="1405">SUM(N1437:N1438)</f>
        <v>2080000</v>
      </c>
      <c r="O1436" s="31">
        <f t="shared" si="1405"/>
        <v>2630000</v>
      </c>
      <c r="P1436" s="31">
        <f t="shared" si="1389"/>
        <v>28172398</v>
      </c>
      <c r="Q1436" s="31">
        <f t="shared" si="1390"/>
        <v>104.24912035034195</v>
      </c>
      <c r="R1436" s="94"/>
      <c r="S1436" s="94"/>
      <c r="T1436" s="94"/>
      <c r="U1436" s="94"/>
      <c r="V1436" s="94"/>
      <c r="W1436" s="94"/>
      <c r="X1436" s="94"/>
      <c r="Y1436" s="94"/>
    </row>
    <row r="1437" spans="1:25" s="14" customFormat="1" ht="15" customHeight="1" x14ac:dyDescent="0.25">
      <c r="A1437" s="84" t="s">
        <v>832</v>
      </c>
      <c r="B1437" s="84" t="s">
        <v>3</v>
      </c>
      <c r="C1437" s="84" t="s">
        <v>13</v>
      </c>
      <c r="D1437" s="84" t="s">
        <v>834</v>
      </c>
      <c r="E1437" s="85" t="s">
        <v>868</v>
      </c>
      <c r="F1437" s="84"/>
      <c r="G1437" s="86" t="s">
        <v>20</v>
      </c>
      <c r="H1437" s="86" t="s">
        <v>867</v>
      </c>
      <c r="I1437" s="37">
        <v>12696265</v>
      </c>
      <c r="J1437" s="37">
        <v>10922561</v>
      </c>
      <c r="K1437" s="37">
        <v>10787180</v>
      </c>
      <c r="L1437" s="37">
        <f t="shared" si="1388"/>
        <v>1935381</v>
      </c>
      <c r="M1437" s="37">
        <v>135381</v>
      </c>
      <c r="N1437" s="37">
        <v>1000000</v>
      </c>
      <c r="O1437" s="37">
        <v>800000</v>
      </c>
      <c r="P1437" s="37">
        <f t="shared" si="1389"/>
        <v>12722561</v>
      </c>
      <c r="Q1437" s="37">
        <f t="shared" ref="Q1437" si="1406">IF(I1437=0,"-",P1437/I1437*100)</f>
        <v>100.20711602979301</v>
      </c>
      <c r="R1437" s="97"/>
      <c r="S1437" s="97"/>
      <c r="T1437" s="97"/>
      <c r="U1437" s="97"/>
      <c r="V1437" s="97"/>
      <c r="W1437" s="97"/>
      <c r="X1437" s="97"/>
      <c r="Y1437" s="97"/>
    </row>
    <row r="1438" spans="1:25" ht="15" customHeight="1" x14ac:dyDescent="0.25">
      <c r="A1438" s="64" t="s">
        <v>832</v>
      </c>
      <c r="B1438" s="64" t="s">
        <v>3</v>
      </c>
      <c r="C1438" s="64" t="s">
        <v>13</v>
      </c>
      <c r="D1438" s="64" t="s">
        <v>834</v>
      </c>
      <c r="E1438" s="20" t="s">
        <v>870</v>
      </c>
      <c r="F1438" s="64"/>
      <c r="G1438" s="53" t="s">
        <v>20</v>
      </c>
      <c r="H1438" s="53" t="s">
        <v>869</v>
      </c>
      <c r="I1438" s="26">
        <v>16101550</v>
      </c>
      <c r="J1438" s="26">
        <v>16101550</v>
      </c>
      <c r="K1438" s="26">
        <v>11899837</v>
      </c>
      <c r="L1438" s="26">
        <f t="shared" si="1388"/>
        <v>3550000</v>
      </c>
      <c r="M1438" s="26">
        <v>640000</v>
      </c>
      <c r="N1438" s="26">
        <v>1080000</v>
      </c>
      <c r="O1438" s="26">
        <v>1830000</v>
      </c>
      <c r="P1438" s="26">
        <f t="shared" si="1389"/>
        <v>15449837</v>
      </c>
      <c r="Q1438" s="26">
        <f t="shared" si="1390"/>
        <v>95.952482835503417</v>
      </c>
      <c r="R1438" s="90"/>
      <c r="S1438" s="90"/>
      <c r="T1438" s="90"/>
      <c r="U1438" s="90"/>
      <c r="V1438" s="90"/>
      <c r="W1438" s="90"/>
      <c r="X1438" s="90"/>
      <c r="Y1438" s="90"/>
    </row>
    <row r="1439" spans="1:25" ht="15" customHeight="1" x14ac:dyDescent="0.25">
      <c r="A1439" s="53" t="s">
        <v>1</v>
      </c>
      <c r="B1439" s="53" t="s">
        <v>1</v>
      </c>
      <c r="C1439" s="53" t="s">
        <v>1</v>
      </c>
      <c r="D1439" s="53" t="s">
        <v>1</v>
      </c>
      <c r="E1439" s="53" t="s">
        <v>1</v>
      </c>
      <c r="F1439" s="53" t="s">
        <v>1</v>
      </c>
      <c r="G1439" s="53" t="s">
        <v>1</v>
      </c>
      <c r="H1439" s="66" t="s">
        <v>871</v>
      </c>
      <c r="I1439" s="30">
        <f t="shared" ref="I1439:K1439" si="1407">SUM(I1384,I1412,I1421,I1428,I1432,I1435)</f>
        <v>39835830</v>
      </c>
      <c r="J1439" s="30">
        <f t="shared" si="1407"/>
        <v>38062126</v>
      </c>
      <c r="K1439" s="30">
        <f t="shared" si="1407"/>
        <v>27832457</v>
      </c>
      <c r="L1439" s="30">
        <f t="shared" si="1388"/>
        <v>7931981</v>
      </c>
      <c r="M1439" s="30">
        <f t="shared" ref="M1439" si="1408">SUM(M1384,M1412,M1421,M1428,M1432,M1435)</f>
        <v>1975981</v>
      </c>
      <c r="N1439" s="30">
        <f t="shared" ref="N1439:O1439" si="1409">SUM(N1384,N1412,N1421,N1428,N1432,N1435)</f>
        <v>2553500</v>
      </c>
      <c r="O1439" s="30">
        <f t="shared" si="1409"/>
        <v>3402500</v>
      </c>
      <c r="P1439" s="30">
        <f t="shared" si="1389"/>
        <v>35764438</v>
      </c>
      <c r="Q1439" s="30">
        <f t="shared" si="1390"/>
        <v>93.963321964726816</v>
      </c>
      <c r="R1439" s="93"/>
      <c r="S1439" s="93"/>
      <c r="T1439" s="93"/>
      <c r="U1439" s="93"/>
      <c r="V1439" s="93"/>
      <c r="W1439" s="93"/>
      <c r="X1439" s="93"/>
      <c r="Y1439" s="93"/>
    </row>
    <row r="1440" spans="1:25" ht="15" customHeight="1" thickBot="1" x14ac:dyDescent="0.3">
      <c r="A1440" s="53" t="s">
        <v>1</v>
      </c>
      <c r="B1440" s="53" t="s">
        <v>1</v>
      </c>
      <c r="C1440" s="53" t="s">
        <v>1</v>
      </c>
      <c r="D1440" s="53" t="s">
        <v>1</v>
      </c>
      <c r="E1440" s="53" t="s">
        <v>1</v>
      </c>
      <c r="F1440" s="53" t="s">
        <v>1</v>
      </c>
      <c r="G1440" s="53" t="s">
        <v>1</v>
      </c>
      <c r="H1440" s="65" t="s">
        <v>76</v>
      </c>
      <c r="I1440" s="31"/>
      <c r="J1440" s="31"/>
      <c r="K1440" s="31">
        <v>0</v>
      </c>
      <c r="L1440" s="31"/>
      <c r="M1440" s="31"/>
      <c r="N1440" s="31"/>
      <c r="O1440" s="31"/>
      <c r="P1440" s="31"/>
      <c r="Q1440" s="31"/>
      <c r="R1440" s="94"/>
      <c r="S1440" s="94"/>
      <c r="T1440" s="94"/>
      <c r="U1440" s="94"/>
      <c r="V1440" s="94"/>
      <c r="W1440" s="94"/>
      <c r="X1440" s="94"/>
      <c r="Y1440" s="94"/>
    </row>
    <row r="1441" spans="1:25" ht="47.25" customHeight="1" thickBot="1" x14ac:dyDescent="0.3">
      <c r="A1441" s="110" t="s">
        <v>3770</v>
      </c>
      <c r="B1441" s="110" t="s">
        <v>1</v>
      </c>
      <c r="C1441" s="110" t="s">
        <v>1</v>
      </c>
      <c r="D1441" s="110" t="s">
        <v>1</v>
      </c>
      <c r="E1441" s="110" t="s">
        <v>1</v>
      </c>
      <c r="F1441" s="110" t="s">
        <v>1</v>
      </c>
      <c r="G1441" s="110" t="s">
        <v>1</v>
      </c>
      <c r="H1441" s="28" t="s">
        <v>77</v>
      </c>
      <c r="I1441" s="109" t="s">
        <v>3984</v>
      </c>
      <c r="J1441" s="109" t="s">
        <v>11</v>
      </c>
      <c r="K1441" s="109" t="s">
        <v>3989</v>
      </c>
      <c r="L1441" s="109" t="s">
        <v>3985</v>
      </c>
      <c r="M1441" s="109" t="s">
        <v>4027</v>
      </c>
      <c r="N1441" s="109" t="s">
        <v>3988</v>
      </c>
      <c r="O1441" s="109" t="s">
        <v>3986</v>
      </c>
      <c r="P1441" s="109" t="s">
        <v>3987</v>
      </c>
      <c r="Q1441" s="109" t="s">
        <v>3695</v>
      </c>
      <c r="R1441" s="91"/>
      <c r="S1441" s="91"/>
      <c r="T1441" s="91"/>
      <c r="U1441" s="91"/>
      <c r="V1441" s="91"/>
      <c r="W1441" s="91"/>
      <c r="X1441" s="91"/>
      <c r="Y1441" s="91"/>
    </row>
    <row r="1442" spans="1:25" ht="15" customHeight="1" x14ac:dyDescent="0.25">
      <c r="A1442" s="111"/>
      <c r="B1442" s="111"/>
      <c r="C1442" s="111"/>
      <c r="D1442" s="111"/>
      <c r="E1442" s="111"/>
      <c r="F1442" s="111"/>
      <c r="G1442" s="111"/>
      <c r="H1442" s="67" t="s">
        <v>1</v>
      </c>
      <c r="I1442" s="29">
        <v>1</v>
      </c>
      <c r="J1442" s="29">
        <v>2</v>
      </c>
      <c r="K1442" s="29">
        <v>3</v>
      </c>
      <c r="L1442" s="29" t="s">
        <v>3478</v>
      </c>
      <c r="M1442" s="29">
        <v>5</v>
      </c>
      <c r="N1442" s="29">
        <v>6</v>
      </c>
      <c r="O1442" s="29">
        <v>7</v>
      </c>
      <c r="P1442" s="29" t="s">
        <v>3696</v>
      </c>
      <c r="Q1442" s="29">
        <v>9</v>
      </c>
      <c r="R1442" s="92"/>
      <c r="S1442" s="92"/>
      <c r="T1442" s="92"/>
      <c r="U1442" s="92"/>
      <c r="V1442" s="92"/>
      <c r="W1442" s="92"/>
      <c r="X1442" s="92"/>
      <c r="Y1442" s="92"/>
    </row>
    <row r="1443" spans="1:25" ht="15" customHeight="1" x14ac:dyDescent="0.25">
      <c r="A1443" s="111"/>
      <c r="B1443" s="111"/>
      <c r="C1443" s="111"/>
      <c r="D1443" s="111"/>
      <c r="E1443" s="111"/>
      <c r="F1443" s="111"/>
      <c r="G1443" s="111"/>
      <c r="H1443" s="68" t="s">
        <v>78</v>
      </c>
      <c r="I1443" s="32">
        <f t="shared" ref="I1443:K1443" si="1410">SUM(I1386,I1388,I1389,I1390,I1391,I1392,I1394,I1396,I1397,I1398,I1399,I1400,I1401,I1402,I1403,I1405,I1406,I1407,I1408,I1409,I1410,I1418,I1419,I1420,I1430,I1431,I1434,I1437,I1438,I1411)</f>
        <v>35217809</v>
      </c>
      <c r="J1443" s="32">
        <f t="shared" si="1410"/>
        <v>33444105</v>
      </c>
      <c r="K1443" s="32">
        <f t="shared" si="1410"/>
        <v>25784864</v>
      </c>
      <c r="L1443" s="32">
        <f t="shared" si="1388"/>
        <v>6860381</v>
      </c>
      <c r="M1443" s="32">
        <f t="shared" ref="M1443" si="1411">SUM(M1386,M1388,M1389,M1390,M1391,M1392,M1394,M1396,M1397,M1398,M1399,M1400,M1401,M1402,M1403,M1405,M1406,M1407,M1408,M1409,M1410,M1418,M1419,M1420,M1430,M1431,M1434,M1437,M1438,M1411)</f>
        <v>1332381</v>
      </c>
      <c r="N1443" s="32">
        <f t="shared" ref="N1443:O1443" si="1412">SUM(N1386,N1388,N1389,N1390,N1391,N1392,N1394,N1396,N1397,N1398,N1399,N1400,N1401,N1402,N1403,N1405,N1406,N1407,N1408,N1409,N1410,N1418,N1419,N1420,N1430,N1431,N1434,N1437,N1438,N1411)</f>
        <v>2434500</v>
      </c>
      <c r="O1443" s="32">
        <f t="shared" si="1412"/>
        <v>3093500</v>
      </c>
      <c r="P1443" s="32">
        <f t="shared" si="1389"/>
        <v>32645245</v>
      </c>
      <c r="Q1443" s="32">
        <f t="shared" si="1390"/>
        <v>97.611357816272843</v>
      </c>
      <c r="R1443" s="90"/>
      <c r="S1443" s="90"/>
      <c r="T1443" s="90"/>
      <c r="U1443" s="90"/>
      <c r="V1443" s="90"/>
      <c r="W1443" s="90"/>
      <c r="X1443" s="90"/>
      <c r="Y1443" s="90"/>
    </row>
    <row r="1444" spans="1:25" ht="15" customHeight="1" x14ac:dyDescent="0.25">
      <c r="A1444" s="111"/>
      <c r="B1444" s="111"/>
      <c r="C1444" s="111"/>
      <c r="D1444" s="111"/>
      <c r="E1444" s="111"/>
      <c r="F1444" s="111"/>
      <c r="G1444" s="111"/>
      <c r="H1444" s="68" t="s">
        <v>872</v>
      </c>
      <c r="I1444" s="32">
        <f t="shared" ref="I1444:K1444" si="1413">SUM(I1423,I1424)</f>
        <v>4217921</v>
      </c>
      <c r="J1444" s="32">
        <f t="shared" si="1413"/>
        <v>4217921</v>
      </c>
      <c r="K1444" s="32">
        <f t="shared" si="1413"/>
        <v>1747593</v>
      </c>
      <c r="L1444" s="32">
        <f t="shared" si="1388"/>
        <v>971600</v>
      </c>
      <c r="M1444" s="32">
        <f t="shared" ref="M1444" si="1414">SUM(M1423,M1424)</f>
        <v>543600</v>
      </c>
      <c r="N1444" s="32">
        <f t="shared" ref="N1444:O1444" si="1415">SUM(N1423,N1424)</f>
        <v>119000</v>
      </c>
      <c r="O1444" s="32">
        <f t="shared" si="1415"/>
        <v>309000</v>
      </c>
      <c r="P1444" s="32">
        <f t="shared" si="1389"/>
        <v>2719193</v>
      </c>
      <c r="Q1444" s="32">
        <f t="shared" si="1390"/>
        <v>64.467613309969522</v>
      </c>
      <c r="R1444" s="90"/>
      <c r="S1444" s="90"/>
      <c r="T1444" s="90"/>
      <c r="U1444" s="90"/>
      <c r="V1444" s="90"/>
      <c r="W1444" s="90"/>
      <c r="X1444" s="90"/>
      <c r="Y1444" s="90"/>
    </row>
    <row r="1445" spans="1:25" ht="15" customHeight="1" x14ac:dyDescent="0.25">
      <c r="A1445" s="111"/>
      <c r="B1445" s="111"/>
      <c r="C1445" s="111"/>
      <c r="D1445" s="111"/>
      <c r="E1445" s="111"/>
      <c r="F1445" s="111"/>
      <c r="G1445" s="111"/>
      <c r="H1445" s="68" t="s">
        <v>477</v>
      </c>
      <c r="I1445" s="32">
        <f t="shared" ref="I1445:K1445" si="1416">SUM(I1416,I1414)</f>
        <v>400100</v>
      </c>
      <c r="J1445" s="32">
        <f t="shared" si="1416"/>
        <v>400100</v>
      </c>
      <c r="K1445" s="32">
        <f t="shared" si="1416"/>
        <v>300000</v>
      </c>
      <c r="L1445" s="32">
        <f t="shared" si="1388"/>
        <v>100000</v>
      </c>
      <c r="M1445" s="32">
        <f t="shared" ref="M1445" si="1417">SUM(M1416,M1414)</f>
        <v>100000</v>
      </c>
      <c r="N1445" s="32">
        <f t="shared" ref="N1445:O1445" si="1418">SUM(N1416,N1414)</f>
        <v>0</v>
      </c>
      <c r="O1445" s="32">
        <f t="shared" si="1418"/>
        <v>0</v>
      </c>
      <c r="P1445" s="32">
        <f t="shared" si="1389"/>
        <v>400000</v>
      </c>
      <c r="Q1445" s="32">
        <f t="shared" si="1390"/>
        <v>99.975006248437893</v>
      </c>
      <c r="R1445" s="90"/>
      <c r="S1445" s="90"/>
      <c r="T1445" s="90"/>
      <c r="U1445" s="90"/>
      <c r="V1445" s="90"/>
      <c r="W1445" s="90"/>
      <c r="X1445" s="90"/>
      <c r="Y1445" s="90"/>
    </row>
    <row r="1446" spans="1:25" ht="15" customHeight="1" x14ac:dyDescent="0.25">
      <c r="A1446" s="112"/>
      <c r="B1446" s="112"/>
      <c r="C1446" s="112"/>
      <c r="D1446" s="112"/>
      <c r="E1446" s="112"/>
      <c r="F1446" s="112"/>
      <c r="G1446" s="112"/>
      <c r="H1446" s="69" t="s">
        <v>79</v>
      </c>
      <c r="I1446" s="32">
        <f t="shared" ref="I1446:K1446" si="1419">SUM(I1443:I1445)</f>
        <v>39835830</v>
      </c>
      <c r="J1446" s="32">
        <f t="shared" si="1419"/>
        <v>38062126</v>
      </c>
      <c r="K1446" s="32">
        <f t="shared" si="1419"/>
        <v>27832457</v>
      </c>
      <c r="L1446" s="32">
        <f t="shared" si="1388"/>
        <v>7931981</v>
      </c>
      <c r="M1446" s="32">
        <f t="shared" ref="M1446" si="1420">SUM(M1443:M1445)</f>
        <v>1975981</v>
      </c>
      <c r="N1446" s="32">
        <f t="shared" ref="N1446:O1446" si="1421">SUM(N1443:N1445)</f>
        <v>2553500</v>
      </c>
      <c r="O1446" s="32">
        <f t="shared" si="1421"/>
        <v>3402500</v>
      </c>
      <c r="P1446" s="32">
        <f t="shared" si="1389"/>
        <v>35764438</v>
      </c>
      <c r="Q1446" s="32">
        <f t="shared" si="1390"/>
        <v>93.963321964726816</v>
      </c>
      <c r="R1446" s="90"/>
      <c r="S1446" s="90"/>
      <c r="T1446" s="90"/>
      <c r="U1446" s="90"/>
      <c r="V1446" s="90"/>
      <c r="W1446" s="90"/>
      <c r="X1446" s="90"/>
      <c r="Y1446" s="90"/>
    </row>
    <row r="1447" spans="1:25" ht="15" customHeight="1" x14ac:dyDescent="0.25">
      <c r="A1447" s="53" t="s">
        <v>1</v>
      </c>
      <c r="B1447" s="53" t="s">
        <v>1</v>
      </c>
      <c r="C1447" s="53" t="s">
        <v>1</v>
      </c>
      <c r="D1447" s="53" t="s">
        <v>1</v>
      </c>
      <c r="E1447" s="53" t="s">
        <v>1</v>
      </c>
      <c r="F1447" s="53" t="s">
        <v>1</v>
      </c>
      <c r="G1447" s="53" t="s">
        <v>1</v>
      </c>
      <c r="H1447" s="21" t="s">
        <v>1</v>
      </c>
      <c r="I1447" s="33"/>
      <c r="J1447" s="33"/>
      <c r="K1447" s="33">
        <v>0</v>
      </c>
      <c r="L1447" s="33"/>
      <c r="M1447" s="33"/>
      <c r="N1447" s="33"/>
      <c r="O1447" s="33"/>
      <c r="P1447" s="33"/>
      <c r="Q1447" s="33"/>
      <c r="R1447" s="33"/>
      <c r="S1447" s="33"/>
      <c r="T1447" s="33"/>
      <c r="U1447" s="33"/>
      <c r="V1447" s="33"/>
      <c r="W1447" s="33"/>
      <c r="X1447" s="33"/>
      <c r="Y1447" s="33"/>
    </row>
    <row r="1448" spans="1:25" ht="15" customHeight="1" x14ac:dyDescent="0.25">
      <c r="A1448" s="53" t="s">
        <v>1</v>
      </c>
      <c r="B1448" s="53" t="s">
        <v>1</v>
      </c>
      <c r="C1448" s="53" t="s">
        <v>1</v>
      </c>
      <c r="D1448" s="53" t="s">
        <v>1</v>
      </c>
      <c r="E1448" s="53" t="s">
        <v>1</v>
      </c>
      <c r="F1448" s="53" t="s">
        <v>1</v>
      </c>
      <c r="G1448" s="53" t="s">
        <v>1</v>
      </c>
      <c r="H1448" s="66" t="s">
        <v>873</v>
      </c>
      <c r="I1448" s="30">
        <f t="shared" ref="I1448:K1448" si="1422">SUM(I1439)</f>
        <v>39835830</v>
      </c>
      <c r="J1448" s="30">
        <f t="shared" si="1422"/>
        <v>38062126</v>
      </c>
      <c r="K1448" s="30">
        <f t="shared" si="1422"/>
        <v>27832457</v>
      </c>
      <c r="L1448" s="30">
        <f t="shared" si="1388"/>
        <v>7931981</v>
      </c>
      <c r="M1448" s="30">
        <f t="shared" ref="M1448" si="1423">SUM(M1439)</f>
        <v>1975981</v>
      </c>
      <c r="N1448" s="30">
        <f t="shared" ref="N1448:O1448" si="1424">SUM(N1439)</f>
        <v>2553500</v>
      </c>
      <c r="O1448" s="30">
        <f t="shared" si="1424"/>
        <v>3402500</v>
      </c>
      <c r="P1448" s="30">
        <f t="shared" si="1389"/>
        <v>35764438</v>
      </c>
      <c r="Q1448" s="30">
        <f t="shared" si="1390"/>
        <v>93.963321964726816</v>
      </c>
      <c r="R1448" s="93"/>
      <c r="S1448" s="93"/>
      <c r="T1448" s="93"/>
      <c r="U1448" s="93"/>
      <c r="V1448" s="93"/>
      <c r="W1448" s="93"/>
      <c r="X1448" s="93"/>
      <c r="Y1448" s="93"/>
    </row>
    <row r="1449" spans="1:25" ht="15" customHeight="1" x14ac:dyDescent="0.25">
      <c r="A1449" s="53" t="s">
        <v>1</v>
      </c>
      <c r="B1449" s="53" t="s">
        <v>1</v>
      </c>
      <c r="C1449" s="53" t="s">
        <v>1</v>
      </c>
      <c r="D1449" s="53" t="s">
        <v>1</v>
      </c>
      <c r="E1449" s="53" t="s">
        <v>1</v>
      </c>
      <c r="F1449" s="53" t="s">
        <v>1</v>
      </c>
      <c r="G1449" s="53" t="s">
        <v>1</v>
      </c>
      <c r="H1449" s="65" t="s">
        <v>76</v>
      </c>
      <c r="I1449" s="31"/>
      <c r="J1449" s="31"/>
      <c r="K1449" s="31">
        <v>0</v>
      </c>
      <c r="L1449" s="31"/>
      <c r="M1449" s="31"/>
      <c r="N1449" s="31"/>
      <c r="O1449" s="31"/>
      <c r="P1449" s="31"/>
      <c r="Q1449" s="31"/>
      <c r="R1449" s="94"/>
      <c r="S1449" s="94"/>
      <c r="T1449" s="94"/>
      <c r="U1449" s="94"/>
      <c r="V1449" s="94"/>
      <c r="W1449" s="94"/>
      <c r="X1449" s="94"/>
      <c r="Y1449" s="94"/>
    </row>
    <row r="1450" spans="1:25" ht="15" customHeight="1" x14ac:dyDescent="0.25">
      <c r="A1450" s="53" t="s">
        <v>1</v>
      </c>
      <c r="B1450" s="53" t="s">
        <v>1</v>
      </c>
      <c r="C1450" s="53" t="s">
        <v>1</v>
      </c>
      <c r="D1450" s="53" t="s">
        <v>1</v>
      </c>
      <c r="E1450" s="53" t="s">
        <v>1</v>
      </c>
      <c r="F1450" s="53" t="s">
        <v>1</v>
      </c>
      <c r="G1450" s="53" t="s">
        <v>1</v>
      </c>
      <c r="H1450" s="70" t="s">
        <v>1</v>
      </c>
      <c r="I1450" s="34"/>
      <c r="J1450" s="34"/>
      <c r="K1450" s="34">
        <v>0</v>
      </c>
      <c r="L1450" s="34"/>
      <c r="M1450" s="34"/>
      <c r="N1450" s="34"/>
      <c r="O1450" s="34"/>
      <c r="P1450" s="34"/>
      <c r="Q1450" s="34"/>
      <c r="R1450" s="34"/>
      <c r="S1450" s="34"/>
      <c r="T1450" s="34"/>
      <c r="U1450" s="34"/>
      <c r="V1450" s="34"/>
      <c r="W1450" s="34"/>
      <c r="X1450" s="34"/>
      <c r="Y1450" s="34"/>
    </row>
    <row r="1451" spans="1:25" ht="15" customHeight="1" x14ac:dyDescent="0.25">
      <c r="A1451" s="53" t="s">
        <v>1</v>
      </c>
      <c r="B1451" s="53" t="s">
        <v>1</v>
      </c>
      <c r="C1451" s="53" t="s">
        <v>1</v>
      </c>
      <c r="D1451" s="53" t="s">
        <v>1</v>
      </c>
      <c r="E1451" s="53" t="s">
        <v>1</v>
      </c>
      <c r="F1451" s="53" t="s">
        <v>1</v>
      </c>
      <c r="G1451" s="53" t="s">
        <v>1</v>
      </c>
      <c r="H1451" s="66" t="s">
        <v>874</v>
      </c>
      <c r="I1451" s="30">
        <f t="shared" ref="I1451:K1451" si="1425">SUM(I1448)</f>
        <v>39835830</v>
      </c>
      <c r="J1451" s="30">
        <f t="shared" si="1425"/>
        <v>38062126</v>
      </c>
      <c r="K1451" s="30">
        <f t="shared" si="1425"/>
        <v>27832457</v>
      </c>
      <c r="L1451" s="30">
        <f t="shared" si="1388"/>
        <v>7931981</v>
      </c>
      <c r="M1451" s="30">
        <f t="shared" ref="M1451" si="1426">SUM(M1448)</f>
        <v>1975981</v>
      </c>
      <c r="N1451" s="30">
        <f t="shared" ref="N1451:O1451" si="1427">SUM(N1448)</f>
        <v>2553500</v>
      </c>
      <c r="O1451" s="30">
        <f t="shared" si="1427"/>
        <v>3402500</v>
      </c>
      <c r="P1451" s="30">
        <f t="shared" si="1389"/>
        <v>35764438</v>
      </c>
      <c r="Q1451" s="30">
        <f t="shared" si="1390"/>
        <v>93.963321964726816</v>
      </c>
      <c r="R1451" s="93"/>
      <c r="S1451" s="93"/>
      <c r="T1451" s="93"/>
      <c r="U1451" s="93"/>
      <c r="V1451" s="93"/>
      <c r="W1451" s="93"/>
      <c r="X1451" s="93"/>
      <c r="Y1451" s="93"/>
    </row>
    <row r="1452" spans="1:25" ht="15" customHeight="1" x14ac:dyDescent="0.25">
      <c r="A1452" s="53" t="s">
        <v>1</v>
      </c>
      <c r="B1452" s="53" t="s">
        <v>1</v>
      </c>
      <c r="C1452" s="53" t="s">
        <v>1</v>
      </c>
      <c r="D1452" s="53" t="s">
        <v>1</v>
      </c>
      <c r="E1452" s="53" t="s">
        <v>1</v>
      </c>
      <c r="F1452" s="53" t="s">
        <v>1</v>
      </c>
      <c r="G1452" s="53" t="s">
        <v>1</v>
      </c>
      <c r="H1452" s="65" t="s">
        <v>110</v>
      </c>
      <c r="I1452" s="31">
        <v>0</v>
      </c>
      <c r="J1452" s="31">
        <v>0</v>
      </c>
      <c r="K1452" s="31">
        <v>0</v>
      </c>
      <c r="L1452" s="31">
        <f t="shared" si="1388"/>
        <v>0</v>
      </c>
      <c r="M1452" s="31"/>
      <c r="N1452" s="31"/>
      <c r="O1452" s="31"/>
      <c r="P1452" s="31">
        <f t="shared" si="1389"/>
        <v>0</v>
      </c>
      <c r="Q1452" s="31" t="str">
        <f t="shared" si="1390"/>
        <v>-</v>
      </c>
      <c r="R1452" s="94"/>
      <c r="S1452" s="94"/>
      <c r="T1452" s="94"/>
      <c r="U1452" s="94"/>
      <c r="V1452" s="94"/>
      <c r="W1452" s="94"/>
      <c r="X1452" s="94"/>
      <c r="Y1452" s="94"/>
    </row>
    <row r="1453" spans="1:25" ht="15" customHeight="1" x14ac:dyDescent="0.25">
      <c r="A1453" s="63" t="s">
        <v>875</v>
      </c>
      <c r="B1453" s="65" t="s">
        <v>1</v>
      </c>
      <c r="C1453" s="65" t="s">
        <v>1</v>
      </c>
      <c r="D1453" s="65" t="s">
        <v>1</v>
      </c>
      <c r="E1453" s="65" t="s">
        <v>1</v>
      </c>
      <c r="F1453" s="65" t="s">
        <v>1</v>
      </c>
      <c r="G1453" s="65" t="s">
        <v>1</v>
      </c>
      <c r="H1453" s="65" t="s">
        <v>876</v>
      </c>
      <c r="I1453" s="26">
        <v>0</v>
      </c>
      <c r="J1453" s="26" t="s">
        <v>1</v>
      </c>
      <c r="K1453" s="26">
        <v>0</v>
      </c>
      <c r="L1453" s="26"/>
      <c r="M1453" s="26"/>
      <c r="N1453" s="26"/>
      <c r="O1453" s="26"/>
      <c r="P1453" s="26"/>
      <c r="Q1453" s="26"/>
      <c r="R1453" s="90"/>
      <c r="S1453" s="90"/>
      <c r="T1453" s="90"/>
      <c r="U1453" s="90"/>
      <c r="V1453" s="90"/>
      <c r="W1453" s="90"/>
      <c r="X1453" s="90"/>
      <c r="Y1453" s="90"/>
    </row>
    <row r="1454" spans="1:25" ht="15" customHeight="1" thickBot="1" x14ac:dyDescent="0.3">
      <c r="A1454" s="63" t="s">
        <v>875</v>
      </c>
      <c r="B1454" s="63" t="s">
        <v>3</v>
      </c>
      <c r="C1454" s="64" t="s">
        <v>1</v>
      </c>
      <c r="D1454" s="64" t="s">
        <v>1</v>
      </c>
      <c r="E1454" s="65" t="s">
        <v>1</v>
      </c>
      <c r="F1454" s="65" t="s">
        <v>1</v>
      </c>
      <c r="G1454" s="65" t="s">
        <v>1</v>
      </c>
      <c r="H1454" s="65" t="s">
        <v>1</v>
      </c>
      <c r="I1454" s="26"/>
      <c r="J1454" s="26"/>
      <c r="K1454" s="26">
        <v>0</v>
      </c>
      <c r="L1454" s="26"/>
      <c r="M1454" s="26"/>
      <c r="N1454" s="26"/>
      <c r="O1454" s="26"/>
      <c r="P1454" s="26"/>
      <c r="Q1454" s="26"/>
      <c r="R1454" s="90"/>
      <c r="S1454" s="90"/>
      <c r="T1454" s="90"/>
      <c r="U1454" s="90"/>
      <c r="V1454" s="90"/>
      <c r="W1454" s="90"/>
      <c r="X1454" s="90"/>
      <c r="Y1454" s="90"/>
    </row>
    <row r="1455" spans="1:25" ht="45.75" customHeight="1" thickBot="1" x14ac:dyDescent="0.3">
      <c r="A1455" s="28" t="s">
        <v>4</v>
      </c>
      <c r="B1455" s="28" t="s">
        <v>5</v>
      </c>
      <c r="C1455" s="28" t="s">
        <v>6</v>
      </c>
      <c r="D1455" s="57" t="s">
        <v>1</v>
      </c>
      <c r="E1455" s="28" t="s">
        <v>7</v>
      </c>
      <c r="F1455" s="28" t="s">
        <v>8</v>
      </c>
      <c r="G1455" s="28" t="s">
        <v>9</v>
      </c>
      <c r="H1455" s="28" t="s">
        <v>10</v>
      </c>
      <c r="I1455" s="109" t="s">
        <v>3984</v>
      </c>
      <c r="J1455" s="109" t="s">
        <v>11</v>
      </c>
      <c r="K1455" s="109" t="s">
        <v>3989</v>
      </c>
      <c r="L1455" s="109" t="s">
        <v>3985</v>
      </c>
      <c r="M1455" s="109" t="s">
        <v>4027</v>
      </c>
      <c r="N1455" s="109" t="s">
        <v>3988</v>
      </c>
      <c r="O1455" s="109" t="s">
        <v>3986</v>
      </c>
      <c r="P1455" s="109" t="s">
        <v>3987</v>
      </c>
      <c r="Q1455" s="109" t="s">
        <v>3695</v>
      </c>
      <c r="R1455" s="91"/>
      <c r="S1455" s="91"/>
      <c r="T1455" s="91"/>
      <c r="U1455" s="91"/>
      <c r="V1455" s="91"/>
      <c r="W1455" s="91"/>
      <c r="X1455" s="91"/>
      <c r="Y1455" s="91"/>
    </row>
    <row r="1456" spans="1:25" ht="15" customHeight="1" x14ac:dyDescent="0.25">
      <c r="A1456" s="58" t="s">
        <v>1</v>
      </c>
      <c r="B1456" s="58" t="s">
        <v>1</v>
      </c>
      <c r="C1456" s="58" t="s">
        <v>1</v>
      </c>
      <c r="D1456" s="59" t="s">
        <v>1</v>
      </c>
      <c r="E1456" s="59" t="s">
        <v>1</v>
      </c>
      <c r="F1456" s="60" t="s">
        <v>1</v>
      </c>
      <c r="G1456" s="61" t="s">
        <v>1</v>
      </c>
      <c r="H1456" s="62" t="s">
        <v>1</v>
      </c>
      <c r="I1456" s="29">
        <v>1</v>
      </c>
      <c r="J1456" s="29">
        <v>2</v>
      </c>
      <c r="K1456" s="29">
        <v>3</v>
      </c>
      <c r="L1456" s="29" t="s">
        <v>3478</v>
      </c>
      <c r="M1456" s="29">
        <v>5</v>
      </c>
      <c r="N1456" s="29">
        <v>6</v>
      </c>
      <c r="O1456" s="29">
        <v>7</v>
      </c>
      <c r="P1456" s="29" t="s">
        <v>3696</v>
      </c>
      <c r="Q1456" s="29">
        <v>9</v>
      </c>
      <c r="R1456" s="92"/>
      <c r="S1456" s="92"/>
      <c r="T1456" s="92"/>
      <c r="U1456" s="92"/>
      <c r="V1456" s="92"/>
      <c r="W1456" s="92"/>
      <c r="X1456" s="92"/>
      <c r="Y1456" s="92"/>
    </row>
    <row r="1457" spans="1:25" ht="15" customHeight="1" x14ac:dyDescent="0.25">
      <c r="A1457" s="63" t="s">
        <v>875</v>
      </c>
      <c r="B1457" s="63" t="s">
        <v>3</v>
      </c>
      <c r="C1457" s="64" t="s">
        <v>13</v>
      </c>
      <c r="D1457" s="64" t="s">
        <v>877</v>
      </c>
      <c r="E1457" s="65" t="s">
        <v>1</v>
      </c>
      <c r="F1457" s="65" t="s">
        <v>1</v>
      </c>
      <c r="G1457" s="65" t="s">
        <v>1</v>
      </c>
      <c r="H1457" s="65" t="s">
        <v>876</v>
      </c>
      <c r="I1457" s="26">
        <v>0</v>
      </c>
      <c r="J1457" s="26" t="s">
        <v>1</v>
      </c>
      <c r="K1457" s="26">
        <v>0</v>
      </c>
      <c r="L1457" s="26"/>
      <c r="M1457" s="26"/>
      <c r="N1457" s="26"/>
      <c r="O1457" s="26"/>
      <c r="P1457" s="26"/>
      <c r="Q1457" s="26"/>
      <c r="R1457" s="90"/>
      <c r="S1457" s="90"/>
      <c r="T1457" s="90"/>
      <c r="U1457" s="90"/>
      <c r="V1457" s="90"/>
      <c r="W1457" s="90"/>
      <c r="X1457" s="90"/>
      <c r="Y1457" s="90"/>
    </row>
    <row r="1458" spans="1:25" ht="22.5" customHeight="1" x14ac:dyDescent="0.25">
      <c r="A1458" s="63" t="s">
        <v>1</v>
      </c>
      <c r="B1458" s="63" t="s">
        <v>1</v>
      </c>
      <c r="C1458" s="63" t="s">
        <v>1</v>
      </c>
      <c r="D1458" s="65" t="s">
        <v>1</v>
      </c>
      <c r="E1458" s="65" t="s">
        <v>1</v>
      </c>
      <c r="F1458" s="65" t="s">
        <v>1</v>
      </c>
      <c r="G1458" s="65" t="s">
        <v>1</v>
      </c>
      <c r="H1458" s="66" t="s">
        <v>15</v>
      </c>
      <c r="I1458" s="30">
        <f t="shared" ref="I1458:K1458" si="1428">SUM(I1459,I1467,I1469)</f>
        <v>975860</v>
      </c>
      <c r="J1458" s="30">
        <f t="shared" si="1428"/>
        <v>975860</v>
      </c>
      <c r="K1458" s="30">
        <f t="shared" si="1428"/>
        <v>498057</v>
      </c>
      <c r="L1458" s="30">
        <f t="shared" si="1388"/>
        <v>235750</v>
      </c>
      <c r="M1458" s="30">
        <f t="shared" ref="M1458" si="1429">SUM(M1459,M1467,M1469)</f>
        <v>77650</v>
      </c>
      <c r="N1458" s="30">
        <f t="shared" ref="N1458:O1458" si="1430">SUM(N1459,N1467,N1469)</f>
        <v>79050</v>
      </c>
      <c r="O1458" s="30">
        <f t="shared" si="1430"/>
        <v>79050</v>
      </c>
      <c r="P1458" s="30">
        <f t="shared" si="1389"/>
        <v>733807</v>
      </c>
      <c r="Q1458" s="30">
        <f t="shared" si="1390"/>
        <v>75.19592974402066</v>
      </c>
      <c r="R1458" s="93"/>
      <c r="S1458" s="93"/>
      <c r="T1458" s="93"/>
      <c r="U1458" s="93"/>
      <c r="V1458" s="93"/>
      <c r="W1458" s="93"/>
      <c r="X1458" s="93"/>
      <c r="Y1458" s="93"/>
    </row>
    <row r="1459" spans="1:25" ht="15" customHeight="1" x14ac:dyDescent="0.25">
      <c r="A1459" s="63" t="s">
        <v>875</v>
      </c>
      <c r="B1459" s="63" t="s">
        <v>3</v>
      </c>
      <c r="C1459" s="63" t="s">
        <v>13</v>
      </c>
      <c r="D1459" s="63" t="s">
        <v>877</v>
      </c>
      <c r="E1459" s="65" t="s">
        <v>16</v>
      </c>
      <c r="F1459" s="65" t="s">
        <v>1</v>
      </c>
      <c r="G1459" s="65" t="s">
        <v>1</v>
      </c>
      <c r="H1459" s="65" t="s">
        <v>17</v>
      </c>
      <c r="I1459" s="31">
        <f t="shared" ref="I1459:K1459" si="1431">SUM(I1460:I1461)</f>
        <v>767517</v>
      </c>
      <c r="J1459" s="31">
        <f t="shared" si="1431"/>
        <v>767517</v>
      </c>
      <c r="K1459" s="31">
        <f t="shared" si="1431"/>
        <v>396607</v>
      </c>
      <c r="L1459" s="31">
        <f t="shared" si="1388"/>
        <v>182800</v>
      </c>
      <c r="M1459" s="31">
        <f t="shared" ref="M1459" si="1432">SUM(M1460:M1461)</f>
        <v>60000</v>
      </c>
      <c r="N1459" s="31">
        <f t="shared" ref="N1459:O1459" si="1433">SUM(N1460:N1461)</f>
        <v>61400</v>
      </c>
      <c r="O1459" s="31">
        <f t="shared" si="1433"/>
        <v>61400</v>
      </c>
      <c r="P1459" s="31">
        <f t="shared" si="1389"/>
        <v>579407</v>
      </c>
      <c r="Q1459" s="31">
        <f t="shared" si="1390"/>
        <v>75.491096614146656</v>
      </c>
      <c r="R1459" s="94"/>
      <c r="S1459" s="94"/>
      <c r="T1459" s="94"/>
      <c r="U1459" s="94"/>
      <c r="V1459" s="94"/>
      <c r="W1459" s="94"/>
      <c r="X1459" s="94"/>
      <c r="Y1459" s="94"/>
    </row>
    <row r="1460" spans="1:25" ht="15" customHeight="1" x14ac:dyDescent="0.25">
      <c r="A1460" s="64" t="s">
        <v>875</v>
      </c>
      <c r="B1460" s="64" t="s">
        <v>3</v>
      </c>
      <c r="C1460" s="64" t="s">
        <v>13</v>
      </c>
      <c r="D1460" s="64" t="s">
        <v>877</v>
      </c>
      <c r="E1460" s="20" t="s">
        <v>19</v>
      </c>
      <c r="F1460" s="64"/>
      <c r="G1460" s="53" t="s">
        <v>401</v>
      </c>
      <c r="H1460" s="53" t="s">
        <v>18</v>
      </c>
      <c r="I1460" s="26">
        <v>680257</v>
      </c>
      <c r="J1460" s="26">
        <v>680257</v>
      </c>
      <c r="K1460" s="26">
        <v>346000</v>
      </c>
      <c r="L1460" s="26">
        <f t="shared" si="1388"/>
        <v>168000</v>
      </c>
      <c r="M1460" s="26">
        <v>56000</v>
      </c>
      <c r="N1460" s="26">
        <v>56000</v>
      </c>
      <c r="O1460" s="26">
        <v>56000</v>
      </c>
      <c r="P1460" s="26">
        <f t="shared" si="1389"/>
        <v>514000</v>
      </c>
      <c r="Q1460" s="26">
        <f t="shared" si="1390"/>
        <v>75.55967818045238</v>
      </c>
      <c r="R1460" s="90"/>
      <c r="S1460" s="90"/>
      <c r="T1460" s="90"/>
      <c r="U1460" s="90"/>
      <c r="V1460" s="90"/>
      <c r="W1460" s="90"/>
      <c r="X1460" s="90"/>
      <c r="Y1460" s="90"/>
    </row>
    <row r="1461" spans="1:25" ht="15" customHeight="1" x14ac:dyDescent="0.25">
      <c r="A1461" s="63" t="s">
        <v>875</v>
      </c>
      <c r="B1461" s="63" t="s">
        <v>3</v>
      </c>
      <c r="C1461" s="63" t="s">
        <v>13</v>
      </c>
      <c r="D1461" s="63" t="s">
        <v>877</v>
      </c>
      <c r="E1461" s="63" t="s">
        <v>21</v>
      </c>
      <c r="F1461" s="64" t="s">
        <v>1</v>
      </c>
      <c r="G1461" s="53" t="s">
        <v>1</v>
      </c>
      <c r="H1461" s="65" t="s">
        <v>22</v>
      </c>
      <c r="I1461" s="31">
        <f t="shared" ref="I1461:K1461" si="1434">SUM(I1462:I1466)</f>
        <v>87260</v>
      </c>
      <c r="J1461" s="31">
        <f t="shared" si="1434"/>
        <v>87260</v>
      </c>
      <c r="K1461" s="31">
        <f t="shared" si="1434"/>
        <v>50607</v>
      </c>
      <c r="L1461" s="31">
        <f t="shared" si="1388"/>
        <v>14800</v>
      </c>
      <c r="M1461" s="31">
        <f t="shared" ref="M1461" si="1435">SUM(M1462:M1466)</f>
        <v>4000</v>
      </c>
      <c r="N1461" s="31">
        <f t="shared" ref="N1461:O1461" si="1436">SUM(N1462:N1466)</f>
        <v>5400</v>
      </c>
      <c r="O1461" s="31">
        <f t="shared" si="1436"/>
        <v>5400</v>
      </c>
      <c r="P1461" s="31">
        <f t="shared" si="1389"/>
        <v>65407</v>
      </c>
      <c r="Q1461" s="31">
        <f t="shared" si="1390"/>
        <v>74.956451982580802</v>
      </c>
      <c r="R1461" s="94"/>
      <c r="S1461" s="94"/>
      <c r="T1461" s="94"/>
      <c r="U1461" s="94"/>
      <c r="V1461" s="94"/>
      <c r="W1461" s="94"/>
      <c r="X1461" s="94"/>
      <c r="Y1461" s="94"/>
    </row>
    <row r="1462" spans="1:25" ht="15" customHeight="1" x14ac:dyDescent="0.25">
      <c r="A1462" s="64" t="s">
        <v>875</v>
      </c>
      <c r="B1462" s="64" t="s">
        <v>3</v>
      </c>
      <c r="C1462" s="64" t="s">
        <v>13</v>
      </c>
      <c r="D1462" s="64" t="s">
        <v>877</v>
      </c>
      <c r="E1462" s="20" t="s">
        <v>23</v>
      </c>
      <c r="F1462" s="64" t="s">
        <v>878</v>
      </c>
      <c r="G1462" s="53" t="s">
        <v>401</v>
      </c>
      <c r="H1462" s="53" t="s">
        <v>85</v>
      </c>
      <c r="I1462" s="26">
        <v>14000</v>
      </c>
      <c r="J1462" s="26">
        <v>14000</v>
      </c>
      <c r="K1462" s="26">
        <v>6405</v>
      </c>
      <c r="L1462" s="26">
        <f t="shared" si="1388"/>
        <v>3000</v>
      </c>
      <c r="M1462" s="26">
        <v>1000</v>
      </c>
      <c r="N1462" s="26">
        <v>1000</v>
      </c>
      <c r="O1462" s="26">
        <v>1000</v>
      </c>
      <c r="P1462" s="26">
        <f t="shared" si="1389"/>
        <v>9405</v>
      </c>
      <c r="Q1462" s="26">
        <f t="shared" si="1390"/>
        <v>67.178571428571431</v>
      </c>
      <c r="R1462" s="90"/>
      <c r="S1462" s="90"/>
      <c r="T1462" s="90"/>
      <c r="U1462" s="90"/>
      <c r="V1462" s="90"/>
      <c r="W1462" s="90"/>
      <c r="X1462" s="90"/>
      <c r="Y1462" s="90"/>
    </row>
    <row r="1463" spans="1:25" ht="15" customHeight="1" x14ac:dyDescent="0.25">
      <c r="A1463" s="64" t="s">
        <v>875</v>
      </c>
      <c r="B1463" s="64" t="s">
        <v>3</v>
      </c>
      <c r="C1463" s="64" t="s">
        <v>13</v>
      </c>
      <c r="D1463" s="64" t="s">
        <v>877</v>
      </c>
      <c r="E1463" s="20" t="s">
        <v>23</v>
      </c>
      <c r="F1463" s="64" t="s">
        <v>879</v>
      </c>
      <c r="G1463" s="53" t="s">
        <v>401</v>
      </c>
      <c r="H1463" s="53" t="s">
        <v>25</v>
      </c>
      <c r="I1463" s="26">
        <v>44100</v>
      </c>
      <c r="J1463" s="26">
        <v>44100</v>
      </c>
      <c r="K1463" s="26">
        <v>25500</v>
      </c>
      <c r="L1463" s="26">
        <f t="shared" si="1388"/>
        <v>8000</v>
      </c>
      <c r="M1463" s="26">
        <v>3000</v>
      </c>
      <c r="N1463" s="26">
        <v>2500</v>
      </c>
      <c r="O1463" s="26">
        <v>2500</v>
      </c>
      <c r="P1463" s="26">
        <f t="shared" si="1389"/>
        <v>33500</v>
      </c>
      <c r="Q1463" s="26">
        <f t="shared" si="1390"/>
        <v>75.963718820861686</v>
      </c>
      <c r="R1463" s="90"/>
      <c r="S1463" s="90"/>
      <c r="T1463" s="90"/>
      <c r="U1463" s="90"/>
      <c r="V1463" s="90"/>
      <c r="W1463" s="90"/>
      <c r="X1463" s="90"/>
      <c r="Y1463" s="90"/>
    </row>
    <row r="1464" spans="1:25" ht="15" customHeight="1" x14ac:dyDescent="0.25">
      <c r="A1464" s="64" t="s">
        <v>875</v>
      </c>
      <c r="B1464" s="64" t="s">
        <v>3</v>
      </c>
      <c r="C1464" s="64" t="s">
        <v>13</v>
      </c>
      <c r="D1464" s="64" t="s">
        <v>877</v>
      </c>
      <c r="E1464" s="20" t="s">
        <v>23</v>
      </c>
      <c r="F1464" s="64" t="s">
        <v>880</v>
      </c>
      <c r="G1464" s="53" t="s">
        <v>401</v>
      </c>
      <c r="H1464" s="53" t="s">
        <v>27</v>
      </c>
      <c r="I1464" s="26">
        <v>9160</v>
      </c>
      <c r="J1464" s="26">
        <v>9160</v>
      </c>
      <c r="K1464" s="26">
        <v>8702</v>
      </c>
      <c r="L1464" s="26">
        <f t="shared" si="1388"/>
        <v>0</v>
      </c>
      <c r="M1464" s="26"/>
      <c r="N1464" s="26"/>
      <c r="O1464" s="26"/>
      <c r="P1464" s="26">
        <f t="shared" si="1389"/>
        <v>8702</v>
      </c>
      <c r="Q1464" s="26">
        <f t="shared" si="1390"/>
        <v>95</v>
      </c>
      <c r="R1464" s="90"/>
      <c r="S1464" s="90"/>
      <c r="T1464" s="90"/>
      <c r="U1464" s="90"/>
      <c r="V1464" s="90"/>
      <c r="W1464" s="90"/>
      <c r="X1464" s="90"/>
      <c r="Y1464" s="90"/>
    </row>
    <row r="1465" spans="1:25" ht="15" customHeight="1" x14ac:dyDescent="0.25">
      <c r="A1465" s="64" t="s">
        <v>875</v>
      </c>
      <c r="B1465" s="64" t="s">
        <v>3</v>
      </c>
      <c r="C1465" s="64" t="s">
        <v>13</v>
      </c>
      <c r="D1465" s="64" t="s">
        <v>877</v>
      </c>
      <c r="E1465" s="20" t="s">
        <v>23</v>
      </c>
      <c r="F1465" s="64" t="s">
        <v>881</v>
      </c>
      <c r="G1465" s="53" t="s">
        <v>401</v>
      </c>
      <c r="H1465" s="53" t="s">
        <v>89</v>
      </c>
      <c r="I1465" s="26">
        <v>0</v>
      </c>
      <c r="J1465" s="26">
        <v>0</v>
      </c>
      <c r="K1465" s="26">
        <v>0</v>
      </c>
      <c r="L1465" s="26">
        <f t="shared" si="1388"/>
        <v>0</v>
      </c>
      <c r="M1465" s="26">
        <v>0</v>
      </c>
      <c r="N1465" s="26">
        <v>0</v>
      </c>
      <c r="O1465" s="26">
        <v>0</v>
      </c>
      <c r="P1465" s="26">
        <f t="shared" si="1389"/>
        <v>0</v>
      </c>
      <c r="Q1465" s="26" t="str">
        <f t="shared" si="1390"/>
        <v>-</v>
      </c>
      <c r="R1465" s="90"/>
      <c r="S1465" s="90"/>
      <c r="T1465" s="90"/>
      <c r="U1465" s="90"/>
      <c r="V1465" s="90"/>
      <c r="W1465" s="90"/>
      <c r="X1465" s="90"/>
      <c r="Y1465" s="90"/>
    </row>
    <row r="1466" spans="1:25" ht="15" customHeight="1" x14ac:dyDescent="0.25">
      <c r="A1466" s="64" t="s">
        <v>875</v>
      </c>
      <c r="B1466" s="64" t="s">
        <v>3</v>
      </c>
      <c r="C1466" s="64" t="s">
        <v>13</v>
      </c>
      <c r="D1466" s="64" t="s">
        <v>877</v>
      </c>
      <c r="E1466" s="20" t="s">
        <v>23</v>
      </c>
      <c r="F1466" s="64" t="s">
        <v>882</v>
      </c>
      <c r="G1466" s="53" t="s">
        <v>401</v>
      </c>
      <c r="H1466" s="53" t="s">
        <v>29</v>
      </c>
      <c r="I1466" s="26">
        <v>20000</v>
      </c>
      <c r="J1466" s="26">
        <v>20000</v>
      </c>
      <c r="K1466" s="26">
        <v>10000</v>
      </c>
      <c r="L1466" s="26">
        <f t="shared" si="1388"/>
        <v>3800</v>
      </c>
      <c r="M1466" s="26">
        <v>0</v>
      </c>
      <c r="N1466" s="26">
        <v>1900</v>
      </c>
      <c r="O1466" s="26">
        <v>1900</v>
      </c>
      <c r="P1466" s="26">
        <f t="shared" si="1389"/>
        <v>13800</v>
      </c>
      <c r="Q1466" s="26">
        <f t="shared" si="1390"/>
        <v>69</v>
      </c>
      <c r="R1466" s="90"/>
      <c r="S1466" s="90"/>
      <c r="T1466" s="90"/>
      <c r="U1466" s="90"/>
      <c r="V1466" s="90"/>
      <c r="W1466" s="90"/>
      <c r="X1466" s="90"/>
      <c r="Y1466" s="90"/>
    </row>
    <row r="1467" spans="1:25" ht="15" customHeight="1" x14ac:dyDescent="0.25">
      <c r="A1467" s="63" t="s">
        <v>875</v>
      </c>
      <c r="B1467" s="63" t="s">
        <v>3</v>
      </c>
      <c r="C1467" s="63" t="s">
        <v>13</v>
      </c>
      <c r="D1467" s="63" t="s">
        <v>877</v>
      </c>
      <c r="E1467" s="65" t="s">
        <v>30</v>
      </c>
      <c r="F1467" s="65" t="s">
        <v>1</v>
      </c>
      <c r="G1467" s="65" t="s">
        <v>1</v>
      </c>
      <c r="H1467" s="65" t="s">
        <v>31</v>
      </c>
      <c r="I1467" s="31">
        <f t="shared" ref="I1467:K1467" si="1437">SUM(I1468)</f>
        <v>71427</v>
      </c>
      <c r="J1467" s="31">
        <f t="shared" si="1437"/>
        <v>71427</v>
      </c>
      <c r="K1467" s="31">
        <f t="shared" si="1437"/>
        <v>36700</v>
      </c>
      <c r="L1467" s="31">
        <f t="shared" si="1388"/>
        <v>17700</v>
      </c>
      <c r="M1467" s="31">
        <f t="shared" ref="M1467" si="1438">SUM(M1468)</f>
        <v>5900</v>
      </c>
      <c r="N1467" s="31">
        <f t="shared" ref="N1467:O1467" si="1439">SUM(N1468)</f>
        <v>5900</v>
      </c>
      <c r="O1467" s="31">
        <f t="shared" si="1439"/>
        <v>5900</v>
      </c>
      <c r="P1467" s="31">
        <f t="shared" si="1389"/>
        <v>54400</v>
      </c>
      <c r="Q1467" s="31">
        <f t="shared" si="1390"/>
        <v>76.161675556862249</v>
      </c>
      <c r="R1467" s="94"/>
      <c r="S1467" s="94"/>
      <c r="T1467" s="94"/>
      <c r="U1467" s="94"/>
      <c r="V1467" s="94"/>
      <c r="W1467" s="94"/>
      <c r="X1467" s="94"/>
      <c r="Y1467" s="94"/>
    </row>
    <row r="1468" spans="1:25" ht="15" customHeight="1" x14ac:dyDescent="0.25">
      <c r="A1468" s="64" t="s">
        <v>875</v>
      </c>
      <c r="B1468" s="64" t="s">
        <v>3</v>
      </c>
      <c r="C1468" s="64" t="s">
        <v>13</v>
      </c>
      <c r="D1468" s="64" t="s">
        <v>877</v>
      </c>
      <c r="E1468" s="20" t="s">
        <v>33</v>
      </c>
      <c r="F1468" s="64"/>
      <c r="G1468" s="53" t="s">
        <v>401</v>
      </c>
      <c r="H1468" s="53" t="s">
        <v>32</v>
      </c>
      <c r="I1468" s="26">
        <v>71427</v>
      </c>
      <c r="J1468" s="26">
        <v>71427</v>
      </c>
      <c r="K1468" s="26">
        <v>36700</v>
      </c>
      <c r="L1468" s="26">
        <f t="shared" si="1388"/>
        <v>17700</v>
      </c>
      <c r="M1468" s="26">
        <v>5900</v>
      </c>
      <c r="N1468" s="26">
        <v>5900</v>
      </c>
      <c r="O1468" s="26">
        <v>5900</v>
      </c>
      <c r="P1468" s="26">
        <f t="shared" si="1389"/>
        <v>54400</v>
      </c>
      <c r="Q1468" s="26">
        <f t="shared" si="1390"/>
        <v>76.161675556862249</v>
      </c>
      <c r="R1468" s="90"/>
      <c r="S1468" s="90"/>
      <c r="T1468" s="90"/>
      <c r="U1468" s="90"/>
      <c r="V1468" s="90"/>
      <c r="W1468" s="90"/>
      <c r="X1468" s="90"/>
      <c r="Y1468" s="90"/>
    </row>
    <row r="1469" spans="1:25" ht="15" customHeight="1" x14ac:dyDescent="0.25">
      <c r="A1469" s="63" t="s">
        <v>875</v>
      </c>
      <c r="B1469" s="63" t="s">
        <v>3</v>
      </c>
      <c r="C1469" s="63" t="s">
        <v>13</v>
      </c>
      <c r="D1469" s="63" t="s">
        <v>877</v>
      </c>
      <c r="E1469" s="65" t="s">
        <v>34</v>
      </c>
      <c r="F1469" s="65" t="s">
        <v>1</v>
      </c>
      <c r="G1469" s="65" t="s">
        <v>1</v>
      </c>
      <c r="H1469" s="65" t="s">
        <v>35</v>
      </c>
      <c r="I1469" s="31">
        <f t="shared" ref="I1469:K1469" si="1440">SUM(I1470:I1471)</f>
        <v>136916</v>
      </c>
      <c r="J1469" s="31">
        <f t="shared" si="1440"/>
        <v>136916</v>
      </c>
      <c r="K1469" s="31">
        <f t="shared" si="1440"/>
        <v>64750</v>
      </c>
      <c r="L1469" s="31">
        <f t="shared" si="1388"/>
        <v>35250</v>
      </c>
      <c r="M1469" s="31">
        <f t="shared" ref="M1469" si="1441">SUM(M1470:M1471)</f>
        <v>11750</v>
      </c>
      <c r="N1469" s="31">
        <f t="shared" ref="N1469:O1469" si="1442">SUM(N1470:N1471)</f>
        <v>11750</v>
      </c>
      <c r="O1469" s="31">
        <f t="shared" si="1442"/>
        <v>11750</v>
      </c>
      <c r="P1469" s="31">
        <f t="shared" si="1389"/>
        <v>100000</v>
      </c>
      <c r="Q1469" s="31">
        <f t="shared" si="1390"/>
        <v>73.037482836191543</v>
      </c>
      <c r="R1469" s="94"/>
      <c r="S1469" s="94"/>
      <c r="T1469" s="94"/>
      <c r="U1469" s="94"/>
      <c r="V1469" s="94"/>
      <c r="W1469" s="94"/>
      <c r="X1469" s="94"/>
      <c r="Y1469" s="94"/>
    </row>
    <row r="1470" spans="1:25" ht="15" customHeight="1" x14ac:dyDescent="0.25">
      <c r="A1470" s="64" t="s">
        <v>875</v>
      </c>
      <c r="B1470" s="64" t="s">
        <v>3</v>
      </c>
      <c r="C1470" s="64" t="s">
        <v>13</v>
      </c>
      <c r="D1470" s="64" t="s">
        <v>877</v>
      </c>
      <c r="E1470" s="20" t="s">
        <v>38</v>
      </c>
      <c r="F1470" s="64"/>
      <c r="G1470" s="53" t="s">
        <v>401</v>
      </c>
      <c r="H1470" s="53" t="s">
        <v>37</v>
      </c>
      <c r="I1470" s="26">
        <v>5000</v>
      </c>
      <c r="J1470" s="26">
        <v>5000</v>
      </c>
      <c r="K1470" s="26">
        <v>2500</v>
      </c>
      <c r="L1470" s="26">
        <f t="shared" si="1388"/>
        <v>1200</v>
      </c>
      <c r="M1470" s="26">
        <v>400</v>
      </c>
      <c r="N1470" s="26">
        <v>400</v>
      </c>
      <c r="O1470" s="26">
        <v>400</v>
      </c>
      <c r="P1470" s="26">
        <f t="shared" si="1389"/>
        <v>3700</v>
      </c>
      <c r="Q1470" s="26">
        <f t="shared" si="1390"/>
        <v>74</v>
      </c>
      <c r="R1470" s="90"/>
      <c r="S1470" s="90"/>
      <c r="T1470" s="90"/>
      <c r="U1470" s="90"/>
      <c r="V1470" s="90"/>
      <c r="W1470" s="90"/>
      <c r="X1470" s="90"/>
      <c r="Y1470" s="90"/>
    </row>
    <row r="1471" spans="1:25" ht="15" customHeight="1" x14ac:dyDescent="0.25">
      <c r="A1471" s="63" t="s">
        <v>875</v>
      </c>
      <c r="B1471" s="63" t="s">
        <v>3</v>
      </c>
      <c r="C1471" s="63" t="s">
        <v>13</v>
      </c>
      <c r="D1471" s="63" t="s">
        <v>877</v>
      </c>
      <c r="E1471" s="63" t="s">
        <v>39</v>
      </c>
      <c r="F1471" s="64" t="s">
        <v>1</v>
      </c>
      <c r="G1471" s="53" t="s">
        <v>1</v>
      </c>
      <c r="H1471" s="65" t="s">
        <v>40</v>
      </c>
      <c r="I1471" s="31">
        <f t="shared" ref="I1471:K1471" si="1443">SUM(I1472:I1476)</f>
        <v>131916</v>
      </c>
      <c r="J1471" s="31">
        <f t="shared" si="1443"/>
        <v>131916</v>
      </c>
      <c r="K1471" s="31">
        <f t="shared" si="1443"/>
        <v>62250</v>
      </c>
      <c r="L1471" s="31">
        <f t="shared" si="1388"/>
        <v>34050</v>
      </c>
      <c r="M1471" s="31">
        <f t="shared" ref="M1471" si="1444">SUM(M1472:M1476)</f>
        <v>11350</v>
      </c>
      <c r="N1471" s="31">
        <f t="shared" ref="N1471:O1471" si="1445">SUM(N1472:N1476)</f>
        <v>11350</v>
      </c>
      <c r="O1471" s="31">
        <f t="shared" si="1445"/>
        <v>11350</v>
      </c>
      <c r="P1471" s="31">
        <f t="shared" si="1389"/>
        <v>96300</v>
      </c>
      <c r="Q1471" s="31">
        <f t="shared" si="1390"/>
        <v>73.00100063676885</v>
      </c>
      <c r="R1471" s="94"/>
      <c r="S1471" s="94"/>
      <c r="T1471" s="94"/>
      <c r="U1471" s="94"/>
      <c r="V1471" s="94"/>
      <c r="W1471" s="94"/>
      <c r="X1471" s="94"/>
      <c r="Y1471" s="94"/>
    </row>
    <row r="1472" spans="1:25" ht="22.5" customHeight="1" x14ac:dyDescent="0.25">
      <c r="A1472" s="64" t="s">
        <v>875</v>
      </c>
      <c r="B1472" s="64" t="s">
        <v>3</v>
      </c>
      <c r="C1472" s="64" t="s">
        <v>13</v>
      </c>
      <c r="D1472" s="64" t="s">
        <v>877</v>
      </c>
      <c r="E1472" s="20" t="s">
        <v>41</v>
      </c>
      <c r="F1472" s="64" t="s">
        <v>883</v>
      </c>
      <c r="G1472" s="53" t="s">
        <v>401</v>
      </c>
      <c r="H1472" s="53" t="s">
        <v>884</v>
      </c>
      <c r="I1472" s="26">
        <v>50000</v>
      </c>
      <c r="J1472" s="26">
        <v>50000</v>
      </c>
      <c r="K1472" s="26">
        <v>25000</v>
      </c>
      <c r="L1472" s="26">
        <f t="shared" si="1388"/>
        <v>12000</v>
      </c>
      <c r="M1472" s="26">
        <v>4000</v>
      </c>
      <c r="N1472" s="26">
        <v>4000</v>
      </c>
      <c r="O1472" s="26">
        <v>4000</v>
      </c>
      <c r="P1472" s="26">
        <f t="shared" si="1389"/>
        <v>37000</v>
      </c>
      <c r="Q1472" s="26">
        <f t="shared" si="1390"/>
        <v>74</v>
      </c>
      <c r="R1472" s="90"/>
      <c r="S1472" s="90"/>
      <c r="T1472" s="90"/>
      <c r="U1472" s="90"/>
      <c r="V1472" s="90"/>
      <c r="W1472" s="90"/>
      <c r="X1472" s="90"/>
      <c r="Y1472" s="90"/>
    </row>
    <row r="1473" spans="1:25" ht="15" customHeight="1" x14ac:dyDescent="0.25">
      <c r="A1473" s="64" t="s">
        <v>875</v>
      </c>
      <c r="B1473" s="64" t="s">
        <v>3</v>
      </c>
      <c r="C1473" s="64" t="s">
        <v>13</v>
      </c>
      <c r="D1473" s="64" t="s">
        <v>877</v>
      </c>
      <c r="E1473" s="20" t="s">
        <v>41</v>
      </c>
      <c r="F1473" s="64" t="s">
        <v>885</v>
      </c>
      <c r="G1473" s="53" t="s">
        <v>401</v>
      </c>
      <c r="H1473" s="53" t="s">
        <v>251</v>
      </c>
      <c r="I1473" s="26">
        <v>50916</v>
      </c>
      <c r="J1473" s="26">
        <v>50916</v>
      </c>
      <c r="K1473" s="26">
        <v>23000</v>
      </c>
      <c r="L1473" s="26">
        <f t="shared" si="1388"/>
        <v>15000</v>
      </c>
      <c r="M1473" s="26">
        <v>5000</v>
      </c>
      <c r="N1473" s="26">
        <v>5000</v>
      </c>
      <c r="O1473" s="26">
        <v>5000</v>
      </c>
      <c r="P1473" s="26">
        <f t="shared" si="1389"/>
        <v>38000</v>
      </c>
      <c r="Q1473" s="26">
        <f t="shared" si="1390"/>
        <v>74.632728415429341</v>
      </c>
      <c r="R1473" s="90"/>
      <c r="S1473" s="90"/>
      <c r="T1473" s="90"/>
      <c r="U1473" s="90"/>
      <c r="V1473" s="90"/>
      <c r="W1473" s="90"/>
      <c r="X1473" s="90"/>
      <c r="Y1473" s="90"/>
    </row>
    <row r="1474" spans="1:25" ht="15" customHeight="1" x14ac:dyDescent="0.25">
      <c r="A1474" s="64" t="s">
        <v>875</v>
      </c>
      <c r="B1474" s="64" t="s">
        <v>3</v>
      </c>
      <c r="C1474" s="64" t="s">
        <v>13</v>
      </c>
      <c r="D1474" s="64" t="s">
        <v>877</v>
      </c>
      <c r="E1474" s="20" t="s">
        <v>41</v>
      </c>
      <c r="F1474" s="64" t="s">
        <v>886</v>
      </c>
      <c r="G1474" s="53" t="s">
        <v>401</v>
      </c>
      <c r="H1474" s="53" t="s">
        <v>49</v>
      </c>
      <c r="I1474" s="26">
        <v>2500</v>
      </c>
      <c r="J1474" s="26">
        <v>2500</v>
      </c>
      <c r="K1474" s="26">
        <v>1350</v>
      </c>
      <c r="L1474" s="26">
        <f t="shared" si="1388"/>
        <v>600</v>
      </c>
      <c r="M1474" s="26">
        <v>200</v>
      </c>
      <c r="N1474" s="26">
        <v>200</v>
      </c>
      <c r="O1474" s="26">
        <v>200</v>
      </c>
      <c r="P1474" s="26">
        <f t="shared" si="1389"/>
        <v>1950</v>
      </c>
      <c r="Q1474" s="26">
        <f t="shared" si="1390"/>
        <v>78</v>
      </c>
      <c r="R1474" s="90"/>
      <c r="S1474" s="90"/>
      <c r="T1474" s="90"/>
      <c r="U1474" s="90"/>
      <c r="V1474" s="90"/>
      <c r="W1474" s="90"/>
      <c r="X1474" s="90"/>
      <c r="Y1474" s="90"/>
    </row>
    <row r="1475" spans="1:25" ht="15" customHeight="1" x14ac:dyDescent="0.25">
      <c r="A1475" s="64" t="s">
        <v>875</v>
      </c>
      <c r="B1475" s="64" t="s">
        <v>3</v>
      </c>
      <c r="C1475" s="64" t="s">
        <v>13</v>
      </c>
      <c r="D1475" s="64" t="s">
        <v>877</v>
      </c>
      <c r="E1475" s="20" t="s">
        <v>41</v>
      </c>
      <c r="F1475" s="64" t="s">
        <v>887</v>
      </c>
      <c r="G1475" s="53" t="s">
        <v>401</v>
      </c>
      <c r="H1475" s="53" t="s">
        <v>888</v>
      </c>
      <c r="I1475" s="26">
        <v>25000</v>
      </c>
      <c r="J1475" s="26">
        <v>25000</v>
      </c>
      <c r="K1475" s="26">
        <v>11250</v>
      </c>
      <c r="L1475" s="26">
        <f t="shared" si="1388"/>
        <v>5700</v>
      </c>
      <c r="M1475" s="26">
        <v>1900</v>
      </c>
      <c r="N1475" s="26">
        <v>1900</v>
      </c>
      <c r="O1475" s="26">
        <v>1900</v>
      </c>
      <c r="P1475" s="26">
        <f t="shared" si="1389"/>
        <v>16950</v>
      </c>
      <c r="Q1475" s="26">
        <f t="shared" si="1390"/>
        <v>67.800000000000011</v>
      </c>
      <c r="R1475" s="90"/>
      <c r="S1475" s="90"/>
      <c r="T1475" s="90"/>
      <c r="U1475" s="90"/>
      <c r="V1475" s="90"/>
      <c r="W1475" s="90"/>
      <c r="X1475" s="90"/>
      <c r="Y1475" s="90"/>
    </row>
    <row r="1476" spans="1:25" ht="22.5" customHeight="1" x14ac:dyDescent="0.25">
      <c r="A1476" s="64" t="s">
        <v>875</v>
      </c>
      <c r="B1476" s="64" t="s">
        <v>3</v>
      </c>
      <c r="C1476" s="64" t="s">
        <v>13</v>
      </c>
      <c r="D1476" s="64" t="s">
        <v>877</v>
      </c>
      <c r="E1476" s="20" t="s">
        <v>41</v>
      </c>
      <c r="F1476" s="64" t="s">
        <v>889</v>
      </c>
      <c r="G1476" s="53" t="s">
        <v>401</v>
      </c>
      <c r="H1476" s="53" t="s">
        <v>55</v>
      </c>
      <c r="I1476" s="26">
        <v>3500</v>
      </c>
      <c r="J1476" s="26">
        <v>3500</v>
      </c>
      <c r="K1476" s="26">
        <v>1650</v>
      </c>
      <c r="L1476" s="26">
        <f t="shared" si="1388"/>
        <v>750</v>
      </c>
      <c r="M1476" s="26">
        <v>250</v>
      </c>
      <c r="N1476" s="26">
        <v>250</v>
      </c>
      <c r="O1476" s="26">
        <v>250</v>
      </c>
      <c r="P1476" s="26">
        <f t="shared" si="1389"/>
        <v>2400</v>
      </c>
      <c r="Q1476" s="26">
        <f t="shared" si="1390"/>
        <v>68.571428571428569</v>
      </c>
      <c r="R1476" s="90"/>
      <c r="S1476" s="90"/>
      <c r="T1476" s="90"/>
      <c r="U1476" s="90"/>
      <c r="V1476" s="90"/>
      <c r="W1476" s="90"/>
      <c r="X1476" s="90"/>
      <c r="Y1476" s="90"/>
    </row>
    <row r="1477" spans="1:25" ht="22.5" customHeight="1" x14ac:dyDescent="0.25">
      <c r="A1477" s="63" t="s">
        <v>1</v>
      </c>
      <c r="B1477" s="63" t="s">
        <v>1</v>
      </c>
      <c r="C1477" s="63" t="s">
        <v>1</v>
      </c>
      <c r="D1477" s="65" t="s">
        <v>1</v>
      </c>
      <c r="E1477" s="65" t="s">
        <v>1</v>
      </c>
      <c r="F1477" s="65" t="s">
        <v>1</v>
      </c>
      <c r="G1477" s="65" t="s">
        <v>1</v>
      </c>
      <c r="H1477" s="66" t="s">
        <v>56</v>
      </c>
      <c r="I1477" s="30">
        <f t="shared" ref="I1477:K1477" si="1446">SUM(I1478)</f>
        <v>5591600</v>
      </c>
      <c r="J1477" s="30">
        <f t="shared" si="1446"/>
        <v>5591600</v>
      </c>
      <c r="K1477" s="30">
        <f t="shared" si="1446"/>
        <v>2931520</v>
      </c>
      <c r="L1477" s="30">
        <f t="shared" si="1388"/>
        <v>1293510</v>
      </c>
      <c r="M1477" s="30">
        <f t="shared" ref="M1477" si="1447">SUM(M1478)</f>
        <v>498170</v>
      </c>
      <c r="N1477" s="30">
        <f t="shared" ref="N1477:O1477" si="1448">SUM(N1478)</f>
        <v>398170</v>
      </c>
      <c r="O1477" s="30">
        <f t="shared" si="1448"/>
        <v>397170</v>
      </c>
      <c r="P1477" s="30">
        <f t="shared" si="1389"/>
        <v>4225030</v>
      </c>
      <c r="Q1477" s="30">
        <f t="shared" si="1390"/>
        <v>75.560304742828535</v>
      </c>
      <c r="R1477" s="93"/>
      <c r="S1477" s="93"/>
      <c r="T1477" s="93"/>
      <c r="U1477" s="93"/>
      <c r="V1477" s="93"/>
      <c r="W1477" s="93"/>
      <c r="X1477" s="93"/>
      <c r="Y1477" s="93"/>
    </row>
    <row r="1478" spans="1:25" ht="15" customHeight="1" x14ac:dyDescent="0.25">
      <c r="A1478" s="63" t="s">
        <v>875</v>
      </c>
      <c r="B1478" s="63" t="s">
        <v>3</v>
      </c>
      <c r="C1478" s="63" t="s">
        <v>13</v>
      </c>
      <c r="D1478" s="63" t="s">
        <v>877</v>
      </c>
      <c r="E1478" s="65" t="s">
        <v>57</v>
      </c>
      <c r="F1478" s="65" t="s">
        <v>1</v>
      </c>
      <c r="G1478" s="65" t="s">
        <v>1</v>
      </c>
      <c r="H1478" s="65" t="s">
        <v>58</v>
      </c>
      <c r="I1478" s="31">
        <f t="shared" ref="I1478:K1478" si="1449">SUM(I1480,I1484,I1495,I1479)</f>
        <v>5591600</v>
      </c>
      <c r="J1478" s="31">
        <f t="shared" si="1449"/>
        <v>5591600</v>
      </c>
      <c r="K1478" s="31">
        <f t="shared" si="1449"/>
        <v>2931520</v>
      </c>
      <c r="L1478" s="31">
        <f t="shared" si="1388"/>
        <v>1293510</v>
      </c>
      <c r="M1478" s="31">
        <f t="shared" ref="M1478" si="1450">SUM(M1480,M1484,M1495,M1479)</f>
        <v>498170</v>
      </c>
      <c r="N1478" s="31">
        <f t="shared" ref="N1478:O1478" si="1451">SUM(N1480,N1484,N1495,N1479)</f>
        <v>398170</v>
      </c>
      <c r="O1478" s="31">
        <f t="shared" si="1451"/>
        <v>397170</v>
      </c>
      <c r="P1478" s="31">
        <f t="shared" si="1389"/>
        <v>4225030</v>
      </c>
      <c r="Q1478" s="31">
        <f t="shared" si="1390"/>
        <v>75.560304742828535</v>
      </c>
      <c r="R1478" s="94"/>
      <c r="S1478" s="94"/>
      <c r="T1478" s="94"/>
      <c r="U1478" s="94"/>
      <c r="V1478" s="94"/>
      <c r="W1478" s="94"/>
      <c r="X1478" s="94"/>
      <c r="Y1478" s="94"/>
    </row>
    <row r="1479" spans="1:25" s="4" customFormat="1" ht="15" customHeight="1" x14ac:dyDescent="0.25">
      <c r="A1479" s="64" t="s">
        <v>875</v>
      </c>
      <c r="B1479" s="64" t="s">
        <v>3</v>
      </c>
      <c r="C1479" s="64" t="s">
        <v>13</v>
      </c>
      <c r="D1479" s="64" t="s">
        <v>877</v>
      </c>
      <c r="E1479" s="20">
        <v>614100</v>
      </c>
      <c r="F1479" s="64" t="s">
        <v>3678</v>
      </c>
      <c r="G1479" s="53" t="s">
        <v>401</v>
      </c>
      <c r="H1479" s="53" t="s">
        <v>3525</v>
      </c>
      <c r="I1479" s="26">
        <v>100</v>
      </c>
      <c r="J1479" s="26">
        <v>100</v>
      </c>
      <c r="K1479" s="26">
        <v>0</v>
      </c>
      <c r="L1479" s="26">
        <f t="shared" si="1388"/>
        <v>0</v>
      </c>
      <c r="M1479" s="26">
        <v>0</v>
      </c>
      <c r="N1479" s="26">
        <v>0</v>
      </c>
      <c r="O1479" s="26">
        <v>0</v>
      </c>
      <c r="P1479" s="26">
        <f t="shared" si="1389"/>
        <v>0</v>
      </c>
      <c r="Q1479" s="26">
        <f t="shared" si="1390"/>
        <v>0</v>
      </c>
      <c r="R1479" s="90"/>
      <c r="S1479" s="90"/>
      <c r="T1479" s="90"/>
      <c r="U1479" s="90"/>
      <c r="V1479" s="90"/>
      <c r="W1479" s="90"/>
      <c r="X1479" s="90"/>
      <c r="Y1479" s="90"/>
    </row>
    <row r="1480" spans="1:25" ht="15" customHeight="1" x14ac:dyDescent="0.25">
      <c r="A1480" s="63" t="s">
        <v>875</v>
      </c>
      <c r="B1480" s="63" t="s">
        <v>3</v>
      </c>
      <c r="C1480" s="63" t="s">
        <v>13</v>
      </c>
      <c r="D1480" s="63" t="s">
        <v>877</v>
      </c>
      <c r="E1480" s="63" t="s">
        <v>104</v>
      </c>
      <c r="F1480" s="64" t="s">
        <v>1</v>
      </c>
      <c r="G1480" s="53" t="s">
        <v>1</v>
      </c>
      <c r="H1480" s="65" t="s">
        <v>105</v>
      </c>
      <c r="I1480" s="31">
        <f t="shared" ref="I1480:K1480" si="1452">SUM(I1481:I1483)</f>
        <v>4640000</v>
      </c>
      <c r="J1480" s="31">
        <f t="shared" si="1452"/>
        <v>4640000</v>
      </c>
      <c r="K1480" s="31">
        <f t="shared" si="1452"/>
        <v>2350000</v>
      </c>
      <c r="L1480" s="31">
        <f t="shared" si="1388"/>
        <v>1100000</v>
      </c>
      <c r="M1480" s="31">
        <f t="shared" ref="M1480" si="1453">SUM(M1481:M1483)</f>
        <v>400000</v>
      </c>
      <c r="N1480" s="31">
        <f t="shared" ref="N1480:O1480" si="1454">SUM(N1481:N1483)</f>
        <v>350000</v>
      </c>
      <c r="O1480" s="31">
        <f t="shared" si="1454"/>
        <v>350000</v>
      </c>
      <c r="P1480" s="31">
        <f t="shared" si="1389"/>
        <v>3450000</v>
      </c>
      <c r="Q1480" s="31">
        <f t="shared" si="1390"/>
        <v>74.353448275862064</v>
      </c>
      <c r="R1480" s="94"/>
      <c r="S1480" s="94"/>
      <c r="T1480" s="94"/>
      <c r="U1480" s="94"/>
      <c r="V1480" s="94"/>
      <c r="W1480" s="94"/>
      <c r="X1480" s="94"/>
      <c r="Y1480" s="94"/>
    </row>
    <row r="1481" spans="1:25" s="17" customFormat="1" ht="18" customHeight="1" x14ac:dyDescent="0.25">
      <c r="A1481" s="44" t="s">
        <v>875</v>
      </c>
      <c r="B1481" s="44" t="s">
        <v>3</v>
      </c>
      <c r="C1481" s="44" t="s">
        <v>13</v>
      </c>
      <c r="D1481" s="44" t="s">
        <v>877</v>
      </c>
      <c r="E1481" s="45" t="s">
        <v>106</v>
      </c>
      <c r="F1481" s="44"/>
      <c r="G1481" s="46" t="s">
        <v>391</v>
      </c>
      <c r="H1481" s="77" t="s">
        <v>105</v>
      </c>
      <c r="I1481" s="35">
        <v>50000</v>
      </c>
      <c r="J1481" s="35">
        <v>50000</v>
      </c>
      <c r="K1481" s="35">
        <v>50000</v>
      </c>
      <c r="L1481" s="35">
        <f t="shared" si="1388"/>
        <v>0</v>
      </c>
      <c r="M1481" s="35">
        <v>0</v>
      </c>
      <c r="N1481" s="35"/>
      <c r="O1481" s="35"/>
      <c r="P1481" s="35">
        <f t="shared" si="1389"/>
        <v>50000</v>
      </c>
      <c r="Q1481" s="35">
        <f t="shared" si="1390"/>
        <v>100</v>
      </c>
      <c r="R1481" s="95"/>
      <c r="S1481" s="95"/>
      <c r="T1481" s="95"/>
      <c r="U1481" s="95"/>
      <c r="V1481" s="95"/>
      <c r="W1481" s="95"/>
      <c r="X1481" s="95"/>
      <c r="Y1481" s="95"/>
    </row>
    <row r="1482" spans="1:25" ht="22.5" customHeight="1" x14ac:dyDescent="0.25">
      <c r="A1482" s="52" t="s">
        <v>875</v>
      </c>
      <c r="B1482" s="52" t="s">
        <v>3</v>
      </c>
      <c r="C1482" s="52" t="s">
        <v>13</v>
      </c>
      <c r="D1482" s="52" t="s">
        <v>877</v>
      </c>
      <c r="E1482" s="51" t="s">
        <v>106</v>
      </c>
      <c r="F1482" s="52" t="s">
        <v>890</v>
      </c>
      <c r="G1482" s="71" t="s">
        <v>891</v>
      </c>
      <c r="H1482" s="71" t="s">
        <v>892</v>
      </c>
      <c r="I1482" s="26">
        <v>4490000</v>
      </c>
      <c r="J1482" s="26">
        <v>4490000</v>
      </c>
      <c r="K1482" s="26">
        <v>2250000</v>
      </c>
      <c r="L1482" s="26">
        <f t="shared" si="1388"/>
        <v>1100000</v>
      </c>
      <c r="M1482" s="26">
        <v>400000</v>
      </c>
      <c r="N1482" s="26">
        <v>350000</v>
      </c>
      <c r="O1482" s="26">
        <v>350000</v>
      </c>
      <c r="P1482" s="26">
        <f t="shared" si="1389"/>
        <v>3350000</v>
      </c>
      <c r="Q1482" s="26">
        <f t="shared" si="1390"/>
        <v>74.610244988864139</v>
      </c>
      <c r="R1482" s="90"/>
      <c r="S1482" s="90"/>
      <c r="T1482" s="90"/>
      <c r="U1482" s="90"/>
      <c r="V1482" s="90"/>
      <c r="W1482" s="90"/>
      <c r="X1482" s="90"/>
      <c r="Y1482" s="90"/>
    </row>
    <row r="1483" spans="1:25" s="4" customFormat="1" ht="22.5" customHeight="1" x14ac:dyDescent="0.25">
      <c r="A1483" s="64" t="s">
        <v>875</v>
      </c>
      <c r="B1483" s="64" t="s">
        <v>3</v>
      </c>
      <c r="C1483" s="64" t="s">
        <v>13</v>
      </c>
      <c r="D1483" s="64" t="s">
        <v>877</v>
      </c>
      <c r="E1483" s="20" t="s">
        <v>106</v>
      </c>
      <c r="F1483" s="64" t="s">
        <v>3679</v>
      </c>
      <c r="G1483" s="53" t="s">
        <v>894</v>
      </c>
      <c r="H1483" s="53" t="s">
        <v>3513</v>
      </c>
      <c r="I1483" s="26">
        <v>100000</v>
      </c>
      <c r="J1483" s="26">
        <v>100000</v>
      </c>
      <c r="K1483" s="26">
        <v>50000</v>
      </c>
      <c r="L1483" s="26">
        <f t="shared" si="1388"/>
        <v>0</v>
      </c>
      <c r="M1483" s="26">
        <v>0</v>
      </c>
      <c r="N1483" s="26">
        <v>0</v>
      </c>
      <c r="O1483" s="26">
        <v>0</v>
      </c>
      <c r="P1483" s="26">
        <f t="shared" si="1389"/>
        <v>50000</v>
      </c>
      <c r="Q1483" s="26">
        <f t="shared" si="1390"/>
        <v>50</v>
      </c>
      <c r="R1483" s="90"/>
      <c r="S1483" s="90"/>
      <c r="T1483" s="90"/>
      <c r="U1483" s="90"/>
      <c r="V1483" s="90"/>
      <c r="W1483" s="90"/>
      <c r="X1483" s="90"/>
      <c r="Y1483" s="90"/>
    </row>
    <row r="1484" spans="1:25" ht="15" customHeight="1" x14ac:dyDescent="0.25">
      <c r="A1484" s="63" t="s">
        <v>875</v>
      </c>
      <c r="B1484" s="63" t="s">
        <v>3</v>
      </c>
      <c r="C1484" s="63" t="s">
        <v>13</v>
      </c>
      <c r="D1484" s="63" t="s">
        <v>877</v>
      </c>
      <c r="E1484" s="63" t="s">
        <v>59</v>
      </c>
      <c r="F1484" s="64" t="s">
        <v>1</v>
      </c>
      <c r="G1484" s="53" t="s">
        <v>1</v>
      </c>
      <c r="H1484" s="65" t="s">
        <v>60</v>
      </c>
      <c r="I1484" s="31">
        <f t="shared" ref="I1484:K1484" si="1455">SUM(I1485:I1494)</f>
        <v>941400</v>
      </c>
      <c r="J1484" s="31">
        <f t="shared" si="1455"/>
        <v>941400</v>
      </c>
      <c r="K1484" s="31">
        <f t="shared" si="1455"/>
        <v>581520</v>
      </c>
      <c r="L1484" s="31">
        <f t="shared" si="1388"/>
        <v>193510</v>
      </c>
      <c r="M1484" s="31">
        <f t="shared" ref="M1484" si="1456">SUM(M1485:M1494)</f>
        <v>98170</v>
      </c>
      <c r="N1484" s="31">
        <f t="shared" ref="N1484:O1484" si="1457">SUM(N1485:N1494)</f>
        <v>48170</v>
      </c>
      <c r="O1484" s="31">
        <f t="shared" si="1457"/>
        <v>47170</v>
      </c>
      <c r="P1484" s="31">
        <f t="shared" si="1389"/>
        <v>775030</v>
      </c>
      <c r="Q1484" s="31">
        <f t="shared" si="1390"/>
        <v>82.327384746122803</v>
      </c>
      <c r="R1484" s="94"/>
      <c r="S1484" s="94"/>
      <c r="T1484" s="94"/>
      <c r="U1484" s="94"/>
      <c r="V1484" s="94"/>
      <c r="W1484" s="94"/>
      <c r="X1484" s="94"/>
      <c r="Y1484" s="94"/>
    </row>
    <row r="1485" spans="1:25" ht="15" customHeight="1" x14ac:dyDescent="0.25">
      <c r="A1485" s="64" t="s">
        <v>875</v>
      </c>
      <c r="B1485" s="64" t="s">
        <v>3</v>
      </c>
      <c r="C1485" s="64" t="s">
        <v>13</v>
      </c>
      <c r="D1485" s="64" t="s">
        <v>877</v>
      </c>
      <c r="E1485" s="20" t="s">
        <v>61</v>
      </c>
      <c r="F1485" s="64" t="s">
        <v>893</v>
      </c>
      <c r="G1485" s="53" t="s">
        <v>894</v>
      </c>
      <c r="H1485" s="53" t="s">
        <v>895</v>
      </c>
      <c r="I1485" s="26">
        <v>130000</v>
      </c>
      <c r="J1485" s="26">
        <v>130000</v>
      </c>
      <c r="K1485" s="26">
        <v>66000</v>
      </c>
      <c r="L1485" s="26">
        <f t="shared" si="1388"/>
        <v>32000</v>
      </c>
      <c r="M1485" s="26">
        <v>11000</v>
      </c>
      <c r="N1485" s="26">
        <v>11000</v>
      </c>
      <c r="O1485" s="26">
        <v>10000</v>
      </c>
      <c r="P1485" s="26">
        <f t="shared" si="1389"/>
        <v>98000</v>
      </c>
      <c r="Q1485" s="26">
        <f t="shared" si="1390"/>
        <v>75.384615384615387</v>
      </c>
      <c r="R1485" s="90"/>
      <c r="S1485" s="90"/>
      <c r="T1485" s="90"/>
      <c r="U1485" s="90"/>
      <c r="V1485" s="90"/>
      <c r="W1485" s="90"/>
      <c r="X1485" s="90"/>
      <c r="Y1485" s="90"/>
    </row>
    <row r="1486" spans="1:25" ht="22.5" customHeight="1" x14ac:dyDescent="0.25">
      <c r="A1486" s="64" t="s">
        <v>875</v>
      </c>
      <c r="B1486" s="64" t="s">
        <v>3</v>
      </c>
      <c r="C1486" s="64" t="s">
        <v>13</v>
      </c>
      <c r="D1486" s="64" t="s">
        <v>877</v>
      </c>
      <c r="E1486" s="20" t="s">
        <v>61</v>
      </c>
      <c r="F1486" s="64" t="s">
        <v>896</v>
      </c>
      <c r="G1486" s="53" t="s">
        <v>394</v>
      </c>
      <c r="H1486" s="53" t="s">
        <v>897</v>
      </c>
      <c r="I1486" s="26">
        <v>200000</v>
      </c>
      <c r="J1486" s="26">
        <v>200000</v>
      </c>
      <c r="K1486" s="26">
        <v>200000</v>
      </c>
      <c r="L1486" s="26">
        <f t="shared" si="1388"/>
        <v>0</v>
      </c>
      <c r="M1486" s="26">
        <v>0</v>
      </c>
      <c r="N1486" s="26">
        <v>0</v>
      </c>
      <c r="O1486" s="26">
        <v>0</v>
      </c>
      <c r="P1486" s="26">
        <f t="shared" si="1389"/>
        <v>200000</v>
      </c>
      <c r="Q1486" s="26">
        <f t="shared" si="1390"/>
        <v>100</v>
      </c>
      <c r="R1486" s="90"/>
      <c r="S1486" s="90"/>
      <c r="T1486" s="90"/>
      <c r="U1486" s="90"/>
      <c r="V1486" s="90"/>
      <c r="W1486" s="90"/>
      <c r="X1486" s="90"/>
      <c r="Y1486" s="90"/>
    </row>
    <row r="1487" spans="1:25" ht="15" customHeight="1" x14ac:dyDescent="0.25">
      <c r="A1487" s="64" t="s">
        <v>875</v>
      </c>
      <c r="B1487" s="64" t="s">
        <v>3</v>
      </c>
      <c r="C1487" s="64" t="s">
        <v>13</v>
      </c>
      <c r="D1487" s="64" t="s">
        <v>877</v>
      </c>
      <c r="E1487" s="20" t="s">
        <v>61</v>
      </c>
      <c r="F1487" s="64" t="s">
        <v>898</v>
      </c>
      <c r="G1487" s="53" t="s">
        <v>391</v>
      </c>
      <c r="H1487" s="53" t="s">
        <v>899</v>
      </c>
      <c r="I1487" s="26">
        <v>100000</v>
      </c>
      <c r="J1487" s="26">
        <v>100000</v>
      </c>
      <c r="K1487" s="26">
        <v>50000</v>
      </c>
      <c r="L1487" s="26">
        <f t="shared" si="1388"/>
        <v>50000</v>
      </c>
      <c r="M1487" s="26">
        <v>50000</v>
      </c>
      <c r="N1487" s="26">
        <v>0</v>
      </c>
      <c r="O1487" s="26">
        <v>0</v>
      </c>
      <c r="P1487" s="26">
        <f t="shared" si="1389"/>
        <v>100000</v>
      </c>
      <c r="Q1487" s="26">
        <f t="shared" si="1390"/>
        <v>100</v>
      </c>
      <c r="R1487" s="90"/>
      <c r="S1487" s="90"/>
      <c r="T1487" s="90"/>
      <c r="U1487" s="90"/>
      <c r="V1487" s="90"/>
      <c r="W1487" s="90"/>
      <c r="X1487" s="90"/>
      <c r="Y1487" s="90"/>
    </row>
    <row r="1488" spans="1:25" ht="15" customHeight="1" x14ac:dyDescent="0.25">
      <c r="A1488" s="64" t="s">
        <v>875</v>
      </c>
      <c r="B1488" s="64" t="s">
        <v>3</v>
      </c>
      <c r="C1488" s="64" t="s">
        <v>13</v>
      </c>
      <c r="D1488" s="64" t="s">
        <v>877</v>
      </c>
      <c r="E1488" s="20" t="s">
        <v>61</v>
      </c>
      <c r="F1488" s="64" t="s">
        <v>900</v>
      </c>
      <c r="G1488" s="53" t="s">
        <v>894</v>
      </c>
      <c r="H1488" s="53" t="s">
        <v>901</v>
      </c>
      <c r="I1488" s="26">
        <v>100000</v>
      </c>
      <c r="J1488" s="26">
        <v>100000</v>
      </c>
      <c r="K1488" s="26">
        <v>100000</v>
      </c>
      <c r="L1488" s="26">
        <f t="shared" ref="L1488:L1551" si="1458">SUM(M1488:O1488)</f>
        <v>0</v>
      </c>
      <c r="M1488" s="26">
        <v>0</v>
      </c>
      <c r="N1488" s="26">
        <v>0</v>
      </c>
      <c r="O1488" s="26">
        <v>0</v>
      </c>
      <c r="P1488" s="26">
        <f t="shared" ref="P1488:P1551" si="1459">K1488+L1488</f>
        <v>100000</v>
      </c>
      <c r="Q1488" s="26">
        <f t="shared" ref="Q1488:Q1551" si="1460">IF(J1488=0,"-",P1488/J1488*100)</f>
        <v>100</v>
      </c>
      <c r="R1488" s="90"/>
      <c r="S1488" s="90"/>
      <c r="T1488" s="90"/>
      <c r="U1488" s="90"/>
      <c r="V1488" s="90"/>
      <c r="W1488" s="90"/>
      <c r="X1488" s="90"/>
      <c r="Y1488" s="90"/>
    </row>
    <row r="1489" spans="1:27" ht="15" customHeight="1" x14ac:dyDescent="0.25">
      <c r="A1489" s="64" t="s">
        <v>875</v>
      </c>
      <c r="B1489" s="64" t="s">
        <v>3</v>
      </c>
      <c r="C1489" s="64" t="s">
        <v>13</v>
      </c>
      <c r="D1489" s="64" t="s">
        <v>877</v>
      </c>
      <c r="E1489" s="20" t="s">
        <v>61</v>
      </c>
      <c r="F1489" s="64" t="s">
        <v>902</v>
      </c>
      <c r="G1489" s="53" t="s">
        <v>894</v>
      </c>
      <c r="H1489" s="53" t="s">
        <v>903</v>
      </c>
      <c r="I1489" s="26">
        <v>10000</v>
      </c>
      <c r="J1489" s="26">
        <v>10000</v>
      </c>
      <c r="K1489" s="26">
        <v>2500</v>
      </c>
      <c r="L1489" s="26">
        <f t="shared" si="1458"/>
        <v>0</v>
      </c>
      <c r="M1489" s="26">
        <v>0</v>
      </c>
      <c r="N1489" s="26">
        <v>0</v>
      </c>
      <c r="O1489" s="26">
        <v>0</v>
      </c>
      <c r="P1489" s="26">
        <f t="shared" si="1459"/>
        <v>2500</v>
      </c>
      <c r="Q1489" s="26">
        <f t="shared" si="1460"/>
        <v>25</v>
      </c>
      <c r="R1489" s="90"/>
      <c r="S1489" s="90"/>
      <c r="T1489" s="90"/>
      <c r="U1489" s="90"/>
      <c r="V1489" s="90"/>
      <c r="W1489" s="90"/>
      <c r="X1489" s="90"/>
      <c r="Y1489" s="90"/>
    </row>
    <row r="1490" spans="1:27" ht="15" customHeight="1" x14ac:dyDescent="0.25">
      <c r="A1490" s="64" t="s">
        <v>875</v>
      </c>
      <c r="B1490" s="64" t="s">
        <v>3</v>
      </c>
      <c r="C1490" s="64" t="s">
        <v>13</v>
      </c>
      <c r="D1490" s="64" t="s">
        <v>877</v>
      </c>
      <c r="E1490" s="20" t="s">
        <v>61</v>
      </c>
      <c r="F1490" s="64" t="s">
        <v>904</v>
      </c>
      <c r="G1490" s="53" t="s">
        <v>394</v>
      </c>
      <c r="H1490" s="53" t="s">
        <v>905</v>
      </c>
      <c r="I1490" s="26">
        <v>280000</v>
      </c>
      <c r="J1490" s="26">
        <v>280000</v>
      </c>
      <c r="K1490" s="26">
        <v>120000</v>
      </c>
      <c r="L1490" s="26">
        <f t="shared" si="1458"/>
        <v>90000</v>
      </c>
      <c r="M1490" s="26">
        <v>30000</v>
      </c>
      <c r="N1490" s="26">
        <v>30000</v>
      </c>
      <c r="O1490" s="26">
        <v>30000</v>
      </c>
      <c r="P1490" s="26">
        <f t="shared" si="1459"/>
        <v>210000</v>
      </c>
      <c r="Q1490" s="26">
        <f t="shared" si="1460"/>
        <v>75</v>
      </c>
      <c r="R1490" s="90"/>
      <c r="S1490" s="90"/>
      <c r="T1490" s="90"/>
      <c r="U1490" s="90"/>
      <c r="V1490" s="90"/>
      <c r="W1490" s="90"/>
      <c r="X1490" s="90"/>
      <c r="Y1490" s="90"/>
    </row>
    <row r="1491" spans="1:27" ht="15" customHeight="1" x14ac:dyDescent="0.25">
      <c r="A1491" s="64" t="s">
        <v>875</v>
      </c>
      <c r="B1491" s="64" t="s">
        <v>3</v>
      </c>
      <c r="C1491" s="64" t="s">
        <v>13</v>
      </c>
      <c r="D1491" s="64" t="s">
        <v>877</v>
      </c>
      <c r="E1491" s="20" t="s">
        <v>61</v>
      </c>
      <c r="F1491" s="64" t="s">
        <v>3680</v>
      </c>
      <c r="G1491" s="53" t="s">
        <v>394</v>
      </c>
      <c r="H1491" s="53" t="s">
        <v>906</v>
      </c>
      <c r="I1491" s="26">
        <v>30000</v>
      </c>
      <c r="J1491" s="26">
        <v>30000</v>
      </c>
      <c r="K1491" s="26">
        <v>0</v>
      </c>
      <c r="L1491" s="26">
        <f t="shared" si="1458"/>
        <v>0</v>
      </c>
      <c r="M1491" s="26">
        <v>0</v>
      </c>
      <c r="N1491" s="26">
        <v>0</v>
      </c>
      <c r="O1491" s="26">
        <v>0</v>
      </c>
      <c r="P1491" s="26">
        <f t="shared" si="1459"/>
        <v>0</v>
      </c>
      <c r="Q1491" s="26">
        <f t="shared" si="1460"/>
        <v>0</v>
      </c>
      <c r="R1491" s="90"/>
      <c r="S1491" s="90"/>
      <c r="T1491" s="90"/>
      <c r="U1491" s="90"/>
      <c r="V1491" s="90"/>
      <c r="W1491" s="90"/>
      <c r="X1491" s="90"/>
      <c r="Y1491" s="90"/>
    </row>
    <row r="1492" spans="1:27" ht="15" customHeight="1" x14ac:dyDescent="0.25">
      <c r="A1492" s="64" t="s">
        <v>875</v>
      </c>
      <c r="B1492" s="64" t="s">
        <v>3</v>
      </c>
      <c r="C1492" s="64" t="s">
        <v>13</v>
      </c>
      <c r="D1492" s="64" t="s">
        <v>877</v>
      </c>
      <c r="E1492" s="20" t="s">
        <v>61</v>
      </c>
      <c r="F1492" s="64" t="s">
        <v>3681</v>
      </c>
      <c r="G1492" s="53" t="s">
        <v>894</v>
      </c>
      <c r="H1492" s="53" t="s">
        <v>907</v>
      </c>
      <c r="I1492" s="26">
        <v>5400</v>
      </c>
      <c r="J1492" s="26">
        <v>5400</v>
      </c>
      <c r="K1492" s="26">
        <v>0</v>
      </c>
      <c r="L1492" s="26">
        <f t="shared" si="1458"/>
        <v>0</v>
      </c>
      <c r="M1492" s="26">
        <v>0</v>
      </c>
      <c r="N1492" s="26">
        <v>0</v>
      </c>
      <c r="O1492" s="26">
        <v>0</v>
      </c>
      <c r="P1492" s="26">
        <f t="shared" si="1459"/>
        <v>0</v>
      </c>
      <c r="Q1492" s="26">
        <f t="shared" si="1460"/>
        <v>0</v>
      </c>
      <c r="R1492" s="90"/>
      <c r="S1492" s="90"/>
      <c r="T1492" s="90"/>
      <c r="U1492" s="90"/>
      <c r="V1492" s="90"/>
      <c r="W1492" s="90"/>
      <c r="X1492" s="90"/>
      <c r="Y1492" s="90"/>
    </row>
    <row r="1493" spans="1:27" s="4" customFormat="1" ht="15" customHeight="1" x14ac:dyDescent="0.25">
      <c r="A1493" s="64" t="s">
        <v>875</v>
      </c>
      <c r="B1493" s="64" t="s">
        <v>3</v>
      </c>
      <c r="C1493" s="64" t="s">
        <v>13</v>
      </c>
      <c r="D1493" s="64" t="s">
        <v>877</v>
      </c>
      <c r="E1493" s="20" t="s">
        <v>61</v>
      </c>
      <c r="F1493" s="64" t="s">
        <v>3682</v>
      </c>
      <c r="G1493" s="53" t="s">
        <v>894</v>
      </c>
      <c r="H1493" s="53" t="s">
        <v>125</v>
      </c>
      <c r="I1493" s="26">
        <v>75000</v>
      </c>
      <c r="J1493" s="26">
        <v>75000</v>
      </c>
      <c r="K1493" s="26">
        <v>37500</v>
      </c>
      <c r="L1493" s="26">
        <f t="shared" si="1458"/>
        <v>18750</v>
      </c>
      <c r="M1493" s="26">
        <v>6250</v>
      </c>
      <c r="N1493" s="26">
        <v>6250</v>
      </c>
      <c r="O1493" s="26">
        <v>6250</v>
      </c>
      <c r="P1493" s="26">
        <f t="shared" si="1459"/>
        <v>56250</v>
      </c>
      <c r="Q1493" s="26">
        <f t="shared" si="1460"/>
        <v>75</v>
      </c>
      <c r="R1493" s="90"/>
      <c r="S1493" s="90"/>
      <c r="T1493" s="90"/>
      <c r="U1493" s="90"/>
      <c r="V1493" s="90"/>
      <c r="W1493" s="90"/>
      <c r="X1493" s="90"/>
      <c r="Y1493" s="90"/>
    </row>
    <row r="1494" spans="1:27" s="4" customFormat="1" ht="15" customHeight="1" x14ac:dyDescent="0.25">
      <c r="A1494" s="64" t="s">
        <v>875</v>
      </c>
      <c r="B1494" s="64" t="s">
        <v>3</v>
      </c>
      <c r="C1494" s="64" t="s">
        <v>13</v>
      </c>
      <c r="D1494" s="64" t="s">
        <v>877</v>
      </c>
      <c r="E1494" s="20" t="s">
        <v>61</v>
      </c>
      <c r="F1494" s="64" t="s">
        <v>3683</v>
      </c>
      <c r="G1494" s="53" t="s">
        <v>894</v>
      </c>
      <c r="H1494" s="53" t="s">
        <v>3512</v>
      </c>
      <c r="I1494" s="26">
        <v>11000</v>
      </c>
      <c r="J1494" s="26">
        <v>11000</v>
      </c>
      <c r="K1494" s="26">
        <v>5520</v>
      </c>
      <c r="L1494" s="26">
        <f t="shared" si="1458"/>
        <v>2760</v>
      </c>
      <c r="M1494" s="26">
        <v>920</v>
      </c>
      <c r="N1494" s="26">
        <v>920</v>
      </c>
      <c r="O1494" s="26">
        <v>920</v>
      </c>
      <c r="P1494" s="26">
        <f t="shared" si="1459"/>
        <v>8280</v>
      </c>
      <c r="Q1494" s="26">
        <f t="shared" si="1460"/>
        <v>75.272727272727266</v>
      </c>
      <c r="R1494" s="90"/>
      <c r="S1494" s="90"/>
      <c r="T1494" s="90"/>
      <c r="U1494" s="90"/>
      <c r="V1494" s="90"/>
      <c r="W1494" s="90"/>
      <c r="X1494" s="90"/>
      <c r="Y1494" s="90"/>
    </row>
    <row r="1495" spans="1:27" ht="15" customHeight="1" thickBot="1" x14ac:dyDescent="0.3">
      <c r="A1495" s="64" t="s">
        <v>875</v>
      </c>
      <c r="B1495" s="64" t="s">
        <v>3</v>
      </c>
      <c r="C1495" s="64" t="s">
        <v>13</v>
      </c>
      <c r="D1495" s="64" t="s">
        <v>877</v>
      </c>
      <c r="E1495" s="20" t="s">
        <v>68</v>
      </c>
      <c r="F1495" s="64"/>
      <c r="G1495" s="53" t="s">
        <v>401</v>
      </c>
      <c r="H1495" s="53" t="s">
        <v>67</v>
      </c>
      <c r="I1495" s="26">
        <v>10100</v>
      </c>
      <c r="J1495" s="26">
        <v>10100</v>
      </c>
      <c r="K1495" s="26">
        <v>0</v>
      </c>
      <c r="L1495" s="26">
        <f t="shared" si="1458"/>
        <v>0</v>
      </c>
      <c r="M1495" s="26">
        <v>0</v>
      </c>
      <c r="N1495" s="26">
        <v>0</v>
      </c>
      <c r="O1495" s="26">
        <v>0</v>
      </c>
      <c r="P1495" s="26">
        <f t="shared" si="1459"/>
        <v>0</v>
      </c>
      <c r="Q1495" s="26">
        <f t="shared" si="1460"/>
        <v>0</v>
      </c>
      <c r="R1495" s="90"/>
      <c r="S1495" s="90"/>
      <c r="T1495" s="90"/>
      <c r="U1495" s="90"/>
      <c r="V1495" s="90"/>
      <c r="W1495" s="90"/>
      <c r="X1495" s="90"/>
      <c r="Y1495" s="90"/>
    </row>
    <row r="1496" spans="1:27" s="2" customFormat="1" ht="45.75" customHeight="1" thickBot="1" x14ac:dyDescent="0.3">
      <c r="A1496" s="28" t="s">
        <v>4</v>
      </c>
      <c r="B1496" s="28" t="s">
        <v>5</v>
      </c>
      <c r="C1496" s="28" t="s">
        <v>6</v>
      </c>
      <c r="D1496" s="57" t="s">
        <v>1</v>
      </c>
      <c r="E1496" s="28" t="s">
        <v>7</v>
      </c>
      <c r="F1496" s="28" t="s">
        <v>8</v>
      </c>
      <c r="G1496" s="28" t="s">
        <v>9</v>
      </c>
      <c r="H1496" s="28" t="s">
        <v>10</v>
      </c>
      <c r="I1496" s="109" t="s">
        <v>3984</v>
      </c>
      <c r="J1496" s="109" t="s">
        <v>11</v>
      </c>
      <c r="K1496" s="109" t="s">
        <v>3989</v>
      </c>
      <c r="L1496" s="109" t="s">
        <v>3985</v>
      </c>
      <c r="M1496" s="109" t="s">
        <v>4027</v>
      </c>
      <c r="N1496" s="109" t="s">
        <v>3988</v>
      </c>
      <c r="O1496" s="109" t="s">
        <v>3986</v>
      </c>
      <c r="P1496" s="109" t="s">
        <v>3987</v>
      </c>
      <c r="Q1496" s="109" t="s">
        <v>3695</v>
      </c>
      <c r="R1496" s="91"/>
      <c r="S1496" s="91"/>
      <c r="T1496" s="91"/>
      <c r="U1496" s="91"/>
      <c r="V1496" s="91"/>
      <c r="W1496" s="91"/>
      <c r="X1496" s="91"/>
      <c r="Y1496" s="91"/>
      <c r="AA1496" s="4"/>
    </row>
    <row r="1497" spans="1:27" s="2" customFormat="1" ht="15" customHeight="1" x14ac:dyDescent="0.25">
      <c r="A1497" s="58" t="s">
        <v>1</v>
      </c>
      <c r="B1497" s="58" t="s">
        <v>1</v>
      </c>
      <c r="C1497" s="58" t="s">
        <v>1</v>
      </c>
      <c r="D1497" s="59" t="s">
        <v>1</v>
      </c>
      <c r="E1497" s="59" t="s">
        <v>1</v>
      </c>
      <c r="F1497" s="60" t="s">
        <v>1</v>
      </c>
      <c r="G1497" s="61" t="s">
        <v>1</v>
      </c>
      <c r="H1497" s="62" t="s">
        <v>1</v>
      </c>
      <c r="I1497" s="29">
        <v>1</v>
      </c>
      <c r="J1497" s="29">
        <v>2</v>
      </c>
      <c r="K1497" s="29">
        <v>3</v>
      </c>
      <c r="L1497" s="29" t="s">
        <v>3478</v>
      </c>
      <c r="M1497" s="29">
        <v>5</v>
      </c>
      <c r="N1497" s="29">
        <v>6</v>
      </c>
      <c r="O1497" s="29">
        <v>7</v>
      </c>
      <c r="P1497" s="29" t="s">
        <v>3696</v>
      </c>
      <c r="Q1497" s="29">
        <v>9</v>
      </c>
      <c r="R1497" s="92"/>
      <c r="S1497" s="92"/>
      <c r="T1497" s="92"/>
      <c r="U1497" s="92"/>
      <c r="V1497" s="92"/>
      <c r="W1497" s="92"/>
      <c r="X1497" s="92"/>
      <c r="Y1497" s="92"/>
      <c r="AA1497" s="4"/>
    </row>
    <row r="1498" spans="1:27" s="2" customFormat="1" ht="15" customHeight="1" x14ac:dyDescent="0.25">
      <c r="A1498" s="63" t="s">
        <v>875</v>
      </c>
      <c r="B1498" s="63" t="s">
        <v>3</v>
      </c>
      <c r="C1498" s="64" t="s">
        <v>13</v>
      </c>
      <c r="D1498" s="64" t="s">
        <v>877</v>
      </c>
      <c r="E1498" s="65" t="s">
        <v>1</v>
      </c>
      <c r="F1498" s="65" t="s">
        <v>1</v>
      </c>
      <c r="G1498" s="65" t="s">
        <v>1</v>
      </c>
      <c r="H1498" s="65" t="s">
        <v>876</v>
      </c>
      <c r="I1498" s="26">
        <v>0</v>
      </c>
      <c r="J1498" s="26" t="s">
        <v>1</v>
      </c>
      <c r="K1498" s="26">
        <v>0</v>
      </c>
      <c r="L1498" s="26"/>
      <c r="M1498" s="26"/>
      <c r="N1498" s="26"/>
      <c r="O1498" s="26"/>
      <c r="P1498" s="26"/>
      <c r="Q1498" s="26"/>
      <c r="R1498" s="90"/>
      <c r="S1498" s="90"/>
      <c r="T1498" s="90"/>
      <c r="U1498" s="90"/>
      <c r="V1498" s="90"/>
      <c r="W1498" s="90"/>
      <c r="X1498" s="90"/>
      <c r="Y1498" s="90"/>
      <c r="AA1498" s="4"/>
    </row>
    <row r="1499" spans="1:27" ht="22.5" customHeight="1" x14ac:dyDescent="0.25">
      <c r="A1499" s="63" t="s">
        <v>1</v>
      </c>
      <c r="B1499" s="63" t="s">
        <v>1</v>
      </c>
      <c r="C1499" s="63" t="s">
        <v>1</v>
      </c>
      <c r="D1499" s="65" t="s">
        <v>1</v>
      </c>
      <c r="E1499" s="65" t="s">
        <v>1</v>
      </c>
      <c r="F1499" s="65" t="s">
        <v>1</v>
      </c>
      <c r="G1499" s="65" t="s">
        <v>1</v>
      </c>
      <c r="H1499" s="66" t="s">
        <v>149</v>
      </c>
      <c r="I1499" s="30">
        <f t="shared" ref="I1499:K1499" si="1461">SUM(I1500)</f>
        <v>7014918</v>
      </c>
      <c r="J1499" s="30">
        <f t="shared" si="1461"/>
        <v>3525100</v>
      </c>
      <c r="K1499" s="30">
        <f t="shared" si="1461"/>
        <v>1895000</v>
      </c>
      <c r="L1499" s="30">
        <f t="shared" si="1458"/>
        <v>1145000</v>
      </c>
      <c r="M1499" s="30">
        <f t="shared" ref="M1499" si="1462">SUM(M1500)</f>
        <v>565000</v>
      </c>
      <c r="N1499" s="30">
        <f t="shared" ref="N1499:O1499" si="1463">SUM(N1500)</f>
        <v>250000</v>
      </c>
      <c r="O1499" s="30">
        <f t="shared" si="1463"/>
        <v>330000</v>
      </c>
      <c r="P1499" s="30">
        <f t="shared" si="1459"/>
        <v>3040000</v>
      </c>
      <c r="Q1499" s="30">
        <f t="shared" si="1460"/>
        <v>86.238688264162718</v>
      </c>
      <c r="R1499" s="93"/>
      <c r="S1499" s="93"/>
      <c r="T1499" s="93"/>
      <c r="U1499" s="93"/>
      <c r="V1499" s="93"/>
      <c r="W1499" s="93"/>
      <c r="X1499" s="93"/>
      <c r="Y1499" s="93"/>
    </row>
    <row r="1500" spans="1:27" ht="15" customHeight="1" x14ac:dyDescent="0.25">
      <c r="A1500" s="63" t="s">
        <v>875</v>
      </c>
      <c r="B1500" s="63" t="s">
        <v>3</v>
      </c>
      <c r="C1500" s="63" t="s">
        <v>13</v>
      </c>
      <c r="D1500" s="63" t="s">
        <v>877</v>
      </c>
      <c r="E1500" s="65" t="s">
        <v>150</v>
      </c>
      <c r="F1500" s="65" t="s">
        <v>1</v>
      </c>
      <c r="G1500" s="65" t="s">
        <v>1</v>
      </c>
      <c r="H1500" s="65" t="s">
        <v>151</v>
      </c>
      <c r="I1500" s="31">
        <f t="shared" ref="I1500:K1500" si="1464">SUM(I1502,I1501)</f>
        <v>7014918</v>
      </c>
      <c r="J1500" s="31">
        <f t="shared" si="1464"/>
        <v>3525100</v>
      </c>
      <c r="K1500" s="31">
        <f t="shared" si="1464"/>
        <v>1895000</v>
      </c>
      <c r="L1500" s="31">
        <f t="shared" si="1458"/>
        <v>1145000</v>
      </c>
      <c r="M1500" s="31">
        <f t="shared" ref="M1500" si="1465">SUM(M1502,M1501)</f>
        <v>565000</v>
      </c>
      <c r="N1500" s="31">
        <f t="shared" ref="N1500:O1500" si="1466">SUM(N1502,N1501)</f>
        <v>250000</v>
      </c>
      <c r="O1500" s="31">
        <f t="shared" si="1466"/>
        <v>330000</v>
      </c>
      <c r="P1500" s="31">
        <f t="shared" si="1459"/>
        <v>3040000</v>
      </c>
      <c r="Q1500" s="31">
        <f t="shared" si="1460"/>
        <v>86.238688264162718</v>
      </c>
      <c r="R1500" s="94"/>
      <c r="S1500" s="94"/>
      <c r="T1500" s="94"/>
      <c r="U1500" s="94"/>
      <c r="V1500" s="94"/>
      <c r="W1500" s="94"/>
      <c r="X1500" s="94"/>
      <c r="Y1500" s="94"/>
    </row>
    <row r="1501" spans="1:27" s="4" customFormat="1" ht="15" customHeight="1" x14ac:dyDescent="0.25">
      <c r="A1501" s="64" t="s">
        <v>875</v>
      </c>
      <c r="B1501" s="64" t="s">
        <v>3</v>
      </c>
      <c r="C1501" s="64" t="s">
        <v>13</v>
      </c>
      <c r="D1501" s="64" t="s">
        <v>877</v>
      </c>
      <c r="E1501" s="20">
        <v>615100</v>
      </c>
      <c r="F1501" s="64" t="s">
        <v>3684</v>
      </c>
      <c r="G1501" s="53" t="s">
        <v>894</v>
      </c>
      <c r="H1501" s="53" t="s">
        <v>3526</v>
      </c>
      <c r="I1501" s="26">
        <v>100</v>
      </c>
      <c r="J1501" s="26">
        <v>100</v>
      </c>
      <c r="K1501" s="26">
        <v>0</v>
      </c>
      <c r="L1501" s="26">
        <f t="shared" si="1458"/>
        <v>0</v>
      </c>
      <c r="M1501" s="26"/>
      <c r="N1501" s="26"/>
      <c r="O1501" s="26"/>
      <c r="P1501" s="26">
        <f t="shared" si="1459"/>
        <v>0</v>
      </c>
      <c r="Q1501" s="26">
        <f t="shared" si="1460"/>
        <v>0</v>
      </c>
      <c r="R1501" s="90"/>
      <c r="S1501" s="90"/>
      <c r="T1501" s="90"/>
      <c r="U1501" s="90"/>
      <c r="V1501" s="90"/>
      <c r="W1501" s="90"/>
      <c r="X1501" s="90"/>
      <c r="Y1501" s="90"/>
    </row>
    <row r="1502" spans="1:27" ht="15" customHeight="1" x14ac:dyDescent="0.25">
      <c r="A1502" s="63" t="s">
        <v>875</v>
      </c>
      <c r="B1502" s="63" t="s">
        <v>3</v>
      </c>
      <c r="C1502" s="63" t="s">
        <v>13</v>
      </c>
      <c r="D1502" s="63" t="s">
        <v>877</v>
      </c>
      <c r="E1502" s="63" t="s">
        <v>152</v>
      </c>
      <c r="F1502" s="64" t="s">
        <v>1</v>
      </c>
      <c r="G1502" s="53" t="s">
        <v>1</v>
      </c>
      <c r="H1502" s="65" t="s">
        <v>153</v>
      </c>
      <c r="I1502" s="31">
        <f t="shared" ref="I1502:K1502" si="1467">SUM(I1503:I1518)</f>
        <v>7014818</v>
      </c>
      <c r="J1502" s="31">
        <f t="shared" si="1467"/>
        <v>3525000</v>
      </c>
      <c r="K1502" s="31">
        <f t="shared" si="1467"/>
        <v>1895000</v>
      </c>
      <c r="L1502" s="31">
        <f t="shared" si="1458"/>
        <v>1145000</v>
      </c>
      <c r="M1502" s="31">
        <f t="shared" ref="M1502" si="1468">SUM(M1503:M1518)</f>
        <v>565000</v>
      </c>
      <c r="N1502" s="31">
        <f t="shared" ref="N1502:O1502" si="1469">SUM(N1503:N1518)</f>
        <v>250000</v>
      </c>
      <c r="O1502" s="31">
        <f t="shared" si="1469"/>
        <v>330000</v>
      </c>
      <c r="P1502" s="31">
        <f t="shared" si="1459"/>
        <v>3040000</v>
      </c>
      <c r="Q1502" s="31">
        <f t="shared" si="1460"/>
        <v>86.241134751773046</v>
      </c>
      <c r="R1502" s="94"/>
      <c r="S1502" s="94"/>
      <c r="T1502" s="94"/>
      <c r="U1502" s="94"/>
      <c r="V1502" s="94"/>
      <c r="W1502" s="94"/>
      <c r="X1502" s="94"/>
      <c r="Y1502" s="94"/>
    </row>
    <row r="1503" spans="1:27" s="14" customFormat="1" ht="15" customHeight="1" x14ac:dyDescent="0.25">
      <c r="A1503" s="84" t="s">
        <v>875</v>
      </c>
      <c r="B1503" s="84" t="s">
        <v>3</v>
      </c>
      <c r="C1503" s="84" t="s">
        <v>13</v>
      </c>
      <c r="D1503" s="84" t="s">
        <v>877</v>
      </c>
      <c r="E1503" s="85" t="s">
        <v>154</v>
      </c>
      <c r="F1503" s="84" t="s">
        <v>908</v>
      </c>
      <c r="G1503" s="86" t="s">
        <v>894</v>
      </c>
      <c r="H1503" s="86" t="s">
        <v>909</v>
      </c>
      <c r="I1503" s="37">
        <v>2080000</v>
      </c>
      <c r="J1503" s="37">
        <v>1500000</v>
      </c>
      <c r="K1503" s="37">
        <v>1500000</v>
      </c>
      <c r="L1503" s="37">
        <f t="shared" si="1458"/>
        <v>0</v>
      </c>
      <c r="M1503" s="37"/>
      <c r="N1503" s="37"/>
      <c r="O1503" s="37"/>
      <c r="P1503" s="37">
        <f t="shared" si="1459"/>
        <v>1500000</v>
      </c>
      <c r="Q1503" s="37">
        <f t="shared" ref="Q1503" si="1470">IF(I1503=0,"-",P1503/I1503*100)</f>
        <v>72.115384615384613</v>
      </c>
      <c r="R1503" s="97"/>
      <c r="S1503" s="97"/>
      <c r="T1503" s="97"/>
      <c r="U1503" s="97"/>
      <c r="V1503" s="97"/>
      <c r="W1503" s="97"/>
      <c r="X1503" s="97"/>
      <c r="Y1503" s="97"/>
    </row>
    <row r="1504" spans="1:27" ht="15" customHeight="1" x14ac:dyDescent="0.25">
      <c r="A1504" s="64" t="s">
        <v>875</v>
      </c>
      <c r="B1504" s="64" t="s">
        <v>3</v>
      </c>
      <c r="C1504" s="64" t="s">
        <v>13</v>
      </c>
      <c r="D1504" s="64" t="s">
        <v>877</v>
      </c>
      <c r="E1504" s="20" t="s">
        <v>154</v>
      </c>
      <c r="F1504" s="64" t="s">
        <v>910</v>
      </c>
      <c r="G1504" s="53" t="s">
        <v>894</v>
      </c>
      <c r="H1504" s="53" t="s">
        <v>911</v>
      </c>
      <c r="I1504" s="26">
        <v>660000</v>
      </c>
      <c r="J1504" s="26">
        <v>660000</v>
      </c>
      <c r="K1504" s="26">
        <v>0</v>
      </c>
      <c r="L1504" s="26">
        <f t="shared" si="1458"/>
        <v>600000</v>
      </c>
      <c r="M1504" s="26">
        <v>200000</v>
      </c>
      <c r="N1504" s="26">
        <v>200000</v>
      </c>
      <c r="O1504" s="26">
        <v>200000</v>
      </c>
      <c r="P1504" s="26">
        <f t="shared" si="1459"/>
        <v>600000</v>
      </c>
      <c r="Q1504" s="26">
        <f t="shared" si="1460"/>
        <v>90.909090909090907</v>
      </c>
      <c r="R1504" s="90"/>
      <c r="S1504" s="90"/>
      <c r="T1504" s="90"/>
      <c r="U1504" s="90"/>
      <c r="V1504" s="90"/>
      <c r="W1504" s="90"/>
      <c r="X1504" s="90"/>
      <c r="Y1504" s="90"/>
    </row>
    <row r="1505" spans="1:25" s="14" customFormat="1" ht="15" customHeight="1" x14ac:dyDescent="0.25">
      <c r="A1505" s="84" t="s">
        <v>875</v>
      </c>
      <c r="B1505" s="84" t="s">
        <v>3</v>
      </c>
      <c r="C1505" s="84" t="s">
        <v>13</v>
      </c>
      <c r="D1505" s="84" t="s">
        <v>877</v>
      </c>
      <c r="E1505" s="85" t="s">
        <v>154</v>
      </c>
      <c r="F1505" s="84" t="s">
        <v>912</v>
      </c>
      <c r="G1505" s="86" t="s">
        <v>894</v>
      </c>
      <c r="H1505" s="86" t="s">
        <v>3781</v>
      </c>
      <c r="I1505" s="37">
        <v>484341</v>
      </c>
      <c r="J1505" s="37">
        <v>0</v>
      </c>
      <c r="K1505" s="37">
        <v>0</v>
      </c>
      <c r="L1505" s="37">
        <f t="shared" si="1458"/>
        <v>0</v>
      </c>
      <c r="M1505" s="37"/>
      <c r="N1505" s="37"/>
      <c r="O1505" s="37"/>
      <c r="P1505" s="37">
        <f t="shared" si="1459"/>
        <v>0</v>
      </c>
      <c r="Q1505" s="37">
        <f t="shared" ref="Q1505:Q1506" si="1471">IF(I1505=0,"-",P1505/I1505*100)</f>
        <v>0</v>
      </c>
      <c r="R1505" s="97"/>
      <c r="S1505" s="97"/>
      <c r="T1505" s="97"/>
      <c r="U1505" s="97"/>
      <c r="V1505" s="97"/>
      <c r="W1505" s="97"/>
      <c r="X1505" s="97"/>
      <c r="Y1505" s="97"/>
    </row>
    <row r="1506" spans="1:25" s="14" customFormat="1" ht="15" customHeight="1" x14ac:dyDescent="0.25">
      <c r="A1506" s="84" t="s">
        <v>875</v>
      </c>
      <c r="B1506" s="84" t="s">
        <v>3</v>
      </c>
      <c r="C1506" s="84" t="s">
        <v>13</v>
      </c>
      <c r="D1506" s="84" t="s">
        <v>877</v>
      </c>
      <c r="E1506" s="85" t="s">
        <v>154</v>
      </c>
      <c r="F1506" s="84" t="s">
        <v>913</v>
      </c>
      <c r="G1506" s="86" t="s">
        <v>894</v>
      </c>
      <c r="H1506" s="86" t="s">
        <v>914</v>
      </c>
      <c r="I1506" s="37">
        <v>1825000</v>
      </c>
      <c r="J1506" s="37">
        <v>0</v>
      </c>
      <c r="K1506" s="37">
        <v>0</v>
      </c>
      <c r="L1506" s="37">
        <f t="shared" si="1458"/>
        <v>0</v>
      </c>
      <c r="M1506" s="37"/>
      <c r="N1506" s="37"/>
      <c r="O1506" s="37"/>
      <c r="P1506" s="37">
        <f t="shared" si="1459"/>
        <v>0</v>
      </c>
      <c r="Q1506" s="37">
        <f t="shared" si="1471"/>
        <v>0</v>
      </c>
      <c r="R1506" s="97"/>
      <c r="S1506" s="97"/>
      <c r="T1506" s="97"/>
      <c r="U1506" s="97"/>
      <c r="V1506" s="97"/>
      <c r="W1506" s="97"/>
      <c r="X1506" s="97"/>
      <c r="Y1506" s="97"/>
    </row>
    <row r="1507" spans="1:25" ht="15" customHeight="1" x14ac:dyDescent="0.25">
      <c r="A1507" s="64" t="s">
        <v>875</v>
      </c>
      <c r="B1507" s="64" t="s">
        <v>3</v>
      </c>
      <c r="C1507" s="64" t="s">
        <v>13</v>
      </c>
      <c r="D1507" s="64" t="s">
        <v>877</v>
      </c>
      <c r="E1507" s="20" t="s">
        <v>154</v>
      </c>
      <c r="F1507" s="64" t="s">
        <v>915</v>
      </c>
      <c r="G1507" s="53" t="s">
        <v>894</v>
      </c>
      <c r="H1507" s="53" t="s">
        <v>916</v>
      </c>
      <c r="I1507" s="26">
        <v>35000</v>
      </c>
      <c r="J1507" s="26">
        <v>35000</v>
      </c>
      <c r="K1507" s="26">
        <v>35000</v>
      </c>
      <c r="L1507" s="26">
        <f t="shared" si="1458"/>
        <v>0</v>
      </c>
      <c r="M1507" s="26">
        <v>0</v>
      </c>
      <c r="N1507" s="26">
        <v>0</v>
      </c>
      <c r="O1507" s="26">
        <v>0</v>
      </c>
      <c r="P1507" s="26">
        <f t="shared" si="1459"/>
        <v>35000</v>
      </c>
      <c r="Q1507" s="26">
        <f t="shared" si="1460"/>
        <v>100</v>
      </c>
      <c r="R1507" s="90"/>
      <c r="S1507" s="90"/>
      <c r="T1507" s="90"/>
      <c r="U1507" s="90"/>
      <c r="V1507" s="90"/>
      <c r="W1507" s="90"/>
      <c r="X1507" s="90"/>
      <c r="Y1507" s="90"/>
    </row>
    <row r="1508" spans="1:25" s="14" customFormat="1" ht="26.25" customHeight="1" x14ac:dyDescent="0.25">
      <c r="A1508" s="84" t="s">
        <v>875</v>
      </c>
      <c r="B1508" s="84" t="s">
        <v>3</v>
      </c>
      <c r="C1508" s="84" t="s">
        <v>13</v>
      </c>
      <c r="D1508" s="84" t="s">
        <v>877</v>
      </c>
      <c r="E1508" s="85" t="s">
        <v>3778</v>
      </c>
      <c r="F1508" s="84" t="s">
        <v>3779</v>
      </c>
      <c r="G1508" s="86" t="s">
        <v>894</v>
      </c>
      <c r="H1508" s="86" t="s">
        <v>3780</v>
      </c>
      <c r="I1508" s="37">
        <v>477</v>
      </c>
      <c r="J1508" s="37">
        <v>0</v>
      </c>
      <c r="K1508" s="37">
        <v>0</v>
      </c>
      <c r="L1508" s="37">
        <f t="shared" si="1458"/>
        <v>0</v>
      </c>
      <c r="M1508" s="37"/>
      <c r="N1508" s="37"/>
      <c r="O1508" s="37"/>
      <c r="P1508" s="37">
        <f t="shared" si="1459"/>
        <v>0</v>
      </c>
      <c r="Q1508" s="37">
        <f t="shared" ref="Q1508:Q1510" si="1472">IF(I1508=0,"-",P1508/I1508*100)</f>
        <v>0</v>
      </c>
      <c r="R1508" s="97"/>
      <c r="S1508" s="97"/>
      <c r="T1508" s="97"/>
      <c r="U1508" s="97"/>
      <c r="V1508" s="97"/>
      <c r="W1508" s="97"/>
      <c r="X1508" s="97"/>
      <c r="Y1508" s="97"/>
    </row>
    <row r="1509" spans="1:25" s="14" customFormat="1" ht="15" customHeight="1" x14ac:dyDescent="0.25">
      <c r="A1509" s="84" t="s">
        <v>875</v>
      </c>
      <c r="B1509" s="84" t="s">
        <v>3</v>
      </c>
      <c r="C1509" s="84" t="s">
        <v>13</v>
      </c>
      <c r="D1509" s="84" t="s">
        <v>877</v>
      </c>
      <c r="E1509" s="85" t="s">
        <v>154</v>
      </c>
      <c r="F1509" s="84" t="s">
        <v>917</v>
      </c>
      <c r="G1509" s="86" t="s">
        <v>894</v>
      </c>
      <c r="H1509" s="86" t="s">
        <v>918</v>
      </c>
      <c r="I1509" s="37">
        <v>300000</v>
      </c>
      <c r="J1509" s="37">
        <v>300000</v>
      </c>
      <c r="K1509" s="37">
        <v>0</v>
      </c>
      <c r="L1509" s="37">
        <f t="shared" si="1458"/>
        <v>300000</v>
      </c>
      <c r="M1509" s="37">
        <v>300000</v>
      </c>
      <c r="N1509" s="37"/>
      <c r="O1509" s="37"/>
      <c r="P1509" s="37">
        <f t="shared" si="1459"/>
        <v>300000</v>
      </c>
      <c r="Q1509" s="37">
        <f t="shared" si="1472"/>
        <v>100</v>
      </c>
      <c r="R1509" s="97"/>
      <c r="S1509" s="97"/>
      <c r="T1509" s="97"/>
      <c r="U1509" s="97"/>
      <c r="V1509" s="97"/>
      <c r="W1509" s="97"/>
      <c r="X1509" s="97"/>
      <c r="Y1509" s="97"/>
    </row>
    <row r="1510" spans="1:25" s="14" customFormat="1" ht="15" customHeight="1" x14ac:dyDescent="0.25">
      <c r="A1510" s="84" t="s">
        <v>875</v>
      </c>
      <c r="B1510" s="84" t="s">
        <v>3</v>
      </c>
      <c r="C1510" s="84" t="s">
        <v>13</v>
      </c>
      <c r="D1510" s="84" t="s">
        <v>877</v>
      </c>
      <c r="E1510" s="85" t="s">
        <v>154</v>
      </c>
      <c r="F1510" s="84" t="s">
        <v>919</v>
      </c>
      <c r="G1510" s="86" t="s">
        <v>894</v>
      </c>
      <c r="H1510" s="86" t="s">
        <v>920</v>
      </c>
      <c r="I1510" s="37">
        <v>0</v>
      </c>
      <c r="J1510" s="37">
        <v>0</v>
      </c>
      <c r="K1510" s="37">
        <v>0</v>
      </c>
      <c r="L1510" s="37">
        <f t="shared" si="1458"/>
        <v>0</v>
      </c>
      <c r="M1510" s="37"/>
      <c r="N1510" s="37"/>
      <c r="O1510" s="37"/>
      <c r="P1510" s="37">
        <f t="shared" si="1459"/>
        <v>0</v>
      </c>
      <c r="Q1510" s="37" t="str">
        <f t="shared" si="1472"/>
        <v>-</v>
      </c>
      <c r="R1510" s="97"/>
      <c r="S1510" s="97"/>
      <c r="T1510" s="97"/>
      <c r="U1510" s="97"/>
      <c r="V1510" s="97"/>
      <c r="W1510" s="97"/>
      <c r="X1510" s="97"/>
      <c r="Y1510" s="97"/>
    </row>
    <row r="1511" spans="1:25" ht="15" customHeight="1" x14ac:dyDescent="0.25">
      <c r="A1511" s="64" t="s">
        <v>875</v>
      </c>
      <c r="B1511" s="64" t="s">
        <v>3</v>
      </c>
      <c r="C1511" s="64" t="s">
        <v>13</v>
      </c>
      <c r="D1511" s="64" t="s">
        <v>877</v>
      </c>
      <c r="E1511" s="20" t="s">
        <v>154</v>
      </c>
      <c r="F1511" s="64" t="s">
        <v>921</v>
      </c>
      <c r="G1511" s="53" t="s">
        <v>894</v>
      </c>
      <c r="H1511" s="53" t="s">
        <v>922</v>
      </c>
      <c r="I1511" s="26">
        <v>650000</v>
      </c>
      <c r="J1511" s="26">
        <v>50000</v>
      </c>
      <c r="K1511" s="26">
        <v>0</v>
      </c>
      <c r="L1511" s="26">
        <f t="shared" si="1458"/>
        <v>50000</v>
      </c>
      <c r="M1511" s="26">
        <v>0</v>
      </c>
      <c r="N1511" s="26">
        <v>50000</v>
      </c>
      <c r="O1511" s="26">
        <v>0</v>
      </c>
      <c r="P1511" s="26">
        <f t="shared" si="1459"/>
        <v>50000</v>
      </c>
      <c r="Q1511" s="26">
        <f t="shared" si="1460"/>
        <v>100</v>
      </c>
      <c r="R1511" s="90"/>
      <c r="S1511" s="90"/>
      <c r="T1511" s="90"/>
      <c r="U1511" s="90"/>
      <c r="V1511" s="90"/>
      <c r="W1511" s="90"/>
      <c r="X1511" s="90"/>
      <c r="Y1511" s="90"/>
    </row>
    <row r="1512" spans="1:25" ht="15" customHeight="1" x14ac:dyDescent="0.25">
      <c r="A1512" s="64" t="s">
        <v>875</v>
      </c>
      <c r="B1512" s="64" t="s">
        <v>3</v>
      </c>
      <c r="C1512" s="64" t="s">
        <v>13</v>
      </c>
      <c r="D1512" s="64" t="s">
        <v>877</v>
      </c>
      <c r="E1512" s="20" t="s">
        <v>154</v>
      </c>
      <c r="F1512" s="64" t="s">
        <v>3687</v>
      </c>
      <c r="G1512" s="53" t="s">
        <v>894</v>
      </c>
      <c r="H1512" s="53" t="s">
        <v>923</v>
      </c>
      <c r="I1512" s="26">
        <v>40000</v>
      </c>
      <c r="J1512" s="26">
        <v>40000</v>
      </c>
      <c r="K1512" s="26">
        <v>40000</v>
      </c>
      <c r="L1512" s="26">
        <f t="shared" si="1458"/>
        <v>0</v>
      </c>
      <c r="M1512" s="26"/>
      <c r="N1512" s="26"/>
      <c r="O1512" s="26"/>
      <c r="P1512" s="26">
        <f t="shared" si="1459"/>
        <v>40000</v>
      </c>
      <c r="Q1512" s="26">
        <f t="shared" si="1460"/>
        <v>100</v>
      </c>
      <c r="R1512" s="90"/>
      <c r="S1512" s="90"/>
      <c r="T1512" s="90"/>
      <c r="U1512" s="90"/>
      <c r="V1512" s="90"/>
      <c r="W1512" s="90"/>
      <c r="X1512" s="90"/>
      <c r="Y1512" s="90"/>
    </row>
    <row r="1513" spans="1:25" ht="22.5" customHeight="1" x14ac:dyDescent="0.25">
      <c r="A1513" s="64" t="s">
        <v>875</v>
      </c>
      <c r="B1513" s="64" t="s">
        <v>3</v>
      </c>
      <c r="C1513" s="64" t="s">
        <v>13</v>
      </c>
      <c r="D1513" s="64" t="s">
        <v>877</v>
      </c>
      <c r="E1513" s="20" t="s">
        <v>154</v>
      </c>
      <c r="F1513" s="64" t="s">
        <v>3688</v>
      </c>
      <c r="G1513" s="53" t="s">
        <v>894</v>
      </c>
      <c r="H1513" s="53" t="s">
        <v>924</v>
      </c>
      <c r="I1513" s="26">
        <v>150000</v>
      </c>
      <c r="J1513" s="26">
        <v>150000</v>
      </c>
      <c r="K1513" s="26">
        <v>20000</v>
      </c>
      <c r="L1513" s="26">
        <f t="shared" si="1458"/>
        <v>130000</v>
      </c>
      <c r="M1513" s="26">
        <v>0</v>
      </c>
      <c r="N1513" s="26">
        <v>0</v>
      </c>
      <c r="O1513" s="26">
        <v>130000</v>
      </c>
      <c r="P1513" s="26">
        <f t="shared" si="1459"/>
        <v>150000</v>
      </c>
      <c r="Q1513" s="26">
        <f t="shared" si="1460"/>
        <v>100</v>
      </c>
      <c r="R1513" s="90"/>
      <c r="S1513" s="90"/>
      <c r="T1513" s="90"/>
      <c r="U1513" s="90"/>
      <c r="V1513" s="90"/>
      <c r="W1513" s="90"/>
      <c r="X1513" s="90"/>
      <c r="Y1513" s="90"/>
    </row>
    <row r="1514" spans="1:25" ht="15" customHeight="1" x14ac:dyDescent="0.25">
      <c r="A1514" s="64" t="s">
        <v>875</v>
      </c>
      <c r="B1514" s="64" t="s">
        <v>3</v>
      </c>
      <c r="C1514" s="64" t="s">
        <v>13</v>
      </c>
      <c r="D1514" s="64" t="s">
        <v>877</v>
      </c>
      <c r="E1514" s="20" t="s">
        <v>154</v>
      </c>
      <c r="F1514" s="64" t="s">
        <v>3689</v>
      </c>
      <c r="G1514" s="53" t="s">
        <v>894</v>
      </c>
      <c r="H1514" s="53" t="s">
        <v>925</v>
      </c>
      <c r="I1514" s="26">
        <v>300000</v>
      </c>
      <c r="J1514" s="26">
        <v>300000</v>
      </c>
      <c r="K1514" s="26">
        <v>280000</v>
      </c>
      <c r="L1514" s="26">
        <f t="shared" si="1458"/>
        <v>20000</v>
      </c>
      <c r="M1514" s="26">
        <v>20000</v>
      </c>
      <c r="N1514" s="26">
        <v>0</v>
      </c>
      <c r="O1514" s="26">
        <v>0</v>
      </c>
      <c r="P1514" s="26">
        <f t="shared" si="1459"/>
        <v>300000</v>
      </c>
      <c r="Q1514" s="26">
        <f t="shared" si="1460"/>
        <v>100</v>
      </c>
      <c r="R1514" s="90"/>
      <c r="S1514" s="90"/>
      <c r="T1514" s="90"/>
      <c r="U1514" s="90"/>
      <c r="V1514" s="90"/>
      <c r="W1514" s="90"/>
      <c r="X1514" s="90"/>
      <c r="Y1514" s="90"/>
    </row>
    <row r="1515" spans="1:25" ht="15" customHeight="1" x14ac:dyDescent="0.25">
      <c r="A1515" s="64" t="s">
        <v>875</v>
      </c>
      <c r="B1515" s="64" t="s">
        <v>3</v>
      </c>
      <c r="C1515" s="64" t="s">
        <v>13</v>
      </c>
      <c r="D1515" s="64" t="s">
        <v>877</v>
      </c>
      <c r="E1515" s="20" t="s">
        <v>154</v>
      </c>
      <c r="F1515" s="64" t="s">
        <v>3690</v>
      </c>
      <c r="G1515" s="53" t="s">
        <v>894</v>
      </c>
      <c r="H1515" s="53" t="s">
        <v>926</v>
      </c>
      <c r="I1515" s="26">
        <v>20000</v>
      </c>
      <c r="J1515" s="26">
        <v>20000</v>
      </c>
      <c r="K1515" s="26">
        <v>20000</v>
      </c>
      <c r="L1515" s="26">
        <f t="shared" si="1458"/>
        <v>0</v>
      </c>
      <c r="M1515" s="26">
        <v>0</v>
      </c>
      <c r="N1515" s="26">
        <v>0</v>
      </c>
      <c r="O1515" s="26">
        <v>0</v>
      </c>
      <c r="P1515" s="26">
        <f t="shared" si="1459"/>
        <v>20000</v>
      </c>
      <c r="Q1515" s="26">
        <f t="shared" si="1460"/>
        <v>100</v>
      </c>
      <c r="R1515" s="90"/>
      <c r="S1515" s="90"/>
      <c r="T1515" s="90"/>
      <c r="U1515" s="90"/>
      <c r="V1515" s="90"/>
      <c r="W1515" s="90"/>
      <c r="X1515" s="90"/>
      <c r="Y1515" s="90"/>
    </row>
    <row r="1516" spans="1:25" ht="22.5" customHeight="1" x14ac:dyDescent="0.25">
      <c r="A1516" s="64" t="s">
        <v>875</v>
      </c>
      <c r="B1516" s="64" t="s">
        <v>3</v>
      </c>
      <c r="C1516" s="64" t="s">
        <v>13</v>
      </c>
      <c r="D1516" s="64" t="s">
        <v>877</v>
      </c>
      <c r="E1516" s="20" t="s">
        <v>154</v>
      </c>
      <c r="F1516" s="64" t="s">
        <v>3691</v>
      </c>
      <c r="G1516" s="53" t="s">
        <v>894</v>
      </c>
      <c r="H1516" s="53" t="s">
        <v>927</v>
      </c>
      <c r="I1516" s="26">
        <v>420000</v>
      </c>
      <c r="J1516" s="26">
        <v>420000</v>
      </c>
      <c r="K1516" s="26">
        <v>0</v>
      </c>
      <c r="L1516" s="26">
        <f t="shared" si="1458"/>
        <v>0</v>
      </c>
      <c r="M1516" s="26">
        <v>0</v>
      </c>
      <c r="N1516" s="26">
        <v>0</v>
      </c>
      <c r="O1516" s="26">
        <v>0</v>
      </c>
      <c r="P1516" s="26">
        <f t="shared" si="1459"/>
        <v>0</v>
      </c>
      <c r="Q1516" s="26">
        <f t="shared" si="1460"/>
        <v>0</v>
      </c>
      <c r="R1516" s="90"/>
      <c r="S1516" s="90"/>
      <c r="T1516" s="90"/>
      <c r="U1516" s="90"/>
      <c r="V1516" s="90"/>
      <c r="W1516" s="90"/>
      <c r="X1516" s="90"/>
      <c r="Y1516" s="90"/>
    </row>
    <row r="1517" spans="1:25" s="14" customFormat="1" ht="15" customHeight="1" x14ac:dyDescent="0.25">
      <c r="A1517" s="84" t="s">
        <v>875</v>
      </c>
      <c r="B1517" s="84" t="s">
        <v>3</v>
      </c>
      <c r="C1517" s="84" t="s">
        <v>13</v>
      </c>
      <c r="D1517" s="84" t="s">
        <v>877</v>
      </c>
      <c r="E1517" s="85" t="s">
        <v>154</v>
      </c>
      <c r="F1517" s="84" t="s">
        <v>3692</v>
      </c>
      <c r="G1517" s="86" t="s">
        <v>894</v>
      </c>
      <c r="H1517" s="86" t="s">
        <v>928</v>
      </c>
      <c r="I1517" s="37">
        <v>50000</v>
      </c>
      <c r="J1517" s="37">
        <v>50000</v>
      </c>
      <c r="K1517" s="37">
        <v>0</v>
      </c>
      <c r="L1517" s="37">
        <f t="shared" si="1458"/>
        <v>45000</v>
      </c>
      <c r="M1517" s="37">
        <v>45000</v>
      </c>
      <c r="N1517" s="37"/>
      <c r="O1517" s="37"/>
      <c r="P1517" s="37">
        <f t="shared" si="1459"/>
        <v>45000</v>
      </c>
      <c r="Q1517" s="37">
        <f t="shared" ref="Q1517" si="1473">IF(I1517=0,"-",P1517/I1517*100)</f>
        <v>90</v>
      </c>
      <c r="R1517" s="97"/>
      <c r="S1517" s="97"/>
      <c r="T1517" s="97"/>
      <c r="U1517" s="97"/>
      <c r="V1517" s="97"/>
      <c r="W1517" s="97"/>
      <c r="X1517" s="97"/>
      <c r="Y1517" s="97"/>
    </row>
    <row r="1518" spans="1:25" s="14" customFormat="1" ht="15" customHeight="1" x14ac:dyDescent="0.25">
      <c r="A1518" s="84" t="s">
        <v>875</v>
      </c>
      <c r="B1518" s="84" t="s">
        <v>3</v>
      </c>
      <c r="C1518" s="84" t="s">
        <v>13</v>
      </c>
      <c r="D1518" s="84" t="s">
        <v>877</v>
      </c>
      <c r="E1518" s="85" t="s">
        <v>154</v>
      </c>
      <c r="F1518" s="84" t="s">
        <v>3693</v>
      </c>
      <c r="G1518" s="86" t="s">
        <v>894</v>
      </c>
      <c r="H1518" s="86" t="s">
        <v>929</v>
      </c>
      <c r="I1518" s="37">
        <v>0</v>
      </c>
      <c r="J1518" s="37">
        <v>0</v>
      </c>
      <c r="K1518" s="37">
        <v>0</v>
      </c>
      <c r="L1518" s="37">
        <f t="shared" si="1458"/>
        <v>0</v>
      </c>
      <c r="M1518" s="37"/>
      <c r="N1518" s="37"/>
      <c r="O1518" s="37"/>
      <c r="P1518" s="37">
        <f t="shared" si="1459"/>
        <v>0</v>
      </c>
      <c r="Q1518" s="37" t="str">
        <f>IF(I1518=0,"-",P1518/I1518*100)</f>
        <v>-</v>
      </c>
      <c r="R1518" s="97"/>
      <c r="S1518" s="97"/>
      <c r="T1518" s="97"/>
      <c r="U1518" s="97"/>
      <c r="V1518" s="97"/>
      <c r="W1518" s="97"/>
      <c r="X1518" s="97"/>
      <c r="Y1518" s="97"/>
    </row>
    <row r="1519" spans="1:25" ht="22.5" customHeight="1" x14ac:dyDescent="0.25">
      <c r="A1519" s="63" t="s">
        <v>1</v>
      </c>
      <c r="B1519" s="63" t="s">
        <v>1</v>
      </c>
      <c r="C1519" s="63" t="s">
        <v>1</v>
      </c>
      <c r="D1519" s="65" t="s">
        <v>1</v>
      </c>
      <c r="E1519" s="65" t="s">
        <v>1</v>
      </c>
      <c r="F1519" s="65" t="s">
        <v>1</v>
      </c>
      <c r="G1519" s="65" t="s">
        <v>1</v>
      </c>
      <c r="H1519" s="66" t="s">
        <v>69</v>
      </c>
      <c r="I1519" s="30">
        <f t="shared" ref="I1519:K1519" si="1474">SUM(I1520)</f>
        <v>65000</v>
      </c>
      <c r="J1519" s="30">
        <f t="shared" si="1474"/>
        <v>65000</v>
      </c>
      <c r="K1519" s="30">
        <f t="shared" si="1474"/>
        <v>57000</v>
      </c>
      <c r="L1519" s="30">
        <f t="shared" si="1458"/>
        <v>0</v>
      </c>
      <c r="M1519" s="30">
        <f t="shared" ref="M1519" si="1475">SUM(M1520)</f>
        <v>0</v>
      </c>
      <c r="N1519" s="30">
        <f t="shared" ref="N1519:O1519" si="1476">SUM(N1520)</f>
        <v>0</v>
      </c>
      <c r="O1519" s="30">
        <f t="shared" si="1476"/>
        <v>0</v>
      </c>
      <c r="P1519" s="30">
        <f t="shared" si="1459"/>
        <v>57000</v>
      </c>
      <c r="Q1519" s="30">
        <f t="shared" si="1460"/>
        <v>87.692307692307693</v>
      </c>
      <c r="R1519" s="93"/>
      <c r="S1519" s="93"/>
      <c r="T1519" s="93"/>
      <c r="U1519" s="93"/>
      <c r="V1519" s="93"/>
      <c r="W1519" s="93"/>
      <c r="X1519" s="93"/>
      <c r="Y1519" s="93"/>
    </row>
    <row r="1520" spans="1:25" ht="15" customHeight="1" x14ac:dyDescent="0.25">
      <c r="A1520" s="63" t="s">
        <v>875</v>
      </c>
      <c r="B1520" s="63" t="s">
        <v>3</v>
      </c>
      <c r="C1520" s="63" t="s">
        <v>13</v>
      </c>
      <c r="D1520" s="63" t="s">
        <v>877</v>
      </c>
      <c r="E1520" s="65" t="s">
        <v>70</v>
      </c>
      <c r="F1520" s="65" t="s">
        <v>1</v>
      </c>
      <c r="G1520" s="65" t="s">
        <v>1</v>
      </c>
      <c r="H1520" s="65" t="s">
        <v>71</v>
      </c>
      <c r="I1520" s="31">
        <f t="shared" ref="I1520:K1520" si="1477">SUM(I1521:I1522)</f>
        <v>65000</v>
      </c>
      <c r="J1520" s="31">
        <f t="shared" si="1477"/>
        <v>65000</v>
      </c>
      <c r="K1520" s="31">
        <f t="shared" si="1477"/>
        <v>57000</v>
      </c>
      <c r="L1520" s="31">
        <f t="shared" si="1458"/>
        <v>0</v>
      </c>
      <c r="M1520" s="31">
        <f t="shared" ref="M1520" si="1478">SUM(M1521:M1522)</f>
        <v>0</v>
      </c>
      <c r="N1520" s="31">
        <f t="shared" ref="N1520:O1520" si="1479">SUM(N1521:N1522)</f>
        <v>0</v>
      </c>
      <c r="O1520" s="31">
        <f t="shared" si="1479"/>
        <v>0</v>
      </c>
      <c r="P1520" s="31">
        <f t="shared" si="1459"/>
        <v>57000</v>
      </c>
      <c r="Q1520" s="31">
        <f t="shared" si="1460"/>
        <v>87.692307692307693</v>
      </c>
      <c r="R1520" s="94"/>
      <c r="S1520" s="94"/>
      <c r="T1520" s="94"/>
      <c r="U1520" s="94"/>
      <c r="V1520" s="94"/>
      <c r="W1520" s="94"/>
      <c r="X1520" s="94"/>
      <c r="Y1520" s="94"/>
    </row>
    <row r="1521" spans="1:25" ht="15" customHeight="1" x14ac:dyDescent="0.25">
      <c r="A1521" s="64" t="s">
        <v>875</v>
      </c>
      <c r="B1521" s="64" t="s">
        <v>3</v>
      </c>
      <c r="C1521" s="64" t="s">
        <v>13</v>
      </c>
      <c r="D1521" s="64" t="s">
        <v>877</v>
      </c>
      <c r="E1521" s="20" t="s">
        <v>74</v>
      </c>
      <c r="F1521" s="64"/>
      <c r="G1521" s="53" t="s">
        <v>401</v>
      </c>
      <c r="H1521" s="53" t="s">
        <v>73</v>
      </c>
      <c r="I1521" s="26">
        <v>55000</v>
      </c>
      <c r="J1521" s="26">
        <v>55000</v>
      </c>
      <c r="K1521" s="26">
        <v>47000</v>
      </c>
      <c r="L1521" s="26">
        <f t="shared" si="1458"/>
        <v>0</v>
      </c>
      <c r="M1521" s="26">
        <v>0</v>
      </c>
      <c r="N1521" s="26">
        <v>0</v>
      </c>
      <c r="O1521" s="26">
        <v>0</v>
      </c>
      <c r="P1521" s="26">
        <f t="shared" si="1459"/>
        <v>47000</v>
      </c>
      <c r="Q1521" s="26">
        <f t="shared" si="1460"/>
        <v>85.454545454545453</v>
      </c>
      <c r="R1521" s="90"/>
      <c r="S1521" s="90"/>
      <c r="T1521" s="90"/>
      <c r="U1521" s="90"/>
      <c r="V1521" s="90"/>
      <c r="W1521" s="90"/>
      <c r="X1521" s="90"/>
      <c r="Y1521" s="90"/>
    </row>
    <row r="1522" spans="1:25" ht="15" customHeight="1" x14ac:dyDescent="0.25">
      <c r="A1522" s="64" t="s">
        <v>875</v>
      </c>
      <c r="B1522" s="64" t="s">
        <v>3</v>
      </c>
      <c r="C1522" s="64" t="s">
        <v>13</v>
      </c>
      <c r="D1522" s="64" t="s">
        <v>877</v>
      </c>
      <c r="E1522" s="20" t="s">
        <v>233</v>
      </c>
      <c r="F1522" s="64"/>
      <c r="G1522" s="53" t="s">
        <v>401</v>
      </c>
      <c r="H1522" s="53" t="s">
        <v>232</v>
      </c>
      <c r="I1522" s="26">
        <v>10000</v>
      </c>
      <c r="J1522" s="26">
        <v>10000</v>
      </c>
      <c r="K1522" s="26">
        <v>10000</v>
      </c>
      <c r="L1522" s="26">
        <f t="shared" si="1458"/>
        <v>0</v>
      </c>
      <c r="M1522" s="26">
        <v>0</v>
      </c>
      <c r="N1522" s="26">
        <v>0</v>
      </c>
      <c r="O1522" s="26">
        <v>0</v>
      </c>
      <c r="P1522" s="26">
        <f t="shared" si="1459"/>
        <v>10000</v>
      </c>
      <c r="Q1522" s="26">
        <f t="shared" si="1460"/>
        <v>100</v>
      </c>
      <c r="R1522" s="90"/>
      <c r="S1522" s="90"/>
      <c r="T1522" s="90"/>
      <c r="U1522" s="90"/>
      <c r="V1522" s="90"/>
      <c r="W1522" s="90"/>
      <c r="X1522" s="90"/>
      <c r="Y1522" s="90"/>
    </row>
    <row r="1523" spans="1:25" ht="15" customHeight="1" x14ac:dyDescent="0.25">
      <c r="A1523" s="53" t="s">
        <v>1</v>
      </c>
      <c r="B1523" s="53" t="s">
        <v>1</v>
      </c>
      <c r="C1523" s="53" t="s">
        <v>1</v>
      </c>
      <c r="D1523" s="53" t="s">
        <v>1</v>
      </c>
      <c r="E1523" s="53" t="s">
        <v>1</v>
      </c>
      <c r="F1523" s="53" t="s">
        <v>1</v>
      </c>
      <c r="G1523" s="53" t="s">
        <v>1</v>
      </c>
      <c r="H1523" s="66" t="s">
        <v>930</v>
      </c>
      <c r="I1523" s="30">
        <f t="shared" ref="I1523:K1523" si="1480">SUM(I1458,I1477,I1499,I1519)</f>
        <v>13647378</v>
      </c>
      <c r="J1523" s="30">
        <f t="shared" si="1480"/>
        <v>10157560</v>
      </c>
      <c r="K1523" s="30">
        <f t="shared" si="1480"/>
        <v>5381577</v>
      </c>
      <c r="L1523" s="30">
        <f t="shared" si="1458"/>
        <v>2674260</v>
      </c>
      <c r="M1523" s="30">
        <f t="shared" ref="M1523" si="1481">SUM(M1458,M1477,M1499,M1519)</f>
        <v>1140820</v>
      </c>
      <c r="N1523" s="30">
        <f t="shared" ref="N1523:O1523" si="1482">SUM(N1458,N1477,N1499,N1519)</f>
        <v>727220</v>
      </c>
      <c r="O1523" s="30">
        <f t="shared" si="1482"/>
        <v>806220</v>
      </c>
      <c r="P1523" s="30">
        <f t="shared" si="1459"/>
        <v>8055837</v>
      </c>
      <c r="Q1523" s="30">
        <f t="shared" si="1460"/>
        <v>79.308780848944039</v>
      </c>
      <c r="R1523" s="93"/>
      <c r="S1523" s="93"/>
      <c r="T1523" s="93"/>
      <c r="U1523" s="93"/>
      <c r="V1523" s="93"/>
      <c r="W1523" s="93"/>
      <c r="X1523" s="93"/>
      <c r="Y1523" s="93"/>
    </row>
    <row r="1524" spans="1:25" ht="15" customHeight="1" thickBot="1" x14ac:dyDescent="0.3">
      <c r="A1524" s="53" t="s">
        <v>1</v>
      </c>
      <c r="B1524" s="53" t="s">
        <v>1</v>
      </c>
      <c r="C1524" s="53" t="s">
        <v>1</v>
      </c>
      <c r="D1524" s="53" t="s">
        <v>1</v>
      </c>
      <c r="E1524" s="53" t="s">
        <v>1</v>
      </c>
      <c r="F1524" s="53" t="s">
        <v>1</v>
      </c>
      <c r="G1524" s="53" t="s">
        <v>1</v>
      </c>
      <c r="H1524" s="65" t="s">
        <v>76</v>
      </c>
      <c r="I1524" s="31"/>
      <c r="J1524" s="31"/>
      <c r="K1524" s="31">
        <v>0</v>
      </c>
      <c r="L1524" s="31"/>
      <c r="M1524" s="31"/>
      <c r="N1524" s="31"/>
      <c r="O1524" s="31"/>
      <c r="P1524" s="31"/>
      <c r="Q1524" s="31"/>
      <c r="R1524" s="94"/>
      <c r="S1524" s="94"/>
      <c r="T1524" s="94"/>
      <c r="U1524" s="94"/>
      <c r="V1524" s="94"/>
      <c r="W1524" s="94"/>
      <c r="X1524" s="94"/>
      <c r="Y1524" s="94"/>
    </row>
    <row r="1525" spans="1:25" ht="47.25" customHeight="1" thickBot="1" x14ac:dyDescent="0.3">
      <c r="A1525" s="110" t="s">
        <v>1</v>
      </c>
      <c r="B1525" s="110" t="s">
        <v>1</v>
      </c>
      <c r="C1525" s="110" t="s">
        <v>1</v>
      </c>
      <c r="D1525" s="110" t="s">
        <v>1</v>
      </c>
      <c r="E1525" s="110" t="s">
        <v>1</v>
      </c>
      <c r="F1525" s="110" t="s">
        <v>1</v>
      </c>
      <c r="G1525" s="110" t="s">
        <v>1</v>
      </c>
      <c r="H1525" s="28" t="s">
        <v>77</v>
      </c>
      <c r="I1525" s="109" t="s">
        <v>3984</v>
      </c>
      <c r="J1525" s="109" t="s">
        <v>11</v>
      </c>
      <c r="K1525" s="109" t="s">
        <v>3989</v>
      </c>
      <c r="L1525" s="109" t="s">
        <v>3985</v>
      </c>
      <c r="M1525" s="109" t="s">
        <v>4027</v>
      </c>
      <c r="N1525" s="109" t="s">
        <v>3988</v>
      </c>
      <c r="O1525" s="109" t="s">
        <v>3986</v>
      </c>
      <c r="P1525" s="109" t="s">
        <v>3987</v>
      </c>
      <c r="Q1525" s="109" t="s">
        <v>3695</v>
      </c>
      <c r="R1525" s="91"/>
      <c r="S1525" s="91"/>
      <c r="T1525" s="91"/>
      <c r="U1525" s="91"/>
      <c r="V1525" s="91"/>
      <c r="W1525" s="91"/>
      <c r="X1525" s="91"/>
      <c r="Y1525" s="91"/>
    </row>
    <row r="1526" spans="1:25" ht="15" customHeight="1" x14ac:dyDescent="0.25">
      <c r="A1526" s="111"/>
      <c r="B1526" s="111"/>
      <c r="C1526" s="111"/>
      <c r="D1526" s="111"/>
      <c r="E1526" s="111"/>
      <c r="F1526" s="111"/>
      <c r="G1526" s="111"/>
      <c r="H1526" s="67" t="s">
        <v>1</v>
      </c>
      <c r="I1526" s="29">
        <v>1</v>
      </c>
      <c r="J1526" s="29">
        <v>2</v>
      </c>
      <c r="K1526" s="29">
        <v>3</v>
      </c>
      <c r="L1526" s="29" t="s">
        <v>3478</v>
      </c>
      <c r="M1526" s="29">
        <v>5</v>
      </c>
      <c r="N1526" s="29">
        <v>6</v>
      </c>
      <c r="O1526" s="29">
        <v>7</v>
      </c>
      <c r="P1526" s="29" t="s">
        <v>3696</v>
      </c>
      <c r="Q1526" s="29">
        <v>9</v>
      </c>
      <c r="R1526" s="92"/>
      <c r="S1526" s="92"/>
      <c r="T1526" s="92"/>
      <c r="U1526" s="92"/>
      <c r="V1526" s="92"/>
      <c r="W1526" s="92"/>
      <c r="X1526" s="92"/>
      <c r="Y1526" s="92"/>
    </row>
    <row r="1527" spans="1:25" ht="15" customHeight="1" x14ac:dyDescent="0.25">
      <c r="A1527" s="111"/>
      <c r="B1527" s="111"/>
      <c r="C1527" s="111"/>
      <c r="D1527" s="111"/>
      <c r="E1527" s="111"/>
      <c r="F1527" s="111"/>
      <c r="G1527" s="111"/>
      <c r="H1527" s="68" t="s">
        <v>931</v>
      </c>
      <c r="I1527" s="32">
        <f t="shared" ref="I1527:K1527" si="1483">SUM(I1482)</f>
        <v>4490000</v>
      </c>
      <c r="J1527" s="32">
        <f t="shared" si="1483"/>
        <v>4490000</v>
      </c>
      <c r="K1527" s="32">
        <f t="shared" si="1483"/>
        <v>2250000</v>
      </c>
      <c r="L1527" s="32">
        <f t="shared" si="1458"/>
        <v>1100000</v>
      </c>
      <c r="M1527" s="32">
        <f t="shared" ref="M1527" si="1484">SUM(M1482)</f>
        <v>400000</v>
      </c>
      <c r="N1527" s="32">
        <f t="shared" ref="N1527:O1527" si="1485">SUM(N1482)</f>
        <v>350000</v>
      </c>
      <c r="O1527" s="32">
        <f t="shared" si="1485"/>
        <v>350000</v>
      </c>
      <c r="P1527" s="32">
        <f t="shared" si="1459"/>
        <v>3350000</v>
      </c>
      <c r="Q1527" s="32">
        <f t="shared" si="1460"/>
        <v>74.610244988864139</v>
      </c>
      <c r="R1527" s="90"/>
      <c r="S1527" s="90"/>
      <c r="T1527" s="90"/>
      <c r="U1527" s="90"/>
      <c r="V1527" s="90"/>
      <c r="W1527" s="90"/>
      <c r="X1527" s="90"/>
      <c r="Y1527" s="90"/>
    </row>
    <row r="1528" spans="1:25" ht="15" customHeight="1" x14ac:dyDescent="0.25">
      <c r="A1528" s="111"/>
      <c r="B1528" s="111"/>
      <c r="C1528" s="111"/>
      <c r="D1528" s="111"/>
      <c r="E1528" s="111"/>
      <c r="F1528" s="111"/>
      <c r="G1528" s="111"/>
      <c r="H1528" s="68" t="s">
        <v>481</v>
      </c>
      <c r="I1528" s="32">
        <f t="shared" ref="I1528:K1528" si="1486">SUM(I1487,I1481)</f>
        <v>150000</v>
      </c>
      <c r="J1528" s="32">
        <f t="shared" si="1486"/>
        <v>150000</v>
      </c>
      <c r="K1528" s="32">
        <f t="shared" si="1486"/>
        <v>100000</v>
      </c>
      <c r="L1528" s="32">
        <f t="shared" si="1458"/>
        <v>50000</v>
      </c>
      <c r="M1528" s="32">
        <f t="shared" ref="M1528" si="1487">SUM(M1487,M1481)</f>
        <v>50000</v>
      </c>
      <c r="N1528" s="32">
        <f t="shared" ref="N1528:O1528" si="1488">SUM(N1487,N1481)</f>
        <v>0</v>
      </c>
      <c r="O1528" s="32">
        <f t="shared" si="1488"/>
        <v>0</v>
      </c>
      <c r="P1528" s="32">
        <f t="shared" si="1459"/>
        <v>150000</v>
      </c>
      <c r="Q1528" s="32">
        <f t="shared" si="1460"/>
        <v>100</v>
      </c>
      <c r="R1528" s="90"/>
      <c r="S1528" s="90"/>
      <c r="T1528" s="90"/>
      <c r="U1528" s="90"/>
      <c r="V1528" s="90"/>
      <c r="W1528" s="90"/>
      <c r="X1528" s="90"/>
      <c r="Y1528" s="90"/>
    </row>
    <row r="1529" spans="1:25" ht="15" customHeight="1" x14ac:dyDescent="0.25">
      <c r="A1529" s="111"/>
      <c r="B1529" s="111"/>
      <c r="C1529" s="111"/>
      <c r="D1529" s="111"/>
      <c r="E1529" s="111"/>
      <c r="F1529" s="111"/>
      <c r="G1529" s="111"/>
      <c r="H1529" s="68" t="s">
        <v>482</v>
      </c>
      <c r="I1529" s="32">
        <f t="shared" ref="I1529:K1529" si="1489">SUM(I1486,I1490,I1491)</f>
        <v>510000</v>
      </c>
      <c r="J1529" s="32">
        <f t="shared" si="1489"/>
        <v>510000</v>
      </c>
      <c r="K1529" s="32">
        <f t="shared" si="1489"/>
        <v>320000</v>
      </c>
      <c r="L1529" s="32">
        <f t="shared" si="1458"/>
        <v>90000</v>
      </c>
      <c r="M1529" s="32">
        <f t="shared" ref="M1529" si="1490">SUM(M1486,M1490,M1491)</f>
        <v>30000</v>
      </c>
      <c r="N1529" s="32">
        <f t="shared" ref="N1529:O1529" si="1491">SUM(N1486,N1490,N1491)</f>
        <v>30000</v>
      </c>
      <c r="O1529" s="32">
        <f t="shared" si="1491"/>
        <v>30000</v>
      </c>
      <c r="P1529" s="32">
        <f t="shared" si="1459"/>
        <v>410000</v>
      </c>
      <c r="Q1529" s="32">
        <f t="shared" si="1460"/>
        <v>80.392156862745097</v>
      </c>
      <c r="R1529" s="90"/>
      <c r="S1529" s="90"/>
      <c r="T1529" s="90"/>
      <c r="U1529" s="90"/>
      <c r="V1529" s="90"/>
      <c r="W1529" s="90"/>
      <c r="X1529" s="90"/>
      <c r="Y1529" s="90"/>
    </row>
    <row r="1530" spans="1:25" ht="15" customHeight="1" x14ac:dyDescent="0.25">
      <c r="A1530" s="111"/>
      <c r="B1530" s="111"/>
      <c r="C1530" s="111"/>
      <c r="D1530" s="111"/>
      <c r="E1530" s="111"/>
      <c r="F1530" s="111"/>
      <c r="G1530" s="111"/>
      <c r="H1530" s="68" t="s">
        <v>932</v>
      </c>
      <c r="I1530" s="32">
        <f t="shared" ref="I1530:K1530" si="1492">SUM(I1485,I1488,I1489,I1492,I1503,I1504,I1505,I1506,I1507,I1509,I1510,I1511,I1512,I1513,I1514,I1515,I1516,I1517,I1518,I1493,I1494,I1483,I1501,I1508)</f>
        <v>7446318</v>
      </c>
      <c r="J1530" s="32">
        <f t="shared" si="1492"/>
        <v>3956500</v>
      </c>
      <c r="K1530" s="32">
        <f t="shared" si="1492"/>
        <v>2156520</v>
      </c>
      <c r="L1530" s="32">
        <f t="shared" si="1458"/>
        <v>1198510</v>
      </c>
      <c r="M1530" s="32">
        <f t="shared" ref="M1530" si="1493">SUM(M1485,M1488,M1489,M1492,M1503,M1504,M1505,M1506,M1507,M1509,M1510,M1511,M1512,M1513,M1514,M1515,M1516,M1517,M1518,M1493,M1494,M1483,M1501,M1508)</f>
        <v>583170</v>
      </c>
      <c r="N1530" s="32">
        <f t="shared" ref="N1530:O1530" si="1494">SUM(N1485,N1488,N1489,N1492,N1503,N1504,N1505,N1506,N1507,N1509,N1510,N1511,N1512,N1513,N1514,N1515,N1516,N1517,N1518,N1493,N1494,N1483,N1501,N1508)</f>
        <v>268170</v>
      </c>
      <c r="O1530" s="32">
        <f t="shared" si="1494"/>
        <v>347170</v>
      </c>
      <c r="P1530" s="32">
        <f t="shared" si="1459"/>
        <v>3355030</v>
      </c>
      <c r="Q1530" s="32">
        <f t="shared" si="1460"/>
        <v>84.797927461139892</v>
      </c>
      <c r="R1530" s="90"/>
      <c r="S1530" s="90"/>
      <c r="T1530" s="90"/>
      <c r="U1530" s="90"/>
      <c r="V1530" s="90"/>
      <c r="W1530" s="90"/>
      <c r="X1530" s="90"/>
      <c r="Y1530" s="90"/>
    </row>
    <row r="1531" spans="1:25" ht="15" customHeight="1" x14ac:dyDescent="0.25">
      <c r="A1531" s="111"/>
      <c r="B1531" s="111"/>
      <c r="C1531" s="111"/>
      <c r="D1531" s="111"/>
      <c r="E1531" s="111"/>
      <c r="F1531" s="111"/>
      <c r="G1531" s="111"/>
      <c r="H1531" s="68" t="s">
        <v>483</v>
      </c>
      <c r="I1531" s="32">
        <f t="shared" ref="I1531:K1531" si="1495">SUM(I1460,I1462,I1463,I1464,I1465,I1466,I1468,I1470,I1472,I1473,I1474,I1475,I1476,I1495,I1521,I1522,I1479)</f>
        <v>1051060</v>
      </c>
      <c r="J1531" s="32">
        <f t="shared" si="1495"/>
        <v>1051060</v>
      </c>
      <c r="K1531" s="32">
        <f t="shared" si="1495"/>
        <v>555057</v>
      </c>
      <c r="L1531" s="32">
        <f t="shared" si="1458"/>
        <v>235750</v>
      </c>
      <c r="M1531" s="32">
        <f t="shared" ref="M1531" si="1496">SUM(M1460,M1462,M1463,M1464,M1465,M1466,M1468,M1470,M1472,M1473,M1474,M1475,M1476,M1495,M1521,M1522,M1479)</f>
        <v>77650</v>
      </c>
      <c r="N1531" s="32">
        <f t="shared" ref="N1531:O1531" si="1497">SUM(N1460,N1462,N1463,N1464,N1465,N1466,N1468,N1470,N1472,N1473,N1474,N1475,N1476,N1495,N1521,N1522,N1479)</f>
        <v>79050</v>
      </c>
      <c r="O1531" s="32">
        <f t="shared" si="1497"/>
        <v>79050</v>
      </c>
      <c r="P1531" s="32">
        <f t="shared" si="1459"/>
        <v>790807</v>
      </c>
      <c r="Q1531" s="32">
        <f t="shared" si="1460"/>
        <v>75.238996822255629</v>
      </c>
      <c r="R1531" s="90"/>
      <c r="S1531" s="90"/>
      <c r="T1531" s="90"/>
      <c r="U1531" s="90"/>
      <c r="V1531" s="90"/>
      <c r="W1531" s="90"/>
      <c r="X1531" s="90"/>
      <c r="Y1531" s="90"/>
    </row>
    <row r="1532" spans="1:25" ht="15" customHeight="1" x14ac:dyDescent="0.25">
      <c r="A1532" s="112"/>
      <c r="B1532" s="112"/>
      <c r="C1532" s="112"/>
      <c r="D1532" s="112"/>
      <c r="E1532" s="112"/>
      <c r="F1532" s="112"/>
      <c r="G1532" s="112"/>
      <c r="H1532" s="69" t="s">
        <v>79</v>
      </c>
      <c r="I1532" s="32">
        <f t="shared" ref="I1532:K1532" si="1498">SUM(I1527:I1531)</f>
        <v>13647378</v>
      </c>
      <c r="J1532" s="32">
        <f t="shared" si="1498"/>
        <v>10157560</v>
      </c>
      <c r="K1532" s="32">
        <f t="shared" si="1498"/>
        <v>5381577</v>
      </c>
      <c r="L1532" s="32">
        <f t="shared" si="1458"/>
        <v>2674260</v>
      </c>
      <c r="M1532" s="32">
        <f t="shared" ref="M1532" si="1499">SUM(M1527:M1531)</f>
        <v>1140820</v>
      </c>
      <c r="N1532" s="32">
        <f t="shared" ref="N1532:O1532" si="1500">SUM(N1527:N1531)</f>
        <v>727220</v>
      </c>
      <c r="O1532" s="32">
        <f t="shared" si="1500"/>
        <v>806220</v>
      </c>
      <c r="P1532" s="32">
        <f t="shared" si="1459"/>
        <v>8055837</v>
      </c>
      <c r="Q1532" s="32">
        <f t="shared" si="1460"/>
        <v>79.308780848944039</v>
      </c>
      <c r="R1532" s="90"/>
      <c r="S1532" s="90"/>
      <c r="T1532" s="90"/>
      <c r="U1532" s="90"/>
      <c r="V1532" s="90"/>
      <c r="W1532" s="90"/>
      <c r="X1532" s="90"/>
      <c r="Y1532" s="90"/>
    </row>
    <row r="1533" spans="1:25" ht="15" customHeight="1" x14ac:dyDescent="0.25">
      <c r="A1533" s="53" t="s">
        <v>1</v>
      </c>
      <c r="B1533" s="53" t="s">
        <v>1</v>
      </c>
      <c r="C1533" s="53" t="s">
        <v>1</v>
      </c>
      <c r="D1533" s="53" t="s">
        <v>1</v>
      </c>
      <c r="E1533" s="53" t="s">
        <v>1</v>
      </c>
      <c r="F1533" s="53" t="s">
        <v>1</v>
      </c>
      <c r="G1533" s="53" t="s">
        <v>1</v>
      </c>
      <c r="H1533" s="21" t="s">
        <v>1</v>
      </c>
      <c r="I1533" s="33"/>
      <c r="J1533" s="33"/>
      <c r="K1533" s="33">
        <v>0</v>
      </c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33"/>
      <c r="Y1533" s="33"/>
    </row>
    <row r="1534" spans="1:25" ht="15" customHeight="1" x14ac:dyDescent="0.25">
      <c r="A1534" s="53" t="s">
        <v>1</v>
      </c>
      <c r="B1534" s="53" t="s">
        <v>1</v>
      </c>
      <c r="C1534" s="53" t="s">
        <v>1</v>
      </c>
      <c r="D1534" s="53" t="s">
        <v>1</v>
      </c>
      <c r="E1534" s="53" t="s">
        <v>1</v>
      </c>
      <c r="F1534" s="53" t="s">
        <v>1</v>
      </c>
      <c r="G1534" s="53" t="s">
        <v>1</v>
      </c>
      <c r="H1534" s="66" t="s">
        <v>933</v>
      </c>
      <c r="I1534" s="30">
        <f t="shared" ref="I1534:K1534" si="1501">SUM(I1523)</f>
        <v>13647378</v>
      </c>
      <c r="J1534" s="30">
        <f t="shared" si="1501"/>
        <v>10157560</v>
      </c>
      <c r="K1534" s="30">
        <f t="shared" si="1501"/>
        <v>5381577</v>
      </c>
      <c r="L1534" s="30">
        <f t="shared" si="1458"/>
        <v>2674260</v>
      </c>
      <c r="M1534" s="30">
        <f t="shared" ref="M1534" si="1502">SUM(M1523)</f>
        <v>1140820</v>
      </c>
      <c r="N1534" s="30">
        <f t="shared" ref="N1534:O1534" si="1503">SUM(N1523)</f>
        <v>727220</v>
      </c>
      <c r="O1534" s="30">
        <f t="shared" si="1503"/>
        <v>806220</v>
      </c>
      <c r="P1534" s="30">
        <f t="shared" si="1459"/>
        <v>8055837</v>
      </c>
      <c r="Q1534" s="30">
        <f t="shared" si="1460"/>
        <v>79.308780848944039</v>
      </c>
      <c r="R1534" s="93"/>
      <c r="S1534" s="93"/>
      <c r="T1534" s="93"/>
      <c r="U1534" s="93"/>
      <c r="V1534" s="93"/>
      <c r="W1534" s="93"/>
      <c r="X1534" s="93"/>
      <c r="Y1534" s="93"/>
    </row>
    <row r="1535" spans="1:25" ht="15" customHeight="1" x14ac:dyDescent="0.25">
      <c r="A1535" s="53" t="s">
        <v>1</v>
      </c>
      <c r="B1535" s="53" t="s">
        <v>1</v>
      </c>
      <c r="C1535" s="53" t="s">
        <v>1</v>
      </c>
      <c r="D1535" s="53" t="s">
        <v>1</v>
      </c>
      <c r="E1535" s="53" t="s">
        <v>1</v>
      </c>
      <c r="F1535" s="53" t="s">
        <v>1</v>
      </c>
      <c r="G1535" s="53" t="s">
        <v>1</v>
      </c>
      <c r="H1535" s="65" t="s">
        <v>76</v>
      </c>
      <c r="I1535" s="31"/>
      <c r="J1535" s="31"/>
      <c r="K1535" s="31">
        <v>0</v>
      </c>
      <c r="L1535" s="31"/>
      <c r="M1535" s="31"/>
      <c r="N1535" s="31"/>
      <c r="O1535" s="31"/>
      <c r="P1535" s="31"/>
      <c r="Q1535" s="31"/>
      <c r="R1535" s="94"/>
      <c r="S1535" s="94"/>
      <c r="T1535" s="94"/>
      <c r="U1535" s="94"/>
      <c r="V1535" s="94"/>
      <c r="W1535" s="94"/>
      <c r="X1535" s="94"/>
      <c r="Y1535" s="94"/>
    </row>
    <row r="1536" spans="1:25" ht="15" customHeight="1" x14ac:dyDescent="0.25">
      <c r="A1536" s="53" t="s">
        <v>1</v>
      </c>
      <c r="B1536" s="53" t="s">
        <v>1</v>
      </c>
      <c r="C1536" s="53" t="s">
        <v>1</v>
      </c>
      <c r="D1536" s="53" t="s">
        <v>1</v>
      </c>
      <c r="E1536" s="53" t="s">
        <v>1</v>
      </c>
      <c r="F1536" s="53" t="s">
        <v>1</v>
      </c>
      <c r="G1536" s="53" t="s">
        <v>1</v>
      </c>
      <c r="H1536" s="70" t="s">
        <v>1</v>
      </c>
      <c r="I1536" s="34"/>
      <c r="J1536" s="34"/>
      <c r="K1536" s="34">
        <v>0</v>
      </c>
      <c r="L1536" s="34"/>
      <c r="M1536" s="34"/>
      <c r="N1536" s="34"/>
      <c r="O1536" s="34"/>
      <c r="P1536" s="34"/>
      <c r="Q1536" s="34"/>
      <c r="R1536" s="34"/>
      <c r="S1536" s="34"/>
      <c r="T1536" s="34"/>
      <c r="U1536" s="34"/>
      <c r="V1536" s="34"/>
      <c r="W1536" s="34"/>
      <c r="X1536" s="34"/>
      <c r="Y1536" s="34"/>
    </row>
    <row r="1537" spans="1:25" ht="15" customHeight="1" x14ac:dyDescent="0.25">
      <c r="A1537" s="53" t="s">
        <v>1</v>
      </c>
      <c r="B1537" s="53" t="s">
        <v>1</v>
      </c>
      <c r="C1537" s="53" t="s">
        <v>1</v>
      </c>
      <c r="D1537" s="53" t="s">
        <v>1</v>
      </c>
      <c r="E1537" s="53" t="s">
        <v>1</v>
      </c>
      <c r="F1537" s="53" t="s">
        <v>1</v>
      </c>
      <c r="G1537" s="53" t="s">
        <v>1</v>
      </c>
      <c r="H1537" s="66" t="s">
        <v>934</v>
      </c>
      <c r="I1537" s="30">
        <f t="shared" ref="I1537:K1537" si="1504">SUM(I1534)</f>
        <v>13647378</v>
      </c>
      <c r="J1537" s="30">
        <f t="shared" si="1504"/>
        <v>10157560</v>
      </c>
      <c r="K1537" s="30">
        <f t="shared" si="1504"/>
        <v>5381577</v>
      </c>
      <c r="L1537" s="30">
        <f t="shared" si="1458"/>
        <v>2674260</v>
      </c>
      <c r="M1537" s="30">
        <f t="shared" ref="M1537" si="1505">SUM(M1534)</f>
        <v>1140820</v>
      </c>
      <c r="N1537" s="30">
        <f t="shared" ref="N1537:O1537" si="1506">SUM(N1534)</f>
        <v>727220</v>
      </c>
      <c r="O1537" s="30">
        <f t="shared" si="1506"/>
        <v>806220</v>
      </c>
      <c r="P1537" s="30">
        <f t="shared" si="1459"/>
        <v>8055837</v>
      </c>
      <c r="Q1537" s="30">
        <f t="shared" si="1460"/>
        <v>79.308780848944039</v>
      </c>
      <c r="R1537" s="93"/>
      <c r="S1537" s="93"/>
      <c r="T1537" s="93"/>
      <c r="U1537" s="93"/>
      <c r="V1537" s="93"/>
      <c r="W1537" s="93"/>
      <c r="X1537" s="93"/>
      <c r="Y1537" s="93"/>
    </row>
    <row r="1538" spans="1:25" ht="15" customHeight="1" x14ac:dyDescent="0.25">
      <c r="A1538" s="53" t="s">
        <v>1</v>
      </c>
      <c r="B1538" s="53" t="s">
        <v>1</v>
      </c>
      <c r="C1538" s="53" t="s">
        <v>1</v>
      </c>
      <c r="D1538" s="53" t="s">
        <v>1</v>
      </c>
      <c r="E1538" s="53" t="s">
        <v>1</v>
      </c>
      <c r="F1538" s="53" t="s">
        <v>1</v>
      </c>
      <c r="G1538" s="53" t="s">
        <v>1</v>
      </c>
      <c r="H1538" s="65" t="s">
        <v>110</v>
      </c>
      <c r="I1538" s="31">
        <v>0</v>
      </c>
      <c r="J1538" s="31">
        <v>0</v>
      </c>
      <c r="K1538" s="31">
        <v>0</v>
      </c>
      <c r="L1538" s="31">
        <f t="shared" si="1458"/>
        <v>0</v>
      </c>
      <c r="M1538" s="31"/>
      <c r="N1538" s="31"/>
      <c r="O1538" s="31"/>
      <c r="P1538" s="31">
        <f t="shared" si="1459"/>
        <v>0</v>
      </c>
      <c r="Q1538" s="31" t="str">
        <f t="shared" si="1460"/>
        <v>-</v>
      </c>
      <c r="R1538" s="94"/>
      <c r="S1538" s="94"/>
      <c r="T1538" s="94"/>
      <c r="U1538" s="94"/>
      <c r="V1538" s="94"/>
      <c r="W1538" s="94"/>
      <c r="X1538" s="94"/>
      <c r="Y1538" s="94"/>
    </row>
    <row r="1539" spans="1:25" ht="15" customHeight="1" x14ac:dyDescent="0.25">
      <c r="A1539" s="63" t="s">
        <v>935</v>
      </c>
      <c r="B1539" s="65" t="s">
        <v>1</v>
      </c>
      <c r="C1539" s="65" t="s">
        <v>1</v>
      </c>
      <c r="D1539" s="65" t="s">
        <v>1</v>
      </c>
      <c r="E1539" s="65" t="s">
        <v>1</v>
      </c>
      <c r="F1539" s="65" t="s">
        <v>1</v>
      </c>
      <c r="G1539" s="65" t="s">
        <v>1</v>
      </c>
      <c r="H1539" s="65" t="s">
        <v>936</v>
      </c>
      <c r="I1539" s="26">
        <v>0</v>
      </c>
      <c r="J1539" s="26" t="s">
        <v>1</v>
      </c>
      <c r="K1539" s="26">
        <v>0</v>
      </c>
      <c r="L1539" s="26"/>
      <c r="M1539" s="26"/>
      <c r="N1539" s="26"/>
      <c r="O1539" s="26"/>
      <c r="P1539" s="26"/>
      <c r="Q1539" s="26"/>
      <c r="R1539" s="90"/>
      <c r="S1539" s="90"/>
      <c r="T1539" s="90"/>
      <c r="U1539" s="90"/>
      <c r="V1539" s="90"/>
      <c r="W1539" s="90"/>
      <c r="X1539" s="90"/>
      <c r="Y1539" s="90"/>
    </row>
    <row r="1540" spans="1:25" ht="15" customHeight="1" thickBot="1" x14ac:dyDescent="0.3">
      <c r="A1540" s="63" t="s">
        <v>935</v>
      </c>
      <c r="B1540" s="63" t="s">
        <v>3</v>
      </c>
      <c r="C1540" s="64" t="s">
        <v>1</v>
      </c>
      <c r="D1540" s="64" t="s">
        <v>1</v>
      </c>
      <c r="E1540" s="65" t="s">
        <v>1</v>
      </c>
      <c r="F1540" s="65" t="s">
        <v>1</v>
      </c>
      <c r="G1540" s="65" t="s">
        <v>1</v>
      </c>
      <c r="H1540" s="65" t="s">
        <v>1</v>
      </c>
      <c r="I1540" s="26"/>
      <c r="J1540" s="26"/>
      <c r="K1540" s="26">
        <v>0</v>
      </c>
      <c r="L1540" s="26"/>
      <c r="M1540" s="26"/>
      <c r="N1540" s="26"/>
      <c r="O1540" s="26"/>
      <c r="P1540" s="26"/>
      <c r="Q1540" s="26"/>
      <c r="R1540" s="90"/>
      <c r="S1540" s="90"/>
      <c r="T1540" s="90"/>
      <c r="U1540" s="90"/>
      <c r="V1540" s="90"/>
      <c r="W1540" s="90"/>
      <c r="X1540" s="90"/>
      <c r="Y1540" s="90"/>
    </row>
    <row r="1541" spans="1:25" ht="45.75" customHeight="1" thickBot="1" x14ac:dyDescent="0.3">
      <c r="A1541" s="28" t="s">
        <v>4</v>
      </c>
      <c r="B1541" s="28" t="s">
        <v>5</v>
      </c>
      <c r="C1541" s="28" t="s">
        <v>6</v>
      </c>
      <c r="D1541" s="57" t="s">
        <v>1</v>
      </c>
      <c r="E1541" s="28" t="s">
        <v>7</v>
      </c>
      <c r="F1541" s="28" t="s">
        <v>8</v>
      </c>
      <c r="G1541" s="28" t="s">
        <v>9</v>
      </c>
      <c r="H1541" s="28" t="s">
        <v>10</v>
      </c>
      <c r="I1541" s="109" t="s">
        <v>3984</v>
      </c>
      <c r="J1541" s="109" t="s">
        <v>11</v>
      </c>
      <c r="K1541" s="109" t="s">
        <v>3989</v>
      </c>
      <c r="L1541" s="109" t="s">
        <v>3985</v>
      </c>
      <c r="M1541" s="109" t="s">
        <v>4027</v>
      </c>
      <c r="N1541" s="109" t="s">
        <v>3988</v>
      </c>
      <c r="O1541" s="109" t="s">
        <v>3986</v>
      </c>
      <c r="P1541" s="109" t="s">
        <v>3987</v>
      </c>
      <c r="Q1541" s="109" t="s">
        <v>3695</v>
      </c>
      <c r="R1541" s="91"/>
      <c r="S1541" s="91"/>
      <c r="T1541" s="91"/>
      <c r="U1541" s="91"/>
      <c r="V1541" s="91"/>
      <c r="W1541" s="91"/>
      <c r="X1541" s="91"/>
      <c r="Y1541" s="91"/>
    </row>
    <row r="1542" spans="1:25" ht="15" customHeight="1" x14ac:dyDescent="0.25">
      <c r="A1542" s="58" t="s">
        <v>1</v>
      </c>
      <c r="B1542" s="58" t="s">
        <v>1</v>
      </c>
      <c r="C1542" s="58" t="s">
        <v>1</v>
      </c>
      <c r="D1542" s="59" t="s">
        <v>1</v>
      </c>
      <c r="E1542" s="59" t="s">
        <v>1</v>
      </c>
      <c r="F1542" s="60" t="s">
        <v>1</v>
      </c>
      <c r="G1542" s="61" t="s">
        <v>1</v>
      </c>
      <c r="H1542" s="62" t="s">
        <v>1</v>
      </c>
      <c r="I1542" s="29">
        <v>1</v>
      </c>
      <c r="J1542" s="29">
        <v>2</v>
      </c>
      <c r="K1542" s="29">
        <v>3</v>
      </c>
      <c r="L1542" s="29" t="s">
        <v>3478</v>
      </c>
      <c r="M1542" s="29">
        <v>5</v>
      </c>
      <c r="N1542" s="29">
        <v>6</v>
      </c>
      <c r="O1542" s="29">
        <v>7</v>
      </c>
      <c r="P1542" s="29" t="s">
        <v>3696</v>
      </c>
      <c r="Q1542" s="29">
        <v>9</v>
      </c>
      <c r="R1542" s="92"/>
      <c r="S1542" s="92"/>
      <c r="T1542" s="92"/>
      <c r="U1542" s="92"/>
      <c r="V1542" s="92"/>
      <c r="W1542" s="92"/>
      <c r="X1542" s="92"/>
      <c r="Y1542" s="92"/>
    </row>
    <row r="1543" spans="1:25" ht="15" customHeight="1" x14ac:dyDescent="0.25">
      <c r="A1543" s="63" t="s">
        <v>935</v>
      </c>
      <c r="B1543" s="63" t="s">
        <v>3</v>
      </c>
      <c r="C1543" s="64" t="s">
        <v>13</v>
      </c>
      <c r="D1543" s="64" t="s">
        <v>937</v>
      </c>
      <c r="E1543" s="65" t="s">
        <v>1</v>
      </c>
      <c r="F1543" s="65" t="s">
        <v>1</v>
      </c>
      <c r="G1543" s="65" t="s">
        <v>1</v>
      </c>
      <c r="H1543" s="65" t="s">
        <v>936</v>
      </c>
      <c r="I1543" s="26">
        <v>0</v>
      </c>
      <c r="J1543" s="26" t="s">
        <v>1</v>
      </c>
      <c r="K1543" s="26">
        <v>0</v>
      </c>
      <c r="L1543" s="26"/>
      <c r="M1543" s="26"/>
      <c r="N1543" s="26"/>
      <c r="O1543" s="26"/>
      <c r="P1543" s="26"/>
      <c r="Q1543" s="26"/>
      <c r="R1543" s="90"/>
      <c r="S1543" s="90"/>
      <c r="T1543" s="90"/>
      <c r="U1543" s="90"/>
      <c r="V1543" s="90"/>
      <c r="W1543" s="90"/>
      <c r="X1543" s="90"/>
      <c r="Y1543" s="90"/>
    </row>
    <row r="1544" spans="1:25" ht="22.5" customHeight="1" x14ac:dyDescent="0.25">
      <c r="A1544" s="63" t="s">
        <v>1</v>
      </c>
      <c r="B1544" s="63" t="s">
        <v>1</v>
      </c>
      <c r="C1544" s="63" t="s">
        <v>1</v>
      </c>
      <c r="D1544" s="65" t="s">
        <v>1</v>
      </c>
      <c r="E1544" s="65" t="s">
        <v>1</v>
      </c>
      <c r="F1544" s="65" t="s">
        <v>1</v>
      </c>
      <c r="G1544" s="65" t="s">
        <v>1</v>
      </c>
      <c r="H1544" s="66" t="s">
        <v>15</v>
      </c>
      <c r="I1544" s="30">
        <f t="shared" ref="I1544:K1544" si="1507">SUM(I1545,I1553,I1555)</f>
        <v>2580348</v>
      </c>
      <c r="J1544" s="30">
        <f t="shared" si="1507"/>
        <v>2568199</v>
      </c>
      <c r="K1544" s="30">
        <f t="shared" si="1507"/>
        <v>1241900</v>
      </c>
      <c r="L1544" s="30">
        <f t="shared" si="1458"/>
        <v>612065</v>
      </c>
      <c r="M1544" s="30">
        <f t="shared" ref="M1544" si="1508">SUM(M1545,M1553,M1555)</f>
        <v>234650</v>
      </c>
      <c r="N1544" s="30">
        <f t="shared" ref="N1544:O1544" si="1509">SUM(N1545,N1553,N1555)</f>
        <v>162450</v>
      </c>
      <c r="O1544" s="30">
        <f t="shared" si="1509"/>
        <v>214965</v>
      </c>
      <c r="P1544" s="30">
        <f t="shared" si="1459"/>
        <v>1853965</v>
      </c>
      <c r="Q1544" s="30">
        <f t="shared" si="1460"/>
        <v>72.189304645006089</v>
      </c>
      <c r="R1544" s="93"/>
      <c r="S1544" s="93"/>
      <c r="T1544" s="93"/>
      <c r="U1544" s="93"/>
      <c r="V1544" s="93"/>
      <c r="W1544" s="93"/>
      <c r="X1544" s="93"/>
      <c r="Y1544" s="93"/>
    </row>
    <row r="1545" spans="1:25" ht="15" customHeight="1" x14ac:dyDescent="0.25">
      <c r="A1545" s="63" t="s">
        <v>935</v>
      </c>
      <c r="B1545" s="63" t="s">
        <v>3</v>
      </c>
      <c r="C1545" s="63" t="s">
        <v>13</v>
      </c>
      <c r="D1545" s="63" t="s">
        <v>937</v>
      </c>
      <c r="E1545" s="65" t="s">
        <v>16</v>
      </c>
      <c r="F1545" s="65" t="s">
        <v>1</v>
      </c>
      <c r="G1545" s="65" t="s">
        <v>1</v>
      </c>
      <c r="H1545" s="65" t="s">
        <v>17</v>
      </c>
      <c r="I1545" s="31">
        <f t="shared" ref="I1545:K1545" si="1510">SUM(I1546:I1547)</f>
        <v>1663992</v>
      </c>
      <c r="J1545" s="31">
        <f t="shared" si="1510"/>
        <v>1663992</v>
      </c>
      <c r="K1545" s="31">
        <f t="shared" si="1510"/>
        <v>769436</v>
      </c>
      <c r="L1545" s="31">
        <f t="shared" si="1458"/>
        <v>375300</v>
      </c>
      <c r="M1545" s="31">
        <f t="shared" ref="M1545" si="1511">SUM(M1546:M1547)</f>
        <v>133100</v>
      </c>
      <c r="N1545" s="31">
        <f t="shared" ref="N1545:O1545" si="1512">SUM(N1546:N1547)</f>
        <v>122100</v>
      </c>
      <c r="O1545" s="31">
        <f t="shared" si="1512"/>
        <v>120100</v>
      </c>
      <c r="P1545" s="31">
        <f t="shared" si="1459"/>
        <v>1144736</v>
      </c>
      <c r="Q1545" s="31">
        <f t="shared" si="1460"/>
        <v>68.794561512314971</v>
      </c>
      <c r="R1545" s="94"/>
      <c r="S1545" s="94"/>
      <c r="T1545" s="94"/>
      <c r="U1545" s="94"/>
      <c r="V1545" s="94"/>
      <c r="W1545" s="94"/>
      <c r="X1545" s="94"/>
      <c r="Y1545" s="94"/>
    </row>
    <row r="1546" spans="1:25" ht="15" customHeight="1" x14ac:dyDescent="0.25">
      <c r="A1546" s="64" t="s">
        <v>935</v>
      </c>
      <c r="B1546" s="64" t="s">
        <v>3</v>
      </c>
      <c r="C1546" s="64" t="s">
        <v>13</v>
      </c>
      <c r="D1546" s="64" t="s">
        <v>937</v>
      </c>
      <c r="E1546" s="20" t="s">
        <v>19</v>
      </c>
      <c r="F1546" s="64"/>
      <c r="G1546" s="53" t="s">
        <v>412</v>
      </c>
      <c r="H1546" s="53" t="s">
        <v>18</v>
      </c>
      <c r="I1546" s="26">
        <v>1472292</v>
      </c>
      <c r="J1546" s="26">
        <v>1472292</v>
      </c>
      <c r="K1546" s="26">
        <v>655000</v>
      </c>
      <c r="L1546" s="26">
        <f t="shared" si="1458"/>
        <v>340000</v>
      </c>
      <c r="M1546" s="26">
        <v>120000</v>
      </c>
      <c r="N1546" s="26">
        <v>110000</v>
      </c>
      <c r="O1546" s="26">
        <v>110000</v>
      </c>
      <c r="P1546" s="26">
        <f t="shared" si="1459"/>
        <v>995000</v>
      </c>
      <c r="Q1546" s="26">
        <f t="shared" si="1460"/>
        <v>67.581702542702132</v>
      </c>
      <c r="R1546" s="90"/>
      <c r="S1546" s="90"/>
      <c r="T1546" s="90"/>
      <c r="U1546" s="90"/>
      <c r="V1546" s="90"/>
      <c r="W1546" s="90"/>
      <c r="X1546" s="90"/>
      <c r="Y1546" s="90"/>
    </row>
    <row r="1547" spans="1:25" ht="15" customHeight="1" x14ac:dyDescent="0.25">
      <c r="A1547" s="63" t="s">
        <v>935</v>
      </c>
      <c r="B1547" s="63" t="s">
        <v>3</v>
      </c>
      <c r="C1547" s="63" t="s">
        <v>13</v>
      </c>
      <c r="D1547" s="63" t="s">
        <v>937</v>
      </c>
      <c r="E1547" s="63" t="s">
        <v>21</v>
      </c>
      <c r="F1547" s="64" t="s">
        <v>1</v>
      </c>
      <c r="G1547" s="53" t="s">
        <v>1</v>
      </c>
      <c r="H1547" s="65" t="s">
        <v>22</v>
      </c>
      <c r="I1547" s="31">
        <f t="shared" ref="I1547:K1547" si="1513">SUM(I1548:I1552)</f>
        <v>191700</v>
      </c>
      <c r="J1547" s="31">
        <f t="shared" si="1513"/>
        <v>191700</v>
      </c>
      <c r="K1547" s="31">
        <f t="shared" si="1513"/>
        <v>114436</v>
      </c>
      <c r="L1547" s="31">
        <f t="shared" si="1458"/>
        <v>35300</v>
      </c>
      <c r="M1547" s="31">
        <f t="shared" ref="M1547" si="1514">SUM(M1548:M1552)</f>
        <v>13100</v>
      </c>
      <c r="N1547" s="31">
        <f t="shared" ref="N1547:O1547" si="1515">SUM(N1548:N1552)</f>
        <v>12100</v>
      </c>
      <c r="O1547" s="31">
        <f t="shared" si="1515"/>
        <v>10100</v>
      </c>
      <c r="P1547" s="31">
        <f t="shared" si="1459"/>
        <v>149736</v>
      </c>
      <c r="Q1547" s="31">
        <f t="shared" si="1460"/>
        <v>78.109546165884197</v>
      </c>
      <c r="R1547" s="94"/>
      <c r="S1547" s="94"/>
      <c r="T1547" s="94"/>
      <c r="U1547" s="94"/>
      <c r="V1547" s="94"/>
      <c r="W1547" s="94"/>
      <c r="X1547" s="94"/>
      <c r="Y1547" s="94"/>
    </row>
    <row r="1548" spans="1:25" ht="15" customHeight="1" x14ac:dyDescent="0.25">
      <c r="A1548" s="64" t="s">
        <v>935</v>
      </c>
      <c r="B1548" s="64" t="s">
        <v>3</v>
      </c>
      <c r="C1548" s="64" t="s">
        <v>13</v>
      </c>
      <c r="D1548" s="64" t="s">
        <v>937</v>
      </c>
      <c r="E1548" s="20" t="s">
        <v>23</v>
      </c>
      <c r="F1548" s="64" t="s">
        <v>938</v>
      </c>
      <c r="G1548" s="53" t="s">
        <v>412</v>
      </c>
      <c r="H1548" s="53" t="s">
        <v>85</v>
      </c>
      <c r="I1548" s="26">
        <v>33600</v>
      </c>
      <c r="J1548" s="26">
        <v>33600</v>
      </c>
      <c r="K1548" s="26">
        <v>20000</v>
      </c>
      <c r="L1548" s="26">
        <f t="shared" si="1458"/>
        <v>7800</v>
      </c>
      <c r="M1548" s="26">
        <v>2600</v>
      </c>
      <c r="N1548" s="26">
        <v>2600</v>
      </c>
      <c r="O1548" s="26">
        <v>2600</v>
      </c>
      <c r="P1548" s="26">
        <f t="shared" si="1459"/>
        <v>27800</v>
      </c>
      <c r="Q1548" s="26">
        <f t="shared" si="1460"/>
        <v>82.738095238095227</v>
      </c>
      <c r="R1548" s="90"/>
      <c r="S1548" s="90"/>
      <c r="T1548" s="90"/>
      <c r="U1548" s="90"/>
      <c r="V1548" s="90"/>
      <c r="W1548" s="90"/>
      <c r="X1548" s="90"/>
      <c r="Y1548" s="90"/>
    </row>
    <row r="1549" spans="1:25" ht="15" customHeight="1" x14ac:dyDescent="0.25">
      <c r="A1549" s="64" t="s">
        <v>935</v>
      </c>
      <c r="B1549" s="64" t="s">
        <v>3</v>
      </c>
      <c r="C1549" s="64" t="s">
        <v>13</v>
      </c>
      <c r="D1549" s="64" t="s">
        <v>937</v>
      </c>
      <c r="E1549" s="20" t="s">
        <v>23</v>
      </c>
      <c r="F1549" s="64" t="s">
        <v>939</v>
      </c>
      <c r="G1549" s="53" t="s">
        <v>412</v>
      </c>
      <c r="H1549" s="53" t="s">
        <v>25</v>
      </c>
      <c r="I1549" s="26">
        <v>108700</v>
      </c>
      <c r="J1549" s="26">
        <v>108700</v>
      </c>
      <c r="K1549" s="26">
        <v>56000</v>
      </c>
      <c r="L1549" s="26">
        <f t="shared" si="1458"/>
        <v>22500</v>
      </c>
      <c r="M1549" s="26">
        <v>7500</v>
      </c>
      <c r="N1549" s="26">
        <v>7500</v>
      </c>
      <c r="O1549" s="26">
        <v>7500</v>
      </c>
      <c r="P1549" s="26">
        <f t="shared" si="1459"/>
        <v>78500</v>
      </c>
      <c r="Q1549" s="26">
        <f t="shared" si="1460"/>
        <v>72.217111315547385</v>
      </c>
      <c r="R1549" s="90"/>
      <c r="S1549" s="90"/>
      <c r="T1549" s="90"/>
      <c r="U1549" s="90"/>
      <c r="V1549" s="90"/>
      <c r="W1549" s="90"/>
      <c r="X1549" s="90"/>
      <c r="Y1549" s="90"/>
    </row>
    <row r="1550" spans="1:25" ht="15" customHeight="1" x14ac:dyDescent="0.25">
      <c r="A1550" s="64" t="s">
        <v>935</v>
      </c>
      <c r="B1550" s="64" t="s">
        <v>3</v>
      </c>
      <c r="C1550" s="64" t="s">
        <v>13</v>
      </c>
      <c r="D1550" s="64" t="s">
        <v>937</v>
      </c>
      <c r="E1550" s="20" t="s">
        <v>23</v>
      </c>
      <c r="F1550" s="64" t="s">
        <v>940</v>
      </c>
      <c r="G1550" s="53" t="s">
        <v>412</v>
      </c>
      <c r="H1550" s="53" t="s">
        <v>27</v>
      </c>
      <c r="I1550" s="26">
        <v>25200</v>
      </c>
      <c r="J1550" s="26">
        <v>25200</v>
      </c>
      <c r="K1550" s="26">
        <v>19236</v>
      </c>
      <c r="L1550" s="26">
        <f t="shared" si="1458"/>
        <v>0</v>
      </c>
      <c r="M1550" s="26"/>
      <c r="N1550" s="26"/>
      <c r="O1550" s="26"/>
      <c r="P1550" s="26">
        <f t="shared" si="1459"/>
        <v>19236</v>
      </c>
      <c r="Q1550" s="26">
        <f t="shared" si="1460"/>
        <v>76.333333333333329</v>
      </c>
      <c r="R1550" s="90"/>
      <c r="S1550" s="90"/>
      <c r="T1550" s="90"/>
      <c r="U1550" s="90"/>
      <c r="V1550" s="90"/>
      <c r="W1550" s="90"/>
      <c r="X1550" s="90"/>
      <c r="Y1550" s="90"/>
    </row>
    <row r="1551" spans="1:25" ht="15" customHeight="1" x14ac:dyDescent="0.25">
      <c r="A1551" s="64" t="s">
        <v>935</v>
      </c>
      <c r="B1551" s="64" t="s">
        <v>3</v>
      </c>
      <c r="C1551" s="64" t="s">
        <v>13</v>
      </c>
      <c r="D1551" s="64" t="s">
        <v>937</v>
      </c>
      <c r="E1551" s="20" t="s">
        <v>23</v>
      </c>
      <c r="F1551" s="64" t="s">
        <v>941</v>
      </c>
      <c r="G1551" s="53" t="s">
        <v>412</v>
      </c>
      <c r="H1551" s="53" t="s">
        <v>89</v>
      </c>
      <c r="I1551" s="26">
        <v>7200</v>
      </c>
      <c r="J1551" s="26">
        <v>7200</v>
      </c>
      <c r="K1551" s="26">
        <v>7200</v>
      </c>
      <c r="L1551" s="26">
        <f t="shared" si="1458"/>
        <v>0</v>
      </c>
      <c r="M1551" s="26"/>
      <c r="N1551" s="26"/>
      <c r="O1551" s="26"/>
      <c r="P1551" s="26">
        <f t="shared" si="1459"/>
        <v>7200</v>
      </c>
      <c r="Q1551" s="26">
        <f t="shared" si="1460"/>
        <v>100</v>
      </c>
      <c r="R1551" s="90"/>
      <c r="S1551" s="90"/>
      <c r="T1551" s="90"/>
      <c r="U1551" s="90"/>
      <c r="V1551" s="90"/>
      <c r="W1551" s="90"/>
      <c r="X1551" s="90"/>
      <c r="Y1551" s="90"/>
    </row>
    <row r="1552" spans="1:25" ht="15" customHeight="1" x14ac:dyDescent="0.25">
      <c r="A1552" s="64" t="s">
        <v>935</v>
      </c>
      <c r="B1552" s="64" t="s">
        <v>3</v>
      </c>
      <c r="C1552" s="64" t="s">
        <v>13</v>
      </c>
      <c r="D1552" s="64" t="s">
        <v>937</v>
      </c>
      <c r="E1552" s="20" t="s">
        <v>23</v>
      </c>
      <c r="F1552" s="64" t="s">
        <v>942</v>
      </c>
      <c r="G1552" s="53" t="s">
        <v>412</v>
      </c>
      <c r="H1552" s="53" t="s">
        <v>29</v>
      </c>
      <c r="I1552" s="26">
        <v>17000</v>
      </c>
      <c r="J1552" s="26">
        <v>17000</v>
      </c>
      <c r="K1552" s="26">
        <v>12000</v>
      </c>
      <c r="L1552" s="26">
        <f t="shared" ref="L1552:L1615" si="1516">SUM(M1552:O1552)</f>
        <v>5000</v>
      </c>
      <c r="M1552" s="26">
        <v>3000</v>
      </c>
      <c r="N1552" s="26">
        <v>2000</v>
      </c>
      <c r="O1552" s="26">
        <v>0</v>
      </c>
      <c r="P1552" s="26">
        <f t="shared" ref="P1552:P1615" si="1517">K1552+L1552</f>
        <v>17000</v>
      </c>
      <c r="Q1552" s="26">
        <f t="shared" ref="Q1552:Q1615" si="1518">IF(J1552=0,"-",P1552/J1552*100)</f>
        <v>100</v>
      </c>
      <c r="R1552" s="90"/>
      <c r="S1552" s="90"/>
      <c r="T1552" s="90"/>
      <c r="U1552" s="90"/>
      <c r="V1552" s="90"/>
      <c r="W1552" s="90"/>
      <c r="X1552" s="90"/>
      <c r="Y1552" s="90"/>
    </row>
    <row r="1553" spans="1:25" ht="15" customHeight="1" x14ac:dyDescent="0.25">
      <c r="A1553" s="63" t="s">
        <v>935</v>
      </c>
      <c r="B1553" s="63" t="s">
        <v>3</v>
      </c>
      <c r="C1553" s="63" t="s">
        <v>13</v>
      </c>
      <c r="D1553" s="63" t="s">
        <v>937</v>
      </c>
      <c r="E1553" s="65" t="s">
        <v>30</v>
      </c>
      <c r="F1553" s="65" t="s">
        <v>1</v>
      </c>
      <c r="G1553" s="65" t="s">
        <v>1</v>
      </c>
      <c r="H1553" s="65" t="s">
        <v>31</v>
      </c>
      <c r="I1553" s="31">
        <f t="shared" ref="I1553:K1553" si="1519">SUM(I1554)</f>
        <v>155291</v>
      </c>
      <c r="J1553" s="31">
        <f t="shared" si="1519"/>
        <v>155291</v>
      </c>
      <c r="K1553" s="31">
        <f t="shared" si="1519"/>
        <v>76500</v>
      </c>
      <c r="L1553" s="31">
        <f t="shared" si="1516"/>
        <v>34800</v>
      </c>
      <c r="M1553" s="31">
        <f t="shared" ref="M1553" si="1520">SUM(M1554)</f>
        <v>11600</v>
      </c>
      <c r="N1553" s="31">
        <f t="shared" ref="N1553:O1553" si="1521">SUM(N1554)</f>
        <v>11600</v>
      </c>
      <c r="O1553" s="31">
        <f t="shared" si="1521"/>
        <v>11600</v>
      </c>
      <c r="P1553" s="31">
        <f t="shared" si="1517"/>
        <v>111300</v>
      </c>
      <c r="Q1553" s="31">
        <f t="shared" si="1518"/>
        <v>71.671893413011702</v>
      </c>
      <c r="R1553" s="94"/>
      <c r="S1553" s="94"/>
      <c r="T1553" s="94"/>
      <c r="U1553" s="94"/>
      <c r="V1553" s="94"/>
      <c r="W1553" s="94"/>
      <c r="X1553" s="94"/>
      <c r="Y1553" s="94"/>
    </row>
    <row r="1554" spans="1:25" ht="15" customHeight="1" x14ac:dyDescent="0.25">
      <c r="A1554" s="64" t="s">
        <v>935</v>
      </c>
      <c r="B1554" s="64" t="s">
        <v>3</v>
      </c>
      <c r="C1554" s="64" t="s">
        <v>13</v>
      </c>
      <c r="D1554" s="64" t="s">
        <v>937</v>
      </c>
      <c r="E1554" s="20" t="s">
        <v>33</v>
      </c>
      <c r="F1554" s="64"/>
      <c r="G1554" s="53" t="s">
        <v>412</v>
      </c>
      <c r="H1554" s="53" t="s">
        <v>32</v>
      </c>
      <c r="I1554" s="26">
        <v>155291</v>
      </c>
      <c r="J1554" s="26">
        <v>155291</v>
      </c>
      <c r="K1554" s="26">
        <v>76500</v>
      </c>
      <c r="L1554" s="26">
        <f t="shared" si="1516"/>
        <v>34800</v>
      </c>
      <c r="M1554" s="26">
        <v>11600</v>
      </c>
      <c r="N1554" s="26">
        <v>11600</v>
      </c>
      <c r="O1554" s="26">
        <v>11600</v>
      </c>
      <c r="P1554" s="26">
        <f t="shared" si="1517"/>
        <v>111300</v>
      </c>
      <c r="Q1554" s="26">
        <f t="shared" si="1518"/>
        <v>71.671893413011702</v>
      </c>
      <c r="R1554" s="90"/>
      <c r="S1554" s="90"/>
      <c r="T1554" s="90"/>
      <c r="U1554" s="90"/>
      <c r="V1554" s="90"/>
      <c r="W1554" s="90"/>
      <c r="X1554" s="90"/>
      <c r="Y1554" s="90"/>
    </row>
    <row r="1555" spans="1:25" ht="15" customHeight="1" x14ac:dyDescent="0.25">
      <c r="A1555" s="63" t="s">
        <v>935</v>
      </c>
      <c r="B1555" s="63" t="s">
        <v>3</v>
      </c>
      <c r="C1555" s="63" t="s">
        <v>13</v>
      </c>
      <c r="D1555" s="63" t="s">
        <v>937</v>
      </c>
      <c r="E1555" s="65" t="s">
        <v>34</v>
      </c>
      <c r="F1555" s="65" t="s">
        <v>1</v>
      </c>
      <c r="G1555" s="65" t="s">
        <v>1</v>
      </c>
      <c r="H1555" s="65" t="s">
        <v>35</v>
      </c>
      <c r="I1555" s="31">
        <f t="shared" ref="I1555:K1555" si="1522">SUM(I1556:I1560)</f>
        <v>761065</v>
      </c>
      <c r="J1555" s="31">
        <f t="shared" si="1522"/>
        <v>748916</v>
      </c>
      <c r="K1555" s="31">
        <f t="shared" si="1522"/>
        <v>395964</v>
      </c>
      <c r="L1555" s="31">
        <f t="shared" si="1516"/>
        <v>201965</v>
      </c>
      <c r="M1555" s="31">
        <f t="shared" ref="M1555" si="1523">SUM(M1556:M1560)</f>
        <v>89950</v>
      </c>
      <c r="N1555" s="31">
        <f t="shared" ref="N1555:O1555" si="1524">SUM(N1556:N1560)</f>
        <v>28750</v>
      </c>
      <c r="O1555" s="31">
        <f t="shared" si="1524"/>
        <v>83265</v>
      </c>
      <c r="P1555" s="31">
        <f t="shared" si="1517"/>
        <v>597929</v>
      </c>
      <c r="Q1555" s="31">
        <f t="shared" si="1518"/>
        <v>79.83926101191588</v>
      </c>
      <c r="R1555" s="94"/>
      <c r="S1555" s="94"/>
      <c r="T1555" s="94"/>
      <c r="U1555" s="94"/>
      <c r="V1555" s="94"/>
      <c r="W1555" s="94"/>
      <c r="X1555" s="94"/>
      <c r="Y1555" s="94"/>
    </row>
    <row r="1556" spans="1:25" ht="15" customHeight="1" x14ac:dyDescent="0.25">
      <c r="A1556" s="64" t="s">
        <v>935</v>
      </c>
      <c r="B1556" s="64" t="s">
        <v>3</v>
      </c>
      <c r="C1556" s="64" t="s">
        <v>13</v>
      </c>
      <c r="D1556" s="64" t="s">
        <v>937</v>
      </c>
      <c r="E1556" s="20" t="s">
        <v>38</v>
      </c>
      <c r="F1556" s="64"/>
      <c r="G1556" s="53" t="s">
        <v>412</v>
      </c>
      <c r="H1556" s="53" t="s">
        <v>37</v>
      </c>
      <c r="I1556" s="26">
        <v>11000</v>
      </c>
      <c r="J1556" s="26">
        <v>5000</v>
      </c>
      <c r="K1556" s="26">
        <v>5000</v>
      </c>
      <c r="L1556" s="26">
        <f t="shared" si="1516"/>
        <v>0</v>
      </c>
      <c r="M1556" s="26"/>
      <c r="N1556" s="26"/>
      <c r="O1556" s="26"/>
      <c r="P1556" s="26">
        <f t="shared" si="1517"/>
        <v>5000</v>
      </c>
      <c r="Q1556" s="26">
        <f t="shared" si="1518"/>
        <v>100</v>
      </c>
      <c r="R1556" s="90"/>
      <c r="S1556" s="90"/>
      <c r="T1556" s="90"/>
      <c r="U1556" s="90"/>
      <c r="V1556" s="90"/>
      <c r="W1556" s="90"/>
      <c r="X1556" s="90"/>
      <c r="Y1556" s="90"/>
    </row>
    <row r="1557" spans="1:25" ht="15" customHeight="1" x14ac:dyDescent="0.25">
      <c r="A1557" s="64" t="s">
        <v>935</v>
      </c>
      <c r="B1557" s="64" t="s">
        <v>3</v>
      </c>
      <c r="C1557" s="64" t="s">
        <v>13</v>
      </c>
      <c r="D1557" s="64" t="s">
        <v>937</v>
      </c>
      <c r="E1557" s="20" t="s">
        <v>218</v>
      </c>
      <c r="F1557" s="64"/>
      <c r="G1557" s="53" t="s">
        <v>412</v>
      </c>
      <c r="H1557" s="53" t="s">
        <v>217</v>
      </c>
      <c r="I1557" s="26">
        <v>1156</v>
      </c>
      <c r="J1557" s="26">
        <v>1156</v>
      </c>
      <c r="K1557" s="26">
        <v>1156</v>
      </c>
      <c r="L1557" s="26">
        <f t="shared" si="1516"/>
        <v>0</v>
      </c>
      <c r="M1557" s="26"/>
      <c r="N1557" s="26"/>
      <c r="O1557" s="26"/>
      <c r="P1557" s="26">
        <f t="shared" si="1517"/>
        <v>1156</v>
      </c>
      <c r="Q1557" s="26">
        <f t="shared" si="1518"/>
        <v>100</v>
      </c>
      <c r="R1557" s="90"/>
      <c r="S1557" s="90"/>
      <c r="T1557" s="90"/>
      <c r="U1557" s="90"/>
      <c r="V1557" s="90"/>
      <c r="W1557" s="90"/>
      <c r="X1557" s="90"/>
      <c r="Y1557" s="90"/>
    </row>
    <row r="1558" spans="1:25" ht="15" customHeight="1" x14ac:dyDescent="0.25">
      <c r="A1558" s="64" t="s">
        <v>935</v>
      </c>
      <c r="B1558" s="64" t="s">
        <v>3</v>
      </c>
      <c r="C1558" s="64" t="s">
        <v>13</v>
      </c>
      <c r="D1558" s="64" t="s">
        <v>937</v>
      </c>
      <c r="E1558" s="20" t="s">
        <v>305</v>
      </c>
      <c r="F1558" s="64"/>
      <c r="G1558" s="53" t="s">
        <v>412</v>
      </c>
      <c r="H1558" s="53" t="s">
        <v>304</v>
      </c>
      <c r="I1558" s="26">
        <v>15000</v>
      </c>
      <c r="J1558" s="26">
        <v>15000</v>
      </c>
      <c r="K1558" s="26">
        <v>7000</v>
      </c>
      <c r="L1558" s="26">
        <f t="shared" si="1516"/>
        <v>4600</v>
      </c>
      <c r="M1558" s="26">
        <v>2000</v>
      </c>
      <c r="N1558" s="26">
        <v>1300</v>
      </c>
      <c r="O1558" s="26">
        <v>1300</v>
      </c>
      <c r="P1558" s="26">
        <f t="shared" si="1517"/>
        <v>11600</v>
      </c>
      <c r="Q1558" s="26">
        <f t="shared" si="1518"/>
        <v>77.333333333333329</v>
      </c>
      <c r="R1558" s="90"/>
      <c r="S1558" s="90"/>
      <c r="T1558" s="90"/>
      <c r="U1558" s="90"/>
      <c r="V1558" s="90"/>
      <c r="W1558" s="90"/>
      <c r="X1558" s="90"/>
      <c r="Y1558" s="90"/>
    </row>
    <row r="1559" spans="1:25" ht="15" customHeight="1" x14ac:dyDescent="0.25">
      <c r="A1559" s="64" t="s">
        <v>935</v>
      </c>
      <c r="B1559" s="64" t="s">
        <v>3</v>
      </c>
      <c r="C1559" s="64" t="s">
        <v>13</v>
      </c>
      <c r="D1559" s="64" t="s">
        <v>937</v>
      </c>
      <c r="E1559" s="20" t="s">
        <v>308</v>
      </c>
      <c r="F1559" s="64"/>
      <c r="G1559" s="53" t="s">
        <v>412</v>
      </c>
      <c r="H1559" s="53" t="s">
        <v>307</v>
      </c>
      <c r="I1559" s="26">
        <v>5000</v>
      </c>
      <c r="J1559" s="26">
        <v>5000</v>
      </c>
      <c r="K1559" s="26">
        <v>3000</v>
      </c>
      <c r="L1559" s="26">
        <f t="shared" si="1516"/>
        <v>2000</v>
      </c>
      <c r="M1559" s="26">
        <v>1000</v>
      </c>
      <c r="N1559" s="26">
        <v>1000</v>
      </c>
      <c r="O1559" s="26">
        <v>0</v>
      </c>
      <c r="P1559" s="26">
        <f t="shared" si="1517"/>
        <v>5000</v>
      </c>
      <c r="Q1559" s="26">
        <f t="shared" si="1518"/>
        <v>100</v>
      </c>
      <c r="R1559" s="90"/>
      <c r="S1559" s="90"/>
      <c r="T1559" s="90"/>
      <c r="U1559" s="90"/>
      <c r="V1559" s="90"/>
      <c r="W1559" s="90"/>
      <c r="X1559" s="90"/>
      <c r="Y1559" s="90"/>
    </row>
    <row r="1560" spans="1:25" ht="15" customHeight="1" x14ac:dyDescent="0.25">
      <c r="A1560" s="63" t="s">
        <v>935</v>
      </c>
      <c r="B1560" s="63" t="s">
        <v>3</v>
      </c>
      <c r="C1560" s="63" t="s">
        <v>13</v>
      </c>
      <c r="D1560" s="63" t="s">
        <v>937</v>
      </c>
      <c r="E1560" s="63" t="s">
        <v>39</v>
      </c>
      <c r="F1560" s="64" t="s">
        <v>1</v>
      </c>
      <c r="G1560" s="53" t="s">
        <v>1</v>
      </c>
      <c r="H1560" s="65" t="s">
        <v>40</v>
      </c>
      <c r="I1560" s="31">
        <f t="shared" ref="I1560:K1560" si="1525">SUM(I1561:I1575)</f>
        <v>728909</v>
      </c>
      <c r="J1560" s="31">
        <f t="shared" si="1525"/>
        <v>722760</v>
      </c>
      <c r="K1560" s="31">
        <f t="shared" si="1525"/>
        <v>379808</v>
      </c>
      <c r="L1560" s="31">
        <f t="shared" si="1516"/>
        <v>195365</v>
      </c>
      <c r="M1560" s="31">
        <f t="shared" ref="M1560" si="1526">SUM(M1561:M1575)</f>
        <v>86950</v>
      </c>
      <c r="N1560" s="31">
        <f t="shared" ref="N1560:O1560" si="1527">SUM(N1561:N1575)</f>
        <v>26450</v>
      </c>
      <c r="O1560" s="31">
        <f t="shared" si="1527"/>
        <v>81965</v>
      </c>
      <c r="P1560" s="31">
        <f t="shared" si="1517"/>
        <v>575173</v>
      </c>
      <c r="Q1560" s="31">
        <f t="shared" si="1518"/>
        <v>79.580081908240629</v>
      </c>
      <c r="R1560" s="94"/>
      <c r="S1560" s="94"/>
      <c r="T1560" s="94"/>
      <c r="U1560" s="94"/>
      <c r="V1560" s="94"/>
      <c r="W1560" s="94"/>
      <c r="X1560" s="94"/>
      <c r="Y1560" s="94"/>
    </row>
    <row r="1561" spans="1:25" ht="15" customHeight="1" x14ac:dyDescent="0.25">
      <c r="A1561" s="64" t="s">
        <v>935</v>
      </c>
      <c r="B1561" s="64" t="s">
        <v>3</v>
      </c>
      <c r="C1561" s="64" t="s">
        <v>13</v>
      </c>
      <c r="D1561" s="64" t="s">
        <v>937</v>
      </c>
      <c r="E1561" s="20" t="s">
        <v>41</v>
      </c>
      <c r="F1561" s="64" t="s">
        <v>943</v>
      </c>
      <c r="G1561" s="53" t="s">
        <v>412</v>
      </c>
      <c r="H1561" s="53" t="s">
        <v>944</v>
      </c>
      <c r="I1561" s="26">
        <v>66556</v>
      </c>
      <c r="J1561" s="26">
        <v>66556</v>
      </c>
      <c r="K1561" s="26">
        <v>40800</v>
      </c>
      <c r="L1561" s="26">
        <f t="shared" si="1516"/>
        <v>19800</v>
      </c>
      <c r="M1561" s="26">
        <v>6600</v>
      </c>
      <c r="N1561" s="26">
        <v>6600</v>
      </c>
      <c r="O1561" s="26">
        <v>6600</v>
      </c>
      <c r="P1561" s="26">
        <f t="shared" si="1517"/>
        <v>60600</v>
      </c>
      <c r="Q1561" s="26">
        <f t="shared" si="1518"/>
        <v>91.051144900534879</v>
      </c>
      <c r="R1561" s="90"/>
      <c r="S1561" s="90"/>
      <c r="T1561" s="90"/>
      <c r="U1561" s="90"/>
      <c r="V1561" s="90"/>
      <c r="W1561" s="90"/>
      <c r="X1561" s="90"/>
      <c r="Y1561" s="90"/>
    </row>
    <row r="1562" spans="1:25" ht="15" customHeight="1" x14ac:dyDescent="0.25">
      <c r="A1562" s="64" t="s">
        <v>935</v>
      </c>
      <c r="B1562" s="64" t="s">
        <v>3</v>
      </c>
      <c r="C1562" s="64" t="s">
        <v>13</v>
      </c>
      <c r="D1562" s="64" t="s">
        <v>937</v>
      </c>
      <c r="E1562" s="20" t="s">
        <v>41</v>
      </c>
      <c r="F1562" s="64" t="s">
        <v>945</v>
      </c>
      <c r="G1562" s="53" t="s">
        <v>412</v>
      </c>
      <c r="H1562" s="53" t="s">
        <v>946</v>
      </c>
      <c r="I1562" s="26">
        <v>36940</v>
      </c>
      <c r="J1562" s="26">
        <v>36940</v>
      </c>
      <c r="K1562" s="26">
        <v>18000</v>
      </c>
      <c r="L1562" s="26">
        <f t="shared" si="1516"/>
        <v>3000</v>
      </c>
      <c r="M1562" s="26">
        <v>1000</v>
      </c>
      <c r="N1562" s="26">
        <v>1000</v>
      </c>
      <c r="O1562" s="26">
        <v>1000</v>
      </c>
      <c r="P1562" s="26">
        <f t="shared" si="1517"/>
        <v>21000</v>
      </c>
      <c r="Q1562" s="26">
        <f t="shared" si="1518"/>
        <v>56.848944233892794</v>
      </c>
      <c r="R1562" s="90"/>
      <c r="S1562" s="90"/>
      <c r="T1562" s="90"/>
      <c r="U1562" s="90"/>
      <c r="V1562" s="90"/>
      <c r="W1562" s="90"/>
      <c r="X1562" s="90"/>
      <c r="Y1562" s="90"/>
    </row>
    <row r="1563" spans="1:25" ht="15" customHeight="1" x14ac:dyDescent="0.25">
      <c r="A1563" s="64" t="s">
        <v>935</v>
      </c>
      <c r="B1563" s="64" t="s">
        <v>3</v>
      </c>
      <c r="C1563" s="64" t="s">
        <v>13</v>
      </c>
      <c r="D1563" s="64" t="s">
        <v>937</v>
      </c>
      <c r="E1563" s="20" t="s">
        <v>41</v>
      </c>
      <c r="F1563" s="64" t="s">
        <v>947</v>
      </c>
      <c r="G1563" s="53" t="s">
        <v>412</v>
      </c>
      <c r="H1563" s="53" t="s">
        <v>948</v>
      </c>
      <c r="I1563" s="26">
        <v>14779</v>
      </c>
      <c r="J1563" s="26">
        <v>14779</v>
      </c>
      <c r="K1563" s="26">
        <v>14779</v>
      </c>
      <c r="L1563" s="26">
        <f t="shared" si="1516"/>
        <v>0</v>
      </c>
      <c r="M1563" s="26">
        <v>0</v>
      </c>
      <c r="N1563" s="26">
        <v>0</v>
      </c>
      <c r="O1563" s="26">
        <v>0</v>
      </c>
      <c r="P1563" s="26">
        <f t="shared" si="1517"/>
        <v>14779</v>
      </c>
      <c r="Q1563" s="26">
        <f t="shared" si="1518"/>
        <v>100</v>
      </c>
      <c r="R1563" s="90"/>
      <c r="S1563" s="90"/>
      <c r="T1563" s="90"/>
      <c r="U1563" s="90"/>
      <c r="V1563" s="90"/>
      <c r="W1563" s="90"/>
      <c r="X1563" s="90"/>
      <c r="Y1563" s="90"/>
    </row>
    <row r="1564" spans="1:25" ht="15" customHeight="1" x14ac:dyDescent="0.25">
      <c r="A1564" s="64" t="s">
        <v>935</v>
      </c>
      <c r="B1564" s="64" t="s">
        <v>3</v>
      </c>
      <c r="C1564" s="64" t="s">
        <v>13</v>
      </c>
      <c r="D1564" s="64" t="s">
        <v>937</v>
      </c>
      <c r="E1564" s="20" t="s">
        <v>41</v>
      </c>
      <c r="F1564" s="64" t="s">
        <v>949</v>
      </c>
      <c r="G1564" s="53" t="s">
        <v>412</v>
      </c>
      <c r="H1564" s="53" t="s">
        <v>950</v>
      </c>
      <c r="I1564" s="26">
        <v>22279</v>
      </c>
      <c r="J1564" s="26">
        <v>22279</v>
      </c>
      <c r="K1564" s="26">
        <v>22279</v>
      </c>
      <c r="L1564" s="26">
        <f t="shared" si="1516"/>
        <v>0</v>
      </c>
      <c r="M1564" s="26">
        <v>0</v>
      </c>
      <c r="N1564" s="26">
        <v>0</v>
      </c>
      <c r="O1564" s="26">
        <v>0</v>
      </c>
      <c r="P1564" s="26">
        <f t="shared" si="1517"/>
        <v>22279</v>
      </c>
      <c r="Q1564" s="26">
        <f t="shared" si="1518"/>
        <v>100</v>
      </c>
      <c r="R1564" s="90"/>
      <c r="S1564" s="90"/>
      <c r="T1564" s="90"/>
      <c r="U1564" s="90"/>
      <c r="V1564" s="90"/>
      <c r="W1564" s="90"/>
      <c r="X1564" s="90"/>
      <c r="Y1564" s="90"/>
    </row>
    <row r="1565" spans="1:25" ht="15" customHeight="1" x14ac:dyDescent="0.25">
      <c r="A1565" s="64" t="s">
        <v>935</v>
      </c>
      <c r="B1565" s="64" t="s">
        <v>3</v>
      </c>
      <c r="C1565" s="64" t="s">
        <v>13</v>
      </c>
      <c r="D1565" s="64" t="s">
        <v>937</v>
      </c>
      <c r="E1565" s="20" t="s">
        <v>41</v>
      </c>
      <c r="F1565" s="64" t="s">
        <v>951</v>
      </c>
      <c r="G1565" s="53" t="s">
        <v>412</v>
      </c>
      <c r="H1565" s="53" t="s">
        <v>952</v>
      </c>
      <c r="I1565" s="26">
        <v>55772</v>
      </c>
      <c r="J1565" s="26">
        <v>55772</v>
      </c>
      <c r="K1565" s="26">
        <v>35000</v>
      </c>
      <c r="L1565" s="26">
        <f t="shared" si="1516"/>
        <v>12000</v>
      </c>
      <c r="M1565" s="26">
        <v>0</v>
      </c>
      <c r="N1565" s="26">
        <v>0</v>
      </c>
      <c r="O1565" s="26">
        <v>12000</v>
      </c>
      <c r="P1565" s="26">
        <f t="shared" si="1517"/>
        <v>47000</v>
      </c>
      <c r="Q1565" s="26">
        <f t="shared" si="1518"/>
        <v>84.271677544287456</v>
      </c>
      <c r="R1565" s="90"/>
      <c r="S1565" s="90"/>
      <c r="T1565" s="90"/>
      <c r="U1565" s="90"/>
      <c r="V1565" s="90"/>
      <c r="W1565" s="90"/>
      <c r="X1565" s="90"/>
      <c r="Y1565" s="90"/>
    </row>
    <row r="1566" spans="1:25" ht="15" customHeight="1" x14ac:dyDescent="0.25">
      <c r="A1566" s="64" t="s">
        <v>935</v>
      </c>
      <c r="B1566" s="64" t="s">
        <v>3</v>
      </c>
      <c r="C1566" s="64" t="s">
        <v>13</v>
      </c>
      <c r="D1566" s="64" t="s">
        <v>937</v>
      </c>
      <c r="E1566" s="20" t="s">
        <v>41</v>
      </c>
      <c r="F1566" s="64" t="s">
        <v>953</v>
      </c>
      <c r="G1566" s="53" t="s">
        <v>412</v>
      </c>
      <c r="H1566" s="53" t="s">
        <v>954</v>
      </c>
      <c r="I1566" s="26">
        <v>156149</v>
      </c>
      <c r="J1566" s="26">
        <v>150000</v>
      </c>
      <c r="K1566" s="26">
        <v>100000</v>
      </c>
      <c r="L1566" s="26">
        <f t="shared" si="1516"/>
        <v>20000</v>
      </c>
      <c r="M1566" s="26">
        <v>5000</v>
      </c>
      <c r="N1566" s="26">
        <v>5000</v>
      </c>
      <c r="O1566" s="26">
        <v>10000</v>
      </c>
      <c r="P1566" s="26">
        <f t="shared" si="1517"/>
        <v>120000</v>
      </c>
      <c r="Q1566" s="26">
        <f t="shared" si="1518"/>
        <v>80</v>
      </c>
      <c r="R1566" s="90"/>
      <c r="S1566" s="90"/>
      <c r="T1566" s="90"/>
      <c r="U1566" s="90"/>
      <c r="V1566" s="90"/>
      <c r="W1566" s="90"/>
      <c r="X1566" s="90"/>
      <c r="Y1566" s="90"/>
    </row>
    <row r="1567" spans="1:25" ht="15" customHeight="1" x14ac:dyDescent="0.25">
      <c r="A1567" s="64" t="s">
        <v>935</v>
      </c>
      <c r="B1567" s="64" t="s">
        <v>3</v>
      </c>
      <c r="C1567" s="64" t="s">
        <v>13</v>
      </c>
      <c r="D1567" s="64" t="s">
        <v>937</v>
      </c>
      <c r="E1567" s="20" t="s">
        <v>41</v>
      </c>
      <c r="F1567" s="64" t="s">
        <v>955</v>
      </c>
      <c r="G1567" s="53" t="s">
        <v>412</v>
      </c>
      <c r="H1567" s="53" t="s">
        <v>956</v>
      </c>
      <c r="I1567" s="26">
        <v>200000</v>
      </c>
      <c r="J1567" s="26">
        <v>200000</v>
      </c>
      <c r="K1567" s="26">
        <v>95000</v>
      </c>
      <c r="L1567" s="26">
        <f t="shared" si="1516"/>
        <v>30000</v>
      </c>
      <c r="M1567" s="26">
        <v>10000</v>
      </c>
      <c r="N1567" s="26">
        <v>10000</v>
      </c>
      <c r="O1567" s="26">
        <v>10000</v>
      </c>
      <c r="P1567" s="26">
        <f t="shared" si="1517"/>
        <v>125000</v>
      </c>
      <c r="Q1567" s="26">
        <f t="shared" si="1518"/>
        <v>62.5</v>
      </c>
      <c r="R1567" s="90"/>
      <c r="S1567" s="90"/>
      <c r="T1567" s="90"/>
      <c r="U1567" s="90"/>
      <c r="V1567" s="90"/>
      <c r="W1567" s="90"/>
      <c r="X1567" s="90"/>
      <c r="Y1567" s="90"/>
    </row>
    <row r="1568" spans="1:25" ht="15" customHeight="1" x14ac:dyDescent="0.25">
      <c r="A1568" s="64" t="s">
        <v>935</v>
      </c>
      <c r="B1568" s="64" t="s">
        <v>3</v>
      </c>
      <c r="C1568" s="64" t="s">
        <v>13</v>
      </c>
      <c r="D1568" s="64" t="s">
        <v>937</v>
      </c>
      <c r="E1568" s="20" t="s">
        <v>41</v>
      </c>
      <c r="F1568" s="64" t="s">
        <v>957</v>
      </c>
      <c r="G1568" s="53" t="s">
        <v>412</v>
      </c>
      <c r="H1568" s="53" t="s">
        <v>49</v>
      </c>
      <c r="I1568" s="26">
        <v>4000</v>
      </c>
      <c r="J1568" s="26">
        <v>4000</v>
      </c>
      <c r="K1568" s="26">
        <v>2650</v>
      </c>
      <c r="L1568" s="26">
        <f t="shared" si="1516"/>
        <v>1050</v>
      </c>
      <c r="M1568" s="26">
        <v>350</v>
      </c>
      <c r="N1568" s="26">
        <v>350</v>
      </c>
      <c r="O1568" s="26">
        <v>350</v>
      </c>
      <c r="P1568" s="26">
        <f t="shared" si="1517"/>
        <v>3700</v>
      </c>
      <c r="Q1568" s="26">
        <f t="shared" si="1518"/>
        <v>92.5</v>
      </c>
      <c r="R1568" s="90"/>
      <c r="S1568" s="90"/>
      <c r="T1568" s="90"/>
      <c r="U1568" s="90"/>
      <c r="V1568" s="90"/>
      <c r="W1568" s="90"/>
      <c r="X1568" s="90"/>
      <c r="Y1568" s="90"/>
    </row>
    <row r="1569" spans="1:27" ht="15" customHeight="1" x14ac:dyDescent="0.25">
      <c r="A1569" s="64" t="s">
        <v>935</v>
      </c>
      <c r="B1569" s="64" t="s">
        <v>3</v>
      </c>
      <c r="C1569" s="64" t="s">
        <v>13</v>
      </c>
      <c r="D1569" s="64" t="s">
        <v>937</v>
      </c>
      <c r="E1569" s="20" t="s">
        <v>41</v>
      </c>
      <c r="F1569" s="64" t="s">
        <v>958</v>
      </c>
      <c r="G1569" s="53" t="s">
        <v>412</v>
      </c>
      <c r="H1569" s="53" t="s">
        <v>959</v>
      </c>
      <c r="I1569" s="26">
        <v>21663</v>
      </c>
      <c r="J1569" s="26">
        <v>21663</v>
      </c>
      <c r="K1569" s="26">
        <v>20000</v>
      </c>
      <c r="L1569" s="26">
        <f t="shared" si="1516"/>
        <v>0</v>
      </c>
      <c r="M1569" s="26">
        <v>0</v>
      </c>
      <c r="N1569" s="26">
        <v>0</v>
      </c>
      <c r="O1569" s="26">
        <v>0</v>
      </c>
      <c r="P1569" s="26">
        <f t="shared" si="1517"/>
        <v>20000</v>
      </c>
      <c r="Q1569" s="26">
        <f t="shared" si="1518"/>
        <v>92.32331625351982</v>
      </c>
      <c r="R1569" s="90"/>
      <c r="S1569" s="90"/>
      <c r="T1569" s="90"/>
      <c r="U1569" s="90"/>
      <c r="V1569" s="90"/>
      <c r="W1569" s="90"/>
      <c r="X1569" s="90"/>
      <c r="Y1569" s="90"/>
    </row>
    <row r="1570" spans="1:27" ht="22.5" customHeight="1" x14ac:dyDescent="0.25">
      <c r="A1570" s="64" t="s">
        <v>935</v>
      </c>
      <c r="B1570" s="64" t="s">
        <v>3</v>
      </c>
      <c r="C1570" s="64" t="s">
        <v>13</v>
      </c>
      <c r="D1570" s="64" t="s">
        <v>937</v>
      </c>
      <c r="E1570" s="20" t="s">
        <v>41</v>
      </c>
      <c r="F1570" s="64" t="s">
        <v>960</v>
      </c>
      <c r="G1570" s="53" t="s">
        <v>412</v>
      </c>
      <c r="H1570" s="53" t="s">
        <v>55</v>
      </c>
      <c r="I1570" s="26">
        <v>8000</v>
      </c>
      <c r="J1570" s="26">
        <v>8000</v>
      </c>
      <c r="K1570" s="26">
        <v>3300</v>
      </c>
      <c r="L1570" s="26">
        <f t="shared" si="1516"/>
        <v>1500</v>
      </c>
      <c r="M1570" s="26">
        <v>500</v>
      </c>
      <c r="N1570" s="26">
        <v>500</v>
      </c>
      <c r="O1570" s="26">
        <v>500</v>
      </c>
      <c r="P1570" s="26">
        <f t="shared" si="1517"/>
        <v>4800</v>
      </c>
      <c r="Q1570" s="26">
        <f t="shared" si="1518"/>
        <v>60</v>
      </c>
      <c r="R1570" s="90"/>
      <c r="S1570" s="90"/>
      <c r="T1570" s="90"/>
      <c r="U1570" s="90"/>
      <c r="V1570" s="90"/>
      <c r="W1570" s="90"/>
      <c r="X1570" s="90"/>
      <c r="Y1570" s="90"/>
    </row>
    <row r="1571" spans="1:27" ht="15" customHeight="1" x14ac:dyDescent="0.25">
      <c r="A1571" s="64" t="s">
        <v>935</v>
      </c>
      <c r="B1571" s="64" t="s">
        <v>3</v>
      </c>
      <c r="C1571" s="64" t="s">
        <v>13</v>
      </c>
      <c r="D1571" s="64" t="s">
        <v>937</v>
      </c>
      <c r="E1571" s="20" t="s">
        <v>41</v>
      </c>
      <c r="F1571" s="64" t="s">
        <v>961</v>
      </c>
      <c r="G1571" s="53" t="s">
        <v>412</v>
      </c>
      <c r="H1571" s="53" t="s">
        <v>962</v>
      </c>
      <c r="I1571" s="26">
        <v>18515</v>
      </c>
      <c r="J1571" s="26">
        <v>18515</v>
      </c>
      <c r="K1571" s="26">
        <v>9000</v>
      </c>
      <c r="L1571" s="26">
        <f t="shared" si="1516"/>
        <v>9515</v>
      </c>
      <c r="M1571" s="26">
        <v>0</v>
      </c>
      <c r="N1571" s="26">
        <v>0</v>
      </c>
      <c r="O1571" s="26">
        <v>9515</v>
      </c>
      <c r="P1571" s="26">
        <f t="shared" si="1517"/>
        <v>18515</v>
      </c>
      <c r="Q1571" s="26">
        <f t="shared" si="1518"/>
        <v>100</v>
      </c>
      <c r="R1571" s="90"/>
      <c r="S1571" s="90"/>
      <c r="T1571" s="90"/>
      <c r="U1571" s="90"/>
      <c r="V1571" s="90"/>
      <c r="W1571" s="90"/>
      <c r="X1571" s="90"/>
      <c r="Y1571" s="90"/>
    </row>
    <row r="1572" spans="1:27" ht="15" customHeight="1" x14ac:dyDescent="0.25">
      <c r="A1572" s="64" t="s">
        <v>935</v>
      </c>
      <c r="B1572" s="64" t="s">
        <v>3</v>
      </c>
      <c r="C1572" s="64" t="s">
        <v>13</v>
      </c>
      <c r="D1572" s="64" t="s">
        <v>937</v>
      </c>
      <c r="E1572" s="20" t="s">
        <v>41</v>
      </c>
      <c r="F1572" s="64" t="s">
        <v>963</v>
      </c>
      <c r="G1572" s="53" t="s">
        <v>412</v>
      </c>
      <c r="H1572" s="53" t="s">
        <v>964</v>
      </c>
      <c r="I1572" s="26">
        <v>33756</v>
      </c>
      <c r="J1572" s="26">
        <v>33756</v>
      </c>
      <c r="K1572" s="26">
        <v>17000</v>
      </c>
      <c r="L1572" s="26">
        <f t="shared" si="1516"/>
        <v>10000</v>
      </c>
      <c r="M1572" s="26">
        <v>5000</v>
      </c>
      <c r="N1572" s="26">
        <v>3000</v>
      </c>
      <c r="O1572" s="26">
        <v>2000</v>
      </c>
      <c r="P1572" s="26">
        <f t="shared" si="1517"/>
        <v>27000</v>
      </c>
      <c r="Q1572" s="26">
        <f t="shared" si="1518"/>
        <v>79.985780305723438</v>
      </c>
      <c r="R1572" s="90"/>
      <c r="S1572" s="90"/>
      <c r="T1572" s="90"/>
      <c r="U1572" s="90"/>
      <c r="V1572" s="90"/>
      <c r="W1572" s="90"/>
      <c r="X1572" s="90"/>
      <c r="Y1572" s="90"/>
    </row>
    <row r="1573" spans="1:27" ht="15" customHeight="1" x14ac:dyDescent="0.25">
      <c r="A1573" s="64" t="s">
        <v>935</v>
      </c>
      <c r="B1573" s="64" t="s">
        <v>3</v>
      </c>
      <c r="C1573" s="64" t="s">
        <v>13</v>
      </c>
      <c r="D1573" s="64" t="s">
        <v>937</v>
      </c>
      <c r="E1573" s="20" t="s">
        <v>41</v>
      </c>
      <c r="F1573" s="64" t="s">
        <v>965</v>
      </c>
      <c r="G1573" s="53" t="s">
        <v>412</v>
      </c>
      <c r="H1573" s="53" t="s">
        <v>966</v>
      </c>
      <c r="I1573" s="26">
        <v>2000</v>
      </c>
      <c r="J1573" s="26">
        <v>2000</v>
      </c>
      <c r="K1573" s="26">
        <v>2000</v>
      </c>
      <c r="L1573" s="26">
        <f t="shared" si="1516"/>
        <v>0</v>
      </c>
      <c r="M1573" s="26">
        <v>0</v>
      </c>
      <c r="N1573" s="26">
        <v>0</v>
      </c>
      <c r="O1573" s="26">
        <v>0</v>
      </c>
      <c r="P1573" s="26">
        <f t="shared" si="1517"/>
        <v>2000</v>
      </c>
      <c r="Q1573" s="26">
        <f t="shared" si="1518"/>
        <v>100</v>
      </c>
      <c r="R1573" s="90"/>
      <c r="S1573" s="90"/>
      <c r="T1573" s="90"/>
      <c r="U1573" s="90"/>
      <c r="V1573" s="90"/>
      <c r="W1573" s="90"/>
      <c r="X1573" s="90"/>
      <c r="Y1573" s="90"/>
    </row>
    <row r="1574" spans="1:27" s="17" customFormat="1" ht="15" customHeight="1" x14ac:dyDescent="0.25">
      <c r="A1574" s="44" t="s">
        <v>935</v>
      </c>
      <c r="B1574" s="44" t="s">
        <v>3</v>
      </c>
      <c r="C1574" s="44" t="s">
        <v>13</v>
      </c>
      <c r="D1574" s="44" t="s">
        <v>937</v>
      </c>
      <c r="E1574" s="45" t="s">
        <v>41</v>
      </c>
      <c r="F1574" s="44" t="s">
        <v>3994</v>
      </c>
      <c r="G1574" s="46" t="s">
        <v>412</v>
      </c>
      <c r="H1574" s="46" t="s">
        <v>3848</v>
      </c>
      <c r="I1574" s="35">
        <v>58500</v>
      </c>
      <c r="J1574" s="35">
        <v>58500</v>
      </c>
      <c r="K1574" s="35">
        <v>0</v>
      </c>
      <c r="L1574" s="35">
        <f t="shared" si="1516"/>
        <v>58500</v>
      </c>
      <c r="M1574" s="35">
        <v>58500</v>
      </c>
      <c r="N1574" s="35">
        <v>0</v>
      </c>
      <c r="O1574" s="35">
        <v>0</v>
      </c>
      <c r="P1574" s="35">
        <f t="shared" si="1517"/>
        <v>58500</v>
      </c>
      <c r="Q1574" s="35">
        <f t="shared" si="1518"/>
        <v>100</v>
      </c>
      <c r="R1574" s="95"/>
      <c r="S1574" s="95"/>
      <c r="T1574" s="95"/>
      <c r="U1574" s="95"/>
      <c r="V1574" s="95"/>
      <c r="W1574" s="95"/>
      <c r="X1574" s="95"/>
      <c r="Y1574" s="95"/>
    </row>
    <row r="1575" spans="1:27" s="17" customFormat="1" ht="15" customHeight="1" x14ac:dyDescent="0.25">
      <c r="A1575" s="44" t="s">
        <v>935</v>
      </c>
      <c r="B1575" s="44" t="s">
        <v>3</v>
      </c>
      <c r="C1575" s="44" t="s">
        <v>13</v>
      </c>
      <c r="D1575" s="44" t="s">
        <v>937</v>
      </c>
      <c r="E1575" s="45" t="s">
        <v>41</v>
      </c>
      <c r="F1575" s="44" t="s">
        <v>3995</v>
      </c>
      <c r="G1575" s="46" t="s">
        <v>412</v>
      </c>
      <c r="H1575" s="46" t="s">
        <v>3849</v>
      </c>
      <c r="I1575" s="35">
        <v>30000</v>
      </c>
      <c r="J1575" s="35">
        <v>30000</v>
      </c>
      <c r="K1575" s="35">
        <v>0</v>
      </c>
      <c r="L1575" s="35">
        <f t="shared" si="1516"/>
        <v>30000</v>
      </c>
      <c r="M1575" s="35">
        <v>0</v>
      </c>
      <c r="N1575" s="35">
        <v>0</v>
      </c>
      <c r="O1575" s="35">
        <v>30000</v>
      </c>
      <c r="P1575" s="35">
        <f t="shared" si="1517"/>
        <v>30000</v>
      </c>
      <c r="Q1575" s="35">
        <f t="shared" si="1518"/>
        <v>100</v>
      </c>
      <c r="R1575" s="95"/>
      <c r="S1575" s="95"/>
      <c r="T1575" s="95"/>
      <c r="U1575" s="95"/>
      <c r="V1575" s="95"/>
      <c r="W1575" s="95"/>
      <c r="X1575" s="95"/>
      <c r="Y1575" s="95"/>
    </row>
    <row r="1576" spans="1:27" ht="22.5" customHeight="1" x14ac:dyDescent="0.25">
      <c r="A1576" s="63" t="s">
        <v>1</v>
      </c>
      <c r="B1576" s="63" t="s">
        <v>1</v>
      </c>
      <c r="C1576" s="63" t="s">
        <v>1</v>
      </c>
      <c r="D1576" s="65" t="s">
        <v>1</v>
      </c>
      <c r="E1576" s="65" t="s">
        <v>1</v>
      </c>
      <c r="F1576" s="65" t="s">
        <v>1</v>
      </c>
      <c r="G1576" s="65" t="s">
        <v>1</v>
      </c>
      <c r="H1576" s="66" t="s">
        <v>56</v>
      </c>
      <c r="I1576" s="30">
        <f t="shared" ref="I1576:K1576" si="1528">SUM(I1577)</f>
        <v>13954237</v>
      </c>
      <c r="J1576" s="30">
        <f t="shared" si="1528"/>
        <v>13953600</v>
      </c>
      <c r="K1576" s="30">
        <f t="shared" si="1528"/>
        <v>5965440</v>
      </c>
      <c r="L1576" s="30">
        <f t="shared" si="1516"/>
        <v>5121070</v>
      </c>
      <c r="M1576" s="30">
        <f t="shared" ref="M1576" si="1529">SUM(M1577)</f>
        <v>3508590</v>
      </c>
      <c r="N1576" s="30">
        <f t="shared" ref="N1576:O1576" si="1530">SUM(N1577)</f>
        <v>1172990</v>
      </c>
      <c r="O1576" s="30">
        <f t="shared" si="1530"/>
        <v>439490</v>
      </c>
      <c r="P1576" s="30">
        <f t="shared" si="1517"/>
        <v>11086510</v>
      </c>
      <c r="Q1576" s="30">
        <f t="shared" si="1518"/>
        <v>79.452686045178297</v>
      </c>
      <c r="R1576" s="93"/>
      <c r="S1576" s="93"/>
      <c r="T1576" s="93"/>
      <c r="U1576" s="93"/>
      <c r="V1576" s="93"/>
      <c r="W1576" s="93"/>
      <c r="X1576" s="93"/>
      <c r="Y1576" s="93"/>
    </row>
    <row r="1577" spans="1:27" ht="15" customHeight="1" x14ac:dyDescent="0.25">
      <c r="A1577" s="63" t="s">
        <v>935</v>
      </c>
      <c r="B1577" s="63" t="s">
        <v>3</v>
      </c>
      <c r="C1577" s="63" t="s">
        <v>13</v>
      </c>
      <c r="D1577" s="63" t="s">
        <v>937</v>
      </c>
      <c r="E1577" s="65" t="s">
        <v>57</v>
      </c>
      <c r="F1577" s="65" t="s">
        <v>1</v>
      </c>
      <c r="G1577" s="65" t="s">
        <v>1</v>
      </c>
      <c r="H1577" s="65" t="s">
        <v>58</v>
      </c>
      <c r="I1577" s="31">
        <f t="shared" ref="I1577:K1577" si="1531">SUM(I1579,I1587,I1622,I1578)</f>
        <v>13954237</v>
      </c>
      <c r="J1577" s="31">
        <f t="shared" si="1531"/>
        <v>13953600</v>
      </c>
      <c r="K1577" s="31">
        <f t="shared" si="1531"/>
        <v>5965440</v>
      </c>
      <c r="L1577" s="31">
        <f t="shared" si="1516"/>
        <v>5121070</v>
      </c>
      <c r="M1577" s="31">
        <f t="shared" ref="M1577" si="1532">SUM(M1579,M1587,M1622,M1578)</f>
        <v>3508590</v>
      </c>
      <c r="N1577" s="31">
        <f t="shared" ref="N1577:O1577" si="1533">SUM(N1579,N1587,N1622,N1578)</f>
        <v>1172990</v>
      </c>
      <c r="O1577" s="31">
        <f t="shared" si="1533"/>
        <v>439490</v>
      </c>
      <c r="P1577" s="31">
        <f t="shared" si="1517"/>
        <v>11086510</v>
      </c>
      <c r="Q1577" s="31">
        <f t="shared" si="1518"/>
        <v>79.452686045178297</v>
      </c>
      <c r="R1577" s="94"/>
      <c r="S1577" s="94"/>
      <c r="T1577" s="94"/>
      <c r="U1577" s="94"/>
      <c r="V1577" s="94"/>
      <c r="W1577" s="94"/>
      <c r="X1577" s="94"/>
      <c r="Y1577" s="94"/>
    </row>
    <row r="1578" spans="1:27" s="4" customFormat="1" ht="15" customHeight="1" x14ac:dyDescent="0.25">
      <c r="A1578" s="64" t="s">
        <v>935</v>
      </c>
      <c r="B1578" s="64" t="s">
        <v>3</v>
      </c>
      <c r="C1578" s="64" t="s">
        <v>13</v>
      </c>
      <c r="D1578" s="64" t="s">
        <v>937</v>
      </c>
      <c r="E1578" s="20">
        <v>614100</v>
      </c>
      <c r="F1578" s="64" t="s">
        <v>3592</v>
      </c>
      <c r="G1578" s="53" t="s">
        <v>968</v>
      </c>
      <c r="H1578" s="53" t="s">
        <v>3525</v>
      </c>
      <c r="I1578" s="26">
        <v>100</v>
      </c>
      <c r="J1578" s="26">
        <v>100</v>
      </c>
      <c r="K1578" s="26">
        <v>0</v>
      </c>
      <c r="L1578" s="26">
        <f t="shared" si="1516"/>
        <v>0</v>
      </c>
      <c r="M1578" s="26"/>
      <c r="N1578" s="26"/>
      <c r="O1578" s="26"/>
      <c r="P1578" s="26">
        <f t="shared" si="1517"/>
        <v>0</v>
      </c>
      <c r="Q1578" s="26">
        <f t="shared" si="1518"/>
        <v>0</v>
      </c>
      <c r="R1578" s="90"/>
      <c r="S1578" s="90"/>
      <c r="T1578" s="90"/>
      <c r="U1578" s="90"/>
      <c r="V1578" s="90"/>
      <c r="W1578" s="90"/>
      <c r="X1578" s="90"/>
      <c r="Y1578" s="90"/>
    </row>
    <row r="1579" spans="1:27" ht="15" customHeight="1" x14ac:dyDescent="0.25">
      <c r="A1579" s="63" t="s">
        <v>935</v>
      </c>
      <c r="B1579" s="63" t="s">
        <v>3</v>
      </c>
      <c r="C1579" s="63" t="s">
        <v>13</v>
      </c>
      <c r="D1579" s="63" t="s">
        <v>937</v>
      </c>
      <c r="E1579" s="63" t="s">
        <v>104</v>
      </c>
      <c r="F1579" s="64" t="s">
        <v>1</v>
      </c>
      <c r="G1579" s="53" t="s">
        <v>1</v>
      </c>
      <c r="H1579" s="65" t="s">
        <v>105</v>
      </c>
      <c r="I1579" s="31">
        <f t="shared" ref="I1579:K1579" si="1534">SUM(I1580:I1583)</f>
        <v>445000</v>
      </c>
      <c r="J1579" s="31">
        <f t="shared" si="1534"/>
        <v>445000</v>
      </c>
      <c r="K1579" s="31">
        <f t="shared" si="1534"/>
        <v>327500</v>
      </c>
      <c r="L1579" s="31">
        <f t="shared" si="1516"/>
        <v>35000</v>
      </c>
      <c r="M1579" s="31">
        <f t="shared" ref="M1579" si="1535">SUM(M1580:M1583)</f>
        <v>14000</v>
      </c>
      <c r="N1579" s="31">
        <f t="shared" ref="N1579:O1579" si="1536">SUM(N1580:N1583)</f>
        <v>9000</v>
      </c>
      <c r="O1579" s="31">
        <f t="shared" si="1536"/>
        <v>12000</v>
      </c>
      <c r="P1579" s="31">
        <f t="shared" si="1517"/>
        <v>362500</v>
      </c>
      <c r="Q1579" s="31">
        <f t="shared" si="1518"/>
        <v>81.460674157303373</v>
      </c>
      <c r="R1579" s="94"/>
      <c r="S1579" s="94"/>
      <c r="T1579" s="94"/>
      <c r="U1579" s="94"/>
      <c r="V1579" s="94"/>
      <c r="W1579" s="94"/>
      <c r="X1579" s="94"/>
      <c r="Y1579" s="94"/>
    </row>
    <row r="1580" spans="1:27" ht="15" customHeight="1" x14ac:dyDescent="0.25">
      <c r="A1580" s="64" t="s">
        <v>935</v>
      </c>
      <c r="B1580" s="64" t="s">
        <v>3</v>
      </c>
      <c r="C1580" s="64" t="s">
        <v>13</v>
      </c>
      <c r="D1580" s="64" t="s">
        <v>937</v>
      </c>
      <c r="E1580" s="20" t="s">
        <v>106</v>
      </c>
      <c r="F1580" s="64" t="s">
        <v>967</v>
      </c>
      <c r="G1580" s="53" t="s">
        <v>968</v>
      </c>
      <c r="H1580" s="53" t="s">
        <v>969</v>
      </c>
      <c r="I1580" s="26">
        <v>250000</v>
      </c>
      <c r="J1580" s="26">
        <v>250000</v>
      </c>
      <c r="K1580" s="26">
        <v>250000</v>
      </c>
      <c r="L1580" s="26">
        <f t="shared" si="1516"/>
        <v>0</v>
      </c>
      <c r="M1580" s="26">
        <v>0</v>
      </c>
      <c r="N1580" s="26">
        <v>0</v>
      </c>
      <c r="O1580" s="26">
        <v>0</v>
      </c>
      <c r="P1580" s="26">
        <f t="shared" si="1517"/>
        <v>250000</v>
      </c>
      <c r="Q1580" s="26">
        <f t="shared" si="1518"/>
        <v>100</v>
      </c>
      <c r="R1580" s="90"/>
      <c r="S1580" s="90"/>
      <c r="T1580" s="90"/>
      <c r="U1580" s="90"/>
      <c r="V1580" s="90"/>
      <c r="W1580" s="90"/>
      <c r="X1580" s="90"/>
      <c r="Y1580" s="90"/>
    </row>
    <row r="1581" spans="1:27" ht="15" customHeight="1" x14ac:dyDescent="0.25">
      <c r="A1581" s="64" t="s">
        <v>935</v>
      </c>
      <c r="B1581" s="64" t="s">
        <v>3</v>
      </c>
      <c r="C1581" s="64" t="s">
        <v>13</v>
      </c>
      <c r="D1581" s="64" t="s">
        <v>937</v>
      </c>
      <c r="E1581" s="20" t="s">
        <v>106</v>
      </c>
      <c r="F1581" s="64" t="s">
        <v>970</v>
      </c>
      <c r="G1581" s="53" t="s">
        <v>968</v>
      </c>
      <c r="H1581" s="53" t="s">
        <v>971</v>
      </c>
      <c r="I1581" s="26">
        <v>10000</v>
      </c>
      <c r="J1581" s="26">
        <v>10000</v>
      </c>
      <c r="K1581" s="26">
        <v>5000</v>
      </c>
      <c r="L1581" s="26">
        <f t="shared" si="1516"/>
        <v>5000</v>
      </c>
      <c r="M1581" s="26">
        <v>5000</v>
      </c>
      <c r="N1581" s="26">
        <v>0</v>
      </c>
      <c r="O1581" s="26">
        <v>0</v>
      </c>
      <c r="P1581" s="26">
        <f t="shared" si="1517"/>
        <v>10000</v>
      </c>
      <c r="Q1581" s="26">
        <f t="shared" si="1518"/>
        <v>100</v>
      </c>
      <c r="R1581" s="90"/>
      <c r="S1581" s="90"/>
      <c r="T1581" s="90"/>
      <c r="U1581" s="90"/>
      <c r="V1581" s="90"/>
      <c r="W1581" s="90"/>
      <c r="X1581" s="90"/>
      <c r="Y1581" s="90"/>
    </row>
    <row r="1582" spans="1:27" ht="15" customHeight="1" x14ac:dyDescent="0.25">
      <c r="A1582" s="64" t="s">
        <v>935</v>
      </c>
      <c r="B1582" s="64" t="s">
        <v>3</v>
      </c>
      <c r="C1582" s="64" t="s">
        <v>13</v>
      </c>
      <c r="D1582" s="64" t="s">
        <v>937</v>
      </c>
      <c r="E1582" s="20" t="s">
        <v>106</v>
      </c>
      <c r="F1582" s="64" t="s">
        <v>972</v>
      </c>
      <c r="G1582" s="53" t="s">
        <v>968</v>
      </c>
      <c r="H1582" s="53" t="s">
        <v>973</v>
      </c>
      <c r="I1582" s="26">
        <v>160000</v>
      </c>
      <c r="J1582" s="26">
        <v>160000</v>
      </c>
      <c r="K1582" s="26">
        <v>59000</v>
      </c>
      <c r="L1582" s="26">
        <f t="shared" si="1516"/>
        <v>24000</v>
      </c>
      <c r="M1582" s="26">
        <v>7000</v>
      </c>
      <c r="N1582" s="26">
        <v>7000</v>
      </c>
      <c r="O1582" s="26">
        <v>10000</v>
      </c>
      <c r="P1582" s="26">
        <f t="shared" si="1517"/>
        <v>83000</v>
      </c>
      <c r="Q1582" s="26">
        <f t="shared" si="1518"/>
        <v>51.875000000000007</v>
      </c>
      <c r="R1582" s="90"/>
      <c r="S1582" s="90"/>
      <c r="T1582" s="90"/>
      <c r="U1582" s="90"/>
      <c r="V1582" s="90"/>
      <c r="W1582" s="90"/>
      <c r="X1582" s="90"/>
      <c r="Y1582" s="90"/>
    </row>
    <row r="1583" spans="1:27" ht="15" customHeight="1" thickBot="1" x14ac:dyDescent="0.3">
      <c r="A1583" s="64" t="s">
        <v>935</v>
      </c>
      <c r="B1583" s="64" t="s">
        <v>3</v>
      </c>
      <c r="C1583" s="64" t="s">
        <v>13</v>
      </c>
      <c r="D1583" s="64" t="s">
        <v>937</v>
      </c>
      <c r="E1583" s="20" t="s">
        <v>106</v>
      </c>
      <c r="F1583" s="64" t="s">
        <v>974</v>
      </c>
      <c r="G1583" s="53" t="s">
        <v>968</v>
      </c>
      <c r="H1583" s="53" t="s">
        <v>975</v>
      </c>
      <c r="I1583" s="26">
        <v>25000</v>
      </c>
      <c r="J1583" s="26">
        <v>25000</v>
      </c>
      <c r="K1583" s="26">
        <v>13500</v>
      </c>
      <c r="L1583" s="26">
        <f t="shared" si="1516"/>
        <v>6000</v>
      </c>
      <c r="M1583" s="26">
        <v>2000</v>
      </c>
      <c r="N1583" s="26">
        <v>2000</v>
      </c>
      <c r="O1583" s="26">
        <v>2000</v>
      </c>
      <c r="P1583" s="26">
        <f t="shared" si="1517"/>
        <v>19500</v>
      </c>
      <c r="Q1583" s="26">
        <f t="shared" si="1518"/>
        <v>78</v>
      </c>
      <c r="R1583" s="90"/>
      <c r="S1583" s="90"/>
      <c r="T1583" s="90"/>
      <c r="U1583" s="90"/>
      <c r="V1583" s="90"/>
      <c r="W1583" s="90"/>
      <c r="X1583" s="90"/>
      <c r="Y1583" s="90"/>
    </row>
    <row r="1584" spans="1:27" s="2" customFormat="1" ht="45.75" customHeight="1" thickBot="1" x14ac:dyDescent="0.3">
      <c r="A1584" s="28" t="s">
        <v>4</v>
      </c>
      <c r="B1584" s="28" t="s">
        <v>5</v>
      </c>
      <c r="C1584" s="28" t="s">
        <v>6</v>
      </c>
      <c r="D1584" s="57" t="s">
        <v>1</v>
      </c>
      <c r="E1584" s="28" t="s">
        <v>7</v>
      </c>
      <c r="F1584" s="28" t="s">
        <v>8</v>
      </c>
      <c r="G1584" s="28" t="s">
        <v>9</v>
      </c>
      <c r="H1584" s="28" t="s">
        <v>10</v>
      </c>
      <c r="I1584" s="109" t="s">
        <v>3984</v>
      </c>
      <c r="J1584" s="109" t="s">
        <v>11</v>
      </c>
      <c r="K1584" s="109" t="s">
        <v>3989</v>
      </c>
      <c r="L1584" s="109" t="s">
        <v>3985</v>
      </c>
      <c r="M1584" s="109" t="s">
        <v>4027</v>
      </c>
      <c r="N1584" s="109" t="s">
        <v>3988</v>
      </c>
      <c r="O1584" s="109" t="s">
        <v>3986</v>
      </c>
      <c r="P1584" s="109" t="s">
        <v>3987</v>
      </c>
      <c r="Q1584" s="109" t="s">
        <v>3695</v>
      </c>
      <c r="R1584" s="91"/>
      <c r="S1584" s="91"/>
      <c r="T1584" s="91"/>
      <c r="U1584" s="91"/>
      <c r="V1584" s="91"/>
      <c r="W1584" s="91"/>
      <c r="X1584" s="91"/>
      <c r="Y1584" s="91"/>
      <c r="AA1584" s="4"/>
    </row>
    <row r="1585" spans="1:27" s="2" customFormat="1" ht="15" customHeight="1" x14ac:dyDescent="0.25">
      <c r="A1585" s="58" t="s">
        <v>1</v>
      </c>
      <c r="B1585" s="58" t="s">
        <v>1</v>
      </c>
      <c r="C1585" s="58" t="s">
        <v>1</v>
      </c>
      <c r="D1585" s="59" t="s">
        <v>1</v>
      </c>
      <c r="E1585" s="59" t="s">
        <v>1</v>
      </c>
      <c r="F1585" s="60" t="s">
        <v>1</v>
      </c>
      <c r="G1585" s="61" t="s">
        <v>1</v>
      </c>
      <c r="H1585" s="62" t="s">
        <v>1</v>
      </c>
      <c r="I1585" s="29">
        <v>1</v>
      </c>
      <c r="J1585" s="29">
        <v>2</v>
      </c>
      <c r="K1585" s="29">
        <v>3</v>
      </c>
      <c r="L1585" s="29" t="s">
        <v>3478</v>
      </c>
      <c r="M1585" s="29">
        <v>5</v>
      </c>
      <c r="N1585" s="29">
        <v>6</v>
      </c>
      <c r="O1585" s="29">
        <v>7</v>
      </c>
      <c r="P1585" s="29" t="s">
        <v>3696</v>
      </c>
      <c r="Q1585" s="29">
        <v>9</v>
      </c>
      <c r="R1585" s="92"/>
      <c r="S1585" s="92"/>
      <c r="T1585" s="92"/>
      <c r="U1585" s="92"/>
      <c r="V1585" s="92"/>
      <c r="W1585" s="92"/>
      <c r="X1585" s="92"/>
      <c r="Y1585" s="92"/>
      <c r="AA1585" s="4"/>
    </row>
    <row r="1586" spans="1:27" s="2" customFormat="1" ht="15" customHeight="1" x14ac:dyDescent="0.25">
      <c r="A1586" s="63" t="s">
        <v>935</v>
      </c>
      <c r="B1586" s="63" t="s">
        <v>3</v>
      </c>
      <c r="C1586" s="64" t="s">
        <v>13</v>
      </c>
      <c r="D1586" s="64" t="s">
        <v>937</v>
      </c>
      <c r="E1586" s="65" t="s">
        <v>1</v>
      </c>
      <c r="F1586" s="65" t="s">
        <v>1</v>
      </c>
      <c r="G1586" s="65" t="s">
        <v>1</v>
      </c>
      <c r="H1586" s="65" t="s">
        <v>936</v>
      </c>
      <c r="I1586" s="26">
        <v>0</v>
      </c>
      <c r="J1586" s="26" t="s">
        <v>1</v>
      </c>
      <c r="K1586" s="26">
        <v>0</v>
      </c>
      <c r="L1586" s="26"/>
      <c r="M1586" s="26"/>
      <c r="N1586" s="26"/>
      <c r="O1586" s="26"/>
      <c r="P1586" s="26"/>
      <c r="Q1586" s="26"/>
      <c r="R1586" s="90"/>
      <c r="S1586" s="90"/>
      <c r="T1586" s="90"/>
      <c r="U1586" s="90"/>
      <c r="V1586" s="90"/>
      <c r="W1586" s="90"/>
      <c r="X1586" s="90"/>
      <c r="Y1586" s="90"/>
      <c r="AA1586" s="4"/>
    </row>
    <row r="1587" spans="1:27" ht="15" customHeight="1" x14ac:dyDescent="0.25">
      <c r="A1587" s="63" t="s">
        <v>935</v>
      </c>
      <c r="B1587" s="63" t="s">
        <v>3</v>
      </c>
      <c r="C1587" s="63" t="s">
        <v>13</v>
      </c>
      <c r="D1587" s="63" t="s">
        <v>937</v>
      </c>
      <c r="E1587" s="63" t="s">
        <v>59</v>
      </c>
      <c r="F1587" s="64" t="s">
        <v>1</v>
      </c>
      <c r="G1587" s="53" t="s">
        <v>1</v>
      </c>
      <c r="H1587" s="65" t="s">
        <v>60</v>
      </c>
      <c r="I1587" s="31">
        <f t="shared" ref="I1587:K1587" si="1537">SUM(I1588:I1621)</f>
        <v>13509037</v>
      </c>
      <c r="J1587" s="31">
        <f t="shared" si="1537"/>
        <v>13508400</v>
      </c>
      <c r="K1587" s="31">
        <f t="shared" si="1537"/>
        <v>5637940</v>
      </c>
      <c r="L1587" s="31">
        <f t="shared" si="1516"/>
        <v>5086070</v>
      </c>
      <c r="M1587" s="31">
        <f t="shared" ref="M1587" si="1538">SUM(M1588:M1621)</f>
        <v>3494590</v>
      </c>
      <c r="N1587" s="31">
        <f t="shared" ref="N1587:O1587" si="1539">SUM(N1588:N1621)</f>
        <v>1163990</v>
      </c>
      <c r="O1587" s="31">
        <f t="shared" si="1539"/>
        <v>427490</v>
      </c>
      <c r="P1587" s="31">
        <f t="shared" si="1517"/>
        <v>10724010</v>
      </c>
      <c r="Q1587" s="31">
        <f t="shared" si="1518"/>
        <v>79.387714311095309</v>
      </c>
      <c r="R1587" s="94"/>
      <c r="S1587" s="94"/>
      <c r="T1587" s="94"/>
      <c r="U1587" s="94"/>
      <c r="V1587" s="94"/>
      <c r="W1587" s="94"/>
      <c r="X1587" s="94"/>
      <c r="Y1587" s="94"/>
    </row>
    <row r="1588" spans="1:27" ht="15" customHeight="1" x14ac:dyDescent="0.25">
      <c r="A1588" s="64" t="s">
        <v>935</v>
      </c>
      <c r="B1588" s="64" t="s">
        <v>3</v>
      </c>
      <c r="C1588" s="64" t="s">
        <v>13</v>
      </c>
      <c r="D1588" s="64" t="s">
        <v>937</v>
      </c>
      <c r="E1588" s="20" t="s">
        <v>61</v>
      </c>
      <c r="F1588" s="64" t="s">
        <v>976</v>
      </c>
      <c r="G1588" s="53" t="s">
        <v>968</v>
      </c>
      <c r="H1588" s="53" t="s">
        <v>977</v>
      </c>
      <c r="I1588" s="26">
        <v>100000</v>
      </c>
      <c r="J1588" s="26">
        <v>100000</v>
      </c>
      <c r="K1588" s="26">
        <v>50000</v>
      </c>
      <c r="L1588" s="26">
        <f t="shared" si="1516"/>
        <v>30000</v>
      </c>
      <c r="M1588" s="26">
        <v>20000</v>
      </c>
      <c r="N1588" s="26">
        <v>5000</v>
      </c>
      <c r="O1588" s="26">
        <v>5000</v>
      </c>
      <c r="P1588" s="26">
        <f t="shared" si="1517"/>
        <v>80000</v>
      </c>
      <c r="Q1588" s="26">
        <f t="shared" si="1518"/>
        <v>80</v>
      </c>
      <c r="R1588" s="90"/>
      <c r="S1588" s="90"/>
      <c r="T1588" s="90"/>
      <c r="U1588" s="90"/>
      <c r="V1588" s="90"/>
      <c r="W1588" s="90"/>
      <c r="X1588" s="90"/>
      <c r="Y1588" s="90"/>
    </row>
    <row r="1589" spans="1:27" ht="15" customHeight="1" x14ac:dyDescent="0.25">
      <c r="A1589" s="64" t="s">
        <v>935</v>
      </c>
      <c r="B1589" s="64" t="s">
        <v>3</v>
      </c>
      <c r="C1589" s="64" t="s">
        <v>13</v>
      </c>
      <c r="D1589" s="64" t="s">
        <v>937</v>
      </c>
      <c r="E1589" s="20" t="s">
        <v>61</v>
      </c>
      <c r="F1589" s="64" t="s">
        <v>978</v>
      </c>
      <c r="G1589" s="53" t="s">
        <v>968</v>
      </c>
      <c r="H1589" s="53" t="s">
        <v>979</v>
      </c>
      <c r="I1589" s="26">
        <v>1350000</v>
      </c>
      <c r="J1589" s="26">
        <v>1350000</v>
      </c>
      <c r="K1589" s="26">
        <v>675000</v>
      </c>
      <c r="L1589" s="26">
        <f t="shared" si="1516"/>
        <v>337500</v>
      </c>
      <c r="M1589" s="26">
        <v>337500</v>
      </c>
      <c r="N1589" s="26">
        <v>0</v>
      </c>
      <c r="O1589" s="26">
        <v>0</v>
      </c>
      <c r="P1589" s="26">
        <f t="shared" si="1517"/>
        <v>1012500</v>
      </c>
      <c r="Q1589" s="26">
        <f t="shared" si="1518"/>
        <v>75</v>
      </c>
      <c r="R1589" s="90"/>
      <c r="S1589" s="90"/>
      <c r="T1589" s="90"/>
      <c r="U1589" s="90"/>
      <c r="V1589" s="90"/>
      <c r="W1589" s="90"/>
      <c r="X1589" s="90"/>
      <c r="Y1589" s="90"/>
    </row>
    <row r="1590" spans="1:27" ht="15" customHeight="1" x14ac:dyDescent="0.25">
      <c r="A1590" s="64" t="s">
        <v>935</v>
      </c>
      <c r="B1590" s="64" t="s">
        <v>3</v>
      </c>
      <c r="C1590" s="64" t="s">
        <v>13</v>
      </c>
      <c r="D1590" s="64" t="s">
        <v>937</v>
      </c>
      <c r="E1590" s="20" t="s">
        <v>61</v>
      </c>
      <c r="F1590" s="64" t="s">
        <v>980</v>
      </c>
      <c r="G1590" s="53" t="s">
        <v>968</v>
      </c>
      <c r="H1590" s="53" t="s">
        <v>981</v>
      </c>
      <c r="I1590" s="26">
        <v>2800200</v>
      </c>
      <c r="J1590" s="26">
        <v>2800200</v>
      </c>
      <c r="K1590" s="26">
        <v>900000</v>
      </c>
      <c r="L1590" s="26">
        <f t="shared" si="1516"/>
        <v>1900200</v>
      </c>
      <c r="M1590" s="26">
        <v>1900200</v>
      </c>
      <c r="N1590" s="26">
        <v>0</v>
      </c>
      <c r="O1590" s="26">
        <v>0</v>
      </c>
      <c r="P1590" s="26">
        <f t="shared" si="1517"/>
        <v>2800200</v>
      </c>
      <c r="Q1590" s="26">
        <f t="shared" si="1518"/>
        <v>100</v>
      </c>
      <c r="R1590" s="90"/>
      <c r="S1590" s="90"/>
      <c r="T1590" s="90"/>
      <c r="U1590" s="90"/>
      <c r="V1590" s="90"/>
      <c r="W1590" s="90"/>
      <c r="X1590" s="90"/>
      <c r="Y1590" s="90"/>
    </row>
    <row r="1591" spans="1:27" ht="15" customHeight="1" x14ac:dyDescent="0.25">
      <c r="A1591" s="64" t="s">
        <v>935</v>
      </c>
      <c r="B1591" s="64" t="s">
        <v>3</v>
      </c>
      <c r="C1591" s="64" t="s">
        <v>13</v>
      </c>
      <c r="D1591" s="64" t="s">
        <v>937</v>
      </c>
      <c r="E1591" s="20" t="s">
        <v>61</v>
      </c>
      <c r="F1591" s="64" t="s">
        <v>983</v>
      </c>
      <c r="G1591" s="53" t="s">
        <v>982</v>
      </c>
      <c r="H1591" s="53" t="s">
        <v>984</v>
      </c>
      <c r="I1591" s="26">
        <v>50000</v>
      </c>
      <c r="J1591" s="26">
        <v>50000</v>
      </c>
      <c r="K1591" s="26">
        <v>50000</v>
      </c>
      <c r="L1591" s="26">
        <f t="shared" si="1516"/>
        <v>0</v>
      </c>
      <c r="M1591" s="26">
        <v>0</v>
      </c>
      <c r="N1591" s="26">
        <v>0</v>
      </c>
      <c r="O1591" s="26">
        <v>0</v>
      </c>
      <c r="P1591" s="26">
        <f t="shared" si="1517"/>
        <v>50000</v>
      </c>
      <c r="Q1591" s="26">
        <f t="shared" si="1518"/>
        <v>100</v>
      </c>
      <c r="R1591" s="90"/>
      <c r="S1591" s="90"/>
      <c r="T1591" s="90"/>
      <c r="U1591" s="90"/>
      <c r="V1591" s="90"/>
      <c r="W1591" s="90"/>
      <c r="X1591" s="90"/>
      <c r="Y1591" s="90"/>
    </row>
    <row r="1592" spans="1:27" ht="15" customHeight="1" x14ac:dyDescent="0.25">
      <c r="A1592" s="64" t="s">
        <v>935</v>
      </c>
      <c r="B1592" s="64" t="s">
        <v>3</v>
      </c>
      <c r="C1592" s="64" t="s">
        <v>13</v>
      </c>
      <c r="D1592" s="64" t="s">
        <v>937</v>
      </c>
      <c r="E1592" s="20" t="s">
        <v>61</v>
      </c>
      <c r="F1592" s="64" t="s">
        <v>985</v>
      </c>
      <c r="G1592" s="53" t="s">
        <v>982</v>
      </c>
      <c r="H1592" s="53" t="s">
        <v>986</v>
      </c>
      <c r="I1592" s="26">
        <v>200000</v>
      </c>
      <c r="J1592" s="26">
        <v>200000</v>
      </c>
      <c r="K1592" s="26">
        <v>70000</v>
      </c>
      <c r="L1592" s="26">
        <f t="shared" si="1516"/>
        <v>80000</v>
      </c>
      <c r="M1592" s="26">
        <v>80000</v>
      </c>
      <c r="N1592" s="26">
        <v>0</v>
      </c>
      <c r="O1592" s="26">
        <v>0</v>
      </c>
      <c r="P1592" s="26">
        <f t="shared" si="1517"/>
        <v>150000</v>
      </c>
      <c r="Q1592" s="26">
        <f t="shared" si="1518"/>
        <v>75</v>
      </c>
      <c r="R1592" s="90"/>
      <c r="S1592" s="90"/>
      <c r="T1592" s="90"/>
      <c r="U1592" s="90"/>
      <c r="V1592" s="90"/>
      <c r="W1592" s="90"/>
      <c r="X1592" s="90"/>
      <c r="Y1592" s="90"/>
    </row>
    <row r="1593" spans="1:27" ht="15" customHeight="1" x14ac:dyDescent="0.25">
      <c r="A1593" s="64" t="s">
        <v>935</v>
      </c>
      <c r="B1593" s="64" t="s">
        <v>3</v>
      </c>
      <c r="C1593" s="64" t="s">
        <v>13</v>
      </c>
      <c r="D1593" s="64" t="s">
        <v>937</v>
      </c>
      <c r="E1593" s="20" t="s">
        <v>61</v>
      </c>
      <c r="F1593" s="64" t="s">
        <v>987</v>
      </c>
      <c r="G1593" s="53" t="s">
        <v>982</v>
      </c>
      <c r="H1593" s="53" t="s">
        <v>988</v>
      </c>
      <c r="I1593" s="26">
        <v>100000</v>
      </c>
      <c r="J1593" s="26">
        <v>100000</v>
      </c>
      <c r="K1593" s="26">
        <v>30000</v>
      </c>
      <c r="L1593" s="26">
        <f t="shared" si="1516"/>
        <v>30000</v>
      </c>
      <c r="M1593" s="26">
        <v>10000</v>
      </c>
      <c r="N1593" s="26">
        <v>10000</v>
      </c>
      <c r="O1593" s="26">
        <v>10000</v>
      </c>
      <c r="P1593" s="26">
        <f t="shared" si="1517"/>
        <v>60000</v>
      </c>
      <c r="Q1593" s="26">
        <f t="shared" si="1518"/>
        <v>60</v>
      </c>
      <c r="R1593" s="90"/>
      <c r="S1593" s="90"/>
      <c r="T1593" s="90"/>
      <c r="U1593" s="90"/>
      <c r="V1593" s="90"/>
      <c r="W1593" s="90"/>
      <c r="X1593" s="90"/>
      <c r="Y1593" s="90"/>
    </row>
    <row r="1594" spans="1:27" ht="15" customHeight="1" x14ac:dyDescent="0.25">
      <c r="A1594" s="64" t="s">
        <v>935</v>
      </c>
      <c r="B1594" s="64" t="s">
        <v>3</v>
      </c>
      <c r="C1594" s="64" t="s">
        <v>13</v>
      </c>
      <c r="D1594" s="64" t="s">
        <v>937</v>
      </c>
      <c r="E1594" s="20" t="s">
        <v>61</v>
      </c>
      <c r="F1594" s="64" t="s">
        <v>989</v>
      </c>
      <c r="G1594" s="53" t="s">
        <v>982</v>
      </c>
      <c r="H1594" s="53" t="s">
        <v>990</v>
      </c>
      <c r="I1594" s="26">
        <v>150000</v>
      </c>
      <c r="J1594" s="26">
        <v>150000</v>
      </c>
      <c r="K1594" s="26">
        <v>150000</v>
      </c>
      <c r="L1594" s="26">
        <f t="shared" si="1516"/>
        <v>0</v>
      </c>
      <c r="M1594" s="26">
        <v>0</v>
      </c>
      <c r="N1594" s="26">
        <v>0</v>
      </c>
      <c r="O1594" s="26">
        <v>0</v>
      </c>
      <c r="P1594" s="26">
        <f t="shared" si="1517"/>
        <v>150000</v>
      </c>
      <c r="Q1594" s="26">
        <f t="shared" si="1518"/>
        <v>100</v>
      </c>
      <c r="R1594" s="90"/>
      <c r="S1594" s="90"/>
      <c r="T1594" s="90"/>
      <c r="U1594" s="90"/>
      <c r="V1594" s="90"/>
      <c r="W1594" s="90"/>
      <c r="X1594" s="90"/>
      <c r="Y1594" s="90"/>
    </row>
    <row r="1595" spans="1:27" ht="15" customHeight="1" x14ac:dyDescent="0.25">
      <c r="A1595" s="64" t="s">
        <v>935</v>
      </c>
      <c r="B1595" s="64" t="s">
        <v>3</v>
      </c>
      <c r="C1595" s="64" t="s">
        <v>13</v>
      </c>
      <c r="D1595" s="64" t="s">
        <v>937</v>
      </c>
      <c r="E1595" s="20" t="s">
        <v>61</v>
      </c>
      <c r="F1595" s="64" t="s">
        <v>991</v>
      </c>
      <c r="G1595" s="53" t="s">
        <v>982</v>
      </c>
      <c r="H1595" s="53" t="s">
        <v>992</v>
      </c>
      <c r="I1595" s="26">
        <v>75000</v>
      </c>
      <c r="J1595" s="26">
        <v>75000</v>
      </c>
      <c r="K1595" s="26">
        <v>75000</v>
      </c>
      <c r="L1595" s="26">
        <f t="shared" si="1516"/>
        <v>0</v>
      </c>
      <c r="M1595" s="26">
        <v>0</v>
      </c>
      <c r="N1595" s="26">
        <v>0</v>
      </c>
      <c r="O1595" s="26">
        <v>0</v>
      </c>
      <c r="P1595" s="26">
        <f t="shared" si="1517"/>
        <v>75000</v>
      </c>
      <c r="Q1595" s="26">
        <f t="shared" si="1518"/>
        <v>100</v>
      </c>
      <c r="R1595" s="90"/>
      <c r="S1595" s="90"/>
      <c r="T1595" s="90"/>
      <c r="U1595" s="90"/>
      <c r="V1595" s="90"/>
      <c r="W1595" s="90"/>
      <c r="X1595" s="90"/>
      <c r="Y1595" s="90"/>
    </row>
    <row r="1596" spans="1:27" ht="15" customHeight="1" x14ac:dyDescent="0.25">
      <c r="A1596" s="64" t="s">
        <v>935</v>
      </c>
      <c r="B1596" s="64" t="s">
        <v>3</v>
      </c>
      <c r="C1596" s="64" t="s">
        <v>13</v>
      </c>
      <c r="D1596" s="64" t="s">
        <v>937</v>
      </c>
      <c r="E1596" s="20" t="s">
        <v>61</v>
      </c>
      <c r="F1596" s="64" t="s">
        <v>993</v>
      </c>
      <c r="G1596" s="53" t="s">
        <v>982</v>
      </c>
      <c r="H1596" s="53" t="s">
        <v>994</v>
      </c>
      <c r="I1596" s="26">
        <v>120000</v>
      </c>
      <c r="J1596" s="26">
        <v>120000</v>
      </c>
      <c r="K1596" s="26">
        <v>120000</v>
      </c>
      <c r="L1596" s="26">
        <f t="shared" si="1516"/>
        <v>0</v>
      </c>
      <c r="M1596" s="26">
        <v>0</v>
      </c>
      <c r="N1596" s="26">
        <v>0</v>
      </c>
      <c r="O1596" s="26">
        <v>0</v>
      </c>
      <c r="P1596" s="26">
        <f t="shared" si="1517"/>
        <v>120000</v>
      </c>
      <c r="Q1596" s="26">
        <f t="shared" si="1518"/>
        <v>100</v>
      </c>
      <c r="R1596" s="90"/>
      <c r="S1596" s="90"/>
      <c r="T1596" s="90"/>
      <c r="U1596" s="90"/>
      <c r="V1596" s="90"/>
      <c r="W1596" s="90"/>
      <c r="X1596" s="90"/>
      <c r="Y1596" s="90"/>
    </row>
    <row r="1597" spans="1:27" ht="15" customHeight="1" x14ac:dyDescent="0.25">
      <c r="A1597" s="64" t="s">
        <v>935</v>
      </c>
      <c r="B1597" s="64" t="s">
        <v>3</v>
      </c>
      <c r="C1597" s="64" t="s">
        <v>13</v>
      </c>
      <c r="D1597" s="64" t="s">
        <v>937</v>
      </c>
      <c r="E1597" s="20" t="s">
        <v>61</v>
      </c>
      <c r="F1597" s="64" t="s">
        <v>995</v>
      </c>
      <c r="G1597" s="53" t="s">
        <v>982</v>
      </c>
      <c r="H1597" s="53" t="s">
        <v>906</v>
      </c>
      <c r="I1597" s="26">
        <v>90000</v>
      </c>
      <c r="J1597" s="26">
        <v>90000</v>
      </c>
      <c r="K1597" s="26">
        <v>90000</v>
      </c>
      <c r="L1597" s="26">
        <f t="shared" si="1516"/>
        <v>0</v>
      </c>
      <c r="M1597" s="26">
        <v>0</v>
      </c>
      <c r="N1597" s="26">
        <v>0</v>
      </c>
      <c r="O1597" s="26">
        <v>0</v>
      </c>
      <c r="P1597" s="26">
        <f t="shared" si="1517"/>
        <v>90000</v>
      </c>
      <c r="Q1597" s="26">
        <f t="shared" si="1518"/>
        <v>100</v>
      </c>
      <c r="R1597" s="90"/>
      <c r="S1597" s="90"/>
      <c r="T1597" s="90"/>
      <c r="U1597" s="90"/>
      <c r="V1597" s="90"/>
      <c r="W1597" s="90"/>
      <c r="X1597" s="90"/>
      <c r="Y1597" s="90"/>
    </row>
    <row r="1598" spans="1:27" ht="15" customHeight="1" x14ac:dyDescent="0.25">
      <c r="A1598" s="64" t="s">
        <v>935</v>
      </c>
      <c r="B1598" s="64" t="s">
        <v>3</v>
      </c>
      <c r="C1598" s="64" t="s">
        <v>13</v>
      </c>
      <c r="D1598" s="64" t="s">
        <v>937</v>
      </c>
      <c r="E1598" s="20" t="s">
        <v>61</v>
      </c>
      <c r="F1598" s="64" t="s">
        <v>996</v>
      </c>
      <c r="G1598" s="53" t="s">
        <v>982</v>
      </c>
      <c r="H1598" s="53" t="s">
        <v>997</v>
      </c>
      <c r="I1598" s="26">
        <v>199300</v>
      </c>
      <c r="J1598" s="26">
        <v>199300</v>
      </c>
      <c r="K1598" s="26">
        <v>100000</v>
      </c>
      <c r="L1598" s="26">
        <f t="shared" si="1516"/>
        <v>99300</v>
      </c>
      <c r="M1598" s="26">
        <v>99300</v>
      </c>
      <c r="N1598" s="26">
        <v>0</v>
      </c>
      <c r="O1598" s="26">
        <v>0</v>
      </c>
      <c r="P1598" s="26">
        <f t="shared" si="1517"/>
        <v>199300</v>
      </c>
      <c r="Q1598" s="26">
        <f t="shared" si="1518"/>
        <v>100</v>
      </c>
      <c r="R1598" s="90"/>
      <c r="S1598" s="90"/>
      <c r="T1598" s="90"/>
      <c r="U1598" s="90"/>
      <c r="V1598" s="90"/>
      <c r="W1598" s="90"/>
      <c r="X1598" s="90"/>
      <c r="Y1598" s="90"/>
    </row>
    <row r="1599" spans="1:27" ht="15" customHeight="1" x14ac:dyDescent="0.25">
      <c r="A1599" s="64" t="s">
        <v>935</v>
      </c>
      <c r="B1599" s="64" t="s">
        <v>3</v>
      </c>
      <c r="C1599" s="64" t="s">
        <v>13</v>
      </c>
      <c r="D1599" s="64" t="s">
        <v>937</v>
      </c>
      <c r="E1599" s="20" t="s">
        <v>61</v>
      </c>
      <c r="F1599" s="64" t="s">
        <v>998</v>
      </c>
      <c r="G1599" s="53" t="s">
        <v>982</v>
      </c>
      <c r="H1599" s="53" t="s">
        <v>999</v>
      </c>
      <c r="I1599" s="26">
        <v>20000</v>
      </c>
      <c r="J1599" s="26">
        <v>20000</v>
      </c>
      <c r="K1599" s="26">
        <v>20000</v>
      </c>
      <c r="L1599" s="26">
        <f t="shared" si="1516"/>
        <v>0</v>
      </c>
      <c r="M1599" s="26">
        <v>0</v>
      </c>
      <c r="N1599" s="26">
        <v>0</v>
      </c>
      <c r="O1599" s="26">
        <v>0</v>
      </c>
      <c r="P1599" s="26">
        <f t="shared" si="1517"/>
        <v>20000</v>
      </c>
      <c r="Q1599" s="26">
        <f t="shared" si="1518"/>
        <v>100</v>
      </c>
      <c r="R1599" s="90"/>
      <c r="S1599" s="90"/>
      <c r="T1599" s="90"/>
      <c r="U1599" s="90"/>
      <c r="V1599" s="90"/>
      <c r="W1599" s="90"/>
      <c r="X1599" s="90"/>
      <c r="Y1599" s="90"/>
    </row>
    <row r="1600" spans="1:27" ht="15" customHeight="1" x14ac:dyDescent="0.25">
      <c r="A1600" s="64" t="s">
        <v>935</v>
      </c>
      <c r="B1600" s="64" t="s">
        <v>3</v>
      </c>
      <c r="C1600" s="64" t="s">
        <v>13</v>
      </c>
      <c r="D1600" s="64" t="s">
        <v>937</v>
      </c>
      <c r="E1600" s="20" t="s">
        <v>61</v>
      </c>
      <c r="F1600" s="64" t="s">
        <v>1000</v>
      </c>
      <c r="G1600" s="53" t="s">
        <v>412</v>
      </c>
      <c r="H1600" s="53" t="s">
        <v>1001</v>
      </c>
      <c r="I1600" s="26">
        <v>350000</v>
      </c>
      <c r="J1600" s="26">
        <v>350000</v>
      </c>
      <c r="K1600" s="26">
        <v>350000</v>
      </c>
      <c r="L1600" s="26">
        <f t="shared" si="1516"/>
        <v>0</v>
      </c>
      <c r="M1600" s="26">
        <v>0</v>
      </c>
      <c r="N1600" s="26">
        <v>0</v>
      </c>
      <c r="O1600" s="26">
        <v>0</v>
      </c>
      <c r="P1600" s="26">
        <f t="shared" si="1517"/>
        <v>350000</v>
      </c>
      <c r="Q1600" s="26">
        <f t="shared" si="1518"/>
        <v>100</v>
      </c>
      <c r="R1600" s="90"/>
      <c r="S1600" s="90"/>
      <c r="T1600" s="90"/>
      <c r="U1600" s="90"/>
      <c r="V1600" s="90"/>
      <c r="W1600" s="90"/>
      <c r="X1600" s="90"/>
      <c r="Y1600" s="90"/>
    </row>
    <row r="1601" spans="1:25" ht="15" customHeight="1" x14ac:dyDescent="0.25">
      <c r="A1601" s="64" t="s">
        <v>935</v>
      </c>
      <c r="B1601" s="64" t="s">
        <v>3</v>
      </c>
      <c r="C1601" s="64" t="s">
        <v>13</v>
      </c>
      <c r="D1601" s="64" t="s">
        <v>937</v>
      </c>
      <c r="E1601" s="20" t="s">
        <v>61</v>
      </c>
      <c r="F1601" s="64" t="s">
        <v>1002</v>
      </c>
      <c r="G1601" s="53" t="s">
        <v>412</v>
      </c>
      <c r="H1601" s="53" t="s">
        <v>1003</v>
      </c>
      <c r="I1601" s="26">
        <v>150000</v>
      </c>
      <c r="J1601" s="26">
        <v>150000</v>
      </c>
      <c r="K1601" s="26">
        <v>150000</v>
      </c>
      <c r="L1601" s="26">
        <f t="shared" si="1516"/>
        <v>0</v>
      </c>
      <c r="M1601" s="26">
        <v>0</v>
      </c>
      <c r="N1601" s="26">
        <v>0</v>
      </c>
      <c r="O1601" s="26">
        <v>0</v>
      </c>
      <c r="P1601" s="26">
        <f t="shared" si="1517"/>
        <v>150000</v>
      </c>
      <c r="Q1601" s="26">
        <f t="shared" si="1518"/>
        <v>100</v>
      </c>
      <c r="R1601" s="90"/>
      <c r="S1601" s="90"/>
      <c r="T1601" s="90"/>
      <c r="U1601" s="90"/>
      <c r="V1601" s="90"/>
      <c r="W1601" s="90"/>
      <c r="X1601" s="90"/>
      <c r="Y1601" s="90"/>
    </row>
    <row r="1602" spans="1:25" s="14" customFormat="1" ht="15.75" customHeight="1" x14ac:dyDescent="0.25">
      <c r="A1602" s="84" t="s">
        <v>935</v>
      </c>
      <c r="B1602" s="84" t="s">
        <v>3</v>
      </c>
      <c r="C1602" s="84" t="s">
        <v>13</v>
      </c>
      <c r="D1602" s="84" t="s">
        <v>937</v>
      </c>
      <c r="E1602" s="85" t="s">
        <v>3788</v>
      </c>
      <c r="F1602" s="84" t="s">
        <v>3789</v>
      </c>
      <c r="G1602" s="86" t="s">
        <v>982</v>
      </c>
      <c r="H1602" s="86" t="s">
        <v>3850</v>
      </c>
      <c r="I1602" s="37">
        <v>0</v>
      </c>
      <c r="J1602" s="37">
        <v>0</v>
      </c>
      <c r="K1602" s="37">
        <v>0</v>
      </c>
      <c r="L1602" s="37">
        <f t="shared" si="1516"/>
        <v>0</v>
      </c>
      <c r="M1602" s="37">
        <v>0</v>
      </c>
      <c r="N1602" s="37">
        <v>0</v>
      </c>
      <c r="O1602" s="37">
        <v>0</v>
      </c>
      <c r="P1602" s="37">
        <f t="shared" si="1517"/>
        <v>0</v>
      </c>
      <c r="Q1602" s="37" t="str">
        <f>IF(I1602=0,"-",P1602/I1602*100)</f>
        <v>-</v>
      </c>
      <c r="R1602" s="97"/>
      <c r="S1602" s="97"/>
      <c r="T1602" s="97"/>
      <c r="U1602" s="97"/>
      <c r="V1602" s="97"/>
      <c r="W1602" s="97"/>
      <c r="X1602" s="97"/>
      <c r="Y1602" s="97"/>
    </row>
    <row r="1603" spans="1:25" ht="15" customHeight="1" x14ac:dyDescent="0.25">
      <c r="A1603" s="64" t="s">
        <v>935</v>
      </c>
      <c r="B1603" s="64" t="s">
        <v>3</v>
      </c>
      <c r="C1603" s="64" t="s">
        <v>13</v>
      </c>
      <c r="D1603" s="64" t="s">
        <v>937</v>
      </c>
      <c r="E1603" s="20" t="s">
        <v>61</v>
      </c>
      <c r="F1603" s="64" t="s">
        <v>1004</v>
      </c>
      <c r="G1603" s="53" t="s">
        <v>968</v>
      </c>
      <c r="H1603" s="53" t="s">
        <v>1005</v>
      </c>
      <c r="I1603" s="26">
        <v>400000</v>
      </c>
      <c r="J1603" s="26">
        <v>400000</v>
      </c>
      <c r="K1603" s="26">
        <v>199800</v>
      </c>
      <c r="L1603" s="26">
        <f t="shared" si="1516"/>
        <v>99900</v>
      </c>
      <c r="M1603" s="26">
        <v>33300</v>
      </c>
      <c r="N1603" s="26">
        <v>33300</v>
      </c>
      <c r="O1603" s="26">
        <v>33300</v>
      </c>
      <c r="P1603" s="26">
        <f t="shared" si="1517"/>
        <v>299700</v>
      </c>
      <c r="Q1603" s="26">
        <f t="shared" si="1518"/>
        <v>74.924999999999997</v>
      </c>
      <c r="R1603" s="90"/>
      <c r="S1603" s="90"/>
      <c r="T1603" s="90"/>
      <c r="U1603" s="90"/>
      <c r="V1603" s="90"/>
      <c r="W1603" s="90"/>
      <c r="X1603" s="90"/>
      <c r="Y1603" s="90"/>
    </row>
    <row r="1604" spans="1:25" ht="15" customHeight="1" x14ac:dyDescent="0.25">
      <c r="A1604" s="64" t="s">
        <v>935</v>
      </c>
      <c r="B1604" s="64" t="s">
        <v>3</v>
      </c>
      <c r="C1604" s="64" t="s">
        <v>13</v>
      </c>
      <c r="D1604" s="64" t="s">
        <v>937</v>
      </c>
      <c r="E1604" s="20" t="s">
        <v>61</v>
      </c>
      <c r="F1604" s="64" t="s">
        <v>1006</v>
      </c>
      <c r="G1604" s="53" t="s">
        <v>412</v>
      </c>
      <c r="H1604" s="53" t="s">
        <v>1007</v>
      </c>
      <c r="I1604" s="26">
        <v>50000</v>
      </c>
      <c r="J1604" s="26">
        <v>50000</v>
      </c>
      <c r="K1604" s="26">
        <v>0</v>
      </c>
      <c r="L1604" s="26">
        <f t="shared" si="1516"/>
        <v>0</v>
      </c>
      <c r="M1604" s="26">
        <v>0</v>
      </c>
      <c r="N1604" s="26">
        <v>0</v>
      </c>
      <c r="O1604" s="26">
        <v>0</v>
      </c>
      <c r="P1604" s="26">
        <f t="shared" si="1517"/>
        <v>0</v>
      </c>
      <c r="Q1604" s="26">
        <f t="shared" si="1518"/>
        <v>0</v>
      </c>
      <c r="R1604" s="90"/>
      <c r="S1604" s="90"/>
      <c r="T1604" s="90"/>
      <c r="U1604" s="90"/>
      <c r="V1604" s="90"/>
      <c r="W1604" s="90"/>
      <c r="X1604" s="90"/>
      <c r="Y1604" s="90"/>
    </row>
    <row r="1605" spans="1:25" ht="15" customHeight="1" x14ac:dyDescent="0.25">
      <c r="A1605" s="64" t="s">
        <v>935</v>
      </c>
      <c r="B1605" s="64" t="s">
        <v>3</v>
      </c>
      <c r="C1605" s="64" t="s">
        <v>13</v>
      </c>
      <c r="D1605" s="64" t="s">
        <v>937</v>
      </c>
      <c r="E1605" s="20" t="s">
        <v>61</v>
      </c>
      <c r="F1605" s="64" t="s">
        <v>1008</v>
      </c>
      <c r="G1605" s="53" t="s">
        <v>412</v>
      </c>
      <c r="H1605" s="53" t="s">
        <v>1009</v>
      </c>
      <c r="I1605" s="26">
        <v>450000</v>
      </c>
      <c r="J1605" s="26">
        <v>450000</v>
      </c>
      <c r="K1605" s="26">
        <v>113000</v>
      </c>
      <c r="L1605" s="26">
        <f t="shared" si="1516"/>
        <v>240000</v>
      </c>
      <c r="M1605" s="26">
        <v>80000</v>
      </c>
      <c r="N1605" s="26">
        <v>80000</v>
      </c>
      <c r="O1605" s="26">
        <v>80000</v>
      </c>
      <c r="P1605" s="26">
        <f t="shared" si="1517"/>
        <v>353000</v>
      </c>
      <c r="Q1605" s="26">
        <f t="shared" si="1518"/>
        <v>78.444444444444457</v>
      </c>
      <c r="R1605" s="90"/>
      <c r="S1605" s="90"/>
      <c r="T1605" s="90"/>
      <c r="U1605" s="90"/>
      <c r="V1605" s="90"/>
      <c r="W1605" s="90"/>
      <c r="X1605" s="90"/>
      <c r="Y1605" s="90"/>
    </row>
    <row r="1606" spans="1:25" ht="15" customHeight="1" x14ac:dyDescent="0.25">
      <c r="A1606" s="64" t="s">
        <v>935</v>
      </c>
      <c r="B1606" s="64" t="s">
        <v>3</v>
      </c>
      <c r="C1606" s="64" t="s">
        <v>13</v>
      </c>
      <c r="D1606" s="64" t="s">
        <v>937</v>
      </c>
      <c r="E1606" s="20" t="s">
        <v>61</v>
      </c>
      <c r="F1606" s="64" t="s">
        <v>1010</v>
      </c>
      <c r="G1606" s="53" t="s">
        <v>982</v>
      </c>
      <c r="H1606" s="53" t="s">
        <v>1011</v>
      </c>
      <c r="I1606" s="26">
        <v>150000</v>
      </c>
      <c r="J1606" s="26">
        <v>150000</v>
      </c>
      <c r="K1606" s="26">
        <v>150000</v>
      </c>
      <c r="L1606" s="26">
        <f t="shared" si="1516"/>
        <v>0</v>
      </c>
      <c r="M1606" s="26">
        <v>0</v>
      </c>
      <c r="N1606" s="26">
        <v>0</v>
      </c>
      <c r="O1606" s="26">
        <v>0</v>
      </c>
      <c r="P1606" s="26">
        <f t="shared" si="1517"/>
        <v>150000</v>
      </c>
      <c r="Q1606" s="26">
        <f t="shared" si="1518"/>
        <v>100</v>
      </c>
      <c r="R1606" s="90"/>
      <c r="S1606" s="90"/>
      <c r="T1606" s="90"/>
      <c r="U1606" s="90"/>
      <c r="V1606" s="90"/>
      <c r="W1606" s="90"/>
      <c r="X1606" s="90"/>
      <c r="Y1606" s="90"/>
    </row>
    <row r="1607" spans="1:25" ht="15" customHeight="1" x14ac:dyDescent="0.25">
      <c r="A1607" s="64" t="s">
        <v>935</v>
      </c>
      <c r="B1607" s="64" t="s">
        <v>3</v>
      </c>
      <c r="C1607" s="64" t="s">
        <v>13</v>
      </c>
      <c r="D1607" s="64" t="s">
        <v>937</v>
      </c>
      <c r="E1607" s="20" t="s">
        <v>61</v>
      </c>
      <c r="F1607" s="64" t="s">
        <v>1012</v>
      </c>
      <c r="G1607" s="53" t="s">
        <v>982</v>
      </c>
      <c r="H1607" s="53" t="s">
        <v>1013</v>
      </c>
      <c r="I1607" s="26">
        <v>10000</v>
      </c>
      <c r="J1607" s="26">
        <v>10000</v>
      </c>
      <c r="K1607" s="26">
        <v>10000</v>
      </c>
      <c r="L1607" s="26">
        <f t="shared" si="1516"/>
        <v>0</v>
      </c>
      <c r="M1607" s="26">
        <v>0</v>
      </c>
      <c r="N1607" s="26">
        <v>0</v>
      </c>
      <c r="O1607" s="26">
        <v>0</v>
      </c>
      <c r="P1607" s="26">
        <f t="shared" si="1517"/>
        <v>10000</v>
      </c>
      <c r="Q1607" s="26">
        <f t="shared" si="1518"/>
        <v>100</v>
      </c>
      <c r="R1607" s="90"/>
      <c r="S1607" s="90"/>
      <c r="T1607" s="90"/>
      <c r="U1607" s="90"/>
      <c r="V1607" s="90"/>
      <c r="W1607" s="90"/>
      <c r="X1607" s="90"/>
      <c r="Y1607" s="90"/>
    </row>
    <row r="1608" spans="1:25" ht="22.5" customHeight="1" x14ac:dyDescent="0.25">
      <c r="A1608" s="64" t="s">
        <v>935</v>
      </c>
      <c r="B1608" s="64" t="s">
        <v>3</v>
      </c>
      <c r="C1608" s="64" t="s">
        <v>13</v>
      </c>
      <c r="D1608" s="64" t="s">
        <v>937</v>
      </c>
      <c r="E1608" s="20" t="s">
        <v>61</v>
      </c>
      <c r="F1608" s="64" t="s">
        <v>1014</v>
      </c>
      <c r="G1608" s="53" t="s">
        <v>982</v>
      </c>
      <c r="H1608" s="53" t="s">
        <v>1015</v>
      </c>
      <c r="I1608" s="26">
        <v>1780100</v>
      </c>
      <c r="J1608" s="26">
        <v>1780100</v>
      </c>
      <c r="K1608" s="26">
        <v>1000000</v>
      </c>
      <c r="L1608" s="26">
        <f t="shared" si="1516"/>
        <v>780100</v>
      </c>
      <c r="M1608" s="26">
        <v>780100</v>
      </c>
      <c r="N1608" s="26">
        <v>0</v>
      </c>
      <c r="O1608" s="26">
        <v>0</v>
      </c>
      <c r="P1608" s="26">
        <f t="shared" si="1517"/>
        <v>1780100</v>
      </c>
      <c r="Q1608" s="26">
        <f t="shared" si="1518"/>
        <v>100</v>
      </c>
      <c r="R1608" s="90"/>
      <c r="S1608" s="90"/>
      <c r="T1608" s="90"/>
      <c r="U1608" s="90"/>
      <c r="V1608" s="90"/>
      <c r="W1608" s="90"/>
      <c r="X1608" s="90"/>
      <c r="Y1608" s="90"/>
    </row>
    <row r="1609" spans="1:25" ht="15" customHeight="1" x14ac:dyDescent="0.25">
      <c r="A1609" s="64" t="s">
        <v>935</v>
      </c>
      <c r="B1609" s="64" t="s">
        <v>3</v>
      </c>
      <c r="C1609" s="64" t="s">
        <v>13</v>
      </c>
      <c r="D1609" s="64" t="s">
        <v>937</v>
      </c>
      <c r="E1609" s="20" t="s">
        <v>61</v>
      </c>
      <c r="F1609" s="64" t="s">
        <v>1016</v>
      </c>
      <c r="G1609" s="53" t="s">
        <v>982</v>
      </c>
      <c r="H1609" s="53" t="s">
        <v>1017</v>
      </c>
      <c r="I1609" s="26">
        <v>120000</v>
      </c>
      <c r="J1609" s="26">
        <v>120000</v>
      </c>
      <c r="K1609" s="26">
        <v>0</v>
      </c>
      <c r="L1609" s="26">
        <f t="shared" si="1516"/>
        <v>120000</v>
      </c>
      <c r="M1609" s="26">
        <v>0</v>
      </c>
      <c r="N1609" s="26">
        <v>120000</v>
      </c>
      <c r="O1609" s="26">
        <v>0</v>
      </c>
      <c r="P1609" s="26">
        <f t="shared" si="1517"/>
        <v>120000</v>
      </c>
      <c r="Q1609" s="26">
        <f t="shared" si="1518"/>
        <v>100</v>
      </c>
      <c r="R1609" s="90"/>
      <c r="S1609" s="90"/>
      <c r="T1609" s="90"/>
      <c r="U1609" s="90"/>
      <c r="V1609" s="90"/>
      <c r="W1609" s="90"/>
      <c r="X1609" s="90"/>
      <c r="Y1609" s="90"/>
    </row>
    <row r="1610" spans="1:25" ht="15" customHeight="1" x14ac:dyDescent="0.25">
      <c r="A1610" s="64" t="s">
        <v>935</v>
      </c>
      <c r="B1610" s="64" t="s">
        <v>3</v>
      </c>
      <c r="C1610" s="64" t="s">
        <v>13</v>
      </c>
      <c r="D1610" s="64" t="s">
        <v>937</v>
      </c>
      <c r="E1610" s="20" t="s">
        <v>61</v>
      </c>
      <c r="F1610" s="64" t="s">
        <v>1018</v>
      </c>
      <c r="G1610" s="53" t="s">
        <v>412</v>
      </c>
      <c r="H1610" s="53" t="s">
        <v>1019</v>
      </c>
      <c r="I1610" s="26">
        <v>30000</v>
      </c>
      <c r="J1610" s="26">
        <v>30000</v>
      </c>
      <c r="K1610" s="26">
        <v>0</v>
      </c>
      <c r="L1610" s="26">
        <f t="shared" si="1516"/>
        <v>30000</v>
      </c>
      <c r="M1610" s="26">
        <v>0</v>
      </c>
      <c r="N1610" s="26">
        <v>0</v>
      </c>
      <c r="O1610" s="26">
        <v>30000</v>
      </c>
      <c r="P1610" s="26">
        <f t="shared" si="1517"/>
        <v>30000</v>
      </c>
      <c r="Q1610" s="26">
        <f t="shared" si="1518"/>
        <v>100</v>
      </c>
      <c r="R1610" s="90"/>
      <c r="S1610" s="90"/>
      <c r="T1610" s="90"/>
      <c r="U1610" s="90"/>
      <c r="V1610" s="90"/>
      <c r="W1610" s="90"/>
      <c r="X1610" s="90"/>
      <c r="Y1610" s="90"/>
    </row>
    <row r="1611" spans="1:25" ht="15" customHeight="1" x14ac:dyDescent="0.25">
      <c r="A1611" s="64" t="s">
        <v>935</v>
      </c>
      <c r="B1611" s="64" t="s">
        <v>3</v>
      </c>
      <c r="C1611" s="64" t="s">
        <v>13</v>
      </c>
      <c r="D1611" s="64" t="s">
        <v>937</v>
      </c>
      <c r="E1611" s="20" t="s">
        <v>61</v>
      </c>
      <c r="F1611" s="64" t="s">
        <v>3593</v>
      </c>
      <c r="G1611" s="53" t="s">
        <v>982</v>
      </c>
      <c r="H1611" s="53" t="s">
        <v>1020</v>
      </c>
      <c r="I1611" s="26">
        <v>70000</v>
      </c>
      <c r="J1611" s="26">
        <v>70000</v>
      </c>
      <c r="K1611" s="26">
        <v>35000</v>
      </c>
      <c r="L1611" s="26">
        <f t="shared" si="1516"/>
        <v>35000</v>
      </c>
      <c r="M1611" s="26">
        <v>0</v>
      </c>
      <c r="N1611" s="26">
        <v>0</v>
      </c>
      <c r="O1611" s="26">
        <v>35000</v>
      </c>
      <c r="P1611" s="26">
        <f t="shared" si="1517"/>
        <v>70000</v>
      </c>
      <c r="Q1611" s="26">
        <f t="shared" si="1518"/>
        <v>100</v>
      </c>
      <c r="R1611" s="90"/>
      <c r="S1611" s="90"/>
      <c r="T1611" s="90"/>
      <c r="U1611" s="90"/>
      <c r="V1611" s="90"/>
      <c r="W1611" s="90"/>
      <c r="X1611" s="90"/>
      <c r="Y1611" s="90"/>
    </row>
    <row r="1612" spans="1:25" ht="15" customHeight="1" x14ac:dyDescent="0.25">
      <c r="A1612" s="64" t="s">
        <v>935</v>
      </c>
      <c r="B1612" s="64" t="s">
        <v>3</v>
      </c>
      <c r="C1612" s="64" t="s">
        <v>13</v>
      </c>
      <c r="D1612" s="64" t="s">
        <v>937</v>
      </c>
      <c r="E1612" s="20" t="s">
        <v>61</v>
      </c>
      <c r="F1612" s="64" t="s">
        <v>3594</v>
      </c>
      <c r="G1612" s="53" t="s">
        <v>412</v>
      </c>
      <c r="H1612" s="53" t="s">
        <v>1021</v>
      </c>
      <c r="I1612" s="26">
        <v>611500</v>
      </c>
      <c r="J1612" s="26">
        <v>611500</v>
      </c>
      <c r="K1612" s="26">
        <v>300000</v>
      </c>
      <c r="L1612" s="26">
        <f t="shared" si="1516"/>
        <v>311500</v>
      </c>
      <c r="M1612" s="26">
        <v>0</v>
      </c>
      <c r="N1612" s="26">
        <v>311500</v>
      </c>
      <c r="O1612" s="26">
        <v>0</v>
      </c>
      <c r="P1612" s="26">
        <f t="shared" si="1517"/>
        <v>611500</v>
      </c>
      <c r="Q1612" s="26">
        <f t="shared" si="1518"/>
        <v>100</v>
      </c>
      <c r="R1612" s="90"/>
      <c r="S1612" s="90"/>
      <c r="T1612" s="90"/>
      <c r="U1612" s="90"/>
      <c r="V1612" s="90"/>
      <c r="W1612" s="90"/>
      <c r="X1612" s="90"/>
      <c r="Y1612" s="90"/>
    </row>
    <row r="1613" spans="1:25" ht="15" customHeight="1" x14ac:dyDescent="0.25">
      <c r="A1613" s="64" t="s">
        <v>935</v>
      </c>
      <c r="B1613" s="64" t="s">
        <v>3</v>
      </c>
      <c r="C1613" s="64" t="s">
        <v>13</v>
      </c>
      <c r="D1613" s="64" t="s">
        <v>937</v>
      </c>
      <c r="E1613" s="20" t="s">
        <v>61</v>
      </c>
      <c r="F1613" s="64" t="s">
        <v>3595</v>
      </c>
      <c r="G1613" s="53" t="s">
        <v>388</v>
      </c>
      <c r="H1613" s="53" t="s">
        <v>1022</v>
      </c>
      <c r="I1613" s="26">
        <v>1250300</v>
      </c>
      <c r="J1613" s="26">
        <v>1250300</v>
      </c>
      <c r="K1613" s="26">
        <v>625140</v>
      </c>
      <c r="L1613" s="26">
        <f t="shared" si="1516"/>
        <v>312570</v>
      </c>
      <c r="M1613" s="26">
        <v>104190</v>
      </c>
      <c r="N1613" s="26">
        <v>104190</v>
      </c>
      <c r="O1613" s="26">
        <v>104190</v>
      </c>
      <c r="P1613" s="26">
        <f t="shared" si="1517"/>
        <v>937710</v>
      </c>
      <c r="Q1613" s="26">
        <f t="shared" si="1518"/>
        <v>74.998800287930905</v>
      </c>
      <c r="R1613" s="90"/>
      <c r="S1613" s="90"/>
      <c r="T1613" s="90"/>
      <c r="U1613" s="90"/>
      <c r="V1613" s="90"/>
      <c r="W1613" s="90"/>
      <c r="X1613" s="90"/>
      <c r="Y1613" s="90"/>
    </row>
    <row r="1614" spans="1:25" ht="15" customHeight="1" x14ac:dyDescent="0.25">
      <c r="A1614" s="64" t="s">
        <v>935</v>
      </c>
      <c r="B1614" s="64" t="s">
        <v>3</v>
      </c>
      <c r="C1614" s="64" t="s">
        <v>13</v>
      </c>
      <c r="D1614" s="64" t="s">
        <v>937</v>
      </c>
      <c r="E1614" s="20" t="s">
        <v>61</v>
      </c>
      <c r="F1614" s="64" t="s">
        <v>3596</v>
      </c>
      <c r="G1614" s="53" t="s">
        <v>982</v>
      </c>
      <c r="H1614" s="53" t="s">
        <v>1023</v>
      </c>
      <c r="I1614" s="26">
        <v>300000</v>
      </c>
      <c r="J1614" s="26">
        <v>300000</v>
      </c>
      <c r="K1614" s="26">
        <v>150000</v>
      </c>
      <c r="L1614" s="26">
        <f t="shared" si="1516"/>
        <v>100000</v>
      </c>
      <c r="M1614" s="26">
        <v>50000</v>
      </c>
      <c r="N1614" s="26">
        <v>0</v>
      </c>
      <c r="O1614" s="26">
        <v>50000</v>
      </c>
      <c r="P1614" s="26">
        <f t="shared" si="1517"/>
        <v>250000</v>
      </c>
      <c r="Q1614" s="26">
        <f t="shared" si="1518"/>
        <v>83.333333333333343</v>
      </c>
      <c r="R1614" s="90"/>
      <c r="S1614" s="90"/>
      <c r="T1614" s="90"/>
      <c r="U1614" s="90"/>
      <c r="V1614" s="90"/>
      <c r="W1614" s="90"/>
      <c r="X1614" s="90"/>
      <c r="Y1614" s="90"/>
    </row>
    <row r="1615" spans="1:25" ht="15" customHeight="1" x14ac:dyDescent="0.25">
      <c r="A1615" s="64" t="s">
        <v>935</v>
      </c>
      <c r="B1615" s="64" t="s">
        <v>3</v>
      </c>
      <c r="C1615" s="64" t="s">
        <v>13</v>
      </c>
      <c r="D1615" s="64" t="s">
        <v>937</v>
      </c>
      <c r="E1615" s="20" t="s">
        <v>61</v>
      </c>
      <c r="F1615" s="64" t="s">
        <v>3597</v>
      </c>
      <c r="G1615" s="53" t="s">
        <v>412</v>
      </c>
      <c r="H1615" s="53" t="s">
        <v>1024</v>
      </c>
      <c r="I1615" s="26">
        <v>50000</v>
      </c>
      <c r="J1615" s="26">
        <v>50000</v>
      </c>
      <c r="K1615" s="26">
        <v>0</v>
      </c>
      <c r="L1615" s="26">
        <f t="shared" si="1516"/>
        <v>50000</v>
      </c>
      <c r="M1615" s="26">
        <v>0</v>
      </c>
      <c r="N1615" s="26">
        <v>0</v>
      </c>
      <c r="O1615" s="26">
        <v>50000</v>
      </c>
      <c r="P1615" s="26">
        <f t="shared" si="1517"/>
        <v>50000</v>
      </c>
      <c r="Q1615" s="26">
        <f t="shared" si="1518"/>
        <v>100</v>
      </c>
      <c r="R1615" s="90"/>
      <c r="S1615" s="90"/>
      <c r="T1615" s="90"/>
      <c r="U1615" s="90"/>
      <c r="V1615" s="90"/>
      <c r="W1615" s="90"/>
      <c r="X1615" s="90"/>
      <c r="Y1615" s="90"/>
    </row>
    <row r="1616" spans="1:25" s="4" customFormat="1" ht="15" customHeight="1" x14ac:dyDescent="0.25">
      <c r="A1616" s="64" t="s">
        <v>935</v>
      </c>
      <c r="B1616" s="64" t="s">
        <v>3</v>
      </c>
      <c r="C1616" s="64" t="s">
        <v>13</v>
      </c>
      <c r="D1616" s="64" t="s">
        <v>937</v>
      </c>
      <c r="E1616" s="20" t="s">
        <v>61</v>
      </c>
      <c r="F1616" s="64" t="s">
        <v>3598</v>
      </c>
      <c r="G1616" s="53" t="s">
        <v>412</v>
      </c>
      <c r="H1616" s="53" t="s">
        <v>3851</v>
      </c>
      <c r="I1616" s="26">
        <v>70637</v>
      </c>
      <c r="J1616" s="26">
        <v>70000</v>
      </c>
      <c r="K1616" s="26">
        <v>70000</v>
      </c>
      <c r="L1616" s="26">
        <f t="shared" ref="L1616:L1679" si="1540">SUM(M1616:O1616)</f>
        <v>0</v>
      </c>
      <c r="M1616" s="26">
        <v>0</v>
      </c>
      <c r="N1616" s="26">
        <v>0</v>
      </c>
      <c r="O1616" s="26">
        <v>0</v>
      </c>
      <c r="P1616" s="26">
        <f t="shared" ref="P1616:P1679" si="1541">K1616+L1616</f>
        <v>70000</v>
      </c>
      <c r="Q1616" s="26">
        <f t="shared" ref="Q1616:Q1679" si="1542">IF(J1616=0,"-",P1616/J1616*100)</f>
        <v>100</v>
      </c>
      <c r="R1616" s="90"/>
      <c r="S1616" s="90"/>
      <c r="T1616" s="90"/>
      <c r="U1616" s="90"/>
      <c r="V1616" s="90"/>
      <c r="W1616" s="90"/>
      <c r="X1616" s="90"/>
      <c r="Y1616" s="90"/>
    </row>
    <row r="1617" spans="1:27" s="4" customFormat="1" ht="15" customHeight="1" x14ac:dyDescent="0.25">
      <c r="A1617" s="64" t="s">
        <v>935</v>
      </c>
      <c r="B1617" s="64" t="s">
        <v>3</v>
      </c>
      <c r="C1617" s="64" t="s">
        <v>13</v>
      </c>
      <c r="D1617" s="64" t="s">
        <v>937</v>
      </c>
      <c r="E1617" s="20" t="s">
        <v>61</v>
      </c>
      <c r="F1617" s="64" t="s">
        <v>3599</v>
      </c>
      <c r="G1617" s="53" t="s">
        <v>412</v>
      </c>
      <c r="H1617" s="53" t="s">
        <v>3503</v>
      </c>
      <c r="I1617" s="26">
        <v>150000</v>
      </c>
      <c r="J1617" s="26">
        <v>150000</v>
      </c>
      <c r="K1617" s="26">
        <v>150000</v>
      </c>
      <c r="L1617" s="26">
        <f t="shared" si="1540"/>
        <v>0</v>
      </c>
      <c r="M1617" s="26">
        <v>0</v>
      </c>
      <c r="N1617" s="26">
        <v>0</v>
      </c>
      <c r="O1617" s="26">
        <v>0</v>
      </c>
      <c r="P1617" s="26">
        <f t="shared" si="1541"/>
        <v>150000</v>
      </c>
      <c r="Q1617" s="26">
        <f t="shared" si="1542"/>
        <v>100</v>
      </c>
      <c r="R1617" s="90"/>
      <c r="S1617" s="90"/>
      <c r="T1617" s="90"/>
      <c r="U1617" s="90"/>
      <c r="V1617" s="90"/>
      <c r="W1617" s="90"/>
      <c r="X1617" s="90"/>
      <c r="Y1617" s="90"/>
    </row>
    <row r="1618" spans="1:27" s="4" customFormat="1" ht="15" customHeight="1" x14ac:dyDescent="0.25">
      <c r="A1618" s="64" t="s">
        <v>935</v>
      </c>
      <c r="B1618" s="64" t="s">
        <v>3</v>
      </c>
      <c r="C1618" s="64" t="s">
        <v>13</v>
      </c>
      <c r="D1618" s="64" t="s">
        <v>937</v>
      </c>
      <c r="E1618" s="20" t="s">
        <v>61</v>
      </c>
      <c r="F1618" s="64" t="s">
        <v>3600</v>
      </c>
      <c r="G1618" s="53" t="s">
        <v>412</v>
      </c>
      <c r="H1618" s="53" t="s">
        <v>3514</v>
      </c>
      <c r="I1618" s="26">
        <v>35000</v>
      </c>
      <c r="J1618" s="26">
        <v>35000</v>
      </c>
      <c r="K1618" s="26">
        <v>5000</v>
      </c>
      <c r="L1618" s="26">
        <f t="shared" si="1540"/>
        <v>30000</v>
      </c>
      <c r="M1618" s="26">
        <v>0</v>
      </c>
      <c r="N1618" s="26">
        <v>0</v>
      </c>
      <c r="O1618" s="26">
        <v>30000</v>
      </c>
      <c r="P1618" s="26">
        <f t="shared" si="1541"/>
        <v>35000</v>
      </c>
      <c r="Q1618" s="26">
        <f t="shared" si="1542"/>
        <v>100</v>
      </c>
      <c r="R1618" s="90"/>
      <c r="S1618" s="90"/>
      <c r="T1618" s="90"/>
      <c r="U1618" s="90"/>
      <c r="V1618" s="90"/>
      <c r="W1618" s="90"/>
      <c r="X1618" s="90"/>
      <c r="Y1618" s="90"/>
    </row>
    <row r="1619" spans="1:27" s="17" customFormat="1" ht="15" customHeight="1" x14ac:dyDescent="0.25">
      <c r="A1619" s="44" t="s">
        <v>935</v>
      </c>
      <c r="B1619" s="44" t="s">
        <v>3</v>
      </c>
      <c r="C1619" s="44" t="s">
        <v>13</v>
      </c>
      <c r="D1619" s="44" t="s">
        <v>937</v>
      </c>
      <c r="E1619" s="45" t="s">
        <v>61</v>
      </c>
      <c r="F1619" s="44" t="s">
        <v>3996</v>
      </c>
      <c r="G1619" s="46" t="s">
        <v>412</v>
      </c>
      <c r="H1619" s="46" t="s">
        <v>3852</v>
      </c>
      <c r="I1619" s="35">
        <v>100000</v>
      </c>
      <c r="J1619" s="35">
        <v>100000</v>
      </c>
      <c r="K1619" s="35">
        <v>0</v>
      </c>
      <c r="L1619" s="35">
        <f t="shared" si="1540"/>
        <v>0</v>
      </c>
      <c r="M1619" s="35">
        <v>0</v>
      </c>
      <c r="N1619" s="35">
        <v>0</v>
      </c>
      <c r="O1619" s="35">
        <v>0</v>
      </c>
      <c r="P1619" s="35">
        <f t="shared" si="1541"/>
        <v>0</v>
      </c>
      <c r="Q1619" s="35">
        <f t="shared" si="1542"/>
        <v>0</v>
      </c>
      <c r="R1619" s="95"/>
      <c r="S1619" s="95"/>
      <c r="T1619" s="95"/>
      <c r="U1619" s="95"/>
      <c r="V1619" s="95"/>
      <c r="W1619" s="95"/>
      <c r="X1619" s="95"/>
      <c r="Y1619" s="95"/>
    </row>
    <row r="1620" spans="1:27" s="17" customFormat="1" ht="15" customHeight="1" x14ac:dyDescent="0.25">
      <c r="A1620" s="44" t="s">
        <v>935</v>
      </c>
      <c r="B1620" s="44" t="s">
        <v>3</v>
      </c>
      <c r="C1620" s="44" t="s">
        <v>13</v>
      </c>
      <c r="D1620" s="44" t="s">
        <v>937</v>
      </c>
      <c r="E1620" s="45" t="s">
        <v>61</v>
      </c>
      <c r="F1620" s="44" t="s">
        <v>3997</v>
      </c>
      <c r="G1620" s="46" t="s">
        <v>412</v>
      </c>
      <c r="H1620" s="46" t="s">
        <v>3853</v>
      </c>
      <c r="I1620" s="35">
        <v>127000</v>
      </c>
      <c r="J1620" s="35">
        <v>127000</v>
      </c>
      <c r="K1620" s="35">
        <v>0</v>
      </c>
      <c r="L1620" s="35">
        <f t="shared" si="1540"/>
        <v>0</v>
      </c>
      <c r="M1620" s="35">
        <v>0</v>
      </c>
      <c r="N1620" s="35">
        <v>0</v>
      </c>
      <c r="O1620" s="35">
        <v>0</v>
      </c>
      <c r="P1620" s="35">
        <f t="shared" si="1541"/>
        <v>0</v>
      </c>
      <c r="Q1620" s="35">
        <f t="shared" si="1542"/>
        <v>0</v>
      </c>
      <c r="R1620" s="95"/>
      <c r="S1620" s="95"/>
      <c r="T1620" s="95"/>
      <c r="U1620" s="95"/>
      <c r="V1620" s="95"/>
      <c r="W1620" s="95"/>
      <c r="X1620" s="95"/>
      <c r="Y1620" s="95"/>
    </row>
    <row r="1621" spans="1:27" s="17" customFormat="1" ht="15" customHeight="1" x14ac:dyDescent="0.25">
      <c r="A1621" s="44" t="s">
        <v>935</v>
      </c>
      <c r="B1621" s="44" t="s">
        <v>3</v>
      </c>
      <c r="C1621" s="44" t="s">
        <v>13</v>
      </c>
      <c r="D1621" s="44" t="s">
        <v>937</v>
      </c>
      <c r="E1621" s="45" t="s">
        <v>61</v>
      </c>
      <c r="F1621" s="44" t="s">
        <v>3998</v>
      </c>
      <c r="G1621" s="46" t="s">
        <v>412</v>
      </c>
      <c r="H1621" s="46" t="s">
        <v>3854</v>
      </c>
      <c r="I1621" s="35">
        <v>2000000</v>
      </c>
      <c r="J1621" s="35">
        <v>2000000</v>
      </c>
      <c r="K1621" s="35">
        <v>0</v>
      </c>
      <c r="L1621" s="35">
        <f t="shared" si="1540"/>
        <v>500000</v>
      </c>
      <c r="M1621" s="35">
        <v>0</v>
      </c>
      <c r="N1621" s="35">
        <v>500000</v>
      </c>
      <c r="O1621" s="35">
        <v>0</v>
      </c>
      <c r="P1621" s="35">
        <f t="shared" si="1541"/>
        <v>500000</v>
      </c>
      <c r="Q1621" s="35">
        <f t="shared" si="1542"/>
        <v>25</v>
      </c>
      <c r="R1621" s="95"/>
      <c r="S1621" s="95"/>
      <c r="T1621" s="95"/>
      <c r="U1621" s="95"/>
      <c r="V1621" s="95"/>
      <c r="W1621" s="95"/>
      <c r="X1621" s="95"/>
      <c r="Y1621" s="95"/>
    </row>
    <row r="1622" spans="1:27" ht="15" customHeight="1" thickBot="1" x14ac:dyDescent="0.3">
      <c r="A1622" s="64" t="s">
        <v>935</v>
      </c>
      <c r="B1622" s="64" t="s">
        <v>3</v>
      </c>
      <c r="C1622" s="64" t="s">
        <v>13</v>
      </c>
      <c r="D1622" s="64" t="s">
        <v>937</v>
      </c>
      <c r="E1622" s="20" t="s">
        <v>68</v>
      </c>
      <c r="F1622" s="64"/>
      <c r="G1622" s="53" t="s">
        <v>412</v>
      </c>
      <c r="H1622" s="53" t="s">
        <v>67</v>
      </c>
      <c r="I1622" s="26">
        <v>100</v>
      </c>
      <c r="J1622" s="26">
        <v>100</v>
      </c>
      <c r="K1622" s="26">
        <v>0</v>
      </c>
      <c r="L1622" s="26">
        <f t="shared" si="1540"/>
        <v>0</v>
      </c>
      <c r="M1622" s="26"/>
      <c r="N1622" s="26"/>
      <c r="O1622" s="26"/>
      <c r="P1622" s="26">
        <f t="shared" si="1541"/>
        <v>0</v>
      </c>
      <c r="Q1622" s="26">
        <f t="shared" si="1542"/>
        <v>0</v>
      </c>
      <c r="R1622" s="90"/>
      <c r="S1622" s="90"/>
      <c r="T1622" s="90"/>
      <c r="U1622" s="90"/>
      <c r="V1622" s="90"/>
      <c r="W1622" s="90"/>
      <c r="X1622" s="90"/>
      <c r="Y1622" s="90"/>
    </row>
    <row r="1623" spans="1:27" s="2" customFormat="1" ht="45.75" customHeight="1" thickBot="1" x14ac:dyDescent="0.3">
      <c r="A1623" s="28" t="s">
        <v>4</v>
      </c>
      <c r="B1623" s="28" t="s">
        <v>5</v>
      </c>
      <c r="C1623" s="28" t="s">
        <v>6</v>
      </c>
      <c r="D1623" s="57" t="s">
        <v>1</v>
      </c>
      <c r="E1623" s="28" t="s">
        <v>7</v>
      </c>
      <c r="F1623" s="28" t="s">
        <v>8</v>
      </c>
      <c r="G1623" s="28" t="s">
        <v>9</v>
      </c>
      <c r="H1623" s="28" t="s">
        <v>10</v>
      </c>
      <c r="I1623" s="109" t="s">
        <v>3984</v>
      </c>
      <c r="J1623" s="109" t="s">
        <v>11</v>
      </c>
      <c r="K1623" s="109" t="s">
        <v>3989</v>
      </c>
      <c r="L1623" s="109" t="s">
        <v>3985</v>
      </c>
      <c r="M1623" s="109" t="s">
        <v>4027</v>
      </c>
      <c r="N1623" s="109" t="s">
        <v>3988</v>
      </c>
      <c r="O1623" s="109" t="s">
        <v>3986</v>
      </c>
      <c r="P1623" s="109" t="s">
        <v>3987</v>
      </c>
      <c r="Q1623" s="109" t="s">
        <v>3695</v>
      </c>
      <c r="R1623" s="91"/>
      <c r="S1623" s="91"/>
      <c r="T1623" s="91"/>
      <c r="U1623" s="91"/>
      <c r="V1623" s="91"/>
      <c r="W1623" s="91"/>
      <c r="X1623" s="91"/>
      <c r="Y1623" s="91"/>
      <c r="AA1623" s="4"/>
    </row>
    <row r="1624" spans="1:27" s="2" customFormat="1" ht="15" customHeight="1" x14ac:dyDescent="0.25">
      <c r="A1624" s="58" t="s">
        <v>1</v>
      </c>
      <c r="B1624" s="58" t="s">
        <v>1</v>
      </c>
      <c r="C1624" s="58" t="s">
        <v>1</v>
      </c>
      <c r="D1624" s="59" t="s">
        <v>1</v>
      </c>
      <c r="E1624" s="59" t="s">
        <v>1</v>
      </c>
      <c r="F1624" s="60" t="s">
        <v>1</v>
      </c>
      <c r="G1624" s="61" t="s">
        <v>1</v>
      </c>
      <c r="H1624" s="62" t="s">
        <v>1</v>
      </c>
      <c r="I1624" s="29">
        <v>1</v>
      </c>
      <c r="J1624" s="29">
        <v>2</v>
      </c>
      <c r="K1624" s="29">
        <v>3</v>
      </c>
      <c r="L1624" s="29" t="s">
        <v>3478</v>
      </c>
      <c r="M1624" s="29">
        <v>5</v>
      </c>
      <c r="N1624" s="29">
        <v>6</v>
      </c>
      <c r="O1624" s="29">
        <v>7</v>
      </c>
      <c r="P1624" s="29" t="s">
        <v>3696</v>
      </c>
      <c r="Q1624" s="29">
        <v>9</v>
      </c>
      <c r="R1624" s="92"/>
      <c r="S1624" s="92"/>
      <c r="T1624" s="92"/>
      <c r="U1624" s="92"/>
      <c r="V1624" s="92"/>
      <c r="W1624" s="92"/>
      <c r="X1624" s="92"/>
      <c r="Y1624" s="92"/>
      <c r="AA1624" s="4"/>
    </row>
    <row r="1625" spans="1:27" s="2" customFormat="1" ht="15" customHeight="1" x14ac:dyDescent="0.25">
      <c r="A1625" s="63" t="s">
        <v>935</v>
      </c>
      <c r="B1625" s="63" t="s">
        <v>3</v>
      </c>
      <c r="C1625" s="64" t="s">
        <v>13</v>
      </c>
      <c r="D1625" s="64" t="s">
        <v>937</v>
      </c>
      <c r="E1625" s="65" t="s">
        <v>1</v>
      </c>
      <c r="F1625" s="65" t="s">
        <v>1</v>
      </c>
      <c r="G1625" s="65" t="s">
        <v>1</v>
      </c>
      <c r="H1625" s="65" t="s">
        <v>936</v>
      </c>
      <c r="I1625" s="26">
        <v>0</v>
      </c>
      <c r="J1625" s="26" t="s">
        <v>1</v>
      </c>
      <c r="K1625" s="26">
        <v>0</v>
      </c>
      <c r="L1625" s="26"/>
      <c r="M1625" s="26"/>
      <c r="N1625" s="26"/>
      <c r="O1625" s="26"/>
      <c r="P1625" s="26"/>
      <c r="Q1625" s="26"/>
      <c r="R1625" s="90"/>
      <c r="S1625" s="90"/>
      <c r="T1625" s="90"/>
      <c r="U1625" s="90"/>
      <c r="V1625" s="90"/>
      <c r="W1625" s="90"/>
      <c r="X1625" s="90"/>
      <c r="Y1625" s="90"/>
      <c r="AA1625" s="4"/>
    </row>
    <row r="1626" spans="1:27" ht="22.5" customHeight="1" x14ac:dyDescent="0.25">
      <c r="A1626" s="63" t="s">
        <v>1</v>
      </c>
      <c r="B1626" s="63" t="s">
        <v>1</v>
      </c>
      <c r="C1626" s="63" t="s">
        <v>1</v>
      </c>
      <c r="D1626" s="65" t="s">
        <v>1</v>
      </c>
      <c r="E1626" s="65" t="s">
        <v>1</v>
      </c>
      <c r="F1626" s="65" t="s">
        <v>1</v>
      </c>
      <c r="G1626" s="65" t="s">
        <v>1</v>
      </c>
      <c r="H1626" s="66" t="s">
        <v>149</v>
      </c>
      <c r="I1626" s="30">
        <f t="shared" ref="I1626:K1626" si="1543">SUM(I1627)</f>
        <v>205100</v>
      </c>
      <c r="J1626" s="30">
        <f t="shared" si="1543"/>
        <v>5100</v>
      </c>
      <c r="K1626" s="30">
        <f t="shared" si="1543"/>
        <v>0</v>
      </c>
      <c r="L1626" s="30">
        <f t="shared" si="1540"/>
        <v>0</v>
      </c>
      <c r="M1626" s="30">
        <f t="shared" ref="M1626" si="1544">SUM(M1627)</f>
        <v>0</v>
      </c>
      <c r="N1626" s="30">
        <f t="shared" ref="N1626:O1626" si="1545">SUM(N1627)</f>
        <v>0</v>
      </c>
      <c r="O1626" s="30">
        <f t="shared" si="1545"/>
        <v>0</v>
      </c>
      <c r="P1626" s="30">
        <f t="shared" si="1541"/>
        <v>0</v>
      </c>
      <c r="Q1626" s="30">
        <f t="shared" si="1542"/>
        <v>0</v>
      </c>
      <c r="R1626" s="93"/>
      <c r="S1626" s="93"/>
      <c r="T1626" s="93"/>
      <c r="U1626" s="93"/>
      <c r="V1626" s="93"/>
      <c r="W1626" s="93"/>
      <c r="X1626" s="93"/>
      <c r="Y1626" s="93"/>
    </row>
    <row r="1627" spans="1:27" ht="15" customHeight="1" x14ac:dyDescent="0.25">
      <c r="A1627" s="63" t="s">
        <v>935</v>
      </c>
      <c r="B1627" s="63" t="s">
        <v>3</v>
      </c>
      <c r="C1627" s="63" t="s">
        <v>13</v>
      </c>
      <c r="D1627" s="63" t="s">
        <v>937</v>
      </c>
      <c r="E1627" s="65" t="s">
        <v>150</v>
      </c>
      <c r="F1627" s="65" t="s">
        <v>1</v>
      </c>
      <c r="G1627" s="65" t="s">
        <v>1</v>
      </c>
      <c r="H1627" s="65" t="s">
        <v>151</v>
      </c>
      <c r="I1627" s="31">
        <f t="shared" ref="I1627:K1627" si="1546">SUM(I1629,I1628)</f>
        <v>205100</v>
      </c>
      <c r="J1627" s="31">
        <f t="shared" si="1546"/>
        <v>5100</v>
      </c>
      <c r="K1627" s="31">
        <f t="shared" si="1546"/>
        <v>0</v>
      </c>
      <c r="L1627" s="31">
        <f t="shared" si="1540"/>
        <v>0</v>
      </c>
      <c r="M1627" s="31">
        <f t="shared" ref="M1627" si="1547">SUM(M1629,M1628)</f>
        <v>0</v>
      </c>
      <c r="N1627" s="31">
        <f t="shared" ref="N1627:O1627" si="1548">SUM(N1629,N1628)</f>
        <v>0</v>
      </c>
      <c r="O1627" s="31">
        <f t="shared" si="1548"/>
        <v>0</v>
      </c>
      <c r="P1627" s="31">
        <f t="shared" si="1541"/>
        <v>0</v>
      </c>
      <c r="Q1627" s="31">
        <f t="shared" si="1542"/>
        <v>0</v>
      </c>
      <c r="R1627" s="94"/>
      <c r="S1627" s="94"/>
      <c r="T1627" s="94"/>
      <c r="U1627" s="94"/>
      <c r="V1627" s="94"/>
      <c r="W1627" s="94"/>
      <c r="X1627" s="94"/>
      <c r="Y1627" s="94"/>
    </row>
    <row r="1628" spans="1:27" s="4" customFormat="1" ht="15" customHeight="1" x14ac:dyDescent="0.25">
      <c r="A1628" s="64" t="s">
        <v>935</v>
      </c>
      <c r="B1628" s="64" t="s">
        <v>3</v>
      </c>
      <c r="C1628" s="64" t="s">
        <v>13</v>
      </c>
      <c r="D1628" s="64" t="s">
        <v>937</v>
      </c>
      <c r="E1628" s="20">
        <v>615100</v>
      </c>
      <c r="F1628" s="64" t="s">
        <v>3697</v>
      </c>
      <c r="G1628" s="53" t="s">
        <v>412</v>
      </c>
      <c r="H1628" s="53" t="s">
        <v>3526</v>
      </c>
      <c r="I1628" s="26">
        <v>100</v>
      </c>
      <c r="J1628" s="26">
        <v>100</v>
      </c>
      <c r="K1628" s="26">
        <v>0</v>
      </c>
      <c r="L1628" s="26">
        <f t="shared" si="1540"/>
        <v>0</v>
      </c>
      <c r="M1628" s="26"/>
      <c r="N1628" s="26"/>
      <c r="O1628" s="26"/>
      <c r="P1628" s="26">
        <f t="shared" si="1541"/>
        <v>0</v>
      </c>
      <c r="Q1628" s="26">
        <f t="shared" si="1542"/>
        <v>0</v>
      </c>
      <c r="R1628" s="90"/>
      <c r="S1628" s="90"/>
      <c r="T1628" s="90"/>
      <c r="U1628" s="90"/>
      <c r="V1628" s="90"/>
      <c r="W1628" s="90"/>
      <c r="X1628" s="90"/>
      <c r="Y1628" s="90"/>
    </row>
    <row r="1629" spans="1:27" ht="15" customHeight="1" x14ac:dyDescent="0.25">
      <c r="A1629" s="63" t="s">
        <v>935</v>
      </c>
      <c r="B1629" s="63" t="s">
        <v>3</v>
      </c>
      <c r="C1629" s="63" t="s">
        <v>13</v>
      </c>
      <c r="D1629" s="63" t="s">
        <v>937</v>
      </c>
      <c r="E1629" s="63" t="s">
        <v>152</v>
      </c>
      <c r="F1629" s="64" t="s">
        <v>1</v>
      </c>
      <c r="G1629" s="53" t="s">
        <v>1</v>
      </c>
      <c r="H1629" s="65" t="s">
        <v>153</v>
      </c>
      <c r="I1629" s="31">
        <f t="shared" ref="I1629:K1629" si="1549">SUM(I1630:I1636)</f>
        <v>205000</v>
      </c>
      <c r="J1629" s="31">
        <f t="shared" si="1549"/>
        <v>5000</v>
      </c>
      <c r="K1629" s="31">
        <f t="shared" si="1549"/>
        <v>0</v>
      </c>
      <c r="L1629" s="31">
        <f t="shared" si="1540"/>
        <v>0</v>
      </c>
      <c r="M1629" s="31">
        <f t="shared" ref="M1629" si="1550">SUM(M1630:M1636)</f>
        <v>0</v>
      </c>
      <c r="N1629" s="31">
        <f t="shared" ref="N1629:O1629" si="1551">SUM(N1630:N1636)</f>
        <v>0</v>
      </c>
      <c r="O1629" s="31">
        <f t="shared" si="1551"/>
        <v>0</v>
      </c>
      <c r="P1629" s="31">
        <f t="shared" si="1541"/>
        <v>0</v>
      </c>
      <c r="Q1629" s="31">
        <f t="shared" si="1542"/>
        <v>0</v>
      </c>
      <c r="R1629" s="94"/>
      <c r="S1629" s="94"/>
      <c r="T1629" s="94"/>
      <c r="U1629" s="94"/>
      <c r="V1629" s="94"/>
      <c r="W1629" s="94"/>
      <c r="X1629" s="94"/>
      <c r="Y1629" s="94"/>
    </row>
    <row r="1630" spans="1:27" ht="15" customHeight="1" x14ac:dyDescent="0.25">
      <c r="A1630" s="64" t="s">
        <v>935</v>
      </c>
      <c r="B1630" s="64" t="s">
        <v>3</v>
      </c>
      <c r="C1630" s="64" t="s">
        <v>13</v>
      </c>
      <c r="D1630" s="64" t="s">
        <v>937</v>
      </c>
      <c r="E1630" s="20" t="s">
        <v>154</v>
      </c>
      <c r="F1630" s="64" t="s">
        <v>1027</v>
      </c>
      <c r="G1630" s="53" t="s">
        <v>412</v>
      </c>
      <c r="H1630" s="53" t="s">
        <v>1028</v>
      </c>
      <c r="I1630" s="26">
        <v>1000</v>
      </c>
      <c r="J1630" s="26">
        <v>1000</v>
      </c>
      <c r="K1630" s="26">
        <v>0</v>
      </c>
      <c r="L1630" s="26">
        <f t="shared" si="1540"/>
        <v>0</v>
      </c>
      <c r="M1630" s="26"/>
      <c r="N1630" s="26"/>
      <c r="O1630" s="26"/>
      <c r="P1630" s="26">
        <f t="shared" si="1541"/>
        <v>0</v>
      </c>
      <c r="Q1630" s="26">
        <f t="shared" si="1542"/>
        <v>0</v>
      </c>
      <c r="R1630" s="90"/>
      <c r="S1630" s="90"/>
      <c r="T1630" s="90"/>
      <c r="U1630" s="90"/>
      <c r="V1630" s="90"/>
      <c r="W1630" s="90"/>
      <c r="X1630" s="90"/>
      <c r="Y1630" s="90"/>
    </row>
    <row r="1631" spans="1:27" s="14" customFormat="1" ht="18.75" customHeight="1" x14ac:dyDescent="0.25">
      <c r="A1631" s="84" t="s">
        <v>935</v>
      </c>
      <c r="B1631" s="84" t="s">
        <v>3</v>
      </c>
      <c r="C1631" s="84" t="s">
        <v>13</v>
      </c>
      <c r="D1631" s="84" t="s">
        <v>937</v>
      </c>
      <c r="E1631" s="85" t="s">
        <v>3778</v>
      </c>
      <c r="F1631" s="84" t="s">
        <v>3782</v>
      </c>
      <c r="G1631" s="86" t="s">
        <v>412</v>
      </c>
      <c r="H1631" s="86" t="s">
        <v>3783</v>
      </c>
      <c r="I1631" s="37">
        <v>0</v>
      </c>
      <c r="J1631" s="37">
        <v>0</v>
      </c>
      <c r="K1631" s="37">
        <v>0</v>
      </c>
      <c r="L1631" s="37">
        <f t="shared" si="1540"/>
        <v>0</v>
      </c>
      <c r="M1631" s="37"/>
      <c r="N1631" s="37"/>
      <c r="O1631" s="37"/>
      <c r="P1631" s="37">
        <f t="shared" si="1541"/>
        <v>0</v>
      </c>
      <c r="Q1631" s="37" t="str">
        <f>IF(I1631=0,"-",P1631/I1631*100)</f>
        <v>-</v>
      </c>
      <c r="R1631" s="97"/>
      <c r="S1631" s="97"/>
      <c r="T1631" s="97"/>
      <c r="U1631" s="97"/>
      <c r="V1631" s="97"/>
      <c r="W1631" s="97"/>
      <c r="X1631" s="97"/>
      <c r="Y1631" s="97"/>
    </row>
    <row r="1632" spans="1:27" ht="15" customHeight="1" x14ac:dyDescent="0.25">
      <c r="A1632" s="64" t="s">
        <v>935</v>
      </c>
      <c r="B1632" s="64" t="s">
        <v>3</v>
      </c>
      <c r="C1632" s="64" t="s">
        <v>13</v>
      </c>
      <c r="D1632" s="64" t="s">
        <v>937</v>
      </c>
      <c r="E1632" s="20" t="s">
        <v>154</v>
      </c>
      <c r="F1632" s="64" t="s">
        <v>1029</v>
      </c>
      <c r="G1632" s="53" t="s">
        <v>412</v>
      </c>
      <c r="H1632" s="53" t="s">
        <v>1030</v>
      </c>
      <c r="I1632" s="26">
        <v>1000</v>
      </c>
      <c r="J1632" s="26">
        <v>1000</v>
      </c>
      <c r="K1632" s="26">
        <v>0</v>
      </c>
      <c r="L1632" s="26">
        <f t="shared" si="1540"/>
        <v>0</v>
      </c>
      <c r="M1632" s="26"/>
      <c r="N1632" s="26"/>
      <c r="O1632" s="26"/>
      <c r="P1632" s="26">
        <f t="shared" si="1541"/>
        <v>0</v>
      </c>
      <c r="Q1632" s="26">
        <f t="shared" si="1542"/>
        <v>0</v>
      </c>
      <c r="R1632" s="90"/>
      <c r="S1632" s="90"/>
      <c r="T1632" s="90"/>
      <c r="U1632" s="90"/>
      <c r="V1632" s="90"/>
      <c r="W1632" s="90"/>
      <c r="X1632" s="90"/>
      <c r="Y1632" s="90"/>
    </row>
    <row r="1633" spans="1:25" ht="15" customHeight="1" x14ac:dyDescent="0.25">
      <c r="A1633" s="64" t="s">
        <v>935</v>
      </c>
      <c r="B1633" s="64" t="s">
        <v>3</v>
      </c>
      <c r="C1633" s="64" t="s">
        <v>13</v>
      </c>
      <c r="D1633" s="64" t="s">
        <v>937</v>
      </c>
      <c r="E1633" s="20" t="s">
        <v>154</v>
      </c>
      <c r="F1633" s="64" t="s">
        <v>1031</v>
      </c>
      <c r="G1633" s="53" t="s">
        <v>412</v>
      </c>
      <c r="H1633" s="53" t="s">
        <v>1032</v>
      </c>
      <c r="I1633" s="26">
        <v>1000</v>
      </c>
      <c r="J1633" s="26">
        <v>1000</v>
      </c>
      <c r="K1633" s="26">
        <v>0</v>
      </c>
      <c r="L1633" s="26">
        <f t="shared" si="1540"/>
        <v>0</v>
      </c>
      <c r="M1633" s="26"/>
      <c r="N1633" s="26"/>
      <c r="O1633" s="26"/>
      <c r="P1633" s="26">
        <f t="shared" si="1541"/>
        <v>0</v>
      </c>
      <c r="Q1633" s="26">
        <f t="shared" si="1542"/>
        <v>0</v>
      </c>
      <c r="R1633" s="90"/>
      <c r="S1633" s="90"/>
      <c r="T1633" s="90"/>
      <c r="U1633" s="90"/>
      <c r="V1633" s="90"/>
      <c r="W1633" s="90"/>
      <c r="X1633" s="90"/>
      <c r="Y1633" s="90"/>
    </row>
    <row r="1634" spans="1:25" ht="15" customHeight="1" x14ac:dyDescent="0.25">
      <c r="A1634" s="64" t="s">
        <v>935</v>
      </c>
      <c r="B1634" s="64" t="s">
        <v>3</v>
      </c>
      <c r="C1634" s="64" t="s">
        <v>13</v>
      </c>
      <c r="D1634" s="64" t="s">
        <v>937</v>
      </c>
      <c r="E1634" s="20" t="s">
        <v>154</v>
      </c>
      <c r="F1634" s="64" t="s">
        <v>1033</v>
      </c>
      <c r="G1634" s="53" t="s">
        <v>412</v>
      </c>
      <c r="H1634" s="53" t="s">
        <v>1034</v>
      </c>
      <c r="I1634" s="26">
        <v>1000</v>
      </c>
      <c r="J1634" s="26">
        <v>1000</v>
      </c>
      <c r="K1634" s="26">
        <v>0</v>
      </c>
      <c r="L1634" s="26">
        <f t="shared" si="1540"/>
        <v>0</v>
      </c>
      <c r="M1634" s="26"/>
      <c r="N1634" s="26"/>
      <c r="O1634" s="26"/>
      <c r="P1634" s="26">
        <f t="shared" si="1541"/>
        <v>0</v>
      </c>
      <c r="Q1634" s="26">
        <f t="shared" si="1542"/>
        <v>0</v>
      </c>
      <c r="R1634" s="90"/>
      <c r="S1634" s="90"/>
      <c r="T1634" s="90"/>
      <c r="U1634" s="90"/>
      <c r="V1634" s="90"/>
      <c r="W1634" s="90"/>
      <c r="X1634" s="90"/>
      <c r="Y1634" s="90"/>
    </row>
    <row r="1635" spans="1:25" s="4" customFormat="1" ht="15" customHeight="1" x14ac:dyDescent="0.25">
      <c r="A1635" s="64" t="s">
        <v>935</v>
      </c>
      <c r="B1635" s="64" t="s">
        <v>3</v>
      </c>
      <c r="C1635" s="64" t="s">
        <v>13</v>
      </c>
      <c r="D1635" s="64" t="s">
        <v>937</v>
      </c>
      <c r="E1635" s="20" t="s">
        <v>154</v>
      </c>
      <c r="F1635" s="64" t="s">
        <v>1035</v>
      </c>
      <c r="G1635" s="53" t="s">
        <v>412</v>
      </c>
      <c r="H1635" s="53" t="s">
        <v>1036</v>
      </c>
      <c r="I1635" s="26">
        <v>1000</v>
      </c>
      <c r="J1635" s="26">
        <v>1000</v>
      </c>
      <c r="K1635" s="26">
        <v>0</v>
      </c>
      <c r="L1635" s="26">
        <f t="shared" si="1540"/>
        <v>0</v>
      </c>
      <c r="M1635" s="26"/>
      <c r="N1635" s="26"/>
      <c r="O1635" s="26"/>
      <c r="P1635" s="26">
        <f t="shared" si="1541"/>
        <v>0</v>
      </c>
      <c r="Q1635" s="26">
        <f t="shared" si="1542"/>
        <v>0</v>
      </c>
      <c r="R1635" s="90"/>
      <c r="S1635" s="90"/>
      <c r="T1635" s="90"/>
      <c r="U1635" s="90"/>
      <c r="V1635" s="90"/>
      <c r="W1635" s="90"/>
      <c r="X1635" s="90"/>
      <c r="Y1635" s="90"/>
    </row>
    <row r="1636" spans="1:25" s="17" customFormat="1" ht="15" customHeight="1" x14ac:dyDescent="0.25">
      <c r="A1636" s="44" t="s">
        <v>935</v>
      </c>
      <c r="B1636" s="44" t="s">
        <v>3</v>
      </c>
      <c r="C1636" s="44" t="s">
        <v>13</v>
      </c>
      <c r="D1636" s="44" t="s">
        <v>937</v>
      </c>
      <c r="E1636" s="45" t="s">
        <v>154</v>
      </c>
      <c r="F1636" s="44" t="s">
        <v>3702</v>
      </c>
      <c r="G1636" s="46" t="s">
        <v>412</v>
      </c>
      <c r="H1636" s="46" t="s">
        <v>3703</v>
      </c>
      <c r="I1636" s="35">
        <v>200000</v>
      </c>
      <c r="J1636" s="35">
        <v>0</v>
      </c>
      <c r="K1636" s="35">
        <v>0</v>
      </c>
      <c r="L1636" s="35">
        <f t="shared" si="1540"/>
        <v>0</v>
      </c>
      <c r="M1636" s="35"/>
      <c r="N1636" s="35"/>
      <c r="O1636" s="35"/>
      <c r="P1636" s="35">
        <f t="shared" si="1541"/>
        <v>0</v>
      </c>
      <c r="Q1636" s="35" t="str">
        <f t="shared" si="1542"/>
        <v>-</v>
      </c>
      <c r="R1636" s="95"/>
      <c r="S1636" s="95"/>
      <c r="T1636" s="95"/>
      <c r="U1636" s="95"/>
      <c r="V1636" s="95"/>
      <c r="W1636" s="95"/>
      <c r="X1636" s="95"/>
      <c r="Y1636" s="95"/>
    </row>
    <row r="1637" spans="1:25" ht="22.5" customHeight="1" x14ac:dyDescent="0.25">
      <c r="A1637" s="63" t="s">
        <v>1</v>
      </c>
      <c r="B1637" s="63" t="s">
        <v>1</v>
      </c>
      <c r="C1637" s="63" t="s">
        <v>1</v>
      </c>
      <c r="D1637" s="65" t="s">
        <v>1</v>
      </c>
      <c r="E1637" s="65" t="s">
        <v>1</v>
      </c>
      <c r="F1637" s="65" t="s">
        <v>1</v>
      </c>
      <c r="G1637" s="65" t="s">
        <v>1</v>
      </c>
      <c r="H1637" s="66" t="s">
        <v>69</v>
      </c>
      <c r="I1637" s="30">
        <f t="shared" ref="I1637:K1637" si="1552">SUM(I1638)</f>
        <v>11248841</v>
      </c>
      <c r="J1637" s="30">
        <f t="shared" si="1552"/>
        <v>4382365</v>
      </c>
      <c r="K1637" s="30">
        <f t="shared" si="1552"/>
        <v>2404987</v>
      </c>
      <c r="L1637" s="30">
        <f t="shared" si="1540"/>
        <v>1706000</v>
      </c>
      <c r="M1637" s="30">
        <f t="shared" ref="M1637" si="1553">SUM(M1638)</f>
        <v>768000</v>
      </c>
      <c r="N1637" s="30">
        <f t="shared" ref="N1637:O1637" si="1554">SUM(N1638)</f>
        <v>750000</v>
      </c>
      <c r="O1637" s="30">
        <f t="shared" si="1554"/>
        <v>188000</v>
      </c>
      <c r="P1637" s="30">
        <f t="shared" si="1541"/>
        <v>4110987</v>
      </c>
      <c r="Q1637" s="30">
        <f t="shared" si="1542"/>
        <v>93.807498918962708</v>
      </c>
      <c r="R1637" s="93"/>
      <c r="S1637" s="93"/>
      <c r="T1637" s="93"/>
      <c r="U1637" s="93"/>
      <c r="V1637" s="93"/>
      <c r="W1637" s="93"/>
      <c r="X1637" s="93"/>
      <c r="Y1637" s="93"/>
    </row>
    <row r="1638" spans="1:25" ht="15" customHeight="1" x14ac:dyDescent="0.25">
      <c r="A1638" s="63" t="s">
        <v>935</v>
      </c>
      <c r="B1638" s="63" t="s">
        <v>3</v>
      </c>
      <c r="C1638" s="63" t="s">
        <v>13</v>
      </c>
      <c r="D1638" s="63" t="s">
        <v>937</v>
      </c>
      <c r="E1638" s="65" t="s">
        <v>70</v>
      </c>
      <c r="F1638" s="65" t="s">
        <v>1</v>
      </c>
      <c r="G1638" s="65" t="s">
        <v>1</v>
      </c>
      <c r="H1638" s="65" t="s">
        <v>71</v>
      </c>
      <c r="I1638" s="31">
        <f t="shared" ref="I1638:K1638" si="1555">SUM(I1639,I1650,I1666,I1668)</f>
        <v>11248841</v>
      </c>
      <c r="J1638" s="31">
        <f t="shared" si="1555"/>
        <v>4382365</v>
      </c>
      <c r="K1638" s="31">
        <f t="shared" si="1555"/>
        <v>2404987</v>
      </c>
      <c r="L1638" s="31">
        <f t="shared" si="1540"/>
        <v>1706000</v>
      </c>
      <c r="M1638" s="31">
        <f t="shared" ref="M1638" si="1556">SUM(M1639,M1650,M1666,M1668)</f>
        <v>768000</v>
      </c>
      <c r="N1638" s="31">
        <f t="shared" ref="N1638:O1638" si="1557">SUM(N1639,N1650,N1666,N1668)</f>
        <v>750000</v>
      </c>
      <c r="O1638" s="31">
        <f t="shared" si="1557"/>
        <v>188000</v>
      </c>
      <c r="P1638" s="31">
        <f t="shared" si="1541"/>
        <v>4110987</v>
      </c>
      <c r="Q1638" s="31">
        <f t="shared" si="1542"/>
        <v>93.807498918962708</v>
      </c>
      <c r="R1638" s="94"/>
      <c r="S1638" s="94"/>
      <c r="T1638" s="94"/>
      <c r="U1638" s="94"/>
      <c r="V1638" s="94"/>
      <c r="W1638" s="94"/>
      <c r="X1638" s="94"/>
      <c r="Y1638" s="94"/>
    </row>
    <row r="1639" spans="1:25" ht="15" customHeight="1" x14ac:dyDescent="0.25">
      <c r="A1639" s="63" t="s">
        <v>935</v>
      </c>
      <c r="B1639" s="63" t="s">
        <v>3</v>
      </c>
      <c r="C1639" s="63" t="s">
        <v>13</v>
      </c>
      <c r="D1639" s="63" t="s">
        <v>937</v>
      </c>
      <c r="E1639" s="63" t="s">
        <v>453</v>
      </c>
      <c r="F1639" s="64" t="s">
        <v>1</v>
      </c>
      <c r="G1639" s="53" t="s">
        <v>1</v>
      </c>
      <c r="H1639" s="65" t="s">
        <v>454</v>
      </c>
      <c r="I1639" s="31">
        <f t="shared" ref="I1639:K1639" si="1558">SUM(I1640:I1649)</f>
        <v>5785499</v>
      </c>
      <c r="J1639" s="31">
        <f t="shared" si="1558"/>
        <v>1788000</v>
      </c>
      <c r="K1639" s="31">
        <f t="shared" si="1558"/>
        <v>1300000</v>
      </c>
      <c r="L1639" s="31">
        <f t="shared" si="1540"/>
        <v>337000</v>
      </c>
      <c r="M1639" s="31">
        <f t="shared" ref="M1639" si="1559">SUM(M1640:M1649)</f>
        <v>199000</v>
      </c>
      <c r="N1639" s="31">
        <f t="shared" ref="N1639:O1639" si="1560">SUM(N1640:N1649)</f>
        <v>0</v>
      </c>
      <c r="O1639" s="31">
        <f t="shared" si="1560"/>
        <v>138000</v>
      </c>
      <c r="P1639" s="31">
        <f t="shared" si="1541"/>
        <v>1637000</v>
      </c>
      <c r="Q1639" s="31">
        <f t="shared" si="1542"/>
        <v>91.554809843400449</v>
      </c>
      <c r="R1639" s="94"/>
      <c r="S1639" s="94"/>
      <c r="T1639" s="94"/>
      <c r="U1639" s="94"/>
      <c r="V1639" s="94"/>
      <c r="W1639" s="94"/>
      <c r="X1639" s="94"/>
      <c r="Y1639" s="94"/>
    </row>
    <row r="1640" spans="1:25" ht="15" customHeight="1" x14ac:dyDescent="0.25">
      <c r="A1640" s="64" t="s">
        <v>935</v>
      </c>
      <c r="B1640" s="64" t="s">
        <v>3</v>
      </c>
      <c r="C1640" s="64" t="s">
        <v>13</v>
      </c>
      <c r="D1640" s="64" t="s">
        <v>937</v>
      </c>
      <c r="E1640" s="20" t="s">
        <v>455</v>
      </c>
      <c r="F1640" s="64" t="s">
        <v>1037</v>
      </c>
      <c r="G1640" s="53" t="s">
        <v>412</v>
      </c>
      <c r="H1640" s="53" t="s">
        <v>1038</v>
      </c>
      <c r="I1640" s="26">
        <v>1500059</v>
      </c>
      <c r="J1640" s="26">
        <v>500000</v>
      </c>
      <c r="K1640" s="26">
        <v>500000</v>
      </c>
      <c r="L1640" s="26">
        <f t="shared" si="1540"/>
        <v>0</v>
      </c>
      <c r="M1640" s="26">
        <v>0</v>
      </c>
      <c r="N1640" s="26">
        <v>0</v>
      </c>
      <c r="O1640" s="26">
        <v>0</v>
      </c>
      <c r="P1640" s="26">
        <f t="shared" si="1541"/>
        <v>500000</v>
      </c>
      <c r="Q1640" s="26">
        <f t="shared" si="1542"/>
        <v>100</v>
      </c>
      <c r="R1640" s="90"/>
      <c r="S1640" s="90"/>
      <c r="T1640" s="90"/>
      <c r="U1640" s="90"/>
      <c r="V1640" s="90"/>
      <c r="W1640" s="90"/>
      <c r="X1640" s="90"/>
      <c r="Y1640" s="90"/>
    </row>
    <row r="1641" spans="1:25" ht="15" customHeight="1" x14ac:dyDescent="0.25">
      <c r="A1641" s="64" t="s">
        <v>935</v>
      </c>
      <c r="B1641" s="64" t="s">
        <v>3</v>
      </c>
      <c r="C1641" s="64" t="s">
        <v>13</v>
      </c>
      <c r="D1641" s="64" t="s">
        <v>937</v>
      </c>
      <c r="E1641" s="20" t="s">
        <v>455</v>
      </c>
      <c r="F1641" s="64" t="s">
        <v>1039</v>
      </c>
      <c r="G1641" s="53" t="s">
        <v>412</v>
      </c>
      <c r="H1641" s="53" t="s">
        <v>1040</v>
      </c>
      <c r="I1641" s="26">
        <v>1000</v>
      </c>
      <c r="J1641" s="26">
        <v>1000</v>
      </c>
      <c r="K1641" s="26">
        <v>0</v>
      </c>
      <c r="L1641" s="26">
        <f t="shared" si="1540"/>
        <v>0</v>
      </c>
      <c r="M1641" s="26">
        <v>0</v>
      </c>
      <c r="N1641" s="26">
        <v>0</v>
      </c>
      <c r="O1641" s="26">
        <v>0</v>
      </c>
      <c r="P1641" s="26">
        <f t="shared" si="1541"/>
        <v>0</v>
      </c>
      <c r="Q1641" s="26">
        <f t="shared" si="1542"/>
        <v>0</v>
      </c>
      <c r="R1641" s="90"/>
      <c r="S1641" s="90"/>
      <c r="T1641" s="90"/>
      <c r="U1641" s="90"/>
      <c r="V1641" s="90"/>
      <c r="W1641" s="90"/>
      <c r="X1641" s="90"/>
      <c r="Y1641" s="90"/>
    </row>
    <row r="1642" spans="1:25" ht="15" customHeight="1" x14ac:dyDescent="0.25">
      <c r="A1642" s="64" t="s">
        <v>935</v>
      </c>
      <c r="B1642" s="64" t="s">
        <v>3</v>
      </c>
      <c r="C1642" s="64" t="s">
        <v>13</v>
      </c>
      <c r="D1642" s="64" t="s">
        <v>937</v>
      </c>
      <c r="E1642" s="20" t="s">
        <v>455</v>
      </c>
      <c r="F1642" s="64" t="s">
        <v>3601</v>
      </c>
      <c r="G1642" s="53" t="s">
        <v>412</v>
      </c>
      <c r="H1642" s="53" t="s">
        <v>1036</v>
      </c>
      <c r="I1642" s="26">
        <v>38000</v>
      </c>
      <c r="J1642" s="26">
        <v>38000</v>
      </c>
      <c r="K1642" s="26">
        <v>0</v>
      </c>
      <c r="L1642" s="26">
        <f t="shared" si="1540"/>
        <v>38000</v>
      </c>
      <c r="M1642" s="26">
        <v>0</v>
      </c>
      <c r="N1642" s="26">
        <v>0</v>
      </c>
      <c r="O1642" s="26">
        <v>38000</v>
      </c>
      <c r="P1642" s="26">
        <f t="shared" si="1541"/>
        <v>38000</v>
      </c>
      <c r="Q1642" s="26">
        <f t="shared" si="1542"/>
        <v>100</v>
      </c>
      <c r="R1642" s="90"/>
      <c r="S1642" s="90"/>
      <c r="T1642" s="90"/>
      <c r="U1642" s="90"/>
      <c r="V1642" s="90"/>
      <c r="W1642" s="90"/>
      <c r="X1642" s="90"/>
      <c r="Y1642" s="90"/>
    </row>
    <row r="1643" spans="1:25" ht="15" customHeight="1" x14ac:dyDescent="0.25">
      <c r="A1643" s="64" t="s">
        <v>935</v>
      </c>
      <c r="B1643" s="64" t="s">
        <v>3</v>
      </c>
      <c r="C1643" s="64" t="s">
        <v>13</v>
      </c>
      <c r="D1643" s="64" t="s">
        <v>937</v>
      </c>
      <c r="E1643" s="20" t="s">
        <v>455</v>
      </c>
      <c r="F1643" s="64" t="s">
        <v>3602</v>
      </c>
      <c r="G1643" s="53" t="s">
        <v>412</v>
      </c>
      <c r="H1643" s="53" t="s">
        <v>1041</v>
      </c>
      <c r="I1643" s="26">
        <v>0</v>
      </c>
      <c r="J1643" s="26">
        <v>0</v>
      </c>
      <c r="K1643" s="26">
        <v>0</v>
      </c>
      <c r="L1643" s="26">
        <f t="shared" si="1540"/>
        <v>0</v>
      </c>
      <c r="M1643" s="26">
        <v>0</v>
      </c>
      <c r="N1643" s="26">
        <v>0</v>
      </c>
      <c r="O1643" s="26">
        <v>0</v>
      </c>
      <c r="P1643" s="26">
        <f t="shared" si="1541"/>
        <v>0</v>
      </c>
      <c r="Q1643" s="26" t="str">
        <f t="shared" si="1542"/>
        <v>-</v>
      </c>
      <c r="R1643" s="90"/>
      <c r="S1643" s="90"/>
      <c r="T1643" s="90"/>
      <c r="U1643" s="90"/>
      <c r="V1643" s="90"/>
      <c r="W1643" s="90"/>
      <c r="X1643" s="90"/>
      <c r="Y1643" s="90"/>
    </row>
    <row r="1644" spans="1:25" ht="15" customHeight="1" x14ac:dyDescent="0.25">
      <c r="A1644" s="64" t="s">
        <v>935</v>
      </c>
      <c r="B1644" s="64" t="s">
        <v>3</v>
      </c>
      <c r="C1644" s="64" t="s">
        <v>13</v>
      </c>
      <c r="D1644" s="64" t="s">
        <v>937</v>
      </c>
      <c r="E1644" s="20" t="s">
        <v>455</v>
      </c>
      <c r="F1644" s="64" t="s">
        <v>3603</v>
      </c>
      <c r="G1644" s="53" t="s">
        <v>412</v>
      </c>
      <c r="H1644" s="53" t="s">
        <v>1042</v>
      </c>
      <c r="I1644" s="26">
        <v>300000</v>
      </c>
      <c r="J1644" s="26">
        <v>300000</v>
      </c>
      <c r="K1644" s="26">
        <v>300000</v>
      </c>
      <c r="L1644" s="26">
        <f t="shared" si="1540"/>
        <v>0</v>
      </c>
      <c r="M1644" s="26">
        <v>0</v>
      </c>
      <c r="N1644" s="26">
        <v>0</v>
      </c>
      <c r="O1644" s="26">
        <v>0</v>
      </c>
      <c r="P1644" s="26">
        <f t="shared" si="1541"/>
        <v>300000</v>
      </c>
      <c r="Q1644" s="26">
        <f t="shared" si="1542"/>
        <v>100</v>
      </c>
      <c r="R1644" s="90"/>
      <c r="S1644" s="90"/>
      <c r="T1644" s="90"/>
      <c r="U1644" s="90"/>
      <c r="V1644" s="90"/>
      <c r="W1644" s="90"/>
      <c r="X1644" s="90"/>
      <c r="Y1644" s="90"/>
    </row>
    <row r="1645" spans="1:25" ht="15" customHeight="1" x14ac:dyDescent="0.25">
      <c r="A1645" s="64" t="s">
        <v>935</v>
      </c>
      <c r="B1645" s="64" t="s">
        <v>3</v>
      </c>
      <c r="C1645" s="64" t="s">
        <v>13</v>
      </c>
      <c r="D1645" s="64" t="s">
        <v>937</v>
      </c>
      <c r="E1645" s="20" t="s">
        <v>455</v>
      </c>
      <c r="F1645" s="64" t="s">
        <v>3604</v>
      </c>
      <c r="G1645" s="53" t="s">
        <v>412</v>
      </c>
      <c r="H1645" s="53" t="s">
        <v>1043</v>
      </c>
      <c r="I1645" s="26">
        <v>200000</v>
      </c>
      <c r="J1645" s="26">
        <v>200000</v>
      </c>
      <c r="K1645" s="26">
        <v>200000</v>
      </c>
      <c r="L1645" s="26">
        <f t="shared" si="1540"/>
        <v>0</v>
      </c>
      <c r="M1645" s="26">
        <v>0</v>
      </c>
      <c r="N1645" s="26">
        <v>0</v>
      </c>
      <c r="O1645" s="26">
        <v>0</v>
      </c>
      <c r="P1645" s="26">
        <f t="shared" si="1541"/>
        <v>200000</v>
      </c>
      <c r="Q1645" s="26">
        <f t="shared" si="1542"/>
        <v>100</v>
      </c>
      <c r="R1645" s="90"/>
      <c r="S1645" s="90"/>
      <c r="T1645" s="90"/>
      <c r="U1645" s="90"/>
      <c r="V1645" s="90"/>
      <c r="W1645" s="90"/>
      <c r="X1645" s="90"/>
      <c r="Y1645" s="90"/>
    </row>
    <row r="1646" spans="1:25" s="14" customFormat="1" ht="15" customHeight="1" x14ac:dyDescent="0.25">
      <c r="A1646" s="84" t="s">
        <v>935</v>
      </c>
      <c r="B1646" s="84" t="s">
        <v>3</v>
      </c>
      <c r="C1646" s="84" t="s">
        <v>13</v>
      </c>
      <c r="D1646" s="84" t="s">
        <v>937</v>
      </c>
      <c r="E1646" s="85" t="s">
        <v>455</v>
      </c>
      <c r="F1646" s="84" t="s">
        <v>3605</v>
      </c>
      <c r="G1646" s="86" t="s">
        <v>412</v>
      </c>
      <c r="H1646" s="86" t="s">
        <v>1044</v>
      </c>
      <c r="I1646" s="37">
        <v>500000</v>
      </c>
      <c r="J1646" s="37">
        <v>0</v>
      </c>
      <c r="K1646" s="37">
        <v>0</v>
      </c>
      <c r="L1646" s="37">
        <f t="shared" si="1540"/>
        <v>0</v>
      </c>
      <c r="M1646" s="37"/>
      <c r="N1646" s="37"/>
      <c r="O1646" s="37"/>
      <c r="P1646" s="37">
        <f t="shared" si="1541"/>
        <v>0</v>
      </c>
      <c r="Q1646" s="37">
        <f>IF(I1646=0,"-",P1646/I1646*100)</f>
        <v>0</v>
      </c>
      <c r="R1646" s="97"/>
      <c r="S1646" s="97"/>
      <c r="T1646" s="97"/>
      <c r="U1646" s="97"/>
      <c r="V1646" s="97"/>
      <c r="W1646" s="97"/>
      <c r="X1646" s="97"/>
      <c r="Y1646" s="97"/>
    </row>
    <row r="1647" spans="1:25" s="4" customFormat="1" ht="15" customHeight="1" x14ac:dyDescent="0.25">
      <c r="A1647" s="64" t="s">
        <v>935</v>
      </c>
      <c r="B1647" s="64" t="s">
        <v>3</v>
      </c>
      <c r="C1647" s="64" t="s">
        <v>13</v>
      </c>
      <c r="D1647" s="64" t="s">
        <v>937</v>
      </c>
      <c r="E1647" s="20" t="s">
        <v>455</v>
      </c>
      <c r="F1647" s="64" t="s">
        <v>3606</v>
      </c>
      <c r="G1647" s="53" t="s">
        <v>412</v>
      </c>
      <c r="H1647" s="53" t="s">
        <v>3490</v>
      </c>
      <c r="I1647" s="26">
        <v>100000</v>
      </c>
      <c r="J1647" s="26">
        <v>100000</v>
      </c>
      <c r="K1647" s="26">
        <v>0</v>
      </c>
      <c r="L1647" s="26">
        <f t="shared" si="1540"/>
        <v>0</v>
      </c>
      <c r="M1647" s="26">
        <v>0</v>
      </c>
      <c r="N1647" s="26">
        <v>0</v>
      </c>
      <c r="O1647" s="26">
        <v>0</v>
      </c>
      <c r="P1647" s="26">
        <f t="shared" si="1541"/>
        <v>0</v>
      </c>
      <c r="Q1647" s="26">
        <f t="shared" si="1542"/>
        <v>0</v>
      </c>
      <c r="R1647" s="90"/>
      <c r="S1647" s="90"/>
      <c r="T1647" s="90"/>
      <c r="U1647" s="90"/>
      <c r="V1647" s="90"/>
      <c r="W1647" s="90"/>
      <c r="X1647" s="90"/>
      <c r="Y1647" s="90"/>
    </row>
    <row r="1648" spans="1:25" s="4" customFormat="1" ht="22.5" x14ac:dyDescent="0.25">
      <c r="A1648" s="64" t="s">
        <v>935</v>
      </c>
      <c r="B1648" s="64" t="s">
        <v>3</v>
      </c>
      <c r="C1648" s="64" t="s">
        <v>13</v>
      </c>
      <c r="D1648" s="64" t="s">
        <v>937</v>
      </c>
      <c r="E1648" s="20" t="s">
        <v>455</v>
      </c>
      <c r="F1648" s="64" t="s">
        <v>3607</v>
      </c>
      <c r="G1648" s="53" t="s">
        <v>412</v>
      </c>
      <c r="H1648" s="53" t="s">
        <v>3504</v>
      </c>
      <c r="I1648" s="26">
        <v>150000</v>
      </c>
      <c r="J1648" s="26">
        <v>150000</v>
      </c>
      <c r="K1648" s="26">
        <v>0</v>
      </c>
      <c r="L1648" s="26">
        <f t="shared" si="1540"/>
        <v>100000</v>
      </c>
      <c r="M1648" s="26">
        <v>0</v>
      </c>
      <c r="N1648" s="26">
        <v>0</v>
      </c>
      <c r="O1648" s="26">
        <v>100000</v>
      </c>
      <c r="P1648" s="26">
        <f t="shared" si="1541"/>
        <v>100000</v>
      </c>
      <c r="Q1648" s="26">
        <f t="shared" si="1542"/>
        <v>66.666666666666657</v>
      </c>
      <c r="R1648" s="90"/>
      <c r="S1648" s="90"/>
      <c r="T1648" s="90"/>
      <c r="U1648" s="90"/>
      <c r="V1648" s="90"/>
      <c r="W1648" s="90"/>
      <c r="X1648" s="90"/>
      <c r="Y1648" s="90"/>
    </row>
    <row r="1649" spans="1:27" s="4" customFormat="1" x14ac:dyDescent="0.25">
      <c r="A1649" s="64" t="s">
        <v>935</v>
      </c>
      <c r="B1649" s="64" t="s">
        <v>3</v>
      </c>
      <c r="C1649" s="64" t="s">
        <v>13</v>
      </c>
      <c r="D1649" s="64" t="s">
        <v>937</v>
      </c>
      <c r="E1649" s="20" t="s">
        <v>455</v>
      </c>
      <c r="F1649" s="64" t="s">
        <v>3608</v>
      </c>
      <c r="G1649" s="53" t="s">
        <v>412</v>
      </c>
      <c r="H1649" s="53" t="s">
        <v>1025</v>
      </c>
      <c r="I1649" s="26">
        <v>2996440</v>
      </c>
      <c r="J1649" s="26">
        <v>499000</v>
      </c>
      <c r="K1649" s="26">
        <v>300000</v>
      </c>
      <c r="L1649" s="26">
        <f t="shared" si="1540"/>
        <v>199000</v>
      </c>
      <c r="M1649" s="26">
        <v>199000</v>
      </c>
      <c r="N1649" s="26">
        <v>0</v>
      </c>
      <c r="O1649" s="26">
        <v>0</v>
      </c>
      <c r="P1649" s="26">
        <f t="shared" si="1541"/>
        <v>499000</v>
      </c>
      <c r="Q1649" s="26">
        <f t="shared" si="1542"/>
        <v>100</v>
      </c>
      <c r="R1649" s="90"/>
      <c r="S1649" s="90"/>
      <c r="T1649" s="90"/>
      <c r="U1649" s="90"/>
      <c r="V1649" s="90"/>
      <c r="W1649" s="90"/>
      <c r="X1649" s="90"/>
      <c r="Y1649" s="90"/>
    </row>
    <row r="1650" spans="1:27" ht="15" customHeight="1" x14ac:dyDescent="0.25">
      <c r="A1650" s="63" t="s">
        <v>935</v>
      </c>
      <c r="B1650" s="63" t="s">
        <v>3</v>
      </c>
      <c r="C1650" s="63" t="s">
        <v>13</v>
      </c>
      <c r="D1650" s="63" t="s">
        <v>937</v>
      </c>
      <c r="E1650" s="63" t="s">
        <v>72</v>
      </c>
      <c r="F1650" s="64" t="s">
        <v>1</v>
      </c>
      <c r="G1650" s="53" t="s">
        <v>1</v>
      </c>
      <c r="H1650" s="65" t="s">
        <v>73</v>
      </c>
      <c r="I1650" s="31">
        <f t="shared" ref="I1650:K1650" si="1561">SUM(I1651:I1662)</f>
        <v>2148977</v>
      </c>
      <c r="J1650" s="31">
        <f t="shared" si="1561"/>
        <v>1200000</v>
      </c>
      <c r="K1650" s="31">
        <f t="shared" si="1561"/>
        <v>346987</v>
      </c>
      <c r="L1650" s="31">
        <f t="shared" si="1540"/>
        <v>889000</v>
      </c>
      <c r="M1650" s="31">
        <f t="shared" ref="M1650" si="1562">SUM(M1651:M1662)</f>
        <v>189000</v>
      </c>
      <c r="N1650" s="31">
        <f t="shared" ref="N1650:O1650" si="1563">SUM(N1651:N1662)</f>
        <v>700000</v>
      </c>
      <c r="O1650" s="31">
        <f t="shared" si="1563"/>
        <v>0</v>
      </c>
      <c r="P1650" s="31">
        <f t="shared" si="1541"/>
        <v>1235987</v>
      </c>
      <c r="Q1650" s="31">
        <f t="shared" ref="Q1650" si="1564">IF(I1650=0,"-",P1650/I1650*100)</f>
        <v>57.515133945128305</v>
      </c>
      <c r="R1650" s="94"/>
      <c r="S1650" s="94"/>
      <c r="T1650" s="94"/>
      <c r="U1650" s="94"/>
      <c r="V1650" s="94"/>
      <c r="W1650" s="94"/>
      <c r="X1650" s="94"/>
      <c r="Y1650" s="94"/>
    </row>
    <row r="1651" spans="1:27" ht="15" customHeight="1" x14ac:dyDescent="0.25">
      <c r="A1651" s="64" t="s">
        <v>935</v>
      </c>
      <c r="B1651" s="64" t="s">
        <v>3</v>
      </c>
      <c r="C1651" s="64" t="s">
        <v>13</v>
      </c>
      <c r="D1651" s="64" t="s">
        <v>937</v>
      </c>
      <c r="E1651" s="20" t="s">
        <v>74</v>
      </c>
      <c r="F1651" s="64" t="s">
        <v>1045</v>
      </c>
      <c r="G1651" s="53" t="s">
        <v>412</v>
      </c>
      <c r="H1651" s="53" t="s">
        <v>1046</v>
      </c>
      <c r="I1651" s="26">
        <v>211990</v>
      </c>
      <c r="J1651" s="26">
        <v>200000</v>
      </c>
      <c r="K1651" s="26">
        <v>110000</v>
      </c>
      <c r="L1651" s="26">
        <f t="shared" si="1540"/>
        <v>90000</v>
      </c>
      <c r="M1651" s="26">
        <v>90000</v>
      </c>
      <c r="N1651" s="26">
        <v>0</v>
      </c>
      <c r="O1651" s="26">
        <v>0</v>
      </c>
      <c r="P1651" s="26">
        <f t="shared" si="1541"/>
        <v>200000</v>
      </c>
      <c r="Q1651" s="26">
        <f t="shared" si="1542"/>
        <v>100</v>
      </c>
      <c r="R1651" s="90"/>
      <c r="S1651" s="90"/>
      <c r="T1651" s="90"/>
      <c r="U1651" s="90"/>
      <c r="V1651" s="90"/>
      <c r="W1651" s="90"/>
      <c r="X1651" s="90"/>
      <c r="Y1651" s="90"/>
    </row>
    <row r="1652" spans="1:27" ht="15" customHeight="1" x14ac:dyDescent="0.25">
      <c r="A1652" s="64" t="s">
        <v>935</v>
      </c>
      <c r="B1652" s="64" t="s">
        <v>3</v>
      </c>
      <c r="C1652" s="64" t="s">
        <v>13</v>
      </c>
      <c r="D1652" s="64" t="s">
        <v>937</v>
      </c>
      <c r="E1652" s="20" t="s">
        <v>74</v>
      </c>
      <c r="F1652" s="64" t="s">
        <v>1047</v>
      </c>
      <c r="G1652" s="53" t="s">
        <v>412</v>
      </c>
      <c r="H1652" s="53" t="s">
        <v>1048</v>
      </c>
      <c r="I1652" s="26">
        <v>1000</v>
      </c>
      <c r="J1652" s="26">
        <v>1000</v>
      </c>
      <c r="K1652" s="26">
        <v>0</v>
      </c>
      <c r="L1652" s="26">
        <f t="shared" si="1540"/>
        <v>0</v>
      </c>
      <c r="M1652" s="26"/>
      <c r="N1652" s="26"/>
      <c r="O1652" s="26"/>
      <c r="P1652" s="26">
        <f t="shared" si="1541"/>
        <v>0</v>
      </c>
      <c r="Q1652" s="26">
        <f t="shared" si="1542"/>
        <v>0</v>
      </c>
      <c r="R1652" s="90"/>
      <c r="S1652" s="90"/>
      <c r="T1652" s="90"/>
      <c r="U1652" s="90"/>
      <c r="V1652" s="90"/>
      <c r="W1652" s="90"/>
      <c r="X1652" s="90"/>
      <c r="Y1652" s="90"/>
    </row>
    <row r="1653" spans="1:27" s="14" customFormat="1" ht="23.25" customHeight="1" x14ac:dyDescent="0.25">
      <c r="A1653" s="84" t="s">
        <v>935</v>
      </c>
      <c r="B1653" s="84" t="s">
        <v>3</v>
      </c>
      <c r="C1653" s="84" t="s">
        <v>13</v>
      </c>
      <c r="D1653" s="84" t="s">
        <v>937</v>
      </c>
      <c r="E1653" s="85" t="s">
        <v>3784</v>
      </c>
      <c r="F1653" s="84" t="s">
        <v>3785</v>
      </c>
      <c r="G1653" s="86" t="s">
        <v>412</v>
      </c>
      <c r="H1653" s="86" t="s">
        <v>3855</v>
      </c>
      <c r="I1653" s="37">
        <v>36987</v>
      </c>
      <c r="J1653" s="37">
        <v>0</v>
      </c>
      <c r="K1653" s="37">
        <v>36987</v>
      </c>
      <c r="L1653" s="37">
        <f t="shared" si="1540"/>
        <v>0</v>
      </c>
      <c r="M1653" s="37"/>
      <c r="N1653" s="37"/>
      <c r="O1653" s="37"/>
      <c r="P1653" s="37">
        <f t="shared" si="1541"/>
        <v>36987</v>
      </c>
      <c r="Q1653" s="37">
        <f t="shared" ref="Q1653" si="1565">IF(I1653=0,"-",P1653/I1653*100)</f>
        <v>100</v>
      </c>
      <c r="R1653" s="97"/>
      <c r="S1653" s="97"/>
      <c r="T1653" s="97"/>
      <c r="U1653" s="97"/>
      <c r="V1653" s="97"/>
      <c r="W1653" s="97"/>
      <c r="X1653" s="97"/>
      <c r="Y1653" s="97"/>
    </row>
    <row r="1654" spans="1:27" s="14" customFormat="1" ht="15" customHeight="1" x14ac:dyDescent="0.25">
      <c r="A1654" s="84" t="s">
        <v>935</v>
      </c>
      <c r="B1654" s="84" t="s">
        <v>3</v>
      </c>
      <c r="C1654" s="84" t="s">
        <v>13</v>
      </c>
      <c r="D1654" s="84" t="s">
        <v>937</v>
      </c>
      <c r="E1654" s="85" t="s">
        <v>3784</v>
      </c>
      <c r="F1654" s="84" t="s">
        <v>3786</v>
      </c>
      <c r="G1654" s="86" t="s">
        <v>412</v>
      </c>
      <c r="H1654" s="86" t="s">
        <v>3787</v>
      </c>
      <c r="I1654" s="37">
        <v>0</v>
      </c>
      <c r="J1654" s="37">
        <v>0</v>
      </c>
      <c r="K1654" s="37">
        <v>0</v>
      </c>
      <c r="L1654" s="37">
        <f t="shared" si="1540"/>
        <v>0</v>
      </c>
      <c r="M1654" s="37"/>
      <c r="N1654" s="37"/>
      <c r="O1654" s="37"/>
      <c r="P1654" s="37">
        <f t="shared" si="1541"/>
        <v>0</v>
      </c>
      <c r="Q1654" s="37" t="str">
        <f>IF(I1654=0,"-",P1654/I1654*100)</f>
        <v>-</v>
      </c>
      <c r="R1654" s="97"/>
      <c r="S1654" s="97"/>
      <c r="T1654" s="97"/>
      <c r="U1654" s="97"/>
      <c r="V1654" s="97"/>
      <c r="W1654" s="97"/>
      <c r="X1654" s="97"/>
      <c r="Y1654" s="97"/>
    </row>
    <row r="1655" spans="1:27" ht="15" customHeight="1" x14ac:dyDescent="0.25">
      <c r="A1655" s="64" t="s">
        <v>935</v>
      </c>
      <c r="B1655" s="64" t="s">
        <v>3</v>
      </c>
      <c r="C1655" s="64" t="s">
        <v>13</v>
      </c>
      <c r="D1655" s="64" t="s">
        <v>937</v>
      </c>
      <c r="E1655" s="20" t="s">
        <v>74</v>
      </c>
      <c r="F1655" s="64" t="s">
        <v>1049</v>
      </c>
      <c r="G1655" s="53" t="s">
        <v>412</v>
      </c>
      <c r="H1655" s="53" t="s">
        <v>1050</v>
      </c>
      <c r="I1655" s="26">
        <v>999000</v>
      </c>
      <c r="J1655" s="26">
        <v>99000</v>
      </c>
      <c r="K1655" s="26">
        <v>0</v>
      </c>
      <c r="L1655" s="26">
        <f t="shared" si="1540"/>
        <v>99000</v>
      </c>
      <c r="M1655" s="26">
        <v>99000</v>
      </c>
      <c r="N1655" s="26">
        <v>0</v>
      </c>
      <c r="O1655" s="26">
        <v>0</v>
      </c>
      <c r="P1655" s="26">
        <f t="shared" si="1541"/>
        <v>99000</v>
      </c>
      <c r="Q1655" s="26">
        <f t="shared" si="1542"/>
        <v>100</v>
      </c>
      <c r="R1655" s="90"/>
      <c r="S1655" s="90"/>
      <c r="T1655" s="90"/>
      <c r="U1655" s="90"/>
      <c r="V1655" s="90"/>
      <c r="W1655" s="90"/>
      <c r="X1655" s="90"/>
      <c r="Y1655" s="90"/>
    </row>
    <row r="1656" spans="1:27" ht="15" customHeight="1" x14ac:dyDescent="0.25">
      <c r="A1656" s="64" t="s">
        <v>935</v>
      </c>
      <c r="B1656" s="64" t="s">
        <v>3</v>
      </c>
      <c r="C1656" s="64" t="s">
        <v>13</v>
      </c>
      <c r="D1656" s="64" t="s">
        <v>937</v>
      </c>
      <c r="E1656" s="20" t="s">
        <v>74</v>
      </c>
      <c r="F1656" s="64" t="s">
        <v>3609</v>
      </c>
      <c r="G1656" s="53" t="s">
        <v>412</v>
      </c>
      <c r="H1656" s="53" t="s">
        <v>1051</v>
      </c>
      <c r="I1656" s="26">
        <v>200000</v>
      </c>
      <c r="J1656" s="26">
        <v>200000</v>
      </c>
      <c r="K1656" s="26">
        <v>0</v>
      </c>
      <c r="L1656" s="26">
        <f t="shared" si="1540"/>
        <v>200000</v>
      </c>
      <c r="M1656" s="26">
        <v>0</v>
      </c>
      <c r="N1656" s="26">
        <v>200000</v>
      </c>
      <c r="O1656" s="26">
        <v>0</v>
      </c>
      <c r="P1656" s="26">
        <f t="shared" si="1541"/>
        <v>200000</v>
      </c>
      <c r="Q1656" s="26">
        <f t="shared" si="1542"/>
        <v>100</v>
      </c>
      <c r="R1656" s="90"/>
      <c r="S1656" s="90"/>
      <c r="T1656" s="90"/>
      <c r="U1656" s="90"/>
      <c r="V1656" s="90"/>
      <c r="W1656" s="90"/>
      <c r="X1656" s="90"/>
      <c r="Y1656" s="90"/>
    </row>
    <row r="1657" spans="1:27" ht="15" customHeight="1" x14ac:dyDescent="0.25">
      <c r="A1657" s="64" t="s">
        <v>935</v>
      </c>
      <c r="B1657" s="64" t="s">
        <v>3</v>
      </c>
      <c r="C1657" s="64" t="s">
        <v>13</v>
      </c>
      <c r="D1657" s="64" t="s">
        <v>937</v>
      </c>
      <c r="E1657" s="20" t="s">
        <v>74</v>
      </c>
      <c r="F1657" s="64" t="s">
        <v>3610</v>
      </c>
      <c r="G1657" s="53" t="s">
        <v>412</v>
      </c>
      <c r="H1657" s="53" t="s">
        <v>1052</v>
      </c>
      <c r="I1657" s="26">
        <v>0</v>
      </c>
      <c r="J1657" s="26">
        <v>0</v>
      </c>
      <c r="K1657" s="26">
        <v>0</v>
      </c>
      <c r="L1657" s="26">
        <f t="shared" si="1540"/>
        <v>0</v>
      </c>
      <c r="M1657" s="26"/>
      <c r="N1657" s="26"/>
      <c r="O1657" s="26"/>
      <c r="P1657" s="26">
        <f t="shared" si="1541"/>
        <v>0</v>
      </c>
      <c r="Q1657" s="26" t="str">
        <f t="shared" si="1542"/>
        <v>-</v>
      </c>
      <c r="R1657" s="90"/>
      <c r="S1657" s="90"/>
      <c r="T1657" s="90"/>
      <c r="U1657" s="90"/>
      <c r="V1657" s="90"/>
      <c r="W1657" s="90"/>
      <c r="X1657" s="90"/>
      <c r="Y1657" s="90"/>
    </row>
    <row r="1658" spans="1:27" ht="15" customHeight="1" x14ac:dyDescent="0.25">
      <c r="A1658" s="64" t="s">
        <v>935</v>
      </c>
      <c r="B1658" s="64" t="s">
        <v>3</v>
      </c>
      <c r="C1658" s="64" t="s">
        <v>13</v>
      </c>
      <c r="D1658" s="64" t="s">
        <v>937</v>
      </c>
      <c r="E1658" s="20" t="s">
        <v>74</v>
      </c>
      <c r="F1658" s="64" t="s">
        <v>3611</v>
      </c>
      <c r="G1658" s="53" t="s">
        <v>412</v>
      </c>
      <c r="H1658" s="53" t="s">
        <v>1053</v>
      </c>
      <c r="I1658" s="26">
        <v>150000</v>
      </c>
      <c r="J1658" s="26">
        <v>150000</v>
      </c>
      <c r="K1658" s="26">
        <v>0</v>
      </c>
      <c r="L1658" s="26">
        <f t="shared" si="1540"/>
        <v>150000</v>
      </c>
      <c r="M1658" s="26">
        <v>0</v>
      </c>
      <c r="N1658" s="26">
        <v>150000</v>
      </c>
      <c r="O1658" s="26">
        <v>0</v>
      </c>
      <c r="P1658" s="26">
        <f t="shared" si="1541"/>
        <v>150000</v>
      </c>
      <c r="Q1658" s="26">
        <f t="shared" si="1542"/>
        <v>100</v>
      </c>
      <c r="R1658" s="90"/>
      <c r="S1658" s="90"/>
      <c r="T1658" s="90"/>
      <c r="U1658" s="90"/>
      <c r="V1658" s="90"/>
      <c r="W1658" s="90"/>
      <c r="X1658" s="90"/>
      <c r="Y1658" s="90"/>
    </row>
    <row r="1659" spans="1:27" ht="15" customHeight="1" x14ac:dyDescent="0.25">
      <c r="A1659" s="64" t="s">
        <v>935</v>
      </c>
      <c r="B1659" s="64" t="s">
        <v>3</v>
      </c>
      <c r="C1659" s="64" t="s">
        <v>13</v>
      </c>
      <c r="D1659" s="64" t="s">
        <v>937</v>
      </c>
      <c r="E1659" s="20" t="s">
        <v>74</v>
      </c>
      <c r="F1659" s="64" t="s">
        <v>3612</v>
      </c>
      <c r="G1659" s="53" t="s">
        <v>412</v>
      </c>
      <c r="H1659" s="53" t="s">
        <v>1054</v>
      </c>
      <c r="I1659" s="26">
        <v>0</v>
      </c>
      <c r="J1659" s="26">
        <v>0</v>
      </c>
      <c r="K1659" s="26">
        <v>0</v>
      </c>
      <c r="L1659" s="26">
        <f t="shared" si="1540"/>
        <v>0</v>
      </c>
      <c r="M1659" s="26"/>
      <c r="N1659" s="26"/>
      <c r="O1659" s="26"/>
      <c r="P1659" s="26">
        <f t="shared" si="1541"/>
        <v>0</v>
      </c>
      <c r="Q1659" s="26" t="str">
        <f t="shared" si="1542"/>
        <v>-</v>
      </c>
      <c r="R1659" s="90"/>
      <c r="S1659" s="90"/>
      <c r="T1659" s="90"/>
      <c r="U1659" s="90"/>
      <c r="V1659" s="90"/>
      <c r="W1659" s="90"/>
      <c r="X1659" s="90"/>
      <c r="Y1659" s="90"/>
    </row>
    <row r="1660" spans="1:27" ht="15" customHeight="1" x14ac:dyDescent="0.25">
      <c r="A1660" s="64" t="s">
        <v>935</v>
      </c>
      <c r="B1660" s="64" t="s">
        <v>3</v>
      </c>
      <c r="C1660" s="64" t="s">
        <v>13</v>
      </c>
      <c r="D1660" s="64" t="s">
        <v>937</v>
      </c>
      <c r="E1660" s="20" t="s">
        <v>74</v>
      </c>
      <c r="F1660" s="64" t="s">
        <v>3613</v>
      </c>
      <c r="G1660" s="53" t="s">
        <v>412</v>
      </c>
      <c r="H1660" s="53" t="s">
        <v>1055</v>
      </c>
      <c r="I1660" s="26">
        <v>150000</v>
      </c>
      <c r="J1660" s="26">
        <v>150000</v>
      </c>
      <c r="K1660" s="26">
        <v>0</v>
      </c>
      <c r="L1660" s="26">
        <f t="shared" si="1540"/>
        <v>150000</v>
      </c>
      <c r="M1660" s="26">
        <v>0</v>
      </c>
      <c r="N1660" s="26">
        <v>150000</v>
      </c>
      <c r="O1660" s="26">
        <v>0</v>
      </c>
      <c r="P1660" s="26">
        <f t="shared" si="1541"/>
        <v>150000</v>
      </c>
      <c r="Q1660" s="26">
        <f t="shared" si="1542"/>
        <v>100</v>
      </c>
      <c r="R1660" s="90"/>
      <c r="S1660" s="90"/>
      <c r="T1660" s="90"/>
      <c r="U1660" s="90"/>
      <c r="V1660" s="90"/>
      <c r="W1660" s="90"/>
      <c r="X1660" s="90"/>
      <c r="Y1660" s="90"/>
    </row>
    <row r="1661" spans="1:27" ht="15" customHeight="1" x14ac:dyDescent="0.25">
      <c r="A1661" s="64" t="s">
        <v>935</v>
      </c>
      <c r="B1661" s="64" t="s">
        <v>3</v>
      </c>
      <c r="C1661" s="64" t="s">
        <v>13</v>
      </c>
      <c r="D1661" s="64" t="s">
        <v>937</v>
      </c>
      <c r="E1661" s="20" t="s">
        <v>74</v>
      </c>
      <c r="F1661" s="64" t="s">
        <v>3614</v>
      </c>
      <c r="G1661" s="53" t="s">
        <v>412</v>
      </c>
      <c r="H1661" s="53" t="s">
        <v>1056</v>
      </c>
      <c r="I1661" s="26">
        <v>200000</v>
      </c>
      <c r="J1661" s="26">
        <v>200000</v>
      </c>
      <c r="K1661" s="26">
        <v>0</v>
      </c>
      <c r="L1661" s="26">
        <f t="shared" si="1540"/>
        <v>200000</v>
      </c>
      <c r="M1661" s="26">
        <v>0</v>
      </c>
      <c r="N1661" s="26">
        <v>200000</v>
      </c>
      <c r="O1661" s="26">
        <v>0</v>
      </c>
      <c r="P1661" s="26">
        <f t="shared" si="1541"/>
        <v>200000</v>
      </c>
      <c r="Q1661" s="26">
        <f t="shared" si="1542"/>
        <v>100</v>
      </c>
      <c r="R1661" s="90"/>
      <c r="S1661" s="90"/>
      <c r="T1661" s="90"/>
      <c r="U1661" s="90"/>
      <c r="V1661" s="90"/>
      <c r="W1661" s="90"/>
      <c r="X1661" s="90"/>
      <c r="Y1661" s="90"/>
    </row>
    <row r="1662" spans="1:27" ht="15" customHeight="1" thickBot="1" x14ac:dyDescent="0.3">
      <c r="A1662" s="64" t="s">
        <v>935</v>
      </c>
      <c r="B1662" s="64" t="s">
        <v>3</v>
      </c>
      <c r="C1662" s="64" t="s">
        <v>13</v>
      </c>
      <c r="D1662" s="64" t="s">
        <v>937</v>
      </c>
      <c r="E1662" s="20" t="s">
        <v>74</v>
      </c>
      <c r="F1662" s="64" t="s">
        <v>3615</v>
      </c>
      <c r="G1662" s="53" t="s">
        <v>412</v>
      </c>
      <c r="H1662" s="53" t="s">
        <v>1057</v>
      </c>
      <c r="I1662" s="26">
        <v>200000</v>
      </c>
      <c r="J1662" s="26">
        <v>200000</v>
      </c>
      <c r="K1662" s="26">
        <v>200000</v>
      </c>
      <c r="L1662" s="26">
        <f t="shared" si="1540"/>
        <v>0</v>
      </c>
      <c r="M1662" s="26">
        <v>0</v>
      </c>
      <c r="N1662" s="26">
        <v>0</v>
      </c>
      <c r="O1662" s="26">
        <v>0</v>
      </c>
      <c r="P1662" s="26">
        <f t="shared" si="1541"/>
        <v>200000</v>
      </c>
      <c r="Q1662" s="26">
        <f t="shared" si="1542"/>
        <v>100</v>
      </c>
      <c r="R1662" s="90"/>
      <c r="S1662" s="90"/>
      <c r="T1662" s="90"/>
      <c r="U1662" s="90"/>
      <c r="V1662" s="90"/>
      <c r="W1662" s="90"/>
      <c r="X1662" s="90"/>
      <c r="Y1662" s="90"/>
    </row>
    <row r="1663" spans="1:27" s="2" customFormat="1" ht="45.75" customHeight="1" thickBot="1" x14ac:dyDescent="0.3">
      <c r="A1663" s="28" t="s">
        <v>4</v>
      </c>
      <c r="B1663" s="28" t="s">
        <v>5</v>
      </c>
      <c r="C1663" s="28" t="s">
        <v>6</v>
      </c>
      <c r="D1663" s="57" t="s">
        <v>1</v>
      </c>
      <c r="E1663" s="28" t="s">
        <v>7</v>
      </c>
      <c r="F1663" s="28" t="s">
        <v>8</v>
      </c>
      <c r="G1663" s="28" t="s">
        <v>9</v>
      </c>
      <c r="H1663" s="28" t="s">
        <v>10</v>
      </c>
      <c r="I1663" s="109" t="s">
        <v>3984</v>
      </c>
      <c r="J1663" s="109" t="s">
        <v>11</v>
      </c>
      <c r="K1663" s="109" t="s">
        <v>3989</v>
      </c>
      <c r="L1663" s="109" t="s">
        <v>3985</v>
      </c>
      <c r="M1663" s="109" t="s">
        <v>4027</v>
      </c>
      <c r="N1663" s="109" t="s">
        <v>3988</v>
      </c>
      <c r="O1663" s="109" t="s">
        <v>3986</v>
      </c>
      <c r="P1663" s="109" t="s">
        <v>3987</v>
      </c>
      <c r="Q1663" s="109" t="s">
        <v>3695</v>
      </c>
      <c r="R1663" s="91"/>
      <c r="S1663" s="91"/>
      <c r="T1663" s="91"/>
      <c r="U1663" s="91"/>
      <c r="V1663" s="91"/>
      <c r="W1663" s="91"/>
      <c r="X1663" s="91"/>
      <c r="Y1663" s="91"/>
      <c r="AA1663" s="4"/>
    </row>
    <row r="1664" spans="1:27" s="2" customFormat="1" ht="15" customHeight="1" x14ac:dyDescent="0.25">
      <c r="A1664" s="58" t="s">
        <v>1</v>
      </c>
      <c r="B1664" s="58" t="s">
        <v>1</v>
      </c>
      <c r="C1664" s="58" t="s">
        <v>1</v>
      </c>
      <c r="D1664" s="59" t="s">
        <v>1</v>
      </c>
      <c r="E1664" s="59" t="s">
        <v>1</v>
      </c>
      <c r="F1664" s="60" t="s">
        <v>1</v>
      </c>
      <c r="G1664" s="61" t="s">
        <v>1</v>
      </c>
      <c r="H1664" s="62" t="s">
        <v>1</v>
      </c>
      <c r="I1664" s="29">
        <v>1</v>
      </c>
      <c r="J1664" s="29">
        <v>2</v>
      </c>
      <c r="K1664" s="29">
        <v>3</v>
      </c>
      <c r="L1664" s="29" t="s">
        <v>3478</v>
      </c>
      <c r="M1664" s="29">
        <v>5</v>
      </c>
      <c r="N1664" s="29">
        <v>6</v>
      </c>
      <c r="O1664" s="29">
        <v>7</v>
      </c>
      <c r="P1664" s="29" t="s">
        <v>3696</v>
      </c>
      <c r="Q1664" s="29">
        <v>9</v>
      </c>
      <c r="R1664" s="92"/>
      <c r="S1664" s="92"/>
      <c r="T1664" s="92"/>
      <c r="U1664" s="92"/>
      <c r="V1664" s="92"/>
      <c r="W1664" s="92"/>
      <c r="X1664" s="92"/>
      <c r="Y1664" s="92"/>
      <c r="AA1664" s="4"/>
    </row>
    <row r="1665" spans="1:27" s="2" customFormat="1" ht="15" customHeight="1" x14ac:dyDescent="0.25">
      <c r="A1665" s="63" t="s">
        <v>935</v>
      </c>
      <c r="B1665" s="63" t="s">
        <v>3</v>
      </c>
      <c r="C1665" s="64" t="s">
        <v>13</v>
      </c>
      <c r="D1665" s="64" t="s">
        <v>937</v>
      </c>
      <c r="E1665" s="65" t="s">
        <v>1</v>
      </c>
      <c r="F1665" s="65" t="s">
        <v>1</v>
      </c>
      <c r="G1665" s="65" t="s">
        <v>1</v>
      </c>
      <c r="H1665" s="65" t="s">
        <v>936</v>
      </c>
      <c r="I1665" s="26">
        <v>0</v>
      </c>
      <c r="J1665" s="26" t="s">
        <v>1</v>
      </c>
      <c r="K1665" s="26">
        <v>0</v>
      </c>
      <c r="L1665" s="26"/>
      <c r="M1665" s="26"/>
      <c r="N1665" s="26"/>
      <c r="O1665" s="26"/>
      <c r="P1665" s="26"/>
      <c r="Q1665" s="26"/>
      <c r="R1665" s="90"/>
      <c r="S1665" s="90"/>
      <c r="T1665" s="90"/>
      <c r="U1665" s="90"/>
      <c r="V1665" s="90"/>
      <c r="W1665" s="90"/>
      <c r="X1665" s="90"/>
      <c r="Y1665" s="90"/>
      <c r="AA1665" s="4"/>
    </row>
    <row r="1666" spans="1:27" ht="15" customHeight="1" x14ac:dyDescent="0.25">
      <c r="A1666" s="63" t="s">
        <v>935</v>
      </c>
      <c r="B1666" s="63" t="s">
        <v>3</v>
      </c>
      <c r="C1666" s="63" t="s">
        <v>13</v>
      </c>
      <c r="D1666" s="63" t="s">
        <v>937</v>
      </c>
      <c r="E1666" s="63" t="s">
        <v>231</v>
      </c>
      <c r="F1666" s="64" t="s">
        <v>1</v>
      </c>
      <c r="G1666" s="53" t="s">
        <v>1</v>
      </c>
      <c r="H1666" s="65" t="s">
        <v>232</v>
      </c>
      <c r="I1666" s="31">
        <f t="shared" ref="I1666:K1666" si="1566">SUM(I1667)</f>
        <v>50000</v>
      </c>
      <c r="J1666" s="31">
        <f t="shared" si="1566"/>
        <v>50000</v>
      </c>
      <c r="K1666" s="31">
        <f t="shared" si="1566"/>
        <v>50000</v>
      </c>
      <c r="L1666" s="31">
        <f t="shared" si="1540"/>
        <v>0</v>
      </c>
      <c r="M1666" s="31">
        <f t="shared" ref="M1666" si="1567">SUM(M1667)</f>
        <v>0</v>
      </c>
      <c r="N1666" s="31">
        <f t="shared" ref="N1666:O1666" si="1568">SUM(N1667)</f>
        <v>0</v>
      </c>
      <c r="O1666" s="31">
        <f t="shared" si="1568"/>
        <v>0</v>
      </c>
      <c r="P1666" s="31">
        <f t="shared" si="1541"/>
        <v>50000</v>
      </c>
      <c r="Q1666" s="31">
        <f t="shared" si="1542"/>
        <v>100</v>
      </c>
      <c r="R1666" s="94"/>
      <c r="S1666" s="94"/>
      <c r="T1666" s="94"/>
      <c r="U1666" s="94"/>
      <c r="V1666" s="94"/>
      <c r="W1666" s="94"/>
      <c r="X1666" s="94"/>
      <c r="Y1666" s="94"/>
    </row>
    <row r="1667" spans="1:27" ht="15" customHeight="1" x14ac:dyDescent="0.25">
      <c r="A1667" s="64" t="s">
        <v>935</v>
      </c>
      <c r="B1667" s="64" t="s">
        <v>3</v>
      </c>
      <c r="C1667" s="64" t="s">
        <v>13</v>
      </c>
      <c r="D1667" s="64" t="s">
        <v>937</v>
      </c>
      <c r="E1667" s="20" t="s">
        <v>233</v>
      </c>
      <c r="F1667" s="64" t="s">
        <v>1058</v>
      </c>
      <c r="G1667" s="53" t="s">
        <v>412</v>
      </c>
      <c r="H1667" s="53" t="s">
        <v>1059</v>
      </c>
      <c r="I1667" s="26">
        <v>50000</v>
      </c>
      <c r="J1667" s="26">
        <v>50000</v>
      </c>
      <c r="K1667" s="26">
        <v>50000</v>
      </c>
      <c r="L1667" s="26">
        <f t="shared" si="1540"/>
        <v>0</v>
      </c>
      <c r="M1667" s="26">
        <v>0</v>
      </c>
      <c r="N1667" s="26">
        <v>0</v>
      </c>
      <c r="O1667" s="26"/>
      <c r="P1667" s="26">
        <f t="shared" si="1541"/>
        <v>50000</v>
      </c>
      <c r="Q1667" s="26">
        <f t="shared" si="1542"/>
        <v>100</v>
      </c>
      <c r="R1667" s="90"/>
      <c r="S1667" s="90"/>
      <c r="T1667" s="90"/>
      <c r="U1667" s="90"/>
      <c r="V1667" s="90"/>
      <c r="W1667" s="90"/>
      <c r="X1667" s="90"/>
      <c r="Y1667" s="90"/>
    </row>
    <row r="1668" spans="1:27" ht="15" customHeight="1" x14ac:dyDescent="0.25">
      <c r="A1668" s="63" t="s">
        <v>935</v>
      </c>
      <c r="B1668" s="63" t="s">
        <v>3</v>
      </c>
      <c r="C1668" s="63" t="s">
        <v>13</v>
      </c>
      <c r="D1668" s="63" t="s">
        <v>937</v>
      </c>
      <c r="E1668" s="63" t="s">
        <v>321</v>
      </c>
      <c r="F1668" s="64" t="s">
        <v>1</v>
      </c>
      <c r="G1668" s="53" t="s">
        <v>1</v>
      </c>
      <c r="H1668" s="65" t="s">
        <v>322</v>
      </c>
      <c r="I1668" s="31">
        <f t="shared" ref="I1668:K1668" si="1569">SUM(I1669:I1679)</f>
        <v>3264365</v>
      </c>
      <c r="J1668" s="31">
        <f t="shared" si="1569"/>
        <v>1344365</v>
      </c>
      <c r="K1668" s="31">
        <f t="shared" si="1569"/>
        <v>708000</v>
      </c>
      <c r="L1668" s="31">
        <f t="shared" si="1540"/>
        <v>480000</v>
      </c>
      <c r="M1668" s="31">
        <f t="shared" ref="M1668" si="1570">SUM(M1669:M1679)</f>
        <v>380000</v>
      </c>
      <c r="N1668" s="31">
        <f t="shared" ref="N1668:O1668" si="1571">SUM(N1669:N1679)</f>
        <v>50000</v>
      </c>
      <c r="O1668" s="31">
        <f t="shared" si="1571"/>
        <v>50000</v>
      </c>
      <c r="P1668" s="31">
        <f t="shared" si="1541"/>
        <v>1188000</v>
      </c>
      <c r="Q1668" s="31">
        <f t="shared" si="1542"/>
        <v>88.368858159800354</v>
      </c>
      <c r="R1668" s="94"/>
      <c r="S1668" s="94"/>
      <c r="T1668" s="94"/>
      <c r="U1668" s="94"/>
      <c r="V1668" s="94"/>
      <c r="W1668" s="94"/>
      <c r="X1668" s="94"/>
      <c r="Y1668" s="94"/>
    </row>
    <row r="1669" spans="1:27" ht="22.5" customHeight="1" x14ac:dyDescent="0.25">
      <c r="A1669" s="64" t="s">
        <v>935</v>
      </c>
      <c r="B1669" s="64" t="s">
        <v>3</v>
      </c>
      <c r="C1669" s="64" t="s">
        <v>13</v>
      </c>
      <c r="D1669" s="64" t="s">
        <v>937</v>
      </c>
      <c r="E1669" s="20" t="s">
        <v>323</v>
      </c>
      <c r="F1669" s="64" t="s">
        <v>1060</v>
      </c>
      <c r="G1669" s="53" t="s">
        <v>412</v>
      </c>
      <c r="H1669" s="53" t="s">
        <v>1061</v>
      </c>
      <c r="I1669" s="26">
        <v>416365</v>
      </c>
      <c r="J1669" s="26">
        <v>416365</v>
      </c>
      <c r="K1669" s="26">
        <v>210000</v>
      </c>
      <c r="L1669" s="26">
        <f t="shared" si="1540"/>
        <v>150000</v>
      </c>
      <c r="M1669" s="26">
        <v>50000</v>
      </c>
      <c r="N1669" s="26">
        <v>50000</v>
      </c>
      <c r="O1669" s="26">
        <v>50000</v>
      </c>
      <c r="P1669" s="26">
        <f t="shared" si="1541"/>
        <v>360000</v>
      </c>
      <c r="Q1669" s="26">
        <f t="shared" si="1542"/>
        <v>86.462598921619247</v>
      </c>
      <c r="R1669" s="90"/>
      <c r="S1669" s="90"/>
      <c r="T1669" s="90"/>
      <c r="U1669" s="90"/>
      <c r="V1669" s="90"/>
      <c r="W1669" s="90"/>
      <c r="X1669" s="90"/>
      <c r="Y1669" s="90"/>
    </row>
    <row r="1670" spans="1:27" ht="15" customHeight="1" x14ac:dyDescent="0.25">
      <c r="A1670" s="64" t="s">
        <v>935</v>
      </c>
      <c r="B1670" s="64" t="s">
        <v>3</v>
      </c>
      <c r="C1670" s="64" t="s">
        <v>13</v>
      </c>
      <c r="D1670" s="64" t="s">
        <v>937</v>
      </c>
      <c r="E1670" s="20" t="s">
        <v>323</v>
      </c>
      <c r="F1670" s="64" t="s">
        <v>1062</v>
      </c>
      <c r="G1670" s="53" t="s">
        <v>412</v>
      </c>
      <c r="H1670" s="53" t="s">
        <v>1028</v>
      </c>
      <c r="I1670" s="26">
        <v>0</v>
      </c>
      <c r="J1670" s="26">
        <v>0</v>
      </c>
      <c r="K1670" s="26">
        <v>0</v>
      </c>
      <c r="L1670" s="26">
        <f t="shared" si="1540"/>
        <v>0</v>
      </c>
      <c r="M1670" s="26"/>
      <c r="N1670" s="26"/>
      <c r="O1670" s="26"/>
      <c r="P1670" s="26">
        <f t="shared" si="1541"/>
        <v>0</v>
      </c>
      <c r="Q1670" s="26" t="str">
        <f t="shared" si="1542"/>
        <v>-</v>
      </c>
      <c r="R1670" s="90"/>
      <c r="S1670" s="90"/>
      <c r="T1670" s="90"/>
      <c r="U1670" s="90"/>
      <c r="V1670" s="90"/>
      <c r="W1670" s="90"/>
      <c r="X1670" s="90"/>
      <c r="Y1670" s="90"/>
    </row>
    <row r="1671" spans="1:27" ht="15" customHeight="1" x14ac:dyDescent="0.25">
      <c r="A1671" s="64" t="s">
        <v>935</v>
      </c>
      <c r="B1671" s="64" t="s">
        <v>3</v>
      </c>
      <c r="C1671" s="64" t="s">
        <v>13</v>
      </c>
      <c r="D1671" s="64" t="s">
        <v>937</v>
      </c>
      <c r="E1671" s="20" t="s">
        <v>323</v>
      </c>
      <c r="F1671" s="64" t="s">
        <v>1063</v>
      </c>
      <c r="G1671" s="53" t="s">
        <v>412</v>
      </c>
      <c r="H1671" s="53" t="s">
        <v>1064</v>
      </c>
      <c r="I1671" s="26">
        <v>150000</v>
      </c>
      <c r="J1671" s="26">
        <v>150000</v>
      </c>
      <c r="K1671" s="26">
        <v>100000</v>
      </c>
      <c r="L1671" s="26">
        <f t="shared" si="1540"/>
        <v>50000</v>
      </c>
      <c r="M1671" s="26">
        <v>50000</v>
      </c>
      <c r="N1671" s="26">
        <v>0</v>
      </c>
      <c r="O1671" s="26">
        <v>0</v>
      </c>
      <c r="P1671" s="26">
        <f t="shared" si="1541"/>
        <v>150000</v>
      </c>
      <c r="Q1671" s="26">
        <f t="shared" si="1542"/>
        <v>100</v>
      </c>
      <c r="R1671" s="90"/>
      <c r="S1671" s="90"/>
      <c r="T1671" s="90"/>
      <c r="U1671" s="90"/>
      <c r="V1671" s="90"/>
      <c r="W1671" s="90"/>
      <c r="X1671" s="90"/>
      <c r="Y1671" s="90"/>
    </row>
    <row r="1672" spans="1:27" ht="15" customHeight="1" x14ac:dyDescent="0.25">
      <c r="A1672" s="64" t="s">
        <v>935</v>
      </c>
      <c r="B1672" s="64" t="s">
        <v>3</v>
      </c>
      <c r="C1672" s="64" t="s">
        <v>13</v>
      </c>
      <c r="D1672" s="64" t="s">
        <v>937</v>
      </c>
      <c r="E1672" s="20" t="s">
        <v>323</v>
      </c>
      <c r="F1672" s="64" t="s">
        <v>3616</v>
      </c>
      <c r="G1672" s="53" t="s">
        <v>412</v>
      </c>
      <c r="H1672" s="53" t="s">
        <v>1030</v>
      </c>
      <c r="I1672" s="26">
        <v>100000</v>
      </c>
      <c r="J1672" s="26">
        <v>100000</v>
      </c>
      <c r="K1672" s="26">
        <v>100000</v>
      </c>
      <c r="L1672" s="26">
        <f t="shared" si="1540"/>
        <v>0</v>
      </c>
      <c r="M1672" s="26">
        <v>0</v>
      </c>
      <c r="N1672" s="26">
        <v>0</v>
      </c>
      <c r="O1672" s="26">
        <v>0</v>
      </c>
      <c r="P1672" s="26">
        <f t="shared" si="1541"/>
        <v>100000</v>
      </c>
      <c r="Q1672" s="26">
        <f t="shared" si="1542"/>
        <v>100</v>
      </c>
      <c r="R1672" s="90"/>
      <c r="S1672" s="90"/>
      <c r="T1672" s="90"/>
      <c r="U1672" s="90"/>
      <c r="V1672" s="90"/>
      <c r="W1672" s="90"/>
      <c r="X1672" s="90"/>
      <c r="Y1672" s="90"/>
    </row>
    <row r="1673" spans="1:27" ht="15" customHeight="1" x14ac:dyDescent="0.25">
      <c r="A1673" s="64" t="s">
        <v>935</v>
      </c>
      <c r="B1673" s="64" t="s">
        <v>3</v>
      </c>
      <c r="C1673" s="64" t="s">
        <v>13</v>
      </c>
      <c r="D1673" s="64" t="s">
        <v>937</v>
      </c>
      <c r="E1673" s="20" t="s">
        <v>323</v>
      </c>
      <c r="F1673" s="64" t="s">
        <v>3617</v>
      </c>
      <c r="G1673" s="53" t="s">
        <v>412</v>
      </c>
      <c r="H1673" s="53" t="s">
        <v>1065</v>
      </c>
      <c r="I1673" s="26">
        <v>500000</v>
      </c>
      <c r="J1673" s="26">
        <v>250000</v>
      </c>
      <c r="K1673" s="26">
        <v>200000</v>
      </c>
      <c r="L1673" s="26">
        <f t="shared" si="1540"/>
        <v>50000</v>
      </c>
      <c r="M1673" s="26">
        <v>50000</v>
      </c>
      <c r="N1673" s="26">
        <v>0</v>
      </c>
      <c r="O1673" s="26">
        <v>0</v>
      </c>
      <c r="P1673" s="26">
        <f t="shared" si="1541"/>
        <v>250000</v>
      </c>
      <c r="Q1673" s="26">
        <f t="shared" si="1542"/>
        <v>100</v>
      </c>
      <c r="R1673" s="90"/>
      <c r="S1673" s="90"/>
      <c r="T1673" s="90"/>
      <c r="U1673" s="90"/>
      <c r="V1673" s="90"/>
      <c r="W1673" s="90"/>
      <c r="X1673" s="90"/>
      <c r="Y1673" s="90"/>
    </row>
    <row r="1674" spans="1:27" ht="15" customHeight="1" x14ac:dyDescent="0.25">
      <c r="A1674" s="64" t="s">
        <v>935</v>
      </c>
      <c r="B1674" s="64" t="s">
        <v>3</v>
      </c>
      <c r="C1674" s="64" t="s">
        <v>13</v>
      </c>
      <c r="D1674" s="64" t="s">
        <v>937</v>
      </c>
      <c r="E1674" s="20" t="s">
        <v>323</v>
      </c>
      <c r="F1674" s="64" t="s">
        <v>3618</v>
      </c>
      <c r="G1674" s="53" t="s">
        <v>412</v>
      </c>
      <c r="H1674" s="53" t="s">
        <v>1066</v>
      </c>
      <c r="I1674" s="26">
        <v>100000</v>
      </c>
      <c r="J1674" s="26">
        <v>100000</v>
      </c>
      <c r="K1674" s="26">
        <v>0</v>
      </c>
      <c r="L1674" s="26">
        <f t="shared" si="1540"/>
        <v>0</v>
      </c>
      <c r="M1674" s="26"/>
      <c r="N1674" s="26"/>
      <c r="O1674" s="26"/>
      <c r="P1674" s="26">
        <f t="shared" si="1541"/>
        <v>0</v>
      </c>
      <c r="Q1674" s="26">
        <f t="shared" si="1542"/>
        <v>0</v>
      </c>
      <c r="R1674" s="90"/>
      <c r="S1674" s="90"/>
      <c r="T1674" s="90"/>
      <c r="U1674" s="90"/>
      <c r="V1674" s="90"/>
      <c r="W1674" s="90"/>
      <c r="X1674" s="90"/>
      <c r="Y1674" s="90"/>
    </row>
    <row r="1675" spans="1:27" ht="15" customHeight="1" x14ac:dyDescent="0.25">
      <c r="A1675" s="64" t="s">
        <v>935</v>
      </c>
      <c r="B1675" s="64" t="s">
        <v>3</v>
      </c>
      <c r="C1675" s="64" t="s">
        <v>13</v>
      </c>
      <c r="D1675" s="64" t="s">
        <v>937</v>
      </c>
      <c r="E1675" s="20" t="s">
        <v>323</v>
      </c>
      <c r="F1675" s="64" t="s">
        <v>3619</v>
      </c>
      <c r="G1675" s="53" t="s">
        <v>412</v>
      </c>
      <c r="H1675" s="53" t="s">
        <v>1067</v>
      </c>
      <c r="I1675" s="26">
        <v>98000</v>
      </c>
      <c r="J1675" s="26">
        <v>98000</v>
      </c>
      <c r="K1675" s="26">
        <v>98000</v>
      </c>
      <c r="L1675" s="26">
        <f t="shared" si="1540"/>
        <v>0</v>
      </c>
      <c r="M1675" s="26">
        <v>0</v>
      </c>
      <c r="N1675" s="26">
        <v>0</v>
      </c>
      <c r="O1675" s="26">
        <v>0</v>
      </c>
      <c r="P1675" s="26">
        <f t="shared" si="1541"/>
        <v>98000</v>
      </c>
      <c r="Q1675" s="26">
        <f t="shared" si="1542"/>
        <v>100</v>
      </c>
      <c r="R1675" s="90"/>
      <c r="S1675" s="90"/>
      <c r="T1675" s="90"/>
      <c r="U1675" s="90"/>
      <c r="V1675" s="90"/>
      <c r="W1675" s="90"/>
      <c r="X1675" s="90"/>
      <c r="Y1675" s="90"/>
    </row>
    <row r="1676" spans="1:27" s="14" customFormat="1" ht="15" customHeight="1" x14ac:dyDescent="0.25">
      <c r="A1676" s="84" t="s">
        <v>935</v>
      </c>
      <c r="B1676" s="84" t="s">
        <v>3</v>
      </c>
      <c r="C1676" s="84" t="s">
        <v>13</v>
      </c>
      <c r="D1676" s="84" t="s">
        <v>937</v>
      </c>
      <c r="E1676" s="85">
        <v>821600</v>
      </c>
      <c r="F1676" s="84" t="s">
        <v>3620</v>
      </c>
      <c r="G1676" s="86" t="s">
        <v>412</v>
      </c>
      <c r="H1676" s="86" t="s">
        <v>1068</v>
      </c>
      <c r="I1676" s="37">
        <v>300000</v>
      </c>
      <c r="J1676" s="37">
        <v>0</v>
      </c>
      <c r="K1676" s="37">
        <v>0</v>
      </c>
      <c r="L1676" s="37">
        <f t="shared" si="1540"/>
        <v>0</v>
      </c>
      <c r="M1676" s="37"/>
      <c r="N1676" s="37"/>
      <c r="O1676" s="37"/>
      <c r="P1676" s="37">
        <f t="shared" si="1541"/>
        <v>0</v>
      </c>
      <c r="Q1676" s="37">
        <f t="shared" ref="Q1676:Q1677" si="1572">IF(I1676=0,"-",P1676/I1676*100)</f>
        <v>0</v>
      </c>
      <c r="R1676" s="97"/>
      <c r="S1676" s="97"/>
      <c r="T1676" s="97"/>
      <c r="U1676" s="97"/>
      <c r="V1676" s="97"/>
      <c r="W1676" s="97"/>
      <c r="X1676" s="97"/>
      <c r="Y1676" s="97"/>
    </row>
    <row r="1677" spans="1:27" s="14" customFormat="1" ht="15" customHeight="1" x14ac:dyDescent="0.25">
      <c r="A1677" s="84" t="s">
        <v>935</v>
      </c>
      <c r="B1677" s="84" t="s">
        <v>3</v>
      </c>
      <c r="C1677" s="84" t="s">
        <v>13</v>
      </c>
      <c r="D1677" s="84" t="s">
        <v>937</v>
      </c>
      <c r="E1677" s="85" t="s">
        <v>323</v>
      </c>
      <c r="F1677" s="84" t="s">
        <v>3621</v>
      </c>
      <c r="G1677" s="86" t="s">
        <v>412</v>
      </c>
      <c r="H1677" s="86" t="s">
        <v>1069</v>
      </c>
      <c r="I1677" s="37">
        <v>300000</v>
      </c>
      <c r="J1677" s="37">
        <v>0</v>
      </c>
      <c r="K1677" s="37">
        <v>0</v>
      </c>
      <c r="L1677" s="37">
        <f t="shared" si="1540"/>
        <v>0</v>
      </c>
      <c r="M1677" s="37"/>
      <c r="N1677" s="37"/>
      <c r="O1677" s="37"/>
      <c r="P1677" s="37">
        <f t="shared" si="1541"/>
        <v>0</v>
      </c>
      <c r="Q1677" s="37">
        <f t="shared" si="1572"/>
        <v>0</v>
      </c>
      <c r="R1677" s="97"/>
      <c r="S1677" s="97"/>
      <c r="T1677" s="97"/>
      <c r="U1677" s="97"/>
      <c r="V1677" s="97"/>
      <c r="W1677" s="97"/>
      <c r="X1677" s="97"/>
      <c r="Y1677" s="97"/>
    </row>
    <row r="1678" spans="1:27" s="17" customFormat="1" ht="15" customHeight="1" x14ac:dyDescent="0.25">
      <c r="A1678" s="44" t="s">
        <v>935</v>
      </c>
      <c r="B1678" s="44" t="s">
        <v>3</v>
      </c>
      <c r="C1678" s="44" t="s">
        <v>13</v>
      </c>
      <c r="D1678" s="44" t="s">
        <v>937</v>
      </c>
      <c r="E1678" s="45" t="s">
        <v>323</v>
      </c>
      <c r="F1678" s="44" t="s">
        <v>3999</v>
      </c>
      <c r="G1678" s="46" t="s">
        <v>412</v>
      </c>
      <c r="H1678" s="46" t="s">
        <v>3856</v>
      </c>
      <c r="I1678" s="35">
        <v>500000</v>
      </c>
      <c r="J1678" s="35">
        <v>230000</v>
      </c>
      <c r="K1678" s="35">
        <v>0</v>
      </c>
      <c r="L1678" s="35">
        <f t="shared" si="1540"/>
        <v>230000</v>
      </c>
      <c r="M1678" s="35">
        <v>230000</v>
      </c>
      <c r="N1678" s="35">
        <v>0</v>
      </c>
      <c r="O1678" s="35">
        <v>0</v>
      </c>
      <c r="P1678" s="35">
        <f t="shared" si="1541"/>
        <v>230000</v>
      </c>
      <c r="Q1678" s="35">
        <f t="shared" si="1542"/>
        <v>100</v>
      </c>
      <c r="R1678" s="95"/>
      <c r="S1678" s="95"/>
      <c r="T1678" s="95"/>
      <c r="U1678" s="95"/>
      <c r="V1678" s="95"/>
      <c r="W1678" s="95"/>
      <c r="X1678" s="95"/>
      <c r="Y1678" s="95"/>
    </row>
    <row r="1679" spans="1:27" s="17" customFormat="1" ht="15" customHeight="1" x14ac:dyDescent="0.25">
      <c r="A1679" s="44" t="s">
        <v>935</v>
      </c>
      <c r="B1679" s="44" t="s">
        <v>3</v>
      </c>
      <c r="C1679" s="44" t="s">
        <v>13</v>
      </c>
      <c r="D1679" s="44" t="s">
        <v>937</v>
      </c>
      <c r="E1679" s="45" t="s">
        <v>323</v>
      </c>
      <c r="F1679" s="44" t="s">
        <v>4000</v>
      </c>
      <c r="G1679" s="46" t="s">
        <v>412</v>
      </c>
      <c r="H1679" s="46" t="s">
        <v>3857</v>
      </c>
      <c r="I1679" s="35">
        <v>800000</v>
      </c>
      <c r="J1679" s="35">
        <v>0</v>
      </c>
      <c r="K1679" s="35">
        <v>0</v>
      </c>
      <c r="L1679" s="35">
        <f t="shared" si="1540"/>
        <v>0</v>
      </c>
      <c r="M1679" s="35"/>
      <c r="N1679" s="35"/>
      <c r="O1679" s="35"/>
      <c r="P1679" s="35">
        <f t="shared" si="1541"/>
        <v>0</v>
      </c>
      <c r="Q1679" s="35" t="str">
        <f t="shared" si="1542"/>
        <v>-</v>
      </c>
      <c r="R1679" s="95"/>
      <c r="S1679" s="95"/>
      <c r="T1679" s="95"/>
      <c r="U1679" s="95"/>
      <c r="V1679" s="95"/>
      <c r="W1679" s="95"/>
      <c r="X1679" s="95"/>
      <c r="Y1679" s="95"/>
    </row>
    <row r="1680" spans="1:27" ht="22.5" customHeight="1" x14ac:dyDescent="0.25">
      <c r="A1680" s="53" t="s">
        <v>1</v>
      </c>
      <c r="B1680" s="53" t="s">
        <v>1</v>
      </c>
      <c r="C1680" s="53" t="s">
        <v>1</v>
      </c>
      <c r="D1680" s="53" t="s">
        <v>1</v>
      </c>
      <c r="E1680" s="53" t="s">
        <v>1</v>
      </c>
      <c r="F1680" s="53" t="s">
        <v>1</v>
      </c>
      <c r="G1680" s="53" t="s">
        <v>1</v>
      </c>
      <c r="H1680" s="66" t="s">
        <v>1070</v>
      </c>
      <c r="I1680" s="30">
        <f t="shared" ref="I1680:K1680" si="1573">SUM(I1544,I1576,I1626,I1637)</f>
        <v>27988526</v>
      </c>
      <c r="J1680" s="30">
        <f t="shared" si="1573"/>
        <v>20909264</v>
      </c>
      <c r="K1680" s="30">
        <f t="shared" si="1573"/>
        <v>9612327</v>
      </c>
      <c r="L1680" s="30">
        <f t="shared" ref="L1680:L1743" si="1574">SUM(M1680:O1680)</f>
        <v>7439135</v>
      </c>
      <c r="M1680" s="30">
        <f t="shared" ref="M1680" si="1575">SUM(M1544,M1576,M1626,M1637)</f>
        <v>4511240</v>
      </c>
      <c r="N1680" s="30">
        <f t="shared" ref="N1680:O1680" si="1576">SUM(N1544,N1576,N1626,N1637)</f>
        <v>2085440</v>
      </c>
      <c r="O1680" s="30">
        <f t="shared" si="1576"/>
        <v>842455</v>
      </c>
      <c r="P1680" s="30">
        <f t="shared" ref="P1680:P1743" si="1577">K1680+L1680</f>
        <v>17051462</v>
      </c>
      <c r="Q1680" s="30">
        <f t="shared" ref="Q1680:Q1743" si="1578">IF(J1680=0,"-",P1680/J1680*100)</f>
        <v>81.549795344302893</v>
      </c>
      <c r="R1680" s="93"/>
      <c r="S1680" s="93"/>
      <c r="T1680" s="93"/>
      <c r="U1680" s="93"/>
      <c r="V1680" s="93"/>
      <c r="W1680" s="93"/>
      <c r="X1680" s="93"/>
      <c r="Y1680" s="93"/>
    </row>
    <row r="1681" spans="1:27" ht="15" customHeight="1" thickBot="1" x14ac:dyDescent="0.3">
      <c r="A1681" s="53" t="s">
        <v>1</v>
      </c>
      <c r="B1681" s="53" t="s">
        <v>1</v>
      </c>
      <c r="C1681" s="53" t="s">
        <v>1</v>
      </c>
      <c r="D1681" s="53" t="s">
        <v>1</v>
      </c>
      <c r="E1681" s="53" t="s">
        <v>1</v>
      </c>
      <c r="F1681" s="53" t="s">
        <v>1</v>
      </c>
      <c r="G1681" s="53" t="s">
        <v>1</v>
      </c>
      <c r="H1681" s="65" t="s">
        <v>76</v>
      </c>
      <c r="I1681" s="31"/>
      <c r="J1681" s="31"/>
      <c r="K1681" s="31">
        <v>0</v>
      </c>
      <c r="L1681" s="31"/>
      <c r="M1681" s="31"/>
      <c r="N1681" s="31"/>
      <c r="O1681" s="31"/>
      <c r="P1681" s="31"/>
      <c r="Q1681" s="31"/>
      <c r="R1681" s="94"/>
      <c r="S1681" s="94"/>
      <c r="T1681" s="94"/>
      <c r="U1681" s="94"/>
      <c r="V1681" s="94"/>
      <c r="W1681" s="94"/>
      <c r="X1681" s="94"/>
      <c r="Y1681" s="94"/>
    </row>
    <row r="1682" spans="1:27" ht="47.25" customHeight="1" thickBot="1" x14ac:dyDescent="0.3">
      <c r="A1682" s="110" t="s">
        <v>1</v>
      </c>
      <c r="B1682" s="110" t="s">
        <v>1</v>
      </c>
      <c r="C1682" s="110" t="s">
        <v>1</v>
      </c>
      <c r="D1682" s="110" t="s">
        <v>1</v>
      </c>
      <c r="E1682" s="110" t="s">
        <v>1</v>
      </c>
      <c r="F1682" s="110" t="s">
        <v>1</v>
      </c>
      <c r="G1682" s="110" t="s">
        <v>1</v>
      </c>
      <c r="H1682" s="28" t="s">
        <v>77</v>
      </c>
      <c r="I1682" s="109" t="s">
        <v>3984</v>
      </c>
      <c r="J1682" s="109" t="s">
        <v>11</v>
      </c>
      <c r="K1682" s="109" t="s">
        <v>3989</v>
      </c>
      <c r="L1682" s="109" t="s">
        <v>3985</v>
      </c>
      <c r="M1682" s="109" t="s">
        <v>4027</v>
      </c>
      <c r="N1682" s="109" t="s">
        <v>3988</v>
      </c>
      <c r="O1682" s="109" t="s">
        <v>3986</v>
      </c>
      <c r="P1682" s="109" t="s">
        <v>3987</v>
      </c>
      <c r="Q1682" s="109" t="s">
        <v>3695</v>
      </c>
      <c r="R1682" s="91"/>
      <c r="S1682" s="91"/>
      <c r="T1682" s="91"/>
      <c r="U1682" s="91"/>
      <c r="V1682" s="91"/>
      <c r="W1682" s="91"/>
      <c r="X1682" s="91"/>
      <c r="Y1682" s="91"/>
    </row>
    <row r="1683" spans="1:27" ht="15" customHeight="1" x14ac:dyDescent="0.25">
      <c r="A1683" s="111"/>
      <c r="B1683" s="111"/>
      <c r="C1683" s="111"/>
      <c r="D1683" s="111"/>
      <c r="E1683" s="111"/>
      <c r="F1683" s="111"/>
      <c r="G1683" s="111"/>
      <c r="H1683" s="67" t="s">
        <v>1</v>
      </c>
      <c r="I1683" s="29">
        <v>1</v>
      </c>
      <c r="J1683" s="29">
        <v>2</v>
      </c>
      <c r="K1683" s="29">
        <v>3</v>
      </c>
      <c r="L1683" s="29" t="s">
        <v>3478</v>
      </c>
      <c r="M1683" s="29">
        <v>5</v>
      </c>
      <c r="N1683" s="29">
        <v>6</v>
      </c>
      <c r="O1683" s="29">
        <v>7</v>
      </c>
      <c r="P1683" s="29" t="s">
        <v>3696</v>
      </c>
      <c r="Q1683" s="29">
        <v>9</v>
      </c>
      <c r="R1683" s="92"/>
      <c r="S1683" s="92"/>
      <c r="T1683" s="92"/>
      <c r="U1683" s="92"/>
      <c r="V1683" s="92"/>
      <c r="W1683" s="92"/>
      <c r="X1683" s="92"/>
      <c r="Y1683" s="92"/>
    </row>
    <row r="1684" spans="1:27" ht="15" customHeight="1" x14ac:dyDescent="0.25">
      <c r="A1684" s="111"/>
      <c r="B1684" s="111"/>
      <c r="C1684" s="111"/>
      <c r="D1684" s="111"/>
      <c r="E1684" s="111"/>
      <c r="F1684" s="111"/>
      <c r="G1684" s="111"/>
      <c r="H1684" s="68" t="s">
        <v>485</v>
      </c>
      <c r="I1684" s="32">
        <f t="shared" ref="I1684:K1684" si="1579">SUM(I1613,)</f>
        <v>1250300</v>
      </c>
      <c r="J1684" s="32">
        <f t="shared" si="1579"/>
        <v>1250300</v>
      </c>
      <c r="K1684" s="32">
        <f t="shared" si="1579"/>
        <v>625140</v>
      </c>
      <c r="L1684" s="32">
        <f t="shared" si="1574"/>
        <v>312570</v>
      </c>
      <c r="M1684" s="32">
        <f t="shared" ref="M1684" si="1580">SUM(M1613,)</f>
        <v>104190</v>
      </c>
      <c r="N1684" s="32">
        <f t="shared" ref="N1684:O1684" si="1581">SUM(N1613,)</f>
        <v>104190</v>
      </c>
      <c r="O1684" s="32">
        <f t="shared" si="1581"/>
        <v>104190</v>
      </c>
      <c r="P1684" s="32">
        <f t="shared" si="1577"/>
        <v>937710</v>
      </c>
      <c r="Q1684" s="32">
        <f t="shared" si="1578"/>
        <v>74.998800287930905</v>
      </c>
      <c r="R1684" s="90"/>
      <c r="S1684" s="90"/>
      <c r="T1684" s="90"/>
      <c r="U1684" s="90"/>
      <c r="V1684" s="90"/>
      <c r="W1684" s="90"/>
      <c r="X1684" s="90"/>
      <c r="Y1684" s="90"/>
    </row>
    <row r="1685" spans="1:27" ht="15" customHeight="1" x14ac:dyDescent="0.25">
      <c r="A1685" s="111"/>
      <c r="B1685" s="111"/>
      <c r="C1685" s="111"/>
      <c r="D1685" s="111"/>
      <c r="E1685" s="111"/>
      <c r="F1685" s="111"/>
      <c r="G1685" s="111"/>
      <c r="H1685" s="68" t="s">
        <v>1071</v>
      </c>
      <c r="I1685" s="32">
        <f t="shared" ref="I1685:K1685" si="1582">SUM(I1580,I1581,I1582,I1583,I1588,I1589,I1590,I1603,I1578)</f>
        <v>5095300</v>
      </c>
      <c r="J1685" s="32">
        <f t="shared" si="1582"/>
        <v>5095300</v>
      </c>
      <c r="K1685" s="32">
        <f t="shared" si="1582"/>
        <v>2152300</v>
      </c>
      <c r="L1685" s="32">
        <f t="shared" si="1574"/>
        <v>2402600</v>
      </c>
      <c r="M1685" s="32">
        <f t="shared" ref="M1685" si="1583">SUM(M1580,M1581,M1582,M1583,M1588,M1589,M1590,M1603,M1578)</f>
        <v>2305000</v>
      </c>
      <c r="N1685" s="32">
        <f t="shared" ref="N1685:O1685" si="1584">SUM(N1580,N1581,N1582,N1583,N1588,N1589,N1590,N1603,N1578)</f>
        <v>47300</v>
      </c>
      <c r="O1685" s="32">
        <f t="shared" si="1584"/>
        <v>50300</v>
      </c>
      <c r="P1685" s="32">
        <f t="shared" si="1577"/>
        <v>4554900</v>
      </c>
      <c r="Q1685" s="32">
        <f t="shared" si="1578"/>
        <v>89.394147547740076</v>
      </c>
      <c r="R1685" s="90"/>
      <c r="S1685" s="90"/>
      <c r="T1685" s="90"/>
      <c r="U1685" s="90"/>
      <c r="V1685" s="90"/>
      <c r="W1685" s="90"/>
      <c r="X1685" s="90"/>
      <c r="Y1685" s="90"/>
    </row>
    <row r="1686" spans="1:27" ht="15" customHeight="1" x14ac:dyDescent="0.25">
      <c r="A1686" s="111"/>
      <c r="B1686" s="111"/>
      <c r="C1686" s="111"/>
      <c r="D1686" s="111"/>
      <c r="E1686" s="111"/>
      <c r="F1686" s="111"/>
      <c r="G1686" s="111"/>
      <c r="H1686" s="68" t="s">
        <v>1072</v>
      </c>
      <c r="I1686" s="32">
        <f t="shared" ref="I1686:K1686" si="1585">SUM(I1591,I1592,I1593,I1594,I1595,I1596,I1597,I1598,I1599,I1606,I1607,I1608,I1609,I1611,I1614,I1602)</f>
        <v>3434400</v>
      </c>
      <c r="J1686" s="32">
        <f t="shared" si="1585"/>
        <v>3434400</v>
      </c>
      <c r="K1686" s="32">
        <f t="shared" si="1585"/>
        <v>2050000</v>
      </c>
      <c r="L1686" s="32">
        <f t="shared" si="1574"/>
        <v>1244400</v>
      </c>
      <c r="M1686" s="32">
        <f t="shared" ref="M1686" si="1586">SUM(M1591,M1592,M1593,M1594,M1595,M1596,M1597,M1598,M1599,M1606,M1607,M1608,M1609,M1611,M1614,M1602)</f>
        <v>1019400</v>
      </c>
      <c r="N1686" s="32">
        <f t="shared" ref="N1686:O1686" si="1587">SUM(N1591,N1592,N1593,N1594,N1595,N1596,N1597,N1598,N1599,N1606,N1607,N1608,N1609,N1611,N1614,N1602)</f>
        <v>130000</v>
      </c>
      <c r="O1686" s="32">
        <f t="shared" si="1587"/>
        <v>95000</v>
      </c>
      <c r="P1686" s="32">
        <f t="shared" si="1577"/>
        <v>3294400</v>
      </c>
      <c r="Q1686" s="32">
        <f t="shared" si="1578"/>
        <v>95.923596552527371</v>
      </c>
      <c r="R1686" s="90"/>
      <c r="S1686" s="90"/>
      <c r="T1686" s="90"/>
      <c r="U1686" s="90"/>
      <c r="V1686" s="90"/>
      <c r="W1686" s="90"/>
      <c r="X1686" s="90"/>
      <c r="Y1686" s="90"/>
    </row>
    <row r="1687" spans="1:27" ht="15" customHeight="1" x14ac:dyDescent="0.25">
      <c r="A1687" s="111"/>
      <c r="B1687" s="111"/>
      <c r="C1687" s="111"/>
      <c r="D1687" s="111"/>
      <c r="E1687" s="111"/>
      <c r="F1687" s="111"/>
      <c r="G1687" s="111"/>
      <c r="H1687" s="68" t="s">
        <v>486</v>
      </c>
      <c r="I1687" s="32">
        <f t="shared" ref="I1687:K1687" si="1588">SUM(I1546,I1548,I1549,I1550,I1551,I1552,I1554,I1556,I1557,I1558,I1559,I1561,I1562,I1563,I1564,I1565,I1566,I1567,I1568,I1569,I1570,I1571,I1572,I1573,I1600,I1601,I1604,I1605,I1610,I1612,I1615,I1622,I1630,I1632,I1633,I1634,I1636,I1640,I1641,I1642,I1643,I1644,I1645,I1646,I1651,I1652,I1655,I1656,I1657,I1658,I1659,I1660,I1661,I1662,I1667,I1669,I1670,I1671,I1672,I1673,I1674,I1675,I1676,I1677,I1647,I1616,I1617,I1648,I1649,I1618,I1628,I1631,I1635,I1653,I1654,I1621,I1679,I1620,I1619,I1678,I1574,I1575)</f>
        <v>18208526</v>
      </c>
      <c r="J1687" s="32">
        <f t="shared" si="1588"/>
        <v>11129264</v>
      </c>
      <c r="K1687" s="32">
        <f t="shared" si="1588"/>
        <v>4784887</v>
      </c>
      <c r="L1687" s="32">
        <f t="shared" si="1574"/>
        <v>3479565</v>
      </c>
      <c r="M1687" s="32">
        <f t="shared" ref="M1687" si="1589">SUM(M1546,M1548,M1549,M1550,M1551,M1552,M1554,M1556,M1557,M1558,M1559,M1561,M1562,M1563,M1564,M1565,M1566,M1567,M1568,M1569,M1570,M1571,M1572,M1573,M1600,M1601,M1604,M1605,M1610,M1612,M1615,M1622,M1630,M1632,M1633,M1634,M1636,M1640,M1641,M1642,M1643,M1644,M1645,M1646,M1651,M1652,M1655,M1656,M1657,M1658,M1659,M1660,M1661,M1662,M1667,M1669,M1670,M1671,M1672,M1673,M1674,M1675,M1676,M1677,M1647,M1616,M1617,M1648,M1649,M1618,M1628,M1631,M1635,M1653,M1654,M1621,M1679,M1620,M1619,M1678,M1574,M1575)</f>
        <v>1082650</v>
      </c>
      <c r="N1687" s="32">
        <f t="shared" ref="N1687:O1687" si="1590">SUM(N1546,N1548,N1549,N1550,N1551,N1552,N1554,N1556,N1557,N1558,N1559,N1561,N1562,N1563,N1564,N1565,N1566,N1567,N1568,N1569,N1570,N1571,N1572,N1573,N1600,N1601,N1604,N1605,N1610,N1612,N1615,N1622,N1630,N1632,N1633,N1634,N1636,N1640,N1641,N1642,N1643,N1644,N1645,N1646,N1651,N1652,N1655,N1656,N1657,N1658,N1659,N1660,N1661,N1662,N1667,N1669,N1670,N1671,N1672,N1673,N1674,N1675,N1676,N1677,N1647,N1616,N1617,N1648,N1649,N1618,N1628,N1631,N1635,N1653,N1654,N1621,N1679,N1620,N1619,N1678,N1574,N1575)</f>
        <v>1803950</v>
      </c>
      <c r="O1687" s="32">
        <f t="shared" si="1590"/>
        <v>592965</v>
      </c>
      <c r="P1687" s="32">
        <f t="shared" si="1577"/>
        <v>8264452</v>
      </c>
      <c r="Q1687" s="32">
        <f t="shared" si="1578"/>
        <v>74.258747029453161</v>
      </c>
      <c r="R1687" s="90"/>
      <c r="S1687" s="90"/>
      <c r="T1687" s="90"/>
      <c r="U1687" s="90"/>
      <c r="V1687" s="90"/>
      <c r="W1687" s="90"/>
      <c r="X1687" s="90"/>
      <c r="Y1687" s="90"/>
    </row>
    <row r="1688" spans="1:27" ht="15" customHeight="1" x14ac:dyDescent="0.25">
      <c r="A1688" s="112"/>
      <c r="B1688" s="112"/>
      <c r="C1688" s="112"/>
      <c r="D1688" s="112"/>
      <c r="E1688" s="112"/>
      <c r="F1688" s="112"/>
      <c r="G1688" s="112"/>
      <c r="H1688" s="69" t="s">
        <v>79</v>
      </c>
      <c r="I1688" s="32">
        <f t="shared" ref="I1688:K1688" si="1591">SUM(I1684:I1687)</f>
        <v>27988526</v>
      </c>
      <c r="J1688" s="32">
        <f t="shared" si="1591"/>
        <v>20909264</v>
      </c>
      <c r="K1688" s="32">
        <f t="shared" si="1591"/>
        <v>9612327</v>
      </c>
      <c r="L1688" s="32">
        <f t="shared" si="1574"/>
        <v>7439135</v>
      </c>
      <c r="M1688" s="32">
        <f t="shared" ref="M1688" si="1592">SUM(M1684:M1687)</f>
        <v>4511240</v>
      </c>
      <c r="N1688" s="32">
        <f t="shared" ref="N1688:O1688" si="1593">SUM(N1684:N1687)</f>
        <v>2085440</v>
      </c>
      <c r="O1688" s="32">
        <f t="shared" si="1593"/>
        <v>842455</v>
      </c>
      <c r="P1688" s="32">
        <f t="shared" si="1577"/>
        <v>17051462</v>
      </c>
      <c r="Q1688" s="32">
        <f t="shared" si="1578"/>
        <v>81.549795344302893</v>
      </c>
      <c r="R1688" s="90"/>
      <c r="S1688" s="90"/>
      <c r="T1688" s="90"/>
      <c r="U1688" s="90"/>
      <c r="V1688" s="90"/>
      <c r="W1688" s="90"/>
      <c r="X1688" s="90"/>
      <c r="Y1688" s="90"/>
    </row>
    <row r="1689" spans="1:27" ht="15" customHeight="1" x14ac:dyDescent="0.25">
      <c r="A1689" s="19"/>
      <c r="B1689" s="19"/>
      <c r="C1689" s="19"/>
      <c r="D1689" s="19"/>
      <c r="I1689" s="27"/>
      <c r="J1689" s="27"/>
      <c r="K1689" s="27">
        <v>0</v>
      </c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</row>
    <row r="1690" spans="1:27" ht="15" customHeight="1" x14ac:dyDescent="0.25">
      <c r="A1690" s="53" t="s">
        <v>1</v>
      </c>
      <c r="B1690" s="53" t="s">
        <v>1</v>
      </c>
      <c r="C1690" s="53" t="s">
        <v>1</v>
      </c>
      <c r="D1690" s="53" t="s">
        <v>1</v>
      </c>
      <c r="E1690" s="53" t="s">
        <v>1</v>
      </c>
      <c r="F1690" s="53" t="s">
        <v>1</v>
      </c>
      <c r="G1690" s="53" t="s">
        <v>1</v>
      </c>
      <c r="H1690" s="21" t="s">
        <v>1</v>
      </c>
      <c r="I1690" s="33"/>
      <c r="J1690" s="33"/>
      <c r="K1690" s="33">
        <v>0</v>
      </c>
      <c r="L1690" s="33"/>
      <c r="M1690" s="33"/>
      <c r="N1690" s="33"/>
      <c r="O1690" s="33"/>
      <c r="P1690" s="33"/>
      <c r="Q1690" s="33"/>
      <c r="R1690" s="33"/>
      <c r="S1690" s="33"/>
      <c r="T1690" s="33"/>
      <c r="U1690" s="33"/>
      <c r="V1690" s="33"/>
      <c r="W1690" s="33"/>
      <c r="X1690" s="33"/>
      <c r="Y1690" s="33"/>
    </row>
    <row r="1691" spans="1:27" ht="15" customHeight="1" x14ac:dyDescent="0.25">
      <c r="A1691" s="53" t="s">
        <v>1</v>
      </c>
      <c r="B1691" s="53" t="s">
        <v>1</v>
      </c>
      <c r="C1691" s="53" t="s">
        <v>1</v>
      </c>
      <c r="D1691" s="53" t="s">
        <v>1</v>
      </c>
      <c r="E1691" s="53" t="s">
        <v>1</v>
      </c>
      <c r="F1691" s="53" t="s">
        <v>1</v>
      </c>
      <c r="G1691" s="53" t="s">
        <v>1</v>
      </c>
      <c r="H1691" s="66" t="s">
        <v>1073</v>
      </c>
      <c r="I1691" s="30">
        <f t="shared" ref="I1691:K1691" si="1594">SUM(I1680)</f>
        <v>27988526</v>
      </c>
      <c r="J1691" s="30">
        <f t="shared" si="1594"/>
        <v>20909264</v>
      </c>
      <c r="K1691" s="30">
        <f t="shared" si="1594"/>
        <v>9612327</v>
      </c>
      <c r="L1691" s="30">
        <f t="shared" si="1574"/>
        <v>7439135</v>
      </c>
      <c r="M1691" s="30">
        <f t="shared" ref="M1691" si="1595">SUM(M1680)</f>
        <v>4511240</v>
      </c>
      <c r="N1691" s="30">
        <f t="shared" ref="N1691:O1691" si="1596">SUM(N1680)</f>
        <v>2085440</v>
      </c>
      <c r="O1691" s="30">
        <f t="shared" si="1596"/>
        <v>842455</v>
      </c>
      <c r="P1691" s="30">
        <f t="shared" si="1577"/>
        <v>17051462</v>
      </c>
      <c r="Q1691" s="30">
        <f t="shared" si="1578"/>
        <v>81.549795344302893</v>
      </c>
      <c r="R1691" s="93"/>
      <c r="S1691" s="93"/>
      <c r="T1691" s="93"/>
      <c r="U1691" s="93"/>
      <c r="V1691" s="93"/>
      <c r="W1691" s="93"/>
      <c r="X1691" s="93"/>
      <c r="Y1691" s="93"/>
    </row>
    <row r="1692" spans="1:27" ht="15" customHeight="1" x14ac:dyDescent="0.25">
      <c r="A1692" s="53" t="s">
        <v>1</v>
      </c>
      <c r="B1692" s="53" t="s">
        <v>1</v>
      </c>
      <c r="C1692" s="53" t="s">
        <v>1</v>
      </c>
      <c r="D1692" s="53" t="s">
        <v>1</v>
      </c>
      <c r="E1692" s="53" t="s">
        <v>1</v>
      </c>
      <c r="F1692" s="53" t="s">
        <v>1</v>
      </c>
      <c r="G1692" s="53" t="s">
        <v>1</v>
      </c>
      <c r="H1692" s="65" t="s">
        <v>76</v>
      </c>
      <c r="I1692" s="31"/>
      <c r="J1692" s="31"/>
      <c r="K1692" s="31">
        <v>0</v>
      </c>
      <c r="L1692" s="31"/>
      <c r="M1692" s="31"/>
      <c r="N1692" s="31"/>
      <c r="O1692" s="31"/>
      <c r="P1692" s="31"/>
      <c r="Q1692" s="31"/>
      <c r="R1692" s="94"/>
      <c r="S1692" s="94"/>
      <c r="T1692" s="94"/>
      <c r="U1692" s="94"/>
      <c r="V1692" s="94"/>
      <c r="W1692" s="94"/>
      <c r="X1692" s="94"/>
      <c r="Y1692" s="94"/>
    </row>
    <row r="1693" spans="1:27" ht="15" customHeight="1" x14ac:dyDescent="0.25">
      <c r="A1693" s="53" t="s">
        <v>1</v>
      </c>
      <c r="B1693" s="53" t="s">
        <v>1</v>
      </c>
      <c r="C1693" s="53" t="s">
        <v>1</v>
      </c>
      <c r="D1693" s="53" t="s">
        <v>1</v>
      </c>
      <c r="E1693" s="53" t="s">
        <v>1</v>
      </c>
      <c r="F1693" s="53" t="s">
        <v>1</v>
      </c>
      <c r="G1693" s="53" t="s">
        <v>1</v>
      </c>
      <c r="H1693" s="70" t="s">
        <v>1</v>
      </c>
      <c r="I1693" s="34"/>
      <c r="J1693" s="34"/>
      <c r="K1693" s="34">
        <v>0</v>
      </c>
      <c r="L1693" s="34"/>
      <c r="M1693" s="34"/>
      <c r="N1693" s="34"/>
      <c r="O1693" s="34"/>
      <c r="P1693" s="34"/>
      <c r="Q1693" s="34"/>
      <c r="R1693" s="34"/>
      <c r="S1693" s="34"/>
      <c r="T1693" s="34"/>
      <c r="U1693" s="34"/>
      <c r="V1693" s="34"/>
      <c r="W1693" s="34"/>
      <c r="X1693" s="34"/>
      <c r="Y1693" s="34"/>
    </row>
    <row r="1694" spans="1:27" s="2" customFormat="1" ht="15" customHeight="1" x14ac:dyDescent="0.25">
      <c r="A1694" s="63" t="s">
        <v>935</v>
      </c>
      <c r="B1694" s="65" t="s">
        <v>1</v>
      </c>
      <c r="C1694" s="65" t="s">
        <v>1</v>
      </c>
      <c r="D1694" s="65" t="s">
        <v>1</v>
      </c>
      <c r="E1694" s="65" t="s">
        <v>1</v>
      </c>
      <c r="F1694" s="65" t="s">
        <v>1</v>
      </c>
      <c r="G1694" s="65" t="s">
        <v>1</v>
      </c>
      <c r="H1694" s="65" t="s">
        <v>1</v>
      </c>
      <c r="I1694" s="26"/>
      <c r="J1694" s="26"/>
      <c r="K1694" s="26">
        <v>0</v>
      </c>
      <c r="L1694" s="26"/>
      <c r="M1694" s="26"/>
      <c r="N1694" s="26"/>
      <c r="O1694" s="26"/>
      <c r="P1694" s="26"/>
      <c r="Q1694" s="26"/>
      <c r="R1694" s="90"/>
      <c r="S1694" s="90"/>
      <c r="T1694" s="90"/>
      <c r="U1694" s="90"/>
      <c r="V1694" s="90"/>
      <c r="W1694" s="90"/>
      <c r="X1694" s="90"/>
      <c r="Y1694" s="90"/>
      <c r="AA1694" s="4"/>
    </row>
    <row r="1695" spans="1:27" s="2" customFormat="1" ht="15" customHeight="1" thickBot="1" x14ac:dyDescent="0.3">
      <c r="A1695" s="63" t="s">
        <v>935</v>
      </c>
      <c r="B1695" s="63" t="s">
        <v>81</v>
      </c>
      <c r="C1695" s="64" t="s">
        <v>1</v>
      </c>
      <c r="D1695" s="64" t="s">
        <v>1</v>
      </c>
      <c r="E1695" s="65" t="s">
        <v>1</v>
      </c>
      <c r="F1695" s="65" t="s">
        <v>1</v>
      </c>
      <c r="G1695" s="65" t="s">
        <v>1</v>
      </c>
      <c r="H1695" s="65" t="s">
        <v>1</v>
      </c>
      <c r="I1695" s="26"/>
      <c r="J1695" s="26"/>
      <c r="K1695" s="26">
        <v>0</v>
      </c>
      <c r="L1695" s="26"/>
      <c r="M1695" s="26"/>
      <c r="N1695" s="26"/>
      <c r="O1695" s="26"/>
      <c r="P1695" s="26"/>
      <c r="Q1695" s="26"/>
      <c r="R1695" s="90"/>
      <c r="S1695" s="90"/>
      <c r="T1695" s="90"/>
      <c r="U1695" s="90"/>
      <c r="V1695" s="90"/>
      <c r="W1695" s="90"/>
      <c r="X1695" s="90"/>
      <c r="Y1695" s="90"/>
      <c r="AA1695" s="4"/>
    </row>
    <row r="1696" spans="1:27" s="2" customFormat="1" ht="45.75" customHeight="1" thickBot="1" x14ac:dyDescent="0.3">
      <c r="A1696" s="28" t="s">
        <v>4</v>
      </c>
      <c r="B1696" s="28" t="s">
        <v>5</v>
      </c>
      <c r="C1696" s="28" t="s">
        <v>6</v>
      </c>
      <c r="D1696" s="57" t="s">
        <v>1</v>
      </c>
      <c r="E1696" s="28" t="s">
        <v>7</v>
      </c>
      <c r="F1696" s="28" t="s">
        <v>8</v>
      </c>
      <c r="G1696" s="28" t="s">
        <v>9</v>
      </c>
      <c r="H1696" s="28" t="s">
        <v>10</v>
      </c>
      <c r="I1696" s="109" t="s">
        <v>3984</v>
      </c>
      <c r="J1696" s="109" t="s">
        <v>11</v>
      </c>
      <c r="K1696" s="109" t="s">
        <v>3989</v>
      </c>
      <c r="L1696" s="109" t="s">
        <v>3985</v>
      </c>
      <c r="M1696" s="109" t="s">
        <v>4027</v>
      </c>
      <c r="N1696" s="109" t="s">
        <v>3988</v>
      </c>
      <c r="O1696" s="109" t="s">
        <v>3986</v>
      </c>
      <c r="P1696" s="109" t="s">
        <v>3987</v>
      </c>
      <c r="Q1696" s="109" t="s">
        <v>3695</v>
      </c>
      <c r="R1696" s="91"/>
      <c r="S1696" s="91"/>
      <c r="T1696" s="91"/>
      <c r="U1696" s="91"/>
      <c r="V1696" s="91"/>
      <c r="W1696" s="91"/>
      <c r="X1696" s="91"/>
      <c r="Y1696" s="91"/>
      <c r="AA1696" s="4"/>
    </row>
    <row r="1697" spans="1:27" s="2" customFormat="1" ht="15" customHeight="1" x14ac:dyDescent="0.25">
      <c r="A1697" s="58" t="s">
        <v>1</v>
      </c>
      <c r="B1697" s="58" t="s">
        <v>1</v>
      </c>
      <c r="C1697" s="58" t="s">
        <v>1</v>
      </c>
      <c r="D1697" s="59" t="s">
        <v>1</v>
      </c>
      <c r="E1697" s="59" t="s">
        <v>1</v>
      </c>
      <c r="F1697" s="60" t="s">
        <v>1</v>
      </c>
      <c r="G1697" s="61" t="s">
        <v>1</v>
      </c>
      <c r="H1697" s="62" t="s">
        <v>1</v>
      </c>
      <c r="I1697" s="29">
        <v>1</v>
      </c>
      <c r="J1697" s="29">
        <v>2</v>
      </c>
      <c r="K1697" s="29">
        <v>3</v>
      </c>
      <c r="L1697" s="29" t="s">
        <v>3478</v>
      </c>
      <c r="M1697" s="29">
        <v>5</v>
      </c>
      <c r="N1697" s="29">
        <v>6</v>
      </c>
      <c r="O1697" s="29">
        <v>7</v>
      </c>
      <c r="P1697" s="29" t="s">
        <v>3696</v>
      </c>
      <c r="Q1697" s="29">
        <v>9</v>
      </c>
      <c r="R1697" s="92"/>
      <c r="S1697" s="92"/>
      <c r="T1697" s="92"/>
      <c r="U1697" s="92"/>
      <c r="V1697" s="92"/>
      <c r="W1697" s="92"/>
      <c r="X1697" s="92"/>
      <c r="Y1697" s="92"/>
      <c r="AA1697" s="4"/>
    </row>
    <row r="1698" spans="1:27" s="2" customFormat="1" ht="15" customHeight="1" x14ac:dyDescent="0.25">
      <c r="A1698" s="63" t="s">
        <v>935</v>
      </c>
      <c r="B1698" s="63" t="s">
        <v>81</v>
      </c>
      <c r="C1698" s="64" t="s">
        <v>3454</v>
      </c>
      <c r="D1698" s="64" t="s">
        <v>3455</v>
      </c>
      <c r="E1698" s="65" t="s">
        <v>1</v>
      </c>
      <c r="F1698" s="65" t="s">
        <v>1</v>
      </c>
      <c r="G1698" s="65" t="s">
        <v>1</v>
      </c>
      <c r="H1698" s="65" t="s">
        <v>3456</v>
      </c>
      <c r="I1698" s="26">
        <v>0</v>
      </c>
      <c r="J1698" s="26">
        <v>0</v>
      </c>
      <c r="K1698" s="26">
        <v>0</v>
      </c>
      <c r="L1698" s="26">
        <f t="shared" si="1574"/>
        <v>0</v>
      </c>
      <c r="M1698" s="26"/>
      <c r="N1698" s="26"/>
      <c r="O1698" s="26"/>
      <c r="P1698" s="26">
        <f t="shared" si="1577"/>
        <v>0</v>
      </c>
      <c r="Q1698" s="26" t="str">
        <f t="shared" si="1578"/>
        <v>-</v>
      </c>
      <c r="R1698" s="90"/>
      <c r="S1698" s="90"/>
      <c r="T1698" s="90"/>
      <c r="U1698" s="90"/>
      <c r="V1698" s="90"/>
      <c r="W1698" s="90"/>
      <c r="X1698" s="90"/>
      <c r="Y1698" s="90"/>
      <c r="AA1698" s="4"/>
    </row>
    <row r="1699" spans="1:27" s="2" customFormat="1" ht="12" customHeight="1" x14ac:dyDescent="0.25">
      <c r="A1699" s="63" t="s">
        <v>1</v>
      </c>
      <c r="B1699" s="63" t="s">
        <v>1</v>
      </c>
      <c r="C1699" s="63" t="s">
        <v>1</v>
      </c>
      <c r="D1699" s="65" t="s">
        <v>1</v>
      </c>
      <c r="E1699" s="65" t="s">
        <v>1</v>
      </c>
      <c r="F1699" s="65" t="s">
        <v>1</v>
      </c>
      <c r="G1699" s="65" t="s">
        <v>1</v>
      </c>
      <c r="H1699" s="66" t="s">
        <v>15</v>
      </c>
      <c r="I1699" s="30">
        <f t="shared" ref="I1699:K1699" si="1597">SUM(I1700,I1708,I1710)</f>
        <v>111639497</v>
      </c>
      <c r="J1699" s="30">
        <f t="shared" si="1597"/>
        <v>107931157</v>
      </c>
      <c r="K1699" s="30">
        <f t="shared" si="1597"/>
        <v>61421197</v>
      </c>
      <c r="L1699" s="30">
        <f t="shared" si="1574"/>
        <v>26651967</v>
      </c>
      <c r="M1699" s="30">
        <f t="shared" ref="M1699" si="1598">SUM(M1700,M1708,M1710)</f>
        <v>8802055</v>
      </c>
      <c r="N1699" s="30">
        <f t="shared" ref="N1699:O1699" si="1599">SUM(N1700,N1708,N1710)</f>
        <v>8810135</v>
      </c>
      <c r="O1699" s="30">
        <f t="shared" si="1599"/>
        <v>9039777</v>
      </c>
      <c r="P1699" s="30">
        <f t="shared" si="1577"/>
        <v>88073164</v>
      </c>
      <c r="Q1699" s="30">
        <f t="shared" si="1578"/>
        <v>81.60124142836716</v>
      </c>
      <c r="R1699" s="93"/>
      <c r="S1699" s="93"/>
      <c r="T1699" s="93"/>
      <c r="U1699" s="93"/>
      <c r="V1699" s="93"/>
      <c r="W1699" s="93"/>
      <c r="X1699" s="93"/>
      <c r="Y1699" s="93"/>
      <c r="AA1699" s="4"/>
    </row>
    <row r="1700" spans="1:27" s="2" customFormat="1" ht="15" customHeight="1" x14ac:dyDescent="0.25">
      <c r="A1700" s="63" t="s">
        <v>935</v>
      </c>
      <c r="B1700" s="63" t="s">
        <v>81</v>
      </c>
      <c r="C1700" s="63" t="s">
        <v>3454</v>
      </c>
      <c r="D1700" s="63" t="s">
        <v>3455</v>
      </c>
      <c r="E1700" s="65" t="s">
        <v>3457</v>
      </c>
      <c r="F1700" s="65" t="s">
        <v>1</v>
      </c>
      <c r="G1700" s="65" t="s">
        <v>1</v>
      </c>
      <c r="H1700" s="65" t="s">
        <v>17</v>
      </c>
      <c r="I1700" s="31">
        <f t="shared" ref="I1700:K1700" si="1600">SUM(I1701:I1702)</f>
        <v>92713966</v>
      </c>
      <c r="J1700" s="31">
        <f t="shared" si="1600"/>
        <v>91749788</v>
      </c>
      <c r="K1700" s="31">
        <f t="shared" si="1600"/>
        <v>52076320</v>
      </c>
      <c r="L1700" s="31">
        <f t="shared" si="1574"/>
        <v>22753423</v>
      </c>
      <c r="M1700" s="31">
        <f t="shared" ref="M1700" si="1601">SUM(M1701:M1702)</f>
        <v>7453728</v>
      </c>
      <c r="N1700" s="31">
        <f t="shared" ref="N1700:O1700" si="1602">SUM(N1701:N1702)</f>
        <v>7564937</v>
      </c>
      <c r="O1700" s="31">
        <f t="shared" si="1602"/>
        <v>7734758</v>
      </c>
      <c r="P1700" s="31">
        <f t="shared" si="1577"/>
        <v>74829743</v>
      </c>
      <c r="Q1700" s="31">
        <f t="shared" si="1578"/>
        <v>81.558491448503403</v>
      </c>
      <c r="R1700" s="94"/>
      <c r="S1700" s="94"/>
      <c r="T1700" s="94"/>
      <c r="U1700" s="94"/>
      <c r="V1700" s="94"/>
      <c r="W1700" s="94"/>
      <c r="X1700" s="94"/>
      <c r="Y1700" s="94"/>
      <c r="AA1700" s="4"/>
    </row>
    <row r="1701" spans="1:27" s="2" customFormat="1" ht="15" customHeight="1" x14ac:dyDescent="0.25">
      <c r="A1701" s="64" t="s">
        <v>935</v>
      </c>
      <c r="B1701" s="64" t="s">
        <v>81</v>
      </c>
      <c r="C1701" s="64" t="s">
        <v>3454</v>
      </c>
      <c r="D1701" s="64" t="s">
        <v>3455</v>
      </c>
      <c r="E1701" s="20" t="s">
        <v>19</v>
      </c>
      <c r="F1701" s="64" t="s">
        <v>1</v>
      </c>
      <c r="G1701" s="53" t="s">
        <v>1076</v>
      </c>
      <c r="H1701" s="53" t="s">
        <v>18</v>
      </c>
      <c r="I1701" s="26">
        <f t="shared" ref="I1701:K1701" si="1603">SUM(I1744,I1784,I1826,I1861,I1902,I1940,I1977,I2017,I2058,I2099,I2139,I2180,I2222,I2263,I2304,I2344,I2384,I2425,I2466,I2507,I2547,I2588,I2628,I2668,I2708,I2748,I2789,I2830,I2871,I2912,I2952,I2993,I3034,I3074,I3115,I3155,I3196,I3237,I3277,I3318,I3358,I3399,I3440,I3481,I3521,I3561,I3601,I3641,I3682,I3723,I3763,I3804,I3845,I3886,I3926,I3967,I4008,I4049,I4090,I4131,I4172,I4214,I4254,I4295,I4335,I4375,I4414,I4454,I4496,I4536)</f>
        <v>81124577</v>
      </c>
      <c r="J1701" s="26">
        <f t="shared" si="1603"/>
        <v>80301587</v>
      </c>
      <c r="K1701" s="26">
        <f t="shared" si="1603"/>
        <v>43992100</v>
      </c>
      <c r="L1701" s="26">
        <f t="shared" si="1574"/>
        <v>20758500</v>
      </c>
      <c r="M1701" s="26">
        <f t="shared" ref="M1701" si="1604">SUM(M1744,M1784,M1826,M1861,M1902,M1940,M1977,M2017,M2058,M2099,M2139,M2180,M2222,M2263,M2304,M2344,M2384,M2425,M2466,M2507,M2547,M2588,M2628,M2668,M2708,M2748,M2789,M2830,M2871,M2912,M2952,M2993,M3034,M3074,M3115,M3155,M3196,M3237,M3277,M3318,M3358,M3399,M3440,M3481,M3521,M3561,M3601,M3641,M3682,M3723,M3763,M3804,M3845,M3886,M3926,M3967,M4008,M4049,M4090,M4131,M4172,M4214,M4254,M4295,M4335,M4375,M4414,M4454,M4496,M4536)</f>
        <v>6950600</v>
      </c>
      <c r="N1701" s="26">
        <f t="shared" ref="N1701:O1701" si="1605">SUM(N1744,N1784,N1826,N1861,N1902,N1940,N1977,N2017,N2058,N2099,N2139,N2180,N2222,N2263,N2304,N2344,N2384,N2425,N2466,N2507,N2547,N2588,N2628,N2668,N2708,N2748,N2789,N2830,N2871,N2912,N2952,N2993,N3034,N3074,N3115,N3155,N3196,N3237,N3277,N3318,N3358,N3399,N3440,N3481,N3521,N3561,N3601,N3641,N3682,N3723,N3763,N3804,N3845,N3886,N3926,N3967,N4008,N4049,N4090,N4131,N4172,N4214,N4254,N4295,N4335,N4375,N4414,N4454,N4496,N4536)</f>
        <v>6851000</v>
      </c>
      <c r="O1701" s="26">
        <f t="shared" si="1605"/>
        <v>6956900</v>
      </c>
      <c r="P1701" s="26">
        <f t="shared" si="1577"/>
        <v>64750600</v>
      </c>
      <c r="Q1701" s="26">
        <f t="shared" si="1578"/>
        <v>80.634271898013679</v>
      </c>
      <c r="R1701" s="90"/>
      <c r="S1701" s="90"/>
      <c r="T1701" s="90"/>
      <c r="U1701" s="90"/>
      <c r="V1701" s="90"/>
      <c r="W1701" s="90"/>
      <c r="X1701" s="90"/>
      <c r="Y1701" s="90"/>
      <c r="AA1701" s="4"/>
    </row>
    <row r="1702" spans="1:27" s="2" customFormat="1" ht="15" customHeight="1" x14ac:dyDescent="0.25">
      <c r="A1702" s="63" t="s">
        <v>935</v>
      </c>
      <c r="B1702" s="63" t="s">
        <v>81</v>
      </c>
      <c r="C1702" s="63" t="s">
        <v>3454</v>
      </c>
      <c r="D1702" s="63" t="s">
        <v>3455</v>
      </c>
      <c r="E1702" s="63" t="s">
        <v>3458</v>
      </c>
      <c r="F1702" s="64" t="s">
        <v>1</v>
      </c>
      <c r="G1702" s="53" t="s">
        <v>1</v>
      </c>
      <c r="H1702" s="65" t="s">
        <v>22</v>
      </c>
      <c r="I1702" s="31">
        <f t="shared" ref="I1702:K1702" si="1606">SUM(I1703:I1707)</f>
        <v>11589389</v>
      </c>
      <c r="J1702" s="31">
        <f t="shared" si="1606"/>
        <v>11448201</v>
      </c>
      <c r="K1702" s="31">
        <f t="shared" si="1606"/>
        <v>8084220</v>
      </c>
      <c r="L1702" s="31">
        <f t="shared" si="1574"/>
        <v>1994923</v>
      </c>
      <c r="M1702" s="31">
        <f t="shared" ref="M1702" si="1607">SUM(M1703:M1707)</f>
        <v>503128</v>
      </c>
      <c r="N1702" s="31">
        <f t="shared" ref="N1702:O1702" si="1608">SUM(N1703:N1707)</f>
        <v>713937</v>
      </c>
      <c r="O1702" s="31">
        <f t="shared" si="1608"/>
        <v>777858</v>
      </c>
      <c r="P1702" s="31">
        <f t="shared" si="1577"/>
        <v>10079143</v>
      </c>
      <c r="Q1702" s="31">
        <f t="shared" si="1578"/>
        <v>88.041282643447644</v>
      </c>
      <c r="R1702" s="94"/>
      <c r="S1702" s="94"/>
      <c r="T1702" s="94"/>
      <c r="U1702" s="94"/>
      <c r="V1702" s="94"/>
      <c r="W1702" s="94"/>
      <c r="X1702" s="94"/>
      <c r="Y1702" s="94"/>
      <c r="AA1702" s="4"/>
    </row>
    <row r="1703" spans="1:27" s="2" customFormat="1" ht="15" customHeight="1" x14ac:dyDescent="0.25">
      <c r="A1703" s="64" t="s">
        <v>935</v>
      </c>
      <c r="B1703" s="64" t="s">
        <v>81</v>
      </c>
      <c r="C1703" s="64" t="s">
        <v>3454</v>
      </c>
      <c r="D1703" s="64" t="s">
        <v>3455</v>
      </c>
      <c r="E1703" s="20" t="s">
        <v>23</v>
      </c>
      <c r="F1703" s="64" t="s">
        <v>1</v>
      </c>
      <c r="G1703" s="53" t="s">
        <v>1076</v>
      </c>
      <c r="H1703" s="53" t="s">
        <v>85</v>
      </c>
      <c r="I1703" s="26">
        <f t="shared" ref="I1703:K1703" si="1609">SUM(I1746,I1786,I1828,I1863,I1904,I1942,I1979,I2019,I2060,I2101,I2141,I2182,I2224,I2265,I2306,I2346,I2386,I2427,I2468,I2509,I2549,I2590,I2630,I2670,I2710,I2750,I2791,I2832,I2873,I2914,I2954,I2995,I3036,I3076,I3117,I3157,I3198,I3239,I3279,I3320,I3360,I3401,I3442,I3483,I3523,I3563,I3603,I3643,I3684,I3725,I3765,I3806,I3847,I3888,I3928,I3969,I4010,I4051,I4092,I4133,I4174,I4216,I4257,I4297,I4337,I4377,I4417,I4456,I4499,I4538)</f>
        <v>2026174</v>
      </c>
      <c r="J1703" s="26">
        <f t="shared" si="1609"/>
        <v>1999736</v>
      </c>
      <c r="K1703" s="26">
        <f t="shared" si="1609"/>
        <v>1358423</v>
      </c>
      <c r="L1703" s="26">
        <f t="shared" si="1574"/>
        <v>479577</v>
      </c>
      <c r="M1703" s="26">
        <f t="shared" ref="M1703:M1705" si="1610">SUM(M1746,M1786,M1828,M1863,M1904,M1942,M1979,M2019,M2060,M2101,M2141,M2182,M2224,M2265,M2306,M2346,M2386,M2427,M2468,M2509,M2549,M2590,M2630,M2670,M2710,M2750,M2791,M2832,M2873,M2914,M2954,M2995,M3036,M3076,M3117,M3157,M3198,M3239,M3279,M3320,M3360,M3401,M3442,M3483,M3523,M3563,M3603,M3643,M3684,M3725,M3765,M3806,M3847,M3888,M3928,M3969,M4010,M4051,M4092,M4133,M4174,M4216,M4257,M4297,M4337,M4377,M4417,M4456,M4499,M4538)</f>
        <v>155462</v>
      </c>
      <c r="N1703" s="26">
        <f t="shared" ref="N1703:O1705" si="1611">SUM(N1746,N1786,N1828,N1863,N1904,N1942,N1979,N2019,N2060,N2101,N2141,N2182,N2224,N2265,N2306,N2346,N2386,N2427,N2468,N2509,N2549,N2590,N2630,N2670,N2710,N2750,N2791,N2832,N2873,N2914,N2954,N2995,N3036,N3076,N3117,N3157,N3198,N3239,N3279,N3320,N3360,N3401,N3442,N3483,N3523,N3563,N3603,N3643,N3684,N3725,N3765,N3806,N3847,N3888,N3928,N3969,N4010,N4051,N4092,N4133,N4174,N4216,N4257,N4297,N4337,N4377,N4417,N4456,N4499,N4538)</f>
        <v>157697</v>
      </c>
      <c r="O1703" s="26">
        <f t="shared" si="1611"/>
        <v>166418</v>
      </c>
      <c r="P1703" s="26">
        <f t="shared" si="1577"/>
        <v>1838000</v>
      </c>
      <c r="Q1703" s="26">
        <f t="shared" si="1578"/>
        <v>91.912132401476995</v>
      </c>
      <c r="R1703" s="90"/>
      <c r="S1703" s="90"/>
      <c r="T1703" s="90"/>
      <c r="U1703" s="90"/>
      <c r="V1703" s="90"/>
      <c r="W1703" s="90"/>
      <c r="X1703" s="90"/>
      <c r="Y1703" s="90"/>
      <c r="AA1703" s="4"/>
    </row>
    <row r="1704" spans="1:27" s="4" customFormat="1" ht="15" customHeight="1" x14ac:dyDescent="0.25">
      <c r="A1704" s="64" t="s">
        <v>935</v>
      </c>
      <c r="B1704" s="64" t="s">
        <v>81</v>
      </c>
      <c r="C1704" s="64" t="s">
        <v>3454</v>
      </c>
      <c r="D1704" s="64" t="s">
        <v>3455</v>
      </c>
      <c r="E1704" s="20" t="s">
        <v>23</v>
      </c>
      <c r="F1704" s="64" t="s">
        <v>1</v>
      </c>
      <c r="G1704" s="53" t="s">
        <v>1076</v>
      </c>
      <c r="H1704" s="53" t="s">
        <v>25</v>
      </c>
      <c r="I1704" s="26">
        <f t="shared" ref="I1704:K1704" si="1612">SUM(I1747,I1787,I1829,I1864,I1905,I1943,I1980,I2020,I2061,I2102,I2142,I2183,I2225,I2266,I2307,I2347,I2387,I2428,I2469,I2510,I2550,I2591,I2631,I2671,I2711,I2751,I2792,I2833,I2874,I2915,I2955,I2996,I3037,I3077,I3118,I3158,I3199,I3240,I3280,I3321,I3361,I3402,I3443,I3484,I3524,I3564,I3604,I3644,I3685,I3726,I3766,I3807,I3848,I3889,I3929,I3970,I4011,I4052,I4093,I4134,I4175,I4217,I4258,I4298,I4338,I4378,I4418,I4457,I4500,I4539)</f>
        <v>6497132</v>
      </c>
      <c r="J1704" s="26">
        <f t="shared" si="1612"/>
        <v>6428282</v>
      </c>
      <c r="K1704" s="26">
        <f t="shared" si="1612"/>
        <v>4333300</v>
      </c>
      <c r="L1704" s="26">
        <f t="shared" si="1574"/>
        <v>1331450</v>
      </c>
      <c r="M1704" s="26">
        <f t="shared" si="1610"/>
        <v>216270</v>
      </c>
      <c r="N1704" s="26">
        <f t="shared" si="1611"/>
        <v>513740</v>
      </c>
      <c r="O1704" s="26">
        <f t="shared" si="1611"/>
        <v>601440</v>
      </c>
      <c r="P1704" s="26">
        <f t="shared" si="1577"/>
        <v>5664750</v>
      </c>
      <c r="Q1704" s="26">
        <f t="shared" si="1578"/>
        <v>88.122300795142465</v>
      </c>
      <c r="R1704" s="90"/>
      <c r="S1704" s="90"/>
      <c r="T1704" s="90"/>
      <c r="U1704" s="90"/>
      <c r="V1704" s="90"/>
      <c r="W1704" s="90"/>
      <c r="X1704" s="90"/>
      <c r="Y1704" s="90"/>
    </row>
    <row r="1705" spans="1:27" s="4" customFormat="1" ht="15" customHeight="1" x14ac:dyDescent="0.25">
      <c r="A1705" s="64" t="s">
        <v>935</v>
      </c>
      <c r="B1705" s="64" t="s">
        <v>81</v>
      </c>
      <c r="C1705" s="64" t="s">
        <v>3454</v>
      </c>
      <c r="D1705" s="64" t="s">
        <v>3455</v>
      </c>
      <c r="E1705" s="20" t="s">
        <v>23</v>
      </c>
      <c r="F1705" s="64" t="s">
        <v>1</v>
      </c>
      <c r="G1705" s="53" t="s">
        <v>1076</v>
      </c>
      <c r="H1705" s="53" t="s">
        <v>27</v>
      </c>
      <c r="I1705" s="26">
        <f t="shared" ref="I1705:K1705" si="1613">SUM(I1748,I1788,I1830,I1865,I1906,I1944,I1981,I2021,I2062,I2103,I2143,I2184,I2226,I2267,I2308,I2348,I2388,I2429,I2470,I2511,I2551,I2592,I2632,I2672,I2712,I2752,I2793,I2834,I2875,I2916,I2956,I2997,I3038,I3078,I3119,I3159,I3200,I3241,I3281,I3322,I3362,I3403,I3444,I3485,I3525,I3565,I3605,I3645,I3686,I3727,I3767,I3808,I3849,I3890,I3930,I3971,I4012,I4053,I4094,I4135,I4176,I4218,I4259,I4299,I4339,I4379,I4419,I4458,I4501,I4540)</f>
        <v>1683274</v>
      </c>
      <c r="J1705" s="26">
        <f t="shared" si="1613"/>
        <v>1662774</v>
      </c>
      <c r="K1705" s="26">
        <f t="shared" si="1613"/>
        <v>1631780</v>
      </c>
      <c r="L1705" s="26">
        <f t="shared" si="1574"/>
        <v>0</v>
      </c>
      <c r="M1705" s="26">
        <f t="shared" si="1610"/>
        <v>0</v>
      </c>
      <c r="N1705" s="26">
        <f t="shared" si="1611"/>
        <v>0</v>
      </c>
      <c r="O1705" s="26">
        <f t="shared" si="1611"/>
        <v>0</v>
      </c>
      <c r="P1705" s="26">
        <f t="shared" si="1577"/>
        <v>1631780</v>
      </c>
      <c r="Q1705" s="26">
        <f t="shared" si="1578"/>
        <v>98.136006456680221</v>
      </c>
      <c r="R1705" s="90"/>
      <c r="S1705" s="90"/>
      <c r="T1705" s="90"/>
      <c r="U1705" s="90"/>
      <c r="V1705" s="90"/>
      <c r="W1705" s="90"/>
      <c r="X1705" s="90"/>
      <c r="Y1705" s="90"/>
    </row>
    <row r="1706" spans="1:27" s="4" customFormat="1" ht="15" customHeight="1" x14ac:dyDescent="0.25">
      <c r="A1706" s="64" t="s">
        <v>935</v>
      </c>
      <c r="B1706" s="64" t="s">
        <v>81</v>
      </c>
      <c r="C1706" s="64" t="s">
        <v>3454</v>
      </c>
      <c r="D1706" s="64" t="s">
        <v>3455</v>
      </c>
      <c r="E1706" s="20" t="s">
        <v>23</v>
      </c>
      <c r="F1706" s="64" t="s">
        <v>1</v>
      </c>
      <c r="G1706" s="53" t="s">
        <v>1076</v>
      </c>
      <c r="H1706" s="53" t="s">
        <v>89</v>
      </c>
      <c r="I1706" s="26">
        <f t="shared" ref="I1706:K1706" si="1614">SUM(I1749,I1789,I1831,I1866,I1907,I1982,I2022,I2063,I2104,I2144,I2185,I2227,I2268,I2309,I2349,I2389,I2430,I2471,I2512,I2552,I2593,I2633,I2673,I2713,I2753,I2794,I2835,I2876,I2917,I2957,I2998,I3079,I3120,I3160,I3201,I3242,I3282,I3323,I3363,I3404,I3445,I3526,I3606,I3646,I3687,I3768,I3809,I3850,I3891,I3931,I3972,I4013,I4054,I4095,I4136,I4177,I4219,I4260,I4300,I4340,I4420,I4459,I4502)</f>
        <v>403290</v>
      </c>
      <c r="J1706" s="26">
        <f t="shared" si="1614"/>
        <v>386890</v>
      </c>
      <c r="K1706" s="26">
        <f t="shared" si="1614"/>
        <v>124310</v>
      </c>
      <c r="L1706" s="26">
        <f t="shared" si="1574"/>
        <v>94790</v>
      </c>
      <c r="M1706" s="26">
        <f t="shared" ref="M1706" si="1615">SUM(M1749,M1789,M1831,M1866,M1907,M1982,M2022,M2063,M2104,M2144,M2185,M2227,M2268,M2309,M2349,M2389,M2430,M2471,M2512,M2552,M2593,M2633,M2673,M2713,M2753,M2794,M2835,M2876,M2917,M2957,M2998,M3079,M3120,M3160,M3201,M3242,M3282,M3323,M3363,M3404,M3445,M3526,M3606,M3646,M3687,M3768,M3809,M3850,M3891,M3931,M3972,M4013,M4054,M4095,M4136,M4177,M4219,M4260,M4300,M4340,M4420,M4459,M4502)</f>
        <v>42290</v>
      </c>
      <c r="N1706" s="26">
        <f t="shared" ref="N1706:O1706" si="1616">SUM(N1749,N1789,N1831,N1866,N1907,N1982,N2022,N2063,N2104,N2144,N2185,N2227,N2268,N2309,N2349,N2389,N2430,N2471,N2512,N2552,N2593,N2633,N2673,N2713,N2753,N2794,N2835,N2876,N2917,N2957,N2998,N3079,N3120,N3160,N3201,N3242,N3282,N3323,N3363,N3404,N3445,N3526,N3606,N3646,N3687,N3768,N3809,N3850,N3891,N3931,N3972,N4013,N4054,N4095,N4136,N4177,N4219,N4260,N4300,N4340,N4420,N4459,N4502)</f>
        <v>42500</v>
      </c>
      <c r="O1706" s="26">
        <f t="shared" si="1616"/>
        <v>10000</v>
      </c>
      <c r="P1706" s="26">
        <f t="shared" si="1577"/>
        <v>219100</v>
      </c>
      <c r="Q1706" s="26">
        <f t="shared" si="1578"/>
        <v>56.63108377058078</v>
      </c>
      <c r="R1706" s="90"/>
      <c r="S1706" s="90"/>
      <c r="T1706" s="90"/>
      <c r="U1706" s="90"/>
      <c r="V1706" s="90"/>
      <c r="W1706" s="90"/>
      <c r="X1706" s="90"/>
      <c r="Y1706" s="90"/>
    </row>
    <row r="1707" spans="1:27" s="2" customFormat="1" ht="15" customHeight="1" x14ac:dyDescent="0.25">
      <c r="A1707" s="64" t="s">
        <v>935</v>
      </c>
      <c r="B1707" s="64" t="s">
        <v>81</v>
      </c>
      <c r="C1707" s="64" t="s">
        <v>3454</v>
      </c>
      <c r="D1707" s="64" t="s">
        <v>3455</v>
      </c>
      <c r="E1707" s="20" t="s">
        <v>23</v>
      </c>
      <c r="F1707" s="64" t="s">
        <v>1</v>
      </c>
      <c r="G1707" s="53" t="s">
        <v>1076</v>
      </c>
      <c r="H1707" s="53" t="s">
        <v>29</v>
      </c>
      <c r="I1707" s="26">
        <f t="shared" ref="I1707:K1707" si="1617">SUM(I1750,I1790,I1832,I1867,I1908,I1945,I1983,I2023,I2064,I2105,I2145,I2186,I2228,I2269,I2310,I2350,I2390,I2431,I2472,I2513,I2553,I2594,I2634,I2674,I2714,I2754,I2795,I2836,I2877,I2918,I2958,I2999,I3039,I3080,I3121,I3161,I3202,I3243,I3283,I3324,I3364,I3405,I3446,I3486,I3527,I3566,I3607,I3647,I3688,I3728,I3769,I3810,I3851,I3892,I3932,I3973,I4014,I4055,I4096,I4137,I4178,I4220,I4256,I4301,I4341,I4380,I4416,I4460,I4498,I4541)</f>
        <v>979519</v>
      </c>
      <c r="J1707" s="26">
        <f t="shared" si="1617"/>
        <v>970519</v>
      </c>
      <c r="K1707" s="26">
        <f t="shared" si="1617"/>
        <v>636407</v>
      </c>
      <c r="L1707" s="26">
        <f t="shared" si="1574"/>
        <v>89106</v>
      </c>
      <c r="M1707" s="26">
        <f t="shared" ref="M1707" si="1618">SUM(M1750,M1790,M1832,M1867,M1908,M1945,M1983,M2023,M2064,M2105,M2145,M2186,M2228,M2269,M2310,M2350,M2390,M2431,M2472,M2513,M2553,M2594,M2634,M2674,M2714,M2754,M2795,M2836,M2877,M2918,M2958,M2999,M3039,M3080,M3121,M3161,M3202,M3243,M3283,M3324,M3364,M3405,M3446,M3486,M3527,M3566,M3607,M3647,M3688,M3728,M3769,M3810,M3851,M3892,M3932,M3973,M4014,M4055,M4096,M4137,M4178,M4220,M4256,M4301,M4341,M4380,M4416,M4460,M4498,M4541)</f>
        <v>89106</v>
      </c>
      <c r="N1707" s="26">
        <f t="shared" ref="N1707:O1707" si="1619">SUM(N1750,N1790,N1832,N1867,N1908,N1945,N1983,N2023,N2064,N2105,N2145,N2186,N2228,N2269,N2310,N2350,N2390,N2431,N2472,N2513,N2553,N2594,N2634,N2674,N2714,N2754,N2795,N2836,N2877,N2918,N2958,N2999,N3039,N3080,N3121,N3161,N3202,N3243,N3283,N3324,N3364,N3405,N3446,N3486,N3527,N3566,N3607,N3647,N3688,N3728,N3769,N3810,N3851,N3892,N3932,N3973,N4014,N4055,N4096,N4137,N4178,N4220,N4256,N4301,N4341,N4380,N4416,N4460,N4498,N4541)</f>
        <v>0</v>
      </c>
      <c r="O1707" s="26">
        <f t="shared" si="1619"/>
        <v>0</v>
      </c>
      <c r="P1707" s="26">
        <f t="shared" si="1577"/>
        <v>725513</v>
      </c>
      <c r="Q1707" s="26">
        <f t="shared" si="1578"/>
        <v>74.755156776941007</v>
      </c>
      <c r="R1707" s="90"/>
      <c r="S1707" s="90"/>
      <c r="T1707" s="90"/>
      <c r="U1707" s="90"/>
      <c r="V1707" s="90"/>
      <c r="W1707" s="90"/>
      <c r="X1707" s="90"/>
      <c r="Y1707" s="90"/>
      <c r="AA1707" s="4"/>
    </row>
    <row r="1708" spans="1:27" s="2" customFormat="1" ht="15" customHeight="1" x14ac:dyDescent="0.25">
      <c r="A1708" s="63" t="s">
        <v>935</v>
      </c>
      <c r="B1708" s="63" t="s">
        <v>81</v>
      </c>
      <c r="C1708" s="63" t="s">
        <v>3454</v>
      </c>
      <c r="D1708" s="63" t="s">
        <v>3455</v>
      </c>
      <c r="E1708" s="65" t="s">
        <v>3459</v>
      </c>
      <c r="F1708" s="65" t="s">
        <v>1</v>
      </c>
      <c r="G1708" s="65" t="s">
        <v>1</v>
      </c>
      <c r="H1708" s="65" t="s">
        <v>31</v>
      </c>
      <c r="I1708" s="31">
        <f t="shared" ref="I1708:K1708" si="1620">SUM(I1709)</f>
        <v>8567571</v>
      </c>
      <c r="J1708" s="31">
        <f t="shared" si="1620"/>
        <v>8491758</v>
      </c>
      <c r="K1708" s="31">
        <f t="shared" si="1620"/>
        <v>4865700</v>
      </c>
      <c r="L1708" s="31">
        <f t="shared" si="1574"/>
        <v>2212960</v>
      </c>
      <c r="M1708" s="31">
        <f t="shared" ref="M1708" si="1621">SUM(M1709)</f>
        <v>739580</v>
      </c>
      <c r="N1708" s="31">
        <f t="shared" ref="N1708:O1708" si="1622">SUM(N1709)</f>
        <v>731980</v>
      </c>
      <c r="O1708" s="31">
        <f t="shared" si="1622"/>
        <v>741400</v>
      </c>
      <c r="P1708" s="31">
        <f t="shared" si="1577"/>
        <v>7078660</v>
      </c>
      <c r="Q1708" s="31">
        <f t="shared" si="1578"/>
        <v>83.359181926757685</v>
      </c>
      <c r="R1708" s="94"/>
      <c r="S1708" s="94"/>
      <c r="T1708" s="94"/>
      <c r="U1708" s="94"/>
      <c r="V1708" s="94"/>
      <c r="W1708" s="94"/>
      <c r="X1708" s="94"/>
      <c r="Y1708" s="94"/>
      <c r="AA1708" s="4"/>
    </row>
    <row r="1709" spans="1:27" s="2" customFormat="1" ht="15" customHeight="1" x14ac:dyDescent="0.25">
      <c r="A1709" s="64" t="s">
        <v>935</v>
      </c>
      <c r="B1709" s="64" t="s">
        <v>81</v>
      </c>
      <c r="C1709" s="64" t="s">
        <v>3454</v>
      </c>
      <c r="D1709" s="64" t="s">
        <v>3455</v>
      </c>
      <c r="E1709" s="20" t="s">
        <v>33</v>
      </c>
      <c r="F1709" s="64" t="s">
        <v>1</v>
      </c>
      <c r="G1709" s="53" t="s">
        <v>1076</v>
      </c>
      <c r="H1709" s="53" t="s">
        <v>32</v>
      </c>
      <c r="I1709" s="26">
        <f t="shared" ref="I1709:K1709" si="1623">SUM(I1752,I1792,I1834,I1869,I1910,I1947,I1985,I2025,I2066,I2107,I2147,I2188,I2230,I2271,I2312,I2352,I2392,I2433,I2474,I2515,I2555,I2596,I2636,I2676,I2716,I2756,I2797,I2838,I2879,I2920,I2960,I3001,I3041,I3082,I3123,I3163,I3204,I3245,I3285,I3326,I3366,I3407,I3448,I3488,I3529,I3568,I3609,I3649,I3690,I3730,I3771,I3812,I3853,I3894,I3934,I3975,I4016,I4057,I4098,I4139,I4180,I4222,I4262,I4303,I4343,I4382,I4422,I4462,I4504,I4543)</f>
        <v>8567571</v>
      </c>
      <c r="J1709" s="26">
        <f t="shared" si="1623"/>
        <v>8491758</v>
      </c>
      <c r="K1709" s="26">
        <f t="shared" si="1623"/>
        <v>4865700</v>
      </c>
      <c r="L1709" s="26">
        <f t="shared" si="1574"/>
        <v>2212960</v>
      </c>
      <c r="M1709" s="26">
        <f t="shared" ref="M1709" si="1624">SUM(M1752,M1792,M1834,M1869,M1910,M1947,M1985,M2025,M2066,M2107,M2147,M2188,M2230,M2271,M2312,M2352,M2392,M2433,M2474,M2515,M2555,M2596,M2636,M2676,M2716,M2756,M2797,M2838,M2879,M2920,M2960,M3001,M3041,M3082,M3123,M3163,M3204,M3245,M3285,M3326,M3366,M3407,M3448,M3488,M3529,M3568,M3609,M3649,M3690,M3730,M3771,M3812,M3853,M3894,M3934,M3975,M4016,M4057,M4098,M4139,M4180,M4222,M4262,M4303,M4343,M4382,M4422,M4462,M4504,M4543)</f>
        <v>739580</v>
      </c>
      <c r="N1709" s="26">
        <f t="shared" ref="N1709:O1709" si="1625">SUM(N1752,N1792,N1834,N1869,N1910,N1947,N1985,N2025,N2066,N2107,N2147,N2188,N2230,N2271,N2312,N2352,N2392,N2433,N2474,N2515,N2555,N2596,N2636,N2676,N2716,N2756,N2797,N2838,N2879,N2920,N2960,N3001,N3041,N3082,N3123,N3163,N3204,N3245,N3285,N3326,N3366,N3407,N3448,N3488,N3529,N3568,N3609,N3649,N3690,N3730,N3771,N3812,N3853,N3894,N3934,N3975,N4016,N4057,N4098,N4139,N4180,N4222,N4262,N4303,N4343,N4382,N4422,N4462,N4504,N4543)</f>
        <v>731980</v>
      </c>
      <c r="O1709" s="26">
        <f t="shared" si="1625"/>
        <v>741400</v>
      </c>
      <c r="P1709" s="26">
        <f t="shared" si="1577"/>
        <v>7078660</v>
      </c>
      <c r="Q1709" s="26">
        <f t="shared" si="1578"/>
        <v>83.359181926757685</v>
      </c>
      <c r="R1709" s="90"/>
      <c r="S1709" s="90"/>
      <c r="T1709" s="90"/>
      <c r="U1709" s="90"/>
      <c r="V1709" s="90"/>
      <c r="W1709" s="90"/>
      <c r="X1709" s="90"/>
      <c r="Y1709" s="90"/>
      <c r="AA1709" s="4"/>
    </row>
    <row r="1710" spans="1:27" s="2" customFormat="1" ht="15" customHeight="1" x14ac:dyDescent="0.25">
      <c r="A1710" s="63" t="s">
        <v>935</v>
      </c>
      <c r="B1710" s="63" t="s">
        <v>81</v>
      </c>
      <c r="C1710" s="63" t="s">
        <v>3454</v>
      </c>
      <c r="D1710" s="63" t="s">
        <v>3455</v>
      </c>
      <c r="E1710" s="65" t="s">
        <v>3460</v>
      </c>
      <c r="F1710" s="65" t="s">
        <v>1</v>
      </c>
      <c r="G1710" s="65" t="s">
        <v>1</v>
      </c>
      <c r="H1710" s="65" t="s">
        <v>35</v>
      </c>
      <c r="I1710" s="31">
        <f t="shared" ref="I1710:K1710" si="1626">SUM(I1711:I1719)</f>
        <v>10357960</v>
      </c>
      <c r="J1710" s="31">
        <f t="shared" si="1626"/>
        <v>7689611</v>
      </c>
      <c r="K1710" s="31">
        <f t="shared" si="1626"/>
        <v>4479177</v>
      </c>
      <c r="L1710" s="31">
        <f t="shared" si="1574"/>
        <v>1685584</v>
      </c>
      <c r="M1710" s="31">
        <f t="shared" ref="M1710" si="1627">SUM(M1711:M1719)</f>
        <v>608747</v>
      </c>
      <c r="N1710" s="31">
        <f t="shared" ref="N1710:O1710" si="1628">SUM(N1711:N1719)</f>
        <v>513218</v>
      </c>
      <c r="O1710" s="31">
        <f t="shared" si="1628"/>
        <v>563619</v>
      </c>
      <c r="P1710" s="31">
        <f t="shared" si="1577"/>
        <v>6164761</v>
      </c>
      <c r="Q1710" s="31">
        <f t="shared" si="1578"/>
        <v>80.16999819626767</v>
      </c>
      <c r="R1710" s="94"/>
      <c r="S1710" s="94"/>
      <c r="T1710" s="94"/>
      <c r="U1710" s="94"/>
      <c r="V1710" s="94"/>
      <c r="W1710" s="94"/>
      <c r="X1710" s="94"/>
      <c r="Y1710" s="94"/>
      <c r="AA1710" s="4"/>
    </row>
    <row r="1711" spans="1:27" s="2" customFormat="1" ht="15" customHeight="1" x14ac:dyDescent="0.25">
      <c r="A1711" s="64" t="s">
        <v>935</v>
      </c>
      <c r="B1711" s="64" t="s">
        <v>81</v>
      </c>
      <c r="C1711" s="64" t="s">
        <v>3454</v>
      </c>
      <c r="D1711" s="64" t="s">
        <v>3455</v>
      </c>
      <c r="E1711" s="20" t="s">
        <v>38</v>
      </c>
      <c r="F1711" s="64" t="s">
        <v>1</v>
      </c>
      <c r="G1711" s="53" t="s">
        <v>1076</v>
      </c>
      <c r="H1711" s="53" t="s">
        <v>37</v>
      </c>
      <c r="I1711" s="26">
        <f t="shared" ref="I1711:K1711" si="1629">SUM(I1754,I1794,I1836,I1871,I1912,I1949,I1987,I2027,I2068,I2109,I2149,I2190,I2232,I2273,I2314,I2354,I2394,I2435,I2476,I2517,I2557,I2598,I2638,I2678,I2718,I2758,I2799,I2840,I2881,I2922,I2962,I3003,I3043,I3084,I3125,I3165,I3206,I3247,I3287,I3328,I3368,I3409,I3450,I3490,I3531,I3570,I3611,I3651,I3692,I3732,I3773,I3814,I3855,I3896,I3936,I3977,I4018,I4059,I4100,I4141,I4182,I4224,I4264,I4305,I4345,I4384,I4424,I4464,I4506,I4545)</f>
        <v>105018</v>
      </c>
      <c r="J1711" s="26">
        <f t="shared" si="1629"/>
        <v>51018</v>
      </c>
      <c r="K1711" s="26">
        <f t="shared" si="1629"/>
        <v>36754</v>
      </c>
      <c r="L1711" s="26">
        <f t="shared" si="1574"/>
        <v>12105</v>
      </c>
      <c r="M1711" s="26">
        <f t="shared" ref="M1711:M1714" si="1630">SUM(M1754,M1794,M1836,M1871,M1912,M1949,M1987,M2027,M2068,M2109,M2149,M2190,M2232,M2273,M2314,M2354,M2394,M2435,M2476,M2517,M2557,M2598,M2638,M2678,M2718,M2758,M2799,M2840,M2881,M2922,M2962,M3003,M3043,M3084,M3125,M3165,M3206,M3247,M3287,M3328,M3368,M3409,M3450,M3490,M3531,M3570,M3611,M3651,M3692,M3732,M3773,M3814,M3855,M3896,M3936,M3977,M4018,M4059,M4100,M4141,M4182,M4224,M4264,M4305,M4345,M4384,M4424,M4464,M4506,M4545)</f>
        <v>7693</v>
      </c>
      <c r="N1711" s="26">
        <f t="shared" ref="N1711:O1714" si="1631">SUM(N1754,N1794,N1836,N1871,N1912,N1949,N1987,N2027,N2068,N2109,N2149,N2190,N2232,N2273,N2314,N2354,N2394,N2435,N2476,N2517,N2557,N2598,N2638,N2678,N2718,N2758,N2799,N2840,N2881,N2922,N2962,N3003,N3043,N3084,N3125,N3165,N3206,N3247,N3287,N3328,N3368,N3409,N3450,N3490,N3531,N3570,N3611,N3651,N3692,N3732,N3773,N3814,N3855,N3896,N3936,N3977,N4018,N4059,N4100,N4141,N4182,N4224,N4264,N4305,N4345,N4384,N4424,N4464,N4506,N4545)</f>
        <v>3983</v>
      </c>
      <c r="O1711" s="26">
        <f t="shared" si="1631"/>
        <v>429</v>
      </c>
      <c r="P1711" s="26">
        <f t="shared" si="1577"/>
        <v>48859</v>
      </c>
      <c r="Q1711" s="26">
        <f t="shared" si="1578"/>
        <v>95.768160257164141</v>
      </c>
      <c r="R1711" s="90"/>
      <c r="S1711" s="90"/>
      <c r="T1711" s="90"/>
      <c r="U1711" s="90"/>
      <c r="V1711" s="90"/>
      <c r="W1711" s="90"/>
      <c r="X1711" s="90"/>
      <c r="Y1711" s="90"/>
      <c r="AA1711" s="4"/>
    </row>
    <row r="1712" spans="1:27" s="2" customFormat="1" ht="15" customHeight="1" x14ac:dyDescent="0.25">
      <c r="A1712" s="64" t="s">
        <v>935</v>
      </c>
      <c r="B1712" s="64" t="s">
        <v>81</v>
      </c>
      <c r="C1712" s="64" t="s">
        <v>3454</v>
      </c>
      <c r="D1712" s="64" t="s">
        <v>3455</v>
      </c>
      <c r="E1712" s="20" t="s">
        <v>298</v>
      </c>
      <c r="F1712" s="64" t="s">
        <v>1</v>
      </c>
      <c r="G1712" s="53" t="s">
        <v>1076</v>
      </c>
      <c r="H1712" s="53" t="s">
        <v>297</v>
      </c>
      <c r="I1712" s="26">
        <f t="shared" ref="I1712:K1712" si="1632">SUM(I1755,I1795,I1837,I1872,I1913,I1950,I1988,I2028,I2069,I2110,I2150,I2191,I2233,I2274,I2315,I2355,I2395,I2436,I2477,I2518,I2558,I2599,I2639,I2679,I2719,I2759,I2800,I2841,I2882,I2923,I2963,I3004,I3044,I3085,I3126,I3166,I3207,I3248,I3288,I3329,I3369,I3410,I3451,I3491,I3532,I3571,I3612,I3652,I3693,I3733,I3774,I3815,I3856,I3897,I3937,I3978,I4019,I4060,I4101,I4142,I4183,I4225,I4265,I4306,I4346,I4385,I4425,I4465,I4507,I4546)</f>
        <v>3678577</v>
      </c>
      <c r="J1712" s="26">
        <f t="shared" si="1632"/>
        <v>3658577</v>
      </c>
      <c r="K1712" s="26">
        <f t="shared" si="1632"/>
        <v>2280113</v>
      </c>
      <c r="L1712" s="26">
        <f t="shared" si="1574"/>
        <v>614797</v>
      </c>
      <c r="M1712" s="26">
        <f t="shared" si="1630"/>
        <v>212030</v>
      </c>
      <c r="N1712" s="26">
        <f t="shared" si="1631"/>
        <v>181902</v>
      </c>
      <c r="O1712" s="26">
        <f t="shared" si="1631"/>
        <v>220865</v>
      </c>
      <c r="P1712" s="26">
        <f t="shared" si="1577"/>
        <v>2894910</v>
      </c>
      <c r="Q1712" s="26">
        <f t="shared" si="1578"/>
        <v>79.126665914097202</v>
      </c>
      <c r="R1712" s="90"/>
      <c r="S1712" s="90"/>
      <c r="T1712" s="90"/>
      <c r="U1712" s="90"/>
      <c r="V1712" s="90"/>
      <c r="W1712" s="90"/>
      <c r="X1712" s="90"/>
      <c r="Y1712" s="90"/>
      <c r="AA1712" s="4"/>
    </row>
    <row r="1713" spans="1:27" s="2" customFormat="1" ht="15" customHeight="1" x14ac:dyDescent="0.25">
      <c r="A1713" s="64" t="s">
        <v>935</v>
      </c>
      <c r="B1713" s="64" t="s">
        <v>81</v>
      </c>
      <c r="C1713" s="64" t="s">
        <v>3454</v>
      </c>
      <c r="D1713" s="64" t="s">
        <v>3455</v>
      </c>
      <c r="E1713" s="20" t="s">
        <v>301</v>
      </c>
      <c r="F1713" s="64" t="s">
        <v>1</v>
      </c>
      <c r="G1713" s="53" t="s">
        <v>1076</v>
      </c>
      <c r="H1713" s="53" t="s">
        <v>300</v>
      </c>
      <c r="I1713" s="26">
        <f t="shared" ref="I1713:K1713" si="1633">SUM(I1756,I1796,I1838,I1873,I1914,I1951,I1989,I2029,I2070,I2111,I2151,I2192,I2234,I2275,I2316,I2356,I2396,I2437,I2478,I2519,I2559,I2600,I2640,I2680,I2720,I2760,I2801,I2842,I2883,I2924,I2964,I3005,I3045,I3086,I3127,I3167,I3208,I3249,I3289,I3330,I3370,I3411,I3452,I3492,I3533,I3572,I3613,I3653,I3694,I3734,I3775,I3816,I3857,I3898,I3938,I3979,I4020,I4061,I4102,I4143,I4184,I4226,I4266,I4307,I4347,I4386,I4426,I4466,I4508,I4547)</f>
        <v>726387</v>
      </c>
      <c r="J1713" s="26">
        <f t="shared" si="1633"/>
        <v>716387</v>
      </c>
      <c r="K1713" s="26">
        <f t="shared" si="1633"/>
        <v>387227</v>
      </c>
      <c r="L1713" s="26">
        <f t="shared" si="1574"/>
        <v>197579</v>
      </c>
      <c r="M1713" s="26">
        <f t="shared" si="1630"/>
        <v>68580</v>
      </c>
      <c r="N1713" s="26">
        <f t="shared" si="1631"/>
        <v>64300</v>
      </c>
      <c r="O1713" s="26">
        <f t="shared" si="1631"/>
        <v>64699</v>
      </c>
      <c r="P1713" s="26">
        <f t="shared" si="1577"/>
        <v>584806</v>
      </c>
      <c r="Q1713" s="26">
        <f t="shared" si="1578"/>
        <v>81.632692943897638</v>
      </c>
      <c r="R1713" s="90"/>
      <c r="S1713" s="90"/>
      <c r="T1713" s="90"/>
      <c r="U1713" s="90"/>
      <c r="V1713" s="90"/>
      <c r="W1713" s="90"/>
      <c r="X1713" s="90"/>
      <c r="Y1713" s="90"/>
      <c r="AA1713" s="4"/>
    </row>
    <row r="1714" spans="1:27" s="2" customFormat="1" ht="15" customHeight="1" x14ac:dyDescent="0.25">
      <c r="A1714" s="64" t="s">
        <v>935</v>
      </c>
      <c r="B1714" s="64" t="s">
        <v>81</v>
      </c>
      <c r="C1714" s="64" t="s">
        <v>3454</v>
      </c>
      <c r="D1714" s="64" t="s">
        <v>3455</v>
      </c>
      <c r="E1714" s="20" t="s">
        <v>218</v>
      </c>
      <c r="F1714" s="64" t="s">
        <v>1</v>
      </c>
      <c r="G1714" s="53" t="s">
        <v>1076</v>
      </c>
      <c r="H1714" s="53" t="s">
        <v>217</v>
      </c>
      <c r="I1714" s="26">
        <f t="shared" ref="I1714:K1714" si="1634">SUM(I1757,I1797,I1839,I1874,I1915,I1952,I1990,I2030,I2071,I2112,I2152,I2193,I2235,I2276,I2317,I2357,I2397,I2438,I2479,I2520,I2560,I2601,I2641,I2681,I2721,I2761,I2802,I2843,I2884,I2925,I2965,I3006,I3046,I3087,I3128,I3168,I3209,I3250,I3290,I3331,I3371,I3412,I3453,I3493,I3534,I3573,I3614,I3654,I3695,I3735,I3776,I3817,I3858,I3899,I3939,I3980,I4021,I4062,I4103,I4144,I4185,I4227,I4267,I4308,I4348,I4387,I4427,I4467,I4509,I4548)</f>
        <v>2482212</v>
      </c>
      <c r="J1714" s="26">
        <f t="shared" si="1634"/>
        <v>677021</v>
      </c>
      <c r="K1714" s="26">
        <f t="shared" si="1634"/>
        <v>354154</v>
      </c>
      <c r="L1714" s="26">
        <f t="shared" si="1574"/>
        <v>188250</v>
      </c>
      <c r="M1714" s="26">
        <f t="shared" si="1630"/>
        <v>59971</v>
      </c>
      <c r="N1714" s="26">
        <f t="shared" si="1631"/>
        <v>65809</v>
      </c>
      <c r="O1714" s="26">
        <f t="shared" si="1631"/>
        <v>62470</v>
      </c>
      <c r="P1714" s="26">
        <f t="shared" si="1577"/>
        <v>542404</v>
      </c>
      <c r="Q1714" s="26">
        <f t="shared" si="1578"/>
        <v>80.116274088986899</v>
      </c>
      <c r="R1714" s="90"/>
      <c r="S1714" s="90"/>
      <c r="T1714" s="90"/>
      <c r="U1714" s="90"/>
      <c r="V1714" s="90"/>
      <c r="W1714" s="90"/>
      <c r="X1714" s="90"/>
      <c r="Y1714" s="90"/>
      <c r="AA1714" s="4"/>
    </row>
    <row r="1715" spans="1:27" s="2" customFormat="1" ht="15" customHeight="1" x14ac:dyDescent="0.25">
      <c r="A1715" s="64" t="s">
        <v>935</v>
      </c>
      <c r="B1715" s="64" t="s">
        <v>81</v>
      </c>
      <c r="C1715" s="64" t="s">
        <v>3454</v>
      </c>
      <c r="D1715" s="64" t="s">
        <v>3455</v>
      </c>
      <c r="E1715" s="20" t="s">
        <v>303</v>
      </c>
      <c r="F1715" s="64" t="s">
        <v>1</v>
      </c>
      <c r="G1715" s="53" t="s">
        <v>1076</v>
      </c>
      <c r="H1715" s="53" t="s">
        <v>302</v>
      </c>
      <c r="I1715" s="26">
        <f t="shared" ref="I1715:K1715" si="1635">SUM(I1758,I1798,I1840,I1875,I1916,I1953,I1991,I2031,I2072,I2113,I2153,I2194,I2236,I2277,I2318,I2358,I2398,I2439,I2480,I2521,I2561,I2602,I2642,I2682,I2722,I2762,I2803,I2844,I2885,I2926,I2966,I3007,I3047,I3088,I3129,I3169,I3210,I3251,I3291,I3332,I3372,I3413,I3454,I3494,I3535,I3574,I3615,I3655,I3696,I3736,I3777,I3818,I3859,I3900,I3940,I3981,I4022,I4063,I4104,I4145,I4186,I4268,I4309,I4349,I4388,I4428,I4468,I4510,I4549)</f>
        <v>231166</v>
      </c>
      <c r="J1715" s="26">
        <f t="shared" si="1635"/>
        <v>42920</v>
      </c>
      <c r="K1715" s="26">
        <f t="shared" si="1635"/>
        <v>30717</v>
      </c>
      <c r="L1715" s="26">
        <f t="shared" si="1574"/>
        <v>7065</v>
      </c>
      <c r="M1715" s="26">
        <f t="shared" ref="M1715" si="1636">SUM(M1758,M1798,M1840,M1875,M1916,M1953,M1991,M2031,M2072,M2113,M2153,M2194,M2236,M2277,M2318,M2358,M2398,M2439,M2480,M2521,M2561,M2602,M2642,M2682,M2722,M2762,M2803,M2844,M2885,M2926,M2966,M3007,M3047,M3088,M3129,M3169,M3210,M3251,M3291,M3332,M3372,M3413,M3454,M3494,M3535,M3574,M3615,M3655,M3696,M3736,M3777,M3818,M3859,M3900,M3940,M3981,M4022,M4063,M4104,M4145,M4186,M4268,M4309,M4349,M4388,M4428,M4468,M4510,M4549)</f>
        <v>3740</v>
      </c>
      <c r="N1715" s="26">
        <f t="shared" ref="N1715:O1715" si="1637">SUM(N1758,N1798,N1840,N1875,N1916,N1953,N1991,N2031,N2072,N2113,N2153,N2194,N2236,N2277,N2318,N2358,N2398,N2439,N2480,N2521,N2561,N2602,N2642,N2682,N2722,N2762,N2803,N2844,N2885,N2926,N2966,N3007,N3047,N3088,N3129,N3169,N3210,N3251,N3291,N3332,N3372,N3413,N3454,N3494,N3535,N3574,N3615,N3655,N3696,N3736,N3777,N3818,N3859,N3900,N3940,N3981,N4022,N4063,N4104,N4145,N4186,N4268,N4309,N4349,N4388,N4428,N4468,N4510,N4549)</f>
        <v>1552</v>
      </c>
      <c r="O1715" s="26">
        <f t="shared" si="1637"/>
        <v>1773</v>
      </c>
      <c r="P1715" s="26">
        <f t="shared" si="1577"/>
        <v>37782</v>
      </c>
      <c r="Q1715" s="26">
        <f t="shared" si="1578"/>
        <v>88.028890959925448</v>
      </c>
      <c r="R1715" s="90"/>
      <c r="S1715" s="90"/>
      <c r="T1715" s="90"/>
      <c r="U1715" s="90"/>
      <c r="V1715" s="90"/>
      <c r="W1715" s="90"/>
      <c r="X1715" s="90"/>
      <c r="Y1715" s="90"/>
      <c r="AA1715" s="4"/>
    </row>
    <row r="1716" spans="1:27" s="2" customFormat="1" ht="15" customHeight="1" x14ac:dyDescent="0.25">
      <c r="A1716" s="64" t="s">
        <v>935</v>
      </c>
      <c r="B1716" s="64" t="s">
        <v>81</v>
      </c>
      <c r="C1716" s="64" t="s">
        <v>3454</v>
      </c>
      <c r="D1716" s="64" t="s">
        <v>3455</v>
      </c>
      <c r="E1716" s="20" t="s">
        <v>305</v>
      </c>
      <c r="F1716" s="64" t="s">
        <v>1</v>
      </c>
      <c r="G1716" s="53" t="s">
        <v>1076</v>
      </c>
      <c r="H1716" s="53" t="s">
        <v>304</v>
      </c>
      <c r="I1716" s="26">
        <f t="shared" ref="I1716:K1716" si="1638">SUM(I1799,I1876,I2195,I2237,I2399,I2562,I2763,I3170,I3982,I4187,I4228,I4269,I4469)</f>
        <v>147935</v>
      </c>
      <c r="J1716" s="26">
        <f t="shared" si="1638"/>
        <v>145435</v>
      </c>
      <c r="K1716" s="26">
        <f t="shared" si="1638"/>
        <v>72686</v>
      </c>
      <c r="L1716" s="26">
        <f t="shared" si="1574"/>
        <v>35683</v>
      </c>
      <c r="M1716" s="26">
        <f t="shared" ref="M1716" si="1639">SUM(M1799,M1876,M2195,M2237,M2399,M2562,M2763,M3170,M3982,M4187,M4228,M4269,M4469)</f>
        <v>12161</v>
      </c>
      <c r="N1716" s="26">
        <f t="shared" ref="N1716:O1716" si="1640">SUM(N1799,N1876,N2195,N2237,N2399,N2562,N2763,N3170,N3982,N4187,N4228,N4269,N4469)</f>
        <v>11561</v>
      </c>
      <c r="O1716" s="26">
        <f t="shared" si="1640"/>
        <v>11961</v>
      </c>
      <c r="P1716" s="26">
        <f t="shared" si="1577"/>
        <v>108369</v>
      </c>
      <c r="Q1716" s="26">
        <f t="shared" si="1578"/>
        <v>74.513700278474914</v>
      </c>
      <c r="R1716" s="90"/>
      <c r="S1716" s="90"/>
      <c r="T1716" s="90"/>
      <c r="U1716" s="90"/>
      <c r="V1716" s="90"/>
      <c r="W1716" s="90"/>
      <c r="X1716" s="90"/>
      <c r="Y1716" s="90"/>
      <c r="AA1716" s="4"/>
    </row>
    <row r="1717" spans="1:27" s="2" customFormat="1" ht="15" customHeight="1" x14ac:dyDescent="0.25">
      <c r="A1717" s="64" t="s">
        <v>935</v>
      </c>
      <c r="B1717" s="64" t="s">
        <v>81</v>
      </c>
      <c r="C1717" s="64" t="s">
        <v>3454</v>
      </c>
      <c r="D1717" s="64" t="s">
        <v>3455</v>
      </c>
      <c r="E1717" s="20" t="s">
        <v>308</v>
      </c>
      <c r="F1717" s="64" t="s">
        <v>1</v>
      </c>
      <c r="G1717" s="53" t="s">
        <v>1076</v>
      </c>
      <c r="H1717" s="53" t="s">
        <v>307</v>
      </c>
      <c r="I1717" s="26">
        <f t="shared" ref="I1717:K1717" si="1641">SUM(I1759,I1800,I1841,I1877,I1917,I1954,I1992,I2032,I2073,I2114,I2154,I2196,I2238,I2278,I2319,I2359,I2400,I2440,I2481,I2522,I2563,I2603,I2643,I2683,I2723,I2764,I2804,I2845,I2886,I2927,I2967,I3008,I3048,I3089,I3130,I3171,I3211,I3252,I3292,I3333,I3373,I3414,I3455,I3495,I3536,I3575,I3616,I3656,I3697,I3737,I3778,I3819,I3860,I3901,I3941,I3983,I4023,I4064,I4105,I4146,I4188,I4229,I4270,I4310,I4350,I4389,I4429,I4470,I4511,I4550)</f>
        <v>751791</v>
      </c>
      <c r="J1717" s="26">
        <f t="shared" si="1641"/>
        <v>563552</v>
      </c>
      <c r="K1717" s="26">
        <f t="shared" si="1641"/>
        <v>298373</v>
      </c>
      <c r="L1717" s="26">
        <f t="shared" si="1574"/>
        <v>166718</v>
      </c>
      <c r="M1717" s="26">
        <f t="shared" ref="M1717:M1719" si="1642">SUM(M1759,M1800,M1841,M1877,M1917,M1954,M1992,M2032,M2073,M2114,M2154,M2196,M2238,M2278,M2319,M2359,M2400,M2440,M2481,M2522,M2563,M2603,M2643,M2683,M2723,M2764,M2804,M2845,M2886,M2927,M2967,M3008,M3048,M3089,M3130,M3171,M3211,M3252,M3292,M3333,M3373,M3414,M3455,M3495,M3536,M3575,M3616,M3656,M3697,M3737,M3778,M3819,M3860,M3901,M3941,M3983,M4023,M4064,M4105,M4146,M4188,M4229,M4270,M4310,M4350,M4389,M4429,M4470,M4511,M4550)</f>
        <v>64220</v>
      </c>
      <c r="N1717" s="26">
        <f t="shared" ref="N1717:O1719" si="1643">SUM(N1759,N1800,N1841,N1877,N1917,N1954,N1992,N2032,N2073,N2114,N2154,N2196,N2238,N2278,N2319,N2359,N2400,N2440,N2481,N2522,N2563,N2603,N2643,N2683,N2723,N2764,N2804,N2845,N2886,N2927,N2967,N3008,N3048,N3089,N3130,N3171,N3211,N3252,N3292,N3333,N3373,N3414,N3455,N3495,N3536,N3575,N3616,N3656,N3697,N3737,N3778,N3819,N3860,N3901,N3941,N3983,N4023,N4064,N4105,N4146,N4188,N4229,N4270,N4310,N4350,N4389,N4429,N4470,N4511,N4550)</f>
        <v>50990</v>
      </c>
      <c r="O1717" s="26">
        <f t="shared" si="1643"/>
        <v>51508</v>
      </c>
      <c r="P1717" s="26">
        <f t="shared" si="1577"/>
        <v>465091</v>
      </c>
      <c r="Q1717" s="26">
        <f t="shared" si="1578"/>
        <v>82.528497813866323</v>
      </c>
      <c r="R1717" s="90"/>
      <c r="S1717" s="90"/>
      <c r="T1717" s="90"/>
      <c r="U1717" s="90"/>
      <c r="V1717" s="90"/>
      <c r="W1717" s="90"/>
      <c r="X1717" s="90"/>
      <c r="Y1717" s="90"/>
      <c r="AA1717" s="4"/>
    </row>
    <row r="1718" spans="1:27" s="2" customFormat="1" ht="15" customHeight="1" x14ac:dyDescent="0.25">
      <c r="A1718" s="64" t="s">
        <v>935</v>
      </c>
      <c r="B1718" s="64" t="s">
        <v>81</v>
      </c>
      <c r="C1718" s="64" t="s">
        <v>3454</v>
      </c>
      <c r="D1718" s="64" t="s">
        <v>3455</v>
      </c>
      <c r="E1718" s="20" t="s">
        <v>311</v>
      </c>
      <c r="F1718" s="64" t="s">
        <v>1</v>
      </c>
      <c r="G1718" s="53" t="s">
        <v>1076</v>
      </c>
      <c r="H1718" s="53" t="s">
        <v>310</v>
      </c>
      <c r="I1718" s="26">
        <f t="shared" ref="I1718:K1718" si="1644">SUM(I1760,I1801,I1842,I1878,I1918,I1955,I1993,I2033,I2074,I2115,I2155,I2197,I2239,I2279,I2320,I2360,I2401,I2441,I2482,I2523,I2564,I2604,I2644,I2684,I2724,I2765,I2805,I2846,I2887,I2928,I2968,I3009,I3049,I3090,I3131,I3172,I3212,I3253,I3293,I3334,I3374,I3415,I3456,I3496,I3537,I3576,I3617,I3657,I3698,I3738,I3779,I3820,I3861,I3902,I3942,I3984,I4024,I4065,I4106,I4147,I4189,I4230,I4271,I4311,I4351,I4390,I4430,I4471,I4512,I4551)</f>
        <v>143013</v>
      </c>
      <c r="J1718" s="26">
        <f t="shared" si="1644"/>
        <v>128013</v>
      </c>
      <c r="K1718" s="26">
        <f t="shared" si="1644"/>
        <v>50431</v>
      </c>
      <c r="L1718" s="26">
        <f t="shared" si="1574"/>
        <v>2996</v>
      </c>
      <c r="M1718" s="26">
        <f t="shared" si="1642"/>
        <v>1412</v>
      </c>
      <c r="N1718" s="26">
        <f t="shared" si="1643"/>
        <v>142</v>
      </c>
      <c r="O1718" s="26">
        <f t="shared" si="1643"/>
        <v>1442</v>
      </c>
      <c r="P1718" s="26">
        <f t="shared" si="1577"/>
        <v>53427</v>
      </c>
      <c r="Q1718" s="26">
        <f t="shared" si="1578"/>
        <v>41.73560497761946</v>
      </c>
      <c r="R1718" s="90"/>
      <c r="S1718" s="90"/>
      <c r="T1718" s="90"/>
      <c r="U1718" s="90"/>
      <c r="V1718" s="90"/>
      <c r="W1718" s="90"/>
      <c r="X1718" s="90"/>
      <c r="Y1718" s="90"/>
      <c r="AA1718" s="4"/>
    </row>
    <row r="1719" spans="1:27" s="3" customFormat="1" ht="15" customHeight="1" x14ac:dyDescent="0.25">
      <c r="A1719" s="64" t="s">
        <v>935</v>
      </c>
      <c r="B1719" s="64" t="s">
        <v>81</v>
      </c>
      <c r="C1719" s="64" t="s">
        <v>3454</v>
      </c>
      <c r="D1719" s="64" t="s">
        <v>3455</v>
      </c>
      <c r="E1719" s="20" t="s">
        <v>3475</v>
      </c>
      <c r="F1719" s="64" t="s">
        <v>1</v>
      </c>
      <c r="G1719" s="53" t="s">
        <v>1076</v>
      </c>
      <c r="H1719" s="53" t="s">
        <v>40</v>
      </c>
      <c r="I1719" s="26">
        <f t="shared" ref="I1719:K1719" si="1645">SUM(I1761,I1802,I1843,I1879,I1919,I1956,I1994,I2034,I2075,I2116,I2156,I2198,I2240,I2280,I2321,I2361,I2402,I2442,I2483,I2524,I2565,I2605,I2645,I2685,I2725,I2766,I2806,I2847,I2888,I2929,I2969,I3010,I3050,I3091,I3132,I3173,I3213,I3254,I3294,I3335,I3375,I3416,I3457,I3497,I3538,I3577,I3618,I3658,I3699,I3739,I3780,I3821,I3862,I3903,I3943,I3985,I4025,I4066,I4107,I4148,I4190,I4231,I4272,I4312,I4352,I4391,I4431,I4472,I4513,I4552)</f>
        <v>2091861</v>
      </c>
      <c r="J1719" s="26">
        <f t="shared" si="1645"/>
        <v>1706688</v>
      </c>
      <c r="K1719" s="26">
        <f t="shared" si="1645"/>
        <v>968722</v>
      </c>
      <c r="L1719" s="26">
        <f t="shared" si="1574"/>
        <v>460391</v>
      </c>
      <c r="M1719" s="26">
        <f t="shared" si="1642"/>
        <v>178940</v>
      </c>
      <c r="N1719" s="26">
        <f t="shared" si="1643"/>
        <v>132979</v>
      </c>
      <c r="O1719" s="26">
        <f t="shared" si="1643"/>
        <v>148472</v>
      </c>
      <c r="P1719" s="26">
        <f t="shared" si="1577"/>
        <v>1429113</v>
      </c>
      <c r="Q1719" s="26">
        <f t="shared" si="1578"/>
        <v>83.736043143210708</v>
      </c>
      <c r="R1719" s="90"/>
      <c r="S1719" s="90"/>
      <c r="T1719" s="90"/>
      <c r="U1719" s="90"/>
      <c r="V1719" s="90"/>
      <c r="W1719" s="90"/>
      <c r="X1719" s="90"/>
      <c r="Y1719" s="90"/>
    </row>
    <row r="1720" spans="1:27" s="2" customFormat="1" ht="12.75" customHeight="1" x14ac:dyDescent="0.25">
      <c r="A1720" s="63" t="s">
        <v>1</v>
      </c>
      <c r="B1720" s="63" t="s">
        <v>1</v>
      </c>
      <c r="C1720" s="63" t="s">
        <v>1</v>
      </c>
      <c r="D1720" s="65" t="s">
        <v>1</v>
      </c>
      <c r="E1720" s="65" t="s">
        <v>1</v>
      </c>
      <c r="F1720" s="65" t="s">
        <v>1</v>
      </c>
      <c r="G1720" s="65" t="s">
        <v>1</v>
      </c>
      <c r="H1720" s="66" t="s">
        <v>56</v>
      </c>
      <c r="I1720" s="30">
        <f t="shared" ref="I1720:K1720" si="1646">SUM(I1721)</f>
        <v>48905</v>
      </c>
      <c r="J1720" s="30">
        <f t="shared" si="1646"/>
        <v>8380</v>
      </c>
      <c r="K1720" s="30">
        <f t="shared" si="1646"/>
        <v>0</v>
      </c>
      <c r="L1720" s="30">
        <f t="shared" si="1574"/>
        <v>100</v>
      </c>
      <c r="M1720" s="30">
        <f t="shared" ref="M1720" si="1647">SUM(M1721)</f>
        <v>0</v>
      </c>
      <c r="N1720" s="30">
        <f t="shared" ref="N1720:O1720" si="1648">SUM(N1721)</f>
        <v>0</v>
      </c>
      <c r="O1720" s="30">
        <f t="shared" si="1648"/>
        <v>100</v>
      </c>
      <c r="P1720" s="30">
        <f t="shared" si="1577"/>
        <v>100</v>
      </c>
      <c r="Q1720" s="30">
        <f t="shared" si="1578"/>
        <v>1.1933174224343674</v>
      </c>
      <c r="R1720" s="93"/>
      <c r="S1720" s="93"/>
      <c r="T1720" s="93"/>
      <c r="U1720" s="93"/>
      <c r="V1720" s="93"/>
      <c r="W1720" s="93"/>
      <c r="X1720" s="93"/>
      <c r="Y1720" s="93"/>
      <c r="AA1720" s="4"/>
    </row>
    <row r="1721" spans="1:27" s="2" customFormat="1" ht="15" customHeight="1" x14ac:dyDescent="0.25">
      <c r="A1721" s="63" t="s">
        <v>935</v>
      </c>
      <c r="B1721" s="63" t="s">
        <v>81</v>
      </c>
      <c r="C1721" s="63" t="s">
        <v>3454</v>
      </c>
      <c r="D1721" s="63" t="s">
        <v>3455</v>
      </c>
      <c r="E1721" s="65" t="s">
        <v>3461</v>
      </c>
      <c r="F1721" s="65" t="s">
        <v>1</v>
      </c>
      <c r="G1721" s="65" t="s">
        <v>1</v>
      </c>
      <c r="H1721" s="65" t="s">
        <v>58</v>
      </c>
      <c r="I1721" s="31">
        <f t="shared" ref="I1721:K1721" si="1649">SUM(I1722:I1723)</f>
        <v>48905</v>
      </c>
      <c r="J1721" s="31">
        <f t="shared" si="1649"/>
        <v>8380</v>
      </c>
      <c r="K1721" s="31">
        <f t="shared" si="1649"/>
        <v>0</v>
      </c>
      <c r="L1721" s="31">
        <f t="shared" si="1574"/>
        <v>100</v>
      </c>
      <c r="M1721" s="31">
        <f t="shared" ref="M1721" si="1650">SUM(M1722:M1723)</f>
        <v>0</v>
      </c>
      <c r="N1721" s="31">
        <f t="shared" ref="N1721:O1721" si="1651">SUM(N1722:N1723)</f>
        <v>0</v>
      </c>
      <c r="O1721" s="31">
        <f t="shared" si="1651"/>
        <v>100</v>
      </c>
      <c r="P1721" s="31">
        <f t="shared" si="1577"/>
        <v>100</v>
      </c>
      <c r="Q1721" s="31">
        <f t="shared" si="1578"/>
        <v>1.1933174224343674</v>
      </c>
      <c r="R1721" s="94"/>
      <c r="S1721" s="94"/>
      <c r="T1721" s="94"/>
      <c r="U1721" s="94"/>
      <c r="V1721" s="94"/>
      <c r="W1721" s="94"/>
      <c r="X1721" s="94"/>
      <c r="Y1721" s="94"/>
      <c r="AA1721" s="4"/>
    </row>
    <row r="1722" spans="1:27" s="2" customFormat="1" ht="15" customHeight="1" x14ac:dyDescent="0.25">
      <c r="A1722" s="64" t="s">
        <v>935</v>
      </c>
      <c r="B1722" s="64" t="s">
        <v>81</v>
      </c>
      <c r="C1722" s="64" t="s">
        <v>3454</v>
      </c>
      <c r="D1722" s="64" t="s">
        <v>3455</v>
      </c>
      <c r="E1722" s="20" t="s">
        <v>106</v>
      </c>
      <c r="F1722" s="64" t="s">
        <v>1</v>
      </c>
      <c r="G1722" s="53" t="s">
        <v>1076</v>
      </c>
      <c r="H1722" s="53" t="s">
        <v>105</v>
      </c>
      <c r="I1722" s="26">
        <f t="shared" ref="I1722:K1722" si="1652">SUM(I2448)</f>
        <v>40525</v>
      </c>
      <c r="J1722" s="26">
        <f t="shared" si="1652"/>
        <v>0</v>
      </c>
      <c r="K1722" s="26">
        <f t="shared" si="1652"/>
        <v>0</v>
      </c>
      <c r="L1722" s="26">
        <f t="shared" si="1574"/>
        <v>0</v>
      </c>
      <c r="M1722" s="26">
        <f t="shared" ref="M1722" si="1653">SUM(M2448)</f>
        <v>0</v>
      </c>
      <c r="N1722" s="26">
        <f t="shared" ref="N1722:O1722" si="1654">SUM(N2448)</f>
        <v>0</v>
      </c>
      <c r="O1722" s="26">
        <f t="shared" si="1654"/>
        <v>0</v>
      </c>
      <c r="P1722" s="26">
        <f t="shared" si="1577"/>
        <v>0</v>
      </c>
      <c r="Q1722" s="26" t="str">
        <f t="shared" si="1578"/>
        <v>-</v>
      </c>
      <c r="R1722" s="90"/>
      <c r="S1722" s="90"/>
      <c r="T1722" s="90"/>
      <c r="U1722" s="90"/>
      <c r="V1722" s="90"/>
      <c r="W1722" s="90"/>
      <c r="X1722" s="90"/>
      <c r="Y1722" s="90"/>
      <c r="AA1722" s="4"/>
    </row>
    <row r="1723" spans="1:27" s="2" customFormat="1" ht="15" customHeight="1" x14ac:dyDescent="0.25">
      <c r="A1723" s="64" t="s">
        <v>935</v>
      </c>
      <c r="B1723" s="64" t="s">
        <v>81</v>
      </c>
      <c r="C1723" s="64" t="s">
        <v>3454</v>
      </c>
      <c r="D1723" s="64" t="s">
        <v>3455</v>
      </c>
      <c r="E1723" s="20" t="s">
        <v>68</v>
      </c>
      <c r="F1723" s="64" t="s">
        <v>1</v>
      </c>
      <c r="G1723" s="53" t="s">
        <v>1076</v>
      </c>
      <c r="H1723" s="53" t="s">
        <v>67</v>
      </c>
      <c r="I1723" s="26">
        <f t="shared" ref="I1723:K1723" si="1655">SUM(I1767,I1808,I1849,I1885,I1925,I1962,I2000,I2040,I2081,I2122,I2162,I2204,I2246,I2286,I2327,I2367,I2408,I2449,I2489,I2530,I2571,I2611,I2651,I2691,I2731,I2772,I2812,I2853,I2894,I2935,I2975,I3016,I3056,I3097,I3138,I3179,I3219,I3260,I3300,I3341,I3381,I3422,I3463,I3503,I3544,I3583,I3624,I3664,I3705,I3745,I3786,I3827,I3868,I3909,I3949,I3991,I4031,I4072,I4113,I4154,I4196,I4237,I4278,I4318,I4358,I4397,I4437,I4478,I4519,I4558)</f>
        <v>8380</v>
      </c>
      <c r="J1723" s="26">
        <f t="shared" si="1655"/>
        <v>8380</v>
      </c>
      <c r="K1723" s="26">
        <f t="shared" si="1655"/>
        <v>0</v>
      </c>
      <c r="L1723" s="26">
        <f t="shared" si="1574"/>
        <v>100</v>
      </c>
      <c r="M1723" s="26">
        <f t="shared" ref="M1723" si="1656">SUM(M1767,M1808,M1849,M1885,M1925,M1962,M2000,M2040,M2081,M2122,M2162,M2204,M2246,M2286,M2327,M2367,M2408,M2449,M2489,M2530,M2571,M2611,M2651,M2691,M2731,M2772,M2812,M2853,M2894,M2935,M2975,M3016,M3056,M3097,M3138,M3179,M3219,M3260,M3300,M3341,M3381,M3422,M3463,M3503,M3544,M3583,M3624,M3664,M3705,M3745,M3786,M3827,M3868,M3909,M3949,M3991,M4031,M4072,M4113,M4154,M4196,M4237,M4278,M4318,M4358,M4397,M4437,M4478,M4519,M4558)</f>
        <v>0</v>
      </c>
      <c r="N1723" s="26">
        <f t="shared" ref="N1723:O1723" si="1657">SUM(N1767,N1808,N1849,N1885,N1925,N1962,N2000,N2040,N2081,N2122,N2162,N2204,N2246,N2286,N2327,N2367,N2408,N2449,N2489,N2530,N2571,N2611,N2651,N2691,N2731,N2772,N2812,N2853,N2894,N2935,N2975,N3016,N3056,N3097,N3138,N3179,N3219,N3260,N3300,N3341,N3381,N3422,N3463,N3503,N3544,N3583,N3624,N3664,N3705,N3745,N3786,N3827,N3868,N3909,N3949,N3991,N4031,N4072,N4113,N4154,N4196,N4237,N4278,N4318,N4358,N4397,N4437,N4478,N4519,N4558)</f>
        <v>0</v>
      </c>
      <c r="O1723" s="26">
        <f t="shared" si="1657"/>
        <v>100</v>
      </c>
      <c r="P1723" s="26">
        <f t="shared" si="1577"/>
        <v>100</v>
      </c>
      <c r="Q1723" s="26">
        <f t="shared" si="1578"/>
        <v>1.1933174224343674</v>
      </c>
      <c r="R1723" s="90"/>
      <c r="S1723" s="90"/>
      <c r="T1723" s="90"/>
      <c r="U1723" s="90"/>
      <c r="V1723" s="90"/>
      <c r="W1723" s="90"/>
      <c r="X1723" s="90"/>
      <c r="Y1723" s="90"/>
      <c r="AA1723" s="4"/>
    </row>
    <row r="1724" spans="1:27" s="2" customFormat="1" ht="12.75" customHeight="1" x14ac:dyDescent="0.25">
      <c r="A1724" s="63" t="s">
        <v>1</v>
      </c>
      <c r="B1724" s="63" t="s">
        <v>1</v>
      </c>
      <c r="C1724" s="63" t="s">
        <v>1</v>
      </c>
      <c r="D1724" s="65" t="s">
        <v>1</v>
      </c>
      <c r="E1724" s="65" t="s">
        <v>1</v>
      </c>
      <c r="F1724" s="65" t="s">
        <v>1</v>
      </c>
      <c r="G1724" s="65" t="s">
        <v>1</v>
      </c>
      <c r="H1724" s="66" t="s">
        <v>69</v>
      </c>
      <c r="I1724" s="30">
        <f t="shared" ref="I1724:K1724" si="1658">SUM(I1725)</f>
        <v>1228102</v>
      </c>
      <c r="J1724" s="30">
        <f t="shared" si="1658"/>
        <v>86040</v>
      </c>
      <c r="K1724" s="30">
        <f t="shared" si="1658"/>
        <v>10200</v>
      </c>
      <c r="L1724" s="30">
        <f t="shared" si="1574"/>
        <v>10840</v>
      </c>
      <c r="M1724" s="30">
        <f t="shared" ref="M1724" si="1659">SUM(M1725)</f>
        <v>4840</v>
      </c>
      <c r="N1724" s="30">
        <f t="shared" ref="N1724:O1724" si="1660">SUM(N1725)</f>
        <v>3000</v>
      </c>
      <c r="O1724" s="30">
        <f t="shared" si="1660"/>
        <v>3000</v>
      </c>
      <c r="P1724" s="30">
        <f t="shared" si="1577"/>
        <v>21040</v>
      </c>
      <c r="Q1724" s="30">
        <f t="shared" si="1578"/>
        <v>24.453742445374242</v>
      </c>
      <c r="R1724" s="93"/>
      <c r="S1724" s="93"/>
      <c r="T1724" s="93"/>
      <c r="U1724" s="93"/>
      <c r="V1724" s="93"/>
      <c r="W1724" s="93"/>
      <c r="X1724" s="93"/>
      <c r="Y1724" s="93"/>
      <c r="AA1724" s="4"/>
    </row>
    <row r="1725" spans="1:27" s="2" customFormat="1" ht="15" customHeight="1" x14ac:dyDescent="0.25">
      <c r="A1725" s="63" t="s">
        <v>935</v>
      </c>
      <c r="B1725" s="63" t="s">
        <v>81</v>
      </c>
      <c r="C1725" s="63" t="s">
        <v>3454</v>
      </c>
      <c r="D1725" s="63" t="s">
        <v>3455</v>
      </c>
      <c r="E1725" s="65" t="s">
        <v>3462</v>
      </c>
      <c r="F1725" s="65" t="s">
        <v>1</v>
      </c>
      <c r="G1725" s="65" t="s">
        <v>1</v>
      </c>
      <c r="H1725" s="65" t="s">
        <v>71</v>
      </c>
      <c r="I1725" s="31">
        <f t="shared" ref="I1725:K1725" si="1661">SUM(I1726:I1727)</f>
        <v>1228102</v>
      </c>
      <c r="J1725" s="31">
        <f t="shared" si="1661"/>
        <v>86040</v>
      </c>
      <c r="K1725" s="31">
        <f t="shared" si="1661"/>
        <v>10200</v>
      </c>
      <c r="L1725" s="31">
        <f t="shared" si="1574"/>
        <v>10840</v>
      </c>
      <c r="M1725" s="31">
        <f t="shared" ref="M1725" si="1662">SUM(M1726:M1727)</f>
        <v>4840</v>
      </c>
      <c r="N1725" s="31">
        <f t="shared" ref="N1725:O1725" si="1663">SUM(N1726:N1727)</f>
        <v>3000</v>
      </c>
      <c r="O1725" s="31">
        <f t="shared" si="1663"/>
        <v>3000</v>
      </c>
      <c r="P1725" s="31">
        <f t="shared" si="1577"/>
        <v>21040</v>
      </c>
      <c r="Q1725" s="31">
        <f t="shared" si="1578"/>
        <v>24.453742445374242</v>
      </c>
      <c r="R1725" s="94"/>
      <c r="S1725" s="94"/>
      <c r="T1725" s="94"/>
      <c r="U1725" s="94"/>
      <c r="V1725" s="94"/>
      <c r="W1725" s="94"/>
      <c r="X1725" s="94"/>
      <c r="Y1725" s="94"/>
      <c r="AA1725" s="4"/>
    </row>
    <row r="1726" spans="1:27" s="2" customFormat="1" ht="15" customHeight="1" x14ac:dyDescent="0.25">
      <c r="A1726" s="64" t="s">
        <v>935</v>
      </c>
      <c r="B1726" s="64" t="s">
        <v>81</v>
      </c>
      <c r="C1726" s="64" t="s">
        <v>3454</v>
      </c>
      <c r="D1726" s="64" t="s">
        <v>3455</v>
      </c>
      <c r="E1726" s="20" t="s">
        <v>74</v>
      </c>
      <c r="F1726" s="64" t="s">
        <v>1</v>
      </c>
      <c r="G1726" s="53" t="s">
        <v>1076</v>
      </c>
      <c r="H1726" s="53" t="s">
        <v>73</v>
      </c>
      <c r="I1726" s="26">
        <f t="shared" ref="I1726:K1726" si="1664">SUM(I1770,I1811,I1888,I1928,I2003,I2043,I2084,I2125,I2165,I2207,I2249,I2289,I2330,I2370,I2411,I2452,I2492,I2533,I2574,I2614,I2654,I2694,I2734,I2775,I2815,I2856,I2897,I2938,I2978,I3019,I3059,I3100,I3141,I3182,I3222,I3263,I3303,I3344,I3384,I3466,I3506,I3547,I3586,I3627,I3667,I3708,I3748,I3789,I3830,I3871,I3912,I3952,I3994,I4034,I4075,I4116,I4157,I4199,I4240,I4281,I4321,I4361,I4400,I4440,I4481,I4522,I4561,I1965,I3425)</f>
        <v>854667</v>
      </c>
      <c r="J1726" s="26">
        <f t="shared" si="1664"/>
        <v>86040</v>
      </c>
      <c r="K1726" s="26">
        <f t="shared" si="1664"/>
        <v>10200</v>
      </c>
      <c r="L1726" s="26">
        <f t="shared" si="1574"/>
        <v>10840</v>
      </c>
      <c r="M1726" s="26">
        <f t="shared" ref="M1726" si="1665">SUM(M1770,M1811,M1888,M1928,M2003,M2043,M2084,M2125,M2165,M2207,M2249,M2289,M2330,M2370,M2411,M2452,M2492,M2533,M2574,M2614,M2654,M2694,M2734,M2775,M2815,M2856,M2897,M2938,M2978,M3019,M3059,M3100,M3141,M3182,M3222,M3263,M3303,M3344,M3384,M3466,M3506,M3547,M3586,M3627,M3667,M3708,M3748,M3789,M3830,M3871,M3912,M3952,M3994,M4034,M4075,M4116,M4157,M4199,M4240,M4281,M4321,M4361,M4400,M4440,M4481,M4522,M4561,M1965,M3425)</f>
        <v>4840</v>
      </c>
      <c r="N1726" s="26">
        <f t="shared" ref="N1726:O1726" si="1666">SUM(N1770,N1811,N1888,N1928,N2003,N2043,N2084,N2125,N2165,N2207,N2249,N2289,N2330,N2370,N2411,N2452,N2492,N2533,N2574,N2614,N2654,N2694,N2734,N2775,N2815,N2856,N2897,N2938,N2978,N3019,N3059,N3100,N3141,N3182,N3222,N3263,N3303,N3344,N3384,N3466,N3506,N3547,N3586,N3627,N3667,N3708,N3748,N3789,N3830,N3871,N3912,N3952,N3994,N4034,N4075,N4116,N4157,N4199,N4240,N4281,N4321,N4361,N4400,N4440,N4481,N4522,N4561,N1965,N3425)</f>
        <v>3000</v>
      </c>
      <c r="O1726" s="26">
        <f t="shared" si="1666"/>
        <v>3000</v>
      </c>
      <c r="P1726" s="26">
        <f t="shared" si="1577"/>
        <v>21040</v>
      </c>
      <c r="Q1726" s="26">
        <f t="shared" si="1578"/>
        <v>24.453742445374242</v>
      </c>
      <c r="R1726" s="90"/>
      <c r="S1726" s="90"/>
      <c r="T1726" s="90"/>
      <c r="U1726" s="90"/>
      <c r="V1726" s="90"/>
      <c r="W1726" s="90"/>
      <c r="X1726" s="90"/>
      <c r="Y1726" s="90"/>
      <c r="AA1726" s="4"/>
    </row>
    <row r="1727" spans="1:27" s="2" customFormat="1" ht="15" customHeight="1" x14ac:dyDescent="0.25">
      <c r="A1727" s="64" t="s">
        <v>935</v>
      </c>
      <c r="B1727" s="64" t="s">
        <v>81</v>
      </c>
      <c r="C1727" s="64" t="s">
        <v>3454</v>
      </c>
      <c r="D1727" s="64" t="s">
        <v>3455</v>
      </c>
      <c r="E1727" s="20" t="s">
        <v>323</v>
      </c>
      <c r="F1727" s="64" t="s">
        <v>1</v>
      </c>
      <c r="G1727" s="53" t="s">
        <v>1076</v>
      </c>
      <c r="H1727" s="53" t="s">
        <v>322</v>
      </c>
      <c r="I1727" s="26">
        <f t="shared" ref="I1727:K1727" si="1667">SUM(I1812,I2085,I2166,I2208,I2290,I2493,I2816,I2857,I2898,I2979,I3020,I3060,I3101,I3223,I3385,I3467,I3507,I3587,I3668,I3709,I3749,I3790,I3831,I3872,I3953,I4035,I4076,I4117,I4158,I4200,I4482,I2044,I3304,I3426)</f>
        <v>373435</v>
      </c>
      <c r="J1727" s="26">
        <f t="shared" si="1667"/>
        <v>0</v>
      </c>
      <c r="K1727" s="26">
        <f t="shared" si="1667"/>
        <v>0</v>
      </c>
      <c r="L1727" s="26">
        <f t="shared" si="1574"/>
        <v>0</v>
      </c>
      <c r="M1727" s="26">
        <f t="shared" ref="M1727" si="1668">SUM(M1812,M2085,M2166,M2208,M2290,M2493,M2816,M2857,M2898,M2979,M3020,M3060,M3101,M3223,M3385,M3467,M3507,M3587,M3668,M3709,M3749,M3790,M3831,M3872,M3953,M4035,M4076,M4117,M4158,M4200,M4482,M2044,M3304,M3426)</f>
        <v>0</v>
      </c>
      <c r="N1727" s="26">
        <f t="shared" ref="N1727:O1727" si="1669">SUM(N1812,N2085,N2166,N2208,N2290,N2493,N2816,N2857,N2898,N2979,N3020,N3060,N3101,N3223,N3385,N3467,N3507,N3587,N3668,N3709,N3749,N3790,N3831,N3872,N3953,N4035,N4076,N4117,N4158,N4200,N4482,N2044,N3304,N3426)</f>
        <v>0</v>
      </c>
      <c r="O1727" s="26">
        <f t="shared" si="1669"/>
        <v>0</v>
      </c>
      <c r="P1727" s="26">
        <f t="shared" si="1577"/>
        <v>0</v>
      </c>
      <c r="Q1727" s="26" t="str">
        <f t="shared" si="1578"/>
        <v>-</v>
      </c>
      <c r="R1727" s="90"/>
      <c r="S1727" s="90"/>
      <c r="T1727" s="90"/>
      <c r="U1727" s="90"/>
      <c r="V1727" s="90"/>
      <c r="W1727" s="90"/>
      <c r="X1727" s="90"/>
      <c r="Y1727" s="90"/>
      <c r="AA1727" s="4"/>
    </row>
    <row r="1728" spans="1:27" s="2" customFormat="1" ht="15" customHeight="1" x14ac:dyDescent="0.25">
      <c r="A1728" s="53" t="s">
        <v>1</v>
      </c>
      <c r="B1728" s="53" t="s">
        <v>1</v>
      </c>
      <c r="C1728" s="53" t="s">
        <v>1</v>
      </c>
      <c r="D1728" s="53" t="s">
        <v>1</v>
      </c>
      <c r="E1728" s="53" t="s">
        <v>1</v>
      </c>
      <c r="F1728" s="53" t="s">
        <v>1</v>
      </c>
      <c r="G1728" s="53" t="s">
        <v>1</v>
      </c>
      <c r="H1728" s="66" t="s">
        <v>3463</v>
      </c>
      <c r="I1728" s="30">
        <f t="shared" ref="I1728:K1728" si="1670">SUM(I1699,I1720,I1724)</f>
        <v>112916504</v>
      </c>
      <c r="J1728" s="30">
        <f t="shared" si="1670"/>
        <v>108025577</v>
      </c>
      <c r="K1728" s="30">
        <f t="shared" si="1670"/>
        <v>61431397</v>
      </c>
      <c r="L1728" s="30">
        <f t="shared" si="1574"/>
        <v>26662907</v>
      </c>
      <c r="M1728" s="30">
        <f t="shared" ref="M1728" si="1671">SUM(M1699,M1720,M1724)</f>
        <v>8806895</v>
      </c>
      <c r="N1728" s="30">
        <f t="shared" ref="N1728:O1728" si="1672">SUM(N1699,N1720,N1724)</f>
        <v>8813135</v>
      </c>
      <c r="O1728" s="30">
        <f t="shared" si="1672"/>
        <v>9042877</v>
      </c>
      <c r="P1728" s="30">
        <f t="shared" si="1577"/>
        <v>88094304</v>
      </c>
      <c r="Q1728" s="30">
        <f t="shared" si="1578"/>
        <v>81.549487118222004</v>
      </c>
      <c r="R1728" s="93"/>
      <c r="S1728" s="93"/>
      <c r="T1728" s="93"/>
      <c r="U1728" s="93"/>
      <c r="V1728" s="93"/>
      <c r="W1728" s="93"/>
      <c r="X1728" s="93"/>
      <c r="Y1728" s="93"/>
      <c r="AA1728" s="4"/>
    </row>
    <row r="1729" spans="1:27" s="2" customFormat="1" ht="15" customHeight="1" thickBot="1" x14ac:dyDescent="0.3">
      <c r="A1729" s="53" t="s">
        <v>1</v>
      </c>
      <c r="B1729" s="53" t="s">
        <v>1</v>
      </c>
      <c r="C1729" s="53" t="s">
        <v>1</v>
      </c>
      <c r="D1729" s="53" t="s">
        <v>1</v>
      </c>
      <c r="E1729" s="53" t="s">
        <v>1</v>
      </c>
      <c r="F1729" s="53" t="s">
        <v>1</v>
      </c>
      <c r="G1729" s="53" t="s">
        <v>1</v>
      </c>
      <c r="H1729" s="65" t="s">
        <v>76</v>
      </c>
      <c r="I1729" s="31"/>
      <c r="J1729" s="31"/>
      <c r="K1729" s="31">
        <v>0</v>
      </c>
      <c r="L1729" s="31"/>
      <c r="M1729" s="31"/>
      <c r="N1729" s="31"/>
      <c r="O1729" s="31"/>
      <c r="P1729" s="31"/>
      <c r="Q1729" s="31"/>
      <c r="R1729" s="94"/>
      <c r="S1729" s="94"/>
      <c r="T1729" s="94"/>
      <c r="U1729" s="94"/>
      <c r="V1729" s="94"/>
      <c r="W1729" s="94"/>
      <c r="X1729" s="94"/>
      <c r="Y1729" s="94"/>
      <c r="AA1729" s="4"/>
    </row>
    <row r="1730" spans="1:27" s="2" customFormat="1" ht="47.25" customHeight="1" thickBot="1" x14ac:dyDescent="0.3">
      <c r="A1730" s="110" t="s">
        <v>1</v>
      </c>
      <c r="B1730" s="110" t="s">
        <v>1</v>
      </c>
      <c r="C1730" s="110" t="s">
        <v>1</v>
      </c>
      <c r="D1730" s="110" t="s">
        <v>1</v>
      </c>
      <c r="E1730" s="110" t="s">
        <v>1</v>
      </c>
      <c r="F1730" s="110" t="s">
        <v>1</v>
      </c>
      <c r="G1730" s="110" t="s">
        <v>1</v>
      </c>
      <c r="H1730" s="28" t="s">
        <v>77</v>
      </c>
      <c r="I1730" s="109" t="s">
        <v>3984</v>
      </c>
      <c r="J1730" s="109" t="s">
        <v>11</v>
      </c>
      <c r="K1730" s="109" t="s">
        <v>3989</v>
      </c>
      <c r="L1730" s="109" t="s">
        <v>3985</v>
      </c>
      <c r="M1730" s="109" t="s">
        <v>4027</v>
      </c>
      <c r="N1730" s="109" t="s">
        <v>3988</v>
      </c>
      <c r="O1730" s="109" t="s">
        <v>3986</v>
      </c>
      <c r="P1730" s="109" t="s">
        <v>3987</v>
      </c>
      <c r="Q1730" s="109" t="s">
        <v>3695</v>
      </c>
      <c r="R1730" s="91"/>
      <c r="S1730" s="91"/>
      <c r="T1730" s="91"/>
      <c r="U1730" s="91"/>
      <c r="V1730" s="91"/>
      <c r="W1730" s="91"/>
      <c r="X1730" s="91"/>
      <c r="Y1730" s="91"/>
      <c r="AA1730" s="4"/>
    </row>
    <row r="1731" spans="1:27" s="2" customFormat="1" ht="15" customHeight="1" x14ac:dyDescent="0.25">
      <c r="A1731" s="111"/>
      <c r="B1731" s="111"/>
      <c r="C1731" s="111"/>
      <c r="D1731" s="111"/>
      <c r="E1731" s="111"/>
      <c r="F1731" s="111"/>
      <c r="G1731" s="111"/>
      <c r="H1731" s="67" t="s">
        <v>1</v>
      </c>
      <c r="I1731" s="29">
        <v>1</v>
      </c>
      <c r="J1731" s="29">
        <v>2</v>
      </c>
      <c r="K1731" s="29">
        <v>3</v>
      </c>
      <c r="L1731" s="29" t="s">
        <v>3478</v>
      </c>
      <c r="M1731" s="29">
        <v>5</v>
      </c>
      <c r="N1731" s="29">
        <v>6</v>
      </c>
      <c r="O1731" s="29">
        <v>7</v>
      </c>
      <c r="P1731" s="29" t="s">
        <v>3696</v>
      </c>
      <c r="Q1731" s="29">
        <v>9</v>
      </c>
      <c r="R1731" s="92"/>
      <c r="S1731" s="92"/>
      <c r="T1731" s="92"/>
      <c r="U1731" s="92"/>
      <c r="V1731" s="92"/>
      <c r="W1731" s="92"/>
      <c r="X1731" s="92"/>
      <c r="Y1731" s="92"/>
      <c r="AA1731" s="4"/>
    </row>
    <row r="1732" spans="1:27" s="2" customFormat="1" ht="15" customHeight="1" x14ac:dyDescent="0.25">
      <c r="A1732" s="111"/>
      <c r="B1732" s="111"/>
      <c r="C1732" s="111"/>
      <c r="D1732" s="111"/>
      <c r="E1732" s="111"/>
      <c r="F1732" s="111"/>
      <c r="G1732" s="111"/>
      <c r="H1732" s="68" t="s">
        <v>1085</v>
      </c>
      <c r="I1732" s="32">
        <f t="shared" ref="I1732:K1732" si="1673">SUM(I1728)</f>
        <v>112916504</v>
      </c>
      <c r="J1732" s="32">
        <f t="shared" si="1673"/>
        <v>108025577</v>
      </c>
      <c r="K1732" s="32">
        <f t="shared" si="1673"/>
        <v>61431397</v>
      </c>
      <c r="L1732" s="32">
        <f t="shared" si="1574"/>
        <v>26662907</v>
      </c>
      <c r="M1732" s="32">
        <f t="shared" ref="M1732" si="1674">SUM(M1728)</f>
        <v>8806895</v>
      </c>
      <c r="N1732" s="32">
        <f t="shared" ref="N1732:O1732" si="1675">SUM(N1728)</f>
        <v>8813135</v>
      </c>
      <c r="O1732" s="32">
        <f t="shared" si="1675"/>
        <v>9042877</v>
      </c>
      <c r="P1732" s="32">
        <f t="shared" si="1577"/>
        <v>88094304</v>
      </c>
      <c r="Q1732" s="32">
        <f t="shared" si="1578"/>
        <v>81.549487118222004</v>
      </c>
      <c r="R1732" s="90"/>
      <c r="S1732" s="90"/>
      <c r="T1732" s="90"/>
      <c r="U1732" s="90"/>
      <c r="V1732" s="90"/>
      <c r="W1732" s="90"/>
      <c r="X1732" s="90"/>
      <c r="Y1732" s="90"/>
      <c r="AA1732" s="4"/>
    </row>
    <row r="1733" spans="1:27" s="2" customFormat="1" ht="15" customHeight="1" x14ac:dyDescent="0.25">
      <c r="A1733" s="111"/>
      <c r="B1733" s="111"/>
      <c r="C1733" s="111"/>
      <c r="D1733" s="111"/>
      <c r="E1733" s="111"/>
      <c r="F1733" s="111"/>
      <c r="G1733" s="111"/>
      <c r="H1733" s="69" t="s">
        <v>79</v>
      </c>
      <c r="I1733" s="32">
        <f t="shared" ref="I1733:K1733" si="1676">SUM(I1732)</f>
        <v>112916504</v>
      </c>
      <c r="J1733" s="32">
        <f t="shared" si="1676"/>
        <v>108025577</v>
      </c>
      <c r="K1733" s="32">
        <f t="shared" si="1676"/>
        <v>61431397</v>
      </c>
      <c r="L1733" s="32">
        <f t="shared" si="1574"/>
        <v>26662907</v>
      </c>
      <c r="M1733" s="32">
        <f t="shared" ref="M1733" si="1677">SUM(M1732)</f>
        <v>8806895</v>
      </c>
      <c r="N1733" s="32">
        <f t="shared" ref="N1733:O1733" si="1678">SUM(N1732)</f>
        <v>8813135</v>
      </c>
      <c r="O1733" s="32">
        <f t="shared" si="1678"/>
        <v>9042877</v>
      </c>
      <c r="P1733" s="32">
        <f t="shared" si="1577"/>
        <v>88094304</v>
      </c>
      <c r="Q1733" s="32">
        <f t="shared" si="1578"/>
        <v>81.549487118222004</v>
      </c>
      <c r="R1733" s="90"/>
      <c r="S1733" s="90"/>
      <c r="T1733" s="90"/>
      <c r="U1733" s="90"/>
      <c r="V1733" s="90"/>
      <c r="W1733" s="90"/>
      <c r="X1733" s="90"/>
      <c r="Y1733" s="90"/>
      <c r="AA1733" s="4"/>
    </row>
    <row r="1734" spans="1:27" s="2" customFormat="1" ht="15" customHeight="1" x14ac:dyDescent="0.25">
      <c r="A1734" s="112"/>
      <c r="B1734" s="112"/>
      <c r="C1734" s="112"/>
      <c r="D1734" s="112"/>
      <c r="E1734" s="112"/>
      <c r="F1734" s="112"/>
      <c r="G1734" s="112"/>
      <c r="H1734" s="19"/>
      <c r="I1734" s="27"/>
      <c r="J1734" s="27"/>
      <c r="K1734" s="27">
        <v>0</v>
      </c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AA1734" s="4"/>
    </row>
    <row r="1735" spans="1:27" s="2" customFormat="1" ht="15" customHeight="1" x14ac:dyDescent="0.25">
      <c r="A1735" s="53" t="s">
        <v>1</v>
      </c>
      <c r="B1735" s="53" t="s">
        <v>1</v>
      </c>
      <c r="C1735" s="53" t="s">
        <v>1</v>
      </c>
      <c r="D1735" s="53" t="s">
        <v>1</v>
      </c>
      <c r="E1735" s="53" t="s">
        <v>1</v>
      </c>
      <c r="F1735" s="53" t="s">
        <v>1</v>
      </c>
      <c r="G1735" s="53" t="s">
        <v>1</v>
      </c>
      <c r="H1735" s="21" t="s">
        <v>1</v>
      </c>
      <c r="I1735" s="33"/>
      <c r="J1735" s="33"/>
      <c r="K1735" s="33">
        <v>0</v>
      </c>
      <c r="L1735" s="33"/>
      <c r="M1735" s="33"/>
      <c r="N1735" s="33"/>
      <c r="O1735" s="33"/>
      <c r="P1735" s="33"/>
      <c r="Q1735" s="33"/>
      <c r="R1735" s="33"/>
      <c r="S1735" s="33"/>
      <c r="T1735" s="33"/>
      <c r="U1735" s="33"/>
      <c r="V1735" s="33"/>
      <c r="W1735" s="33"/>
      <c r="X1735" s="33"/>
      <c r="Y1735" s="33"/>
      <c r="AA1735" s="4"/>
    </row>
    <row r="1736" spans="1:27" s="2" customFormat="1" ht="15" customHeight="1" x14ac:dyDescent="0.25">
      <c r="A1736" s="53" t="s">
        <v>1</v>
      </c>
      <c r="B1736" s="53" t="s">
        <v>1</v>
      </c>
      <c r="C1736" s="53" t="s">
        <v>1</v>
      </c>
      <c r="D1736" s="53" t="s">
        <v>1</v>
      </c>
      <c r="E1736" s="53" t="s">
        <v>1</v>
      </c>
      <c r="F1736" s="53" t="s">
        <v>1</v>
      </c>
      <c r="G1736" s="53" t="s">
        <v>1</v>
      </c>
      <c r="H1736" s="66" t="s">
        <v>1835</v>
      </c>
      <c r="I1736" s="30">
        <f t="shared" ref="I1736:K1736" si="1679">SUM(I1728)</f>
        <v>112916504</v>
      </c>
      <c r="J1736" s="30">
        <f t="shared" si="1679"/>
        <v>108025577</v>
      </c>
      <c r="K1736" s="30">
        <f t="shared" si="1679"/>
        <v>61431397</v>
      </c>
      <c r="L1736" s="30">
        <f t="shared" si="1574"/>
        <v>26662907</v>
      </c>
      <c r="M1736" s="30">
        <f t="shared" ref="M1736" si="1680">SUM(M1728)</f>
        <v>8806895</v>
      </c>
      <c r="N1736" s="30">
        <f t="shared" ref="N1736:O1736" si="1681">SUM(N1728)</f>
        <v>8813135</v>
      </c>
      <c r="O1736" s="30">
        <f t="shared" si="1681"/>
        <v>9042877</v>
      </c>
      <c r="P1736" s="30">
        <f t="shared" si="1577"/>
        <v>88094304</v>
      </c>
      <c r="Q1736" s="30">
        <f t="shared" si="1578"/>
        <v>81.549487118222004</v>
      </c>
      <c r="R1736" s="93"/>
      <c r="S1736" s="93"/>
      <c r="T1736" s="93"/>
      <c r="U1736" s="93"/>
      <c r="V1736" s="93"/>
      <c r="W1736" s="93"/>
      <c r="X1736" s="93"/>
      <c r="Y1736" s="93"/>
      <c r="AA1736" s="4"/>
    </row>
    <row r="1737" spans="1:27" s="2" customFormat="1" ht="15" customHeight="1" x14ac:dyDescent="0.25">
      <c r="A1737" s="53" t="s">
        <v>1</v>
      </c>
      <c r="B1737" s="53" t="s">
        <v>1</v>
      </c>
      <c r="C1737" s="53" t="s">
        <v>1</v>
      </c>
      <c r="D1737" s="53" t="s">
        <v>1</v>
      </c>
      <c r="E1737" s="53" t="s">
        <v>1</v>
      </c>
      <c r="F1737" s="53" t="s">
        <v>1</v>
      </c>
      <c r="G1737" s="53" t="s">
        <v>1</v>
      </c>
      <c r="H1737" s="65" t="s">
        <v>76</v>
      </c>
      <c r="I1737" s="31"/>
      <c r="J1737" s="31"/>
      <c r="K1737" s="31">
        <v>0</v>
      </c>
      <c r="L1737" s="31"/>
      <c r="M1737" s="31"/>
      <c r="N1737" s="31"/>
      <c r="O1737" s="31"/>
      <c r="P1737" s="31"/>
      <c r="Q1737" s="31"/>
      <c r="R1737" s="94"/>
      <c r="S1737" s="94"/>
      <c r="T1737" s="94"/>
      <c r="U1737" s="94"/>
      <c r="V1737" s="94"/>
      <c r="W1737" s="94"/>
      <c r="X1737" s="94"/>
      <c r="Y1737" s="94"/>
      <c r="AA1737" s="4"/>
    </row>
    <row r="1738" spans="1:27" ht="15" customHeight="1" thickBot="1" x14ac:dyDescent="0.3">
      <c r="A1738" s="63" t="s">
        <v>935</v>
      </c>
      <c r="B1738" s="63" t="s">
        <v>81</v>
      </c>
      <c r="C1738" s="64" t="s">
        <v>1</v>
      </c>
      <c r="D1738" s="64" t="s">
        <v>1</v>
      </c>
      <c r="E1738" s="65" t="s">
        <v>1</v>
      </c>
      <c r="F1738" s="65" t="s">
        <v>1</v>
      </c>
      <c r="G1738" s="65" t="s">
        <v>1</v>
      </c>
      <c r="H1738" s="65" t="s">
        <v>1</v>
      </c>
      <c r="I1738" s="26"/>
      <c r="J1738" s="26"/>
      <c r="K1738" s="26">
        <v>0</v>
      </c>
      <c r="L1738" s="26"/>
      <c r="M1738" s="26"/>
      <c r="N1738" s="26"/>
      <c r="O1738" s="26"/>
      <c r="P1738" s="26"/>
      <c r="Q1738" s="26"/>
      <c r="R1738" s="90"/>
      <c r="S1738" s="90"/>
      <c r="T1738" s="90"/>
      <c r="U1738" s="90"/>
      <c r="V1738" s="90"/>
      <c r="W1738" s="90"/>
      <c r="X1738" s="90"/>
      <c r="Y1738" s="90"/>
    </row>
    <row r="1739" spans="1:27" ht="45.75" customHeight="1" thickBot="1" x14ac:dyDescent="0.3">
      <c r="A1739" s="28" t="s">
        <v>4</v>
      </c>
      <c r="B1739" s="28" t="s">
        <v>5</v>
      </c>
      <c r="C1739" s="28" t="s">
        <v>6</v>
      </c>
      <c r="D1739" s="57" t="s">
        <v>1</v>
      </c>
      <c r="E1739" s="28" t="s">
        <v>7</v>
      </c>
      <c r="F1739" s="28" t="s">
        <v>8</v>
      </c>
      <c r="G1739" s="28" t="s">
        <v>9</v>
      </c>
      <c r="H1739" s="28" t="s">
        <v>10</v>
      </c>
      <c r="I1739" s="109" t="s">
        <v>3984</v>
      </c>
      <c r="J1739" s="109" t="s">
        <v>11</v>
      </c>
      <c r="K1739" s="109" t="s">
        <v>3989</v>
      </c>
      <c r="L1739" s="109" t="s">
        <v>3985</v>
      </c>
      <c r="M1739" s="109" t="s">
        <v>4027</v>
      </c>
      <c r="N1739" s="109" t="s">
        <v>3988</v>
      </c>
      <c r="O1739" s="109" t="s">
        <v>3986</v>
      </c>
      <c r="P1739" s="109" t="s">
        <v>3987</v>
      </c>
      <c r="Q1739" s="109" t="s">
        <v>3695</v>
      </c>
      <c r="R1739" s="91"/>
      <c r="S1739" s="91"/>
      <c r="T1739" s="91"/>
      <c r="U1739" s="91"/>
      <c r="V1739" s="91"/>
      <c r="W1739" s="91"/>
      <c r="X1739" s="91"/>
      <c r="Y1739" s="91"/>
    </row>
    <row r="1740" spans="1:27" ht="15" customHeight="1" x14ac:dyDescent="0.25">
      <c r="A1740" s="58" t="s">
        <v>1</v>
      </c>
      <c r="B1740" s="58" t="s">
        <v>1</v>
      </c>
      <c r="C1740" s="58" t="s">
        <v>1</v>
      </c>
      <c r="D1740" s="59" t="s">
        <v>1</v>
      </c>
      <c r="E1740" s="59" t="s">
        <v>1</v>
      </c>
      <c r="F1740" s="60" t="s">
        <v>1</v>
      </c>
      <c r="G1740" s="61" t="s">
        <v>1</v>
      </c>
      <c r="H1740" s="62" t="s">
        <v>1</v>
      </c>
      <c r="I1740" s="29">
        <v>1</v>
      </c>
      <c r="J1740" s="29">
        <v>2</v>
      </c>
      <c r="K1740" s="29">
        <v>3</v>
      </c>
      <c r="L1740" s="29" t="s">
        <v>3478</v>
      </c>
      <c r="M1740" s="29">
        <v>5</v>
      </c>
      <c r="N1740" s="29">
        <v>6</v>
      </c>
      <c r="O1740" s="29">
        <v>7</v>
      </c>
      <c r="P1740" s="29" t="s">
        <v>3696</v>
      </c>
      <c r="Q1740" s="29">
        <v>9</v>
      </c>
      <c r="R1740" s="92"/>
      <c r="S1740" s="92"/>
      <c r="T1740" s="92"/>
      <c r="U1740" s="92"/>
      <c r="V1740" s="92"/>
      <c r="W1740" s="92"/>
      <c r="X1740" s="92"/>
      <c r="Y1740" s="92"/>
    </row>
    <row r="1741" spans="1:27" ht="15" customHeight="1" x14ac:dyDescent="0.25">
      <c r="A1741" s="63" t="s">
        <v>935</v>
      </c>
      <c r="B1741" s="63" t="s">
        <v>81</v>
      </c>
      <c r="C1741" s="64" t="s">
        <v>13</v>
      </c>
      <c r="D1741" s="64" t="s">
        <v>1074</v>
      </c>
      <c r="E1741" s="65" t="s">
        <v>1</v>
      </c>
      <c r="F1741" s="65" t="s">
        <v>1</v>
      </c>
      <c r="G1741" s="65" t="s">
        <v>1</v>
      </c>
      <c r="H1741" s="65" t="s">
        <v>1075</v>
      </c>
      <c r="I1741" s="26">
        <v>0</v>
      </c>
      <c r="J1741" s="26" t="s">
        <v>1</v>
      </c>
      <c r="K1741" s="26">
        <v>0</v>
      </c>
      <c r="L1741" s="26"/>
      <c r="M1741" s="26"/>
      <c r="N1741" s="26"/>
      <c r="O1741" s="26"/>
      <c r="P1741" s="26"/>
      <c r="Q1741" s="26"/>
      <c r="R1741" s="90"/>
      <c r="S1741" s="90"/>
      <c r="T1741" s="90"/>
      <c r="U1741" s="90"/>
      <c r="V1741" s="90"/>
      <c r="W1741" s="90"/>
      <c r="X1741" s="90"/>
      <c r="Y1741" s="90"/>
    </row>
    <row r="1742" spans="1:27" ht="22.5" customHeight="1" x14ac:dyDescent="0.25">
      <c r="A1742" s="63" t="s">
        <v>1</v>
      </c>
      <c r="B1742" s="63" t="s">
        <v>1</v>
      </c>
      <c r="C1742" s="63" t="s">
        <v>1</v>
      </c>
      <c r="D1742" s="65" t="s">
        <v>1</v>
      </c>
      <c r="E1742" s="65" t="s">
        <v>1</v>
      </c>
      <c r="F1742" s="65" t="s">
        <v>1</v>
      </c>
      <c r="G1742" s="65" t="s">
        <v>1</v>
      </c>
      <c r="H1742" s="66" t="s">
        <v>15</v>
      </c>
      <c r="I1742" s="30">
        <f t="shared" ref="I1742:K1742" si="1682">SUM(I1743,I1751,I1753)</f>
        <v>1768109</v>
      </c>
      <c r="J1742" s="30">
        <f t="shared" si="1682"/>
        <v>1767109</v>
      </c>
      <c r="K1742" s="30">
        <f t="shared" si="1682"/>
        <v>984159</v>
      </c>
      <c r="L1742" s="30">
        <f t="shared" si="1574"/>
        <v>426122</v>
      </c>
      <c r="M1742" s="30">
        <f t="shared" ref="M1742" si="1683">SUM(M1743,M1751,M1753)</f>
        <v>144400</v>
      </c>
      <c r="N1742" s="30">
        <f t="shared" ref="N1742:O1742" si="1684">SUM(N1743,N1751,N1753)</f>
        <v>138200</v>
      </c>
      <c r="O1742" s="30">
        <f t="shared" si="1684"/>
        <v>143522</v>
      </c>
      <c r="P1742" s="30">
        <f t="shared" si="1577"/>
        <v>1410281</v>
      </c>
      <c r="Q1742" s="30">
        <f t="shared" si="1578"/>
        <v>79.807244488031017</v>
      </c>
      <c r="R1742" s="93"/>
      <c r="S1742" s="93"/>
      <c r="T1742" s="93"/>
      <c r="U1742" s="93"/>
      <c r="V1742" s="93"/>
      <c r="W1742" s="93"/>
      <c r="X1742" s="93"/>
      <c r="Y1742" s="93"/>
    </row>
    <row r="1743" spans="1:27" ht="15" customHeight="1" x14ac:dyDescent="0.25">
      <c r="A1743" s="63" t="s">
        <v>935</v>
      </c>
      <c r="B1743" s="63" t="s">
        <v>81</v>
      </c>
      <c r="C1743" s="63" t="s">
        <v>13</v>
      </c>
      <c r="D1743" s="63" t="s">
        <v>1074</v>
      </c>
      <c r="E1743" s="65" t="s">
        <v>16</v>
      </c>
      <c r="F1743" s="65" t="s">
        <v>1</v>
      </c>
      <c r="G1743" s="65" t="s">
        <v>1</v>
      </c>
      <c r="H1743" s="65" t="s">
        <v>17</v>
      </c>
      <c r="I1743" s="31">
        <f t="shared" ref="I1743:K1743" si="1685">SUM(I1744:I1745)</f>
        <v>1452945</v>
      </c>
      <c r="J1743" s="31">
        <f t="shared" si="1685"/>
        <v>1452945</v>
      </c>
      <c r="K1743" s="31">
        <f t="shared" si="1685"/>
        <v>804309</v>
      </c>
      <c r="L1743" s="31">
        <f t="shared" si="1574"/>
        <v>364500</v>
      </c>
      <c r="M1743" s="31">
        <f t="shared" ref="M1743" si="1686">SUM(M1744:M1745)</f>
        <v>124700</v>
      </c>
      <c r="N1743" s="31">
        <f t="shared" ref="N1743:O1743" si="1687">SUM(N1744:N1745)</f>
        <v>117400</v>
      </c>
      <c r="O1743" s="31">
        <f t="shared" si="1687"/>
        <v>122400</v>
      </c>
      <c r="P1743" s="31">
        <f t="shared" si="1577"/>
        <v>1168809</v>
      </c>
      <c r="Q1743" s="31">
        <f t="shared" si="1578"/>
        <v>80.44413243446931</v>
      </c>
      <c r="R1743" s="94"/>
      <c r="S1743" s="94"/>
      <c r="T1743" s="94"/>
      <c r="U1743" s="94"/>
      <c r="V1743" s="94"/>
      <c r="W1743" s="94"/>
      <c r="X1743" s="94"/>
      <c r="Y1743" s="94"/>
    </row>
    <row r="1744" spans="1:27" ht="15" customHeight="1" x14ac:dyDescent="0.25">
      <c r="A1744" s="64" t="s">
        <v>935</v>
      </c>
      <c r="B1744" s="64" t="s">
        <v>81</v>
      </c>
      <c r="C1744" s="64" t="s">
        <v>13</v>
      </c>
      <c r="D1744" s="64" t="s">
        <v>1074</v>
      </c>
      <c r="E1744" s="20" t="s">
        <v>19</v>
      </c>
      <c r="F1744" s="64"/>
      <c r="G1744" s="53" t="s">
        <v>1076</v>
      </c>
      <c r="H1744" s="53" t="s">
        <v>3858</v>
      </c>
      <c r="I1744" s="26">
        <v>1273797</v>
      </c>
      <c r="J1744" s="26">
        <v>1273797</v>
      </c>
      <c r="K1744" s="26">
        <v>687000</v>
      </c>
      <c r="L1744" s="26">
        <f t="shared" ref="L1744:L1807" si="1688">SUM(M1744:O1744)</f>
        <v>320000</v>
      </c>
      <c r="M1744" s="26">
        <v>100000</v>
      </c>
      <c r="N1744" s="26">
        <v>110000</v>
      </c>
      <c r="O1744" s="26">
        <v>110000</v>
      </c>
      <c r="P1744" s="26">
        <f t="shared" ref="P1744:P1807" si="1689">K1744+L1744</f>
        <v>1007000</v>
      </c>
      <c r="Q1744" s="26">
        <f t="shared" ref="Q1744:Q1807" si="1690">IF(J1744=0,"-",P1744/J1744*100)</f>
        <v>79.054982858336146</v>
      </c>
      <c r="R1744" s="90"/>
      <c r="S1744" s="90"/>
      <c r="T1744" s="90"/>
      <c r="U1744" s="90"/>
      <c r="V1744" s="90"/>
      <c r="W1744" s="90"/>
      <c r="X1744" s="90"/>
      <c r="Y1744" s="90"/>
    </row>
    <row r="1745" spans="1:25" ht="15" customHeight="1" x14ac:dyDescent="0.25">
      <c r="A1745" s="63" t="s">
        <v>935</v>
      </c>
      <c r="B1745" s="63" t="s">
        <v>81</v>
      </c>
      <c r="C1745" s="63" t="s">
        <v>13</v>
      </c>
      <c r="D1745" s="63" t="s">
        <v>1074</v>
      </c>
      <c r="E1745" s="63" t="s">
        <v>21</v>
      </c>
      <c r="F1745" s="64" t="s">
        <v>1</v>
      </c>
      <c r="G1745" s="53" t="s">
        <v>1</v>
      </c>
      <c r="H1745" s="65" t="s">
        <v>22</v>
      </c>
      <c r="I1745" s="31">
        <f t="shared" ref="I1745:K1745" si="1691">SUM(I1746:I1750)</f>
        <v>179148</v>
      </c>
      <c r="J1745" s="31">
        <f t="shared" si="1691"/>
        <v>179148</v>
      </c>
      <c r="K1745" s="31">
        <f t="shared" si="1691"/>
        <v>117309</v>
      </c>
      <c r="L1745" s="31">
        <f t="shared" si="1688"/>
        <v>44500</v>
      </c>
      <c r="M1745" s="31">
        <f t="shared" ref="M1745" si="1692">SUM(M1746:M1750)</f>
        <v>24700</v>
      </c>
      <c r="N1745" s="31">
        <f t="shared" ref="N1745:O1745" si="1693">SUM(N1746:N1750)</f>
        <v>7400</v>
      </c>
      <c r="O1745" s="31">
        <f t="shared" si="1693"/>
        <v>12400</v>
      </c>
      <c r="P1745" s="31">
        <f t="shared" si="1689"/>
        <v>161809</v>
      </c>
      <c r="Q1745" s="31">
        <f t="shared" si="1690"/>
        <v>90.321410230647274</v>
      </c>
      <c r="R1745" s="94"/>
      <c r="S1745" s="94"/>
      <c r="T1745" s="94"/>
      <c r="U1745" s="94"/>
      <c r="V1745" s="94"/>
      <c r="W1745" s="94"/>
      <c r="X1745" s="94"/>
      <c r="Y1745" s="94"/>
    </row>
    <row r="1746" spans="1:25" ht="15" customHeight="1" x14ac:dyDescent="0.25">
      <c r="A1746" s="64" t="s">
        <v>935</v>
      </c>
      <c r="B1746" s="64" t="s">
        <v>81</v>
      </c>
      <c r="C1746" s="64" t="s">
        <v>13</v>
      </c>
      <c r="D1746" s="64" t="s">
        <v>1074</v>
      </c>
      <c r="E1746" s="20" t="s">
        <v>23</v>
      </c>
      <c r="F1746" s="64" t="s">
        <v>1077</v>
      </c>
      <c r="G1746" s="53" t="s">
        <v>1076</v>
      </c>
      <c r="H1746" s="53" t="s">
        <v>85</v>
      </c>
      <c r="I1746" s="26">
        <v>25500</v>
      </c>
      <c r="J1746" s="26">
        <v>25500</v>
      </c>
      <c r="K1746" s="26">
        <v>15820</v>
      </c>
      <c r="L1746" s="26">
        <f t="shared" si="1688"/>
        <v>6900</v>
      </c>
      <c r="M1746" s="26">
        <v>2100</v>
      </c>
      <c r="N1746" s="26">
        <v>2400</v>
      </c>
      <c r="O1746" s="26">
        <v>2400</v>
      </c>
      <c r="P1746" s="26">
        <f t="shared" si="1689"/>
        <v>22720</v>
      </c>
      <c r="Q1746" s="26">
        <f t="shared" si="1690"/>
        <v>89.098039215686271</v>
      </c>
      <c r="R1746" s="90"/>
      <c r="S1746" s="90"/>
      <c r="T1746" s="90"/>
      <c r="U1746" s="90"/>
      <c r="V1746" s="90"/>
      <c r="W1746" s="90"/>
      <c r="X1746" s="90"/>
      <c r="Y1746" s="90"/>
    </row>
    <row r="1747" spans="1:25" ht="15" customHeight="1" x14ac:dyDescent="0.25">
      <c r="A1747" s="64" t="s">
        <v>935</v>
      </c>
      <c r="B1747" s="64" t="s">
        <v>81</v>
      </c>
      <c r="C1747" s="64" t="s">
        <v>13</v>
      </c>
      <c r="D1747" s="64" t="s">
        <v>1074</v>
      </c>
      <c r="E1747" s="20" t="s">
        <v>23</v>
      </c>
      <c r="F1747" s="64" t="s">
        <v>1078</v>
      </c>
      <c r="G1747" s="53" t="s">
        <v>1076</v>
      </c>
      <c r="H1747" s="53" t="s">
        <v>25</v>
      </c>
      <c r="I1747" s="26">
        <v>97000</v>
      </c>
      <c r="J1747" s="26">
        <v>97000</v>
      </c>
      <c r="K1747" s="26">
        <v>64000</v>
      </c>
      <c r="L1747" s="26">
        <f t="shared" si="1688"/>
        <v>20000</v>
      </c>
      <c r="M1747" s="26">
        <v>5000</v>
      </c>
      <c r="N1747" s="26">
        <v>5000</v>
      </c>
      <c r="O1747" s="26">
        <v>10000</v>
      </c>
      <c r="P1747" s="26">
        <f t="shared" si="1689"/>
        <v>84000</v>
      </c>
      <c r="Q1747" s="26">
        <f t="shared" si="1690"/>
        <v>86.597938144329902</v>
      </c>
      <c r="R1747" s="90"/>
      <c r="S1747" s="90"/>
      <c r="T1747" s="90"/>
      <c r="U1747" s="90"/>
      <c r="V1747" s="90"/>
      <c r="W1747" s="90"/>
      <c r="X1747" s="90"/>
      <c r="Y1747" s="90"/>
    </row>
    <row r="1748" spans="1:25" ht="15" customHeight="1" x14ac:dyDescent="0.25">
      <c r="A1748" s="64" t="s">
        <v>935</v>
      </c>
      <c r="B1748" s="64" t="s">
        <v>81</v>
      </c>
      <c r="C1748" s="64" t="s">
        <v>13</v>
      </c>
      <c r="D1748" s="64" t="s">
        <v>1074</v>
      </c>
      <c r="E1748" s="20" t="s">
        <v>23</v>
      </c>
      <c r="F1748" s="64" t="s">
        <v>1079</v>
      </c>
      <c r="G1748" s="53" t="s">
        <v>1076</v>
      </c>
      <c r="H1748" s="53" t="s">
        <v>27</v>
      </c>
      <c r="I1748" s="26">
        <v>25648</v>
      </c>
      <c r="J1748" s="26">
        <v>25648</v>
      </c>
      <c r="K1748" s="26">
        <v>25648</v>
      </c>
      <c r="L1748" s="26">
        <f t="shared" si="1688"/>
        <v>0</v>
      </c>
      <c r="M1748" s="26"/>
      <c r="N1748" s="26"/>
      <c r="O1748" s="26"/>
      <c r="P1748" s="26">
        <f t="shared" si="1689"/>
        <v>25648</v>
      </c>
      <c r="Q1748" s="26">
        <f t="shared" si="1690"/>
        <v>100</v>
      </c>
      <c r="R1748" s="90"/>
      <c r="S1748" s="90"/>
      <c r="T1748" s="90"/>
      <c r="U1748" s="90"/>
      <c r="V1748" s="90"/>
      <c r="W1748" s="90"/>
      <c r="X1748" s="90"/>
      <c r="Y1748" s="90"/>
    </row>
    <row r="1749" spans="1:25" ht="15" customHeight="1" x14ac:dyDescent="0.25">
      <c r="A1749" s="64" t="s">
        <v>935</v>
      </c>
      <c r="B1749" s="64" t="s">
        <v>81</v>
      </c>
      <c r="C1749" s="64" t="s">
        <v>13</v>
      </c>
      <c r="D1749" s="64" t="s">
        <v>1074</v>
      </c>
      <c r="E1749" s="20" t="s">
        <v>23</v>
      </c>
      <c r="F1749" s="64" t="s">
        <v>1080</v>
      </c>
      <c r="G1749" s="53" t="s">
        <v>1076</v>
      </c>
      <c r="H1749" s="53" t="s">
        <v>89</v>
      </c>
      <c r="I1749" s="26">
        <v>13000</v>
      </c>
      <c r="J1749" s="26">
        <v>13000</v>
      </c>
      <c r="K1749" s="26">
        <v>0</v>
      </c>
      <c r="L1749" s="26">
        <f t="shared" si="1688"/>
        <v>13000</v>
      </c>
      <c r="M1749" s="26">
        <v>13000</v>
      </c>
      <c r="N1749" s="26"/>
      <c r="O1749" s="26"/>
      <c r="P1749" s="26">
        <f t="shared" si="1689"/>
        <v>13000</v>
      </c>
      <c r="Q1749" s="26">
        <f t="shared" si="1690"/>
        <v>100</v>
      </c>
      <c r="R1749" s="90"/>
      <c r="S1749" s="90"/>
      <c r="T1749" s="90"/>
      <c r="U1749" s="90"/>
      <c r="V1749" s="90"/>
      <c r="W1749" s="90"/>
      <c r="X1749" s="90"/>
      <c r="Y1749" s="90"/>
    </row>
    <row r="1750" spans="1:25" ht="15" customHeight="1" x14ac:dyDescent="0.25">
      <c r="A1750" s="64" t="s">
        <v>935</v>
      </c>
      <c r="B1750" s="64" t="s">
        <v>81</v>
      </c>
      <c r="C1750" s="64" t="s">
        <v>13</v>
      </c>
      <c r="D1750" s="64" t="s">
        <v>1074</v>
      </c>
      <c r="E1750" s="20" t="s">
        <v>23</v>
      </c>
      <c r="F1750" s="64" t="s">
        <v>1081</v>
      </c>
      <c r="G1750" s="53" t="s">
        <v>1076</v>
      </c>
      <c r="H1750" s="53" t="s">
        <v>29</v>
      </c>
      <c r="I1750" s="26">
        <v>18000</v>
      </c>
      <c r="J1750" s="26">
        <v>18000</v>
      </c>
      <c r="K1750" s="26">
        <v>11841</v>
      </c>
      <c r="L1750" s="26">
        <f t="shared" si="1688"/>
        <v>4600</v>
      </c>
      <c r="M1750" s="26">
        <v>4600</v>
      </c>
      <c r="N1750" s="26"/>
      <c r="O1750" s="26"/>
      <c r="P1750" s="26">
        <f t="shared" si="1689"/>
        <v>16441</v>
      </c>
      <c r="Q1750" s="26">
        <f t="shared" si="1690"/>
        <v>91.338888888888889</v>
      </c>
      <c r="R1750" s="90"/>
      <c r="S1750" s="90"/>
      <c r="T1750" s="90"/>
      <c r="U1750" s="90"/>
      <c r="V1750" s="90"/>
      <c r="W1750" s="90"/>
      <c r="X1750" s="90"/>
      <c r="Y1750" s="90"/>
    </row>
    <row r="1751" spans="1:25" ht="15" customHeight="1" x14ac:dyDescent="0.25">
      <c r="A1751" s="63" t="s">
        <v>935</v>
      </c>
      <c r="B1751" s="63" t="s">
        <v>81</v>
      </c>
      <c r="C1751" s="63" t="s">
        <v>13</v>
      </c>
      <c r="D1751" s="63" t="s">
        <v>1074</v>
      </c>
      <c r="E1751" s="65" t="s">
        <v>30</v>
      </c>
      <c r="F1751" s="65" t="s">
        <v>1</v>
      </c>
      <c r="G1751" s="65" t="s">
        <v>1</v>
      </c>
      <c r="H1751" s="65" t="s">
        <v>31</v>
      </c>
      <c r="I1751" s="31">
        <f t="shared" ref="I1751:K1751" si="1694">SUM(I1752)</f>
        <v>133731</v>
      </c>
      <c r="J1751" s="31">
        <f t="shared" si="1694"/>
        <v>133731</v>
      </c>
      <c r="K1751" s="31">
        <f t="shared" si="1694"/>
        <v>77000</v>
      </c>
      <c r="L1751" s="31">
        <f t="shared" si="1688"/>
        <v>33000</v>
      </c>
      <c r="M1751" s="31">
        <f t="shared" ref="M1751" si="1695">SUM(M1752)</f>
        <v>11000</v>
      </c>
      <c r="N1751" s="31">
        <f t="shared" ref="N1751:O1751" si="1696">SUM(N1752)</f>
        <v>11000</v>
      </c>
      <c r="O1751" s="31">
        <f t="shared" si="1696"/>
        <v>11000</v>
      </c>
      <c r="P1751" s="31">
        <f t="shared" si="1689"/>
        <v>110000</v>
      </c>
      <c r="Q1751" s="31">
        <f t="shared" si="1690"/>
        <v>82.254675430528451</v>
      </c>
      <c r="R1751" s="94"/>
      <c r="S1751" s="94"/>
      <c r="T1751" s="94"/>
      <c r="U1751" s="94"/>
      <c r="V1751" s="94"/>
      <c r="W1751" s="94"/>
      <c r="X1751" s="94"/>
      <c r="Y1751" s="94"/>
    </row>
    <row r="1752" spans="1:25" ht="15" customHeight="1" x14ac:dyDescent="0.25">
      <c r="A1752" s="64" t="s">
        <v>935</v>
      </c>
      <c r="B1752" s="64" t="s">
        <v>81</v>
      </c>
      <c r="C1752" s="64" t="s">
        <v>13</v>
      </c>
      <c r="D1752" s="64" t="s">
        <v>1074</v>
      </c>
      <c r="E1752" s="20" t="s">
        <v>33</v>
      </c>
      <c r="F1752" s="64"/>
      <c r="G1752" s="53" t="s">
        <v>1076</v>
      </c>
      <c r="H1752" s="53" t="s">
        <v>3859</v>
      </c>
      <c r="I1752" s="26">
        <v>133731</v>
      </c>
      <c r="J1752" s="26">
        <v>133731</v>
      </c>
      <c r="K1752" s="26">
        <v>77000</v>
      </c>
      <c r="L1752" s="26">
        <f t="shared" si="1688"/>
        <v>33000</v>
      </c>
      <c r="M1752" s="26">
        <v>11000</v>
      </c>
      <c r="N1752" s="26">
        <v>11000</v>
      </c>
      <c r="O1752" s="26">
        <v>11000</v>
      </c>
      <c r="P1752" s="26">
        <f t="shared" si="1689"/>
        <v>110000</v>
      </c>
      <c r="Q1752" s="26">
        <f t="shared" si="1690"/>
        <v>82.254675430528451</v>
      </c>
      <c r="R1752" s="90"/>
      <c r="S1752" s="90"/>
      <c r="T1752" s="90"/>
      <c r="U1752" s="90"/>
      <c r="V1752" s="90"/>
      <c r="W1752" s="90"/>
      <c r="X1752" s="90"/>
      <c r="Y1752" s="90"/>
    </row>
    <row r="1753" spans="1:25" ht="15" customHeight="1" x14ac:dyDescent="0.25">
      <c r="A1753" s="63" t="s">
        <v>935</v>
      </c>
      <c r="B1753" s="63" t="s">
        <v>81</v>
      </c>
      <c r="C1753" s="63" t="s">
        <v>13</v>
      </c>
      <c r="D1753" s="63" t="s">
        <v>1074</v>
      </c>
      <c r="E1753" s="65" t="s">
        <v>34</v>
      </c>
      <c r="F1753" s="65" t="s">
        <v>1</v>
      </c>
      <c r="G1753" s="65" t="s">
        <v>1</v>
      </c>
      <c r="H1753" s="65" t="s">
        <v>35</v>
      </c>
      <c r="I1753" s="31">
        <f t="shared" ref="I1753:K1753" si="1697">SUM(I1754:I1761)</f>
        <v>181433</v>
      </c>
      <c r="J1753" s="31">
        <f t="shared" si="1697"/>
        <v>180433</v>
      </c>
      <c r="K1753" s="31">
        <f t="shared" si="1697"/>
        <v>102850</v>
      </c>
      <c r="L1753" s="31">
        <f t="shared" si="1688"/>
        <v>28622</v>
      </c>
      <c r="M1753" s="31">
        <f t="shared" ref="M1753" si="1698">SUM(M1754:M1761)</f>
        <v>8700</v>
      </c>
      <c r="N1753" s="31">
        <f t="shared" ref="N1753:O1753" si="1699">SUM(N1754:N1761)</f>
        <v>9800</v>
      </c>
      <c r="O1753" s="31">
        <f t="shared" si="1699"/>
        <v>10122</v>
      </c>
      <c r="P1753" s="31">
        <f t="shared" si="1689"/>
        <v>131472</v>
      </c>
      <c r="Q1753" s="31">
        <f t="shared" si="1690"/>
        <v>72.864719868316769</v>
      </c>
      <c r="R1753" s="94"/>
      <c r="S1753" s="94"/>
      <c r="T1753" s="94"/>
      <c r="U1753" s="94"/>
      <c r="V1753" s="94"/>
      <c r="W1753" s="94"/>
      <c r="X1753" s="94"/>
      <c r="Y1753" s="94"/>
    </row>
    <row r="1754" spans="1:25" ht="15" customHeight="1" x14ac:dyDescent="0.25">
      <c r="A1754" s="64" t="s">
        <v>935</v>
      </c>
      <c r="B1754" s="64" t="s">
        <v>81</v>
      </c>
      <c r="C1754" s="64" t="s">
        <v>13</v>
      </c>
      <c r="D1754" s="64" t="s">
        <v>1074</v>
      </c>
      <c r="E1754" s="20" t="s">
        <v>38</v>
      </c>
      <c r="F1754" s="64"/>
      <c r="G1754" s="53" t="s">
        <v>1076</v>
      </c>
      <c r="H1754" s="53" t="s">
        <v>37</v>
      </c>
      <c r="I1754" s="26">
        <v>650</v>
      </c>
      <c r="J1754" s="26">
        <v>650</v>
      </c>
      <c r="K1754" s="26">
        <v>650</v>
      </c>
      <c r="L1754" s="26">
        <f t="shared" si="1688"/>
        <v>0</v>
      </c>
      <c r="M1754" s="26"/>
      <c r="N1754" s="26">
        <v>0</v>
      </c>
      <c r="O1754" s="26">
        <v>0</v>
      </c>
      <c r="P1754" s="26">
        <f t="shared" si="1689"/>
        <v>650</v>
      </c>
      <c r="Q1754" s="26">
        <f t="shared" si="1690"/>
        <v>100</v>
      </c>
      <c r="R1754" s="90"/>
      <c r="S1754" s="90"/>
      <c r="T1754" s="90"/>
      <c r="U1754" s="90"/>
      <c r="V1754" s="90"/>
      <c r="W1754" s="90"/>
      <c r="X1754" s="90"/>
      <c r="Y1754" s="90"/>
    </row>
    <row r="1755" spans="1:25" ht="15" customHeight="1" x14ac:dyDescent="0.25">
      <c r="A1755" s="64" t="s">
        <v>935</v>
      </c>
      <c r="B1755" s="64" t="s">
        <v>81</v>
      </c>
      <c r="C1755" s="64" t="s">
        <v>13</v>
      </c>
      <c r="D1755" s="64" t="s">
        <v>1074</v>
      </c>
      <c r="E1755" s="20" t="s">
        <v>298</v>
      </c>
      <c r="F1755" s="64"/>
      <c r="G1755" s="53" t="s">
        <v>1076</v>
      </c>
      <c r="H1755" s="53" t="s">
        <v>297</v>
      </c>
      <c r="I1755" s="26">
        <v>131494</v>
      </c>
      <c r="J1755" s="26">
        <v>131494</v>
      </c>
      <c r="K1755" s="26">
        <v>74500</v>
      </c>
      <c r="L1755" s="26">
        <f t="shared" si="1688"/>
        <v>14200</v>
      </c>
      <c r="M1755" s="26">
        <v>4500</v>
      </c>
      <c r="N1755" s="26">
        <v>4700</v>
      </c>
      <c r="O1755" s="26">
        <v>5000</v>
      </c>
      <c r="P1755" s="26">
        <f t="shared" si="1689"/>
        <v>88700</v>
      </c>
      <c r="Q1755" s="26">
        <f t="shared" si="1690"/>
        <v>67.455549302629777</v>
      </c>
      <c r="R1755" s="90"/>
      <c r="S1755" s="90"/>
      <c r="T1755" s="90"/>
      <c r="U1755" s="90"/>
      <c r="V1755" s="90"/>
      <c r="W1755" s="90"/>
      <c r="X1755" s="90"/>
      <c r="Y1755" s="90"/>
    </row>
    <row r="1756" spans="1:25" ht="15" customHeight="1" x14ac:dyDescent="0.25">
      <c r="A1756" s="64" t="s">
        <v>935</v>
      </c>
      <c r="B1756" s="64" t="s">
        <v>81</v>
      </c>
      <c r="C1756" s="64" t="s">
        <v>13</v>
      </c>
      <c r="D1756" s="64" t="s">
        <v>1074</v>
      </c>
      <c r="E1756" s="20" t="s">
        <v>301</v>
      </c>
      <c r="F1756" s="64"/>
      <c r="G1756" s="53" t="s">
        <v>1076</v>
      </c>
      <c r="H1756" s="53" t="s">
        <v>300</v>
      </c>
      <c r="I1756" s="26">
        <v>10440</v>
      </c>
      <c r="J1756" s="26">
        <v>10440</v>
      </c>
      <c r="K1756" s="26">
        <v>5600</v>
      </c>
      <c r="L1756" s="26">
        <f t="shared" si="1688"/>
        <v>2800</v>
      </c>
      <c r="M1756" s="26">
        <v>900</v>
      </c>
      <c r="N1756" s="26">
        <v>900</v>
      </c>
      <c r="O1756" s="26">
        <v>1000</v>
      </c>
      <c r="P1756" s="26">
        <f t="shared" si="1689"/>
        <v>8400</v>
      </c>
      <c r="Q1756" s="26">
        <f t="shared" si="1690"/>
        <v>80.459770114942529</v>
      </c>
      <c r="R1756" s="90"/>
      <c r="S1756" s="90"/>
      <c r="T1756" s="90"/>
      <c r="U1756" s="90"/>
      <c r="V1756" s="90"/>
      <c r="W1756" s="90"/>
      <c r="X1756" s="90"/>
      <c r="Y1756" s="90"/>
    </row>
    <row r="1757" spans="1:25" ht="15" customHeight="1" x14ac:dyDescent="0.25">
      <c r="A1757" s="64" t="s">
        <v>935</v>
      </c>
      <c r="B1757" s="64" t="s">
        <v>81</v>
      </c>
      <c r="C1757" s="64" t="s">
        <v>13</v>
      </c>
      <c r="D1757" s="64" t="s">
        <v>1074</v>
      </c>
      <c r="E1757" s="20" t="s">
        <v>218</v>
      </c>
      <c r="F1757" s="64"/>
      <c r="G1757" s="53" t="s">
        <v>1076</v>
      </c>
      <c r="H1757" s="53" t="s">
        <v>217</v>
      </c>
      <c r="I1757" s="26">
        <v>10500</v>
      </c>
      <c r="J1757" s="26">
        <v>10000</v>
      </c>
      <c r="K1757" s="26">
        <v>5200</v>
      </c>
      <c r="L1757" s="26">
        <f t="shared" si="1688"/>
        <v>2700</v>
      </c>
      <c r="M1757" s="26">
        <v>700</v>
      </c>
      <c r="N1757" s="26">
        <v>1000</v>
      </c>
      <c r="O1757" s="26">
        <v>1000</v>
      </c>
      <c r="P1757" s="26">
        <f t="shared" si="1689"/>
        <v>7900</v>
      </c>
      <c r="Q1757" s="26">
        <f t="shared" si="1690"/>
        <v>79</v>
      </c>
      <c r="R1757" s="90"/>
      <c r="S1757" s="90"/>
      <c r="T1757" s="90"/>
      <c r="U1757" s="90"/>
      <c r="V1757" s="90"/>
      <c r="W1757" s="90"/>
      <c r="X1757" s="90"/>
      <c r="Y1757" s="90"/>
    </row>
    <row r="1758" spans="1:25" ht="15" customHeight="1" x14ac:dyDescent="0.25">
      <c r="A1758" s="64" t="s">
        <v>935</v>
      </c>
      <c r="B1758" s="64" t="s">
        <v>81</v>
      </c>
      <c r="C1758" s="64" t="s">
        <v>13</v>
      </c>
      <c r="D1758" s="64" t="s">
        <v>1074</v>
      </c>
      <c r="E1758" s="20" t="s">
        <v>303</v>
      </c>
      <c r="F1758" s="64"/>
      <c r="G1758" s="53" t="s">
        <v>1076</v>
      </c>
      <c r="H1758" s="53" t="s">
        <v>302</v>
      </c>
      <c r="I1758" s="26">
        <v>571</v>
      </c>
      <c r="J1758" s="26">
        <v>571</v>
      </c>
      <c r="K1758" s="26">
        <v>450</v>
      </c>
      <c r="L1758" s="26">
        <f t="shared" si="1688"/>
        <v>121</v>
      </c>
      <c r="M1758" s="26">
        <v>50</v>
      </c>
      <c r="N1758" s="26">
        <v>50</v>
      </c>
      <c r="O1758" s="26">
        <v>21</v>
      </c>
      <c r="P1758" s="26">
        <f t="shared" si="1689"/>
        <v>571</v>
      </c>
      <c r="Q1758" s="26">
        <f t="shared" si="1690"/>
        <v>100</v>
      </c>
      <c r="R1758" s="90"/>
      <c r="S1758" s="90"/>
      <c r="T1758" s="90"/>
      <c r="U1758" s="90"/>
      <c r="V1758" s="90"/>
      <c r="W1758" s="90"/>
      <c r="X1758" s="90"/>
      <c r="Y1758" s="90"/>
    </row>
    <row r="1759" spans="1:25" ht="15" customHeight="1" x14ac:dyDescent="0.25">
      <c r="A1759" s="64" t="s">
        <v>935</v>
      </c>
      <c r="B1759" s="64" t="s">
        <v>81</v>
      </c>
      <c r="C1759" s="64" t="s">
        <v>13</v>
      </c>
      <c r="D1759" s="64" t="s">
        <v>1074</v>
      </c>
      <c r="E1759" s="20" t="s">
        <v>308</v>
      </c>
      <c r="F1759" s="64"/>
      <c r="G1759" s="53" t="s">
        <v>1076</v>
      </c>
      <c r="H1759" s="53" t="s">
        <v>307</v>
      </c>
      <c r="I1759" s="26">
        <v>6892</v>
      </c>
      <c r="J1759" s="26">
        <v>6892</v>
      </c>
      <c r="K1759" s="26">
        <v>3500</v>
      </c>
      <c r="L1759" s="26">
        <f t="shared" si="1688"/>
        <v>2000</v>
      </c>
      <c r="M1759" s="26">
        <v>600</v>
      </c>
      <c r="N1759" s="26">
        <v>700</v>
      </c>
      <c r="O1759" s="26">
        <v>700</v>
      </c>
      <c r="P1759" s="26">
        <f t="shared" si="1689"/>
        <v>5500</v>
      </c>
      <c r="Q1759" s="26">
        <f t="shared" si="1690"/>
        <v>79.802669762042939</v>
      </c>
      <c r="R1759" s="90"/>
      <c r="S1759" s="90"/>
      <c r="T1759" s="90"/>
      <c r="U1759" s="90"/>
      <c r="V1759" s="90"/>
      <c r="W1759" s="90"/>
      <c r="X1759" s="90"/>
      <c r="Y1759" s="90"/>
    </row>
    <row r="1760" spans="1:25" ht="15" customHeight="1" x14ac:dyDescent="0.25">
      <c r="A1760" s="64" t="s">
        <v>935</v>
      </c>
      <c r="B1760" s="64" t="s">
        <v>81</v>
      </c>
      <c r="C1760" s="64" t="s">
        <v>13</v>
      </c>
      <c r="D1760" s="64" t="s">
        <v>1074</v>
      </c>
      <c r="E1760" s="20" t="s">
        <v>311</v>
      </c>
      <c r="F1760" s="64"/>
      <c r="G1760" s="53" t="s">
        <v>1076</v>
      </c>
      <c r="H1760" s="53" t="s">
        <v>310</v>
      </c>
      <c r="I1760" s="26">
        <v>0</v>
      </c>
      <c r="J1760" s="26">
        <v>0</v>
      </c>
      <c r="K1760" s="26">
        <v>0</v>
      </c>
      <c r="L1760" s="26">
        <f t="shared" si="1688"/>
        <v>0</v>
      </c>
      <c r="M1760" s="26"/>
      <c r="N1760" s="26"/>
      <c r="O1760" s="26"/>
      <c r="P1760" s="26">
        <f t="shared" si="1689"/>
        <v>0</v>
      </c>
      <c r="Q1760" s="26" t="str">
        <f t="shared" si="1690"/>
        <v>-</v>
      </c>
      <c r="R1760" s="90"/>
      <c r="S1760" s="90"/>
      <c r="T1760" s="90"/>
      <c r="U1760" s="90"/>
      <c r="V1760" s="90"/>
      <c r="W1760" s="90"/>
      <c r="X1760" s="90"/>
      <c r="Y1760" s="90"/>
    </row>
    <row r="1761" spans="1:25" ht="15" customHeight="1" x14ac:dyDescent="0.25">
      <c r="A1761" s="63" t="s">
        <v>935</v>
      </c>
      <c r="B1761" s="63" t="s">
        <v>81</v>
      </c>
      <c r="C1761" s="63" t="s">
        <v>13</v>
      </c>
      <c r="D1761" s="63" t="s">
        <v>1074</v>
      </c>
      <c r="E1761" s="63" t="s">
        <v>39</v>
      </c>
      <c r="F1761" s="64" t="s">
        <v>1</v>
      </c>
      <c r="G1761" s="53" t="s">
        <v>1</v>
      </c>
      <c r="H1761" s="65" t="s">
        <v>40</v>
      </c>
      <c r="I1761" s="31">
        <f t="shared" ref="I1761:K1761" si="1700">SUM(I1762:I1764)</f>
        <v>20886</v>
      </c>
      <c r="J1761" s="31">
        <f t="shared" si="1700"/>
        <v>20386</v>
      </c>
      <c r="K1761" s="31">
        <f t="shared" si="1700"/>
        <v>12950</v>
      </c>
      <c r="L1761" s="31">
        <f t="shared" si="1688"/>
        <v>6801</v>
      </c>
      <c r="M1761" s="31">
        <f t="shared" ref="M1761" si="1701">SUM(M1762:M1764)</f>
        <v>1950</v>
      </c>
      <c r="N1761" s="31">
        <f t="shared" ref="N1761:O1761" si="1702">SUM(N1762:N1764)</f>
        <v>2450</v>
      </c>
      <c r="O1761" s="31">
        <f t="shared" si="1702"/>
        <v>2401</v>
      </c>
      <c r="P1761" s="31">
        <f t="shared" si="1689"/>
        <v>19751</v>
      </c>
      <c r="Q1761" s="31">
        <f t="shared" si="1690"/>
        <v>96.885117237319733</v>
      </c>
      <c r="R1761" s="94"/>
      <c r="S1761" s="94"/>
      <c r="T1761" s="94"/>
      <c r="U1761" s="94"/>
      <c r="V1761" s="94"/>
      <c r="W1761" s="94"/>
      <c r="X1761" s="94"/>
      <c r="Y1761" s="94"/>
    </row>
    <row r="1762" spans="1:25" ht="15" customHeight="1" x14ac:dyDescent="0.25">
      <c r="A1762" s="64" t="s">
        <v>935</v>
      </c>
      <c r="B1762" s="64" t="s">
        <v>81</v>
      </c>
      <c r="C1762" s="64" t="s">
        <v>13</v>
      </c>
      <c r="D1762" s="64" t="s">
        <v>1074</v>
      </c>
      <c r="E1762" s="20" t="s">
        <v>41</v>
      </c>
      <c r="F1762" s="64"/>
      <c r="G1762" s="53" t="s">
        <v>1076</v>
      </c>
      <c r="H1762" s="53" t="s">
        <v>40</v>
      </c>
      <c r="I1762" s="26">
        <v>9813</v>
      </c>
      <c r="J1762" s="26">
        <v>9313</v>
      </c>
      <c r="K1762" s="26">
        <v>4950</v>
      </c>
      <c r="L1762" s="26">
        <f t="shared" si="1688"/>
        <v>4000</v>
      </c>
      <c r="M1762" s="26">
        <v>1000</v>
      </c>
      <c r="N1762" s="26">
        <v>1500</v>
      </c>
      <c r="O1762" s="26">
        <v>1500</v>
      </c>
      <c r="P1762" s="26">
        <f t="shared" si="1689"/>
        <v>8950</v>
      </c>
      <c r="Q1762" s="26">
        <f t="shared" si="1690"/>
        <v>96.102222699452383</v>
      </c>
      <c r="R1762" s="90"/>
      <c r="S1762" s="90"/>
      <c r="T1762" s="90"/>
      <c r="U1762" s="90"/>
      <c r="V1762" s="90"/>
      <c r="W1762" s="90"/>
      <c r="X1762" s="90"/>
      <c r="Y1762" s="90"/>
    </row>
    <row r="1763" spans="1:25" ht="15" customHeight="1" x14ac:dyDescent="0.25">
      <c r="A1763" s="64" t="s">
        <v>935</v>
      </c>
      <c r="B1763" s="64" t="s">
        <v>81</v>
      </c>
      <c r="C1763" s="64" t="s">
        <v>13</v>
      </c>
      <c r="D1763" s="64" t="s">
        <v>1074</v>
      </c>
      <c r="E1763" s="20" t="s">
        <v>41</v>
      </c>
      <c r="F1763" s="64" t="s">
        <v>1082</v>
      </c>
      <c r="G1763" s="53" t="s">
        <v>1076</v>
      </c>
      <c r="H1763" s="53" t="s">
        <v>49</v>
      </c>
      <c r="I1763" s="26">
        <v>3551</v>
      </c>
      <c r="J1763" s="26">
        <v>3551</v>
      </c>
      <c r="K1763" s="26">
        <v>2550</v>
      </c>
      <c r="L1763" s="26">
        <f t="shared" si="1688"/>
        <v>1001</v>
      </c>
      <c r="M1763" s="26">
        <v>350</v>
      </c>
      <c r="N1763" s="26">
        <v>350</v>
      </c>
      <c r="O1763" s="26">
        <v>301</v>
      </c>
      <c r="P1763" s="26">
        <f t="shared" si="1689"/>
        <v>3551</v>
      </c>
      <c r="Q1763" s="26">
        <f t="shared" si="1690"/>
        <v>100</v>
      </c>
      <c r="R1763" s="90"/>
      <c r="S1763" s="90"/>
      <c r="T1763" s="90"/>
      <c r="U1763" s="90"/>
      <c r="V1763" s="90"/>
      <c r="W1763" s="90"/>
      <c r="X1763" s="90"/>
      <c r="Y1763" s="90"/>
    </row>
    <row r="1764" spans="1:25" ht="22.5" customHeight="1" x14ac:dyDescent="0.25">
      <c r="A1764" s="64" t="s">
        <v>935</v>
      </c>
      <c r="B1764" s="64" t="s">
        <v>81</v>
      </c>
      <c r="C1764" s="64" t="s">
        <v>13</v>
      </c>
      <c r="D1764" s="64" t="s">
        <v>1074</v>
      </c>
      <c r="E1764" s="20" t="s">
        <v>41</v>
      </c>
      <c r="F1764" s="64" t="s">
        <v>1083</v>
      </c>
      <c r="G1764" s="53" t="s">
        <v>1076</v>
      </c>
      <c r="H1764" s="53" t="s">
        <v>55</v>
      </c>
      <c r="I1764" s="26">
        <v>7522</v>
      </c>
      <c r="J1764" s="26">
        <v>7522</v>
      </c>
      <c r="K1764" s="26">
        <v>5450</v>
      </c>
      <c r="L1764" s="26">
        <f t="shared" si="1688"/>
        <v>1800</v>
      </c>
      <c r="M1764" s="26">
        <v>600</v>
      </c>
      <c r="N1764" s="26">
        <v>600</v>
      </c>
      <c r="O1764" s="26">
        <v>600</v>
      </c>
      <c r="P1764" s="26">
        <f t="shared" si="1689"/>
        <v>7250</v>
      </c>
      <c r="Q1764" s="26">
        <f t="shared" si="1690"/>
        <v>96.383940441371976</v>
      </c>
      <c r="R1764" s="90"/>
      <c r="S1764" s="90"/>
      <c r="T1764" s="90"/>
      <c r="U1764" s="90"/>
      <c r="V1764" s="90"/>
      <c r="W1764" s="90"/>
      <c r="X1764" s="90"/>
      <c r="Y1764" s="90"/>
    </row>
    <row r="1765" spans="1:25" ht="22.5" customHeight="1" x14ac:dyDescent="0.25">
      <c r="A1765" s="63" t="s">
        <v>1</v>
      </c>
      <c r="B1765" s="63" t="s">
        <v>1</v>
      </c>
      <c r="C1765" s="63" t="s">
        <v>1</v>
      </c>
      <c r="D1765" s="65" t="s">
        <v>1</v>
      </c>
      <c r="E1765" s="65" t="s">
        <v>1</v>
      </c>
      <c r="F1765" s="65" t="s">
        <v>1</v>
      </c>
      <c r="G1765" s="65" t="s">
        <v>1</v>
      </c>
      <c r="H1765" s="66" t="s">
        <v>56</v>
      </c>
      <c r="I1765" s="30">
        <f t="shared" ref="I1765:K1766" si="1703">SUM(I1766)</f>
        <v>100</v>
      </c>
      <c r="J1765" s="30">
        <f t="shared" si="1703"/>
        <v>100</v>
      </c>
      <c r="K1765" s="30">
        <f t="shared" si="1703"/>
        <v>0</v>
      </c>
      <c r="L1765" s="30">
        <f t="shared" si="1688"/>
        <v>0</v>
      </c>
      <c r="M1765" s="30">
        <f t="shared" ref="M1765:M1766" si="1704">SUM(M1766)</f>
        <v>0</v>
      </c>
      <c r="N1765" s="30">
        <f t="shared" ref="N1765:O1766" si="1705">SUM(N1766)</f>
        <v>0</v>
      </c>
      <c r="O1765" s="30">
        <f t="shared" si="1705"/>
        <v>0</v>
      </c>
      <c r="P1765" s="30">
        <f t="shared" si="1689"/>
        <v>0</v>
      </c>
      <c r="Q1765" s="30">
        <f t="shared" si="1690"/>
        <v>0</v>
      </c>
      <c r="R1765" s="93"/>
      <c r="S1765" s="93"/>
      <c r="T1765" s="93"/>
      <c r="U1765" s="93"/>
      <c r="V1765" s="93"/>
      <c r="W1765" s="93"/>
      <c r="X1765" s="93"/>
      <c r="Y1765" s="93"/>
    </row>
    <row r="1766" spans="1:25" ht="15" customHeight="1" x14ac:dyDescent="0.25">
      <c r="A1766" s="63" t="s">
        <v>935</v>
      </c>
      <c r="B1766" s="63" t="s">
        <v>81</v>
      </c>
      <c r="C1766" s="63" t="s">
        <v>13</v>
      </c>
      <c r="D1766" s="63" t="s">
        <v>1074</v>
      </c>
      <c r="E1766" s="65" t="s">
        <v>57</v>
      </c>
      <c r="F1766" s="65" t="s">
        <v>1</v>
      </c>
      <c r="G1766" s="65" t="s">
        <v>1</v>
      </c>
      <c r="H1766" s="65" t="s">
        <v>58</v>
      </c>
      <c r="I1766" s="31">
        <f t="shared" si="1703"/>
        <v>100</v>
      </c>
      <c r="J1766" s="31">
        <f t="shared" si="1703"/>
        <v>100</v>
      </c>
      <c r="K1766" s="31">
        <f t="shared" si="1703"/>
        <v>0</v>
      </c>
      <c r="L1766" s="31">
        <f t="shared" si="1688"/>
        <v>0</v>
      </c>
      <c r="M1766" s="31">
        <f t="shared" si="1704"/>
        <v>0</v>
      </c>
      <c r="N1766" s="31">
        <f t="shared" si="1705"/>
        <v>0</v>
      </c>
      <c r="O1766" s="31">
        <f t="shared" si="1705"/>
        <v>0</v>
      </c>
      <c r="P1766" s="31">
        <f t="shared" si="1689"/>
        <v>0</v>
      </c>
      <c r="Q1766" s="31">
        <f t="shared" si="1690"/>
        <v>0</v>
      </c>
      <c r="R1766" s="94"/>
      <c r="S1766" s="94"/>
      <c r="T1766" s="94"/>
      <c r="U1766" s="94"/>
      <c r="V1766" s="94"/>
      <c r="W1766" s="94"/>
      <c r="X1766" s="94"/>
      <c r="Y1766" s="94"/>
    </row>
    <row r="1767" spans="1:25" ht="15" customHeight="1" x14ac:dyDescent="0.25">
      <c r="A1767" s="64" t="s">
        <v>935</v>
      </c>
      <c r="B1767" s="64" t="s">
        <v>81</v>
      </c>
      <c r="C1767" s="64" t="s">
        <v>13</v>
      </c>
      <c r="D1767" s="64" t="s">
        <v>1074</v>
      </c>
      <c r="E1767" s="20" t="s">
        <v>68</v>
      </c>
      <c r="F1767" s="64"/>
      <c r="G1767" s="53" t="s">
        <v>1076</v>
      </c>
      <c r="H1767" s="53" t="s">
        <v>67</v>
      </c>
      <c r="I1767" s="26">
        <v>100</v>
      </c>
      <c r="J1767" s="26">
        <v>100</v>
      </c>
      <c r="K1767" s="26">
        <v>0</v>
      </c>
      <c r="L1767" s="26">
        <f t="shared" si="1688"/>
        <v>0</v>
      </c>
      <c r="M1767" s="26"/>
      <c r="N1767" s="26"/>
      <c r="O1767" s="26"/>
      <c r="P1767" s="26">
        <f t="shared" si="1689"/>
        <v>0</v>
      </c>
      <c r="Q1767" s="26">
        <f t="shared" si="1690"/>
        <v>0</v>
      </c>
      <c r="R1767" s="90"/>
      <c r="S1767" s="90"/>
      <c r="T1767" s="90"/>
      <c r="U1767" s="90"/>
      <c r="V1767" s="90"/>
      <c r="W1767" s="90"/>
      <c r="X1767" s="90"/>
      <c r="Y1767" s="90"/>
    </row>
    <row r="1768" spans="1:25" ht="22.5" customHeight="1" x14ac:dyDescent="0.25">
      <c r="A1768" s="63" t="s">
        <v>1</v>
      </c>
      <c r="B1768" s="63" t="s">
        <v>1</v>
      </c>
      <c r="C1768" s="63" t="s">
        <v>1</v>
      </c>
      <c r="D1768" s="65" t="s">
        <v>1</v>
      </c>
      <c r="E1768" s="65" t="s">
        <v>1</v>
      </c>
      <c r="F1768" s="65" t="s">
        <v>1</v>
      </c>
      <c r="G1768" s="65" t="s">
        <v>1</v>
      </c>
      <c r="H1768" s="66" t="s">
        <v>69</v>
      </c>
      <c r="I1768" s="30">
        <f t="shared" ref="I1768:K1769" si="1706">SUM(I1769)</f>
        <v>5000</v>
      </c>
      <c r="J1768" s="30">
        <f t="shared" si="1706"/>
        <v>0</v>
      </c>
      <c r="K1768" s="30">
        <f t="shared" si="1706"/>
        <v>0</v>
      </c>
      <c r="L1768" s="30">
        <f t="shared" si="1688"/>
        <v>0</v>
      </c>
      <c r="M1768" s="30">
        <f t="shared" ref="M1768:M1769" si="1707">SUM(M1769)</f>
        <v>0</v>
      </c>
      <c r="N1768" s="30">
        <f t="shared" ref="N1768:O1769" si="1708">SUM(N1769)</f>
        <v>0</v>
      </c>
      <c r="O1768" s="30">
        <f t="shared" si="1708"/>
        <v>0</v>
      </c>
      <c r="P1768" s="30">
        <f t="shared" si="1689"/>
        <v>0</v>
      </c>
      <c r="Q1768" s="30" t="str">
        <f t="shared" si="1690"/>
        <v>-</v>
      </c>
      <c r="R1768" s="93"/>
      <c r="S1768" s="93"/>
      <c r="T1768" s="93"/>
      <c r="U1768" s="93"/>
      <c r="V1768" s="93"/>
      <c r="W1768" s="93"/>
      <c r="X1768" s="93"/>
      <c r="Y1768" s="93"/>
    </row>
    <row r="1769" spans="1:25" ht="15" customHeight="1" x14ac:dyDescent="0.25">
      <c r="A1769" s="63" t="s">
        <v>935</v>
      </c>
      <c r="B1769" s="63" t="s">
        <v>81</v>
      </c>
      <c r="C1769" s="63" t="s">
        <v>13</v>
      </c>
      <c r="D1769" s="63" t="s">
        <v>1074</v>
      </c>
      <c r="E1769" s="65" t="s">
        <v>70</v>
      </c>
      <c r="F1769" s="65" t="s">
        <v>1</v>
      </c>
      <c r="G1769" s="65" t="s">
        <v>1</v>
      </c>
      <c r="H1769" s="65" t="s">
        <v>71</v>
      </c>
      <c r="I1769" s="31">
        <f t="shared" si="1706"/>
        <v>5000</v>
      </c>
      <c r="J1769" s="31">
        <f t="shared" si="1706"/>
        <v>0</v>
      </c>
      <c r="K1769" s="31">
        <f t="shared" si="1706"/>
        <v>0</v>
      </c>
      <c r="L1769" s="31">
        <f t="shared" si="1688"/>
        <v>0</v>
      </c>
      <c r="M1769" s="31">
        <f t="shared" si="1707"/>
        <v>0</v>
      </c>
      <c r="N1769" s="31">
        <f t="shared" si="1708"/>
        <v>0</v>
      </c>
      <c r="O1769" s="31">
        <f t="shared" si="1708"/>
        <v>0</v>
      </c>
      <c r="P1769" s="31">
        <f t="shared" si="1689"/>
        <v>0</v>
      </c>
      <c r="Q1769" s="31" t="str">
        <f t="shared" si="1690"/>
        <v>-</v>
      </c>
      <c r="R1769" s="94"/>
      <c r="S1769" s="94"/>
      <c r="T1769" s="94"/>
      <c r="U1769" s="94"/>
      <c r="V1769" s="94"/>
      <c r="W1769" s="94"/>
      <c r="X1769" s="94"/>
      <c r="Y1769" s="94"/>
    </row>
    <row r="1770" spans="1:25" ht="15" customHeight="1" x14ac:dyDescent="0.25">
      <c r="A1770" s="64" t="s">
        <v>935</v>
      </c>
      <c r="B1770" s="64" t="s">
        <v>81</v>
      </c>
      <c r="C1770" s="64" t="s">
        <v>13</v>
      </c>
      <c r="D1770" s="64" t="s">
        <v>1074</v>
      </c>
      <c r="E1770" s="20" t="s">
        <v>74</v>
      </c>
      <c r="F1770" s="64"/>
      <c r="G1770" s="53" t="s">
        <v>1076</v>
      </c>
      <c r="H1770" s="53" t="s">
        <v>73</v>
      </c>
      <c r="I1770" s="26">
        <v>5000</v>
      </c>
      <c r="J1770" s="26">
        <v>0</v>
      </c>
      <c r="K1770" s="26">
        <v>0</v>
      </c>
      <c r="L1770" s="26">
        <f t="shared" si="1688"/>
        <v>0</v>
      </c>
      <c r="M1770" s="26"/>
      <c r="N1770" s="26"/>
      <c r="O1770" s="26"/>
      <c r="P1770" s="26">
        <f t="shared" si="1689"/>
        <v>0</v>
      </c>
      <c r="Q1770" s="26" t="str">
        <f t="shared" si="1690"/>
        <v>-</v>
      </c>
      <c r="R1770" s="90"/>
      <c r="S1770" s="90"/>
      <c r="T1770" s="90"/>
      <c r="U1770" s="90"/>
      <c r="V1770" s="90"/>
      <c r="W1770" s="90"/>
      <c r="X1770" s="90"/>
      <c r="Y1770" s="90"/>
    </row>
    <row r="1771" spans="1:25" ht="15" customHeight="1" x14ac:dyDescent="0.25">
      <c r="A1771" s="53" t="s">
        <v>1</v>
      </c>
      <c r="B1771" s="53" t="s">
        <v>1</v>
      </c>
      <c r="C1771" s="53" t="s">
        <v>1</v>
      </c>
      <c r="D1771" s="53" t="s">
        <v>1</v>
      </c>
      <c r="E1771" s="53" t="s">
        <v>1</v>
      </c>
      <c r="F1771" s="53" t="s">
        <v>1</v>
      </c>
      <c r="G1771" s="53" t="s">
        <v>1</v>
      </c>
      <c r="H1771" s="66" t="s">
        <v>1084</v>
      </c>
      <c r="I1771" s="30">
        <f t="shared" ref="I1771:K1771" si="1709">SUM(I1742,I1765,I1768)</f>
        <v>1773209</v>
      </c>
      <c r="J1771" s="30">
        <f t="shared" si="1709"/>
        <v>1767209</v>
      </c>
      <c r="K1771" s="30">
        <f t="shared" si="1709"/>
        <v>984159</v>
      </c>
      <c r="L1771" s="30">
        <f t="shared" si="1688"/>
        <v>426122</v>
      </c>
      <c r="M1771" s="30">
        <f t="shared" ref="M1771" si="1710">SUM(M1742,M1765,M1768)</f>
        <v>144400</v>
      </c>
      <c r="N1771" s="30">
        <f t="shared" ref="N1771:O1771" si="1711">SUM(N1742,N1765,N1768)</f>
        <v>138200</v>
      </c>
      <c r="O1771" s="30">
        <f t="shared" si="1711"/>
        <v>143522</v>
      </c>
      <c r="P1771" s="30">
        <f t="shared" si="1689"/>
        <v>1410281</v>
      </c>
      <c r="Q1771" s="30">
        <f t="shared" si="1690"/>
        <v>79.802728483161872</v>
      </c>
      <c r="R1771" s="93"/>
      <c r="S1771" s="93"/>
      <c r="T1771" s="93"/>
      <c r="U1771" s="93"/>
      <c r="V1771" s="93"/>
      <c r="W1771" s="93"/>
      <c r="X1771" s="93"/>
      <c r="Y1771" s="93"/>
    </row>
    <row r="1772" spans="1:25" ht="15" customHeight="1" thickBot="1" x14ac:dyDescent="0.3">
      <c r="A1772" s="53" t="s">
        <v>1</v>
      </c>
      <c r="B1772" s="53" t="s">
        <v>1</v>
      </c>
      <c r="C1772" s="53" t="s">
        <v>1</v>
      </c>
      <c r="D1772" s="53" t="s">
        <v>1</v>
      </c>
      <c r="E1772" s="53" t="s">
        <v>1</v>
      </c>
      <c r="F1772" s="53" t="s">
        <v>1</v>
      </c>
      <c r="G1772" s="53" t="s">
        <v>1</v>
      </c>
      <c r="H1772" s="65" t="s">
        <v>76</v>
      </c>
      <c r="I1772" s="31"/>
      <c r="J1772" s="31"/>
      <c r="K1772" s="31">
        <v>0</v>
      </c>
      <c r="L1772" s="31"/>
      <c r="M1772" s="31"/>
      <c r="N1772" s="31"/>
      <c r="O1772" s="31"/>
      <c r="P1772" s="31"/>
      <c r="Q1772" s="31"/>
      <c r="R1772" s="94"/>
      <c r="S1772" s="94"/>
      <c r="T1772" s="94"/>
      <c r="U1772" s="94"/>
      <c r="V1772" s="94"/>
      <c r="W1772" s="94"/>
      <c r="X1772" s="94"/>
      <c r="Y1772" s="94"/>
    </row>
    <row r="1773" spans="1:25" ht="47.25" customHeight="1" thickBot="1" x14ac:dyDescent="0.3">
      <c r="A1773" s="110" t="s">
        <v>1</v>
      </c>
      <c r="B1773" s="110" t="s">
        <v>1</v>
      </c>
      <c r="C1773" s="110" t="s">
        <v>1</v>
      </c>
      <c r="D1773" s="110" t="s">
        <v>1</v>
      </c>
      <c r="E1773" s="110" t="s">
        <v>1</v>
      </c>
      <c r="F1773" s="110" t="s">
        <v>1</v>
      </c>
      <c r="G1773" s="110" t="s">
        <v>1</v>
      </c>
      <c r="H1773" s="28" t="s">
        <v>77</v>
      </c>
      <c r="I1773" s="109" t="s">
        <v>3984</v>
      </c>
      <c r="J1773" s="109" t="s">
        <v>11</v>
      </c>
      <c r="K1773" s="109" t="s">
        <v>3989</v>
      </c>
      <c r="L1773" s="109" t="s">
        <v>3985</v>
      </c>
      <c r="M1773" s="109" t="s">
        <v>4027</v>
      </c>
      <c r="N1773" s="109" t="s">
        <v>3988</v>
      </c>
      <c r="O1773" s="109" t="s">
        <v>3986</v>
      </c>
      <c r="P1773" s="109" t="s">
        <v>3987</v>
      </c>
      <c r="Q1773" s="109" t="s">
        <v>3695</v>
      </c>
      <c r="R1773" s="91"/>
      <c r="S1773" s="91"/>
      <c r="T1773" s="91"/>
      <c r="U1773" s="91"/>
      <c r="V1773" s="91"/>
      <c r="W1773" s="91"/>
      <c r="X1773" s="91"/>
      <c r="Y1773" s="91"/>
    </row>
    <row r="1774" spans="1:25" ht="15" customHeight="1" x14ac:dyDescent="0.25">
      <c r="A1774" s="111"/>
      <c r="B1774" s="111"/>
      <c r="C1774" s="111"/>
      <c r="D1774" s="111"/>
      <c r="E1774" s="111"/>
      <c r="F1774" s="111"/>
      <c r="G1774" s="111"/>
      <c r="H1774" s="67" t="s">
        <v>1</v>
      </c>
      <c r="I1774" s="29">
        <v>1</v>
      </c>
      <c r="J1774" s="29">
        <v>2</v>
      </c>
      <c r="K1774" s="29">
        <v>3</v>
      </c>
      <c r="L1774" s="29" t="s">
        <v>3478</v>
      </c>
      <c r="M1774" s="29">
        <v>5</v>
      </c>
      <c r="N1774" s="29">
        <v>6</v>
      </c>
      <c r="O1774" s="29">
        <v>7</v>
      </c>
      <c r="P1774" s="29" t="s">
        <v>3696</v>
      </c>
      <c r="Q1774" s="29">
        <v>9</v>
      </c>
      <c r="R1774" s="92"/>
      <c r="S1774" s="92"/>
      <c r="T1774" s="92"/>
      <c r="U1774" s="92"/>
      <c r="V1774" s="92"/>
      <c r="W1774" s="92"/>
      <c r="X1774" s="92"/>
      <c r="Y1774" s="92"/>
    </row>
    <row r="1775" spans="1:25" ht="15" customHeight="1" x14ac:dyDescent="0.25">
      <c r="A1775" s="111"/>
      <c r="B1775" s="111"/>
      <c r="C1775" s="111"/>
      <c r="D1775" s="111"/>
      <c r="E1775" s="111"/>
      <c r="F1775" s="111"/>
      <c r="G1775" s="111"/>
      <c r="H1775" s="68" t="s">
        <v>1085</v>
      </c>
      <c r="I1775" s="32">
        <f t="shared" ref="I1775:K1775" si="1712">SUM(I1771)</f>
        <v>1773209</v>
      </c>
      <c r="J1775" s="32">
        <f t="shared" si="1712"/>
        <v>1767209</v>
      </c>
      <c r="K1775" s="32">
        <f t="shared" si="1712"/>
        <v>984159</v>
      </c>
      <c r="L1775" s="32">
        <f t="shared" si="1688"/>
        <v>426122</v>
      </c>
      <c r="M1775" s="32">
        <f t="shared" ref="M1775" si="1713">SUM(M1771)</f>
        <v>144400</v>
      </c>
      <c r="N1775" s="32">
        <f t="shared" ref="N1775:O1775" si="1714">SUM(N1771)</f>
        <v>138200</v>
      </c>
      <c r="O1775" s="32">
        <f t="shared" si="1714"/>
        <v>143522</v>
      </c>
      <c r="P1775" s="32">
        <f t="shared" si="1689"/>
        <v>1410281</v>
      </c>
      <c r="Q1775" s="32">
        <f t="shared" si="1690"/>
        <v>79.802728483161872</v>
      </c>
      <c r="R1775" s="90"/>
      <c r="S1775" s="90"/>
      <c r="T1775" s="90"/>
      <c r="U1775" s="90"/>
      <c r="V1775" s="90"/>
      <c r="W1775" s="90"/>
      <c r="X1775" s="90"/>
      <c r="Y1775" s="90"/>
    </row>
    <row r="1776" spans="1:25" ht="15" customHeight="1" x14ac:dyDescent="0.25">
      <c r="A1776" s="111"/>
      <c r="B1776" s="111"/>
      <c r="C1776" s="111"/>
      <c r="D1776" s="111"/>
      <c r="E1776" s="111"/>
      <c r="F1776" s="111"/>
      <c r="G1776" s="111"/>
      <c r="H1776" s="69" t="s">
        <v>79</v>
      </c>
      <c r="I1776" s="32">
        <f t="shared" ref="I1776:K1776" si="1715">SUM(I1775)</f>
        <v>1773209</v>
      </c>
      <c r="J1776" s="32">
        <f t="shared" si="1715"/>
        <v>1767209</v>
      </c>
      <c r="K1776" s="32">
        <f t="shared" si="1715"/>
        <v>984159</v>
      </c>
      <c r="L1776" s="32">
        <f t="shared" si="1688"/>
        <v>426122</v>
      </c>
      <c r="M1776" s="32">
        <f t="shared" ref="M1776" si="1716">SUM(M1775)</f>
        <v>144400</v>
      </c>
      <c r="N1776" s="32">
        <f t="shared" ref="N1776:O1776" si="1717">SUM(N1775)</f>
        <v>138200</v>
      </c>
      <c r="O1776" s="32">
        <f t="shared" si="1717"/>
        <v>143522</v>
      </c>
      <c r="P1776" s="32">
        <f t="shared" si="1689"/>
        <v>1410281</v>
      </c>
      <c r="Q1776" s="32">
        <f t="shared" si="1690"/>
        <v>79.802728483161872</v>
      </c>
      <c r="R1776" s="90"/>
      <c r="S1776" s="90"/>
      <c r="T1776" s="90"/>
      <c r="U1776" s="90"/>
      <c r="V1776" s="90"/>
      <c r="W1776" s="90"/>
      <c r="X1776" s="90"/>
      <c r="Y1776" s="90"/>
    </row>
    <row r="1777" spans="1:25" ht="15" customHeight="1" x14ac:dyDescent="0.25">
      <c r="A1777" s="112"/>
      <c r="B1777" s="112"/>
      <c r="C1777" s="112"/>
      <c r="D1777" s="112"/>
      <c r="E1777" s="112"/>
      <c r="F1777" s="112"/>
      <c r="G1777" s="112"/>
      <c r="I1777" s="27"/>
      <c r="J1777" s="27"/>
      <c r="K1777" s="27">
        <v>0</v>
      </c>
      <c r="L1777" s="27"/>
      <c r="M1777" s="27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</row>
    <row r="1778" spans="1:25" ht="15" customHeight="1" thickBot="1" x14ac:dyDescent="0.3">
      <c r="A1778" s="53" t="s">
        <v>1</v>
      </c>
      <c r="B1778" s="53" t="s">
        <v>1</v>
      </c>
      <c r="C1778" s="53" t="s">
        <v>1</v>
      </c>
      <c r="D1778" s="53" t="s">
        <v>1</v>
      </c>
      <c r="E1778" s="53" t="s">
        <v>1</v>
      </c>
      <c r="F1778" s="53" t="s">
        <v>1</v>
      </c>
      <c r="G1778" s="53" t="s">
        <v>1</v>
      </c>
      <c r="H1778" s="21" t="s">
        <v>1</v>
      </c>
      <c r="I1778" s="33"/>
      <c r="J1778" s="33"/>
      <c r="K1778" s="33">
        <v>0</v>
      </c>
      <c r="L1778" s="33"/>
      <c r="M1778" s="33"/>
      <c r="N1778" s="33"/>
      <c r="O1778" s="33"/>
      <c r="P1778" s="33"/>
      <c r="Q1778" s="33"/>
      <c r="R1778" s="33"/>
      <c r="S1778" s="33"/>
      <c r="T1778" s="33"/>
      <c r="U1778" s="33"/>
      <c r="V1778" s="33"/>
      <c r="W1778" s="33"/>
      <c r="X1778" s="33"/>
      <c r="Y1778" s="33"/>
    </row>
    <row r="1779" spans="1:25" ht="45.75" customHeight="1" thickBot="1" x14ac:dyDescent="0.3">
      <c r="A1779" s="28" t="s">
        <v>4</v>
      </c>
      <c r="B1779" s="28" t="s">
        <v>5</v>
      </c>
      <c r="C1779" s="28" t="s">
        <v>6</v>
      </c>
      <c r="D1779" s="57" t="s">
        <v>1</v>
      </c>
      <c r="E1779" s="28" t="s">
        <v>7</v>
      </c>
      <c r="F1779" s="28" t="s">
        <v>8</v>
      </c>
      <c r="G1779" s="28" t="s">
        <v>9</v>
      </c>
      <c r="H1779" s="28" t="s">
        <v>10</v>
      </c>
      <c r="I1779" s="109" t="s">
        <v>3984</v>
      </c>
      <c r="J1779" s="109" t="s">
        <v>11</v>
      </c>
      <c r="K1779" s="109" t="s">
        <v>3989</v>
      </c>
      <c r="L1779" s="109" t="s">
        <v>3985</v>
      </c>
      <c r="M1779" s="109" t="s">
        <v>4027</v>
      </c>
      <c r="N1779" s="109" t="s">
        <v>3988</v>
      </c>
      <c r="O1779" s="109" t="s">
        <v>3986</v>
      </c>
      <c r="P1779" s="109" t="s">
        <v>3987</v>
      </c>
      <c r="Q1779" s="109" t="s">
        <v>3695</v>
      </c>
      <c r="R1779" s="91"/>
      <c r="S1779" s="91"/>
      <c r="T1779" s="91"/>
      <c r="U1779" s="91"/>
      <c r="V1779" s="91"/>
      <c r="W1779" s="91"/>
      <c r="X1779" s="91"/>
      <c r="Y1779" s="91"/>
    </row>
    <row r="1780" spans="1:25" ht="15" customHeight="1" x14ac:dyDescent="0.25">
      <c r="A1780" s="58" t="s">
        <v>1</v>
      </c>
      <c r="B1780" s="58" t="s">
        <v>1</v>
      </c>
      <c r="C1780" s="58" t="s">
        <v>1</v>
      </c>
      <c r="D1780" s="59" t="s">
        <v>1</v>
      </c>
      <c r="E1780" s="59" t="s">
        <v>1</v>
      </c>
      <c r="F1780" s="60" t="s">
        <v>1</v>
      </c>
      <c r="G1780" s="61" t="s">
        <v>1</v>
      </c>
      <c r="H1780" s="62" t="s">
        <v>1</v>
      </c>
      <c r="I1780" s="29">
        <v>1</v>
      </c>
      <c r="J1780" s="29">
        <v>2</v>
      </c>
      <c r="K1780" s="29">
        <v>3</v>
      </c>
      <c r="L1780" s="29" t="s">
        <v>3478</v>
      </c>
      <c r="M1780" s="29">
        <v>5</v>
      </c>
      <c r="N1780" s="29">
        <v>6</v>
      </c>
      <c r="O1780" s="29">
        <v>7</v>
      </c>
      <c r="P1780" s="29" t="s">
        <v>3696</v>
      </c>
      <c r="Q1780" s="29">
        <v>9</v>
      </c>
      <c r="R1780" s="92"/>
      <c r="S1780" s="92"/>
      <c r="T1780" s="92"/>
      <c r="U1780" s="92"/>
      <c r="V1780" s="92"/>
      <c r="W1780" s="92"/>
      <c r="X1780" s="92"/>
      <c r="Y1780" s="92"/>
    </row>
    <row r="1781" spans="1:25" ht="15" customHeight="1" x14ac:dyDescent="0.25">
      <c r="A1781" s="63" t="s">
        <v>935</v>
      </c>
      <c r="B1781" s="63" t="s">
        <v>81</v>
      </c>
      <c r="C1781" s="64" t="s">
        <v>1086</v>
      </c>
      <c r="D1781" s="64" t="s">
        <v>1087</v>
      </c>
      <c r="E1781" s="65" t="s">
        <v>1</v>
      </c>
      <c r="F1781" s="65" t="s">
        <v>1</v>
      </c>
      <c r="G1781" s="65" t="s">
        <v>1</v>
      </c>
      <c r="H1781" s="65" t="s">
        <v>1088</v>
      </c>
      <c r="I1781" s="26">
        <v>0</v>
      </c>
      <c r="J1781" s="26" t="s">
        <v>1</v>
      </c>
      <c r="K1781" s="26">
        <v>0</v>
      </c>
      <c r="L1781" s="26"/>
      <c r="M1781" s="26"/>
      <c r="N1781" s="26"/>
      <c r="O1781" s="26"/>
      <c r="P1781" s="26"/>
      <c r="Q1781" s="26"/>
      <c r="R1781" s="90"/>
      <c r="S1781" s="90"/>
      <c r="T1781" s="90"/>
      <c r="U1781" s="90"/>
      <c r="V1781" s="90"/>
      <c r="W1781" s="90"/>
      <c r="X1781" s="90"/>
      <c r="Y1781" s="90"/>
    </row>
    <row r="1782" spans="1:25" ht="22.5" customHeight="1" x14ac:dyDescent="0.25">
      <c r="A1782" s="63" t="s">
        <v>1</v>
      </c>
      <c r="B1782" s="63" t="s">
        <v>1</v>
      </c>
      <c r="C1782" s="63" t="s">
        <v>1</v>
      </c>
      <c r="D1782" s="65" t="s">
        <v>1</v>
      </c>
      <c r="E1782" s="65" t="s">
        <v>1</v>
      </c>
      <c r="F1782" s="65" t="s">
        <v>1</v>
      </c>
      <c r="G1782" s="65" t="s">
        <v>1</v>
      </c>
      <c r="H1782" s="66" t="s">
        <v>15</v>
      </c>
      <c r="I1782" s="30">
        <f t="shared" ref="I1782:K1782" si="1718">SUM(I1783,I1791,I1793)</f>
        <v>1219698</v>
      </c>
      <c r="J1782" s="30">
        <f t="shared" si="1718"/>
        <v>1219298</v>
      </c>
      <c r="K1782" s="30">
        <f t="shared" si="1718"/>
        <v>719053</v>
      </c>
      <c r="L1782" s="30">
        <f t="shared" si="1688"/>
        <v>342271</v>
      </c>
      <c r="M1782" s="30">
        <f t="shared" ref="M1782" si="1719">SUM(M1783,M1791,M1793)</f>
        <v>109856</v>
      </c>
      <c r="N1782" s="30">
        <f t="shared" ref="N1782:O1782" si="1720">SUM(N1783,N1791,N1793)</f>
        <v>116310</v>
      </c>
      <c r="O1782" s="30">
        <f t="shared" si="1720"/>
        <v>116105</v>
      </c>
      <c r="P1782" s="30">
        <f t="shared" si="1689"/>
        <v>1061324</v>
      </c>
      <c r="Q1782" s="30">
        <f t="shared" si="1690"/>
        <v>87.043856382935104</v>
      </c>
      <c r="R1782" s="93"/>
      <c r="S1782" s="93"/>
      <c r="T1782" s="93"/>
      <c r="U1782" s="93"/>
      <c r="V1782" s="93"/>
      <c r="W1782" s="93"/>
      <c r="X1782" s="93"/>
      <c r="Y1782" s="93"/>
    </row>
    <row r="1783" spans="1:25" ht="15" customHeight="1" x14ac:dyDescent="0.25">
      <c r="A1783" s="63" t="s">
        <v>935</v>
      </c>
      <c r="B1783" s="63" t="s">
        <v>81</v>
      </c>
      <c r="C1783" s="63" t="s">
        <v>1086</v>
      </c>
      <c r="D1783" s="63" t="s">
        <v>1087</v>
      </c>
      <c r="E1783" s="65" t="s">
        <v>16</v>
      </c>
      <c r="F1783" s="65" t="s">
        <v>1</v>
      </c>
      <c r="G1783" s="65" t="s">
        <v>1</v>
      </c>
      <c r="H1783" s="65" t="s">
        <v>17</v>
      </c>
      <c r="I1783" s="31">
        <f t="shared" ref="I1783:K1783" si="1721">SUM(I1784:I1785)</f>
        <v>1053563</v>
      </c>
      <c r="J1783" s="31">
        <f t="shared" si="1721"/>
        <v>1053563</v>
      </c>
      <c r="K1783" s="31">
        <f t="shared" si="1721"/>
        <v>623678</v>
      </c>
      <c r="L1783" s="31">
        <f t="shared" si="1688"/>
        <v>293000</v>
      </c>
      <c r="M1783" s="31">
        <f t="shared" ref="M1783" si="1722">SUM(M1784:M1785)</f>
        <v>93000</v>
      </c>
      <c r="N1783" s="31">
        <f t="shared" ref="N1783:O1783" si="1723">SUM(N1784:N1785)</f>
        <v>100000</v>
      </c>
      <c r="O1783" s="31">
        <f t="shared" si="1723"/>
        <v>100000</v>
      </c>
      <c r="P1783" s="31">
        <f t="shared" si="1689"/>
        <v>916678</v>
      </c>
      <c r="Q1783" s="31">
        <f t="shared" si="1690"/>
        <v>87.007421483100671</v>
      </c>
      <c r="R1783" s="94"/>
      <c r="S1783" s="94"/>
      <c r="T1783" s="94"/>
      <c r="U1783" s="94"/>
      <c r="V1783" s="94"/>
      <c r="W1783" s="94"/>
      <c r="X1783" s="94"/>
      <c r="Y1783" s="94"/>
    </row>
    <row r="1784" spans="1:25" ht="15" customHeight="1" x14ac:dyDescent="0.25">
      <c r="A1784" s="64" t="s">
        <v>935</v>
      </c>
      <c r="B1784" s="64" t="s">
        <v>81</v>
      </c>
      <c r="C1784" s="64" t="s">
        <v>1086</v>
      </c>
      <c r="D1784" s="64" t="s">
        <v>1087</v>
      </c>
      <c r="E1784" s="20" t="s">
        <v>19</v>
      </c>
      <c r="F1784" s="64"/>
      <c r="G1784" s="53" t="s">
        <v>1076</v>
      </c>
      <c r="H1784" s="53" t="s">
        <v>3860</v>
      </c>
      <c r="I1784" s="26">
        <v>921785</v>
      </c>
      <c r="J1784" s="26">
        <v>921785</v>
      </c>
      <c r="K1784" s="26">
        <v>532000</v>
      </c>
      <c r="L1784" s="26">
        <f t="shared" si="1688"/>
        <v>270000</v>
      </c>
      <c r="M1784" s="26">
        <v>90000</v>
      </c>
      <c r="N1784" s="26">
        <v>90000</v>
      </c>
      <c r="O1784" s="26">
        <v>90000</v>
      </c>
      <c r="P1784" s="26">
        <f t="shared" si="1689"/>
        <v>802000</v>
      </c>
      <c r="Q1784" s="26">
        <f t="shared" si="1690"/>
        <v>87.005104227124548</v>
      </c>
      <c r="R1784" s="90"/>
      <c r="S1784" s="90"/>
      <c r="T1784" s="90"/>
      <c r="U1784" s="90"/>
      <c r="V1784" s="90"/>
      <c r="W1784" s="90"/>
      <c r="X1784" s="90"/>
      <c r="Y1784" s="90"/>
    </row>
    <row r="1785" spans="1:25" ht="15" customHeight="1" x14ac:dyDescent="0.25">
      <c r="A1785" s="63" t="s">
        <v>935</v>
      </c>
      <c r="B1785" s="63" t="s">
        <v>81</v>
      </c>
      <c r="C1785" s="63" t="s">
        <v>1086</v>
      </c>
      <c r="D1785" s="63" t="s">
        <v>1087</v>
      </c>
      <c r="E1785" s="63" t="s">
        <v>21</v>
      </c>
      <c r="F1785" s="64" t="s">
        <v>1</v>
      </c>
      <c r="G1785" s="53" t="s">
        <v>1</v>
      </c>
      <c r="H1785" s="65" t="s">
        <v>22</v>
      </c>
      <c r="I1785" s="31">
        <f t="shared" ref="I1785:K1785" si="1724">SUM(I1786:I1790)</f>
        <v>131778</v>
      </c>
      <c r="J1785" s="31">
        <f t="shared" si="1724"/>
        <v>131778</v>
      </c>
      <c r="K1785" s="31">
        <f t="shared" si="1724"/>
        <v>91678</v>
      </c>
      <c r="L1785" s="31">
        <f t="shared" si="1688"/>
        <v>23000</v>
      </c>
      <c r="M1785" s="31">
        <f t="shared" ref="M1785" si="1725">SUM(M1786:M1790)</f>
        <v>3000</v>
      </c>
      <c r="N1785" s="31">
        <f t="shared" ref="N1785:O1785" si="1726">SUM(N1786:N1790)</f>
        <v>10000</v>
      </c>
      <c r="O1785" s="31">
        <f t="shared" si="1726"/>
        <v>10000</v>
      </c>
      <c r="P1785" s="31">
        <f t="shared" si="1689"/>
        <v>114678</v>
      </c>
      <c r="Q1785" s="31">
        <f t="shared" si="1690"/>
        <v>87.023630651550334</v>
      </c>
      <c r="R1785" s="94"/>
      <c r="S1785" s="94"/>
      <c r="T1785" s="94"/>
      <c r="U1785" s="94"/>
      <c r="V1785" s="94"/>
      <c r="W1785" s="94"/>
      <c r="X1785" s="94"/>
      <c r="Y1785" s="94"/>
    </row>
    <row r="1786" spans="1:25" ht="15" customHeight="1" x14ac:dyDescent="0.25">
      <c r="A1786" s="64" t="s">
        <v>935</v>
      </c>
      <c r="B1786" s="64" t="s">
        <v>81</v>
      </c>
      <c r="C1786" s="64" t="s">
        <v>1086</v>
      </c>
      <c r="D1786" s="64" t="s">
        <v>1087</v>
      </c>
      <c r="E1786" s="20" t="s">
        <v>23</v>
      </c>
      <c r="F1786" s="64" t="s">
        <v>1089</v>
      </c>
      <c r="G1786" s="53" t="s">
        <v>1076</v>
      </c>
      <c r="H1786" s="53" t="s">
        <v>85</v>
      </c>
      <c r="I1786" s="26">
        <v>22000</v>
      </c>
      <c r="J1786" s="26">
        <v>22000</v>
      </c>
      <c r="K1786" s="26">
        <v>15300</v>
      </c>
      <c r="L1786" s="26">
        <f t="shared" si="1688"/>
        <v>6000</v>
      </c>
      <c r="M1786" s="26">
        <v>2000</v>
      </c>
      <c r="N1786" s="26">
        <v>2000</v>
      </c>
      <c r="O1786" s="26">
        <v>2000</v>
      </c>
      <c r="P1786" s="26">
        <f t="shared" si="1689"/>
        <v>21300</v>
      </c>
      <c r="Q1786" s="26">
        <f t="shared" si="1690"/>
        <v>96.818181818181813</v>
      </c>
      <c r="R1786" s="90"/>
      <c r="S1786" s="90"/>
      <c r="T1786" s="90"/>
      <c r="U1786" s="90"/>
      <c r="V1786" s="90"/>
      <c r="W1786" s="90"/>
      <c r="X1786" s="90"/>
      <c r="Y1786" s="90"/>
    </row>
    <row r="1787" spans="1:25" ht="15" customHeight="1" x14ac:dyDescent="0.25">
      <c r="A1787" s="64" t="s">
        <v>935</v>
      </c>
      <c r="B1787" s="64" t="s">
        <v>81</v>
      </c>
      <c r="C1787" s="64" t="s">
        <v>1086</v>
      </c>
      <c r="D1787" s="64" t="s">
        <v>1087</v>
      </c>
      <c r="E1787" s="20" t="s">
        <v>23</v>
      </c>
      <c r="F1787" s="64" t="s">
        <v>1090</v>
      </c>
      <c r="G1787" s="53" t="s">
        <v>1076</v>
      </c>
      <c r="H1787" s="53" t="s">
        <v>25</v>
      </c>
      <c r="I1787" s="26">
        <v>78500</v>
      </c>
      <c r="J1787" s="26">
        <v>78500</v>
      </c>
      <c r="K1787" s="26">
        <v>50700</v>
      </c>
      <c r="L1787" s="26">
        <f t="shared" si="1688"/>
        <v>17000</v>
      </c>
      <c r="M1787" s="26">
        <v>1000</v>
      </c>
      <c r="N1787" s="26">
        <v>8000</v>
      </c>
      <c r="O1787" s="26">
        <v>8000</v>
      </c>
      <c r="P1787" s="26">
        <f t="shared" si="1689"/>
        <v>67700</v>
      </c>
      <c r="Q1787" s="26">
        <f t="shared" si="1690"/>
        <v>86.242038216560516</v>
      </c>
      <c r="R1787" s="90"/>
      <c r="S1787" s="90"/>
      <c r="T1787" s="90"/>
      <c r="U1787" s="90"/>
      <c r="V1787" s="90"/>
      <c r="W1787" s="90"/>
      <c r="X1787" s="90"/>
      <c r="Y1787" s="90"/>
    </row>
    <row r="1788" spans="1:25" ht="15" customHeight="1" x14ac:dyDescent="0.25">
      <c r="A1788" s="64" t="s">
        <v>935</v>
      </c>
      <c r="B1788" s="64" t="s">
        <v>81</v>
      </c>
      <c r="C1788" s="64" t="s">
        <v>1086</v>
      </c>
      <c r="D1788" s="64" t="s">
        <v>1087</v>
      </c>
      <c r="E1788" s="20" t="s">
        <v>23</v>
      </c>
      <c r="F1788" s="64" t="s">
        <v>1091</v>
      </c>
      <c r="G1788" s="53" t="s">
        <v>1076</v>
      </c>
      <c r="H1788" s="53" t="s">
        <v>27</v>
      </c>
      <c r="I1788" s="26">
        <v>18778</v>
      </c>
      <c r="J1788" s="26">
        <v>18778</v>
      </c>
      <c r="K1788" s="26">
        <v>18778</v>
      </c>
      <c r="L1788" s="26">
        <f t="shared" si="1688"/>
        <v>0</v>
      </c>
      <c r="M1788" s="26"/>
      <c r="N1788" s="26"/>
      <c r="O1788" s="26"/>
      <c r="P1788" s="26">
        <f t="shared" si="1689"/>
        <v>18778</v>
      </c>
      <c r="Q1788" s="26">
        <f t="shared" si="1690"/>
        <v>100</v>
      </c>
      <c r="R1788" s="90"/>
      <c r="S1788" s="90"/>
      <c r="T1788" s="90"/>
      <c r="U1788" s="90"/>
      <c r="V1788" s="90"/>
      <c r="W1788" s="90"/>
      <c r="X1788" s="90"/>
      <c r="Y1788" s="90"/>
    </row>
    <row r="1789" spans="1:25" ht="15" customHeight="1" x14ac:dyDescent="0.25">
      <c r="A1789" s="64" t="s">
        <v>935</v>
      </c>
      <c r="B1789" s="64" t="s">
        <v>81</v>
      </c>
      <c r="C1789" s="64" t="s">
        <v>1086</v>
      </c>
      <c r="D1789" s="64" t="s">
        <v>1087</v>
      </c>
      <c r="E1789" s="20" t="s">
        <v>23</v>
      </c>
      <c r="F1789" s="64" t="s">
        <v>1092</v>
      </c>
      <c r="G1789" s="53" t="s">
        <v>1076</v>
      </c>
      <c r="H1789" s="53" t="s">
        <v>89</v>
      </c>
      <c r="I1789" s="26">
        <v>5600</v>
      </c>
      <c r="J1789" s="26">
        <v>5600</v>
      </c>
      <c r="K1789" s="26">
        <v>0</v>
      </c>
      <c r="L1789" s="26">
        <f t="shared" si="1688"/>
        <v>0</v>
      </c>
      <c r="M1789" s="26">
        <v>0</v>
      </c>
      <c r="N1789" s="26">
        <v>0</v>
      </c>
      <c r="O1789" s="26">
        <v>0</v>
      </c>
      <c r="P1789" s="26">
        <f t="shared" si="1689"/>
        <v>0</v>
      </c>
      <c r="Q1789" s="26">
        <f t="shared" si="1690"/>
        <v>0</v>
      </c>
      <c r="R1789" s="90"/>
      <c r="S1789" s="90"/>
      <c r="T1789" s="90"/>
      <c r="U1789" s="90"/>
      <c r="V1789" s="90"/>
      <c r="W1789" s="90"/>
      <c r="X1789" s="90"/>
      <c r="Y1789" s="90"/>
    </row>
    <row r="1790" spans="1:25" ht="15" customHeight="1" x14ac:dyDescent="0.25">
      <c r="A1790" s="64" t="s">
        <v>935</v>
      </c>
      <c r="B1790" s="64" t="s">
        <v>81</v>
      </c>
      <c r="C1790" s="64" t="s">
        <v>1086</v>
      </c>
      <c r="D1790" s="64" t="s">
        <v>1087</v>
      </c>
      <c r="E1790" s="20" t="s">
        <v>23</v>
      </c>
      <c r="F1790" s="64" t="s">
        <v>1093</v>
      </c>
      <c r="G1790" s="53" t="s">
        <v>1076</v>
      </c>
      <c r="H1790" s="53" t="s">
        <v>29</v>
      </c>
      <c r="I1790" s="26">
        <v>6900</v>
      </c>
      <c r="J1790" s="26">
        <v>6900</v>
      </c>
      <c r="K1790" s="26">
        <v>6900</v>
      </c>
      <c r="L1790" s="26">
        <f t="shared" si="1688"/>
        <v>0</v>
      </c>
      <c r="M1790" s="26">
        <v>0</v>
      </c>
      <c r="N1790" s="26">
        <v>0</v>
      </c>
      <c r="O1790" s="26">
        <v>0</v>
      </c>
      <c r="P1790" s="26">
        <f t="shared" si="1689"/>
        <v>6900</v>
      </c>
      <c r="Q1790" s="26">
        <f t="shared" si="1690"/>
        <v>100</v>
      </c>
      <c r="R1790" s="90"/>
      <c r="S1790" s="90"/>
      <c r="T1790" s="90"/>
      <c r="U1790" s="90"/>
      <c r="V1790" s="90"/>
      <c r="W1790" s="90"/>
      <c r="X1790" s="90"/>
      <c r="Y1790" s="90"/>
    </row>
    <row r="1791" spans="1:25" ht="15" customHeight="1" x14ac:dyDescent="0.25">
      <c r="A1791" s="63" t="s">
        <v>935</v>
      </c>
      <c r="B1791" s="63" t="s">
        <v>81</v>
      </c>
      <c r="C1791" s="63" t="s">
        <v>1086</v>
      </c>
      <c r="D1791" s="63" t="s">
        <v>1087</v>
      </c>
      <c r="E1791" s="65" t="s">
        <v>30</v>
      </c>
      <c r="F1791" s="65" t="s">
        <v>1</v>
      </c>
      <c r="G1791" s="65" t="s">
        <v>1</v>
      </c>
      <c r="H1791" s="65" t="s">
        <v>31</v>
      </c>
      <c r="I1791" s="31">
        <f t="shared" ref="I1791:K1791" si="1727">SUM(I1792)</f>
        <v>96853</v>
      </c>
      <c r="J1791" s="31">
        <f t="shared" si="1727"/>
        <v>96853</v>
      </c>
      <c r="K1791" s="31">
        <f t="shared" si="1727"/>
        <v>59000</v>
      </c>
      <c r="L1791" s="31">
        <f t="shared" si="1688"/>
        <v>30000</v>
      </c>
      <c r="M1791" s="31">
        <f t="shared" ref="M1791" si="1728">SUM(M1792)</f>
        <v>10000</v>
      </c>
      <c r="N1791" s="31">
        <f t="shared" ref="N1791:O1791" si="1729">SUM(N1792)</f>
        <v>10000</v>
      </c>
      <c r="O1791" s="31">
        <f t="shared" si="1729"/>
        <v>10000</v>
      </c>
      <c r="P1791" s="31">
        <f t="shared" si="1689"/>
        <v>89000</v>
      </c>
      <c r="Q1791" s="31">
        <f t="shared" si="1690"/>
        <v>91.891836081484314</v>
      </c>
      <c r="R1791" s="94"/>
      <c r="S1791" s="94"/>
      <c r="T1791" s="94"/>
      <c r="U1791" s="94"/>
      <c r="V1791" s="94"/>
      <c r="W1791" s="94"/>
      <c r="X1791" s="94"/>
      <c r="Y1791" s="94"/>
    </row>
    <row r="1792" spans="1:25" ht="15" customHeight="1" x14ac:dyDescent="0.25">
      <c r="A1792" s="64" t="s">
        <v>935</v>
      </c>
      <c r="B1792" s="64" t="s">
        <v>81</v>
      </c>
      <c r="C1792" s="64" t="s">
        <v>1086</v>
      </c>
      <c r="D1792" s="64" t="s">
        <v>1087</v>
      </c>
      <c r="E1792" s="20" t="s">
        <v>33</v>
      </c>
      <c r="F1792" s="64"/>
      <c r="G1792" s="53" t="s">
        <v>1076</v>
      </c>
      <c r="H1792" s="53" t="s">
        <v>3861</v>
      </c>
      <c r="I1792" s="26">
        <v>96853</v>
      </c>
      <c r="J1792" s="26">
        <v>96853</v>
      </c>
      <c r="K1792" s="26">
        <v>59000</v>
      </c>
      <c r="L1792" s="26">
        <f t="shared" si="1688"/>
        <v>30000</v>
      </c>
      <c r="M1792" s="26">
        <v>10000</v>
      </c>
      <c r="N1792" s="26">
        <v>10000</v>
      </c>
      <c r="O1792" s="26">
        <v>10000</v>
      </c>
      <c r="P1792" s="26">
        <f t="shared" si="1689"/>
        <v>89000</v>
      </c>
      <c r="Q1792" s="26">
        <f t="shared" si="1690"/>
        <v>91.891836081484314</v>
      </c>
      <c r="R1792" s="90"/>
      <c r="S1792" s="90"/>
      <c r="T1792" s="90"/>
      <c r="U1792" s="90"/>
      <c r="V1792" s="90"/>
      <c r="W1792" s="90"/>
      <c r="X1792" s="90"/>
      <c r="Y1792" s="90"/>
    </row>
    <row r="1793" spans="1:25" ht="15" customHeight="1" x14ac:dyDescent="0.25">
      <c r="A1793" s="63" t="s">
        <v>935</v>
      </c>
      <c r="B1793" s="63" t="s">
        <v>81</v>
      </c>
      <c r="C1793" s="63" t="s">
        <v>1086</v>
      </c>
      <c r="D1793" s="63" t="s">
        <v>1087</v>
      </c>
      <c r="E1793" s="65" t="s">
        <v>34</v>
      </c>
      <c r="F1793" s="65" t="s">
        <v>1</v>
      </c>
      <c r="G1793" s="65" t="s">
        <v>1</v>
      </c>
      <c r="H1793" s="65" t="s">
        <v>35</v>
      </c>
      <c r="I1793" s="31">
        <f t="shared" ref="I1793:K1793" si="1730">SUM(I1794:I1802)</f>
        <v>69282</v>
      </c>
      <c r="J1793" s="31">
        <f t="shared" si="1730"/>
        <v>68882</v>
      </c>
      <c r="K1793" s="31">
        <f t="shared" si="1730"/>
        <v>36375</v>
      </c>
      <c r="L1793" s="31">
        <f t="shared" si="1688"/>
        <v>19271</v>
      </c>
      <c r="M1793" s="31">
        <f t="shared" ref="M1793" si="1731">SUM(M1794:M1802)</f>
        <v>6856</v>
      </c>
      <c r="N1793" s="31">
        <f t="shared" ref="N1793:O1793" si="1732">SUM(N1794:N1802)</f>
        <v>6310</v>
      </c>
      <c r="O1793" s="31">
        <f t="shared" si="1732"/>
        <v>6105</v>
      </c>
      <c r="P1793" s="31">
        <f t="shared" si="1689"/>
        <v>55646</v>
      </c>
      <c r="Q1793" s="31">
        <f t="shared" si="1690"/>
        <v>80.78453006590982</v>
      </c>
      <c r="R1793" s="94"/>
      <c r="S1793" s="94"/>
      <c r="T1793" s="94"/>
      <c r="U1793" s="94"/>
      <c r="V1793" s="94"/>
      <c r="W1793" s="94"/>
      <c r="X1793" s="94"/>
      <c r="Y1793" s="94"/>
    </row>
    <row r="1794" spans="1:25" ht="15" customHeight="1" x14ac:dyDescent="0.25">
      <c r="A1794" s="64" t="s">
        <v>935</v>
      </c>
      <c r="B1794" s="64" t="s">
        <v>81</v>
      </c>
      <c r="C1794" s="64" t="s">
        <v>1086</v>
      </c>
      <c r="D1794" s="64" t="s">
        <v>1087</v>
      </c>
      <c r="E1794" s="20" t="s">
        <v>38</v>
      </c>
      <c r="F1794" s="64"/>
      <c r="G1794" s="53" t="s">
        <v>1076</v>
      </c>
      <c r="H1794" s="53" t="s">
        <v>37</v>
      </c>
      <c r="I1794" s="26">
        <v>1095</v>
      </c>
      <c r="J1794" s="26">
        <v>1095</v>
      </c>
      <c r="K1794" s="26">
        <v>595</v>
      </c>
      <c r="L1794" s="26">
        <f t="shared" si="1688"/>
        <v>500</v>
      </c>
      <c r="M1794" s="26">
        <v>500</v>
      </c>
      <c r="N1794" s="26"/>
      <c r="O1794" s="26"/>
      <c r="P1794" s="26">
        <f t="shared" si="1689"/>
        <v>1095</v>
      </c>
      <c r="Q1794" s="26">
        <f t="shared" si="1690"/>
        <v>100</v>
      </c>
      <c r="R1794" s="90"/>
      <c r="S1794" s="90"/>
      <c r="T1794" s="90"/>
      <c r="U1794" s="90"/>
      <c r="V1794" s="90"/>
      <c r="W1794" s="90"/>
      <c r="X1794" s="90"/>
      <c r="Y1794" s="90"/>
    </row>
    <row r="1795" spans="1:25" ht="15" customHeight="1" x14ac:dyDescent="0.25">
      <c r="A1795" s="64" t="s">
        <v>935</v>
      </c>
      <c r="B1795" s="64" t="s">
        <v>81</v>
      </c>
      <c r="C1795" s="64" t="s">
        <v>1086</v>
      </c>
      <c r="D1795" s="64" t="s">
        <v>1087</v>
      </c>
      <c r="E1795" s="20" t="s">
        <v>298</v>
      </c>
      <c r="F1795" s="64"/>
      <c r="G1795" s="53" t="s">
        <v>1076</v>
      </c>
      <c r="H1795" s="53" t="s">
        <v>297</v>
      </c>
      <c r="I1795" s="26">
        <v>33952</v>
      </c>
      <c r="J1795" s="26">
        <v>33952</v>
      </c>
      <c r="K1795" s="26">
        <v>18000</v>
      </c>
      <c r="L1795" s="26">
        <f t="shared" si="1688"/>
        <v>9000</v>
      </c>
      <c r="M1795" s="26">
        <v>3000</v>
      </c>
      <c r="N1795" s="26">
        <v>3000</v>
      </c>
      <c r="O1795" s="26">
        <v>3000</v>
      </c>
      <c r="P1795" s="26">
        <f t="shared" si="1689"/>
        <v>27000</v>
      </c>
      <c r="Q1795" s="26">
        <f t="shared" si="1690"/>
        <v>79.524033930254475</v>
      </c>
      <c r="R1795" s="90"/>
      <c r="S1795" s="90"/>
      <c r="T1795" s="90"/>
      <c r="U1795" s="90"/>
      <c r="V1795" s="90"/>
      <c r="W1795" s="90"/>
      <c r="X1795" s="90"/>
      <c r="Y1795" s="90"/>
    </row>
    <row r="1796" spans="1:25" ht="15" customHeight="1" x14ac:dyDescent="0.25">
      <c r="A1796" s="64" t="s">
        <v>935</v>
      </c>
      <c r="B1796" s="64" t="s">
        <v>81</v>
      </c>
      <c r="C1796" s="64" t="s">
        <v>1086</v>
      </c>
      <c r="D1796" s="64" t="s">
        <v>1087</v>
      </c>
      <c r="E1796" s="20" t="s">
        <v>301</v>
      </c>
      <c r="F1796" s="64"/>
      <c r="G1796" s="53" t="s">
        <v>1076</v>
      </c>
      <c r="H1796" s="53" t="s">
        <v>300</v>
      </c>
      <c r="I1796" s="26">
        <v>7754</v>
      </c>
      <c r="J1796" s="26">
        <v>7754</v>
      </c>
      <c r="K1796" s="26">
        <v>4200</v>
      </c>
      <c r="L1796" s="26">
        <f t="shared" si="1688"/>
        <v>2400</v>
      </c>
      <c r="M1796" s="26">
        <v>800</v>
      </c>
      <c r="N1796" s="26">
        <v>800</v>
      </c>
      <c r="O1796" s="26">
        <v>800</v>
      </c>
      <c r="P1796" s="26">
        <f t="shared" si="1689"/>
        <v>6600</v>
      </c>
      <c r="Q1796" s="26">
        <f t="shared" si="1690"/>
        <v>85.117358782563841</v>
      </c>
      <c r="R1796" s="90"/>
      <c r="S1796" s="90"/>
      <c r="T1796" s="90"/>
      <c r="U1796" s="90"/>
      <c r="V1796" s="90"/>
      <c r="W1796" s="90"/>
      <c r="X1796" s="90"/>
      <c r="Y1796" s="90"/>
    </row>
    <row r="1797" spans="1:25" ht="15" customHeight="1" x14ac:dyDescent="0.25">
      <c r="A1797" s="64" t="s">
        <v>935</v>
      </c>
      <c r="B1797" s="64" t="s">
        <v>81</v>
      </c>
      <c r="C1797" s="64" t="s">
        <v>1086</v>
      </c>
      <c r="D1797" s="64" t="s">
        <v>1087</v>
      </c>
      <c r="E1797" s="20" t="s">
        <v>218</v>
      </c>
      <c r="F1797" s="64"/>
      <c r="G1797" s="53" t="s">
        <v>1076</v>
      </c>
      <c r="H1797" s="53" t="s">
        <v>217</v>
      </c>
      <c r="I1797" s="26">
        <v>6800</v>
      </c>
      <c r="J1797" s="26">
        <v>6400</v>
      </c>
      <c r="K1797" s="26">
        <v>3000</v>
      </c>
      <c r="L1797" s="26">
        <f t="shared" si="1688"/>
        <v>1500</v>
      </c>
      <c r="M1797" s="26">
        <v>500</v>
      </c>
      <c r="N1797" s="26">
        <v>500</v>
      </c>
      <c r="O1797" s="26">
        <v>500</v>
      </c>
      <c r="P1797" s="26">
        <f t="shared" si="1689"/>
        <v>4500</v>
      </c>
      <c r="Q1797" s="26">
        <f t="shared" si="1690"/>
        <v>70.3125</v>
      </c>
      <c r="R1797" s="90"/>
      <c r="S1797" s="90"/>
      <c r="T1797" s="90"/>
      <c r="U1797" s="90"/>
      <c r="V1797" s="90"/>
      <c r="W1797" s="90"/>
      <c r="X1797" s="90"/>
      <c r="Y1797" s="90"/>
    </row>
    <row r="1798" spans="1:25" ht="15" customHeight="1" x14ac:dyDescent="0.25">
      <c r="A1798" s="64" t="s">
        <v>935</v>
      </c>
      <c r="B1798" s="64" t="s">
        <v>81</v>
      </c>
      <c r="C1798" s="64" t="s">
        <v>1086</v>
      </c>
      <c r="D1798" s="64" t="s">
        <v>1087</v>
      </c>
      <c r="E1798" s="20" t="s">
        <v>303</v>
      </c>
      <c r="F1798" s="64"/>
      <c r="G1798" s="53" t="s">
        <v>1076</v>
      </c>
      <c r="H1798" s="53" t="s">
        <v>302</v>
      </c>
      <c r="I1798" s="26">
        <v>1000</v>
      </c>
      <c r="J1798" s="26">
        <v>1000</v>
      </c>
      <c r="K1798" s="26">
        <v>570</v>
      </c>
      <c r="L1798" s="26">
        <f t="shared" si="1688"/>
        <v>300</v>
      </c>
      <c r="M1798" s="26">
        <v>100</v>
      </c>
      <c r="N1798" s="26">
        <v>100</v>
      </c>
      <c r="O1798" s="26">
        <v>100</v>
      </c>
      <c r="P1798" s="26">
        <f t="shared" si="1689"/>
        <v>870</v>
      </c>
      <c r="Q1798" s="26">
        <f t="shared" si="1690"/>
        <v>87</v>
      </c>
      <c r="R1798" s="90"/>
      <c r="S1798" s="90"/>
      <c r="T1798" s="90"/>
      <c r="U1798" s="90"/>
      <c r="V1798" s="90"/>
      <c r="W1798" s="90"/>
      <c r="X1798" s="90"/>
      <c r="Y1798" s="90"/>
    </row>
    <row r="1799" spans="1:25" ht="15" customHeight="1" x14ac:dyDescent="0.25">
      <c r="A1799" s="64" t="s">
        <v>935</v>
      </c>
      <c r="B1799" s="64" t="s">
        <v>81</v>
      </c>
      <c r="C1799" s="64" t="s">
        <v>1086</v>
      </c>
      <c r="D1799" s="64" t="s">
        <v>1087</v>
      </c>
      <c r="E1799" s="20" t="s">
        <v>305</v>
      </c>
      <c r="F1799" s="64"/>
      <c r="G1799" s="53" t="s">
        <v>1076</v>
      </c>
      <c r="H1799" s="53" t="s">
        <v>304</v>
      </c>
      <c r="I1799" s="26">
        <v>0</v>
      </c>
      <c r="J1799" s="26">
        <v>0</v>
      </c>
      <c r="K1799" s="26">
        <v>0</v>
      </c>
      <c r="L1799" s="26">
        <f t="shared" si="1688"/>
        <v>0</v>
      </c>
      <c r="M1799" s="26">
        <v>0</v>
      </c>
      <c r="N1799" s="26">
        <v>0</v>
      </c>
      <c r="O1799" s="26">
        <v>0</v>
      </c>
      <c r="P1799" s="26">
        <f t="shared" si="1689"/>
        <v>0</v>
      </c>
      <c r="Q1799" s="26" t="str">
        <f t="shared" si="1690"/>
        <v>-</v>
      </c>
      <c r="R1799" s="90"/>
      <c r="S1799" s="90"/>
      <c r="T1799" s="90"/>
      <c r="U1799" s="90"/>
      <c r="V1799" s="90"/>
      <c r="W1799" s="90"/>
      <c r="X1799" s="90"/>
      <c r="Y1799" s="90"/>
    </row>
    <row r="1800" spans="1:25" ht="15" customHeight="1" x14ac:dyDescent="0.25">
      <c r="A1800" s="64" t="s">
        <v>935</v>
      </c>
      <c r="B1800" s="64" t="s">
        <v>81</v>
      </c>
      <c r="C1800" s="64" t="s">
        <v>1086</v>
      </c>
      <c r="D1800" s="64" t="s">
        <v>1087</v>
      </c>
      <c r="E1800" s="20" t="s">
        <v>308</v>
      </c>
      <c r="F1800" s="64"/>
      <c r="G1800" s="53" t="s">
        <v>1076</v>
      </c>
      <c r="H1800" s="53" t="s">
        <v>307</v>
      </c>
      <c r="I1800" s="26">
        <v>6046</v>
      </c>
      <c r="J1800" s="26">
        <v>6046</v>
      </c>
      <c r="K1800" s="26">
        <v>3000</v>
      </c>
      <c r="L1800" s="26">
        <f t="shared" si="1688"/>
        <v>1546</v>
      </c>
      <c r="M1800" s="26">
        <v>546</v>
      </c>
      <c r="N1800" s="26">
        <v>500</v>
      </c>
      <c r="O1800" s="26">
        <v>500</v>
      </c>
      <c r="P1800" s="26">
        <f t="shared" si="1689"/>
        <v>4546</v>
      </c>
      <c r="Q1800" s="26">
        <f t="shared" si="1690"/>
        <v>75.190208402249425</v>
      </c>
      <c r="R1800" s="90"/>
      <c r="S1800" s="90"/>
      <c r="T1800" s="90"/>
      <c r="U1800" s="90"/>
      <c r="V1800" s="90"/>
      <c r="W1800" s="90"/>
      <c r="X1800" s="90"/>
      <c r="Y1800" s="90"/>
    </row>
    <row r="1801" spans="1:25" ht="15" customHeight="1" x14ac:dyDescent="0.25">
      <c r="A1801" s="64" t="s">
        <v>935</v>
      </c>
      <c r="B1801" s="64" t="s">
        <v>81</v>
      </c>
      <c r="C1801" s="64" t="s">
        <v>1086</v>
      </c>
      <c r="D1801" s="64" t="s">
        <v>1087</v>
      </c>
      <c r="E1801" s="20" t="s">
        <v>311</v>
      </c>
      <c r="F1801" s="64"/>
      <c r="G1801" s="53" t="s">
        <v>1076</v>
      </c>
      <c r="H1801" s="53" t="s">
        <v>310</v>
      </c>
      <c r="I1801" s="26">
        <v>0</v>
      </c>
      <c r="J1801" s="26">
        <v>0</v>
      </c>
      <c r="K1801" s="26">
        <v>0</v>
      </c>
      <c r="L1801" s="26">
        <f t="shared" si="1688"/>
        <v>0</v>
      </c>
      <c r="M1801" s="26">
        <v>0</v>
      </c>
      <c r="N1801" s="26">
        <v>0</v>
      </c>
      <c r="O1801" s="26">
        <v>0</v>
      </c>
      <c r="P1801" s="26">
        <f t="shared" si="1689"/>
        <v>0</v>
      </c>
      <c r="Q1801" s="26" t="str">
        <f t="shared" si="1690"/>
        <v>-</v>
      </c>
      <c r="R1801" s="90"/>
      <c r="S1801" s="90"/>
      <c r="T1801" s="90"/>
      <c r="U1801" s="90"/>
      <c r="V1801" s="90"/>
      <c r="W1801" s="90"/>
      <c r="X1801" s="90"/>
      <c r="Y1801" s="90"/>
    </row>
    <row r="1802" spans="1:25" ht="15" customHeight="1" x14ac:dyDescent="0.25">
      <c r="A1802" s="63" t="s">
        <v>935</v>
      </c>
      <c r="B1802" s="63" t="s">
        <v>81</v>
      </c>
      <c r="C1802" s="63" t="s">
        <v>1086</v>
      </c>
      <c r="D1802" s="63" t="s">
        <v>1087</v>
      </c>
      <c r="E1802" s="63" t="s">
        <v>39</v>
      </c>
      <c r="F1802" s="64" t="s">
        <v>1</v>
      </c>
      <c r="G1802" s="53" t="s">
        <v>1</v>
      </c>
      <c r="H1802" s="65" t="s">
        <v>40</v>
      </c>
      <c r="I1802" s="31">
        <f t="shared" ref="I1802:K1802" si="1733">SUM(I1803:I1805)</f>
        <v>12635</v>
      </c>
      <c r="J1802" s="31">
        <f t="shared" si="1733"/>
        <v>12635</v>
      </c>
      <c r="K1802" s="31">
        <f t="shared" si="1733"/>
        <v>7010</v>
      </c>
      <c r="L1802" s="31">
        <f t="shared" si="1688"/>
        <v>4025</v>
      </c>
      <c r="M1802" s="31">
        <f t="shared" ref="M1802" si="1734">SUM(M1803:M1805)</f>
        <v>1410</v>
      </c>
      <c r="N1802" s="31">
        <f t="shared" ref="N1802:O1802" si="1735">SUM(N1803:N1805)</f>
        <v>1410</v>
      </c>
      <c r="O1802" s="31">
        <f t="shared" si="1735"/>
        <v>1205</v>
      </c>
      <c r="P1802" s="31">
        <f t="shared" si="1689"/>
        <v>11035</v>
      </c>
      <c r="Q1802" s="31">
        <f t="shared" si="1690"/>
        <v>87.336762960031649</v>
      </c>
      <c r="R1802" s="94"/>
      <c r="S1802" s="94"/>
      <c r="T1802" s="94"/>
      <c r="U1802" s="94"/>
      <c r="V1802" s="94"/>
      <c r="W1802" s="94"/>
      <c r="X1802" s="94"/>
      <c r="Y1802" s="94"/>
    </row>
    <row r="1803" spans="1:25" ht="15" customHeight="1" x14ac:dyDescent="0.25">
      <c r="A1803" s="64" t="s">
        <v>935</v>
      </c>
      <c r="B1803" s="64" t="s">
        <v>81</v>
      </c>
      <c r="C1803" s="64" t="s">
        <v>1086</v>
      </c>
      <c r="D1803" s="64" t="s">
        <v>1087</v>
      </c>
      <c r="E1803" s="20" t="s">
        <v>41</v>
      </c>
      <c r="F1803" s="64"/>
      <c r="G1803" s="53" t="s">
        <v>1076</v>
      </c>
      <c r="H1803" s="53" t="s">
        <v>40</v>
      </c>
      <c r="I1803" s="26">
        <v>7000</v>
      </c>
      <c r="J1803" s="26">
        <v>7000</v>
      </c>
      <c r="K1803" s="26">
        <v>3600</v>
      </c>
      <c r="L1803" s="26">
        <f t="shared" si="1688"/>
        <v>1800</v>
      </c>
      <c r="M1803" s="26">
        <v>600</v>
      </c>
      <c r="N1803" s="26">
        <v>600</v>
      </c>
      <c r="O1803" s="26">
        <v>600</v>
      </c>
      <c r="P1803" s="26">
        <f t="shared" si="1689"/>
        <v>5400</v>
      </c>
      <c r="Q1803" s="26">
        <f t="shared" si="1690"/>
        <v>77.142857142857153</v>
      </c>
      <c r="R1803" s="90"/>
      <c r="S1803" s="90"/>
      <c r="T1803" s="90"/>
      <c r="U1803" s="90"/>
      <c r="V1803" s="90"/>
      <c r="W1803" s="90"/>
      <c r="X1803" s="90"/>
      <c r="Y1803" s="90"/>
    </row>
    <row r="1804" spans="1:25" ht="15" customHeight="1" x14ac:dyDescent="0.25">
      <c r="A1804" s="64" t="s">
        <v>935</v>
      </c>
      <c r="B1804" s="64" t="s">
        <v>81</v>
      </c>
      <c r="C1804" s="64" t="s">
        <v>1086</v>
      </c>
      <c r="D1804" s="64" t="s">
        <v>1087</v>
      </c>
      <c r="E1804" s="20" t="s">
        <v>41</v>
      </c>
      <c r="F1804" s="64" t="s">
        <v>1094</v>
      </c>
      <c r="G1804" s="53" t="s">
        <v>1076</v>
      </c>
      <c r="H1804" s="53" t="s">
        <v>49</v>
      </c>
      <c r="I1804" s="26">
        <v>2635</v>
      </c>
      <c r="J1804" s="26">
        <v>2635</v>
      </c>
      <c r="K1804" s="26">
        <v>1910</v>
      </c>
      <c r="L1804" s="26">
        <f t="shared" si="1688"/>
        <v>725</v>
      </c>
      <c r="M1804" s="26">
        <v>310</v>
      </c>
      <c r="N1804" s="26">
        <v>310</v>
      </c>
      <c r="O1804" s="26">
        <v>105</v>
      </c>
      <c r="P1804" s="26">
        <f t="shared" si="1689"/>
        <v>2635</v>
      </c>
      <c r="Q1804" s="26">
        <f t="shared" si="1690"/>
        <v>100</v>
      </c>
      <c r="R1804" s="90"/>
      <c r="S1804" s="90"/>
      <c r="T1804" s="90"/>
      <c r="U1804" s="90"/>
      <c r="V1804" s="90"/>
      <c r="W1804" s="90"/>
      <c r="X1804" s="90"/>
      <c r="Y1804" s="90"/>
    </row>
    <row r="1805" spans="1:25" ht="22.5" customHeight="1" x14ac:dyDescent="0.25">
      <c r="A1805" s="64" t="s">
        <v>935</v>
      </c>
      <c r="B1805" s="64" t="s">
        <v>81</v>
      </c>
      <c r="C1805" s="64" t="s">
        <v>1086</v>
      </c>
      <c r="D1805" s="64" t="s">
        <v>1087</v>
      </c>
      <c r="E1805" s="20" t="s">
        <v>41</v>
      </c>
      <c r="F1805" s="64" t="s">
        <v>1095</v>
      </c>
      <c r="G1805" s="53" t="s">
        <v>1076</v>
      </c>
      <c r="H1805" s="53" t="s">
        <v>55</v>
      </c>
      <c r="I1805" s="26">
        <v>3000</v>
      </c>
      <c r="J1805" s="26">
        <v>3000</v>
      </c>
      <c r="K1805" s="26">
        <v>1500</v>
      </c>
      <c r="L1805" s="26">
        <f t="shared" si="1688"/>
        <v>1500</v>
      </c>
      <c r="M1805" s="26">
        <v>500</v>
      </c>
      <c r="N1805" s="26">
        <v>500</v>
      </c>
      <c r="O1805" s="26">
        <v>500</v>
      </c>
      <c r="P1805" s="26">
        <f t="shared" si="1689"/>
        <v>3000</v>
      </c>
      <c r="Q1805" s="26">
        <f t="shared" si="1690"/>
        <v>100</v>
      </c>
      <c r="R1805" s="90"/>
      <c r="S1805" s="90"/>
      <c r="T1805" s="90"/>
      <c r="U1805" s="90"/>
      <c r="V1805" s="90"/>
      <c r="W1805" s="90"/>
      <c r="X1805" s="90"/>
      <c r="Y1805" s="90"/>
    </row>
    <row r="1806" spans="1:25" ht="16.5" customHeight="1" x14ac:dyDescent="0.25">
      <c r="A1806" s="63" t="s">
        <v>1</v>
      </c>
      <c r="B1806" s="63" t="s">
        <v>1</v>
      </c>
      <c r="C1806" s="63" t="s">
        <v>1</v>
      </c>
      <c r="D1806" s="65" t="s">
        <v>1</v>
      </c>
      <c r="E1806" s="65" t="s">
        <v>1</v>
      </c>
      <c r="F1806" s="65" t="s">
        <v>1</v>
      </c>
      <c r="G1806" s="65" t="s">
        <v>1</v>
      </c>
      <c r="H1806" s="66" t="s">
        <v>56</v>
      </c>
      <c r="I1806" s="30">
        <f t="shared" ref="I1806:K1807" si="1736">SUM(I1807)</f>
        <v>100</v>
      </c>
      <c r="J1806" s="30">
        <f t="shared" si="1736"/>
        <v>100</v>
      </c>
      <c r="K1806" s="30">
        <f t="shared" si="1736"/>
        <v>0</v>
      </c>
      <c r="L1806" s="30">
        <f t="shared" si="1688"/>
        <v>0</v>
      </c>
      <c r="M1806" s="30">
        <f t="shared" ref="M1806:M1807" si="1737">SUM(M1807)</f>
        <v>0</v>
      </c>
      <c r="N1806" s="30">
        <f t="shared" ref="N1806:O1807" si="1738">SUM(N1807)</f>
        <v>0</v>
      </c>
      <c r="O1806" s="30">
        <f t="shared" si="1738"/>
        <v>0</v>
      </c>
      <c r="P1806" s="30">
        <f t="shared" si="1689"/>
        <v>0</v>
      </c>
      <c r="Q1806" s="30">
        <f t="shared" si="1690"/>
        <v>0</v>
      </c>
      <c r="R1806" s="93"/>
      <c r="S1806" s="93"/>
      <c r="T1806" s="93"/>
      <c r="U1806" s="93"/>
      <c r="V1806" s="93"/>
      <c r="W1806" s="93"/>
      <c r="X1806" s="93"/>
      <c r="Y1806" s="93"/>
    </row>
    <row r="1807" spans="1:25" ht="15" customHeight="1" x14ac:dyDescent="0.25">
      <c r="A1807" s="63" t="s">
        <v>935</v>
      </c>
      <c r="B1807" s="63" t="s">
        <v>81</v>
      </c>
      <c r="C1807" s="63" t="s">
        <v>1086</v>
      </c>
      <c r="D1807" s="63" t="s">
        <v>1087</v>
      </c>
      <c r="E1807" s="65" t="s">
        <v>57</v>
      </c>
      <c r="F1807" s="65" t="s">
        <v>1</v>
      </c>
      <c r="G1807" s="65" t="s">
        <v>1</v>
      </c>
      <c r="H1807" s="65" t="s">
        <v>58</v>
      </c>
      <c r="I1807" s="31">
        <f t="shared" si="1736"/>
        <v>100</v>
      </c>
      <c r="J1807" s="31">
        <f t="shared" si="1736"/>
        <v>100</v>
      </c>
      <c r="K1807" s="31">
        <f t="shared" si="1736"/>
        <v>0</v>
      </c>
      <c r="L1807" s="31">
        <f t="shared" si="1688"/>
        <v>0</v>
      </c>
      <c r="M1807" s="31">
        <f t="shared" si="1737"/>
        <v>0</v>
      </c>
      <c r="N1807" s="31">
        <f t="shared" si="1738"/>
        <v>0</v>
      </c>
      <c r="O1807" s="31">
        <f t="shared" si="1738"/>
        <v>0</v>
      </c>
      <c r="P1807" s="31">
        <f t="shared" si="1689"/>
        <v>0</v>
      </c>
      <c r="Q1807" s="31">
        <f t="shared" si="1690"/>
        <v>0</v>
      </c>
      <c r="R1807" s="94"/>
      <c r="S1807" s="94"/>
      <c r="T1807" s="94"/>
      <c r="U1807" s="94"/>
      <c r="V1807" s="94"/>
      <c r="W1807" s="94"/>
      <c r="X1807" s="94"/>
      <c r="Y1807" s="94"/>
    </row>
    <row r="1808" spans="1:25" ht="15" customHeight="1" x14ac:dyDescent="0.25">
      <c r="A1808" s="64" t="s">
        <v>935</v>
      </c>
      <c r="B1808" s="64" t="s">
        <v>81</v>
      </c>
      <c r="C1808" s="64" t="s">
        <v>1086</v>
      </c>
      <c r="D1808" s="64" t="s">
        <v>1087</v>
      </c>
      <c r="E1808" s="20" t="s">
        <v>68</v>
      </c>
      <c r="F1808" s="64"/>
      <c r="G1808" s="53" t="s">
        <v>1076</v>
      </c>
      <c r="H1808" s="53" t="s">
        <v>67</v>
      </c>
      <c r="I1808" s="26">
        <v>100</v>
      </c>
      <c r="J1808" s="26">
        <v>100</v>
      </c>
      <c r="K1808" s="26">
        <v>0</v>
      </c>
      <c r="L1808" s="26">
        <f t="shared" ref="L1808:L1871" si="1739">SUM(M1808:O1808)</f>
        <v>0</v>
      </c>
      <c r="M1808" s="26">
        <v>0</v>
      </c>
      <c r="N1808" s="26">
        <v>0</v>
      </c>
      <c r="O1808" s="26">
        <v>0</v>
      </c>
      <c r="P1808" s="26">
        <f t="shared" ref="P1808:P1871" si="1740">K1808+L1808</f>
        <v>0</v>
      </c>
      <c r="Q1808" s="26">
        <f t="shared" ref="Q1808:Q1871" si="1741">IF(J1808=0,"-",P1808/J1808*100)</f>
        <v>0</v>
      </c>
      <c r="R1808" s="90"/>
      <c r="S1808" s="90"/>
      <c r="T1808" s="90"/>
      <c r="U1808" s="90"/>
      <c r="V1808" s="90"/>
      <c r="W1808" s="90"/>
      <c r="X1808" s="90"/>
      <c r="Y1808" s="90"/>
    </row>
    <row r="1809" spans="1:25" ht="16.5" customHeight="1" x14ac:dyDescent="0.25">
      <c r="A1809" s="63" t="s">
        <v>1</v>
      </c>
      <c r="B1809" s="63" t="s">
        <v>1</v>
      </c>
      <c r="C1809" s="63" t="s">
        <v>1</v>
      </c>
      <c r="D1809" s="65" t="s">
        <v>1</v>
      </c>
      <c r="E1809" s="65" t="s">
        <v>1</v>
      </c>
      <c r="F1809" s="65" t="s">
        <v>1</v>
      </c>
      <c r="G1809" s="65" t="s">
        <v>1</v>
      </c>
      <c r="H1809" s="66" t="s">
        <v>69</v>
      </c>
      <c r="I1809" s="30">
        <f t="shared" ref="I1809:K1809" si="1742">SUM(I1810)</f>
        <v>5197</v>
      </c>
      <c r="J1809" s="30">
        <f t="shared" si="1742"/>
        <v>1040</v>
      </c>
      <c r="K1809" s="30">
        <f t="shared" si="1742"/>
        <v>0</v>
      </c>
      <c r="L1809" s="30">
        <f t="shared" si="1739"/>
        <v>1040</v>
      </c>
      <c r="M1809" s="30">
        <f t="shared" ref="M1809" si="1743">SUM(M1810)</f>
        <v>1040</v>
      </c>
      <c r="N1809" s="30">
        <f t="shared" ref="N1809:O1809" si="1744">SUM(N1810)</f>
        <v>0</v>
      </c>
      <c r="O1809" s="30">
        <f t="shared" si="1744"/>
        <v>0</v>
      </c>
      <c r="P1809" s="30">
        <f t="shared" si="1740"/>
        <v>1040</v>
      </c>
      <c r="Q1809" s="30">
        <f t="shared" si="1741"/>
        <v>100</v>
      </c>
      <c r="R1809" s="93"/>
      <c r="S1809" s="93"/>
      <c r="T1809" s="93"/>
      <c r="U1809" s="93"/>
      <c r="V1809" s="93"/>
      <c r="W1809" s="93"/>
      <c r="X1809" s="93"/>
      <c r="Y1809" s="93"/>
    </row>
    <row r="1810" spans="1:25" ht="15" customHeight="1" x14ac:dyDescent="0.25">
      <c r="A1810" s="63" t="s">
        <v>935</v>
      </c>
      <c r="B1810" s="63" t="s">
        <v>81</v>
      </c>
      <c r="C1810" s="63" t="s">
        <v>1086</v>
      </c>
      <c r="D1810" s="63" t="s">
        <v>1087</v>
      </c>
      <c r="E1810" s="65" t="s">
        <v>70</v>
      </c>
      <c r="F1810" s="65" t="s">
        <v>1</v>
      </c>
      <c r="G1810" s="65" t="s">
        <v>1</v>
      </c>
      <c r="H1810" s="65" t="s">
        <v>71</v>
      </c>
      <c r="I1810" s="31">
        <f t="shared" ref="I1810:K1810" si="1745">SUM(I1811:I1812)</f>
        <v>5197</v>
      </c>
      <c r="J1810" s="31">
        <f t="shared" si="1745"/>
        <v>1040</v>
      </c>
      <c r="K1810" s="31">
        <f t="shared" si="1745"/>
        <v>0</v>
      </c>
      <c r="L1810" s="31">
        <f t="shared" si="1739"/>
        <v>1040</v>
      </c>
      <c r="M1810" s="31">
        <f t="shared" ref="M1810" si="1746">SUM(M1811:M1812)</f>
        <v>1040</v>
      </c>
      <c r="N1810" s="31">
        <f t="shared" ref="N1810:O1810" si="1747">SUM(N1811:N1812)</f>
        <v>0</v>
      </c>
      <c r="O1810" s="31">
        <f t="shared" si="1747"/>
        <v>0</v>
      </c>
      <c r="P1810" s="31">
        <f t="shared" si="1740"/>
        <v>1040</v>
      </c>
      <c r="Q1810" s="31">
        <f t="shared" si="1741"/>
        <v>100</v>
      </c>
      <c r="R1810" s="94"/>
      <c r="S1810" s="94"/>
      <c r="T1810" s="94"/>
      <c r="U1810" s="94"/>
      <c r="V1810" s="94"/>
      <c r="W1810" s="94"/>
      <c r="X1810" s="94"/>
      <c r="Y1810" s="94"/>
    </row>
    <row r="1811" spans="1:25" ht="15" customHeight="1" x14ac:dyDescent="0.25">
      <c r="A1811" s="64" t="s">
        <v>935</v>
      </c>
      <c r="B1811" s="64" t="s">
        <v>81</v>
      </c>
      <c r="C1811" s="64" t="s">
        <v>1086</v>
      </c>
      <c r="D1811" s="64" t="s">
        <v>1087</v>
      </c>
      <c r="E1811" s="20" t="s">
        <v>74</v>
      </c>
      <c r="F1811" s="64"/>
      <c r="G1811" s="53" t="s">
        <v>1076</v>
      </c>
      <c r="H1811" s="53" t="s">
        <v>73</v>
      </c>
      <c r="I1811" s="26">
        <v>5197</v>
      </c>
      <c r="J1811" s="26">
        <v>1040</v>
      </c>
      <c r="K1811" s="26">
        <v>0</v>
      </c>
      <c r="L1811" s="26">
        <f t="shared" si="1739"/>
        <v>1040</v>
      </c>
      <c r="M1811" s="26">
        <v>1040</v>
      </c>
      <c r="N1811" s="26"/>
      <c r="O1811" s="26"/>
      <c r="P1811" s="26">
        <f t="shared" si="1740"/>
        <v>1040</v>
      </c>
      <c r="Q1811" s="26">
        <f t="shared" si="1741"/>
        <v>100</v>
      </c>
      <c r="R1811" s="90"/>
      <c r="S1811" s="90"/>
      <c r="T1811" s="90"/>
      <c r="U1811" s="90"/>
      <c r="V1811" s="90"/>
      <c r="W1811" s="90"/>
      <c r="X1811" s="90"/>
      <c r="Y1811" s="90"/>
    </row>
    <row r="1812" spans="1:25" ht="15" customHeight="1" x14ac:dyDescent="0.25">
      <c r="A1812" s="64" t="s">
        <v>935</v>
      </c>
      <c r="B1812" s="64" t="s">
        <v>81</v>
      </c>
      <c r="C1812" s="64" t="s">
        <v>1086</v>
      </c>
      <c r="D1812" s="64" t="s">
        <v>1087</v>
      </c>
      <c r="E1812" s="20" t="s">
        <v>323</v>
      </c>
      <c r="F1812" s="64"/>
      <c r="G1812" s="53" t="s">
        <v>1076</v>
      </c>
      <c r="H1812" s="53" t="s">
        <v>322</v>
      </c>
      <c r="I1812" s="26">
        <v>0</v>
      </c>
      <c r="J1812" s="26">
        <v>0</v>
      </c>
      <c r="K1812" s="26">
        <v>0</v>
      </c>
      <c r="L1812" s="26">
        <f t="shared" si="1739"/>
        <v>0</v>
      </c>
      <c r="M1812" s="26">
        <v>0</v>
      </c>
      <c r="N1812" s="26">
        <v>0</v>
      </c>
      <c r="O1812" s="26">
        <v>0</v>
      </c>
      <c r="P1812" s="26">
        <f t="shared" si="1740"/>
        <v>0</v>
      </c>
      <c r="Q1812" s="26" t="str">
        <f t="shared" si="1741"/>
        <v>-</v>
      </c>
      <c r="R1812" s="90"/>
      <c r="S1812" s="90"/>
      <c r="T1812" s="90"/>
      <c r="U1812" s="90"/>
      <c r="V1812" s="90"/>
      <c r="W1812" s="90"/>
      <c r="X1812" s="90"/>
      <c r="Y1812" s="90"/>
    </row>
    <row r="1813" spans="1:25" ht="15" customHeight="1" x14ac:dyDescent="0.25">
      <c r="A1813" s="53" t="s">
        <v>1</v>
      </c>
      <c r="B1813" s="53" t="s">
        <v>1</v>
      </c>
      <c r="C1813" s="53" t="s">
        <v>1</v>
      </c>
      <c r="D1813" s="53" t="s">
        <v>1</v>
      </c>
      <c r="E1813" s="53" t="s">
        <v>1</v>
      </c>
      <c r="F1813" s="53" t="s">
        <v>1</v>
      </c>
      <c r="G1813" s="53" t="s">
        <v>1</v>
      </c>
      <c r="H1813" s="66" t="s">
        <v>1096</v>
      </c>
      <c r="I1813" s="30">
        <f t="shared" ref="I1813:K1813" si="1748">SUM(I1782,I1806,I1809)</f>
        <v>1224995</v>
      </c>
      <c r="J1813" s="30">
        <f t="shared" si="1748"/>
        <v>1220438</v>
      </c>
      <c r="K1813" s="30">
        <f t="shared" si="1748"/>
        <v>719053</v>
      </c>
      <c r="L1813" s="30">
        <f t="shared" si="1739"/>
        <v>343311</v>
      </c>
      <c r="M1813" s="30">
        <f t="shared" ref="M1813" si="1749">SUM(M1782,M1806,M1809)</f>
        <v>110896</v>
      </c>
      <c r="N1813" s="30">
        <f t="shared" ref="N1813:O1813" si="1750">SUM(N1782,N1806,N1809)</f>
        <v>116310</v>
      </c>
      <c r="O1813" s="30">
        <f t="shared" si="1750"/>
        <v>116105</v>
      </c>
      <c r="P1813" s="30">
        <f t="shared" si="1740"/>
        <v>1062364</v>
      </c>
      <c r="Q1813" s="30">
        <f t="shared" si="1741"/>
        <v>87.047764818860117</v>
      </c>
      <c r="R1813" s="93"/>
      <c r="S1813" s="93"/>
      <c r="T1813" s="93"/>
      <c r="U1813" s="93"/>
      <c r="V1813" s="93"/>
      <c r="W1813" s="93"/>
      <c r="X1813" s="93"/>
      <c r="Y1813" s="93"/>
    </row>
    <row r="1814" spans="1:25" ht="15" customHeight="1" thickBot="1" x14ac:dyDescent="0.3">
      <c r="A1814" s="53" t="s">
        <v>1</v>
      </c>
      <c r="B1814" s="53" t="s">
        <v>1</v>
      </c>
      <c r="C1814" s="53" t="s">
        <v>1</v>
      </c>
      <c r="D1814" s="53" t="s">
        <v>1</v>
      </c>
      <c r="E1814" s="53" t="s">
        <v>1</v>
      </c>
      <c r="F1814" s="53" t="s">
        <v>1</v>
      </c>
      <c r="G1814" s="53" t="s">
        <v>1</v>
      </c>
      <c r="H1814" s="65" t="s">
        <v>76</v>
      </c>
      <c r="I1814" s="31"/>
      <c r="J1814" s="31"/>
      <c r="K1814" s="31">
        <v>0</v>
      </c>
      <c r="L1814" s="31"/>
      <c r="M1814" s="31"/>
      <c r="N1814" s="31"/>
      <c r="O1814" s="31"/>
      <c r="P1814" s="31"/>
      <c r="Q1814" s="31"/>
      <c r="R1814" s="94"/>
      <c r="S1814" s="94"/>
      <c r="T1814" s="94"/>
      <c r="U1814" s="94"/>
      <c r="V1814" s="94"/>
      <c r="W1814" s="94"/>
      <c r="X1814" s="94"/>
      <c r="Y1814" s="94"/>
    </row>
    <row r="1815" spans="1:25" ht="47.25" customHeight="1" thickBot="1" x14ac:dyDescent="0.3">
      <c r="A1815" s="110" t="s">
        <v>1</v>
      </c>
      <c r="B1815" s="110" t="s">
        <v>1</v>
      </c>
      <c r="C1815" s="110" t="s">
        <v>1</v>
      </c>
      <c r="D1815" s="110" t="s">
        <v>1</v>
      </c>
      <c r="E1815" s="110" t="s">
        <v>1</v>
      </c>
      <c r="F1815" s="110" t="s">
        <v>1</v>
      </c>
      <c r="G1815" s="110" t="s">
        <v>1</v>
      </c>
      <c r="H1815" s="28" t="s">
        <v>77</v>
      </c>
      <c r="I1815" s="109" t="s">
        <v>3984</v>
      </c>
      <c r="J1815" s="109" t="s">
        <v>11</v>
      </c>
      <c r="K1815" s="109" t="s">
        <v>3989</v>
      </c>
      <c r="L1815" s="109" t="s">
        <v>3985</v>
      </c>
      <c r="M1815" s="109" t="s">
        <v>4027</v>
      </c>
      <c r="N1815" s="109" t="s">
        <v>3988</v>
      </c>
      <c r="O1815" s="109" t="s">
        <v>3986</v>
      </c>
      <c r="P1815" s="109" t="s">
        <v>3987</v>
      </c>
      <c r="Q1815" s="109" t="s">
        <v>3695</v>
      </c>
      <c r="R1815" s="91"/>
      <c r="S1815" s="91"/>
      <c r="T1815" s="91"/>
      <c r="U1815" s="91"/>
      <c r="V1815" s="91"/>
      <c r="W1815" s="91"/>
      <c r="X1815" s="91"/>
      <c r="Y1815" s="91"/>
    </row>
    <row r="1816" spans="1:25" ht="15" customHeight="1" x14ac:dyDescent="0.25">
      <c r="A1816" s="111"/>
      <c r="B1816" s="111"/>
      <c r="C1816" s="111"/>
      <c r="D1816" s="111"/>
      <c r="E1816" s="111"/>
      <c r="F1816" s="111"/>
      <c r="G1816" s="111"/>
      <c r="H1816" s="67" t="s">
        <v>1</v>
      </c>
      <c r="I1816" s="29">
        <v>1</v>
      </c>
      <c r="J1816" s="29">
        <v>2</v>
      </c>
      <c r="K1816" s="29">
        <v>3</v>
      </c>
      <c r="L1816" s="29" t="s">
        <v>3478</v>
      </c>
      <c r="M1816" s="29">
        <v>5</v>
      </c>
      <c r="N1816" s="29">
        <v>6</v>
      </c>
      <c r="O1816" s="29">
        <v>7</v>
      </c>
      <c r="P1816" s="29" t="s">
        <v>3696</v>
      </c>
      <c r="Q1816" s="29">
        <v>9</v>
      </c>
      <c r="R1816" s="92"/>
      <c r="S1816" s="92"/>
      <c r="T1816" s="92"/>
      <c r="U1816" s="92"/>
      <c r="V1816" s="92"/>
      <c r="W1816" s="92"/>
      <c r="X1816" s="92"/>
      <c r="Y1816" s="92"/>
    </row>
    <row r="1817" spans="1:25" ht="15" customHeight="1" x14ac:dyDescent="0.25">
      <c r="A1817" s="111"/>
      <c r="B1817" s="111"/>
      <c r="C1817" s="111"/>
      <c r="D1817" s="111"/>
      <c r="E1817" s="111"/>
      <c r="F1817" s="111"/>
      <c r="G1817" s="111"/>
      <c r="H1817" s="68" t="s">
        <v>1085</v>
      </c>
      <c r="I1817" s="32">
        <f t="shared" ref="I1817:K1817" si="1751">SUM(I1813)</f>
        <v>1224995</v>
      </c>
      <c r="J1817" s="32">
        <f t="shared" si="1751"/>
        <v>1220438</v>
      </c>
      <c r="K1817" s="32">
        <f t="shared" si="1751"/>
        <v>719053</v>
      </c>
      <c r="L1817" s="32">
        <f t="shared" si="1739"/>
        <v>343311</v>
      </c>
      <c r="M1817" s="32">
        <f t="shared" ref="M1817" si="1752">SUM(M1813)</f>
        <v>110896</v>
      </c>
      <c r="N1817" s="32">
        <f t="shared" ref="N1817:O1817" si="1753">SUM(N1813)</f>
        <v>116310</v>
      </c>
      <c r="O1817" s="32">
        <f t="shared" si="1753"/>
        <v>116105</v>
      </c>
      <c r="P1817" s="32">
        <f t="shared" si="1740"/>
        <v>1062364</v>
      </c>
      <c r="Q1817" s="32">
        <f t="shared" si="1741"/>
        <v>87.047764818860117</v>
      </c>
      <c r="R1817" s="90"/>
      <c r="S1817" s="90"/>
      <c r="T1817" s="90"/>
      <c r="U1817" s="90"/>
      <c r="V1817" s="90"/>
      <c r="W1817" s="90"/>
      <c r="X1817" s="90"/>
      <c r="Y1817" s="90"/>
    </row>
    <row r="1818" spans="1:25" ht="15" customHeight="1" x14ac:dyDescent="0.25">
      <c r="A1818" s="111"/>
      <c r="B1818" s="111"/>
      <c r="C1818" s="111"/>
      <c r="D1818" s="111"/>
      <c r="E1818" s="111"/>
      <c r="F1818" s="111"/>
      <c r="G1818" s="111"/>
      <c r="H1818" s="69" t="s">
        <v>79</v>
      </c>
      <c r="I1818" s="32">
        <f t="shared" ref="I1818:K1818" si="1754">SUM(I1817)</f>
        <v>1224995</v>
      </c>
      <c r="J1818" s="32">
        <f t="shared" si="1754"/>
        <v>1220438</v>
      </c>
      <c r="K1818" s="32">
        <f t="shared" si="1754"/>
        <v>719053</v>
      </c>
      <c r="L1818" s="32">
        <f t="shared" si="1739"/>
        <v>343311</v>
      </c>
      <c r="M1818" s="32">
        <f t="shared" ref="M1818" si="1755">SUM(M1817)</f>
        <v>110896</v>
      </c>
      <c r="N1818" s="32">
        <f t="shared" ref="N1818:O1818" si="1756">SUM(N1817)</f>
        <v>116310</v>
      </c>
      <c r="O1818" s="32">
        <f t="shared" si="1756"/>
        <v>116105</v>
      </c>
      <c r="P1818" s="32">
        <f t="shared" si="1740"/>
        <v>1062364</v>
      </c>
      <c r="Q1818" s="32">
        <f t="shared" si="1741"/>
        <v>87.047764818860117</v>
      </c>
      <c r="R1818" s="90"/>
      <c r="S1818" s="90"/>
      <c r="T1818" s="90"/>
      <c r="U1818" s="90"/>
      <c r="V1818" s="90"/>
      <c r="W1818" s="90"/>
      <c r="X1818" s="90"/>
      <c r="Y1818" s="90"/>
    </row>
    <row r="1819" spans="1:25" ht="15" customHeight="1" x14ac:dyDescent="0.25">
      <c r="A1819" s="112"/>
      <c r="B1819" s="112"/>
      <c r="C1819" s="112"/>
      <c r="D1819" s="112"/>
      <c r="E1819" s="112"/>
      <c r="F1819" s="112"/>
      <c r="G1819" s="112"/>
      <c r="I1819" s="27"/>
      <c r="J1819" s="27"/>
      <c r="K1819" s="27">
        <v>0</v>
      </c>
      <c r="L1819" s="27"/>
      <c r="M1819" s="27"/>
      <c r="N1819" s="27"/>
      <c r="O1819" s="27"/>
      <c r="P1819" s="27"/>
      <c r="Q1819" s="27"/>
      <c r="R1819" s="27"/>
      <c r="S1819" s="27"/>
      <c r="T1819" s="27"/>
      <c r="U1819" s="27"/>
      <c r="V1819" s="27"/>
      <c r="W1819" s="27"/>
      <c r="X1819" s="27"/>
      <c r="Y1819" s="27"/>
    </row>
    <row r="1820" spans="1:25" ht="15" customHeight="1" thickBot="1" x14ac:dyDescent="0.3">
      <c r="A1820" s="53" t="s">
        <v>1</v>
      </c>
      <c r="B1820" s="53" t="s">
        <v>1</v>
      </c>
      <c r="C1820" s="53" t="s">
        <v>1</v>
      </c>
      <c r="D1820" s="53" t="s">
        <v>1</v>
      </c>
      <c r="E1820" s="53" t="s">
        <v>1</v>
      </c>
      <c r="F1820" s="53" t="s">
        <v>1</v>
      </c>
      <c r="G1820" s="53" t="s">
        <v>1</v>
      </c>
      <c r="H1820" s="21" t="s">
        <v>1</v>
      </c>
      <c r="I1820" s="33"/>
      <c r="J1820" s="33"/>
      <c r="K1820" s="33">
        <v>0</v>
      </c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  <c r="Y1820" s="33"/>
    </row>
    <row r="1821" spans="1:25" ht="45.75" customHeight="1" thickBot="1" x14ac:dyDescent="0.3">
      <c r="A1821" s="28" t="s">
        <v>4</v>
      </c>
      <c r="B1821" s="28" t="s">
        <v>5</v>
      </c>
      <c r="C1821" s="28" t="s">
        <v>6</v>
      </c>
      <c r="D1821" s="57" t="s">
        <v>1</v>
      </c>
      <c r="E1821" s="28" t="s">
        <v>7</v>
      </c>
      <c r="F1821" s="28" t="s">
        <v>8</v>
      </c>
      <c r="G1821" s="28" t="s">
        <v>9</v>
      </c>
      <c r="H1821" s="28" t="s">
        <v>10</v>
      </c>
      <c r="I1821" s="109" t="s">
        <v>3984</v>
      </c>
      <c r="J1821" s="109" t="s">
        <v>11</v>
      </c>
      <c r="K1821" s="109" t="s">
        <v>3989</v>
      </c>
      <c r="L1821" s="109" t="s">
        <v>3985</v>
      </c>
      <c r="M1821" s="109" t="s">
        <v>4027</v>
      </c>
      <c r="N1821" s="109" t="s">
        <v>3988</v>
      </c>
      <c r="O1821" s="109" t="s">
        <v>3986</v>
      </c>
      <c r="P1821" s="109" t="s">
        <v>3987</v>
      </c>
      <c r="Q1821" s="109" t="s">
        <v>3695</v>
      </c>
      <c r="R1821" s="91"/>
      <c r="S1821" s="91"/>
      <c r="T1821" s="91"/>
      <c r="U1821" s="91"/>
      <c r="V1821" s="91"/>
      <c r="W1821" s="91"/>
      <c r="X1821" s="91"/>
      <c r="Y1821" s="91"/>
    </row>
    <row r="1822" spans="1:25" ht="15" customHeight="1" x14ac:dyDescent="0.25">
      <c r="A1822" s="58" t="s">
        <v>1</v>
      </c>
      <c r="B1822" s="58" t="s">
        <v>1</v>
      </c>
      <c r="C1822" s="58" t="s">
        <v>1</v>
      </c>
      <c r="D1822" s="59" t="s">
        <v>1</v>
      </c>
      <c r="E1822" s="59" t="s">
        <v>1</v>
      </c>
      <c r="F1822" s="60" t="s">
        <v>1</v>
      </c>
      <c r="G1822" s="61" t="s">
        <v>1</v>
      </c>
      <c r="H1822" s="62" t="s">
        <v>1</v>
      </c>
      <c r="I1822" s="29">
        <v>1</v>
      </c>
      <c r="J1822" s="29">
        <v>2</v>
      </c>
      <c r="K1822" s="29">
        <v>3</v>
      </c>
      <c r="L1822" s="29" t="s">
        <v>3478</v>
      </c>
      <c r="M1822" s="29">
        <v>5</v>
      </c>
      <c r="N1822" s="29">
        <v>6</v>
      </c>
      <c r="O1822" s="29">
        <v>7</v>
      </c>
      <c r="P1822" s="29" t="s">
        <v>3696</v>
      </c>
      <c r="Q1822" s="29">
        <v>9</v>
      </c>
      <c r="R1822" s="92"/>
      <c r="S1822" s="92"/>
      <c r="T1822" s="92"/>
      <c r="U1822" s="92"/>
      <c r="V1822" s="92"/>
      <c r="W1822" s="92"/>
      <c r="X1822" s="92"/>
      <c r="Y1822" s="92"/>
    </row>
    <row r="1823" spans="1:25" ht="15" customHeight="1" x14ac:dyDescent="0.25">
      <c r="A1823" s="63" t="s">
        <v>935</v>
      </c>
      <c r="B1823" s="63" t="s">
        <v>81</v>
      </c>
      <c r="C1823" s="64" t="s">
        <v>1097</v>
      </c>
      <c r="D1823" s="64" t="s">
        <v>1098</v>
      </c>
      <c r="E1823" s="65" t="s">
        <v>1</v>
      </c>
      <c r="F1823" s="65" t="s">
        <v>1</v>
      </c>
      <c r="G1823" s="65" t="s">
        <v>1</v>
      </c>
      <c r="H1823" s="65" t="s">
        <v>1099</v>
      </c>
      <c r="I1823" s="26">
        <v>0</v>
      </c>
      <c r="J1823" s="26" t="s">
        <v>1</v>
      </c>
      <c r="K1823" s="26">
        <v>0</v>
      </c>
      <c r="L1823" s="26"/>
      <c r="M1823" s="26"/>
      <c r="N1823" s="26"/>
      <c r="O1823" s="26"/>
      <c r="P1823" s="26"/>
      <c r="Q1823" s="26"/>
      <c r="R1823" s="90"/>
      <c r="S1823" s="90"/>
      <c r="T1823" s="90"/>
      <c r="U1823" s="90"/>
      <c r="V1823" s="90"/>
      <c r="W1823" s="90"/>
      <c r="X1823" s="90"/>
      <c r="Y1823" s="90"/>
    </row>
    <row r="1824" spans="1:25" ht="14.25" customHeight="1" x14ac:dyDescent="0.25">
      <c r="A1824" s="63" t="s">
        <v>1</v>
      </c>
      <c r="B1824" s="63" t="s">
        <v>1</v>
      </c>
      <c r="C1824" s="63" t="s">
        <v>1</v>
      </c>
      <c r="D1824" s="65" t="s">
        <v>1</v>
      </c>
      <c r="E1824" s="65" t="s">
        <v>1</v>
      </c>
      <c r="F1824" s="65" t="s">
        <v>1</v>
      </c>
      <c r="G1824" s="65" t="s">
        <v>1</v>
      </c>
      <c r="H1824" s="66" t="s">
        <v>15</v>
      </c>
      <c r="I1824" s="30">
        <f t="shared" ref="I1824:K1824" si="1757">SUM(I1825,I1833,I1835)</f>
        <v>1629419</v>
      </c>
      <c r="J1824" s="30">
        <f t="shared" si="1757"/>
        <v>1629419</v>
      </c>
      <c r="K1824" s="30">
        <f t="shared" si="1757"/>
        <v>897470</v>
      </c>
      <c r="L1824" s="30">
        <f t="shared" si="1739"/>
        <v>360958</v>
      </c>
      <c r="M1824" s="30">
        <f t="shared" ref="M1824" si="1758">SUM(M1825,M1833,M1835)</f>
        <v>119290</v>
      </c>
      <c r="N1824" s="30">
        <f t="shared" ref="N1824:O1824" si="1759">SUM(N1825,N1833,N1835)</f>
        <v>126329</v>
      </c>
      <c r="O1824" s="30">
        <f t="shared" si="1759"/>
        <v>115339</v>
      </c>
      <c r="P1824" s="30">
        <f t="shared" si="1740"/>
        <v>1258428</v>
      </c>
      <c r="Q1824" s="30">
        <f t="shared" si="1741"/>
        <v>77.231700379092189</v>
      </c>
      <c r="R1824" s="93"/>
      <c r="S1824" s="93"/>
      <c r="T1824" s="93"/>
      <c r="U1824" s="93"/>
      <c r="V1824" s="93"/>
      <c r="W1824" s="93"/>
      <c r="X1824" s="93"/>
      <c r="Y1824" s="93"/>
    </row>
    <row r="1825" spans="1:25" ht="15" customHeight="1" x14ac:dyDescent="0.25">
      <c r="A1825" s="63" t="s">
        <v>935</v>
      </c>
      <c r="B1825" s="63" t="s">
        <v>81</v>
      </c>
      <c r="C1825" s="63" t="s">
        <v>1097</v>
      </c>
      <c r="D1825" s="63" t="s">
        <v>1098</v>
      </c>
      <c r="E1825" s="65" t="s">
        <v>16</v>
      </c>
      <c r="F1825" s="65" t="s">
        <v>1</v>
      </c>
      <c r="G1825" s="65" t="s">
        <v>1</v>
      </c>
      <c r="H1825" s="65" t="s">
        <v>17</v>
      </c>
      <c r="I1825" s="31">
        <f t="shared" ref="I1825:K1825" si="1760">SUM(I1826:I1827)</f>
        <v>1384067</v>
      </c>
      <c r="J1825" s="31">
        <f t="shared" si="1760"/>
        <v>1384067</v>
      </c>
      <c r="K1825" s="31">
        <f t="shared" si="1760"/>
        <v>759300</v>
      </c>
      <c r="L1825" s="31">
        <f t="shared" si="1739"/>
        <v>314070</v>
      </c>
      <c r="M1825" s="31">
        <f t="shared" ref="M1825" si="1761">SUM(M1826:M1827)</f>
        <v>101470</v>
      </c>
      <c r="N1825" s="31">
        <f t="shared" ref="N1825:O1825" si="1762">SUM(N1826:N1827)</f>
        <v>111200</v>
      </c>
      <c r="O1825" s="31">
        <f t="shared" si="1762"/>
        <v>101400</v>
      </c>
      <c r="P1825" s="31">
        <f t="shared" si="1740"/>
        <v>1073370</v>
      </c>
      <c r="Q1825" s="31">
        <f t="shared" si="1741"/>
        <v>77.551881520186527</v>
      </c>
      <c r="R1825" s="94"/>
      <c r="S1825" s="94"/>
      <c r="T1825" s="94"/>
      <c r="U1825" s="94"/>
      <c r="V1825" s="94"/>
      <c r="W1825" s="94"/>
      <c r="X1825" s="94"/>
      <c r="Y1825" s="94"/>
    </row>
    <row r="1826" spans="1:25" ht="15" customHeight="1" x14ac:dyDescent="0.25">
      <c r="A1826" s="64" t="s">
        <v>935</v>
      </c>
      <c r="B1826" s="64" t="s">
        <v>81</v>
      </c>
      <c r="C1826" s="64" t="s">
        <v>1097</v>
      </c>
      <c r="D1826" s="64" t="s">
        <v>1098</v>
      </c>
      <c r="E1826" s="20" t="s">
        <v>19</v>
      </c>
      <c r="F1826" s="64"/>
      <c r="G1826" s="53" t="s">
        <v>1076</v>
      </c>
      <c r="H1826" s="53" t="s">
        <v>3862</v>
      </c>
      <c r="I1826" s="26">
        <v>1183667</v>
      </c>
      <c r="J1826" s="26">
        <v>1183667</v>
      </c>
      <c r="K1826" s="26">
        <v>625000</v>
      </c>
      <c r="L1826" s="26">
        <f t="shared" si="1739"/>
        <v>294000</v>
      </c>
      <c r="M1826" s="26">
        <v>98000</v>
      </c>
      <c r="N1826" s="26">
        <v>98000</v>
      </c>
      <c r="O1826" s="26">
        <v>98000</v>
      </c>
      <c r="P1826" s="26">
        <f t="shared" si="1740"/>
        <v>919000</v>
      </c>
      <c r="Q1826" s="26">
        <f t="shared" si="1741"/>
        <v>77.640079515607013</v>
      </c>
      <c r="R1826" s="90"/>
      <c r="S1826" s="90"/>
      <c r="T1826" s="90"/>
      <c r="U1826" s="90"/>
      <c r="V1826" s="90"/>
      <c r="W1826" s="90"/>
      <c r="X1826" s="90"/>
      <c r="Y1826" s="90"/>
    </row>
    <row r="1827" spans="1:25" ht="15" customHeight="1" x14ac:dyDescent="0.25">
      <c r="A1827" s="63" t="s">
        <v>935</v>
      </c>
      <c r="B1827" s="63" t="s">
        <v>81</v>
      </c>
      <c r="C1827" s="63" t="s">
        <v>1097</v>
      </c>
      <c r="D1827" s="63" t="s">
        <v>1098</v>
      </c>
      <c r="E1827" s="63" t="s">
        <v>21</v>
      </c>
      <c r="F1827" s="64" t="s">
        <v>1</v>
      </c>
      <c r="G1827" s="53" t="s">
        <v>1</v>
      </c>
      <c r="H1827" s="65" t="s">
        <v>22</v>
      </c>
      <c r="I1827" s="31">
        <f t="shared" ref="I1827:K1827" si="1763">SUM(I1828:I1832)</f>
        <v>200400</v>
      </c>
      <c r="J1827" s="31">
        <f t="shared" si="1763"/>
        <v>200400</v>
      </c>
      <c r="K1827" s="31">
        <f t="shared" si="1763"/>
        <v>134300</v>
      </c>
      <c r="L1827" s="31">
        <f t="shared" si="1739"/>
        <v>20070</v>
      </c>
      <c r="M1827" s="31">
        <f t="shared" ref="M1827" si="1764">SUM(M1828:M1832)</f>
        <v>3470</v>
      </c>
      <c r="N1827" s="31">
        <f t="shared" ref="N1827:O1827" si="1765">SUM(N1828:N1832)</f>
        <v>13200</v>
      </c>
      <c r="O1827" s="31">
        <f t="shared" si="1765"/>
        <v>3400</v>
      </c>
      <c r="P1827" s="31">
        <f t="shared" si="1740"/>
        <v>154370</v>
      </c>
      <c r="Q1827" s="31">
        <f t="shared" si="1741"/>
        <v>77.030938123752492</v>
      </c>
      <c r="R1827" s="94"/>
      <c r="S1827" s="94"/>
      <c r="T1827" s="94"/>
      <c r="U1827" s="94"/>
      <c r="V1827" s="94"/>
      <c r="W1827" s="94"/>
      <c r="X1827" s="94"/>
      <c r="Y1827" s="94"/>
    </row>
    <row r="1828" spans="1:25" ht="15" customHeight="1" x14ac:dyDescent="0.25">
      <c r="A1828" s="64" t="s">
        <v>935</v>
      </c>
      <c r="B1828" s="64" t="s">
        <v>81</v>
      </c>
      <c r="C1828" s="64" t="s">
        <v>1097</v>
      </c>
      <c r="D1828" s="64" t="s">
        <v>1098</v>
      </c>
      <c r="E1828" s="20" t="s">
        <v>23</v>
      </c>
      <c r="F1828" s="64" t="s">
        <v>1100</v>
      </c>
      <c r="G1828" s="53" t="s">
        <v>1076</v>
      </c>
      <c r="H1828" s="53" t="s">
        <v>85</v>
      </c>
      <c r="I1828" s="26">
        <v>33000</v>
      </c>
      <c r="J1828" s="26">
        <v>33000</v>
      </c>
      <c r="K1828" s="26">
        <v>24400</v>
      </c>
      <c r="L1828" s="26">
        <f t="shared" si="1739"/>
        <v>8600</v>
      </c>
      <c r="M1828" s="26">
        <v>3000</v>
      </c>
      <c r="N1828" s="26">
        <v>3200</v>
      </c>
      <c r="O1828" s="26">
        <v>2400</v>
      </c>
      <c r="P1828" s="26">
        <f t="shared" si="1740"/>
        <v>33000</v>
      </c>
      <c r="Q1828" s="26">
        <f t="shared" si="1741"/>
        <v>100</v>
      </c>
      <c r="R1828" s="90"/>
      <c r="S1828" s="90"/>
      <c r="T1828" s="90"/>
      <c r="U1828" s="90"/>
      <c r="V1828" s="90"/>
      <c r="W1828" s="90"/>
      <c r="X1828" s="90"/>
      <c r="Y1828" s="90"/>
    </row>
    <row r="1829" spans="1:25" ht="15" customHeight="1" x14ac:dyDescent="0.25">
      <c r="A1829" s="64" t="s">
        <v>935</v>
      </c>
      <c r="B1829" s="64" t="s">
        <v>81</v>
      </c>
      <c r="C1829" s="64" t="s">
        <v>1097</v>
      </c>
      <c r="D1829" s="64" t="s">
        <v>1098</v>
      </c>
      <c r="E1829" s="20" t="s">
        <v>23</v>
      </c>
      <c r="F1829" s="64" t="s">
        <v>1101</v>
      </c>
      <c r="G1829" s="53" t="s">
        <v>1076</v>
      </c>
      <c r="H1829" s="53" t="s">
        <v>25</v>
      </c>
      <c r="I1829" s="26">
        <v>89930</v>
      </c>
      <c r="J1829" s="26">
        <v>89930</v>
      </c>
      <c r="K1829" s="26">
        <v>57700</v>
      </c>
      <c r="L1829" s="26">
        <f t="shared" si="1739"/>
        <v>11400</v>
      </c>
      <c r="M1829" s="26">
        <v>400</v>
      </c>
      <c r="N1829" s="26">
        <v>10000</v>
      </c>
      <c r="O1829" s="26">
        <v>1000</v>
      </c>
      <c r="P1829" s="26">
        <f t="shared" si="1740"/>
        <v>69100</v>
      </c>
      <c r="Q1829" s="26">
        <f t="shared" si="1741"/>
        <v>76.837540309129324</v>
      </c>
      <c r="R1829" s="90"/>
      <c r="S1829" s="90"/>
      <c r="T1829" s="90"/>
      <c r="U1829" s="90"/>
      <c r="V1829" s="90"/>
      <c r="W1829" s="90"/>
      <c r="X1829" s="90"/>
      <c r="Y1829" s="90"/>
    </row>
    <row r="1830" spans="1:25" ht="15" customHeight="1" x14ac:dyDescent="0.25">
      <c r="A1830" s="64" t="s">
        <v>935</v>
      </c>
      <c r="B1830" s="64" t="s">
        <v>81</v>
      </c>
      <c r="C1830" s="64" t="s">
        <v>1097</v>
      </c>
      <c r="D1830" s="64" t="s">
        <v>1098</v>
      </c>
      <c r="E1830" s="20" t="s">
        <v>23</v>
      </c>
      <c r="F1830" s="64" t="s">
        <v>1102</v>
      </c>
      <c r="G1830" s="53" t="s">
        <v>1076</v>
      </c>
      <c r="H1830" s="53" t="s">
        <v>27</v>
      </c>
      <c r="I1830" s="26">
        <v>22900</v>
      </c>
      <c r="J1830" s="26">
        <v>22900</v>
      </c>
      <c r="K1830" s="26">
        <v>22900</v>
      </c>
      <c r="L1830" s="26">
        <f t="shared" si="1739"/>
        <v>0</v>
      </c>
      <c r="M1830" s="26"/>
      <c r="N1830" s="26"/>
      <c r="O1830" s="26"/>
      <c r="P1830" s="26">
        <f t="shared" si="1740"/>
        <v>22900</v>
      </c>
      <c r="Q1830" s="26">
        <f t="shared" si="1741"/>
        <v>100</v>
      </c>
      <c r="R1830" s="90"/>
      <c r="S1830" s="90"/>
      <c r="T1830" s="90"/>
      <c r="U1830" s="90"/>
      <c r="V1830" s="90"/>
      <c r="W1830" s="90"/>
      <c r="X1830" s="90"/>
      <c r="Y1830" s="90"/>
    </row>
    <row r="1831" spans="1:25" ht="15" customHeight="1" x14ac:dyDescent="0.25">
      <c r="A1831" s="64" t="s">
        <v>935</v>
      </c>
      <c r="B1831" s="64" t="s">
        <v>81</v>
      </c>
      <c r="C1831" s="64" t="s">
        <v>1097</v>
      </c>
      <c r="D1831" s="64" t="s">
        <v>1098</v>
      </c>
      <c r="E1831" s="20" t="s">
        <v>23</v>
      </c>
      <c r="F1831" s="64" t="s">
        <v>1103</v>
      </c>
      <c r="G1831" s="53" t="s">
        <v>1076</v>
      </c>
      <c r="H1831" s="53" t="s">
        <v>89</v>
      </c>
      <c r="I1831" s="26">
        <v>4570</v>
      </c>
      <c r="J1831" s="26">
        <v>4570</v>
      </c>
      <c r="K1831" s="26">
        <v>4500</v>
      </c>
      <c r="L1831" s="26">
        <f t="shared" si="1739"/>
        <v>70</v>
      </c>
      <c r="M1831" s="26">
        <v>70</v>
      </c>
      <c r="N1831" s="26"/>
      <c r="O1831" s="26"/>
      <c r="P1831" s="26">
        <f t="shared" si="1740"/>
        <v>4570</v>
      </c>
      <c r="Q1831" s="26">
        <f t="shared" si="1741"/>
        <v>100</v>
      </c>
      <c r="R1831" s="90"/>
      <c r="S1831" s="90"/>
      <c r="T1831" s="90"/>
      <c r="U1831" s="90"/>
      <c r="V1831" s="90"/>
      <c r="W1831" s="90"/>
      <c r="X1831" s="90"/>
      <c r="Y1831" s="90"/>
    </row>
    <row r="1832" spans="1:25" ht="15" customHeight="1" x14ac:dyDescent="0.25">
      <c r="A1832" s="64" t="s">
        <v>935</v>
      </c>
      <c r="B1832" s="64" t="s">
        <v>81</v>
      </c>
      <c r="C1832" s="64" t="s">
        <v>1097</v>
      </c>
      <c r="D1832" s="64" t="s">
        <v>1098</v>
      </c>
      <c r="E1832" s="20" t="s">
        <v>23</v>
      </c>
      <c r="F1832" s="64" t="s">
        <v>1104</v>
      </c>
      <c r="G1832" s="53" t="s">
        <v>1076</v>
      </c>
      <c r="H1832" s="53" t="s">
        <v>29</v>
      </c>
      <c r="I1832" s="26">
        <v>50000</v>
      </c>
      <c r="J1832" s="26">
        <v>50000</v>
      </c>
      <c r="K1832" s="26">
        <v>24800</v>
      </c>
      <c r="L1832" s="26">
        <f t="shared" si="1739"/>
        <v>0</v>
      </c>
      <c r="M1832" s="26"/>
      <c r="N1832" s="26"/>
      <c r="O1832" s="26"/>
      <c r="P1832" s="26">
        <f t="shared" si="1740"/>
        <v>24800</v>
      </c>
      <c r="Q1832" s="26">
        <f t="shared" si="1741"/>
        <v>49.6</v>
      </c>
      <c r="R1832" s="90"/>
      <c r="S1832" s="90"/>
      <c r="T1832" s="90"/>
      <c r="U1832" s="90"/>
      <c r="V1832" s="90"/>
      <c r="W1832" s="90"/>
      <c r="X1832" s="90"/>
      <c r="Y1832" s="90"/>
    </row>
    <row r="1833" spans="1:25" ht="15" customHeight="1" x14ac:dyDescent="0.25">
      <c r="A1833" s="63" t="s">
        <v>935</v>
      </c>
      <c r="B1833" s="63" t="s">
        <v>81</v>
      </c>
      <c r="C1833" s="63" t="s">
        <v>1097</v>
      </c>
      <c r="D1833" s="63" t="s">
        <v>1098</v>
      </c>
      <c r="E1833" s="65" t="s">
        <v>30</v>
      </c>
      <c r="F1833" s="65" t="s">
        <v>1</v>
      </c>
      <c r="G1833" s="65" t="s">
        <v>1</v>
      </c>
      <c r="H1833" s="65" t="s">
        <v>31</v>
      </c>
      <c r="I1833" s="31">
        <f t="shared" ref="I1833:K1833" si="1766">SUM(I1834)</f>
        <v>124272</v>
      </c>
      <c r="J1833" s="31">
        <f t="shared" si="1766"/>
        <v>124272</v>
      </c>
      <c r="K1833" s="31">
        <f t="shared" si="1766"/>
        <v>68500</v>
      </c>
      <c r="L1833" s="31">
        <f t="shared" si="1739"/>
        <v>33000</v>
      </c>
      <c r="M1833" s="31">
        <f t="shared" ref="M1833" si="1767">SUM(M1834)</f>
        <v>11000</v>
      </c>
      <c r="N1833" s="31">
        <f t="shared" ref="N1833:O1833" si="1768">SUM(N1834)</f>
        <v>11000</v>
      </c>
      <c r="O1833" s="31">
        <f t="shared" si="1768"/>
        <v>11000</v>
      </c>
      <c r="P1833" s="31">
        <f t="shared" si="1740"/>
        <v>101500</v>
      </c>
      <c r="Q1833" s="31">
        <f t="shared" si="1741"/>
        <v>81.675679155401056</v>
      </c>
      <c r="R1833" s="94"/>
      <c r="S1833" s="94"/>
      <c r="T1833" s="94"/>
      <c r="U1833" s="94"/>
      <c r="V1833" s="94"/>
      <c r="W1833" s="94"/>
      <c r="X1833" s="94"/>
      <c r="Y1833" s="94"/>
    </row>
    <row r="1834" spans="1:25" ht="15" customHeight="1" x14ac:dyDescent="0.25">
      <c r="A1834" s="64" t="s">
        <v>935</v>
      </c>
      <c r="B1834" s="64" t="s">
        <v>81</v>
      </c>
      <c r="C1834" s="64" t="s">
        <v>1097</v>
      </c>
      <c r="D1834" s="64" t="s">
        <v>1098</v>
      </c>
      <c r="E1834" s="20" t="s">
        <v>33</v>
      </c>
      <c r="F1834" s="64"/>
      <c r="G1834" s="53" t="s">
        <v>1076</v>
      </c>
      <c r="H1834" s="53" t="s">
        <v>3863</v>
      </c>
      <c r="I1834" s="26">
        <v>124272</v>
      </c>
      <c r="J1834" s="26">
        <v>124272</v>
      </c>
      <c r="K1834" s="26">
        <v>68500</v>
      </c>
      <c r="L1834" s="26">
        <f t="shared" si="1739"/>
        <v>33000</v>
      </c>
      <c r="M1834" s="26">
        <v>11000</v>
      </c>
      <c r="N1834" s="26">
        <v>11000</v>
      </c>
      <c r="O1834" s="26">
        <v>11000</v>
      </c>
      <c r="P1834" s="26">
        <f t="shared" si="1740"/>
        <v>101500</v>
      </c>
      <c r="Q1834" s="26">
        <f t="shared" si="1741"/>
        <v>81.675679155401056</v>
      </c>
      <c r="R1834" s="90"/>
      <c r="S1834" s="90"/>
      <c r="T1834" s="90"/>
      <c r="U1834" s="90"/>
      <c r="V1834" s="90"/>
      <c r="W1834" s="90"/>
      <c r="X1834" s="90"/>
      <c r="Y1834" s="90"/>
    </row>
    <row r="1835" spans="1:25" ht="15" customHeight="1" x14ac:dyDescent="0.25">
      <c r="A1835" s="63" t="s">
        <v>935</v>
      </c>
      <c r="B1835" s="63" t="s">
        <v>81</v>
      </c>
      <c r="C1835" s="63" t="s">
        <v>1097</v>
      </c>
      <c r="D1835" s="63" t="s">
        <v>1098</v>
      </c>
      <c r="E1835" s="65" t="s">
        <v>34</v>
      </c>
      <c r="F1835" s="65" t="s">
        <v>1</v>
      </c>
      <c r="G1835" s="65" t="s">
        <v>1</v>
      </c>
      <c r="H1835" s="65" t="s">
        <v>35</v>
      </c>
      <c r="I1835" s="31">
        <f t="shared" ref="I1835:K1835" si="1769">SUM(I1836:I1843)</f>
        <v>121080</v>
      </c>
      <c r="J1835" s="31">
        <f t="shared" si="1769"/>
        <v>121080</v>
      </c>
      <c r="K1835" s="31">
        <f t="shared" si="1769"/>
        <v>69670</v>
      </c>
      <c r="L1835" s="31">
        <f t="shared" si="1739"/>
        <v>13888</v>
      </c>
      <c r="M1835" s="31">
        <f t="shared" ref="M1835" si="1770">SUM(M1836:M1843)</f>
        <v>6820</v>
      </c>
      <c r="N1835" s="31">
        <f t="shared" ref="N1835:O1835" si="1771">SUM(N1836:N1843)</f>
        <v>4129</v>
      </c>
      <c r="O1835" s="31">
        <f t="shared" si="1771"/>
        <v>2939</v>
      </c>
      <c r="P1835" s="31">
        <f t="shared" si="1740"/>
        <v>83558</v>
      </c>
      <c r="Q1835" s="31">
        <f t="shared" si="1741"/>
        <v>69.010571522960035</v>
      </c>
      <c r="R1835" s="94"/>
      <c r="S1835" s="94"/>
      <c r="T1835" s="94"/>
      <c r="U1835" s="94"/>
      <c r="V1835" s="94"/>
      <c r="W1835" s="94"/>
      <c r="X1835" s="94"/>
      <c r="Y1835" s="94"/>
    </row>
    <row r="1836" spans="1:25" ht="15" customHeight="1" x14ac:dyDescent="0.25">
      <c r="A1836" s="64" t="s">
        <v>935</v>
      </c>
      <c r="B1836" s="64" t="s">
        <v>81</v>
      </c>
      <c r="C1836" s="64" t="s">
        <v>1097</v>
      </c>
      <c r="D1836" s="64" t="s">
        <v>1098</v>
      </c>
      <c r="E1836" s="20" t="s">
        <v>38</v>
      </c>
      <c r="F1836" s="64"/>
      <c r="G1836" s="53" t="s">
        <v>1076</v>
      </c>
      <c r="H1836" s="53" t="s">
        <v>37</v>
      </c>
      <c r="I1836" s="26">
        <v>796</v>
      </c>
      <c r="J1836" s="26">
        <v>796</v>
      </c>
      <c r="K1836" s="26">
        <v>250</v>
      </c>
      <c r="L1836" s="26">
        <f t="shared" si="1739"/>
        <v>400</v>
      </c>
      <c r="M1836" s="26"/>
      <c r="N1836" s="26">
        <v>400</v>
      </c>
      <c r="O1836" s="26"/>
      <c r="P1836" s="26">
        <f t="shared" si="1740"/>
        <v>650</v>
      </c>
      <c r="Q1836" s="26">
        <f t="shared" si="1741"/>
        <v>81.658291457286438</v>
      </c>
      <c r="R1836" s="90"/>
      <c r="S1836" s="90"/>
      <c r="T1836" s="90"/>
      <c r="U1836" s="90"/>
      <c r="V1836" s="90"/>
      <c r="W1836" s="90"/>
      <c r="X1836" s="90"/>
      <c r="Y1836" s="90"/>
    </row>
    <row r="1837" spans="1:25" ht="15" customHeight="1" x14ac:dyDescent="0.25">
      <c r="A1837" s="64" t="s">
        <v>935</v>
      </c>
      <c r="B1837" s="64" t="s">
        <v>81</v>
      </c>
      <c r="C1837" s="64" t="s">
        <v>1097</v>
      </c>
      <c r="D1837" s="64" t="s">
        <v>1098</v>
      </c>
      <c r="E1837" s="20" t="s">
        <v>298</v>
      </c>
      <c r="F1837" s="64"/>
      <c r="G1837" s="53" t="s">
        <v>1076</v>
      </c>
      <c r="H1837" s="53" t="s">
        <v>297</v>
      </c>
      <c r="I1837" s="26">
        <v>82933</v>
      </c>
      <c r="J1837" s="26">
        <v>82933</v>
      </c>
      <c r="K1837" s="26">
        <v>48000</v>
      </c>
      <c r="L1837" s="26">
        <f t="shared" si="1739"/>
        <v>0</v>
      </c>
      <c r="M1837" s="26"/>
      <c r="N1837" s="26"/>
      <c r="O1837" s="26"/>
      <c r="P1837" s="26">
        <f t="shared" si="1740"/>
        <v>48000</v>
      </c>
      <c r="Q1837" s="26">
        <f t="shared" si="1741"/>
        <v>57.878046133625936</v>
      </c>
      <c r="R1837" s="90"/>
      <c r="S1837" s="90"/>
      <c r="T1837" s="90"/>
      <c r="U1837" s="90"/>
      <c r="V1837" s="90"/>
      <c r="W1837" s="90"/>
      <c r="X1837" s="90"/>
      <c r="Y1837" s="90"/>
    </row>
    <row r="1838" spans="1:25" ht="15" customHeight="1" x14ac:dyDescent="0.25">
      <c r="A1838" s="64" t="s">
        <v>935</v>
      </c>
      <c r="B1838" s="64" t="s">
        <v>81</v>
      </c>
      <c r="C1838" s="64" t="s">
        <v>1097</v>
      </c>
      <c r="D1838" s="64" t="s">
        <v>1098</v>
      </c>
      <c r="E1838" s="20" t="s">
        <v>301</v>
      </c>
      <c r="F1838" s="64"/>
      <c r="G1838" s="53" t="s">
        <v>1076</v>
      </c>
      <c r="H1838" s="53" t="s">
        <v>300</v>
      </c>
      <c r="I1838" s="26">
        <v>9300</v>
      </c>
      <c r="J1838" s="26">
        <v>9300</v>
      </c>
      <c r="K1838" s="26">
        <v>5100</v>
      </c>
      <c r="L1838" s="26">
        <f t="shared" si="1739"/>
        <v>2780</v>
      </c>
      <c r="M1838" s="26">
        <v>780</v>
      </c>
      <c r="N1838" s="26">
        <v>1000</v>
      </c>
      <c r="O1838" s="26">
        <v>1000</v>
      </c>
      <c r="P1838" s="26">
        <f t="shared" si="1740"/>
        <v>7880</v>
      </c>
      <c r="Q1838" s="26">
        <f t="shared" si="1741"/>
        <v>84.731182795698928</v>
      </c>
      <c r="R1838" s="90"/>
      <c r="S1838" s="90"/>
      <c r="T1838" s="90"/>
      <c r="U1838" s="90"/>
      <c r="V1838" s="90"/>
      <c r="W1838" s="90"/>
      <c r="X1838" s="90"/>
      <c r="Y1838" s="90"/>
    </row>
    <row r="1839" spans="1:25" ht="15" customHeight="1" x14ac:dyDescent="0.25">
      <c r="A1839" s="64" t="s">
        <v>935</v>
      </c>
      <c r="B1839" s="64" t="s">
        <v>81</v>
      </c>
      <c r="C1839" s="64" t="s">
        <v>1097</v>
      </c>
      <c r="D1839" s="64" t="s">
        <v>1098</v>
      </c>
      <c r="E1839" s="20" t="s">
        <v>218</v>
      </c>
      <c r="F1839" s="64"/>
      <c r="G1839" s="53" t="s">
        <v>1076</v>
      </c>
      <c r="H1839" s="53" t="s">
        <v>217</v>
      </c>
      <c r="I1839" s="26">
        <v>7342</v>
      </c>
      <c r="J1839" s="26">
        <v>7342</v>
      </c>
      <c r="K1839" s="26">
        <v>4400</v>
      </c>
      <c r="L1839" s="26">
        <f t="shared" si="1739"/>
        <v>2620</v>
      </c>
      <c r="M1839" s="26">
        <v>620</v>
      </c>
      <c r="N1839" s="26">
        <v>1000</v>
      </c>
      <c r="O1839" s="26">
        <v>1000</v>
      </c>
      <c r="P1839" s="26">
        <f t="shared" si="1740"/>
        <v>7020</v>
      </c>
      <c r="Q1839" s="26">
        <f t="shared" si="1741"/>
        <v>95.614274039771175</v>
      </c>
      <c r="R1839" s="90"/>
      <c r="S1839" s="90"/>
      <c r="T1839" s="90"/>
      <c r="U1839" s="90"/>
      <c r="V1839" s="90"/>
      <c r="W1839" s="90"/>
      <c r="X1839" s="90"/>
      <c r="Y1839" s="90"/>
    </row>
    <row r="1840" spans="1:25" ht="15" customHeight="1" x14ac:dyDescent="0.25">
      <c r="A1840" s="64" t="s">
        <v>935</v>
      </c>
      <c r="B1840" s="64" t="s">
        <v>81</v>
      </c>
      <c r="C1840" s="64" t="s">
        <v>1097</v>
      </c>
      <c r="D1840" s="64" t="s">
        <v>1098</v>
      </c>
      <c r="E1840" s="20" t="s">
        <v>303</v>
      </c>
      <c r="F1840" s="64"/>
      <c r="G1840" s="53" t="s">
        <v>1076</v>
      </c>
      <c r="H1840" s="53" t="s">
        <v>302</v>
      </c>
      <c r="I1840" s="26">
        <v>1497</v>
      </c>
      <c r="J1840" s="26">
        <v>1497</v>
      </c>
      <c r="K1840" s="26">
        <v>700</v>
      </c>
      <c r="L1840" s="26">
        <f t="shared" si="1739"/>
        <v>500</v>
      </c>
      <c r="M1840" s="26">
        <v>100</v>
      </c>
      <c r="N1840" s="26">
        <v>200</v>
      </c>
      <c r="O1840" s="26">
        <v>200</v>
      </c>
      <c r="P1840" s="26">
        <f t="shared" si="1740"/>
        <v>1200</v>
      </c>
      <c r="Q1840" s="26">
        <f t="shared" si="1741"/>
        <v>80.160320641282567</v>
      </c>
      <c r="R1840" s="90"/>
      <c r="S1840" s="90"/>
      <c r="T1840" s="90"/>
      <c r="U1840" s="90"/>
      <c r="V1840" s="90"/>
      <c r="W1840" s="90"/>
      <c r="X1840" s="90"/>
      <c r="Y1840" s="90"/>
    </row>
    <row r="1841" spans="1:25" ht="15" customHeight="1" x14ac:dyDescent="0.25">
      <c r="A1841" s="64" t="s">
        <v>935</v>
      </c>
      <c r="B1841" s="64" t="s">
        <v>81</v>
      </c>
      <c r="C1841" s="64" t="s">
        <v>1097</v>
      </c>
      <c r="D1841" s="64" t="s">
        <v>1098</v>
      </c>
      <c r="E1841" s="20" t="s">
        <v>308</v>
      </c>
      <c r="F1841" s="64"/>
      <c r="G1841" s="53" t="s">
        <v>1076</v>
      </c>
      <c r="H1841" s="53" t="s">
        <v>307</v>
      </c>
      <c r="I1841" s="26">
        <v>8099</v>
      </c>
      <c r="J1841" s="26">
        <v>8099</v>
      </c>
      <c r="K1841" s="26">
        <v>4680</v>
      </c>
      <c r="L1841" s="26">
        <f t="shared" si="1739"/>
        <v>3419</v>
      </c>
      <c r="M1841" s="26">
        <v>2000</v>
      </c>
      <c r="N1841" s="26">
        <v>1000</v>
      </c>
      <c r="O1841" s="26">
        <v>419</v>
      </c>
      <c r="P1841" s="26">
        <f t="shared" si="1740"/>
        <v>8099</v>
      </c>
      <c r="Q1841" s="26">
        <f t="shared" si="1741"/>
        <v>100</v>
      </c>
      <c r="R1841" s="90"/>
      <c r="S1841" s="90"/>
      <c r="T1841" s="90"/>
      <c r="U1841" s="90"/>
      <c r="V1841" s="90"/>
      <c r="W1841" s="90"/>
      <c r="X1841" s="90"/>
      <c r="Y1841" s="90"/>
    </row>
    <row r="1842" spans="1:25" ht="15" customHeight="1" x14ac:dyDescent="0.25">
      <c r="A1842" s="64" t="s">
        <v>935</v>
      </c>
      <c r="B1842" s="64" t="s">
        <v>81</v>
      </c>
      <c r="C1842" s="64" t="s">
        <v>1097</v>
      </c>
      <c r="D1842" s="64" t="s">
        <v>1098</v>
      </c>
      <c r="E1842" s="20" t="s">
        <v>311</v>
      </c>
      <c r="F1842" s="64"/>
      <c r="G1842" s="53" t="s">
        <v>1076</v>
      </c>
      <c r="H1842" s="53" t="s">
        <v>310</v>
      </c>
      <c r="I1842" s="26">
        <v>100</v>
      </c>
      <c r="J1842" s="26">
        <v>100</v>
      </c>
      <c r="K1842" s="26">
        <v>0</v>
      </c>
      <c r="L1842" s="26">
        <f t="shared" si="1739"/>
        <v>0</v>
      </c>
      <c r="M1842" s="26"/>
      <c r="N1842" s="26"/>
      <c r="O1842" s="26"/>
      <c r="P1842" s="26">
        <f t="shared" si="1740"/>
        <v>0</v>
      </c>
      <c r="Q1842" s="26">
        <f t="shared" si="1741"/>
        <v>0</v>
      </c>
      <c r="R1842" s="90"/>
      <c r="S1842" s="90"/>
      <c r="T1842" s="90"/>
      <c r="U1842" s="90"/>
      <c r="V1842" s="90"/>
      <c r="W1842" s="90"/>
      <c r="X1842" s="90"/>
      <c r="Y1842" s="90"/>
    </row>
    <row r="1843" spans="1:25" ht="15" customHeight="1" x14ac:dyDescent="0.25">
      <c r="A1843" s="63" t="s">
        <v>935</v>
      </c>
      <c r="B1843" s="63" t="s">
        <v>81</v>
      </c>
      <c r="C1843" s="63" t="s">
        <v>1097</v>
      </c>
      <c r="D1843" s="63" t="s">
        <v>1098</v>
      </c>
      <c r="E1843" s="63" t="s">
        <v>39</v>
      </c>
      <c r="F1843" s="64" t="s">
        <v>1</v>
      </c>
      <c r="G1843" s="53" t="s">
        <v>1</v>
      </c>
      <c r="H1843" s="65" t="s">
        <v>40</v>
      </c>
      <c r="I1843" s="31">
        <f t="shared" ref="I1843:K1843" si="1772">SUM(I1844:I1846)</f>
        <v>11013</v>
      </c>
      <c r="J1843" s="31">
        <f t="shared" si="1772"/>
        <v>11013</v>
      </c>
      <c r="K1843" s="31">
        <f t="shared" si="1772"/>
        <v>6540</v>
      </c>
      <c r="L1843" s="31">
        <f t="shared" si="1739"/>
        <v>4169</v>
      </c>
      <c r="M1843" s="31">
        <f t="shared" ref="M1843" si="1773">SUM(M1844:M1846)</f>
        <v>3320</v>
      </c>
      <c r="N1843" s="31">
        <f t="shared" ref="N1843:O1843" si="1774">SUM(N1844:N1846)</f>
        <v>529</v>
      </c>
      <c r="O1843" s="31">
        <f t="shared" si="1774"/>
        <v>320</v>
      </c>
      <c r="P1843" s="31">
        <f t="shared" si="1740"/>
        <v>10709</v>
      </c>
      <c r="Q1843" s="31">
        <f t="shared" si="1741"/>
        <v>97.239625896667576</v>
      </c>
      <c r="R1843" s="94"/>
      <c r="S1843" s="94"/>
      <c r="T1843" s="94"/>
      <c r="U1843" s="94"/>
      <c r="V1843" s="94"/>
      <c r="W1843" s="94"/>
      <c r="X1843" s="94"/>
      <c r="Y1843" s="94"/>
    </row>
    <row r="1844" spans="1:25" ht="15" customHeight="1" x14ac:dyDescent="0.25">
      <c r="A1844" s="64" t="s">
        <v>935</v>
      </c>
      <c r="B1844" s="64" t="s">
        <v>81</v>
      </c>
      <c r="C1844" s="64" t="s">
        <v>1097</v>
      </c>
      <c r="D1844" s="64" t="s">
        <v>1098</v>
      </c>
      <c r="E1844" s="20" t="s">
        <v>41</v>
      </c>
      <c r="F1844" s="64"/>
      <c r="G1844" s="53" t="s">
        <v>1076</v>
      </c>
      <c r="H1844" s="53" t="s">
        <v>40</v>
      </c>
      <c r="I1844" s="26">
        <v>7689</v>
      </c>
      <c r="J1844" s="26">
        <v>7689</v>
      </c>
      <c r="K1844" s="26">
        <v>4480</v>
      </c>
      <c r="L1844" s="26">
        <f t="shared" si="1739"/>
        <v>3209</v>
      </c>
      <c r="M1844" s="26">
        <v>3000</v>
      </c>
      <c r="N1844" s="26">
        <v>209</v>
      </c>
      <c r="O1844" s="26">
        <v>0</v>
      </c>
      <c r="P1844" s="26">
        <f t="shared" si="1740"/>
        <v>7689</v>
      </c>
      <c r="Q1844" s="26">
        <f t="shared" si="1741"/>
        <v>100</v>
      </c>
      <c r="R1844" s="90"/>
      <c r="S1844" s="90"/>
      <c r="T1844" s="90"/>
      <c r="U1844" s="90"/>
      <c r="V1844" s="90"/>
      <c r="W1844" s="90"/>
      <c r="X1844" s="90"/>
      <c r="Y1844" s="90"/>
    </row>
    <row r="1845" spans="1:25" ht="15" customHeight="1" x14ac:dyDescent="0.25">
      <c r="A1845" s="64" t="s">
        <v>935</v>
      </c>
      <c r="B1845" s="64" t="s">
        <v>81</v>
      </c>
      <c r="C1845" s="64" t="s">
        <v>1097</v>
      </c>
      <c r="D1845" s="64" t="s">
        <v>1098</v>
      </c>
      <c r="E1845" s="20" t="s">
        <v>41</v>
      </c>
      <c r="F1845" s="64" t="s">
        <v>1105</v>
      </c>
      <c r="G1845" s="53" t="s">
        <v>1076</v>
      </c>
      <c r="H1845" s="53" t="s">
        <v>49</v>
      </c>
      <c r="I1845" s="26">
        <v>3224</v>
      </c>
      <c r="J1845" s="26">
        <v>3224</v>
      </c>
      <c r="K1845" s="26">
        <v>2060</v>
      </c>
      <c r="L1845" s="26">
        <f t="shared" si="1739"/>
        <v>960</v>
      </c>
      <c r="M1845" s="26">
        <v>320</v>
      </c>
      <c r="N1845" s="26">
        <v>320</v>
      </c>
      <c r="O1845" s="26">
        <v>320</v>
      </c>
      <c r="P1845" s="26">
        <f t="shared" si="1740"/>
        <v>3020</v>
      </c>
      <c r="Q1845" s="26">
        <f t="shared" si="1741"/>
        <v>93.672456575682389</v>
      </c>
      <c r="R1845" s="90"/>
      <c r="S1845" s="90"/>
      <c r="T1845" s="90"/>
      <c r="U1845" s="90"/>
      <c r="V1845" s="90"/>
      <c r="W1845" s="90"/>
      <c r="X1845" s="90"/>
      <c r="Y1845" s="90"/>
    </row>
    <row r="1846" spans="1:25" ht="22.5" customHeight="1" x14ac:dyDescent="0.25">
      <c r="A1846" s="64" t="s">
        <v>935</v>
      </c>
      <c r="B1846" s="64" t="s">
        <v>81</v>
      </c>
      <c r="C1846" s="64" t="s">
        <v>1097</v>
      </c>
      <c r="D1846" s="64" t="s">
        <v>1098</v>
      </c>
      <c r="E1846" s="20" t="s">
        <v>41</v>
      </c>
      <c r="F1846" s="64" t="s">
        <v>1106</v>
      </c>
      <c r="G1846" s="53" t="s">
        <v>1076</v>
      </c>
      <c r="H1846" s="53" t="s">
        <v>55</v>
      </c>
      <c r="I1846" s="26">
        <v>100</v>
      </c>
      <c r="J1846" s="26">
        <v>100</v>
      </c>
      <c r="K1846" s="26">
        <v>0</v>
      </c>
      <c r="L1846" s="26">
        <f t="shared" si="1739"/>
        <v>0</v>
      </c>
      <c r="M1846" s="26"/>
      <c r="N1846" s="26"/>
      <c r="O1846" s="26"/>
      <c r="P1846" s="26">
        <f t="shared" si="1740"/>
        <v>0</v>
      </c>
      <c r="Q1846" s="26">
        <f t="shared" si="1741"/>
        <v>0</v>
      </c>
      <c r="R1846" s="90"/>
      <c r="S1846" s="90"/>
      <c r="T1846" s="90"/>
      <c r="U1846" s="90"/>
      <c r="V1846" s="90"/>
      <c r="W1846" s="90"/>
      <c r="X1846" s="90"/>
      <c r="Y1846" s="90"/>
    </row>
    <row r="1847" spans="1:25" ht="14.25" customHeight="1" x14ac:dyDescent="0.25">
      <c r="A1847" s="63" t="s">
        <v>1</v>
      </c>
      <c r="B1847" s="63" t="s">
        <v>1</v>
      </c>
      <c r="C1847" s="63" t="s">
        <v>1</v>
      </c>
      <c r="D1847" s="65" t="s">
        <v>1</v>
      </c>
      <c r="E1847" s="65" t="s">
        <v>1</v>
      </c>
      <c r="F1847" s="65" t="s">
        <v>1</v>
      </c>
      <c r="G1847" s="65" t="s">
        <v>1</v>
      </c>
      <c r="H1847" s="66" t="s">
        <v>56</v>
      </c>
      <c r="I1847" s="30">
        <f t="shared" ref="I1847:K1848" si="1775">SUM(I1848)</f>
        <v>100</v>
      </c>
      <c r="J1847" s="30">
        <f t="shared" si="1775"/>
        <v>100</v>
      </c>
      <c r="K1847" s="30">
        <f t="shared" si="1775"/>
        <v>0</v>
      </c>
      <c r="L1847" s="30">
        <f t="shared" si="1739"/>
        <v>0</v>
      </c>
      <c r="M1847" s="30">
        <f t="shared" ref="M1847:M1848" si="1776">SUM(M1848)</f>
        <v>0</v>
      </c>
      <c r="N1847" s="30">
        <f t="shared" ref="N1847:O1848" si="1777">SUM(N1848)</f>
        <v>0</v>
      </c>
      <c r="O1847" s="30">
        <f t="shared" si="1777"/>
        <v>0</v>
      </c>
      <c r="P1847" s="30">
        <f t="shared" si="1740"/>
        <v>0</v>
      </c>
      <c r="Q1847" s="30">
        <f t="shared" si="1741"/>
        <v>0</v>
      </c>
      <c r="R1847" s="93"/>
      <c r="S1847" s="93"/>
      <c r="T1847" s="93"/>
      <c r="U1847" s="93"/>
      <c r="V1847" s="93"/>
      <c r="W1847" s="93"/>
      <c r="X1847" s="93"/>
      <c r="Y1847" s="93"/>
    </row>
    <row r="1848" spans="1:25" ht="15" customHeight="1" x14ac:dyDescent="0.25">
      <c r="A1848" s="63" t="s">
        <v>935</v>
      </c>
      <c r="B1848" s="63" t="s">
        <v>81</v>
      </c>
      <c r="C1848" s="63" t="s">
        <v>1097</v>
      </c>
      <c r="D1848" s="63" t="s">
        <v>1098</v>
      </c>
      <c r="E1848" s="65" t="s">
        <v>57</v>
      </c>
      <c r="F1848" s="65" t="s">
        <v>1</v>
      </c>
      <c r="G1848" s="65" t="s">
        <v>1</v>
      </c>
      <c r="H1848" s="65" t="s">
        <v>58</v>
      </c>
      <c r="I1848" s="31">
        <f t="shared" si="1775"/>
        <v>100</v>
      </c>
      <c r="J1848" s="31">
        <f t="shared" si="1775"/>
        <v>100</v>
      </c>
      <c r="K1848" s="31">
        <f t="shared" si="1775"/>
        <v>0</v>
      </c>
      <c r="L1848" s="31">
        <f t="shared" si="1739"/>
        <v>0</v>
      </c>
      <c r="M1848" s="31">
        <f t="shared" si="1776"/>
        <v>0</v>
      </c>
      <c r="N1848" s="31">
        <f t="shared" si="1777"/>
        <v>0</v>
      </c>
      <c r="O1848" s="31">
        <f t="shared" si="1777"/>
        <v>0</v>
      </c>
      <c r="P1848" s="31">
        <f t="shared" si="1740"/>
        <v>0</v>
      </c>
      <c r="Q1848" s="31">
        <f t="shared" si="1741"/>
        <v>0</v>
      </c>
      <c r="R1848" s="94"/>
      <c r="S1848" s="94"/>
      <c r="T1848" s="94"/>
      <c r="U1848" s="94"/>
      <c r="V1848" s="94"/>
      <c r="W1848" s="94"/>
      <c r="X1848" s="94"/>
      <c r="Y1848" s="94"/>
    </row>
    <row r="1849" spans="1:25" ht="15" customHeight="1" x14ac:dyDescent="0.25">
      <c r="A1849" s="64" t="s">
        <v>935</v>
      </c>
      <c r="B1849" s="64" t="s">
        <v>81</v>
      </c>
      <c r="C1849" s="64" t="s">
        <v>1097</v>
      </c>
      <c r="D1849" s="64" t="s">
        <v>1098</v>
      </c>
      <c r="E1849" s="20" t="s">
        <v>68</v>
      </c>
      <c r="F1849" s="64"/>
      <c r="G1849" s="53" t="s">
        <v>1076</v>
      </c>
      <c r="H1849" s="53" t="s">
        <v>67</v>
      </c>
      <c r="I1849" s="26">
        <v>100</v>
      </c>
      <c r="J1849" s="26">
        <v>100</v>
      </c>
      <c r="K1849" s="26">
        <v>0</v>
      </c>
      <c r="L1849" s="26">
        <f t="shared" si="1739"/>
        <v>0</v>
      </c>
      <c r="M1849" s="26"/>
      <c r="N1849" s="26"/>
      <c r="O1849" s="26"/>
      <c r="P1849" s="26">
        <f t="shared" si="1740"/>
        <v>0</v>
      </c>
      <c r="Q1849" s="26">
        <f t="shared" si="1741"/>
        <v>0</v>
      </c>
      <c r="R1849" s="90"/>
      <c r="S1849" s="90"/>
      <c r="T1849" s="90"/>
      <c r="U1849" s="90"/>
      <c r="V1849" s="90"/>
      <c r="W1849" s="90"/>
      <c r="X1849" s="90"/>
      <c r="Y1849" s="90"/>
    </row>
    <row r="1850" spans="1:25" ht="15" customHeight="1" x14ac:dyDescent="0.25">
      <c r="A1850" s="53" t="s">
        <v>1</v>
      </c>
      <c r="B1850" s="53" t="s">
        <v>1</v>
      </c>
      <c r="C1850" s="53" t="s">
        <v>1</v>
      </c>
      <c r="D1850" s="53" t="s">
        <v>1</v>
      </c>
      <c r="E1850" s="53" t="s">
        <v>1</v>
      </c>
      <c r="F1850" s="53" t="s">
        <v>1</v>
      </c>
      <c r="G1850" s="53" t="s">
        <v>1</v>
      </c>
      <c r="H1850" s="66" t="s">
        <v>1107</v>
      </c>
      <c r="I1850" s="30">
        <f t="shared" ref="I1850:K1850" si="1778">SUM(I1824,I1847)</f>
        <v>1629519</v>
      </c>
      <c r="J1850" s="30">
        <f t="shared" si="1778"/>
        <v>1629519</v>
      </c>
      <c r="K1850" s="30">
        <f t="shared" si="1778"/>
        <v>897470</v>
      </c>
      <c r="L1850" s="30">
        <f t="shared" si="1739"/>
        <v>360958</v>
      </c>
      <c r="M1850" s="30">
        <f t="shared" ref="M1850" si="1779">SUM(M1824,M1847)</f>
        <v>119290</v>
      </c>
      <c r="N1850" s="30">
        <f t="shared" ref="N1850:O1850" si="1780">SUM(N1824,N1847)</f>
        <v>126329</v>
      </c>
      <c r="O1850" s="30">
        <f t="shared" si="1780"/>
        <v>115339</v>
      </c>
      <c r="P1850" s="30">
        <f t="shared" si="1740"/>
        <v>1258428</v>
      </c>
      <c r="Q1850" s="30">
        <f t="shared" si="1741"/>
        <v>77.226960839364253</v>
      </c>
      <c r="R1850" s="93"/>
      <c r="S1850" s="93"/>
      <c r="T1850" s="93"/>
      <c r="U1850" s="93"/>
      <c r="V1850" s="93"/>
      <c r="W1850" s="93"/>
      <c r="X1850" s="93"/>
      <c r="Y1850" s="93"/>
    </row>
    <row r="1851" spans="1:25" ht="15" customHeight="1" thickBot="1" x14ac:dyDescent="0.3">
      <c r="A1851" s="53" t="s">
        <v>1</v>
      </c>
      <c r="B1851" s="53" t="s">
        <v>1</v>
      </c>
      <c r="C1851" s="53" t="s">
        <v>1</v>
      </c>
      <c r="D1851" s="53" t="s">
        <v>1</v>
      </c>
      <c r="E1851" s="53" t="s">
        <v>1</v>
      </c>
      <c r="F1851" s="53" t="s">
        <v>1</v>
      </c>
      <c r="G1851" s="53" t="s">
        <v>1</v>
      </c>
      <c r="H1851" s="65" t="s">
        <v>76</v>
      </c>
      <c r="I1851" s="31"/>
      <c r="J1851" s="31"/>
      <c r="K1851" s="31">
        <v>0</v>
      </c>
      <c r="L1851" s="31"/>
      <c r="M1851" s="31"/>
      <c r="N1851" s="31"/>
      <c r="O1851" s="31"/>
      <c r="P1851" s="31"/>
      <c r="Q1851" s="31"/>
      <c r="R1851" s="94"/>
      <c r="S1851" s="94"/>
      <c r="T1851" s="94"/>
      <c r="U1851" s="94"/>
      <c r="V1851" s="94"/>
      <c r="W1851" s="94"/>
      <c r="X1851" s="94"/>
      <c r="Y1851" s="94"/>
    </row>
    <row r="1852" spans="1:25" ht="47.25" customHeight="1" thickBot="1" x14ac:dyDescent="0.3">
      <c r="A1852" s="110" t="s">
        <v>1</v>
      </c>
      <c r="B1852" s="110" t="s">
        <v>1</v>
      </c>
      <c r="C1852" s="110" t="s">
        <v>1</v>
      </c>
      <c r="D1852" s="110" t="s">
        <v>1</v>
      </c>
      <c r="E1852" s="110" t="s">
        <v>1</v>
      </c>
      <c r="F1852" s="110" t="s">
        <v>1</v>
      </c>
      <c r="G1852" s="110" t="s">
        <v>1</v>
      </c>
      <c r="H1852" s="28" t="s">
        <v>77</v>
      </c>
      <c r="I1852" s="109" t="s">
        <v>3984</v>
      </c>
      <c r="J1852" s="109" t="s">
        <v>11</v>
      </c>
      <c r="K1852" s="109" t="s">
        <v>3989</v>
      </c>
      <c r="L1852" s="109" t="s">
        <v>3985</v>
      </c>
      <c r="M1852" s="109" t="s">
        <v>4027</v>
      </c>
      <c r="N1852" s="109" t="s">
        <v>3988</v>
      </c>
      <c r="O1852" s="109" t="s">
        <v>3986</v>
      </c>
      <c r="P1852" s="109" t="s">
        <v>3987</v>
      </c>
      <c r="Q1852" s="109" t="s">
        <v>3695</v>
      </c>
      <c r="R1852" s="91"/>
      <c r="S1852" s="91"/>
      <c r="T1852" s="91"/>
      <c r="U1852" s="91"/>
      <c r="V1852" s="91"/>
      <c r="W1852" s="91"/>
      <c r="X1852" s="91"/>
      <c r="Y1852" s="91"/>
    </row>
    <row r="1853" spans="1:25" ht="15" customHeight="1" x14ac:dyDescent="0.25">
      <c r="A1853" s="111"/>
      <c r="B1853" s="111"/>
      <c r="C1853" s="111"/>
      <c r="D1853" s="111"/>
      <c r="E1853" s="111"/>
      <c r="F1853" s="111"/>
      <c r="G1853" s="111"/>
      <c r="H1853" s="67" t="s">
        <v>1</v>
      </c>
      <c r="I1853" s="29">
        <v>1</v>
      </c>
      <c r="J1853" s="29">
        <v>2</v>
      </c>
      <c r="K1853" s="29">
        <v>3</v>
      </c>
      <c r="L1853" s="29" t="s">
        <v>3478</v>
      </c>
      <c r="M1853" s="29">
        <v>5</v>
      </c>
      <c r="N1853" s="29">
        <v>6</v>
      </c>
      <c r="O1853" s="29">
        <v>7</v>
      </c>
      <c r="P1853" s="29" t="s">
        <v>3696</v>
      </c>
      <c r="Q1853" s="29">
        <v>9</v>
      </c>
      <c r="R1853" s="92"/>
      <c r="S1853" s="92"/>
      <c r="T1853" s="92"/>
      <c r="U1853" s="92"/>
      <c r="V1853" s="92"/>
      <c r="W1853" s="92"/>
      <c r="X1853" s="92"/>
      <c r="Y1853" s="92"/>
    </row>
    <row r="1854" spans="1:25" ht="15" customHeight="1" x14ac:dyDescent="0.25">
      <c r="A1854" s="111"/>
      <c r="B1854" s="111"/>
      <c r="C1854" s="111"/>
      <c r="D1854" s="111"/>
      <c r="E1854" s="111"/>
      <c r="F1854" s="111"/>
      <c r="G1854" s="111"/>
      <c r="H1854" s="68" t="s">
        <v>1085</v>
      </c>
      <c r="I1854" s="32">
        <f t="shared" ref="I1854:K1854" si="1781">SUM(I1850)</f>
        <v>1629519</v>
      </c>
      <c r="J1854" s="32">
        <f t="shared" si="1781"/>
        <v>1629519</v>
      </c>
      <c r="K1854" s="32">
        <f t="shared" si="1781"/>
        <v>897470</v>
      </c>
      <c r="L1854" s="32">
        <f t="shared" si="1739"/>
        <v>360958</v>
      </c>
      <c r="M1854" s="32">
        <f t="shared" ref="M1854" si="1782">SUM(M1850)</f>
        <v>119290</v>
      </c>
      <c r="N1854" s="32">
        <f t="shared" ref="N1854:O1854" si="1783">SUM(N1850)</f>
        <v>126329</v>
      </c>
      <c r="O1854" s="32">
        <f t="shared" si="1783"/>
        <v>115339</v>
      </c>
      <c r="P1854" s="32">
        <f t="shared" si="1740"/>
        <v>1258428</v>
      </c>
      <c r="Q1854" s="32">
        <f t="shared" si="1741"/>
        <v>77.226960839364253</v>
      </c>
      <c r="R1854" s="90"/>
      <c r="S1854" s="90"/>
      <c r="T1854" s="90"/>
      <c r="U1854" s="90"/>
      <c r="V1854" s="90"/>
      <c r="W1854" s="90"/>
      <c r="X1854" s="90"/>
      <c r="Y1854" s="90"/>
    </row>
    <row r="1855" spans="1:25" ht="15" customHeight="1" thickBot="1" x14ac:dyDescent="0.3">
      <c r="A1855" s="111"/>
      <c r="B1855" s="111"/>
      <c r="C1855" s="111"/>
      <c r="D1855" s="111"/>
      <c r="E1855" s="111"/>
      <c r="F1855" s="111"/>
      <c r="G1855" s="111"/>
      <c r="H1855" s="69" t="s">
        <v>79</v>
      </c>
      <c r="I1855" s="32">
        <f t="shared" ref="I1855:K1855" si="1784">SUM(I1854)</f>
        <v>1629519</v>
      </c>
      <c r="J1855" s="32">
        <f t="shared" si="1784"/>
        <v>1629519</v>
      </c>
      <c r="K1855" s="32">
        <f t="shared" si="1784"/>
        <v>897470</v>
      </c>
      <c r="L1855" s="32">
        <f t="shared" si="1739"/>
        <v>360958</v>
      </c>
      <c r="M1855" s="32">
        <f t="shared" ref="M1855" si="1785">SUM(M1854)</f>
        <v>119290</v>
      </c>
      <c r="N1855" s="32">
        <f t="shared" ref="N1855:O1855" si="1786">SUM(N1854)</f>
        <v>126329</v>
      </c>
      <c r="O1855" s="32">
        <f t="shared" si="1786"/>
        <v>115339</v>
      </c>
      <c r="P1855" s="32">
        <f t="shared" si="1740"/>
        <v>1258428</v>
      </c>
      <c r="Q1855" s="32">
        <f t="shared" si="1741"/>
        <v>77.226960839364253</v>
      </c>
      <c r="R1855" s="90"/>
      <c r="S1855" s="90"/>
      <c r="T1855" s="90"/>
      <c r="U1855" s="90"/>
      <c r="V1855" s="90"/>
      <c r="W1855" s="90"/>
      <c r="X1855" s="90"/>
      <c r="Y1855" s="90"/>
    </row>
    <row r="1856" spans="1:25" ht="45.75" customHeight="1" thickBot="1" x14ac:dyDescent="0.3">
      <c r="A1856" s="28" t="s">
        <v>4</v>
      </c>
      <c r="B1856" s="28" t="s">
        <v>5</v>
      </c>
      <c r="C1856" s="28" t="s">
        <v>6</v>
      </c>
      <c r="D1856" s="57" t="s">
        <v>1</v>
      </c>
      <c r="E1856" s="28" t="s">
        <v>7</v>
      </c>
      <c r="F1856" s="28" t="s">
        <v>8</v>
      </c>
      <c r="G1856" s="28" t="s">
        <v>9</v>
      </c>
      <c r="H1856" s="28" t="s">
        <v>10</v>
      </c>
      <c r="I1856" s="109" t="s">
        <v>3984</v>
      </c>
      <c r="J1856" s="109" t="s">
        <v>11</v>
      </c>
      <c r="K1856" s="109" t="s">
        <v>3989</v>
      </c>
      <c r="L1856" s="109" t="s">
        <v>3985</v>
      </c>
      <c r="M1856" s="109" t="s">
        <v>4027</v>
      </c>
      <c r="N1856" s="109" t="s">
        <v>3988</v>
      </c>
      <c r="O1856" s="109" t="s">
        <v>3986</v>
      </c>
      <c r="P1856" s="109" t="s">
        <v>3987</v>
      </c>
      <c r="Q1856" s="109" t="s">
        <v>3695</v>
      </c>
      <c r="R1856" s="91"/>
      <c r="S1856" s="91"/>
      <c r="T1856" s="91"/>
      <c r="U1856" s="91"/>
      <c r="V1856" s="91"/>
      <c r="W1856" s="91"/>
      <c r="X1856" s="91"/>
      <c r="Y1856" s="91"/>
    </row>
    <row r="1857" spans="1:25" ht="15" customHeight="1" x14ac:dyDescent="0.25">
      <c r="A1857" s="58" t="s">
        <v>1</v>
      </c>
      <c r="B1857" s="58" t="s">
        <v>1</v>
      </c>
      <c r="C1857" s="58" t="s">
        <v>1</v>
      </c>
      <c r="D1857" s="59" t="s">
        <v>1</v>
      </c>
      <c r="E1857" s="59" t="s">
        <v>1</v>
      </c>
      <c r="F1857" s="60" t="s">
        <v>1</v>
      </c>
      <c r="G1857" s="61" t="s">
        <v>1</v>
      </c>
      <c r="H1857" s="62" t="s">
        <v>1</v>
      </c>
      <c r="I1857" s="29">
        <v>1</v>
      </c>
      <c r="J1857" s="29">
        <v>2</v>
      </c>
      <c r="K1857" s="29">
        <v>3</v>
      </c>
      <c r="L1857" s="29" t="s">
        <v>3478</v>
      </c>
      <c r="M1857" s="29">
        <v>5</v>
      </c>
      <c r="N1857" s="29">
        <v>6</v>
      </c>
      <c r="O1857" s="29">
        <v>7</v>
      </c>
      <c r="P1857" s="29" t="s">
        <v>3696</v>
      </c>
      <c r="Q1857" s="29">
        <v>9</v>
      </c>
      <c r="R1857" s="92"/>
      <c r="S1857" s="92"/>
      <c r="T1857" s="92"/>
      <c r="U1857" s="92"/>
      <c r="V1857" s="92"/>
      <c r="W1857" s="92"/>
      <c r="X1857" s="92"/>
      <c r="Y1857" s="92"/>
    </row>
    <row r="1858" spans="1:25" ht="15" customHeight="1" x14ac:dyDescent="0.25">
      <c r="A1858" s="63" t="s">
        <v>935</v>
      </c>
      <c r="B1858" s="63" t="s">
        <v>81</v>
      </c>
      <c r="C1858" s="64" t="s">
        <v>326</v>
      </c>
      <c r="D1858" s="64" t="s">
        <v>1108</v>
      </c>
      <c r="E1858" s="65" t="s">
        <v>1</v>
      </c>
      <c r="F1858" s="65" t="s">
        <v>1</v>
      </c>
      <c r="G1858" s="65" t="s">
        <v>1</v>
      </c>
      <c r="H1858" s="65" t="s">
        <v>1109</v>
      </c>
      <c r="I1858" s="26">
        <v>0</v>
      </c>
      <c r="J1858" s="26" t="s">
        <v>1</v>
      </c>
      <c r="K1858" s="26">
        <v>0</v>
      </c>
      <c r="L1858" s="26"/>
      <c r="M1858" s="26"/>
      <c r="N1858" s="26"/>
      <c r="O1858" s="26"/>
      <c r="P1858" s="26"/>
      <c r="Q1858" s="26"/>
      <c r="R1858" s="90"/>
      <c r="S1858" s="90"/>
      <c r="T1858" s="90"/>
      <c r="U1858" s="90"/>
      <c r="V1858" s="90"/>
      <c r="W1858" s="90"/>
      <c r="X1858" s="90"/>
      <c r="Y1858" s="90"/>
    </row>
    <row r="1859" spans="1:25" ht="22.5" customHeight="1" x14ac:dyDescent="0.25">
      <c r="A1859" s="63" t="s">
        <v>1</v>
      </c>
      <c r="B1859" s="63" t="s">
        <v>1</v>
      </c>
      <c r="C1859" s="63" t="s">
        <v>1</v>
      </c>
      <c r="D1859" s="65" t="s">
        <v>1</v>
      </c>
      <c r="E1859" s="65" t="s">
        <v>1</v>
      </c>
      <c r="F1859" s="65" t="s">
        <v>1</v>
      </c>
      <c r="G1859" s="65" t="s">
        <v>1</v>
      </c>
      <c r="H1859" s="66" t="s">
        <v>15</v>
      </c>
      <c r="I1859" s="30">
        <f t="shared" ref="I1859:K1859" si="1787">SUM(I1860,I1868,I1870)</f>
        <v>1743625</v>
      </c>
      <c r="J1859" s="30">
        <f t="shared" si="1787"/>
        <v>1741525</v>
      </c>
      <c r="K1859" s="30">
        <f t="shared" si="1787"/>
        <v>988629</v>
      </c>
      <c r="L1859" s="30">
        <f t="shared" si="1739"/>
        <v>422300</v>
      </c>
      <c r="M1859" s="30">
        <f t="shared" ref="M1859" si="1788">SUM(M1860,M1868,M1870)</f>
        <v>141740</v>
      </c>
      <c r="N1859" s="30">
        <f t="shared" ref="N1859:O1859" si="1789">SUM(N1860,N1868,N1870)</f>
        <v>134930</v>
      </c>
      <c r="O1859" s="30">
        <f t="shared" si="1789"/>
        <v>145630</v>
      </c>
      <c r="P1859" s="30">
        <f t="shared" si="1740"/>
        <v>1410929</v>
      </c>
      <c r="Q1859" s="30">
        <f t="shared" si="1741"/>
        <v>81.016867400697663</v>
      </c>
      <c r="R1859" s="93"/>
      <c r="S1859" s="93"/>
      <c r="T1859" s="93"/>
      <c r="U1859" s="93"/>
      <c r="V1859" s="93"/>
      <c r="W1859" s="93"/>
      <c r="X1859" s="93"/>
      <c r="Y1859" s="93"/>
    </row>
    <row r="1860" spans="1:25" ht="15" customHeight="1" x14ac:dyDescent="0.25">
      <c r="A1860" s="63" t="s">
        <v>935</v>
      </c>
      <c r="B1860" s="63" t="s">
        <v>81</v>
      </c>
      <c r="C1860" s="63" t="s">
        <v>326</v>
      </c>
      <c r="D1860" s="63" t="s">
        <v>1108</v>
      </c>
      <c r="E1860" s="65" t="s">
        <v>16</v>
      </c>
      <c r="F1860" s="65" t="s">
        <v>1</v>
      </c>
      <c r="G1860" s="65" t="s">
        <v>1</v>
      </c>
      <c r="H1860" s="65" t="s">
        <v>17</v>
      </c>
      <c r="I1860" s="31">
        <f t="shared" ref="I1860:K1860" si="1790">SUM(I1861:I1862)</f>
        <v>1502710</v>
      </c>
      <c r="J1860" s="31">
        <f t="shared" si="1790"/>
        <v>1502710</v>
      </c>
      <c r="K1860" s="31">
        <f t="shared" si="1790"/>
        <v>851364</v>
      </c>
      <c r="L1860" s="31">
        <f t="shared" si="1739"/>
        <v>363410</v>
      </c>
      <c r="M1860" s="31">
        <f t="shared" ref="M1860" si="1791">SUM(M1861:M1862)</f>
        <v>124610</v>
      </c>
      <c r="N1860" s="31">
        <f t="shared" ref="N1860:O1860" si="1792">SUM(N1861:N1862)</f>
        <v>115200</v>
      </c>
      <c r="O1860" s="31">
        <f t="shared" si="1792"/>
        <v>123600</v>
      </c>
      <c r="P1860" s="31">
        <f t="shared" si="1740"/>
        <v>1214774</v>
      </c>
      <c r="Q1860" s="31">
        <f t="shared" si="1741"/>
        <v>80.83888441548936</v>
      </c>
      <c r="R1860" s="94"/>
      <c r="S1860" s="94"/>
      <c r="T1860" s="94"/>
      <c r="U1860" s="94"/>
      <c r="V1860" s="94"/>
      <c r="W1860" s="94"/>
      <c r="X1860" s="94"/>
      <c r="Y1860" s="94"/>
    </row>
    <row r="1861" spans="1:25" ht="15" customHeight="1" x14ac:dyDescent="0.25">
      <c r="A1861" s="64" t="s">
        <v>935</v>
      </c>
      <c r="B1861" s="64" t="s">
        <v>81</v>
      </c>
      <c r="C1861" s="64" t="s">
        <v>326</v>
      </c>
      <c r="D1861" s="64" t="s">
        <v>1108</v>
      </c>
      <c r="E1861" s="20" t="s">
        <v>19</v>
      </c>
      <c r="F1861" s="64"/>
      <c r="G1861" s="53" t="s">
        <v>1076</v>
      </c>
      <c r="H1861" s="53" t="s">
        <v>3864</v>
      </c>
      <c r="I1861" s="26">
        <v>1315646</v>
      </c>
      <c r="J1861" s="26">
        <v>1315646</v>
      </c>
      <c r="K1861" s="26">
        <v>729000</v>
      </c>
      <c r="L1861" s="26">
        <f t="shared" si="1739"/>
        <v>330000</v>
      </c>
      <c r="M1861" s="26">
        <v>110000</v>
      </c>
      <c r="N1861" s="26">
        <v>110000</v>
      </c>
      <c r="O1861" s="26">
        <v>110000</v>
      </c>
      <c r="P1861" s="26">
        <f t="shared" si="1740"/>
        <v>1059000</v>
      </c>
      <c r="Q1861" s="26">
        <f t="shared" si="1741"/>
        <v>80.492776932396708</v>
      </c>
      <c r="R1861" s="90"/>
      <c r="S1861" s="90"/>
      <c r="T1861" s="90"/>
      <c r="U1861" s="90"/>
      <c r="V1861" s="90"/>
      <c r="W1861" s="90"/>
      <c r="X1861" s="90"/>
      <c r="Y1861" s="90"/>
    </row>
    <row r="1862" spans="1:25" ht="15" customHeight="1" x14ac:dyDescent="0.25">
      <c r="A1862" s="63" t="s">
        <v>935</v>
      </c>
      <c r="B1862" s="63" t="s">
        <v>81</v>
      </c>
      <c r="C1862" s="63" t="s">
        <v>326</v>
      </c>
      <c r="D1862" s="63" t="s">
        <v>1108</v>
      </c>
      <c r="E1862" s="63" t="s">
        <v>21</v>
      </c>
      <c r="F1862" s="64" t="s">
        <v>1</v>
      </c>
      <c r="G1862" s="53" t="s">
        <v>1</v>
      </c>
      <c r="H1862" s="65" t="s">
        <v>22</v>
      </c>
      <c r="I1862" s="31">
        <f t="shared" ref="I1862:K1862" si="1793">SUM(I1863:I1867)</f>
        <v>187064</v>
      </c>
      <c r="J1862" s="31">
        <f t="shared" si="1793"/>
        <v>187064</v>
      </c>
      <c r="K1862" s="31">
        <f t="shared" si="1793"/>
        <v>122364</v>
      </c>
      <c r="L1862" s="31">
        <f t="shared" si="1739"/>
        <v>33410</v>
      </c>
      <c r="M1862" s="31">
        <f t="shared" ref="M1862" si="1794">SUM(M1863:M1867)</f>
        <v>14610</v>
      </c>
      <c r="N1862" s="31">
        <f t="shared" ref="N1862:O1862" si="1795">SUM(N1863:N1867)</f>
        <v>5200</v>
      </c>
      <c r="O1862" s="31">
        <f t="shared" si="1795"/>
        <v>13600</v>
      </c>
      <c r="P1862" s="31">
        <f t="shared" si="1740"/>
        <v>155774</v>
      </c>
      <c r="Q1862" s="31">
        <f t="shared" si="1741"/>
        <v>83.273104392079716</v>
      </c>
      <c r="R1862" s="94"/>
      <c r="S1862" s="94"/>
      <c r="T1862" s="94"/>
      <c r="U1862" s="94"/>
      <c r="V1862" s="94"/>
      <c r="W1862" s="94"/>
      <c r="X1862" s="94"/>
      <c r="Y1862" s="94"/>
    </row>
    <row r="1863" spans="1:25" ht="15" customHeight="1" x14ac:dyDescent="0.25">
      <c r="A1863" s="64" t="s">
        <v>935</v>
      </c>
      <c r="B1863" s="64" t="s">
        <v>81</v>
      </c>
      <c r="C1863" s="64" t="s">
        <v>326</v>
      </c>
      <c r="D1863" s="64" t="s">
        <v>1108</v>
      </c>
      <c r="E1863" s="20" t="s">
        <v>23</v>
      </c>
      <c r="F1863" s="64" t="s">
        <v>1110</v>
      </c>
      <c r="G1863" s="53" t="s">
        <v>1076</v>
      </c>
      <c r="H1863" s="53" t="s">
        <v>85</v>
      </c>
      <c r="I1863" s="26">
        <v>21000</v>
      </c>
      <c r="J1863" s="26">
        <v>21000</v>
      </c>
      <c r="K1863" s="26">
        <v>15000</v>
      </c>
      <c r="L1863" s="26">
        <f t="shared" si="1739"/>
        <v>6000</v>
      </c>
      <c r="M1863" s="26">
        <v>2200</v>
      </c>
      <c r="N1863" s="26">
        <v>2200</v>
      </c>
      <c r="O1863" s="26">
        <v>1600</v>
      </c>
      <c r="P1863" s="26">
        <f t="shared" si="1740"/>
        <v>21000</v>
      </c>
      <c r="Q1863" s="26">
        <f t="shared" si="1741"/>
        <v>100</v>
      </c>
      <c r="R1863" s="90"/>
      <c r="S1863" s="90"/>
      <c r="T1863" s="90"/>
      <c r="U1863" s="90"/>
      <c r="V1863" s="90"/>
      <c r="W1863" s="90"/>
      <c r="X1863" s="90"/>
      <c r="Y1863" s="90"/>
    </row>
    <row r="1864" spans="1:25" ht="15" customHeight="1" x14ac:dyDescent="0.25">
      <c r="A1864" s="64" t="s">
        <v>935</v>
      </c>
      <c r="B1864" s="64" t="s">
        <v>81</v>
      </c>
      <c r="C1864" s="64" t="s">
        <v>326</v>
      </c>
      <c r="D1864" s="64" t="s">
        <v>1108</v>
      </c>
      <c r="E1864" s="20" t="s">
        <v>23</v>
      </c>
      <c r="F1864" s="64" t="s">
        <v>1111</v>
      </c>
      <c r="G1864" s="53" t="s">
        <v>1076</v>
      </c>
      <c r="H1864" s="53" t="s">
        <v>25</v>
      </c>
      <c r="I1864" s="26">
        <v>113500</v>
      </c>
      <c r="J1864" s="26">
        <v>113500</v>
      </c>
      <c r="K1864" s="26">
        <v>69000</v>
      </c>
      <c r="L1864" s="26">
        <f t="shared" si="1739"/>
        <v>20000</v>
      </c>
      <c r="M1864" s="26">
        <v>5000</v>
      </c>
      <c r="N1864" s="26">
        <v>3000</v>
      </c>
      <c r="O1864" s="26">
        <v>12000</v>
      </c>
      <c r="P1864" s="26">
        <f t="shared" si="1740"/>
        <v>89000</v>
      </c>
      <c r="Q1864" s="26">
        <f t="shared" si="1741"/>
        <v>78.414096916299556</v>
      </c>
      <c r="R1864" s="90"/>
      <c r="S1864" s="90"/>
      <c r="T1864" s="90"/>
      <c r="U1864" s="90"/>
      <c r="V1864" s="90"/>
      <c r="W1864" s="90"/>
      <c r="X1864" s="90"/>
      <c r="Y1864" s="90"/>
    </row>
    <row r="1865" spans="1:25" ht="15" customHeight="1" x14ac:dyDescent="0.25">
      <c r="A1865" s="64" t="s">
        <v>935</v>
      </c>
      <c r="B1865" s="64" t="s">
        <v>81</v>
      </c>
      <c r="C1865" s="64" t="s">
        <v>326</v>
      </c>
      <c r="D1865" s="64" t="s">
        <v>1108</v>
      </c>
      <c r="E1865" s="20" t="s">
        <v>23</v>
      </c>
      <c r="F1865" s="64" t="s">
        <v>1112</v>
      </c>
      <c r="G1865" s="53" t="s">
        <v>1076</v>
      </c>
      <c r="H1865" s="53" t="s">
        <v>27</v>
      </c>
      <c r="I1865" s="26">
        <v>26564</v>
      </c>
      <c r="J1865" s="26">
        <v>26564</v>
      </c>
      <c r="K1865" s="26">
        <v>26564</v>
      </c>
      <c r="L1865" s="26">
        <f t="shared" si="1739"/>
        <v>0</v>
      </c>
      <c r="M1865" s="26"/>
      <c r="N1865" s="26"/>
      <c r="O1865" s="26"/>
      <c r="P1865" s="26">
        <f t="shared" si="1740"/>
        <v>26564</v>
      </c>
      <c r="Q1865" s="26">
        <f t="shared" si="1741"/>
        <v>100</v>
      </c>
      <c r="R1865" s="90"/>
      <c r="S1865" s="90"/>
      <c r="T1865" s="90"/>
      <c r="U1865" s="90"/>
      <c r="V1865" s="90"/>
      <c r="W1865" s="90"/>
      <c r="X1865" s="90"/>
      <c r="Y1865" s="90"/>
    </row>
    <row r="1866" spans="1:25" ht="15" customHeight="1" x14ac:dyDescent="0.25">
      <c r="A1866" s="64" t="s">
        <v>935</v>
      </c>
      <c r="B1866" s="64" t="s">
        <v>81</v>
      </c>
      <c r="C1866" s="64" t="s">
        <v>326</v>
      </c>
      <c r="D1866" s="64" t="s">
        <v>1108</v>
      </c>
      <c r="E1866" s="20" t="s">
        <v>23</v>
      </c>
      <c r="F1866" s="64" t="s">
        <v>1113</v>
      </c>
      <c r="G1866" s="53" t="s">
        <v>1076</v>
      </c>
      <c r="H1866" s="53" t="s">
        <v>89</v>
      </c>
      <c r="I1866" s="26">
        <v>11500</v>
      </c>
      <c r="J1866" s="26">
        <v>11500</v>
      </c>
      <c r="K1866" s="26">
        <v>8700</v>
      </c>
      <c r="L1866" s="26">
        <f t="shared" si="1739"/>
        <v>0</v>
      </c>
      <c r="M1866" s="26"/>
      <c r="N1866" s="26"/>
      <c r="O1866" s="26"/>
      <c r="P1866" s="26">
        <f t="shared" si="1740"/>
        <v>8700</v>
      </c>
      <c r="Q1866" s="26">
        <f t="shared" si="1741"/>
        <v>75.65217391304347</v>
      </c>
      <c r="R1866" s="90"/>
      <c r="S1866" s="90"/>
      <c r="T1866" s="90"/>
      <c r="U1866" s="90"/>
      <c r="V1866" s="90"/>
      <c r="W1866" s="90"/>
      <c r="X1866" s="90"/>
      <c r="Y1866" s="90"/>
    </row>
    <row r="1867" spans="1:25" ht="15" customHeight="1" x14ac:dyDescent="0.25">
      <c r="A1867" s="64" t="s">
        <v>935</v>
      </c>
      <c r="B1867" s="64" t="s">
        <v>81</v>
      </c>
      <c r="C1867" s="64" t="s">
        <v>326</v>
      </c>
      <c r="D1867" s="64" t="s">
        <v>1108</v>
      </c>
      <c r="E1867" s="20" t="s">
        <v>23</v>
      </c>
      <c r="F1867" s="64" t="s">
        <v>1114</v>
      </c>
      <c r="G1867" s="53" t="s">
        <v>1076</v>
      </c>
      <c r="H1867" s="53" t="s">
        <v>29</v>
      </c>
      <c r="I1867" s="26">
        <v>14500</v>
      </c>
      <c r="J1867" s="26">
        <v>14500</v>
      </c>
      <c r="K1867" s="26">
        <v>3100</v>
      </c>
      <c r="L1867" s="26">
        <f t="shared" si="1739"/>
        <v>7410</v>
      </c>
      <c r="M1867" s="26">
        <v>7410</v>
      </c>
      <c r="N1867" s="26"/>
      <c r="O1867" s="26"/>
      <c r="P1867" s="26">
        <f t="shared" si="1740"/>
        <v>10510</v>
      </c>
      <c r="Q1867" s="26">
        <f t="shared" si="1741"/>
        <v>72.482758620689651</v>
      </c>
      <c r="R1867" s="90"/>
      <c r="S1867" s="90"/>
      <c r="T1867" s="90"/>
      <c r="U1867" s="90"/>
      <c r="V1867" s="90"/>
      <c r="W1867" s="90"/>
      <c r="X1867" s="90"/>
      <c r="Y1867" s="90"/>
    </row>
    <row r="1868" spans="1:25" ht="15" customHeight="1" x14ac:dyDescent="0.25">
      <c r="A1868" s="63" t="s">
        <v>935</v>
      </c>
      <c r="B1868" s="63" t="s">
        <v>81</v>
      </c>
      <c r="C1868" s="63" t="s">
        <v>326</v>
      </c>
      <c r="D1868" s="63" t="s">
        <v>1108</v>
      </c>
      <c r="E1868" s="65" t="s">
        <v>30</v>
      </c>
      <c r="F1868" s="65" t="s">
        <v>1</v>
      </c>
      <c r="G1868" s="65" t="s">
        <v>1</v>
      </c>
      <c r="H1868" s="65" t="s">
        <v>31</v>
      </c>
      <c r="I1868" s="31">
        <f t="shared" ref="I1868:K1868" si="1796">SUM(I1869)</f>
        <v>138183</v>
      </c>
      <c r="J1868" s="31">
        <f t="shared" si="1796"/>
        <v>138183</v>
      </c>
      <c r="K1868" s="31">
        <f t="shared" si="1796"/>
        <v>78300</v>
      </c>
      <c r="L1868" s="31">
        <f t="shared" si="1739"/>
        <v>36000</v>
      </c>
      <c r="M1868" s="31">
        <f t="shared" ref="M1868" si="1797">SUM(M1869)</f>
        <v>12000</v>
      </c>
      <c r="N1868" s="31">
        <f t="shared" ref="N1868:O1868" si="1798">SUM(N1869)</f>
        <v>12000</v>
      </c>
      <c r="O1868" s="31">
        <f t="shared" si="1798"/>
        <v>12000</v>
      </c>
      <c r="P1868" s="31">
        <f t="shared" si="1740"/>
        <v>114300</v>
      </c>
      <c r="Q1868" s="31">
        <f t="shared" si="1741"/>
        <v>82.716397820281799</v>
      </c>
      <c r="R1868" s="94"/>
      <c r="S1868" s="94"/>
      <c r="T1868" s="94"/>
      <c r="U1868" s="94"/>
      <c r="V1868" s="94"/>
      <c r="W1868" s="94"/>
      <c r="X1868" s="94"/>
      <c r="Y1868" s="94"/>
    </row>
    <row r="1869" spans="1:25" ht="15" customHeight="1" x14ac:dyDescent="0.25">
      <c r="A1869" s="64" t="s">
        <v>935</v>
      </c>
      <c r="B1869" s="64" t="s">
        <v>81</v>
      </c>
      <c r="C1869" s="64" t="s">
        <v>326</v>
      </c>
      <c r="D1869" s="64" t="s">
        <v>1108</v>
      </c>
      <c r="E1869" s="20" t="s">
        <v>33</v>
      </c>
      <c r="F1869" s="64"/>
      <c r="G1869" s="53" t="s">
        <v>1076</v>
      </c>
      <c r="H1869" s="53" t="s">
        <v>3865</v>
      </c>
      <c r="I1869" s="26">
        <v>138183</v>
      </c>
      <c r="J1869" s="26">
        <v>138183</v>
      </c>
      <c r="K1869" s="26">
        <v>78300</v>
      </c>
      <c r="L1869" s="26">
        <f t="shared" si="1739"/>
        <v>36000</v>
      </c>
      <c r="M1869" s="26">
        <v>12000</v>
      </c>
      <c r="N1869" s="26">
        <v>12000</v>
      </c>
      <c r="O1869" s="26">
        <v>12000</v>
      </c>
      <c r="P1869" s="26">
        <f t="shared" si="1740"/>
        <v>114300</v>
      </c>
      <c r="Q1869" s="26">
        <f t="shared" si="1741"/>
        <v>82.716397820281799</v>
      </c>
      <c r="R1869" s="90"/>
      <c r="S1869" s="90"/>
      <c r="T1869" s="90"/>
      <c r="U1869" s="90"/>
      <c r="V1869" s="90"/>
      <c r="W1869" s="90"/>
      <c r="X1869" s="90"/>
      <c r="Y1869" s="90"/>
    </row>
    <row r="1870" spans="1:25" ht="15" customHeight="1" x14ac:dyDescent="0.25">
      <c r="A1870" s="63" t="s">
        <v>935</v>
      </c>
      <c r="B1870" s="63" t="s">
        <v>81</v>
      </c>
      <c r="C1870" s="63" t="s">
        <v>326</v>
      </c>
      <c r="D1870" s="63" t="s">
        <v>1108</v>
      </c>
      <c r="E1870" s="65" t="s">
        <v>34</v>
      </c>
      <c r="F1870" s="65" t="s">
        <v>1</v>
      </c>
      <c r="G1870" s="65" t="s">
        <v>1</v>
      </c>
      <c r="H1870" s="65" t="s">
        <v>35</v>
      </c>
      <c r="I1870" s="31">
        <f t="shared" ref="I1870:K1870" si="1799">SUM(I1871:I1879)</f>
        <v>102732</v>
      </c>
      <c r="J1870" s="31">
        <f t="shared" si="1799"/>
        <v>100632</v>
      </c>
      <c r="K1870" s="31">
        <f t="shared" si="1799"/>
        <v>58965</v>
      </c>
      <c r="L1870" s="31">
        <f t="shared" si="1739"/>
        <v>22890</v>
      </c>
      <c r="M1870" s="31">
        <f t="shared" ref="M1870" si="1800">SUM(M1871:M1879)</f>
        <v>5130</v>
      </c>
      <c r="N1870" s="31">
        <f t="shared" ref="N1870:O1870" si="1801">SUM(N1871:N1879)</f>
        <v>7730</v>
      </c>
      <c r="O1870" s="31">
        <f t="shared" si="1801"/>
        <v>10030</v>
      </c>
      <c r="P1870" s="31">
        <f t="shared" si="1740"/>
        <v>81855</v>
      </c>
      <c r="Q1870" s="31">
        <f t="shared" si="1741"/>
        <v>81.340925351776775</v>
      </c>
      <c r="R1870" s="94"/>
      <c r="S1870" s="94"/>
      <c r="T1870" s="94"/>
      <c r="U1870" s="94"/>
      <c r="V1870" s="94"/>
      <c r="W1870" s="94"/>
      <c r="X1870" s="94"/>
      <c r="Y1870" s="94"/>
    </row>
    <row r="1871" spans="1:25" ht="15" customHeight="1" x14ac:dyDescent="0.25">
      <c r="A1871" s="64" t="s">
        <v>935</v>
      </c>
      <c r="B1871" s="64" t="s">
        <v>81</v>
      </c>
      <c r="C1871" s="64" t="s">
        <v>326</v>
      </c>
      <c r="D1871" s="64" t="s">
        <v>1108</v>
      </c>
      <c r="E1871" s="20" t="s">
        <v>38</v>
      </c>
      <c r="F1871" s="64"/>
      <c r="G1871" s="53" t="s">
        <v>1076</v>
      </c>
      <c r="H1871" s="53" t="s">
        <v>37</v>
      </c>
      <c r="I1871" s="26">
        <v>294</v>
      </c>
      <c r="J1871" s="26">
        <v>294</v>
      </c>
      <c r="K1871" s="26">
        <v>150</v>
      </c>
      <c r="L1871" s="26">
        <f t="shared" si="1739"/>
        <v>100</v>
      </c>
      <c r="M1871" s="26"/>
      <c r="N1871" s="26">
        <v>50</v>
      </c>
      <c r="O1871" s="26">
        <v>50</v>
      </c>
      <c r="P1871" s="26">
        <f t="shared" si="1740"/>
        <v>250</v>
      </c>
      <c r="Q1871" s="26">
        <f t="shared" si="1741"/>
        <v>85.034013605442169</v>
      </c>
      <c r="R1871" s="90"/>
      <c r="S1871" s="90"/>
      <c r="T1871" s="90"/>
      <c r="U1871" s="90"/>
      <c r="V1871" s="90"/>
      <c r="W1871" s="90"/>
      <c r="X1871" s="90"/>
      <c r="Y1871" s="90"/>
    </row>
    <row r="1872" spans="1:25" ht="15" customHeight="1" x14ac:dyDescent="0.25">
      <c r="A1872" s="64" t="s">
        <v>935</v>
      </c>
      <c r="B1872" s="64" t="s">
        <v>81</v>
      </c>
      <c r="C1872" s="64" t="s">
        <v>326</v>
      </c>
      <c r="D1872" s="64" t="s">
        <v>1108</v>
      </c>
      <c r="E1872" s="20" t="s">
        <v>298</v>
      </c>
      <c r="F1872" s="64"/>
      <c r="G1872" s="53" t="s">
        <v>1076</v>
      </c>
      <c r="H1872" s="53" t="s">
        <v>297</v>
      </c>
      <c r="I1872" s="26">
        <v>54942</v>
      </c>
      <c r="J1872" s="26">
        <v>54942</v>
      </c>
      <c r="K1872" s="26">
        <v>37000</v>
      </c>
      <c r="L1872" s="26">
        <f t="shared" ref="L1872:L1934" si="1802">SUM(M1872:O1872)</f>
        <v>11000</v>
      </c>
      <c r="M1872" s="26">
        <v>2000</v>
      </c>
      <c r="N1872" s="26">
        <v>4000</v>
      </c>
      <c r="O1872" s="26">
        <v>5000</v>
      </c>
      <c r="P1872" s="26">
        <f t="shared" ref="P1872:P1934" si="1803">K1872+L1872</f>
        <v>48000</v>
      </c>
      <c r="Q1872" s="26">
        <f t="shared" ref="Q1872:Q1934" si="1804">IF(J1872=0,"-",P1872/J1872*100)</f>
        <v>87.364857486076232</v>
      </c>
      <c r="R1872" s="90"/>
      <c r="S1872" s="90"/>
      <c r="T1872" s="90"/>
      <c r="U1872" s="90"/>
      <c r="V1872" s="90"/>
      <c r="W1872" s="90"/>
      <c r="X1872" s="90"/>
      <c r="Y1872" s="90"/>
    </row>
    <row r="1873" spans="1:25" ht="15" customHeight="1" x14ac:dyDescent="0.25">
      <c r="A1873" s="64" t="s">
        <v>935</v>
      </c>
      <c r="B1873" s="64" t="s">
        <v>81</v>
      </c>
      <c r="C1873" s="64" t="s">
        <v>326</v>
      </c>
      <c r="D1873" s="64" t="s">
        <v>1108</v>
      </c>
      <c r="E1873" s="20" t="s">
        <v>301</v>
      </c>
      <c r="F1873" s="64"/>
      <c r="G1873" s="53" t="s">
        <v>1076</v>
      </c>
      <c r="H1873" s="53" t="s">
        <v>300</v>
      </c>
      <c r="I1873" s="26">
        <v>7446</v>
      </c>
      <c r="J1873" s="26">
        <v>7446</v>
      </c>
      <c r="K1873" s="26">
        <v>4200</v>
      </c>
      <c r="L1873" s="26">
        <f t="shared" si="1802"/>
        <v>1800</v>
      </c>
      <c r="M1873" s="26">
        <v>500</v>
      </c>
      <c r="N1873" s="26">
        <v>600</v>
      </c>
      <c r="O1873" s="26">
        <v>700</v>
      </c>
      <c r="P1873" s="26">
        <f t="shared" si="1803"/>
        <v>6000</v>
      </c>
      <c r="Q1873" s="26">
        <f t="shared" si="1804"/>
        <v>80.580177276390003</v>
      </c>
      <c r="R1873" s="90"/>
      <c r="S1873" s="90"/>
      <c r="T1873" s="90"/>
      <c r="U1873" s="90"/>
      <c r="V1873" s="90"/>
      <c r="W1873" s="90"/>
      <c r="X1873" s="90"/>
      <c r="Y1873" s="90"/>
    </row>
    <row r="1874" spans="1:25" ht="15" customHeight="1" x14ac:dyDescent="0.25">
      <c r="A1874" s="64" t="s">
        <v>935</v>
      </c>
      <c r="B1874" s="64" t="s">
        <v>81</v>
      </c>
      <c r="C1874" s="64" t="s">
        <v>326</v>
      </c>
      <c r="D1874" s="64" t="s">
        <v>1108</v>
      </c>
      <c r="E1874" s="20" t="s">
        <v>218</v>
      </c>
      <c r="F1874" s="64"/>
      <c r="G1874" s="53" t="s">
        <v>1076</v>
      </c>
      <c r="H1874" s="53" t="s">
        <v>217</v>
      </c>
      <c r="I1874" s="26">
        <v>10384</v>
      </c>
      <c r="J1874" s="26">
        <v>10384</v>
      </c>
      <c r="K1874" s="26">
        <v>4950</v>
      </c>
      <c r="L1874" s="26">
        <f t="shared" si="1802"/>
        <v>2700</v>
      </c>
      <c r="M1874" s="26">
        <v>900</v>
      </c>
      <c r="N1874" s="26">
        <v>900</v>
      </c>
      <c r="O1874" s="26">
        <v>900</v>
      </c>
      <c r="P1874" s="26">
        <f t="shared" si="1803"/>
        <v>7650</v>
      </c>
      <c r="Q1874" s="26">
        <f t="shared" si="1804"/>
        <v>73.671032357473038</v>
      </c>
      <c r="R1874" s="90"/>
      <c r="S1874" s="90"/>
      <c r="T1874" s="90"/>
      <c r="U1874" s="90"/>
      <c r="V1874" s="90"/>
      <c r="W1874" s="90"/>
      <c r="X1874" s="90"/>
      <c r="Y1874" s="90"/>
    </row>
    <row r="1875" spans="1:25" ht="15" customHeight="1" x14ac:dyDescent="0.25">
      <c r="A1875" s="64" t="s">
        <v>935</v>
      </c>
      <c r="B1875" s="64" t="s">
        <v>81</v>
      </c>
      <c r="C1875" s="64" t="s">
        <v>326</v>
      </c>
      <c r="D1875" s="64" t="s">
        <v>1108</v>
      </c>
      <c r="E1875" s="20" t="s">
        <v>303</v>
      </c>
      <c r="F1875" s="64"/>
      <c r="G1875" s="53" t="s">
        <v>1076</v>
      </c>
      <c r="H1875" s="53" t="s">
        <v>302</v>
      </c>
      <c r="I1875" s="26">
        <v>3092</v>
      </c>
      <c r="J1875" s="26">
        <v>992</v>
      </c>
      <c r="K1875" s="26">
        <v>480</v>
      </c>
      <c r="L1875" s="26">
        <f t="shared" si="1802"/>
        <v>160</v>
      </c>
      <c r="M1875" s="26"/>
      <c r="N1875" s="26">
        <v>80</v>
      </c>
      <c r="O1875" s="26">
        <v>80</v>
      </c>
      <c r="P1875" s="26">
        <f t="shared" si="1803"/>
        <v>640</v>
      </c>
      <c r="Q1875" s="26">
        <f t="shared" si="1804"/>
        <v>64.516129032258064</v>
      </c>
      <c r="R1875" s="90"/>
      <c r="S1875" s="90"/>
      <c r="T1875" s="90"/>
      <c r="U1875" s="90"/>
      <c r="V1875" s="90"/>
      <c r="W1875" s="90"/>
      <c r="X1875" s="90"/>
      <c r="Y1875" s="90"/>
    </row>
    <row r="1876" spans="1:25" ht="15" customHeight="1" x14ac:dyDescent="0.25">
      <c r="A1876" s="64" t="s">
        <v>935</v>
      </c>
      <c r="B1876" s="64" t="s">
        <v>81</v>
      </c>
      <c r="C1876" s="64" t="s">
        <v>326</v>
      </c>
      <c r="D1876" s="64" t="s">
        <v>1108</v>
      </c>
      <c r="E1876" s="20" t="s">
        <v>305</v>
      </c>
      <c r="F1876" s="64"/>
      <c r="G1876" s="53" t="s">
        <v>1076</v>
      </c>
      <c r="H1876" s="53" t="s">
        <v>304</v>
      </c>
      <c r="I1876" s="26">
        <v>3500</v>
      </c>
      <c r="J1876" s="26">
        <v>3500</v>
      </c>
      <c r="K1876" s="26">
        <v>0</v>
      </c>
      <c r="L1876" s="26">
        <f t="shared" si="1802"/>
        <v>0</v>
      </c>
      <c r="M1876" s="26"/>
      <c r="N1876" s="26"/>
      <c r="O1876" s="26"/>
      <c r="P1876" s="26">
        <f t="shared" si="1803"/>
        <v>0</v>
      </c>
      <c r="Q1876" s="26">
        <f t="shared" si="1804"/>
        <v>0</v>
      </c>
      <c r="R1876" s="90"/>
      <c r="S1876" s="90"/>
      <c r="T1876" s="90"/>
      <c r="U1876" s="90"/>
      <c r="V1876" s="90"/>
      <c r="W1876" s="90"/>
      <c r="X1876" s="90"/>
      <c r="Y1876" s="90"/>
    </row>
    <row r="1877" spans="1:25" ht="15" customHeight="1" x14ac:dyDescent="0.25">
      <c r="A1877" s="64" t="s">
        <v>935</v>
      </c>
      <c r="B1877" s="64" t="s">
        <v>81</v>
      </c>
      <c r="C1877" s="64" t="s">
        <v>326</v>
      </c>
      <c r="D1877" s="64" t="s">
        <v>1108</v>
      </c>
      <c r="E1877" s="20" t="s">
        <v>308</v>
      </c>
      <c r="F1877" s="64"/>
      <c r="G1877" s="53" t="s">
        <v>1076</v>
      </c>
      <c r="H1877" s="53" t="s">
        <v>307</v>
      </c>
      <c r="I1877" s="26">
        <v>10965</v>
      </c>
      <c r="J1877" s="26">
        <v>10965</v>
      </c>
      <c r="K1877" s="26">
        <v>5400</v>
      </c>
      <c r="L1877" s="26">
        <f t="shared" si="1802"/>
        <v>2700</v>
      </c>
      <c r="M1877" s="26">
        <v>900</v>
      </c>
      <c r="N1877" s="26">
        <v>900</v>
      </c>
      <c r="O1877" s="26">
        <v>900</v>
      </c>
      <c r="P1877" s="26">
        <f t="shared" si="1803"/>
        <v>8100</v>
      </c>
      <c r="Q1877" s="26">
        <f t="shared" si="1804"/>
        <v>73.871409028727768</v>
      </c>
      <c r="R1877" s="90"/>
      <c r="S1877" s="90"/>
      <c r="T1877" s="90"/>
      <c r="U1877" s="90"/>
      <c r="V1877" s="90"/>
      <c r="W1877" s="90"/>
      <c r="X1877" s="90"/>
      <c r="Y1877" s="90"/>
    </row>
    <row r="1878" spans="1:25" ht="15" customHeight="1" x14ac:dyDescent="0.25">
      <c r="A1878" s="64" t="s">
        <v>935</v>
      </c>
      <c r="B1878" s="64" t="s">
        <v>81</v>
      </c>
      <c r="C1878" s="64" t="s">
        <v>326</v>
      </c>
      <c r="D1878" s="64" t="s">
        <v>1108</v>
      </c>
      <c r="E1878" s="20" t="s">
        <v>311</v>
      </c>
      <c r="F1878" s="64"/>
      <c r="G1878" s="53" t="s">
        <v>1076</v>
      </c>
      <c r="H1878" s="53" t="s">
        <v>310</v>
      </c>
      <c r="I1878" s="26">
        <v>0</v>
      </c>
      <c r="J1878" s="26">
        <v>0</v>
      </c>
      <c r="K1878" s="26">
        <v>0</v>
      </c>
      <c r="L1878" s="26">
        <f t="shared" si="1802"/>
        <v>0</v>
      </c>
      <c r="M1878" s="26"/>
      <c r="N1878" s="26"/>
      <c r="O1878" s="26"/>
      <c r="P1878" s="26">
        <f t="shared" si="1803"/>
        <v>0</v>
      </c>
      <c r="Q1878" s="26" t="str">
        <f t="shared" si="1804"/>
        <v>-</v>
      </c>
      <c r="R1878" s="90"/>
      <c r="S1878" s="90"/>
      <c r="T1878" s="90"/>
      <c r="U1878" s="90"/>
      <c r="V1878" s="90"/>
      <c r="W1878" s="90"/>
      <c r="X1878" s="90"/>
      <c r="Y1878" s="90"/>
    </row>
    <row r="1879" spans="1:25" ht="15" customHeight="1" x14ac:dyDescent="0.25">
      <c r="A1879" s="63" t="s">
        <v>935</v>
      </c>
      <c r="B1879" s="63" t="s">
        <v>81</v>
      </c>
      <c r="C1879" s="63" t="s">
        <v>326</v>
      </c>
      <c r="D1879" s="63" t="s">
        <v>1108</v>
      </c>
      <c r="E1879" s="63" t="s">
        <v>39</v>
      </c>
      <c r="F1879" s="64" t="s">
        <v>1</v>
      </c>
      <c r="G1879" s="53" t="s">
        <v>1</v>
      </c>
      <c r="H1879" s="65" t="s">
        <v>40</v>
      </c>
      <c r="I1879" s="31">
        <f t="shared" ref="I1879:K1879" si="1805">SUM(I1880:I1882)</f>
        <v>12109</v>
      </c>
      <c r="J1879" s="31">
        <f t="shared" si="1805"/>
        <v>12109</v>
      </c>
      <c r="K1879" s="31">
        <f t="shared" si="1805"/>
        <v>6785</v>
      </c>
      <c r="L1879" s="31">
        <f t="shared" si="1802"/>
        <v>4430</v>
      </c>
      <c r="M1879" s="31">
        <f t="shared" ref="M1879" si="1806">SUM(M1880:M1882)</f>
        <v>830</v>
      </c>
      <c r="N1879" s="31">
        <f t="shared" ref="N1879:O1879" si="1807">SUM(N1880:N1882)</f>
        <v>1200</v>
      </c>
      <c r="O1879" s="31">
        <f t="shared" si="1807"/>
        <v>2400</v>
      </c>
      <c r="P1879" s="31">
        <f t="shared" si="1803"/>
        <v>11215</v>
      </c>
      <c r="Q1879" s="31">
        <f t="shared" si="1804"/>
        <v>92.617061689652331</v>
      </c>
      <c r="R1879" s="94"/>
      <c r="S1879" s="94"/>
      <c r="T1879" s="94"/>
      <c r="U1879" s="94"/>
      <c r="V1879" s="94"/>
      <c r="W1879" s="94"/>
      <c r="X1879" s="94"/>
      <c r="Y1879" s="94"/>
    </row>
    <row r="1880" spans="1:25" ht="15" customHeight="1" x14ac:dyDescent="0.25">
      <c r="A1880" s="64" t="s">
        <v>935</v>
      </c>
      <c r="B1880" s="64" t="s">
        <v>81</v>
      </c>
      <c r="C1880" s="64" t="s">
        <v>326</v>
      </c>
      <c r="D1880" s="64" t="s">
        <v>1108</v>
      </c>
      <c r="E1880" s="20" t="s">
        <v>41</v>
      </c>
      <c r="F1880" s="64"/>
      <c r="G1880" s="53" t="s">
        <v>1076</v>
      </c>
      <c r="H1880" s="53" t="s">
        <v>40</v>
      </c>
      <c r="I1880" s="26">
        <v>5797</v>
      </c>
      <c r="J1880" s="26">
        <v>5797</v>
      </c>
      <c r="K1880" s="26">
        <v>2850</v>
      </c>
      <c r="L1880" s="26">
        <f t="shared" si="1802"/>
        <v>2890</v>
      </c>
      <c r="M1880" s="26">
        <v>490</v>
      </c>
      <c r="N1880" s="26">
        <v>600</v>
      </c>
      <c r="O1880" s="26">
        <v>1800</v>
      </c>
      <c r="P1880" s="26">
        <f t="shared" si="1803"/>
        <v>5740</v>
      </c>
      <c r="Q1880" s="26">
        <f t="shared" si="1804"/>
        <v>99.016732792823873</v>
      </c>
      <c r="R1880" s="90"/>
      <c r="S1880" s="90"/>
      <c r="T1880" s="90"/>
      <c r="U1880" s="90"/>
      <c r="V1880" s="90"/>
      <c r="W1880" s="90"/>
      <c r="X1880" s="90"/>
      <c r="Y1880" s="90"/>
    </row>
    <row r="1881" spans="1:25" ht="15" customHeight="1" x14ac:dyDescent="0.25">
      <c r="A1881" s="64" t="s">
        <v>935</v>
      </c>
      <c r="B1881" s="64" t="s">
        <v>81</v>
      </c>
      <c r="C1881" s="64" t="s">
        <v>326</v>
      </c>
      <c r="D1881" s="64" t="s">
        <v>1108</v>
      </c>
      <c r="E1881" s="20" t="s">
        <v>41</v>
      </c>
      <c r="F1881" s="64" t="s">
        <v>1115</v>
      </c>
      <c r="G1881" s="53" t="s">
        <v>1076</v>
      </c>
      <c r="H1881" s="53" t="s">
        <v>49</v>
      </c>
      <c r="I1881" s="26">
        <v>3512</v>
      </c>
      <c r="J1881" s="26">
        <v>3512</v>
      </c>
      <c r="K1881" s="26">
        <v>2510</v>
      </c>
      <c r="L1881" s="26">
        <f t="shared" si="1802"/>
        <v>820</v>
      </c>
      <c r="M1881" s="26">
        <v>100</v>
      </c>
      <c r="N1881" s="26">
        <v>360</v>
      </c>
      <c r="O1881" s="26">
        <v>360</v>
      </c>
      <c r="P1881" s="26">
        <f t="shared" si="1803"/>
        <v>3330</v>
      </c>
      <c r="Q1881" s="26">
        <f t="shared" si="1804"/>
        <v>94.817767653758551</v>
      </c>
      <c r="R1881" s="90"/>
      <c r="S1881" s="90"/>
      <c r="T1881" s="90"/>
      <c r="U1881" s="90"/>
      <c r="V1881" s="90"/>
      <c r="W1881" s="90"/>
      <c r="X1881" s="90"/>
      <c r="Y1881" s="90"/>
    </row>
    <row r="1882" spans="1:25" ht="22.5" customHeight="1" x14ac:dyDescent="0.25">
      <c r="A1882" s="64" t="s">
        <v>935</v>
      </c>
      <c r="B1882" s="64" t="s">
        <v>81</v>
      </c>
      <c r="C1882" s="64" t="s">
        <v>326</v>
      </c>
      <c r="D1882" s="64" t="s">
        <v>1108</v>
      </c>
      <c r="E1882" s="20" t="s">
        <v>41</v>
      </c>
      <c r="F1882" s="64" t="s">
        <v>1116</v>
      </c>
      <c r="G1882" s="53" t="s">
        <v>1076</v>
      </c>
      <c r="H1882" s="53" t="s">
        <v>55</v>
      </c>
      <c r="I1882" s="26">
        <v>2800</v>
      </c>
      <c r="J1882" s="26">
        <v>2800</v>
      </c>
      <c r="K1882" s="26">
        <v>1425</v>
      </c>
      <c r="L1882" s="26">
        <f t="shared" si="1802"/>
        <v>720</v>
      </c>
      <c r="M1882" s="26">
        <v>240</v>
      </c>
      <c r="N1882" s="26">
        <v>240</v>
      </c>
      <c r="O1882" s="26">
        <v>240</v>
      </c>
      <c r="P1882" s="26">
        <f t="shared" si="1803"/>
        <v>2145</v>
      </c>
      <c r="Q1882" s="26">
        <f t="shared" si="1804"/>
        <v>76.607142857142861</v>
      </c>
      <c r="R1882" s="90"/>
      <c r="S1882" s="90"/>
      <c r="T1882" s="90"/>
      <c r="U1882" s="90"/>
      <c r="V1882" s="90"/>
      <c r="W1882" s="90"/>
      <c r="X1882" s="90"/>
      <c r="Y1882" s="90"/>
    </row>
    <row r="1883" spans="1:25" ht="22.5" customHeight="1" x14ac:dyDescent="0.25">
      <c r="A1883" s="63" t="s">
        <v>1</v>
      </c>
      <c r="B1883" s="63" t="s">
        <v>1</v>
      </c>
      <c r="C1883" s="63" t="s">
        <v>1</v>
      </c>
      <c r="D1883" s="65" t="s">
        <v>1</v>
      </c>
      <c r="E1883" s="65" t="s">
        <v>1</v>
      </c>
      <c r="F1883" s="65" t="s">
        <v>1</v>
      </c>
      <c r="G1883" s="65" t="s">
        <v>1</v>
      </c>
      <c r="H1883" s="66" t="s">
        <v>56</v>
      </c>
      <c r="I1883" s="30">
        <f t="shared" ref="I1883:K1884" si="1808">SUM(I1884)</f>
        <v>100</v>
      </c>
      <c r="J1883" s="30">
        <f t="shared" si="1808"/>
        <v>100</v>
      </c>
      <c r="K1883" s="30">
        <f t="shared" si="1808"/>
        <v>0</v>
      </c>
      <c r="L1883" s="30">
        <f t="shared" si="1802"/>
        <v>0</v>
      </c>
      <c r="M1883" s="30">
        <f t="shared" ref="M1883:M1884" si="1809">SUM(M1884)</f>
        <v>0</v>
      </c>
      <c r="N1883" s="30">
        <f t="shared" ref="N1883:O1884" si="1810">SUM(N1884)</f>
        <v>0</v>
      </c>
      <c r="O1883" s="30">
        <f t="shared" si="1810"/>
        <v>0</v>
      </c>
      <c r="P1883" s="30">
        <f t="shared" si="1803"/>
        <v>0</v>
      </c>
      <c r="Q1883" s="30">
        <f t="shared" si="1804"/>
        <v>0</v>
      </c>
      <c r="R1883" s="93"/>
      <c r="S1883" s="93"/>
      <c r="T1883" s="93"/>
      <c r="U1883" s="93"/>
      <c r="V1883" s="93"/>
      <c r="W1883" s="93"/>
      <c r="X1883" s="93"/>
      <c r="Y1883" s="93"/>
    </row>
    <row r="1884" spans="1:25" ht="15" customHeight="1" x14ac:dyDescent="0.25">
      <c r="A1884" s="63" t="s">
        <v>935</v>
      </c>
      <c r="B1884" s="63" t="s">
        <v>81</v>
      </c>
      <c r="C1884" s="63" t="s">
        <v>326</v>
      </c>
      <c r="D1884" s="63" t="s">
        <v>1108</v>
      </c>
      <c r="E1884" s="65" t="s">
        <v>57</v>
      </c>
      <c r="F1884" s="65" t="s">
        <v>1</v>
      </c>
      <c r="G1884" s="65" t="s">
        <v>1</v>
      </c>
      <c r="H1884" s="65" t="s">
        <v>58</v>
      </c>
      <c r="I1884" s="31">
        <f t="shared" si="1808"/>
        <v>100</v>
      </c>
      <c r="J1884" s="31">
        <f t="shared" si="1808"/>
        <v>100</v>
      </c>
      <c r="K1884" s="31">
        <f t="shared" si="1808"/>
        <v>0</v>
      </c>
      <c r="L1884" s="31">
        <f t="shared" si="1802"/>
        <v>0</v>
      </c>
      <c r="M1884" s="31">
        <f t="shared" si="1809"/>
        <v>0</v>
      </c>
      <c r="N1884" s="31">
        <f t="shared" si="1810"/>
        <v>0</v>
      </c>
      <c r="O1884" s="31">
        <f t="shared" si="1810"/>
        <v>0</v>
      </c>
      <c r="P1884" s="31">
        <f t="shared" si="1803"/>
        <v>0</v>
      </c>
      <c r="Q1884" s="31">
        <f t="shared" si="1804"/>
        <v>0</v>
      </c>
      <c r="R1884" s="94"/>
      <c r="S1884" s="94"/>
      <c r="T1884" s="94"/>
      <c r="U1884" s="94"/>
      <c r="V1884" s="94"/>
      <c r="W1884" s="94"/>
      <c r="X1884" s="94"/>
      <c r="Y1884" s="94"/>
    </row>
    <row r="1885" spans="1:25" ht="15" customHeight="1" x14ac:dyDescent="0.25">
      <c r="A1885" s="64" t="s">
        <v>935</v>
      </c>
      <c r="B1885" s="64" t="s">
        <v>81</v>
      </c>
      <c r="C1885" s="64" t="s">
        <v>326</v>
      </c>
      <c r="D1885" s="64" t="s">
        <v>1108</v>
      </c>
      <c r="E1885" s="20" t="s">
        <v>68</v>
      </c>
      <c r="F1885" s="64"/>
      <c r="G1885" s="53" t="s">
        <v>1076</v>
      </c>
      <c r="H1885" s="53" t="s">
        <v>67</v>
      </c>
      <c r="I1885" s="26">
        <v>100</v>
      </c>
      <c r="J1885" s="26">
        <v>100</v>
      </c>
      <c r="K1885" s="26">
        <v>0</v>
      </c>
      <c r="L1885" s="26">
        <f t="shared" si="1802"/>
        <v>0</v>
      </c>
      <c r="M1885" s="26"/>
      <c r="N1885" s="26"/>
      <c r="O1885" s="26"/>
      <c r="P1885" s="26">
        <f t="shared" si="1803"/>
        <v>0</v>
      </c>
      <c r="Q1885" s="26">
        <f t="shared" si="1804"/>
        <v>0</v>
      </c>
      <c r="R1885" s="90"/>
      <c r="S1885" s="90"/>
      <c r="T1885" s="90"/>
      <c r="U1885" s="90"/>
      <c r="V1885" s="90"/>
      <c r="W1885" s="90"/>
      <c r="X1885" s="90"/>
      <c r="Y1885" s="90"/>
    </row>
    <row r="1886" spans="1:25" ht="22.5" customHeight="1" x14ac:dyDescent="0.25">
      <c r="A1886" s="63" t="s">
        <v>1</v>
      </c>
      <c r="B1886" s="63" t="s">
        <v>1</v>
      </c>
      <c r="C1886" s="63" t="s">
        <v>1</v>
      </c>
      <c r="D1886" s="65" t="s">
        <v>1</v>
      </c>
      <c r="E1886" s="65" t="s">
        <v>1</v>
      </c>
      <c r="F1886" s="65" t="s">
        <v>1</v>
      </c>
      <c r="G1886" s="65" t="s">
        <v>1</v>
      </c>
      <c r="H1886" s="66" t="s">
        <v>69</v>
      </c>
      <c r="I1886" s="30">
        <f t="shared" ref="I1886:K1887" si="1811">SUM(I1887)</f>
        <v>13878</v>
      </c>
      <c r="J1886" s="30">
        <f t="shared" si="1811"/>
        <v>0</v>
      </c>
      <c r="K1886" s="30">
        <f t="shared" si="1811"/>
        <v>0</v>
      </c>
      <c r="L1886" s="30">
        <f t="shared" si="1802"/>
        <v>0</v>
      </c>
      <c r="M1886" s="30">
        <f t="shared" ref="M1886:M1887" si="1812">SUM(M1887)</f>
        <v>0</v>
      </c>
      <c r="N1886" s="30">
        <f t="shared" ref="N1886:O1887" si="1813">SUM(N1887)</f>
        <v>0</v>
      </c>
      <c r="O1886" s="30">
        <f t="shared" si="1813"/>
        <v>0</v>
      </c>
      <c r="P1886" s="30">
        <f t="shared" si="1803"/>
        <v>0</v>
      </c>
      <c r="Q1886" s="30" t="str">
        <f t="shared" si="1804"/>
        <v>-</v>
      </c>
      <c r="R1886" s="93"/>
      <c r="S1886" s="93"/>
      <c r="T1886" s="93"/>
      <c r="U1886" s="93"/>
      <c r="V1886" s="93"/>
      <c r="W1886" s="93"/>
      <c r="X1886" s="93"/>
      <c r="Y1886" s="93"/>
    </row>
    <row r="1887" spans="1:25" ht="15" customHeight="1" x14ac:dyDescent="0.25">
      <c r="A1887" s="63" t="s">
        <v>935</v>
      </c>
      <c r="B1887" s="63" t="s">
        <v>81</v>
      </c>
      <c r="C1887" s="63" t="s">
        <v>326</v>
      </c>
      <c r="D1887" s="63" t="s">
        <v>1108</v>
      </c>
      <c r="E1887" s="65" t="s">
        <v>70</v>
      </c>
      <c r="F1887" s="65" t="s">
        <v>1</v>
      </c>
      <c r="G1887" s="65" t="s">
        <v>1</v>
      </c>
      <c r="H1887" s="65" t="s">
        <v>71</v>
      </c>
      <c r="I1887" s="31">
        <f t="shared" si="1811"/>
        <v>13878</v>
      </c>
      <c r="J1887" s="31">
        <f t="shared" si="1811"/>
        <v>0</v>
      </c>
      <c r="K1887" s="31">
        <f t="shared" si="1811"/>
        <v>0</v>
      </c>
      <c r="L1887" s="31">
        <f t="shared" si="1802"/>
        <v>0</v>
      </c>
      <c r="M1887" s="31">
        <f t="shared" si="1812"/>
        <v>0</v>
      </c>
      <c r="N1887" s="31">
        <f t="shared" si="1813"/>
        <v>0</v>
      </c>
      <c r="O1887" s="31">
        <f t="shared" si="1813"/>
        <v>0</v>
      </c>
      <c r="P1887" s="31">
        <f t="shared" si="1803"/>
        <v>0</v>
      </c>
      <c r="Q1887" s="31" t="str">
        <f t="shared" si="1804"/>
        <v>-</v>
      </c>
      <c r="R1887" s="94"/>
      <c r="S1887" s="94"/>
      <c r="T1887" s="94"/>
      <c r="U1887" s="94"/>
      <c r="V1887" s="94"/>
      <c r="W1887" s="94"/>
      <c r="X1887" s="94"/>
      <c r="Y1887" s="94"/>
    </row>
    <row r="1888" spans="1:25" ht="15" customHeight="1" x14ac:dyDescent="0.25">
      <c r="A1888" s="64" t="s">
        <v>935</v>
      </c>
      <c r="B1888" s="64" t="s">
        <v>81</v>
      </c>
      <c r="C1888" s="64" t="s">
        <v>326</v>
      </c>
      <c r="D1888" s="64" t="s">
        <v>1108</v>
      </c>
      <c r="E1888" s="20" t="s">
        <v>74</v>
      </c>
      <c r="F1888" s="64"/>
      <c r="G1888" s="53" t="s">
        <v>1076</v>
      </c>
      <c r="H1888" s="53" t="s">
        <v>73</v>
      </c>
      <c r="I1888" s="26">
        <v>13878</v>
      </c>
      <c r="J1888" s="26">
        <v>0</v>
      </c>
      <c r="K1888" s="26">
        <v>0</v>
      </c>
      <c r="L1888" s="26">
        <f t="shared" si="1802"/>
        <v>0</v>
      </c>
      <c r="M1888" s="26"/>
      <c r="N1888" s="26"/>
      <c r="O1888" s="26"/>
      <c r="P1888" s="26">
        <f t="shared" si="1803"/>
        <v>0</v>
      </c>
      <c r="Q1888" s="26" t="str">
        <f t="shared" si="1804"/>
        <v>-</v>
      </c>
      <c r="R1888" s="90"/>
      <c r="S1888" s="90"/>
      <c r="T1888" s="90"/>
      <c r="U1888" s="90"/>
      <c r="V1888" s="90"/>
      <c r="W1888" s="90"/>
      <c r="X1888" s="90"/>
      <c r="Y1888" s="90"/>
    </row>
    <row r="1889" spans="1:25" ht="15" customHeight="1" x14ac:dyDescent="0.25">
      <c r="A1889" s="53" t="s">
        <v>1</v>
      </c>
      <c r="B1889" s="53" t="s">
        <v>1</v>
      </c>
      <c r="C1889" s="53" t="s">
        <v>1</v>
      </c>
      <c r="D1889" s="53" t="s">
        <v>1</v>
      </c>
      <c r="E1889" s="53" t="s">
        <v>1</v>
      </c>
      <c r="F1889" s="53" t="s">
        <v>1</v>
      </c>
      <c r="G1889" s="53" t="s">
        <v>1</v>
      </c>
      <c r="H1889" s="66" t="s">
        <v>1117</v>
      </c>
      <c r="I1889" s="30">
        <f t="shared" ref="I1889:K1889" si="1814">SUM(I1859,I1883,I1886)</f>
        <v>1757603</v>
      </c>
      <c r="J1889" s="30">
        <f t="shared" si="1814"/>
        <v>1741625</v>
      </c>
      <c r="K1889" s="30">
        <f t="shared" si="1814"/>
        <v>988629</v>
      </c>
      <c r="L1889" s="30">
        <f t="shared" si="1802"/>
        <v>422300</v>
      </c>
      <c r="M1889" s="30">
        <f t="shared" ref="M1889" si="1815">SUM(M1859,M1883,M1886)</f>
        <v>141740</v>
      </c>
      <c r="N1889" s="30">
        <f t="shared" ref="N1889:O1889" si="1816">SUM(N1859,N1883,N1886)</f>
        <v>134930</v>
      </c>
      <c r="O1889" s="30">
        <f t="shared" si="1816"/>
        <v>145630</v>
      </c>
      <c r="P1889" s="30">
        <f t="shared" si="1803"/>
        <v>1410929</v>
      </c>
      <c r="Q1889" s="30">
        <f t="shared" si="1804"/>
        <v>81.012215603244101</v>
      </c>
      <c r="R1889" s="93"/>
      <c r="S1889" s="93"/>
      <c r="T1889" s="93"/>
      <c r="U1889" s="93"/>
      <c r="V1889" s="93"/>
      <c r="W1889" s="93"/>
      <c r="X1889" s="93"/>
      <c r="Y1889" s="93"/>
    </row>
    <row r="1890" spans="1:25" ht="15" customHeight="1" thickBot="1" x14ac:dyDescent="0.3">
      <c r="A1890" s="53" t="s">
        <v>1</v>
      </c>
      <c r="B1890" s="53" t="s">
        <v>1</v>
      </c>
      <c r="C1890" s="53" t="s">
        <v>1</v>
      </c>
      <c r="D1890" s="53" t="s">
        <v>1</v>
      </c>
      <c r="E1890" s="53" t="s">
        <v>1</v>
      </c>
      <c r="F1890" s="53" t="s">
        <v>1</v>
      </c>
      <c r="G1890" s="53" t="s">
        <v>1</v>
      </c>
      <c r="H1890" s="65" t="s">
        <v>76</v>
      </c>
      <c r="I1890" s="31"/>
      <c r="J1890" s="31"/>
      <c r="K1890" s="31">
        <v>0</v>
      </c>
      <c r="L1890" s="31"/>
      <c r="M1890" s="31"/>
      <c r="N1890" s="31"/>
      <c r="O1890" s="31"/>
      <c r="P1890" s="31"/>
      <c r="Q1890" s="31"/>
      <c r="R1890" s="94"/>
      <c r="S1890" s="94"/>
      <c r="T1890" s="94"/>
      <c r="U1890" s="94"/>
      <c r="V1890" s="94"/>
      <c r="W1890" s="94"/>
      <c r="X1890" s="94"/>
      <c r="Y1890" s="94"/>
    </row>
    <row r="1891" spans="1:25" ht="47.25" customHeight="1" thickBot="1" x14ac:dyDescent="0.3">
      <c r="A1891" s="110" t="s">
        <v>1</v>
      </c>
      <c r="B1891" s="110" t="s">
        <v>1</v>
      </c>
      <c r="C1891" s="110" t="s">
        <v>1</v>
      </c>
      <c r="D1891" s="110" t="s">
        <v>1</v>
      </c>
      <c r="E1891" s="110" t="s">
        <v>1</v>
      </c>
      <c r="F1891" s="110" t="s">
        <v>1</v>
      </c>
      <c r="G1891" s="110" t="s">
        <v>1</v>
      </c>
      <c r="H1891" s="28" t="s">
        <v>77</v>
      </c>
      <c r="I1891" s="109" t="s">
        <v>3984</v>
      </c>
      <c r="J1891" s="109" t="s">
        <v>11</v>
      </c>
      <c r="K1891" s="109" t="s">
        <v>3989</v>
      </c>
      <c r="L1891" s="109" t="s">
        <v>3985</v>
      </c>
      <c r="M1891" s="109" t="s">
        <v>4027</v>
      </c>
      <c r="N1891" s="109" t="s">
        <v>3988</v>
      </c>
      <c r="O1891" s="109" t="s">
        <v>3986</v>
      </c>
      <c r="P1891" s="109" t="s">
        <v>3987</v>
      </c>
      <c r="Q1891" s="109" t="s">
        <v>3695</v>
      </c>
      <c r="R1891" s="91"/>
      <c r="S1891" s="91"/>
      <c r="T1891" s="91"/>
      <c r="U1891" s="91"/>
      <c r="V1891" s="91"/>
      <c r="W1891" s="91"/>
      <c r="X1891" s="91"/>
      <c r="Y1891" s="91"/>
    </row>
    <row r="1892" spans="1:25" ht="15" customHeight="1" x14ac:dyDescent="0.25">
      <c r="A1892" s="111"/>
      <c r="B1892" s="111"/>
      <c r="C1892" s="111"/>
      <c r="D1892" s="111"/>
      <c r="E1892" s="111"/>
      <c r="F1892" s="111"/>
      <c r="G1892" s="111"/>
      <c r="H1892" s="67" t="s">
        <v>1</v>
      </c>
      <c r="I1892" s="29">
        <v>1</v>
      </c>
      <c r="J1892" s="29">
        <v>2</v>
      </c>
      <c r="K1892" s="29">
        <v>3</v>
      </c>
      <c r="L1892" s="29" t="s">
        <v>3478</v>
      </c>
      <c r="M1892" s="29">
        <v>5</v>
      </c>
      <c r="N1892" s="29">
        <v>6</v>
      </c>
      <c r="O1892" s="29">
        <v>7</v>
      </c>
      <c r="P1892" s="29" t="s">
        <v>3696</v>
      </c>
      <c r="Q1892" s="29">
        <v>9</v>
      </c>
      <c r="R1892" s="92"/>
      <c r="S1892" s="92"/>
      <c r="T1892" s="92"/>
      <c r="U1892" s="92"/>
      <c r="V1892" s="92"/>
      <c r="W1892" s="92"/>
      <c r="X1892" s="92"/>
      <c r="Y1892" s="92"/>
    </row>
    <row r="1893" spans="1:25" ht="15" customHeight="1" x14ac:dyDescent="0.25">
      <c r="A1893" s="111"/>
      <c r="B1893" s="111"/>
      <c r="C1893" s="111"/>
      <c r="D1893" s="111"/>
      <c r="E1893" s="111"/>
      <c r="F1893" s="111"/>
      <c r="G1893" s="111"/>
      <c r="H1893" s="68" t="s">
        <v>1085</v>
      </c>
      <c r="I1893" s="32">
        <f t="shared" ref="I1893:K1893" si="1817">SUM(I1889)</f>
        <v>1757603</v>
      </c>
      <c r="J1893" s="32">
        <f t="shared" si="1817"/>
        <v>1741625</v>
      </c>
      <c r="K1893" s="32">
        <f t="shared" si="1817"/>
        <v>988629</v>
      </c>
      <c r="L1893" s="32">
        <f t="shared" si="1802"/>
        <v>422300</v>
      </c>
      <c r="M1893" s="32">
        <f t="shared" ref="M1893" si="1818">SUM(M1889)</f>
        <v>141740</v>
      </c>
      <c r="N1893" s="32">
        <f t="shared" ref="N1893:O1893" si="1819">SUM(N1889)</f>
        <v>134930</v>
      </c>
      <c r="O1893" s="32">
        <f t="shared" si="1819"/>
        <v>145630</v>
      </c>
      <c r="P1893" s="32">
        <f t="shared" si="1803"/>
        <v>1410929</v>
      </c>
      <c r="Q1893" s="32">
        <f t="shared" si="1804"/>
        <v>81.012215603244101</v>
      </c>
      <c r="R1893" s="90"/>
      <c r="S1893" s="90"/>
      <c r="T1893" s="90"/>
      <c r="U1893" s="90"/>
      <c r="V1893" s="90"/>
      <c r="W1893" s="90"/>
      <c r="X1893" s="90"/>
      <c r="Y1893" s="90"/>
    </row>
    <row r="1894" spans="1:25" ht="15" customHeight="1" x14ac:dyDescent="0.25">
      <c r="A1894" s="111"/>
      <c r="B1894" s="111"/>
      <c r="C1894" s="111"/>
      <c r="D1894" s="111"/>
      <c r="E1894" s="111"/>
      <c r="F1894" s="111"/>
      <c r="G1894" s="111"/>
      <c r="H1894" s="69" t="s">
        <v>79</v>
      </c>
      <c r="I1894" s="32">
        <f t="shared" ref="I1894:K1894" si="1820">SUM(I1893)</f>
        <v>1757603</v>
      </c>
      <c r="J1894" s="32">
        <f t="shared" si="1820"/>
        <v>1741625</v>
      </c>
      <c r="K1894" s="32">
        <f t="shared" si="1820"/>
        <v>988629</v>
      </c>
      <c r="L1894" s="32">
        <f t="shared" si="1802"/>
        <v>422300</v>
      </c>
      <c r="M1894" s="32">
        <f t="shared" ref="M1894" si="1821">SUM(M1893)</f>
        <v>141740</v>
      </c>
      <c r="N1894" s="32">
        <f t="shared" ref="N1894:O1894" si="1822">SUM(N1893)</f>
        <v>134930</v>
      </c>
      <c r="O1894" s="32">
        <f t="shared" si="1822"/>
        <v>145630</v>
      </c>
      <c r="P1894" s="32">
        <f t="shared" si="1803"/>
        <v>1410929</v>
      </c>
      <c r="Q1894" s="32">
        <f t="shared" si="1804"/>
        <v>81.012215603244101</v>
      </c>
      <c r="R1894" s="90"/>
      <c r="S1894" s="90"/>
      <c r="T1894" s="90"/>
      <c r="U1894" s="90"/>
      <c r="V1894" s="90"/>
      <c r="W1894" s="90"/>
      <c r="X1894" s="90"/>
      <c r="Y1894" s="90"/>
    </row>
    <row r="1895" spans="1:25" ht="15" customHeight="1" x14ac:dyDescent="0.25">
      <c r="A1895" s="112"/>
      <c r="B1895" s="112"/>
      <c r="C1895" s="112"/>
      <c r="D1895" s="112"/>
      <c r="E1895" s="112"/>
      <c r="F1895" s="112"/>
      <c r="G1895" s="112"/>
      <c r="I1895" s="27"/>
      <c r="J1895" s="27"/>
      <c r="K1895" s="27">
        <v>0</v>
      </c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</row>
    <row r="1896" spans="1:25" ht="15" customHeight="1" thickBot="1" x14ac:dyDescent="0.3">
      <c r="A1896" s="53" t="s">
        <v>1</v>
      </c>
      <c r="B1896" s="53" t="s">
        <v>1</v>
      </c>
      <c r="C1896" s="53" t="s">
        <v>1</v>
      </c>
      <c r="D1896" s="53" t="s">
        <v>1</v>
      </c>
      <c r="E1896" s="53" t="s">
        <v>1</v>
      </c>
      <c r="F1896" s="53" t="s">
        <v>1</v>
      </c>
      <c r="G1896" s="53" t="s">
        <v>1</v>
      </c>
      <c r="H1896" s="21" t="s">
        <v>1</v>
      </c>
      <c r="I1896" s="33"/>
      <c r="J1896" s="33"/>
      <c r="K1896" s="33">
        <v>0</v>
      </c>
      <c r="L1896" s="33"/>
      <c r="M1896" s="33"/>
      <c r="N1896" s="33"/>
      <c r="O1896" s="33"/>
      <c r="P1896" s="33"/>
      <c r="Q1896" s="33"/>
      <c r="R1896" s="33"/>
      <c r="S1896" s="33"/>
      <c r="T1896" s="33"/>
      <c r="U1896" s="33"/>
      <c r="V1896" s="33"/>
      <c r="W1896" s="33"/>
      <c r="X1896" s="33"/>
      <c r="Y1896" s="33"/>
    </row>
    <row r="1897" spans="1:25" ht="45.75" customHeight="1" thickBot="1" x14ac:dyDescent="0.3">
      <c r="A1897" s="28" t="s">
        <v>4</v>
      </c>
      <c r="B1897" s="28" t="s">
        <v>5</v>
      </c>
      <c r="C1897" s="28" t="s">
        <v>6</v>
      </c>
      <c r="D1897" s="57" t="s">
        <v>1</v>
      </c>
      <c r="E1897" s="28" t="s">
        <v>7</v>
      </c>
      <c r="F1897" s="28" t="s">
        <v>8</v>
      </c>
      <c r="G1897" s="28" t="s">
        <v>9</v>
      </c>
      <c r="H1897" s="28" t="s">
        <v>10</v>
      </c>
      <c r="I1897" s="109" t="s">
        <v>3984</v>
      </c>
      <c r="J1897" s="109" t="s">
        <v>11</v>
      </c>
      <c r="K1897" s="109" t="s">
        <v>3989</v>
      </c>
      <c r="L1897" s="109" t="s">
        <v>3985</v>
      </c>
      <c r="M1897" s="109" t="s">
        <v>4027</v>
      </c>
      <c r="N1897" s="109" t="s">
        <v>3988</v>
      </c>
      <c r="O1897" s="109" t="s">
        <v>3986</v>
      </c>
      <c r="P1897" s="109" t="s">
        <v>3987</v>
      </c>
      <c r="Q1897" s="109" t="s">
        <v>3695</v>
      </c>
      <c r="R1897" s="91"/>
      <c r="S1897" s="91"/>
      <c r="T1897" s="91"/>
      <c r="U1897" s="91"/>
      <c r="V1897" s="91"/>
      <c r="W1897" s="91"/>
      <c r="X1897" s="91"/>
      <c r="Y1897" s="91"/>
    </row>
    <row r="1898" spans="1:25" ht="15" customHeight="1" x14ac:dyDescent="0.25">
      <c r="A1898" s="58" t="s">
        <v>1</v>
      </c>
      <c r="B1898" s="58" t="s">
        <v>1</v>
      </c>
      <c r="C1898" s="58" t="s">
        <v>1</v>
      </c>
      <c r="D1898" s="59" t="s">
        <v>1</v>
      </c>
      <c r="E1898" s="59" t="s">
        <v>1</v>
      </c>
      <c r="F1898" s="60" t="s">
        <v>1</v>
      </c>
      <c r="G1898" s="61" t="s">
        <v>1</v>
      </c>
      <c r="H1898" s="62" t="s">
        <v>1</v>
      </c>
      <c r="I1898" s="29">
        <v>1</v>
      </c>
      <c r="J1898" s="29">
        <v>2</v>
      </c>
      <c r="K1898" s="29">
        <v>3</v>
      </c>
      <c r="L1898" s="29" t="s">
        <v>3478</v>
      </c>
      <c r="M1898" s="29">
        <v>5</v>
      </c>
      <c r="N1898" s="29">
        <v>6</v>
      </c>
      <c r="O1898" s="29">
        <v>7</v>
      </c>
      <c r="P1898" s="29" t="s">
        <v>3696</v>
      </c>
      <c r="Q1898" s="29">
        <v>9</v>
      </c>
      <c r="R1898" s="92"/>
      <c r="S1898" s="92"/>
      <c r="T1898" s="92"/>
      <c r="U1898" s="92"/>
      <c r="V1898" s="92"/>
      <c r="W1898" s="92"/>
      <c r="X1898" s="92"/>
      <c r="Y1898" s="92"/>
    </row>
    <row r="1899" spans="1:25" ht="15" customHeight="1" x14ac:dyDescent="0.25">
      <c r="A1899" s="63" t="s">
        <v>935</v>
      </c>
      <c r="B1899" s="63" t="s">
        <v>81</v>
      </c>
      <c r="C1899" s="64" t="s">
        <v>1118</v>
      </c>
      <c r="D1899" s="64" t="s">
        <v>1119</v>
      </c>
      <c r="E1899" s="65" t="s">
        <v>1</v>
      </c>
      <c r="F1899" s="65" t="s">
        <v>1</v>
      </c>
      <c r="G1899" s="65" t="s">
        <v>1</v>
      </c>
      <c r="H1899" s="65" t="s">
        <v>1120</v>
      </c>
      <c r="I1899" s="26">
        <v>0</v>
      </c>
      <c r="J1899" s="26" t="s">
        <v>1</v>
      </c>
      <c r="K1899" s="26">
        <v>0</v>
      </c>
      <c r="L1899" s="26"/>
      <c r="M1899" s="26"/>
      <c r="N1899" s="26"/>
      <c r="O1899" s="26"/>
      <c r="P1899" s="26"/>
      <c r="Q1899" s="26"/>
      <c r="R1899" s="90"/>
      <c r="S1899" s="90"/>
      <c r="T1899" s="90"/>
      <c r="U1899" s="90"/>
      <c r="V1899" s="90"/>
      <c r="W1899" s="90"/>
      <c r="X1899" s="90"/>
      <c r="Y1899" s="90"/>
    </row>
    <row r="1900" spans="1:25" ht="15" customHeight="1" x14ac:dyDescent="0.25">
      <c r="A1900" s="63" t="s">
        <v>1</v>
      </c>
      <c r="B1900" s="63" t="s">
        <v>1</v>
      </c>
      <c r="C1900" s="63" t="s">
        <v>1</v>
      </c>
      <c r="D1900" s="65" t="s">
        <v>1</v>
      </c>
      <c r="E1900" s="65" t="s">
        <v>1</v>
      </c>
      <c r="F1900" s="65" t="s">
        <v>1</v>
      </c>
      <c r="G1900" s="65" t="s">
        <v>1</v>
      </c>
      <c r="H1900" s="66" t="s">
        <v>15</v>
      </c>
      <c r="I1900" s="30">
        <f t="shared" ref="I1900:K1900" si="1823">SUM(I1901,I1909,I1911)</f>
        <v>1452955</v>
      </c>
      <c r="J1900" s="30">
        <f t="shared" si="1823"/>
        <v>1452255</v>
      </c>
      <c r="K1900" s="30">
        <f t="shared" si="1823"/>
        <v>810490</v>
      </c>
      <c r="L1900" s="30">
        <f t="shared" si="1802"/>
        <v>380911</v>
      </c>
      <c r="M1900" s="30">
        <f t="shared" ref="M1900" si="1824">SUM(M1901,M1909,M1911)</f>
        <v>126090</v>
      </c>
      <c r="N1900" s="30">
        <f t="shared" ref="N1900:O1900" si="1825">SUM(N1901,N1909,N1911)</f>
        <v>127190</v>
      </c>
      <c r="O1900" s="30">
        <f t="shared" si="1825"/>
        <v>127631</v>
      </c>
      <c r="P1900" s="30">
        <f t="shared" si="1803"/>
        <v>1191401</v>
      </c>
      <c r="Q1900" s="30">
        <f t="shared" si="1804"/>
        <v>82.038002967798349</v>
      </c>
      <c r="R1900" s="93"/>
      <c r="S1900" s="93"/>
      <c r="T1900" s="93"/>
      <c r="U1900" s="93"/>
      <c r="V1900" s="93"/>
      <c r="W1900" s="93"/>
      <c r="X1900" s="93"/>
      <c r="Y1900" s="93"/>
    </row>
    <row r="1901" spans="1:25" ht="15" customHeight="1" x14ac:dyDescent="0.25">
      <c r="A1901" s="63" t="s">
        <v>935</v>
      </c>
      <c r="B1901" s="63" t="s">
        <v>81</v>
      </c>
      <c r="C1901" s="63" t="s">
        <v>1118</v>
      </c>
      <c r="D1901" s="63" t="s">
        <v>1119</v>
      </c>
      <c r="E1901" s="65" t="s">
        <v>16</v>
      </c>
      <c r="F1901" s="65" t="s">
        <v>1</v>
      </c>
      <c r="G1901" s="65" t="s">
        <v>1</v>
      </c>
      <c r="H1901" s="65" t="s">
        <v>17</v>
      </c>
      <c r="I1901" s="31">
        <f t="shared" ref="I1901:K1901" si="1826">SUM(I1902:I1903)</f>
        <v>1264053</v>
      </c>
      <c r="J1901" s="31">
        <f t="shared" si="1826"/>
        <v>1264053</v>
      </c>
      <c r="K1901" s="31">
        <f t="shared" si="1826"/>
        <v>699261</v>
      </c>
      <c r="L1901" s="31">
        <f t="shared" si="1802"/>
        <v>338700</v>
      </c>
      <c r="M1901" s="31">
        <f t="shared" ref="M1901" si="1827">SUM(M1902:M1903)</f>
        <v>112700</v>
      </c>
      <c r="N1901" s="31">
        <f t="shared" ref="N1901:O1901" si="1828">SUM(N1902:N1903)</f>
        <v>113000</v>
      </c>
      <c r="O1901" s="31">
        <f t="shared" si="1828"/>
        <v>113000</v>
      </c>
      <c r="P1901" s="31">
        <f t="shared" si="1803"/>
        <v>1037961</v>
      </c>
      <c r="Q1901" s="31">
        <f t="shared" si="1804"/>
        <v>82.113724661861482</v>
      </c>
      <c r="R1901" s="94"/>
      <c r="S1901" s="94"/>
      <c r="T1901" s="94"/>
      <c r="U1901" s="94"/>
      <c r="V1901" s="94"/>
      <c r="W1901" s="94"/>
      <c r="X1901" s="94"/>
      <c r="Y1901" s="94"/>
    </row>
    <row r="1902" spans="1:25" ht="15" customHeight="1" x14ac:dyDescent="0.25">
      <c r="A1902" s="64" t="s">
        <v>935</v>
      </c>
      <c r="B1902" s="64" t="s">
        <v>81</v>
      </c>
      <c r="C1902" s="64" t="s">
        <v>1118</v>
      </c>
      <c r="D1902" s="64" t="s">
        <v>1119</v>
      </c>
      <c r="E1902" s="20" t="s">
        <v>19</v>
      </c>
      <c r="F1902" s="64"/>
      <c r="G1902" s="53" t="s">
        <v>1076</v>
      </c>
      <c r="H1902" s="53" t="s">
        <v>3862</v>
      </c>
      <c r="I1902" s="26">
        <v>1085150</v>
      </c>
      <c r="J1902" s="26">
        <v>1085150</v>
      </c>
      <c r="K1902" s="26">
        <v>580000</v>
      </c>
      <c r="L1902" s="26">
        <f t="shared" si="1802"/>
        <v>300000</v>
      </c>
      <c r="M1902" s="26">
        <v>100000</v>
      </c>
      <c r="N1902" s="26">
        <v>100000</v>
      </c>
      <c r="O1902" s="26">
        <v>100000</v>
      </c>
      <c r="P1902" s="26">
        <f t="shared" si="1803"/>
        <v>880000</v>
      </c>
      <c r="Q1902" s="26">
        <f t="shared" si="1804"/>
        <v>81.094779523568178</v>
      </c>
      <c r="R1902" s="90"/>
      <c r="S1902" s="90"/>
      <c r="T1902" s="90"/>
      <c r="U1902" s="90"/>
      <c r="V1902" s="90"/>
      <c r="W1902" s="90"/>
      <c r="X1902" s="90"/>
      <c r="Y1902" s="90"/>
    </row>
    <row r="1903" spans="1:25" ht="15" customHeight="1" x14ac:dyDescent="0.25">
      <c r="A1903" s="63" t="s">
        <v>935</v>
      </c>
      <c r="B1903" s="63" t="s">
        <v>81</v>
      </c>
      <c r="C1903" s="63" t="s">
        <v>1118</v>
      </c>
      <c r="D1903" s="63" t="s">
        <v>1119</v>
      </c>
      <c r="E1903" s="63" t="s">
        <v>21</v>
      </c>
      <c r="F1903" s="64" t="s">
        <v>1</v>
      </c>
      <c r="G1903" s="53" t="s">
        <v>1</v>
      </c>
      <c r="H1903" s="65" t="s">
        <v>22</v>
      </c>
      <c r="I1903" s="31">
        <f t="shared" ref="I1903:K1903" si="1829">SUM(I1904:I1908)</f>
        <v>178903</v>
      </c>
      <c r="J1903" s="31">
        <f t="shared" si="1829"/>
        <v>178903</v>
      </c>
      <c r="K1903" s="31">
        <f t="shared" si="1829"/>
        <v>119261</v>
      </c>
      <c r="L1903" s="31">
        <f t="shared" si="1802"/>
        <v>38700</v>
      </c>
      <c r="M1903" s="31">
        <f t="shared" ref="M1903" si="1830">SUM(M1904:M1908)</f>
        <v>12700</v>
      </c>
      <c r="N1903" s="31">
        <f t="shared" ref="N1903:O1903" si="1831">SUM(N1904:N1908)</f>
        <v>13000</v>
      </c>
      <c r="O1903" s="31">
        <f t="shared" si="1831"/>
        <v>13000</v>
      </c>
      <c r="P1903" s="31">
        <f t="shared" si="1803"/>
        <v>157961</v>
      </c>
      <c r="Q1903" s="31">
        <f t="shared" si="1804"/>
        <v>88.294215301029041</v>
      </c>
      <c r="R1903" s="94"/>
      <c r="S1903" s="94"/>
      <c r="T1903" s="94"/>
      <c r="U1903" s="94"/>
      <c r="V1903" s="94"/>
      <c r="W1903" s="94"/>
      <c r="X1903" s="94"/>
      <c r="Y1903" s="94"/>
    </row>
    <row r="1904" spans="1:25" ht="15" customHeight="1" x14ac:dyDescent="0.25">
      <c r="A1904" s="64" t="s">
        <v>935</v>
      </c>
      <c r="B1904" s="64" t="s">
        <v>81</v>
      </c>
      <c r="C1904" s="64" t="s">
        <v>1118</v>
      </c>
      <c r="D1904" s="64" t="s">
        <v>1119</v>
      </c>
      <c r="E1904" s="20" t="s">
        <v>23</v>
      </c>
      <c r="F1904" s="64" t="s">
        <v>1121</v>
      </c>
      <c r="G1904" s="53" t="s">
        <v>1076</v>
      </c>
      <c r="H1904" s="53" t="s">
        <v>85</v>
      </c>
      <c r="I1904" s="26">
        <v>41000</v>
      </c>
      <c r="J1904" s="26">
        <v>41000</v>
      </c>
      <c r="K1904" s="26">
        <v>28800</v>
      </c>
      <c r="L1904" s="26">
        <f t="shared" si="1802"/>
        <v>12200</v>
      </c>
      <c r="M1904" s="26">
        <v>4200</v>
      </c>
      <c r="N1904" s="26">
        <v>4000</v>
      </c>
      <c r="O1904" s="26">
        <v>4000</v>
      </c>
      <c r="P1904" s="26">
        <f t="shared" si="1803"/>
        <v>41000</v>
      </c>
      <c r="Q1904" s="26">
        <f t="shared" si="1804"/>
        <v>100</v>
      </c>
      <c r="R1904" s="90"/>
      <c r="S1904" s="90"/>
      <c r="T1904" s="90"/>
      <c r="U1904" s="90"/>
      <c r="V1904" s="90"/>
      <c r="W1904" s="90"/>
      <c r="X1904" s="90"/>
      <c r="Y1904" s="90"/>
    </row>
    <row r="1905" spans="1:25" ht="15" customHeight="1" x14ac:dyDescent="0.25">
      <c r="A1905" s="64" t="s">
        <v>935</v>
      </c>
      <c r="B1905" s="64" t="s">
        <v>81</v>
      </c>
      <c r="C1905" s="64" t="s">
        <v>1118</v>
      </c>
      <c r="D1905" s="64" t="s">
        <v>1119</v>
      </c>
      <c r="E1905" s="20" t="s">
        <v>23</v>
      </c>
      <c r="F1905" s="64" t="s">
        <v>1122</v>
      </c>
      <c r="G1905" s="53" t="s">
        <v>1076</v>
      </c>
      <c r="H1905" s="53" t="s">
        <v>25</v>
      </c>
      <c r="I1905" s="26">
        <v>90000</v>
      </c>
      <c r="J1905" s="26">
        <v>90000</v>
      </c>
      <c r="K1905" s="26">
        <v>57400</v>
      </c>
      <c r="L1905" s="26">
        <f t="shared" si="1802"/>
        <v>21000</v>
      </c>
      <c r="M1905" s="26">
        <v>3000</v>
      </c>
      <c r="N1905" s="26">
        <v>9000</v>
      </c>
      <c r="O1905" s="26">
        <v>9000</v>
      </c>
      <c r="P1905" s="26">
        <f t="shared" si="1803"/>
        <v>78400</v>
      </c>
      <c r="Q1905" s="26">
        <f t="shared" si="1804"/>
        <v>87.1111111111111</v>
      </c>
      <c r="R1905" s="90"/>
      <c r="S1905" s="90"/>
      <c r="T1905" s="90"/>
      <c r="U1905" s="90"/>
      <c r="V1905" s="90"/>
      <c r="W1905" s="90"/>
      <c r="X1905" s="90"/>
      <c r="Y1905" s="90"/>
    </row>
    <row r="1906" spans="1:25" ht="15" customHeight="1" x14ac:dyDescent="0.25">
      <c r="A1906" s="64" t="s">
        <v>935</v>
      </c>
      <c r="B1906" s="64" t="s">
        <v>81</v>
      </c>
      <c r="C1906" s="64" t="s">
        <v>1118</v>
      </c>
      <c r="D1906" s="64" t="s">
        <v>1119</v>
      </c>
      <c r="E1906" s="20" t="s">
        <v>23</v>
      </c>
      <c r="F1906" s="64" t="s">
        <v>1123</v>
      </c>
      <c r="G1906" s="53" t="s">
        <v>1076</v>
      </c>
      <c r="H1906" s="53" t="s">
        <v>27</v>
      </c>
      <c r="I1906" s="26">
        <v>24303</v>
      </c>
      <c r="J1906" s="26">
        <v>24303</v>
      </c>
      <c r="K1906" s="26">
        <v>24761</v>
      </c>
      <c r="L1906" s="26">
        <f t="shared" si="1802"/>
        <v>0</v>
      </c>
      <c r="M1906" s="26"/>
      <c r="N1906" s="26"/>
      <c r="O1906" s="26"/>
      <c r="P1906" s="26">
        <f t="shared" si="1803"/>
        <v>24761</v>
      </c>
      <c r="Q1906" s="26">
        <f t="shared" ref="Q1906" si="1832">IF(I1906=0,"-",P1906/I1906*100)</f>
        <v>101.88454100316832</v>
      </c>
      <c r="R1906" s="90"/>
      <c r="S1906" s="90"/>
      <c r="T1906" s="90"/>
      <c r="U1906" s="90"/>
      <c r="V1906" s="90"/>
      <c r="W1906" s="90"/>
      <c r="X1906" s="90"/>
      <c r="Y1906" s="90"/>
    </row>
    <row r="1907" spans="1:25" ht="15" customHeight="1" x14ac:dyDescent="0.25">
      <c r="A1907" s="64" t="s">
        <v>935</v>
      </c>
      <c r="B1907" s="64" t="s">
        <v>81</v>
      </c>
      <c r="C1907" s="64" t="s">
        <v>1118</v>
      </c>
      <c r="D1907" s="64" t="s">
        <v>1119</v>
      </c>
      <c r="E1907" s="20" t="s">
        <v>23</v>
      </c>
      <c r="F1907" s="64" t="s">
        <v>1124</v>
      </c>
      <c r="G1907" s="53" t="s">
        <v>1076</v>
      </c>
      <c r="H1907" s="53" t="s">
        <v>89</v>
      </c>
      <c r="I1907" s="26">
        <v>5600</v>
      </c>
      <c r="J1907" s="26">
        <v>5600</v>
      </c>
      <c r="K1907" s="26">
        <v>100</v>
      </c>
      <c r="L1907" s="26">
        <f t="shared" si="1802"/>
        <v>5500</v>
      </c>
      <c r="M1907" s="26">
        <v>5500</v>
      </c>
      <c r="N1907" s="26"/>
      <c r="O1907" s="26"/>
      <c r="P1907" s="26">
        <f t="shared" si="1803"/>
        <v>5600</v>
      </c>
      <c r="Q1907" s="26">
        <f t="shared" si="1804"/>
        <v>100</v>
      </c>
      <c r="R1907" s="90"/>
      <c r="S1907" s="90"/>
      <c r="T1907" s="90"/>
      <c r="U1907" s="90"/>
      <c r="V1907" s="90"/>
      <c r="W1907" s="90"/>
      <c r="X1907" s="90"/>
      <c r="Y1907" s="90"/>
    </row>
    <row r="1908" spans="1:25" ht="15" customHeight="1" x14ac:dyDescent="0.25">
      <c r="A1908" s="64" t="s">
        <v>935</v>
      </c>
      <c r="B1908" s="64" t="s">
        <v>81</v>
      </c>
      <c r="C1908" s="64" t="s">
        <v>1118</v>
      </c>
      <c r="D1908" s="64" t="s">
        <v>1119</v>
      </c>
      <c r="E1908" s="20" t="s">
        <v>23</v>
      </c>
      <c r="F1908" s="64" t="s">
        <v>1125</v>
      </c>
      <c r="G1908" s="53" t="s">
        <v>1076</v>
      </c>
      <c r="H1908" s="53" t="s">
        <v>29</v>
      </c>
      <c r="I1908" s="26">
        <v>18000</v>
      </c>
      <c r="J1908" s="26">
        <v>18000</v>
      </c>
      <c r="K1908" s="26">
        <v>8200</v>
      </c>
      <c r="L1908" s="26">
        <f t="shared" si="1802"/>
        <v>0</v>
      </c>
      <c r="M1908" s="26"/>
      <c r="N1908" s="26"/>
      <c r="O1908" s="26"/>
      <c r="P1908" s="26">
        <f t="shared" si="1803"/>
        <v>8200</v>
      </c>
      <c r="Q1908" s="26">
        <f t="shared" si="1804"/>
        <v>45.555555555555557</v>
      </c>
      <c r="R1908" s="90"/>
      <c r="S1908" s="90"/>
      <c r="T1908" s="90"/>
      <c r="U1908" s="90"/>
      <c r="V1908" s="90"/>
      <c r="W1908" s="90"/>
      <c r="X1908" s="90"/>
      <c r="Y1908" s="90"/>
    </row>
    <row r="1909" spans="1:25" ht="15" customHeight="1" x14ac:dyDescent="0.25">
      <c r="A1909" s="63" t="s">
        <v>935</v>
      </c>
      <c r="B1909" s="63" t="s">
        <v>81</v>
      </c>
      <c r="C1909" s="63" t="s">
        <v>1118</v>
      </c>
      <c r="D1909" s="63" t="s">
        <v>1119</v>
      </c>
      <c r="E1909" s="65" t="s">
        <v>30</v>
      </c>
      <c r="F1909" s="65" t="s">
        <v>1</v>
      </c>
      <c r="G1909" s="65" t="s">
        <v>1</v>
      </c>
      <c r="H1909" s="65" t="s">
        <v>31</v>
      </c>
      <c r="I1909" s="31">
        <f t="shared" ref="I1909:K1909" si="1833">SUM(I1910)</f>
        <v>113928</v>
      </c>
      <c r="J1909" s="31">
        <f t="shared" si="1833"/>
        <v>113928</v>
      </c>
      <c r="K1909" s="31">
        <f t="shared" si="1833"/>
        <v>63500</v>
      </c>
      <c r="L1909" s="31">
        <f t="shared" si="1802"/>
        <v>31500</v>
      </c>
      <c r="M1909" s="31">
        <f t="shared" ref="M1909" si="1834">SUM(M1910)</f>
        <v>10500</v>
      </c>
      <c r="N1909" s="31">
        <f t="shared" ref="N1909:O1909" si="1835">SUM(N1910)</f>
        <v>10500</v>
      </c>
      <c r="O1909" s="31">
        <f t="shared" si="1835"/>
        <v>10500</v>
      </c>
      <c r="P1909" s="31">
        <f t="shared" si="1803"/>
        <v>95000</v>
      </c>
      <c r="Q1909" s="31">
        <f t="shared" si="1804"/>
        <v>83.385998174285518</v>
      </c>
      <c r="R1909" s="94"/>
      <c r="S1909" s="94"/>
      <c r="T1909" s="94"/>
      <c r="U1909" s="94"/>
      <c r="V1909" s="94"/>
      <c r="W1909" s="94"/>
      <c r="X1909" s="94"/>
      <c r="Y1909" s="94"/>
    </row>
    <row r="1910" spans="1:25" ht="15" customHeight="1" x14ac:dyDescent="0.25">
      <c r="A1910" s="64" t="s">
        <v>935</v>
      </c>
      <c r="B1910" s="64" t="s">
        <v>81</v>
      </c>
      <c r="C1910" s="64" t="s">
        <v>1118</v>
      </c>
      <c r="D1910" s="64" t="s">
        <v>1119</v>
      </c>
      <c r="E1910" s="20" t="s">
        <v>33</v>
      </c>
      <c r="F1910" s="64"/>
      <c r="G1910" s="53" t="s">
        <v>1076</v>
      </c>
      <c r="H1910" s="53" t="s">
        <v>3863</v>
      </c>
      <c r="I1910" s="26">
        <v>113928</v>
      </c>
      <c r="J1910" s="26">
        <v>113928</v>
      </c>
      <c r="K1910" s="26">
        <v>63500</v>
      </c>
      <c r="L1910" s="26">
        <f t="shared" si="1802"/>
        <v>31500</v>
      </c>
      <c r="M1910" s="26">
        <v>10500</v>
      </c>
      <c r="N1910" s="26">
        <v>10500</v>
      </c>
      <c r="O1910" s="26">
        <v>10500</v>
      </c>
      <c r="P1910" s="26">
        <f t="shared" si="1803"/>
        <v>95000</v>
      </c>
      <c r="Q1910" s="26">
        <f t="shared" si="1804"/>
        <v>83.385998174285518</v>
      </c>
      <c r="R1910" s="90"/>
      <c r="S1910" s="90"/>
      <c r="T1910" s="90"/>
      <c r="U1910" s="90"/>
      <c r="V1910" s="90"/>
      <c r="W1910" s="90"/>
      <c r="X1910" s="90"/>
      <c r="Y1910" s="90"/>
    </row>
    <row r="1911" spans="1:25" ht="15" customHeight="1" x14ac:dyDescent="0.25">
      <c r="A1911" s="63" t="s">
        <v>935</v>
      </c>
      <c r="B1911" s="63" t="s">
        <v>81</v>
      </c>
      <c r="C1911" s="63" t="s">
        <v>1118</v>
      </c>
      <c r="D1911" s="63" t="s">
        <v>1119</v>
      </c>
      <c r="E1911" s="65" t="s">
        <v>34</v>
      </c>
      <c r="F1911" s="65" t="s">
        <v>1</v>
      </c>
      <c r="G1911" s="65" t="s">
        <v>1</v>
      </c>
      <c r="H1911" s="65" t="s">
        <v>35</v>
      </c>
      <c r="I1911" s="31">
        <f t="shared" ref="I1911:K1911" si="1836">SUM(I1912:I1919)</f>
        <v>74974</v>
      </c>
      <c r="J1911" s="31">
        <f t="shared" si="1836"/>
        <v>74274</v>
      </c>
      <c r="K1911" s="31">
        <f t="shared" si="1836"/>
        <v>47729</v>
      </c>
      <c r="L1911" s="31">
        <f t="shared" si="1802"/>
        <v>10711</v>
      </c>
      <c r="M1911" s="31">
        <f t="shared" ref="M1911" si="1837">SUM(M1912:M1919)</f>
        <v>2890</v>
      </c>
      <c r="N1911" s="31">
        <f t="shared" ref="N1911:O1911" si="1838">SUM(N1912:N1919)</f>
        <v>3690</v>
      </c>
      <c r="O1911" s="31">
        <f t="shared" si="1838"/>
        <v>4131</v>
      </c>
      <c r="P1911" s="31">
        <f t="shared" si="1803"/>
        <v>58440</v>
      </c>
      <c r="Q1911" s="31">
        <f t="shared" si="1804"/>
        <v>78.68163825834074</v>
      </c>
      <c r="R1911" s="94"/>
      <c r="S1911" s="94"/>
      <c r="T1911" s="94"/>
      <c r="U1911" s="94"/>
      <c r="V1911" s="94"/>
      <c r="W1911" s="94"/>
      <c r="X1911" s="94"/>
      <c r="Y1911" s="94"/>
    </row>
    <row r="1912" spans="1:25" ht="15" customHeight="1" x14ac:dyDescent="0.25">
      <c r="A1912" s="64" t="s">
        <v>935</v>
      </c>
      <c r="B1912" s="64" t="s">
        <v>81</v>
      </c>
      <c r="C1912" s="64" t="s">
        <v>1118</v>
      </c>
      <c r="D1912" s="64" t="s">
        <v>1119</v>
      </c>
      <c r="E1912" s="20" t="s">
        <v>38</v>
      </c>
      <c r="F1912" s="64"/>
      <c r="G1912" s="53" t="s">
        <v>1076</v>
      </c>
      <c r="H1912" s="53" t="s">
        <v>37</v>
      </c>
      <c r="I1912" s="26">
        <v>99</v>
      </c>
      <c r="J1912" s="26">
        <v>99</v>
      </c>
      <c r="K1912" s="26">
        <v>99</v>
      </c>
      <c r="L1912" s="26">
        <f t="shared" si="1802"/>
        <v>0</v>
      </c>
      <c r="M1912" s="26"/>
      <c r="N1912" s="26"/>
      <c r="O1912" s="26"/>
      <c r="P1912" s="26">
        <f t="shared" si="1803"/>
        <v>99</v>
      </c>
      <c r="Q1912" s="26">
        <f t="shared" si="1804"/>
        <v>100</v>
      </c>
      <c r="R1912" s="90"/>
      <c r="S1912" s="90"/>
      <c r="T1912" s="90"/>
      <c r="U1912" s="90"/>
      <c r="V1912" s="90"/>
      <c r="W1912" s="90"/>
      <c r="X1912" s="90"/>
      <c r="Y1912" s="90"/>
    </row>
    <row r="1913" spans="1:25" ht="15" customHeight="1" x14ac:dyDescent="0.25">
      <c r="A1913" s="64" t="s">
        <v>935</v>
      </c>
      <c r="B1913" s="64" t="s">
        <v>81</v>
      </c>
      <c r="C1913" s="64" t="s">
        <v>1118</v>
      </c>
      <c r="D1913" s="64" t="s">
        <v>1119</v>
      </c>
      <c r="E1913" s="20" t="s">
        <v>298</v>
      </c>
      <c r="F1913" s="64"/>
      <c r="G1913" s="53" t="s">
        <v>1076</v>
      </c>
      <c r="H1913" s="53" t="s">
        <v>297</v>
      </c>
      <c r="I1913" s="26">
        <v>41617</v>
      </c>
      <c r="J1913" s="26">
        <v>41617</v>
      </c>
      <c r="K1913" s="26">
        <v>31000</v>
      </c>
      <c r="L1913" s="26">
        <f t="shared" si="1802"/>
        <v>2000</v>
      </c>
      <c r="M1913" s="26"/>
      <c r="N1913" s="26">
        <v>1000</v>
      </c>
      <c r="O1913" s="26">
        <v>1000</v>
      </c>
      <c r="P1913" s="26">
        <f t="shared" si="1803"/>
        <v>33000</v>
      </c>
      <c r="Q1913" s="26">
        <f t="shared" si="1804"/>
        <v>79.294519066727545</v>
      </c>
      <c r="R1913" s="90"/>
      <c r="S1913" s="90"/>
      <c r="T1913" s="90"/>
      <c r="U1913" s="90"/>
      <c r="V1913" s="90"/>
      <c r="W1913" s="90"/>
      <c r="X1913" s="90"/>
      <c r="Y1913" s="90"/>
    </row>
    <row r="1914" spans="1:25" ht="15" customHeight="1" x14ac:dyDescent="0.25">
      <c r="A1914" s="64" t="s">
        <v>935</v>
      </c>
      <c r="B1914" s="64" t="s">
        <v>81</v>
      </c>
      <c r="C1914" s="64" t="s">
        <v>1118</v>
      </c>
      <c r="D1914" s="64" t="s">
        <v>1119</v>
      </c>
      <c r="E1914" s="20" t="s">
        <v>301</v>
      </c>
      <c r="F1914" s="64"/>
      <c r="G1914" s="53" t="s">
        <v>1076</v>
      </c>
      <c r="H1914" s="53" t="s">
        <v>300</v>
      </c>
      <c r="I1914" s="26">
        <v>9000</v>
      </c>
      <c r="J1914" s="26">
        <v>9000</v>
      </c>
      <c r="K1914" s="26">
        <v>4500</v>
      </c>
      <c r="L1914" s="26">
        <f t="shared" si="1802"/>
        <v>2250</v>
      </c>
      <c r="M1914" s="26">
        <v>750</v>
      </c>
      <c r="N1914" s="26">
        <v>750</v>
      </c>
      <c r="O1914" s="26">
        <v>750</v>
      </c>
      <c r="P1914" s="26">
        <f t="shared" si="1803"/>
        <v>6750</v>
      </c>
      <c r="Q1914" s="26">
        <f t="shared" si="1804"/>
        <v>75</v>
      </c>
      <c r="R1914" s="90"/>
      <c r="S1914" s="90"/>
      <c r="T1914" s="90"/>
      <c r="U1914" s="90"/>
      <c r="V1914" s="90"/>
      <c r="W1914" s="90"/>
      <c r="X1914" s="90"/>
      <c r="Y1914" s="90"/>
    </row>
    <row r="1915" spans="1:25" ht="15" customHeight="1" x14ac:dyDescent="0.25">
      <c r="A1915" s="64" t="s">
        <v>935</v>
      </c>
      <c r="B1915" s="64" t="s">
        <v>81</v>
      </c>
      <c r="C1915" s="64" t="s">
        <v>1118</v>
      </c>
      <c r="D1915" s="64" t="s">
        <v>1119</v>
      </c>
      <c r="E1915" s="20" t="s">
        <v>218</v>
      </c>
      <c r="F1915" s="64"/>
      <c r="G1915" s="53" t="s">
        <v>1076</v>
      </c>
      <c r="H1915" s="53" t="s">
        <v>217</v>
      </c>
      <c r="I1915" s="26">
        <v>8490</v>
      </c>
      <c r="J1915" s="26">
        <v>8000</v>
      </c>
      <c r="K1915" s="26">
        <v>3900</v>
      </c>
      <c r="L1915" s="26">
        <f t="shared" si="1802"/>
        <v>2100</v>
      </c>
      <c r="M1915" s="26">
        <v>700</v>
      </c>
      <c r="N1915" s="26">
        <v>700</v>
      </c>
      <c r="O1915" s="26">
        <v>700</v>
      </c>
      <c r="P1915" s="26">
        <f t="shared" si="1803"/>
        <v>6000</v>
      </c>
      <c r="Q1915" s="26">
        <f t="shared" si="1804"/>
        <v>75</v>
      </c>
      <c r="R1915" s="90"/>
      <c r="S1915" s="90"/>
      <c r="T1915" s="90"/>
      <c r="U1915" s="90"/>
      <c r="V1915" s="90"/>
      <c r="W1915" s="90"/>
      <c r="X1915" s="90"/>
      <c r="Y1915" s="90"/>
    </row>
    <row r="1916" spans="1:25" ht="15" customHeight="1" x14ac:dyDescent="0.25">
      <c r="A1916" s="64" t="s">
        <v>935</v>
      </c>
      <c r="B1916" s="64" t="s">
        <v>81</v>
      </c>
      <c r="C1916" s="64" t="s">
        <v>1118</v>
      </c>
      <c r="D1916" s="64" t="s">
        <v>1119</v>
      </c>
      <c r="E1916" s="20" t="s">
        <v>303</v>
      </c>
      <c r="F1916" s="64"/>
      <c r="G1916" s="53" t="s">
        <v>1076</v>
      </c>
      <c r="H1916" s="53" t="s">
        <v>302</v>
      </c>
      <c r="I1916" s="26">
        <v>1000</v>
      </c>
      <c r="J1916" s="26">
        <v>1000</v>
      </c>
      <c r="K1916" s="26">
        <v>800</v>
      </c>
      <c r="L1916" s="26">
        <f t="shared" si="1802"/>
        <v>200</v>
      </c>
      <c r="M1916" s="26">
        <v>200</v>
      </c>
      <c r="N1916" s="26"/>
      <c r="O1916" s="26"/>
      <c r="P1916" s="26">
        <f t="shared" si="1803"/>
        <v>1000</v>
      </c>
      <c r="Q1916" s="26">
        <f t="shared" si="1804"/>
        <v>100</v>
      </c>
      <c r="R1916" s="90"/>
      <c r="S1916" s="90"/>
      <c r="T1916" s="90"/>
      <c r="U1916" s="90"/>
      <c r="V1916" s="90"/>
      <c r="W1916" s="90"/>
      <c r="X1916" s="90"/>
      <c r="Y1916" s="90"/>
    </row>
    <row r="1917" spans="1:25" ht="15" customHeight="1" x14ac:dyDescent="0.25">
      <c r="A1917" s="64" t="s">
        <v>935</v>
      </c>
      <c r="B1917" s="64" t="s">
        <v>81</v>
      </c>
      <c r="C1917" s="64" t="s">
        <v>1118</v>
      </c>
      <c r="D1917" s="64" t="s">
        <v>1119</v>
      </c>
      <c r="E1917" s="20" t="s">
        <v>308</v>
      </c>
      <c r="F1917" s="64"/>
      <c r="G1917" s="53" t="s">
        <v>1076</v>
      </c>
      <c r="H1917" s="53" t="s">
        <v>307</v>
      </c>
      <c r="I1917" s="26">
        <v>5000</v>
      </c>
      <c r="J1917" s="26">
        <v>5000</v>
      </c>
      <c r="K1917" s="26">
        <v>2430</v>
      </c>
      <c r="L1917" s="26">
        <f t="shared" si="1802"/>
        <v>1320</v>
      </c>
      <c r="M1917" s="26">
        <v>430</v>
      </c>
      <c r="N1917" s="26">
        <v>430</v>
      </c>
      <c r="O1917" s="26">
        <v>460</v>
      </c>
      <c r="P1917" s="26">
        <f t="shared" si="1803"/>
        <v>3750</v>
      </c>
      <c r="Q1917" s="26">
        <f t="shared" si="1804"/>
        <v>75</v>
      </c>
      <c r="R1917" s="90"/>
      <c r="S1917" s="90"/>
      <c r="T1917" s="90"/>
      <c r="U1917" s="90"/>
      <c r="V1917" s="90"/>
      <c r="W1917" s="90"/>
      <c r="X1917" s="90"/>
      <c r="Y1917" s="90"/>
    </row>
    <row r="1918" spans="1:25" ht="15" customHeight="1" x14ac:dyDescent="0.25">
      <c r="A1918" s="64" t="s">
        <v>935</v>
      </c>
      <c r="B1918" s="64" t="s">
        <v>81</v>
      </c>
      <c r="C1918" s="64" t="s">
        <v>1118</v>
      </c>
      <c r="D1918" s="64" t="s">
        <v>1119</v>
      </c>
      <c r="E1918" s="20" t="s">
        <v>311</v>
      </c>
      <c r="F1918" s="64"/>
      <c r="G1918" s="53" t="s">
        <v>1076</v>
      </c>
      <c r="H1918" s="53" t="s">
        <v>310</v>
      </c>
      <c r="I1918" s="26">
        <v>0</v>
      </c>
      <c r="J1918" s="26">
        <v>0</v>
      </c>
      <c r="K1918" s="26">
        <v>0</v>
      </c>
      <c r="L1918" s="26">
        <f t="shared" si="1802"/>
        <v>0</v>
      </c>
      <c r="M1918" s="26"/>
      <c r="N1918" s="26"/>
      <c r="O1918" s="26"/>
      <c r="P1918" s="26">
        <f t="shared" si="1803"/>
        <v>0</v>
      </c>
      <c r="Q1918" s="26" t="str">
        <f t="shared" si="1804"/>
        <v>-</v>
      </c>
      <c r="R1918" s="90"/>
      <c r="S1918" s="90"/>
      <c r="T1918" s="90"/>
      <c r="U1918" s="90"/>
      <c r="V1918" s="90"/>
      <c r="W1918" s="90"/>
      <c r="X1918" s="90"/>
      <c r="Y1918" s="90"/>
    </row>
    <row r="1919" spans="1:25" ht="15" customHeight="1" x14ac:dyDescent="0.25">
      <c r="A1919" s="63" t="s">
        <v>935</v>
      </c>
      <c r="B1919" s="63" t="s">
        <v>81</v>
      </c>
      <c r="C1919" s="63" t="s">
        <v>1118</v>
      </c>
      <c r="D1919" s="63" t="s">
        <v>1119</v>
      </c>
      <c r="E1919" s="63" t="s">
        <v>39</v>
      </c>
      <c r="F1919" s="64" t="s">
        <v>1</v>
      </c>
      <c r="G1919" s="53" t="s">
        <v>1</v>
      </c>
      <c r="H1919" s="65" t="s">
        <v>40</v>
      </c>
      <c r="I1919" s="31">
        <f t="shared" ref="I1919:K1919" si="1839">SUM(I1920:I1922)</f>
        <v>9768</v>
      </c>
      <c r="J1919" s="31">
        <f t="shared" si="1839"/>
        <v>9558</v>
      </c>
      <c r="K1919" s="31">
        <f t="shared" si="1839"/>
        <v>5000</v>
      </c>
      <c r="L1919" s="31">
        <f t="shared" si="1802"/>
        <v>2841</v>
      </c>
      <c r="M1919" s="31">
        <f t="shared" ref="M1919" si="1840">SUM(M1920:M1922)</f>
        <v>810</v>
      </c>
      <c r="N1919" s="31">
        <f t="shared" ref="N1919:O1919" si="1841">SUM(N1920:N1922)</f>
        <v>810</v>
      </c>
      <c r="O1919" s="31">
        <f t="shared" si="1841"/>
        <v>1221</v>
      </c>
      <c r="P1919" s="31">
        <f t="shared" si="1803"/>
        <v>7841</v>
      </c>
      <c r="Q1919" s="31">
        <f t="shared" si="1804"/>
        <v>82.035990793052932</v>
      </c>
      <c r="R1919" s="94"/>
      <c r="S1919" s="94"/>
      <c r="T1919" s="94"/>
      <c r="U1919" s="94"/>
      <c r="V1919" s="94"/>
      <c r="W1919" s="94"/>
      <c r="X1919" s="94"/>
      <c r="Y1919" s="94"/>
    </row>
    <row r="1920" spans="1:25" ht="15" customHeight="1" x14ac:dyDescent="0.25">
      <c r="A1920" s="64" t="s">
        <v>935</v>
      </c>
      <c r="B1920" s="64" t="s">
        <v>81</v>
      </c>
      <c r="C1920" s="64" t="s">
        <v>1118</v>
      </c>
      <c r="D1920" s="64" t="s">
        <v>1119</v>
      </c>
      <c r="E1920" s="20" t="s">
        <v>41</v>
      </c>
      <c r="F1920" s="64"/>
      <c r="G1920" s="53" t="s">
        <v>1076</v>
      </c>
      <c r="H1920" s="53" t="s">
        <v>40</v>
      </c>
      <c r="I1920" s="26">
        <v>6658</v>
      </c>
      <c r="J1920" s="26">
        <v>6448</v>
      </c>
      <c r="K1920" s="26">
        <v>3000</v>
      </c>
      <c r="L1920" s="26">
        <f t="shared" si="1802"/>
        <v>1911</v>
      </c>
      <c r="M1920" s="26">
        <v>500</v>
      </c>
      <c r="N1920" s="26">
        <v>500</v>
      </c>
      <c r="O1920" s="26">
        <v>911</v>
      </c>
      <c r="P1920" s="26">
        <f t="shared" si="1803"/>
        <v>4911</v>
      </c>
      <c r="Q1920" s="26">
        <f t="shared" si="1804"/>
        <v>76.163151364764275</v>
      </c>
      <c r="R1920" s="90"/>
      <c r="S1920" s="90"/>
      <c r="T1920" s="90"/>
      <c r="U1920" s="90"/>
      <c r="V1920" s="90"/>
      <c r="W1920" s="90"/>
      <c r="X1920" s="90"/>
      <c r="Y1920" s="90"/>
    </row>
    <row r="1921" spans="1:25" ht="15" customHeight="1" x14ac:dyDescent="0.25">
      <c r="A1921" s="64" t="s">
        <v>935</v>
      </c>
      <c r="B1921" s="64" t="s">
        <v>81</v>
      </c>
      <c r="C1921" s="64" t="s">
        <v>1118</v>
      </c>
      <c r="D1921" s="64" t="s">
        <v>1119</v>
      </c>
      <c r="E1921" s="20" t="s">
        <v>41</v>
      </c>
      <c r="F1921" s="64" t="s">
        <v>1126</v>
      </c>
      <c r="G1921" s="53" t="s">
        <v>1076</v>
      </c>
      <c r="H1921" s="53" t="s">
        <v>49</v>
      </c>
      <c r="I1921" s="26">
        <v>3010</v>
      </c>
      <c r="J1921" s="26">
        <v>3010</v>
      </c>
      <c r="K1921" s="26">
        <v>2000</v>
      </c>
      <c r="L1921" s="26">
        <f t="shared" si="1802"/>
        <v>930</v>
      </c>
      <c r="M1921" s="26">
        <v>310</v>
      </c>
      <c r="N1921" s="26">
        <v>310</v>
      </c>
      <c r="O1921" s="26">
        <v>310</v>
      </c>
      <c r="P1921" s="26">
        <f t="shared" si="1803"/>
        <v>2930</v>
      </c>
      <c r="Q1921" s="26">
        <f t="shared" si="1804"/>
        <v>97.342192691029908</v>
      </c>
      <c r="R1921" s="90"/>
      <c r="S1921" s="90"/>
      <c r="T1921" s="90"/>
      <c r="U1921" s="90"/>
      <c r="V1921" s="90"/>
      <c r="W1921" s="90"/>
      <c r="X1921" s="90"/>
      <c r="Y1921" s="90"/>
    </row>
    <row r="1922" spans="1:25" ht="22.5" customHeight="1" x14ac:dyDescent="0.25">
      <c r="A1922" s="64" t="s">
        <v>935</v>
      </c>
      <c r="B1922" s="64" t="s">
        <v>81</v>
      </c>
      <c r="C1922" s="64" t="s">
        <v>1118</v>
      </c>
      <c r="D1922" s="64" t="s">
        <v>1119</v>
      </c>
      <c r="E1922" s="20" t="s">
        <v>41</v>
      </c>
      <c r="F1922" s="64" t="s">
        <v>1127</v>
      </c>
      <c r="G1922" s="53" t="s">
        <v>1076</v>
      </c>
      <c r="H1922" s="53" t="s">
        <v>55</v>
      </c>
      <c r="I1922" s="26">
        <v>100</v>
      </c>
      <c r="J1922" s="26">
        <v>100</v>
      </c>
      <c r="K1922" s="26">
        <v>0</v>
      </c>
      <c r="L1922" s="26">
        <f t="shared" si="1802"/>
        <v>0</v>
      </c>
      <c r="M1922" s="26"/>
      <c r="N1922" s="26"/>
      <c r="O1922" s="26"/>
      <c r="P1922" s="26">
        <f t="shared" si="1803"/>
        <v>0</v>
      </c>
      <c r="Q1922" s="26">
        <f t="shared" si="1804"/>
        <v>0</v>
      </c>
      <c r="R1922" s="90"/>
      <c r="S1922" s="90"/>
      <c r="T1922" s="90"/>
      <c r="U1922" s="90"/>
      <c r="V1922" s="90"/>
      <c r="W1922" s="90"/>
      <c r="X1922" s="90"/>
      <c r="Y1922" s="90"/>
    </row>
    <row r="1923" spans="1:25" ht="15" customHeight="1" x14ac:dyDescent="0.25">
      <c r="A1923" s="63" t="s">
        <v>1</v>
      </c>
      <c r="B1923" s="63" t="s">
        <v>1</v>
      </c>
      <c r="C1923" s="63" t="s">
        <v>1</v>
      </c>
      <c r="D1923" s="65" t="s">
        <v>1</v>
      </c>
      <c r="E1923" s="65" t="s">
        <v>1</v>
      </c>
      <c r="F1923" s="65" t="s">
        <v>1</v>
      </c>
      <c r="G1923" s="65" t="s">
        <v>1</v>
      </c>
      <c r="H1923" s="66" t="s">
        <v>56</v>
      </c>
      <c r="I1923" s="30">
        <f t="shared" ref="I1923:K1924" si="1842">SUM(I1924)</f>
        <v>100</v>
      </c>
      <c r="J1923" s="30">
        <f t="shared" si="1842"/>
        <v>100</v>
      </c>
      <c r="K1923" s="30">
        <f t="shared" si="1842"/>
        <v>0</v>
      </c>
      <c r="L1923" s="30">
        <f t="shared" si="1802"/>
        <v>0</v>
      </c>
      <c r="M1923" s="30">
        <f t="shared" ref="M1923:M1924" si="1843">SUM(M1924)</f>
        <v>0</v>
      </c>
      <c r="N1923" s="30">
        <f t="shared" ref="N1923:O1924" si="1844">SUM(N1924)</f>
        <v>0</v>
      </c>
      <c r="O1923" s="30">
        <f t="shared" si="1844"/>
        <v>0</v>
      </c>
      <c r="P1923" s="30">
        <f t="shared" si="1803"/>
        <v>0</v>
      </c>
      <c r="Q1923" s="30">
        <f t="shared" si="1804"/>
        <v>0</v>
      </c>
      <c r="R1923" s="93"/>
      <c r="S1923" s="93"/>
      <c r="T1923" s="93"/>
      <c r="U1923" s="93"/>
      <c r="V1923" s="93"/>
      <c r="W1923" s="93"/>
      <c r="X1923" s="93"/>
      <c r="Y1923" s="93"/>
    </row>
    <row r="1924" spans="1:25" ht="15" customHeight="1" x14ac:dyDescent="0.25">
      <c r="A1924" s="63" t="s">
        <v>935</v>
      </c>
      <c r="B1924" s="63" t="s">
        <v>81</v>
      </c>
      <c r="C1924" s="63" t="s">
        <v>1118</v>
      </c>
      <c r="D1924" s="63" t="s">
        <v>1119</v>
      </c>
      <c r="E1924" s="65" t="s">
        <v>57</v>
      </c>
      <c r="F1924" s="65" t="s">
        <v>1</v>
      </c>
      <c r="G1924" s="65" t="s">
        <v>1</v>
      </c>
      <c r="H1924" s="65" t="s">
        <v>58</v>
      </c>
      <c r="I1924" s="31">
        <f t="shared" si="1842"/>
        <v>100</v>
      </c>
      <c r="J1924" s="31">
        <f t="shared" si="1842"/>
        <v>100</v>
      </c>
      <c r="K1924" s="31">
        <f t="shared" si="1842"/>
        <v>0</v>
      </c>
      <c r="L1924" s="31">
        <f t="shared" si="1802"/>
        <v>0</v>
      </c>
      <c r="M1924" s="31">
        <f t="shared" si="1843"/>
        <v>0</v>
      </c>
      <c r="N1924" s="31">
        <f t="shared" si="1844"/>
        <v>0</v>
      </c>
      <c r="O1924" s="31">
        <f t="shared" si="1844"/>
        <v>0</v>
      </c>
      <c r="P1924" s="31">
        <f t="shared" si="1803"/>
        <v>0</v>
      </c>
      <c r="Q1924" s="31">
        <f t="shared" si="1804"/>
        <v>0</v>
      </c>
      <c r="R1924" s="94"/>
      <c r="S1924" s="94"/>
      <c r="T1924" s="94"/>
      <c r="U1924" s="94"/>
      <c r="V1924" s="94"/>
      <c r="W1924" s="94"/>
      <c r="X1924" s="94"/>
      <c r="Y1924" s="94"/>
    </row>
    <row r="1925" spans="1:25" ht="15" customHeight="1" x14ac:dyDescent="0.25">
      <c r="A1925" s="64" t="s">
        <v>935</v>
      </c>
      <c r="B1925" s="64" t="s">
        <v>81</v>
      </c>
      <c r="C1925" s="64" t="s">
        <v>1118</v>
      </c>
      <c r="D1925" s="64" t="s">
        <v>1119</v>
      </c>
      <c r="E1925" s="20" t="s">
        <v>68</v>
      </c>
      <c r="F1925" s="64"/>
      <c r="G1925" s="53" t="s">
        <v>1076</v>
      </c>
      <c r="H1925" s="53" t="s">
        <v>67</v>
      </c>
      <c r="I1925" s="26">
        <v>100</v>
      </c>
      <c r="J1925" s="26">
        <v>100</v>
      </c>
      <c r="K1925" s="26">
        <v>0</v>
      </c>
      <c r="L1925" s="26">
        <f t="shared" si="1802"/>
        <v>0</v>
      </c>
      <c r="M1925" s="26"/>
      <c r="N1925" s="26"/>
      <c r="O1925" s="26"/>
      <c r="P1925" s="26">
        <f t="shared" si="1803"/>
        <v>0</v>
      </c>
      <c r="Q1925" s="26">
        <f t="shared" si="1804"/>
        <v>0</v>
      </c>
      <c r="R1925" s="90"/>
      <c r="S1925" s="90"/>
      <c r="T1925" s="90"/>
      <c r="U1925" s="90"/>
      <c r="V1925" s="90"/>
      <c r="W1925" s="90"/>
      <c r="X1925" s="90"/>
      <c r="Y1925" s="90"/>
    </row>
    <row r="1926" spans="1:25" s="4" customFormat="1" ht="22.5" customHeight="1" x14ac:dyDescent="0.25">
      <c r="A1926" s="63" t="s">
        <v>1</v>
      </c>
      <c r="B1926" s="63" t="s">
        <v>1</v>
      </c>
      <c r="C1926" s="63" t="s">
        <v>1</v>
      </c>
      <c r="D1926" s="65" t="s">
        <v>1</v>
      </c>
      <c r="E1926" s="65" t="s">
        <v>1</v>
      </c>
      <c r="F1926" s="65" t="s">
        <v>1</v>
      </c>
      <c r="G1926" s="65" t="s">
        <v>1</v>
      </c>
      <c r="H1926" s="66" t="s">
        <v>69</v>
      </c>
      <c r="I1926" s="30">
        <f t="shared" ref="I1926:K1927" si="1845">SUM(I1927)</f>
        <v>6000</v>
      </c>
      <c r="J1926" s="30">
        <f t="shared" si="1845"/>
        <v>0</v>
      </c>
      <c r="K1926" s="30">
        <f t="shared" si="1845"/>
        <v>0</v>
      </c>
      <c r="L1926" s="30">
        <f t="shared" si="1802"/>
        <v>0</v>
      </c>
      <c r="M1926" s="30">
        <f t="shared" ref="M1926:M1927" si="1846">SUM(M1927)</f>
        <v>0</v>
      </c>
      <c r="N1926" s="30">
        <f t="shared" ref="N1926:O1927" si="1847">SUM(N1927)</f>
        <v>0</v>
      </c>
      <c r="O1926" s="30">
        <f t="shared" si="1847"/>
        <v>0</v>
      </c>
      <c r="P1926" s="30">
        <f t="shared" si="1803"/>
        <v>0</v>
      </c>
      <c r="Q1926" s="30" t="str">
        <f t="shared" si="1804"/>
        <v>-</v>
      </c>
      <c r="R1926" s="93"/>
      <c r="S1926" s="93"/>
      <c r="T1926" s="93"/>
      <c r="U1926" s="93"/>
      <c r="V1926" s="93"/>
      <c r="W1926" s="93"/>
      <c r="X1926" s="93"/>
      <c r="Y1926" s="93"/>
    </row>
    <row r="1927" spans="1:25" s="4" customFormat="1" ht="15" customHeight="1" x14ac:dyDescent="0.25">
      <c r="A1927" s="63" t="s">
        <v>935</v>
      </c>
      <c r="B1927" s="63" t="s">
        <v>81</v>
      </c>
      <c r="C1927" s="63" t="s">
        <v>1118</v>
      </c>
      <c r="D1927" s="63" t="s">
        <v>1119</v>
      </c>
      <c r="E1927" s="65" t="s">
        <v>70</v>
      </c>
      <c r="F1927" s="65" t="s">
        <v>1</v>
      </c>
      <c r="G1927" s="65" t="s">
        <v>1</v>
      </c>
      <c r="H1927" s="65" t="s">
        <v>71</v>
      </c>
      <c r="I1927" s="31">
        <f t="shared" si="1845"/>
        <v>6000</v>
      </c>
      <c r="J1927" s="31">
        <f t="shared" si="1845"/>
        <v>0</v>
      </c>
      <c r="K1927" s="31">
        <f t="shared" si="1845"/>
        <v>0</v>
      </c>
      <c r="L1927" s="31">
        <f t="shared" si="1802"/>
        <v>0</v>
      </c>
      <c r="M1927" s="31">
        <f t="shared" si="1846"/>
        <v>0</v>
      </c>
      <c r="N1927" s="31">
        <f t="shared" si="1847"/>
        <v>0</v>
      </c>
      <c r="O1927" s="31">
        <f t="shared" si="1847"/>
        <v>0</v>
      </c>
      <c r="P1927" s="31">
        <f t="shared" si="1803"/>
        <v>0</v>
      </c>
      <c r="Q1927" s="31" t="str">
        <f t="shared" si="1804"/>
        <v>-</v>
      </c>
      <c r="R1927" s="94"/>
      <c r="S1927" s="94"/>
      <c r="T1927" s="94"/>
      <c r="U1927" s="94"/>
      <c r="V1927" s="94"/>
      <c r="W1927" s="94"/>
      <c r="X1927" s="94"/>
      <c r="Y1927" s="94"/>
    </row>
    <row r="1928" spans="1:25" s="17" customFormat="1" ht="15" customHeight="1" x14ac:dyDescent="0.25">
      <c r="A1928" s="44" t="s">
        <v>935</v>
      </c>
      <c r="B1928" s="44" t="s">
        <v>81</v>
      </c>
      <c r="C1928" s="44" t="s">
        <v>1118</v>
      </c>
      <c r="D1928" s="44" t="s">
        <v>1119</v>
      </c>
      <c r="E1928" s="45" t="s">
        <v>74</v>
      </c>
      <c r="F1928" s="44"/>
      <c r="G1928" s="46" t="s">
        <v>1076</v>
      </c>
      <c r="H1928" s="46" t="s">
        <v>73</v>
      </c>
      <c r="I1928" s="35">
        <v>6000</v>
      </c>
      <c r="J1928" s="35">
        <v>0</v>
      </c>
      <c r="K1928" s="35">
        <v>0</v>
      </c>
      <c r="L1928" s="35">
        <f t="shared" si="1802"/>
        <v>0</v>
      </c>
      <c r="M1928" s="35"/>
      <c r="N1928" s="35"/>
      <c r="O1928" s="35"/>
      <c r="P1928" s="35">
        <f t="shared" si="1803"/>
        <v>0</v>
      </c>
      <c r="Q1928" s="35" t="str">
        <f t="shared" si="1804"/>
        <v>-</v>
      </c>
      <c r="R1928" s="95"/>
      <c r="S1928" s="95"/>
      <c r="T1928" s="95"/>
      <c r="U1928" s="95"/>
      <c r="V1928" s="95"/>
      <c r="W1928" s="95"/>
      <c r="X1928" s="95"/>
      <c r="Y1928" s="95"/>
    </row>
    <row r="1929" spans="1:25" ht="15" customHeight="1" x14ac:dyDescent="0.25">
      <c r="A1929" s="53" t="s">
        <v>1</v>
      </c>
      <c r="B1929" s="53" t="s">
        <v>1</v>
      </c>
      <c r="C1929" s="53" t="s">
        <v>1</v>
      </c>
      <c r="D1929" s="53" t="s">
        <v>1</v>
      </c>
      <c r="E1929" s="53" t="s">
        <v>1</v>
      </c>
      <c r="F1929" s="53" t="s">
        <v>1</v>
      </c>
      <c r="G1929" s="53" t="s">
        <v>1</v>
      </c>
      <c r="H1929" s="66" t="s">
        <v>1128</v>
      </c>
      <c r="I1929" s="30">
        <f t="shared" ref="I1929:K1929" si="1848">SUM(I1900,I1923,I1926)</f>
        <v>1459055</v>
      </c>
      <c r="J1929" s="30">
        <f t="shared" si="1848"/>
        <v>1452355</v>
      </c>
      <c r="K1929" s="30">
        <f t="shared" si="1848"/>
        <v>810490</v>
      </c>
      <c r="L1929" s="30">
        <f t="shared" si="1802"/>
        <v>380911</v>
      </c>
      <c r="M1929" s="30">
        <f t="shared" ref="M1929" si="1849">SUM(M1900,M1923,M1926)</f>
        <v>126090</v>
      </c>
      <c r="N1929" s="30">
        <f t="shared" ref="N1929:O1929" si="1850">SUM(N1900,N1923,N1926)</f>
        <v>127190</v>
      </c>
      <c r="O1929" s="30">
        <f t="shared" si="1850"/>
        <v>127631</v>
      </c>
      <c r="P1929" s="30">
        <f t="shared" si="1803"/>
        <v>1191401</v>
      </c>
      <c r="Q1929" s="30">
        <f t="shared" si="1804"/>
        <v>82.032354348626896</v>
      </c>
      <c r="R1929" s="93"/>
      <c r="S1929" s="93"/>
      <c r="T1929" s="93"/>
      <c r="U1929" s="93"/>
      <c r="V1929" s="93"/>
      <c r="W1929" s="93"/>
      <c r="X1929" s="93"/>
      <c r="Y1929" s="93"/>
    </row>
    <row r="1930" spans="1:25" ht="15" customHeight="1" thickBot="1" x14ac:dyDescent="0.3">
      <c r="A1930" s="53" t="s">
        <v>1</v>
      </c>
      <c r="B1930" s="53" t="s">
        <v>1</v>
      </c>
      <c r="C1930" s="53" t="s">
        <v>1</v>
      </c>
      <c r="D1930" s="53" t="s">
        <v>1</v>
      </c>
      <c r="E1930" s="53" t="s">
        <v>1</v>
      </c>
      <c r="F1930" s="53" t="s">
        <v>1</v>
      </c>
      <c r="G1930" s="53" t="s">
        <v>1</v>
      </c>
      <c r="H1930" s="65" t="s">
        <v>76</v>
      </c>
      <c r="I1930" s="31"/>
      <c r="J1930" s="31"/>
      <c r="K1930" s="31">
        <v>0</v>
      </c>
      <c r="L1930" s="31"/>
      <c r="M1930" s="31"/>
      <c r="N1930" s="31"/>
      <c r="O1930" s="31"/>
      <c r="P1930" s="31"/>
      <c r="Q1930" s="31"/>
      <c r="R1930" s="94"/>
      <c r="S1930" s="94"/>
      <c r="T1930" s="94"/>
      <c r="U1930" s="94"/>
      <c r="V1930" s="94"/>
      <c r="W1930" s="94"/>
      <c r="X1930" s="94"/>
      <c r="Y1930" s="94"/>
    </row>
    <row r="1931" spans="1:25" ht="47.25" customHeight="1" thickBot="1" x14ac:dyDescent="0.3">
      <c r="A1931" s="110" t="s">
        <v>1</v>
      </c>
      <c r="B1931" s="110" t="s">
        <v>1</v>
      </c>
      <c r="C1931" s="110" t="s">
        <v>1</v>
      </c>
      <c r="D1931" s="110" t="s">
        <v>1</v>
      </c>
      <c r="E1931" s="110" t="s">
        <v>1</v>
      </c>
      <c r="F1931" s="110" t="s">
        <v>1</v>
      </c>
      <c r="G1931" s="110" t="s">
        <v>1</v>
      </c>
      <c r="H1931" s="28" t="s">
        <v>77</v>
      </c>
      <c r="I1931" s="109" t="s">
        <v>3984</v>
      </c>
      <c r="J1931" s="109" t="s">
        <v>11</v>
      </c>
      <c r="K1931" s="109" t="s">
        <v>3989</v>
      </c>
      <c r="L1931" s="109" t="s">
        <v>3985</v>
      </c>
      <c r="M1931" s="109" t="s">
        <v>4027</v>
      </c>
      <c r="N1931" s="109" t="s">
        <v>3988</v>
      </c>
      <c r="O1931" s="109" t="s">
        <v>3986</v>
      </c>
      <c r="P1931" s="109" t="s">
        <v>3987</v>
      </c>
      <c r="Q1931" s="109" t="s">
        <v>3695</v>
      </c>
      <c r="R1931" s="91"/>
      <c r="S1931" s="91"/>
      <c r="T1931" s="91"/>
      <c r="U1931" s="91"/>
      <c r="V1931" s="91"/>
      <c r="W1931" s="91"/>
      <c r="X1931" s="91"/>
      <c r="Y1931" s="91"/>
    </row>
    <row r="1932" spans="1:25" ht="15" customHeight="1" x14ac:dyDescent="0.25">
      <c r="A1932" s="111"/>
      <c r="B1932" s="111"/>
      <c r="C1932" s="111"/>
      <c r="D1932" s="111"/>
      <c r="E1932" s="111"/>
      <c r="F1932" s="111"/>
      <c r="G1932" s="111"/>
      <c r="H1932" s="67" t="s">
        <v>1</v>
      </c>
      <c r="I1932" s="29">
        <v>1</v>
      </c>
      <c r="J1932" s="29">
        <v>2</v>
      </c>
      <c r="K1932" s="29">
        <v>3</v>
      </c>
      <c r="L1932" s="29" t="s">
        <v>3478</v>
      </c>
      <c r="M1932" s="29">
        <v>5</v>
      </c>
      <c r="N1932" s="29">
        <v>6</v>
      </c>
      <c r="O1932" s="29">
        <v>7</v>
      </c>
      <c r="P1932" s="29" t="s">
        <v>3696</v>
      </c>
      <c r="Q1932" s="29">
        <v>9</v>
      </c>
      <c r="R1932" s="92"/>
      <c r="S1932" s="92"/>
      <c r="T1932" s="92"/>
      <c r="U1932" s="92"/>
      <c r="V1932" s="92"/>
      <c r="W1932" s="92"/>
      <c r="X1932" s="92"/>
      <c r="Y1932" s="92"/>
    </row>
    <row r="1933" spans="1:25" ht="15" customHeight="1" x14ac:dyDescent="0.25">
      <c r="A1933" s="111"/>
      <c r="B1933" s="111"/>
      <c r="C1933" s="111"/>
      <c r="D1933" s="111"/>
      <c r="E1933" s="111"/>
      <c r="F1933" s="111"/>
      <c r="G1933" s="111"/>
      <c r="H1933" s="68" t="s">
        <v>1085</v>
      </c>
      <c r="I1933" s="32">
        <f t="shared" ref="I1933:K1933" si="1851">SUM(I1929)</f>
        <v>1459055</v>
      </c>
      <c r="J1933" s="32">
        <f t="shared" si="1851"/>
        <v>1452355</v>
      </c>
      <c r="K1933" s="32">
        <f t="shared" si="1851"/>
        <v>810490</v>
      </c>
      <c r="L1933" s="32">
        <f t="shared" si="1802"/>
        <v>380911</v>
      </c>
      <c r="M1933" s="32">
        <f t="shared" ref="M1933" si="1852">SUM(M1929)</f>
        <v>126090</v>
      </c>
      <c r="N1933" s="32">
        <f t="shared" ref="N1933:O1933" si="1853">SUM(N1929)</f>
        <v>127190</v>
      </c>
      <c r="O1933" s="32">
        <f t="shared" si="1853"/>
        <v>127631</v>
      </c>
      <c r="P1933" s="32">
        <f t="shared" si="1803"/>
        <v>1191401</v>
      </c>
      <c r="Q1933" s="32">
        <f t="shared" si="1804"/>
        <v>82.032354348626896</v>
      </c>
      <c r="R1933" s="90"/>
      <c r="S1933" s="90"/>
      <c r="T1933" s="90"/>
      <c r="U1933" s="90"/>
      <c r="V1933" s="90"/>
      <c r="W1933" s="90"/>
      <c r="X1933" s="90"/>
      <c r="Y1933" s="90"/>
    </row>
    <row r="1934" spans="1:25" ht="15" customHeight="1" thickBot="1" x14ac:dyDescent="0.3">
      <c r="A1934" s="111"/>
      <c r="B1934" s="111"/>
      <c r="C1934" s="111"/>
      <c r="D1934" s="111"/>
      <c r="E1934" s="111"/>
      <c r="F1934" s="111"/>
      <c r="G1934" s="111"/>
      <c r="H1934" s="69" t="s">
        <v>79</v>
      </c>
      <c r="I1934" s="32">
        <f t="shared" ref="I1934:K1934" si="1854">SUM(I1933)</f>
        <v>1459055</v>
      </c>
      <c r="J1934" s="32">
        <f t="shared" si="1854"/>
        <v>1452355</v>
      </c>
      <c r="K1934" s="32">
        <f t="shared" si="1854"/>
        <v>810490</v>
      </c>
      <c r="L1934" s="32">
        <f t="shared" si="1802"/>
        <v>380911</v>
      </c>
      <c r="M1934" s="32">
        <f t="shared" ref="M1934" si="1855">SUM(M1933)</f>
        <v>126090</v>
      </c>
      <c r="N1934" s="32">
        <f t="shared" ref="N1934:O1934" si="1856">SUM(N1933)</f>
        <v>127190</v>
      </c>
      <c r="O1934" s="32">
        <f t="shared" si="1856"/>
        <v>127631</v>
      </c>
      <c r="P1934" s="32">
        <f t="shared" si="1803"/>
        <v>1191401</v>
      </c>
      <c r="Q1934" s="32">
        <f t="shared" si="1804"/>
        <v>82.032354348626896</v>
      </c>
      <c r="R1934" s="90"/>
      <c r="S1934" s="90"/>
      <c r="T1934" s="90"/>
      <c r="U1934" s="90"/>
      <c r="V1934" s="90"/>
      <c r="W1934" s="90"/>
      <c r="X1934" s="90"/>
      <c r="Y1934" s="90"/>
    </row>
    <row r="1935" spans="1:25" ht="45.75" customHeight="1" thickBot="1" x14ac:dyDescent="0.3">
      <c r="A1935" s="28" t="s">
        <v>4</v>
      </c>
      <c r="B1935" s="28" t="s">
        <v>5</v>
      </c>
      <c r="C1935" s="28" t="s">
        <v>6</v>
      </c>
      <c r="D1935" s="57" t="s">
        <v>1</v>
      </c>
      <c r="E1935" s="28" t="s">
        <v>7</v>
      </c>
      <c r="F1935" s="28" t="s">
        <v>8</v>
      </c>
      <c r="G1935" s="28" t="s">
        <v>9</v>
      </c>
      <c r="H1935" s="28" t="s">
        <v>10</v>
      </c>
      <c r="I1935" s="109" t="s">
        <v>3984</v>
      </c>
      <c r="J1935" s="109" t="s">
        <v>11</v>
      </c>
      <c r="K1935" s="109" t="s">
        <v>3989</v>
      </c>
      <c r="L1935" s="109" t="s">
        <v>3985</v>
      </c>
      <c r="M1935" s="109" t="s">
        <v>4027</v>
      </c>
      <c r="N1935" s="109" t="s">
        <v>3988</v>
      </c>
      <c r="O1935" s="109" t="s">
        <v>3986</v>
      </c>
      <c r="P1935" s="109" t="s">
        <v>3987</v>
      </c>
      <c r="Q1935" s="109" t="s">
        <v>3695</v>
      </c>
      <c r="R1935" s="91"/>
      <c r="S1935" s="91"/>
      <c r="T1935" s="91"/>
      <c r="U1935" s="91"/>
      <c r="V1935" s="91"/>
      <c r="W1935" s="91"/>
      <c r="X1935" s="91"/>
      <c r="Y1935" s="91"/>
    </row>
    <row r="1936" spans="1:25" ht="15" customHeight="1" x14ac:dyDescent="0.25">
      <c r="A1936" s="58" t="s">
        <v>1</v>
      </c>
      <c r="B1936" s="58" t="s">
        <v>1</v>
      </c>
      <c r="C1936" s="58" t="s">
        <v>1</v>
      </c>
      <c r="D1936" s="59" t="s">
        <v>1</v>
      </c>
      <c r="E1936" s="59" t="s">
        <v>1</v>
      </c>
      <c r="F1936" s="60" t="s">
        <v>1</v>
      </c>
      <c r="G1936" s="61" t="s">
        <v>1</v>
      </c>
      <c r="H1936" s="62" t="s">
        <v>1</v>
      </c>
      <c r="I1936" s="29">
        <v>1</v>
      </c>
      <c r="J1936" s="29">
        <v>2</v>
      </c>
      <c r="K1936" s="29">
        <v>3</v>
      </c>
      <c r="L1936" s="29" t="s">
        <v>3478</v>
      </c>
      <c r="M1936" s="29">
        <v>5</v>
      </c>
      <c r="N1936" s="29">
        <v>6</v>
      </c>
      <c r="O1936" s="29">
        <v>7</v>
      </c>
      <c r="P1936" s="29" t="s">
        <v>3696</v>
      </c>
      <c r="Q1936" s="29">
        <v>9</v>
      </c>
      <c r="R1936" s="92"/>
      <c r="S1936" s="92"/>
      <c r="T1936" s="92"/>
      <c r="U1936" s="92"/>
      <c r="V1936" s="92"/>
      <c r="W1936" s="92"/>
      <c r="X1936" s="92"/>
      <c r="Y1936" s="92"/>
    </row>
    <row r="1937" spans="1:25" ht="15" customHeight="1" x14ac:dyDescent="0.25">
      <c r="A1937" s="63" t="s">
        <v>935</v>
      </c>
      <c r="B1937" s="63" t="s">
        <v>81</v>
      </c>
      <c r="C1937" s="64" t="s">
        <v>1129</v>
      </c>
      <c r="D1937" s="64" t="s">
        <v>1130</v>
      </c>
      <c r="E1937" s="65" t="s">
        <v>1</v>
      </c>
      <c r="F1937" s="65" t="s">
        <v>1</v>
      </c>
      <c r="G1937" s="65" t="s">
        <v>1</v>
      </c>
      <c r="H1937" s="65" t="s">
        <v>1131</v>
      </c>
      <c r="I1937" s="26">
        <v>0</v>
      </c>
      <c r="J1937" s="26" t="s">
        <v>1</v>
      </c>
      <c r="K1937" s="26">
        <v>0</v>
      </c>
      <c r="L1937" s="26"/>
      <c r="M1937" s="26"/>
      <c r="N1937" s="26"/>
      <c r="O1937" s="26"/>
      <c r="P1937" s="26"/>
      <c r="Q1937" s="26"/>
      <c r="R1937" s="90"/>
      <c r="S1937" s="90"/>
      <c r="T1937" s="90"/>
      <c r="U1937" s="90"/>
      <c r="V1937" s="90"/>
      <c r="W1937" s="90"/>
      <c r="X1937" s="90"/>
      <c r="Y1937" s="90"/>
    </row>
    <row r="1938" spans="1:25" ht="22.5" customHeight="1" x14ac:dyDescent="0.25">
      <c r="A1938" s="63" t="s">
        <v>1</v>
      </c>
      <c r="B1938" s="63" t="s">
        <v>1</v>
      </c>
      <c r="C1938" s="63" t="s">
        <v>1</v>
      </c>
      <c r="D1938" s="65" t="s">
        <v>1</v>
      </c>
      <c r="E1938" s="65" t="s">
        <v>1</v>
      </c>
      <c r="F1938" s="65" t="s">
        <v>1</v>
      </c>
      <c r="G1938" s="65" t="s">
        <v>1</v>
      </c>
      <c r="H1938" s="66" t="s">
        <v>15</v>
      </c>
      <c r="I1938" s="30">
        <f t="shared" ref="I1938:K1938" si="1857">SUM(I1939,I1946,I1948)</f>
        <v>1247928</v>
      </c>
      <c r="J1938" s="30">
        <f t="shared" si="1857"/>
        <v>1247928</v>
      </c>
      <c r="K1938" s="30">
        <f t="shared" si="1857"/>
        <v>717413</v>
      </c>
      <c r="L1938" s="30">
        <f t="shared" ref="L1938:L1999" si="1858">SUM(M1938:O1938)</f>
        <v>306487</v>
      </c>
      <c r="M1938" s="30">
        <f t="shared" ref="M1938" si="1859">SUM(M1939,M1946,M1948)</f>
        <v>101017</v>
      </c>
      <c r="N1938" s="30">
        <f t="shared" ref="N1938:O1938" si="1860">SUM(N1939,N1946,N1948)</f>
        <v>98220</v>
      </c>
      <c r="O1938" s="30">
        <f t="shared" si="1860"/>
        <v>107250</v>
      </c>
      <c r="P1938" s="30">
        <f t="shared" ref="P1938:P1999" si="1861">K1938+L1938</f>
        <v>1023900</v>
      </c>
      <c r="Q1938" s="30">
        <f t="shared" ref="Q1938:Q1999" si="1862">IF(J1938=0,"-",P1938/J1938*100)</f>
        <v>82.048002769390536</v>
      </c>
      <c r="R1938" s="93"/>
      <c r="S1938" s="93"/>
      <c r="T1938" s="93"/>
      <c r="U1938" s="93"/>
      <c r="V1938" s="93"/>
      <c r="W1938" s="93"/>
      <c r="X1938" s="93"/>
      <c r="Y1938" s="93"/>
    </row>
    <row r="1939" spans="1:25" ht="15" customHeight="1" x14ac:dyDescent="0.25">
      <c r="A1939" s="63" t="s">
        <v>935</v>
      </c>
      <c r="B1939" s="63" t="s">
        <v>81</v>
      </c>
      <c r="C1939" s="63" t="s">
        <v>1129</v>
      </c>
      <c r="D1939" s="63" t="s">
        <v>1130</v>
      </c>
      <c r="E1939" s="65" t="s">
        <v>16</v>
      </c>
      <c r="F1939" s="65" t="s">
        <v>1</v>
      </c>
      <c r="G1939" s="65" t="s">
        <v>1</v>
      </c>
      <c r="H1939" s="65" t="s">
        <v>17</v>
      </c>
      <c r="I1939" s="31">
        <f t="shared" ref="I1939:K1939" si="1863">SUM(I1940:I1941)</f>
        <v>1076166</v>
      </c>
      <c r="J1939" s="31">
        <f t="shared" si="1863"/>
        <v>1076166</v>
      </c>
      <c r="K1939" s="31">
        <f t="shared" si="1863"/>
        <v>619872</v>
      </c>
      <c r="L1939" s="31">
        <f t="shared" si="1858"/>
        <v>261700</v>
      </c>
      <c r="M1939" s="31">
        <f t="shared" ref="M1939" si="1864">SUM(M1940:M1941)</f>
        <v>86000</v>
      </c>
      <c r="N1939" s="31">
        <f t="shared" ref="N1939:O1939" si="1865">SUM(N1940:N1941)</f>
        <v>87000</v>
      </c>
      <c r="O1939" s="31">
        <f t="shared" si="1865"/>
        <v>88700</v>
      </c>
      <c r="P1939" s="31">
        <f t="shared" si="1861"/>
        <v>881572</v>
      </c>
      <c r="Q1939" s="31">
        <f t="shared" si="1862"/>
        <v>81.91784538816502</v>
      </c>
      <c r="R1939" s="94"/>
      <c r="S1939" s="94"/>
      <c r="T1939" s="94"/>
      <c r="U1939" s="94"/>
      <c r="V1939" s="94"/>
      <c r="W1939" s="94"/>
      <c r="X1939" s="94"/>
      <c r="Y1939" s="94"/>
    </row>
    <row r="1940" spans="1:25" ht="15" customHeight="1" x14ac:dyDescent="0.25">
      <c r="A1940" s="64" t="s">
        <v>935</v>
      </c>
      <c r="B1940" s="64" t="s">
        <v>81</v>
      </c>
      <c r="C1940" s="64" t="s">
        <v>1129</v>
      </c>
      <c r="D1940" s="64" t="s">
        <v>1130</v>
      </c>
      <c r="E1940" s="20" t="s">
        <v>19</v>
      </c>
      <c r="F1940" s="64"/>
      <c r="G1940" s="53" t="s">
        <v>1076</v>
      </c>
      <c r="H1940" s="53" t="s">
        <v>3866</v>
      </c>
      <c r="I1940" s="26">
        <v>916885</v>
      </c>
      <c r="J1940" s="26">
        <v>916885</v>
      </c>
      <c r="K1940" s="26">
        <v>508000</v>
      </c>
      <c r="L1940" s="26">
        <f t="shared" si="1858"/>
        <v>231000</v>
      </c>
      <c r="M1940" s="26">
        <v>77000</v>
      </c>
      <c r="N1940" s="26">
        <v>77000</v>
      </c>
      <c r="O1940" s="26">
        <v>77000</v>
      </c>
      <c r="P1940" s="26">
        <f t="shared" si="1861"/>
        <v>739000</v>
      </c>
      <c r="Q1940" s="26">
        <f t="shared" si="1862"/>
        <v>80.598984605484887</v>
      </c>
      <c r="R1940" s="90"/>
      <c r="S1940" s="90"/>
      <c r="T1940" s="90"/>
      <c r="U1940" s="90"/>
      <c r="V1940" s="90"/>
      <c r="W1940" s="90"/>
      <c r="X1940" s="90"/>
      <c r="Y1940" s="90"/>
    </row>
    <row r="1941" spans="1:25" ht="15" customHeight="1" x14ac:dyDescent="0.25">
      <c r="A1941" s="63" t="s">
        <v>935</v>
      </c>
      <c r="B1941" s="63" t="s">
        <v>81</v>
      </c>
      <c r="C1941" s="63" t="s">
        <v>1129</v>
      </c>
      <c r="D1941" s="63" t="s">
        <v>1130</v>
      </c>
      <c r="E1941" s="63" t="s">
        <v>21</v>
      </c>
      <c r="F1941" s="64" t="s">
        <v>1</v>
      </c>
      <c r="G1941" s="53" t="s">
        <v>1</v>
      </c>
      <c r="H1941" s="65" t="s">
        <v>22</v>
      </c>
      <c r="I1941" s="31">
        <f t="shared" ref="I1941:K1941" si="1866">SUM(I1942:I1945)</f>
        <v>159281</v>
      </c>
      <c r="J1941" s="31">
        <f t="shared" si="1866"/>
        <v>159281</v>
      </c>
      <c r="K1941" s="31">
        <f t="shared" si="1866"/>
        <v>111872</v>
      </c>
      <c r="L1941" s="31">
        <f t="shared" si="1858"/>
        <v>30700</v>
      </c>
      <c r="M1941" s="31">
        <f t="shared" ref="M1941" si="1867">SUM(M1942:M1945)</f>
        <v>9000</v>
      </c>
      <c r="N1941" s="31">
        <f t="shared" ref="N1941:O1941" si="1868">SUM(N1942:N1945)</f>
        <v>10000</v>
      </c>
      <c r="O1941" s="31">
        <f t="shared" si="1868"/>
        <v>11700</v>
      </c>
      <c r="P1941" s="31">
        <f t="shared" si="1861"/>
        <v>142572</v>
      </c>
      <c r="Q1941" s="31">
        <f t="shared" si="1862"/>
        <v>89.509734368819878</v>
      </c>
      <c r="R1941" s="94"/>
      <c r="S1941" s="94"/>
      <c r="T1941" s="94"/>
      <c r="U1941" s="94"/>
      <c r="V1941" s="94"/>
      <c r="W1941" s="94"/>
      <c r="X1941" s="94"/>
      <c r="Y1941" s="94"/>
    </row>
    <row r="1942" spans="1:25" ht="15" customHeight="1" x14ac:dyDescent="0.25">
      <c r="A1942" s="64" t="s">
        <v>935</v>
      </c>
      <c r="B1942" s="64" t="s">
        <v>81</v>
      </c>
      <c r="C1942" s="64" t="s">
        <v>1129</v>
      </c>
      <c r="D1942" s="64" t="s">
        <v>1130</v>
      </c>
      <c r="E1942" s="20" t="s">
        <v>23</v>
      </c>
      <c r="F1942" s="64" t="s">
        <v>1132</v>
      </c>
      <c r="G1942" s="53" t="s">
        <v>1076</v>
      </c>
      <c r="H1942" s="53" t="s">
        <v>85</v>
      </c>
      <c r="I1942" s="26">
        <v>55900</v>
      </c>
      <c r="J1942" s="26">
        <v>55900</v>
      </c>
      <c r="K1942" s="26">
        <v>37491</v>
      </c>
      <c r="L1942" s="26">
        <f t="shared" si="1858"/>
        <v>13400</v>
      </c>
      <c r="M1942" s="26">
        <v>4600</v>
      </c>
      <c r="N1942" s="26">
        <v>4000</v>
      </c>
      <c r="O1942" s="26">
        <v>4800</v>
      </c>
      <c r="P1942" s="26">
        <f t="shared" si="1861"/>
        <v>50891</v>
      </c>
      <c r="Q1942" s="26">
        <f t="shared" si="1862"/>
        <v>91.039355992844364</v>
      </c>
      <c r="R1942" s="90"/>
      <c r="S1942" s="90"/>
      <c r="T1942" s="90"/>
      <c r="U1942" s="90"/>
      <c r="V1942" s="90"/>
      <c r="W1942" s="90"/>
      <c r="X1942" s="90"/>
      <c r="Y1942" s="90"/>
    </row>
    <row r="1943" spans="1:25" ht="15" customHeight="1" x14ac:dyDescent="0.25">
      <c r="A1943" s="64" t="s">
        <v>935</v>
      </c>
      <c r="B1943" s="64" t="s">
        <v>81</v>
      </c>
      <c r="C1943" s="64" t="s">
        <v>1129</v>
      </c>
      <c r="D1943" s="64" t="s">
        <v>1130</v>
      </c>
      <c r="E1943" s="20" t="s">
        <v>23</v>
      </c>
      <c r="F1943" s="64" t="s">
        <v>1133</v>
      </c>
      <c r="G1943" s="53" t="s">
        <v>1076</v>
      </c>
      <c r="H1943" s="53" t="s">
        <v>25</v>
      </c>
      <c r="I1943" s="26">
        <v>73900</v>
      </c>
      <c r="J1943" s="26">
        <v>73900</v>
      </c>
      <c r="K1943" s="26">
        <v>47000</v>
      </c>
      <c r="L1943" s="26">
        <f t="shared" si="1858"/>
        <v>15200</v>
      </c>
      <c r="M1943" s="26">
        <v>2300</v>
      </c>
      <c r="N1943" s="26">
        <v>6000</v>
      </c>
      <c r="O1943" s="26">
        <v>6900</v>
      </c>
      <c r="P1943" s="26">
        <f t="shared" si="1861"/>
        <v>62200</v>
      </c>
      <c r="Q1943" s="26">
        <f t="shared" si="1862"/>
        <v>84.16779431664412</v>
      </c>
      <c r="R1943" s="90"/>
      <c r="S1943" s="90"/>
      <c r="T1943" s="90"/>
      <c r="U1943" s="90"/>
      <c r="V1943" s="90"/>
      <c r="W1943" s="90"/>
      <c r="X1943" s="90"/>
      <c r="Y1943" s="90"/>
    </row>
    <row r="1944" spans="1:25" ht="15" customHeight="1" x14ac:dyDescent="0.25">
      <c r="A1944" s="64" t="s">
        <v>935</v>
      </c>
      <c r="B1944" s="64" t="s">
        <v>81</v>
      </c>
      <c r="C1944" s="64" t="s">
        <v>1129</v>
      </c>
      <c r="D1944" s="64" t="s">
        <v>1130</v>
      </c>
      <c r="E1944" s="20" t="s">
        <v>23</v>
      </c>
      <c r="F1944" s="64" t="s">
        <v>1134</v>
      </c>
      <c r="G1944" s="53" t="s">
        <v>1076</v>
      </c>
      <c r="H1944" s="53" t="s">
        <v>27</v>
      </c>
      <c r="I1944" s="26">
        <v>18981</v>
      </c>
      <c r="J1944" s="26">
        <v>18981</v>
      </c>
      <c r="K1944" s="26">
        <v>18981</v>
      </c>
      <c r="L1944" s="26">
        <f t="shared" si="1858"/>
        <v>0</v>
      </c>
      <c r="M1944" s="26"/>
      <c r="N1944" s="26"/>
      <c r="O1944" s="26"/>
      <c r="P1944" s="26">
        <f t="shared" si="1861"/>
        <v>18981</v>
      </c>
      <c r="Q1944" s="26">
        <f t="shared" si="1862"/>
        <v>100</v>
      </c>
      <c r="R1944" s="90"/>
      <c r="S1944" s="90"/>
      <c r="T1944" s="90"/>
      <c r="U1944" s="90"/>
      <c r="V1944" s="90"/>
      <c r="W1944" s="90"/>
      <c r="X1944" s="90"/>
      <c r="Y1944" s="90"/>
    </row>
    <row r="1945" spans="1:25" ht="15" customHeight="1" x14ac:dyDescent="0.25">
      <c r="A1945" s="64" t="s">
        <v>935</v>
      </c>
      <c r="B1945" s="64" t="s">
        <v>81</v>
      </c>
      <c r="C1945" s="64" t="s">
        <v>1129</v>
      </c>
      <c r="D1945" s="64" t="s">
        <v>1130</v>
      </c>
      <c r="E1945" s="20" t="s">
        <v>23</v>
      </c>
      <c r="F1945" s="64" t="s">
        <v>1135</v>
      </c>
      <c r="G1945" s="53" t="s">
        <v>1076</v>
      </c>
      <c r="H1945" s="53" t="s">
        <v>29</v>
      </c>
      <c r="I1945" s="26">
        <v>10500</v>
      </c>
      <c r="J1945" s="26">
        <v>10500</v>
      </c>
      <c r="K1945" s="26">
        <v>8400</v>
      </c>
      <c r="L1945" s="26">
        <f t="shared" si="1858"/>
        <v>2100</v>
      </c>
      <c r="M1945" s="26">
        <v>2100</v>
      </c>
      <c r="N1945" s="26"/>
      <c r="O1945" s="26"/>
      <c r="P1945" s="26">
        <f t="shared" si="1861"/>
        <v>10500</v>
      </c>
      <c r="Q1945" s="26">
        <f t="shared" si="1862"/>
        <v>100</v>
      </c>
      <c r="R1945" s="90"/>
      <c r="S1945" s="90"/>
      <c r="T1945" s="90"/>
      <c r="U1945" s="90"/>
      <c r="V1945" s="90"/>
      <c r="W1945" s="90"/>
      <c r="X1945" s="90"/>
      <c r="Y1945" s="90"/>
    </row>
    <row r="1946" spans="1:25" ht="15" customHeight="1" x14ac:dyDescent="0.25">
      <c r="A1946" s="63" t="s">
        <v>935</v>
      </c>
      <c r="B1946" s="63" t="s">
        <v>81</v>
      </c>
      <c r="C1946" s="63" t="s">
        <v>1129</v>
      </c>
      <c r="D1946" s="63" t="s">
        <v>1130</v>
      </c>
      <c r="E1946" s="65" t="s">
        <v>30</v>
      </c>
      <c r="F1946" s="65" t="s">
        <v>1</v>
      </c>
      <c r="G1946" s="65" t="s">
        <v>1</v>
      </c>
      <c r="H1946" s="65" t="s">
        <v>31</v>
      </c>
      <c r="I1946" s="31">
        <f t="shared" ref="I1946:K1946" si="1869">SUM(I1947)</f>
        <v>96302</v>
      </c>
      <c r="J1946" s="31">
        <f t="shared" si="1869"/>
        <v>96302</v>
      </c>
      <c r="K1946" s="31">
        <f t="shared" si="1869"/>
        <v>57500</v>
      </c>
      <c r="L1946" s="31">
        <f t="shared" si="1858"/>
        <v>24000</v>
      </c>
      <c r="M1946" s="31">
        <f t="shared" ref="M1946" si="1870">SUM(M1947)</f>
        <v>8000</v>
      </c>
      <c r="N1946" s="31">
        <f t="shared" ref="N1946:O1946" si="1871">SUM(N1947)</f>
        <v>8000</v>
      </c>
      <c r="O1946" s="31">
        <f t="shared" si="1871"/>
        <v>8000</v>
      </c>
      <c r="P1946" s="31">
        <f t="shared" si="1861"/>
        <v>81500</v>
      </c>
      <c r="Q1946" s="31">
        <f t="shared" si="1862"/>
        <v>84.629602708147289</v>
      </c>
      <c r="R1946" s="94"/>
      <c r="S1946" s="94"/>
      <c r="T1946" s="94"/>
      <c r="U1946" s="94"/>
      <c r="V1946" s="94"/>
      <c r="W1946" s="94"/>
      <c r="X1946" s="94"/>
      <c r="Y1946" s="94"/>
    </row>
    <row r="1947" spans="1:25" ht="15" customHeight="1" x14ac:dyDescent="0.25">
      <c r="A1947" s="64" t="s">
        <v>935</v>
      </c>
      <c r="B1947" s="64" t="s">
        <v>81</v>
      </c>
      <c r="C1947" s="64" t="s">
        <v>1129</v>
      </c>
      <c r="D1947" s="64" t="s">
        <v>1130</v>
      </c>
      <c r="E1947" s="20" t="s">
        <v>33</v>
      </c>
      <c r="F1947" s="64"/>
      <c r="G1947" s="53" t="s">
        <v>1076</v>
      </c>
      <c r="H1947" s="53" t="s">
        <v>3863</v>
      </c>
      <c r="I1947" s="26">
        <v>96302</v>
      </c>
      <c r="J1947" s="26">
        <v>96302</v>
      </c>
      <c r="K1947" s="26">
        <v>57500</v>
      </c>
      <c r="L1947" s="26">
        <f t="shared" si="1858"/>
        <v>24000</v>
      </c>
      <c r="M1947" s="26">
        <v>8000</v>
      </c>
      <c r="N1947" s="26">
        <v>8000</v>
      </c>
      <c r="O1947" s="26">
        <v>8000</v>
      </c>
      <c r="P1947" s="26">
        <f t="shared" si="1861"/>
        <v>81500</v>
      </c>
      <c r="Q1947" s="26">
        <f t="shared" si="1862"/>
        <v>84.629602708147289</v>
      </c>
      <c r="R1947" s="90"/>
      <c r="S1947" s="90"/>
      <c r="T1947" s="90"/>
      <c r="U1947" s="90"/>
      <c r="V1947" s="90"/>
      <c r="W1947" s="90"/>
      <c r="X1947" s="90"/>
      <c r="Y1947" s="90"/>
    </row>
    <row r="1948" spans="1:25" ht="15" customHeight="1" x14ac:dyDescent="0.25">
      <c r="A1948" s="63" t="s">
        <v>935</v>
      </c>
      <c r="B1948" s="63" t="s">
        <v>81</v>
      </c>
      <c r="C1948" s="63" t="s">
        <v>1129</v>
      </c>
      <c r="D1948" s="63" t="s">
        <v>1130</v>
      </c>
      <c r="E1948" s="65" t="s">
        <v>34</v>
      </c>
      <c r="F1948" s="65" t="s">
        <v>1</v>
      </c>
      <c r="G1948" s="65" t="s">
        <v>1</v>
      </c>
      <c r="H1948" s="65" t="s">
        <v>35</v>
      </c>
      <c r="I1948" s="31">
        <f t="shared" ref="I1948:K1948" si="1872">SUM(I1949:I1956)</f>
        <v>75460</v>
      </c>
      <c r="J1948" s="31">
        <f t="shared" si="1872"/>
        <v>75460</v>
      </c>
      <c r="K1948" s="31">
        <f t="shared" si="1872"/>
        <v>40041</v>
      </c>
      <c r="L1948" s="31">
        <f t="shared" si="1858"/>
        <v>20787</v>
      </c>
      <c r="M1948" s="31">
        <f t="shared" ref="M1948" si="1873">SUM(M1949:M1956)</f>
        <v>7017</v>
      </c>
      <c r="N1948" s="31">
        <f t="shared" ref="N1948:O1948" si="1874">SUM(N1949:N1956)</f>
        <v>3220</v>
      </c>
      <c r="O1948" s="31">
        <f t="shared" si="1874"/>
        <v>10550</v>
      </c>
      <c r="P1948" s="31">
        <f t="shared" si="1861"/>
        <v>60828</v>
      </c>
      <c r="Q1948" s="31">
        <f t="shared" si="1862"/>
        <v>80.609594487145515</v>
      </c>
      <c r="R1948" s="94"/>
      <c r="S1948" s="94"/>
      <c r="T1948" s="94"/>
      <c r="U1948" s="94"/>
      <c r="V1948" s="94"/>
      <c r="W1948" s="94"/>
      <c r="X1948" s="94"/>
      <c r="Y1948" s="94"/>
    </row>
    <row r="1949" spans="1:25" ht="15" customHeight="1" x14ac:dyDescent="0.25">
      <c r="A1949" s="64" t="s">
        <v>935</v>
      </c>
      <c r="B1949" s="64" t="s">
        <v>81</v>
      </c>
      <c r="C1949" s="64" t="s">
        <v>1129</v>
      </c>
      <c r="D1949" s="64" t="s">
        <v>1130</v>
      </c>
      <c r="E1949" s="20" t="s">
        <v>38</v>
      </c>
      <c r="F1949" s="64"/>
      <c r="G1949" s="53" t="s">
        <v>1076</v>
      </c>
      <c r="H1949" s="53" t="s">
        <v>37</v>
      </c>
      <c r="I1949" s="26">
        <v>275</v>
      </c>
      <c r="J1949" s="26">
        <v>275</v>
      </c>
      <c r="K1949" s="26">
        <v>178</v>
      </c>
      <c r="L1949" s="26">
        <f t="shared" si="1858"/>
        <v>97</v>
      </c>
      <c r="M1949" s="26">
        <v>97</v>
      </c>
      <c r="N1949" s="26"/>
      <c r="O1949" s="26"/>
      <c r="P1949" s="26">
        <f t="shared" si="1861"/>
        <v>275</v>
      </c>
      <c r="Q1949" s="26">
        <f t="shared" si="1862"/>
        <v>100</v>
      </c>
      <c r="R1949" s="90"/>
      <c r="S1949" s="90"/>
      <c r="T1949" s="90"/>
      <c r="U1949" s="90"/>
      <c r="V1949" s="90"/>
      <c r="W1949" s="90"/>
      <c r="X1949" s="90"/>
      <c r="Y1949" s="90"/>
    </row>
    <row r="1950" spans="1:25" ht="15" customHeight="1" x14ac:dyDescent="0.25">
      <c r="A1950" s="64" t="s">
        <v>935</v>
      </c>
      <c r="B1950" s="64" t="s">
        <v>81</v>
      </c>
      <c r="C1950" s="64" t="s">
        <v>1129</v>
      </c>
      <c r="D1950" s="64" t="s">
        <v>1130</v>
      </c>
      <c r="E1950" s="20" t="s">
        <v>298</v>
      </c>
      <c r="F1950" s="64"/>
      <c r="G1950" s="53" t="s">
        <v>1076</v>
      </c>
      <c r="H1950" s="53" t="s">
        <v>297</v>
      </c>
      <c r="I1950" s="26">
        <v>42484</v>
      </c>
      <c r="J1950" s="26">
        <v>42484</v>
      </c>
      <c r="K1950" s="26">
        <v>23960</v>
      </c>
      <c r="L1950" s="26">
        <f t="shared" si="1858"/>
        <v>8900</v>
      </c>
      <c r="M1950" s="26">
        <v>400</v>
      </c>
      <c r="N1950" s="26">
        <v>400</v>
      </c>
      <c r="O1950" s="26">
        <v>8100</v>
      </c>
      <c r="P1950" s="26">
        <f t="shared" si="1861"/>
        <v>32860</v>
      </c>
      <c r="Q1950" s="26">
        <f t="shared" si="1862"/>
        <v>77.346765841257877</v>
      </c>
      <c r="R1950" s="90"/>
      <c r="S1950" s="90"/>
      <c r="T1950" s="90"/>
      <c r="U1950" s="90"/>
      <c r="V1950" s="90"/>
      <c r="W1950" s="90"/>
      <c r="X1950" s="90"/>
      <c r="Y1950" s="90"/>
    </row>
    <row r="1951" spans="1:25" ht="15" customHeight="1" x14ac:dyDescent="0.25">
      <c r="A1951" s="64" t="s">
        <v>935</v>
      </c>
      <c r="B1951" s="64" t="s">
        <v>81</v>
      </c>
      <c r="C1951" s="64" t="s">
        <v>1129</v>
      </c>
      <c r="D1951" s="64" t="s">
        <v>1130</v>
      </c>
      <c r="E1951" s="20" t="s">
        <v>301</v>
      </c>
      <c r="F1951" s="64"/>
      <c r="G1951" s="53" t="s">
        <v>1076</v>
      </c>
      <c r="H1951" s="53" t="s">
        <v>300</v>
      </c>
      <c r="I1951" s="26">
        <v>9490</v>
      </c>
      <c r="J1951" s="26">
        <v>9490</v>
      </c>
      <c r="K1951" s="26">
        <v>4753</v>
      </c>
      <c r="L1951" s="26">
        <f t="shared" si="1858"/>
        <v>2370</v>
      </c>
      <c r="M1951" s="26">
        <v>790</v>
      </c>
      <c r="N1951" s="26">
        <v>790</v>
      </c>
      <c r="O1951" s="26">
        <v>790</v>
      </c>
      <c r="P1951" s="26">
        <f t="shared" si="1861"/>
        <v>7123</v>
      </c>
      <c r="Q1951" s="26">
        <f t="shared" si="1862"/>
        <v>75.057955742887245</v>
      </c>
      <c r="R1951" s="90"/>
      <c r="S1951" s="90"/>
      <c r="T1951" s="90"/>
      <c r="U1951" s="90"/>
      <c r="V1951" s="90"/>
      <c r="W1951" s="90"/>
      <c r="X1951" s="90"/>
      <c r="Y1951" s="90"/>
    </row>
    <row r="1952" spans="1:25" ht="15" customHeight="1" x14ac:dyDescent="0.25">
      <c r="A1952" s="64" t="s">
        <v>935</v>
      </c>
      <c r="B1952" s="64" t="s">
        <v>81</v>
      </c>
      <c r="C1952" s="64" t="s">
        <v>1129</v>
      </c>
      <c r="D1952" s="64" t="s">
        <v>1130</v>
      </c>
      <c r="E1952" s="20" t="s">
        <v>218</v>
      </c>
      <c r="F1952" s="64"/>
      <c r="G1952" s="53" t="s">
        <v>1076</v>
      </c>
      <c r="H1952" s="53" t="s">
        <v>217</v>
      </c>
      <c r="I1952" s="26">
        <v>6485</v>
      </c>
      <c r="J1952" s="26">
        <v>6485</v>
      </c>
      <c r="K1952" s="26">
        <v>3246</v>
      </c>
      <c r="L1952" s="26">
        <f t="shared" si="1858"/>
        <v>2620</v>
      </c>
      <c r="M1952" s="26">
        <v>1540</v>
      </c>
      <c r="N1952" s="26">
        <v>540</v>
      </c>
      <c r="O1952" s="26">
        <v>540</v>
      </c>
      <c r="P1952" s="26">
        <f t="shared" si="1861"/>
        <v>5866</v>
      </c>
      <c r="Q1952" s="26">
        <f t="shared" si="1862"/>
        <v>90.45489591364688</v>
      </c>
      <c r="R1952" s="90"/>
      <c r="S1952" s="90"/>
      <c r="T1952" s="90"/>
      <c r="U1952" s="90"/>
      <c r="V1952" s="90"/>
      <c r="W1952" s="90"/>
      <c r="X1952" s="90"/>
      <c r="Y1952" s="90"/>
    </row>
    <row r="1953" spans="1:25" ht="15" customHeight="1" x14ac:dyDescent="0.25">
      <c r="A1953" s="64" t="s">
        <v>935</v>
      </c>
      <c r="B1953" s="64" t="s">
        <v>81</v>
      </c>
      <c r="C1953" s="64" t="s">
        <v>1129</v>
      </c>
      <c r="D1953" s="64" t="s">
        <v>1130</v>
      </c>
      <c r="E1953" s="20" t="s">
        <v>303</v>
      </c>
      <c r="F1953" s="64"/>
      <c r="G1953" s="53" t="s">
        <v>1076</v>
      </c>
      <c r="H1953" s="53" t="s">
        <v>302</v>
      </c>
      <c r="I1953" s="26">
        <v>500</v>
      </c>
      <c r="J1953" s="26">
        <v>500</v>
      </c>
      <c r="K1953" s="26">
        <v>300</v>
      </c>
      <c r="L1953" s="26">
        <f t="shared" si="1858"/>
        <v>110</v>
      </c>
      <c r="M1953" s="26">
        <v>30</v>
      </c>
      <c r="N1953" s="26">
        <v>30</v>
      </c>
      <c r="O1953" s="26">
        <v>50</v>
      </c>
      <c r="P1953" s="26">
        <f t="shared" si="1861"/>
        <v>410</v>
      </c>
      <c r="Q1953" s="26">
        <f t="shared" si="1862"/>
        <v>82</v>
      </c>
      <c r="R1953" s="90"/>
      <c r="S1953" s="90"/>
      <c r="T1953" s="90"/>
      <c r="U1953" s="90"/>
      <c r="V1953" s="90"/>
      <c r="W1953" s="90"/>
      <c r="X1953" s="90"/>
      <c r="Y1953" s="90"/>
    </row>
    <row r="1954" spans="1:25" ht="15" customHeight="1" x14ac:dyDescent="0.25">
      <c r="A1954" s="64" t="s">
        <v>935</v>
      </c>
      <c r="B1954" s="64" t="s">
        <v>81</v>
      </c>
      <c r="C1954" s="64" t="s">
        <v>1129</v>
      </c>
      <c r="D1954" s="64" t="s">
        <v>1130</v>
      </c>
      <c r="E1954" s="20" t="s">
        <v>308</v>
      </c>
      <c r="F1954" s="64"/>
      <c r="G1954" s="53" t="s">
        <v>1076</v>
      </c>
      <c r="H1954" s="53" t="s">
        <v>307</v>
      </c>
      <c r="I1954" s="26">
        <v>2000</v>
      </c>
      <c r="J1954" s="26">
        <v>2000</v>
      </c>
      <c r="K1954" s="26">
        <v>1020</v>
      </c>
      <c r="L1954" s="26">
        <f t="shared" si="1858"/>
        <v>590</v>
      </c>
      <c r="M1954" s="26">
        <v>170</v>
      </c>
      <c r="N1954" s="26">
        <v>250</v>
      </c>
      <c r="O1954" s="26">
        <v>170</v>
      </c>
      <c r="P1954" s="26">
        <f t="shared" si="1861"/>
        <v>1610</v>
      </c>
      <c r="Q1954" s="26">
        <f t="shared" si="1862"/>
        <v>80.5</v>
      </c>
      <c r="R1954" s="90"/>
      <c r="S1954" s="90"/>
      <c r="T1954" s="90"/>
      <c r="U1954" s="90"/>
      <c r="V1954" s="90"/>
      <c r="W1954" s="90"/>
      <c r="X1954" s="90"/>
      <c r="Y1954" s="90"/>
    </row>
    <row r="1955" spans="1:25" ht="15" customHeight="1" x14ac:dyDescent="0.25">
      <c r="A1955" s="64" t="s">
        <v>935</v>
      </c>
      <c r="B1955" s="64" t="s">
        <v>81</v>
      </c>
      <c r="C1955" s="64" t="s">
        <v>1129</v>
      </c>
      <c r="D1955" s="64" t="s">
        <v>1130</v>
      </c>
      <c r="E1955" s="20" t="s">
        <v>311</v>
      </c>
      <c r="F1955" s="64"/>
      <c r="G1955" s="53" t="s">
        <v>1076</v>
      </c>
      <c r="H1955" s="53" t="s">
        <v>310</v>
      </c>
      <c r="I1955" s="26">
        <v>2680</v>
      </c>
      <c r="J1955" s="26">
        <v>2680</v>
      </c>
      <c r="K1955" s="26">
        <v>705</v>
      </c>
      <c r="L1955" s="26">
        <f t="shared" si="1858"/>
        <v>1270</v>
      </c>
      <c r="M1955" s="26">
        <v>1270</v>
      </c>
      <c r="N1955" s="26"/>
      <c r="O1955" s="26"/>
      <c r="P1955" s="26">
        <f t="shared" si="1861"/>
        <v>1975</v>
      </c>
      <c r="Q1955" s="26">
        <f t="shared" si="1862"/>
        <v>73.694029850746261</v>
      </c>
      <c r="R1955" s="90"/>
      <c r="S1955" s="90"/>
      <c r="T1955" s="90"/>
      <c r="U1955" s="90"/>
      <c r="V1955" s="90"/>
      <c r="W1955" s="90"/>
      <c r="X1955" s="90"/>
      <c r="Y1955" s="90"/>
    </row>
    <row r="1956" spans="1:25" ht="15" customHeight="1" x14ac:dyDescent="0.25">
      <c r="A1956" s="63" t="s">
        <v>935</v>
      </c>
      <c r="B1956" s="63" t="s">
        <v>81</v>
      </c>
      <c r="C1956" s="63" t="s">
        <v>1129</v>
      </c>
      <c r="D1956" s="63" t="s">
        <v>1130</v>
      </c>
      <c r="E1956" s="63" t="s">
        <v>39</v>
      </c>
      <c r="F1956" s="64" t="s">
        <v>1</v>
      </c>
      <c r="G1956" s="53" t="s">
        <v>1</v>
      </c>
      <c r="H1956" s="65" t="s">
        <v>40</v>
      </c>
      <c r="I1956" s="31">
        <f t="shared" ref="I1956:K1956" si="1875">SUM(I1957:I1959)</f>
        <v>11546</v>
      </c>
      <c r="J1956" s="31">
        <f t="shared" si="1875"/>
        <v>11546</v>
      </c>
      <c r="K1956" s="31">
        <f t="shared" si="1875"/>
        <v>5879</v>
      </c>
      <c r="L1956" s="31">
        <f t="shared" si="1858"/>
        <v>4830</v>
      </c>
      <c r="M1956" s="31">
        <f t="shared" ref="M1956" si="1876">SUM(M1957:M1959)</f>
        <v>2720</v>
      </c>
      <c r="N1956" s="31">
        <f t="shared" ref="N1956:O1956" si="1877">SUM(N1957:N1959)</f>
        <v>1210</v>
      </c>
      <c r="O1956" s="31">
        <f t="shared" si="1877"/>
        <v>900</v>
      </c>
      <c r="P1956" s="31">
        <f t="shared" si="1861"/>
        <v>10709</v>
      </c>
      <c r="Q1956" s="31">
        <f t="shared" si="1862"/>
        <v>92.75073618569202</v>
      </c>
      <c r="R1956" s="94"/>
      <c r="S1956" s="94"/>
      <c r="T1956" s="94"/>
      <c r="U1956" s="94"/>
      <c r="V1956" s="94"/>
      <c r="W1956" s="94"/>
      <c r="X1956" s="94"/>
      <c r="Y1956" s="94"/>
    </row>
    <row r="1957" spans="1:25" ht="15" customHeight="1" x14ac:dyDescent="0.25">
      <c r="A1957" s="64" t="s">
        <v>935</v>
      </c>
      <c r="B1957" s="64" t="s">
        <v>81</v>
      </c>
      <c r="C1957" s="64" t="s">
        <v>1129</v>
      </c>
      <c r="D1957" s="64" t="s">
        <v>1130</v>
      </c>
      <c r="E1957" s="20" t="s">
        <v>41</v>
      </c>
      <c r="F1957" s="64"/>
      <c r="G1957" s="53" t="s">
        <v>1076</v>
      </c>
      <c r="H1957" s="53" t="s">
        <v>40</v>
      </c>
      <c r="I1957" s="26">
        <v>7889</v>
      </c>
      <c r="J1957" s="26">
        <v>7889</v>
      </c>
      <c r="K1957" s="26">
        <v>3954</v>
      </c>
      <c r="L1957" s="26">
        <f t="shared" si="1858"/>
        <v>3170</v>
      </c>
      <c r="M1957" s="26">
        <v>1500</v>
      </c>
      <c r="N1957" s="26">
        <v>990</v>
      </c>
      <c r="O1957" s="26">
        <v>680</v>
      </c>
      <c r="P1957" s="26">
        <f t="shared" si="1861"/>
        <v>7124</v>
      </c>
      <c r="Q1957" s="26">
        <f t="shared" si="1862"/>
        <v>90.302953479528455</v>
      </c>
      <c r="R1957" s="90"/>
      <c r="S1957" s="90"/>
      <c r="T1957" s="90"/>
      <c r="U1957" s="90"/>
      <c r="V1957" s="90"/>
      <c r="W1957" s="90"/>
      <c r="X1957" s="90"/>
      <c r="Y1957" s="90"/>
    </row>
    <row r="1958" spans="1:25" ht="15" customHeight="1" x14ac:dyDescent="0.25">
      <c r="A1958" s="64" t="s">
        <v>935</v>
      </c>
      <c r="B1958" s="64" t="s">
        <v>81</v>
      </c>
      <c r="C1958" s="64" t="s">
        <v>1129</v>
      </c>
      <c r="D1958" s="64" t="s">
        <v>1130</v>
      </c>
      <c r="E1958" s="20" t="s">
        <v>41</v>
      </c>
      <c r="F1958" s="64" t="s">
        <v>1136</v>
      </c>
      <c r="G1958" s="53" t="s">
        <v>1076</v>
      </c>
      <c r="H1958" s="53" t="s">
        <v>49</v>
      </c>
      <c r="I1958" s="26">
        <v>2657</v>
      </c>
      <c r="J1958" s="26">
        <v>2657</v>
      </c>
      <c r="K1958" s="26">
        <v>1925</v>
      </c>
      <c r="L1958" s="26">
        <f t="shared" si="1858"/>
        <v>660</v>
      </c>
      <c r="M1958" s="26">
        <v>220</v>
      </c>
      <c r="N1958" s="26">
        <v>220</v>
      </c>
      <c r="O1958" s="26">
        <v>220</v>
      </c>
      <c r="P1958" s="26">
        <f t="shared" si="1861"/>
        <v>2585</v>
      </c>
      <c r="Q1958" s="26">
        <f t="shared" si="1862"/>
        <v>97.290176891230701</v>
      </c>
      <c r="R1958" s="90"/>
      <c r="S1958" s="90"/>
      <c r="T1958" s="90"/>
      <c r="U1958" s="90"/>
      <c r="V1958" s="90"/>
      <c r="W1958" s="90"/>
      <c r="X1958" s="90"/>
      <c r="Y1958" s="90"/>
    </row>
    <row r="1959" spans="1:25" ht="22.5" customHeight="1" x14ac:dyDescent="0.25">
      <c r="A1959" s="64" t="s">
        <v>935</v>
      </c>
      <c r="B1959" s="64" t="s">
        <v>81</v>
      </c>
      <c r="C1959" s="64" t="s">
        <v>1129</v>
      </c>
      <c r="D1959" s="64" t="s">
        <v>1130</v>
      </c>
      <c r="E1959" s="20" t="s">
        <v>41</v>
      </c>
      <c r="F1959" s="64" t="s">
        <v>1137</v>
      </c>
      <c r="G1959" s="53" t="s">
        <v>1076</v>
      </c>
      <c r="H1959" s="53" t="s">
        <v>55</v>
      </c>
      <c r="I1959" s="26">
        <v>1000</v>
      </c>
      <c r="J1959" s="26">
        <v>1000</v>
      </c>
      <c r="K1959" s="26">
        <v>0</v>
      </c>
      <c r="L1959" s="26">
        <f t="shared" si="1858"/>
        <v>1000</v>
      </c>
      <c r="M1959" s="26">
        <v>1000</v>
      </c>
      <c r="N1959" s="26"/>
      <c r="O1959" s="26"/>
      <c r="P1959" s="26">
        <f t="shared" si="1861"/>
        <v>1000</v>
      </c>
      <c r="Q1959" s="26">
        <f t="shared" si="1862"/>
        <v>100</v>
      </c>
      <c r="R1959" s="90"/>
      <c r="S1959" s="90"/>
      <c r="T1959" s="90"/>
      <c r="U1959" s="90"/>
      <c r="V1959" s="90"/>
      <c r="W1959" s="90"/>
      <c r="X1959" s="90"/>
      <c r="Y1959" s="90"/>
    </row>
    <row r="1960" spans="1:25" ht="22.5" customHeight="1" x14ac:dyDescent="0.25">
      <c r="A1960" s="63" t="s">
        <v>1</v>
      </c>
      <c r="B1960" s="63" t="s">
        <v>1</v>
      </c>
      <c r="C1960" s="63" t="s">
        <v>1</v>
      </c>
      <c r="D1960" s="65" t="s">
        <v>1</v>
      </c>
      <c r="E1960" s="65" t="s">
        <v>1</v>
      </c>
      <c r="F1960" s="65" t="s">
        <v>1</v>
      </c>
      <c r="G1960" s="65" t="s">
        <v>1</v>
      </c>
      <c r="H1960" s="66" t="s">
        <v>56</v>
      </c>
      <c r="I1960" s="30">
        <f t="shared" ref="I1960:K1961" si="1878">SUM(I1961)</f>
        <v>1680</v>
      </c>
      <c r="J1960" s="30">
        <f t="shared" si="1878"/>
        <v>1680</v>
      </c>
      <c r="K1960" s="30">
        <f t="shared" si="1878"/>
        <v>0</v>
      </c>
      <c r="L1960" s="30">
        <f t="shared" si="1858"/>
        <v>0</v>
      </c>
      <c r="M1960" s="30">
        <f t="shared" ref="M1960:M1961" si="1879">SUM(M1961)</f>
        <v>0</v>
      </c>
      <c r="N1960" s="30">
        <f t="shared" ref="N1960:O1961" si="1880">SUM(N1961)</f>
        <v>0</v>
      </c>
      <c r="O1960" s="30">
        <f t="shared" si="1880"/>
        <v>0</v>
      </c>
      <c r="P1960" s="30">
        <f t="shared" si="1861"/>
        <v>0</v>
      </c>
      <c r="Q1960" s="30">
        <f t="shared" si="1862"/>
        <v>0</v>
      </c>
      <c r="R1960" s="93"/>
      <c r="S1960" s="93"/>
      <c r="T1960" s="93"/>
      <c r="U1960" s="93"/>
      <c r="V1960" s="93"/>
      <c r="W1960" s="93"/>
      <c r="X1960" s="93"/>
      <c r="Y1960" s="93"/>
    </row>
    <row r="1961" spans="1:25" ht="15" customHeight="1" x14ac:dyDescent="0.25">
      <c r="A1961" s="63" t="s">
        <v>935</v>
      </c>
      <c r="B1961" s="63" t="s">
        <v>81</v>
      </c>
      <c r="C1961" s="63" t="s">
        <v>1129</v>
      </c>
      <c r="D1961" s="63" t="s">
        <v>1130</v>
      </c>
      <c r="E1961" s="65" t="s">
        <v>57</v>
      </c>
      <c r="F1961" s="65" t="s">
        <v>1</v>
      </c>
      <c r="G1961" s="65" t="s">
        <v>1</v>
      </c>
      <c r="H1961" s="65" t="s">
        <v>58</v>
      </c>
      <c r="I1961" s="31">
        <f t="shared" si="1878"/>
        <v>1680</v>
      </c>
      <c r="J1961" s="31">
        <f t="shared" si="1878"/>
        <v>1680</v>
      </c>
      <c r="K1961" s="31">
        <f t="shared" si="1878"/>
        <v>0</v>
      </c>
      <c r="L1961" s="31">
        <f t="shared" si="1858"/>
        <v>0</v>
      </c>
      <c r="M1961" s="31">
        <f t="shared" si="1879"/>
        <v>0</v>
      </c>
      <c r="N1961" s="31">
        <f t="shared" si="1880"/>
        <v>0</v>
      </c>
      <c r="O1961" s="31">
        <f t="shared" si="1880"/>
        <v>0</v>
      </c>
      <c r="P1961" s="31">
        <f t="shared" si="1861"/>
        <v>0</v>
      </c>
      <c r="Q1961" s="31">
        <f t="shared" si="1862"/>
        <v>0</v>
      </c>
      <c r="R1961" s="94"/>
      <c r="S1961" s="94"/>
      <c r="T1961" s="94"/>
      <c r="U1961" s="94"/>
      <c r="V1961" s="94"/>
      <c r="W1961" s="94"/>
      <c r="X1961" s="94"/>
      <c r="Y1961" s="94"/>
    </row>
    <row r="1962" spans="1:25" ht="15" customHeight="1" x14ac:dyDescent="0.25">
      <c r="A1962" s="64" t="s">
        <v>935</v>
      </c>
      <c r="B1962" s="64" t="s">
        <v>81</v>
      </c>
      <c r="C1962" s="64" t="s">
        <v>1129</v>
      </c>
      <c r="D1962" s="64" t="s">
        <v>1130</v>
      </c>
      <c r="E1962" s="20" t="s">
        <v>68</v>
      </c>
      <c r="F1962" s="64"/>
      <c r="G1962" s="53" t="s">
        <v>1076</v>
      </c>
      <c r="H1962" s="53" t="s">
        <v>67</v>
      </c>
      <c r="I1962" s="26">
        <v>1680</v>
      </c>
      <c r="J1962" s="26">
        <v>1680</v>
      </c>
      <c r="K1962" s="26">
        <v>0</v>
      </c>
      <c r="L1962" s="26">
        <f t="shared" si="1858"/>
        <v>0</v>
      </c>
      <c r="M1962" s="26"/>
      <c r="N1962" s="26"/>
      <c r="O1962" s="26"/>
      <c r="P1962" s="26">
        <f t="shared" si="1861"/>
        <v>0</v>
      </c>
      <c r="Q1962" s="26">
        <f t="shared" si="1862"/>
        <v>0</v>
      </c>
      <c r="R1962" s="90"/>
      <c r="S1962" s="90"/>
      <c r="T1962" s="90"/>
      <c r="U1962" s="90"/>
      <c r="V1962" s="90"/>
      <c r="W1962" s="90"/>
      <c r="X1962" s="90"/>
      <c r="Y1962" s="90"/>
    </row>
    <row r="1963" spans="1:25" s="4" customFormat="1" ht="15" customHeight="1" x14ac:dyDescent="0.25">
      <c r="A1963" s="63" t="s">
        <v>1</v>
      </c>
      <c r="B1963" s="63" t="s">
        <v>1</v>
      </c>
      <c r="C1963" s="63" t="s">
        <v>1</v>
      </c>
      <c r="D1963" s="65" t="s">
        <v>1</v>
      </c>
      <c r="E1963" s="65" t="s">
        <v>1</v>
      </c>
      <c r="F1963" s="65" t="s">
        <v>1</v>
      </c>
      <c r="G1963" s="65" t="s">
        <v>1</v>
      </c>
      <c r="H1963" s="66" t="s">
        <v>69</v>
      </c>
      <c r="I1963" s="39">
        <f t="shared" ref="I1963:K1964" si="1881">SUM(I1964)</f>
        <v>4300</v>
      </c>
      <c r="J1963" s="39">
        <f t="shared" si="1881"/>
        <v>0</v>
      </c>
      <c r="K1963" s="39">
        <f t="shared" si="1881"/>
        <v>0</v>
      </c>
      <c r="L1963" s="39">
        <f t="shared" si="1858"/>
        <v>0</v>
      </c>
      <c r="M1963" s="39">
        <f t="shared" ref="M1963:M1964" si="1882">SUM(M1964)</f>
        <v>0</v>
      </c>
      <c r="N1963" s="39">
        <f t="shared" ref="N1963:O1964" si="1883">SUM(N1964)</f>
        <v>0</v>
      </c>
      <c r="O1963" s="39">
        <f t="shared" si="1883"/>
        <v>0</v>
      </c>
      <c r="P1963" s="39">
        <f t="shared" si="1861"/>
        <v>0</v>
      </c>
      <c r="Q1963" s="39" t="str">
        <f t="shared" si="1862"/>
        <v>-</v>
      </c>
      <c r="R1963" s="99"/>
      <c r="S1963" s="99"/>
      <c r="T1963" s="99"/>
      <c r="U1963" s="99"/>
      <c r="V1963" s="99"/>
      <c r="W1963" s="99"/>
      <c r="X1963" s="99"/>
      <c r="Y1963" s="99"/>
    </row>
    <row r="1964" spans="1:25" s="4" customFormat="1" ht="15" customHeight="1" x14ac:dyDescent="0.25">
      <c r="A1964" s="63" t="s">
        <v>935</v>
      </c>
      <c r="B1964" s="63" t="s">
        <v>81</v>
      </c>
      <c r="C1964" s="63" t="s">
        <v>1129</v>
      </c>
      <c r="D1964" s="63" t="s">
        <v>1130</v>
      </c>
      <c r="E1964" s="65" t="s">
        <v>70</v>
      </c>
      <c r="F1964" s="65" t="s">
        <v>1</v>
      </c>
      <c r="G1964" s="65" t="s">
        <v>1</v>
      </c>
      <c r="H1964" s="65" t="s">
        <v>71</v>
      </c>
      <c r="I1964" s="31">
        <f t="shared" si="1881"/>
        <v>4300</v>
      </c>
      <c r="J1964" s="31">
        <f t="shared" si="1881"/>
        <v>0</v>
      </c>
      <c r="K1964" s="31">
        <f t="shared" si="1881"/>
        <v>0</v>
      </c>
      <c r="L1964" s="31">
        <f t="shared" si="1858"/>
        <v>0</v>
      </c>
      <c r="M1964" s="31">
        <f t="shared" si="1882"/>
        <v>0</v>
      </c>
      <c r="N1964" s="31">
        <f t="shared" si="1883"/>
        <v>0</v>
      </c>
      <c r="O1964" s="31">
        <f t="shared" si="1883"/>
        <v>0</v>
      </c>
      <c r="P1964" s="31">
        <f t="shared" si="1861"/>
        <v>0</v>
      </c>
      <c r="Q1964" s="31" t="str">
        <f t="shared" si="1862"/>
        <v>-</v>
      </c>
      <c r="R1964" s="94"/>
      <c r="S1964" s="94"/>
      <c r="T1964" s="94"/>
      <c r="U1964" s="94"/>
      <c r="V1964" s="94"/>
      <c r="W1964" s="94"/>
      <c r="X1964" s="94"/>
      <c r="Y1964" s="94"/>
    </row>
    <row r="1965" spans="1:25" s="4" customFormat="1" ht="15" customHeight="1" x14ac:dyDescent="0.25">
      <c r="A1965" s="64" t="s">
        <v>935</v>
      </c>
      <c r="B1965" s="64" t="s">
        <v>81</v>
      </c>
      <c r="C1965" s="64" t="s">
        <v>1129</v>
      </c>
      <c r="D1965" s="64" t="s">
        <v>1130</v>
      </c>
      <c r="E1965" s="20" t="s">
        <v>74</v>
      </c>
      <c r="F1965" s="64"/>
      <c r="G1965" s="53" t="s">
        <v>1076</v>
      </c>
      <c r="H1965" s="53" t="s">
        <v>73</v>
      </c>
      <c r="I1965" s="26">
        <v>4300</v>
      </c>
      <c r="J1965" s="26">
        <v>0</v>
      </c>
      <c r="K1965" s="26">
        <v>0</v>
      </c>
      <c r="L1965" s="26">
        <f t="shared" si="1858"/>
        <v>0</v>
      </c>
      <c r="M1965" s="26"/>
      <c r="N1965" s="26"/>
      <c r="O1965" s="26"/>
      <c r="P1965" s="26">
        <f t="shared" si="1861"/>
        <v>0</v>
      </c>
      <c r="Q1965" s="26" t="str">
        <f t="shared" si="1862"/>
        <v>-</v>
      </c>
      <c r="R1965" s="90"/>
      <c r="S1965" s="90"/>
      <c r="T1965" s="90"/>
      <c r="U1965" s="90"/>
      <c r="V1965" s="90"/>
      <c r="W1965" s="90"/>
      <c r="X1965" s="90"/>
      <c r="Y1965" s="90"/>
    </row>
    <row r="1966" spans="1:25" ht="15" customHeight="1" x14ac:dyDescent="0.25">
      <c r="A1966" s="53" t="s">
        <v>1</v>
      </c>
      <c r="B1966" s="53" t="s">
        <v>1</v>
      </c>
      <c r="C1966" s="53" t="s">
        <v>1</v>
      </c>
      <c r="D1966" s="53" t="s">
        <v>1</v>
      </c>
      <c r="E1966" s="53" t="s">
        <v>1</v>
      </c>
      <c r="F1966" s="53" t="s">
        <v>1</v>
      </c>
      <c r="G1966" s="53" t="s">
        <v>1</v>
      </c>
      <c r="H1966" s="66" t="s">
        <v>1138</v>
      </c>
      <c r="I1966" s="30">
        <f t="shared" ref="I1966:K1966" si="1884">SUM(I1938,I1960,I1963)</f>
        <v>1253908</v>
      </c>
      <c r="J1966" s="30">
        <f t="shared" si="1884"/>
        <v>1249608</v>
      </c>
      <c r="K1966" s="30">
        <f t="shared" si="1884"/>
        <v>717413</v>
      </c>
      <c r="L1966" s="30">
        <f t="shared" si="1858"/>
        <v>306487</v>
      </c>
      <c r="M1966" s="30">
        <f t="shared" ref="M1966" si="1885">SUM(M1938,M1960,M1963)</f>
        <v>101017</v>
      </c>
      <c r="N1966" s="30">
        <f t="shared" ref="N1966:O1966" si="1886">SUM(N1938,N1960,N1963)</f>
        <v>98220</v>
      </c>
      <c r="O1966" s="30">
        <f t="shared" si="1886"/>
        <v>107250</v>
      </c>
      <c r="P1966" s="30">
        <f t="shared" si="1861"/>
        <v>1023900</v>
      </c>
      <c r="Q1966" s="30">
        <f t="shared" si="1862"/>
        <v>81.937695661359399</v>
      </c>
      <c r="R1966" s="93"/>
      <c r="S1966" s="93"/>
      <c r="T1966" s="93"/>
      <c r="U1966" s="93"/>
      <c r="V1966" s="93"/>
      <c r="W1966" s="93"/>
      <c r="X1966" s="93"/>
      <c r="Y1966" s="93"/>
    </row>
    <row r="1967" spans="1:25" ht="15" customHeight="1" thickBot="1" x14ac:dyDescent="0.3">
      <c r="A1967" s="53" t="s">
        <v>1</v>
      </c>
      <c r="B1967" s="53" t="s">
        <v>1</v>
      </c>
      <c r="C1967" s="53" t="s">
        <v>1</v>
      </c>
      <c r="D1967" s="53" t="s">
        <v>1</v>
      </c>
      <c r="E1967" s="53" t="s">
        <v>1</v>
      </c>
      <c r="F1967" s="53" t="s">
        <v>1</v>
      </c>
      <c r="G1967" s="53" t="s">
        <v>1</v>
      </c>
      <c r="H1967" s="65" t="s">
        <v>76</v>
      </c>
      <c r="I1967" s="31"/>
      <c r="J1967" s="31"/>
      <c r="K1967" s="31">
        <v>0</v>
      </c>
      <c r="L1967" s="31"/>
      <c r="M1967" s="31"/>
      <c r="N1967" s="31"/>
      <c r="O1967" s="31"/>
      <c r="P1967" s="31"/>
      <c r="Q1967" s="31"/>
      <c r="R1967" s="94"/>
      <c r="S1967" s="94"/>
      <c r="T1967" s="94"/>
      <c r="U1967" s="94"/>
      <c r="V1967" s="94"/>
      <c r="W1967" s="94"/>
      <c r="X1967" s="94"/>
      <c r="Y1967" s="94"/>
    </row>
    <row r="1968" spans="1:25" ht="47.25" customHeight="1" thickBot="1" x14ac:dyDescent="0.3">
      <c r="A1968" s="110" t="s">
        <v>1</v>
      </c>
      <c r="B1968" s="110" t="s">
        <v>1</v>
      </c>
      <c r="C1968" s="110" t="s">
        <v>1</v>
      </c>
      <c r="D1968" s="110" t="s">
        <v>1</v>
      </c>
      <c r="E1968" s="110" t="s">
        <v>1</v>
      </c>
      <c r="F1968" s="110" t="s">
        <v>1</v>
      </c>
      <c r="G1968" s="110" t="s">
        <v>1</v>
      </c>
      <c r="H1968" s="28" t="s">
        <v>77</v>
      </c>
      <c r="I1968" s="109" t="s">
        <v>3984</v>
      </c>
      <c r="J1968" s="109" t="s">
        <v>11</v>
      </c>
      <c r="K1968" s="109" t="s">
        <v>3989</v>
      </c>
      <c r="L1968" s="109" t="s">
        <v>3985</v>
      </c>
      <c r="M1968" s="109" t="s">
        <v>4027</v>
      </c>
      <c r="N1968" s="109" t="s">
        <v>3988</v>
      </c>
      <c r="O1968" s="109" t="s">
        <v>3986</v>
      </c>
      <c r="P1968" s="109" t="s">
        <v>3987</v>
      </c>
      <c r="Q1968" s="109" t="s">
        <v>3695</v>
      </c>
      <c r="R1968" s="91"/>
      <c r="S1968" s="91"/>
      <c r="T1968" s="91"/>
      <c r="U1968" s="91"/>
      <c r="V1968" s="91"/>
      <c r="W1968" s="91"/>
      <c r="X1968" s="91"/>
      <c r="Y1968" s="91"/>
    </row>
    <row r="1969" spans="1:25" ht="15" customHeight="1" x14ac:dyDescent="0.25">
      <c r="A1969" s="111"/>
      <c r="B1969" s="111"/>
      <c r="C1969" s="111"/>
      <c r="D1969" s="111"/>
      <c r="E1969" s="111"/>
      <c r="F1969" s="111"/>
      <c r="G1969" s="111"/>
      <c r="H1969" s="67" t="s">
        <v>1</v>
      </c>
      <c r="I1969" s="29">
        <v>1</v>
      </c>
      <c r="J1969" s="29">
        <v>2</v>
      </c>
      <c r="K1969" s="29">
        <v>3</v>
      </c>
      <c r="L1969" s="29" t="s">
        <v>3478</v>
      </c>
      <c r="M1969" s="29">
        <v>5</v>
      </c>
      <c r="N1969" s="29">
        <v>6</v>
      </c>
      <c r="O1969" s="29">
        <v>7</v>
      </c>
      <c r="P1969" s="29" t="s">
        <v>3696</v>
      </c>
      <c r="Q1969" s="29">
        <v>9</v>
      </c>
      <c r="R1969" s="92"/>
      <c r="S1969" s="92"/>
      <c r="T1969" s="92"/>
      <c r="U1969" s="92"/>
      <c r="V1969" s="92"/>
      <c r="W1969" s="92"/>
      <c r="X1969" s="92"/>
      <c r="Y1969" s="92"/>
    </row>
    <row r="1970" spans="1:25" ht="15" customHeight="1" x14ac:dyDescent="0.25">
      <c r="A1970" s="111"/>
      <c r="B1970" s="111"/>
      <c r="C1970" s="111"/>
      <c r="D1970" s="111"/>
      <c r="E1970" s="111"/>
      <c r="F1970" s="111"/>
      <c r="G1970" s="111"/>
      <c r="H1970" s="68" t="s">
        <v>1085</v>
      </c>
      <c r="I1970" s="32">
        <f t="shared" ref="I1970:K1970" si="1887">SUM(I1966)</f>
        <v>1253908</v>
      </c>
      <c r="J1970" s="32">
        <f t="shared" si="1887"/>
        <v>1249608</v>
      </c>
      <c r="K1970" s="32">
        <f t="shared" si="1887"/>
        <v>717413</v>
      </c>
      <c r="L1970" s="32">
        <f t="shared" si="1858"/>
        <v>306487</v>
      </c>
      <c r="M1970" s="32">
        <f t="shared" ref="M1970" si="1888">SUM(M1966)</f>
        <v>101017</v>
      </c>
      <c r="N1970" s="32">
        <f t="shared" ref="N1970:O1970" si="1889">SUM(N1966)</f>
        <v>98220</v>
      </c>
      <c r="O1970" s="32">
        <f t="shared" si="1889"/>
        <v>107250</v>
      </c>
      <c r="P1970" s="32">
        <f t="shared" si="1861"/>
        <v>1023900</v>
      </c>
      <c r="Q1970" s="32">
        <f t="shared" si="1862"/>
        <v>81.937695661359399</v>
      </c>
      <c r="R1970" s="90"/>
      <c r="S1970" s="90"/>
      <c r="T1970" s="90"/>
      <c r="U1970" s="90"/>
      <c r="V1970" s="90"/>
      <c r="W1970" s="90"/>
      <c r="X1970" s="90"/>
      <c r="Y1970" s="90"/>
    </row>
    <row r="1971" spans="1:25" ht="15" customHeight="1" thickBot="1" x14ac:dyDescent="0.3">
      <c r="A1971" s="111"/>
      <c r="B1971" s="111"/>
      <c r="C1971" s="111"/>
      <c r="D1971" s="111"/>
      <c r="E1971" s="111"/>
      <c r="F1971" s="111"/>
      <c r="G1971" s="111"/>
      <c r="H1971" s="69" t="s">
        <v>79</v>
      </c>
      <c r="I1971" s="32">
        <f t="shared" ref="I1971:K1971" si="1890">SUM(I1970)</f>
        <v>1253908</v>
      </c>
      <c r="J1971" s="32">
        <f t="shared" si="1890"/>
        <v>1249608</v>
      </c>
      <c r="K1971" s="32">
        <f t="shared" si="1890"/>
        <v>717413</v>
      </c>
      <c r="L1971" s="32">
        <f t="shared" si="1858"/>
        <v>306487</v>
      </c>
      <c r="M1971" s="32">
        <f t="shared" ref="M1971" si="1891">SUM(M1970)</f>
        <v>101017</v>
      </c>
      <c r="N1971" s="32">
        <f t="shared" ref="N1971:O1971" si="1892">SUM(N1970)</f>
        <v>98220</v>
      </c>
      <c r="O1971" s="32">
        <f t="shared" si="1892"/>
        <v>107250</v>
      </c>
      <c r="P1971" s="32">
        <f t="shared" si="1861"/>
        <v>1023900</v>
      </c>
      <c r="Q1971" s="32">
        <f t="shared" si="1862"/>
        <v>81.937695661359399</v>
      </c>
      <c r="R1971" s="90"/>
      <c r="S1971" s="90"/>
      <c r="T1971" s="90"/>
      <c r="U1971" s="90"/>
      <c r="V1971" s="90"/>
      <c r="W1971" s="90"/>
      <c r="X1971" s="90"/>
      <c r="Y1971" s="90"/>
    </row>
    <row r="1972" spans="1:25" ht="45.75" customHeight="1" thickBot="1" x14ac:dyDescent="0.3">
      <c r="A1972" s="28" t="s">
        <v>4</v>
      </c>
      <c r="B1972" s="28" t="s">
        <v>5</v>
      </c>
      <c r="C1972" s="28" t="s">
        <v>6</v>
      </c>
      <c r="D1972" s="57" t="s">
        <v>1</v>
      </c>
      <c r="E1972" s="28" t="s">
        <v>7</v>
      </c>
      <c r="F1972" s="28" t="s">
        <v>8</v>
      </c>
      <c r="G1972" s="28" t="s">
        <v>9</v>
      </c>
      <c r="H1972" s="28" t="s">
        <v>10</v>
      </c>
      <c r="I1972" s="109" t="s">
        <v>3984</v>
      </c>
      <c r="J1972" s="109" t="s">
        <v>11</v>
      </c>
      <c r="K1972" s="109" t="s">
        <v>3989</v>
      </c>
      <c r="L1972" s="109" t="s">
        <v>3985</v>
      </c>
      <c r="M1972" s="109" t="s">
        <v>4027</v>
      </c>
      <c r="N1972" s="109" t="s">
        <v>3988</v>
      </c>
      <c r="O1972" s="109" t="s">
        <v>3986</v>
      </c>
      <c r="P1972" s="109" t="s">
        <v>3987</v>
      </c>
      <c r="Q1972" s="109" t="s">
        <v>3695</v>
      </c>
      <c r="R1972" s="91"/>
      <c r="S1972" s="91"/>
      <c r="T1972" s="91"/>
      <c r="U1972" s="91"/>
      <c r="V1972" s="91"/>
      <c r="W1972" s="91"/>
      <c r="X1972" s="91"/>
      <c r="Y1972" s="91"/>
    </row>
    <row r="1973" spans="1:25" ht="15" customHeight="1" x14ac:dyDescent="0.25">
      <c r="A1973" s="58" t="s">
        <v>1</v>
      </c>
      <c r="B1973" s="58" t="s">
        <v>1</v>
      </c>
      <c r="C1973" s="58" t="s">
        <v>1</v>
      </c>
      <c r="D1973" s="59" t="s">
        <v>1</v>
      </c>
      <c r="E1973" s="59" t="s">
        <v>1</v>
      </c>
      <c r="F1973" s="60" t="s">
        <v>1</v>
      </c>
      <c r="G1973" s="61" t="s">
        <v>1</v>
      </c>
      <c r="H1973" s="62" t="s">
        <v>1</v>
      </c>
      <c r="I1973" s="29">
        <v>1</v>
      </c>
      <c r="J1973" s="29">
        <v>2</v>
      </c>
      <c r="K1973" s="29">
        <v>3</v>
      </c>
      <c r="L1973" s="29" t="s">
        <v>3478</v>
      </c>
      <c r="M1973" s="29">
        <v>5</v>
      </c>
      <c r="N1973" s="29">
        <v>6</v>
      </c>
      <c r="O1973" s="29">
        <v>7</v>
      </c>
      <c r="P1973" s="29" t="s">
        <v>3696</v>
      </c>
      <c r="Q1973" s="29">
        <v>9</v>
      </c>
      <c r="R1973" s="92"/>
      <c r="S1973" s="92"/>
      <c r="T1973" s="92"/>
      <c r="U1973" s="92"/>
      <c r="V1973" s="92"/>
      <c r="W1973" s="92"/>
      <c r="X1973" s="92"/>
      <c r="Y1973" s="92"/>
    </row>
    <row r="1974" spans="1:25" ht="15" customHeight="1" x14ac:dyDescent="0.25">
      <c r="A1974" s="63" t="s">
        <v>935</v>
      </c>
      <c r="B1974" s="63" t="s">
        <v>81</v>
      </c>
      <c r="C1974" s="64" t="s">
        <v>1139</v>
      </c>
      <c r="D1974" s="64" t="s">
        <v>1140</v>
      </c>
      <c r="E1974" s="65" t="s">
        <v>1</v>
      </c>
      <c r="F1974" s="65" t="s">
        <v>1</v>
      </c>
      <c r="G1974" s="65" t="s">
        <v>1</v>
      </c>
      <c r="H1974" s="65" t="s">
        <v>1141</v>
      </c>
      <c r="I1974" s="26">
        <v>0</v>
      </c>
      <c r="J1974" s="26" t="s">
        <v>1</v>
      </c>
      <c r="K1974" s="26">
        <v>0</v>
      </c>
      <c r="L1974" s="26"/>
      <c r="M1974" s="26"/>
      <c r="N1974" s="26"/>
      <c r="O1974" s="26"/>
      <c r="P1974" s="26"/>
      <c r="Q1974" s="26"/>
      <c r="R1974" s="90"/>
      <c r="S1974" s="90"/>
      <c r="T1974" s="90"/>
      <c r="U1974" s="90"/>
      <c r="V1974" s="90"/>
      <c r="W1974" s="90"/>
      <c r="X1974" s="90"/>
      <c r="Y1974" s="90"/>
    </row>
    <row r="1975" spans="1:25" ht="22.5" customHeight="1" x14ac:dyDescent="0.25">
      <c r="A1975" s="63" t="s">
        <v>1</v>
      </c>
      <c r="B1975" s="63" t="s">
        <v>1</v>
      </c>
      <c r="C1975" s="63" t="s">
        <v>1</v>
      </c>
      <c r="D1975" s="65" t="s">
        <v>1</v>
      </c>
      <c r="E1975" s="65" t="s">
        <v>1</v>
      </c>
      <c r="F1975" s="65" t="s">
        <v>1</v>
      </c>
      <c r="G1975" s="65" t="s">
        <v>1</v>
      </c>
      <c r="H1975" s="66" t="s">
        <v>15</v>
      </c>
      <c r="I1975" s="30">
        <f t="shared" ref="I1975:K1975" si="1893">SUM(I1976,I1984,I1986)</f>
        <v>1974910</v>
      </c>
      <c r="J1975" s="30">
        <f t="shared" si="1893"/>
        <v>1752610</v>
      </c>
      <c r="K1975" s="30">
        <f t="shared" si="1893"/>
        <v>1004146</v>
      </c>
      <c r="L1975" s="30">
        <f t="shared" si="1858"/>
        <v>412600</v>
      </c>
      <c r="M1975" s="30">
        <f t="shared" ref="M1975" si="1894">SUM(M1976,M1984,M1986)</f>
        <v>134900</v>
      </c>
      <c r="N1975" s="30">
        <f t="shared" ref="N1975:O1975" si="1895">SUM(N1976,N1984,N1986)</f>
        <v>135600</v>
      </c>
      <c r="O1975" s="30">
        <f t="shared" si="1895"/>
        <v>142100</v>
      </c>
      <c r="P1975" s="30">
        <f t="shared" si="1861"/>
        <v>1416746</v>
      </c>
      <c r="Q1975" s="30">
        <f t="shared" si="1862"/>
        <v>80.836352639777246</v>
      </c>
      <c r="R1975" s="93"/>
      <c r="S1975" s="93"/>
      <c r="T1975" s="93"/>
      <c r="U1975" s="93"/>
      <c r="V1975" s="93"/>
      <c r="W1975" s="93"/>
      <c r="X1975" s="93"/>
      <c r="Y1975" s="93"/>
    </row>
    <row r="1976" spans="1:25" ht="15" customHeight="1" x14ac:dyDescent="0.25">
      <c r="A1976" s="63" t="s">
        <v>935</v>
      </c>
      <c r="B1976" s="63" t="s">
        <v>81</v>
      </c>
      <c r="C1976" s="63" t="s">
        <v>1139</v>
      </c>
      <c r="D1976" s="63" t="s">
        <v>1140</v>
      </c>
      <c r="E1976" s="65" t="s">
        <v>16</v>
      </c>
      <c r="F1976" s="65" t="s">
        <v>1</v>
      </c>
      <c r="G1976" s="65" t="s">
        <v>1</v>
      </c>
      <c r="H1976" s="65" t="s">
        <v>17</v>
      </c>
      <c r="I1976" s="31">
        <f t="shared" ref="I1976:K1976" si="1896">SUM(I1977:I1978)</f>
        <v>1586697</v>
      </c>
      <c r="J1976" s="31">
        <f t="shared" si="1896"/>
        <v>1522397</v>
      </c>
      <c r="K1976" s="31">
        <f t="shared" si="1896"/>
        <v>874596</v>
      </c>
      <c r="L1976" s="31">
        <f t="shared" si="1858"/>
        <v>358500</v>
      </c>
      <c r="M1976" s="31">
        <f t="shared" ref="M1976" si="1897">SUM(M1977:M1978)</f>
        <v>116800</v>
      </c>
      <c r="N1976" s="31">
        <f t="shared" ref="N1976:O1976" si="1898">SUM(N1977:N1978)</f>
        <v>118000</v>
      </c>
      <c r="O1976" s="31">
        <f t="shared" si="1898"/>
        <v>123700</v>
      </c>
      <c r="P1976" s="31">
        <f t="shared" si="1861"/>
        <v>1233096</v>
      </c>
      <c r="Q1976" s="31">
        <f t="shared" si="1862"/>
        <v>80.99700669404892</v>
      </c>
      <c r="R1976" s="94"/>
      <c r="S1976" s="94"/>
      <c r="T1976" s="94"/>
      <c r="U1976" s="94"/>
      <c r="V1976" s="94"/>
      <c r="W1976" s="94"/>
      <c r="X1976" s="94"/>
      <c r="Y1976" s="94"/>
    </row>
    <row r="1977" spans="1:25" ht="15" customHeight="1" x14ac:dyDescent="0.25">
      <c r="A1977" s="64" t="s">
        <v>935</v>
      </c>
      <c r="B1977" s="64" t="s">
        <v>81</v>
      </c>
      <c r="C1977" s="64" t="s">
        <v>1139</v>
      </c>
      <c r="D1977" s="64" t="s">
        <v>1140</v>
      </c>
      <c r="E1977" s="20" t="s">
        <v>19</v>
      </c>
      <c r="F1977" s="64"/>
      <c r="G1977" s="53" t="s">
        <v>1076</v>
      </c>
      <c r="H1977" s="53" t="s">
        <v>3867</v>
      </c>
      <c r="I1977" s="26">
        <v>1378218</v>
      </c>
      <c r="J1977" s="26">
        <v>1318218</v>
      </c>
      <c r="K1977" s="26">
        <v>736000</v>
      </c>
      <c r="L1977" s="26">
        <f t="shared" si="1858"/>
        <v>330000</v>
      </c>
      <c r="M1977" s="26">
        <v>110000</v>
      </c>
      <c r="N1977" s="26">
        <v>110000</v>
      </c>
      <c r="O1977" s="26">
        <v>110000</v>
      </c>
      <c r="P1977" s="26">
        <f t="shared" si="1861"/>
        <v>1066000</v>
      </c>
      <c r="Q1977" s="26">
        <f t="shared" si="1862"/>
        <v>80.866745864492827</v>
      </c>
      <c r="R1977" s="90"/>
      <c r="S1977" s="90"/>
      <c r="T1977" s="90"/>
      <c r="U1977" s="90"/>
      <c r="V1977" s="90"/>
      <c r="W1977" s="90"/>
      <c r="X1977" s="90"/>
      <c r="Y1977" s="90"/>
    </row>
    <row r="1978" spans="1:25" ht="15" customHeight="1" x14ac:dyDescent="0.25">
      <c r="A1978" s="63" t="s">
        <v>935</v>
      </c>
      <c r="B1978" s="63" t="s">
        <v>81</v>
      </c>
      <c r="C1978" s="63" t="s">
        <v>1139</v>
      </c>
      <c r="D1978" s="63" t="s">
        <v>1140</v>
      </c>
      <c r="E1978" s="63" t="s">
        <v>21</v>
      </c>
      <c r="F1978" s="64" t="s">
        <v>1</v>
      </c>
      <c r="G1978" s="53" t="s">
        <v>1</v>
      </c>
      <c r="H1978" s="65" t="s">
        <v>22</v>
      </c>
      <c r="I1978" s="31">
        <f t="shared" ref="I1978:K1978" si="1899">SUM(I1979:I1983)</f>
        <v>208479</v>
      </c>
      <c r="J1978" s="31">
        <f t="shared" si="1899"/>
        <v>204179</v>
      </c>
      <c r="K1978" s="31">
        <f t="shared" si="1899"/>
        <v>138596</v>
      </c>
      <c r="L1978" s="31">
        <f t="shared" si="1858"/>
        <v>28500</v>
      </c>
      <c r="M1978" s="31">
        <f t="shared" ref="M1978" si="1900">SUM(M1979:M1983)</f>
        <v>6800</v>
      </c>
      <c r="N1978" s="31">
        <f t="shared" ref="N1978:O1978" si="1901">SUM(N1979:N1983)</f>
        <v>8000</v>
      </c>
      <c r="O1978" s="31">
        <f t="shared" si="1901"/>
        <v>13700</v>
      </c>
      <c r="P1978" s="31">
        <f t="shared" si="1861"/>
        <v>167096</v>
      </c>
      <c r="Q1978" s="31">
        <f t="shared" si="1862"/>
        <v>81.837995092541348</v>
      </c>
      <c r="R1978" s="94"/>
      <c r="S1978" s="94"/>
      <c r="T1978" s="94"/>
      <c r="U1978" s="94"/>
      <c r="V1978" s="94"/>
      <c r="W1978" s="94"/>
      <c r="X1978" s="94"/>
      <c r="Y1978" s="94"/>
    </row>
    <row r="1979" spans="1:25" ht="15" customHeight="1" x14ac:dyDescent="0.25">
      <c r="A1979" s="64" t="s">
        <v>935</v>
      </c>
      <c r="B1979" s="64" t="s">
        <v>81</v>
      </c>
      <c r="C1979" s="64" t="s">
        <v>1139</v>
      </c>
      <c r="D1979" s="64" t="s">
        <v>1140</v>
      </c>
      <c r="E1979" s="20" t="s">
        <v>23</v>
      </c>
      <c r="F1979" s="64" t="s">
        <v>1142</v>
      </c>
      <c r="G1979" s="53" t="s">
        <v>1076</v>
      </c>
      <c r="H1979" s="53" t="s">
        <v>85</v>
      </c>
      <c r="I1979" s="26">
        <v>42000</v>
      </c>
      <c r="J1979" s="26">
        <v>40000</v>
      </c>
      <c r="K1979" s="26">
        <v>22200</v>
      </c>
      <c r="L1979" s="26">
        <f t="shared" si="1858"/>
        <v>8500</v>
      </c>
      <c r="M1979" s="26">
        <v>1800</v>
      </c>
      <c r="N1979" s="26">
        <v>3000</v>
      </c>
      <c r="O1979" s="26">
        <v>3700</v>
      </c>
      <c r="P1979" s="26">
        <f t="shared" si="1861"/>
        <v>30700</v>
      </c>
      <c r="Q1979" s="26">
        <f t="shared" si="1862"/>
        <v>76.75</v>
      </c>
      <c r="R1979" s="90"/>
      <c r="S1979" s="90"/>
      <c r="T1979" s="90"/>
      <c r="U1979" s="90"/>
      <c r="V1979" s="90"/>
      <c r="W1979" s="90"/>
      <c r="X1979" s="90"/>
      <c r="Y1979" s="90"/>
    </row>
    <row r="1980" spans="1:25" ht="15" customHeight="1" x14ac:dyDescent="0.25">
      <c r="A1980" s="64" t="s">
        <v>935</v>
      </c>
      <c r="B1980" s="64" t="s">
        <v>81</v>
      </c>
      <c r="C1980" s="64" t="s">
        <v>1139</v>
      </c>
      <c r="D1980" s="64" t="s">
        <v>1140</v>
      </c>
      <c r="E1980" s="20" t="s">
        <v>23</v>
      </c>
      <c r="F1980" s="64" t="s">
        <v>1143</v>
      </c>
      <c r="G1980" s="53" t="s">
        <v>1076</v>
      </c>
      <c r="H1980" s="53" t="s">
        <v>25</v>
      </c>
      <c r="I1980" s="26">
        <v>111600</v>
      </c>
      <c r="J1980" s="26">
        <v>110100</v>
      </c>
      <c r="K1980" s="26">
        <v>76800</v>
      </c>
      <c r="L1980" s="26">
        <f t="shared" si="1858"/>
        <v>20000</v>
      </c>
      <c r="M1980" s="26">
        <v>5000</v>
      </c>
      <c r="N1980" s="26">
        <v>5000</v>
      </c>
      <c r="O1980" s="26">
        <v>10000</v>
      </c>
      <c r="P1980" s="26">
        <f t="shared" si="1861"/>
        <v>96800</v>
      </c>
      <c r="Q1980" s="26">
        <f t="shared" si="1862"/>
        <v>87.920072661217077</v>
      </c>
      <c r="R1980" s="90"/>
      <c r="S1980" s="90"/>
      <c r="T1980" s="90"/>
      <c r="U1980" s="90"/>
      <c r="V1980" s="90"/>
      <c r="W1980" s="90"/>
      <c r="X1980" s="90"/>
      <c r="Y1980" s="90"/>
    </row>
    <row r="1981" spans="1:25" ht="15" customHeight="1" x14ac:dyDescent="0.25">
      <c r="A1981" s="64" t="s">
        <v>935</v>
      </c>
      <c r="B1981" s="64" t="s">
        <v>81</v>
      </c>
      <c r="C1981" s="64" t="s">
        <v>1139</v>
      </c>
      <c r="D1981" s="64" t="s">
        <v>1140</v>
      </c>
      <c r="E1981" s="20" t="s">
        <v>23</v>
      </c>
      <c r="F1981" s="64" t="s">
        <v>1144</v>
      </c>
      <c r="G1981" s="53" t="s">
        <v>1076</v>
      </c>
      <c r="H1981" s="53" t="s">
        <v>27</v>
      </c>
      <c r="I1981" s="26">
        <v>28369</v>
      </c>
      <c r="J1981" s="26">
        <v>27569</v>
      </c>
      <c r="K1981" s="26">
        <v>27596</v>
      </c>
      <c r="L1981" s="26">
        <f t="shared" si="1858"/>
        <v>0</v>
      </c>
      <c r="M1981" s="26"/>
      <c r="N1981" s="26"/>
      <c r="O1981" s="26"/>
      <c r="P1981" s="26">
        <f t="shared" si="1861"/>
        <v>27596</v>
      </c>
      <c r="Q1981" s="26">
        <f t="shared" ref="Q1981" si="1902">IF(I1981=0,"-",P1981/I1981*100)</f>
        <v>97.275194754838026</v>
      </c>
      <c r="R1981" s="90"/>
      <c r="S1981" s="90"/>
      <c r="T1981" s="90"/>
      <c r="U1981" s="90"/>
      <c r="V1981" s="90"/>
      <c r="W1981" s="90"/>
      <c r="X1981" s="90"/>
      <c r="Y1981" s="90"/>
    </row>
    <row r="1982" spans="1:25" ht="15" customHeight="1" x14ac:dyDescent="0.25">
      <c r="A1982" s="64" t="s">
        <v>935</v>
      </c>
      <c r="B1982" s="64" t="s">
        <v>81</v>
      </c>
      <c r="C1982" s="64" t="s">
        <v>1139</v>
      </c>
      <c r="D1982" s="64" t="s">
        <v>1140</v>
      </c>
      <c r="E1982" s="20" t="s">
        <v>23</v>
      </c>
      <c r="F1982" s="64" t="s">
        <v>1145</v>
      </c>
      <c r="G1982" s="53" t="s">
        <v>1076</v>
      </c>
      <c r="H1982" s="53" t="s">
        <v>89</v>
      </c>
      <c r="I1982" s="26">
        <v>14510</v>
      </c>
      <c r="J1982" s="26">
        <v>14510</v>
      </c>
      <c r="K1982" s="26">
        <v>0</v>
      </c>
      <c r="L1982" s="26">
        <f t="shared" si="1858"/>
        <v>0</v>
      </c>
      <c r="M1982" s="26"/>
      <c r="N1982" s="26"/>
      <c r="O1982" s="26"/>
      <c r="P1982" s="26">
        <f t="shared" si="1861"/>
        <v>0</v>
      </c>
      <c r="Q1982" s="26">
        <f t="shared" si="1862"/>
        <v>0</v>
      </c>
      <c r="R1982" s="90"/>
      <c r="S1982" s="90"/>
      <c r="T1982" s="90"/>
      <c r="U1982" s="90"/>
      <c r="V1982" s="90"/>
      <c r="W1982" s="90"/>
      <c r="X1982" s="90"/>
      <c r="Y1982" s="90"/>
    </row>
    <row r="1983" spans="1:25" ht="15" customHeight="1" x14ac:dyDescent="0.25">
      <c r="A1983" s="64" t="s">
        <v>935</v>
      </c>
      <c r="B1983" s="64" t="s">
        <v>81</v>
      </c>
      <c r="C1983" s="64" t="s">
        <v>1139</v>
      </c>
      <c r="D1983" s="64" t="s">
        <v>1140</v>
      </c>
      <c r="E1983" s="20" t="s">
        <v>23</v>
      </c>
      <c r="F1983" s="64" t="s">
        <v>1146</v>
      </c>
      <c r="G1983" s="53" t="s">
        <v>1076</v>
      </c>
      <c r="H1983" s="53" t="s">
        <v>29</v>
      </c>
      <c r="I1983" s="26">
        <v>12000</v>
      </c>
      <c r="J1983" s="26">
        <v>12000</v>
      </c>
      <c r="K1983" s="26">
        <v>12000</v>
      </c>
      <c r="L1983" s="26">
        <f t="shared" si="1858"/>
        <v>0</v>
      </c>
      <c r="M1983" s="26"/>
      <c r="N1983" s="26"/>
      <c r="O1983" s="26"/>
      <c r="P1983" s="26">
        <f t="shared" si="1861"/>
        <v>12000</v>
      </c>
      <c r="Q1983" s="26">
        <f t="shared" si="1862"/>
        <v>100</v>
      </c>
      <c r="R1983" s="90"/>
      <c r="S1983" s="90"/>
      <c r="T1983" s="90"/>
      <c r="U1983" s="90"/>
      <c r="V1983" s="90"/>
      <c r="W1983" s="90"/>
      <c r="X1983" s="90"/>
      <c r="Y1983" s="90"/>
    </row>
    <row r="1984" spans="1:25" ht="15" customHeight="1" x14ac:dyDescent="0.25">
      <c r="A1984" s="63" t="s">
        <v>935</v>
      </c>
      <c r="B1984" s="63" t="s">
        <v>81</v>
      </c>
      <c r="C1984" s="63" t="s">
        <v>1139</v>
      </c>
      <c r="D1984" s="63" t="s">
        <v>1140</v>
      </c>
      <c r="E1984" s="65" t="s">
        <v>30</v>
      </c>
      <c r="F1984" s="65" t="s">
        <v>1</v>
      </c>
      <c r="G1984" s="65" t="s">
        <v>1</v>
      </c>
      <c r="H1984" s="65" t="s">
        <v>31</v>
      </c>
      <c r="I1984" s="31">
        <f t="shared" ref="I1984:K1984" si="1903">SUM(I1985)</f>
        <v>144774</v>
      </c>
      <c r="J1984" s="31">
        <f t="shared" si="1903"/>
        <v>142774</v>
      </c>
      <c r="K1984" s="31">
        <f t="shared" si="1903"/>
        <v>79000</v>
      </c>
      <c r="L1984" s="31">
        <f t="shared" si="1858"/>
        <v>36000</v>
      </c>
      <c r="M1984" s="31">
        <f t="shared" ref="M1984" si="1904">SUM(M1985)</f>
        <v>12000</v>
      </c>
      <c r="N1984" s="31">
        <f t="shared" ref="N1984:O1984" si="1905">SUM(N1985)</f>
        <v>12000</v>
      </c>
      <c r="O1984" s="31">
        <f t="shared" si="1905"/>
        <v>12000</v>
      </c>
      <c r="P1984" s="31">
        <f t="shared" si="1861"/>
        <v>115000</v>
      </c>
      <c r="Q1984" s="31">
        <f t="shared" si="1862"/>
        <v>80.546878283160794</v>
      </c>
      <c r="R1984" s="94"/>
      <c r="S1984" s="94"/>
      <c r="T1984" s="94"/>
      <c r="U1984" s="94"/>
      <c r="V1984" s="94"/>
      <c r="W1984" s="94"/>
      <c r="X1984" s="94"/>
      <c r="Y1984" s="94"/>
    </row>
    <row r="1985" spans="1:25" ht="15" customHeight="1" x14ac:dyDescent="0.25">
      <c r="A1985" s="64" t="s">
        <v>935</v>
      </c>
      <c r="B1985" s="64" t="s">
        <v>81</v>
      </c>
      <c r="C1985" s="64" t="s">
        <v>1139</v>
      </c>
      <c r="D1985" s="64" t="s">
        <v>1140</v>
      </c>
      <c r="E1985" s="20" t="s">
        <v>33</v>
      </c>
      <c r="F1985" s="64"/>
      <c r="G1985" s="53" t="s">
        <v>1076</v>
      </c>
      <c r="H1985" s="53" t="s">
        <v>3868</v>
      </c>
      <c r="I1985" s="26">
        <v>144774</v>
      </c>
      <c r="J1985" s="26">
        <v>142774</v>
      </c>
      <c r="K1985" s="26">
        <v>79000</v>
      </c>
      <c r="L1985" s="26">
        <f t="shared" si="1858"/>
        <v>36000</v>
      </c>
      <c r="M1985" s="26">
        <v>12000</v>
      </c>
      <c r="N1985" s="26">
        <v>12000</v>
      </c>
      <c r="O1985" s="26">
        <v>12000</v>
      </c>
      <c r="P1985" s="26">
        <f t="shared" si="1861"/>
        <v>115000</v>
      </c>
      <c r="Q1985" s="26">
        <f t="shared" si="1862"/>
        <v>80.546878283160794</v>
      </c>
      <c r="R1985" s="90"/>
      <c r="S1985" s="90"/>
      <c r="T1985" s="90"/>
      <c r="U1985" s="90"/>
      <c r="V1985" s="90"/>
      <c r="W1985" s="90"/>
      <c r="X1985" s="90"/>
      <c r="Y1985" s="90"/>
    </row>
    <row r="1986" spans="1:25" ht="15" customHeight="1" x14ac:dyDescent="0.25">
      <c r="A1986" s="63" t="s">
        <v>935</v>
      </c>
      <c r="B1986" s="63" t="s">
        <v>81</v>
      </c>
      <c r="C1986" s="63" t="s">
        <v>1139</v>
      </c>
      <c r="D1986" s="63" t="s">
        <v>1140</v>
      </c>
      <c r="E1986" s="65" t="s">
        <v>34</v>
      </c>
      <c r="F1986" s="65" t="s">
        <v>1</v>
      </c>
      <c r="G1986" s="65" t="s">
        <v>1</v>
      </c>
      <c r="H1986" s="65" t="s">
        <v>35</v>
      </c>
      <c r="I1986" s="31">
        <f t="shared" ref="I1986:K1986" si="1906">SUM(I1987:I1994)</f>
        <v>243439</v>
      </c>
      <c r="J1986" s="31">
        <f t="shared" si="1906"/>
        <v>87439</v>
      </c>
      <c r="K1986" s="31">
        <f t="shared" si="1906"/>
        <v>50550</v>
      </c>
      <c r="L1986" s="31">
        <f t="shared" si="1858"/>
        <v>18100</v>
      </c>
      <c r="M1986" s="31">
        <f t="shared" ref="M1986" si="1907">SUM(M1987:M1994)</f>
        <v>6100</v>
      </c>
      <c r="N1986" s="31">
        <f t="shared" ref="N1986:O1986" si="1908">SUM(N1987:N1994)</f>
        <v>5600</v>
      </c>
      <c r="O1986" s="31">
        <f t="shared" si="1908"/>
        <v>6400</v>
      </c>
      <c r="P1986" s="31">
        <f t="shared" si="1861"/>
        <v>68650</v>
      </c>
      <c r="Q1986" s="31">
        <f t="shared" si="1862"/>
        <v>78.511876851290623</v>
      </c>
      <c r="R1986" s="94"/>
      <c r="S1986" s="94"/>
      <c r="T1986" s="94"/>
      <c r="U1986" s="94"/>
      <c r="V1986" s="94"/>
      <c r="W1986" s="94"/>
      <c r="X1986" s="94"/>
      <c r="Y1986" s="94"/>
    </row>
    <row r="1987" spans="1:25" ht="15" customHeight="1" x14ac:dyDescent="0.25">
      <c r="A1987" s="64" t="s">
        <v>935</v>
      </c>
      <c r="B1987" s="64" t="s">
        <v>81</v>
      </c>
      <c r="C1987" s="64" t="s">
        <v>1139</v>
      </c>
      <c r="D1987" s="64" t="s">
        <v>1140</v>
      </c>
      <c r="E1987" s="20" t="s">
        <v>38</v>
      </c>
      <c r="F1987" s="64"/>
      <c r="G1987" s="53" t="s">
        <v>1076</v>
      </c>
      <c r="H1987" s="53" t="s">
        <v>37</v>
      </c>
      <c r="I1987" s="26">
        <v>1100</v>
      </c>
      <c r="J1987" s="26">
        <v>100</v>
      </c>
      <c r="K1987" s="26">
        <v>100</v>
      </c>
      <c r="L1987" s="26">
        <f t="shared" si="1858"/>
        <v>0</v>
      </c>
      <c r="M1987" s="26"/>
      <c r="N1987" s="26"/>
      <c r="O1987" s="26"/>
      <c r="P1987" s="26">
        <f t="shared" si="1861"/>
        <v>100</v>
      </c>
      <c r="Q1987" s="26">
        <f t="shared" si="1862"/>
        <v>100</v>
      </c>
      <c r="R1987" s="90"/>
      <c r="S1987" s="90"/>
      <c r="T1987" s="90"/>
      <c r="U1987" s="90"/>
      <c r="V1987" s="90"/>
      <c r="W1987" s="90"/>
      <c r="X1987" s="90"/>
      <c r="Y1987" s="90"/>
    </row>
    <row r="1988" spans="1:25" ht="15" customHeight="1" x14ac:dyDescent="0.25">
      <c r="A1988" s="64" t="s">
        <v>935</v>
      </c>
      <c r="B1988" s="64" t="s">
        <v>81</v>
      </c>
      <c r="C1988" s="64" t="s">
        <v>1139</v>
      </c>
      <c r="D1988" s="64" t="s">
        <v>1140</v>
      </c>
      <c r="E1988" s="20" t="s">
        <v>298</v>
      </c>
      <c r="F1988" s="64"/>
      <c r="G1988" s="53" t="s">
        <v>1076</v>
      </c>
      <c r="H1988" s="53" t="s">
        <v>297</v>
      </c>
      <c r="I1988" s="26">
        <v>42897</v>
      </c>
      <c r="J1988" s="26">
        <v>39897</v>
      </c>
      <c r="K1988" s="26">
        <v>26000</v>
      </c>
      <c r="L1988" s="26">
        <f t="shared" si="1858"/>
        <v>6000</v>
      </c>
      <c r="M1988" s="26">
        <v>2000</v>
      </c>
      <c r="N1988" s="26">
        <v>2000</v>
      </c>
      <c r="O1988" s="26">
        <v>2000</v>
      </c>
      <c r="P1988" s="26">
        <f t="shared" si="1861"/>
        <v>32000</v>
      </c>
      <c r="Q1988" s="26">
        <f t="shared" si="1862"/>
        <v>80.206531819435043</v>
      </c>
      <c r="R1988" s="90"/>
      <c r="S1988" s="90"/>
      <c r="T1988" s="90"/>
      <c r="U1988" s="90"/>
      <c r="V1988" s="90"/>
      <c r="W1988" s="90"/>
      <c r="X1988" s="90"/>
      <c r="Y1988" s="90"/>
    </row>
    <row r="1989" spans="1:25" ht="15" customHeight="1" x14ac:dyDescent="0.25">
      <c r="A1989" s="64" t="s">
        <v>935</v>
      </c>
      <c r="B1989" s="64" t="s">
        <v>81</v>
      </c>
      <c r="C1989" s="64" t="s">
        <v>1139</v>
      </c>
      <c r="D1989" s="64" t="s">
        <v>1140</v>
      </c>
      <c r="E1989" s="20" t="s">
        <v>301</v>
      </c>
      <c r="F1989" s="64"/>
      <c r="G1989" s="53" t="s">
        <v>1076</v>
      </c>
      <c r="H1989" s="53" t="s">
        <v>300</v>
      </c>
      <c r="I1989" s="26">
        <v>11000</v>
      </c>
      <c r="J1989" s="26">
        <v>9000</v>
      </c>
      <c r="K1989" s="26">
        <v>4500</v>
      </c>
      <c r="L1989" s="26">
        <f t="shared" si="1858"/>
        <v>2600</v>
      </c>
      <c r="M1989" s="26">
        <v>1000</v>
      </c>
      <c r="N1989" s="26">
        <v>800</v>
      </c>
      <c r="O1989" s="26">
        <v>800</v>
      </c>
      <c r="P1989" s="26">
        <f t="shared" si="1861"/>
        <v>7100</v>
      </c>
      <c r="Q1989" s="26">
        <f t="shared" si="1862"/>
        <v>78.888888888888886</v>
      </c>
      <c r="R1989" s="90"/>
      <c r="S1989" s="90"/>
      <c r="T1989" s="90"/>
      <c r="U1989" s="90"/>
      <c r="V1989" s="90"/>
      <c r="W1989" s="90"/>
      <c r="X1989" s="90"/>
      <c r="Y1989" s="90"/>
    </row>
    <row r="1990" spans="1:25" ht="15" customHeight="1" x14ac:dyDescent="0.25">
      <c r="A1990" s="64" t="s">
        <v>935</v>
      </c>
      <c r="B1990" s="64" t="s">
        <v>81</v>
      </c>
      <c r="C1990" s="64" t="s">
        <v>1139</v>
      </c>
      <c r="D1990" s="64" t="s">
        <v>1140</v>
      </c>
      <c r="E1990" s="20" t="s">
        <v>218</v>
      </c>
      <c r="F1990" s="64"/>
      <c r="G1990" s="53" t="s">
        <v>1076</v>
      </c>
      <c r="H1990" s="53" t="s">
        <v>217</v>
      </c>
      <c r="I1990" s="26">
        <v>129000</v>
      </c>
      <c r="J1990" s="26">
        <v>8000</v>
      </c>
      <c r="K1990" s="26">
        <v>3550</v>
      </c>
      <c r="L1990" s="26">
        <f t="shared" si="1858"/>
        <v>2250</v>
      </c>
      <c r="M1990" s="26">
        <v>750</v>
      </c>
      <c r="N1990" s="26">
        <v>750</v>
      </c>
      <c r="O1990" s="26">
        <v>750</v>
      </c>
      <c r="P1990" s="26">
        <f t="shared" si="1861"/>
        <v>5800</v>
      </c>
      <c r="Q1990" s="26">
        <f t="shared" si="1862"/>
        <v>72.5</v>
      </c>
      <c r="R1990" s="90"/>
      <c r="S1990" s="90"/>
      <c r="T1990" s="90"/>
      <c r="U1990" s="90"/>
      <c r="V1990" s="90"/>
      <c r="W1990" s="90"/>
      <c r="X1990" s="90"/>
      <c r="Y1990" s="90"/>
    </row>
    <row r="1991" spans="1:25" ht="15" customHeight="1" x14ac:dyDescent="0.25">
      <c r="A1991" s="64" t="s">
        <v>935</v>
      </c>
      <c r="B1991" s="64" t="s">
        <v>81</v>
      </c>
      <c r="C1991" s="64" t="s">
        <v>1139</v>
      </c>
      <c r="D1991" s="64" t="s">
        <v>1140</v>
      </c>
      <c r="E1991" s="20" t="s">
        <v>303</v>
      </c>
      <c r="F1991" s="64"/>
      <c r="G1991" s="53" t="s">
        <v>1076</v>
      </c>
      <c r="H1991" s="53" t="s">
        <v>302</v>
      </c>
      <c r="I1991" s="26">
        <v>1500</v>
      </c>
      <c r="J1991" s="26">
        <v>500</v>
      </c>
      <c r="K1991" s="26">
        <v>500</v>
      </c>
      <c r="L1991" s="26">
        <f t="shared" si="1858"/>
        <v>0</v>
      </c>
      <c r="M1991" s="26"/>
      <c r="N1991" s="26"/>
      <c r="O1991" s="26"/>
      <c r="P1991" s="26">
        <f t="shared" si="1861"/>
        <v>500</v>
      </c>
      <c r="Q1991" s="26">
        <f t="shared" si="1862"/>
        <v>100</v>
      </c>
      <c r="R1991" s="90"/>
      <c r="S1991" s="90"/>
      <c r="T1991" s="90"/>
      <c r="U1991" s="90"/>
      <c r="V1991" s="90"/>
      <c r="W1991" s="90"/>
      <c r="X1991" s="90"/>
      <c r="Y1991" s="90"/>
    </row>
    <row r="1992" spans="1:25" ht="15" customHeight="1" x14ac:dyDescent="0.25">
      <c r="A1992" s="64" t="s">
        <v>935</v>
      </c>
      <c r="B1992" s="64" t="s">
        <v>81</v>
      </c>
      <c r="C1992" s="64" t="s">
        <v>1139</v>
      </c>
      <c r="D1992" s="64" t="s">
        <v>1140</v>
      </c>
      <c r="E1992" s="20" t="s">
        <v>308</v>
      </c>
      <c r="F1992" s="64"/>
      <c r="G1992" s="53" t="s">
        <v>1076</v>
      </c>
      <c r="H1992" s="53" t="s">
        <v>307</v>
      </c>
      <c r="I1992" s="26">
        <v>24000</v>
      </c>
      <c r="J1992" s="26">
        <v>2000</v>
      </c>
      <c r="K1992" s="26">
        <v>1500</v>
      </c>
      <c r="L1992" s="26">
        <f t="shared" si="1858"/>
        <v>300</v>
      </c>
      <c r="M1992" s="26">
        <v>100</v>
      </c>
      <c r="N1992" s="26">
        <v>100</v>
      </c>
      <c r="O1992" s="26">
        <v>100</v>
      </c>
      <c r="P1992" s="26">
        <f t="shared" si="1861"/>
        <v>1800</v>
      </c>
      <c r="Q1992" s="26">
        <f t="shared" si="1862"/>
        <v>90</v>
      </c>
      <c r="R1992" s="90"/>
      <c r="S1992" s="90"/>
      <c r="T1992" s="90"/>
      <c r="U1992" s="90"/>
      <c r="V1992" s="90"/>
      <c r="W1992" s="90"/>
      <c r="X1992" s="90"/>
      <c r="Y1992" s="90"/>
    </row>
    <row r="1993" spans="1:25" ht="15" customHeight="1" x14ac:dyDescent="0.25">
      <c r="A1993" s="64" t="s">
        <v>935</v>
      </c>
      <c r="B1993" s="64" t="s">
        <v>81</v>
      </c>
      <c r="C1993" s="64" t="s">
        <v>1139</v>
      </c>
      <c r="D1993" s="64" t="s">
        <v>1140</v>
      </c>
      <c r="E1993" s="20" t="s">
        <v>311</v>
      </c>
      <c r="F1993" s="64"/>
      <c r="G1993" s="53" t="s">
        <v>1076</v>
      </c>
      <c r="H1993" s="53" t="s">
        <v>310</v>
      </c>
      <c r="I1993" s="26">
        <v>2640</v>
      </c>
      <c r="J1993" s="26">
        <v>2640</v>
      </c>
      <c r="K1993" s="26">
        <v>1160</v>
      </c>
      <c r="L1993" s="26">
        <f t="shared" si="1858"/>
        <v>0</v>
      </c>
      <c r="M1993" s="26"/>
      <c r="N1993" s="26"/>
      <c r="O1993" s="26"/>
      <c r="P1993" s="26">
        <f t="shared" si="1861"/>
        <v>1160</v>
      </c>
      <c r="Q1993" s="26">
        <f t="shared" si="1862"/>
        <v>43.939393939393938</v>
      </c>
      <c r="R1993" s="90"/>
      <c r="S1993" s="90"/>
      <c r="T1993" s="90"/>
      <c r="U1993" s="90"/>
      <c r="V1993" s="90"/>
      <c r="W1993" s="90"/>
      <c r="X1993" s="90"/>
      <c r="Y1993" s="90"/>
    </row>
    <row r="1994" spans="1:25" ht="15" customHeight="1" x14ac:dyDescent="0.25">
      <c r="A1994" s="63" t="s">
        <v>935</v>
      </c>
      <c r="B1994" s="63" t="s">
        <v>81</v>
      </c>
      <c r="C1994" s="63" t="s">
        <v>1139</v>
      </c>
      <c r="D1994" s="63" t="s">
        <v>1140</v>
      </c>
      <c r="E1994" s="63" t="s">
        <v>39</v>
      </c>
      <c r="F1994" s="64" t="s">
        <v>1</v>
      </c>
      <c r="G1994" s="53" t="s">
        <v>1</v>
      </c>
      <c r="H1994" s="65" t="s">
        <v>40</v>
      </c>
      <c r="I1994" s="31">
        <f t="shared" ref="I1994:K1994" si="1909">SUM(I1995:I1997)</f>
        <v>31302</v>
      </c>
      <c r="J1994" s="31">
        <f t="shared" si="1909"/>
        <v>25302</v>
      </c>
      <c r="K1994" s="31">
        <f t="shared" si="1909"/>
        <v>13240</v>
      </c>
      <c r="L1994" s="31">
        <f t="shared" si="1858"/>
        <v>6950</v>
      </c>
      <c r="M1994" s="31">
        <f t="shared" ref="M1994" si="1910">SUM(M1995:M1997)</f>
        <v>2250</v>
      </c>
      <c r="N1994" s="31">
        <f t="shared" ref="N1994:O1994" si="1911">SUM(N1995:N1997)</f>
        <v>1950</v>
      </c>
      <c r="O1994" s="31">
        <f t="shared" si="1911"/>
        <v>2750</v>
      </c>
      <c r="P1994" s="31">
        <f t="shared" si="1861"/>
        <v>20190</v>
      </c>
      <c r="Q1994" s="31">
        <f t="shared" si="1862"/>
        <v>79.796063552288359</v>
      </c>
      <c r="R1994" s="94"/>
      <c r="S1994" s="94"/>
      <c r="T1994" s="94"/>
      <c r="U1994" s="94"/>
      <c r="V1994" s="94"/>
      <c r="W1994" s="94"/>
      <c r="X1994" s="94"/>
      <c r="Y1994" s="94"/>
    </row>
    <row r="1995" spans="1:25" ht="15" customHeight="1" x14ac:dyDescent="0.25">
      <c r="A1995" s="64" t="s">
        <v>935</v>
      </c>
      <c r="B1995" s="64" t="s">
        <v>81</v>
      </c>
      <c r="C1995" s="64" t="s">
        <v>1139</v>
      </c>
      <c r="D1995" s="64" t="s">
        <v>1140</v>
      </c>
      <c r="E1995" s="20" t="s">
        <v>41</v>
      </c>
      <c r="F1995" s="64"/>
      <c r="G1995" s="53" t="s">
        <v>1076</v>
      </c>
      <c r="H1995" s="53" t="s">
        <v>40</v>
      </c>
      <c r="I1995" s="26">
        <v>26402</v>
      </c>
      <c r="J1995" s="26">
        <v>20402</v>
      </c>
      <c r="K1995" s="26">
        <v>10200</v>
      </c>
      <c r="L1995" s="26">
        <f t="shared" si="1858"/>
        <v>5900</v>
      </c>
      <c r="M1995" s="26">
        <v>1700</v>
      </c>
      <c r="N1995" s="26">
        <v>1700</v>
      </c>
      <c r="O1995" s="26">
        <v>2500</v>
      </c>
      <c r="P1995" s="26">
        <f t="shared" si="1861"/>
        <v>16100</v>
      </c>
      <c r="Q1995" s="26">
        <f t="shared" si="1862"/>
        <v>78.913831977257132</v>
      </c>
      <c r="R1995" s="90"/>
      <c r="S1995" s="90"/>
      <c r="T1995" s="90"/>
      <c r="U1995" s="90"/>
      <c r="V1995" s="90"/>
      <c r="W1995" s="90"/>
      <c r="X1995" s="90"/>
      <c r="Y1995" s="90"/>
    </row>
    <row r="1996" spans="1:25" ht="15" customHeight="1" x14ac:dyDescent="0.25">
      <c r="A1996" s="64" t="s">
        <v>935</v>
      </c>
      <c r="B1996" s="64" t="s">
        <v>81</v>
      </c>
      <c r="C1996" s="64" t="s">
        <v>1139</v>
      </c>
      <c r="D1996" s="64" t="s">
        <v>1140</v>
      </c>
      <c r="E1996" s="20" t="s">
        <v>41</v>
      </c>
      <c r="F1996" s="64" t="s">
        <v>1147</v>
      </c>
      <c r="G1996" s="53" t="s">
        <v>1076</v>
      </c>
      <c r="H1996" s="53" t="s">
        <v>49</v>
      </c>
      <c r="I1996" s="26">
        <v>3900</v>
      </c>
      <c r="J1996" s="26">
        <v>3900</v>
      </c>
      <c r="K1996" s="26">
        <v>2500</v>
      </c>
      <c r="L1996" s="26">
        <f t="shared" si="1858"/>
        <v>750</v>
      </c>
      <c r="M1996" s="26">
        <v>450</v>
      </c>
      <c r="N1996" s="26">
        <v>150</v>
      </c>
      <c r="O1996" s="26">
        <v>150</v>
      </c>
      <c r="P1996" s="26">
        <f t="shared" si="1861"/>
        <v>3250</v>
      </c>
      <c r="Q1996" s="26">
        <f t="shared" si="1862"/>
        <v>83.333333333333343</v>
      </c>
      <c r="R1996" s="90"/>
      <c r="S1996" s="90"/>
      <c r="T1996" s="90"/>
      <c r="U1996" s="90"/>
      <c r="V1996" s="90"/>
      <c r="W1996" s="90"/>
      <c r="X1996" s="90"/>
      <c r="Y1996" s="90"/>
    </row>
    <row r="1997" spans="1:25" ht="22.5" customHeight="1" x14ac:dyDescent="0.25">
      <c r="A1997" s="64" t="s">
        <v>935</v>
      </c>
      <c r="B1997" s="64" t="s">
        <v>81</v>
      </c>
      <c r="C1997" s="64" t="s">
        <v>1139</v>
      </c>
      <c r="D1997" s="64" t="s">
        <v>1140</v>
      </c>
      <c r="E1997" s="20" t="s">
        <v>41</v>
      </c>
      <c r="F1997" s="64" t="s">
        <v>1148</v>
      </c>
      <c r="G1997" s="53" t="s">
        <v>1076</v>
      </c>
      <c r="H1997" s="53" t="s">
        <v>55</v>
      </c>
      <c r="I1997" s="26">
        <v>1000</v>
      </c>
      <c r="J1997" s="26">
        <v>1000</v>
      </c>
      <c r="K1997" s="26">
        <v>540</v>
      </c>
      <c r="L1997" s="26">
        <f t="shared" si="1858"/>
        <v>300</v>
      </c>
      <c r="M1997" s="26">
        <v>100</v>
      </c>
      <c r="N1997" s="26">
        <v>100</v>
      </c>
      <c r="O1997" s="26">
        <v>100</v>
      </c>
      <c r="P1997" s="26">
        <f t="shared" si="1861"/>
        <v>840</v>
      </c>
      <c r="Q1997" s="26">
        <f t="shared" si="1862"/>
        <v>84</v>
      </c>
      <c r="R1997" s="90"/>
      <c r="S1997" s="90"/>
      <c r="T1997" s="90"/>
      <c r="U1997" s="90"/>
      <c r="V1997" s="90"/>
      <c r="W1997" s="90"/>
      <c r="X1997" s="90"/>
      <c r="Y1997" s="90"/>
    </row>
    <row r="1998" spans="1:25" ht="22.5" customHeight="1" x14ac:dyDescent="0.25">
      <c r="A1998" s="63" t="s">
        <v>1</v>
      </c>
      <c r="B1998" s="63" t="s">
        <v>1</v>
      </c>
      <c r="C1998" s="63" t="s">
        <v>1</v>
      </c>
      <c r="D1998" s="65" t="s">
        <v>1</v>
      </c>
      <c r="E1998" s="65" t="s">
        <v>1</v>
      </c>
      <c r="F1998" s="65" t="s">
        <v>1</v>
      </c>
      <c r="G1998" s="65" t="s">
        <v>1</v>
      </c>
      <c r="H1998" s="66" t="s">
        <v>56</v>
      </c>
      <c r="I1998" s="30">
        <f t="shared" ref="I1998:K1999" si="1912">SUM(I1999)</f>
        <v>100</v>
      </c>
      <c r="J1998" s="30">
        <f t="shared" si="1912"/>
        <v>100</v>
      </c>
      <c r="K1998" s="30">
        <f t="shared" si="1912"/>
        <v>0</v>
      </c>
      <c r="L1998" s="30">
        <f t="shared" si="1858"/>
        <v>0</v>
      </c>
      <c r="M1998" s="30">
        <f t="shared" ref="M1998:M1999" si="1913">SUM(M1999)</f>
        <v>0</v>
      </c>
      <c r="N1998" s="30">
        <f t="shared" ref="N1998:O1999" si="1914">SUM(N1999)</f>
        <v>0</v>
      </c>
      <c r="O1998" s="30">
        <f t="shared" si="1914"/>
        <v>0</v>
      </c>
      <c r="P1998" s="30">
        <f t="shared" si="1861"/>
        <v>0</v>
      </c>
      <c r="Q1998" s="30">
        <f t="shared" si="1862"/>
        <v>0</v>
      </c>
      <c r="R1998" s="93"/>
      <c r="S1998" s="93"/>
      <c r="T1998" s="93"/>
      <c r="U1998" s="93"/>
      <c r="V1998" s="93"/>
      <c r="W1998" s="93"/>
      <c r="X1998" s="93"/>
      <c r="Y1998" s="93"/>
    </row>
    <row r="1999" spans="1:25" ht="15" customHeight="1" x14ac:dyDescent="0.25">
      <c r="A1999" s="63" t="s">
        <v>935</v>
      </c>
      <c r="B1999" s="63" t="s">
        <v>81</v>
      </c>
      <c r="C1999" s="63" t="s">
        <v>1139</v>
      </c>
      <c r="D1999" s="63" t="s">
        <v>1140</v>
      </c>
      <c r="E1999" s="65" t="s">
        <v>57</v>
      </c>
      <c r="F1999" s="65" t="s">
        <v>1</v>
      </c>
      <c r="G1999" s="65" t="s">
        <v>1</v>
      </c>
      <c r="H1999" s="65" t="s">
        <v>58</v>
      </c>
      <c r="I1999" s="31">
        <f t="shared" si="1912"/>
        <v>100</v>
      </c>
      <c r="J1999" s="31">
        <f t="shared" si="1912"/>
        <v>100</v>
      </c>
      <c r="K1999" s="31">
        <f t="shared" si="1912"/>
        <v>0</v>
      </c>
      <c r="L1999" s="31">
        <f t="shared" si="1858"/>
        <v>0</v>
      </c>
      <c r="M1999" s="31">
        <f t="shared" si="1913"/>
        <v>0</v>
      </c>
      <c r="N1999" s="31">
        <f t="shared" si="1914"/>
        <v>0</v>
      </c>
      <c r="O1999" s="31">
        <f t="shared" si="1914"/>
        <v>0</v>
      </c>
      <c r="P1999" s="31">
        <f t="shared" si="1861"/>
        <v>0</v>
      </c>
      <c r="Q1999" s="31">
        <f t="shared" si="1862"/>
        <v>0</v>
      </c>
      <c r="R1999" s="94"/>
      <c r="S1999" s="94"/>
      <c r="T1999" s="94"/>
      <c r="U1999" s="94"/>
      <c r="V1999" s="94"/>
      <c r="W1999" s="94"/>
      <c r="X1999" s="94"/>
      <c r="Y1999" s="94"/>
    </row>
    <row r="2000" spans="1:25" ht="15" customHeight="1" x14ac:dyDescent="0.25">
      <c r="A2000" s="64" t="s">
        <v>935</v>
      </c>
      <c r="B2000" s="64" t="s">
        <v>81</v>
      </c>
      <c r="C2000" s="64" t="s">
        <v>1139</v>
      </c>
      <c r="D2000" s="64" t="s">
        <v>1140</v>
      </c>
      <c r="E2000" s="20" t="s">
        <v>68</v>
      </c>
      <c r="F2000" s="64"/>
      <c r="G2000" s="53" t="s">
        <v>1076</v>
      </c>
      <c r="H2000" s="53" t="s">
        <v>67</v>
      </c>
      <c r="I2000" s="26">
        <v>100</v>
      </c>
      <c r="J2000" s="26">
        <v>100</v>
      </c>
      <c r="K2000" s="26">
        <v>0</v>
      </c>
      <c r="L2000" s="26">
        <f t="shared" ref="L2000:L2063" si="1915">SUM(M2000:O2000)</f>
        <v>0</v>
      </c>
      <c r="M2000" s="26"/>
      <c r="N2000" s="26"/>
      <c r="O2000" s="26"/>
      <c r="P2000" s="26">
        <f t="shared" ref="P2000:P2063" si="1916">K2000+L2000</f>
        <v>0</v>
      </c>
      <c r="Q2000" s="26">
        <f t="shared" ref="Q2000:Q2063" si="1917">IF(J2000=0,"-",P2000/J2000*100)</f>
        <v>0</v>
      </c>
      <c r="R2000" s="90"/>
      <c r="S2000" s="90"/>
      <c r="T2000" s="90"/>
      <c r="U2000" s="90"/>
      <c r="V2000" s="90"/>
      <c r="W2000" s="90"/>
      <c r="X2000" s="90"/>
      <c r="Y2000" s="90"/>
    </row>
    <row r="2001" spans="1:25" ht="22.5" customHeight="1" x14ac:dyDescent="0.25">
      <c r="A2001" s="63" t="s">
        <v>1</v>
      </c>
      <c r="B2001" s="63" t="s">
        <v>1</v>
      </c>
      <c r="C2001" s="63" t="s">
        <v>1</v>
      </c>
      <c r="D2001" s="65" t="s">
        <v>1</v>
      </c>
      <c r="E2001" s="65" t="s">
        <v>1</v>
      </c>
      <c r="F2001" s="65" t="s">
        <v>1</v>
      </c>
      <c r="G2001" s="65" t="s">
        <v>1</v>
      </c>
      <c r="H2001" s="66" t="s">
        <v>69</v>
      </c>
      <c r="I2001" s="30">
        <f t="shared" ref="I2001:K2002" si="1918">SUM(I2002)</f>
        <v>30000</v>
      </c>
      <c r="J2001" s="30">
        <f t="shared" si="1918"/>
        <v>0</v>
      </c>
      <c r="K2001" s="30">
        <f t="shared" si="1918"/>
        <v>0</v>
      </c>
      <c r="L2001" s="30">
        <f t="shared" si="1915"/>
        <v>0</v>
      </c>
      <c r="M2001" s="30">
        <f t="shared" ref="M2001:M2002" si="1919">SUM(M2002)</f>
        <v>0</v>
      </c>
      <c r="N2001" s="30">
        <f t="shared" ref="N2001:O2002" si="1920">SUM(N2002)</f>
        <v>0</v>
      </c>
      <c r="O2001" s="30">
        <f t="shared" si="1920"/>
        <v>0</v>
      </c>
      <c r="P2001" s="30">
        <f t="shared" si="1916"/>
        <v>0</v>
      </c>
      <c r="Q2001" s="30" t="str">
        <f t="shared" si="1917"/>
        <v>-</v>
      </c>
      <c r="R2001" s="93"/>
      <c r="S2001" s="93"/>
      <c r="T2001" s="93"/>
      <c r="U2001" s="93"/>
      <c r="V2001" s="93"/>
      <c r="W2001" s="93"/>
      <c r="X2001" s="93"/>
      <c r="Y2001" s="93"/>
    </row>
    <row r="2002" spans="1:25" ht="15" customHeight="1" x14ac:dyDescent="0.25">
      <c r="A2002" s="63" t="s">
        <v>935</v>
      </c>
      <c r="B2002" s="63" t="s">
        <v>81</v>
      </c>
      <c r="C2002" s="63" t="s">
        <v>1139</v>
      </c>
      <c r="D2002" s="63" t="s">
        <v>1140</v>
      </c>
      <c r="E2002" s="65" t="s">
        <v>70</v>
      </c>
      <c r="F2002" s="65" t="s">
        <v>1</v>
      </c>
      <c r="G2002" s="65" t="s">
        <v>1</v>
      </c>
      <c r="H2002" s="65" t="s">
        <v>71</v>
      </c>
      <c r="I2002" s="31">
        <f t="shared" si="1918"/>
        <v>30000</v>
      </c>
      <c r="J2002" s="31">
        <f t="shared" si="1918"/>
        <v>0</v>
      </c>
      <c r="K2002" s="31">
        <f t="shared" si="1918"/>
        <v>0</v>
      </c>
      <c r="L2002" s="31">
        <f t="shared" si="1915"/>
        <v>0</v>
      </c>
      <c r="M2002" s="31">
        <f t="shared" si="1919"/>
        <v>0</v>
      </c>
      <c r="N2002" s="31">
        <f t="shared" si="1920"/>
        <v>0</v>
      </c>
      <c r="O2002" s="31">
        <f t="shared" si="1920"/>
        <v>0</v>
      </c>
      <c r="P2002" s="31">
        <f t="shared" si="1916"/>
        <v>0</v>
      </c>
      <c r="Q2002" s="31" t="str">
        <f t="shared" si="1917"/>
        <v>-</v>
      </c>
      <c r="R2002" s="94"/>
      <c r="S2002" s="94"/>
      <c r="T2002" s="94"/>
      <c r="U2002" s="94"/>
      <c r="V2002" s="94"/>
      <c r="W2002" s="94"/>
      <c r="X2002" s="94"/>
      <c r="Y2002" s="94"/>
    </row>
    <row r="2003" spans="1:25" ht="15" customHeight="1" x14ac:dyDescent="0.25">
      <c r="A2003" s="64" t="s">
        <v>935</v>
      </c>
      <c r="B2003" s="64" t="s">
        <v>81</v>
      </c>
      <c r="C2003" s="64" t="s">
        <v>1139</v>
      </c>
      <c r="D2003" s="64" t="s">
        <v>1140</v>
      </c>
      <c r="E2003" s="20" t="s">
        <v>74</v>
      </c>
      <c r="F2003" s="64"/>
      <c r="G2003" s="53" t="s">
        <v>1076</v>
      </c>
      <c r="H2003" s="53" t="s">
        <v>73</v>
      </c>
      <c r="I2003" s="26">
        <v>30000</v>
      </c>
      <c r="J2003" s="26">
        <v>0</v>
      </c>
      <c r="K2003" s="26">
        <v>0</v>
      </c>
      <c r="L2003" s="26">
        <f t="shared" si="1915"/>
        <v>0</v>
      </c>
      <c r="M2003" s="26"/>
      <c r="N2003" s="26"/>
      <c r="O2003" s="26"/>
      <c r="P2003" s="26">
        <f t="shared" si="1916"/>
        <v>0</v>
      </c>
      <c r="Q2003" s="26" t="str">
        <f t="shared" si="1917"/>
        <v>-</v>
      </c>
      <c r="R2003" s="90"/>
      <c r="S2003" s="90"/>
      <c r="T2003" s="90"/>
      <c r="U2003" s="90"/>
      <c r="V2003" s="90"/>
      <c r="W2003" s="90"/>
      <c r="X2003" s="90"/>
      <c r="Y2003" s="90"/>
    </row>
    <row r="2004" spans="1:25" ht="15" customHeight="1" x14ac:dyDescent="0.25">
      <c r="A2004" s="53" t="s">
        <v>1</v>
      </c>
      <c r="B2004" s="53" t="s">
        <v>1</v>
      </c>
      <c r="C2004" s="53" t="s">
        <v>1</v>
      </c>
      <c r="D2004" s="53" t="s">
        <v>1</v>
      </c>
      <c r="E2004" s="53" t="s">
        <v>1</v>
      </c>
      <c r="F2004" s="53" t="s">
        <v>1</v>
      </c>
      <c r="G2004" s="53" t="s">
        <v>1</v>
      </c>
      <c r="H2004" s="66" t="s">
        <v>1149</v>
      </c>
      <c r="I2004" s="30">
        <f t="shared" ref="I2004:K2004" si="1921">SUM(I1975,I1998,I2001)</f>
        <v>2005010</v>
      </c>
      <c r="J2004" s="30">
        <f t="shared" si="1921"/>
        <v>1752710</v>
      </c>
      <c r="K2004" s="30">
        <f t="shared" si="1921"/>
        <v>1004146</v>
      </c>
      <c r="L2004" s="30">
        <f t="shared" si="1915"/>
        <v>412600</v>
      </c>
      <c r="M2004" s="30">
        <f t="shared" ref="M2004" si="1922">SUM(M1975,M1998,M2001)</f>
        <v>134900</v>
      </c>
      <c r="N2004" s="30">
        <f t="shared" ref="N2004:O2004" si="1923">SUM(N1975,N1998,N2001)</f>
        <v>135600</v>
      </c>
      <c r="O2004" s="30">
        <f t="shared" si="1923"/>
        <v>142100</v>
      </c>
      <c r="P2004" s="30">
        <f t="shared" si="1916"/>
        <v>1416746</v>
      </c>
      <c r="Q2004" s="30">
        <f t="shared" si="1917"/>
        <v>80.83174056175865</v>
      </c>
      <c r="R2004" s="93"/>
      <c r="S2004" s="93"/>
      <c r="T2004" s="93"/>
      <c r="U2004" s="93"/>
      <c r="V2004" s="93"/>
      <c r="W2004" s="93"/>
      <c r="X2004" s="93"/>
      <c r="Y2004" s="93"/>
    </row>
    <row r="2005" spans="1:25" ht="15" customHeight="1" thickBot="1" x14ac:dyDescent="0.3">
      <c r="A2005" s="53" t="s">
        <v>1</v>
      </c>
      <c r="B2005" s="53" t="s">
        <v>1</v>
      </c>
      <c r="C2005" s="53" t="s">
        <v>1</v>
      </c>
      <c r="D2005" s="53" t="s">
        <v>1</v>
      </c>
      <c r="E2005" s="53" t="s">
        <v>1</v>
      </c>
      <c r="F2005" s="53" t="s">
        <v>1</v>
      </c>
      <c r="G2005" s="53" t="s">
        <v>1</v>
      </c>
      <c r="H2005" s="65" t="s">
        <v>76</v>
      </c>
      <c r="I2005" s="31"/>
      <c r="J2005" s="31"/>
      <c r="K2005" s="31">
        <v>0</v>
      </c>
      <c r="L2005" s="31"/>
      <c r="M2005" s="31"/>
      <c r="N2005" s="31"/>
      <c r="O2005" s="31"/>
      <c r="P2005" s="31"/>
      <c r="Q2005" s="31"/>
      <c r="R2005" s="94"/>
      <c r="S2005" s="94"/>
      <c r="T2005" s="94"/>
      <c r="U2005" s="94"/>
      <c r="V2005" s="94"/>
      <c r="W2005" s="94"/>
      <c r="X2005" s="94"/>
      <c r="Y2005" s="94"/>
    </row>
    <row r="2006" spans="1:25" ht="47.25" customHeight="1" thickBot="1" x14ac:dyDescent="0.3">
      <c r="A2006" s="110" t="s">
        <v>1</v>
      </c>
      <c r="B2006" s="110" t="s">
        <v>1</v>
      </c>
      <c r="C2006" s="110" t="s">
        <v>1</v>
      </c>
      <c r="D2006" s="110" t="s">
        <v>1</v>
      </c>
      <c r="E2006" s="110" t="s">
        <v>1</v>
      </c>
      <c r="F2006" s="110" t="s">
        <v>1</v>
      </c>
      <c r="G2006" s="110" t="s">
        <v>1</v>
      </c>
      <c r="H2006" s="28" t="s">
        <v>77</v>
      </c>
      <c r="I2006" s="109" t="s">
        <v>3984</v>
      </c>
      <c r="J2006" s="109" t="s">
        <v>11</v>
      </c>
      <c r="K2006" s="109" t="s">
        <v>3989</v>
      </c>
      <c r="L2006" s="109" t="s">
        <v>3985</v>
      </c>
      <c r="M2006" s="109" t="s">
        <v>4027</v>
      </c>
      <c r="N2006" s="109" t="s">
        <v>3988</v>
      </c>
      <c r="O2006" s="109" t="s">
        <v>3986</v>
      </c>
      <c r="P2006" s="109" t="s">
        <v>3987</v>
      </c>
      <c r="Q2006" s="109" t="s">
        <v>3695</v>
      </c>
      <c r="R2006" s="91"/>
      <c r="S2006" s="91"/>
      <c r="T2006" s="91"/>
      <c r="U2006" s="91"/>
      <c r="V2006" s="91"/>
      <c r="W2006" s="91"/>
      <c r="X2006" s="91"/>
      <c r="Y2006" s="91"/>
    </row>
    <row r="2007" spans="1:25" ht="15" customHeight="1" x14ac:dyDescent="0.25">
      <c r="A2007" s="111"/>
      <c r="B2007" s="111"/>
      <c r="C2007" s="111"/>
      <c r="D2007" s="111"/>
      <c r="E2007" s="111"/>
      <c r="F2007" s="111"/>
      <c r="G2007" s="111"/>
      <c r="H2007" s="67" t="s">
        <v>1</v>
      </c>
      <c r="I2007" s="29">
        <v>1</v>
      </c>
      <c r="J2007" s="29">
        <v>2</v>
      </c>
      <c r="K2007" s="29">
        <v>3</v>
      </c>
      <c r="L2007" s="29" t="s">
        <v>3478</v>
      </c>
      <c r="M2007" s="29">
        <v>5</v>
      </c>
      <c r="N2007" s="29">
        <v>6</v>
      </c>
      <c r="O2007" s="29">
        <v>7</v>
      </c>
      <c r="P2007" s="29" t="s">
        <v>3696</v>
      </c>
      <c r="Q2007" s="29">
        <v>9</v>
      </c>
      <c r="R2007" s="92"/>
      <c r="S2007" s="92"/>
      <c r="T2007" s="92"/>
      <c r="U2007" s="92"/>
      <c r="V2007" s="92"/>
      <c r="W2007" s="92"/>
      <c r="X2007" s="92"/>
      <c r="Y2007" s="92"/>
    </row>
    <row r="2008" spans="1:25" ht="15" customHeight="1" x14ac:dyDescent="0.25">
      <c r="A2008" s="111"/>
      <c r="B2008" s="111"/>
      <c r="C2008" s="111"/>
      <c r="D2008" s="111"/>
      <c r="E2008" s="111"/>
      <c r="F2008" s="111"/>
      <c r="G2008" s="111"/>
      <c r="H2008" s="68" t="s">
        <v>1085</v>
      </c>
      <c r="I2008" s="32">
        <f t="shared" ref="I2008:K2008" si="1924">SUM(I2004)</f>
        <v>2005010</v>
      </c>
      <c r="J2008" s="32">
        <f t="shared" si="1924"/>
        <v>1752710</v>
      </c>
      <c r="K2008" s="32">
        <f t="shared" si="1924"/>
        <v>1004146</v>
      </c>
      <c r="L2008" s="32">
        <f t="shared" si="1915"/>
        <v>412600</v>
      </c>
      <c r="M2008" s="32">
        <f t="shared" ref="M2008" si="1925">SUM(M2004)</f>
        <v>134900</v>
      </c>
      <c r="N2008" s="32">
        <f t="shared" ref="N2008:O2008" si="1926">SUM(N2004)</f>
        <v>135600</v>
      </c>
      <c r="O2008" s="32">
        <f t="shared" si="1926"/>
        <v>142100</v>
      </c>
      <c r="P2008" s="32">
        <f t="shared" si="1916"/>
        <v>1416746</v>
      </c>
      <c r="Q2008" s="32">
        <f t="shared" si="1917"/>
        <v>80.83174056175865</v>
      </c>
      <c r="R2008" s="90"/>
      <c r="S2008" s="90"/>
      <c r="T2008" s="90"/>
      <c r="U2008" s="90"/>
      <c r="V2008" s="90"/>
      <c r="W2008" s="90"/>
      <c r="X2008" s="90"/>
      <c r="Y2008" s="90"/>
    </row>
    <row r="2009" spans="1:25" ht="15" customHeight="1" x14ac:dyDescent="0.25">
      <c r="A2009" s="111"/>
      <c r="B2009" s="111"/>
      <c r="C2009" s="111"/>
      <c r="D2009" s="111"/>
      <c r="E2009" s="111"/>
      <c r="F2009" s="111"/>
      <c r="G2009" s="111"/>
      <c r="H2009" s="69" t="s">
        <v>79</v>
      </c>
      <c r="I2009" s="32">
        <f t="shared" ref="I2009:K2009" si="1927">SUM(I2008)</f>
        <v>2005010</v>
      </c>
      <c r="J2009" s="32">
        <f t="shared" si="1927"/>
        <v>1752710</v>
      </c>
      <c r="K2009" s="32">
        <f t="shared" si="1927"/>
        <v>1004146</v>
      </c>
      <c r="L2009" s="32">
        <f t="shared" si="1915"/>
        <v>412600</v>
      </c>
      <c r="M2009" s="32">
        <f t="shared" ref="M2009" si="1928">SUM(M2008)</f>
        <v>134900</v>
      </c>
      <c r="N2009" s="32">
        <f t="shared" ref="N2009:O2009" si="1929">SUM(N2008)</f>
        <v>135600</v>
      </c>
      <c r="O2009" s="32">
        <f t="shared" si="1929"/>
        <v>142100</v>
      </c>
      <c r="P2009" s="32">
        <f t="shared" si="1916"/>
        <v>1416746</v>
      </c>
      <c r="Q2009" s="32">
        <f t="shared" si="1917"/>
        <v>80.83174056175865</v>
      </c>
      <c r="R2009" s="90"/>
      <c r="S2009" s="90"/>
      <c r="T2009" s="90"/>
      <c r="U2009" s="90"/>
      <c r="V2009" s="90"/>
      <c r="W2009" s="90"/>
      <c r="X2009" s="90"/>
      <c r="Y2009" s="90"/>
    </row>
    <row r="2010" spans="1:25" ht="15" customHeight="1" x14ac:dyDescent="0.25">
      <c r="A2010" s="112"/>
      <c r="B2010" s="112"/>
      <c r="C2010" s="112"/>
      <c r="D2010" s="112"/>
      <c r="E2010" s="112"/>
      <c r="F2010" s="112"/>
      <c r="G2010" s="112"/>
      <c r="I2010" s="27"/>
      <c r="J2010" s="27"/>
      <c r="K2010" s="27">
        <v>0</v>
      </c>
      <c r="L2010" s="27"/>
      <c r="M2010" s="27"/>
      <c r="N2010" s="27"/>
      <c r="O2010" s="27"/>
      <c r="P2010" s="27"/>
      <c r="Q2010" s="27"/>
      <c r="R2010" s="27"/>
      <c r="S2010" s="27"/>
      <c r="T2010" s="27"/>
      <c r="U2010" s="27"/>
      <c r="V2010" s="27"/>
      <c r="W2010" s="27"/>
      <c r="X2010" s="27"/>
      <c r="Y2010" s="27"/>
    </row>
    <row r="2011" spans="1:25" ht="15" customHeight="1" thickBot="1" x14ac:dyDescent="0.3">
      <c r="A2011" s="53" t="s">
        <v>1</v>
      </c>
      <c r="B2011" s="53" t="s">
        <v>1</v>
      </c>
      <c r="C2011" s="53" t="s">
        <v>1</v>
      </c>
      <c r="D2011" s="53" t="s">
        <v>1</v>
      </c>
      <c r="E2011" s="53" t="s">
        <v>1</v>
      </c>
      <c r="F2011" s="53" t="s">
        <v>1</v>
      </c>
      <c r="G2011" s="53" t="s">
        <v>1</v>
      </c>
      <c r="H2011" s="21" t="s">
        <v>1</v>
      </c>
      <c r="I2011" s="33"/>
      <c r="J2011" s="33"/>
      <c r="K2011" s="33">
        <v>0</v>
      </c>
      <c r="L2011" s="33"/>
      <c r="M2011" s="33"/>
      <c r="N2011" s="33"/>
      <c r="O2011" s="33"/>
      <c r="P2011" s="33"/>
      <c r="Q2011" s="33"/>
      <c r="R2011" s="33"/>
      <c r="S2011" s="33"/>
      <c r="T2011" s="33"/>
      <c r="U2011" s="33"/>
      <c r="V2011" s="33"/>
      <c r="W2011" s="33"/>
      <c r="X2011" s="33"/>
      <c r="Y2011" s="33"/>
    </row>
    <row r="2012" spans="1:25" ht="45.75" customHeight="1" thickBot="1" x14ac:dyDescent="0.3">
      <c r="A2012" s="28" t="s">
        <v>4</v>
      </c>
      <c r="B2012" s="28" t="s">
        <v>5</v>
      </c>
      <c r="C2012" s="28" t="s">
        <v>6</v>
      </c>
      <c r="D2012" s="57" t="s">
        <v>1</v>
      </c>
      <c r="E2012" s="28" t="s">
        <v>7</v>
      </c>
      <c r="F2012" s="28" t="s">
        <v>8</v>
      </c>
      <c r="G2012" s="28" t="s">
        <v>9</v>
      </c>
      <c r="H2012" s="28" t="s">
        <v>10</v>
      </c>
      <c r="I2012" s="109" t="s">
        <v>3984</v>
      </c>
      <c r="J2012" s="109" t="s">
        <v>11</v>
      </c>
      <c r="K2012" s="109" t="s">
        <v>3989</v>
      </c>
      <c r="L2012" s="109" t="s">
        <v>3985</v>
      </c>
      <c r="M2012" s="109" t="s">
        <v>4027</v>
      </c>
      <c r="N2012" s="109" t="s">
        <v>3988</v>
      </c>
      <c r="O2012" s="109" t="s">
        <v>3986</v>
      </c>
      <c r="P2012" s="109" t="s">
        <v>3987</v>
      </c>
      <c r="Q2012" s="109" t="s">
        <v>3695</v>
      </c>
      <c r="R2012" s="91"/>
      <c r="S2012" s="91"/>
      <c r="T2012" s="91"/>
      <c r="U2012" s="91"/>
      <c r="V2012" s="91"/>
      <c r="W2012" s="91"/>
      <c r="X2012" s="91"/>
      <c r="Y2012" s="91"/>
    </row>
    <row r="2013" spans="1:25" ht="15" customHeight="1" x14ac:dyDescent="0.25">
      <c r="A2013" s="58" t="s">
        <v>1</v>
      </c>
      <c r="B2013" s="58" t="s">
        <v>1</v>
      </c>
      <c r="C2013" s="58" t="s">
        <v>1</v>
      </c>
      <c r="D2013" s="59" t="s">
        <v>1</v>
      </c>
      <c r="E2013" s="59" t="s">
        <v>1</v>
      </c>
      <c r="F2013" s="60" t="s">
        <v>1</v>
      </c>
      <c r="G2013" s="61" t="s">
        <v>1</v>
      </c>
      <c r="H2013" s="62" t="s">
        <v>1</v>
      </c>
      <c r="I2013" s="29">
        <v>1</v>
      </c>
      <c r="J2013" s="29">
        <v>2</v>
      </c>
      <c r="K2013" s="29">
        <v>3</v>
      </c>
      <c r="L2013" s="29" t="s">
        <v>3478</v>
      </c>
      <c r="M2013" s="29">
        <v>5</v>
      </c>
      <c r="N2013" s="29">
        <v>6</v>
      </c>
      <c r="O2013" s="29">
        <v>7</v>
      </c>
      <c r="P2013" s="29" t="s">
        <v>3696</v>
      </c>
      <c r="Q2013" s="29">
        <v>9</v>
      </c>
      <c r="R2013" s="92"/>
      <c r="S2013" s="92"/>
      <c r="T2013" s="92"/>
      <c r="U2013" s="92"/>
      <c r="V2013" s="92"/>
      <c r="W2013" s="92"/>
      <c r="X2013" s="92"/>
      <c r="Y2013" s="92"/>
    </row>
    <row r="2014" spans="1:25" ht="15" customHeight="1" x14ac:dyDescent="0.25">
      <c r="A2014" s="63" t="s">
        <v>935</v>
      </c>
      <c r="B2014" s="63" t="s">
        <v>81</v>
      </c>
      <c r="C2014" s="64" t="s">
        <v>1150</v>
      </c>
      <c r="D2014" s="64" t="s">
        <v>1151</v>
      </c>
      <c r="E2014" s="65" t="s">
        <v>1</v>
      </c>
      <c r="F2014" s="65" t="s">
        <v>1</v>
      </c>
      <c r="G2014" s="65" t="s">
        <v>1</v>
      </c>
      <c r="H2014" s="65" t="s">
        <v>1152</v>
      </c>
      <c r="I2014" s="26">
        <v>0</v>
      </c>
      <c r="J2014" s="26" t="s">
        <v>1</v>
      </c>
      <c r="K2014" s="26">
        <v>0</v>
      </c>
      <c r="L2014" s="26"/>
      <c r="M2014" s="26"/>
      <c r="N2014" s="26"/>
      <c r="O2014" s="26"/>
      <c r="P2014" s="26"/>
      <c r="Q2014" s="26"/>
      <c r="R2014" s="90"/>
      <c r="S2014" s="90"/>
      <c r="T2014" s="90"/>
      <c r="U2014" s="90"/>
      <c r="V2014" s="90"/>
      <c r="W2014" s="90"/>
      <c r="X2014" s="90"/>
      <c r="Y2014" s="90"/>
    </row>
    <row r="2015" spans="1:25" ht="22.5" customHeight="1" x14ac:dyDescent="0.25">
      <c r="A2015" s="63" t="s">
        <v>1</v>
      </c>
      <c r="B2015" s="63" t="s">
        <v>1</v>
      </c>
      <c r="C2015" s="63" t="s">
        <v>1</v>
      </c>
      <c r="D2015" s="65" t="s">
        <v>1</v>
      </c>
      <c r="E2015" s="65" t="s">
        <v>1</v>
      </c>
      <c r="F2015" s="65" t="s">
        <v>1</v>
      </c>
      <c r="G2015" s="65" t="s">
        <v>1</v>
      </c>
      <c r="H2015" s="66" t="s">
        <v>15</v>
      </c>
      <c r="I2015" s="30">
        <f t="shared" ref="I2015:K2015" si="1930">SUM(I2016,I2024,I2026)</f>
        <v>913409</v>
      </c>
      <c r="J2015" s="30">
        <f t="shared" si="1930"/>
        <v>868859</v>
      </c>
      <c r="K2015" s="30">
        <f t="shared" si="1930"/>
        <v>462954</v>
      </c>
      <c r="L2015" s="30">
        <f t="shared" si="1915"/>
        <v>181310</v>
      </c>
      <c r="M2015" s="30">
        <f t="shared" ref="M2015" si="1931">SUM(M2016,M2024,M2026)</f>
        <v>61650</v>
      </c>
      <c r="N2015" s="30">
        <f t="shared" ref="N2015:O2015" si="1932">SUM(N2016,N2024,N2026)</f>
        <v>54110</v>
      </c>
      <c r="O2015" s="30">
        <f t="shared" si="1932"/>
        <v>65550</v>
      </c>
      <c r="P2015" s="30">
        <f t="shared" si="1916"/>
        <v>644264</v>
      </c>
      <c r="Q2015" s="30">
        <f t="shared" si="1917"/>
        <v>74.150581394679691</v>
      </c>
      <c r="R2015" s="93"/>
      <c r="S2015" s="93"/>
      <c r="T2015" s="93"/>
      <c r="U2015" s="93"/>
      <c r="V2015" s="93"/>
      <c r="W2015" s="93"/>
      <c r="X2015" s="93"/>
      <c r="Y2015" s="93"/>
    </row>
    <row r="2016" spans="1:25" ht="15" customHeight="1" x14ac:dyDescent="0.25">
      <c r="A2016" s="63" t="s">
        <v>935</v>
      </c>
      <c r="B2016" s="63" t="s">
        <v>81</v>
      </c>
      <c r="C2016" s="63" t="s">
        <v>1150</v>
      </c>
      <c r="D2016" s="63" t="s">
        <v>1151</v>
      </c>
      <c r="E2016" s="65" t="s">
        <v>16</v>
      </c>
      <c r="F2016" s="65" t="s">
        <v>1</v>
      </c>
      <c r="G2016" s="65" t="s">
        <v>1</v>
      </c>
      <c r="H2016" s="65" t="s">
        <v>17</v>
      </c>
      <c r="I2016" s="31">
        <f t="shared" ref="I2016:K2016" si="1933">SUM(I2017:I2018)</f>
        <v>719023</v>
      </c>
      <c r="J2016" s="31">
        <f t="shared" si="1933"/>
        <v>698473</v>
      </c>
      <c r="K2016" s="31">
        <f t="shared" si="1933"/>
        <v>398674</v>
      </c>
      <c r="L2016" s="31">
        <f t="shared" si="1915"/>
        <v>154400</v>
      </c>
      <c r="M2016" s="31">
        <f t="shared" ref="M2016" si="1934">SUM(M2017:M2018)</f>
        <v>52400</v>
      </c>
      <c r="N2016" s="31">
        <f t="shared" ref="N2016:O2016" si="1935">SUM(N2017:N2018)</f>
        <v>45500</v>
      </c>
      <c r="O2016" s="31">
        <f t="shared" si="1935"/>
        <v>56500</v>
      </c>
      <c r="P2016" s="31">
        <f t="shared" si="1916"/>
        <v>553074</v>
      </c>
      <c r="Q2016" s="31">
        <f t="shared" si="1917"/>
        <v>79.183304150625716</v>
      </c>
      <c r="R2016" s="94"/>
      <c r="S2016" s="94"/>
      <c r="T2016" s="94"/>
      <c r="U2016" s="94"/>
      <c r="V2016" s="94"/>
      <c r="W2016" s="94"/>
      <c r="X2016" s="94"/>
      <c r="Y2016" s="94"/>
    </row>
    <row r="2017" spans="1:25" ht="15" customHeight="1" x14ac:dyDescent="0.25">
      <c r="A2017" s="64" t="s">
        <v>935</v>
      </c>
      <c r="B2017" s="64" t="s">
        <v>81</v>
      </c>
      <c r="C2017" s="64" t="s">
        <v>1150</v>
      </c>
      <c r="D2017" s="64" t="s">
        <v>1151</v>
      </c>
      <c r="E2017" s="20" t="s">
        <v>19</v>
      </c>
      <c r="F2017" s="64"/>
      <c r="G2017" s="53" t="s">
        <v>1076</v>
      </c>
      <c r="H2017" s="53" t="s">
        <v>3869</v>
      </c>
      <c r="I2017" s="26">
        <v>618199</v>
      </c>
      <c r="J2017" s="26">
        <v>600599</v>
      </c>
      <c r="K2017" s="26">
        <v>334000</v>
      </c>
      <c r="L2017" s="26">
        <f t="shared" si="1915"/>
        <v>140000</v>
      </c>
      <c r="M2017" s="26">
        <v>50000</v>
      </c>
      <c r="N2017" s="26">
        <v>40000</v>
      </c>
      <c r="O2017" s="26">
        <v>50000</v>
      </c>
      <c r="P2017" s="26">
        <f t="shared" si="1916"/>
        <v>474000</v>
      </c>
      <c r="Q2017" s="26">
        <f t="shared" si="1917"/>
        <v>78.921210325025513</v>
      </c>
      <c r="R2017" s="90"/>
      <c r="S2017" s="90"/>
      <c r="T2017" s="90"/>
      <c r="U2017" s="90"/>
      <c r="V2017" s="90"/>
      <c r="W2017" s="90"/>
      <c r="X2017" s="90"/>
      <c r="Y2017" s="90"/>
    </row>
    <row r="2018" spans="1:25" ht="15" customHeight="1" x14ac:dyDescent="0.25">
      <c r="A2018" s="63" t="s">
        <v>935</v>
      </c>
      <c r="B2018" s="63" t="s">
        <v>81</v>
      </c>
      <c r="C2018" s="63" t="s">
        <v>1150</v>
      </c>
      <c r="D2018" s="63" t="s">
        <v>1151</v>
      </c>
      <c r="E2018" s="63" t="s">
        <v>21</v>
      </c>
      <c r="F2018" s="64" t="s">
        <v>1</v>
      </c>
      <c r="G2018" s="53" t="s">
        <v>1</v>
      </c>
      <c r="H2018" s="65" t="s">
        <v>22</v>
      </c>
      <c r="I2018" s="31">
        <f t="shared" ref="I2018:K2018" si="1936">SUM(I2019:I2023)</f>
        <v>100824</v>
      </c>
      <c r="J2018" s="31">
        <f t="shared" si="1936"/>
        <v>97874</v>
      </c>
      <c r="K2018" s="31">
        <f t="shared" si="1936"/>
        <v>64674</v>
      </c>
      <c r="L2018" s="31">
        <f t="shared" si="1915"/>
        <v>14400</v>
      </c>
      <c r="M2018" s="31">
        <f t="shared" ref="M2018" si="1937">SUM(M2019:M2023)</f>
        <v>2400</v>
      </c>
      <c r="N2018" s="31">
        <f t="shared" ref="N2018:O2018" si="1938">SUM(N2019:N2023)</f>
        <v>5500</v>
      </c>
      <c r="O2018" s="31">
        <f t="shared" si="1938"/>
        <v>6500</v>
      </c>
      <c r="P2018" s="31">
        <f t="shared" si="1916"/>
        <v>79074</v>
      </c>
      <c r="Q2018" s="31">
        <f t="shared" si="1917"/>
        <v>80.791630054968635</v>
      </c>
      <c r="R2018" s="94"/>
      <c r="S2018" s="94"/>
      <c r="T2018" s="94"/>
      <c r="U2018" s="94"/>
      <c r="V2018" s="94"/>
      <c r="W2018" s="94"/>
      <c r="X2018" s="94"/>
      <c r="Y2018" s="94"/>
    </row>
    <row r="2019" spans="1:25" ht="15" customHeight="1" x14ac:dyDescent="0.25">
      <c r="A2019" s="64" t="s">
        <v>935</v>
      </c>
      <c r="B2019" s="64" t="s">
        <v>81</v>
      </c>
      <c r="C2019" s="64" t="s">
        <v>1150</v>
      </c>
      <c r="D2019" s="64" t="s">
        <v>1151</v>
      </c>
      <c r="E2019" s="20" t="s">
        <v>23</v>
      </c>
      <c r="F2019" s="64" t="s">
        <v>1153</v>
      </c>
      <c r="G2019" s="53" t="s">
        <v>1076</v>
      </c>
      <c r="H2019" s="53" t="s">
        <v>85</v>
      </c>
      <c r="I2019" s="26">
        <v>16800</v>
      </c>
      <c r="J2019" s="26">
        <v>16200</v>
      </c>
      <c r="K2019" s="26">
        <v>10300</v>
      </c>
      <c r="L2019" s="26">
        <f t="shared" si="1915"/>
        <v>4400</v>
      </c>
      <c r="M2019" s="26">
        <v>1400</v>
      </c>
      <c r="N2019" s="26">
        <v>1500</v>
      </c>
      <c r="O2019" s="26">
        <v>1500</v>
      </c>
      <c r="P2019" s="26">
        <f t="shared" si="1916"/>
        <v>14700</v>
      </c>
      <c r="Q2019" s="26">
        <f t="shared" si="1917"/>
        <v>90.740740740740748</v>
      </c>
      <c r="R2019" s="90"/>
      <c r="S2019" s="90"/>
      <c r="T2019" s="90"/>
      <c r="U2019" s="90"/>
      <c r="V2019" s="90"/>
      <c r="W2019" s="90"/>
      <c r="X2019" s="90"/>
      <c r="Y2019" s="90"/>
    </row>
    <row r="2020" spans="1:25" ht="15" customHeight="1" x14ac:dyDescent="0.25">
      <c r="A2020" s="64" t="s">
        <v>935</v>
      </c>
      <c r="B2020" s="64" t="s">
        <v>81</v>
      </c>
      <c r="C2020" s="64" t="s">
        <v>1150</v>
      </c>
      <c r="D2020" s="64" t="s">
        <v>1151</v>
      </c>
      <c r="E2020" s="20" t="s">
        <v>23</v>
      </c>
      <c r="F2020" s="64" t="s">
        <v>1154</v>
      </c>
      <c r="G2020" s="53" t="s">
        <v>1076</v>
      </c>
      <c r="H2020" s="53" t="s">
        <v>25</v>
      </c>
      <c r="I2020" s="26">
        <v>56000</v>
      </c>
      <c r="J2020" s="26">
        <v>54100</v>
      </c>
      <c r="K2020" s="26">
        <v>31800</v>
      </c>
      <c r="L2020" s="26">
        <f t="shared" si="1915"/>
        <v>10000</v>
      </c>
      <c r="M2020" s="26">
        <v>1000</v>
      </c>
      <c r="N2020" s="26">
        <v>4000</v>
      </c>
      <c r="O2020" s="26">
        <v>5000</v>
      </c>
      <c r="P2020" s="26">
        <f t="shared" si="1916"/>
        <v>41800</v>
      </c>
      <c r="Q2020" s="26">
        <f t="shared" si="1917"/>
        <v>77.264325323475049</v>
      </c>
      <c r="R2020" s="90"/>
      <c r="S2020" s="90"/>
      <c r="T2020" s="90"/>
      <c r="U2020" s="90"/>
      <c r="V2020" s="90"/>
      <c r="W2020" s="90"/>
      <c r="X2020" s="90"/>
      <c r="Y2020" s="90"/>
    </row>
    <row r="2021" spans="1:25" ht="15" customHeight="1" x14ac:dyDescent="0.25">
      <c r="A2021" s="64" t="s">
        <v>935</v>
      </c>
      <c r="B2021" s="64" t="s">
        <v>81</v>
      </c>
      <c r="C2021" s="64" t="s">
        <v>1150</v>
      </c>
      <c r="D2021" s="64" t="s">
        <v>1151</v>
      </c>
      <c r="E2021" s="20" t="s">
        <v>23</v>
      </c>
      <c r="F2021" s="64" t="s">
        <v>1155</v>
      </c>
      <c r="G2021" s="53" t="s">
        <v>1076</v>
      </c>
      <c r="H2021" s="53" t="s">
        <v>27</v>
      </c>
      <c r="I2021" s="26">
        <v>12824</v>
      </c>
      <c r="J2021" s="26">
        <v>12374</v>
      </c>
      <c r="K2021" s="26">
        <v>12374</v>
      </c>
      <c r="L2021" s="26">
        <f t="shared" si="1915"/>
        <v>0</v>
      </c>
      <c r="M2021" s="26"/>
      <c r="N2021" s="26"/>
      <c r="O2021" s="26"/>
      <c r="P2021" s="26">
        <f t="shared" si="1916"/>
        <v>12374</v>
      </c>
      <c r="Q2021" s="26">
        <f t="shared" si="1917"/>
        <v>100</v>
      </c>
      <c r="R2021" s="90"/>
      <c r="S2021" s="90"/>
      <c r="T2021" s="90"/>
      <c r="U2021" s="90"/>
      <c r="V2021" s="90"/>
      <c r="W2021" s="90"/>
      <c r="X2021" s="90"/>
      <c r="Y2021" s="90"/>
    </row>
    <row r="2022" spans="1:25" ht="15" customHeight="1" x14ac:dyDescent="0.25">
      <c r="A2022" s="64" t="s">
        <v>935</v>
      </c>
      <c r="B2022" s="64" t="s">
        <v>81</v>
      </c>
      <c r="C2022" s="64" t="s">
        <v>1150</v>
      </c>
      <c r="D2022" s="64" t="s">
        <v>1151</v>
      </c>
      <c r="E2022" s="20" t="s">
        <v>23</v>
      </c>
      <c r="F2022" s="64" t="s">
        <v>1156</v>
      </c>
      <c r="G2022" s="53" t="s">
        <v>1076</v>
      </c>
      <c r="H2022" s="53" t="s">
        <v>89</v>
      </c>
      <c r="I2022" s="26">
        <v>5000</v>
      </c>
      <c r="J2022" s="26">
        <v>5000</v>
      </c>
      <c r="K2022" s="26">
        <v>0</v>
      </c>
      <c r="L2022" s="26">
        <f t="shared" si="1915"/>
        <v>0</v>
      </c>
      <c r="M2022" s="26">
        <v>0</v>
      </c>
      <c r="N2022" s="26">
        <v>0</v>
      </c>
      <c r="O2022" s="26">
        <v>0</v>
      </c>
      <c r="P2022" s="26">
        <f t="shared" si="1916"/>
        <v>0</v>
      </c>
      <c r="Q2022" s="26">
        <f t="shared" si="1917"/>
        <v>0</v>
      </c>
      <c r="R2022" s="90"/>
      <c r="S2022" s="90"/>
      <c r="T2022" s="90"/>
      <c r="U2022" s="90"/>
      <c r="V2022" s="90"/>
      <c r="W2022" s="90"/>
      <c r="X2022" s="90"/>
      <c r="Y2022" s="90"/>
    </row>
    <row r="2023" spans="1:25" ht="15" customHeight="1" x14ac:dyDescent="0.25">
      <c r="A2023" s="64" t="s">
        <v>935</v>
      </c>
      <c r="B2023" s="64" t="s">
        <v>81</v>
      </c>
      <c r="C2023" s="64" t="s">
        <v>1150</v>
      </c>
      <c r="D2023" s="64" t="s">
        <v>1151</v>
      </c>
      <c r="E2023" s="20" t="s">
        <v>23</v>
      </c>
      <c r="F2023" s="64" t="s">
        <v>1157</v>
      </c>
      <c r="G2023" s="53" t="s">
        <v>1076</v>
      </c>
      <c r="H2023" s="53" t="s">
        <v>29</v>
      </c>
      <c r="I2023" s="26">
        <v>10200</v>
      </c>
      <c r="J2023" s="26">
        <v>10200</v>
      </c>
      <c r="K2023" s="26">
        <v>10200</v>
      </c>
      <c r="L2023" s="26">
        <f t="shared" si="1915"/>
        <v>0</v>
      </c>
      <c r="M2023" s="26">
        <v>0</v>
      </c>
      <c r="N2023" s="26">
        <v>0</v>
      </c>
      <c r="O2023" s="26">
        <v>0</v>
      </c>
      <c r="P2023" s="26">
        <f t="shared" si="1916"/>
        <v>10200</v>
      </c>
      <c r="Q2023" s="26">
        <f t="shared" si="1917"/>
        <v>100</v>
      </c>
      <c r="R2023" s="90"/>
      <c r="S2023" s="90"/>
      <c r="T2023" s="90"/>
      <c r="U2023" s="90"/>
      <c r="V2023" s="90"/>
      <c r="W2023" s="90"/>
      <c r="X2023" s="90"/>
      <c r="Y2023" s="90"/>
    </row>
    <row r="2024" spans="1:25" ht="15" customHeight="1" x14ac:dyDescent="0.25">
      <c r="A2024" s="63" t="s">
        <v>935</v>
      </c>
      <c r="B2024" s="63" t="s">
        <v>81</v>
      </c>
      <c r="C2024" s="63" t="s">
        <v>1150</v>
      </c>
      <c r="D2024" s="63" t="s">
        <v>1151</v>
      </c>
      <c r="E2024" s="65" t="s">
        <v>30</v>
      </c>
      <c r="F2024" s="65" t="s">
        <v>1</v>
      </c>
      <c r="G2024" s="65" t="s">
        <v>1</v>
      </c>
      <c r="H2024" s="65" t="s">
        <v>31</v>
      </c>
      <c r="I2024" s="31">
        <f t="shared" ref="I2024:K2024" si="1939">SUM(I2025)</f>
        <v>70291</v>
      </c>
      <c r="J2024" s="31">
        <f t="shared" si="1939"/>
        <v>68391</v>
      </c>
      <c r="K2024" s="31">
        <f t="shared" si="1939"/>
        <v>35900</v>
      </c>
      <c r="L2024" s="31">
        <f t="shared" si="1915"/>
        <v>15000</v>
      </c>
      <c r="M2024" s="31">
        <f t="shared" ref="M2024" si="1940">SUM(M2025)</f>
        <v>5000</v>
      </c>
      <c r="N2024" s="31">
        <f t="shared" ref="N2024:O2024" si="1941">SUM(N2025)</f>
        <v>5000</v>
      </c>
      <c r="O2024" s="31">
        <f t="shared" si="1941"/>
        <v>5000</v>
      </c>
      <c r="P2024" s="31">
        <f t="shared" si="1916"/>
        <v>50900</v>
      </c>
      <c r="Q2024" s="31">
        <f t="shared" si="1917"/>
        <v>74.424997441183777</v>
      </c>
      <c r="R2024" s="94"/>
      <c r="S2024" s="94"/>
      <c r="T2024" s="94"/>
      <c r="U2024" s="94"/>
      <c r="V2024" s="94"/>
      <c r="W2024" s="94"/>
      <c r="X2024" s="94"/>
      <c r="Y2024" s="94"/>
    </row>
    <row r="2025" spans="1:25" ht="15" customHeight="1" x14ac:dyDescent="0.25">
      <c r="A2025" s="64" t="s">
        <v>935</v>
      </c>
      <c r="B2025" s="64" t="s">
        <v>81</v>
      </c>
      <c r="C2025" s="64" t="s">
        <v>1150</v>
      </c>
      <c r="D2025" s="64" t="s">
        <v>1151</v>
      </c>
      <c r="E2025" s="20" t="s">
        <v>33</v>
      </c>
      <c r="F2025" s="64"/>
      <c r="G2025" s="53" t="s">
        <v>1076</v>
      </c>
      <c r="H2025" s="53" t="s">
        <v>3870</v>
      </c>
      <c r="I2025" s="26">
        <v>70291</v>
      </c>
      <c r="J2025" s="26">
        <v>68391</v>
      </c>
      <c r="K2025" s="26">
        <v>35900</v>
      </c>
      <c r="L2025" s="26">
        <f t="shared" si="1915"/>
        <v>15000</v>
      </c>
      <c r="M2025" s="26">
        <v>5000</v>
      </c>
      <c r="N2025" s="26">
        <v>5000</v>
      </c>
      <c r="O2025" s="26">
        <v>5000</v>
      </c>
      <c r="P2025" s="26">
        <f t="shared" si="1916"/>
        <v>50900</v>
      </c>
      <c r="Q2025" s="26">
        <f t="shared" si="1917"/>
        <v>74.424997441183777</v>
      </c>
      <c r="R2025" s="90"/>
      <c r="S2025" s="90"/>
      <c r="T2025" s="90"/>
      <c r="U2025" s="90"/>
      <c r="V2025" s="90"/>
      <c r="W2025" s="90"/>
      <c r="X2025" s="90"/>
      <c r="Y2025" s="90"/>
    </row>
    <row r="2026" spans="1:25" ht="15" customHeight="1" x14ac:dyDescent="0.25">
      <c r="A2026" s="63" t="s">
        <v>935</v>
      </c>
      <c r="B2026" s="63" t="s">
        <v>81</v>
      </c>
      <c r="C2026" s="63" t="s">
        <v>1150</v>
      </c>
      <c r="D2026" s="63" t="s">
        <v>1151</v>
      </c>
      <c r="E2026" s="65" t="s">
        <v>34</v>
      </c>
      <c r="F2026" s="65" t="s">
        <v>1</v>
      </c>
      <c r="G2026" s="65" t="s">
        <v>1</v>
      </c>
      <c r="H2026" s="65" t="s">
        <v>35</v>
      </c>
      <c r="I2026" s="31">
        <f t="shared" ref="I2026:K2026" si="1942">SUM(I2027:I2034)</f>
        <v>124095</v>
      </c>
      <c r="J2026" s="31">
        <f t="shared" si="1942"/>
        <v>101995</v>
      </c>
      <c r="K2026" s="31">
        <f t="shared" si="1942"/>
        <v>28380</v>
      </c>
      <c r="L2026" s="31">
        <f t="shared" si="1915"/>
        <v>11910</v>
      </c>
      <c r="M2026" s="31">
        <f t="shared" ref="M2026" si="1943">SUM(M2027:M2034)</f>
        <v>4250</v>
      </c>
      <c r="N2026" s="31">
        <f t="shared" ref="N2026:O2026" si="1944">SUM(N2027:N2034)</f>
        <v>3610</v>
      </c>
      <c r="O2026" s="31">
        <f t="shared" si="1944"/>
        <v>4050</v>
      </c>
      <c r="P2026" s="31">
        <f t="shared" si="1916"/>
        <v>40290</v>
      </c>
      <c r="Q2026" s="31">
        <f t="shared" si="1917"/>
        <v>39.501936369429878</v>
      </c>
      <c r="R2026" s="94"/>
      <c r="S2026" s="94"/>
      <c r="T2026" s="94"/>
      <c r="U2026" s="94"/>
      <c r="V2026" s="94"/>
      <c r="W2026" s="94"/>
      <c r="X2026" s="94"/>
      <c r="Y2026" s="94"/>
    </row>
    <row r="2027" spans="1:25" ht="15" customHeight="1" x14ac:dyDescent="0.25">
      <c r="A2027" s="64" t="s">
        <v>935</v>
      </c>
      <c r="B2027" s="64" t="s">
        <v>81</v>
      </c>
      <c r="C2027" s="64" t="s">
        <v>1150</v>
      </c>
      <c r="D2027" s="64" t="s">
        <v>1151</v>
      </c>
      <c r="E2027" s="20" t="s">
        <v>38</v>
      </c>
      <c r="F2027" s="64"/>
      <c r="G2027" s="53" t="s">
        <v>1076</v>
      </c>
      <c r="H2027" s="53" t="s">
        <v>37</v>
      </c>
      <c r="I2027" s="26">
        <v>1000</v>
      </c>
      <c r="J2027" s="26">
        <v>0</v>
      </c>
      <c r="K2027" s="26">
        <v>0</v>
      </c>
      <c r="L2027" s="26">
        <f t="shared" si="1915"/>
        <v>0</v>
      </c>
      <c r="M2027" s="26">
        <v>0</v>
      </c>
      <c r="N2027" s="26">
        <v>0</v>
      </c>
      <c r="O2027" s="26">
        <v>0</v>
      </c>
      <c r="P2027" s="26">
        <f t="shared" si="1916"/>
        <v>0</v>
      </c>
      <c r="Q2027" s="26" t="str">
        <f t="shared" si="1917"/>
        <v>-</v>
      </c>
      <c r="R2027" s="90"/>
      <c r="S2027" s="90"/>
      <c r="T2027" s="90"/>
      <c r="U2027" s="90"/>
      <c r="V2027" s="90"/>
      <c r="W2027" s="90"/>
      <c r="X2027" s="90"/>
      <c r="Y2027" s="90"/>
    </row>
    <row r="2028" spans="1:25" ht="15" customHeight="1" x14ac:dyDescent="0.25">
      <c r="A2028" s="64" t="s">
        <v>935</v>
      </c>
      <c r="B2028" s="64" t="s">
        <v>81</v>
      </c>
      <c r="C2028" s="64" t="s">
        <v>1150</v>
      </c>
      <c r="D2028" s="64" t="s">
        <v>1151</v>
      </c>
      <c r="E2028" s="20" t="s">
        <v>298</v>
      </c>
      <c r="F2028" s="64"/>
      <c r="G2028" s="53" t="s">
        <v>1076</v>
      </c>
      <c r="H2028" s="53" t="s">
        <v>297</v>
      </c>
      <c r="I2028" s="26">
        <v>72460</v>
      </c>
      <c r="J2028" s="26">
        <v>72460</v>
      </c>
      <c r="K2028" s="26">
        <v>12000</v>
      </c>
      <c r="L2028" s="26">
        <f t="shared" si="1915"/>
        <v>4000</v>
      </c>
      <c r="M2028" s="26">
        <v>1000</v>
      </c>
      <c r="N2028" s="26">
        <v>1000</v>
      </c>
      <c r="O2028" s="26">
        <v>2000</v>
      </c>
      <c r="P2028" s="26">
        <f t="shared" si="1916"/>
        <v>16000</v>
      </c>
      <c r="Q2028" s="26">
        <f t="shared" si="1917"/>
        <v>22.081148219707426</v>
      </c>
      <c r="R2028" s="90"/>
      <c r="S2028" s="90"/>
      <c r="T2028" s="90"/>
      <c r="U2028" s="90"/>
      <c r="V2028" s="90"/>
      <c r="W2028" s="90"/>
      <c r="X2028" s="90"/>
      <c r="Y2028" s="90"/>
    </row>
    <row r="2029" spans="1:25" ht="15" customHeight="1" x14ac:dyDescent="0.25">
      <c r="A2029" s="64" t="s">
        <v>935</v>
      </c>
      <c r="B2029" s="64" t="s">
        <v>81</v>
      </c>
      <c r="C2029" s="64" t="s">
        <v>1150</v>
      </c>
      <c r="D2029" s="64" t="s">
        <v>1151</v>
      </c>
      <c r="E2029" s="20" t="s">
        <v>301</v>
      </c>
      <c r="F2029" s="64"/>
      <c r="G2029" s="53" t="s">
        <v>1076</v>
      </c>
      <c r="H2029" s="53" t="s">
        <v>300</v>
      </c>
      <c r="I2029" s="26">
        <v>10087</v>
      </c>
      <c r="J2029" s="26">
        <v>10087</v>
      </c>
      <c r="K2029" s="26">
        <v>6000</v>
      </c>
      <c r="L2029" s="26">
        <f t="shared" si="1915"/>
        <v>3000</v>
      </c>
      <c r="M2029" s="26">
        <v>1000</v>
      </c>
      <c r="N2029" s="26">
        <v>1000</v>
      </c>
      <c r="O2029" s="26">
        <v>1000</v>
      </c>
      <c r="P2029" s="26">
        <f t="shared" si="1916"/>
        <v>9000</v>
      </c>
      <c r="Q2029" s="26">
        <f t="shared" si="1917"/>
        <v>89.223753345890756</v>
      </c>
      <c r="R2029" s="90"/>
      <c r="S2029" s="90"/>
      <c r="T2029" s="90"/>
      <c r="U2029" s="90"/>
      <c r="V2029" s="90"/>
      <c r="W2029" s="90"/>
      <c r="X2029" s="90"/>
      <c r="Y2029" s="90"/>
    </row>
    <row r="2030" spans="1:25" ht="15" customHeight="1" x14ac:dyDescent="0.25">
      <c r="A2030" s="64" t="s">
        <v>935</v>
      </c>
      <c r="B2030" s="64" t="s">
        <v>81</v>
      </c>
      <c r="C2030" s="64" t="s">
        <v>1150</v>
      </c>
      <c r="D2030" s="64" t="s">
        <v>1151</v>
      </c>
      <c r="E2030" s="20" t="s">
        <v>218</v>
      </c>
      <c r="F2030" s="64"/>
      <c r="G2030" s="53" t="s">
        <v>1076</v>
      </c>
      <c r="H2030" s="53" t="s">
        <v>217</v>
      </c>
      <c r="I2030" s="26">
        <v>15013</v>
      </c>
      <c r="J2030" s="26">
        <v>5013</v>
      </c>
      <c r="K2030" s="26">
        <v>2350</v>
      </c>
      <c r="L2030" s="26">
        <f t="shared" si="1915"/>
        <v>1400</v>
      </c>
      <c r="M2030" s="26">
        <v>400</v>
      </c>
      <c r="N2030" s="26">
        <v>700</v>
      </c>
      <c r="O2030" s="26">
        <v>300</v>
      </c>
      <c r="P2030" s="26">
        <f t="shared" si="1916"/>
        <v>3750</v>
      </c>
      <c r="Q2030" s="26">
        <f t="shared" si="1917"/>
        <v>74.805505685218435</v>
      </c>
      <c r="R2030" s="90"/>
      <c r="S2030" s="90"/>
      <c r="T2030" s="90"/>
      <c r="U2030" s="90"/>
      <c r="V2030" s="90"/>
      <c r="W2030" s="90"/>
      <c r="X2030" s="90"/>
      <c r="Y2030" s="90"/>
    </row>
    <row r="2031" spans="1:25" ht="15" customHeight="1" x14ac:dyDescent="0.25">
      <c r="A2031" s="64" t="s">
        <v>935</v>
      </c>
      <c r="B2031" s="64" t="s">
        <v>81</v>
      </c>
      <c r="C2031" s="64" t="s">
        <v>1150</v>
      </c>
      <c r="D2031" s="64" t="s">
        <v>1151</v>
      </c>
      <c r="E2031" s="20" t="s">
        <v>303</v>
      </c>
      <c r="F2031" s="64"/>
      <c r="G2031" s="53" t="s">
        <v>1076</v>
      </c>
      <c r="H2031" s="53" t="s">
        <v>302</v>
      </c>
      <c r="I2031" s="26">
        <v>457</v>
      </c>
      <c r="J2031" s="26">
        <v>157</v>
      </c>
      <c r="K2031" s="26">
        <v>80</v>
      </c>
      <c r="L2031" s="26">
        <f t="shared" si="1915"/>
        <v>40</v>
      </c>
      <c r="M2031" s="26">
        <v>40</v>
      </c>
      <c r="N2031" s="26">
        <v>0</v>
      </c>
      <c r="O2031" s="26">
        <v>0</v>
      </c>
      <c r="P2031" s="26">
        <f t="shared" si="1916"/>
        <v>120</v>
      </c>
      <c r="Q2031" s="26">
        <f t="shared" si="1917"/>
        <v>76.433121019108285</v>
      </c>
      <c r="R2031" s="90"/>
      <c r="S2031" s="90"/>
      <c r="T2031" s="90"/>
      <c r="U2031" s="90"/>
      <c r="V2031" s="90"/>
      <c r="W2031" s="90"/>
      <c r="X2031" s="90"/>
      <c r="Y2031" s="90"/>
    </row>
    <row r="2032" spans="1:25" ht="15" customHeight="1" x14ac:dyDescent="0.25">
      <c r="A2032" s="64" t="s">
        <v>935</v>
      </c>
      <c r="B2032" s="64" t="s">
        <v>81</v>
      </c>
      <c r="C2032" s="64" t="s">
        <v>1150</v>
      </c>
      <c r="D2032" s="64" t="s">
        <v>1151</v>
      </c>
      <c r="E2032" s="20" t="s">
        <v>308</v>
      </c>
      <c r="F2032" s="64"/>
      <c r="G2032" s="53" t="s">
        <v>1076</v>
      </c>
      <c r="H2032" s="53" t="s">
        <v>307</v>
      </c>
      <c r="I2032" s="26">
        <v>10958</v>
      </c>
      <c r="J2032" s="26">
        <v>4958</v>
      </c>
      <c r="K2032" s="26">
        <v>2500</v>
      </c>
      <c r="L2032" s="26">
        <f t="shared" si="1915"/>
        <v>1200</v>
      </c>
      <c r="M2032" s="26">
        <v>900</v>
      </c>
      <c r="N2032" s="26">
        <v>200</v>
      </c>
      <c r="O2032" s="26">
        <v>100</v>
      </c>
      <c r="P2032" s="26">
        <f t="shared" si="1916"/>
        <v>3700</v>
      </c>
      <c r="Q2032" s="26">
        <f t="shared" si="1917"/>
        <v>74.626865671641795</v>
      </c>
      <c r="R2032" s="90"/>
      <c r="S2032" s="90"/>
      <c r="T2032" s="90"/>
      <c r="U2032" s="90"/>
      <c r="V2032" s="90"/>
      <c r="W2032" s="90"/>
      <c r="X2032" s="90"/>
      <c r="Y2032" s="90"/>
    </row>
    <row r="2033" spans="1:25" ht="15" customHeight="1" x14ac:dyDescent="0.25">
      <c r="A2033" s="64" t="s">
        <v>935</v>
      </c>
      <c r="B2033" s="64" t="s">
        <v>81</v>
      </c>
      <c r="C2033" s="64" t="s">
        <v>1150</v>
      </c>
      <c r="D2033" s="64" t="s">
        <v>1151</v>
      </c>
      <c r="E2033" s="20" t="s">
        <v>311</v>
      </c>
      <c r="F2033" s="64"/>
      <c r="G2033" s="53" t="s">
        <v>1076</v>
      </c>
      <c r="H2033" s="53" t="s">
        <v>310</v>
      </c>
      <c r="I2033" s="26">
        <v>1000</v>
      </c>
      <c r="J2033" s="26">
        <v>0</v>
      </c>
      <c r="K2033" s="26">
        <v>0</v>
      </c>
      <c r="L2033" s="26">
        <f t="shared" si="1915"/>
        <v>0</v>
      </c>
      <c r="M2033" s="26">
        <v>0</v>
      </c>
      <c r="N2033" s="26">
        <v>0</v>
      </c>
      <c r="O2033" s="26">
        <v>0</v>
      </c>
      <c r="P2033" s="26">
        <f t="shared" si="1916"/>
        <v>0</v>
      </c>
      <c r="Q2033" s="26" t="str">
        <f t="shared" si="1917"/>
        <v>-</v>
      </c>
      <c r="R2033" s="90"/>
      <c r="S2033" s="90"/>
      <c r="T2033" s="90"/>
      <c r="U2033" s="90"/>
      <c r="V2033" s="90"/>
      <c r="W2033" s="90"/>
      <c r="X2033" s="90"/>
      <c r="Y2033" s="90"/>
    </row>
    <row r="2034" spans="1:25" ht="15" customHeight="1" x14ac:dyDescent="0.25">
      <c r="A2034" s="63" t="s">
        <v>935</v>
      </c>
      <c r="B2034" s="63" t="s">
        <v>81</v>
      </c>
      <c r="C2034" s="63" t="s">
        <v>1150</v>
      </c>
      <c r="D2034" s="63" t="s">
        <v>1151</v>
      </c>
      <c r="E2034" s="63" t="s">
        <v>39</v>
      </c>
      <c r="F2034" s="64" t="s">
        <v>1</v>
      </c>
      <c r="G2034" s="53" t="s">
        <v>1</v>
      </c>
      <c r="H2034" s="65" t="s">
        <v>40</v>
      </c>
      <c r="I2034" s="31">
        <f t="shared" ref="I2034:K2034" si="1945">SUM(I2035:I2037)</f>
        <v>13120</v>
      </c>
      <c r="J2034" s="31">
        <f t="shared" si="1945"/>
        <v>9320</v>
      </c>
      <c r="K2034" s="31">
        <f t="shared" si="1945"/>
        <v>5450</v>
      </c>
      <c r="L2034" s="31">
        <f t="shared" si="1915"/>
        <v>2270</v>
      </c>
      <c r="M2034" s="31">
        <f t="shared" ref="M2034" si="1946">SUM(M2035:M2037)</f>
        <v>910</v>
      </c>
      <c r="N2034" s="31">
        <f t="shared" ref="N2034:O2034" si="1947">SUM(N2035:N2037)</f>
        <v>710</v>
      </c>
      <c r="O2034" s="31">
        <f t="shared" si="1947"/>
        <v>650</v>
      </c>
      <c r="P2034" s="31">
        <f t="shared" si="1916"/>
        <v>7720</v>
      </c>
      <c r="Q2034" s="31">
        <f t="shared" si="1917"/>
        <v>82.832618025751074</v>
      </c>
      <c r="R2034" s="94"/>
      <c r="S2034" s="94"/>
      <c r="T2034" s="94"/>
      <c r="U2034" s="94"/>
      <c r="V2034" s="94"/>
      <c r="W2034" s="94"/>
      <c r="X2034" s="94"/>
      <c r="Y2034" s="94"/>
    </row>
    <row r="2035" spans="1:25" ht="15" customHeight="1" x14ac:dyDescent="0.25">
      <c r="A2035" s="64" t="s">
        <v>935</v>
      </c>
      <c r="B2035" s="64" t="s">
        <v>81</v>
      </c>
      <c r="C2035" s="64" t="s">
        <v>1150</v>
      </c>
      <c r="D2035" s="64" t="s">
        <v>1151</v>
      </c>
      <c r="E2035" s="20" t="s">
        <v>41</v>
      </c>
      <c r="F2035" s="64"/>
      <c r="G2035" s="53" t="s">
        <v>1076</v>
      </c>
      <c r="H2035" s="53" t="s">
        <v>40</v>
      </c>
      <c r="I2035" s="26">
        <v>6329</v>
      </c>
      <c r="J2035" s="26">
        <v>2629</v>
      </c>
      <c r="K2035" s="26">
        <v>1500</v>
      </c>
      <c r="L2035" s="26">
        <f t="shared" si="1915"/>
        <v>500</v>
      </c>
      <c r="M2035" s="26">
        <v>300</v>
      </c>
      <c r="N2035" s="26">
        <v>100</v>
      </c>
      <c r="O2035" s="26">
        <v>100</v>
      </c>
      <c r="P2035" s="26">
        <f t="shared" si="1916"/>
        <v>2000</v>
      </c>
      <c r="Q2035" s="26">
        <f t="shared" si="1917"/>
        <v>76.07455306200076</v>
      </c>
      <c r="R2035" s="90"/>
      <c r="S2035" s="90"/>
      <c r="T2035" s="90"/>
      <c r="U2035" s="90"/>
      <c r="V2035" s="90"/>
      <c r="W2035" s="90"/>
      <c r="X2035" s="90"/>
      <c r="Y2035" s="90"/>
    </row>
    <row r="2036" spans="1:25" ht="15" customHeight="1" x14ac:dyDescent="0.25">
      <c r="A2036" s="64" t="s">
        <v>935</v>
      </c>
      <c r="B2036" s="64" t="s">
        <v>81</v>
      </c>
      <c r="C2036" s="64" t="s">
        <v>1150</v>
      </c>
      <c r="D2036" s="64" t="s">
        <v>1151</v>
      </c>
      <c r="E2036" s="20" t="s">
        <v>41</v>
      </c>
      <c r="F2036" s="64" t="s">
        <v>1158</v>
      </c>
      <c r="G2036" s="53" t="s">
        <v>1076</v>
      </c>
      <c r="H2036" s="53" t="s">
        <v>49</v>
      </c>
      <c r="I2036" s="26">
        <v>1640</v>
      </c>
      <c r="J2036" s="26">
        <v>1540</v>
      </c>
      <c r="K2036" s="26">
        <v>1150</v>
      </c>
      <c r="L2036" s="26">
        <f t="shared" si="1915"/>
        <v>390</v>
      </c>
      <c r="M2036" s="26">
        <v>150</v>
      </c>
      <c r="N2036" s="26">
        <v>150</v>
      </c>
      <c r="O2036" s="26">
        <v>90</v>
      </c>
      <c r="P2036" s="26">
        <f t="shared" si="1916"/>
        <v>1540</v>
      </c>
      <c r="Q2036" s="26">
        <f t="shared" si="1917"/>
        <v>100</v>
      </c>
      <c r="R2036" s="90"/>
      <c r="S2036" s="90"/>
      <c r="T2036" s="90"/>
      <c r="U2036" s="90"/>
      <c r="V2036" s="90"/>
      <c r="W2036" s="90"/>
      <c r="X2036" s="90"/>
      <c r="Y2036" s="90"/>
    </row>
    <row r="2037" spans="1:25" ht="22.5" customHeight="1" x14ac:dyDescent="0.25">
      <c r="A2037" s="64" t="s">
        <v>935</v>
      </c>
      <c r="B2037" s="64" t="s">
        <v>81</v>
      </c>
      <c r="C2037" s="64" t="s">
        <v>1150</v>
      </c>
      <c r="D2037" s="64" t="s">
        <v>1151</v>
      </c>
      <c r="E2037" s="20" t="s">
        <v>41</v>
      </c>
      <c r="F2037" s="64" t="s">
        <v>1159</v>
      </c>
      <c r="G2037" s="53" t="s">
        <v>1076</v>
      </c>
      <c r="H2037" s="53" t="s">
        <v>55</v>
      </c>
      <c r="I2037" s="26">
        <v>5151</v>
      </c>
      <c r="J2037" s="26">
        <v>5151</v>
      </c>
      <c r="K2037" s="26">
        <v>2800</v>
      </c>
      <c r="L2037" s="26">
        <f t="shared" si="1915"/>
        <v>1380</v>
      </c>
      <c r="M2037" s="26">
        <v>460</v>
      </c>
      <c r="N2037" s="26">
        <v>460</v>
      </c>
      <c r="O2037" s="26">
        <v>460</v>
      </c>
      <c r="P2037" s="26">
        <f t="shared" si="1916"/>
        <v>4180</v>
      </c>
      <c r="Q2037" s="26">
        <f t="shared" si="1917"/>
        <v>81.149291399728213</v>
      </c>
      <c r="R2037" s="90"/>
      <c r="S2037" s="90"/>
      <c r="T2037" s="90"/>
      <c r="U2037" s="90"/>
      <c r="V2037" s="90"/>
      <c r="W2037" s="90"/>
      <c r="X2037" s="90"/>
      <c r="Y2037" s="90"/>
    </row>
    <row r="2038" spans="1:25" ht="22.5" customHeight="1" x14ac:dyDescent="0.25">
      <c r="A2038" s="63" t="s">
        <v>1</v>
      </c>
      <c r="B2038" s="63" t="s">
        <v>1</v>
      </c>
      <c r="C2038" s="63" t="s">
        <v>1</v>
      </c>
      <c r="D2038" s="65" t="s">
        <v>1</v>
      </c>
      <c r="E2038" s="65" t="s">
        <v>1</v>
      </c>
      <c r="F2038" s="65" t="s">
        <v>1</v>
      </c>
      <c r="G2038" s="65" t="s">
        <v>1</v>
      </c>
      <c r="H2038" s="66" t="s">
        <v>56</v>
      </c>
      <c r="I2038" s="30">
        <f t="shared" ref="I2038:K2039" si="1948">SUM(I2039)</f>
        <v>100</v>
      </c>
      <c r="J2038" s="30">
        <f t="shared" si="1948"/>
        <v>100</v>
      </c>
      <c r="K2038" s="30">
        <f t="shared" si="1948"/>
        <v>0</v>
      </c>
      <c r="L2038" s="30">
        <f t="shared" si="1915"/>
        <v>0</v>
      </c>
      <c r="M2038" s="30">
        <f t="shared" ref="M2038:M2039" si="1949">SUM(M2039)</f>
        <v>0</v>
      </c>
      <c r="N2038" s="30">
        <f t="shared" ref="N2038:O2039" si="1950">SUM(N2039)</f>
        <v>0</v>
      </c>
      <c r="O2038" s="30">
        <f t="shared" si="1950"/>
        <v>0</v>
      </c>
      <c r="P2038" s="30">
        <f t="shared" si="1916"/>
        <v>0</v>
      </c>
      <c r="Q2038" s="30">
        <f t="shared" si="1917"/>
        <v>0</v>
      </c>
      <c r="R2038" s="93"/>
      <c r="S2038" s="93"/>
      <c r="T2038" s="93"/>
      <c r="U2038" s="93"/>
      <c r="V2038" s="93"/>
      <c r="W2038" s="93"/>
      <c r="X2038" s="93"/>
      <c r="Y2038" s="93"/>
    </row>
    <row r="2039" spans="1:25" ht="15" customHeight="1" x14ac:dyDescent="0.25">
      <c r="A2039" s="63" t="s">
        <v>935</v>
      </c>
      <c r="B2039" s="63" t="s">
        <v>81</v>
      </c>
      <c r="C2039" s="63" t="s">
        <v>1150</v>
      </c>
      <c r="D2039" s="63" t="s">
        <v>1151</v>
      </c>
      <c r="E2039" s="65" t="s">
        <v>57</v>
      </c>
      <c r="F2039" s="65" t="s">
        <v>1</v>
      </c>
      <c r="G2039" s="65" t="s">
        <v>1</v>
      </c>
      <c r="H2039" s="65" t="s">
        <v>58</v>
      </c>
      <c r="I2039" s="31">
        <f t="shared" si="1948"/>
        <v>100</v>
      </c>
      <c r="J2039" s="31">
        <f t="shared" si="1948"/>
        <v>100</v>
      </c>
      <c r="K2039" s="31">
        <f t="shared" si="1948"/>
        <v>0</v>
      </c>
      <c r="L2039" s="31">
        <f t="shared" si="1915"/>
        <v>0</v>
      </c>
      <c r="M2039" s="31">
        <f t="shared" si="1949"/>
        <v>0</v>
      </c>
      <c r="N2039" s="31">
        <f t="shared" si="1950"/>
        <v>0</v>
      </c>
      <c r="O2039" s="31">
        <f t="shared" si="1950"/>
        <v>0</v>
      </c>
      <c r="P2039" s="31">
        <f t="shared" si="1916"/>
        <v>0</v>
      </c>
      <c r="Q2039" s="31">
        <f t="shared" si="1917"/>
        <v>0</v>
      </c>
      <c r="R2039" s="94"/>
      <c r="S2039" s="94"/>
      <c r="T2039" s="94"/>
      <c r="U2039" s="94"/>
      <c r="V2039" s="94"/>
      <c r="W2039" s="94"/>
      <c r="X2039" s="94"/>
      <c r="Y2039" s="94"/>
    </row>
    <row r="2040" spans="1:25" ht="15" customHeight="1" x14ac:dyDescent="0.25">
      <c r="A2040" s="64" t="s">
        <v>935</v>
      </c>
      <c r="B2040" s="64" t="s">
        <v>81</v>
      </c>
      <c r="C2040" s="64" t="s">
        <v>1150</v>
      </c>
      <c r="D2040" s="64" t="s">
        <v>1151</v>
      </c>
      <c r="E2040" s="20" t="s">
        <v>68</v>
      </c>
      <c r="F2040" s="64"/>
      <c r="G2040" s="53" t="s">
        <v>1076</v>
      </c>
      <c r="H2040" s="53" t="s">
        <v>67</v>
      </c>
      <c r="I2040" s="26">
        <v>100</v>
      </c>
      <c r="J2040" s="26">
        <v>100</v>
      </c>
      <c r="K2040" s="26">
        <v>0</v>
      </c>
      <c r="L2040" s="26">
        <f t="shared" si="1915"/>
        <v>0</v>
      </c>
      <c r="M2040" s="26">
        <v>0</v>
      </c>
      <c r="N2040" s="26">
        <v>0</v>
      </c>
      <c r="O2040" s="26">
        <v>0</v>
      </c>
      <c r="P2040" s="26">
        <f t="shared" si="1916"/>
        <v>0</v>
      </c>
      <c r="Q2040" s="26">
        <f t="shared" si="1917"/>
        <v>0</v>
      </c>
      <c r="R2040" s="90"/>
      <c r="S2040" s="90"/>
      <c r="T2040" s="90"/>
      <c r="U2040" s="90"/>
      <c r="V2040" s="90"/>
      <c r="W2040" s="90"/>
      <c r="X2040" s="90"/>
      <c r="Y2040" s="90"/>
    </row>
    <row r="2041" spans="1:25" ht="22.5" customHeight="1" x14ac:dyDescent="0.25">
      <c r="A2041" s="63" t="s">
        <v>1</v>
      </c>
      <c r="B2041" s="63" t="s">
        <v>1</v>
      </c>
      <c r="C2041" s="63" t="s">
        <v>1</v>
      </c>
      <c r="D2041" s="65" t="s">
        <v>1</v>
      </c>
      <c r="E2041" s="65" t="s">
        <v>1</v>
      </c>
      <c r="F2041" s="65" t="s">
        <v>1</v>
      </c>
      <c r="G2041" s="65" t="s">
        <v>1</v>
      </c>
      <c r="H2041" s="66" t="s">
        <v>69</v>
      </c>
      <c r="I2041" s="30">
        <f t="shared" ref="I2041:K2041" si="1951">SUM(I2042)</f>
        <v>13000</v>
      </c>
      <c r="J2041" s="30">
        <f t="shared" si="1951"/>
        <v>0</v>
      </c>
      <c r="K2041" s="30">
        <f t="shared" si="1951"/>
        <v>0</v>
      </c>
      <c r="L2041" s="30">
        <f t="shared" si="1915"/>
        <v>0</v>
      </c>
      <c r="M2041" s="30">
        <f t="shared" ref="M2041" si="1952">SUM(M2042)</f>
        <v>0</v>
      </c>
      <c r="N2041" s="30">
        <f t="shared" ref="N2041:O2041" si="1953">SUM(N2042)</f>
        <v>0</v>
      </c>
      <c r="O2041" s="30">
        <f t="shared" si="1953"/>
        <v>0</v>
      </c>
      <c r="P2041" s="30">
        <f t="shared" si="1916"/>
        <v>0</v>
      </c>
      <c r="Q2041" s="30" t="str">
        <f t="shared" si="1917"/>
        <v>-</v>
      </c>
      <c r="R2041" s="93"/>
      <c r="S2041" s="93"/>
      <c r="T2041" s="93"/>
      <c r="U2041" s="93"/>
      <c r="V2041" s="93"/>
      <c r="W2041" s="93"/>
      <c r="X2041" s="93"/>
      <c r="Y2041" s="93"/>
    </row>
    <row r="2042" spans="1:25" ht="15" customHeight="1" x14ac:dyDescent="0.25">
      <c r="A2042" s="63" t="s">
        <v>935</v>
      </c>
      <c r="B2042" s="63" t="s">
        <v>81</v>
      </c>
      <c r="C2042" s="63" t="s">
        <v>1150</v>
      </c>
      <c r="D2042" s="63" t="s">
        <v>1151</v>
      </c>
      <c r="E2042" s="65" t="s">
        <v>70</v>
      </c>
      <c r="F2042" s="65" t="s">
        <v>1</v>
      </c>
      <c r="G2042" s="65" t="s">
        <v>1</v>
      </c>
      <c r="H2042" s="65" t="s">
        <v>71</v>
      </c>
      <c r="I2042" s="31">
        <f t="shared" ref="I2042:K2042" si="1954">SUM(I2043:I2044)</f>
        <v>13000</v>
      </c>
      <c r="J2042" s="31">
        <f t="shared" si="1954"/>
        <v>0</v>
      </c>
      <c r="K2042" s="31">
        <f t="shared" si="1954"/>
        <v>0</v>
      </c>
      <c r="L2042" s="31">
        <f t="shared" si="1915"/>
        <v>0</v>
      </c>
      <c r="M2042" s="31">
        <f t="shared" ref="M2042" si="1955">SUM(M2043:M2044)</f>
        <v>0</v>
      </c>
      <c r="N2042" s="31">
        <f t="shared" ref="N2042:O2042" si="1956">SUM(N2043:N2044)</f>
        <v>0</v>
      </c>
      <c r="O2042" s="31">
        <f t="shared" si="1956"/>
        <v>0</v>
      </c>
      <c r="P2042" s="31">
        <f t="shared" si="1916"/>
        <v>0</v>
      </c>
      <c r="Q2042" s="31" t="str">
        <f t="shared" si="1917"/>
        <v>-</v>
      </c>
      <c r="R2042" s="94"/>
      <c r="S2042" s="94"/>
      <c r="T2042" s="94"/>
      <c r="U2042" s="94"/>
      <c r="V2042" s="94"/>
      <c r="W2042" s="94"/>
      <c r="X2042" s="94"/>
      <c r="Y2042" s="94"/>
    </row>
    <row r="2043" spans="1:25" s="4" customFormat="1" ht="15" customHeight="1" x14ac:dyDescent="0.25">
      <c r="A2043" s="64" t="s">
        <v>935</v>
      </c>
      <c r="B2043" s="64" t="s">
        <v>81</v>
      </c>
      <c r="C2043" s="64" t="s">
        <v>1150</v>
      </c>
      <c r="D2043" s="64" t="s">
        <v>1151</v>
      </c>
      <c r="E2043" s="20" t="s">
        <v>74</v>
      </c>
      <c r="F2043" s="64"/>
      <c r="G2043" s="53" t="s">
        <v>1076</v>
      </c>
      <c r="H2043" s="53" t="s">
        <v>73</v>
      </c>
      <c r="I2043" s="26">
        <v>5000</v>
      </c>
      <c r="J2043" s="26">
        <v>0</v>
      </c>
      <c r="K2043" s="26">
        <v>0</v>
      </c>
      <c r="L2043" s="26">
        <f t="shared" si="1915"/>
        <v>0</v>
      </c>
      <c r="M2043" s="26">
        <v>0</v>
      </c>
      <c r="N2043" s="26">
        <v>0</v>
      </c>
      <c r="O2043" s="26">
        <v>0</v>
      </c>
      <c r="P2043" s="26">
        <f t="shared" si="1916"/>
        <v>0</v>
      </c>
      <c r="Q2043" s="26" t="str">
        <f t="shared" si="1917"/>
        <v>-</v>
      </c>
      <c r="R2043" s="90"/>
      <c r="S2043" s="90"/>
      <c r="T2043" s="90"/>
      <c r="U2043" s="90"/>
      <c r="V2043" s="90"/>
      <c r="W2043" s="90"/>
      <c r="X2043" s="90"/>
      <c r="Y2043" s="90"/>
    </row>
    <row r="2044" spans="1:25" s="17" customFormat="1" ht="15" customHeight="1" x14ac:dyDescent="0.25">
      <c r="A2044" s="44" t="s">
        <v>935</v>
      </c>
      <c r="B2044" s="44" t="s">
        <v>81</v>
      </c>
      <c r="C2044" s="44" t="s">
        <v>1150</v>
      </c>
      <c r="D2044" s="44" t="s">
        <v>1151</v>
      </c>
      <c r="E2044" s="45">
        <v>821600</v>
      </c>
      <c r="F2044" s="44"/>
      <c r="G2044" s="46" t="s">
        <v>1076</v>
      </c>
      <c r="H2044" s="46" t="s">
        <v>322</v>
      </c>
      <c r="I2044" s="35">
        <v>8000</v>
      </c>
      <c r="J2044" s="35">
        <v>0</v>
      </c>
      <c r="K2044" s="35">
        <v>0</v>
      </c>
      <c r="L2044" s="35">
        <f t="shared" si="1915"/>
        <v>0</v>
      </c>
      <c r="M2044" s="35"/>
      <c r="N2044" s="35"/>
      <c r="O2044" s="35"/>
      <c r="P2044" s="35">
        <f t="shared" si="1916"/>
        <v>0</v>
      </c>
      <c r="Q2044" s="35" t="str">
        <f t="shared" si="1917"/>
        <v>-</v>
      </c>
      <c r="R2044" s="95"/>
      <c r="S2044" s="95"/>
      <c r="T2044" s="95"/>
      <c r="U2044" s="95"/>
      <c r="V2044" s="95"/>
      <c r="W2044" s="95"/>
      <c r="X2044" s="95"/>
      <c r="Y2044" s="95"/>
    </row>
    <row r="2045" spans="1:25" ht="15" customHeight="1" x14ac:dyDescent="0.25">
      <c r="A2045" s="53" t="s">
        <v>1</v>
      </c>
      <c r="B2045" s="53" t="s">
        <v>1</v>
      </c>
      <c r="C2045" s="53" t="s">
        <v>1</v>
      </c>
      <c r="D2045" s="53" t="s">
        <v>1</v>
      </c>
      <c r="E2045" s="53" t="s">
        <v>1</v>
      </c>
      <c r="F2045" s="53" t="s">
        <v>1</v>
      </c>
      <c r="G2045" s="53" t="s">
        <v>1</v>
      </c>
      <c r="H2045" s="66" t="s">
        <v>1160</v>
      </c>
      <c r="I2045" s="30">
        <f t="shared" ref="I2045:K2045" si="1957">SUM(I2015,I2038,I2041)</f>
        <v>926509</v>
      </c>
      <c r="J2045" s="30">
        <f t="shared" si="1957"/>
        <v>868959</v>
      </c>
      <c r="K2045" s="30">
        <f t="shared" si="1957"/>
        <v>462954</v>
      </c>
      <c r="L2045" s="30">
        <f t="shared" si="1915"/>
        <v>181310</v>
      </c>
      <c r="M2045" s="30">
        <f t="shared" ref="M2045" si="1958">SUM(M2015,M2038,M2041)</f>
        <v>61650</v>
      </c>
      <c r="N2045" s="30">
        <f t="shared" ref="N2045:O2045" si="1959">SUM(N2015,N2038,N2041)</f>
        <v>54110</v>
      </c>
      <c r="O2045" s="30">
        <f t="shared" si="1959"/>
        <v>65550</v>
      </c>
      <c r="P2045" s="30">
        <f t="shared" si="1916"/>
        <v>644264</v>
      </c>
      <c r="Q2045" s="30">
        <f t="shared" si="1917"/>
        <v>74.142048128853034</v>
      </c>
      <c r="R2045" s="93"/>
      <c r="S2045" s="93"/>
      <c r="T2045" s="93"/>
      <c r="U2045" s="93"/>
      <c r="V2045" s="93"/>
      <c r="W2045" s="93"/>
      <c r="X2045" s="93"/>
      <c r="Y2045" s="93"/>
    </row>
    <row r="2046" spans="1:25" ht="15" customHeight="1" thickBot="1" x14ac:dyDescent="0.3">
      <c r="A2046" s="53" t="s">
        <v>1</v>
      </c>
      <c r="B2046" s="53" t="s">
        <v>1</v>
      </c>
      <c r="C2046" s="53" t="s">
        <v>1</v>
      </c>
      <c r="D2046" s="53" t="s">
        <v>1</v>
      </c>
      <c r="E2046" s="53" t="s">
        <v>1</v>
      </c>
      <c r="F2046" s="53" t="s">
        <v>1</v>
      </c>
      <c r="G2046" s="53" t="s">
        <v>1</v>
      </c>
      <c r="H2046" s="65" t="s">
        <v>76</v>
      </c>
      <c r="I2046" s="31"/>
      <c r="J2046" s="31"/>
      <c r="K2046" s="31">
        <v>0</v>
      </c>
      <c r="L2046" s="31"/>
      <c r="M2046" s="31"/>
      <c r="N2046" s="31"/>
      <c r="O2046" s="31"/>
      <c r="P2046" s="31"/>
      <c r="Q2046" s="31"/>
      <c r="R2046" s="94"/>
      <c r="S2046" s="94"/>
      <c r="T2046" s="94"/>
      <c r="U2046" s="94"/>
      <c r="V2046" s="94"/>
      <c r="W2046" s="94"/>
      <c r="X2046" s="94"/>
      <c r="Y2046" s="94"/>
    </row>
    <row r="2047" spans="1:25" ht="47.25" customHeight="1" thickBot="1" x14ac:dyDescent="0.3">
      <c r="A2047" s="110" t="s">
        <v>1</v>
      </c>
      <c r="B2047" s="110" t="s">
        <v>1</v>
      </c>
      <c r="C2047" s="110" t="s">
        <v>1</v>
      </c>
      <c r="D2047" s="110" t="s">
        <v>1</v>
      </c>
      <c r="E2047" s="110" t="s">
        <v>1</v>
      </c>
      <c r="F2047" s="110" t="s">
        <v>1</v>
      </c>
      <c r="G2047" s="110" t="s">
        <v>1</v>
      </c>
      <c r="H2047" s="28" t="s">
        <v>77</v>
      </c>
      <c r="I2047" s="109" t="s">
        <v>3984</v>
      </c>
      <c r="J2047" s="109" t="s">
        <v>11</v>
      </c>
      <c r="K2047" s="109" t="s">
        <v>3989</v>
      </c>
      <c r="L2047" s="109" t="s">
        <v>3985</v>
      </c>
      <c r="M2047" s="109" t="s">
        <v>4027</v>
      </c>
      <c r="N2047" s="109" t="s">
        <v>3988</v>
      </c>
      <c r="O2047" s="109" t="s">
        <v>3986</v>
      </c>
      <c r="P2047" s="109" t="s">
        <v>3987</v>
      </c>
      <c r="Q2047" s="109" t="s">
        <v>3695</v>
      </c>
      <c r="R2047" s="91"/>
      <c r="S2047" s="91"/>
      <c r="T2047" s="91"/>
      <c r="U2047" s="91"/>
      <c r="V2047" s="91"/>
      <c r="W2047" s="91"/>
      <c r="X2047" s="91"/>
      <c r="Y2047" s="91"/>
    </row>
    <row r="2048" spans="1:25" ht="15" customHeight="1" x14ac:dyDescent="0.25">
      <c r="A2048" s="111"/>
      <c r="B2048" s="111"/>
      <c r="C2048" s="111"/>
      <c r="D2048" s="111"/>
      <c r="E2048" s="111"/>
      <c r="F2048" s="111"/>
      <c r="G2048" s="111"/>
      <c r="H2048" s="67" t="s">
        <v>1</v>
      </c>
      <c r="I2048" s="29">
        <v>1</v>
      </c>
      <c r="J2048" s="29">
        <v>2</v>
      </c>
      <c r="K2048" s="29">
        <v>3</v>
      </c>
      <c r="L2048" s="29" t="s">
        <v>3478</v>
      </c>
      <c r="M2048" s="29">
        <v>5</v>
      </c>
      <c r="N2048" s="29">
        <v>6</v>
      </c>
      <c r="O2048" s="29">
        <v>7</v>
      </c>
      <c r="P2048" s="29" t="s">
        <v>3696</v>
      </c>
      <c r="Q2048" s="29">
        <v>9</v>
      </c>
      <c r="R2048" s="92"/>
      <c r="S2048" s="92"/>
      <c r="T2048" s="92"/>
      <c r="U2048" s="92"/>
      <c r="V2048" s="92"/>
      <c r="W2048" s="92"/>
      <c r="X2048" s="92"/>
      <c r="Y2048" s="92"/>
    </row>
    <row r="2049" spans="1:25" ht="15" customHeight="1" x14ac:dyDescent="0.25">
      <c r="A2049" s="111"/>
      <c r="B2049" s="111"/>
      <c r="C2049" s="111"/>
      <c r="D2049" s="111"/>
      <c r="E2049" s="111"/>
      <c r="F2049" s="111"/>
      <c r="G2049" s="111"/>
      <c r="H2049" s="68" t="s">
        <v>1085</v>
      </c>
      <c r="I2049" s="32">
        <f t="shared" ref="I2049:K2049" si="1960">SUM(I2045)</f>
        <v>926509</v>
      </c>
      <c r="J2049" s="32">
        <f t="shared" si="1960"/>
        <v>868959</v>
      </c>
      <c r="K2049" s="32">
        <f t="shared" si="1960"/>
        <v>462954</v>
      </c>
      <c r="L2049" s="32">
        <f t="shared" si="1915"/>
        <v>181310</v>
      </c>
      <c r="M2049" s="32">
        <f t="shared" ref="M2049" si="1961">SUM(M2045)</f>
        <v>61650</v>
      </c>
      <c r="N2049" s="32">
        <f t="shared" ref="N2049:O2049" si="1962">SUM(N2045)</f>
        <v>54110</v>
      </c>
      <c r="O2049" s="32">
        <f t="shared" si="1962"/>
        <v>65550</v>
      </c>
      <c r="P2049" s="32">
        <f t="shared" si="1916"/>
        <v>644264</v>
      </c>
      <c r="Q2049" s="32">
        <f t="shared" si="1917"/>
        <v>74.142048128853034</v>
      </c>
      <c r="R2049" s="90"/>
      <c r="S2049" s="90"/>
      <c r="T2049" s="90"/>
      <c r="U2049" s="90"/>
      <c r="V2049" s="90"/>
      <c r="W2049" s="90"/>
      <c r="X2049" s="90"/>
      <c r="Y2049" s="90"/>
    </row>
    <row r="2050" spans="1:25" ht="15" customHeight="1" x14ac:dyDescent="0.25">
      <c r="A2050" s="111"/>
      <c r="B2050" s="111"/>
      <c r="C2050" s="111"/>
      <c r="D2050" s="111"/>
      <c r="E2050" s="111"/>
      <c r="F2050" s="111"/>
      <c r="G2050" s="111"/>
      <c r="H2050" s="69" t="s">
        <v>79</v>
      </c>
      <c r="I2050" s="32">
        <f t="shared" ref="I2050:K2050" si="1963">SUM(I2049)</f>
        <v>926509</v>
      </c>
      <c r="J2050" s="32">
        <f t="shared" si="1963"/>
        <v>868959</v>
      </c>
      <c r="K2050" s="32">
        <f t="shared" si="1963"/>
        <v>462954</v>
      </c>
      <c r="L2050" s="32">
        <f t="shared" si="1915"/>
        <v>181310</v>
      </c>
      <c r="M2050" s="32">
        <f t="shared" ref="M2050" si="1964">SUM(M2049)</f>
        <v>61650</v>
      </c>
      <c r="N2050" s="32">
        <f t="shared" ref="N2050:O2050" si="1965">SUM(N2049)</f>
        <v>54110</v>
      </c>
      <c r="O2050" s="32">
        <f t="shared" si="1965"/>
        <v>65550</v>
      </c>
      <c r="P2050" s="32">
        <f t="shared" si="1916"/>
        <v>644264</v>
      </c>
      <c r="Q2050" s="32">
        <f t="shared" si="1917"/>
        <v>74.142048128853034</v>
      </c>
      <c r="R2050" s="90"/>
      <c r="S2050" s="90"/>
      <c r="T2050" s="90"/>
      <c r="U2050" s="90"/>
      <c r="V2050" s="90"/>
      <c r="W2050" s="90"/>
      <c r="X2050" s="90"/>
      <c r="Y2050" s="90"/>
    </row>
    <row r="2051" spans="1:25" ht="15" customHeight="1" x14ac:dyDescent="0.25">
      <c r="A2051" s="112"/>
      <c r="B2051" s="112"/>
      <c r="C2051" s="112"/>
      <c r="D2051" s="112"/>
      <c r="E2051" s="112"/>
      <c r="F2051" s="112"/>
      <c r="G2051" s="112"/>
      <c r="I2051" s="27"/>
      <c r="J2051" s="27"/>
      <c r="K2051" s="27">
        <v>0</v>
      </c>
      <c r="L2051" s="27"/>
      <c r="M2051" s="27"/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</row>
    <row r="2052" spans="1:25" ht="15" customHeight="1" thickBot="1" x14ac:dyDescent="0.3">
      <c r="A2052" s="53" t="s">
        <v>1</v>
      </c>
      <c r="B2052" s="53" t="s">
        <v>1</v>
      </c>
      <c r="C2052" s="53" t="s">
        <v>1</v>
      </c>
      <c r="D2052" s="53" t="s">
        <v>1</v>
      </c>
      <c r="E2052" s="53" t="s">
        <v>1</v>
      </c>
      <c r="F2052" s="53" t="s">
        <v>1</v>
      </c>
      <c r="G2052" s="53" t="s">
        <v>1</v>
      </c>
      <c r="H2052" s="21" t="s">
        <v>1</v>
      </c>
      <c r="I2052" s="33"/>
      <c r="J2052" s="33"/>
      <c r="K2052" s="33">
        <v>0</v>
      </c>
      <c r="L2052" s="33"/>
      <c r="M2052" s="33"/>
      <c r="N2052" s="33"/>
      <c r="O2052" s="33"/>
      <c r="P2052" s="33"/>
      <c r="Q2052" s="33"/>
      <c r="R2052" s="33"/>
      <c r="S2052" s="33"/>
      <c r="T2052" s="33"/>
      <c r="U2052" s="33"/>
      <c r="V2052" s="33"/>
      <c r="W2052" s="33"/>
      <c r="X2052" s="33"/>
      <c r="Y2052" s="33"/>
    </row>
    <row r="2053" spans="1:25" ht="45.75" customHeight="1" thickBot="1" x14ac:dyDescent="0.3">
      <c r="A2053" s="28" t="s">
        <v>4</v>
      </c>
      <c r="B2053" s="28" t="s">
        <v>5</v>
      </c>
      <c r="C2053" s="28" t="s">
        <v>6</v>
      </c>
      <c r="D2053" s="57" t="s">
        <v>1</v>
      </c>
      <c r="E2053" s="28" t="s">
        <v>7</v>
      </c>
      <c r="F2053" s="28" t="s">
        <v>8</v>
      </c>
      <c r="G2053" s="28" t="s">
        <v>9</v>
      </c>
      <c r="H2053" s="28" t="s">
        <v>10</v>
      </c>
      <c r="I2053" s="109" t="s">
        <v>3984</v>
      </c>
      <c r="J2053" s="109" t="s">
        <v>11</v>
      </c>
      <c r="K2053" s="109" t="s">
        <v>3989</v>
      </c>
      <c r="L2053" s="109" t="s">
        <v>3985</v>
      </c>
      <c r="M2053" s="109" t="s">
        <v>4027</v>
      </c>
      <c r="N2053" s="109" t="s">
        <v>3988</v>
      </c>
      <c r="O2053" s="109" t="s">
        <v>3986</v>
      </c>
      <c r="P2053" s="109" t="s">
        <v>3987</v>
      </c>
      <c r="Q2053" s="109" t="s">
        <v>3695</v>
      </c>
      <c r="R2053" s="91"/>
      <c r="S2053" s="91"/>
      <c r="T2053" s="91"/>
      <c r="U2053" s="91"/>
      <c r="V2053" s="91"/>
      <c r="W2053" s="91"/>
      <c r="X2053" s="91"/>
      <c r="Y2053" s="91"/>
    </row>
    <row r="2054" spans="1:25" ht="15" customHeight="1" x14ac:dyDescent="0.25">
      <c r="A2054" s="58" t="s">
        <v>1</v>
      </c>
      <c r="B2054" s="58" t="s">
        <v>1</v>
      </c>
      <c r="C2054" s="58" t="s">
        <v>1</v>
      </c>
      <c r="D2054" s="59" t="s">
        <v>1</v>
      </c>
      <c r="E2054" s="59" t="s">
        <v>1</v>
      </c>
      <c r="F2054" s="60" t="s">
        <v>1</v>
      </c>
      <c r="G2054" s="61" t="s">
        <v>1</v>
      </c>
      <c r="H2054" s="62" t="s">
        <v>1</v>
      </c>
      <c r="I2054" s="29">
        <v>1</v>
      </c>
      <c r="J2054" s="29">
        <v>2</v>
      </c>
      <c r="K2054" s="29">
        <v>3</v>
      </c>
      <c r="L2054" s="29" t="s">
        <v>3478</v>
      </c>
      <c r="M2054" s="29">
        <v>5</v>
      </c>
      <c r="N2054" s="29">
        <v>6</v>
      </c>
      <c r="O2054" s="29">
        <v>7</v>
      </c>
      <c r="P2054" s="29" t="s">
        <v>3696</v>
      </c>
      <c r="Q2054" s="29">
        <v>9</v>
      </c>
      <c r="R2054" s="92"/>
      <c r="S2054" s="92"/>
      <c r="T2054" s="92"/>
      <c r="U2054" s="92"/>
      <c r="V2054" s="92"/>
      <c r="W2054" s="92"/>
      <c r="X2054" s="92"/>
      <c r="Y2054" s="92"/>
    </row>
    <row r="2055" spans="1:25" ht="15" customHeight="1" x14ac:dyDescent="0.25">
      <c r="A2055" s="63" t="s">
        <v>935</v>
      </c>
      <c r="B2055" s="63" t="s">
        <v>81</v>
      </c>
      <c r="C2055" s="64" t="s">
        <v>1161</v>
      </c>
      <c r="D2055" s="64" t="s">
        <v>1162</v>
      </c>
      <c r="E2055" s="65" t="s">
        <v>1</v>
      </c>
      <c r="F2055" s="65" t="s">
        <v>1</v>
      </c>
      <c r="G2055" s="65" t="s">
        <v>1</v>
      </c>
      <c r="H2055" s="65" t="s">
        <v>1163</v>
      </c>
      <c r="I2055" s="26">
        <v>0</v>
      </c>
      <c r="J2055" s="26" t="s">
        <v>1</v>
      </c>
      <c r="K2055" s="26">
        <v>0</v>
      </c>
      <c r="L2055" s="26"/>
      <c r="M2055" s="26"/>
      <c r="N2055" s="26"/>
      <c r="O2055" s="26"/>
      <c r="P2055" s="26"/>
      <c r="Q2055" s="26"/>
      <c r="R2055" s="90"/>
      <c r="S2055" s="90"/>
      <c r="T2055" s="90"/>
      <c r="U2055" s="90"/>
      <c r="V2055" s="90"/>
      <c r="W2055" s="90"/>
      <c r="X2055" s="90"/>
      <c r="Y2055" s="90"/>
    </row>
    <row r="2056" spans="1:25" ht="22.5" customHeight="1" x14ac:dyDescent="0.25">
      <c r="A2056" s="63" t="s">
        <v>1</v>
      </c>
      <c r="B2056" s="63" t="s">
        <v>1</v>
      </c>
      <c r="C2056" s="63" t="s">
        <v>1</v>
      </c>
      <c r="D2056" s="65" t="s">
        <v>1</v>
      </c>
      <c r="E2056" s="65" t="s">
        <v>1</v>
      </c>
      <c r="F2056" s="65" t="s">
        <v>1</v>
      </c>
      <c r="G2056" s="65" t="s">
        <v>1</v>
      </c>
      <c r="H2056" s="66" t="s">
        <v>15</v>
      </c>
      <c r="I2056" s="30">
        <f t="shared" ref="I2056:K2056" si="1966">SUM(I2057,I2065,I2067)</f>
        <v>1157435</v>
      </c>
      <c r="J2056" s="30">
        <f t="shared" si="1966"/>
        <v>1064895</v>
      </c>
      <c r="K2056" s="30">
        <f t="shared" si="1966"/>
        <v>591337</v>
      </c>
      <c r="L2056" s="30">
        <f t="shared" si="1915"/>
        <v>264414</v>
      </c>
      <c r="M2056" s="30">
        <f t="shared" ref="M2056" si="1967">SUM(M2057,M2065,M2067)</f>
        <v>80743</v>
      </c>
      <c r="N2056" s="30">
        <f t="shared" ref="N2056:O2056" si="1968">SUM(N2057,N2065,N2067)</f>
        <v>87643</v>
      </c>
      <c r="O2056" s="30">
        <f t="shared" si="1968"/>
        <v>96028</v>
      </c>
      <c r="P2056" s="30">
        <f t="shared" si="1916"/>
        <v>855751</v>
      </c>
      <c r="Q2056" s="30">
        <f t="shared" si="1917"/>
        <v>80.360129402429351</v>
      </c>
      <c r="R2056" s="93"/>
      <c r="S2056" s="93"/>
      <c r="T2056" s="93"/>
      <c r="U2056" s="93"/>
      <c r="V2056" s="93"/>
      <c r="W2056" s="93"/>
      <c r="X2056" s="93"/>
      <c r="Y2056" s="93"/>
    </row>
    <row r="2057" spans="1:25" ht="15" customHeight="1" x14ac:dyDescent="0.25">
      <c r="A2057" s="63" t="s">
        <v>935</v>
      </c>
      <c r="B2057" s="63" t="s">
        <v>81</v>
      </c>
      <c r="C2057" s="63" t="s">
        <v>1161</v>
      </c>
      <c r="D2057" s="63" t="s">
        <v>1162</v>
      </c>
      <c r="E2057" s="65" t="s">
        <v>16</v>
      </c>
      <c r="F2057" s="65" t="s">
        <v>1</v>
      </c>
      <c r="G2057" s="65" t="s">
        <v>1</v>
      </c>
      <c r="H2057" s="65" t="s">
        <v>17</v>
      </c>
      <c r="I2057" s="31">
        <f t="shared" ref="I2057:K2057" si="1969">SUM(I2058:I2059)</f>
        <v>937939</v>
      </c>
      <c r="J2057" s="31">
        <f t="shared" si="1969"/>
        <v>924839</v>
      </c>
      <c r="K2057" s="31">
        <f t="shared" si="1969"/>
        <v>506246</v>
      </c>
      <c r="L2057" s="31">
        <f t="shared" si="1915"/>
        <v>235485</v>
      </c>
      <c r="M2057" s="31">
        <f t="shared" ref="M2057" si="1970">SUM(M2058:M2059)</f>
        <v>71700</v>
      </c>
      <c r="N2057" s="31">
        <f t="shared" ref="N2057:O2057" si="1971">SUM(N2058:N2059)</f>
        <v>78700</v>
      </c>
      <c r="O2057" s="31">
        <f t="shared" si="1971"/>
        <v>85085</v>
      </c>
      <c r="P2057" s="31">
        <f t="shared" si="1916"/>
        <v>741731</v>
      </c>
      <c r="Q2057" s="31">
        <f t="shared" si="1917"/>
        <v>80.201094460765603</v>
      </c>
      <c r="R2057" s="94"/>
      <c r="S2057" s="94"/>
      <c r="T2057" s="94"/>
      <c r="U2057" s="94"/>
      <c r="V2057" s="94"/>
      <c r="W2057" s="94"/>
      <c r="X2057" s="94"/>
      <c r="Y2057" s="94"/>
    </row>
    <row r="2058" spans="1:25" ht="15" customHeight="1" x14ac:dyDescent="0.25">
      <c r="A2058" s="64" t="s">
        <v>935</v>
      </c>
      <c r="B2058" s="64" t="s">
        <v>81</v>
      </c>
      <c r="C2058" s="64" t="s">
        <v>1161</v>
      </c>
      <c r="D2058" s="64" t="s">
        <v>1162</v>
      </c>
      <c r="E2058" s="20" t="s">
        <v>19</v>
      </c>
      <c r="F2058" s="64"/>
      <c r="G2058" s="53" t="s">
        <v>1076</v>
      </c>
      <c r="H2058" s="53" t="s">
        <v>3871</v>
      </c>
      <c r="I2058" s="26">
        <v>831580</v>
      </c>
      <c r="J2058" s="26">
        <v>821580</v>
      </c>
      <c r="K2058" s="26">
        <v>430000</v>
      </c>
      <c r="L2058" s="26">
        <f t="shared" si="1915"/>
        <v>216700</v>
      </c>
      <c r="M2058" s="26">
        <v>70000</v>
      </c>
      <c r="N2058" s="26">
        <v>70000</v>
      </c>
      <c r="O2058" s="26">
        <v>76700</v>
      </c>
      <c r="P2058" s="26">
        <f t="shared" si="1916"/>
        <v>646700</v>
      </c>
      <c r="Q2058" s="26">
        <f t="shared" si="1917"/>
        <v>78.714184863312155</v>
      </c>
      <c r="R2058" s="90"/>
      <c r="S2058" s="90"/>
      <c r="T2058" s="90"/>
      <c r="U2058" s="90"/>
      <c r="V2058" s="90"/>
      <c r="W2058" s="90"/>
      <c r="X2058" s="90"/>
      <c r="Y2058" s="90"/>
    </row>
    <row r="2059" spans="1:25" ht="15" customHeight="1" x14ac:dyDescent="0.25">
      <c r="A2059" s="63" t="s">
        <v>935</v>
      </c>
      <c r="B2059" s="63" t="s">
        <v>81</v>
      </c>
      <c r="C2059" s="63" t="s">
        <v>1161</v>
      </c>
      <c r="D2059" s="63" t="s">
        <v>1162</v>
      </c>
      <c r="E2059" s="63" t="s">
        <v>21</v>
      </c>
      <c r="F2059" s="64" t="s">
        <v>1</v>
      </c>
      <c r="G2059" s="53" t="s">
        <v>1</v>
      </c>
      <c r="H2059" s="65" t="s">
        <v>22</v>
      </c>
      <c r="I2059" s="31">
        <f t="shared" ref="I2059:K2059" si="1972">SUM(I2060:I2064)</f>
        <v>106359</v>
      </c>
      <c r="J2059" s="31">
        <f t="shared" si="1972"/>
        <v>103259</v>
      </c>
      <c r="K2059" s="31">
        <f t="shared" si="1972"/>
        <v>76246</v>
      </c>
      <c r="L2059" s="31">
        <f t="shared" si="1915"/>
        <v>18785</v>
      </c>
      <c r="M2059" s="31">
        <f t="shared" ref="M2059" si="1973">SUM(M2060:M2064)</f>
        <v>1700</v>
      </c>
      <c r="N2059" s="31">
        <f t="shared" ref="N2059:O2059" si="1974">SUM(N2060:N2064)</f>
        <v>8700</v>
      </c>
      <c r="O2059" s="31">
        <f t="shared" si="1974"/>
        <v>8385</v>
      </c>
      <c r="P2059" s="31">
        <f t="shared" si="1916"/>
        <v>95031</v>
      </c>
      <c r="Q2059" s="31">
        <f t="shared" si="1917"/>
        <v>92.031687310549202</v>
      </c>
      <c r="R2059" s="94"/>
      <c r="S2059" s="94"/>
      <c r="T2059" s="94"/>
      <c r="U2059" s="94"/>
      <c r="V2059" s="94"/>
      <c r="W2059" s="94"/>
      <c r="X2059" s="94"/>
      <c r="Y2059" s="94"/>
    </row>
    <row r="2060" spans="1:25" ht="15" customHeight="1" x14ac:dyDescent="0.25">
      <c r="A2060" s="64" t="s">
        <v>935</v>
      </c>
      <c r="B2060" s="64" t="s">
        <v>81</v>
      </c>
      <c r="C2060" s="64" t="s">
        <v>1161</v>
      </c>
      <c r="D2060" s="64" t="s">
        <v>1162</v>
      </c>
      <c r="E2060" s="20" t="s">
        <v>23</v>
      </c>
      <c r="F2060" s="64" t="s">
        <v>1164</v>
      </c>
      <c r="G2060" s="53" t="s">
        <v>1076</v>
      </c>
      <c r="H2060" s="53" t="s">
        <v>85</v>
      </c>
      <c r="I2060" s="26">
        <v>19000</v>
      </c>
      <c r="J2060" s="26">
        <v>18000</v>
      </c>
      <c r="K2060" s="26">
        <v>13215</v>
      </c>
      <c r="L2060" s="26">
        <f t="shared" si="1915"/>
        <v>4785</v>
      </c>
      <c r="M2060" s="26">
        <v>1700</v>
      </c>
      <c r="N2060" s="26">
        <v>1700</v>
      </c>
      <c r="O2060" s="26">
        <v>1385</v>
      </c>
      <c r="P2060" s="26">
        <f t="shared" si="1916"/>
        <v>18000</v>
      </c>
      <c r="Q2060" s="26">
        <f t="shared" si="1917"/>
        <v>100</v>
      </c>
      <c r="R2060" s="90"/>
      <c r="S2060" s="90"/>
      <c r="T2060" s="90"/>
      <c r="U2060" s="90"/>
      <c r="V2060" s="90"/>
      <c r="W2060" s="90"/>
      <c r="X2060" s="90"/>
      <c r="Y2060" s="90"/>
    </row>
    <row r="2061" spans="1:25" ht="15" customHeight="1" x14ac:dyDescent="0.25">
      <c r="A2061" s="64" t="s">
        <v>935</v>
      </c>
      <c r="B2061" s="64" t="s">
        <v>81</v>
      </c>
      <c r="C2061" s="64" t="s">
        <v>1161</v>
      </c>
      <c r="D2061" s="64" t="s">
        <v>1162</v>
      </c>
      <c r="E2061" s="20" t="s">
        <v>23</v>
      </c>
      <c r="F2061" s="64" t="s">
        <v>1165</v>
      </c>
      <c r="G2061" s="53" t="s">
        <v>1076</v>
      </c>
      <c r="H2061" s="53" t="s">
        <v>25</v>
      </c>
      <c r="I2061" s="26">
        <v>61100</v>
      </c>
      <c r="J2061" s="26">
        <v>60000</v>
      </c>
      <c r="K2061" s="26">
        <v>42000</v>
      </c>
      <c r="L2061" s="26">
        <f t="shared" si="1915"/>
        <v>14000</v>
      </c>
      <c r="M2061" s="26">
        <v>0</v>
      </c>
      <c r="N2061" s="26">
        <v>7000</v>
      </c>
      <c r="O2061" s="26">
        <v>7000</v>
      </c>
      <c r="P2061" s="26">
        <f t="shared" si="1916"/>
        <v>56000</v>
      </c>
      <c r="Q2061" s="26">
        <f t="shared" si="1917"/>
        <v>93.333333333333329</v>
      </c>
      <c r="R2061" s="90"/>
      <c r="S2061" s="90"/>
      <c r="T2061" s="90"/>
      <c r="U2061" s="90"/>
      <c r="V2061" s="90"/>
      <c r="W2061" s="90"/>
      <c r="X2061" s="90"/>
      <c r="Y2061" s="90"/>
    </row>
    <row r="2062" spans="1:25" ht="15" customHeight="1" x14ac:dyDescent="0.25">
      <c r="A2062" s="64" t="s">
        <v>935</v>
      </c>
      <c r="B2062" s="64" t="s">
        <v>81</v>
      </c>
      <c r="C2062" s="64" t="s">
        <v>1161</v>
      </c>
      <c r="D2062" s="64" t="s">
        <v>1162</v>
      </c>
      <c r="E2062" s="20" t="s">
        <v>23</v>
      </c>
      <c r="F2062" s="64" t="s">
        <v>1166</v>
      </c>
      <c r="G2062" s="53" t="s">
        <v>1076</v>
      </c>
      <c r="H2062" s="53" t="s">
        <v>27</v>
      </c>
      <c r="I2062" s="26">
        <v>16259</v>
      </c>
      <c r="J2062" s="26">
        <v>15259</v>
      </c>
      <c r="K2062" s="26">
        <v>15259</v>
      </c>
      <c r="L2062" s="26">
        <f t="shared" si="1915"/>
        <v>0</v>
      </c>
      <c r="M2062" s="26"/>
      <c r="N2062" s="26"/>
      <c r="O2062" s="26"/>
      <c r="P2062" s="26">
        <f t="shared" si="1916"/>
        <v>15259</v>
      </c>
      <c r="Q2062" s="26">
        <f t="shared" si="1917"/>
        <v>100</v>
      </c>
      <c r="R2062" s="90"/>
      <c r="S2062" s="90"/>
      <c r="T2062" s="90"/>
      <c r="U2062" s="90"/>
      <c r="V2062" s="90"/>
      <c r="W2062" s="90"/>
      <c r="X2062" s="90"/>
      <c r="Y2062" s="90"/>
    </row>
    <row r="2063" spans="1:25" ht="15" customHeight="1" x14ac:dyDescent="0.25">
      <c r="A2063" s="64" t="s">
        <v>935</v>
      </c>
      <c r="B2063" s="64" t="s">
        <v>81</v>
      </c>
      <c r="C2063" s="64" t="s">
        <v>1161</v>
      </c>
      <c r="D2063" s="64" t="s">
        <v>1162</v>
      </c>
      <c r="E2063" s="20" t="s">
        <v>23</v>
      </c>
      <c r="F2063" s="64" t="s">
        <v>1167</v>
      </c>
      <c r="G2063" s="53" t="s">
        <v>1076</v>
      </c>
      <c r="H2063" s="53" t="s">
        <v>89</v>
      </c>
      <c r="I2063" s="26">
        <v>0</v>
      </c>
      <c r="J2063" s="26">
        <v>0</v>
      </c>
      <c r="K2063" s="26">
        <v>0</v>
      </c>
      <c r="L2063" s="26">
        <f t="shared" si="1915"/>
        <v>0</v>
      </c>
      <c r="M2063" s="26">
        <v>0</v>
      </c>
      <c r="N2063" s="26">
        <v>0</v>
      </c>
      <c r="O2063" s="26">
        <v>0</v>
      </c>
      <c r="P2063" s="26">
        <f t="shared" si="1916"/>
        <v>0</v>
      </c>
      <c r="Q2063" s="26" t="str">
        <f t="shared" si="1917"/>
        <v>-</v>
      </c>
      <c r="R2063" s="90"/>
      <c r="S2063" s="90"/>
      <c r="T2063" s="90"/>
      <c r="U2063" s="90"/>
      <c r="V2063" s="90"/>
      <c r="W2063" s="90"/>
      <c r="X2063" s="90"/>
      <c r="Y2063" s="90"/>
    </row>
    <row r="2064" spans="1:25" ht="15" customHeight="1" x14ac:dyDescent="0.25">
      <c r="A2064" s="64" t="s">
        <v>935</v>
      </c>
      <c r="B2064" s="64" t="s">
        <v>81</v>
      </c>
      <c r="C2064" s="64" t="s">
        <v>1161</v>
      </c>
      <c r="D2064" s="64" t="s">
        <v>1162</v>
      </c>
      <c r="E2064" s="20" t="s">
        <v>23</v>
      </c>
      <c r="F2064" s="64" t="s">
        <v>1168</v>
      </c>
      <c r="G2064" s="53" t="s">
        <v>1076</v>
      </c>
      <c r="H2064" s="53" t="s">
        <v>29</v>
      </c>
      <c r="I2064" s="26">
        <v>10000</v>
      </c>
      <c r="J2064" s="26">
        <v>10000</v>
      </c>
      <c r="K2064" s="26">
        <v>5772</v>
      </c>
      <c r="L2064" s="26">
        <f t="shared" ref="L2064:L2126" si="1975">SUM(M2064:O2064)</f>
        <v>0</v>
      </c>
      <c r="M2064" s="26">
        <v>0</v>
      </c>
      <c r="N2064" s="26">
        <v>0</v>
      </c>
      <c r="O2064" s="26">
        <v>0</v>
      </c>
      <c r="P2064" s="26">
        <f t="shared" ref="P2064:P2126" si="1976">K2064+L2064</f>
        <v>5772</v>
      </c>
      <c r="Q2064" s="26">
        <f t="shared" ref="Q2064:Q2126" si="1977">IF(J2064=0,"-",P2064/J2064*100)</f>
        <v>57.720000000000006</v>
      </c>
      <c r="R2064" s="90"/>
      <c r="S2064" s="90"/>
      <c r="T2064" s="90"/>
      <c r="U2064" s="90"/>
      <c r="V2064" s="90"/>
      <c r="W2064" s="90"/>
      <c r="X2064" s="90"/>
      <c r="Y2064" s="90"/>
    </row>
    <row r="2065" spans="1:25" ht="15" customHeight="1" x14ac:dyDescent="0.25">
      <c r="A2065" s="63" t="s">
        <v>935</v>
      </c>
      <c r="B2065" s="63" t="s">
        <v>81</v>
      </c>
      <c r="C2065" s="63" t="s">
        <v>1161</v>
      </c>
      <c r="D2065" s="63" t="s">
        <v>1162</v>
      </c>
      <c r="E2065" s="65" t="s">
        <v>30</v>
      </c>
      <c r="F2065" s="65" t="s">
        <v>1</v>
      </c>
      <c r="G2065" s="65" t="s">
        <v>1</v>
      </c>
      <c r="H2065" s="65" t="s">
        <v>31</v>
      </c>
      <c r="I2065" s="31">
        <f t="shared" ref="I2065:K2065" si="1978">SUM(I2066)</f>
        <v>87312</v>
      </c>
      <c r="J2065" s="31">
        <f t="shared" si="1978"/>
        <v>86312</v>
      </c>
      <c r="K2065" s="31">
        <f t="shared" si="1978"/>
        <v>49000</v>
      </c>
      <c r="L2065" s="31">
        <f t="shared" si="1975"/>
        <v>21700</v>
      </c>
      <c r="M2065" s="31">
        <f t="shared" ref="M2065" si="1979">SUM(M2066)</f>
        <v>7000</v>
      </c>
      <c r="N2065" s="31">
        <f t="shared" ref="N2065:O2065" si="1980">SUM(N2066)</f>
        <v>7000</v>
      </c>
      <c r="O2065" s="31">
        <f t="shared" si="1980"/>
        <v>7700</v>
      </c>
      <c r="P2065" s="31">
        <f t="shared" si="1976"/>
        <v>70700</v>
      </c>
      <c r="Q2065" s="31">
        <f t="shared" si="1977"/>
        <v>81.9121327277783</v>
      </c>
      <c r="R2065" s="94"/>
      <c r="S2065" s="94"/>
      <c r="T2065" s="94"/>
      <c r="U2065" s="94"/>
      <c r="V2065" s="94"/>
      <c r="W2065" s="94"/>
      <c r="X2065" s="94"/>
      <c r="Y2065" s="94"/>
    </row>
    <row r="2066" spans="1:25" ht="15" customHeight="1" x14ac:dyDescent="0.25">
      <c r="A2066" s="64" t="s">
        <v>935</v>
      </c>
      <c r="B2066" s="64" t="s">
        <v>81</v>
      </c>
      <c r="C2066" s="64" t="s">
        <v>1161</v>
      </c>
      <c r="D2066" s="64" t="s">
        <v>1162</v>
      </c>
      <c r="E2066" s="20" t="s">
        <v>33</v>
      </c>
      <c r="F2066" s="64"/>
      <c r="G2066" s="53" t="s">
        <v>1076</v>
      </c>
      <c r="H2066" s="53" t="s">
        <v>3872</v>
      </c>
      <c r="I2066" s="26">
        <v>87312</v>
      </c>
      <c r="J2066" s="26">
        <v>86312</v>
      </c>
      <c r="K2066" s="26">
        <v>49000</v>
      </c>
      <c r="L2066" s="26">
        <f t="shared" si="1975"/>
        <v>21700</v>
      </c>
      <c r="M2066" s="26">
        <v>7000</v>
      </c>
      <c r="N2066" s="26">
        <v>7000</v>
      </c>
      <c r="O2066" s="26">
        <v>7700</v>
      </c>
      <c r="P2066" s="26">
        <f t="shared" si="1976"/>
        <v>70700</v>
      </c>
      <c r="Q2066" s="26">
        <f t="shared" si="1977"/>
        <v>81.9121327277783</v>
      </c>
      <c r="R2066" s="90"/>
      <c r="S2066" s="90"/>
      <c r="T2066" s="90"/>
      <c r="U2066" s="90"/>
      <c r="V2066" s="90"/>
      <c r="W2066" s="90"/>
      <c r="X2066" s="90"/>
      <c r="Y2066" s="90"/>
    </row>
    <row r="2067" spans="1:25" ht="15" customHeight="1" x14ac:dyDescent="0.25">
      <c r="A2067" s="63" t="s">
        <v>935</v>
      </c>
      <c r="B2067" s="63" t="s">
        <v>81</v>
      </c>
      <c r="C2067" s="63" t="s">
        <v>1161</v>
      </c>
      <c r="D2067" s="63" t="s">
        <v>1162</v>
      </c>
      <c r="E2067" s="65" t="s">
        <v>34</v>
      </c>
      <c r="F2067" s="65" t="s">
        <v>1</v>
      </c>
      <c r="G2067" s="65" t="s">
        <v>1</v>
      </c>
      <c r="H2067" s="65" t="s">
        <v>35</v>
      </c>
      <c r="I2067" s="31">
        <f t="shared" ref="I2067:K2067" si="1981">SUM(I2068:I2075)</f>
        <v>132184</v>
      </c>
      <c r="J2067" s="31">
        <f t="shared" si="1981"/>
        <v>53744</v>
      </c>
      <c r="K2067" s="31">
        <f t="shared" si="1981"/>
        <v>36091</v>
      </c>
      <c r="L2067" s="31">
        <f t="shared" si="1975"/>
        <v>7229</v>
      </c>
      <c r="M2067" s="31">
        <f t="shared" ref="M2067" si="1982">SUM(M2068:M2075)</f>
        <v>2043</v>
      </c>
      <c r="N2067" s="31">
        <f t="shared" ref="N2067:O2067" si="1983">SUM(N2068:N2075)</f>
        <v>1943</v>
      </c>
      <c r="O2067" s="31">
        <f t="shared" si="1983"/>
        <v>3243</v>
      </c>
      <c r="P2067" s="31">
        <f t="shared" si="1976"/>
        <v>43320</v>
      </c>
      <c r="Q2067" s="31">
        <f t="shared" si="1977"/>
        <v>80.604346531705858</v>
      </c>
      <c r="R2067" s="94"/>
      <c r="S2067" s="94"/>
      <c r="T2067" s="94"/>
      <c r="U2067" s="94"/>
      <c r="V2067" s="94"/>
      <c r="W2067" s="94"/>
      <c r="X2067" s="94"/>
      <c r="Y2067" s="94"/>
    </row>
    <row r="2068" spans="1:25" ht="15" customHeight="1" x14ac:dyDescent="0.25">
      <c r="A2068" s="64" t="s">
        <v>935</v>
      </c>
      <c r="B2068" s="64" t="s">
        <v>81</v>
      </c>
      <c r="C2068" s="64" t="s">
        <v>1161</v>
      </c>
      <c r="D2068" s="64" t="s">
        <v>1162</v>
      </c>
      <c r="E2068" s="20" t="s">
        <v>38</v>
      </c>
      <c r="F2068" s="64"/>
      <c r="G2068" s="53" t="s">
        <v>1076</v>
      </c>
      <c r="H2068" s="53" t="s">
        <v>37</v>
      </c>
      <c r="I2068" s="26">
        <v>600</v>
      </c>
      <c r="J2068" s="26">
        <v>100</v>
      </c>
      <c r="K2068" s="26">
        <v>0</v>
      </c>
      <c r="L2068" s="26">
        <f t="shared" si="1975"/>
        <v>100</v>
      </c>
      <c r="M2068" s="26">
        <v>100</v>
      </c>
      <c r="N2068" s="26">
        <v>0</v>
      </c>
      <c r="O2068" s="26">
        <v>0</v>
      </c>
      <c r="P2068" s="26">
        <f t="shared" si="1976"/>
        <v>100</v>
      </c>
      <c r="Q2068" s="26">
        <f t="shared" si="1977"/>
        <v>100</v>
      </c>
      <c r="R2068" s="90"/>
      <c r="S2068" s="90"/>
      <c r="T2068" s="90"/>
      <c r="U2068" s="90"/>
      <c r="V2068" s="90"/>
      <c r="W2068" s="90"/>
      <c r="X2068" s="90"/>
      <c r="Y2068" s="90"/>
    </row>
    <row r="2069" spans="1:25" ht="15" customHeight="1" x14ac:dyDescent="0.25">
      <c r="A2069" s="64" t="s">
        <v>935</v>
      </c>
      <c r="B2069" s="64" t="s">
        <v>81</v>
      </c>
      <c r="C2069" s="64" t="s">
        <v>1161</v>
      </c>
      <c r="D2069" s="64" t="s">
        <v>1162</v>
      </c>
      <c r="E2069" s="20" t="s">
        <v>298</v>
      </c>
      <c r="F2069" s="64"/>
      <c r="G2069" s="53" t="s">
        <v>1076</v>
      </c>
      <c r="H2069" s="53" t="s">
        <v>297</v>
      </c>
      <c r="I2069" s="26">
        <v>29850</v>
      </c>
      <c r="J2069" s="26">
        <v>27850</v>
      </c>
      <c r="K2069" s="26">
        <v>23000</v>
      </c>
      <c r="L2069" s="26">
        <f t="shared" si="1975"/>
        <v>0</v>
      </c>
      <c r="M2069" s="26">
        <v>0</v>
      </c>
      <c r="N2069" s="26">
        <v>0</v>
      </c>
      <c r="O2069" s="26">
        <v>0</v>
      </c>
      <c r="P2069" s="26">
        <f t="shared" si="1976"/>
        <v>23000</v>
      </c>
      <c r="Q2069" s="26">
        <f t="shared" si="1977"/>
        <v>82.585278276481148</v>
      </c>
      <c r="R2069" s="90"/>
      <c r="S2069" s="90"/>
      <c r="T2069" s="90"/>
      <c r="U2069" s="90"/>
      <c r="V2069" s="90"/>
      <c r="W2069" s="90"/>
      <c r="X2069" s="90"/>
      <c r="Y2069" s="90"/>
    </row>
    <row r="2070" spans="1:25" ht="15" customHeight="1" x14ac:dyDescent="0.25">
      <c r="A2070" s="64" t="s">
        <v>935</v>
      </c>
      <c r="B2070" s="64" t="s">
        <v>81</v>
      </c>
      <c r="C2070" s="64" t="s">
        <v>1161</v>
      </c>
      <c r="D2070" s="64" t="s">
        <v>1162</v>
      </c>
      <c r="E2070" s="20" t="s">
        <v>301</v>
      </c>
      <c r="F2070" s="64"/>
      <c r="G2070" s="53" t="s">
        <v>1076</v>
      </c>
      <c r="H2070" s="53" t="s">
        <v>300</v>
      </c>
      <c r="I2070" s="26">
        <v>12479</v>
      </c>
      <c r="J2070" s="26">
        <v>10479</v>
      </c>
      <c r="K2070" s="26">
        <v>5220</v>
      </c>
      <c r="L2070" s="26">
        <f t="shared" si="1975"/>
        <v>2610</v>
      </c>
      <c r="M2070" s="26">
        <v>870</v>
      </c>
      <c r="N2070" s="26">
        <v>870</v>
      </c>
      <c r="O2070" s="26">
        <v>870</v>
      </c>
      <c r="P2070" s="26">
        <f t="shared" si="1976"/>
        <v>7830</v>
      </c>
      <c r="Q2070" s="26">
        <f t="shared" si="1977"/>
        <v>74.720870312052682</v>
      </c>
      <c r="R2070" s="90"/>
      <c r="S2070" s="90"/>
      <c r="T2070" s="90"/>
      <c r="U2070" s="90"/>
      <c r="V2070" s="90"/>
      <c r="W2070" s="90"/>
      <c r="X2070" s="90"/>
      <c r="Y2070" s="90"/>
    </row>
    <row r="2071" spans="1:25" ht="15" customHeight="1" x14ac:dyDescent="0.25">
      <c r="A2071" s="64" t="s">
        <v>935</v>
      </c>
      <c r="B2071" s="64" t="s">
        <v>81</v>
      </c>
      <c r="C2071" s="64" t="s">
        <v>1161</v>
      </c>
      <c r="D2071" s="64" t="s">
        <v>1162</v>
      </c>
      <c r="E2071" s="20" t="s">
        <v>218</v>
      </c>
      <c r="F2071" s="64"/>
      <c r="G2071" s="53" t="s">
        <v>1076</v>
      </c>
      <c r="H2071" s="53" t="s">
        <v>217</v>
      </c>
      <c r="I2071" s="26">
        <v>55000</v>
      </c>
      <c r="J2071" s="26">
        <v>2000</v>
      </c>
      <c r="K2071" s="26">
        <v>996</v>
      </c>
      <c r="L2071" s="26">
        <f t="shared" si="1975"/>
        <v>498</v>
      </c>
      <c r="M2071" s="26">
        <v>166</v>
      </c>
      <c r="N2071" s="26">
        <v>166</v>
      </c>
      <c r="O2071" s="26">
        <v>166</v>
      </c>
      <c r="P2071" s="26">
        <f t="shared" si="1976"/>
        <v>1494</v>
      </c>
      <c r="Q2071" s="26">
        <f t="shared" si="1977"/>
        <v>74.7</v>
      </c>
      <c r="R2071" s="90"/>
      <c r="S2071" s="90"/>
      <c r="T2071" s="90"/>
      <c r="U2071" s="90"/>
      <c r="V2071" s="90"/>
      <c r="W2071" s="90"/>
      <c r="X2071" s="90"/>
      <c r="Y2071" s="90"/>
    </row>
    <row r="2072" spans="1:25" ht="15" customHeight="1" x14ac:dyDescent="0.25">
      <c r="A2072" s="64" t="s">
        <v>935</v>
      </c>
      <c r="B2072" s="64" t="s">
        <v>81</v>
      </c>
      <c r="C2072" s="64" t="s">
        <v>1161</v>
      </c>
      <c r="D2072" s="64" t="s">
        <v>1162</v>
      </c>
      <c r="E2072" s="20" t="s">
        <v>303</v>
      </c>
      <c r="F2072" s="64"/>
      <c r="G2072" s="53" t="s">
        <v>1076</v>
      </c>
      <c r="H2072" s="53" t="s">
        <v>302</v>
      </c>
      <c r="I2072" s="26">
        <v>200</v>
      </c>
      <c r="J2072" s="26">
        <v>200</v>
      </c>
      <c r="K2072" s="26">
        <v>101</v>
      </c>
      <c r="L2072" s="26">
        <f t="shared" si="1975"/>
        <v>51</v>
      </c>
      <c r="M2072" s="26">
        <v>17</v>
      </c>
      <c r="N2072" s="26">
        <v>17</v>
      </c>
      <c r="O2072" s="26">
        <v>17</v>
      </c>
      <c r="P2072" s="26">
        <f t="shared" si="1976"/>
        <v>152</v>
      </c>
      <c r="Q2072" s="26">
        <f t="shared" si="1977"/>
        <v>76</v>
      </c>
      <c r="R2072" s="90"/>
      <c r="S2072" s="90"/>
      <c r="T2072" s="90"/>
      <c r="U2072" s="90"/>
      <c r="V2072" s="90"/>
      <c r="W2072" s="90"/>
      <c r="X2072" s="90"/>
      <c r="Y2072" s="90"/>
    </row>
    <row r="2073" spans="1:25" ht="15" customHeight="1" x14ac:dyDescent="0.25">
      <c r="A2073" s="64" t="s">
        <v>935</v>
      </c>
      <c r="B2073" s="64" t="s">
        <v>81</v>
      </c>
      <c r="C2073" s="64" t="s">
        <v>1161</v>
      </c>
      <c r="D2073" s="64" t="s">
        <v>1162</v>
      </c>
      <c r="E2073" s="20" t="s">
        <v>308</v>
      </c>
      <c r="F2073" s="64"/>
      <c r="G2073" s="53" t="s">
        <v>1076</v>
      </c>
      <c r="H2073" s="53" t="s">
        <v>307</v>
      </c>
      <c r="I2073" s="26">
        <v>10000</v>
      </c>
      <c r="J2073" s="26">
        <v>2000</v>
      </c>
      <c r="K2073" s="26">
        <v>900</v>
      </c>
      <c r="L2073" s="26">
        <f t="shared" si="1975"/>
        <v>450</v>
      </c>
      <c r="M2073" s="26">
        <v>150</v>
      </c>
      <c r="N2073" s="26">
        <v>150</v>
      </c>
      <c r="O2073" s="26">
        <v>150</v>
      </c>
      <c r="P2073" s="26">
        <f t="shared" si="1976"/>
        <v>1350</v>
      </c>
      <c r="Q2073" s="26">
        <f t="shared" si="1977"/>
        <v>67.5</v>
      </c>
      <c r="R2073" s="90"/>
      <c r="S2073" s="90"/>
      <c r="T2073" s="90"/>
      <c r="U2073" s="90"/>
      <c r="V2073" s="90"/>
      <c r="W2073" s="90"/>
      <c r="X2073" s="90"/>
      <c r="Y2073" s="90"/>
    </row>
    <row r="2074" spans="1:25" ht="15" customHeight="1" x14ac:dyDescent="0.25">
      <c r="A2074" s="64" t="s">
        <v>935</v>
      </c>
      <c r="B2074" s="64" t="s">
        <v>81</v>
      </c>
      <c r="C2074" s="64" t="s">
        <v>1161</v>
      </c>
      <c r="D2074" s="64" t="s">
        <v>1162</v>
      </c>
      <c r="E2074" s="20" t="s">
        <v>311</v>
      </c>
      <c r="F2074" s="64"/>
      <c r="G2074" s="53" t="s">
        <v>1076</v>
      </c>
      <c r="H2074" s="53" t="s">
        <v>310</v>
      </c>
      <c r="I2074" s="26">
        <v>1300</v>
      </c>
      <c r="J2074" s="26">
        <v>1300</v>
      </c>
      <c r="K2074" s="26">
        <v>0</v>
      </c>
      <c r="L2074" s="26">
        <f t="shared" si="1975"/>
        <v>1300</v>
      </c>
      <c r="M2074" s="26">
        <v>0</v>
      </c>
      <c r="N2074" s="26">
        <v>0</v>
      </c>
      <c r="O2074" s="26">
        <v>1300</v>
      </c>
      <c r="P2074" s="26">
        <f t="shared" si="1976"/>
        <v>1300</v>
      </c>
      <c r="Q2074" s="26">
        <f t="shared" si="1977"/>
        <v>100</v>
      </c>
      <c r="R2074" s="90"/>
      <c r="S2074" s="90"/>
      <c r="T2074" s="90"/>
      <c r="U2074" s="90"/>
      <c r="V2074" s="90"/>
      <c r="W2074" s="90"/>
      <c r="X2074" s="90"/>
      <c r="Y2074" s="90"/>
    </row>
    <row r="2075" spans="1:25" ht="15" customHeight="1" x14ac:dyDescent="0.25">
      <c r="A2075" s="63" t="s">
        <v>935</v>
      </c>
      <c r="B2075" s="63" t="s">
        <v>81</v>
      </c>
      <c r="C2075" s="63" t="s">
        <v>1161</v>
      </c>
      <c r="D2075" s="63" t="s">
        <v>1162</v>
      </c>
      <c r="E2075" s="63" t="s">
        <v>39</v>
      </c>
      <c r="F2075" s="64" t="s">
        <v>1</v>
      </c>
      <c r="G2075" s="53" t="s">
        <v>1</v>
      </c>
      <c r="H2075" s="65" t="s">
        <v>40</v>
      </c>
      <c r="I2075" s="31">
        <f t="shared" ref="I2075:K2075" si="1984">SUM(I2076:I2078)</f>
        <v>22755</v>
      </c>
      <c r="J2075" s="31">
        <f t="shared" si="1984"/>
        <v>9815</v>
      </c>
      <c r="K2075" s="31">
        <f t="shared" si="1984"/>
        <v>5874</v>
      </c>
      <c r="L2075" s="31">
        <f t="shared" si="1975"/>
        <v>2220</v>
      </c>
      <c r="M2075" s="31">
        <f t="shared" ref="M2075" si="1985">SUM(M2076:M2078)</f>
        <v>740</v>
      </c>
      <c r="N2075" s="31">
        <f t="shared" ref="N2075:O2075" si="1986">SUM(N2076:N2078)</f>
        <v>740</v>
      </c>
      <c r="O2075" s="31">
        <f t="shared" si="1986"/>
        <v>740</v>
      </c>
      <c r="P2075" s="31">
        <f t="shared" si="1976"/>
        <v>8094</v>
      </c>
      <c r="Q2075" s="31">
        <f t="shared" si="1977"/>
        <v>82.46561385634233</v>
      </c>
      <c r="R2075" s="94"/>
      <c r="S2075" s="94"/>
      <c r="T2075" s="94"/>
      <c r="U2075" s="94"/>
      <c r="V2075" s="94"/>
      <c r="W2075" s="94"/>
      <c r="X2075" s="94"/>
      <c r="Y2075" s="94"/>
    </row>
    <row r="2076" spans="1:25" ht="15" customHeight="1" x14ac:dyDescent="0.25">
      <c r="A2076" s="64" t="s">
        <v>935</v>
      </c>
      <c r="B2076" s="64" t="s">
        <v>81</v>
      </c>
      <c r="C2076" s="64" t="s">
        <v>1161</v>
      </c>
      <c r="D2076" s="64" t="s">
        <v>1162</v>
      </c>
      <c r="E2076" s="20" t="s">
        <v>41</v>
      </c>
      <c r="F2076" s="64"/>
      <c r="G2076" s="53" t="s">
        <v>1076</v>
      </c>
      <c r="H2076" s="53" t="s">
        <v>40</v>
      </c>
      <c r="I2076" s="26">
        <v>15823</v>
      </c>
      <c r="J2076" s="26">
        <v>2883</v>
      </c>
      <c r="K2076" s="26">
        <v>1440</v>
      </c>
      <c r="L2076" s="26">
        <f t="shared" si="1975"/>
        <v>720</v>
      </c>
      <c r="M2076" s="26">
        <v>240</v>
      </c>
      <c r="N2076" s="26">
        <v>240</v>
      </c>
      <c r="O2076" s="26">
        <v>240</v>
      </c>
      <c r="P2076" s="26">
        <f t="shared" si="1976"/>
        <v>2160</v>
      </c>
      <c r="Q2076" s="26">
        <f t="shared" si="1977"/>
        <v>74.92195629552549</v>
      </c>
      <c r="R2076" s="90"/>
      <c r="S2076" s="90"/>
      <c r="T2076" s="90"/>
      <c r="U2076" s="90"/>
      <c r="V2076" s="90"/>
      <c r="W2076" s="90"/>
      <c r="X2076" s="90"/>
      <c r="Y2076" s="90"/>
    </row>
    <row r="2077" spans="1:25" ht="15" customHeight="1" x14ac:dyDescent="0.25">
      <c r="A2077" s="64" t="s">
        <v>935</v>
      </c>
      <c r="B2077" s="64" t="s">
        <v>81</v>
      </c>
      <c r="C2077" s="64" t="s">
        <v>1161</v>
      </c>
      <c r="D2077" s="64" t="s">
        <v>1162</v>
      </c>
      <c r="E2077" s="20" t="s">
        <v>41</v>
      </c>
      <c r="F2077" s="64" t="s">
        <v>1169</v>
      </c>
      <c r="G2077" s="53" t="s">
        <v>1076</v>
      </c>
      <c r="H2077" s="53" t="s">
        <v>49</v>
      </c>
      <c r="I2077" s="26">
        <v>1932</v>
      </c>
      <c r="J2077" s="26">
        <v>1932</v>
      </c>
      <c r="K2077" s="26">
        <v>1932</v>
      </c>
      <c r="L2077" s="26">
        <f t="shared" si="1975"/>
        <v>0</v>
      </c>
      <c r="M2077" s="26">
        <v>0</v>
      </c>
      <c r="N2077" s="26">
        <v>0</v>
      </c>
      <c r="O2077" s="26">
        <v>0</v>
      </c>
      <c r="P2077" s="26">
        <f t="shared" si="1976"/>
        <v>1932</v>
      </c>
      <c r="Q2077" s="26">
        <f t="shared" si="1977"/>
        <v>100</v>
      </c>
      <c r="R2077" s="90"/>
      <c r="S2077" s="90"/>
      <c r="T2077" s="90"/>
      <c r="U2077" s="90"/>
      <c r="V2077" s="90"/>
      <c r="W2077" s="90"/>
      <c r="X2077" s="90"/>
      <c r="Y2077" s="90"/>
    </row>
    <row r="2078" spans="1:25" ht="22.5" customHeight="1" x14ac:dyDescent="0.25">
      <c r="A2078" s="64" t="s">
        <v>935</v>
      </c>
      <c r="B2078" s="64" t="s">
        <v>81</v>
      </c>
      <c r="C2078" s="64" t="s">
        <v>1161</v>
      </c>
      <c r="D2078" s="64" t="s">
        <v>1162</v>
      </c>
      <c r="E2078" s="20" t="s">
        <v>41</v>
      </c>
      <c r="F2078" s="64" t="s">
        <v>1170</v>
      </c>
      <c r="G2078" s="53" t="s">
        <v>1076</v>
      </c>
      <c r="H2078" s="53" t="s">
        <v>55</v>
      </c>
      <c r="I2078" s="26">
        <v>5000</v>
      </c>
      <c r="J2078" s="26">
        <v>5000</v>
      </c>
      <c r="K2078" s="26">
        <v>2502</v>
      </c>
      <c r="L2078" s="26">
        <f t="shared" si="1975"/>
        <v>1500</v>
      </c>
      <c r="M2078" s="26">
        <v>500</v>
      </c>
      <c r="N2078" s="26">
        <v>500</v>
      </c>
      <c r="O2078" s="26">
        <v>500</v>
      </c>
      <c r="P2078" s="26">
        <f t="shared" si="1976"/>
        <v>4002</v>
      </c>
      <c r="Q2078" s="26">
        <f t="shared" si="1977"/>
        <v>80.040000000000006</v>
      </c>
      <c r="R2078" s="90"/>
      <c r="S2078" s="90"/>
      <c r="T2078" s="90"/>
      <c r="U2078" s="90"/>
      <c r="V2078" s="90"/>
      <c r="W2078" s="90"/>
      <c r="X2078" s="90"/>
      <c r="Y2078" s="90"/>
    </row>
    <row r="2079" spans="1:25" ht="22.5" customHeight="1" x14ac:dyDescent="0.25">
      <c r="A2079" s="63" t="s">
        <v>1</v>
      </c>
      <c r="B2079" s="63" t="s">
        <v>1</v>
      </c>
      <c r="C2079" s="63" t="s">
        <v>1</v>
      </c>
      <c r="D2079" s="65" t="s">
        <v>1</v>
      </c>
      <c r="E2079" s="65" t="s">
        <v>1</v>
      </c>
      <c r="F2079" s="65" t="s">
        <v>1</v>
      </c>
      <c r="G2079" s="65" t="s">
        <v>1</v>
      </c>
      <c r="H2079" s="66" t="s">
        <v>56</v>
      </c>
      <c r="I2079" s="30">
        <f t="shared" ref="I2079:K2080" si="1987">SUM(I2080)</f>
        <v>100</v>
      </c>
      <c r="J2079" s="30">
        <f t="shared" si="1987"/>
        <v>100</v>
      </c>
      <c r="K2079" s="30">
        <f t="shared" si="1987"/>
        <v>0</v>
      </c>
      <c r="L2079" s="30">
        <f t="shared" si="1975"/>
        <v>100</v>
      </c>
      <c r="M2079" s="30">
        <f t="shared" ref="M2079:M2080" si="1988">SUM(M2080)</f>
        <v>0</v>
      </c>
      <c r="N2079" s="30">
        <f t="shared" ref="N2079:O2080" si="1989">SUM(N2080)</f>
        <v>0</v>
      </c>
      <c r="O2079" s="30">
        <f t="shared" si="1989"/>
        <v>100</v>
      </c>
      <c r="P2079" s="30">
        <f t="shared" si="1976"/>
        <v>100</v>
      </c>
      <c r="Q2079" s="30">
        <f t="shared" si="1977"/>
        <v>100</v>
      </c>
      <c r="R2079" s="93"/>
      <c r="S2079" s="93"/>
      <c r="T2079" s="93"/>
      <c r="U2079" s="93"/>
      <c r="V2079" s="93"/>
      <c r="W2079" s="93"/>
      <c r="X2079" s="93"/>
      <c r="Y2079" s="93"/>
    </row>
    <row r="2080" spans="1:25" ht="15" customHeight="1" x14ac:dyDescent="0.25">
      <c r="A2080" s="63" t="s">
        <v>935</v>
      </c>
      <c r="B2080" s="63" t="s">
        <v>81</v>
      </c>
      <c r="C2080" s="63" t="s">
        <v>1161</v>
      </c>
      <c r="D2080" s="63" t="s">
        <v>1162</v>
      </c>
      <c r="E2080" s="65" t="s">
        <v>57</v>
      </c>
      <c r="F2080" s="65" t="s">
        <v>1</v>
      </c>
      <c r="G2080" s="65" t="s">
        <v>1</v>
      </c>
      <c r="H2080" s="65" t="s">
        <v>58</v>
      </c>
      <c r="I2080" s="31">
        <f t="shared" si="1987"/>
        <v>100</v>
      </c>
      <c r="J2080" s="31">
        <f t="shared" si="1987"/>
        <v>100</v>
      </c>
      <c r="K2080" s="31">
        <f t="shared" si="1987"/>
        <v>0</v>
      </c>
      <c r="L2080" s="31">
        <f t="shared" si="1975"/>
        <v>100</v>
      </c>
      <c r="M2080" s="31">
        <f t="shared" si="1988"/>
        <v>0</v>
      </c>
      <c r="N2080" s="31">
        <f t="shared" si="1989"/>
        <v>0</v>
      </c>
      <c r="O2080" s="31">
        <f t="shared" si="1989"/>
        <v>100</v>
      </c>
      <c r="P2080" s="31">
        <f t="shared" si="1976"/>
        <v>100</v>
      </c>
      <c r="Q2080" s="31">
        <f t="shared" si="1977"/>
        <v>100</v>
      </c>
      <c r="R2080" s="94"/>
      <c r="S2080" s="94"/>
      <c r="T2080" s="94"/>
      <c r="U2080" s="94"/>
      <c r="V2080" s="94"/>
      <c r="W2080" s="94"/>
      <c r="X2080" s="94"/>
      <c r="Y2080" s="94"/>
    </row>
    <row r="2081" spans="1:25" ht="15" customHeight="1" x14ac:dyDescent="0.25">
      <c r="A2081" s="64" t="s">
        <v>935</v>
      </c>
      <c r="B2081" s="64" t="s">
        <v>81</v>
      </c>
      <c r="C2081" s="64" t="s">
        <v>1161</v>
      </c>
      <c r="D2081" s="64" t="s">
        <v>1162</v>
      </c>
      <c r="E2081" s="20" t="s">
        <v>68</v>
      </c>
      <c r="F2081" s="64"/>
      <c r="G2081" s="53" t="s">
        <v>1076</v>
      </c>
      <c r="H2081" s="53" t="s">
        <v>67</v>
      </c>
      <c r="I2081" s="26">
        <v>100</v>
      </c>
      <c r="J2081" s="26">
        <v>100</v>
      </c>
      <c r="K2081" s="26">
        <v>0</v>
      </c>
      <c r="L2081" s="26">
        <f t="shared" si="1975"/>
        <v>100</v>
      </c>
      <c r="M2081" s="26">
        <v>0</v>
      </c>
      <c r="N2081" s="26">
        <v>0</v>
      </c>
      <c r="O2081" s="26">
        <v>100</v>
      </c>
      <c r="P2081" s="26">
        <f t="shared" si="1976"/>
        <v>100</v>
      </c>
      <c r="Q2081" s="26">
        <f t="shared" si="1977"/>
        <v>100</v>
      </c>
      <c r="R2081" s="90"/>
      <c r="S2081" s="90"/>
      <c r="T2081" s="90"/>
      <c r="U2081" s="90"/>
      <c r="V2081" s="90"/>
      <c r="W2081" s="90"/>
      <c r="X2081" s="90"/>
      <c r="Y2081" s="90"/>
    </row>
    <row r="2082" spans="1:25" ht="22.5" customHeight="1" x14ac:dyDescent="0.25">
      <c r="A2082" s="63" t="s">
        <v>1</v>
      </c>
      <c r="B2082" s="63" t="s">
        <v>1</v>
      </c>
      <c r="C2082" s="63" t="s">
        <v>1</v>
      </c>
      <c r="D2082" s="65" t="s">
        <v>1</v>
      </c>
      <c r="E2082" s="65" t="s">
        <v>1</v>
      </c>
      <c r="F2082" s="65" t="s">
        <v>1</v>
      </c>
      <c r="G2082" s="65" t="s">
        <v>1</v>
      </c>
      <c r="H2082" s="66" t="s">
        <v>69</v>
      </c>
      <c r="I2082" s="30">
        <f t="shared" ref="I2082:K2082" si="1990">SUM(I2083)</f>
        <v>17637</v>
      </c>
      <c r="J2082" s="30">
        <f t="shared" si="1990"/>
        <v>0</v>
      </c>
      <c r="K2082" s="30">
        <f t="shared" si="1990"/>
        <v>0</v>
      </c>
      <c r="L2082" s="30">
        <f t="shared" si="1975"/>
        <v>0</v>
      </c>
      <c r="M2082" s="30">
        <f t="shared" ref="M2082" si="1991">SUM(M2083)</f>
        <v>0</v>
      </c>
      <c r="N2082" s="30">
        <f t="shared" ref="N2082:O2082" si="1992">SUM(N2083)</f>
        <v>0</v>
      </c>
      <c r="O2082" s="30">
        <f t="shared" si="1992"/>
        <v>0</v>
      </c>
      <c r="P2082" s="30">
        <f t="shared" si="1976"/>
        <v>0</v>
      </c>
      <c r="Q2082" s="30" t="str">
        <f t="shared" si="1977"/>
        <v>-</v>
      </c>
      <c r="R2082" s="93"/>
      <c r="S2082" s="93"/>
      <c r="T2082" s="93"/>
      <c r="U2082" s="93"/>
      <c r="V2082" s="93"/>
      <c r="W2082" s="93"/>
      <c r="X2082" s="93"/>
      <c r="Y2082" s="93"/>
    </row>
    <row r="2083" spans="1:25" ht="15" customHeight="1" x14ac:dyDescent="0.25">
      <c r="A2083" s="63" t="s">
        <v>935</v>
      </c>
      <c r="B2083" s="63" t="s">
        <v>81</v>
      </c>
      <c r="C2083" s="63" t="s">
        <v>1161</v>
      </c>
      <c r="D2083" s="63" t="s">
        <v>1162</v>
      </c>
      <c r="E2083" s="65" t="s">
        <v>70</v>
      </c>
      <c r="F2083" s="65" t="s">
        <v>1</v>
      </c>
      <c r="G2083" s="65" t="s">
        <v>1</v>
      </c>
      <c r="H2083" s="65" t="s">
        <v>71</v>
      </c>
      <c r="I2083" s="31">
        <f t="shared" ref="I2083:K2083" si="1993">SUM(I2084:I2085)</f>
        <v>17637</v>
      </c>
      <c r="J2083" s="31">
        <f t="shared" si="1993"/>
        <v>0</v>
      </c>
      <c r="K2083" s="31">
        <f t="shared" si="1993"/>
        <v>0</v>
      </c>
      <c r="L2083" s="31">
        <f t="shared" si="1975"/>
        <v>0</v>
      </c>
      <c r="M2083" s="31">
        <f t="shared" ref="M2083" si="1994">SUM(M2084:M2085)</f>
        <v>0</v>
      </c>
      <c r="N2083" s="31">
        <f t="shared" ref="N2083:O2083" si="1995">SUM(N2084:N2085)</f>
        <v>0</v>
      </c>
      <c r="O2083" s="31">
        <f t="shared" si="1995"/>
        <v>0</v>
      </c>
      <c r="P2083" s="31">
        <f t="shared" si="1976"/>
        <v>0</v>
      </c>
      <c r="Q2083" s="31" t="str">
        <f t="shared" si="1977"/>
        <v>-</v>
      </c>
      <c r="R2083" s="94"/>
      <c r="S2083" s="94"/>
      <c r="T2083" s="94"/>
      <c r="U2083" s="94"/>
      <c r="V2083" s="94"/>
      <c r="W2083" s="94"/>
      <c r="X2083" s="94"/>
      <c r="Y2083" s="94"/>
    </row>
    <row r="2084" spans="1:25" ht="15" customHeight="1" x14ac:dyDescent="0.25">
      <c r="A2084" s="64" t="s">
        <v>935</v>
      </c>
      <c r="B2084" s="64" t="s">
        <v>81</v>
      </c>
      <c r="C2084" s="64" t="s">
        <v>1161</v>
      </c>
      <c r="D2084" s="64" t="s">
        <v>1162</v>
      </c>
      <c r="E2084" s="20" t="s">
        <v>74</v>
      </c>
      <c r="F2084" s="64"/>
      <c r="G2084" s="53" t="s">
        <v>1076</v>
      </c>
      <c r="H2084" s="53" t="s">
        <v>73</v>
      </c>
      <c r="I2084" s="26">
        <v>13637</v>
      </c>
      <c r="J2084" s="26">
        <v>0</v>
      </c>
      <c r="K2084" s="26">
        <v>0</v>
      </c>
      <c r="L2084" s="26">
        <f t="shared" si="1975"/>
        <v>0</v>
      </c>
      <c r="M2084" s="26">
        <v>0</v>
      </c>
      <c r="N2084" s="26">
        <v>0</v>
      </c>
      <c r="O2084" s="26">
        <v>0</v>
      </c>
      <c r="P2084" s="26">
        <f t="shared" si="1976"/>
        <v>0</v>
      </c>
      <c r="Q2084" s="26" t="str">
        <f t="shared" si="1977"/>
        <v>-</v>
      </c>
      <c r="R2084" s="90"/>
      <c r="S2084" s="90"/>
      <c r="T2084" s="90"/>
      <c r="U2084" s="90"/>
      <c r="V2084" s="90"/>
      <c r="W2084" s="90"/>
      <c r="X2084" s="90"/>
      <c r="Y2084" s="90"/>
    </row>
    <row r="2085" spans="1:25" ht="15" customHeight="1" x14ac:dyDescent="0.25">
      <c r="A2085" s="64" t="s">
        <v>935</v>
      </c>
      <c r="B2085" s="64" t="s">
        <v>81</v>
      </c>
      <c r="C2085" s="64" t="s">
        <v>1161</v>
      </c>
      <c r="D2085" s="64" t="s">
        <v>1162</v>
      </c>
      <c r="E2085" s="20" t="s">
        <v>323</v>
      </c>
      <c r="F2085" s="64"/>
      <c r="G2085" s="53" t="s">
        <v>1076</v>
      </c>
      <c r="H2085" s="53" t="s">
        <v>322</v>
      </c>
      <c r="I2085" s="26">
        <v>4000</v>
      </c>
      <c r="J2085" s="26">
        <v>0</v>
      </c>
      <c r="K2085" s="26">
        <v>0</v>
      </c>
      <c r="L2085" s="26">
        <f t="shared" si="1975"/>
        <v>0</v>
      </c>
      <c r="M2085" s="26">
        <v>0</v>
      </c>
      <c r="N2085" s="26">
        <v>0</v>
      </c>
      <c r="O2085" s="26">
        <v>0</v>
      </c>
      <c r="P2085" s="26">
        <f t="shared" si="1976"/>
        <v>0</v>
      </c>
      <c r="Q2085" s="26" t="str">
        <f t="shared" si="1977"/>
        <v>-</v>
      </c>
      <c r="R2085" s="90"/>
      <c r="S2085" s="90"/>
      <c r="T2085" s="90"/>
      <c r="U2085" s="90"/>
      <c r="V2085" s="90"/>
      <c r="W2085" s="90"/>
      <c r="X2085" s="90"/>
      <c r="Y2085" s="90"/>
    </row>
    <row r="2086" spans="1:25" ht="15" customHeight="1" x14ac:dyDescent="0.25">
      <c r="A2086" s="53" t="s">
        <v>1</v>
      </c>
      <c r="B2086" s="53" t="s">
        <v>1</v>
      </c>
      <c r="C2086" s="53" t="s">
        <v>1</v>
      </c>
      <c r="D2086" s="53" t="s">
        <v>1</v>
      </c>
      <c r="E2086" s="53" t="s">
        <v>1</v>
      </c>
      <c r="F2086" s="53" t="s">
        <v>1</v>
      </c>
      <c r="G2086" s="53" t="s">
        <v>1</v>
      </c>
      <c r="H2086" s="66" t="s">
        <v>1171</v>
      </c>
      <c r="I2086" s="30">
        <f t="shared" ref="I2086:K2086" si="1996">SUM(I2056,I2079,I2082)</f>
        <v>1175172</v>
      </c>
      <c r="J2086" s="30">
        <f t="shared" si="1996"/>
        <v>1064995</v>
      </c>
      <c r="K2086" s="30">
        <f t="shared" si="1996"/>
        <v>591337</v>
      </c>
      <c r="L2086" s="30">
        <f t="shared" si="1975"/>
        <v>264514</v>
      </c>
      <c r="M2086" s="30">
        <f t="shared" ref="M2086" si="1997">SUM(M2056,M2079,M2082)</f>
        <v>80743</v>
      </c>
      <c r="N2086" s="30">
        <f t="shared" ref="N2086:O2086" si="1998">SUM(N2056,N2079,N2082)</f>
        <v>87643</v>
      </c>
      <c r="O2086" s="30">
        <f t="shared" si="1998"/>
        <v>96128</v>
      </c>
      <c r="P2086" s="30">
        <f t="shared" si="1976"/>
        <v>855851</v>
      </c>
      <c r="Q2086" s="30">
        <f t="shared" si="1977"/>
        <v>80.361973530392163</v>
      </c>
      <c r="R2086" s="93"/>
      <c r="S2086" s="93"/>
      <c r="T2086" s="93"/>
      <c r="U2086" s="93"/>
      <c r="V2086" s="93"/>
      <c r="W2086" s="93"/>
      <c r="X2086" s="93"/>
      <c r="Y2086" s="93"/>
    </row>
    <row r="2087" spans="1:25" ht="15" customHeight="1" thickBot="1" x14ac:dyDescent="0.3">
      <c r="A2087" s="53" t="s">
        <v>1</v>
      </c>
      <c r="B2087" s="53" t="s">
        <v>1</v>
      </c>
      <c r="C2087" s="53" t="s">
        <v>1</v>
      </c>
      <c r="D2087" s="53" t="s">
        <v>1</v>
      </c>
      <c r="E2087" s="53" t="s">
        <v>1</v>
      </c>
      <c r="F2087" s="53" t="s">
        <v>1</v>
      </c>
      <c r="G2087" s="53" t="s">
        <v>1</v>
      </c>
      <c r="H2087" s="65" t="s">
        <v>76</v>
      </c>
      <c r="I2087" s="31"/>
      <c r="J2087" s="31"/>
      <c r="K2087" s="31">
        <v>0</v>
      </c>
      <c r="L2087" s="31"/>
      <c r="M2087" s="31"/>
      <c r="N2087" s="31"/>
      <c r="O2087" s="31"/>
      <c r="P2087" s="31"/>
      <c r="Q2087" s="31"/>
      <c r="R2087" s="94"/>
      <c r="S2087" s="94"/>
      <c r="T2087" s="94"/>
      <c r="U2087" s="94"/>
      <c r="V2087" s="94"/>
      <c r="W2087" s="94"/>
      <c r="X2087" s="94"/>
      <c r="Y2087" s="94"/>
    </row>
    <row r="2088" spans="1:25" ht="47.25" customHeight="1" thickBot="1" x14ac:dyDescent="0.3">
      <c r="A2088" s="110" t="s">
        <v>1</v>
      </c>
      <c r="B2088" s="110" t="s">
        <v>1</v>
      </c>
      <c r="C2088" s="110" t="s">
        <v>1</v>
      </c>
      <c r="D2088" s="110" t="s">
        <v>1</v>
      </c>
      <c r="E2088" s="110" t="s">
        <v>1</v>
      </c>
      <c r="F2088" s="110" t="s">
        <v>1</v>
      </c>
      <c r="G2088" s="110" t="s">
        <v>1</v>
      </c>
      <c r="H2088" s="28" t="s">
        <v>77</v>
      </c>
      <c r="I2088" s="109" t="s">
        <v>3984</v>
      </c>
      <c r="J2088" s="109" t="s">
        <v>11</v>
      </c>
      <c r="K2088" s="109" t="s">
        <v>3989</v>
      </c>
      <c r="L2088" s="109" t="s">
        <v>3985</v>
      </c>
      <c r="M2088" s="109" t="s">
        <v>4027</v>
      </c>
      <c r="N2088" s="109" t="s">
        <v>3988</v>
      </c>
      <c r="O2088" s="109" t="s">
        <v>3986</v>
      </c>
      <c r="P2088" s="109" t="s">
        <v>3987</v>
      </c>
      <c r="Q2088" s="109" t="s">
        <v>3695</v>
      </c>
      <c r="R2088" s="91"/>
      <c r="S2088" s="91"/>
      <c r="T2088" s="91"/>
      <c r="U2088" s="91"/>
      <c r="V2088" s="91"/>
      <c r="W2088" s="91"/>
      <c r="X2088" s="91"/>
      <c r="Y2088" s="91"/>
    </row>
    <row r="2089" spans="1:25" ht="15" customHeight="1" x14ac:dyDescent="0.25">
      <c r="A2089" s="111"/>
      <c r="B2089" s="111"/>
      <c r="C2089" s="111"/>
      <c r="D2089" s="111"/>
      <c r="E2089" s="111"/>
      <c r="F2089" s="111"/>
      <c r="G2089" s="111"/>
      <c r="H2089" s="67" t="s">
        <v>1</v>
      </c>
      <c r="I2089" s="29">
        <v>1</v>
      </c>
      <c r="J2089" s="29">
        <v>2</v>
      </c>
      <c r="K2089" s="29">
        <v>3</v>
      </c>
      <c r="L2089" s="29" t="s">
        <v>3478</v>
      </c>
      <c r="M2089" s="29">
        <v>5</v>
      </c>
      <c r="N2089" s="29">
        <v>6</v>
      </c>
      <c r="O2089" s="29">
        <v>7</v>
      </c>
      <c r="P2089" s="29" t="s">
        <v>3696</v>
      </c>
      <c r="Q2089" s="29">
        <v>9</v>
      </c>
      <c r="R2089" s="92"/>
      <c r="S2089" s="92"/>
      <c r="T2089" s="92"/>
      <c r="U2089" s="92"/>
      <c r="V2089" s="92"/>
      <c r="W2089" s="92"/>
      <c r="X2089" s="92"/>
      <c r="Y2089" s="92"/>
    </row>
    <row r="2090" spans="1:25" ht="15" customHeight="1" x14ac:dyDescent="0.25">
      <c r="A2090" s="111"/>
      <c r="B2090" s="111"/>
      <c r="C2090" s="111"/>
      <c r="D2090" s="111"/>
      <c r="E2090" s="111"/>
      <c r="F2090" s="111"/>
      <c r="G2090" s="111"/>
      <c r="H2090" s="68" t="s">
        <v>1085</v>
      </c>
      <c r="I2090" s="32">
        <f t="shared" ref="I2090:K2090" si="1999">SUM(I2086)</f>
        <v>1175172</v>
      </c>
      <c r="J2090" s="32">
        <f t="shared" si="1999"/>
        <v>1064995</v>
      </c>
      <c r="K2090" s="32">
        <f t="shared" si="1999"/>
        <v>591337</v>
      </c>
      <c r="L2090" s="32">
        <f t="shared" si="1975"/>
        <v>264514</v>
      </c>
      <c r="M2090" s="32">
        <f t="shared" ref="M2090" si="2000">SUM(M2086)</f>
        <v>80743</v>
      </c>
      <c r="N2090" s="32">
        <f t="shared" ref="N2090:O2090" si="2001">SUM(N2086)</f>
        <v>87643</v>
      </c>
      <c r="O2090" s="32">
        <f t="shared" si="2001"/>
        <v>96128</v>
      </c>
      <c r="P2090" s="32">
        <f t="shared" si="1976"/>
        <v>855851</v>
      </c>
      <c r="Q2090" s="32">
        <f t="shared" si="1977"/>
        <v>80.361973530392163</v>
      </c>
      <c r="R2090" s="90"/>
      <c r="S2090" s="90"/>
      <c r="T2090" s="90"/>
      <c r="U2090" s="90"/>
      <c r="V2090" s="90"/>
      <c r="W2090" s="90"/>
      <c r="X2090" s="90"/>
      <c r="Y2090" s="90"/>
    </row>
    <row r="2091" spans="1:25" ht="15" customHeight="1" x14ac:dyDescent="0.25">
      <c r="A2091" s="111"/>
      <c r="B2091" s="111"/>
      <c r="C2091" s="111"/>
      <c r="D2091" s="111"/>
      <c r="E2091" s="111"/>
      <c r="F2091" s="111"/>
      <c r="G2091" s="111"/>
      <c r="H2091" s="69" t="s">
        <v>79</v>
      </c>
      <c r="I2091" s="32">
        <f t="shared" ref="I2091:K2091" si="2002">SUM(I2090)</f>
        <v>1175172</v>
      </c>
      <c r="J2091" s="32">
        <f t="shared" si="2002"/>
        <v>1064995</v>
      </c>
      <c r="K2091" s="32">
        <f t="shared" si="2002"/>
        <v>591337</v>
      </c>
      <c r="L2091" s="32">
        <f t="shared" si="1975"/>
        <v>264514</v>
      </c>
      <c r="M2091" s="32">
        <f t="shared" ref="M2091" si="2003">SUM(M2090)</f>
        <v>80743</v>
      </c>
      <c r="N2091" s="32">
        <f t="shared" ref="N2091:O2091" si="2004">SUM(N2090)</f>
        <v>87643</v>
      </c>
      <c r="O2091" s="32">
        <f t="shared" si="2004"/>
        <v>96128</v>
      </c>
      <c r="P2091" s="32">
        <f t="shared" si="1976"/>
        <v>855851</v>
      </c>
      <c r="Q2091" s="32">
        <f t="shared" si="1977"/>
        <v>80.361973530392163</v>
      </c>
      <c r="R2091" s="90"/>
      <c r="S2091" s="90"/>
      <c r="T2091" s="90"/>
      <c r="U2091" s="90"/>
      <c r="V2091" s="90"/>
      <c r="W2091" s="90"/>
      <c r="X2091" s="90"/>
      <c r="Y2091" s="90"/>
    </row>
    <row r="2092" spans="1:25" ht="15" customHeight="1" x14ac:dyDescent="0.25">
      <c r="A2092" s="112"/>
      <c r="B2092" s="112"/>
      <c r="C2092" s="112"/>
      <c r="D2092" s="112"/>
      <c r="E2092" s="112"/>
      <c r="F2092" s="112"/>
      <c r="G2092" s="112"/>
      <c r="I2092" s="27"/>
      <c r="J2092" s="27"/>
      <c r="K2092" s="27">
        <v>0</v>
      </c>
      <c r="L2092" s="27"/>
      <c r="M2092" s="27"/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</row>
    <row r="2093" spans="1:25" ht="15" customHeight="1" thickBot="1" x14ac:dyDescent="0.3">
      <c r="A2093" s="53" t="s">
        <v>1</v>
      </c>
      <c r="B2093" s="53" t="s">
        <v>1</v>
      </c>
      <c r="C2093" s="53" t="s">
        <v>1</v>
      </c>
      <c r="D2093" s="53" t="s">
        <v>1</v>
      </c>
      <c r="E2093" s="53" t="s">
        <v>1</v>
      </c>
      <c r="F2093" s="53" t="s">
        <v>1</v>
      </c>
      <c r="G2093" s="53" t="s">
        <v>1</v>
      </c>
      <c r="H2093" s="21" t="s">
        <v>1</v>
      </c>
      <c r="I2093" s="33"/>
      <c r="J2093" s="33"/>
      <c r="K2093" s="33">
        <v>0</v>
      </c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  <c r="Y2093" s="33"/>
    </row>
    <row r="2094" spans="1:25" ht="45.75" customHeight="1" thickBot="1" x14ac:dyDescent="0.3">
      <c r="A2094" s="28" t="s">
        <v>4</v>
      </c>
      <c r="B2094" s="28" t="s">
        <v>5</v>
      </c>
      <c r="C2094" s="28" t="s">
        <v>6</v>
      </c>
      <c r="D2094" s="57" t="s">
        <v>1</v>
      </c>
      <c r="E2094" s="28" t="s">
        <v>7</v>
      </c>
      <c r="F2094" s="28" t="s">
        <v>8</v>
      </c>
      <c r="G2094" s="28" t="s">
        <v>9</v>
      </c>
      <c r="H2094" s="28" t="s">
        <v>10</v>
      </c>
      <c r="I2094" s="109" t="s">
        <v>3984</v>
      </c>
      <c r="J2094" s="109" t="s">
        <v>11</v>
      </c>
      <c r="K2094" s="109" t="s">
        <v>3989</v>
      </c>
      <c r="L2094" s="109" t="s">
        <v>3985</v>
      </c>
      <c r="M2094" s="109" t="s">
        <v>4027</v>
      </c>
      <c r="N2094" s="109" t="s">
        <v>3988</v>
      </c>
      <c r="O2094" s="109" t="s">
        <v>3986</v>
      </c>
      <c r="P2094" s="109" t="s">
        <v>3987</v>
      </c>
      <c r="Q2094" s="109" t="s">
        <v>3695</v>
      </c>
      <c r="R2094" s="91"/>
      <c r="S2094" s="91"/>
      <c r="T2094" s="91"/>
      <c r="U2094" s="91"/>
      <c r="V2094" s="91"/>
      <c r="W2094" s="91"/>
      <c r="X2094" s="91"/>
      <c r="Y2094" s="91"/>
    </row>
    <row r="2095" spans="1:25" ht="15" customHeight="1" x14ac:dyDescent="0.25">
      <c r="A2095" s="58" t="s">
        <v>1</v>
      </c>
      <c r="B2095" s="58" t="s">
        <v>1</v>
      </c>
      <c r="C2095" s="58" t="s">
        <v>1</v>
      </c>
      <c r="D2095" s="59" t="s">
        <v>1</v>
      </c>
      <c r="E2095" s="59" t="s">
        <v>1</v>
      </c>
      <c r="F2095" s="60" t="s">
        <v>1</v>
      </c>
      <c r="G2095" s="61" t="s">
        <v>1</v>
      </c>
      <c r="H2095" s="62" t="s">
        <v>1</v>
      </c>
      <c r="I2095" s="29">
        <v>1</v>
      </c>
      <c r="J2095" s="29">
        <v>2</v>
      </c>
      <c r="K2095" s="29">
        <v>3</v>
      </c>
      <c r="L2095" s="29" t="s">
        <v>3478</v>
      </c>
      <c r="M2095" s="29">
        <v>5</v>
      </c>
      <c r="N2095" s="29">
        <v>6</v>
      </c>
      <c r="O2095" s="29">
        <v>7</v>
      </c>
      <c r="P2095" s="29" t="s">
        <v>3696</v>
      </c>
      <c r="Q2095" s="29">
        <v>9</v>
      </c>
      <c r="R2095" s="92"/>
      <c r="S2095" s="92"/>
      <c r="T2095" s="92"/>
      <c r="U2095" s="92"/>
      <c r="V2095" s="92"/>
      <c r="W2095" s="92"/>
      <c r="X2095" s="92"/>
      <c r="Y2095" s="92"/>
    </row>
    <row r="2096" spans="1:25" ht="15" customHeight="1" x14ac:dyDescent="0.25">
      <c r="A2096" s="63" t="s">
        <v>935</v>
      </c>
      <c r="B2096" s="63" t="s">
        <v>81</v>
      </c>
      <c r="C2096" s="64" t="s">
        <v>1172</v>
      </c>
      <c r="D2096" s="64" t="s">
        <v>1173</v>
      </c>
      <c r="E2096" s="65" t="s">
        <v>1</v>
      </c>
      <c r="F2096" s="65" t="s">
        <v>1</v>
      </c>
      <c r="G2096" s="65" t="s">
        <v>1</v>
      </c>
      <c r="H2096" s="65" t="s">
        <v>1174</v>
      </c>
      <c r="I2096" s="26">
        <v>0</v>
      </c>
      <c r="J2096" s="26" t="s">
        <v>1</v>
      </c>
      <c r="K2096" s="26">
        <v>0</v>
      </c>
      <c r="L2096" s="26"/>
      <c r="M2096" s="26"/>
      <c r="N2096" s="26"/>
      <c r="O2096" s="26"/>
      <c r="P2096" s="26"/>
      <c r="Q2096" s="26"/>
      <c r="R2096" s="90"/>
      <c r="S2096" s="90"/>
      <c r="T2096" s="90"/>
      <c r="U2096" s="90"/>
      <c r="V2096" s="90"/>
      <c r="W2096" s="90"/>
      <c r="X2096" s="90"/>
      <c r="Y2096" s="90"/>
    </row>
    <row r="2097" spans="1:25" ht="22.5" customHeight="1" x14ac:dyDescent="0.25">
      <c r="A2097" s="63" t="s">
        <v>1</v>
      </c>
      <c r="B2097" s="63" t="s">
        <v>1</v>
      </c>
      <c r="C2097" s="63" t="s">
        <v>1</v>
      </c>
      <c r="D2097" s="65" t="s">
        <v>1</v>
      </c>
      <c r="E2097" s="65" t="s">
        <v>1</v>
      </c>
      <c r="F2097" s="65" t="s">
        <v>1</v>
      </c>
      <c r="G2097" s="65" t="s">
        <v>1</v>
      </c>
      <c r="H2097" s="66" t="s">
        <v>15</v>
      </c>
      <c r="I2097" s="30">
        <f t="shared" ref="I2097:K2097" si="2005">SUM(I2098,I2106,I2108)</f>
        <v>1609104</v>
      </c>
      <c r="J2097" s="30">
        <f t="shared" si="2005"/>
        <v>1568345</v>
      </c>
      <c r="K2097" s="30">
        <f t="shared" si="2005"/>
        <v>883015</v>
      </c>
      <c r="L2097" s="30">
        <f t="shared" si="1975"/>
        <v>379174</v>
      </c>
      <c r="M2097" s="30">
        <f t="shared" ref="M2097" si="2006">SUM(M2098,M2106,M2108)</f>
        <v>119358</v>
      </c>
      <c r="N2097" s="30">
        <f t="shared" ref="N2097:O2097" si="2007">SUM(N2098,N2106,N2108)</f>
        <v>130258</v>
      </c>
      <c r="O2097" s="30">
        <f t="shared" si="2007"/>
        <v>129558</v>
      </c>
      <c r="P2097" s="30">
        <f t="shared" si="1976"/>
        <v>1262189</v>
      </c>
      <c r="Q2097" s="30">
        <f t="shared" si="1977"/>
        <v>80.479040007141293</v>
      </c>
      <c r="R2097" s="93"/>
      <c r="S2097" s="93"/>
      <c r="T2097" s="93"/>
      <c r="U2097" s="93"/>
      <c r="V2097" s="93"/>
      <c r="W2097" s="93"/>
      <c r="X2097" s="93"/>
      <c r="Y2097" s="93"/>
    </row>
    <row r="2098" spans="1:25" ht="15" customHeight="1" x14ac:dyDescent="0.25">
      <c r="A2098" s="63" t="s">
        <v>935</v>
      </c>
      <c r="B2098" s="63" t="s">
        <v>81</v>
      </c>
      <c r="C2098" s="63" t="s">
        <v>1172</v>
      </c>
      <c r="D2098" s="63" t="s">
        <v>1173</v>
      </c>
      <c r="E2098" s="65" t="s">
        <v>16</v>
      </c>
      <c r="F2098" s="65" t="s">
        <v>1</v>
      </c>
      <c r="G2098" s="65" t="s">
        <v>1</v>
      </c>
      <c r="H2098" s="65" t="s">
        <v>17</v>
      </c>
      <c r="I2098" s="31">
        <f t="shared" ref="I2098:K2098" si="2008">SUM(I2099:I2100)</f>
        <v>1346849</v>
      </c>
      <c r="J2098" s="31">
        <f t="shared" si="2008"/>
        <v>1346849</v>
      </c>
      <c r="K2098" s="31">
        <f t="shared" si="2008"/>
        <v>750985</v>
      </c>
      <c r="L2098" s="31">
        <f t="shared" si="1975"/>
        <v>327300</v>
      </c>
      <c r="M2098" s="31">
        <f t="shared" ref="M2098" si="2009">SUM(M2099:M2100)</f>
        <v>103700</v>
      </c>
      <c r="N2098" s="31">
        <f t="shared" ref="N2098:O2098" si="2010">SUM(N2099:N2100)</f>
        <v>112700</v>
      </c>
      <c r="O2098" s="31">
        <f t="shared" si="2010"/>
        <v>110900</v>
      </c>
      <c r="P2098" s="31">
        <f t="shared" si="1976"/>
        <v>1078285</v>
      </c>
      <c r="Q2098" s="31">
        <f t="shared" si="1977"/>
        <v>80.059828533116928</v>
      </c>
      <c r="R2098" s="94"/>
      <c r="S2098" s="94"/>
      <c r="T2098" s="94"/>
      <c r="U2098" s="94"/>
      <c r="V2098" s="94"/>
      <c r="W2098" s="94"/>
      <c r="X2098" s="94"/>
      <c r="Y2098" s="94"/>
    </row>
    <row r="2099" spans="1:25" ht="15" customHeight="1" x14ac:dyDescent="0.25">
      <c r="A2099" s="64" t="s">
        <v>935</v>
      </c>
      <c r="B2099" s="64" t="s">
        <v>81</v>
      </c>
      <c r="C2099" s="64" t="s">
        <v>1172</v>
      </c>
      <c r="D2099" s="64" t="s">
        <v>1173</v>
      </c>
      <c r="E2099" s="20" t="s">
        <v>19</v>
      </c>
      <c r="F2099" s="64"/>
      <c r="G2099" s="53" t="s">
        <v>1076</v>
      </c>
      <c r="H2099" s="53" t="s">
        <v>3873</v>
      </c>
      <c r="I2099" s="26">
        <v>1169849</v>
      </c>
      <c r="J2099" s="26">
        <v>1169849</v>
      </c>
      <c r="K2099" s="26">
        <v>640000</v>
      </c>
      <c r="L2099" s="26">
        <f t="shared" si="1975"/>
        <v>300000</v>
      </c>
      <c r="M2099" s="26">
        <v>100000</v>
      </c>
      <c r="N2099" s="26">
        <v>100000</v>
      </c>
      <c r="O2099" s="26">
        <v>100000</v>
      </c>
      <c r="P2099" s="26">
        <f t="shared" si="1976"/>
        <v>940000</v>
      </c>
      <c r="Q2099" s="26">
        <f t="shared" si="1977"/>
        <v>80.352250589606015</v>
      </c>
      <c r="R2099" s="90"/>
      <c r="S2099" s="90"/>
      <c r="T2099" s="90"/>
      <c r="U2099" s="90"/>
      <c r="V2099" s="90"/>
      <c r="W2099" s="90"/>
      <c r="X2099" s="90"/>
      <c r="Y2099" s="90"/>
    </row>
    <row r="2100" spans="1:25" ht="15" customHeight="1" x14ac:dyDescent="0.25">
      <c r="A2100" s="63" t="s">
        <v>935</v>
      </c>
      <c r="B2100" s="63" t="s">
        <v>81</v>
      </c>
      <c r="C2100" s="63" t="s">
        <v>1172</v>
      </c>
      <c r="D2100" s="63" t="s">
        <v>1173</v>
      </c>
      <c r="E2100" s="63" t="s">
        <v>21</v>
      </c>
      <c r="F2100" s="64" t="s">
        <v>1</v>
      </c>
      <c r="G2100" s="53" t="s">
        <v>1</v>
      </c>
      <c r="H2100" s="65" t="s">
        <v>22</v>
      </c>
      <c r="I2100" s="31">
        <f t="shared" ref="I2100:K2100" si="2011">SUM(I2101:I2105)</f>
        <v>177000</v>
      </c>
      <c r="J2100" s="31">
        <f t="shared" si="2011"/>
        <v>177000</v>
      </c>
      <c r="K2100" s="31">
        <f t="shared" si="2011"/>
        <v>110985</v>
      </c>
      <c r="L2100" s="31">
        <f t="shared" si="1975"/>
        <v>27300</v>
      </c>
      <c r="M2100" s="31">
        <f t="shared" ref="M2100" si="2012">SUM(M2101:M2105)</f>
        <v>3700</v>
      </c>
      <c r="N2100" s="31">
        <f t="shared" ref="N2100:O2100" si="2013">SUM(N2101:N2105)</f>
        <v>12700</v>
      </c>
      <c r="O2100" s="31">
        <f t="shared" si="2013"/>
        <v>10900</v>
      </c>
      <c r="P2100" s="31">
        <f t="shared" si="1976"/>
        <v>138285</v>
      </c>
      <c r="Q2100" s="31">
        <f t="shared" si="1977"/>
        <v>78.127118644067792</v>
      </c>
      <c r="R2100" s="94"/>
      <c r="S2100" s="94"/>
      <c r="T2100" s="94"/>
      <c r="U2100" s="94"/>
      <c r="V2100" s="94"/>
      <c r="W2100" s="94"/>
      <c r="X2100" s="94"/>
      <c r="Y2100" s="94"/>
    </row>
    <row r="2101" spans="1:25" ht="15" customHeight="1" x14ac:dyDescent="0.25">
      <c r="A2101" s="64" t="s">
        <v>935</v>
      </c>
      <c r="B2101" s="64" t="s">
        <v>81</v>
      </c>
      <c r="C2101" s="64" t="s">
        <v>1172</v>
      </c>
      <c r="D2101" s="64" t="s">
        <v>1173</v>
      </c>
      <c r="E2101" s="20" t="s">
        <v>23</v>
      </c>
      <c r="F2101" s="64" t="s">
        <v>1175</v>
      </c>
      <c r="G2101" s="53" t="s">
        <v>1076</v>
      </c>
      <c r="H2101" s="53" t="s">
        <v>85</v>
      </c>
      <c r="I2101" s="26">
        <v>26000</v>
      </c>
      <c r="J2101" s="26">
        <v>26000</v>
      </c>
      <c r="K2101" s="26">
        <v>19700</v>
      </c>
      <c r="L2101" s="26">
        <f t="shared" si="1975"/>
        <v>6300</v>
      </c>
      <c r="M2101" s="26">
        <v>2700</v>
      </c>
      <c r="N2101" s="26">
        <v>2700</v>
      </c>
      <c r="O2101" s="26">
        <v>900</v>
      </c>
      <c r="P2101" s="26">
        <f t="shared" si="1976"/>
        <v>26000</v>
      </c>
      <c r="Q2101" s="26">
        <f t="shared" si="1977"/>
        <v>100</v>
      </c>
      <c r="R2101" s="90"/>
      <c r="S2101" s="90"/>
      <c r="T2101" s="90"/>
      <c r="U2101" s="90"/>
      <c r="V2101" s="90"/>
      <c r="W2101" s="90"/>
      <c r="X2101" s="90"/>
      <c r="Y2101" s="90"/>
    </row>
    <row r="2102" spans="1:25" ht="15" customHeight="1" x14ac:dyDescent="0.25">
      <c r="A2102" s="64" t="s">
        <v>935</v>
      </c>
      <c r="B2102" s="64" t="s">
        <v>81</v>
      </c>
      <c r="C2102" s="64" t="s">
        <v>1172</v>
      </c>
      <c r="D2102" s="64" t="s">
        <v>1173</v>
      </c>
      <c r="E2102" s="20" t="s">
        <v>23</v>
      </c>
      <c r="F2102" s="64" t="s">
        <v>1176</v>
      </c>
      <c r="G2102" s="53" t="s">
        <v>1076</v>
      </c>
      <c r="H2102" s="53" t="s">
        <v>25</v>
      </c>
      <c r="I2102" s="26">
        <v>114000</v>
      </c>
      <c r="J2102" s="26">
        <v>114000</v>
      </c>
      <c r="K2102" s="26">
        <v>62000</v>
      </c>
      <c r="L2102" s="26">
        <f t="shared" si="1975"/>
        <v>21000</v>
      </c>
      <c r="M2102" s="26">
        <v>1000</v>
      </c>
      <c r="N2102" s="26">
        <v>10000</v>
      </c>
      <c r="O2102" s="26">
        <v>10000</v>
      </c>
      <c r="P2102" s="26">
        <f t="shared" si="1976"/>
        <v>83000</v>
      </c>
      <c r="Q2102" s="26">
        <f t="shared" si="1977"/>
        <v>72.807017543859658</v>
      </c>
      <c r="R2102" s="90"/>
      <c r="S2102" s="90"/>
      <c r="T2102" s="90"/>
      <c r="U2102" s="90"/>
      <c r="V2102" s="90"/>
      <c r="W2102" s="90"/>
      <c r="X2102" s="90"/>
      <c r="Y2102" s="90"/>
    </row>
    <row r="2103" spans="1:25" ht="15" customHeight="1" x14ac:dyDescent="0.25">
      <c r="A2103" s="64" t="s">
        <v>935</v>
      </c>
      <c r="B2103" s="64" t="s">
        <v>81</v>
      </c>
      <c r="C2103" s="64" t="s">
        <v>1172</v>
      </c>
      <c r="D2103" s="64" t="s">
        <v>1173</v>
      </c>
      <c r="E2103" s="20" t="s">
        <v>23</v>
      </c>
      <c r="F2103" s="64" t="s">
        <v>1177</v>
      </c>
      <c r="G2103" s="53" t="s">
        <v>1076</v>
      </c>
      <c r="H2103" s="53" t="s">
        <v>27</v>
      </c>
      <c r="I2103" s="26">
        <v>25000</v>
      </c>
      <c r="J2103" s="26">
        <v>25000</v>
      </c>
      <c r="K2103" s="26">
        <v>22683</v>
      </c>
      <c r="L2103" s="26">
        <f t="shared" si="1975"/>
        <v>0</v>
      </c>
      <c r="M2103" s="26"/>
      <c r="N2103" s="26"/>
      <c r="O2103" s="26"/>
      <c r="P2103" s="26">
        <f t="shared" si="1976"/>
        <v>22683</v>
      </c>
      <c r="Q2103" s="26">
        <f t="shared" si="1977"/>
        <v>90.731999999999999</v>
      </c>
      <c r="R2103" s="90"/>
      <c r="S2103" s="90"/>
      <c r="T2103" s="90"/>
      <c r="U2103" s="90"/>
      <c r="V2103" s="90"/>
      <c r="W2103" s="90"/>
      <c r="X2103" s="90"/>
      <c r="Y2103" s="90"/>
    </row>
    <row r="2104" spans="1:25" ht="15" customHeight="1" x14ac:dyDescent="0.25">
      <c r="A2104" s="64" t="s">
        <v>935</v>
      </c>
      <c r="B2104" s="64" t="s">
        <v>81</v>
      </c>
      <c r="C2104" s="64" t="s">
        <v>1172</v>
      </c>
      <c r="D2104" s="64" t="s">
        <v>1173</v>
      </c>
      <c r="E2104" s="20" t="s">
        <v>23</v>
      </c>
      <c r="F2104" s="64" t="s">
        <v>1178</v>
      </c>
      <c r="G2104" s="53" t="s">
        <v>1076</v>
      </c>
      <c r="H2104" s="53" t="s">
        <v>89</v>
      </c>
      <c r="I2104" s="26">
        <v>0</v>
      </c>
      <c r="J2104" s="26">
        <v>0</v>
      </c>
      <c r="K2104" s="26">
        <v>0</v>
      </c>
      <c r="L2104" s="26">
        <f t="shared" si="1975"/>
        <v>0</v>
      </c>
      <c r="M2104" s="26">
        <v>0</v>
      </c>
      <c r="N2104" s="26">
        <v>0</v>
      </c>
      <c r="O2104" s="26">
        <v>0</v>
      </c>
      <c r="P2104" s="26">
        <f t="shared" si="1976"/>
        <v>0</v>
      </c>
      <c r="Q2104" s="26" t="str">
        <f t="shared" si="1977"/>
        <v>-</v>
      </c>
      <c r="R2104" s="90"/>
      <c r="S2104" s="90"/>
      <c r="T2104" s="90"/>
      <c r="U2104" s="90"/>
      <c r="V2104" s="90"/>
      <c r="W2104" s="90"/>
      <c r="X2104" s="90"/>
      <c r="Y2104" s="90"/>
    </row>
    <row r="2105" spans="1:25" ht="15" customHeight="1" x14ac:dyDescent="0.25">
      <c r="A2105" s="64" t="s">
        <v>935</v>
      </c>
      <c r="B2105" s="64" t="s">
        <v>81</v>
      </c>
      <c r="C2105" s="64" t="s">
        <v>1172</v>
      </c>
      <c r="D2105" s="64" t="s">
        <v>1173</v>
      </c>
      <c r="E2105" s="20" t="s">
        <v>23</v>
      </c>
      <c r="F2105" s="64" t="s">
        <v>1179</v>
      </c>
      <c r="G2105" s="53" t="s">
        <v>1076</v>
      </c>
      <c r="H2105" s="53" t="s">
        <v>29</v>
      </c>
      <c r="I2105" s="26">
        <v>12000</v>
      </c>
      <c r="J2105" s="26">
        <v>12000</v>
      </c>
      <c r="K2105" s="26">
        <v>6602</v>
      </c>
      <c r="L2105" s="26">
        <f t="shared" si="1975"/>
        <v>0</v>
      </c>
      <c r="M2105" s="26">
        <v>0</v>
      </c>
      <c r="N2105" s="26">
        <v>0</v>
      </c>
      <c r="O2105" s="26">
        <v>0</v>
      </c>
      <c r="P2105" s="26">
        <f t="shared" si="1976"/>
        <v>6602</v>
      </c>
      <c r="Q2105" s="26">
        <f t="shared" si="1977"/>
        <v>55.016666666666666</v>
      </c>
      <c r="R2105" s="90"/>
      <c r="S2105" s="90"/>
      <c r="T2105" s="90"/>
      <c r="U2105" s="90"/>
      <c r="V2105" s="90"/>
      <c r="W2105" s="90"/>
      <c r="X2105" s="90"/>
      <c r="Y2105" s="90"/>
    </row>
    <row r="2106" spans="1:25" ht="15" customHeight="1" x14ac:dyDescent="0.25">
      <c r="A2106" s="63" t="s">
        <v>935</v>
      </c>
      <c r="B2106" s="63" t="s">
        <v>81</v>
      </c>
      <c r="C2106" s="63" t="s">
        <v>1172</v>
      </c>
      <c r="D2106" s="63" t="s">
        <v>1173</v>
      </c>
      <c r="E2106" s="65" t="s">
        <v>30</v>
      </c>
      <c r="F2106" s="65" t="s">
        <v>1</v>
      </c>
      <c r="G2106" s="65" t="s">
        <v>1</v>
      </c>
      <c r="H2106" s="65" t="s">
        <v>31</v>
      </c>
      <c r="I2106" s="31">
        <f t="shared" ref="I2106:K2106" si="2014">SUM(I2107)</f>
        <v>122953</v>
      </c>
      <c r="J2106" s="31">
        <f t="shared" si="2014"/>
        <v>122953</v>
      </c>
      <c r="K2106" s="31">
        <f t="shared" si="2014"/>
        <v>71500</v>
      </c>
      <c r="L2106" s="31">
        <f t="shared" si="1975"/>
        <v>33000</v>
      </c>
      <c r="M2106" s="31">
        <f t="shared" ref="M2106" si="2015">SUM(M2107)</f>
        <v>11000</v>
      </c>
      <c r="N2106" s="31">
        <f t="shared" ref="N2106:O2106" si="2016">SUM(N2107)</f>
        <v>11000</v>
      </c>
      <c r="O2106" s="31">
        <f t="shared" si="2016"/>
        <v>11000</v>
      </c>
      <c r="P2106" s="31">
        <f t="shared" si="1976"/>
        <v>104500</v>
      </c>
      <c r="Q2106" s="31">
        <f t="shared" si="1977"/>
        <v>84.991826144949698</v>
      </c>
      <c r="R2106" s="94"/>
      <c r="S2106" s="94"/>
      <c r="T2106" s="94"/>
      <c r="U2106" s="94"/>
      <c r="V2106" s="94"/>
      <c r="W2106" s="94"/>
      <c r="X2106" s="94"/>
      <c r="Y2106" s="94"/>
    </row>
    <row r="2107" spans="1:25" ht="15" customHeight="1" x14ac:dyDescent="0.25">
      <c r="A2107" s="64" t="s">
        <v>935</v>
      </c>
      <c r="B2107" s="64" t="s">
        <v>81</v>
      </c>
      <c r="C2107" s="64" t="s">
        <v>1172</v>
      </c>
      <c r="D2107" s="64" t="s">
        <v>1173</v>
      </c>
      <c r="E2107" s="20" t="s">
        <v>33</v>
      </c>
      <c r="F2107" s="64"/>
      <c r="G2107" s="53" t="s">
        <v>1076</v>
      </c>
      <c r="H2107" s="53" t="s">
        <v>3874</v>
      </c>
      <c r="I2107" s="26">
        <v>122953</v>
      </c>
      <c r="J2107" s="26">
        <v>122953</v>
      </c>
      <c r="K2107" s="26">
        <v>71500</v>
      </c>
      <c r="L2107" s="26">
        <f t="shared" si="1975"/>
        <v>33000</v>
      </c>
      <c r="M2107" s="26">
        <v>11000</v>
      </c>
      <c r="N2107" s="26">
        <v>11000</v>
      </c>
      <c r="O2107" s="26">
        <v>11000</v>
      </c>
      <c r="P2107" s="26">
        <f t="shared" si="1976"/>
        <v>104500</v>
      </c>
      <c r="Q2107" s="26">
        <f t="shared" si="1977"/>
        <v>84.991826144949698</v>
      </c>
      <c r="R2107" s="90"/>
      <c r="S2107" s="90"/>
      <c r="T2107" s="90"/>
      <c r="U2107" s="90"/>
      <c r="V2107" s="90"/>
      <c r="W2107" s="90"/>
      <c r="X2107" s="90"/>
      <c r="Y2107" s="90"/>
    </row>
    <row r="2108" spans="1:25" ht="15" customHeight="1" x14ac:dyDescent="0.25">
      <c r="A2108" s="63" t="s">
        <v>935</v>
      </c>
      <c r="B2108" s="63" t="s">
        <v>81</v>
      </c>
      <c r="C2108" s="63" t="s">
        <v>1172</v>
      </c>
      <c r="D2108" s="63" t="s">
        <v>1173</v>
      </c>
      <c r="E2108" s="65" t="s">
        <v>34</v>
      </c>
      <c r="F2108" s="65" t="s">
        <v>1</v>
      </c>
      <c r="G2108" s="65" t="s">
        <v>1</v>
      </c>
      <c r="H2108" s="65" t="s">
        <v>35</v>
      </c>
      <c r="I2108" s="31">
        <f t="shared" ref="I2108:K2108" si="2017">SUM(I2109:I2116)</f>
        <v>139302</v>
      </c>
      <c r="J2108" s="31">
        <f t="shared" si="2017"/>
        <v>98543</v>
      </c>
      <c r="K2108" s="31">
        <f t="shared" si="2017"/>
        <v>60530</v>
      </c>
      <c r="L2108" s="31">
        <f t="shared" si="1975"/>
        <v>18874</v>
      </c>
      <c r="M2108" s="31">
        <f t="shared" ref="M2108" si="2018">SUM(M2109:M2116)</f>
        <v>4658</v>
      </c>
      <c r="N2108" s="31">
        <f t="shared" ref="N2108:O2108" si="2019">SUM(N2109:N2116)</f>
        <v>6558</v>
      </c>
      <c r="O2108" s="31">
        <f t="shared" si="2019"/>
        <v>7658</v>
      </c>
      <c r="P2108" s="31">
        <f t="shared" si="1976"/>
        <v>79404</v>
      </c>
      <c r="Q2108" s="31">
        <f t="shared" si="1977"/>
        <v>80.578021777295191</v>
      </c>
      <c r="R2108" s="94"/>
      <c r="S2108" s="94"/>
      <c r="T2108" s="94"/>
      <c r="U2108" s="94"/>
      <c r="V2108" s="94"/>
      <c r="W2108" s="94"/>
      <c r="X2108" s="94"/>
      <c r="Y2108" s="94"/>
    </row>
    <row r="2109" spans="1:25" ht="15" customHeight="1" x14ac:dyDescent="0.25">
      <c r="A2109" s="64" t="s">
        <v>935</v>
      </c>
      <c r="B2109" s="64" t="s">
        <v>81</v>
      </c>
      <c r="C2109" s="64" t="s">
        <v>1172</v>
      </c>
      <c r="D2109" s="64" t="s">
        <v>1173</v>
      </c>
      <c r="E2109" s="20" t="s">
        <v>38</v>
      </c>
      <c r="F2109" s="64"/>
      <c r="G2109" s="53" t="s">
        <v>1076</v>
      </c>
      <c r="H2109" s="53" t="s">
        <v>37</v>
      </c>
      <c r="I2109" s="26">
        <v>610</v>
      </c>
      <c r="J2109" s="26">
        <v>110</v>
      </c>
      <c r="K2109" s="26">
        <v>110</v>
      </c>
      <c r="L2109" s="26">
        <f t="shared" si="1975"/>
        <v>0</v>
      </c>
      <c r="M2109" s="26">
        <v>0</v>
      </c>
      <c r="N2109" s="26">
        <v>0</v>
      </c>
      <c r="O2109" s="26">
        <v>0</v>
      </c>
      <c r="P2109" s="26">
        <f t="shared" si="1976"/>
        <v>110</v>
      </c>
      <c r="Q2109" s="26">
        <f t="shared" si="1977"/>
        <v>100</v>
      </c>
      <c r="R2109" s="90"/>
      <c r="S2109" s="90"/>
      <c r="T2109" s="90"/>
      <c r="U2109" s="90"/>
      <c r="V2109" s="90"/>
      <c r="W2109" s="90"/>
      <c r="X2109" s="90"/>
      <c r="Y2109" s="90"/>
    </row>
    <row r="2110" spans="1:25" ht="15" customHeight="1" x14ac:dyDescent="0.25">
      <c r="A2110" s="64" t="s">
        <v>935</v>
      </c>
      <c r="B2110" s="64" t="s">
        <v>81</v>
      </c>
      <c r="C2110" s="64" t="s">
        <v>1172</v>
      </c>
      <c r="D2110" s="64" t="s">
        <v>1173</v>
      </c>
      <c r="E2110" s="20" t="s">
        <v>298</v>
      </c>
      <c r="F2110" s="64"/>
      <c r="G2110" s="53" t="s">
        <v>1076</v>
      </c>
      <c r="H2110" s="53" t="s">
        <v>297</v>
      </c>
      <c r="I2110" s="26">
        <v>41756</v>
      </c>
      <c r="J2110" s="26">
        <v>41756</v>
      </c>
      <c r="K2110" s="26">
        <v>33000</v>
      </c>
      <c r="L2110" s="26">
        <f t="shared" si="1975"/>
        <v>3000</v>
      </c>
      <c r="M2110" s="26">
        <v>0</v>
      </c>
      <c r="N2110" s="26">
        <v>0</v>
      </c>
      <c r="O2110" s="26">
        <v>3000</v>
      </c>
      <c r="P2110" s="26">
        <f t="shared" si="1976"/>
        <v>36000</v>
      </c>
      <c r="Q2110" s="26">
        <f t="shared" si="1977"/>
        <v>86.215154708305391</v>
      </c>
      <c r="R2110" s="90"/>
      <c r="S2110" s="90"/>
      <c r="T2110" s="90"/>
      <c r="U2110" s="90"/>
      <c r="V2110" s="90"/>
      <c r="W2110" s="90"/>
      <c r="X2110" s="90"/>
      <c r="Y2110" s="90"/>
    </row>
    <row r="2111" spans="1:25" ht="15" customHeight="1" x14ac:dyDescent="0.25">
      <c r="A2111" s="64" t="s">
        <v>935</v>
      </c>
      <c r="B2111" s="64" t="s">
        <v>81</v>
      </c>
      <c r="C2111" s="64" t="s">
        <v>1172</v>
      </c>
      <c r="D2111" s="64" t="s">
        <v>1173</v>
      </c>
      <c r="E2111" s="20" t="s">
        <v>301</v>
      </c>
      <c r="F2111" s="64"/>
      <c r="G2111" s="53" t="s">
        <v>1076</v>
      </c>
      <c r="H2111" s="53" t="s">
        <v>300</v>
      </c>
      <c r="I2111" s="26">
        <v>14968</v>
      </c>
      <c r="J2111" s="26">
        <v>14968</v>
      </c>
      <c r="K2111" s="26">
        <v>8250</v>
      </c>
      <c r="L2111" s="26">
        <f t="shared" si="1975"/>
        <v>4500</v>
      </c>
      <c r="M2111" s="26">
        <v>1500</v>
      </c>
      <c r="N2111" s="26">
        <v>1500</v>
      </c>
      <c r="O2111" s="26">
        <v>1500</v>
      </c>
      <c r="P2111" s="26">
        <f t="shared" si="1976"/>
        <v>12750</v>
      </c>
      <c r="Q2111" s="26">
        <f t="shared" si="1977"/>
        <v>85.181721004810257</v>
      </c>
      <c r="R2111" s="90"/>
      <c r="S2111" s="90"/>
      <c r="T2111" s="90"/>
      <c r="U2111" s="90"/>
      <c r="V2111" s="90"/>
      <c r="W2111" s="90"/>
      <c r="X2111" s="90"/>
      <c r="Y2111" s="90"/>
    </row>
    <row r="2112" spans="1:25" ht="15" customHeight="1" x14ac:dyDescent="0.25">
      <c r="A2112" s="64" t="s">
        <v>935</v>
      </c>
      <c r="B2112" s="64" t="s">
        <v>81</v>
      </c>
      <c r="C2112" s="64" t="s">
        <v>1172</v>
      </c>
      <c r="D2112" s="64" t="s">
        <v>1173</v>
      </c>
      <c r="E2112" s="20" t="s">
        <v>218</v>
      </c>
      <c r="F2112" s="64"/>
      <c r="G2112" s="53" t="s">
        <v>1076</v>
      </c>
      <c r="H2112" s="53" t="s">
        <v>217</v>
      </c>
      <c r="I2112" s="26">
        <v>9808</v>
      </c>
      <c r="J2112" s="26">
        <v>8408</v>
      </c>
      <c r="K2112" s="26">
        <v>3500</v>
      </c>
      <c r="L2112" s="26">
        <f t="shared" si="1975"/>
        <v>1500</v>
      </c>
      <c r="M2112" s="26">
        <v>500</v>
      </c>
      <c r="N2112" s="26">
        <v>500</v>
      </c>
      <c r="O2112" s="26">
        <v>500</v>
      </c>
      <c r="P2112" s="26">
        <f t="shared" si="1976"/>
        <v>5000</v>
      </c>
      <c r="Q2112" s="26">
        <f t="shared" si="1977"/>
        <v>59.467174119885826</v>
      </c>
      <c r="R2112" s="90"/>
      <c r="S2112" s="90"/>
      <c r="T2112" s="90"/>
      <c r="U2112" s="90"/>
      <c r="V2112" s="90"/>
      <c r="W2112" s="90"/>
      <c r="X2112" s="90"/>
      <c r="Y2112" s="90"/>
    </row>
    <row r="2113" spans="1:25" ht="15" customHeight="1" x14ac:dyDescent="0.25">
      <c r="A2113" s="64" t="s">
        <v>935</v>
      </c>
      <c r="B2113" s="64" t="s">
        <v>81</v>
      </c>
      <c r="C2113" s="64" t="s">
        <v>1172</v>
      </c>
      <c r="D2113" s="64" t="s">
        <v>1173</v>
      </c>
      <c r="E2113" s="20" t="s">
        <v>303</v>
      </c>
      <c r="F2113" s="64"/>
      <c r="G2113" s="53" t="s">
        <v>1076</v>
      </c>
      <c r="H2113" s="53" t="s">
        <v>302</v>
      </c>
      <c r="I2113" s="26">
        <v>38259</v>
      </c>
      <c r="J2113" s="26">
        <v>500</v>
      </c>
      <c r="K2113" s="26">
        <v>120</v>
      </c>
      <c r="L2113" s="26">
        <f t="shared" si="1975"/>
        <v>200</v>
      </c>
      <c r="M2113" s="26">
        <v>100</v>
      </c>
      <c r="N2113" s="26"/>
      <c r="O2113" s="26">
        <v>100</v>
      </c>
      <c r="P2113" s="26">
        <f t="shared" si="1976"/>
        <v>320</v>
      </c>
      <c r="Q2113" s="26">
        <f t="shared" si="1977"/>
        <v>64</v>
      </c>
      <c r="R2113" s="90"/>
      <c r="S2113" s="90"/>
      <c r="T2113" s="90"/>
      <c r="U2113" s="90"/>
      <c r="V2113" s="90"/>
      <c r="W2113" s="90"/>
      <c r="X2113" s="90"/>
      <c r="Y2113" s="90"/>
    </row>
    <row r="2114" spans="1:25" ht="15" customHeight="1" x14ac:dyDescent="0.25">
      <c r="A2114" s="64" t="s">
        <v>935</v>
      </c>
      <c r="B2114" s="64" t="s">
        <v>81</v>
      </c>
      <c r="C2114" s="64" t="s">
        <v>1172</v>
      </c>
      <c r="D2114" s="64" t="s">
        <v>1173</v>
      </c>
      <c r="E2114" s="20" t="s">
        <v>308</v>
      </c>
      <c r="F2114" s="64"/>
      <c r="G2114" s="53" t="s">
        <v>1076</v>
      </c>
      <c r="H2114" s="53" t="s">
        <v>307</v>
      </c>
      <c r="I2114" s="26">
        <v>10460</v>
      </c>
      <c r="J2114" s="26">
        <v>9960</v>
      </c>
      <c r="K2114" s="26">
        <v>5000</v>
      </c>
      <c r="L2114" s="26">
        <f t="shared" si="1975"/>
        <v>1500</v>
      </c>
      <c r="M2114" s="26">
        <v>500</v>
      </c>
      <c r="N2114" s="26">
        <v>500</v>
      </c>
      <c r="O2114" s="26">
        <v>500</v>
      </c>
      <c r="P2114" s="26">
        <f t="shared" si="1976"/>
        <v>6500</v>
      </c>
      <c r="Q2114" s="26">
        <f t="shared" si="1977"/>
        <v>65.261044176706832</v>
      </c>
      <c r="R2114" s="90"/>
      <c r="S2114" s="90"/>
      <c r="T2114" s="90"/>
      <c r="U2114" s="90"/>
      <c r="V2114" s="90"/>
      <c r="W2114" s="90"/>
      <c r="X2114" s="90"/>
      <c r="Y2114" s="90"/>
    </row>
    <row r="2115" spans="1:25" ht="15" customHeight="1" x14ac:dyDescent="0.25">
      <c r="A2115" s="64" t="s">
        <v>935</v>
      </c>
      <c r="B2115" s="64" t="s">
        <v>81</v>
      </c>
      <c r="C2115" s="64" t="s">
        <v>1172</v>
      </c>
      <c r="D2115" s="64" t="s">
        <v>1173</v>
      </c>
      <c r="E2115" s="20" t="s">
        <v>311</v>
      </c>
      <c r="F2115" s="64"/>
      <c r="G2115" s="53" t="s">
        <v>1076</v>
      </c>
      <c r="H2115" s="53" t="s">
        <v>310</v>
      </c>
      <c r="I2115" s="26">
        <v>3090</v>
      </c>
      <c r="J2115" s="26">
        <v>3090</v>
      </c>
      <c r="K2115" s="26">
        <v>1800</v>
      </c>
      <c r="L2115" s="26">
        <f t="shared" si="1975"/>
        <v>0</v>
      </c>
      <c r="M2115" s="26">
        <v>0</v>
      </c>
      <c r="N2115" s="26">
        <v>0</v>
      </c>
      <c r="O2115" s="26"/>
      <c r="P2115" s="26">
        <f t="shared" si="1976"/>
        <v>1800</v>
      </c>
      <c r="Q2115" s="26">
        <f t="shared" si="1977"/>
        <v>58.252427184466015</v>
      </c>
      <c r="R2115" s="90"/>
      <c r="S2115" s="90"/>
      <c r="T2115" s="90"/>
      <c r="U2115" s="90"/>
      <c r="V2115" s="90"/>
      <c r="W2115" s="90"/>
      <c r="X2115" s="90"/>
      <c r="Y2115" s="90"/>
    </row>
    <row r="2116" spans="1:25" ht="15" customHeight="1" x14ac:dyDescent="0.25">
      <c r="A2116" s="63" t="s">
        <v>935</v>
      </c>
      <c r="B2116" s="63" t="s">
        <v>81</v>
      </c>
      <c r="C2116" s="63" t="s">
        <v>1172</v>
      </c>
      <c r="D2116" s="63" t="s">
        <v>1173</v>
      </c>
      <c r="E2116" s="63" t="s">
        <v>39</v>
      </c>
      <c r="F2116" s="64" t="s">
        <v>1</v>
      </c>
      <c r="G2116" s="53" t="s">
        <v>1</v>
      </c>
      <c r="H2116" s="65" t="s">
        <v>40</v>
      </c>
      <c r="I2116" s="31">
        <f t="shared" ref="I2116:K2116" si="2020">SUM(I2117:I2119)</f>
        <v>20351</v>
      </c>
      <c r="J2116" s="31">
        <f t="shared" si="2020"/>
        <v>19751</v>
      </c>
      <c r="K2116" s="31">
        <f t="shared" si="2020"/>
        <v>8750</v>
      </c>
      <c r="L2116" s="31">
        <f t="shared" si="1975"/>
        <v>8174</v>
      </c>
      <c r="M2116" s="31">
        <f t="shared" ref="M2116" si="2021">SUM(M2117:M2119)</f>
        <v>2058</v>
      </c>
      <c r="N2116" s="31">
        <f t="shared" ref="N2116:O2116" si="2022">SUM(N2117:N2119)</f>
        <v>4058</v>
      </c>
      <c r="O2116" s="31">
        <f t="shared" si="2022"/>
        <v>2058</v>
      </c>
      <c r="P2116" s="31">
        <f t="shared" si="1976"/>
        <v>16924</v>
      </c>
      <c r="Q2116" s="31">
        <f t="shared" si="1977"/>
        <v>85.6868006683206</v>
      </c>
      <c r="R2116" s="94"/>
      <c r="S2116" s="94"/>
      <c r="T2116" s="94"/>
      <c r="U2116" s="94"/>
      <c r="V2116" s="94"/>
      <c r="W2116" s="94"/>
      <c r="X2116" s="94"/>
      <c r="Y2116" s="94"/>
    </row>
    <row r="2117" spans="1:25" ht="15" customHeight="1" x14ac:dyDescent="0.25">
      <c r="A2117" s="64" t="s">
        <v>935</v>
      </c>
      <c r="B2117" s="64" t="s">
        <v>81</v>
      </c>
      <c r="C2117" s="64" t="s">
        <v>1172</v>
      </c>
      <c r="D2117" s="64" t="s">
        <v>1173</v>
      </c>
      <c r="E2117" s="20" t="s">
        <v>41</v>
      </c>
      <c r="F2117" s="64"/>
      <c r="G2117" s="53" t="s">
        <v>1076</v>
      </c>
      <c r="H2117" s="53" t="s">
        <v>40</v>
      </c>
      <c r="I2117" s="26">
        <v>9200</v>
      </c>
      <c r="J2117" s="26">
        <v>8600</v>
      </c>
      <c r="K2117" s="26">
        <v>2400</v>
      </c>
      <c r="L2117" s="26">
        <f t="shared" si="1975"/>
        <v>5000</v>
      </c>
      <c r="M2117" s="26">
        <v>1000</v>
      </c>
      <c r="N2117" s="26">
        <v>3000</v>
      </c>
      <c r="O2117" s="26">
        <v>1000</v>
      </c>
      <c r="P2117" s="26">
        <f t="shared" si="1976"/>
        <v>7400</v>
      </c>
      <c r="Q2117" s="26">
        <f t="shared" si="1977"/>
        <v>86.04651162790698</v>
      </c>
      <c r="R2117" s="90"/>
      <c r="S2117" s="90"/>
      <c r="T2117" s="90"/>
      <c r="U2117" s="90"/>
      <c r="V2117" s="90"/>
      <c r="W2117" s="90"/>
      <c r="X2117" s="90"/>
      <c r="Y2117" s="90"/>
    </row>
    <row r="2118" spans="1:25" ht="15" customHeight="1" x14ac:dyDescent="0.25">
      <c r="A2118" s="64" t="s">
        <v>935</v>
      </c>
      <c r="B2118" s="64" t="s">
        <v>81</v>
      </c>
      <c r="C2118" s="64" t="s">
        <v>1172</v>
      </c>
      <c r="D2118" s="64" t="s">
        <v>1173</v>
      </c>
      <c r="E2118" s="20" t="s">
        <v>41</v>
      </c>
      <c r="F2118" s="64" t="s">
        <v>1180</v>
      </c>
      <c r="G2118" s="53" t="s">
        <v>1076</v>
      </c>
      <c r="H2118" s="53" t="s">
        <v>49</v>
      </c>
      <c r="I2118" s="26">
        <v>3388</v>
      </c>
      <c r="J2118" s="26">
        <v>3388</v>
      </c>
      <c r="K2118" s="26">
        <v>2150</v>
      </c>
      <c r="L2118" s="26">
        <f t="shared" si="1975"/>
        <v>1074</v>
      </c>
      <c r="M2118" s="26">
        <v>358</v>
      </c>
      <c r="N2118" s="26">
        <v>358</v>
      </c>
      <c r="O2118" s="26">
        <v>358</v>
      </c>
      <c r="P2118" s="26">
        <f t="shared" si="1976"/>
        <v>3224</v>
      </c>
      <c r="Q2118" s="26">
        <f t="shared" si="1977"/>
        <v>95.159386068476977</v>
      </c>
      <c r="R2118" s="90"/>
      <c r="S2118" s="90"/>
      <c r="T2118" s="90"/>
      <c r="U2118" s="90"/>
      <c r="V2118" s="90"/>
      <c r="W2118" s="90"/>
      <c r="X2118" s="90"/>
      <c r="Y2118" s="90"/>
    </row>
    <row r="2119" spans="1:25" ht="22.5" customHeight="1" x14ac:dyDescent="0.25">
      <c r="A2119" s="64" t="s">
        <v>935</v>
      </c>
      <c r="B2119" s="64" t="s">
        <v>81</v>
      </c>
      <c r="C2119" s="64" t="s">
        <v>1172</v>
      </c>
      <c r="D2119" s="64" t="s">
        <v>1173</v>
      </c>
      <c r="E2119" s="20" t="s">
        <v>41</v>
      </c>
      <c r="F2119" s="64" t="s">
        <v>1181</v>
      </c>
      <c r="G2119" s="53" t="s">
        <v>1076</v>
      </c>
      <c r="H2119" s="53" t="s">
        <v>55</v>
      </c>
      <c r="I2119" s="26">
        <v>7763</v>
      </c>
      <c r="J2119" s="26">
        <v>7763</v>
      </c>
      <c r="K2119" s="26">
        <v>4200</v>
      </c>
      <c r="L2119" s="26">
        <f t="shared" si="1975"/>
        <v>2100</v>
      </c>
      <c r="M2119" s="26">
        <v>700</v>
      </c>
      <c r="N2119" s="26">
        <v>700</v>
      </c>
      <c r="O2119" s="26">
        <v>700</v>
      </c>
      <c r="P2119" s="26">
        <f t="shared" si="1976"/>
        <v>6300</v>
      </c>
      <c r="Q2119" s="26">
        <f t="shared" si="1977"/>
        <v>81.1541929666366</v>
      </c>
      <c r="R2119" s="90"/>
      <c r="S2119" s="90"/>
      <c r="T2119" s="90"/>
      <c r="U2119" s="90"/>
      <c r="V2119" s="90"/>
      <c r="W2119" s="90"/>
      <c r="X2119" s="90"/>
      <c r="Y2119" s="90"/>
    </row>
    <row r="2120" spans="1:25" ht="22.5" customHeight="1" x14ac:dyDescent="0.25">
      <c r="A2120" s="63" t="s">
        <v>1</v>
      </c>
      <c r="B2120" s="63" t="s">
        <v>1</v>
      </c>
      <c r="C2120" s="63" t="s">
        <v>1</v>
      </c>
      <c r="D2120" s="65" t="s">
        <v>1</v>
      </c>
      <c r="E2120" s="65" t="s">
        <v>1</v>
      </c>
      <c r="F2120" s="65" t="s">
        <v>1</v>
      </c>
      <c r="G2120" s="65" t="s">
        <v>1</v>
      </c>
      <c r="H2120" s="66" t="s">
        <v>56</v>
      </c>
      <c r="I2120" s="30">
        <f t="shared" ref="I2120:K2121" si="2023">SUM(I2121)</f>
        <v>100</v>
      </c>
      <c r="J2120" s="30">
        <f t="shared" si="2023"/>
        <v>100</v>
      </c>
      <c r="K2120" s="30">
        <f t="shared" si="2023"/>
        <v>0</v>
      </c>
      <c r="L2120" s="30">
        <f t="shared" si="1975"/>
        <v>0</v>
      </c>
      <c r="M2120" s="30">
        <f t="shared" ref="M2120:M2121" si="2024">SUM(M2121)</f>
        <v>0</v>
      </c>
      <c r="N2120" s="30">
        <f t="shared" ref="N2120:O2121" si="2025">SUM(N2121)</f>
        <v>0</v>
      </c>
      <c r="O2120" s="30">
        <f t="shared" si="2025"/>
        <v>0</v>
      </c>
      <c r="P2120" s="30">
        <f t="shared" si="1976"/>
        <v>0</v>
      </c>
      <c r="Q2120" s="30">
        <f t="shared" si="1977"/>
        <v>0</v>
      </c>
      <c r="R2120" s="93"/>
      <c r="S2120" s="93"/>
      <c r="T2120" s="93"/>
      <c r="U2120" s="93"/>
      <c r="V2120" s="93"/>
      <c r="W2120" s="93"/>
      <c r="X2120" s="93"/>
      <c r="Y2120" s="93"/>
    </row>
    <row r="2121" spans="1:25" ht="15" customHeight="1" x14ac:dyDescent="0.25">
      <c r="A2121" s="63" t="s">
        <v>935</v>
      </c>
      <c r="B2121" s="63" t="s">
        <v>81</v>
      </c>
      <c r="C2121" s="63" t="s">
        <v>1172</v>
      </c>
      <c r="D2121" s="63" t="s">
        <v>1173</v>
      </c>
      <c r="E2121" s="65" t="s">
        <v>57</v>
      </c>
      <c r="F2121" s="65" t="s">
        <v>1</v>
      </c>
      <c r="G2121" s="65" t="s">
        <v>1</v>
      </c>
      <c r="H2121" s="65" t="s">
        <v>58</v>
      </c>
      <c r="I2121" s="31">
        <f t="shared" si="2023"/>
        <v>100</v>
      </c>
      <c r="J2121" s="31">
        <f t="shared" si="2023"/>
        <v>100</v>
      </c>
      <c r="K2121" s="31">
        <f t="shared" si="2023"/>
        <v>0</v>
      </c>
      <c r="L2121" s="31">
        <f t="shared" si="1975"/>
        <v>0</v>
      </c>
      <c r="M2121" s="31">
        <f t="shared" si="2024"/>
        <v>0</v>
      </c>
      <c r="N2121" s="31">
        <f t="shared" si="2025"/>
        <v>0</v>
      </c>
      <c r="O2121" s="31">
        <f t="shared" si="2025"/>
        <v>0</v>
      </c>
      <c r="P2121" s="31">
        <f t="shared" si="1976"/>
        <v>0</v>
      </c>
      <c r="Q2121" s="31">
        <f t="shared" si="1977"/>
        <v>0</v>
      </c>
      <c r="R2121" s="94"/>
      <c r="S2121" s="94"/>
      <c r="T2121" s="94"/>
      <c r="U2121" s="94"/>
      <c r="V2121" s="94"/>
      <c r="W2121" s="94"/>
      <c r="X2121" s="94"/>
      <c r="Y2121" s="94"/>
    </row>
    <row r="2122" spans="1:25" ht="15" customHeight="1" x14ac:dyDescent="0.25">
      <c r="A2122" s="64" t="s">
        <v>935</v>
      </c>
      <c r="B2122" s="64" t="s">
        <v>81</v>
      </c>
      <c r="C2122" s="64" t="s">
        <v>1172</v>
      </c>
      <c r="D2122" s="64" t="s">
        <v>1173</v>
      </c>
      <c r="E2122" s="20" t="s">
        <v>68</v>
      </c>
      <c r="F2122" s="64"/>
      <c r="G2122" s="53" t="s">
        <v>1076</v>
      </c>
      <c r="H2122" s="53" t="s">
        <v>67</v>
      </c>
      <c r="I2122" s="26">
        <v>100</v>
      </c>
      <c r="J2122" s="26">
        <v>100</v>
      </c>
      <c r="K2122" s="26">
        <v>0</v>
      </c>
      <c r="L2122" s="26">
        <f t="shared" si="1975"/>
        <v>0</v>
      </c>
      <c r="M2122" s="26"/>
      <c r="N2122" s="26"/>
      <c r="O2122" s="26"/>
      <c r="P2122" s="26">
        <f t="shared" si="1976"/>
        <v>0</v>
      </c>
      <c r="Q2122" s="26">
        <f t="shared" si="1977"/>
        <v>0</v>
      </c>
      <c r="R2122" s="90"/>
      <c r="S2122" s="90"/>
      <c r="T2122" s="90"/>
      <c r="U2122" s="90"/>
      <c r="V2122" s="90"/>
      <c r="W2122" s="90"/>
      <c r="X2122" s="90"/>
      <c r="Y2122" s="90"/>
    </row>
    <row r="2123" spans="1:25" ht="22.5" customHeight="1" x14ac:dyDescent="0.25">
      <c r="A2123" s="63" t="s">
        <v>1</v>
      </c>
      <c r="B2123" s="63" t="s">
        <v>1</v>
      </c>
      <c r="C2123" s="63" t="s">
        <v>1</v>
      </c>
      <c r="D2123" s="65" t="s">
        <v>1</v>
      </c>
      <c r="E2123" s="65" t="s">
        <v>1</v>
      </c>
      <c r="F2123" s="65" t="s">
        <v>1</v>
      </c>
      <c r="G2123" s="65" t="s">
        <v>1</v>
      </c>
      <c r="H2123" s="66" t="s">
        <v>69</v>
      </c>
      <c r="I2123" s="30">
        <f t="shared" ref="I2123:K2124" si="2026">SUM(I2124)</f>
        <v>60000</v>
      </c>
      <c r="J2123" s="30">
        <f t="shared" si="2026"/>
        <v>0</v>
      </c>
      <c r="K2123" s="30">
        <f t="shared" si="2026"/>
        <v>0</v>
      </c>
      <c r="L2123" s="30">
        <f t="shared" si="1975"/>
        <v>0</v>
      </c>
      <c r="M2123" s="30">
        <f t="shared" ref="M2123:M2124" si="2027">SUM(M2124)</f>
        <v>0</v>
      </c>
      <c r="N2123" s="30">
        <f t="shared" ref="N2123:O2124" si="2028">SUM(N2124)</f>
        <v>0</v>
      </c>
      <c r="O2123" s="30">
        <f t="shared" si="2028"/>
        <v>0</v>
      </c>
      <c r="P2123" s="30">
        <f t="shared" si="1976"/>
        <v>0</v>
      </c>
      <c r="Q2123" s="30" t="str">
        <f t="shared" si="1977"/>
        <v>-</v>
      </c>
      <c r="R2123" s="93"/>
      <c r="S2123" s="93"/>
      <c r="T2123" s="93"/>
      <c r="U2123" s="93"/>
      <c r="V2123" s="93"/>
      <c r="W2123" s="93"/>
      <c r="X2123" s="93"/>
      <c r="Y2123" s="93"/>
    </row>
    <row r="2124" spans="1:25" ht="15" customHeight="1" x14ac:dyDescent="0.25">
      <c r="A2124" s="63" t="s">
        <v>935</v>
      </c>
      <c r="B2124" s="63" t="s">
        <v>81</v>
      </c>
      <c r="C2124" s="63" t="s">
        <v>1172</v>
      </c>
      <c r="D2124" s="63" t="s">
        <v>1173</v>
      </c>
      <c r="E2124" s="65" t="s">
        <v>70</v>
      </c>
      <c r="F2124" s="65" t="s">
        <v>1</v>
      </c>
      <c r="G2124" s="65" t="s">
        <v>1</v>
      </c>
      <c r="H2124" s="65" t="s">
        <v>71</v>
      </c>
      <c r="I2124" s="31">
        <f t="shared" si="2026"/>
        <v>60000</v>
      </c>
      <c r="J2124" s="31">
        <f t="shared" si="2026"/>
        <v>0</v>
      </c>
      <c r="K2124" s="31">
        <f t="shared" si="2026"/>
        <v>0</v>
      </c>
      <c r="L2124" s="31">
        <f t="shared" si="1975"/>
        <v>0</v>
      </c>
      <c r="M2124" s="31">
        <f t="shared" si="2027"/>
        <v>0</v>
      </c>
      <c r="N2124" s="31">
        <f t="shared" si="2028"/>
        <v>0</v>
      </c>
      <c r="O2124" s="31">
        <f t="shared" si="2028"/>
        <v>0</v>
      </c>
      <c r="P2124" s="31">
        <f t="shared" si="1976"/>
        <v>0</v>
      </c>
      <c r="Q2124" s="31" t="str">
        <f t="shared" si="1977"/>
        <v>-</v>
      </c>
      <c r="R2124" s="94"/>
      <c r="S2124" s="94"/>
      <c r="T2124" s="94"/>
      <c r="U2124" s="94"/>
      <c r="V2124" s="94"/>
      <c r="W2124" s="94"/>
      <c r="X2124" s="94"/>
      <c r="Y2124" s="94"/>
    </row>
    <row r="2125" spans="1:25" ht="15" customHeight="1" x14ac:dyDescent="0.25">
      <c r="A2125" s="64" t="s">
        <v>935</v>
      </c>
      <c r="B2125" s="64" t="s">
        <v>81</v>
      </c>
      <c r="C2125" s="64" t="s">
        <v>1172</v>
      </c>
      <c r="D2125" s="64" t="s">
        <v>1173</v>
      </c>
      <c r="E2125" s="20" t="s">
        <v>74</v>
      </c>
      <c r="F2125" s="64"/>
      <c r="G2125" s="53" t="s">
        <v>1076</v>
      </c>
      <c r="H2125" s="53" t="s">
        <v>73</v>
      </c>
      <c r="I2125" s="26">
        <v>60000</v>
      </c>
      <c r="J2125" s="26">
        <v>0</v>
      </c>
      <c r="K2125" s="26">
        <v>0</v>
      </c>
      <c r="L2125" s="26">
        <f t="shared" si="1975"/>
        <v>0</v>
      </c>
      <c r="M2125" s="26"/>
      <c r="N2125" s="26"/>
      <c r="O2125" s="26"/>
      <c r="P2125" s="26">
        <f t="shared" si="1976"/>
        <v>0</v>
      </c>
      <c r="Q2125" s="26" t="str">
        <f t="shared" si="1977"/>
        <v>-</v>
      </c>
      <c r="R2125" s="90"/>
      <c r="S2125" s="90"/>
      <c r="T2125" s="90"/>
      <c r="U2125" s="90"/>
      <c r="V2125" s="90"/>
      <c r="W2125" s="90"/>
      <c r="X2125" s="90"/>
      <c r="Y2125" s="90"/>
    </row>
    <row r="2126" spans="1:25" ht="15" customHeight="1" x14ac:dyDescent="0.25">
      <c r="A2126" s="53" t="s">
        <v>1</v>
      </c>
      <c r="B2126" s="53" t="s">
        <v>1</v>
      </c>
      <c r="C2126" s="53" t="s">
        <v>1</v>
      </c>
      <c r="D2126" s="53" t="s">
        <v>1</v>
      </c>
      <c r="E2126" s="53" t="s">
        <v>1</v>
      </c>
      <c r="F2126" s="53" t="s">
        <v>1</v>
      </c>
      <c r="G2126" s="53" t="s">
        <v>1</v>
      </c>
      <c r="H2126" s="66" t="s">
        <v>1182</v>
      </c>
      <c r="I2126" s="30">
        <f t="shared" ref="I2126:K2126" si="2029">SUM(I2097,I2120,I2123)</f>
        <v>1669204</v>
      </c>
      <c r="J2126" s="30">
        <f t="shared" si="2029"/>
        <v>1568445</v>
      </c>
      <c r="K2126" s="30">
        <f t="shared" si="2029"/>
        <v>883015</v>
      </c>
      <c r="L2126" s="30">
        <f t="shared" si="1975"/>
        <v>379174</v>
      </c>
      <c r="M2126" s="30">
        <f t="shared" ref="M2126" si="2030">SUM(M2097,M2120,M2123)</f>
        <v>119358</v>
      </c>
      <c r="N2126" s="30">
        <f t="shared" ref="N2126:O2126" si="2031">SUM(N2097,N2120,N2123)</f>
        <v>130258</v>
      </c>
      <c r="O2126" s="30">
        <f t="shared" si="2031"/>
        <v>129558</v>
      </c>
      <c r="P2126" s="30">
        <f t="shared" si="1976"/>
        <v>1262189</v>
      </c>
      <c r="Q2126" s="30">
        <f t="shared" si="1977"/>
        <v>80.473908871525623</v>
      </c>
      <c r="R2126" s="93"/>
      <c r="S2126" s="93"/>
      <c r="T2126" s="93"/>
      <c r="U2126" s="93"/>
      <c r="V2126" s="93"/>
      <c r="W2126" s="93"/>
      <c r="X2126" s="93"/>
      <c r="Y2126" s="93"/>
    </row>
    <row r="2127" spans="1:25" ht="15" customHeight="1" thickBot="1" x14ac:dyDescent="0.3">
      <c r="A2127" s="53" t="s">
        <v>1</v>
      </c>
      <c r="B2127" s="53" t="s">
        <v>1</v>
      </c>
      <c r="C2127" s="53" t="s">
        <v>1</v>
      </c>
      <c r="D2127" s="53" t="s">
        <v>1</v>
      </c>
      <c r="E2127" s="53" t="s">
        <v>1</v>
      </c>
      <c r="F2127" s="53" t="s">
        <v>1</v>
      </c>
      <c r="G2127" s="53" t="s">
        <v>1</v>
      </c>
      <c r="H2127" s="65" t="s">
        <v>76</v>
      </c>
      <c r="I2127" s="31"/>
      <c r="J2127" s="31"/>
      <c r="K2127" s="31">
        <v>0</v>
      </c>
      <c r="L2127" s="31"/>
      <c r="M2127" s="31"/>
      <c r="N2127" s="31"/>
      <c r="O2127" s="31"/>
      <c r="P2127" s="31"/>
      <c r="Q2127" s="31"/>
      <c r="R2127" s="94"/>
      <c r="S2127" s="94"/>
      <c r="T2127" s="94"/>
      <c r="U2127" s="94"/>
      <c r="V2127" s="94"/>
      <c r="W2127" s="94"/>
      <c r="X2127" s="94"/>
      <c r="Y2127" s="94"/>
    </row>
    <row r="2128" spans="1:25" ht="47.25" customHeight="1" thickBot="1" x14ac:dyDescent="0.3">
      <c r="A2128" s="110" t="s">
        <v>1</v>
      </c>
      <c r="B2128" s="110" t="s">
        <v>1</v>
      </c>
      <c r="C2128" s="110" t="s">
        <v>1</v>
      </c>
      <c r="D2128" s="110" t="s">
        <v>1</v>
      </c>
      <c r="E2128" s="110" t="s">
        <v>1</v>
      </c>
      <c r="F2128" s="110" t="s">
        <v>1</v>
      </c>
      <c r="G2128" s="110" t="s">
        <v>1</v>
      </c>
      <c r="H2128" s="28" t="s">
        <v>77</v>
      </c>
      <c r="I2128" s="109" t="s">
        <v>3984</v>
      </c>
      <c r="J2128" s="109" t="s">
        <v>11</v>
      </c>
      <c r="K2128" s="109" t="s">
        <v>3989</v>
      </c>
      <c r="L2128" s="109" t="s">
        <v>3985</v>
      </c>
      <c r="M2128" s="109" t="s">
        <v>4027</v>
      </c>
      <c r="N2128" s="109" t="s">
        <v>3988</v>
      </c>
      <c r="O2128" s="109" t="s">
        <v>3986</v>
      </c>
      <c r="P2128" s="109" t="s">
        <v>3987</v>
      </c>
      <c r="Q2128" s="109" t="s">
        <v>3695</v>
      </c>
      <c r="R2128" s="91"/>
      <c r="S2128" s="91"/>
      <c r="T2128" s="91"/>
      <c r="U2128" s="91"/>
      <c r="V2128" s="91"/>
      <c r="W2128" s="91"/>
      <c r="X2128" s="91"/>
      <c r="Y2128" s="91"/>
    </row>
    <row r="2129" spans="1:25" ht="15" customHeight="1" x14ac:dyDescent="0.25">
      <c r="A2129" s="111"/>
      <c r="B2129" s="111"/>
      <c r="C2129" s="111"/>
      <c r="D2129" s="111"/>
      <c r="E2129" s="111"/>
      <c r="F2129" s="111"/>
      <c r="G2129" s="111"/>
      <c r="H2129" s="67" t="s">
        <v>1</v>
      </c>
      <c r="I2129" s="29">
        <v>1</v>
      </c>
      <c r="J2129" s="29">
        <v>2</v>
      </c>
      <c r="K2129" s="29">
        <v>3</v>
      </c>
      <c r="L2129" s="29" t="s">
        <v>3478</v>
      </c>
      <c r="M2129" s="29">
        <v>5</v>
      </c>
      <c r="N2129" s="29">
        <v>6</v>
      </c>
      <c r="O2129" s="29">
        <v>7</v>
      </c>
      <c r="P2129" s="29" t="s">
        <v>3696</v>
      </c>
      <c r="Q2129" s="29">
        <v>9</v>
      </c>
      <c r="R2129" s="92"/>
      <c r="S2129" s="92"/>
      <c r="T2129" s="92"/>
      <c r="U2129" s="92"/>
      <c r="V2129" s="92"/>
      <c r="W2129" s="92"/>
      <c r="X2129" s="92"/>
      <c r="Y2129" s="92"/>
    </row>
    <row r="2130" spans="1:25" ht="15" customHeight="1" x14ac:dyDescent="0.25">
      <c r="A2130" s="111"/>
      <c r="B2130" s="111"/>
      <c r="C2130" s="111"/>
      <c r="D2130" s="111"/>
      <c r="E2130" s="111"/>
      <c r="F2130" s="111"/>
      <c r="G2130" s="111"/>
      <c r="H2130" s="68" t="s">
        <v>1085</v>
      </c>
      <c r="I2130" s="32">
        <f t="shared" ref="I2130:K2130" si="2032">SUM(I2126)</f>
        <v>1669204</v>
      </c>
      <c r="J2130" s="32">
        <f t="shared" si="2032"/>
        <v>1568445</v>
      </c>
      <c r="K2130" s="32">
        <f t="shared" si="2032"/>
        <v>883015</v>
      </c>
      <c r="L2130" s="32">
        <f t="shared" ref="L2130:L2191" si="2033">SUM(M2130:O2130)</f>
        <v>379174</v>
      </c>
      <c r="M2130" s="32">
        <f t="shared" ref="M2130" si="2034">SUM(M2126)</f>
        <v>119358</v>
      </c>
      <c r="N2130" s="32">
        <f t="shared" ref="N2130:O2130" si="2035">SUM(N2126)</f>
        <v>130258</v>
      </c>
      <c r="O2130" s="32">
        <f t="shared" si="2035"/>
        <v>129558</v>
      </c>
      <c r="P2130" s="32">
        <f t="shared" ref="P2130:P2191" si="2036">K2130+L2130</f>
        <v>1262189</v>
      </c>
      <c r="Q2130" s="32">
        <f t="shared" ref="Q2130:Q2191" si="2037">IF(J2130=0,"-",P2130/J2130*100)</f>
        <v>80.473908871525623</v>
      </c>
      <c r="R2130" s="90"/>
      <c r="S2130" s="90"/>
      <c r="T2130" s="90"/>
      <c r="U2130" s="90"/>
      <c r="V2130" s="90"/>
      <c r="W2130" s="90"/>
      <c r="X2130" s="90"/>
      <c r="Y2130" s="90"/>
    </row>
    <row r="2131" spans="1:25" ht="15" customHeight="1" x14ac:dyDescent="0.25">
      <c r="A2131" s="111"/>
      <c r="B2131" s="111"/>
      <c r="C2131" s="111"/>
      <c r="D2131" s="111"/>
      <c r="E2131" s="111"/>
      <c r="F2131" s="111"/>
      <c r="G2131" s="111"/>
      <c r="H2131" s="69" t="s">
        <v>79</v>
      </c>
      <c r="I2131" s="32">
        <f t="shared" ref="I2131:K2131" si="2038">SUM(I2130)</f>
        <v>1669204</v>
      </c>
      <c r="J2131" s="32">
        <f t="shared" si="2038"/>
        <v>1568445</v>
      </c>
      <c r="K2131" s="32">
        <f t="shared" si="2038"/>
        <v>883015</v>
      </c>
      <c r="L2131" s="32">
        <f t="shared" si="2033"/>
        <v>379174</v>
      </c>
      <c r="M2131" s="32">
        <f t="shared" ref="M2131" si="2039">SUM(M2130)</f>
        <v>119358</v>
      </c>
      <c r="N2131" s="32">
        <f t="shared" ref="N2131:O2131" si="2040">SUM(N2130)</f>
        <v>130258</v>
      </c>
      <c r="O2131" s="32">
        <f t="shared" si="2040"/>
        <v>129558</v>
      </c>
      <c r="P2131" s="32">
        <f t="shared" si="2036"/>
        <v>1262189</v>
      </c>
      <c r="Q2131" s="32">
        <f t="shared" si="2037"/>
        <v>80.473908871525623</v>
      </c>
      <c r="R2131" s="90"/>
      <c r="S2131" s="90"/>
      <c r="T2131" s="90"/>
      <c r="U2131" s="90"/>
      <c r="V2131" s="90"/>
      <c r="W2131" s="90"/>
      <c r="X2131" s="90"/>
      <c r="Y2131" s="90"/>
    </row>
    <row r="2132" spans="1:25" ht="15" customHeight="1" x14ac:dyDescent="0.25">
      <c r="A2132" s="112"/>
      <c r="B2132" s="112"/>
      <c r="C2132" s="112"/>
      <c r="D2132" s="112"/>
      <c r="E2132" s="112"/>
      <c r="F2132" s="112"/>
      <c r="G2132" s="112"/>
      <c r="I2132" s="27"/>
      <c r="J2132" s="27"/>
      <c r="K2132" s="27">
        <v>0</v>
      </c>
      <c r="L2132" s="27"/>
      <c r="M2132" s="27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/>
    </row>
    <row r="2133" spans="1:25" ht="15" customHeight="1" thickBot="1" x14ac:dyDescent="0.3">
      <c r="A2133" s="53" t="s">
        <v>1</v>
      </c>
      <c r="B2133" s="53" t="s">
        <v>1</v>
      </c>
      <c r="C2133" s="53" t="s">
        <v>1</v>
      </c>
      <c r="D2133" s="53" t="s">
        <v>1</v>
      </c>
      <c r="E2133" s="53" t="s">
        <v>1</v>
      </c>
      <c r="F2133" s="53" t="s">
        <v>1</v>
      </c>
      <c r="G2133" s="53" t="s">
        <v>1</v>
      </c>
      <c r="H2133" s="21" t="s">
        <v>1</v>
      </c>
      <c r="I2133" s="33"/>
      <c r="J2133" s="33"/>
      <c r="K2133" s="33">
        <v>0</v>
      </c>
      <c r="L2133" s="33"/>
      <c r="M2133" s="33"/>
      <c r="N2133" s="33"/>
      <c r="O2133" s="33"/>
      <c r="P2133" s="33"/>
      <c r="Q2133" s="33"/>
      <c r="R2133" s="33"/>
      <c r="S2133" s="33"/>
      <c r="T2133" s="33"/>
      <c r="U2133" s="33"/>
      <c r="V2133" s="33"/>
      <c r="W2133" s="33"/>
      <c r="X2133" s="33"/>
      <c r="Y2133" s="33"/>
    </row>
    <row r="2134" spans="1:25" ht="45.75" customHeight="1" thickBot="1" x14ac:dyDescent="0.3">
      <c r="A2134" s="28" t="s">
        <v>4</v>
      </c>
      <c r="B2134" s="28" t="s">
        <v>5</v>
      </c>
      <c r="C2134" s="28" t="s">
        <v>6</v>
      </c>
      <c r="D2134" s="57" t="s">
        <v>1</v>
      </c>
      <c r="E2134" s="28" t="s">
        <v>7</v>
      </c>
      <c r="F2134" s="28" t="s">
        <v>8</v>
      </c>
      <c r="G2134" s="28" t="s">
        <v>9</v>
      </c>
      <c r="H2134" s="28" t="s">
        <v>10</v>
      </c>
      <c r="I2134" s="109" t="s">
        <v>3984</v>
      </c>
      <c r="J2134" s="109" t="s">
        <v>11</v>
      </c>
      <c r="K2134" s="109" t="s">
        <v>3989</v>
      </c>
      <c r="L2134" s="109" t="s">
        <v>3985</v>
      </c>
      <c r="M2134" s="109" t="s">
        <v>4027</v>
      </c>
      <c r="N2134" s="109" t="s">
        <v>3988</v>
      </c>
      <c r="O2134" s="109" t="s">
        <v>3986</v>
      </c>
      <c r="P2134" s="109" t="s">
        <v>3987</v>
      </c>
      <c r="Q2134" s="109" t="s">
        <v>3695</v>
      </c>
      <c r="R2134" s="91"/>
      <c r="S2134" s="91"/>
      <c r="T2134" s="91"/>
      <c r="U2134" s="91"/>
      <c r="V2134" s="91"/>
      <c r="W2134" s="91"/>
      <c r="X2134" s="91"/>
      <c r="Y2134" s="91"/>
    </row>
    <row r="2135" spans="1:25" ht="15" customHeight="1" x14ac:dyDescent="0.25">
      <c r="A2135" s="58" t="s">
        <v>1</v>
      </c>
      <c r="B2135" s="58" t="s">
        <v>1</v>
      </c>
      <c r="C2135" s="58" t="s">
        <v>1</v>
      </c>
      <c r="D2135" s="59" t="s">
        <v>1</v>
      </c>
      <c r="E2135" s="59" t="s">
        <v>1</v>
      </c>
      <c r="F2135" s="60" t="s">
        <v>1</v>
      </c>
      <c r="G2135" s="61" t="s">
        <v>1</v>
      </c>
      <c r="H2135" s="62" t="s">
        <v>1</v>
      </c>
      <c r="I2135" s="29">
        <v>1</v>
      </c>
      <c r="J2135" s="29">
        <v>2</v>
      </c>
      <c r="K2135" s="29">
        <v>3</v>
      </c>
      <c r="L2135" s="29" t="s">
        <v>3478</v>
      </c>
      <c r="M2135" s="29">
        <v>5</v>
      </c>
      <c r="N2135" s="29">
        <v>6</v>
      </c>
      <c r="O2135" s="29">
        <v>7</v>
      </c>
      <c r="P2135" s="29" t="s">
        <v>3696</v>
      </c>
      <c r="Q2135" s="29">
        <v>9</v>
      </c>
      <c r="R2135" s="92"/>
      <c r="S2135" s="92"/>
      <c r="T2135" s="92"/>
      <c r="U2135" s="92"/>
      <c r="V2135" s="92"/>
      <c r="W2135" s="92"/>
      <c r="X2135" s="92"/>
      <c r="Y2135" s="92"/>
    </row>
    <row r="2136" spans="1:25" ht="15" customHeight="1" x14ac:dyDescent="0.25">
      <c r="A2136" s="63" t="s">
        <v>935</v>
      </c>
      <c r="B2136" s="63" t="s">
        <v>81</v>
      </c>
      <c r="C2136" s="64" t="s">
        <v>1183</v>
      </c>
      <c r="D2136" s="64" t="s">
        <v>1184</v>
      </c>
      <c r="E2136" s="65" t="s">
        <v>1</v>
      </c>
      <c r="F2136" s="65" t="s">
        <v>1</v>
      </c>
      <c r="G2136" s="65" t="s">
        <v>1</v>
      </c>
      <c r="H2136" s="65" t="s">
        <v>1185</v>
      </c>
      <c r="I2136" s="26">
        <v>0</v>
      </c>
      <c r="J2136" s="26" t="s">
        <v>1</v>
      </c>
      <c r="K2136" s="26">
        <v>0</v>
      </c>
      <c r="L2136" s="26"/>
      <c r="M2136" s="26"/>
      <c r="N2136" s="26"/>
      <c r="O2136" s="26"/>
      <c r="P2136" s="26"/>
      <c r="Q2136" s="26"/>
      <c r="R2136" s="90"/>
      <c r="S2136" s="90"/>
      <c r="T2136" s="90"/>
      <c r="U2136" s="90"/>
      <c r="V2136" s="90"/>
      <c r="W2136" s="90"/>
      <c r="X2136" s="90"/>
      <c r="Y2136" s="90"/>
    </row>
    <row r="2137" spans="1:25" ht="22.5" customHeight="1" x14ac:dyDescent="0.25">
      <c r="A2137" s="63" t="s">
        <v>1</v>
      </c>
      <c r="B2137" s="63" t="s">
        <v>1</v>
      </c>
      <c r="C2137" s="63" t="s">
        <v>1</v>
      </c>
      <c r="D2137" s="65" t="s">
        <v>1</v>
      </c>
      <c r="E2137" s="65" t="s">
        <v>1</v>
      </c>
      <c r="F2137" s="65" t="s">
        <v>1</v>
      </c>
      <c r="G2137" s="65" t="s">
        <v>1</v>
      </c>
      <c r="H2137" s="66" t="s">
        <v>15</v>
      </c>
      <c r="I2137" s="30">
        <f t="shared" ref="I2137:K2137" si="2041">SUM(I2138,I2146,I2148)</f>
        <v>1658546</v>
      </c>
      <c r="J2137" s="30">
        <f t="shared" si="2041"/>
        <v>1631246</v>
      </c>
      <c r="K2137" s="30">
        <f t="shared" si="2041"/>
        <v>944016</v>
      </c>
      <c r="L2137" s="30">
        <f t="shared" si="2033"/>
        <v>409270</v>
      </c>
      <c r="M2137" s="30">
        <f t="shared" ref="M2137" si="2042">SUM(M2138,M2146,M2148)</f>
        <v>129100</v>
      </c>
      <c r="N2137" s="30">
        <f t="shared" ref="N2137:O2137" si="2043">SUM(N2138,N2146,N2148)</f>
        <v>136010</v>
      </c>
      <c r="O2137" s="30">
        <f t="shared" si="2043"/>
        <v>144160</v>
      </c>
      <c r="P2137" s="30">
        <f t="shared" si="2036"/>
        <v>1353286</v>
      </c>
      <c r="Q2137" s="30">
        <f t="shared" si="2037"/>
        <v>82.960264730151067</v>
      </c>
      <c r="R2137" s="93"/>
      <c r="S2137" s="93"/>
      <c r="T2137" s="93"/>
      <c r="U2137" s="93"/>
      <c r="V2137" s="93"/>
      <c r="W2137" s="93"/>
      <c r="X2137" s="93"/>
      <c r="Y2137" s="93"/>
    </row>
    <row r="2138" spans="1:25" ht="15" customHeight="1" x14ac:dyDescent="0.25">
      <c r="A2138" s="63" t="s">
        <v>935</v>
      </c>
      <c r="B2138" s="63" t="s">
        <v>81</v>
      </c>
      <c r="C2138" s="63" t="s">
        <v>1183</v>
      </c>
      <c r="D2138" s="63" t="s">
        <v>1184</v>
      </c>
      <c r="E2138" s="65" t="s">
        <v>16</v>
      </c>
      <c r="F2138" s="65" t="s">
        <v>1</v>
      </c>
      <c r="G2138" s="65" t="s">
        <v>1</v>
      </c>
      <c r="H2138" s="65" t="s">
        <v>17</v>
      </c>
      <c r="I2138" s="31">
        <f t="shared" ref="I2138:K2138" si="2044">SUM(I2139:I2140)</f>
        <v>1425604</v>
      </c>
      <c r="J2138" s="31">
        <f t="shared" si="2044"/>
        <v>1425604</v>
      </c>
      <c r="K2138" s="31">
        <f t="shared" si="2044"/>
        <v>819146</v>
      </c>
      <c r="L2138" s="31">
        <f t="shared" si="2033"/>
        <v>363290</v>
      </c>
      <c r="M2138" s="31">
        <f t="shared" ref="M2138" si="2045">SUM(M2139:M2140)</f>
        <v>114890</v>
      </c>
      <c r="N2138" s="31">
        <f t="shared" ref="N2138:O2138" si="2046">SUM(N2139:N2140)</f>
        <v>120800</v>
      </c>
      <c r="O2138" s="31">
        <f t="shared" si="2046"/>
        <v>127600</v>
      </c>
      <c r="P2138" s="31">
        <f t="shared" si="2036"/>
        <v>1182436</v>
      </c>
      <c r="Q2138" s="31">
        <f t="shared" si="2037"/>
        <v>82.942808802444432</v>
      </c>
      <c r="R2138" s="94"/>
      <c r="S2138" s="94"/>
      <c r="T2138" s="94"/>
      <c r="U2138" s="94"/>
      <c r="V2138" s="94"/>
      <c r="W2138" s="94"/>
      <c r="X2138" s="94"/>
      <c r="Y2138" s="94"/>
    </row>
    <row r="2139" spans="1:25" ht="15" customHeight="1" x14ac:dyDescent="0.25">
      <c r="A2139" s="64" t="s">
        <v>935</v>
      </c>
      <c r="B2139" s="64" t="s">
        <v>81</v>
      </c>
      <c r="C2139" s="64" t="s">
        <v>1183</v>
      </c>
      <c r="D2139" s="64" t="s">
        <v>1184</v>
      </c>
      <c r="E2139" s="20" t="s">
        <v>19</v>
      </c>
      <c r="F2139" s="64"/>
      <c r="G2139" s="53" t="s">
        <v>1076</v>
      </c>
      <c r="H2139" s="53" t="s">
        <v>3875</v>
      </c>
      <c r="I2139" s="26">
        <v>1247558</v>
      </c>
      <c r="J2139" s="26">
        <v>1247558</v>
      </c>
      <c r="K2139" s="26">
        <v>688000</v>
      </c>
      <c r="L2139" s="26">
        <f t="shared" si="2033"/>
        <v>336000</v>
      </c>
      <c r="M2139" s="26">
        <v>110000</v>
      </c>
      <c r="N2139" s="26">
        <v>112000</v>
      </c>
      <c r="O2139" s="26">
        <v>114000</v>
      </c>
      <c r="P2139" s="26">
        <f t="shared" si="2036"/>
        <v>1024000</v>
      </c>
      <c r="Q2139" s="26">
        <f t="shared" si="2037"/>
        <v>82.080352176011047</v>
      </c>
      <c r="R2139" s="90"/>
      <c r="S2139" s="90"/>
      <c r="T2139" s="90"/>
      <c r="U2139" s="90"/>
      <c r="V2139" s="90"/>
      <c r="W2139" s="90"/>
      <c r="X2139" s="90"/>
      <c r="Y2139" s="90"/>
    </row>
    <row r="2140" spans="1:25" ht="15" customHeight="1" x14ac:dyDescent="0.25">
      <c r="A2140" s="63" t="s">
        <v>935</v>
      </c>
      <c r="B2140" s="63" t="s">
        <v>81</v>
      </c>
      <c r="C2140" s="63" t="s">
        <v>1183</v>
      </c>
      <c r="D2140" s="63" t="s">
        <v>1184</v>
      </c>
      <c r="E2140" s="63" t="s">
        <v>21</v>
      </c>
      <c r="F2140" s="64" t="s">
        <v>1</v>
      </c>
      <c r="G2140" s="53" t="s">
        <v>1</v>
      </c>
      <c r="H2140" s="65" t="s">
        <v>22</v>
      </c>
      <c r="I2140" s="31">
        <f t="shared" ref="I2140:K2140" si="2047">SUM(I2141:I2145)</f>
        <v>178046</v>
      </c>
      <c r="J2140" s="31">
        <f t="shared" si="2047"/>
        <v>178046</v>
      </c>
      <c r="K2140" s="31">
        <f t="shared" si="2047"/>
        <v>131146</v>
      </c>
      <c r="L2140" s="31">
        <f t="shared" si="2033"/>
        <v>27290</v>
      </c>
      <c r="M2140" s="31">
        <f t="shared" ref="M2140" si="2048">SUM(M2141:M2145)</f>
        <v>4890</v>
      </c>
      <c r="N2140" s="31">
        <f t="shared" ref="N2140:O2140" si="2049">SUM(N2141:N2145)</f>
        <v>8800</v>
      </c>
      <c r="O2140" s="31">
        <f t="shared" si="2049"/>
        <v>13600</v>
      </c>
      <c r="P2140" s="31">
        <f t="shared" si="2036"/>
        <v>158436</v>
      </c>
      <c r="Q2140" s="31">
        <f t="shared" si="2037"/>
        <v>88.985992383990649</v>
      </c>
      <c r="R2140" s="94"/>
      <c r="S2140" s="94"/>
      <c r="T2140" s="94"/>
      <c r="U2140" s="94"/>
      <c r="V2140" s="94"/>
      <c r="W2140" s="94"/>
      <c r="X2140" s="94"/>
      <c r="Y2140" s="94"/>
    </row>
    <row r="2141" spans="1:25" ht="15" customHeight="1" x14ac:dyDescent="0.25">
      <c r="A2141" s="64" t="s">
        <v>935</v>
      </c>
      <c r="B2141" s="64" t="s">
        <v>81</v>
      </c>
      <c r="C2141" s="64" t="s">
        <v>1183</v>
      </c>
      <c r="D2141" s="64" t="s">
        <v>1184</v>
      </c>
      <c r="E2141" s="20" t="s">
        <v>23</v>
      </c>
      <c r="F2141" s="64" t="s">
        <v>1186</v>
      </c>
      <c r="G2141" s="53" t="s">
        <v>1076</v>
      </c>
      <c r="H2141" s="53" t="s">
        <v>85</v>
      </c>
      <c r="I2141" s="26">
        <v>28720</v>
      </c>
      <c r="J2141" s="26">
        <v>28720</v>
      </c>
      <c r="K2141" s="26">
        <v>18940</v>
      </c>
      <c r="L2141" s="26">
        <f t="shared" si="2033"/>
        <v>7500</v>
      </c>
      <c r="M2141" s="26">
        <v>1900</v>
      </c>
      <c r="N2141" s="26">
        <v>2800</v>
      </c>
      <c r="O2141" s="26">
        <v>2800</v>
      </c>
      <c r="P2141" s="26">
        <f t="shared" si="2036"/>
        <v>26440</v>
      </c>
      <c r="Q2141" s="26">
        <f t="shared" si="2037"/>
        <v>92.061281337047348</v>
      </c>
      <c r="R2141" s="90"/>
      <c r="S2141" s="90"/>
      <c r="T2141" s="90"/>
      <c r="U2141" s="90"/>
      <c r="V2141" s="90"/>
      <c r="W2141" s="90"/>
      <c r="X2141" s="90"/>
      <c r="Y2141" s="90"/>
    </row>
    <row r="2142" spans="1:25" ht="15" customHeight="1" x14ac:dyDescent="0.25">
      <c r="A2142" s="64" t="s">
        <v>935</v>
      </c>
      <c r="B2142" s="64" t="s">
        <v>81</v>
      </c>
      <c r="C2142" s="64" t="s">
        <v>1183</v>
      </c>
      <c r="D2142" s="64" t="s">
        <v>1184</v>
      </c>
      <c r="E2142" s="20" t="s">
        <v>23</v>
      </c>
      <c r="F2142" s="64" t="s">
        <v>1187</v>
      </c>
      <c r="G2142" s="53" t="s">
        <v>1076</v>
      </c>
      <c r="H2142" s="53" t="s">
        <v>25</v>
      </c>
      <c r="I2142" s="26">
        <v>103630</v>
      </c>
      <c r="J2142" s="26">
        <v>103630</v>
      </c>
      <c r="K2142" s="26">
        <v>68000</v>
      </c>
      <c r="L2142" s="26">
        <f t="shared" si="2033"/>
        <v>18300</v>
      </c>
      <c r="M2142" s="26">
        <v>1500</v>
      </c>
      <c r="N2142" s="26">
        <v>6000</v>
      </c>
      <c r="O2142" s="26">
        <v>10800</v>
      </c>
      <c r="P2142" s="26">
        <f t="shared" si="2036"/>
        <v>86300</v>
      </c>
      <c r="Q2142" s="26">
        <f t="shared" si="2037"/>
        <v>83.277043327221847</v>
      </c>
      <c r="R2142" s="90"/>
      <c r="S2142" s="90"/>
      <c r="T2142" s="90"/>
      <c r="U2142" s="90"/>
      <c r="V2142" s="90"/>
      <c r="W2142" s="90"/>
      <c r="X2142" s="90"/>
      <c r="Y2142" s="90"/>
    </row>
    <row r="2143" spans="1:25" ht="15" customHeight="1" x14ac:dyDescent="0.25">
      <c r="A2143" s="64" t="s">
        <v>935</v>
      </c>
      <c r="B2143" s="64" t="s">
        <v>81</v>
      </c>
      <c r="C2143" s="64" t="s">
        <v>1183</v>
      </c>
      <c r="D2143" s="64" t="s">
        <v>1184</v>
      </c>
      <c r="E2143" s="20" t="s">
        <v>23</v>
      </c>
      <c r="F2143" s="64" t="s">
        <v>1188</v>
      </c>
      <c r="G2143" s="53" t="s">
        <v>1076</v>
      </c>
      <c r="H2143" s="53" t="s">
        <v>27</v>
      </c>
      <c r="I2143" s="26">
        <v>26106</v>
      </c>
      <c r="J2143" s="26">
        <v>26106</v>
      </c>
      <c r="K2143" s="26">
        <v>26106</v>
      </c>
      <c r="L2143" s="26">
        <f t="shared" si="2033"/>
        <v>0</v>
      </c>
      <c r="M2143" s="26"/>
      <c r="N2143" s="26"/>
      <c r="O2143" s="26"/>
      <c r="P2143" s="26">
        <f t="shared" si="2036"/>
        <v>26106</v>
      </c>
      <c r="Q2143" s="26">
        <f t="shared" si="2037"/>
        <v>100</v>
      </c>
      <c r="R2143" s="90"/>
      <c r="S2143" s="90"/>
      <c r="T2143" s="90"/>
      <c r="U2143" s="90"/>
      <c r="V2143" s="90"/>
      <c r="W2143" s="90"/>
      <c r="X2143" s="90"/>
      <c r="Y2143" s="90"/>
    </row>
    <row r="2144" spans="1:25" ht="15" customHeight="1" x14ac:dyDescent="0.25">
      <c r="A2144" s="64" t="s">
        <v>935</v>
      </c>
      <c r="B2144" s="64" t="s">
        <v>81</v>
      </c>
      <c r="C2144" s="64" t="s">
        <v>1183</v>
      </c>
      <c r="D2144" s="64" t="s">
        <v>1184</v>
      </c>
      <c r="E2144" s="20" t="s">
        <v>23</v>
      </c>
      <c r="F2144" s="64" t="s">
        <v>1189</v>
      </c>
      <c r="G2144" s="53" t="s">
        <v>1076</v>
      </c>
      <c r="H2144" s="53" t="s">
        <v>89</v>
      </c>
      <c r="I2144" s="26">
        <v>4620</v>
      </c>
      <c r="J2144" s="26">
        <v>4620</v>
      </c>
      <c r="K2144" s="26">
        <v>4500</v>
      </c>
      <c r="L2144" s="26">
        <f t="shared" si="2033"/>
        <v>120</v>
      </c>
      <c r="M2144" s="26">
        <v>120</v>
      </c>
      <c r="N2144" s="26">
        <v>0</v>
      </c>
      <c r="O2144" s="26">
        <v>0</v>
      </c>
      <c r="P2144" s="26">
        <f t="shared" si="2036"/>
        <v>4620</v>
      </c>
      <c r="Q2144" s="26">
        <f t="shared" si="2037"/>
        <v>100</v>
      </c>
      <c r="R2144" s="90"/>
      <c r="S2144" s="90"/>
      <c r="T2144" s="90"/>
      <c r="U2144" s="90"/>
      <c r="V2144" s="90"/>
      <c r="W2144" s="90"/>
      <c r="X2144" s="90"/>
      <c r="Y2144" s="90"/>
    </row>
    <row r="2145" spans="1:25" ht="15" customHeight="1" x14ac:dyDescent="0.25">
      <c r="A2145" s="64" t="s">
        <v>935</v>
      </c>
      <c r="B2145" s="64" t="s">
        <v>81</v>
      </c>
      <c r="C2145" s="64" t="s">
        <v>1183</v>
      </c>
      <c r="D2145" s="64" t="s">
        <v>1184</v>
      </c>
      <c r="E2145" s="20" t="s">
        <v>23</v>
      </c>
      <c r="F2145" s="64" t="s">
        <v>1190</v>
      </c>
      <c r="G2145" s="53" t="s">
        <v>1076</v>
      </c>
      <c r="H2145" s="53" t="s">
        <v>29</v>
      </c>
      <c r="I2145" s="26">
        <v>14970</v>
      </c>
      <c r="J2145" s="26">
        <v>14970</v>
      </c>
      <c r="K2145" s="26">
        <v>13600</v>
      </c>
      <c r="L2145" s="26">
        <f t="shared" si="2033"/>
        <v>1370</v>
      </c>
      <c r="M2145" s="26">
        <v>1370</v>
      </c>
      <c r="N2145" s="26">
        <v>0</v>
      </c>
      <c r="O2145" s="26">
        <v>0</v>
      </c>
      <c r="P2145" s="26">
        <f t="shared" si="2036"/>
        <v>14970</v>
      </c>
      <c r="Q2145" s="26">
        <f t="shared" si="2037"/>
        <v>100</v>
      </c>
      <c r="R2145" s="90"/>
      <c r="S2145" s="90"/>
      <c r="T2145" s="90"/>
      <c r="U2145" s="90"/>
      <c r="V2145" s="90"/>
      <c r="W2145" s="90"/>
      <c r="X2145" s="90"/>
      <c r="Y2145" s="90"/>
    </row>
    <row r="2146" spans="1:25" ht="15" customHeight="1" x14ac:dyDescent="0.25">
      <c r="A2146" s="63" t="s">
        <v>935</v>
      </c>
      <c r="B2146" s="63" t="s">
        <v>81</v>
      </c>
      <c r="C2146" s="63" t="s">
        <v>1183</v>
      </c>
      <c r="D2146" s="63" t="s">
        <v>1184</v>
      </c>
      <c r="E2146" s="65" t="s">
        <v>30</v>
      </c>
      <c r="F2146" s="65" t="s">
        <v>1</v>
      </c>
      <c r="G2146" s="65" t="s">
        <v>1</v>
      </c>
      <c r="H2146" s="65" t="s">
        <v>31</v>
      </c>
      <c r="I2146" s="31">
        <f t="shared" ref="I2146:K2146" si="2050">SUM(I2147)</f>
        <v>130955</v>
      </c>
      <c r="J2146" s="31">
        <f t="shared" si="2050"/>
        <v>130955</v>
      </c>
      <c r="K2146" s="31">
        <f t="shared" si="2050"/>
        <v>76500</v>
      </c>
      <c r="L2146" s="31">
        <f t="shared" si="2033"/>
        <v>33000</v>
      </c>
      <c r="M2146" s="31">
        <f t="shared" ref="M2146" si="2051">SUM(M2147)</f>
        <v>10000</v>
      </c>
      <c r="N2146" s="31">
        <f t="shared" ref="N2146:O2146" si="2052">SUM(N2147)</f>
        <v>11000</v>
      </c>
      <c r="O2146" s="31">
        <f t="shared" si="2052"/>
        <v>12000</v>
      </c>
      <c r="P2146" s="31">
        <f t="shared" si="2036"/>
        <v>109500</v>
      </c>
      <c r="Q2146" s="31">
        <f t="shared" si="2037"/>
        <v>83.616509487992062</v>
      </c>
      <c r="R2146" s="94"/>
      <c r="S2146" s="94"/>
      <c r="T2146" s="94"/>
      <c r="U2146" s="94"/>
      <c r="V2146" s="94"/>
      <c r="W2146" s="94"/>
      <c r="X2146" s="94"/>
      <c r="Y2146" s="94"/>
    </row>
    <row r="2147" spans="1:25" ht="15" customHeight="1" x14ac:dyDescent="0.25">
      <c r="A2147" s="64" t="s">
        <v>935</v>
      </c>
      <c r="B2147" s="64" t="s">
        <v>81</v>
      </c>
      <c r="C2147" s="64" t="s">
        <v>1183</v>
      </c>
      <c r="D2147" s="64" t="s">
        <v>1184</v>
      </c>
      <c r="E2147" s="20" t="s">
        <v>33</v>
      </c>
      <c r="F2147" s="64"/>
      <c r="G2147" s="53" t="s">
        <v>1076</v>
      </c>
      <c r="H2147" s="53" t="s">
        <v>3876</v>
      </c>
      <c r="I2147" s="26">
        <v>130955</v>
      </c>
      <c r="J2147" s="26">
        <v>130955</v>
      </c>
      <c r="K2147" s="26">
        <v>76500</v>
      </c>
      <c r="L2147" s="26">
        <f t="shared" si="2033"/>
        <v>33000</v>
      </c>
      <c r="M2147" s="26">
        <v>10000</v>
      </c>
      <c r="N2147" s="26">
        <v>11000</v>
      </c>
      <c r="O2147" s="26">
        <v>12000</v>
      </c>
      <c r="P2147" s="26">
        <f t="shared" si="2036"/>
        <v>109500</v>
      </c>
      <c r="Q2147" s="26">
        <f t="shared" si="2037"/>
        <v>83.616509487992062</v>
      </c>
      <c r="R2147" s="90"/>
      <c r="S2147" s="90"/>
      <c r="T2147" s="90"/>
      <c r="U2147" s="90"/>
      <c r="V2147" s="90"/>
      <c r="W2147" s="90"/>
      <c r="X2147" s="90"/>
      <c r="Y2147" s="90"/>
    </row>
    <row r="2148" spans="1:25" ht="15" customHeight="1" x14ac:dyDescent="0.25">
      <c r="A2148" s="63" t="s">
        <v>935</v>
      </c>
      <c r="B2148" s="63" t="s">
        <v>81</v>
      </c>
      <c r="C2148" s="63" t="s">
        <v>1183</v>
      </c>
      <c r="D2148" s="63" t="s">
        <v>1184</v>
      </c>
      <c r="E2148" s="65" t="s">
        <v>34</v>
      </c>
      <c r="F2148" s="65" t="s">
        <v>1</v>
      </c>
      <c r="G2148" s="65" t="s">
        <v>1</v>
      </c>
      <c r="H2148" s="65" t="s">
        <v>35</v>
      </c>
      <c r="I2148" s="31">
        <f t="shared" ref="I2148:K2148" si="2053">SUM(I2149:I2156)</f>
        <v>101987</v>
      </c>
      <c r="J2148" s="31">
        <f t="shared" si="2053"/>
        <v>74687</v>
      </c>
      <c r="K2148" s="31">
        <f t="shared" si="2053"/>
        <v>48370</v>
      </c>
      <c r="L2148" s="31">
        <f t="shared" si="2033"/>
        <v>12980</v>
      </c>
      <c r="M2148" s="31">
        <f t="shared" ref="M2148" si="2054">SUM(M2149:M2156)</f>
        <v>4210</v>
      </c>
      <c r="N2148" s="31">
        <f t="shared" ref="N2148:O2148" si="2055">SUM(N2149:N2156)</f>
        <v>4210</v>
      </c>
      <c r="O2148" s="31">
        <f t="shared" si="2055"/>
        <v>4560</v>
      </c>
      <c r="P2148" s="31">
        <f t="shared" si="2036"/>
        <v>61350</v>
      </c>
      <c r="Q2148" s="31">
        <f t="shared" si="2037"/>
        <v>82.142809324246528</v>
      </c>
      <c r="R2148" s="94"/>
      <c r="S2148" s="94"/>
      <c r="T2148" s="94"/>
      <c r="U2148" s="94"/>
      <c r="V2148" s="94"/>
      <c r="W2148" s="94"/>
      <c r="X2148" s="94"/>
      <c r="Y2148" s="94"/>
    </row>
    <row r="2149" spans="1:25" ht="15" customHeight="1" x14ac:dyDescent="0.25">
      <c r="A2149" s="64" t="s">
        <v>935</v>
      </c>
      <c r="B2149" s="64" t="s">
        <v>81</v>
      </c>
      <c r="C2149" s="64" t="s">
        <v>1183</v>
      </c>
      <c r="D2149" s="64" t="s">
        <v>1184</v>
      </c>
      <c r="E2149" s="20" t="s">
        <v>38</v>
      </c>
      <c r="F2149" s="64"/>
      <c r="G2149" s="53" t="s">
        <v>1076</v>
      </c>
      <c r="H2149" s="53" t="s">
        <v>37</v>
      </c>
      <c r="I2149" s="26">
        <v>1825</v>
      </c>
      <c r="J2149" s="26">
        <v>825</v>
      </c>
      <c r="K2149" s="26">
        <v>400</v>
      </c>
      <c r="L2149" s="26">
        <f t="shared" si="2033"/>
        <v>200</v>
      </c>
      <c r="M2149" s="26">
        <v>0</v>
      </c>
      <c r="N2149" s="26">
        <v>0</v>
      </c>
      <c r="O2149" s="26">
        <v>200</v>
      </c>
      <c r="P2149" s="26">
        <f t="shared" si="2036"/>
        <v>600</v>
      </c>
      <c r="Q2149" s="26">
        <f t="shared" si="2037"/>
        <v>72.727272727272734</v>
      </c>
      <c r="R2149" s="90"/>
      <c r="S2149" s="90"/>
      <c r="T2149" s="90"/>
      <c r="U2149" s="90"/>
      <c r="V2149" s="90"/>
      <c r="W2149" s="90"/>
      <c r="X2149" s="90"/>
      <c r="Y2149" s="90"/>
    </row>
    <row r="2150" spans="1:25" ht="15" customHeight="1" x14ac:dyDescent="0.25">
      <c r="A2150" s="64" t="s">
        <v>935</v>
      </c>
      <c r="B2150" s="64" t="s">
        <v>81</v>
      </c>
      <c r="C2150" s="64" t="s">
        <v>1183</v>
      </c>
      <c r="D2150" s="64" t="s">
        <v>1184</v>
      </c>
      <c r="E2150" s="20" t="s">
        <v>298</v>
      </c>
      <c r="F2150" s="64"/>
      <c r="G2150" s="53" t="s">
        <v>1076</v>
      </c>
      <c r="H2150" s="53" t="s">
        <v>297</v>
      </c>
      <c r="I2150" s="26">
        <v>35520</v>
      </c>
      <c r="J2150" s="26">
        <v>35520</v>
      </c>
      <c r="K2150" s="26">
        <v>27500</v>
      </c>
      <c r="L2150" s="26">
        <f t="shared" si="2033"/>
        <v>3200</v>
      </c>
      <c r="M2150" s="26">
        <v>1000</v>
      </c>
      <c r="N2150" s="26">
        <v>1000</v>
      </c>
      <c r="O2150" s="26">
        <v>1200</v>
      </c>
      <c r="P2150" s="26">
        <f t="shared" si="2036"/>
        <v>30700</v>
      </c>
      <c r="Q2150" s="26">
        <f t="shared" si="2037"/>
        <v>86.430180180180187</v>
      </c>
      <c r="R2150" s="90"/>
      <c r="S2150" s="90"/>
      <c r="T2150" s="90"/>
      <c r="U2150" s="90"/>
      <c r="V2150" s="90"/>
      <c r="W2150" s="90"/>
      <c r="X2150" s="90"/>
      <c r="Y2150" s="90"/>
    </row>
    <row r="2151" spans="1:25" ht="15" customHeight="1" x14ac:dyDescent="0.25">
      <c r="A2151" s="64" t="s">
        <v>935</v>
      </c>
      <c r="B2151" s="64" t="s">
        <v>81</v>
      </c>
      <c r="C2151" s="64" t="s">
        <v>1183</v>
      </c>
      <c r="D2151" s="64" t="s">
        <v>1184</v>
      </c>
      <c r="E2151" s="20" t="s">
        <v>301</v>
      </c>
      <c r="F2151" s="64"/>
      <c r="G2151" s="53" t="s">
        <v>1076</v>
      </c>
      <c r="H2151" s="53" t="s">
        <v>300</v>
      </c>
      <c r="I2151" s="26">
        <v>11473</v>
      </c>
      <c r="J2151" s="26">
        <v>11473</v>
      </c>
      <c r="K2151" s="26">
        <v>6000</v>
      </c>
      <c r="L2151" s="26">
        <f t="shared" si="2033"/>
        <v>3000</v>
      </c>
      <c r="M2151" s="26">
        <v>1000</v>
      </c>
      <c r="N2151" s="26">
        <v>1000</v>
      </c>
      <c r="O2151" s="26">
        <v>1000</v>
      </c>
      <c r="P2151" s="26">
        <f t="shared" si="2036"/>
        <v>9000</v>
      </c>
      <c r="Q2151" s="26">
        <f t="shared" si="2037"/>
        <v>78.445044887997909</v>
      </c>
      <c r="R2151" s="90"/>
      <c r="S2151" s="90"/>
      <c r="T2151" s="90"/>
      <c r="U2151" s="90"/>
      <c r="V2151" s="90"/>
      <c r="W2151" s="90"/>
      <c r="X2151" s="90"/>
      <c r="Y2151" s="90"/>
    </row>
    <row r="2152" spans="1:25" ht="15" customHeight="1" x14ac:dyDescent="0.25">
      <c r="A2152" s="64" t="s">
        <v>935</v>
      </c>
      <c r="B2152" s="64" t="s">
        <v>81</v>
      </c>
      <c r="C2152" s="64" t="s">
        <v>1183</v>
      </c>
      <c r="D2152" s="64" t="s">
        <v>1184</v>
      </c>
      <c r="E2152" s="20" t="s">
        <v>218</v>
      </c>
      <c r="F2152" s="64"/>
      <c r="G2152" s="53" t="s">
        <v>1076</v>
      </c>
      <c r="H2152" s="53" t="s">
        <v>217</v>
      </c>
      <c r="I2152" s="26">
        <v>18800</v>
      </c>
      <c r="J2152" s="26">
        <v>8000</v>
      </c>
      <c r="K2152" s="26">
        <v>4000</v>
      </c>
      <c r="L2152" s="26">
        <f t="shared" si="2033"/>
        <v>2100</v>
      </c>
      <c r="M2152" s="26">
        <v>700</v>
      </c>
      <c r="N2152" s="26">
        <v>700</v>
      </c>
      <c r="O2152" s="26">
        <v>700</v>
      </c>
      <c r="P2152" s="26">
        <f t="shared" si="2036"/>
        <v>6100</v>
      </c>
      <c r="Q2152" s="26">
        <f t="shared" si="2037"/>
        <v>76.25</v>
      </c>
      <c r="R2152" s="90"/>
      <c r="S2152" s="90"/>
      <c r="T2152" s="90"/>
      <c r="U2152" s="90"/>
      <c r="V2152" s="90"/>
      <c r="W2152" s="90"/>
      <c r="X2152" s="90"/>
      <c r="Y2152" s="90"/>
    </row>
    <row r="2153" spans="1:25" ht="15" customHeight="1" x14ac:dyDescent="0.25">
      <c r="A2153" s="64" t="s">
        <v>935</v>
      </c>
      <c r="B2153" s="64" t="s">
        <v>81</v>
      </c>
      <c r="C2153" s="64" t="s">
        <v>1183</v>
      </c>
      <c r="D2153" s="64" t="s">
        <v>1184</v>
      </c>
      <c r="E2153" s="20" t="s">
        <v>303</v>
      </c>
      <c r="F2153" s="64"/>
      <c r="G2153" s="53" t="s">
        <v>1076</v>
      </c>
      <c r="H2153" s="53" t="s">
        <v>302</v>
      </c>
      <c r="I2153" s="26">
        <v>700</v>
      </c>
      <c r="J2153" s="26">
        <v>200</v>
      </c>
      <c r="K2153" s="26">
        <v>110</v>
      </c>
      <c r="L2153" s="26">
        <f t="shared" si="2033"/>
        <v>50</v>
      </c>
      <c r="M2153" s="26">
        <v>0</v>
      </c>
      <c r="N2153" s="26">
        <v>0</v>
      </c>
      <c r="O2153" s="26">
        <v>50</v>
      </c>
      <c r="P2153" s="26">
        <f t="shared" si="2036"/>
        <v>160</v>
      </c>
      <c r="Q2153" s="26">
        <f t="shared" si="2037"/>
        <v>80</v>
      </c>
      <c r="R2153" s="90"/>
      <c r="S2153" s="90"/>
      <c r="T2153" s="90"/>
      <c r="U2153" s="90"/>
      <c r="V2153" s="90"/>
      <c r="W2153" s="90"/>
      <c r="X2153" s="90"/>
      <c r="Y2153" s="90"/>
    </row>
    <row r="2154" spans="1:25" ht="15" customHeight="1" x14ac:dyDescent="0.25">
      <c r="A2154" s="64" t="s">
        <v>935</v>
      </c>
      <c r="B2154" s="64" t="s">
        <v>81</v>
      </c>
      <c r="C2154" s="64" t="s">
        <v>1183</v>
      </c>
      <c r="D2154" s="64" t="s">
        <v>1184</v>
      </c>
      <c r="E2154" s="20" t="s">
        <v>308</v>
      </c>
      <c r="F2154" s="64"/>
      <c r="G2154" s="53" t="s">
        <v>1076</v>
      </c>
      <c r="H2154" s="53" t="s">
        <v>307</v>
      </c>
      <c r="I2154" s="26">
        <v>14000</v>
      </c>
      <c r="J2154" s="26">
        <v>6000</v>
      </c>
      <c r="K2154" s="26">
        <v>3000</v>
      </c>
      <c r="L2154" s="26">
        <f t="shared" si="2033"/>
        <v>1500</v>
      </c>
      <c r="M2154" s="26">
        <v>500</v>
      </c>
      <c r="N2154" s="26">
        <v>500</v>
      </c>
      <c r="O2154" s="26">
        <v>500</v>
      </c>
      <c r="P2154" s="26">
        <f t="shared" si="2036"/>
        <v>4500</v>
      </c>
      <c r="Q2154" s="26">
        <f t="shared" si="2037"/>
        <v>75</v>
      </c>
      <c r="R2154" s="90"/>
      <c r="S2154" s="90"/>
      <c r="T2154" s="90"/>
      <c r="U2154" s="90"/>
      <c r="V2154" s="90"/>
      <c r="W2154" s="90"/>
      <c r="X2154" s="90"/>
      <c r="Y2154" s="90"/>
    </row>
    <row r="2155" spans="1:25" ht="15" customHeight="1" x14ac:dyDescent="0.25">
      <c r="A2155" s="64" t="s">
        <v>935</v>
      </c>
      <c r="B2155" s="64" t="s">
        <v>81</v>
      </c>
      <c r="C2155" s="64" t="s">
        <v>1183</v>
      </c>
      <c r="D2155" s="64" t="s">
        <v>1184</v>
      </c>
      <c r="E2155" s="20" t="s">
        <v>311</v>
      </c>
      <c r="F2155" s="64"/>
      <c r="G2155" s="53" t="s">
        <v>1076</v>
      </c>
      <c r="H2155" s="53" t="s">
        <v>310</v>
      </c>
      <c r="I2155" s="26">
        <v>0</v>
      </c>
      <c r="J2155" s="26">
        <v>0</v>
      </c>
      <c r="K2155" s="26">
        <v>0</v>
      </c>
      <c r="L2155" s="26">
        <f t="shared" si="2033"/>
        <v>0</v>
      </c>
      <c r="M2155" s="26">
        <v>0</v>
      </c>
      <c r="N2155" s="26">
        <v>0</v>
      </c>
      <c r="O2155" s="26">
        <v>0</v>
      </c>
      <c r="P2155" s="26">
        <f t="shared" si="2036"/>
        <v>0</v>
      </c>
      <c r="Q2155" s="26" t="str">
        <f t="shared" si="2037"/>
        <v>-</v>
      </c>
      <c r="R2155" s="90"/>
      <c r="S2155" s="90"/>
      <c r="T2155" s="90"/>
      <c r="U2155" s="90"/>
      <c r="V2155" s="90"/>
      <c r="W2155" s="90"/>
      <c r="X2155" s="90"/>
      <c r="Y2155" s="90"/>
    </row>
    <row r="2156" spans="1:25" ht="15" customHeight="1" x14ac:dyDescent="0.25">
      <c r="A2156" s="63" t="s">
        <v>935</v>
      </c>
      <c r="B2156" s="63" t="s">
        <v>81</v>
      </c>
      <c r="C2156" s="63" t="s">
        <v>1183</v>
      </c>
      <c r="D2156" s="63" t="s">
        <v>1184</v>
      </c>
      <c r="E2156" s="63" t="s">
        <v>39</v>
      </c>
      <c r="F2156" s="64" t="s">
        <v>1</v>
      </c>
      <c r="G2156" s="53" t="s">
        <v>1</v>
      </c>
      <c r="H2156" s="65" t="s">
        <v>40</v>
      </c>
      <c r="I2156" s="31">
        <f t="shared" ref="I2156:K2156" si="2056">SUM(I2157:I2159)</f>
        <v>19669</v>
      </c>
      <c r="J2156" s="31">
        <f t="shared" si="2056"/>
        <v>12669</v>
      </c>
      <c r="K2156" s="31">
        <f t="shared" si="2056"/>
        <v>7360</v>
      </c>
      <c r="L2156" s="31">
        <f t="shared" si="2033"/>
        <v>2930</v>
      </c>
      <c r="M2156" s="31">
        <f t="shared" ref="M2156" si="2057">SUM(M2157:M2159)</f>
        <v>1010</v>
      </c>
      <c r="N2156" s="31">
        <f t="shared" ref="N2156:O2156" si="2058">SUM(N2157:N2159)</f>
        <v>1010</v>
      </c>
      <c r="O2156" s="31">
        <f t="shared" si="2058"/>
        <v>910</v>
      </c>
      <c r="P2156" s="31">
        <f t="shared" si="2036"/>
        <v>10290</v>
      </c>
      <c r="Q2156" s="31">
        <f t="shared" si="2037"/>
        <v>81.221880179966846</v>
      </c>
      <c r="R2156" s="94"/>
      <c r="S2156" s="94"/>
      <c r="T2156" s="94"/>
      <c r="U2156" s="94"/>
      <c r="V2156" s="94"/>
      <c r="W2156" s="94"/>
      <c r="X2156" s="94"/>
      <c r="Y2156" s="94"/>
    </row>
    <row r="2157" spans="1:25" ht="15" customHeight="1" x14ac:dyDescent="0.25">
      <c r="A2157" s="64" t="s">
        <v>935</v>
      </c>
      <c r="B2157" s="64" t="s">
        <v>81</v>
      </c>
      <c r="C2157" s="64" t="s">
        <v>1183</v>
      </c>
      <c r="D2157" s="64" t="s">
        <v>1184</v>
      </c>
      <c r="E2157" s="20" t="s">
        <v>41</v>
      </c>
      <c r="F2157" s="64"/>
      <c r="G2157" s="53" t="s">
        <v>1076</v>
      </c>
      <c r="H2157" s="53" t="s">
        <v>40</v>
      </c>
      <c r="I2157" s="26">
        <v>11218</v>
      </c>
      <c r="J2157" s="26">
        <v>4218</v>
      </c>
      <c r="K2157" s="26">
        <v>2160</v>
      </c>
      <c r="L2157" s="26">
        <f t="shared" si="2033"/>
        <v>1080</v>
      </c>
      <c r="M2157" s="26">
        <v>360</v>
      </c>
      <c r="N2157" s="26">
        <v>360</v>
      </c>
      <c r="O2157" s="26">
        <v>360</v>
      </c>
      <c r="P2157" s="26">
        <f t="shared" si="2036"/>
        <v>3240</v>
      </c>
      <c r="Q2157" s="26">
        <f t="shared" si="2037"/>
        <v>76.813655761024179</v>
      </c>
      <c r="R2157" s="90"/>
      <c r="S2157" s="90"/>
      <c r="T2157" s="90"/>
      <c r="U2157" s="90"/>
      <c r="V2157" s="90"/>
      <c r="W2157" s="90"/>
      <c r="X2157" s="90"/>
      <c r="Y2157" s="90"/>
    </row>
    <row r="2158" spans="1:25" ht="15" customHeight="1" x14ac:dyDescent="0.25">
      <c r="A2158" s="64" t="s">
        <v>935</v>
      </c>
      <c r="B2158" s="64" t="s">
        <v>81</v>
      </c>
      <c r="C2158" s="64" t="s">
        <v>1183</v>
      </c>
      <c r="D2158" s="64" t="s">
        <v>1184</v>
      </c>
      <c r="E2158" s="20" t="s">
        <v>41</v>
      </c>
      <c r="F2158" s="64" t="s">
        <v>1191</v>
      </c>
      <c r="G2158" s="53" t="s">
        <v>1076</v>
      </c>
      <c r="H2158" s="53" t="s">
        <v>49</v>
      </c>
      <c r="I2158" s="26">
        <v>3321</v>
      </c>
      <c r="J2158" s="26">
        <v>3321</v>
      </c>
      <c r="K2158" s="26">
        <v>2400</v>
      </c>
      <c r="L2158" s="26">
        <f t="shared" si="2033"/>
        <v>500</v>
      </c>
      <c r="M2158" s="26">
        <v>200</v>
      </c>
      <c r="N2158" s="26">
        <v>200</v>
      </c>
      <c r="O2158" s="26">
        <v>100</v>
      </c>
      <c r="P2158" s="26">
        <f t="shared" si="2036"/>
        <v>2900</v>
      </c>
      <c r="Q2158" s="26">
        <f t="shared" si="2037"/>
        <v>87.323095453176762</v>
      </c>
      <c r="R2158" s="90"/>
      <c r="S2158" s="90"/>
      <c r="T2158" s="90"/>
      <c r="U2158" s="90"/>
      <c r="V2158" s="90"/>
      <c r="W2158" s="90"/>
      <c r="X2158" s="90"/>
      <c r="Y2158" s="90"/>
    </row>
    <row r="2159" spans="1:25" ht="22.5" customHeight="1" x14ac:dyDescent="0.25">
      <c r="A2159" s="64" t="s">
        <v>935</v>
      </c>
      <c r="B2159" s="64" t="s">
        <v>81</v>
      </c>
      <c r="C2159" s="64" t="s">
        <v>1183</v>
      </c>
      <c r="D2159" s="64" t="s">
        <v>1184</v>
      </c>
      <c r="E2159" s="20" t="s">
        <v>41</v>
      </c>
      <c r="F2159" s="64" t="s">
        <v>1192</v>
      </c>
      <c r="G2159" s="53" t="s">
        <v>1076</v>
      </c>
      <c r="H2159" s="53" t="s">
        <v>55</v>
      </c>
      <c r="I2159" s="26">
        <v>5130</v>
      </c>
      <c r="J2159" s="26">
        <v>5130</v>
      </c>
      <c r="K2159" s="26">
        <v>2800</v>
      </c>
      <c r="L2159" s="26">
        <f t="shared" si="2033"/>
        <v>1350</v>
      </c>
      <c r="M2159" s="26">
        <v>450</v>
      </c>
      <c r="N2159" s="26">
        <v>450</v>
      </c>
      <c r="O2159" s="26">
        <v>450</v>
      </c>
      <c r="P2159" s="26">
        <f t="shared" si="2036"/>
        <v>4150</v>
      </c>
      <c r="Q2159" s="26">
        <f t="shared" si="2037"/>
        <v>80.896686159844052</v>
      </c>
      <c r="R2159" s="90"/>
      <c r="S2159" s="90"/>
      <c r="T2159" s="90"/>
      <c r="U2159" s="90"/>
      <c r="V2159" s="90"/>
      <c r="W2159" s="90"/>
      <c r="X2159" s="90"/>
      <c r="Y2159" s="90"/>
    </row>
    <row r="2160" spans="1:25" ht="22.5" customHeight="1" x14ac:dyDescent="0.25">
      <c r="A2160" s="63" t="s">
        <v>1</v>
      </c>
      <c r="B2160" s="63" t="s">
        <v>1</v>
      </c>
      <c r="C2160" s="63" t="s">
        <v>1</v>
      </c>
      <c r="D2160" s="65" t="s">
        <v>1</v>
      </c>
      <c r="E2160" s="65" t="s">
        <v>1</v>
      </c>
      <c r="F2160" s="65" t="s">
        <v>1</v>
      </c>
      <c r="G2160" s="65" t="s">
        <v>1</v>
      </c>
      <c r="H2160" s="66" t="s">
        <v>56</v>
      </c>
      <c r="I2160" s="30">
        <f t="shared" ref="I2160:K2161" si="2059">SUM(I2161)</f>
        <v>100</v>
      </c>
      <c r="J2160" s="30">
        <f t="shared" si="2059"/>
        <v>100</v>
      </c>
      <c r="K2160" s="30">
        <f t="shared" si="2059"/>
        <v>0</v>
      </c>
      <c r="L2160" s="30">
        <f t="shared" si="2033"/>
        <v>0</v>
      </c>
      <c r="M2160" s="30">
        <f t="shared" ref="M2160:M2161" si="2060">SUM(M2161)</f>
        <v>0</v>
      </c>
      <c r="N2160" s="30">
        <f t="shared" ref="N2160:O2161" si="2061">SUM(N2161)</f>
        <v>0</v>
      </c>
      <c r="O2160" s="30">
        <f t="shared" si="2061"/>
        <v>0</v>
      </c>
      <c r="P2160" s="30">
        <f t="shared" si="2036"/>
        <v>0</v>
      </c>
      <c r="Q2160" s="30">
        <f t="shared" si="2037"/>
        <v>0</v>
      </c>
      <c r="R2160" s="93"/>
      <c r="S2160" s="93"/>
      <c r="T2160" s="93"/>
      <c r="U2160" s="93"/>
      <c r="V2160" s="93"/>
      <c r="W2160" s="93"/>
      <c r="X2160" s="93"/>
      <c r="Y2160" s="93"/>
    </row>
    <row r="2161" spans="1:25" ht="15" customHeight="1" x14ac:dyDescent="0.25">
      <c r="A2161" s="63" t="s">
        <v>935</v>
      </c>
      <c r="B2161" s="63" t="s">
        <v>81</v>
      </c>
      <c r="C2161" s="63" t="s">
        <v>1183</v>
      </c>
      <c r="D2161" s="63" t="s">
        <v>1184</v>
      </c>
      <c r="E2161" s="65" t="s">
        <v>57</v>
      </c>
      <c r="F2161" s="65" t="s">
        <v>1</v>
      </c>
      <c r="G2161" s="65" t="s">
        <v>1</v>
      </c>
      <c r="H2161" s="65" t="s">
        <v>58</v>
      </c>
      <c r="I2161" s="31">
        <f t="shared" si="2059"/>
        <v>100</v>
      </c>
      <c r="J2161" s="31">
        <f t="shared" si="2059"/>
        <v>100</v>
      </c>
      <c r="K2161" s="31">
        <f t="shared" si="2059"/>
        <v>0</v>
      </c>
      <c r="L2161" s="31">
        <f t="shared" si="2033"/>
        <v>0</v>
      </c>
      <c r="M2161" s="31">
        <f t="shared" si="2060"/>
        <v>0</v>
      </c>
      <c r="N2161" s="31">
        <f t="shared" si="2061"/>
        <v>0</v>
      </c>
      <c r="O2161" s="31">
        <f t="shared" si="2061"/>
        <v>0</v>
      </c>
      <c r="P2161" s="31">
        <f t="shared" si="2036"/>
        <v>0</v>
      </c>
      <c r="Q2161" s="31">
        <f t="shared" si="2037"/>
        <v>0</v>
      </c>
      <c r="R2161" s="94"/>
      <c r="S2161" s="94"/>
      <c r="T2161" s="94"/>
      <c r="U2161" s="94"/>
      <c r="V2161" s="94"/>
      <c r="W2161" s="94"/>
      <c r="X2161" s="94"/>
      <c r="Y2161" s="94"/>
    </row>
    <row r="2162" spans="1:25" ht="15" customHeight="1" x14ac:dyDescent="0.25">
      <c r="A2162" s="64" t="s">
        <v>935</v>
      </c>
      <c r="B2162" s="64" t="s">
        <v>81</v>
      </c>
      <c r="C2162" s="64" t="s">
        <v>1183</v>
      </c>
      <c r="D2162" s="64" t="s">
        <v>1184</v>
      </c>
      <c r="E2162" s="20" t="s">
        <v>68</v>
      </c>
      <c r="F2162" s="64"/>
      <c r="G2162" s="53" t="s">
        <v>1076</v>
      </c>
      <c r="H2162" s="53" t="s">
        <v>67</v>
      </c>
      <c r="I2162" s="26">
        <v>100</v>
      </c>
      <c r="J2162" s="26">
        <v>100</v>
      </c>
      <c r="K2162" s="26">
        <v>0</v>
      </c>
      <c r="L2162" s="26">
        <f t="shared" si="2033"/>
        <v>0</v>
      </c>
      <c r="M2162" s="26"/>
      <c r="N2162" s="26"/>
      <c r="O2162" s="26"/>
      <c r="P2162" s="26">
        <f t="shared" si="2036"/>
        <v>0</v>
      </c>
      <c r="Q2162" s="26">
        <f t="shared" si="2037"/>
        <v>0</v>
      </c>
      <c r="R2162" s="90"/>
      <c r="S2162" s="90"/>
      <c r="T2162" s="90"/>
      <c r="U2162" s="90"/>
      <c r="V2162" s="90"/>
      <c r="W2162" s="90"/>
      <c r="X2162" s="90"/>
      <c r="Y2162" s="90"/>
    </row>
    <row r="2163" spans="1:25" ht="22.5" customHeight="1" x14ac:dyDescent="0.25">
      <c r="A2163" s="63" t="s">
        <v>1</v>
      </c>
      <c r="B2163" s="63" t="s">
        <v>1</v>
      </c>
      <c r="C2163" s="63" t="s">
        <v>1</v>
      </c>
      <c r="D2163" s="65" t="s">
        <v>1</v>
      </c>
      <c r="E2163" s="65" t="s">
        <v>1</v>
      </c>
      <c r="F2163" s="65" t="s">
        <v>1</v>
      </c>
      <c r="G2163" s="65" t="s">
        <v>1</v>
      </c>
      <c r="H2163" s="66" t="s">
        <v>69</v>
      </c>
      <c r="I2163" s="30">
        <f t="shared" ref="I2163:K2163" si="2062">SUM(I2164)</f>
        <v>26200</v>
      </c>
      <c r="J2163" s="30">
        <f t="shared" si="2062"/>
        <v>0</v>
      </c>
      <c r="K2163" s="30">
        <f t="shared" si="2062"/>
        <v>0</v>
      </c>
      <c r="L2163" s="30">
        <f t="shared" si="2033"/>
        <v>0</v>
      </c>
      <c r="M2163" s="30">
        <f t="shared" ref="M2163" si="2063">SUM(M2164)</f>
        <v>0</v>
      </c>
      <c r="N2163" s="30">
        <f t="shared" ref="N2163:O2163" si="2064">SUM(N2164)</f>
        <v>0</v>
      </c>
      <c r="O2163" s="30">
        <f t="shared" si="2064"/>
        <v>0</v>
      </c>
      <c r="P2163" s="30">
        <f t="shared" si="2036"/>
        <v>0</v>
      </c>
      <c r="Q2163" s="30" t="str">
        <f t="shared" si="2037"/>
        <v>-</v>
      </c>
      <c r="R2163" s="93"/>
      <c r="S2163" s="93"/>
      <c r="T2163" s="93"/>
      <c r="U2163" s="93"/>
      <c r="V2163" s="93"/>
      <c r="W2163" s="93"/>
      <c r="X2163" s="93"/>
      <c r="Y2163" s="93"/>
    </row>
    <row r="2164" spans="1:25" ht="15" customHeight="1" x14ac:dyDescent="0.25">
      <c r="A2164" s="63" t="s">
        <v>935</v>
      </c>
      <c r="B2164" s="63" t="s">
        <v>81</v>
      </c>
      <c r="C2164" s="63" t="s">
        <v>1183</v>
      </c>
      <c r="D2164" s="63" t="s">
        <v>1184</v>
      </c>
      <c r="E2164" s="65" t="s">
        <v>70</v>
      </c>
      <c r="F2164" s="65" t="s">
        <v>1</v>
      </c>
      <c r="G2164" s="65" t="s">
        <v>1</v>
      </c>
      <c r="H2164" s="65" t="s">
        <v>71</v>
      </c>
      <c r="I2164" s="31">
        <f t="shared" ref="I2164:K2164" si="2065">SUM(I2165:I2166)</f>
        <v>26200</v>
      </c>
      <c r="J2164" s="31">
        <f t="shared" si="2065"/>
        <v>0</v>
      </c>
      <c r="K2164" s="31">
        <f t="shared" si="2065"/>
        <v>0</v>
      </c>
      <c r="L2164" s="31">
        <f t="shared" si="2033"/>
        <v>0</v>
      </c>
      <c r="M2164" s="31">
        <f t="shared" ref="M2164" si="2066">SUM(M2165:M2166)</f>
        <v>0</v>
      </c>
      <c r="N2164" s="31">
        <f t="shared" ref="N2164:O2164" si="2067">SUM(N2165:N2166)</f>
        <v>0</v>
      </c>
      <c r="O2164" s="31">
        <f t="shared" si="2067"/>
        <v>0</v>
      </c>
      <c r="P2164" s="31">
        <f t="shared" si="2036"/>
        <v>0</v>
      </c>
      <c r="Q2164" s="31" t="str">
        <f t="shared" si="2037"/>
        <v>-</v>
      </c>
      <c r="R2164" s="94"/>
      <c r="S2164" s="94"/>
      <c r="T2164" s="94"/>
      <c r="U2164" s="94"/>
      <c r="V2164" s="94"/>
      <c r="W2164" s="94"/>
      <c r="X2164" s="94"/>
      <c r="Y2164" s="94"/>
    </row>
    <row r="2165" spans="1:25" ht="15" customHeight="1" x14ac:dyDescent="0.25">
      <c r="A2165" s="64" t="s">
        <v>935</v>
      </c>
      <c r="B2165" s="64" t="s">
        <v>81</v>
      </c>
      <c r="C2165" s="64" t="s">
        <v>1183</v>
      </c>
      <c r="D2165" s="64" t="s">
        <v>1184</v>
      </c>
      <c r="E2165" s="20" t="s">
        <v>74</v>
      </c>
      <c r="F2165" s="64"/>
      <c r="G2165" s="53" t="s">
        <v>1076</v>
      </c>
      <c r="H2165" s="53" t="s">
        <v>73</v>
      </c>
      <c r="I2165" s="26">
        <v>6000</v>
      </c>
      <c r="J2165" s="26">
        <v>0</v>
      </c>
      <c r="K2165" s="26">
        <v>0</v>
      </c>
      <c r="L2165" s="26">
        <f t="shared" si="2033"/>
        <v>0</v>
      </c>
      <c r="M2165" s="26"/>
      <c r="N2165" s="26"/>
      <c r="O2165" s="26"/>
      <c r="P2165" s="26">
        <f t="shared" si="2036"/>
        <v>0</v>
      </c>
      <c r="Q2165" s="26" t="str">
        <f t="shared" si="2037"/>
        <v>-</v>
      </c>
      <c r="R2165" s="90"/>
      <c r="S2165" s="90"/>
      <c r="T2165" s="90"/>
      <c r="U2165" s="90"/>
      <c r="V2165" s="90"/>
      <c r="W2165" s="90"/>
      <c r="X2165" s="90"/>
      <c r="Y2165" s="90"/>
    </row>
    <row r="2166" spans="1:25" ht="15" customHeight="1" x14ac:dyDescent="0.25">
      <c r="A2166" s="64" t="s">
        <v>935</v>
      </c>
      <c r="B2166" s="64" t="s">
        <v>81</v>
      </c>
      <c r="C2166" s="64" t="s">
        <v>1183</v>
      </c>
      <c r="D2166" s="64" t="s">
        <v>1184</v>
      </c>
      <c r="E2166" s="20" t="s">
        <v>323</v>
      </c>
      <c r="F2166" s="64"/>
      <c r="G2166" s="53" t="s">
        <v>1076</v>
      </c>
      <c r="H2166" s="53" t="s">
        <v>322</v>
      </c>
      <c r="I2166" s="26">
        <v>20200</v>
      </c>
      <c r="J2166" s="26">
        <v>0</v>
      </c>
      <c r="K2166" s="26">
        <v>0</v>
      </c>
      <c r="L2166" s="26">
        <f t="shared" si="2033"/>
        <v>0</v>
      </c>
      <c r="M2166" s="26"/>
      <c r="N2166" s="26"/>
      <c r="O2166" s="26"/>
      <c r="P2166" s="26">
        <f t="shared" si="2036"/>
        <v>0</v>
      </c>
      <c r="Q2166" s="26" t="str">
        <f t="shared" si="2037"/>
        <v>-</v>
      </c>
      <c r="R2166" s="90"/>
      <c r="S2166" s="90"/>
      <c r="T2166" s="90"/>
      <c r="U2166" s="90"/>
      <c r="V2166" s="90"/>
      <c r="W2166" s="90"/>
      <c r="X2166" s="90"/>
      <c r="Y2166" s="90"/>
    </row>
    <row r="2167" spans="1:25" ht="15" customHeight="1" x14ac:dyDescent="0.25">
      <c r="A2167" s="53" t="s">
        <v>1</v>
      </c>
      <c r="B2167" s="53" t="s">
        <v>1</v>
      </c>
      <c r="C2167" s="53" t="s">
        <v>1</v>
      </c>
      <c r="D2167" s="53" t="s">
        <v>1</v>
      </c>
      <c r="E2167" s="53" t="s">
        <v>1</v>
      </c>
      <c r="F2167" s="53" t="s">
        <v>1</v>
      </c>
      <c r="G2167" s="53" t="s">
        <v>1</v>
      </c>
      <c r="H2167" s="66" t="s">
        <v>1193</v>
      </c>
      <c r="I2167" s="30">
        <f t="shared" ref="I2167:K2167" si="2068">SUM(I2137,I2160,I2163)</f>
        <v>1684846</v>
      </c>
      <c r="J2167" s="30">
        <f t="shared" si="2068"/>
        <v>1631346</v>
      </c>
      <c r="K2167" s="30">
        <f t="shared" si="2068"/>
        <v>944016</v>
      </c>
      <c r="L2167" s="30">
        <f t="shared" si="2033"/>
        <v>409270</v>
      </c>
      <c r="M2167" s="30">
        <f t="shared" ref="M2167" si="2069">SUM(M2137,M2160,M2163)</f>
        <v>129100</v>
      </c>
      <c r="N2167" s="30">
        <f t="shared" ref="N2167:O2167" si="2070">SUM(N2137,N2160,N2163)</f>
        <v>136010</v>
      </c>
      <c r="O2167" s="30">
        <f t="shared" si="2070"/>
        <v>144160</v>
      </c>
      <c r="P2167" s="30">
        <f t="shared" si="2036"/>
        <v>1353286</v>
      </c>
      <c r="Q2167" s="30">
        <f t="shared" si="2037"/>
        <v>82.95517934270228</v>
      </c>
      <c r="R2167" s="93"/>
      <c r="S2167" s="93"/>
      <c r="T2167" s="93"/>
      <c r="U2167" s="93"/>
      <c r="V2167" s="93"/>
      <c r="W2167" s="93"/>
      <c r="X2167" s="93"/>
      <c r="Y2167" s="93"/>
    </row>
    <row r="2168" spans="1:25" ht="15" customHeight="1" thickBot="1" x14ac:dyDescent="0.3">
      <c r="A2168" s="53" t="s">
        <v>1</v>
      </c>
      <c r="B2168" s="53" t="s">
        <v>1</v>
      </c>
      <c r="C2168" s="53" t="s">
        <v>1</v>
      </c>
      <c r="D2168" s="53" t="s">
        <v>1</v>
      </c>
      <c r="E2168" s="53" t="s">
        <v>1</v>
      </c>
      <c r="F2168" s="53" t="s">
        <v>1</v>
      </c>
      <c r="G2168" s="53" t="s">
        <v>1</v>
      </c>
      <c r="H2168" s="65" t="s">
        <v>76</v>
      </c>
      <c r="I2168" s="31"/>
      <c r="J2168" s="31"/>
      <c r="K2168" s="31">
        <v>0</v>
      </c>
      <c r="L2168" s="31"/>
      <c r="M2168" s="31"/>
      <c r="N2168" s="31"/>
      <c r="O2168" s="31"/>
      <c r="P2168" s="31"/>
      <c r="Q2168" s="31"/>
      <c r="R2168" s="94"/>
      <c r="S2168" s="94"/>
      <c r="T2168" s="94"/>
      <c r="U2168" s="94"/>
      <c r="V2168" s="94"/>
      <c r="W2168" s="94"/>
      <c r="X2168" s="94"/>
      <c r="Y2168" s="94"/>
    </row>
    <row r="2169" spans="1:25" ht="47.25" customHeight="1" thickBot="1" x14ac:dyDescent="0.3">
      <c r="A2169" s="110" t="s">
        <v>1</v>
      </c>
      <c r="B2169" s="110" t="s">
        <v>1</v>
      </c>
      <c r="C2169" s="110" t="s">
        <v>1</v>
      </c>
      <c r="D2169" s="110" t="s">
        <v>1</v>
      </c>
      <c r="E2169" s="110" t="s">
        <v>1</v>
      </c>
      <c r="F2169" s="110" t="s">
        <v>1</v>
      </c>
      <c r="G2169" s="110" t="s">
        <v>1</v>
      </c>
      <c r="H2169" s="28" t="s">
        <v>77</v>
      </c>
      <c r="I2169" s="109" t="s">
        <v>3984</v>
      </c>
      <c r="J2169" s="109" t="s">
        <v>11</v>
      </c>
      <c r="K2169" s="109" t="s">
        <v>3989</v>
      </c>
      <c r="L2169" s="109" t="s">
        <v>3985</v>
      </c>
      <c r="M2169" s="109" t="s">
        <v>4027</v>
      </c>
      <c r="N2169" s="109" t="s">
        <v>3988</v>
      </c>
      <c r="O2169" s="109" t="s">
        <v>3986</v>
      </c>
      <c r="P2169" s="109" t="s">
        <v>3987</v>
      </c>
      <c r="Q2169" s="109" t="s">
        <v>3695</v>
      </c>
      <c r="R2169" s="91"/>
      <c r="S2169" s="91"/>
      <c r="T2169" s="91"/>
      <c r="U2169" s="91"/>
      <c r="V2169" s="91"/>
      <c r="W2169" s="91"/>
      <c r="X2169" s="91"/>
      <c r="Y2169" s="91"/>
    </row>
    <row r="2170" spans="1:25" ht="15" customHeight="1" x14ac:dyDescent="0.25">
      <c r="A2170" s="111"/>
      <c r="B2170" s="111"/>
      <c r="C2170" s="111"/>
      <c r="D2170" s="111"/>
      <c r="E2170" s="111"/>
      <c r="F2170" s="111"/>
      <c r="G2170" s="111"/>
      <c r="H2170" s="67" t="s">
        <v>1</v>
      </c>
      <c r="I2170" s="29">
        <v>1</v>
      </c>
      <c r="J2170" s="29">
        <v>2</v>
      </c>
      <c r="K2170" s="29">
        <v>3</v>
      </c>
      <c r="L2170" s="29" t="s">
        <v>3478</v>
      </c>
      <c r="M2170" s="29">
        <v>5</v>
      </c>
      <c r="N2170" s="29">
        <v>6</v>
      </c>
      <c r="O2170" s="29">
        <v>7</v>
      </c>
      <c r="P2170" s="29" t="s">
        <v>3696</v>
      </c>
      <c r="Q2170" s="29">
        <v>9</v>
      </c>
      <c r="R2170" s="92"/>
      <c r="S2170" s="92"/>
      <c r="T2170" s="92"/>
      <c r="U2170" s="92"/>
      <c r="V2170" s="92"/>
      <c r="W2170" s="92"/>
      <c r="X2170" s="92"/>
      <c r="Y2170" s="92"/>
    </row>
    <row r="2171" spans="1:25" ht="15" customHeight="1" x14ac:dyDescent="0.25">
      <c r="A2171" s="111"/>
      <c r="B2171" s="111"/>
      <c r="C2171" s="111"/>
      <c r="D2171" s="111"/>
      <c r="E2171" s="111"/>
      <c r="F2171" s="111"/>
      <c r="G2171" s="111"/>
      <c r="H2171" s="68" t="s">
        <v>1085</v>
      </c>
      <c r="I2171" s="32">
        <f t="shared" ref="I2171:K2171" si="2071">SUM(I2167)</f>
        <v>1684846</v>
      </c>
      <c r="J2171" s="32">
        <f t="shared" si="2071"/>
        <v>1631346</v>
      </c>
      <c r="K2171" s="32">
        <f t="shared" si="2071"/>
        <v>944016</v>
      </c>
      <c r="L2171" s="32">
        <f t="shared" si="2033"/>
        <v>409270</v>
      </c>
      <c r="M2171" s="32">
        <f t="shared" ref="M2171" si="2072">SUM(M2167)</f>
        <v>129100</v>
      </c>
      <c r="N2171" s="32">
        <f t="shared" ref="N2171:O2171" si="2073">SUM(N2167)</f>
        <v>136010</v>
      </c>
      <c r="O2171" s="32">
        <f t="shared" si="2073"/>
        <v>144160</v>
      </c>
      <c r="P2171" s="32">
        <f t="shared" si="2036"/>
        <v>1353286</v>
      </c>
      <c r="Q2171" s="32">
        <f t="shared" si="2037"/>
        <v>82.95517934270228</v>
      </c>
      <c r="R2171" s="90"/>
      <c r="S2171" s="90"/>
      <c r="T2171" s="90"/>
      <c r="U2171" s="90"/>
      <c r="V2171" s="90"/>
      <c r="W2171" s="90"/>
      <c r="X2171" s="90"/>
      <c r="Y2171" s="90"/>
    </row>
    <row r="2172" spans="1:25" ht="15" customHeight="1" x14ac:dyDescent="0.25">
      <c r="A2172" s="111"/>
      <c r="B2172" s="111"/>
      <c r="C2172" s="111"/>
      <c r="D2172" s="111"/>
      <c r="E2172" s="111"/>
      <c r="F2172" s="111"/>
      <c r="G2172" s="111"/>
      <c r="H2172" s="69" t="s">
        <v>79</v>
      </c>
      <c r="I2172" s="32">
        <f t="shared" ref="I2172:K2172" si="2074">SUM(I2171)</f>
        <v>1684846</v>
      </c>
      <c r="J2172" s="32">
        <f t="shared" si="2074"/>
        <v>1631346</v>
      </c>
      <c r="K2172" s="32">
        <f t="shared" si="2074"/>
        <v>944016</v>
      </c>
      <c r="L2172" s="32">
        <f t="shared" si="2033"/>
        <v>409270</v>
      </c>
      <c r="M2172" s="32">
        <f t="shared" ref="M2172" si="2075">SUM(M2171)</f>
        <v>129100</v>
      </c>
      <c r="N2172" s="32">
        <f t="shared" ref="N2172:O2172" si="2076">SUM(N2171)</f>
        <v>136010</v>
      </c>
      <c r="O2172" s="32">
        <f t="shared" si="2076"/>
        <v>144160</v>
      </c>
      <c r="P2172" s="32">
        <f t="shared" si="2036"/>
        <v>1353286</v>
      </c>
      <c r="Q2172" s="32">
        <f t="shared" si="2037"/>
        <v>82.95517934270228</v>
      </c>
      <c r="R2172" s="90"/>
      <c r="S2172" s="90"/>
      <c r="T2172" s="90"/>
      <c r="U2172" s="90"/>
      <c r="V2172" s="90"/>
      <c r="W2172" s="90"/>
      <c r="X2172" s="90"/>
      <c r="Y2172" s="90"/>
    </row>
    <row r="2173" spans="1:25" ht="15" customHeight="1" x14ac:dyDescent="0.25">
      <c r="A2173" s="112"/>
      <c r="B2173" s="112"/>
      <c r="C2173" s="112"/>
      <c r="D2173" s="112"/>
      <c r="E2173" s="112"/>
      <c r="F2173" s="112"/>
      <c r="G2173" s="112"/>
      <c r="I2173" s="27"/>
      <c r="J2173" s="27"/>
      <c r="K2173" s="27">
        <v>0</v>
      </c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</row>
    <row r="2174" spans="1:25" ht="15" customHeight="1" thickBot="1" x14ac:dyDescent="0.3">
      <c r="A2174" s="53" t="s">
        <v>1</v>
      </c>
      <c r="B2174" s="53" t="s">
        <v>1</v>
      </c>
      <c r="C2174" s="53" t="s">
        <v>1</v>
      </c>
      <c r="D2174" s="53" t="s">
        <v>1</v>
      </c>
      <c r="E2174" s="53" t="s">
        <v>1</v>
      </c>
      <c r="F2174" s="53" t="s">
        <v>1</v>
      </c>
      <c r="G2174" s="53" t="s">
        <v>1</v>
      </c>
      <c r="H2174" s="21" t="s">
        <v>1</v>
      </c>
      <c r="I2174" s="33"/>
      <c r="J2174" s="33"/>
      <c r="K2174" s="33">
        <v>0</v>
      </c>
      <c r="L2174" s="33"/>
      <c r="M2174" s="33"/>
      <c r="N2174" s="33"/>
      <c r="O2174" s="33"/>
      <c r="P2174" s="33"/>
      <c r="Q2174" s="33"/>
      <c r="R2174" s="33"/>
      <c r="S2174" s="33"/>
      <c r="T2174" s="33"/>
      <c r="U2174" s="33"/>
      <c r="V2174" s="33"/>
      <c r="W2174" s="33"/>
      <c r="X2174" s="33"/>
      <c r="Y2174" s="33"/>
    </row>
    <row r="2175" spans="1:25" ht="45.75" customHeight="1" thickBot="1" x14ac:dyDescent="0.3">
      <c r="A2175" s="28" t="s">
        <v>4</v>
      </c>
      <c r="B2175" s="28" t="s">
        <v>5</v>
      </c>
      <c r="C2175" s="28" t="s">
        <v>6</v>
      </c>
      <c r="D2175" s="57" t="s">
        <v>1</v>
      </c>
      <c r="E2175" s="28" t="s">
        <v>7</v>
      </c>
      <c r="F2175" s="28" t="s">
        <v>8</v>
      </c>
      <c r="G2175" s="28" t="s">
        <v>9</v>
      </c>
      <c r="H2175" s="28" t="s">
        <v>10</v>
      </c>
      <c r="I2175" s="109" t="s">
        <v>3984</v>
      </c>
      <c r="J2175" s="109" t="s">
        <v>11</v>
      </c>
      <c r="K2175" s="109" t="s">
        <v>3989</v>
      </c>
      <c r="L2175" s="109" t="s">
        <v>3985</v>
      </c>
      <c r="M2175" s="109" t="s">
        <v>4027</v>
      </c>
      <c r="N2175" s="109" t="s">
        <v>3988</v>
      </c>
      <c r="O2175" s="109" t="s">
        <v>3986</v>
      </c>
      <c r="P2175" s="109" t="s">
        <v>3987</v>
      </c>
      <c r="Q2175" s="109" t="s">
        <v>3695</v>
      </c>
      <c r="R2175" s="91"/>
      <c r="S2175" s="91"/>
      <c r="T2175" s="91"/>
      <c r="U2175" s="91"/>
      <c r="V2175" s="91"/>
      <c r="W2175" s="91"/>
      <c r="X2175" s="91"/>
      <c r="Y2175" s="91"/>
    </row>
    <row r="2176" spans="1:25" ht="15" customHeight="1" x14ac:dyDescent="0.25">
      <c r="A2176" s="58" t="s">
        <v>1</v>
      </c>
      <c r="B2176" s="58" t="s">
        <v>1</v>
      </c>
      <c r="C2176" s="58" t="s">
        <v>1</v>
      </c>
      <c r="D2176" s="59" t="s">
        <v>1</v>
      </c>
      <c r="E2176" s="59" t="s">
        <v>1</v>
      </c>
      <c r="F2176" s="60" t="s">
        <v>1</v>
      </c>
      <c r="G2176" s="61" t="s">
        <v>1</v>
      </c>
      <c r="H2176" s="62" t="s">
        <v>1</v>
      </c>
      <c r="I2176" s="29">
        <v>1</v>
      </c>
      <c r="J2176" s="29">
        <v>2</v>
      </c>
      <c r="K2176" s="29">
        <v>3</v>
      </c>
      <c r="L2176" s="29" t="s">
        <v>3478</v>
      </c>
      <c r="M2176" s="29">
        <v>5</v>
      </c>
      <c r="N2176" s="29">
        <v>6</v>
      </c>
      <c r="O2176" s="29">
        <v>7</v>
      </c>
      <c r="P2176" s="29" t="s">
        <v>3696</v>
      </c>
      <c r="Q2176" s="29">
        <v>9</v>
      </c>
      <c r="R2176" s="92"/>
      <c r="S2176" s="92"/>
      <c r="T2176" s="92"/>
      <c r="U2176" s="92"/>
      <c r="V2176" s="92"/>
      <c r="W2176" s="92"/>
      <c r="X2176" s="92"/>
      <c r="Y2176" s="92"/>
    </row>
    <row r="2177" spans="1:25" ht="15" customHeight="1" x14ac:dyDescent="0.25">
      <c r="A2177" s="63" t="s">
        <v>935</v>
      </c>
      <c r="B2177" s="63" t="s">
        <v>81</v>
      </c>
      <c r="C2177" s="64" t="s">
        <v>1194</v>
      </c>
      <c r="D2177" s="64" t="s">
        <v>1195</v>
      </c>
      <c r="E2177" s="65" t="s">
        <v>1</v>
      </c>
      <c r="F2177" s="65" t="s">
        <v>1</v>
      </c>
      <c r="G2177" s="65" t="s">
        <v>1</v>
      </c>
      <c r="H2177" s="65" t="s">
        <v>1196</v>
      </c>
      <c r="I2177" s="26">
        <v>0</v>
      </c>
      <c r="J2177" s="26" t="s">
        <v>1</v>
      </c>
      <c r="K2177" s="26">
        <v>0</v>
      </c>
      <c r="L2177" s="26"/>
      <c r="M2177" s="26"/>
      <c r="N2177" s="26"/>
      <c r="O2177" s="26"/>
      <c r="P2177" s="26"/>
      <c r="Q2177" s="26"/>
      <c r="R2177" s="90"/>
      <c r="S2177" s="90"/>
      <c r="T2177" s="90"/>
      <c r="U2177" s="90"/>
      <c r="V2177" s="90"/>
      <c r="W2177" s="90"/>
      <c r="X2177" s="90"/>
      <c r="Y2177" s="90"/>
    </row>
    <row r="2178" spans="1:25" ht="22.5" customHeight="1" x14ac:dyDescent="0.25">
      <c r="A2178" s="63" t="s">
        <v>1</v>
      </c>
      <c r="B2178" s="63" t="s">
        <v>1</v>
      </c>
      <c r="C2178" s="63" t="s">
        <v>1</v>
      </c>
      <c r="D2178" s="65" t="s">
        <v>1</v>
      </c>
      <c r="E2178" s="65" t="s">
        <v>1</v>
      </c>
      <c r="F2178" s="65" t="s">
        <v>1</v>
      </c>
      <c r="G2178" s="65" t="s">
        <v>1</v>
      </c>
      <c r="H2178" s="66" t="s">
        <v>15</v>
      </c>
      <c r="I2178" s="30">
        <f t="shared" ref="I2178:K2178" si="2077">SUM(I2179,I2187,I2189)</f>
        <v>1723081</v>
      </c>
      <c r="J2178" s="30">
        <f t="shared" si="2077"/>
        <v>1604701</v>
      </c>
      <c r="K2178" s="30">
        <f t="shared" si="2077"/>
        <v>895827</v>
      </c>
      <c r="L2178" s="30">
        <f t="shared" si="2033"/>
        <v>410590</v>
      </c>
      <c r="M2178" s="30">
        <f t="shared" ref="M2178" si="2078">SUM(M2179,M2187,M2189)</f>
        <v>129530</v>
      </c>
      <c r="N2178" s="30">
        <f t="shared" ref="N2178:O2178" si="2079">SUM(N2179,N2187,N2189)</f>
        <v>132430</v>
      </c>
      <c r="O2178" s="30">
        <f t="shared" si="2079"/>
        <v>148630</v>
      </c>
      <c r="P2178" s="30">
        <f t="shared" si="2036"/>
        <v>1306417</v>
      </c>
      <c r="Q2178" s="30">
        <f t="shared" si="2037"/>
        <v>81.411864266302572</v>
      </c>
      <c r="R2178" s="93"/>
      <c r="S2178" s="93"/>
      <c r="T2178" s="93"/>
      <c r="U2178" s="93"/>
      <c r="V2178" s="93"/>
      <c r="W2178" s="93"/>
      <c r="X2178" s="93"/>
      <c r="Y2178" s="93"/>
    </row>
    <row r="2179" spans="1:25" ht="15" customHeight="1" x14ac:dyDescent="0.25">
      <c r="A2179" s="63" t="s">
        <v>935</v>
      </c>
      <c r="B2179" s="63" t="s">
        <v>81</v>
      </c>
      <c r="C2179" s="63" t="s">
        <v>1194</v>
      </c>
      <c r="D2179" s="63" t="s">
        <v>1195</v>
      </c>
      <c r="E2179" s="65" t="s">
        <v>16</v>
      </c>
      <c r="F2179" s="65" t="s">
        <v>1</v>
      </c>
      <c r="G2179" s="65" t="s">
        <v>1</v>
      </c>
      <c r="H2179" s="65" t="s">
        <v>17</v>
      </c>
      <c r="I2179" s="31">
        <f t="shared" ref="I2179:K2179" si="2080">SUM(I2180:I2181)</f>
        <v>1376637</v>
      </c>
      <c r="J2179" s="31">
        <f t="shared" si="2080"/>
        <v>1366637</v>
      </c>
      <c r="K2179" s="31">
        <f t="shared" si="2080"/>
        <v>760718</v>
      </c>
      <c r="L2179" s="31">
        <f t="shared" si="2033"/>
        <v>349800</v>
      </c>
      <c r="M2179" s="31">
        <f t="shared" ref="M2179" si="2081">SUM(M2180:M2181)</f>
        <v>114000</v>
      </c>
      <c r="N2179" s="31">
        <f t="shared" ref="N2179:O2179" si="2082">SUM(N2180:N2181)</f>
        <v>112500</v>
      </c>
      <c r="O2179" s="31">
        <f t="shared" si="2082"/>
        <v>123300</v>
      </c>
      <c r="P2179" s="31">
        <f t="shared" si="2036"/>
        <v>1110518</v>
      </c>
      <c r="Q2179" s="31">
        <f t="shared" si="2037"/>
        <v>81.259178552900295</v>
      </c>
      <c r="R2179" s="94"/>
      <c r="S2179" s="94"/>
      <c r="T2179" s="94"/>
      <c r="U2179" s="94"/>
      <c r="V2179" s="94"/>
      <c r="W2179" s="94"/>
      <c r="X2179" s="94"/>
      <c r="Y2179" s="94"/>
    </row>
    <row r="2180" spans="1:25" ht="15" customHeight="1" x14ac:dyDescent="0.25">
      <c r="A2180" s="64" t="s">
        <v>935</v>
      </c>
      <c r="B2180" s="64" t="s">
        <v>81</v>
      </c>
      <c r="C2180" s="64" t="s">
        <v>1194</v>
      </c>
      <c r="D2180" s="64" t="s">
        <v>1195</v>
      </c>
      <c r="E2180" s="20" t="s">
        <v>19</v>
      </c>
      <c r="F2180" s="64"/>
      <c r="G2180" s="53" t="s">
        <v>1076</v>
      </c>
      <c r="H2180" s="53" t="s">
        <v>3862</v>
      </c>
      <c r="I2180" s="26">
        <v>1202719</v>
      </c>
      <c r="J2180" s="26">
        <v>1195719</v>
      </c>
      <c r="K2180" s="26">
        <v>640000</v>
      </c>
      <c r="L2180" s="26">
        <f t="shared" si="2033"/>
        <v>330000</v>
      </c>
      <c r="M2180" s="26">
        <v>110000</v>
      </c>
      <c r="N2180" s="26">
        <v>110000</v>
      </c>
      <c r="O2180" s="26">
        <v>110000</v>
      </c>
      <c r="P2180" s="26">
        <f t="shared" si="2036"/>
        <v>970000</v>
      </c>
      <c r="Q2180" s="26">
        <f t="shared" si="2037"/>
        <v>81.122738703658641</v>
      </c>
      <c r="R2180" s="90"/>
      <c r="S2180" s="90"/>
      <c r="T2180" s="90"/>
      <c r="U2180" s="90"/>
      <c r="V2180" s="90"/>
      <c r="W2180" s="90"/>
      <c r="X2180" s="90"/>
      <c r="Y2180" s="90"/>
    </row>
    <row r="2181" spans="1:25" ht="15" customHeight="1" x14ac:dyDescent="0.25">
      <c r="A2181" s="63" t="s">
        <v>935</v>
      </c>
      <c r="B2181" s="63" t="s">
        <v>81</v>
      </c>
      <c r="C2181" s="63" t="s">
        <v>1194</v>
      </c>
      <c r="D2181" s="63" t="s">
        <v>1195</v>
      </c>
      <c r="E2181" s="63" t="s">
        <v>21</v>
      </c>
      <c r="F2181" s="64" t="s">
        <v>1</v>
      </c>
      <c r="G2181" s="53" t="s">
        <v>1</v>
      </c>
      <c r="H2181" s="65" t="s">
        <v>22</v>
      </c>
      <c r="I2181" s="31">
        <f t="shared" ref="I2181:K2181" si="2083">SUM(I2182:I2186)</f>
        <v>173918</v>
      </c>
      <c r="J2181" s="31">
        <f t="shared" si="2083"/>
        <v>170918</v>
      </c>
      <c r="K2181" s="31">
        <f t="shared" si="2083"/>
        <v>120718</v>
      </c>
      <c r="L2181" s="31">
        <f t="shared" si="2033"/>
        <v>19800</v>
      </c>
      <c r="M2181" s="31">
        <f t="shared" ref="M2181" si="2084">SUM(M2182:M2186)</f>
        <v>4000</v>
      </c>
      <c r="N2181" s="31">
        <f t="shared" ref="N2181:O2181" si="2085">SUM(N2182:N2186)</f>
        <v>2500</v>
      </c>
      <c r="O2181" s="31">
        <f t="shared" si="2085"/>
        <v>13300</v>
      </c>
      <c r="P2181" s="31">
        <f t="shared" si="2036"/>
        <v>140518</v>
      </c>
      <c r="Q2181" s="31">
        <f t="shared" si="2037"/>
        <v>82.213693115997145</v>
      </c>
      <c r="R2181" s="94"/>
      <c r="S2181" s="94"/>
      <c r="T2181" s="94"/>
      <c r="U2181" s="94"/>
      <c r="V2181" s="94"/>
      <c r="W2181" s="94"/>
      <c r="X2181" s="94"/>
      <c r="Y2181" s="94"/>
    </row>
    <row r="2182" spans="1:25" ht="15" customHeight="1" x14ac:dyDescent="0.25">
      <c r="A2182" s="64" t="s">
        <v>935</v>
      </c>
      <c r="B2182" s="64" t="s">
        <v>81</v>
      </c>
      <c r="C2182" s="64" t="s">
        <v>1194</v>
      </c>
      <c r="D2182" s="64" t="s">
        <v>1195</v>
      </c>
      <c r="E2182" s="20" t="s">
        <v>23</v>
      </c>
      <c r="F2182" s="64" t="s">
        <v>1197</v>
      </c>
      <c r="G2182" s="53" t="s">
        <v>1076</v>
      </c>
      <c r="H2182" s="53" t="s">
        <v>85</v>
      </c>
      <c r="I2182" s="26">
        <v>32000</v>
      </c>
      <c r="J2182" s="26">
        <v>32000</v>
      </c>
      <c r="K2182" s="26">
        <v>22800</v>
      </c>
      <c r="L2182" s="26">
        <f t="shared" si="2033"/>
        <v>5800</v>
      </c>
      <c r="M2182" s="26">
        <v>2000</v>
      </c>
      <c r="N2182" s="26">
        <v>500</v>
      </c>
      <c r="O2182" s="26">
        <v>3300</v>
      </c>
      <c r="P2182" s="26">
        <f t="shared" si="2036"/>
        <v>28600</v>
      </c>
      <c r="Q2182" s="26">
        <f t="shared" si="2037"/>
        <v>89.375</v>
      </c>
      <c r="R2182" s="90"/>
      <c r="S2182" s="90"/>
      <c r="T2182" s="90"/>
      <c r="U2182" s="90"/>
      <c r="V2182" s="90"/>
      <c r="W2182" s="90"/>
      <c r="X2182" s="90"/>
      <c r="Y2182" s="90"/>
    </row>
    <row r="2183" spans="1:25" ht="15" customHeight="1" x14ac:dyDescent="0.25">
      <c r="A2183" s="64" t="s">
        <v>935</v>
      </c>
      <c r="B2183" s="64" t="s">
        <v>81</v>
      </c>
      <c r="C2183" s="64" t="s">
        <v>1194</v>
      </c>
      <c r="D2183" s="64" t="s">
        <v>1195</v>
      </c>
      <c r="E2183" s="20" t="s">
        <v>23</v>
      </c>
      <c r="F2183" s="64" t="s">
        <v>1198</v>
      </c>
      <c r="G2183" s="53" t="s">
        <v>1076</v>
      </c>
      <c r="H2183" s="53" t="s">
        <v>25</v>
      </c>
      <c r="I2183" s="26">
        <v>93000</v>
      </c>
      <c r="J2183" s="26">
        <v>93000</v>
      </c>
      <c r="K2183" s="26">
        <v>69000</v>
      </c>
      <c r="L2183" s="26">
        <f t="shared" si="2033"/>
        <v>14000</v>
      </c>
      <c r="M2183" s="26">
        <v>2000</v>
      </c>
      <c r="N2183" s="26">
        <v>2000</v>
      </c>
      <c r="O2183" s="26">
        <v>10000</v>
      </c>
      <c r="P2183" s="26">
        <f t="shared" si="2036"/>
        <v>83000</v>
      </c>
      <c r="Q2183" s="26">
        <f t="shared" si="2037"/>
        <v>89.247311827956992</v>
      </c>
      <c r="R2183" s="90"/>
      <c r="S2183" s="90"/>
      <c r="T2183" s="90"/>
      <c r="U2183" s="90"/>
      <c r="V2183" s="90"/>
      <c r="W2183" s="90"/>
      <c r="X2183" s="90"/>
      <c r="Y2183" s="90"/>
    </row>
    <row r="2184" spans="1:25" ht="15" customHeight="1" x14ac:dyDescent="0.25">
      <c r="A2184" s="64" t="s">
        <v>935</v>
      </c>
      <c r="B2184" s="64" t="s">
        <v>81</v>
      </c>
      <c r="C2184" s="64" t="s">
        <v>1194</v>
      </c>
      <c r="D2184" s="64" t="s">
        <v>1195</v>
      </c>
      <c r="E2184" s="20" t="s">
        <v>23</v>
      </c>
      <c r="F2184" s="64" t="s">
        <v>1199</v>
      </c>
      <c r="G2184" s="53" t="s">
        <v>1076</v>
      </c>
      <c r="H2184" s="53" t="s">
        <v>27</v>
      </c>
      <c r="I2184" s="26">
        <v>23918</v>
      </c>
      <c r="J2184" s="26">
        <v>23918</v>
      </c>
      <c r="K2184" s="26">
        <v>23918</v>
      </c>
      <c r="L2184" s="26">
        <f t="shared" si="2033"/>
        <v>0</v>
      </c>
      <c r="M2184" s="26"/>
      <c r="N2184" s="26"/>
      <c r="O2184" s="26"/>
      <c r="P2184" s="26">
        <f t="shared" si="2036"/>
        <v>23918</v>
      </c>
      <c r="Q2184" s="26">
        <f t="shared" si="2037"/>
        <v>100</v>
      </c>
      <c r="R2184" s="90"/>
      <c r="S2184" s="90"/>
      <c r="T2184" s="90"/>
      <c r="U2184" s="90"/>
      <c r="V2184" s="90"/>
      <c r="W2184" s="90"/>
      <c r="X2184" s="90"/>
      <c r="Y2184" s="90"/>
    </row>
    <row r="2185" spans="1:25" ht="15" customHeight="1" x14ac:dyDescent="0.25">
      <c r="A2185" s="64" t="s">
        <v>935</v>
      </c>
      <c r="B2185" s="64" t="s">
        <v>81</v>
      </c>
      <c r="C2185" s="64" t="s">
        <v>1194</v>
      </c>
      <c r="D2185" s="64" t="s">
        <v>1195</v>
      </c>
      <c r="E2185" s="20" t="s">
        <v>23</v>
      </c>
      <c r="F2185" s="64" t="s">
        <v>1200</v>
      </c>
      <c r="G2185" s="53" t="s">
        <v>1076</v>
      </c>
      <c r="H2185" s="53" t="s">
        <v>89</v>
      </c>
      <c r="I2185" s="26">
        <v>17000</v>
      </c>
      <c r="J2185" s="26">
        <v>17000</v>
      </c>
      <c r="K2185" s="26">
        <v>0</v>
      </c>
      <c r="L2185" s="26">
        <f t="shared" si="2033"/>
        <v>0</v>
      </c>
      <c r="M2185" s="26"/>
      <c r="N2185" s="26"/>
      <c r="O2185" s="26"/>
      <c r="P2185" s="26">
        <f t="shared" si="2036"/>
        <v>0</v>
      </c>
      <c r="Q2185" s="26">
        <f t="shared" si="2037"/>
        <v>0</v>
      </c>
      <c r="R2185" s="90"/>
      <c r="S2185" s="90"/>
      <c r="T2185" s="90"/>
      <c r="U2185" s="90"/>
      <c r="V2185" s="90"/>
      <c r="W2185" s="90"/>
      <c r="X2185" s="90"/>
      <c r="Y2185" s="90"/>
    </row>
    <row r="2186" spans="1:25" ht="15" customHeight="1" x14ac:dyDescent="0.25">
      <c r="A2186" s="64" t="s">
        <v>935</v>
      </c>
      <c r="B2186" s="64" t="s">
        <v>81</v>
      </c>
      <c r="C2186" s="64" t="s">
        <v>1194</v>
      </c>
      <c r="D2186" s="64" t="s">
        <v>1195</v>
      </c>
      <c r="E2186" s="20" t="s">
        <v>23</v>
      </c>
      <c r="F2186" s="64" t="s">
        <v>1201</v>
      </c>
      <c r="G2186" s="53" t="s">
        <v>1076</v>
      </c>
      <c r="H2186" s="53" t="s">
        <v>29</v>
      </c>
      <c r="I2186" s="26">
        <v>8000</v>
      </c>
      <c r="J2186" s="26">
        <v>5000</v>
      </c>
      <c r="K2186" s="26">
        <v>5000</v>
      </c>
      <c r="L2186" s="26">
        <f t="shared" si="2033"/>
        <v>0</v>
      </c>
      <c r="M2186" s="26"/>
      <c r="N2186" s="26"/>
      <c r="O2186" s="26"/>
      <c r="P2186" s="26">
        <f t="shared" si="2036"/>
        <v>5000</v>
      </c>
      <c r="Q2186" s="26">
        <f t="shared" si="2037"/>
        <v>100</v>
      </c>
      <c r="R2186" s="90"/>
      <c r="S2186" s="90"/>
      <c r="T2186" s="90"/>
      <c r="U2186" s="90"/>
      <c r="V2186" s="90"/>
      <c r="W2186" s="90"/>
      <c r="X2186" s="90"/>
      <c r="Y2186" s="90"/>
    </row>
    <row r="2187" spans="1:25" ht="15" customHeight="1" x14ac:dyDescent="0.25">
      <c r="A2187" s="63" t="s">
        <v>935</v>
      </c>
      <c r="B2187" s="63" t="s">
        <v>81</v>
      </c>
      <c r="C2187" s="63" t="s">
        <v>1194</v>
      </c>
      <c r="D2187" s="63" t="s">
        <v>1195</v>
      </c>
      <c r="E2187" s="65" t="s">
        <v>30</v>
      </c>
      <c r="F2187" s="65" t="s">
        <v>1</v>
      </c>
      <c r="G2187" s="65" t="s">
        <v>1</v>
      </c>
      <c r="H2187" s="65" t="s">
        <v>31</v>
      </c>
      <c r="I2187" s="31">
        <f t="shared" ref="I2187:K2187" si="2086">SUM(I2188)</f>
        <v>126272</v>
      </c>
      <c r="J2187" s="31">
        <f t="shared" si="2086"/>
        <v>126272</v>
      </c>
      <c r="K2187" s="31">
        <f t="shared" si="2086"/>
        <v>72000</v>
      </c>
      <c r="L2187" s="31">
        <f t="shared" si="2033"/>
        <v>33000</v>
      </c>
      <c r="M2187" s="31">
        <f t="shared" ref="M2187" si="2087">SUM(M2188)</f>
        <v>11000</v>
      </c>
      <c r="N2187" s="31">
        <f t="shared" ref="N2187:O2187" si="2088">SUM(N2188)</f>
        <v>11000</v>
      </c>
      <c r="O2187" s="31">
        <f t="shared" si="2088"/>
        <v>11000</v>
      </c>
      <c r="P2187" s="31">
        <f t="shared" si="2036"/>
        <v>105000</v>
      </c>
      <c r="Q2187" s="31">
        <f t="shared" si="2037"/>
        <v>83.153826659908773</v>
      </c>
      <c r="R2187" s="94"/>
      <c r="S2187" s="94"/>
      <c r="T2187" s="94"/>
      <c r="U2187" s="94"/>
      <c r="V2187" s="94"/>
      <c r="W2187" s="94"/>
      <c r="X2187" s="94"/>
      <c r="Y2187" s="94"/>
    </row>
    <row r="2188" spans="1:25" ht="15" customHeight="1" x14ac:dyDescent="0.25">
      <c r="A2188" s="64" t="s">
        <v>935</v>
      </c>
      <c r="B2188" s="64" t="s">
        <v>81</v>
      </c>
      <c r="C2188" s="64" t="s">
        <v>1194</v>
      </c>
      <c r="D2188" s="64" t="s">
        <v>1195</v>
      </c>
      <c r="E2188" s="20" t="s">
        <v>33</v>
      </c>
      <c r="F2188" s="64"/>
      <c r="G2188" s="53" t="s">
        <v>1076</v>
      </c>
      <c r="H2188" s="53" t="s">
        <v>3863</v>
      </c>
      <c r="I2188" s="26">
        <v>126272</v>
      </c>
      <c r="J2188" s="26">
        <v>126272</v>
      </c>
      <c r="K2188" s="26">
        <v>72000</v>
      </c>
      <c r="L2188" s="26">
        <f t="shared" si="2033"/>
        <v>33000</v>
      </c>
      <c r="M2188" s="26">
        <v>11000</v>
      </c>
      <c r="N2188" s="26">
        <v>11000</v>
      </c>
      <c r="O2188" s="26">
        <v>11000</v>
      </c>
      <c r="P2188" s="26">
        <f t="shared" si="2036"/>
        <v>105000</v>
      </c>
      <c r="Q2188" s="26">
        <f t="shared" si="2037"/>
        <v>83.153826659908773</v>
      </c>
      <c r="R2188" s="90"/>
      <c r="S2188" s="90"/>
      <c r="T2188" s="90"/>
      <c r="U2188" s="90"/>
      <c r="V2188" s="90"/>
      <c r="W2188" s="90"/>
      <c r="X2188" s="90"/>
      <c r="Y2188" s="90"/>
    </row>
    <row r="2189" spans="1:25" ht="15" customHeight="1" x14ac:dyDescent="0.25">
      <c r="A2189" s="63" t="s">
        <v>935</v>
      </c>
      <c r="B2189" s="63" t="s">
        <v>81</v>
      </c>
      <c r="C2189" s="63" t="s">
        <v>1194</v>
      </c>
      <c r="D2189" s="63" t="s">
        <v>1195</v>
      </c>
      <c r="E2189" s="65" t="s">
        <v>34</v>
      </c>
      <c r="F2189" s="65" t="s">
        <v>1</v>
      </c>
      <c r="G2189" s="65" t="s">
        <v>1</v>
      </c>
      <c r="H2189" s="65" t="s">
        <v>35</v>
      </c>
      <c r="I2189" s="31">
        <f t="shared" ref="I2189:K2189" si="2089">SUM(I2190:I2198)</f>
        <v>220172</v>
      </c>
      <c r="J2189" s="31">
        <f t="shared" si="2089"/>
        <v>111792</v>
      </c>
      <c r="K2189" s="31">
        <f t="shared" si="2089"/>
        <v>63109</v>
      </c>
      <c r="L2189" s="31">
        <f t="shared" si="2033"/>
        <v>27790</v>
      </c>
      <c r="M2189" s="31">
        <f t="shared" ref="M2189" si="2090">SUM(M2190:M2198)</f>
        <v>4530</v>
      </c>
      <c r="N2189" s="31">
        <f t="shared" ref="N2189:O2189" si="2091">SUM(N2190:N2198)</f>
        <v>8930</v>
      </c>
      <c r="O2189" s="31">
        <f t="shared" si="2091"/>
        <v>14330</v>
      </c>
      <c r="P2189" s="31">
        <f t="shared" si="2036"/>
        <v>90899</v>
      </c>
      <c r="Q2189" s="31">
        <f t="shared" si="2037"/>
        <v>81.31082725060827</v>
      </c>
      <c r="R2189" s="94"/>
      <c r="S2189" s="94"/>
      <c r="T2189" s="94"/>
      <c r="U2189" s="94"/>
      <c r="V2189" s="94"/>
      <c r="W2189" s="94"/>
      <c r="X2189" s="94"/>
      <c r="Y2189" s="94"/>
    </row>
    <row r="2190" spans="1:25" ht="15" customHeight="1" x14ac:dyDescent="0.25">
      <c r="A2190" s="64" t="s">
        <v>935</v>
      </c>
      <c r="B2190" s="64" t="s">
        <v>81</v>
      </c>
      <c r="C2190" s="64" t="s">
        <v>1194</v>
      </c>
      <c r="D2190" s="64" t="s">
        <v>1195</v>
      </c>
      <c r="E2190" s="20" t="s">
        <v>38</v>
      </c>
      <c r="F2190" s="64"/>
      <c r="G2190" s="53" t="s">
        <v>1076</v>
      </c>
      <c r="H2190" s="53" t="s">
        <v>37</v>
      </c>
      <c r="I2190" s="26">
        <v>1500</v>
      </c>
      <c r="J2190" s="26">
        <v>200</v>
      </c>
      <c r="K2190" s="26">
        <v>200</v>
      </c>
      <c r="L2190" s="26">
        <f t="shared" si="2033"/>
        <v>0</v>
      </c>
      <c r="M2190" s="26"/>
      <c r="N2190" s="26"/>
      <c r="O2190" s="26"/>
      <c r="P2190" s="26">
        <f t="shared" si="2036"/>
        <v>200</v>
      </c>
      <c r="Q2190" s="26">
        <f t="shared" si="2037"/>
        <v>100</v>
      </c>
      <c r="R2190" s="90"/>
      <c r="S2190" s="90"/>
      <c r="T2190" s="90"/>
      <c r="U2190" s="90"/>
      <c r="V2190" s="90"/>
      <c r="W2190" s="90"/>
      <c r="X2190" s="90"/>
      <c r="Y2190" s="90"/>
    </row>
    <row r="2191" spans="1:25" ht="15" customHeight="1" x14ac:dyDescent="0.25">
      <c r="A2191" s="64" t="s">
        <v>935</v>
      </c>
      <c r="B2191" s="64" t="s">
        <v>81</v>
      </c>
      <c r="C2191" s="64" t="s">
        <v>1194</v>
      </c>
      <c r="D2191" s="64" t="s">
        <v>1195</v>
      </c>
      <c r="E2191" s="20" t="s">
        <v>298</v>
      </c>
      <c r="F2191" s="64"/>
      <c r="G2191" s="53" t="s">
        <v>1076</v>
      </c>
      <c r="H2191" s="53" t="s">
        <v>297</v>
      </c>
      <c r="I2191" s="26">
        <v>60199</v>
      </c>
      <c r="J2191" s="26">
        <v>60199</v>
      </c>
      <c r="K2191" s="26">
        <v>36600</v>
      </c>
      <c r="L2191" s="26">
        <f t="shared" si="2033"/>
        <v>16000</v>
      </c>
      <c r="M2191" s="26">
        <v>1000</v>
      </c>
      <c r="N2191" s="26">
        <v>5000</v>
      </c>
      <c r="O2191" s="26">
        <v>10000</v>
      </c>
      <c r="P2191" s="26">
        <f t="shared" si="2036"/>
        <v>52600</v>
      </c>
      <c r="Q2191" s="26">
        <f t="shared" si="2037"/>
        <v>87.376866725360884</v>
      </c>
      <c r="R2191" s="90"/>
      <c r="S2191" s="90"/>
      <c r="T2191" s="90"/>
      <c r="U2191" s="90"/>
      <c r="V2191" s="90"/>
      <c r="W2191" s="90"/>
      <c r="X2191" s="90"/>
      <c r="Y2191" s="90"/>
    </row>
    <row r="2192" spans="1:25" ht="15" customHeight="1" x14ac:dyDescent="0.25">
      <c r="A2192" s="64" t="s">
        <v>935</v>
      </c>
      <c r="B2192" s="64" t="s">
        <v>81</v>
      </c>
      <c r="C2192" s="64" t="s">
        <v>1194</v>
      </c>
      <c r="D2192" s="64" t="s">
        <v>1195</v>
      </c>
      <c r="E2192" s="20" t="s">
        <v>301</v>
      </c>
      <c r="F2192" s="64"/>
      <c r="G2192" s="53" t="s">
        <v>1076</v>
      </c>
      <c r="H2192" s="53" t="s">
        <v>300</v>
      </c>
      <c r="I2192" s="26">
        <v>11788</v>
      </c>
      <c r="J2192" s="26">
        <v>11788</v>
      </c>
      <c r="K2192" s="26">
        <v>5880</v>
      </c>
      <c r="L2192" s="26">
        <f t="shared" ref="L2192:L2255" si="2092">SUM(M2192:O2192)</f>
        <v>2940</v>
      </c>
      <c r="M2192" s="26">
        <v>980</v>
      </c>
      <c r="N2192" s="26">
        <v>980</v>
      </c>
      <c r="O2192" s="26">
        <v>980</v>
      </c>
      <c r="P2192" s="26">
        <f t="shared" ref="P2192:P2255" si="2093">K2192+L2192</f>
        <v>8820</v>
      </c>
      <c r="Q2192" s="26">
        <f t="shared" ref="Q2192:Q2255" si="2094">IF(J2192=0,"-",P2192/J2192*100)</f>
        <v>74.821852731591449</v>
      </c>
      <c r="R2192" s="90"/>
      <c r="S2192" s="90"/>
      <c r="T2192" s="90"/>
      <c r="U2192" s="90"/>
      <c r="V2192" s="90"/>
      <c r="W2192" s="90"/>
      <c r="X2192" s="90"/>
      <c r="Y2192" s="90"/>
    </row>
    <row r="2193" spans="1:25" ht="15" customHeight="1" x14ac:dyDescent="0.25">
      <c r="A2193" s="64" t="s">
        <v>935</v>
      </c>
      <c r="B2193" s="64" t="s">
        <v>81</v>
      </c>
      <c r="C2193" s="64" t="s">
        <v>1194</v>
      </c>
      <c r="D2193" s="64" t="s">
        <v>1195</v>
      </c>
      <c r="E2193" s="20" t="s">
        <v>218</v>
      </c>
      <c r="F2193" s="64"/>
      <c r="G2193" s="53" t="s">
        <v>1076</v>
      </c>
      <c r="H2193" s="53" t="s">
        <v>217</v>
      </c>
      <c r="I2193" s="26">
        <v>106580</v>
      </c>
      <c r="J2193" s="26">
        <v>5000</v>
      </c>
      <c r="K2193" s="26">
        <v>2400</v>
      </c>
      <c r="L2193" s="26">
        <f t="shared" si="2092"/>
        <v>1200</v>
      </c>
      <c r="M2193" s="26">
        <v>400</v>
      </c>
      <c r="N2193" s="26">
        <v>400</v>
      </c>
      <c r="O2193" s="26">
        <v>400</v>
      </c>
      <c r="P2193" s="26">
        <f t="shared" si="2093"/>
        <v>3600</v>
      </c>
      <c r="Q2193" s="26">
        <f t="shared" si="2094"/>
        <v>72</v>
      </c>
      <c r="R2193" s="90"/>
      <c r="S2193" s="90"/>
      <c r="T2193" s="90"/>
      <c r="U2193" s="90"/>
      <c r="V2193" s="90"/>
      <c r="W2193" s="90"/>
      <c r="X2193" s="90"/>
      <c r="Y2193" s="90"/>
    </row>
    <row r="2194" spans="1:25" ht="15" customHeight="1" x14ac:dyDescent="0.25">
      <c r="A2194" s="64" t="s">
        <v>935</v>
      </c>
      <c r="B2194" s="64" t="s">
        <v>81</v>
      </c>
      <c r="C2194" s="64" t="s">
        <v>1194</v>
      </c>
      <c r="D2194" s="64" t="s">
        <v>1195</v>
      </c>
      <c r="E2194" s="20" t="s">
        <v>303</v>
      </c>
      <c r="F2194" s="64"/>
      <c r="G2194" s="53" t="s">
        <v>1076</v>
      </c>
      <c r="H2194" s="53" t="s">
        <v>302</v>
      </c>
      <c r="I2194" s="26">
        <v>693</v>
      </c>
      <c r="J2194" s="26">
        <v>193</v>
      </c>
      <c r="K2194" s="26">
        <v>193</v>
      </c>
      <c r="L2194" s="26">
        <f t="shared" si="2092"/>
        <v>0</v>
      </c>
      <c r="M2194" s="26"/>
      <c r="N2194" s="26"/>
      <c r="O2194" s="26"/>
      <c r="P2194" s="26">
        <f t="shared" si="2093"/>
        <v>193</v>
      </c>
      <c r="Q2194" s="26">
        <f t="shared" si="2094"/>
        <v>100</v>
      </c>
      <c r="R2194" s="90"/>
      <c r="S2194" s="90"/>
      <c r="T2194" s="90"/>
      <c r="U2194" s="90"/>
      <c r="V2194" s="90"/>
      <c r="W2194" s="90"/>
      <c r="X2194" s="90"/>
      <c r="Y2194" s="90"/>
    </row>
    <row r="2195" spans="1:25" ht="15" customHeight="1" x14ac:dyDescent="0.25">
      <c r="A2195" s="64" t="s">
        <v>935</v>
      </c>
      <c r="B2195" s="64" t="s">
        <v>81</v>
      </c>
      <c r="C2195" s="64" t="s">
        <v>1194</v>
      </c>
      <c r="D2195" s="64" t="s">
        <v>1195</v>
      </c>
      <c r="E2195" s="20" t="s">
        <v>305</v>
      </c>
      <c r="F2195" s="64"/>
      <c r="G2195" s="53" t="s">
        <v>1076</v>
      </c>
      <c r="H2195" s="53" t="s">
        <v>304</v>
      </c>
      <c r="I2195" s="26">
        <v>7187</v>
      </c>
      <c r="J2195" s="26">
        <v>7187</v>
      </c>
      <c r="K2195" s="26">
        <v>4800</v>
      </c>
      <c r="L2195" s="26">
        <f t="shared" si="2092"/>
        <v>1200</v>
      </c>
      <c r="M2195" s="26">
        <v>0</v>
      </c>
      <c r="N2195" s="26">
        <v>400</v>
      </c>
      <c r="O2195" s="26">
        <v>800</v>
      </c>
      <c r="P2195" s="26">
        <f t="shared" si="2093"/>
        <v>6000</v>
      </c>
      <c r="Q2195" s="26">
        <f t="shared" si="2094"/>
        <v>83.484068456936129</v>
      </c>
      <c r="R2195" s="90"/>
      <c r="S2195" s="90"/>
      <c r="T2195" s="90"/>
      <c r="U2195" s="90"/>
      <c r="V2195" s="90"/>
      <c r="W2195" s="90"/>
      <c r="X2195" s="90"/>
      <c r="Y2195" s="90"/>
    </row>
    <row r="2196" spans="1:25" ht="15" customHeight="1" x14ac:dyDescent="0.25">
      <c r="A2196" s="64" t="s">
        <v>935</v>
      </c>
      <c r="B2196" s="64" t="s">
        <v>81</v>
      </c>
      <c r="C2196" s="64" t="s">
        <v>1194</v>
      </c>
      <c r="D2196" s="64" t="s">
        <v>1195</v>
      </c>
      <c r="E2196" s="20" t="s">
        <v>308</v>
      </c>
      <c r="F2196" s="64"/>
      <c r="G2196" s="53" t="s">
        <v>1076</v>
      </c>
      <c r="H2196" s="53" t="s">
        <v>307</v>
      </c>
      <c r="I2196" s="26">
        <v>9244</v>
      </c>
      <c r="J2196" s="26">
        <v>9244</v>
      </c>
      <c r="K2196" s="26">
        <v>4620</v>
      </c>
      <c r="L2196" s="26">
        <f t="shared" si="2092"/>
        <v>2310</v>
      </c>
      <c r="M2196" s="26">
        <v>770</v>
      </c>
      <c r="N2196" s="26">
        <v>770</v>
      </c>
      <c r="O2196" s="26">
        <v>770</v>
      </c>
      <c r="P2196" s="26">
        <f t="shared" si="2093"/>
        <v>6930</v>
      </c>
      <c r="Q2196" s="26">
        <f t="shared" si="2094"/>
        <v>74.967546516659453</v>
      </c>
      <c r="R2196" s="90"/>
      <c r="S2196" s="90"/>
      <c r="T2196" s="90"/>
      <c r="U2196" s="90"/>
      <c r="V2196" s="90"/>
      <c r="W2196" s="90"/>
      <c r="X2196" s="90"/>
      <c r="Y2196" s="90"/>
    </row>
    <row r="2197" spans="1:25" ht="15" customHeight="1" x14ac:dyDescent="0.25">
      <c r="A2197" s="64" t="s">
        <v>935</v>
      </c>
      <c r="B2197" s="64" t="s">
        <v>81</v>
      </c>
      <c r="C2197" s="64" t="s">
        <v>1194</v>
      </c>
      <c r="D2197" s="64" t="s">
        <v>1195</v>
      </c>
      <c r="E2197" s="20" t="s">
        <v>311</v>
      </c>
      <c r="F2197" s="64"/>
      <c r="G2197" s="53" t="s">
        <v>1076</v>
      </c>
      <c r="H2197" s="53" t="s">
        <v>310</v>
      </c>
      <c r="I2197" s="26">
        <v>3636</v>
      </c>
      <c r="J2197" s="26">
        <v>3636</v>
      </c>
      <c r="K2197" s="26">
        <v>136</v>
      </c>
      <c r="L2197" s="26">
        <f t="shared" si="2092"/>
        <v>0</v>
      </c>
      <c r="M2197" s="26"/>
      <c r="N2197" s="26"/>
      <c r="O2197" s="26"/>
      <c r="P2197" s="26">
        <f t="shared" si="2093"/>
        <v>136</v>
      </c>
      <c r="Q2197" s="26">
        <f t="shared" si="2094"/>
        <v>3.7403740374037402</v>
      </c>
      <c r="R2197" s="90"/>
      <c r="S2197" s="90"/>
      <c r="T2197" s="90"/>
      <c r="U2197" s="90"/>
      <c r="V2197" s="90"/>
      <c r="W2197" s="90"/>
      <c r="X2197" s="90"/>
      <c r="Y2197" s="90"/>
    </row>
    <row r="2198" spans="1:25" ht="15" customHeight="1" x14ac:dyDescent="0.25">
      <c r="A2198" s="63" t="s">
        <v>935</v>
      </c>
      <c r="B2198" s="63" t="s">
        <v>81</v>
      </c>
      <c r="C2198" s="63" t="s">
        <v>1194</v>
      </c>
      <c r="D2198" s="63" t="s">
        <v>1195</v>
      </c>
      <c r="E2198" s="63" t="s">
        <v>39</v>
      </c>
      <c r="F2198" s="64" t="s">
        <v>1</v>
      </c>
      <c r="G2198" s="53" t="s">
        <v>1</v>
      </c>
      <c r="H2198" s="65" t="s">
        <v>40</v>
      </c>
      <c r="I2198" s="31">
        <f t="shared" ref="I2198:K2198" si="2095">SUM(I2199:I2201)</f>
        <v>19345</v>
      </c>
      <c r="J2198" s="31">
        <f t="shared" si="2095"/>
        <v>14345</v>
      </c>
      <c r="K2198" s="31">
        <f t="shared" si="2095"/>
        <v>8280</v>
      </c>
      <c r="L2198" s="31">
        <f t="shared" si="2092"/>
        <v>4140</v>
      </c>
      <c r="M2198" s="31">
        <f t="shared" ref="M2198" si="2096">SUM(M2199:M2201)</f>
        <v>1380</v>
      </c>
      <c r="N2198" s="31">
        <f t="shared" ref="N2198:O2198" si="2097">SUM(N2199:N2201)</f>
        <v>1380</v>
      </c>
      <c r="O2198" s="31">
        <f t="shared" si="2097"/>
        <v>1380</v>
      </c>
      <c r="P2198" s="31">
        <f t="shared" si="2093"/>
        <v>12420</v>
      </c>
      <c r="Q2198" s="31">
        <f t="shared" si="2094"/>
        <v>86.580690135935868</v>
      </c>
      <c r="R2198" s="94"/>
      <c r="S2198" s="94"/>
      <c r="T2198" s="94"/>
      <c r="U2198" s="94"/>
      <c r="V2198" s="94"/>
      <c r="W2198" s="94"/>
      <c r="X2198" s="94"/>
      <c r="Y2198" s="94"/>
    </row>
    <row r="2199" spans="1:25" ht="15" customHeight="1" x14ac:dyDescent="0.25">
      <c r="A2199" s="64" t="s">
        <v>935</v>
      </c>
      <c r="B2199" s="64" t="s">
        <v>81</v>
      </c>
      <c r="C2199" s="64" t="s">
        <v>1194</v>
      </c>
      <c r="D2199" s="64" t="s">
        <v>1195</v>
      </c>
      <c r="E2199" s="20" t="s">
        <v>41</v>
      </c>
      <c r="F2199" s="64"/>
      <c r="G2199" s="53" t="s">
        <v>1076</v>
      </c>
      <c r="H2199" s="53" t="s">
        <v>40</v>
      </c>
      <c r="I2199" s="26">
        <v>9026</v>
      </c>
      <c r="J2199" s="26">
        <v>4026</v>
      </c>
      <c r="K2199" s="26">
        <v>1980</v>
      </c>
      <c r="L2199" s="26">
        <f t="shared" si="2092"/>
        <v>990</v>
      </c>
      <c r="M2199" s="26">
        <v>330</v>
      </c>
      <c r="N2199" s="26">
        <v>330</v>
      </c>
      <c r="O2199" s="26">
        <v>330</v>
      </c>
      <c r="P2199" s="26">
        <f t="shared" si="2093"/>
        <v>2970</v>
      </c>
      <c r="Q2199" s="26">
        <f t="shared" si="2094"/>
        <v>73.770491803278688</v>
      </c>
      <c r="R2199" s="90"/>
      <c r="S2199" s="90"/>
      <c r="T2199" s="90"/>
      <c r="U2199" s="90"/>
      <c r="V2199" s="90"/>
      <c r="W2199" s="90"/>
      <c r="X2199" s="90"/>
      <c r="Y2199" s="90"/>
    </row>
    <row r="2200" spans="1:25" ht="15" customHeight="1" x14ac:dyDescent="0.25">
      <c r="A2200" s="64" t="s">
        <v>935</v>
      </c>
      <c r="B2200" s="64" t="s">
        <v>81</v>
      </c>
      <c r="C2200" s="64" t="s">
        <v>1194</v>
      </c>
      <c r="D2200" s="64" t="s">
        <v>1195</v>
      </c>
      <c r="E2200" s="20" t="s">
        <v>41</v>
      </c>
      <c r="F2200" s="64" t="s">
        <v>1202</v>
      </c>
      <c r="G2200" s="53" t="s">
        <v>1076</v>
      </c>
      <c r="H2200" s="53" t="s">
        <v>49</v>
      </c>
      <c r="I2200" s="26">
        <v>3226</v>
      </c>
      <c r="J2200" s="26">
        <v>3226</v>
      </c>
      <c r="K2200" s="26">
        <v>2100</v>
      </c>
      <c r="L2200" s="26">
        <f t="shared" si="2092"/>
        <v>1050</v>
      </c>
      <c r="M2200" s="26">
        <v>350</v>
      </c>
      <c r="N2200" s="26">
        <v>350</v>
      </c>
      <c r="O2200" s="26">
        <v>350</v>
      </c>
      <c r="P2200" s="26">
        <f t="shared" si="2093"/>
        <v>3150</v>
      </c>
      <c r="Q2200" s="26">
        <f t="shared" si="2094"/>
        <v>97.644141351518911</v>
      </c>
      <c r="R2200" s="90"/>
      <c r="S2200" s="90"/>
      <c r="T2200" s="90"/>
      <c r="U2200" s="90"/>
      <c r="V2200" s="90"/>
      <c r="W2200" s="90"/>
      <c r="X2200" s="90"/>
      <c r="Y2200" s="90"/>
    </row>
    <row r="2201" spans="1:25" ht="22.5" customHeight="1" x14ac:dyDescent="0.25">
      <c r="A2201" s="64" t="s">
        <v>935</v>
      </c>
      <c r="B2201" s="64" t="s">
        <v>81</v>
      </c>
      <c r="C2201" s="64" t="s">
        <v>1194</v>
      </c>
      <c r="D2201" s="64" t="s">
        <v>1195</v>
      </c>
      <c r="E2201" s="20" t="s">
        <v>41</v>
      </c>
      <c r="F2201" s="64" t="s">
        <v>1203</v>
      </c>
      <c r="G2201" s="53" t="s">
        <v>1076</v>
      </c>
      <c r="H2201" s="53" t="s">
        <v>55</v>
      </c>
      <c r="I2201" s="26">
        <v>7093</v>
      </c>
      <c r="J2201" s="26">
        <v>7093</v>
      </c>
      <c r="K2201" s="26">
        <v>4200</v>
      </c>
      <c r="L2201" s="26">
        <f t="shared" si="2092"/>
        <v>2100</v>
      </c>
      <c r="M2201" s="26">
        <v>700</v>
      </c>
      <c r="N2201" s="26">
        <v>700</v>
      </c>
      <c r="O2201" s="26">
        <v>700</v>
      </c>
      <c r="P2201" s="26">
        <f t="shared" si="2093"/>
        <v>6300</v>
      </c>
      <c r="Q2201" s="26">
        <f t="shared" si="2094"/>
        <v>88.81996334414211</v>
      </c>
      <c r="R2201" s="90"/>
      <c r="S2201" s="90"/>
      <c r="T2201" s="90"/>
      <c r="U2201" s="90"/>
      <c r="V2201" s="90"/>
      <c r="W2201" s="90"/>
      <c r="X2201" s="90"/>
      <c r="Y2201" s="90"/>
    </row>
    <row r="2202" spans="1:25" ht="16.5" customHeight="1" x14ac:dyDescent="0.25">
      <c r="A2202" s="63" t="s">
        <v>1</v>
      </c>
      <c r="B2202" s="63" t="s">
        <v>1</v>
      </c>
      <c r="C2202" s="63" t="s">
        <v>1</v>
      </c>
      <c r="D2202" s="65" t="s">
        <v>1</v>
      </c>
      <c r="E2202" s="65" t="s">
        <v>1</v>
      </c>
      <c r="F2202" s="65" t="s">
        <v>1</v>
      </c>
      <c r="G2202" s="65" t="s">
        <v>1</v>
      </c>
      <c r="H2202" s="66" t="s">
        <v>56</v>
      </c>
      <c r="I2202" s="30">
        <f t="shared" ref="I2202:K2203" si="2098">SUM(I2203)</f>
        <v>100</v>
      </c>
      <c r="J2202" s="30">
        <f t="shared" si="2098"/>
        <v>100</v>
      </c>
      <c r="K2202" s="30">
        <f t="shared" si="2098"/>
        <v>0</v>
      </c>
      <c r="L2202" s="30">
        <f t="shared" si="2092"/>
        <v>0</v>
      </c>
      <c r="M2202" s="30">
        <f t="shared" ref="M2202:M2203" si="2099">SUM(M2203)</f>
        <v>0</v>
      </c>
      <c r="N2202" s="30">
        <f t="shared" ref="N2202:O2203" si="2100">SUM(N2203)</f>
        <v>0</v>
      </c>
      <c r="O2202" s="30">
        <f t="shared" si="2100"/>
        <v>0</v>
      </c>
      <c r="P2202" s="30">
        <f t="shared" si="2093"/>
        <v>0</v>
      </c>
      <c r="Q2202" s="30">
        <f t="shared" si="2094"/>
        <v>0</v>
      </c>
      <c r="R2202" s="93"/>
      <c r="S2202" s="93"/>
      <c r="T2202" s="93"/>
      <c r="U2202" s="93"/>
      <c r="V2202" s="93"/>
      <c r="W2202" s="93"/>
      <c r="X2202" s="93"/>
      <c r="Y2202" s="93"/>
    </row>
    <row r="2203" spans="1:25" ht="15" customHeight="1" x14ac:dyDescent="0.25">
      <c r="A2203" s="63" t="s">
        <v>935</v>
      </c>
      <c r="B2203" s="63" t="s">
        <v>81</v>
      </c>
      <c r="C2203" s="63" t="s">
        <v>1194</v>
      </c>
      <c r="D2203" s="63" t="s">
        <v>1195</v>
      </c>
      <c r="E2203" s="65" t="s">
        <v>57</v>
      </c>
      <c r="F2203" s="65" t="s">
        <v>1</v>
      </c>
      <c r="G2203" s="65" t="s">
        <v>1</v>
      </c>
      <c r="H2203" s="65" t="s">
        <v>58</v>
      </c>
      <c r="I2203" s="31">
        <f t="shared" si="2098"/>
        <v>100</v>
      </c>
      <c r="J2203" s="31">
        <f t="shared" si="2098"/>
        <v>100</v>
      </c>
      <c r="K2203" s="31">
        <f t="shared" si="2098"/>
        <v>0</v>
      </c>
      <c r="L2203" s="31">
        <f t="shared" si="2092"/>
        <v>0</v>
      </c>
      <c r="M2203" s="31">
        <f t="shared" si="2099"/>
        <v>0</v>
      </c>
      <c r="N2203" s="31">
        <f t="shared" si="2100"/>
        <v>0</v>
      </c>
      <c r="O2203" s="31">
        <f t="shared" si="2100"/>
        <v>0</v>
      </c>
      <c r="P2203" s="31">
        <f t="shared" si="2093"/>
        <v>0</v>
      </c>
      <c r="Q2203" s="31">
        <f t="shared" si="2094"/>
        <v>0</v>
      </c>
      <c r="R2203" s="94"/>
      <c r="S2203" s="94"/>
      <c r="T2203" s="94"/>
      <c r="U2203" s="94"/>
      <c r="V2203" s="94"/>
      <c r="W2203" s="94"/>
      <c r="X2203" s="94"/>
      <c r="Y2203" s="94"/>
    </row>
    <row r="2204" spans="1:25" ht="15" customHeight="1" x14ac:dyDescent="0.25">
      <c r="A2204" s="64" t="s">
        <v>935</v>
      </c>
      <c r="B2204" s="64" t="s">
        <v>81</v>
      </c>
      <c r="C2204" s="64" t="s">
        <v>1194</v>
      </c>
      <c r="D2204" s="64" t="s">
        <v>1195</v>
      </c>
      <c r="E2204" s="20" t="s">
        <v>68</v>
      </c>
      <c r="F2204" s="64"/>
      <c r="G2204" s="53" t="s">
        <v>1076</v>
      </c>
      <c r="H2204" s="53" t="s">
        <v>67</v>
      </c>
      <c r="I2204" s="26">
        <v>100</v>
      </c>
      <c r="J2204" s="26">
        <v>100</v>
      </c>
      <c r="K2204" s="26">
        <v>0</v>
      </c>
      <c r="L2204" s="26">
        <f t="shared" si="2092"/>
        <v>0</v>
      </c>
      <c r="M2204" s="26"/>
      <c r="N2204" s="26"/>
      <c r="O2204" s="26"/>
      <c r="P2204" s="26">
        <f t="shared" si="2093"/>
        <v>0</v>
      </c>
      <c r="Q2204" s="26">
        <f t="shared" si="2094"/>
        <v>0</v>
      </c>
      <c r="R2204" s="90"/>
      <c r="S2204" s="90"/>
      <c r="T2204" s="90"/>
      <c r="U2204" s="90"/>
      <c r="V2204" s="90"/>
      <c r="W2204" s="90"/>
      <c r="X2204" s="90"/>
      <c r="Y2204" s="90"/>
    </row>
    <row r="2205" spans="1:25" ht="15" customHeight="1" x14ac:dyDescent="0.25">
      <c r="A2205" s="63" t="s">
        <v>1</v>
      </c>
      <c r="B2205" s="63" t="s">
        <v>1</v>
      </c>
      <c r="C2205" s="63" t="s">
        <v>1</v>
      </c>
      <c r="D2205" s="65" t="s">
        <v>1</v>
      </c>
      <c r="E2205" s="65" t="s">
        <v>1</v>
      </c>
      <c r="F2205" s="65" t="s">
        <v>1</v>
      </c>
      <c r="G2205" s="65" t="s">
        <v>1</v>
      </c>
      <c r="H2205" s="66" t="s">
        <v>69</v>
      </c>
      <c r="I2205" s="30">
        <f t="shared" ref="I2205:K2205" si="2101">SUM(I2206)</f>
        <v>151000</v>
      </c>
      <c r="J2205" s="30">
        <f t="shared" si="2101"/>
        <v>0</v>
      </c>
      <c r="K2205" s="30">
        <f t="shared" si="2101"/>
        <v>0</v>
      </c>
      <c r="L2205" s="30">
        <f t="shared" si="2092"/>
        <v>0</v>
      </c>
      <c r="M2205" s="30">
        <f t="shared" ref="M2205" si="2102">SUM(M2206)</f>
        <v>0</v>
      </c>
      <c r="N2205" s="30">
        <f t="shared" ref="N2205:O2205" si="2103">SUM(N2206)</f>
        <v>0</v>
      </c>
      <c r="O2205" s="30">
        <f t="shared" si="2103"/>
        <v>0</v>
      </c>
      <c r="P2205" s="30">
        <f t="shared" si="2093"/>
        <v>0</v>
      </c>
      <c r="Q2205" s="30" t="str">
        <f t="shared" si="2094"/>
        <v>-</v>
      </c>
      <c r="R2205" s="93"/>
      <c r="S2205" s="93"/>
      <c r="T2205" s="93"/>
      <c r="U2205" s="93"/>
      <c r="V2205" s="93"/>
      <c r="W2205" s="93"/>
      <c r="X2205" s="93"/>
      <c r="Y2205" s="93"/>
    </row>
    <row r="2206" spans="1:25" ht="15" customHeight="1" x14ac:dyDescent="0.25">
      <c r="A2206" s="63" t="s">
        <v>935</v>
      </c>
      <c r="B2206" s="63" t="s">
        <v>81</v>
      </c>
      <c r="C2206" s="63" t="s">
        <v>1194</v>
      </c>
      <c r="D2206" s="63" t="s">
        <v>1195</v>
      </c>
      <c r="E2206" s="65" t="s">
        <v>70</v>
      </c>
      <c r="F2206" s="65" t="s">
        <v>1</v>
      </c>
      <c r="G2206" s="65" t="s">
        <v>1</v>
      </c>
      <c r="H2206" s="65" t="s">
        <v>71</v>
      </c>
      <c r="I2206" s="31">
        <f t="shared" ref="I2206:K2206" si="2104">SUM(I2207:I2208)</f>
        <v>151000</v>
      </c>
      <c r="J2206" s="31">
        <f t="shared" si="2104"/>
        <v>0</v>
      </c>
      <c r="K2206" s="31">
        <f t="shared" si="2104"/>
        <v>0</v>
      </c>
      <c r="L2206" s="31">
        <f t="shared" si="2092"/>
        <v>0</v>
      </c>
      <c r="M2206" s="31">
        <f t="shared" ref="M2206" si="2105">SUM(M2207:M2208)</f>
        <v>0</v>
      </c>
      <c r="N2206" s="31">
        <f t="shared" ref="N2206:O2206" si="2106">SUM(N2207:N2208)</f>
        <v>0</v>
      </c>
      <c r="O2206" s="31">
        <f t="shared" si="2106"/>
        <v>0</v>
      </c>
      <c r="P2206" s="31">
        <f t="shared" si="2093"/>
        <v>0</v>
      </c>
      <c r="Q2206" s="31" t="str">
        <f t="shared" si="2094"/>
        <v>-</v>
      </c>
      <c r="R2206" s="94"/>
      <c r="S2206" s="94"/>
      <c r="T2206" s="94"/>
      <c r="U2206" s="94"/>
      <c r="V2206" s="94"/>
      <c r="W2206" s="94"/>
      <c r="X2206" s="94"/>
      <c r="Y2206" s="94"/>
    </row>
    <row r="2207" spans="1:25" ht="15" customHeight="1" x14ac:dyDescent="0.25">
      <c r="A2207" s="64" t="s">
        <v>935</v>
      </c>
      <c r="B2207" s="64" t="s">
        <v>81</v>
      </c>
      <c r="C2207" s="64" t="s">
        <v>1194</v>
      </c>
      <c r="D2207" s="64" t="s">
        <v>1195</v>
      </c>
      <c r="E2207" s="20" t="s">
        <v>74</v>
      </c>
      <c r="F2207" s="64"/>
      <c r="G2207" s="53" t="s">
        <v>1076</v>
      </c>
      <c r="H2207" s="53" t="s">
        <v>73</v>
      </c>
      <c r="I2207" s="26">
        <v>19000</v>
      </c>
      <c r="J2207" s="26">
        <v>0</v>
      </c>
      <c r="K2207" s="26">
        <v>0</v>
      </c>
      <c r="L2207" s="26">
        <f t="shared" si="2092"/>
        <v>0</v>
      </c>
      <c r="M2207" s="26"/>
      <c r="N2207" s="26"/>
      <c r="O2207" s="26"/>
      <c r="P2207" s="26">
        <f t="shared" si="2093"/>
        <v>0</v>
      </c>
      <c r="Q2207" s="26" t="str">
        <f t="shared" si="2094"/>
        <v>-</v>
      </c>
      <c r="R2207" s="90"/>
      <c r="S2207" s="90"/>
      <c r="T2207" s="90"/>
      <c r="U2207" s="90"/>
      <c r="V2207" s="90"/>
      <c r="W2207" s="90"/>
      <c r="X2207" s="90"/>
      <c r="Y2207" s="90"/>
    </row>
    <row r="2208" spans="1:25" ht="15" customHeight="1" x14ac:dyDescent="0.25">
      <c r="A2208" s="64" t="s">
        <v>935</v>
      </c>
      <c r="B2208" s="64" t="s">
        <v>81</v>
      </c>
      <c r="C2208" s="64" t="s">
        <v>1194</v>
      </c>
      <c r="D2208" s="64" t="s">
        <v>1195</v>
      </c>
      <c r="E2208" s="20" t="s">
        <v>323</v>
      </c>
      <c r="F2208" s="64"/>
      <c r="G2208" s="53" t="s">
        <v>1076</v>
      </c>
      <c r="H2208" s="53" t="s">
        <v>322</v>
      </c>
      <c r="I2208" s="26">
        <v>132000</v>
      </c>
      <c r="J2208" s="26">
        <v>0</v>
      </c>
      <c r="K2208" s="26">
        <v>0</v>
      </c>
      <c r="L2208" s="26">
        <f t="shared" si="2092"/>
        <v>0</v>
      </c>
      <c r="M2208" s="26"/>
      <c r="N2208" s="26"/>
      <c r="O2208" s="26"/>
      <c r="P2208" s="26">
        <f t="shared" si="2093"/>
        <v>0</v>
      </c>
      <c r="Q2208" s="26" t="str">
        <f t="shared" si="2094"/>
        <v>-</v>
      </c>
      <c r="R2208" s="90"/>
      <c r="S2208" s="90"/>
      <c r="T2208" s="90"/>
      <c r="U2208" s="90"/>
      <c r="V2208" s="90"/>
      <c r="W2208" s="90"/>
      <c r="X2208" s="90"/>
      <c r="Y2208" s="90"/>
    </row>
    <row r="2209" spans="1:25" ht="15" customHeight="1" x14ac:dyDescent="0.25">
      <c r="A2209" s="53" t="s">
        <v>1</v>
      </c>
      <c r="B2209" s="53" t="s">
        <v>1</v>
      </c>
      <c r="C2209" s="53" t="s">
        <v>1</v>
      </c>
      <c r="D2209" s="53" t="s">
        <v>1</v>
      </c>
      <c r="E2209" s="53" t="s">
        <v>1</v>
      </c>
      <c r="F2209" s="53" t="s">
        <v>1</v>
      </c>
      <c r="G2209" s="53" t="s">
        <v>1</v>
      </c>
      <c r="H2209" s="66" t="s">
        <v>1204</v>
      </c>
      <c r="I2209" s="30">
        <f t="shared" ref="I2209:K2209" si="2107">SUM(I2178,I2202,I2205)</f>
        <v>1874181</v>
      </c>
      <c r="J2209" s="30">
        <f t="shared" si="2107"/>
        <v>1604801</v>
      </c>
      <c r="K2209" s="30">
        <f t="shared" si="2107"/>
        <v>895827</v>
      </c>
      <c r="L2209" s="30">
        <f t="shared" si="2092"/>
        <v>410590</v>
      </c>
      <c r="M2209" s="30">
        <f t="shared" ref="M2209" si="2108">SUM(M2178,M2202,M2205)</f>
        <v>129530</v>
      </c>
      <c r="N2209" s="30">
        <f t="shared" ref="N2209:O2209" si="2109">SUM(N2178,N2202,N2205)</f>
        <v>132430</v>
      </c>
      <c r="O2209" s="30">
        <f t="shared" si="2109"/>
        <v>148630</v>
      </c>
      <c r="P2209" s="30">
        <f t="shared" si="2093"/>
        <v>1306417</v>
      </c>
      <c r="Q2209" s="30">
        <f t="shared" si="2094"/>
        <v>81.406791247014425</v>
      </c>
      <c r="R2209" s="93"/>
      <c r="S2209" s="93"/>
      <c r="T2209" s="93"/>
      <c r="U2209" s="93"/>
      <c r="V2209" s="93"/>
      <c r="W2209" s="93"/>
      <c r="X2209" s="93"/>
      <c r="Y2209" s="93"/>
    </row>
    <row r="2210" spans="1:25" ht="15" customHeight="1" thickBot="1" x14ac:dyDescent="0.3">
      <c r="A2210" s="53" t="s">
        <v>1</v>
      </c>
      <c r="B2210" s="53" t="s">
        <v>1</v>
      </c>
      <c r="C2210" s="53" t="s">
        <v>1</v>
      </c>
      <c r="D2210" s="53" t="s">
        <v>1</v>
      </c>
      <c r="E2210" s="53" t="s">
        <v>1</v>
      </c>
      <c r="F2210" s="53" t="s">
        <v>1</v>
      </c>
      <c r="G2210" s="53" t="s">
        <v>1</v>
      </c>
      <c r="H2210" s="65" t="s">
        <v>76</v>
      </c>
      <c r="I2210" s="31"/>
      <c r="J2210" s="31"/>
      <c r="K2210" s="31">
        <v>0</v>
      </c>
      <c r="L2210" s="31"/>
      <c r="M2210" s="31"/>
      <c r="N2210" s="31"/>
      <c r="O2210" s="31"/>
      <c r="P2210" s="31"/>
      <c r="Q2210" s="31"/>
      <c r="R2210" s="94"/>
      <c r="S2210" s="94"/>
      <c r="T2210" s="94"/>
      <c r="U2210" s="94"/>
      <c r="V2210" s="94"/>
      <c r="W2210" s="94"/>
      <c r="X2210" s="94"/>
      <c r="Y2210" s="94"/>
    </row>
    <row r="2211" spans="1:25" ht="47.25" customHeight="1" thickBot="1" x14ac:dyDescent="0.3">
      <c r="A2211" s="110" t="s">
        <v>1</v>
      </c>
      <c r="B2211" s="110" t="s">
        <v>1</v>
      </c>
      <c r="C2211" s="110" t="s">
        <v>1</v>
      </c>
      <c r="D2211" s="110" t="s">
        <v>1</v>
      </c>
      <c r="E2211" s="110" t="s">
        <v>1</v>
      </c>
      <c r="F2211" s="110" t="s">
        <v>1</v>
      </c>
      <c r="G2211" s="110" t="s">
        <v>1</v>
      </c>
      <c r="H2211" s="28" t="s">
        <v>77</v>
      </c>
      <c r="I2211" s="109" t="s">
        <v>3984</v>
      </c>
      <c r="J2211" s="109" t="s">
        <v>11</v>
      </c>
      <c r="K2211" s="109" t="s">
        <v>3989</v>
      </c>
      <c r="L2211" s="109" t="s">
        <v>3985</v>
      </c>
      <c r="M2211" s="109" t="s">
        <v>4027</v>
      </c>
      <c r="N2211" s="109" t="s">
        <v>3988</v>
      </c>
      <c r="O2211" s="109" t="s">
        <v>3986</v>
      </c>
      <c r="P2211" s="109" t="s">
        <v>3987</v>
      </c>
      <c r="Q2211" s="109" t="s">
        <v>3695</v>
      </c>
      <c r="R2211" s="91"/>
      <c r="S2211" s="91"/>
      <c r="T2211" s="91"/>
      <c r="U2211" s="91"/>
      <c r="V2211" s="91"/>
      <c r="W2211" s="91"/>
      <c r="X2211" s="91"/>
      <c r="Y2211" s="91"/>
    </row>
    <row r="2212" spans="1:25" ht="15" customHeight="1" x14ac:dyDescent="0.25">
      <c r="A2212" s="111"/>
      <c r="B2212" s="111"/>
      <c r="C2212" s="111"/>
      <c r="D2212" s="111"/>
      <c r="E2212" s="111"/>
      <c r="F2212" s="111"/>
      <c r="G2212" s="111"/>
      <c r="H2212" s="67" t="s">
        <v>1</v>
      </c>
      <c r="I2212" s="29">
        <v>1</v>
      </c>
      <c r="J2212" s="29">
        <v>2</v>
      </c>
      <c r="K2212" s="29">
        <v>3</v>
      </c>
      <c r="L2212" s="29" t="s">
        <v>3478</v>
      </c>
      <c r="M2212" s="29">
        <v>5</v>
      </c>
      <c r="N2212" s="29">
        <v>6</v>
      </c>
      <c r="O2212" s="29">
        <v>7</v>
      </c>
      <c r="P2212" s="29" t="s">
        <v>3696</v>
      </c>
      <c r="Q2212" s="29">
        <v>9</v>
      </c>
      <c r="R2212" s="92"/>
      <c r="S2212" s="92"/>
      <c r="T2212" s="92"/>
      <c r="U2212" s="92"/>
      <c r="V2212" s="92"/>
      <c r="W2212" s="92"/>
      <c r="X2212" s="92"/>
      <c r="Y2212" s="92"/>
    </row>
    <row r="2213" spans="1:25" ht="15" customHeight="1" x14ac:dyDescent="0.25">
      <c r="A2213" s="111"/>
      <c r="B2213" s="111"/>
      <c r="C2213" s="111"/>
      <c r="D2213" s="111"/>
      <c r="E2213" s="111"/>
      <c r="F2213" s="111"/>
      <c r="G2213" s="111"/>
      <c r="H2213" s="68" t="s">
        <v>1085</v>
      </c>
      <c r="I2213" s="32">
        <f t="shared" ref="I2213:K2213" si="2110">SUM(I2209)</f>
        <v>1874181</v>
      </c>
      <c r="J2213" s="32">
        <f t="shared" si="2110"/>
        <v>1604801</v>
      </c>
      <c r="K2213" s="32">
        <f t="shared" si="2110"/>
        <v>895827</v>
      </c>
      <c r="L2213" s="32">
        <f t="shared" si="2092"/>
        <v>410590</v>
      </c>
      <c r="M2213" s="32">
        <f t="shared" ref="M2213" si="2111">SUM(M2209)</f>
        <v>129530</v>
      </c>
      <c r="N2213" s="32">
        <f t="shared" ref="N2213:O2213" si="2112">SUM(N2209)</f>
        <v>132430</v>
      </c>
      <c r="O2213" s="32">
        <f t="shared" si="2112"/>
        <v>148630</v>
      </c>
      <c r="P2213" s="32">
        <f t="shared" si="2093"/>
        <v>1306417</v>
      </c>
      <c r="Q2213" s="32">
        <f t="shared" si="2094"/>
        <v>81.406791247014425</v>
      </c>
      <c r="R2213" s="90"/>
      <c r="S2213" s="90"/>
      <c r="T2213" s="90"/>
      <c r="U2213" s="90"/>
      <c r="V2213" s="90"/>
      <c r="W2213" s="90"/>
      <c r="X2213" s="90"/>
      <c r="Y2213" s="90"/>
    </row>
    <row r="2214" spans="1:25" ht="15" customHeight="1" x14ac:dyDescent="0.25">
      <c r="A2214" s="111"/>
      <c r="B2214" s="111"/>
      <c r="C2214" s="111"/>
      <c r="D2214" s="111"/>
      <c r="E2214" s="111"/>
      <c r="F2214" s="111"/>
      <c r="G2214" s="111"/>
      <c r="H2214" s="69" t="s">
        <v>79</v>
      </c>
      <c r="I2214" s="32">
        <f t="shared" ref="I2214:K2214" si="2113">SUM(I2213)</f>
        <v>1874181</v>
      </c>
      <c r="J2214" s="32">
        <f t="shared" si="2113"/>
        <v>1604801</v>
      </c>
      <c r="K2214" s="32">
        <f t="shared" si="2113"/>
        <v>895827</v>
      </c>
      <c r="L2214" s="32">
        <f t="shared" si="2092"/>
        <v>410590</v>
      </c>
      <c r="M2214" s="32">
        <f t="shared" ref="M2214" si="2114">SUM(M2213)</f>
        <v>129530</v>
      </c>
      <c r="N2214" s="32">
        <f t="shared" ref="N2214:O2214" si="2115">SUM(N2213)</f>
        <v>132430</v>
      </c>
      <c r="O2214" s="32">
        <f t="shared" si="2115"/>
        <v>148630</v>
      </c>
      <c r="P2214" s="32">
        <f t="shared" si="2093"/>
        <v>1306417</v>
      </c>
      <c r="Q2214" s="32">
        <f t="shared" si="2094"/>
        <v>81.406791247014425</v>
      </c>
      <c r="R2214" s="90"/>
      <c r="S2214" s="90"/>
      <c r="T2214" s="90"/>
      <c r="U2214" s="90"/>
      <c r="V2214" s="90"/>
      <c r="W2214" s="90"/>
      <c r="X2214" s="90"/>
      <c r="Y2214" s="90"/>
    </row>
    <row r="2215" spans="1:25" ht="15" customHeight="1" x14ac:dyDescent="0.25">
      <c r="A2215" s="112"/>
      <c r="B2215" s="112"/>
      <c r="C2215" s="112"/>
      <c r="D2215" s="112"/>
      <c r="E2215" s="112"/>
      <c r="F2215" s="112"/>
      <c r="G2215" s="112"/>
      <c r="I2215" s="27"/>
      <c r="J2215" s="27"/>
      <c r="K2215" s="27">
        <v>0</v>
      </c>
      <c r="L2215" s="27"/>
      <c r="M2215" s="27"/>
      <c r="N2215" s="27"/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/>
    </row>
    <row r="2216" spans="1:25" ht="15" customHeight="1" thickBot="1" x14ac:dyDescent="0.3">
      <c r="A2216" s="53" t="s">
        <v>1</v>
      </c>
      <c r="B2216" s="53" t="s">
        <v>1</v>
      </c>
      <c r="C2216" s="53" t="s">
        <v>1</v>
      </c>
      <c r="D2216" s="53" t="s">
        <v>1</v>
      </c>
      <c r="E2216" s="53" t="s">
        <v>1</v>
      </c>
      <c r="F2216" s="53" t="s">
        <v>1</v>
      </c>
      <c r="G2216" s="53" t="s">
        <v>1</v>
      </c>
      <c r="H2216" s="21" t="s">
        <v>1</v>
      </c>
      <c r="I2216" s="33"/>
      <c r="J2216" s="33"/>
      <c r="K2216" s="33">
        <v>0</v>
      </c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  <c r="Y2216" s="33"/>
    </row>
    <row r="2217" spans="1:25" ht="45.75" customHeight="1" thickBot="1" x14ac:dyDescent="0.3">
      <c r="A2217" s="28" t="s">
        <v>4</v>
      </c>
      <c r="B2217" s="28" t="s">
        <v>5</v>
      </c>
      <c r="C2217" s="28" t="s">
        <v>6</v>
      </c>
      <c r="D2217" s="57" t="s">
        <v>1</v>
      </c>
      <c r="E2217" s="28" t="s">
        <v>7</v>
      </c>
      <c r="F2217" s="28" t="s">
        <v>8</v>
      </c>
      <c r="G2217" s="28" t="s">
        <v>9</v>
      </c>
      <c r="H2217" s="28" t="s">
        <v>10</v>
      </c>
      <c r="I2217" s="109" t="s">
        <v>3984</v>
      </c>
      <c r="J2217" s="109" t="s">
        <v>11</v>
      </c>
      <c r="K2217" s="109" t="s">
        <v>3989</v>
      </c>
      <c r="L2217" s="109" t="s">
        <v>3985</v>
      </c>
      <c r="M2217" s="109" t="s">
        <v>4027</v>
      </c>
      <c r="N2217" s="109" t="s">
        <v>3988</v>
      </c>
      <c r="O2217" s="109" t="s">
        <v>3986</v>
      </c>
      <c r="P2217" s="109" t="s">
        <v>3987</v>
      </c>
      <c r="Q2217" s="109" t="s">
        <v>3695</v>
      </c>
      <c r="R2217" s="91"/>
      <c r="S2217" s="91"/>
      <c r="T2217" s="91"/>
      <c r="U2217" s="91"/>
      <c r="V2217" s="91"/>
      <c r="W2217" s="91"/>
      <c r="X2217" s="91"/>
      <c r="Y2217" s="91"/>
    </row>
    <row r="2218" spans="1:25" ht="15" customHeight="1" x14ac:dyDescent="0.25">
      <c r="A2218" s="58" t="s">
        <v>1</v>
      </c>
      <c r="B2218" s="58" t="s">
        <v>1</v>
      </c>
      <c r="C2218" s="58" t="s">
        <v>1</v>
      </c>
      <c r="D2218" s="59" t="s">
        <v>1</v>
      </c>
      <c r="E2218" s="59" t="s">
        <v>1</v>
      </c>
      <c r="F2218" s="60" t="s">
        <v>1</v>
      </c>
      <c r="G2218" s="61" t="s">
        <v>1</v>
      </c>
      <c r="H2218" s="62" t="s">
        <v>1</v>
      </c>
      <c r="I2218" s="29">
        <v>1</v>
      </c>
      <c r="J2218" s="29">
        <v>2</v>
      </c>
      <c r="K2218" s="29">
        <v>3</v>
      </c>
      <c r="L2218" s="29" t="s">
        <v>3478</v>
      </c>
      <c r="M2218" s="29">
        <v>5</v>
      </c>
      <c r="N2218" s="29">
        <v>6</v>
      </c>
      <c r="O2218" s="29">
        <v>7</v>
      </c>
      <c r="P2218" s="29" t="s">
        <v>3696</v>
      </c>
      <c r="Q2218" s="29">
        <v>9</v>
      </c>
      <c r="R2218" s="92"/>
      <c r="S2218" s="92"/>
      <c r="T2218" s="92"/>
      <c r="U2218" s="92"/>
      <c r="V2218" s="92"/>
      <c r="W2218" s="92"/>
      <c r="X2218" s="92"/>
      <c r="Y2218" s="92"/>
    </row>
    <row r="2219" spans="1:25" ht="15" customHeight="1" x14ac:dyDescent="0.25">
      <c r="A2219" s="63" t="s">
        <v>935</v>
      </c>
      <c r="B2219" s="63" t="s">
        <v>81</v>
      </c>
      <c r="C2219" s="64" t="s">
        <v>1205</v>
      </c>
      <c r="D2219" s="64" t="s">
        <v>1206</v>
      </c>
      <c r="E2219" s="65" t="s">
        <v>1</v>
      </c>
      <c r="F2219" s="65" t="s">
        <v>1</v>
      </c>
      <c r="G2219" s="65" t="s">
        <v>1</v>
      </c>
      <c r="H2219" s="65" t="s">
        <v>1207</v>
      </c>
      <c r="I2219" s="26">
        <v>0</v>
      </c>
      <c r="J2219" s="26" t="s">
        <v>1</v>
      </c>
      <c r="K2219" s="26">
        <v>0</v>
      </c>
      <c r="L2219" s="26"/>
      <c r="M2219" s="26"/>
      <c r="N2219" s="26"/>
      <c r="O2219" s="26"/>
      <c r="P2219" s="26"/>
      <c r="Q2219" s="26"/>
      <c r="R2219" s="90"/>
      <c r="S2219" s="90"/>
      <c r="T2219" s="90"/>
      <c r="U2219" s="90"/>
      <c r="V2219" s="90"/>
      <c r="W2219" s="90"/>
      <c r="X2219" s="90"/>
      <c r="Y2219" s="90"/>
    </row>
    <row r="2220" spans="1:25" ht="22.5" customHeight="1" x14ac:dyDescent="0.25">
      <c r="A2220" s="63" t="s">
        <v>1</v>
      </c>
      <c r="B2220" s="63" t="s">
        <v>1</v>
      </c>
      <c r="C2220" s="63" t="s">
        <v>1</v>
      </c>
      <c r="D2220" s="65" t="s">
        <v>1</v>
      </c>
      <c r="E2220" s="65" t="s">
        <v>1</v>
      </c>
      <c r="F2220" s="65" t="s">
        <v>1</v>
      </c>
      <c r="G2220" s="65" t="s">
        <v>1</v>
      </c>
      <c r="H2220" s="66" t="s">
        <v>15</v>
      </c>
      <c r="I2220" s="30">
        <f t="shared" ref="I2220:K2220" si="2116">SUM(I2221,I2229,I2231)</f>
        <v>1082291</v>
      </c>
      <c r="J2220" s="30">
        <f t="shared" si="2116"/>
        <v>1022791</v>
      </c>
      <c r="K2220" s="30">
        <f t="shared" si="2116"/>
        <v>564915</v>
      </c>
      <c r="L2220" s="30">
        <f t="shared" si="2092"/>
        <v>249072</v>
      </c>
      <c r="M2220" s="30">
        <f t="shared" ref="M2220" si="2117">SUM(M2221,M2229,M2231)</f>
        <v>78624</v>
      </c>
      <c r="N2220" s="30">
        <f t="shared" ref="N2220:O2220" si="2118">SUM(N2221,N2229,N2231)</f>
        <v>87624</v>
      </c>
      <c r="O2220" s="30">
        <f t="shared" si="2118"/>
        <v>82824</v>
      </c>
      <c r="P2220" s="30">
        <f t="shared" si="2093"/>
        <v>813987</v>
      </c>
      <c r="Q2220" s="30">
        <f t="shared" si="2094"/>
        <v>79.584880977638633</v>
      </c>
      <c r="R2220" s="93"/>
      <c r="S2220" s="93"/>
      <c r="T2220" s="93"/>
      <c r="U2220" s="93"/>
      <c r="V2220" s="93"/>
      <c r="W2220" s="93"/>
      <c r="X2220" s="93"/>
      <c r="Y2220" s="93"/>
    </row>
    <row r="2221" spans="1:25" ht="15" customHeight="1" x14ac:dyDescent="0.25">
      <c r="A2221" s="63" t="s">
        <v>935</v>
      </c>
      <c r="B2221" s="63" t="s">
        <v>81</v>
      </c>
      <c r="C2221" s="63" t="s">
        <v>1205</v>
      </c>
      <c r="D2221" s="63" t="s">
        <v>1206</v>
      </c>
      <c r="E2221" s="65" t="s">
        <v>16</v>
      </c>
      <c r="F2221" s="65" t="s">
        <v>1</v>
      </c>
      <c r="G2221" s="65" t="s">
        <v>1</v>
      </c>
      <c r="H2221" s="65" t="s">
        <v>17</v>
      </c>
      <c r="I2221" s="31">
        <f t="shared" ref="I2221:K2221" si="2119">SUM(I2222:I2223)</f>
        <v>784276</v>
      </c>
      <c r="J2221" s="31">
        <f t="shared" si="2119"/>
        <v>772376</v>
      </c>
      <c r="K2221" s="31">
        <f t="shared" si="2119"/>
        <v>430339</v>
      </c>
      <c r="L2221" s="31">
        <f t="shared" si="2092"/>
        <v>189500</v>
      </c>
      <c r="M2221" s="31">
        <f t="shared" ref="M2221" si="2120">SUM(M2222:M2223)</f>
        <v>59100</v>
      </c>
      <c r="N2221" s="31">
        <f t="shared" ref="N2221:O2221" si="2121">SUM(N2222:N2223)</f>
        <v>68100</v>
      </c>
      <c r="O2221" s="31">
        <f t="shared" si="2121"/>
        <v>62300</v>
      </c>
      <c r="P2221" s="31">
        <f t="shared" si="2093"/>
        <v>619839</v>
      </c>
      <c r="Q2221" s="31">
        <f t="shared" si="2094"/>
        <v>80.250939956705025</v>
      </c>
      <c r="R2221" s="94"/>
      <c r="S2221" s="94"/>
      <c r="T2221" s="94"/>
      <c r="U2221" s="94"/>
      <c r="V2221" s="94"/>
      <c r="W2221" s="94"/>
      <c r="X2221" s="94"/>
      <c r="Y2221" s="94"/>
    </row>
    <row r="2222" spans="1:25" ht="15" customHeight="1" x14ac:dyDescent="0.25">
      <c r="A2222" s="64" t="s">
        <v>935</v>
      </c>
      <c r="B2222" s="64" t="s">
        <v>81</v>
      </c>
      <c r="C2222" s="64" t="s">
        <v>1205</v>
      </c>
      <c r="D2222" s="64" t="s">
        <v>1206</v>
      </c>
      <c r="E2222" s="20" t="s">
        <v>19</v>
      </c>
      <c r="F2222" s="64"/>
      <c r="G2222" s="53" t="s">
        <v>1076</v>
      </c>
      <c r="H2222" s="53" t="s">
        <v>3877</v>
      </c>
      <c r="I2222" s="26">
        <v>675761</v>
      </c>
      <c r="J2222" s="26">
        <v>665761</v>
      </c>
      <c r="K2222" s="26">
        <v>360000</v>
      </c>
      <c r="L2222" s="26">
        <f t="shared" si="2092"/>
        <v>165000</v>
      </c>
      <c r="M2222" s="26">
        <v>55000</v>
      </c>
      <c r="N2222" s="26">
        <v>55000</v>
      </c>
      <c r="O2222" s="26">
        <v>55000</v>
      </c>
      <c r="P2222" s="26">
        <f t="shared" si="2093"/>
        <v>525000</v>
      </c>
      <c r="Q2222" s="26">
        <f t="shared" si="2094"/>
        <v>78.857127407583206</v>
      </c>
      <c r="R2222" s="90"/>
      <c r="S2222" s="90"/>
      <c r="T2222" s="90"/>
      <c r="U2222" s="90"/>
      <c r="V2222" s="90"/>
      <c r="W2222" s="90"/>
      <c r="X2222" s="90"/>
      <c r="Y2222" s="90"/>
    </row>
    <row r="2223" spans="1:25" ht="15" customHeight="1" x14ac:dyDescent="0.25">
      <c r="A2223" s="63" t="s">
        <v>935</v>
      </c>
      <c r="B2223" s="63" t="s">
        <v>81</v>
      </c>
      <c r="C2223" s="63" t="s">
        <v>1205</v>
      </c>
      <c r="D2223" s="63" t="s">
        <v>1206</v>
      </c>
      <c r="E2223" s="63" t="s">
        <v>21</v>
      </c>
      <c r="F2223" s="64" t="s">
        <v>1</v>
      </c>
      <c r="G2223" s="53" t="s">
        <v>1</v>
      </c>
      <c r="H2223" s="65" t="s">
        <v>22</v>
      </c>
      <c r="I2223" s="31">
        <f t="shared" ref="I2223:K2223" si="2122">SUM(I2224:I2228)</f>
        <v>108515</v>
      </c>
      <c r="J2223" s="31">
        <f t="shared" si="2122"/>
        <v>106615</v>
      </c>
      <c r="K2223" s="31">
        <f t="shared" si="2122"/>
        <v>70339</v>
      </c>
      <c r="L2223" s="31">
        <f t="shared" si="2092"/>
        <v>24500</v>
      </c>
      <c r="M2223" s="31">
        <f t="shared" ref="M2223" si="2123">SUM(M2224:M2228)</f>
        <v>4100</v>
      </c>
      <c r="N2223" s="31">
        <f t="shared" ref="N2223:O2223" si="2124">SUM(N2224:N2228)</f>
        <v>13100</v>
      </c>
      <c r="O2223" s="31">
        <f t="shared" si="2124"/>
        <v>7300</v>
      </c>
      <c r="P2223" s="31">
        <f t="shared" si="2093"/>
        <v>94839</v>
      </c>
      <c r="Q2223" s="31">
        <f t="shared" si="2094"/>
        <v>88.954649908549456</v>
      </c>
      <c r="R2223" s="94"/>
      <c r="S2223" s="94"/>
      <c r="T2223" s="94"/>
      <c r="U2223" s="94"/>
      <c r="V2223" s="94"/>
      <c r="W2223" s="94"/>
      <c r="X2223" s="94"/>
      <c r="Y2223" s="94"/>
    </row>
    <row r="2224" spans="1:25" ht="15" customHeight="1" x14ac:dyDescent="0.25">
      <c r="A2224" s="64" t="s">
        <v>935</v>
      </c>
      <c r="B2224" s="64" t="s">
        <v>81</v>
      </c>
      <c r="C2224" s="64" t="s">
        <v>1205</v>
      </c>
      <c r="D2224" s="64" t="s">
        <v>1206</v>
      </c>
      <c r="E2224" s="20" t="s">
        <v>23</v>
      </c>
      <c r="F2224" s="64" t="s">
        <v>1208</v>
      </c>
      <c r="G2224" s="53" t="s">
        <v>1076</v>
      </c>
      <c r="H2224" s="53" t="s">
        <v>85</v>
      </c>
      <c r="I2224" s="26">
        <v>15075</v>
      </c>
      <c r="J2224" s="26">
        <v>14575</v>
      </c>
      <c r="K2224" s="26">
        <v>8900</v>
      </c>
      <c r="L2224" s="26">
        <f t="shared" si="2092"/>
        <v>3700</v>
      </c>
      <c r="M2224" s="26">
        <v>1100</v>
      </c>
      <c r="N2224" s="26">
        <v>1300</v>
      </c>
      <c r="O2224" s="26">
        <v>1300</v>
      </c>
      <c r="P2224" s="26">
        <f t="shared" si="2093"/>
        <v>12600</v>
      </c>
      <c r="Q2224" s="26">
        <f t="shared" si="2094"/>
        <v>86.449399656946824</v>
      </c>
      <c r="R2224" s="90"/>
      <c r="S2224" s="90"/>
      <c r="T2224" s="90"/>
      <c r="U2224" s="90"/>
      <c r="V2224" s="90"/>
      <c r="W2224" s="90"/>
      <c r="X2224" s="90"/>
      <c r="Y2224" s="90"/>
    </row>
    <row r="2225" spans="1:25" ht="15" customHeight="1" x14ac:dyDescent="0.25">
      <c r="A2225" s="64" t="s">
        <v>935</v>
      </c>
      <c r="B2225" s="64" t="s">
        <v>81</v>
      </c>
      <c r="C2225" s="64" t="s">
        <v>1205</v>
      </c>
      <c r="D2225" s="64" t="s">
        <v>1206</v>
      </c>
      <c r="E2225" s="20" t="s">
        <v>23</v>
      </c>
      <c r="F2225" s="64" t="s">
        <v>1209</v>
      </c>
      <c r="G2225" s="53" t="s">
        <v>1076</v>
      </c>
      <c r="H2225" s="53" t="s">
        <v>25</v>
      </c>
      <c r="I2225" s="26">
        <v>63700</v>
      </c>
      <c r="J2225" s="26">
        <v>62700</v>
      </c>
      <c r="K2225" s="26">
        <v>39000</v>
      </c>
      <c r="L2225" s="26">
        <f t="shared" si="2092"/>
        <v>14800</v>
      </c>
      <c r="M2225" s="26">
        <v>3000</v>
      </c>
      <c r="N2225" s="26">
        <v>5800</v>
      </c>
      <c r="O2225" s="26">
        <v>6000</v>
      </c>
      <c r="P2225" s="26">
        <f t="shared" si="2093"/>
        <v>53800</v>
      </c>
      <c r="Q2225" s="26">
        <f t="shared" si="2094"/>
        <v>85.805422647527905</v>
      </c>
      <c r="R2225" s="90"/>
      <c r="S2225" s="90"/>
      <c r="T2225" s="90"/>
      <c r="U2225" s="90"/>
      <c r="V2225" s="90"/>
      <c r="W2225" s="90"/>
      <c r="X2225" s="90"/>
      <c r="Y2225" s="90"/>
    </row>
    <row r="2226" spans="1:25" ht="15" customHeight="1" x14ac:dyDescent="0.25">
      <c r="A2226" s="64" t="s">
        <v>935</v>
      </c>
      <c r="B2226" s="64" t="s">
        <v>81</v>
      </c>
      <c r="C2226" s="64" t="s">
        <v>1205</v>
      </c>
      <c r="D2226" s="64" t="s">
        <v>1206</v>
      </c>
      <c r="E2226" s="20" t="s">
        <v>23</v>
      </c>
      <c r="F2226" s="64" t="s">
        <v>1210</v>
      </c>
      <c r="G2226" s="53" t="s">
        <v>1076</v>
      </c>
      <c r="H2226" s="53" t="s">
        <v>27</v>
      </c>
      <c r="I2226" s="26">
        <v>13740</v>
      </c>
      <c r="J2226" s="26">
        <v>13340</v>
      </c>
      <c r="K2226" s="26">
        <v>13340</v>
      </c>
      <c r="L2226" s="26">
        <f t="shared" si="2092"/>
        <v>0</v>
      </c>
      <c r="M2226" s="26"/>
      <c r="N2226" s="26"/>
      <c r="O2226" s="26"/>
      <c r="P2226" s="26">
        <f t="shared" si="2093"/>
        <v>13340</v>
      </c>
      <c r="Q2226" s="26">
        <f t="shared" si="2094"/>
        <v>100</v>
      </c>
      <c r="R2226" s="90"/>
      <c r="S2226" s="90"/>
      <c r="T2226" s="90"/>
      <c r="U2226" s="90"/>
      <c r="V2226" s="90"/>
      <c r="W2226" s="90"/>
      <c r="X2226" s="90"/>
      <c r="Y2226" s="90"/>
    </row>
    <row r="2227" spans="1:25" ht="15" customHeight="1" x14ac:dyDescent="0.25">
      <c r="A2227" s="64" t="s">
        <v>935</v>
      </c>
      <c r="B2227" s="64" t="s">
        <v>81</v>
      </c>
      <c r="C2227" s="64" t="s">
        <v>1205</v>
      </c>
      <c r="D2227" s="64" t="s">
        <v>1206</v>
      </c>
      <c r="E2227" s="20" t="s">
        <v>23</v>
      </c>
      <c r="F2227" s="64" t="s">
        <v>1211</v>
      </c>
      <c r="G2227" s="53" t="s">
        <v>1076</v>
      </c>
      <c r="H2227" s="53" t="s">
        <v>89</v>
      </c>
      <c r="I2227" s="26">
        <v>6000</v>
      </c>
      <c r="J2227" s="26">
        <v>6000</v>
      </c>
      <c r="K2227" s="26">
        <v>0</v>
      </c>
      <c r="L2227" s="26">
        <f t="shared" si="2092"/>
        <v>6000</v>
      </c>
      <c r="M2227" s="26"/>
      <c r="N2227" s="26">
        <v>6000</v>
      </c>
      <c r="O2227" s="26"/>
      <c r="P2227" s="26">
        <f t="shared" si="2093"/>
        <v>6000</v>
      </c>
      <c r="Q2227" s="26">
        <f t="shared" si="2094"/>
        <v>100</v>
      </c>
      <c r="R2227" s="90"/>
      <c r="S2227" s="90"/>
      <c r="T2227" s="90"/>
      <c r="U2227" s="90"/>
      <c r="V2227" s="90"/>
      <c r="W2227" s="90"/>
      <c r="X2227" s="90"/>
      <c r="Y2227" s="90"/>
    </row>
    <row r="2228" spans="1:25" ht="15" customHeight="1" x14ac:dyDescent="0.25">
      <c r="A2228" s="64" t="s">
        <v>935</v>
      </c>
      <c r="B2228" s="64" t="s">
        <v>81</v>
      </c>
      <c r="C2228" s="64" t="s">
        <v>1205</v>
      </c>
      <c r="D2228" s="64" t="s">
        <v>1206</v>
      </c>
      <c r="E2228" s="20" t="s">
        <v>23</v>
      </c>
      <c r="F2228" s="64" t="s">
        <v>1212</v>
      </c>
      <c r="G2228" s="53" t="s">
        <v>1076</v>
      </c>
      <c r="H2228" s="53" t="s">
        <v>29</v>
      </c>
      <c r="I2228" s="26">
        <v>10000</v>
      </c>
      <c r="J2228" s="26">
        <v>10000</v>
      </c>
      <c r="K2228" s="26">
        <v>9099</v>
      </c>
      <c r="L2228" s="26">
        <f t="shared" si="2092"/>
        <v>0</v>
      </c>
      <c r="M2228" s="26"/>
      <c r="N2228" s="26"/>
      <c r="O2228" s="26"/>
      <c r="P2228" s="26">
        <f t="shared" si="2093"/>
        <v>9099</v>
      </c>
      <c r="Q2228" s="26">
        <f t="shared" si="2094"/>
        <v>90.990000000000009</v>
      </c>
      <c r="R2228" s="90"/>
      <c r="S2228" s="90"/>
      <c r="T2228" s="90"/>
      <c r="U2228" s="90"/>
      <c r="V2228" s="90"/>
      <c r="W2228" s="90"/>
      <c r="X2228" s="90"/>
      <c r="Y2228" s="90"/>
    </row>
    <row r="2229" spans="1:25" ht="15" customHeight="1" x14ac:dyDescent="0.25">
      <c r="A2229" s="63" t="s">
        <v>935</v>
      </c>
      <c r="B2229" s="63" t="s">
        <v>81</v>
      </c>
      <c r="C2229" s="63" t="s">
        <v>1205</v>
      </c>
      <c r="D2229" s="63" t="s">
        <v>1206</v>
      </c>
      <c r="E2229" s="65" t="s">
        <v>30</v>
      </c>
      <c r="F2229" s="65" t="s">
        <v>1</v>
      </c>
      <c r="G2229" s="65" t="s">
        <v>1</v>
      </c>
      <c r="H2229" s="65" t="s">
        <v>31</v>
      </c>
      <c r="I2229" s="31">
        <f t="shared" ref="I2229:K2229" si="2125">SUM(I2230)</f>
        <v>70972</v>
      </c>
      <c r="J2229" s="31">
        <f t="shared" si="2125"/>
        <v>70472</v>
      </c>
      <c r="K2229" s="31">
        <f t="shared" si="2125"/>
        <v>40000</v>
      </c>
      <c r="L2229" s="31">
        <f t="shared" si="2092"/>
        <v>18000</v>
      </c>
      <c r="M2229" s="31">
        <f t="shared" ref="M2229" si="2126">SUM(M2230)</f>
        <v>6000</v>
      </c>
      <c r="N2229" s="31">
        <f t="shared" ref="N2229:O2229" si="2127">SUM(N2230)</f>
        <v>6000</v>
      </c>
      <c r="O2229" s="31">
        <f t="shared" si="2127"/>
        <v>6000</v>
      </c>
      <c r="P2229" s="31">
        <f t="shared" si="2093"/>
        <v>58000</v>
      </c>
      <c r="Q2229" s="31">
        <f t="shared" si="2094"/>
        <v>82.302190941082983</v>
      </c>
      <c r="R2229" s="94"/>
      <c r="S2229" s="94"/>
      <c r="T2229" s="94"/>
      <c r="U2229" s="94"/>
      <c r="V2229" s="94"/>
      <c r="W2229" s="94"/>
      <c r="X2229" s="94"/>
      <c r="Y2229" s="94"/>
    </row>
    <row r="2230" spans="1:25" ht="15" customHeight="1" x14ac:dyDescent="0.25">
      <c r="A2230" s="64" t="s">
        <v>935</v>
      </c>
      <c r="B2230" s="64" t="s">
        <v>81</v>
      </c>
      <c r="C2230" s="64" t="s">
        <v>1205</v>
      </c>
      <c r="D2230" s="64" t="s">
        <v>1206</v>
      </c>
      <c r="E2230" s="20" t="s">
        <v>33</v>
      </c>
      <c r="F2230" s="64"/>
      <c r="G2230" s="53" t="s">
        <v>1076</v>
      </c>
      <c r="H2230" s="53" t="s">
        <v>3878</v>
      </c>
      <c r="I2230" s="26">
        <v>70972</v>
      </c>
      <c r="J2230" s="26">
        <v>70472</v>
      </c>
      <c r="K2230" s="26">
        <v>40000</v>
      </c>
      <c r="L2230" s="26">
        <f t="shared" si="2092"/>
        <v>18000</v>
      </c>
      <c r="M2230" s="26">
        <v>6000</v>
      </c>
      <c r="N2230" s="26">
        <v>6000</v>
      </c>
      <c r="O2230" s="26">
        <v>6000</v>
      </c>
      <c r="P2230" s="26">
        <f t="shared" si="2093"/>
        <v>58000</v>
      </c>
      <c r="Q2230" s="26">
        <f t="shared" si="2094"/>
        <v>82.302190941082983</v>
      </c>
      <c r="R2230" s="90"/>
      <c r="S2230" s="90"/>
      <c r="T2230" s="90"/>
      <c r="U2230" s="90"/>
      <c r="V2230" s="90"/>
      <c r="W2230" s="90"/>
      <c r="X2230" s="90"/>
      <c r="Y2230" s="90"/>
    </row>
    <row r="2231" spans="1:25" ht="15" customHeight="1" x14ac:dyDescent="0.25">
      <c r="A2231" s="63" t="s">
        <v>935</v>
      </c>
      <c r="B2231" s="63" t="s">
        <v>81</v>
      </c>
      <c r="C2231" s="63" t="s">
        <v>1205</v>
      </c>
      <c r="D2231" s="63" t="s">
        <v>1206</v>
      </c>
      <c r="E2231" s="65" t="s">
        <v>34</v>
      </c>
      <c r="F2231" s="65" t="s">
        <v>1</v>
      </c>
      <c r="G2231" s="65" t="s">
        <v>1</v>
      </c>
      <c r="H2231" s="65" t="s">
        <v>35</v>
      </c>
      <c r="I2231" s="31">
        <f t="shared" ref="I2231:K2231" si="2128">SUM(I2232:I2240)</f>
        <v>227043</v>
      </c>
      <c r="J2231" s="31">
        <f t="shared" si="2128"/>
        <v>179943</v>
      </c>
      <c r="K2231" s="31">
        <f t="shared" si="2128"/>
        <v>94576</v>
      </c>
      <c r="L2231" s="31">
        <f t="shared" si="2092"/>
        <v>41572</v>
      </c>
      <c r="M2231" s="31">
        <f t="shared" ref="M2231" si="2129">SUM(M2232:M2240)</f>
        <v>13524</v>
      </c>
      <c r="N2231" s="31">
        <f t="shared" ref="N2231:O2231" si="2130">SUM(N2232:N2240)</f>
        <v>13524</v>
      </c>
      <c r="O2231" s="31">
        <f t="shared" si="2130"/>
        <v>14524</v>
      </c>
      <c r="P2231" s="31">
        <f t="shared" si="2093"/>
        <v>136148</v>
      </c>
      <c r="Q2231" s="31">
        <f t="shared" si="2094"/>
        <v>75.661737327931618</v>
      </c>
      <c r="R2231" s="94"/>
      <c r="S2231" s="94"/>
      <c r="T2231" s="94"/>
      <c r="U2231" s="94"/>
      <c r="V2231" s="94"/>
      <c r="W2231" s="94"/>
      <c r="X2231" s="94"/>
      <c r="Y2231" s="94"/>
    </row>
    <row r="2232" spans="1:25" ht="15" customHeight="1" x14ac:dyDescent="0.25">
      <c r="A2232" s="64" t="s">
        <v>935</v>
      </c>
      <c r="B2232" s="64" t="s">
        <v>81</v>
      </c>
      <c r="C2232" s="64" t="s">
        <v>1205</v>
      </c>
      <c r="D2232" s="64" t="s">
        <v>1206</v>
      </c>
      <c r="E2232" s="20" t="s">
        <v>38</v>
      </c>
      <c r="F2232" s="64"/>
      <c r="G2232" s="53" t="s">
        <v>1076</v>
      </c>
      <c r="H2232" s="53" t="s">
        <v>37</v>
      </c>
      <c r="I2232" s="26">
        <v>500</v>
      </c>
      <c r="J2232" s="26">
        <v>0</v>
      </c>
      <c r="K2232" s="26">
        <v>0</v>
      </c>
      <c r="L2232" s="26">
        <f t="shared" si="2092"/>
        <v>0</v>
      </c>
      <c r="M2232" s="26"/>
      <c r="N2232" s="26"/>
      <c r="O2232" s="26"/>
      <c r="P2232" s="26">
        <f t="shared" si="2093"/>
        <v>0</v>
      </c>
      <c r="Q2232" s="26" t="str">
        <f t="shared" si="2094"/>
        <v>-</v>
      </c>
      <c r="R2232" s="90"/>
      <c r="S2232" s="90"/>
      <c r="T2232" s="90"/>
      <c r="U2232" s="90"/>
      <c r="V2232" s="90"/>
      <c r="W2232" s="90"/>
      <c r="X2232" s="90"/>
      <c r="Y2232" s="90"/>
    </row>
    <row r="2233" spans="1:25" ht="15" customHeight="1" x14ac:dyDescent="0.25">
      <c r="A2233" s="64" t="s">
        <v>935</v>
      </c>
      <c r="B2233" s="64" t="s">
        <v>81</v>
      </c>
      <c r="C2233" s="64" t="s">
        <v>1205</v>
      </c>
      <c r="D2233" s="64" t="s">
        <v>1206</v>
      </c>
      <c r="E2233" s="20" t="s">
        <v>298</v>
      </c>
      <c r="F2233" s="64"/>
      <c r="G2233" s="53" t="s">
        <v>1076</v>
      </c>
      <c r="H2233" s="53" t="s">
        <v>297</v>
      </c>
      <c r="I2233" s="26">
        <v>37427</v>
      </c>
      <c r="J2233" s="26">
        <v>36427</v>
      </c>
      <c r="K2233" s="26">
        <v>24000</v>
      </c>
      <c r="L2233" s="26">
        <f t="shared" si="2092"/>
        <v>6000</v>
      </c>
      <c r="M2233" s="26">
        <v>2000</v>
      </c>
      <c r="N2233" s="26">
        <v>2000</v>
      </c>
      <c r="O2233" s="26">
        <v>2000</v>
      </c>
      <c r="P2233" s="26">
        <f t="shared" si="2093"/>
        <v>30000</v>
      </c>
      <c r="Q2233" s="26">
        <f t="shared" si="2094"/>
        <v>82.356493809536886</v>
      </c>
      <c r="R2233" s="90"/>
      <c r="S2233" s="90"/>
      <c r="T2233" s="90"/>
      <c r="U2233" s="90"/>
      <c r="V2233" s="90"/>
      <c r="W2233" s="90"/>
      <c r="X2233" s="90"/>
      <c r="Y2233" s="90"/>
    </row>
    <row r="2234" spans="1:25" ht="15" customHeight="1" x14ac:dyDescent="0.25">
      <c r="A2234" s="64" t="s">
        <v>935</v>
      </c>
      <c r="B2234" s="64" t="s">
        <v>81</v>
      </c>
      <c r="C2234" s="64" t="s">
        <v>1205</v>
      </c>
      <c r="D2234" s="64" t="s">
        <v>1206</v>
      </c>
      <c r="E2234" s="20" t="s">
        <v>301</v>
      </c>
      <c r="F2234" s="64"/>
      <c r="G2234" s="53" t="s">
        <v>1076</v>
      </c>
      <c r="H2234" s="53" t="s">
        <v>300</v>
      </c>
      <c r="I2234" s="26">
        <v>6243</v>
      </c>
      <c r="J2234" s="26">
        <v>5743</v>
      </c>
      <c r="K2234" s="26">
        <v>2872</v>
      </c>
      <c r="L2234" s="26">
        <f t="shared" si="2092"/>
        <v>1434</v>
      </c>
      <c r="M2234" s="26">
        <v>478</v>
      </c>
      <c r="N2234" s="26">
        <v>478</v>
      </c>
      <c r="O2234" s="26">
        <v>478</v>
      </c>
      <c r="P2234" s="26">
        <f t="shared" si="2093"/>
        <v>4306</v>
      </c>
      <c r="Q2234" s="26">
        <f t="shared" si="2094"/>
        <v>74.978234372279289</v>
      </c>
      <c r="R2234" s="90"/>
      <c r="S2234" s="90"/>
      <c r="T2234" s="90"/>
      <c r="U2234" s="90"/>
      <c r="V2234" s="90"/>
      <c r="W2234" s="90"/>
      <c r="X2234" s="90"/>
      <c r="Y2234" s="90"/>
    </row>
    <row r="2235" spans="1:25" ht="15" customHeight="1" x14ac:dyDescent="0.25">
      <c r="A2235" s="64" t="s">
        <v>935</v>
      </c>
      <c r="B2235" s="64" t="s">
        <v>81</v>
      </c>
      <c r="C2235" s="64" t="s">
        <v>1205</v>
      </c>
      <c r="D2235" s="64" t="s">
        <v>1206</v>
      </c>
      <c r="E2235" s="20" t="s">
        <v>218</v>
      </c>
      <c r="F2235" s="64"/>
      <c r="G2235" s="53" t="s">
        <v>1076</v>
      </c>
      <c r="H2235" s="53" t="s">
        <v>217</v>
      </c>
      <c r="I2235" s="26">
        <v>30000</v>
      </c>
      <c r="J2235" s="26">
        <v>5000</v>
      </c>
      <c r="K2235" s="26">
        <v>2520</v>
      </c>
      <c r="L2235" s="26">
        <f t="shared" si="2092"/>
        <v>1240</v>
      </c>
      <c r="M2235" s="26">
        <v>400</v>
      </c>
      <c r="N2235" s="26">
        <v>420</v>
      </c>
      <c r="O2235" s="26">
        <v>420</v>
      </c>
      <c r="P2235" s="26">
        <f t="shared" si="2093"/>
        <v>3760</v>
      </c>
      <c r="Q2235" s="26">
        <f t="shared" si="2094"/>
        <v>75.2</v>
      </c>
      <c r="R2235" s="90"/>
      <c r="S2235" s="90"/>
      <c r="T2235" s="90"/>
      <c r="U2235" s="90"/>
      <c r="V2235" s="90"/>
      <c r="W2235" s="90"/>
      <c r="X2235" s="90"/>
      <c r="Y2235" s="90"/>
    </row>
    <row r="2236" spans="1:25" ht="15" customHeight="1" x14ac:dyDescent="0.25">
      <c r="A2236" s="64" t="s">
        <v>935</v>
      </c>
      <c r="B2236" s="64" t="s">
        <v>81</v>
      </c>
      <c r="C2236" s="64" t="s">
        <v>1205</v>
      </c>
      <c r="D2236" s="64" t="s">
        <v>1206</v>
      </c>
      <c r="E2236" s="20" t="s">
        <v>303</v>
      </c>
      <c r="F2236" s="64"/>
      <c r="G2236" s="53" t="s">
        <v>1076</v>
      </c>
      <c r="H2236" s="53" t="s">
        <v>302</v>
      </c>
      <c r="I2236" s="26">
        <v>200</v>
      </c>
      <c r="J2236" s="26">
        <v>100</v>
      </c>
      <c r="K2236" s="26">
        <v>80</v>
      </c>
      <c r="L2236" s="26">
        <f t="shared" si="2092"/>
        <v>20</v>
      </c>
      <c r="M2236" s="26">
        <v>20</v>
      </c>
      <c r="N2236" s="26"/>
      <c r="O2236" s="26"/>
      <c r="P2236" s="26">
        <f t="shared" si="2093"/>
        <v>100</v>
      </c>
      <c r="Q2236" s="26">
        <f t="shared" si="2094"/>
        <v>100</v>
      </c>
      <c r="R2236" s="90"/>
      <c r="S2236" s="90"/>
      <c r="T2236" s="90"/>
      <c r="U2236" s="90"/>
      <c r="V2236" s="90"/>
      <c r="W2236" s="90"/>
      <c r="X2236" s="90"/>
      <c r="Y2236" s="90"/>
    </row>
    <row r="2237" spans="1:25" ht="15" customHeight="1" x14ac:dyDescent="0.25">
      <c r="A2237" s="64" t="s">
        <v>935</v>
      </c>
      <c r="B2237" s="64" t="s">
        <v>81</v>
      </c>
      <c r="C2237" s="64" t="s">
        <v>1205</v>
      </c>
      <c r="D2237" s="64" t="s">
        <v>1206</v>
      </c>
      <c r="E2237" s="20" t="s">
        <v>305</v>
      </c>
      <c r="F2237" s="64"/>
      <c r="G2237" s="53" t="s">
        <v>1076</v>
      </c>
      <c r="H2237" s="53" t="s">
        <v>304</v>
      </c>
      <c r="I2237" s="26">
        <v>122900</v>
      </c>
      <c r="J2237" s="26">
        <v>122900</v>
      </c>
      <c r="K2237" s="26">
        <v>61446</v>
      </c>
      <c r="L2237" s="26">
        <f t="shared" si="2092"/>
        <v>30723</v>
      </c>
      <c r="M2237" s="26">
        <v>10241</v>
      </c>
      <c r="N2237" s="26">
        <v>10241</v>
      </c>
      <c r="O2237" s="26">
        <v>10241</v>
      </c>
      <c r="P2237" s="26">
        <f t="shared" si="2093"/>
        <v>92169</v>
      </c>
      <c r="Q2237" s="26">
        <f t="shared" si="2094"/>
        <v>74.995117982099273</v>
      </c>
      <c r="R2237" s="90"/>
      <c r="S2237" s="90"/>
      <c r="T2237" s="90"/>
      <c r="U2237" s="90"/>
      <c r="V2237" s="90"/>
      <c r="W2237" s="90"/>
      <c r="X2237" s="90"/>
      <c r="Y2237" s="90"/>
    </row>
    <row r="2238" spans="1:25" ht="15" customHeight="1" x14ac:dyDescent="0.25">
      <c r="A2238" s="64" t="s">
        <v>935</v>
      </c>
      <c r="B2238" s="64" t="s">
        <v>81</v>
      </c>
      <c r="C2238" s="64" t="s">
        <v>1205</v>
      </c>
      <c r="D2238" s="64" t="s">
        <v>1206</v>
      </c>
      <c r="E2238" s="20" t="s">
        <v>308</v>
      </c>
      <c r="F2238" s="64"/>
      <c r="G2238" s="53" t="s">
        <v>1076</v>
      </c>
      <c r="H2238" s="53" t="s">
        <v>307</v>
      </c>
      <c r="I2238" s="26">
        <v>12000</v>
      </c>
      <c r="J2238" s="26">
        <v>2000</v>
      </c>
      <c r="K2238" s="26">
        <v>1000</v>
      </c>
      <c r="L2238" s="26">
        <f t="shared" si="2092"/>
        <v>1000</v>
      </c>
      <c r="M2238" s="26"/>
      <c r="N2238" s="26"/>
      <c r="O2238" s="26">
        <v>1000</v>
      </c>
      <c r="P2238" s="26">
        <f t="shared" si="2093"/>
        <v>2000</v>
      </c>
      <c r="Q2238" s="26">
        <f t="shared" si="2094"/>
        <v>100</v>
      </c>
      <c r="R2238" s="90"/>
      <c r="S2238" s="90"/>
      <c r="T2238" s="90"/>
      <c r="U2238" s="90"/>
      <c r="V2238" s="90"/>
      <c r="W2238" s="90"/>
      <c r="X2238" s="90"/>
      <c r="Y2238" s="90"/>
    </row>
    <row r="2239" spans="1:25" ht="15" customHeight="1" x14ac:dyDescent="0.25">
      <c r="A2239" s="64" t="s">
        <v>935</v>
      </c>
      <c r="B2239" s="64" t="s">
        <v>81</v>
      </c>
      <c r="C2239" s="64" t="s">
        <v>1205</v>
      </c>
      <c r="D2239" s="64" t="s">
        <v>1206</v>
      </c>
      <c r="E2239" s="20" t="s">
        <v>311</v>
      </c>
      <c r="F2239" s="64"/>
      <c r="G2239" s="53" t="s">
        <v>1076</v>
      </c>
      <c r="H2239" s="53" t="s">
        <v>310</v>
      </c>
      <c r="I2239" s="26">
        <v>2160</v>
      </c>
      <c r="J2239" s="26">
        <v>2160</v>
      </c>
      <c r="K2239" s="26">
        <v>0</v>
      </c>
      <c r="L2239" s="26">
        <f t="shared" si="2092"/>
        <v>0</v>
      </c>
      <c r="M2239" s="26"/>
      <c r="N2239" s="26"/>
      <c r="O2239" s="26"/>
      <c r="P2239" s="26">
        <f t="shared" si="2093"/>
        <v>0</v>
      </c>
      <c r="Q2239" s="26">
        <f t="shared" si="2094"/>
        <v>0</v>
      </c>
      <c r="R2239" s="90"/>
      <c r="S2239" s="90"/>
      <c r="T2239" s="90"/>
      <c r="U2239" s="90"/>
      <c r="V2239" s="90"/>
      <c r="W2239" s="90"/>
      <c r="X2239" s="90"/>
      <c r="Y2239" s="90"/>
    </row>
    <row r="2240" spans="1:25" ht="15" customHeight="1" x14ac:dyDescent="0.25">
      <c r="A2240" s="63" t="s">
        <v>935</v>
      </c>
      <c r="B2240" s="63" t="s">
        <v>81</v>
      </c>
      <c r="C2240" s="63" t="s">
        <v>1205</v>
      </c>
      <c r="D2240" s="63" t="s">
        <v>1206</v>
      </c>
      <c r="E2240" s="63" t="s">
        <v>39</v>
      </c>
      <c r="F2240" s="64" t="s">
        <v>1</v>
      </c>
      <c r="G2240" s="53" t="s">
        <v>1</v>
      </c>
      <c r="H2240" s="65" t="s">
        <v>40</v>
      </c>
      <c r="I2240" s="31">
        <f t="shared" ref="I2240:K2240" si="2131">SUM(I2241:I2243)</f>
        <v>15613</v>
      </c>
      <c r="J2240" s="31">
        <f t="shared" si="2131"/>
        <v>5613</v>
      </c>
      <c r="K2240" s="31">
        <f t="shared" si="2131"/>
        <v>2658</v>
      </c>
      <c r="L2240" s="31">
        <f t="shared" si="2092"/>
        <v>1155</v>
      </c>
      <c r="M2240" s="31">
        <f t="shared" ref="M2240" si="2132">SUM(M2241:M2243)</f>
        <v>385</v>
      </c>
      <c r="N2240" s="31">
        <f t="shared" ref="N2240:O2240" si="2133">SUM(N2241:N2243)</f>
        <v>385</v>
      </c>
      <c r="O2240" s="31">
        <f t="shared" si="2133"/>
        <v>385</v>
      </c>
      <c r="P2240" s="31">
        <f t="shared" si="2093"/>
        <v>3813</v>
      </c>
      <c r="Q2240" s="31">
        <f t="shared" si="2094"/>
        <v>67.931587386424368</v>
      </c>
      <c r="R2240" s="94"/>
      <c r="S2240" s="94"/>
      <c r="T2240" s="94"/>
      <c r="U2240" s="94"/>
      <c r="V2240" s="94"/>
      <c r="W2240" s="94"/>
      <c r="X2240" s="94"/>
      <c r="Y2240" s="94"/>
    </row>
    <row r="2241" spans="1:25" ht="15" customHeight="1" x14ac:dyDescent="0.25">
      <c r="A2241" s="64" t="s">
        <v>935</v>
      </c>
      <c r="B2241" s="64" t="s">
        <v>81</v>
      </c>
      <c r="C2241" s="64" t="s">
        <v>1205</v>
      </c>
      <c r="D2241" s="64" t="s">
        <v>1206</v>
      </c>
      <c r="E2241" s="20" t="s">
        <v>41</v>
      </c>
      <c r="F2241" s="64"/>
      <c r="G2241" s="53" t="s">
        <v>1076</v>
      </c>
      <c r="H2241" s="53" t="s">
        <v>40</v>
      </c>
      <c r="I2241" s="26">
        <v>12813</v>
      </c>
      <c r="J2241" s="26">
        <v>2813</v>
      </c>
      <c r="K2241" s="26">
        <v>1408</v>
      </c>
      <c r="L2241" s="26">
        <f t="shared" si="2092"/>
        <v>705</v>
      </c>
      <c r="M2241" s="26">
        <v>235</v>
      </c>
      <c r="N2241" s="26">
        <v>235</v>
      </c>
      <c r="O2241" s="26">
        <v>235</v>
      </c>
      <c r="P2241" s="26">
        <f t="shared" si="2093"/>
        <v>2113</v>
      </c>
      <c r="Q2241" s="26">
        <f t="shared" si="2094"/>
        <v>75.115535015997153</v>
      </c>
      <c r="R2241" s="90"/>
      <c r="S2241" s="90"/>
      <c r="T2241" s="90"/>
      <c r="U2241" s="90"/>
      <c r="V2241" s="90"/>
      <c r="W2241" s="90"/>
      <c r="X2241" s="90"/>
      <c r="Y2241" s="90"/>
    </row>
    <row r="2242" spans="1:25" ht="15" customHeight="1" x14ac:dyDescent="0.25">
      <c r="A2242" s="64" t="s">
        <v>935</v>
      </c>
      <c r="B2242" s="64" t="s">
        <v>81</v>
      </c>
      <c r="C2242" s="64" t="s">
        <v>1205</v>
      </c>
      <c r="D2242" s="64" t="s">
        <v>1206</v>
      </c>
      <c r="E2242" s="20" t="s">
        <v>41</v>
      </c>
      <c r="F2242" s="64" t="s">
        <v>1213</v>
      </c>
      <c r="G2242" s="53" t="s">
        <v>1076</v>
      </c>
      <c r="H2242" s="53" t="s">
        <v>49</v>
      </c>
      <c r="I2242" s="26">
        <v>1800</v>
      </c>
      <c r="J2242" s="26">
        <v>1800</v>
      </c>
      <c r="K2242" s="26">
        <v>1250</v>
      </c>
      <c r="L2242" s="26">
        <f t="shared" si="2092"/>
        <v>450</v>
      </c>
      <c r="M2242" s="26">
        <v>150</v>
      </c>
      <c r="N2242" s="26">
        <v>150</v>
      </c>
      <c r="O2242" s="26">
        <v>150</v>
      </c>
      <c r="P2242" s="26">
        <f t="shared" si="2093"/>
        <v>1700</v>
      </c>
      <c r="Q2242" s="26">
        <f t="shared" si="2094"/>
        <v>94.444444444444443</v>
      </c>
      <c r="R2242" s="90"/>
      <c r="S2242" s="90"/>
      <c r="T2242" s="90"/>
      <c r="U2242" s="90"/>
      <c r="V2242" s="90"/>
      <c r="W2242" s="90"/>
      <c r="X2242" s="90"/>
      <c r="Y2242" s="90"/>
    </row>
    <row r="2243" spans="1:25" ht="22.5" customHeight="1" x14ac:dyDescent="0.25">
      <c r="A2243" s="64" t="s">
        <v>935</v>
      </c>
      <c r="B2243" s="64" t="s">
        <v>81</v>
      </c>
      <c r="C2243" s="64" t="s">
        <v>1205</v>
      </c>
      <c r="D2243" s="64" t="s">
        <v>1206</v>
      </c>
      <c r="E2243" s="20" t="s">
        <v>41</v>
      </c>
      <c r="F2243" s="64" t="s">
        <v>1214</v>
      </c>
      <c r="G2243" s="53" t="s">
        <v>1076</v>
      </c>
      <c r="H2243" s="53" t="s">
        <v>55</v>
      </c>
      <c r="I2243" s="26">
        <v>1000</v>
      </c>
      <c r="J2243" s="26">
        <v>1000</v>
      </c>
      <c r="K2243" s="26">
        <v>0</v>
      </c>
      <c r="L2243" s="26">
        <f t="shared" si="2092"/>
        <v>0</v>
      </c>
      <c r="M2243" s="26"/>
      <c r="N2243" s="26"/>
      <c r="O2243" s="26"/>
      <c r="P2243" s="26">
        <f t="shared" si="2093"/>
        <v>0</v>
      </c>
      <c r="Q2243" s="26">
        <f t="shared" si="2094"/>
        <v>0</v>
      </c>
      <c r="R2243" s="90"/>
      <c r="S2243" s="90"/>
      <c r="T2243" s="90"/>
      <c r="U2243" s="90"/>
      <c r="V2243" s="90"/>
      <c r="W2243" s="90"/>
      <c r="X2243" s="90"/>
      <c r="Y2243" s="90"/>
    </row>
    <row r="2244" spans="1:25" ht="22.5" customHeight="1" x14ac:dyDescent="0.25">
      <c r="A2244" s="63" t="s">
        <v>1</v>
      </c>
      <c r="B2244" s="63" t="s">
        <v>1</v>
      </c>
      <c r="C2244" s="63" t="s">
        <v>1</v>
      </c>
      <c r="D2244" s="65" t="s">
        <v>1</v>
      </c>
      <c r="E2244" s="65" t="s">
        <v>1</v>
      </c>
      <c r="F2244" s="65" t="s">
        <v>1</v>
      </c>
      <c r="G2244" s="65" t="s">
        <v>1</v>
      </c>
      <c r="H2244" s="66" t="s">
        <v>56</v>
      </c>
      <c r="I2244" s="30">
        <f t="shared" ref="I2244:K2245" si="2134">SUM(I2245)</f>
        <v>100</v>
      </c>
      <c r="J2244" s="30">
        <f t="shared" si="2134"/>
        <v>100</v>
      </c>
      <c r="K2244" s="30">
        <f t="shared" si="2134"/>
        <v>0</v>
      </c>
      <c r="L2244" s="30">
        <f t="shared" si="2092"/>
        <v>0</v>
      </c>
      <c r="M2244" s="30">
        <f t="shared" ref="M2244:M2245" si="2135">SUM(M2245)</f>
        <v>0</v>
      </c>
      <c r="N2244" s="30">
        <f t="shared" ref="N2244:O2245" si="2136">SUM(N2245)</f>
        <v>0</v>
      </c>
      <c r="O2244" s="30">
        <f t="shared" si="2136"/>
        <v>0</v>
      </c>
      <c r="P2244" s="30">
        <f t="shared" si="2093"/>
        <v>0</v>
      </c>
      <c r="Q2244" s="30">
        <f t="shared" si="2094"/>
        <v>0</v>
      </c>
      <c r="R2244" s="93"/>
      <c r="S2244" s="93"/>
      <c r="T2244" s="93"/>
      <c r="U2244" s="93"/>
      <c r="V2244" s="93"/>
      <c r="W2244" s="93"/>
      <c r="X2244" s="93"/>
      <c r="Y2244" s="93"/>
    </row>
    <row r="2245" spans="1:25" ht="15" customHeight="1" x14ac:dyDescent="0.25">
      <c r="A2245" s="63" t="s">
        <v>935</v>
      </c>
      <c r="B2245" s="63" t="s">
        <v>81</v>
      </c>
      <c r="C2245" s="63" t="s">
        <v>1205</v>
      </c>
      <c r="D2245" s="63" t="s">
        <v>1206</v>
      </c>
      <c r="E2245" s="65" t="s">
        <v>57</v>
      </c>
      <c r="F2245" s="65" t="s">
        <v>1</v>
      </c>
      <c r="G2245" s="65" t="s">
        <v>1</v>
      </c>
      <c r="H2245" s="65" t="s">
        <v>58</v>
      </c>
      <c r="I2245" s="31">
        <f t="shared" si="2134"/>
        <v>100</v>
      </c>
      <c r="J2245" s="31">
        <f t="shared" si="2134"/>
        <v>100</v>
      </c>
      <c r="K2245" s="31">
        <f t="shared" si="2134"/>
        <v>0</v>
      </c>
      <c r="L2245" s="31">
        <f t="shared" si="2092"/>
        <v>0</v>
      </c>
      <c r="M2245" s="31">
        <f t="shared" si="2135"/>
        <v>0</v>
      </c>
      <c r="N2245" s="31">
        <f t="shared" si="2136"/>
        <v>0</v>
      </c>
      <c r="O2245" s="31">
        <f t="shared" si="2136"/>
        <v>0</v>
      </c>
      <c r="P2245" s="31">
        <f t="shared" si="2093"/>
        <v>0</v>
      </c>
      <c r="Q2245" s="31">
        <f t="shared" si="2094"/>
        <v>0</v>
      </c>
      <c r="R2245" s="94"/>
      <c r="S2245" s="94"/>
      <c r="T2245" s="94"/>
      <c r="U2245" s="94"/>
      <c r="V2245" s="94"/>
      <c r="W2245" s="94"/>
      <c r="X2245" s="94"/>
      <c r="Y2245" s="94"/>
    </row>
    <row r="2246" spans="1:25" ht="15" customHeight="1" x14ac:dyDescent="0.25">
      <c r="A2246" s="64" t="s">
        <v>935</v>
      </c>
      <c r="B2246" s="64" t="s">
        <v>81</v>
      </c>
      <c r="C2246" s="64" t="s">
        <v>1205</v>
      </c>
      <c r="D2246" s="64" t="s">
        <v>1206</v>
      </c>
      <c r="E2246" s="20" t="s">
        <v>68</v>
      </c>
      <c r="F2246" s="64"/>
      <c r="G2246" s="53" t="s">
        <v>1076</v>
      </c>
      <c r="H2246" s="53" t="s">
        <v>67</v>
      </c>
      <c r="I2246" s="26">
        <v>100</v>
      </c>
      <c r="J2246" s="26">
        <v>100</v>
      </c>
      <c r="K2246" s="26">
        <v>0</v>
      </c>
      <c r="L2246" s="26">
        <f t="shared" si="2092"/>
        <v>0</v>
      </c>
      <c r="M2246" s="26"/>
      <c r="N2246" s="26"/>
      <c r="O2246" s="26"/>
      <c r="P2246" s="26">
        <f t="shared" si="2093"/>
        <v>0</v>
      </c>
      <c r="Q2246" s="26">
        <f t="shared" si="2094"/>
        <v>0</v>
      </c>
      <c r="R2246" s="90"/>
      <c r="S2246" s="90"/>
      <c r="T2246" s="90"/>
      <c r="U2246" s="90"/>
      <c r="V2246" s="90"/>
      <c r="W2246" s="90"/>
      <c r="X2246" s="90"/>
      <c r="Y2246" s="90"/>
    </row>
    <row r="2247" spans="1:25" ht="22.5" customHeight="1" x14ac:dyDescent="0.25">
      <c r="A2247" s="63" t="s">
        <v>1</v>
      </c>
      <c r="B2247" s="63" t="s">
        <v>1</v>
      </c>
      <c r="C2247" s="63" t="s">
        <v>1</v>
      </c>
      <c r="D2247" s="65" t="s">
        <v>1</v>
      </c>
      <c r="E2247" s="65" t="s">
        <v>1</v>
      </c>
      <c r="F2247" s="65" t="s">
        <v>1</v>
      </c>
      <c r="G2247" s="65" t="s">
        <v>1</v>
      </c>
      <c r="H2247" s="66" t="s">
        <v>69</v>
      </c>
      <c r="I2247" s="30">
        <f t="shared" ref="I2247:K2248" si="2137">SUM(I2248)</f>
        <v>10000</v>
      </c>
      <c r="J2247" s="30">
        <f t="shared" si="2137"/>
        <v>0</v>
      </c>
      <c r="K2247" s="30">
        <f t="shared" si="2137"/>
        <v>0</v>
      </c>
      <c r="L2247" s="30">
        <f t="shared" si="2092"/>
        <v>0</v>
      </c>
      <c r="M2247" s="30">
        <f t="shared" ref="M2247:M2248" si="2138">SUM(M2248)</f>
        <v>0</v>
      </c>
      <c r="N2247" s="30">
        <f t="shared" ref="N2247:O2248" si="2139">SUM(N2248)</f>
        <v>0</v>
      </c>
      <c r="O2247" s="30">
        <f t="shared" si="2139"/>
        <v>0</v>
      </c>
      <c r="P2247" s="30">
        <f t="shared" si="2093"/>
        <v>0</v>
      </c>
      <c r="Q2247" s="30" t="str">
        <f t="shared" si="2094"/>
        <v>-</v>
      </c>
      <c r="R2247" s="93"/>
      <c r="S2247" s="93"/>
      <c r="T2247" s="93"/>
      <c r="U2247" s="93"/>
      <c r="V2247" s="93"/>
      <c r="W2247" s="93"/>
      <c r="X2247" s="93"/>
      <c r="Y2247" s="93"/>
    </row>
    <row r="2248" spans="1:25" ht="15" customHeight="1" x14ac:dyDescent="0.25">
      <c r="A2248" s="63" t="s">
        <v>935</v>
      </c>
      <c r="B2248" s="63" t="s">
        <v>81</v>
      </c>
      <c r="C2248" s="63" t="s">
        <v>1205</v>
      </c>
      <c r="D2248" s="63" t="s">
        <v>1206</v>
      </c>
      <c r="E2248" s="65" t="s">
        <v>70</v>
      </c>
      <c r="F2248" s="65" t="s">
        <v>1</v>
      </c>
      <c r="G2248" s="65" t="s">
        <v>1</v>
      </c>
      <c r="H2248" s="65" t="s">
        <v>71</v>
      </c>
      <c r="I2248" s="31">
        <f t="shared" si="2137"/>
        <v>10000</v>
      </c>
      <c r="J2248" s="31">
        <f t="shared" si="2137"/>
        <v>0</v>
      </c>
      <c r="K2248" s="31">
        <f t="shared" si="2137"/>
        <v>0</v>
      </c>
      <c r="L2248" s="31">
        <f t="shared" si="2092"/>
        <v>0</v>
      </c>
      <c r="M2248" s="31">
        <f t="shared" si="2138"/>
        <v>0</v>
      </c>
      <c r="N2248" s="31">
        <f t="shared" si="2139"/>
        <v>0</v>
      </c>
      <c r="O2248" s="31">
        <f t="shared" si="2139"/>
        <v>0</v>
      </c>
      <c r="P2248" s="31">
        <f t="shared" si="2093"/>
        <v>0</v>
      </c>
      <c r="Q2248" s="31" t="str">
        <f t="shared" si="2094"/>
        <v>-</v>
      </c>
      <c r="R2248" s="94"/>
      <c r="S2248" s="94"/>
      <c r="T2248" s="94"/>
      <c r="U2248" s="94"/>
      <c r="V2248" s="94"/>
      <c r="W2248" s="94"/>
      <c r="X2248" s="94"/>
      <c r="Y2248" s="94"/>
    </row>
    <row r="2249" spans="1:25" ht="15" customHeight="1" x14ac:dyDescent="0.25">
      <c r="A2249" s="64" t="s">
        <v>935</v>
      </c>
      <c r="B2249" s="64" t="s">
        <v>81</v>
      </c>
      <c r="C2249" s="64" t="s">
        <v>1205</v>
      </c>
      <c r="D2249" s="64" t="s">
        <v>1206</v>
      </c>
      <c r="E2249" s="20" t="s">
        <v>74</v>
      </c>
      <c r="F2249" s="64"/>
      <c r="G2249" s="53" t="s">
        <v>1076</v>
      </c>
      <c r="H2249" s="53" t="s">
        <v>73</v>
      </c>
      <c r="I2249" s="26">
        <v>10000</v>
      </c>
      <c r="J2249" s="26">
        <v>0</v>
      </c>
      <c r="K2249" s="26">
        <v>0</v>
      </c>
      <c r="L2249" s="26">
        <f t="shared" si="2092"/>
        <v>0</v>
      </c>
      <c r="M2249" s="26"/>
      <c r="N2249" s="26"/>
      <c r="O2249" s="26"/>
      <c r="P2249" s="26">
        <f t="shared" si="2093"/>
        <v>0</v>
      </c>
      <c r="Q2249" s="26" t="str">
        <f t="shared" si="2094"/>
        <v>-</v>
      </c>
      <c r="R2249" s="90"/>
      <c r="S2249" s="90"/>
      <c r="T2249" s="90"/>
      <c r="U2249" s="90"/>
      <c r="V2249" s="90"/>
      <c r="W2249" s="90"/>
      <c r="X2249" s="90"/>
      <c r="Y2249" s="90"/>
    </row>
    <row r="2250" spans="1:25" ht="15" customHeight="1" x14ac:dyDescent="0.25">
      <c r="A2250" s="53" t="s">
        <v>1</v>
      </c>
      <c r="B2250" s="53" t="s">
        <v>1</v>
      </c>
      <c r="C2250" s="53" t="s">
        <v>1</v>
      </c>
      <c r="D2250" s="53" t="s">
        <v>1</v>
      </c>
      <c r="E2250" s="53" t="s">
        <v>1</v>
      </c>
      <c r="F2250" s="53" t="s">
        <v>1</v>
      </c>
      <c r="G2250" s="53" t="s">
        <v>1</v>
      </c>
      <c r="H2250" s="66" t="s">
        <v>1215</v>
      </c>
      <c r="I2250" s="30">
        <f t="shared" ref="I2250:K2250" si="2140">SUM(I2220,I2244,I2247)</f>
        <v>1092391</v>
      </c>
      <c r="J2250" s="30">
        <f t="shared" si="2140"/>
        <v>1022891</v>
      </c>
      <c r="K2250" s="30">
        <f t="shared" si="2140"/>
        <v>564915</v>
      </c>
      <c r="L2250" s="30">
        <f t="shared" si="2092"/>
        <v>249072</v>
      </c>
      <c r="M2250" s="30">
        <f t="shared" ref="M2250" si="2141">SUM(M2220,M2244,M2247)</f>
        <v>78624</v>
      </c>
      <c r="N2250" s="30">
        <f t="shared" ref="N2250:O2250" si="2142">SUM(N2220,N2244,N2247)</f>
        <v>87624</v>
      </c>
      <c r="O2250" s="30">
        <f t="shared" si="2142"/>
        <v>82824</v>
      </c>
      <c r="P2250" s="30">
        <f t="shared" si="2093"/>
        <v>813987</v>
      </c>
      <c r="Q2250" s="30">
        <f t="shared" si="2094"/>
        <v>79.577100590385484</v>
      </c>
      <c r="R2250" s="93"/>
      <c r="S2250" s="93"/>
      <c r="T2250" s="93"/>
      <c r="U2250" s="93"/>
      <c r="V2250" s="93"/>
      <c r="W2250" s="93"/>
      <c r="X2250" s="93"/>
      <c r="Y2250" s="93"/>
    </row>
    <row r="2251" spans="1:25" ht="15" customHeight="1" thickBot="1" x14ac:dyDescent="0.3">
      <c r="A2251" s="53" t="s">
        <v>1</v>
      </c>
      <c r="B2251" s="53" t="s">
        <v>1</v>
      </c>
      <c r="C2251" s="53" t="s">
        <v>1</v>
      </c>
      <c r="D2251" s="53" t="s">
        <v>1</v>
      </c>
      <c r="E2251" s="53" t="s">
        <v>1</v>
      </c>
      <c r="F2251" s="53" t="s">
        <v>1</v>
      </c>
      <c r="G2251" s="53" t="s">
        <v>1</v>
      </c>
      <c r="H2251" s="65" t="s">
        <v>76</v>
      </c>
      <c r="I2251" s="31"/>
      <c r="J2251" s="31"/>
      <c r="K2251" s="31">
        <v>0</v>
      </c>
      <c r="L2251" s="31"/>
      <c r="M2251" s="31"/>
      <c r="N2251" s="31"/>
      <c r="O2251" s="31"/>
      <c r="P2251" s="31"/>
      <c r="Q2251" s="31"/>
      <c r="R2251" s="94"/>
      <c r="S2251" s="94"/>
      <c r="T2251" s="94"/>
      <c r="U2251" s="94"/>
      <c r="V2251" s="94"/>
      <c r="W2251" s="94"/>
      <c r="X2251" s="94"/>
      <c r="Y2251" s="94"/>
    </row>
    <row r="2252" spans="1:25" ht="47.25" customHeight="1" thickBot="1" x14ac:dyDescent="0.3">
      <c r="A2252" s="110" t="s">
        <v>1</v>
      </c>
      <c r="B2252" s="110" t="s">
        <v>1</v>
      </c>
      <c r="C2252" s="110" t="s">
        <v>1</v>
      </c>
      <c r="D2252" s="110" t="s">
        <v>1</v>
      </c>
      <c r="E2252" s="110" t="s">
        <v>1</v>
      </c>
      <c r="F2252" s="110" t="s">
        <v>1</v>
      </c>
      <c r="G2252" s="110" t="s">
        <v>1</v>
      </c>
      <c r="H2252" s="28" t="s">
        <v>77</v>
      </c>
      <c r="I2252" s="109" t="s">
        <v>3984</v>
      </c>
      <c r="J2252" s="109" t="s">
        <v>11</v>
      </c>
      <c r="K2252" s="109" t="s">
        <v>3989</v>
      </c>
      <c r="L2252" s="109" t="s">
        <v>3985</v>
      </c>
      <c r="M2252" s="109" t="s">
        <v>4027</v>
      </c>
      <c r="N2252" s="109" t="s">
        <v>3988</v>
      </c>
      <c r="O2252" s="109" t="s">
        <v>3986</v>
      </c>
      <c r="P2252" s="109" t="s">
        <v>3987</v>
      </c>
      <c r="Q2252" s="109" t="s">
        <v>3695</v>
      </c>
      <c r="R2252" s="91"/>
      <c r="S2252" s="91"/>
      <c r="T2252" s="91"/>
      <c r="U2252" s="91"/>
      <c r="V2252" s="91"/>
      <c r="W2252" s="91"/>
      <c r="X2252" s="91"/>
      <c r="Y2252" s="91"/>
    </row>
    <row r="2253" spans="1:25" ht="15" customHeight="1" x14ac:dyDescent="0.25">
      <c r="A2253" s="111"/>
      <c r="B2253" s="111"/>
      <c r="C2253" s="111"/>
      <c r="D2253" s="111"/>
      <c r="E2253" s="111"/>
      <c r="F2253" s="111"/>
      <c r="G2253" s="111"/>
      <c r="H2253" s="67" t="s">
        <v>1</v>
      </c>
      <c r="I2253" s="29">
        <v>1</v>
      </c>
      <c r="J2253" s="29">
        <v>2</v>
      </c>
      <c r="K2253" s="29">
        <v>3</v>
      </c>
      <c r="L2253" s="29" t="s">
        <v>3478</v>
      </c>
      <c r="M2253" s="29">
        <v>5</v>
      </c>
      <c r="N2253" s="29">
        <v>6</v>
      </c>
      <c r="O2253" s="29">
        <v>7</v>
      </c>
      <c r="P2253" s="29" t="s">
        <v>3696</v>
      </c>
      <c r="Q2253" s="29">
        <v>9</v>
      </c>
      <c r="R2253" s="92"/>
      <c r="S2253" s="92"/>
      <c r="T2253" s="92"/>
      <c r="U2253" s="92"/>
      <c r="V2253" s="92"/>
      <c r="W2253" s="92"/>
      <c r="X2253" s="92"/>
      <c r="Y2253" s="92"/>
    </row>
    <row r="2254" spans="1:25" ht="15" customHeight="1" x14ac:dyDescent="0.25">
      <c r="A2254" s="111"/>
      <c r="B2254" s="111"/>
      <c r="C2254" s="111"/>
      <c r="D2254" s="111"/>
      <c r="E2254" s="111"/>
      <c r="F2254" s="111"/>
      <c r="G2254" s="111"/>
      <c r="H2254" s="68" t="s">
        <v>1085</v>
      </c>
      <c r="I2254" s="32">
        <f t="shared" ref="I2254:K2254" si="2143">SUM(I2250)</f>
        <v>1092391</v>
      </c>
      <c r="J2254" s="32">
        <f t="shared" si="2143"/>
        <v>1022891</v>
      </c>
      <c r="K2254" s="32">
        <f t="shared" si="2143"/>
        <v>564915</v>
      </c>
      <c r="L2254" s="32">
        <f t="shared" si="2092"/>
        <v>249072</v>
      </c>
      <c r="M2254" s="32">
        <f t="shared" ref="M2254" si="2144">SUM(M2250)</f>
        <v>78624</v>
      </c>
      <c r="N2254" s="32">
        <f t="shared" ref="N2254:O2254" si="2145">SUM(N2250)</f>
        <v>87624</v>
      </c>
      <c r="O2254" s="32">
        <f t="shared" si="2145"/>
        <v>82824</v>
      </c>
      <c r="P2254" s="32">
        <f t="shared" si="2093"/>
        <v>813987</v>
      </c>
      <c r="Q2254" s="32">
        <f t="shared" si="2094"/>
        <v>79.577100590385484</v>
      </c>
      <c r="R2254" s="90"/>
      <c r="S2254" s="90"/>
      <c r="T2254" s="90"/>
      <c r="U2254" s="90"/>
      <c r="V2254" s="90"/>
      <c r="W2254" s="90"/>
      <c r="X2254" s="90"/>
      <c r="Y2254" s="90"/>
    </row>
    <row r="2255" spans="1:25" ht="15" customHeight="1" x14ac:dyDescent="0.25">
      <c r="A2255" s="111"/>
      <c r="B2255" s="111"/>
      <c r="C2255" s="111"/>
      <c r="D2255" s="111"/>
      <c r="E2255" s="111"/>
      <c r="F2255" s="111"/>
      <c r="G2255" s="111"/>
      <c r="H2255" s="69" t="s">
        <v>79</v>
      </c>
      <c r="I2255" s="32">
        <f t="shared" ref="I2255:K2255" si="2146">SUM(I2254)</f>
        <v>1092391</v>
      </c>
      <c r="J2255" s="32">
        <f t="shared" si="2146"/>
        <v>1022891</v>
      </c>
      <c r="K2255" s="32">
        <f t="shared" si="2146"/>
        <v>564915</v>
      </c>
      <c r="L2255" s="32">
        <f t="shared" si="2092"/>
        <v>249072</v>
      </c>
      <c r="M2255" s="32">
        <f t="shared" ref="M2255" si="2147">SUM(M2254)</f>
        <v>78624</v>
      </c>
      <c r="N2255" s="32">
        <f t="shared" ref="N2255:O2255" si="2148">SUM(N2254)</f>
        <v>87624</v>
      </c>
      <c r="O2255" s="32">
        <f t="shared" si="2148"/>
        <v>82824</v>
      </c>
      <c r="P2255" s="32">
        <f t="shared" si="2093"/>
        <v>813987</v>
      </c>
      <c r="Q2255" s="32">
        <f t="shared" si="2094"/>
        <v>79.577100590385484</v>
      </c>
      <c r="R2255" s="90"/>
      <c r="S2255" s="90"/>
      <c r="T2255" s="90"/>
      <c r="U2255" s="90"/>
      <c r="V2255" s="90"/>
      <c r="W2255" s="90"/>
      <c r="X2255" s="90"/>
      <c r="Y2255" s="90"/>
    </row>
    <row r="2256" spans="1:25" ht="15" customHeight="1" x14ac:dyDescent="0.25">
      <c r="A2256" s="112"/>
      <c r="B2256" s="112"/>
      <c r="C2256" s="112"/>
      <c r="D2256" s="112"/>
      <c r="E2256" s="112"/>
      <c r="F2256" s="112"/>
      <c r="G2256" s="112"/>
      <c r="I2256" s="27"/>
      <c r="J2256" s="27"/>
      <c r="K2256" s="27">
        <v>0</v>
      </c>
      <c r="L2256" s="27"/>
      <c r="M2256" s="27"/>
      <c r="N2256" s="27"/>
      <c r="O2256" s="27"/>
      <c r="P2256" s="27"/>
      <c r="Q2256" s="27"/>
      <c r="R2256" s="27"/>
      <c r="S2256" s="27"/>
      <c r="T2256" s="27"/>
      <c r="U2256" s="27"/>
      <c r="V2256" s="27"/>
      <c r="W2256" s="27"/>
      <c r="X2256" s="27"/>
      <c r="Y2256" s="27"/>
    </row>
    <row r="2257" spans="1:25" ht="15" customHeight="1" thickBot="1" x14ac:dyDescent="0.3">
      <c r="A2257" s="53" t="s">
        <v>1</v>
      </c>
      <c r="B2257" s="53" t="s">
        <v>1</v>
      </c>
      <c r="C2257" s="53" t="s">
        <v>1</v>
      </c>
      <c r="D2257" s="53" t="s">
        <v>1</v>
      </c>
      <c r="E2257" s="53" t="s">
        <v>1</v>
      </c>
      <c r="F2257" s="53" t="s">
        <v>1</v>
      </c>
      <c r="G2257" s="53" t="s">
        <v>1</v>
      </c>
      <c r="H2257" s="21" t="s">
        <v>1</v>
      </c>
      <c r="I2257" s="33"/>
      <c r="J2257" s="33"/>
      <c r="K2257" s="33">
        <v>0</v>
      </c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  <c r="Y2257" s="33"/>
    </row>
    <row r="2258" spans="1:25" ht="45.75" customHeight="1" thickBot="1" x14ac:dyDescent="0.3">
      <c r="A2258" s="28" t="s">
        <v>4</v>
      </c>
      <c r="B2258" s="28" t="s">
        <v>5</v>
      </c>
      <c r="C2258" s="28" t="s">
        <v>6</v>
      </c>
      <c r="D2258" s="57" t="s">
        <v>1</v>
      </c>
      <c r="E2258" s="28" t="s">
        <v>7</v>
      </c>
      <c r="F2258" s="28" t="s">
        <v>8</v>
      </c>
      <c r="G2258" s="28" t="s">
        <v>9</v>
      </c>
      <c r="H2258" s="28" t="s">
        <v>10</v>
      </c>
      <c r="I2258" s="109" t="s">
        <v>3984</v>
      </c>
      <c r="J2258" s="109" t="s">
        <v>11</v>
      </c>
      <c r="K2258" s="109" t="s">
        <v>3989</v>
      </c>
      <c r="L2258" s="109" t="s">
        <v>3985</v>
      </c>
      <c r="M2258" s="109" t="s">
        <v>4027</v>
      </c>
      <c r="N2258" s="109" t="s">
        <v>3988</v>
      </c>
      <c r="O2258" s="109" t="s">
        <v>3986</v>
      </c>
      <c r="P2258" s="109" t="s">
        <v>3987</v>
      </c>
      <c r="Q2258" s="109" t="s">
        <v>3695</v>
      </c>
      <c r="R2258" s="91"/>
      <c r="S2258" s="91"/>
      <c r="T2258" s="91"/>
      <c r="U2258" s="91"/>
      <c r="V2258" s="91"/>
      <c r="W2258" s="91"/>
      <c r="X2258" s="91"/>
      <c r="Y2258" s="91"/>
    </row>
    <row r="2259" spans="1:25" ht="15" customHeight="1" x14ac:dyDescent="0.25">
      <c r="A2259" s="58" t="s">
        <v>1</v>
      </c>
      <c r="B2259" s="58" t="s">
        <v>1</v>
      </c>
      <c r="C2259" s="58" t="s">
        <v>1</v>
      </c>
      <c r="D2259" s="59" t="s">
        <v>1</v>
      </c>
      <c r="E2259" s="59" t="s">
        <v>1</v>
      </c>
      <c r="F2259" s="60" t="s">
        <v>1</v>
      </c>
      <c r="G2259" s="61" t="s">
        <v>1</v>
      </c>
      <c r="H2259" s="62" t="s">
        <v>1</v>
      </c>
      <c r="I2259" s="29">
        <v>1</v>
      </c>
      <c r="J2259" s="29">
        <v>2</v>
      </c>
      <c r="K2259" s="29">
        <v>3</v>
      </c>
      <c r="L2259" s="29" t="s">
        <v>3478</v>
      </c>
      <c r="M2259" s="29">
        <v>5</v>
      </c>
      <c r="N2259" s="29">
        <v>6</v>
      </c>
      <c r="O2259" s="29">
        <v>7</v>
      </c>
      <c r="P2259" s="29" t="s">
        <v>3696</v>
      </c>
      <c r="Q2259" s="29">
        <v>9</v>
      </c>
      <c r="R2259" s="92"/>
      <c r="S2259" s="92"/>
      <c r="T2259" s="92"/>
      <c r="U2259" s="92"/>
      <c r="V2259" s="92"/>
      <c r="W2259" s="92"/>
      <c r="X2259" s="92"/>
      <c r="Y2259" s="92"/>
    </row>
    <row r="2260" spans="1:25" ht="15" customHeight="1" x14ac:dyDescent="0.25">
      <c r="A2260" s="63" t="s">
        <v>935</v>
      </c>
      <c r="B2260" s="63" t="s">
        <v>81</v>
      </c>
      <c r="C2260" s="64" t="s">
        <v>1216</v>
      </c>
      <c r="D2260" s="64" t="s">
        <v>1217</v>
      </c>
      <c r="E2260" s="65" t="s">
        <v>1</v>
      </c>
      <c r="F2260" s="65" t="s">
        <v>1</v>
      </c>
      <c r="G2260" s="65" t="s">
        <v>1</v>
      </c>
      <c r="H2260" s="65" t="s">
        <v>1218</v>
      </c>
      <c r="I2260" s="26">
        <v>0</v>
      </c>
      <c r="J2260" s="26" t="s">
        <v>1</v>
      </c>
      <c r="K2260" s="26">
        <v>0</v>
      </c>
      <c r="L2260" s="26"/>
      <c r="M2260" s="26"/>
      <c r="N2260" s="26"/>
      <c r="O2260" s="26"/>
      <c r="P2260" s="26"/>
      <c r="Q2260" s="26"/>
      <c r="R2260" s="90"/>
      <c r="S2260" s="90"/>
      <c r="T2260" s="90"/>
      <c r="U2260" s="90"/>
      <c r="V2260" s="90"/>
      <c r="W2260" s="90"/>
      <c r="X2260" s="90"/>
      <c r="Y2260" s="90"/>
    </row>
    <row r="2261" spans="1:25" ht="22.5" customHeight="1" x14ac:dyDescent="0.25">
      <c r="A2261" s="63" t="s">
        <v>1</v>
      </c>
      <c r="B2261" s="63" t="s">
        <v>1</v>
      </c>
      <c r="C2261" s="63" t="s">
        <v>1</v>
      </c>
      <c r="D2261" s="65" t="s">
        <v>1</v>
      </c>
      <c r="E2261" s="65" t="s">
        <v>1</v>
      </c>
      <c r="F2261" s="65" t="s">
        <v>1</v>
      </c>
      <c r="G2261" s="65" t="s">
        <v>1</v>
      </c>
      <c r="H2261" s="66" t="s">
        <v>15</v>
      </c>
      <c r="I2261" s="30">
        <f t="shared" ref="I2261:K2261" si="2149">SUM(I2262,I2270,I2272)</f>
        <v>1224124</v>
      </c>
      <c r="J2261" s="30">
        <f t="shared" si="2149"/>
        <v>1157724</v>
      </c>
      <c r="K2261" s="30">
        <f t="shared" si="2149"/>
        <v>678126</v>
      </c>
      <c r="L2261" s="30">
        <f t="shared" ref="L2261:L2319" si="2150">SUM(M2261:O2261)</f>
        <v>265250</v>
      </c>
      <c r="M2261" s="30">
        <f t="shared" ref="M2261" si="2151">SUM(M2262,M2270,M2272)</f>
        <v>85650</v>
      </c>
      <c r="N2261" s="30">
        <f t="shared" ref="N2261:O2261" si="2152">SUM(N2262,N2270,N2272)</f>
        <v>88900</v>
      </c>
      <c r="O2261" s="30">
        <f t="shared" si="2152"/>
        <v>90700</v>
      </c>
      <c r="P2261" s="30">
        <f t="shared" ref="P2261:P2319" si="2153">K2261+L2261</f>
        <v>943376</v>
      </c>
      <c r="Q2261" s="30">
        <f t="shared" ref="Q2261:Q2319" si="2154">IF(J2261=0,"-",P2261/J2261*100)</f>
        <v>81.485397210388655</v>
      </c>
      <c r="R2261" s="93"/>
      <c r="S2261" s="93"/>
      <c r="T2261" s="93"/>
      <c r="U2261" s="93"/>
      <c r="V2261" s="93"/>
      <c r="W2261" s="93"/>
      <c r="X2261" s="93"/>
      <c r="Y2261" s="93"/>
    </row>
    <row r="2262" spans="1:25" ht="15" customHeight="1" x14ac:dyDescent="0.25">
      <c r="A2262" s="63" t="s">
        <v>935</v>
      </c>
      <c r="B2262" s="63" t="s">
        <v>81</v>
      </c>
      <c r="C2262" s="63" t="s">
        <v>1216</v>
      </c>
      <c r="D2262" s="63" t="s">
        <v>1217</v>
      </c>
      <c r="E2262" s="65" t="s">
        <v>16</v>
      </c>
      <c r="F2262" s="65" t="s">
        <v>1</v>
      </c>
      <c r="G2262" s="65" t="s">
        <v>1</v>
      </c>
      <c r="H2262" s="65" t="s">
        <v>17</v>
      </c>
      <c r="I2262" s="31">
        <f t="shared" ref="I2262:K2262" si="2155">SUM(I2263:I2264)</f>
        <v>1010955</v>
      </c>
      <c r="J2262" s="31">
        <f t="shared" si="2155"/>
        <v>1002955</v>
      </c>
      <c r="K2262" s="31">
        <f t="shared" si="2155"/>
        <v>583262</v>
      </c>
      <c r="L2262" s="31">
        <f t="shared" si="2150"/>
        <v>231900</v>
      </c>
      <c r="M2262" s="31">
        <f t="shared" ref="M2262" si="2156">SUM(M2263:M2264)</f>
        <v>75900</v>
      </c>
      <c r="N2262" s="31">
        <f t="shared" ref="N2262:O2262" si="2157">SUM(N2263:N2264)</f>
        <v>78000</v>
      </c>
      <c r="O2262" s="31">
        <f t="shared" si="2157"/>
        <v>78000</v>
      </c>
      <c r="P2262" s="31">
        <f t="shared" si="2153"/>
        <v>815162</v>
      </c>
      <c r="Q2262" s="31">
        <f t="shared" si="2154"/>
        <v>81.276029333320039</v>
      </c>
      <c r="R2262" s="94"/>
      <c r="S2262" s="94"/>
      <c r="T2262" s="94"/>
      <c r="U2262" s="94"/>
      <c r="V2262" s="94"/>
      <c r="W2262" s="94"/>
      <c r="X2262" s="94"/>
      <c r="Y2262" s="94"/>
    </row>
    <row r="2263" spans="1:25" ht="15" customHeight="1" x14ac:dyDescent="0.25">
      <c r="A2263" s="64" t="s">
        <v>935</v>
      </c>
      <c r="B2263" s="64" t="s">
        <v>81</v>
      </c>
      <c r="C2263" s="64" t="s">
        <v>1216</v>
      </c>
      <c r="D2263" s="64" t="s">
        <v>1217</v>
      </c>
      <c r="E2263" s="20" t="s">
        <v>19</v>
      </c>
      <c r="F2263" s="64"/>
      <c r="G2263" s="53" t="s">
        <v>1076</v>
      </c>
      <c r="H2263" s="53" t="s">
        <v>3879</v>
      </c>
      <c r="I2263" s="26">
        <v>880693</v>
      </c>
      <c r="J2263" s="26">
        <v>874193</v>
      </c>
      <c r="K2263" s="26">
        <v>490000</v>
      </c>
      <c r="L2263" s="26">
        <f t="shared" si="2150"/>
        <v>215000</v>
      </c>
      <c r="M2263" s="26">
        <v>75000</v>
      </c>
      <c r="N2263" s="26">
        <v>70000</v>
      </c>
      <c r="O2263" s="26">
        <v>70000</v>
      </c>
      <c r="P2263" s="26">
        <f t="shared" si="2153"/>
        <v>705000</v>
      </c>
      <c r="Q2263" s="26">
        <f t="shared" si="2154"/>
        <v>80.64580704718523</v>
      </c>
      <c r="R2263" s="90"/>
      <c r="S2263" s="90"/>
      <c r="T2263" s="90"/>
      <c r="U2263" s="90"/>
      <c r="V2263" s="90"/>
      <c r="W2263" s="90"/>
      <c r="X2263" s="90"/>
      <c r="Y2263" s="90"/>
    </row>
    <row r="2264" spans="1:25" ht="15" customHeight="1" x14ac:dyDescent="0.25">
      <c r="A2264" s="63" t="s">
        <v>935</v>
      </c>
      <c r="B2264" s="63" t="s">
        <v>81</v>
      </c>
      <c r="C2264" s="63" t="s">
        <v>1216</v>
      </c>
      <c r="D2264" s="63" t="s">
        <v>1217</v>
      </c>
      <c r="E2264" s="63" t="s">
        <v>21</v>
      </c>
      <c r="F2264" s="64" t="s">
        <v>1</v>
      </c>
      <c r="G2264" s="53" t="s">
        <v>1</v>
      </c>
      <c r="H2264" s="65" t="s">
        <v>22</v>
      </c>
      <c r="I2264" s="31">
        <f t="shared" ref="I2264:K2264" si="2158">SUM(I2265:I2269)</f>
        <v>130262</v>
      </c>
      <c r="J2264" s="31">
        <f t="shared" si="2158"/>
        <v>128762</v>
      </c>
      <c r="K2264" s="31">
        <f t="shared" si="2158"/>
        <v>93262</v>
      </c>
      <c r="L2264" s="31">
        <f t="shared" si="2150"/>
        <v>16900</v>
      </c>
      <c r="M2264" s="31">
        <f t="shared" ref="M2264" si="2159">SUM(M2265:M2269)</f>
        <v>900</v>
      </c>
      <c r="N2264" s="31">
        <f t="shared" ref="N2264:O2264" si="2160">SUM(N2265:N2269)</f>
        <v>8000</v>
      </c>
      <c r="O2264" s="31">
        <f t="shared" si="2160"/>
        <v>8000</v>
      </c>
      <c r="P2264" s="31">
        <f t="shared" si="2153"/>
        <v>110162</v>
      </c>
      <c r="Q2264" s="31">
        <f t="shared" si="2154"/>
        <v>85.554744412171289</v>
      </c>
      <c r="R2264" s="94"/>
      <c r="S2264" s="94"/>
      <c r="T2264" s="94"/>
      <c r="U2264" s="94"/>
      <c r="V2264" s="94"/>
      <c r="W2264" s="94"/>
      <c r="X2264" s="94"/>
      <c r="Y2264" s="94"/>
    </row>
    <row r="2265" spans="1:25" ht="15" customHeight="1" x14ac:dyDescent="0.25">
      <c r="A2265" s="64" t="s">
        <v>935</v>
      </c>
      <c r="B2265" s="64" t="s">
        <v>81</v>
      </c>
      <c r="C2265" s="64" t="s">
        <v>1216</v>
      </c>
      <c r="D2265" s="64" t="s">
        <v>1217</v>
      </c>
      <c r="E2265" s="20" t="s">
        <v>23</v>
      </c>
      <c r="F2265" s="64" t="s">
        <v>1219</v>
      </c>
      <c r="G2265" s="53" t="s">
        <v>1076</v>
      </c>
      <c r="H2265" s="53" t="s">
        <v>85</v>
      </c>
      <c r="I2265" s="26">
        <v>21500</v>
      </c>
      <c r="J2265" s="26">
        <v>21000</v>
      </c>
      <c r="K2265" s="26">
        <v>13500</v>
      </c>
      <c r="L2265" s="26">
        <f t="shared" si="2150"/>
        <v>4900</v>
      </c>
      <c r="M2265" s="26">
        <v>900</v>
      </c>
      <c r="N2265" s="26">
        <v>2000</v>
      </c>
      <c r="O2265" s="26">
        <v>2000</v>
      </c>
      <c r="P2265" s="26">
        <f t="shared" si="2153"/>
        <v>18400</v>
      </c>
      <c r="Q2265" s="26">
        <f t="shared" si="2154"/>
        <v>87.61904761904762</v>
      </c>
      <c r="R2265" s="90"/>
      <c r="S2265" s="90"/>
      <c r="T2265" s="90"/>
      <c r="U2265" s="90"/>
      <c r="V2265" s="90"/>
      <c r="W2265" s="90"/>
      <c r="X2265" s="90"/>
      <c r="Y2265" s="90"/>
    </row>
    <row r="2266" spans="1:25" ht="15" customHeight="1" x14ac:dyDescent="0.25">
      <c r="A2266" s="64" t="s">
        <v>935</v>
      </c>
      <c r="B2266" s="64" t="s">
        <v>81</v>
      </c>
      <c r="C2266" s="64" t="s">
        <v>1216</v>
      </c>
      <c r="D2266" s="64" t="s">
        <v>1217</v>
      </c>
      <c r="E2266" s="20" t="s">
        <v>23</v>
      </c>
      <c r="F2266" s="64" t="s">
        <v>1220</v>
      </c>
      <c r="G2266" s="53" t="s">
        <v>1076</v>
      </c>
      <c r="H2266" s="53" t="s">
        <v>25</v>
      </c>
      <c r="I2266" s="26">
        <v>77000</v>
      </c>
      <c r="J2266" s="26">
        <v>76000</v>
      </c>
      <c r="K2266" s="26">
        <v>48000</v>
      </c>
      <c r="L2266" s="26">
        <f t="shared" si="2150"/>
        <v>12000</v>
      </c>
      <c r="M2266" s="26">
        <v>0</v>
      </c>
      <c r="N2266" s="26">
        <v>6000</v>
      </c>
      <c r="O2266" s="26">
        <v>6000</v>
      </c>
      <c r="P2266" s="26">
        <f t="shared" si="2153"/>
        <v>60000</v>
      </c>
      <c r="Q2266" s="26">
        <f t="shared" si="2154"/>
        <v>78.94736842105263</v>
      </c>
      <c r="R2266" s="90"/>
      <c r="S2266" s="90"/>
      <c r="T2266" s="90"/>
      <c r="U2266" s="90"/>
      <c r="V2266" s="90"/>
      <c r="W2266" s="90"/>
      <c r="X2266" s="90"/>
      <c r="Y2266" s="90"/>
    </row>
    <row r="2267" spans="1:25" ht="15" customHeight="1" x14ac:dyDescent="0.25">
      <c r="A2267" s="64" t="s">
        <v>935</v>
      </c>
      <c r="B2267" s="64" t="s">
        <v>81</v>
      </c>
      <c r="C2267" s="64" t="s">
        <v>1216</v>
      </c>
      <c r="D2267" s="64" t="s">
        <v>1217</v>
      </c>
      <c r="E2267" s="20" t="s">
        <v>23</v>
      </c>
      <c r="F2267" s="64" t="s">
        <v>1221</v>
      </c>
      <c r="G2267" s="53" t="s">
        <v>1076</v>
      </c>
      <c r="H2267" s="53" t="s">
        <v>27</v>
      </c>
      <c r="I2267" s="26">
        <v>17862</v>
      </c>
      <c r="J2267" s="26">
        <v>17862</v>
      </c>
      <c r="K2267" s="26">
        <v>17862</v>
      </c>
      <c r="L2267" s="26">
        <f t="shared" si="2150"/>
        <v>0</v>
      </c>
      <c r="M2267" s="26"/>
      <c r="N2267" s="26"/>
      <c r="O2267" s="26"/>
      <c r="P2267" s="26">
        <f t="shared" si="2153"/>
        <v>17862</v>
      </c>
      <c r="Q2267" s="26">
        <f t="shared" si="2154"/>
        <v>100</v>
      </c>
      <c r="R2267" s="90"/>
      <c r="S2267" s="90"/>
      <c r="T2267" s="90"/>
      <c r="U2267" s="90"/>
      <c r="V2267" s="90"/>
      <c r="W2267" s="90"/>
      <c r="X2267" s="90"/>
      <c r="Y2267" s="90"/>
    </row>
    <row r="2268" spans="1:25" ht="15" customHeight="1" x14ac:dyDescent="0.25">
      <c r="A2268" s="64" t="s">
        <v>935</v>
      </c>
      <c r="B2268" s="64" t="s">
        <v>81</v>
      </c>
      <c r="C2268" s="64" t="s">
        <v>1216</v>
      </c>
      <c r="D2268" s="64" t="s">
        <v>1217</v>
      </c>
      <c r="E2268" s="20" t="s">
        <v>23</v>
      </c>
      <c r="F2268" s="64" t="s">
        <v>1222</v>
      </c>
      <c r="G2268" s="53" t="s">
        <v>1076</v>
      </c>
      <c r="H2268" s="53" t="s">
        <v>89</v>
      </c>
      <c r="I2268" s="26">
        <v>0</v>
      </c>
      <c r="J2268" s="26">
        <v>0</v>
      </c>
      <c r="K2268" s="26">
        <v>0</v>
      </c>
      <c r="L2268" s="26">
        <f t="shared" si="2150"/>
        <v>0</v>
      </c>
      <c r="M2268" s="26">
        <v>0</v>
      </c>
      <c r="N2268" s="26">
        <v>0</v>
      </c>
      <c r="O2268" s="26">
        <v>0</v>
      </c>
      <c r="P2268" s="26">
        <f t="shared" si="2153"/>
        <v>0</v>
      </c>
      <c r="Q2268" s="26" t="str">
        <f t="shared" si="2154"/>
        <v>-</v>
      </c>
      <c r="R2268" s="90"/>
      <c r="S2268" s="90"/>
      <c r="T2268" s="90"/>
      <c r="U2268" s="90"/>
      <c r="V2268" s="90"/>
      <c r="W2268" s="90"/>
      <c r="X2268" s="90"/>
      <c r="Y2268" s="90"/>
    </row>
    <row r="2269" spans="1:25" ht="15" customHeight="1" x14ac:dyDescent="0.25">
      <c r="A2269" s="64" t="s">
        <v>935</v>
      </c>
      <c r="B2269" s="64" t="s">
        <v>81</v>
      </c>
      <c r="C2269" s="64" t="s">
        <v>1216</v>
      </c>
      <c r="D2269" s="64" t="s">
        <v>1217</v>
      </c>
      <c r="E2269" s="20" t="s">
        <v>23</v>
      </c>
      <c r="F2269" s="64" t="s">
        <v>1223</v>
      </c>
      <c r="G2269" s="53" t="s">
        <v>1076</v>
      </c>
      <c r="H2269" s="53" t="s">
        <v>29</v>
      </c>
      <c r="I2269" s="26">
        <v>13900</v>
      </c>
      <c r="J2269" s="26">
        <v>13900</v>
      </c>
      <c r="K2269" s="26">
        <v>13900</v>
      </c>
      <c r="L2269" s="26">
        <f t="shared" si="2150"/>
        <v>0</v>
      </c>
      <c r="M2269" s="26">
        <v>0</v>
      </c>
      <c r="N2269" s="26">
        <v>0</v>
      </c>
      <c r="O2269" s="26">
        <v>0</v>
      </c>
      <c r="P2269" s="26">
        <f t="shared" si="2153"/>
        <v>13900</v>
      </c>
      <c r="Q2269" s="26">
        <f t="shared" si="2154"/>
        <v>100</v>
      </c>
      <c r="R2269" s="90"/>
      <c r="S2269" s="90"/>
      <c r="T2269" s="90"/>
      <c r="U2269" s="90"/>
      <c r="V2269" s="90"/>
      <c r="W2269" s="90"/>
      <c r="X2269" s="90"/>
      <c r="Y2269" s="90"/>
    </row>
    <row r="2270" spans="1:25" ht="15" customHeight="1" x14ac:dyDescent="0.25">
      <c r="A2270" s="63" t="s">
        <v>935</v>
      </c>
      <c r="B2270" s="63" t="s">
        <v>81</v>
      </c>
      <c r="C2270" s="63" t="s">
        <v>1216</v>
      </c>
      <c r="D2270" s="63" t="s">
        <v>1217</v>
      </c>
      <c r="E2270" s="65" t="s">
        <v>30</v>
      </c>
      <c r="F2270" s="65" t="s">
        <v>1</v>
      </c>
      <c r="G2270" s="65" t="s">
        <v>1</v>
      </c>
      <c r="H2270" s="65" t="s">
        <v>31</v>
      </c>
      <c r="I2270" s="31">
        <f t="shared" ref="I2270:K2270" si="2161">SUM(I2271)</f>
        <v>92512</v>
      </c>
      <c r="J2270" s="31">
        <f t="shared" si="2161"/>
        <v>91812</v>
      </c>
      <c r="K2270" s="31">
        <f t="shared" si="2161"/>
        <v>53000</v>
      </c>
      <c r="L2270" s="31">
        <f t="shared" si="2150"/>
        <v>24000</v>
      </c>
      <c r="M2270" s="31">
        <f t="shared" ref="M2270" si="2162">SUM(M2271)</f>
        <v>8000</v>
      </c>
      <c r="N2270" s="31">
        <f t="shared" ref="N2270:O2270" si="2163">SUM(N2271)</f>
        <v>8000</v>
      </c>
      <c r="O2270" s="31">
        <f t="shared" si="2163"/>
        <v>8000</v>
      </c>
      <c r="P2270" s="31">
        <f t="shared" si="2153"/>
        <v>77000</v>
      </c>
      <c r="Q2270" s="31">
        <f t="shared" si="2154"/>
        <v>83.867032631899974</v>
      </c>
      <c r="R2270" s="94"/>
      <c r="S2270" s="94"/>
      <c r="T2270" s="94"/>
      <c r="U2270" s="94"/>
      <c r="V2270" s="94"/>
      <c r="W2270" s="94"/>
      <c r="X2270" s="94"/>
      <c r="Y2270" s="94"/>
    </row>
    <row r="2271" spans="1:25" ht="15" customHeight="1" x14ac:dyDescent="0.25">
      <c r="A2271" s="64" t="s">
        <v>935</v>
      </c>
      <c r="B2271" s="64" t="s">
        <v>81</v>
      </c>
      <c r="C2271" s="64" t="s">
        <v>1216</v>
      </c>
      <c r="D2271" s="64" t="s">
        <v>1217</v>
      </c>
      <c r="E2271" s="20" t="s">
        <v>33</v>
      </c>
      <c r="F2271" s="64"/>
      <c r="G2271" s="53" t="s">
        <v>1076</v>
      </c>
      <c r="H2271" s="53" t="s">
        <v>3880</v>
      </c>
      <c r="I2271" s="26">
        <v>92512</v>
      </c>
      <c r="J2271" s="26">
        <v>91812</v>
      </c>
      <c r="K2271" s="26">
        <v>53000</v>
      </c>
      <c r="L2271" s="26">
        <f t="shared" si="2150"/>
        <v>24000</v>
      </c>
      <c r="M2271" s="26">
        <v>8000</v>
      </c>
      <c r="N2271" s="26">
        <v>8000</v>
      </c>
      <c r="O2271" s="26">
        <v>8000</v>
      </c>
      <c r="P2271" s="26">
        <f t="shared" si="2153"/>
        <v>77000</v>
      </c>
      <c r="Q2271" s="26">
        <f t="shared" si="2154"/>
        <v>83.867032631899974</v>
      </c>
      <c r="R2271" s="90"/>
      <c r="S2271" s="90"/>
      <c r="T2271" s="90"/>
      <c r="U2271" s="90"/>
      <c r="V2271" s="90"/>
      <c r="W2271" s="90"/>
      <c r="X2271" s="90"/>
      <c r="Y2271" s="90"/>
    </row>
    <row r="2272" spans="1:25" ht="15" customHeight="1" x14ac:dyDescent="0.25">
      <c r="A2272" s="63" t="s">
        <v>935</v>
      </c>
      <c r="B2272" s="63" t="s">
        <v>81</v>
      </c>
      <c r="C2272" s="63" t="s">
        <v>1216</v>
      </c>
      <c r="D2272" s="63" t="s">
        <v>1217</v>
      </c>
      <c r="E2272" s="65" t="s">
        <v>34</v>
      </c>
      <c r="F2272" s="65" t="s">
        <v>1</v>
      </c>
      <c r="G2272" s="65" t="s">
        <v>1</v>
      </c>
      <c r="H2272" s="65" t="s">
        <v>35</v>
      </c>
      <c r="I2272" s="31">
        <f t="shared" ref="I2272:K2272" si="2164">SUM(I2273:I2280)</f>
        <v>120657</v>
      </c>
      <c r="J2272" s="31">
        <f t="shared" si="2164"/>
        <v>62957</v>
      </c>
      <c r="K2272" s="31">
        <f t="shared" si="2164"/>
        <v>41864</v>
      </c>
      <c r="L2272" s="31">
        <f t="shared" si="2150"/>
        <v>9350</v>
      </c>
      <c r="M2272" s="31">
        <f t="shared" ref="M2272" si="2165">SUM(M2273:M2280)</f>
        <v>1750</v>
      </c>
      <c r="N2272" s="31">
        <f t="shared" ref="N2272:O2272" si="2166">SUM(N2273:N2280)</f>
        <v>2900</v>
      </c>
      <c r="O2272" s="31">
        <f t="shared" si="2166"/>
        <v>4700</v>
      </c>
      <c r="P2272" s="31">
        <f t="shared" si="2153"/>
        <v>51214</v>
      </c>
      <c r="Q2272" s="31">
        <f t="shared" si="2154"/>
        <v>81.347586447893008</v>
      </c>
      <c r="R2272" s="94"/>
      <c r="S2272" s="94"/>
      <c r="T2272" s="94"/>
      <c r="U2272" s="94"/>
      <c r="V2272" s="94"/>
      <c r="W2272" s="94"/>
      <c r="X2272" s="94"/>
      <c r="Y2272" s="94"/>
    </row>
    <row r="2273" spans="1:25" ht="15" customHeight="1" x14ac:dyDescent="0.25">
      <c r="A2273" s="64" t="s">
        <v>935</v>
      </c>
      <c r="B2273" s="64" t="s">
        <v>81</v>
      </c>
      <c r="C2273" s="64" t="s">
        <v>1216</v>
      </c>
      <c r="D2273" s="64" t="s">
        <v>1217</v>
      </c>
      <c r="E2273" s="20" t="s">
        <v>38</v>
      </c>
      <c r="F2273" s="64"/>
      <c r="G2273" s="53" t="s">
        <v>1076</v>
      </c>
      <c r="H2273" s="53" t="s">
        <v>37</v>
      </c>
      <c r="I2273" s="26">
        <v>764</v>
      </c>
      <c r="J2273" s="26">
        <v>764</v>
      </c>
      <c r="K2273" s="26">
        <v>764</v>
      </c>
      <c r="L2273" s="26">
        <f t="shared" si="2150"/>
        <v>0</v>
      </c>
      <c r="M2273" s="26">
        <v>0</v>
      </c>
      <c r="N2273" s="26">
        <v>0</v>
      </c>
      <c r="O2273" s="26">
        <v>0</v>
      </c>
      <c r="P2273" s="26">
        <f t="shared" si="2153"/>
        <v>764</v>
      </c>
      <c r="Q2273" s="26">
        <f t="shared" si="2154"/>
        <v>100</v>
      </c>
      <c r="R2273" s="90"/>
      <c r="S2273" s="90"/>
      <c r="T2273" s="90"/>
      <c r="U2273" s="90"/>
      <c r="V2273" s="90"/>
      <c r="W2273" s="90"/>
      <c r="X2273" s="90"/>
      <c r="Y2273" s="90"/>
    </row>
    <row r="2274" spans="1:25" ht="15" customHeight="1" x14ac:dyDescent="0.25">
      <c r="A2274" s="64" t="s">
        <v>935</v>
      </c>
      <c r="B2274" s="64" t="s">
        <v>81</v>
      </c>
      <c r="C2274" s="64" t="s">
        <v>1216</v>
      </c>
      <c r="D2274" s="64" t="s">
        <v>1217</v>
      </c>
      <c r="E2274" s="20" t="s">
        <v>298</v>
      </c>
      <c r="F2274" s="64"/>
      <c r="G2274" s="53" t="s">
        <v>1076</v>
      </c>
      <c r="H2274" s="53" t="s">
        <v>297</v>
      </c>
      <c r="I2274" s="26">
        <v>29983</v>
      </c>
      <c r="J2274" s="26">
        <v>29983</v>
      </c>
      <c r="K2274" s="26">
        <v>24000</v>
      </c>
      <c r="L2274" s="26">
        <f t="shared" si="2150"/>
        <v>2000</v>
      </c>
      <c r="M2274" s="26">
        <v>0</v>
      </c>
      <c r="N2274" s="26">
        <v>0</v>
      </c>
      <c r="O2274" s="26">
        <v>2000</v>
      </c>
      <c r="P2274" s="26">
        <f t="shared" si="2153"/>
        <v>26000</v>
      </c>
      <c r="Q2274" s="26">
        <f t="shared" si="2154"/>
        <v>86.715805623186469</v>
      </c>
      <c r="R2274" s="90"/>
      <c r="S2274" s="90"/>
      <c r="T2274" s="90"/>
      <c r="U2274" s="90"/>
      <c r="V2274" s="90"/>
      <c r="W2274" s="90"/>
      <c r="X2274" s="90"/>
      <c r="Y2274" s="90"/>
    </row>
    <row r="2275" spans="1:25" ht="15" customHeight="1" x14ac:dyDescent="0.25">
      <c r="A2275" s="64" t="s">
        <v>935</v>
      </c>
      <c r="B2275" s="64" t="s">
        <v>81</v>
      </c>
      <c r="C2275" s="64" t="s">
        <v>1216</v>
      </c>
      <c r="D2275" s="64" t="s">
        <v>1217</v>
      </c>
      <c r="E2275" s="20" t="s">
        <v>301</v>
      </c>
      <c r="F2275" s="64"/>
      <c r="G2275" s="53" t="s">
        <v>1076</v>
      </c>
      <c r="H2275" s="53" t="s">
        <v>300</v>
      </c>
      <c r="I2275" s="26">
        <v>11369</v>
      </c>
      <c r="J2275" s="26">
        <v>11369</v>
      </c>
      <c r="K2275" s="26">
        <v>6600</v>
      </c>
      <c r="L2275" s="26">
        <f t="shared" si="2150"/>
        <v>2000</v>
      </c>
      <c r="M2275" s="26">
        <v>0</v>
      </c>
      <c r="N2275" s="26">
        <v>1000</v>
      </c>
      <c r="O2275" s="26">
        <v>1000</v>
      </c>
      <c r="P2275" s="26">
        <f t="shared" si="2153"/>
        <v>8600</v>
      </c>
      <c r="Q2275" s="26">
        <f t="shared" si="2154"/>
        <v>75.644295892338818</v>
      </c>
      <c r="R2275" s="90"/>
      <c r="S2275" s="90"/>
      <c r="T2275" s="90"/>
      <c r="U2275" s="90"/>
      <c r="V2275" s="90"/>
      <c r="W2275" s="90"/>
      <c r="X2275" s="90"/>
      <c r="Y2275" s="90"/>
    </row>
    <row r="2276" spans="1:25" ht="15" customHeight="1" x14ac:dyDescent="0.25">
      <c r="A2276" s="64" t="s">
        <v>935</v>
      </c>
      <c r="B2276" s="64" t="s">
        <v>81</v>
      </c>
      <c r="C2276" s="64" t="s">
        <v>1216</v>
      </c>
      <c r="D2276" s="64" t="s">
        <v>1217</v>
      </c>
      <c r="E2276" s="20" t="s">
        <v>218</v>
      </c>
      <c r="F2276" s="64"/>
      <c r="G2276" s="53" t="s">
        <v>1076</v>
      </c>
      <c r="H2276" s="53" t="s">
        <v>217</v>
      </c>
      <c r="I2276" s="26">
        <v>21071</v>
      </c>
      <c r="J2276" s="26">
        <v>5071</v>
      </c>
      <c r="K2276" s="26">
        <v>3100</v>
      </c>
      <c r="L2276" s="26">
        <f t="shared" si="2150"/>
        <v>1500</v>
      </c>
      <c r="M2276" s="26">
        <v>500</v>
      </c>
      <c r="N2276" s="26">
        <v>500</v>
      </c>
      <c r="O2276" s="26">
        <v>500</v>
      </c>
      <c r="P2276" s="26">
        <f t="shared" si="2153"/>
        <v>4600</v>
      </c>
      <c r="Q2276" s="26">
        <f t="shared" si="2154"/>
        <v>90.711891145730633</v>
      </c>
      <c r="R2276" s="90"/>
      <c r="S2276" s="90"/>
      <c r="T2276" s="90"/>
      <c r="U2276" s="90"/>
      <c r="V2276" s="90"/>
      <c r="W2276" s="90"/>
      <c r="X2276" s="90"/>
      <c r="Y2276" s="90"/>
    </row>
    <row r="2277" spans="1:25" ht="15" customHeight="1" x14ac:dyDescent="0.25">
      <c r="A2277" s="64" t="s">
        <v>935</v>
      </c>
      <c r="B2277" s="64" t="s">
        <v>81</v>
      </c>
      <c r="C2277" s="64" t="s">
        <v>1216</v>
      </c>
      <c r="D2277" s="64" t="s">
        <v>1217</v>
      </c>
      <c r="E2277" s="20" t="s">
        <v>303</v>
      </c>
      <c r="F2277" s="64"/>
      <c r="G2277" s="53" t="s">
        <v>1076</v>
      </c>
      <c r="H2277" s="53" t="s">
        <v>302</v>
      </c>
      <c r="I2277" s="26">
        <v>31875</v>
      </c>
      <c r="J2277" s="26">
        <v>600</v>
      </c>
      <c r="K2277" s="26">
        <v>350</v>
      </c>
      <c r="L2277" s="26">
        <f t="shared" si="2150"/>
        <v>150</v>
      </c>
      <c r="M2277" s="26">
        <v>50</v>
      </c>
      <c r="N2277" s="26">
        <v>50</v>
      </c>
      <c r="O2277" s="26">
        <v>50</v>
      </c>
      <c r="P2277" s="26">
        <f t="shared" si="2153"/>
        <v>500</v>
      </c>
      <c r="Q2277" s="26">
        <f t="shared" si="2154"/>
        <v>83.333333333333343</v>
      </c>
      <c r="R2277" s="90"/>
      <c r="S2277" s="90"/>
      <c r="T2277" s="90"/>
      <c r="U2277" s="90"/>
      <c r="V2277" s="90"/>
      <c r="W2277" s="90"/>
      <c r="X2277" s="90"/>
      <c r="Y2277" s="90"/>
    </row>
    <row r="2278" spans="1:25" ht="15" customHeight="1" x14ac:dyDescent="0.25">
      <c r="A2278" s="64" t="s">
        <v>935</v>
      </c>
      <c r="B2278" s="64" t="s">
        <v>81</v>
      </c>
      <c r="C2278" s="64" t="s">
        <v>1216</v>
      </c>
      <c r="D2278" s="64" t="s">
        <v>1217</v>
      </c>
      <c r="E2278" s="20" t="s">
        <v>308</v>
      </c>
      <c r="F2278" s="64"/>
      <c r="G2278" s="53" t="s">
        <v>1076</v>
      </c>
      <c r="H2278" s="53" t="s">
        <v>307</v>
      </c>
      <c r="I2278" s="26">
        <v>7439</v>
      </c>
      <c r="J2278" s="26">
        <v>7014</v>
      </c>
      <c r="K2278" s="26">
        <v>3700</v>
      </c>
      <c r="L2278" s="26">
        <f t="shared" si="2150"/>
        <v>1500</v>
      </c>
      <c r="M2278" s="26">
        <v>500</v>
      </c>
      <c r="N2278" s="26">
        <v>500</v>
      </c>
      <c r="O2278" s="26">
        <v>500</v>
      </c>
      <c r="P2278" s="26">
        <f t="shared" si="2153"/>
        <v>5200</v>
      </c>
      <c r="Q2278" s="26">
        <f t="shared" si="2154"/>
        <v>74.137439406900484</v>
      </c>
      <c r="R2278" s="90"/>
      <c r="S2278" s="90"/>
      <c r="T2278" s="90"/>
      <c r="U2278" s="90"/>
      <c r="V2278" s="90"/>
      <c r="W2278" s="90"/>
      <c r="X2278" s="90"/>
      <c r="Y2278" s="90"/>
    </row>
    <row r="2279" spans="1:25" ht="15" customHeight="1" x14ac:dyDescent="0.25">
      <c r="A2279" s="64" t="s">
        <v>935</v>
      </c>
      <c r="B2279" s="64" t="s">
        <v>81</v>
      </c>
      <c r="C2279" s="64" t="s">
        <v>1216</v>
      </c>
      <c r="D2279" s="64" t="s">
        <v>1217</v>
      </c>
      <c r="E2279" s="20" t="s">
        <v>311</v>
      </c>
      <c r="F2279" s="64"/>
      <c r="G2279" s="53" t="s">
        <v>1076</v>
      </c>
      <c r="H2279" s="53" t="s">
        <v>310</v>
      </c>
      <c r="I2279" s="26">
        <v>2360</v>
      </c>
      <c r="J2279" s="26">
        <v>2360</v>
      </c>
      <c r="K2279" s="26">
        <v>0</v>
      </c>
      <c r="L2279" s="26">
        <f t="shared" si="2150"/>
        <v>0</v>
      </c>
      <c r="M2279" s="26">
        <v>0</v>
      </c>
      <c r="N2279" s="26">
        <v>0</v>
      </c>
      <c r="O2279" s="26">
        <v>0</v>
      </c>
      <c r="P2279" s="26">
        <f t="shared" si="2153"/>
        <v>0</v>
      </c>
      <c r="Q2279" s="26">
        <f t="shared" si="2154"/>
        <v>0</v>
      </c>
      <c r="R2279" s="90"/>
      <c r="S2279" s="90"/>
      <c r="T2279" s="90"/>
      <c r="U2279" s="90"/>
      <c r="V2279" s="90"/>
      <c r="W2279" s="90"/>
      <c r="X2279" s="90"/>
      <c r="Y2279" s="90"/>
    </row>
    <row r="2280" spans="1:25" ht="15" customHeight="1" x14ac:dyDescent="0.25">
      <c r="A2280" s="63" t="s">
        <v>935</v>
      </c>
      <c r="B2280" s="63" t="s">
        <v>81</v>
      </c>
      <c r="C2280" s="63" t="s">
        <v>1216</v>
      </c>
      <c r="D2280" s="63" t="s">
        <v>1217</v>
      </c>
      <c r="E2280" s="63" t="s">
        <v>39</v>
      </c>
      <c r="F2280" s="64" t="s">
        <v>1</v>
      </c>
      <c r="G2280" s="53" t="s">
        <v>1</v>
      </c>
      <c r="H2280" s="65" t="s">
        <v>40</v>
      </c>
      <c r="I2280" s="31">
        <f t="shared" ref="I2280:K2280" si="2167">SUM(I2281:I2283)</f>
        <v>15796</v>
      </c>
      <c r="J2280" s="31">
        <f t="shared" si="2167"/>
        <v>5796</v>
      </c>
      <c r="K2280" s="31">
        <f t="shared" si="2167"/>
        <v>3350</v>
      </c>
      <c r="L2280" s="31">
        <f t="shared" si="2150"/>
        <v>2200</v>
      </c>
      <c r="M2280" s="31">
        <f t="shared" ref="M2280" si="2168">SUM(M2281:M2283)</f>
        <v>700</v>
      </c>
      <c r="N2280" s="31">
        <f t="shared" ref="N2280:O2280" si="2169">SUM(N2281:N2283)</f>
        <v>850</v>
      </c>
      <c r="O2280" s="31">
        <f t="shared" si="2169"/>
        <v>650</v>
      </c>
      <c r="P2280" s="31">
        <f t="shared" si="2153"/>
        <v>5550</v>
      </c>
      <c r="Q2280" s="31">
        <f t="shared" si="2154"/>
        <v>95.755693581780548</v>
      </c>
      <c r="R2280" s="94"/>
      <c r="S2280" s="94"/>
      <c r="T2280" s="94"/>
      <c r="U2280" s="94"/>
      <c r="V2280" s="94"/>
      <c r="W2280" s="94"/>
      <c r="X2280" s="94"/>
      <c r="Y2280" s="94"/>
    </row>
    <row r="2281" spans="1:25" ht="15" customHeight="1" x14ac:dyDescent="0.25">
      <c r="A2281" s="64" t="s">
        <v>935</v>
      </c>
      <c r="B2281" s="64" t="s">
        <v>81</v>
      </c>
      <c r="C2281" s="64" t="s">
        <v>1216</v>
      </c>
      <c r="D2281" s="64" t="s">
        <v>1217</v>
      </c>
      <c r="E2281" s="20" t="s">
        <v>41</v>
      </c>
      <c r="F2281" s="64"/>
      <c r="G2281" s="53" t="s">
        <v>1076</v>
      </c>
      <c r="H2281" s="53" t="s">
        <v>40</v>
      </c>
      <c r="I2281" s="26">
        <v>13300</v>
      </c>
      <c r="J2281" s="26">
        <v>3300</v>
      </c>
      <c r="K2281" s="26">
        <v>1800</v>
      </c>
      <c r="L2281" s="26">
        <f t="shared" si="2150"/>
        <v>1500</v>
      </c>
      <c r="M2281" s="26">
        <v>500</v>
      </c>
      <c r="N2281" s="26">
        <v>600</v>
      </c>
      <c r="O2281" s="26">
        <v>400</v>
      </c>
      <c r="P2281" s="26">
        <f t="shared" si="2153"/>
        <v>3300</v>
      </c>
      <c r="Q2281" s="26">
        <f t="shared" si="2154"/>
        <v>100</v>
      </c>
      <c r="R2281" s="90"/>
      <c r="S2281" s="90"/>
      <c r="T2281" s="90"/>
      <c r="U2281" s="90"/>
      <c r="V2281" s="90"/>
      <c r="W2281" s="90"/>
      <c r="X2281" s="90"/>
      <c r="Y2281" s="90"/>
    </row>
    <row r="2282" spans="1:25" ht="15" customHeight="1" x14ac:dyDescent="0.25">
      <c r="A2282" s="64" t="s">
        <v>935</v>
      </c>
      <c r="B2282" s="64" t="s">
        <v>81</v>
      </c>
      <c r="C2282" s="64" t="s">
        <v>1216</v>
      </c>
      <c r="D2282" s="64" t="s">
        <v>1217</v>
      </c>
      <c r="E2282" s="20" t="s">
        <v>41</v>
      </c>
      <c r="F2282" s="64" t="s">
        <v>1224</v>
      </c>
      <c r="G2282" s="53" t="s">
        <v>1076</v>
      </c>
      <c r="H2282" s="53" t="s">
        <v>49</v>
      </c>
      <c r="I2282" s="26">
        <v>2396</v>
      </c>
      <c r="J2282" s="26">
        <v>2396</v>
      </c>
      <c r="K2282" s="26">
        <v>1550</v>
      </c>
      <c r="L2282" s="26">
        <f t="shared" si="2150"/>
        <v>700</v>
      </c>
      <c r="M2282" s="26">
        <v>200</v>
      </c>
      <c r="N2282" s="26">
        <v>250</v>
      </c>
      <c r="O2282" s="26">
        <v>250</v>
      </c>
      <c r="P2282" s="26">
        <f t="shared" si="2153"/>
        <v>2250</v>
      </c>
      <c r="Q2282" s="26">
        <f t="shared" si="2154"/>
        <v>93.906510851419029</v>
      </c>
      <c r="R2282" s="90"/>
      <c r="S2282" s="90"/>
      <c r="T2282" s="90"/>
      <c r="U2282" s="90"/>
      <c r="V2282" s="90"/>
      <c r="W2282" s="90"/>
      <c r="X2282" s="90"/>
      <c r="Y2282" s="90"/>
    </row>
    <row r="2283" spans="1:25" ht="22.5" customHeight="1" x14ac:dyDescent="0.25">
      <c r="A2283" s="64" t="s">
        <v>935</v>
      </c>
      <c r="B2283" s="64" t="s">
        <v>81</v>
      </c>
      <c r="C2283" s="64" t="s">
        <v>1216</v>
      </c>
      <c r="D2283" s="64" t="s">
        <v>1217</v>
      </c>
      <c r="E2283" s="20" t="s">
        <v>41</v>
      </c>
      <c r="F2283" s="64" t="s">
        <v>1225</v>
      </c>
      <c r="G2283" s="53" t="s">
        <v>1076</v>
      </c>
      <c r="H2283" s="53" t="s">
        <v>55</v>
      </c>
      <c r="I2283" s="26">
        <v>100</v>
      </c>
      <c r="J2283" s="26">
        <v>100</v>
      </c>
      <c r="K2283" s="26">
        <v>0</v>
      </c>
      <c r="L2283" s="26">
        <f t="shared" si="2150"/>
        <v>0</v>
      </c>
      <c r="M2283" s="26">
        <v>0</v>
      </c>
      <c r="N2283" s="26">
        <v>0</v>
      </c>
      <c r="O2283" s="26">
        <v>0</v>
      </c>
      <c r="P2283" s="26">
        <f t="shared" si="2153"/>
        <v>0</v>
      </c>
      <c r="Q2283" s="26">
        <f t="shared" si="2154"/>
        <v>0</v>
      </c>
      <c r="R2283" s="90"/>
      <c r="S2283" s="90"/>
      <c r="T2283" s="90"/>
      <c r="U2283" s="90"/>
      <c r="V2283" s="90"/>
      <c r="W2283" s="90"/>
      <c r="X2283" s="90"/>
      <c r="Y2283" s="90"/>
    </row>
    <row r="2284" spans="1:25" ht="22.5" customHeight="1" x14ac:dyDescent="0.25">
      <c r="A2284" s="63" t="s">
        <v>1</v>
      </c>
      <c r="B2284" s="63" t="s">
        <v>1</v>
      </c>
      <c r="C2284" s="63" t="s">
        <v>1</v>
      </c>
      <c r="D2284" s="65" t="s">
        <v>1</v>
      </c>
      <c r="E2284" s="65" t="s">
        <v>1</v>
      </c>
      <c r="F2284" s="65" t="s">
        <v>1</v>
      </c>
      <c r="G2284" s="65" t="s">
        <v>1</v>
      </c>
      <c r="H2284" s="66" t="s">
        <v>56</v>
      </c>
      <c r="I2284" s="30">
        <f t="shared" ref="I2284:K2285" si="2170">SUM(I2285)</f>
        <v>100</v>
      </c>
      <c r="J2284" s="30">
        <f t="shared" si="2170"/>
        <v>100</v>
      </c>
      <c r="K2284" s="30">
        <f t="shared" si="2170"/>
        <v>0</v>
      </c>
      <c r="L2284" s="30">
        <f t="shared" si="2150"/>
        <v>0</v>
      </c>
      <c r="M2284" s="30">
        <f t="shared" ref="M2284:M2285" si="2171">SUM(M2285)</f>
        <v>0</v>
      </c>
      <c r="N2284" s="30">
        <f t="shared" ref="N2284:O2285" si="2172">SUM(N2285)</f>
        <v>0</v>
      </c>
      <c r="O2284" s="30">
        <f t="shared" si="2172"/>
        <v>0</v>
      </c>
      <c r="P2284" s="30">
        <f t="shared" si="2153"/>
        <v>0</v>
      </c>
      <c r="Q2284" s="30">
        <f t="shared" si="2154"/>
        <v>0</v>
      </c>
      <c r="R2284" s="93"/>
      <c r="S2284" s="93"/>
      <c r="T2284" s="93"/>
      <c r="U2284" s="93"/>
      <c r="V2284" s="93"/>
      <c r="W2284" s="93"/>
      <c r="X2284" s="93"/>
      <c r="Y2284" s="93"/>
    </row>
    <row r="2285" spans="1:25" ht="15" customHeight="1" x14ac:dyDescent="0.25">
      <c r="A2285" s="63" t="s">
        <v>935</v>
      </c>
      <c r="B2285" s="63" t="s">
        <v>81</v>
      </c>
      <c r="C2285" s="63" t="s">
        <v>1216</v>
      </c>
      <c r="D2285" s="63" t="s">
        <v>1217</v>
      </c>
      <c r="E2285" s="65" t="s">
        <v>57</v>
      </c>
      <c r="F2285" s="65" t="s">
        <v>1</v>
      </c>
      <c r="G2285" s="65" t="s">
        <v>1</v>
      </c>
      <c r="H2285" s="65" t="s">
        <v>58</v>
      </c>
      <c r="I2285" s="31">
        <f t="shared" si="2170"/>
        <v>100</v>
      </c>
      <c r="J2285" s="31">
        <f t="shared" si="2170"/>
        <v>100</v>
      </c>
      <c r="K2285" s="31">
        <f t="shared" si="2170"/>
        <v>0</v>
      </c>
      <c r="L2285" s="31">
        <f t="shared" si="2150"/>
        <v>0</v>
      </c>
      <c r="M2285" s="31">
        <f t="shared" si="2171"/>
        <v>0</v>
      </c>
      <c r="N2285" s="31">
        <f t="shared" si="2172"/>
        <v>0</v>
      </c>
      <c r="O2285" s="31">
        <f t="shared" si="2172"/>
        <v>0</v>
      </c>
      <c r="P2285" s="31">
        <f t="shared" si="2153"/>
        <v>0</v>
      </c>
      <c r="Q2285" s="31">
        <f t="shared" si="2154"/>
        <v>0</v>
      </c>
      <c r="R2285" s="94"/>
      <c r="S2285" s="94"/>
      <c r="T2285" s="94"/>
      <c r="U2285" s="94"/>
      <c r="V2285" s="94"/>
      <c r="W2285" s="94"/>
      <c r="X2285" s="94"/>
      <c r="Y2285" s="94"/>
    </row>
    <row r="2286" spans="1:25" ht="15" customHeight="1" x14ac:dyDescent="0.25">
      <c r="A2286" s="64" t="s">
        <v>935</v>
      </c>
      <c r="B2286" s="64" t="s">
        <v>81</v>
      </c>
      <c r="C2286" s="64" t="s">
        <v>1216</v>
      </c>
      <c r="D2286" s="64" t="s">
        <v>1217</v>
      </c>
      <c r="E2286" s="20" t="s">
        <v>68</v>
      </c>
      <c r="F2286" s="64"/>
      <c r="G2286" s="53" t="s">
        <v>1076</v>
      </c>
      <c r="H2286" s="53" t="s">
        <v>67</v>
      </c>
      <c r="I2286" s="26">
        <v>100</v>
      </c>
      <c r="J2286" s="26">
        <v>100</v>
      </c>
      <c r="K2286" s="26">
        <v>0</v>
      </c>
      <c r="L2286" s="26">
        <f t="shared" si="2150"/>
        <v>0</v>
      </c>
      <c r="M2286" s="26"/>
      <c r="N2286" s="26"/>
      <c r="O2286" s="26"/>
      <c r="P2286" s="26">
        <f t="shared" si="2153"/>
        <v>0</v>
      </c>
      <c r="Q2286" s="26">
        <f t="shared" si="2154"/>
        <v>0</v>
      </c>
      <c r="R2286" s="90"/>
      <c r="S2286" s="90"/>
      <c r="T2286" s="90"/>
      <c r="U2286" s="90"/>
      <c r="V2286" s="90"/>
      <c r="W2286" s="90"/>
      <c r="X2286" s="90"/>
      <c r="Y2286" s="90"/>
    </row>
    <row r="2287" spans="1:25" ht="22.5" customHeight="1" x14ac:dyDescent="0.25">
      <c r="A2287" s="63" t="s">
        <v>1</v>
      </c>
      <c r="B2287" s="63" t="s">
        <v>1</v>
      </c>
      <c r="C2287" s="63" t="s">
        <v>1</v>
      </c>
      <c r="D2287" s="65" t="s">
        <v>1</v>
      </c>
      <c r="E2287" s="65" t="s">
        <v>1</v>
      </c>
      <c r="F2287" s="65" t="s">
        <v>1</v>
      </c>
      <c r="G2287" s="65" t="s">
        <v>1</v>
      </c>
      <c r="H2287" s="66" t="s">
        <v>69</v>
      </c>
      <c r="I2287" s="30">
        <f t="shared" ref="I2287:K2287" si="2173">SUM(I2288)</f>
        <v>29018</v>
      </c>
      <c r="J2287" s="30">
        <f t="shared" si="2173"/>
        <v>0</v>
      </c>
      <c r="K2287" s="30">
        <f t="shared" si="2173"/>
        <v>0</v>
      </c>
      <c r="L2287" s="30">
        <f t="shared" si="2150"/>
        <v>0</v>
      </c>
      <c r="M2287" s="30">
        <f t="shared" ref="M2287" si="2174">SUM(M2288)</f>
        <v>0</v>
      </c>
      <c r="N2287" s="30">
        <f t="shared" ref="N2287:O2287" si="2175">SUM(N2288)</f>
        <v>0</v>
      </c>
      <c r="O2287" s="30">
        <f t="shared" si="2175"/>
        <v>0</v>
      </c>
      <c r="P2287" s="30">
        <f t="shared" si="2153"/>
        <v>0</v>
      </c>
      <c r="Q2287" s="30" t="str">
        <f t="shared" si="2154"/>
        <v>-</v>
      </c>
      <c r="R2287" s="93"/>
      <c r="S2287" s="93"/>
      <c r="T2287" s="93"/>
      <c r="U2287" s="93"/>
      <c r="V2287" s="93"/>
      <c r="W2287" s="93"/>
      <c r="X2287" s="93"/>
      <c r="Y2287" s="93"/>
    </row>
    <row r="2288" spans="1:25" ht="15" customHeight="1" x14ac:dyDescent="0.25">
      <c r="A2288" s="63" t="s">
        <v>935</v>
      </c>
      <c r="B2288" s="63" t="s">
        <v>81</v>
      </c>
      <c r="C2288" s="63" t="s">
        <v>1216</v>
      </c>
      <c r="D2288" s="63" t="s">
        <v>1217</v>
      </c>
      <c r="E2288" s="65" t="s">
        <v>70</v>
      </c>
      <c r="F2288" s="65" t="s">
        <v>1</v>
      </c>
      <c r="G2288" s="65" t="s">
        <v>1</v>
      </c>
      <c r="H2288" s="65" t="s">
        <v>71</v>
      </c>
      <c r="I2288" s="31">
        <f t="shared" ref="I2288:K2288" si="2176">SUM(I2289:I2290)</f>
        <v>29018</v>
      </c>
      <c r="J2288" s="31">
        <f t="shared" si="2176"/>
        <v>0</v>
      </c>
      <c r="K2288" s="31">
        <f t="shared" si="2176"/>
        <v>0</v>
      </c>
      <c r="L2288" s="31">
        <f t="shared" si="2150"/>
        <v>0</v>
      </c>
      <c r="M2288" s="31">
        <f t="shared" ref="M2288" si="2177">SUM(M2289:M2290)</f>
        <v>0</v>
      </c>
      <c r="N2288" s="31">
        <f t="shared" ref="N2288:O2288" si="2178">SUM(N2289:N2290)</f>
        <v>0</v>
      </c>
      <c r="O2288" s="31">
        <f t="shared" si="2178"/>
        <v>0</v>
      </c>
      <c r="P2288" s="31">
        <f t="shared" si="2153"/>
        <v>0</v>
      </c>
      <c r="Q2288" s="31" t="str">
        <f t="shared" si="2154"/>
        <v>-</v>
      </c>
      <c r="R2288" s="94"/>
      <c r="S2288" s="94"/>
      <c r="T2288" s="94"/>
      <c r="U2288" s="94"/>
      <c r="V2288" s="94"/>
      <c r="W2288" s="94"/>
      <c r="X2288" s="94"/>
      <c r="Y2288" s="94"/>
    </row>
    <row r="2289" spans="1:25" ht="15" customHeight="1" x14ac:dyDescent="0.25">
      <c r="A2289" s="64" t="s">
        <v>935</v>
      </c>
      <c r="B2289" s="64" t="s">
        <v>81</v>
      </c>
      <c r="C2289" s="64" t="s">
        <v>1216</v>
      </c>
      <c r="D2289" s="64" t="s">
        <v>1217</v>
      </c>
      <c r="E2289" s="20" t="s">
        <v>74</v>
      </c>
      <c r="F2289" s="64"/>
      <c r="G2289" s="53" t="s">
        <v>1076</v>
      </c>
      <c r="H2289" s="53" t="s">
        <v>73</v>
      </c>
      <c r="I2289" s="26">
        <v>22018</v>
      </c>
      <c r="J2289" s="26">
        <v>0</v>
      </c>
      <c r="K2289" s="26">
        <v>0</v>
      </c>
      <c r="L2289" s="26">
        <f t="shared" si="2150"/>
        <v>0</v>
      </c>
      <c r="M2289" s="26">
        <v>0</v>
      </c>
      <c r="N2289" s="26">
        <v>0</v>
      </c>
      <c r="O2289" s="26">
        <v>0</v>
      </c>
      <c r="P2289" s="26">
        <f t="shared" si="2153"/>
        <v>0</v>
      </c>
      <c r="Q2289" s="26" t="str">
        <f t="shared" si="2154"/>
        <v>-</v>
      </c>
      <c r="R2289" s="90"/>
      <c r="S2289" s="90"/>
      <c r="T2289" s="90"/>
      <c r="U2289" s="90"/>
      <c r="V2289" s="90"/>
      <c r="W2289" s="90"/>
      <c r="X2289" s="90"/>
      <c r="Y2289" s="90"/>
    </row>
    <row r="2290" spans="1:25" ht="15" customHeight="1" x14ac:dyDescent="0.25">
      <c r="A2290" s="64" t="s">
        <v>935</v>
      </c>
      <c r="B2290" s="64" t="s">
        <v>81</v>
      </c>
      <c r="C2290" s="64" t="s">
        <v>1216</v>
      </c>
      <c r="D2290" s="64" t="s">
        <v>1217</v>
      </c>
      <c r="E2290" s="20" t="s">
        <v>323</v>
      </c>
      <c r="F2290" s="64"/>
      <c r="G2290" s="53" t="s">
        <v>1076</v>
      </c>
      <c r="H2290" s="53" t="s">
        <v>322</v>
      </c>
      <c r="I2290" s="26">
        <v>7000</v>
      </c>
      <c r="J2290" s="26">
        <v>0</v>
      </c>
      <c r="K2290" s="26">
        <v>0</v>
      </c>
      <c r="L2290" s="26">
        <f t="shared" si="2150"/>
        <v>0</v>
      </c>
      <c r="M2290" s="26">
        <v>0</v>
      </c>
      <c r="N2290" s="26">
        <v>0</v>
      </c>
      <c r="O2290" s="26">
        <v>0</v>
      </c>
      <c r="P2290" s="26">
        <f t="shared" si="2153"/>
        <v>0</v>
      </c>
      <c r="Q2290" s="26" t="str">
        <f t="shared" si="2154"/>
        <v>-</v>
      </c>
      <c r="R2290" s="90"/>
      <c r="S2290" s="90"/>
      <c r="T2290" s="90"/>
      <c r="U2290" s="90"/>
      <c r="V2290" s="90"/>
      <c r="W2290" s="90"/>
      <c r="X2290" s="90"/>
      <c r="Y2290" s="90"/>
    </row>
    <row r="2291" spans="1:25" ht="15" customHeight="1" x14ac:dyDescent="0.25">
      <c r="A2291" s="53" t="s">
        <v>1</v>
      </c>
      <c r="B2291" s="53" t="s">
        <v>1</v>
      </c>
      <c r="C2291" s="53" t="s">
        <v>1</v>
      </c>
      <c r="D2291" s="53" t="s">
        <v>1</v>
      </c>
      <c r="E2291" s="53" t="s">
        <v>1</v>
      </c>
      <c r="F2291" s="53" t="s">
        <v>1</v>
      </c>
      <c r="G2291" s="53" t="s">
        <v>1</v>
      </c>
      <c r="H2291" s="66" t="s">
        <v>1226</v>
      </c>
      <c r="I2291" s="30">
        <f t="shared" ref="I2291:K2291" si="2179">SUM(I2261,I2284,I2287)</f>
        <v>1253242</v>
      </c>
      <c r="J2291" s="30">
        <f t="shared" si="2179"/>
        <v>1157824</v>
      </c>
      <c r="K2291" s="30">
        <f t="shared" si="2179"/>
        <v>678126</v>
      </c>
      <c r="L2291" s="30">
        <f t="shared" si="2150"/>
        <v>265250</v>
      </c>
      <c r="M2291" s="30">
        <f t="shared" ref="M2291" si="2180">SUM(M2261,M2284,M2287)</f>
        <v>85650</v>
      </c>
      <c r="N2291" s="30">
        <f t="shared" ref="N2291:O2291" si="2181">SUM(N2261,N2284,N2287)</f>
        <v>88900</v>
      </c>
      <c r="O2291" s="30">
        <f t="shared" si="2181"/>
        <v>90700</v>
      </c>
      <c r="P2291" s="30">
        <f t="shared" si="2153"/>
        <v>943376</v>
      </c>
      <c r="Q2291" s="30">
        <f t="shared" si="2154"/>
        <v>81.478359405229114</v>
      </c>
      <c r="R2291" s="93"/>
      <c r="S2291" s="93"/>
      <c r="T2291" s="93"/>
      <c r="U2291" s="93"/>
      <c r="V2291" s="93"/>
      <c r="W2291" s="93"/>
      <c r="X2291" s="93"/>
      <c r="Y2291" s="93"/>
    </row>
    <row r="2292" spans="1:25" ht="15" customHeight="1" thickBot="1" x14ac:dyDescent="0.3">
      <c r="A2292" s="53" t="s">
        <v>1</v>
      </c>
      <c r="B2292" s="53" t="s">
        <v>1</v>
      </c>
      <c r="C2292" s="53" t="s">
        <v>1</v>
      </c>
      <c r="D2292" s="53" t="s">
        <v>1</v>
      </c>
      <c r="E2292" s="53" t="s">
        <v>1</v>
      </c>
      <c r="F2292" s="53" t="s">
        <v>1</v>
      </c>
      <c r="G2292" s="53" t="s">
        <v>1</v>
      </c>
      <c r="H2292" s="65" t="s">
        <v>76</v>
      </c>
      <c r="I2292" s="31"/>
      <c r="J2292" s="31"/>
      <c r="K2292" s="31">
        <v>0</v>
      </c>
      <c r="L2292" s="31"/>
      <c r="M2292" s="31"/>
      <c r="N2292" s="31"/>
      <c r="O2292" s="31"/>
      <c r="P2292" s="31"/>
      <c r="Q2292" s="31"/>
      <c r="R2292" s="94"/>
      <c r="S2292" s="94"/>
      <c r="T2292" s="94"/>
      <c r="U2292" s="94"/>
      <c r="V2292" s="94"/>
      <c r="W2292" s="94"/>
      <c r="X2292" s="94"/>
      <c r="Y2292" s="94"/>
    </row>
    <row r="2293" spans="1:25" ht="47.25" customHeight="1" thickBot="1" x14ac:dyDescent="0.3">
      <c r="A2293" s="110" t="s">
        <v>1</v>
      </c>
      <c r="B2293" s="110" t="s">
        <v>1</v>
      </c>
      <c r="C2293" s="110" t="s">
        <v>1</v>
      </c>
      <c r="D2293" s="110" t="s">
        <v>1</v>
      </c>
      <c r="E2293" s="110" t="s">
        <v>1</v>
      </c>
      <c r="F2293" s="110" t="s">
        <v>1</v>
      </c>
      <c r="G2293" s="110" t="s">
        <v>1</v>
      </c>
      <c r="H2293" s="28" t="s">
        <v>77</v>
      </c>
      <c r="I2293" s="109" t="s">
        <v>3984</v>
      </c>
      <c r="J2293" s="109" t="s">
        <v>11</v>
      </c>
      <c r="K2293" s="109" t="s">
        <v>3989</v>
      </c>
      <c r="L2293" s="109" t="s">
        <v>3985</v>
      </c>
      <c r="M2293" s="109" t="s">
        <v>4027</v>
      </c>
      <c r="N2293" s="109" t="s">
        <v>3988</v>
      </c>
      <c r="O2293" s="109" t="s">
        <v>3986</v>
      </c>
      <c r="P2293" s="109" t="s">
        <v>3987</v>
      </c>
      <c r="Q2293" s="109" t="s">
        <v>3695</v>
      </c>
      <c r="R2293" s="91"/>
      <c r="S2293" s="91"/>
      <c r="T2293" s="91"/>
      <c r="U2293" s="91"/>
      <c r="V2293" s="91"/>
      <c r="W2293" s="91"/>
      <c r="X2293" s="91"/>
      <c r="Y2293" s="91"/>
    </row>
    <row r="2294" spans="1:25" ht="15" customHeight="1" x14ac:dyDescent="0.25">
      <c r="A2294" s="111"/>
      <c r="B2294" s="111"/>
      <c r="C2294" s="111"/>
      <c r="D2294" s="111"/>
      <c r="E2294" s="111"/>
      <c r="F2294" s="111"/>
      <c r="G2294" s="111"/>
      <c r="H2294" s="67" t="s">
        <v>1</v>
      </c>
      <c r="I2294" s="29">
        <v>1</v>
      </c>
      <c r="J2294" s="29">
        <v>2</v>
      </c>
      <c r="K2294" s="29">
        <v>3</v>
      </c>
      <c r="L2294" s="29" t="s">
        <v>3478</v>
      </c>
      <c r="M2294" s="29">
        <v>5</v>
      </c>
      <c r="N2294" s="29">
        <v>6</v>
      </c>
      <c r="O2294" s="29">
        <v>7</v>
      </c>
      <c r="P2294" s="29" t="s">
        <v>3696</v>
      </c>
      <c r="Q2294" s="29">
        <v>9</v>
      </c>
      <c r="R2294" s="92"/>
      <c r="S2294" s="92"/>
      <c r="T2294" s="92"/>
      <c r="U2294" s="92"/>
      <c r="V2294" s="92"/>
      <c r="W2294" s="92"/>
      <c r="X2294" s="92"/>
      <c r="Y2294" s="92"/>
    </row>
    <row r="2295" spans="1:25" ht="15" customHeight="1" x14ac:dyDescent="0.25">
      <c r="A2295" s="111"/>
      <c r="B2295" s="111"/>
      <c r="C2295" s="111"/>
      <c r="D2295" s="111"/>
      <c r="E2295" s="111"/>
      <c r="F2295" s="111"/>
      <c r="G2295" s="111"/>
      <c r="H2295" s="68" t="s">
        <v>1085</v>
      </c>
      <c r="I2295" s="32">
        <f t="shared" ref="I2295:K2295" si="2182">SUM(I2291)</f>
        <v>1253242</v>
      </c>
      <c r="J2295" s="32">
        <f t="shared" si="2182"/>
        <v>1157824</v>
      </c>
      <c r="K2295" s="32">
        <f t="shared" si="2182"/>
        <v>678126</v>
      </c>
      <c r="L2295" s="32">
        <f t="shared" si="2150"/>
        <v>265250</v>
      </c>
      <c r="M2295" s="32">
        <f t="shared" ref="M2295" si="2183">SUM(M2291)</f>
        <v>85650</v>
      </c>
      <c r="N2295" s="32">
        <f t="shared" ref="N2295:O2295" si="2184">SUM(N2291)</f>
        <v>88900</v>
      </c>
      <c r="O2295" s="32">
        <f t="shared" si="2184"/>
        <v>90700</v>
      </c>
      <c r="P2295" s="32">
        <f t="shared" si="2153"/>
        <v>943376</v>
      </c>
      <c r="Q2295" s="32">
        <f t="shared" si="2154"/>
        <v>81.478359405229114</v>
      </c>
      <c r="R2295" s="90"/>
      <c r="S2295" s="90"/>
      <c r="T2295" s="90"/>
      <c r="U2295" s="90"/>
      <c r="V2295" s="90"/>
      <c r="W2295" s="90"/>
      <c r="X2295" s="90"/>
      <c r="Y2295" s="90"/>
    </row>
    <row r="2296" spans="1:25" ht="15" customHeight="1" x14ac:dyDescent="0.25">
      <c r="A2296" s="111"/>
      <c r="B2296" s="111"/>
      <c r="C2296" s="111"/>
      <c r="D2296" s="111"/>
      <c r="E2296" s="111"/>
      <c r="F2296" s="111"/>
      <c r="G2296" s="111"/>
      <c r="H2296" s="69" t="s">
        <v>79</v>
      </c>
      <c r="I2296" s="32">
        <f t="shared" ref="I2296:K2296" si="2185">SUM(I2295)</f>
        <v>1253242</v>
      </c>
      <c r="J2296" s="32">
        <f t="shared" si="2185"/>
        <v>1157824</v>
      </c>
      <c r="K2296" s="32">
        <f t="shared" si="2185"/>
        <v>678126</v>
      </c>
      <c r="L2296" s="32">
        <f t="shared" si="2150"/>
        <v>265250</v>
      </c>
      <c r="M2296" s="32">
        <f t="shared" ref="M2296" si="2186">SUM(M2295)</f>
        <v>85650</v>
      </c>
      <c r="N2296" s="32">
        <f t="shared" ref="N2296:O2296" si="2187">SUM(N2295)</f>
        <v>88900</v>
      </c>
      <c r="O2296" s="32">
        <f t="shared" si="2187"/>
        <v>90700</v>
      </c>
      <c r="P2296" s="32">
        <f t="shared" si="2153"/>
        <v>943376</v>
      </c>
      <c r="Q2296" s="32">
        <f t="shared" si="2154"/>
        <v>81.478359405229114</v>
      </c>
      <c r="R2296" s="90"/>
      <c r="S2296" s="90"/>
      <c r="T2296" s="90"/>
      <c r="U2296" s="90"/>
      <c r="V2296" s="90"/>
      <c r="W2296" s="90"/>
      <c r="X2296" s="90"/>
      <c r="Y2296" s="90"/>
    </row>
    <row r="2297" spans="1:25" ht="15" customHeight="1" x14ac:dyDescent="0.25">
      <c r="A2297" s="112"/>
      <c r="B2297" s="112"/>
      <c r="C2297" s="112"/>
      <c r="D2297" s="112"/>
      <c r="E2297" s="112"/>
      <c r="F2297" s="112"/>
      <c r="G2297" s="112"/>
      <c r="I2297" s="27"/>
      <c r="J2297" s="27"/>
      <c r="K2297" s="27">
        <v>0</v>
      </c>
      <c r="L2297" s="27"/>
      <c r="M2297" s="27"/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</row>
    <row r="2298" spans="1:25" ht="15" customHeight="1" thickBot="1" x14ac:dyDescent="0.3">
      <c r="A2298" s="53" t="s">
        <v>1</v>
      </c>
      <c r="B2298" s="53" t="s">
        <v>1</v>
      </c>
      <c r="C2298" s="53" t="s">
        <v>1</v>
      </c>
      <c r="D2298" s="53" t="s">
        <v>1</v>
      </c>
      <c r="E2298" s="53" t="s">
        <v>1</v>
      </c>
      <c r="F2298" s="53" t="s">
        <v>1</v>
      </c>
      <c r="G2298" s="53" t="s">
        <v>1</v>
      </c>
      <c r="H2298" s="21" t="s">
        <v>1</v>
      </c>
      <c r="I2298" s="33"/>
      <c r="J2298" s="33"/>
      <c r="K2298" s="33">
        <v>0</v>
      </c>
      <c r="L2298" s="33"/>
      <c r="M2298" s="33"/>
      <c r="N2298" s="33"/>
      <c r="O2298" s="33"/>
      <c r="P2298" s="33"/>
      <c r="Q2298" s="33"/>
      <c r="R2298" s="33"/>
      <c r="S2298" s="33"/>
      <c r="T2298" s="33"/>
      <c r="U2298" s="33"/>
      <c r="V2298" s="33"/>
      <c r="W2298" s="33"/>
      <c r="X2298" s="33"/>
      <c r="Y2298" s="33"/>
    </row>
    <row r="2299" spans="1:25" ht="45.75" customHeight="1" thickBot="1" x14ac:dyDescent="0.3">
      <c r="A2299" s="28" t="s">
        <v>4</v>
      </c>
      <c r="B2299" s="28" t="s">
        <v>5</v>
      </c>
      <c r="C2299" s="28" t="s">
        <v>6</v>
      </c>
      <c r="D2299" s="57" t="s">
        <v>1</v>
      </c>
      <c r="E2299" s="28" t="s">
        <v>7</v>
      </c>
      <c r="F2299" s="28" t="s">
        <v>8</v>
      </c>
      <c r="G2299" s="28" t="s">
        <v>9</v>
      </c>
      <c r="H2299" s="28" t="s">
        <v>10</v>
      </c>
      <c r="I2299" s="109" t="s">
        <v>3984</v>
      </c>
      <c r="J2299" s="109" t="s">
        <v>11</v>
      </c>
      <c r="K2299" s="109" t="s">
        <v>3989</v>
      </c>
      <c r="L2299" s="109" t="s">
        <v>3985</v>
      </c>
      <c r="M2299" s="109" t="s">
        <v>4027</v>
      </c>
      <c r="N2299" s="109" t="s">
        <v>3988</v>
      </c>
      <c r="O2299" s="109" t="s">
        <v>3986</v>
      </c>
      <c r="P2299" s="109" t="s">
        <v>3987</v>
      </c>
      <c r="Q2299" s="109" t="s">
        <v>3695</v>
      </c>
      <c r="R2299" s="91"/>
      <c r="S2299" s="91"/>
      <c r="T2299" s="91"/>
      <c r="U2299" s="91"/>
      <c r="V2299" s="91"/>
      <c r="W2299" s="91"/>
      <c r="X2299" s="91"/>
      <c r="Y2299" s="91"/>
    </row>
    <row r="2300" spans="1:25" ht="15" customHeight="1" x14ac:dyDescent="0.25">
      <c r="A2300" s="58" t="s">
        <v>1</v>
      </c>
      <c r="B2300" s="58" t="s">
        <v>1</v>
      </c>
      <c r="C2300" s="58" t="s">
        <v>1</v>
      </c>
      <c r="D2300" s="59" t="s">
        <v>1</v>
      </c>
      <c r="E2300" s="59" t="s">
        <v>1</v>
      </c>
      <c r="F2300" s="60" t="s">
        <v>1</v>
      </c>
      <c r="G2300" s="61" t="s">
        <v>1</v>
      </c>
      <c r="H2300" s="62" t="s">
        <v>1</v>
      </c>
      <c r="I2300" s="29">
        <v>1</v>
      </c>
      <c r="J2300" s="29">
        <v>2</v>
      </c>
      <c r="K2300" s="29">
        <v>3</v>
      </c>
      <c r="L2300" s="29" t="s">
        <v>3478</v>
      </c>
      <c r="M2300" s="29">
        <v>5</v>
      </c>
      <c r="N2300" s="29">
        <v>6</v>
      </c>
      <c r="O2300" s="29">
        <v>7</v>
      </c>
      <c r="P2300" s="29" t="s">
        <v>3696</v>
      </c>
      <c r="Q2300" s="29">
        <v>9</v>
      </c>
      <c r="R2300" s="92"/>
      <c r="S2300" s="92"/>
      <c r="T2300" s="92"/>
      <c r="U2300" s="92"/>
      <c r="V2300" s="92"/>
      <c r="W2300" s="92"/>
      <c r="X2300" s="92"/>
      <c r="Y2300" s="92"/>
    </row>
    <row r="2301" spans="1:25" ht="15" customHeight="1" x14ac:dyDescent="0.25">
      <c r="A2301" s="63" t="s">
        <v>935</v>
      </c>
      <c r="B2301" s="63" t="s">
        <v>81</v>
      </c>
      <c r="C2301" s="64" t="s">
        <v>1227</v>
      </c>
      <c r="D2301" s="64" t="s">
        <v>1228</v>
      </c>
      <c r="E2301" s="65" t="s">
        <v>1</v>
      </c>
      <c r="F2301" s="65" t="s">
        <v>1</v>
      </c>
      <c r="G2301" s="65" t="s">
        <v>1</v>
      </c>
      <c r="H2301" s="65" t="s">
        <v>1229</v>
      </c>
      <c r="I2301" s="26">
        <v>0</v>
      </c>
      <c r="J2301" s="26" t="s">
        <v>1</v>
      </c>
      <c r="K2301" s="26">
        <v>0</v>
      </c>
      <c r="L2301" s="26"/>
      <c r="M2301" s="26"/>
      <c r="N2301" s="26"/>
      <c r="O2301" s="26"/>
      <c r="P2301" s="26"/>
      <c r="Q2301" s="26"/>
      <c r="R2301" s="90"/>
      <c r="S2301" s="90"/>
      <c r="T2301" s="90"/>
      <c r="U2301" s="90"/>
      <c r="V2301" s="90"/>
      <c r="W2301" s="90"/>
      <c r="X2301" s="90"/>
      <c r="Y2301" s="90"/>
    </row>
    <row r="2302" spans="1:25" ht="22.5" customHeight="1" x14ac:dyDescent="0.25">
      <c r="A2302" s="63" t="s">
        <v>1</v>
      </c>
      <c r="B2302" s="63" t="s">
        <v>1</v>
      </c>
      <c r="C2302" s="63" t="s">
        <v>1</v>
      </c>
      <c r="D2302" s="65" t="s">
        <v>1</v>
      </c>
      <c r="E2302" s="65" t="s">
        <v>1</v>
      </c>
      <c r="F2302" s="65" t="s">
        <v>1</v>
      </c>
      <c r="G2302" s="65" t="s">
        <v>1</v>
      </c>
      <c r="H2302" s="66" t="s">
        <v>15</v>
      </c>
      <c r="I2302" s="30">
        <f t="shared" ref="I2302:K2302" si="2188">SUM(I2303,I2311,I2313)</f>
        <v>1485288</v>
      </c>
      <c r="J2302" s="30">
        <f t="shared" si="2188"/>
        <v>1462454</v>
      </c>
      <c r="K2302" s="30">
        <f t="shared" si="2188"/>
        <v>891621</v>
      </c>
      <c r="L2302" s="30">
        <f t="shared" si="2150"/>
        <v>369504</v>
      </c>
      <c r="M2302" s="30">
        <f t="shared" ref="M2302" si="2189">SUM(M2303,M2311,M2313)</f>
        <v>123500</v>
      </c>
      <c r="N2302" s="30">
        <f t="shared" ref="N2302:O2302" si="2190">SUM(N2303,N2311,N2313)</f>
        <v>121790</v>
      </c>
      <c r="O2302" s="30">
        <f t="shared" si="2190"/>
        <v>124214</v>
      </c>
      <c r="P2302" s="30">
        <f t="shared" si="2153"/>
        <v>1261125</v>
      </c>
      <c r="Q2302" s="30">
        <f t="shared" si="2154"/>
        <v>86.23348153172681</v>
      </c>
      <c r="R2302" s="93"/>
      <c r="S2302" s="93"/>
      <c r="T2302" s="93"/>
      <c r="U2302" s="93"/>
      <c r="V2302" s="93"/>
      <c r="W2302" s="93"/>
      <c r="X2302" s="93"/>
      <c r="Y2302" s="93"/>
    </row>
    <row r="2303" spans="1:25" ht="15" customHeight="1" x14ac:dyDescent="0.25">
      <c r="A2303" s="63" t="s">
        <v>935</v>
      </c>
      <c r="B2303" s="63" t="s">
        <v>81</v>
      </c>
      <c r="C2303" s="63" t="s">
        <v>1227</v>
      </c>
      <c r="D2303" s="63" t="s">
        <v>1228</v>
      </c>
      <c r="E2303" s="65" t="s">
        <v>16</v>
      </c>
      <c r="F2303" s="65" t="s">
        <v>1</v>
      </c>
      <c r="G2303" s="65" t="s">
        <v>1</v>
      </c>
      <c r="H2303" s="65" t="s">
        <v>17</v>
      </c>
      <c r="I2303" s="31">
        <f t="shared" ref="I2303:K2303" si="2191">SUM(I2304:I2305)</f>
        <v>1246778</v>
      </c>
      <c r="J2303" s="31">
        <f t="shared" si="2191"/>
        <v>1246778</v>
      </c>
      <c r="K2303" s="31">
        <f t="shared" si="2191"/>
        <v>750564</v>
      </c>
      <c r="L2303" s="31">
        <f t="shared" si="2150"/>
        <v>328170</v>
      </c>
      <c r="M2303" s="31">
        <f t="shared" ref="M2303" si="2192">SUM(M2304:M2305)</f>
        <v>109870</v>
      </c>
      <c r="N2303" s="31">
        <f t="shared" ref="N2303:O2303" si="2193">SUM(N2304:N2305)</f>
        <v>108200</v>
      </c>
      <c r="O2303" s="31">
        <f t="shared" si="2193"/>
        <v>110100</v>
      </c>
      <c r="P2303" s="31">
        <f t="shared" si="2153"/>
        <v>1078734</v>
      </c>
      <c r="Q2303" s="31">
        <f t="shared" si="2154"/>
        <v>86.521738432984861</v>
      </c>
      <c r="R2303" s="94"/>
      <c r="S2303" s="94"/>
      <c r="T2303" s="94"/>
      <c r="U2303" s="94"/>
      <c r="V2303" s="94"/>
      <c r="W2303" s="94"/>
      <c r="X2303" s="94"/>
      <c r="Y2303" s="94"/>
    </row>
    <row r="2304" spans="1:25" ht="15" customHeight="1" x14ac:dyDescent="0.25">
      <c r="A2304" s="64" t="s">
        <v>935</v>
      </c>
      <c r="B2304" s="64" t="s">
        <v>81</v>
      </c>
      <c r="C2304" s="64" t="s">
        <v>1227</v>
      </c>
      <c r="D2304" s="64" t="s">
        <v>1228</v>
      </c>
      <c r="E2304" s="20" t="s">
        <v>19</v>
      </c>
      <c r="F2304" s="64"/>
      <c r="G2304" s="53" t="s">
        <v>1076</v>
      </c>
      <c r="H2304" s="53" t="s">
        <v>3881</v>
      </c>
      <c r="I2304" s="26">
        <v>1100120</v>
      </c>
      <c r="J2304" s="26">
        <v>1100120</v>
      </c>
      <c r="K2304" s="26">
        <v>640000</v>
      </c>
      <c r="L2304" s="26">
        <f t="shared" si="2150"/>
        <v>297000</v>
      </c>
      <c r="M2304" s="26">
        <v>100000</v>
      </c>
      <c r="N2304" s="26">
        <v>98000</v>
      </c>
      <c r="O2304" s="26">
        <v>99000</v>
      </c>
      <c r="P2304" s="26">
        <f t="shared" si="2153"/>
        <v>937000</v>
      </c>
      <c r="Q2304" s="26">
        <f t="shared" si="2154"/>
        <v>85.172526633458162</v>
      </c>
      <c r="R2304" s="90"/>
      <c r="S2304" s="90"/>
      <c r="T2304" s="90"/>
      <c r="U2304" s="90"/>
      <c r="V2304" s="90"/>
      <c r="W2304" s="90"/>
      <c r="X2304" s="90"/>
      <c r="Y2304" s="90"/>
    </row>
    <row r="2305" spans="1:25" ht="15" customHeight="1" x14ac:dyDescent="0.25">
      <c r="A2305" s="63" t="s">
        <v>935</v>
      </c>
      <c r="B2305" s="63" t="s">
        <v>81</v>
      </c>
      <c r="C2305" s="63" t="s">
        <v>1227</v>
      </c>
      <c r="D2305" s="63" t="s">
        <v>1228</v>
      </c>
      <c r="E2305" s="63" t="s">
        <v>21</v>
      </c>
      <c r="F2305" s="64" t="s">
        <v>1</v>
      </c>
      <c r="G2305" s="53" t="s">
        <v>1</v>
      </c>
      <c r="H2305" s="65" t="s">
        <v>22</v>
      </c>
      <c r="I2305" s="31">
        <f t="shared" ref="I2305:K2305" si="2194">SUM(I2306:I2310)</f>
        <v>146658</v>
      </c>
      <c r="J2305" s="31">
        <f t="shared" si="2194"/>
        <v>146658</v>
      </c>
      <c r="K2305" s="31">
        <f t="shared" si="2194"/>
        <v>110564</v>
      </c>
      <c r="L2305" s="31">
        <f t="shared" si="2150"/>
        <v>31170</v>
      </c>
      <c r="M2305" s="31">
        <f t="shared" ref="M2305" si="2195">SUM(M2306:M2310)</f>
        <v>9870</v>
      </c>
      <c r="N2305" s="31">
        <f t="shared" ref="N2305:O2305" si="2196">SUM(N2306:N2310)</f>
        <v>10200</v>
      </c>
      <c r="O2305" s="31">
        <f t="shared" si="2196"/>
        <v>11100</v>
      </c>
      <c r="P2305" s="31">
        <f t="shared" si="2153"/>
        <v>141734</v>
      </c>
      <c r="Q2305" s="31">
        <f t="shared" si="2154"/>
        <v>96.642528876706351</v>
      </c>
      <c r="R2305" s="94"/>
      <c r="S2305" s="94"/>
      <c r="T2305" s="94"/>
      <c r="U2305" s="94"/>
      <c r="V2305" s="94"/>
      <c r="W2305" s="94"/>
      <c r="X2305" s="94"/>
      <c r="Y2305" s="94"/>
    </row>
    <row r="2306" spans="1:25" ht="15" customHeight="1" x14ac:dyDescent="0.25">
      <c r="A2306" s="64" t="s">
        <v>935</v>
      </c>
      <c r="B2306" s="64" t="s">
        <v>81</v>
      </c>
      <c r="C2306" s="64" t="s">
        <v>1227</v>
      </c>
      <c r="D2306" s="64" t="s">
        <v>1228</v>
      </c>
      <c r="E2306" s="20" t="s">
        <v>23</v>
      </c>
      <c r="F2306" s="64" t="s">
        <v>1230</v>
      </c>
      <c r="G2306" s="53" t="s">
        <v>1076</v>
      </c>
      <c r="H2306" s="53" t="s">
        <v>85</v>
      </c>
      <c r="I2306" s="26">
        <v>25000</v>
      </c>
      <c r="J2306" s="26">
        <v>25000</v>
      </c>
      <c r="K2306" s="26">
        <v>18606</v>
      </c>
      <c r="L2306" s="26">
        <f t="shared" si="2150"/>
        <v>6300</v>
      </c>
      <c r="M2306" s="26">
        <v>1600</v>
      </c>
      <c r="N2306" s="26">
        <v>2500</v>
      </c>
      <c r="O2306" s="26">
        <v>2200</v>
      </c>
      <c r="P2306" s="26">
        <f t="shared" si="2153"/>
        <v>24906</v>
      </c>
      <c r="Q2306" s="26">
        <f t="shared" si="2154"/>
        <v>99.623999999999995</v>
      </c>
      <c r="R2306" s="90"/>
      <c r="S2306" s="90"/>
      <c r="T2306" s="90"/>
      <c r="U2306" s="90"/>
      <c r="V2306" s="90"/>
      <c r="W2306" s="90"/>
      <c r="X2306" s="90"/>
      <c r="Y2306" s="90"/>
    </row>
    <row r="2307" spans="1:25" ht="15" customHeight="1" x14ac:dyDescent="0.25">
      <c r="A2307" s="64" t="s">
        <v>935</v>
      </c>
      <c r="B2307" s="64" t="s">
        <v>81</v>
      </c>
      <c r="C2307" s="64" t="s">
        <v>1227</v>
      </c>
      <c r="D2307" s="64" t="s">
        <v>1228</v>
      </c>
      <c r="E2307" s="20" t="s">
        <v>23</v>
      </c>
      <c r="F2307" s="64" t="s">
        <v>1231</v>
      </c>
      <c r="G2307" s="53" t="s">
        <v>1076</v>
      </c>
      <c r="H2307" s="53" t="s">
        <v>25</v>
      </c>
      <c r="I2307" s="26">
        <v>80800</v>
      </c>
      <c r="J2307" s="26">
        <v>80800</v>
      </c>
      <c r="K2307" s="26">
        <v>58800</v>
      </c>
      <c r="L2307" s="26">
        <f t="shared" si="2150"/>
        <v>17170</v>
      </c>
      <c r="M2307" s="26">
        <v>570</v>
      </c>
      <c r="N2307" s="26">
        <v>7700</v>
      </c>
      <c r="O2307" s="26">
        <v>8900</v>
      </c>
      <c r="P2307" s="26">
        <f t="shared" si="2153"/>
        <v>75970</v>
      </c>
      <c r="Q2307" s="26">
        <f t="shared" si="2154"/>
        <v>94.022277227722768</v>
      </c>
      <c r="R2307" s="90"/>
      <c r="S2307" s="90"/>
      <c r="T2307" s="90"/>
      <c r="U2307" s="90"/>
      <c r="V2307" s="90"/>
      <c r="W2307" s="90"/>
      <c r="X2307" s="90"/>
      <c r="Y2307" s="90"/>
    </row>
    <row r="2308" spans="1:25" ht="15" customHeight="1" x14ac:dyDescent="0.25">
      <c r="A2308" s="64" t="s">
        <v>935</v>
      </c>
      <c r="B2308" s="64" t="s">
        <v>81</v>
      </c>
      <c r="C2308" s="64" t="s">
        <v>1227</v>
      </c>
      <c r="D2308" s="64" t="s">
        <v>1228</v>
      </c>
      <c r="E2308" s="20" t="s">
        <v>23</v>
      </c>
      <c r="F2308" s="64" t="s">
        <v>1232</v>
      </c>
      <c r="G2308" s="53" t="s">
        <v>1076</v>
      </c>
      <c r="H2308" s="53" t="s">
        <v>27</v>
      </c>
      <c r="I2308" s="26">
        <v>23358</v>
      </c>
      <c r="J2308" s="26">
        <v>23358</v>
      </c>
      <c r="K2308" s="26">
        <v>23358</v>
      </c>
      <c r="L2308" s="26">
        <f t="shared" si="2150"/>
        <v>0</v>
      </c>
      <c r="M2308" s="26"/>
      <c r="N2308" s="26"/>
      <c r="O2308" s="26"/>
      <c r="P2308" s="26">
        <f t="shared" si="2153"/>
        <v>23358</v>
      </c>
      <c r="Q2308" s="26">
        <f t="shared" si="2154"/>
        <v>100</v>
      </c>
      <c r="R2308" s="90"/>
      <c r="S2308" s="90"/>
      <c r="T2308" s="90"/>
      <c r="U2308" s="90"/>
      <c r="V2308" s="90"/>
      <c r="W2308" s="90"/>
      <c r="X2308" s="90"/>
      <c r="Y2308" s="90"/>
    </row>
    <row r="2309" spans="1:25" ht="15" customHeight="1" x14ac:dyDescent="0.25">
      <c r="A2309" s="64" t="s">
        <v>935</v>
      </c>
      <c r="B2309" s="64" t="s">
        <v>81</v>
      </c>
      <c r="C2309" s="64" t="s">
        <v>1227</v>
      </c>
      <c r="D2309" s="64" t="s">
        <v>1228</v>
      </c>
      <c r="E2309" s="20" t="s">
        <v>23</v>
      </c>
      <c r="F2309" s="64" t="s">
        <v>1233</v>
      </c>
      <c r="G2309" s="53" t="s">
        <v>1076</v>
      </c>
      <c r="H2309" s="53" t="s">
        <v>89</v>
      </c>
      <c r="I2309" s="26">
        <v>7700</v>
      </c>
      <c r="J2309" s="26">
        <v>7700</v>
      </c>
      <c r="K2309" s="26">
        <v>0</v>
      </c>
      <c r="L2309" s="26">
        <f t="shared" si="2150"/>
        <v>7700</v>
      </c>
      <c r="M2309" s="26">
        <v>7700</v>
      </c>
      <c r="N2309" s="26">
        <v>0</v>
      </c>
      <c r="O2309" s="26">
        <v>0</v>
      </c>
      <c r="P2309" s="26">
        <f t="shared" si="2153"/>
        <v>7700</v>
      </c>
      <c r="Q2309" s="26">
        <f t="shared" si="2154"/>
        <v>100</v>
      </c>
      <c r="R2309" s="90"/>
      <c r="S2309" s="90"/>
      <c r="T2309" s="90"/>
      <c r="U2309" s="90"/>
      <c r="V2309" s="90"/>
      <c r="W2309" s="90"/>
      <c r="X2309" s="90"/>
      <c r="Y2309" s="90"/>
    </row>
    <row r="2310" spans="1:25" ht="15" customHeight="1" x14ac:dyDescent="0.25">
      <c r="A2310" s="64" t="s">
        <v>935</v>
      </c>
      <c r="B2310" s="64" t="s">
        <v>81</v>
      </c>
      <c r="C2310" s="64" t="s">
        <v>1227</v>
      </c>
      <c r="D2310" s="64" t="s">
        <v>1228</v>
      </c>
      <c r="E2310" s="20" t="s">
        <v>23</v>
      </c>
      <c r="F2310" s="64" t="s">
        <v>1234</v>
      </c>
      <c r="G2310" s="53" t="s">
        <v>1076</v>
      </c>
      <c r="H2310" s="53" t="s">
        <v>29</v>
      </c>
      <c r="I2310" s="26">
        <v>9800</v>
      </c>
      <c r="J2310" s="26">
        <v>9800</v>
      </c>
      <c r="K2310" s="26">
        <v>9800</v>
      </c>
      <c r="L2310" s="26">
        <f t="shared" si="2150"/>
        <v>0</v>
      </c>
      <c r="M2310" s="26">
        <v>0</v>
      </c>
      <c r="N2310" s="26">
        <v>0</v>
      </c>
      <c r="O2310" s="26">
        <v>0</v>
      </c>
      <c r="P2310" s="26">
        <f t="shared" si="2153"/>
        <v>9800</v>
      </c>
      <c r="Q2310" s="26">
        <f t="shared" si="2154"/>
        <v>100</v>
      </c>
      <c r="R2310" s="90"/>
      <c r="S2310" s="90"/>
      <c r="T2310" s="90"/>
      <c r="U2310" s="90"/>
      <c r="V2310" s="90"/>
      <c r="W2310" s="90"/>
      <c r="X2310" s="90"/>
      <c r="Y2310" s="90"/>
    </row>
    <row r="2311" spans="1:25" ht="15" customHeight="1" x14ac:dyDescent="0.25">
      <c r="A2311" s="63" t="s">
        <v>935</v>
      </c>
      <c r="B2311" s="63" t="s">
        <v>81</v>
      </c>
      <c r="C2311" s="63" t="s">
        <v>1227</v>
      </c>
      <c r="D2311" s="63" t="s">
        <v>1228</v>
      </c>
      <c r="E2311" s="65" t="s">
        <v>30</v>
      </c>
      <c r="F2311" s="65" t="s">
        <v>1</v>
      </c>
      <c r="G2311" s="65" t="s">
        <v>1</v>
      </c>
      <c r="H2311" s="65" t="s">
        <v>31</v>
      </c>
      <c r="I2311" s="31">
        <f t="shared" ref="I2311:K2311" si="2197">SUM(I2312)</f>
        <v>115515</v>
      </c>
      <c r="J2311" s="31">
        <f t="shared" si="2197"/>
        <v>115515</v>
      </c>
      <c r="K2311" s="31">
        <f t="shared" si="2197"/>
        <v>69000</v>
      </c>
      <c r="L2311" s="31">
        <f t="shared" si="2150"/>
        <v>31200</v>
      </c>
      <c r="M2311" s="31">
        <f t="shared" ref="M2311" si="2198">SUM(M2312)</f>
        <v>10500</v>
      </c>
      <c r="N2311" s="31">
        <f t="shared" ref="N2311:O2311" si="2199">SUM(N2312)</f>
        <v>10300</v>
      </c>
      <c r="O2311" s="31">
        <f t="shared" si="2199"/>
        <v>10400</v>
      </c>
      <c r="P2311" s="31">
        <f t="shared" si="2153"/>
        <v>100200</v>
      </c>
      <c r="Q2311" s="31">
        <f t="shared" si="2154"/>
        <v>86.741981560836251</v>
      </c>
      <c r="R2311" s="94"/>
      <c r="S2311" s="94"/>
      <c r="T2311" s="94"/>
      <c r="U2311" s="94"/>
      <c r="V2311" s="94"/>
      <c r="W2311" s="94"/>
      <c r="X2311" s="94"/>
      <c r="Y2311" s="94"/>
    </row>
    <row r="2312" spans="1:25" ht="15" customHeight="1" x14ac:dyDescent="0.25">
      <c r="A2312" s="64" t="s">
        <v>935</v>
      </c>
      <c r="B2312" s="64" t="s">
        <v>81</v>
      </c>
      <c r="C2312" s="64" t="s">
        <v>1227</v>
      </c>
      <c r="D2312" s="64" t="s">
        <v>1228</v>
      </c>
      <c r="E2312" s="20" t="s">
        <v>33</v>
      </c>
      <c r="F2312" s="64"/>
      <c r="G2312" s="53" t="s">
        <v>1076</v>
      </c>
      <c r="H2312" s="53" t="s">
        <v>3861</v>
      </c>
      <c r="I2312" s="26">
        <v>115515</v>
      </c>
      <c r="J2312" s="26">
        <v>115515</v>
      </c>
      <c r="K2312" s="26">
        <v>69000</v>
      </c>
      <c r="L2312" s="26">
        <f t="shared" si="2150"/>
        <v>31200</v>
      </c>
      <c r="M2312" s="26">
        <v>10500</v>
      </c>
      <c r="N2312" s="26">
        <v>10300</v>
      </c>
      <c r="O2312" s="26">
        <v>10400</v>
      </c>
      <c r="P2312" s="26">
        <f t="shared" si="2153"/>
        <v>100200</v>
      </c>
      <c r="Q2312" s="26">
        <f t="shared" si="2154"/>
        <v>86.741981560836251</v>
      </c>
      <c r="R2312" s="90"/>
      <c r="S2312" s="90"/>
      <c r="T2312" s="90"/>
      <c r="U2312" s="90"/>
      <c r="V2312" s="90"/>
      <c r="W2312" s="90"/>
      <c r="X2312" s="90"/>
      <c r="Y2312" s="90"/>
    </row>
    <row r="2313" spans="1:25" ht="15" customHeight="1" x14ac:dyDescent="0.25">
      <c r="A2313" s="63" t="s">
        <v>935</v>
      </c>
      <c r="B2313" s="63" t="s">
        <v>81</v>
      </c>
      <c r="C2313" s="63" t="s">
        <v>1227</v>
      </c>
      <c r="D2313" s="63" t="s">
        <v>1228</v>
      </c>
      <c r="E2313" s="65" t="s">
        <v>34</v>
      </c>
      <c r="F2313" s="65" t="s">
        <v>1</v>
      </c>
      <c r="G2313" s="65" t="s">
        <v>1</v>
      </c>
      <c r="H2313" s="65" t="s">
        <v>35</v>
      </c>
      <c r="I2313" s="31">
        <f t="shared" ref="I2313:K2313" si="2200">SUM(I2314:I2321)</f>
        <v>122995</v>
      </c>
      <c r="J2313" s="31">
        <f t="shared" si="2200"/>
        <v>100161</v>
      </c>
      <c r="K2313" s="31">
        <f t="shared" si="2200"/>
        <v>72057</v>
      </c>
      <c r="L2313" s="31">
        <f t="shared" si="2150"/>
        <v>10134</v>
      </c>
      <c r="M2313" s="31">
        <f t="shared" ref="M2313" si="2201">SUM(M2314:M2321)</f>
        <v>3130</v>
      </c>
      <c r="N2313" s="31">
        <f t="shared" ref="N2313:O2313" si="2202">SUM(N2314:N2321)</f>
        <v>3290</v>
      </c>
      <c r="O2313" s="31">
        <f t="shared" si="2202"/>
        <v>3714</v>
      </c>
      <c r="P2313" s="31">
        <f t="shared" si="2153"/>
        <v>82191</v>
      </c>
      <c r="Q2313" s="31">
        <f t="shared" si="2154"/>
        <v>82.058885194836321</v>
      </c>
      <c r="R2313" s="94"/>
      <c r="S2313" s="94"/>
      <c r="T2313" s="94"/>
      <c r="U2313" s="94"/>
      <c r="V2313" s="94"/>
      <c r="W2313" s="94"/>
      <c r="X2313" s="94"/>
      <c r="Y2313" s="94"/>
    </row>
    <row r="2314" spans="1:25" ht="15" customHeight="1" x14ac:dyDescent="0.25">
      <c r="A2314" s="64" t="s">
        <v>935</v>
      </c>
      <c r="B2314" s="64" t="s">
        <v>81</v>
      </c>
      <c r="C2314" s="64" t="s">
        <v>1227</v>
      </c>
      <c r="D2314" s="64" t="s">
        <v>1228</v>
      </c>
      <c r="E2314" s="20" t="s">
        <v>38</v>
      </c>
      <c r="F2314" s="64"/>
      <c r="G2314" s="53" t="s">
        <v>1076</v>
      </c>
      <c r="H2314" s="53" t="s">
        <v>37</v>
      </c>
      <c r="I2314" s="26">
        <v>1100</v>
      </c>
      <c r="J2314" s="26">
        <v>100</v>
      </c>
      <c r="K2314" s="26">
        <v>100</v>
      </c>
      <c r="L2314" s="26">
        <f t="shared" si="2150"/>
        <v>0</v>
      </c>
      <c r="M2314" s="26">
        <v>0</v>
      </c>
      <c r="N2314" s="26">
        <v>0</v>
      </c>
      <c r="O2314" s="26">
        <v>0</v>
      </c>
      <c r="P2314" s="26">
        <f t="shared" si="2153"/>
        <v>100</v>
      </c>
      <c r="Q2314" s="26">
        <f t="shared" si="2154"/>
        <v>100</v>
      </c>
      <c r="R2314" s="90"/>
      <c r="S2314" s="90"/>
      <c r="T2314" s="90"/>
      <c r="U2314" s="90"/>
      <c r="V2314" s="90"/>
      <c r="W2314" s="90"/>
      <c r="X2314" s="90"/>
      <c r="Y2314" s="90"/>
    </row>
    <row r="2315" spans="1:25" ht="15" customHeight="1" x14ac:dyDescent="0.25">
      <c r="A2315" s="64" t="s">
        <v>935</v>
      </c>
      <c r="B2315" s="64" t="s">
        <v>81</v>
      </c>
      <c r="C2315" s="64" t="s">
        <v>1227</v>
      </c>
      <c r="D2315" s="64" t="s">
        <v>1228</v>
      </c>
      <c r="E2315" s="20" t="s">
        <v>298</v>
      </c>
      <c r="F2315" s="64"/>
      <c r="G2315" s="53" t="s">
        <v>1076</v>
      </c>
      <c r="H2315" s="53" t="s">
        <v>297</v>
      </c>
      <c r="I2315" s="26">
        <v>66192</v>
      </c>
      <c r="J2315" s="26">
        <v>66192</v>
      </c>
      <c r="K2315" s="26">
        <v>51250</v>
      </c>
      <c r="L2315" s="26">
        <f t="shared" si="2150"/>
        <v>2600</v>
      </c>
      <c r="M2315" s="26">
        <v>800</v>
      </c>
      <c r="N2315" s="26">
        <v>800</v>
      </c>
      <c r="O2315" s="26">
        <v>1000</v>
      </c>
      <c r="P2315" s="26">
        <f t="shared" si="2153"/>
        <v>53850</v>
      </c>
      <c r="Q2315" s="26">
        <f t="shared" si="2154"/>
        <v>81.354242204496003</v>
      </c>
      <c r="R2315" s="90"/>
      <c r="S2315" s="90"/>
      <c r="T2315" s="90"/>
      <c r="U2315" s="90"/>
      <c r="V2315" s="90"/>
      <c r="W2315" s="90"/>
      <c r="X2315" s="90"/>
      <c r="Y2315" s="90"/>
    </row>
    <row r="2316" spans="1:25" ht="15" customHeight="1" x14ac:dyDescent="0.25">
      <c r="A2316" s="64" t="s">
        <v>935</v>
      </c>
      <c r="B2316" s="64" t="s">
        <v>81</v>
      </c>
      <c r="C2316" s="64" t="s">
        <v>1227</v>
      </c>
      <c r="D2316" s="64" t="s">
        <v>1228</v>
      </c>
      <c r="E2316" s="20" t="s">
        <v>301</v>
      </c>
      <c r="F2316" s="64"/>
      <c r="G2316" s="53" t="s">
        <v>1076</v>
      </c>
      <c r="H2316" s="53" t="s">
        <v>300</v>
      </c>
      <c r="I2316" s="26">
        <v>8077</v>
      </c>
      <c r="J2316" s="26">
        <v>8077</v>
      </c>
      <c r="K2316" s="26">
        <v>4300</v>
      </c>
      <c r="L2316" s="26">
        <f t="shared" si="2150"/>
        <v>2050</v>
      </c>
      <c r="M2316" s="26">
        <v>650</v>
      </c>
      <c r="N2316" s="26">
        <v>700</v>
      </c>
      <c r="O2316" s="26">
        <v>700</v>
      </c>
      <c r="P2316" s="26">
        <f t="shared" si="2153"/>
        <v>6350</v>
      </c>
      <c r="Q2316" s="26">
        <f t="shared" si="2154"/>
        <v>78.61829887334406</v>
      </c>
      <c r="R2316" s="90"/>
      <c r="S2316" s="90"/>
      <c r="T2316" s="90"/>
      <c r="U2316" s="90"/>
      <c r="V2316" s="90"/>
      <c r="W2316" s="90"/>
      <c r="X2316" s="90"/>
      <c r="Y2316" s="90"/>
    </row>
    <row r="2317" spans="1:25" ht="15" customHeight="1" x14ac:dyDescent="0.25">
      <c r="A2317" s="64" t="s">
        <v>935</v>
      </c>
      <c r="B2317" s="64" t="s">
        <v>81</v>
      </c>
      <c r="C2317" s="64" t="s">
        <v>1227</v>
      </c>
      <c r="D2317" s="64" t="s">
        <v>1228</v>
      </c>
      <c r="E2317" s="20" t="s">
        <v>218</v>
      </c>
      <c r="F2317" s="64"/>
      <c r="G2317" s="53" t="s">
        <v>1076</v>
      </c>
      <c r="H2317" s="53" t="s">
        <v>217</v>
      </c>
      <c r="I2317" s="26">
        <v>11000</v>
      </c>
      <c r="J2317" s="26">
        <v>5000</v>
      </c>
      <c r="K2317" s="26">
        <v>3700</v>
      </c>
      <c r="L2317" s="26">
        <f t="shared" si="2150"/>
        <v>1300</v>
      </c>
      <c r="M2317" s="26">
        <v>300</v>
      </c>
      <c r="N2317" s="26">
        <v>500</v>
      </c>
      <c r="O2317" s="26">
        <v>500</v>
      </c>
      <c r="P2317" s="26">
        <f t="shared" si="2153"/>
        <v>5000</v>
      </c>
      <c r="Q2317" s="26">
        <f t="shared" si="2154"/>
        <v>100</v>
      </c>
      <c r="R2317" s="90"/>
      <c r="S2317" s="90"/>
      <c r="T2317" s="90"/>
      <c r="U2317" s="90"/>
      <c r="V2317" s="90"/>
      <c r="W2317" s="90"/>
      <c r="X2317" s="90"/>
      <c r="Y2317" s="90"/>
    </row>
    <row r="2318" spans="1:25" ht="15" customHeight="1" x14ac:dyDescent="0.25">
      <c r="A2318" s="64" t="s">
        <v>935</v>
      </c>
      <c r="B2318" s="64" t="s">
        <v>81</v>
      </c>
      <c r="C2318" s="64" t="s">
        <v>1227</v>
      </c>
      <c r="D2318" s="64" t="s">
        <v>1228</v>
      </c>
      <c r="E2318" s="20" t="s">
        <v>303</v>
      </c>
      <c r="F2318" s="64"/>
      <c r="G2318" s="53" t="s">
        <v>1076</v>
      </c>
      <c r="H2318" s="53" t="s">
        <v>302</v>
      </c>
      <c r="I2318" s="26">
        <v>5334</v>
      </c>
      <c r="J2318" s="26">
        <v>200</v>
      </c>
      <c r="K2318" s="26">
        <v>120</v>
      </c>
      <c r="L2318" s="26">
        <f t="shared" si="2150"/>
        <v>50</v>
      </c>
      <c r="M2318" s="26">
        <v>10</v>
      </c>
      <c r="N2318" s="26">
        <v>20</v>
      </c>
      <c r="O2318" s="26">
        <v>20</v>
      </c>
      <c r="P2318" s="26">
        <f t="shared" si="2153"/>
        <v>170</v>
      </c>
      <c r="Q2318" s="26">
        <f t="shared" si="2154"/>
        <v>85</v>
      </c>
      <c r="R2318" s="90"/>
      <c r="S2318" s="90"/>
      <c r="T2318" s="90"/>
      <c r="U2318" s="90"/>
      <c r="V2318" s="90"/>
      <c r="W2318" s="90"/>
      <c r="X2318" s="90"/>
      <c r="Y2318" s="90"/>
    </row>
    <row r="2319" spans="1:25" ht="15" customHeight="1" x14ac:dyDescent="0.25">
      <c r="A2319" s="64" t="s">
        <v>935</v>
      </c>
      <c r="B2319" s="64" t="s">
        <v>81</v>
      </c>
      <c r="C2319" s="64" t="s">
        <v>1227</v>
      </c>
      <c r="D2319" s="64" t="s">
        <v>1228</v>
      </c>
      <c r="E2319" s="20" t="s">
        <v>308</v>
      </c>
      <c r="F2319" s="64"/>
      <c r="G2319" s="53" t="s">
        <v>1076</v>
      </c>
      <c r="H2319" s="53" t="s">
        <v>307</v>
      </c>
      <c r="I2319" s="26">
        <v>10397</v>
      </c>
      <c r="J2319" s="26">
        <v>5197</v>
      </c>
      <c r="K2319" s="26">
        <v>4097</v>
      </c>
      <c r="L2319" s="26">
        <f t="shared" si="2150"/>
        <v>1100</v>
      </c>
      <c r="M2319" s="26">
        <v>300</v>
      </c>
      <c r="N2319" s="26">
        <v>300</v>
      </c>
      <c r="O2319" s="26">
        <v>500</v>
      </c>
      <c r="P2319" s="26">
        <f t="shared" si="2153"/>
        <v>5197</v>
      </c>
      <c r="Q2319" s="26">
        <f t="shared" si="2154"/>
        <v>100</v>
      </c>
      <c r="R2319" s="90"/>
      <c r="S2319" s="90"/>
      <c r="T2319" s="90"/>
      <c r="U2319" s="90"/>
      <c r="V2319" s="90"/>
      <c r="W2319" s="90"/>
      <c r="X2319" s="90"/>
      <c r="Y2319" s="90"/>
    </row>
    <row r="2320" spans="1:25" ht="15" customHeight="1" x14ac:dyDescent="0.25">
      <c r="A2320" s="64" t="s">
        <v>935</v>
      </c>
      <c r="B2320" s="64" t="s">
        <v>81</v>
      </c>
      <c r="C2320" s="64" t="s">
        <v>1227</v>
      </c>
      <c r="D2320" s="64" t="s">
        <v>1228</v>
      </c>
      <c r="E2320" s="20" t="s">
        <v>311</v>
      </c>
      <c r="F2320" s="64"/>
      <c r="G2320" s="53" t="s">
        <v>1076</v>
      </c>
      <c r="H2320" s="53" t="s">
        <v>310</v>
      </c>
      <c r="I2320" s="26">
        <v>2700</v>
      </c>
      <c r="J2320" s="26">
        <v>2700</v>
      </c>
      <c r="K2320" s="26">
        <v>0</v>
      </c>
      <c r="L2320" s="26">
        <f t="shared" ref="L2320:L2383" si="2203">SUM(M2320:O2320)</f>
        <v>0</v>
      </c>
      <c r="M2320" s="26">
        <v>0</v>
      </c>
      <c r="N2320" s="26">
        <v>0</v>
      </c>
      <c r="O2320" s="26">
        <v>0</v>
      </c>
      <c r="P2320" s="26">
        <f t="shared" ref="P2320:P2383" si="2204">K2320+L2320</f>
        <v>0</v>
      </c>
      <c r="Q2320" s="26">
        <f t="shared" ref="Q2320:Q2383" si="2205">IF(J2320=0,"-",P2320/J2320*100)</f>
        <v>0</v>
      </c>
      <c r="R2320" s="90"/>
      <c r="S2320" s="90"/>
      <c r="T2320" s="90"/>
      <c r="U2320" s="90"/>
      <c r="V2320" s="90"/>
      <c r="W2320" s="90"/>
      <c r="X2320" s="90"/>
      <c r="Y2320" s="90"/>
    </row>
    <row r="2321" spans="1:25" ht="15" customHeight="1" x14ac:dyDescent="0.25">
      <c r="A2321" s="63" t="s">
        <v>935</v>
      </c>
      <c r="B2321" s="63" t="s">
        <v>81</v>
      </c>
      <c r="C2321" s="63" t="s">
        <v>1227</v>
      </c>
      <c r="D2321" s="63" t="s">
        <v>1228</v>
      </c>
      <c r="E2321" s="63" t="s">
        <v>39</v>
      </c>
      <c r="F2321" s="64" t="s">
        <v>1</v>
      </c>
      <c r="G2321" s="53" t="s">
        <v>1</v>
      </c>
      <c r="H2321" s="65" t="s">
        <v>40</v>
      </c>
      <c r="I2321" s="31">
        <f t="shared" ref="I2321:K2321" si="2206">SUM(I2322:I2324)</f>
        <v>18195</v>
      </c>
      <c r="J2321" s="31">
        <f t="shared" si="2206"/>
        <v>12695</v>
      </c>
      <c r="K2321" s="31">
        <f t="shared" si="2206"/>
        <v>8490</v>
      </c>
      <c r="L2321" s="31">
        <f t="shared" si="2203"/>
        <v>3034</v>
      </c>
      <c r="M2321" s="31">
        <f t="shared" ref="M2321" si="2207">SUM(M2322:M2324)</f>
        <v>1070</v>
      </c>
      <c r="N2321" s="31">
        <f t="shared" ref="N2321:O2321" si="2208">SUM(N2322:N2324)</f>
        <v>970</v>
      </c>
      <c r="O2321" s="31">
        <f t="shared" si="2208"/>
        <v>994</v>
      </c>
      <c r="P2321" s="31">
        <f t="shared" si="2204"/>
        <v>11524</v>
      </c>
      <c r="Q2321" s="31">
        <f t="shared" si="2205"/>
        <v>90.775896022055917</v>
      </c>
      <c r="R2321" s="94"/>
      <c r="S2321" s="94"/>
      <c r="T2321" s="94"/>
      <c r="U2321" s="94"/>
      <c r="V2321" s="94"/>
      <c r="W2321" s="94"/>
      <c r="X2321" s="94"/>
      <c r="Y2321" s="94"/>
    </row>
    <row r="2322" spans="1:25" ht="15" customHeight="1" x14ac:dyDescent="0.25">
      <c r="A2322" s="64" t="s">
        <v>935</v>
      </c>
      <c r="B2322" s="64" t="s">
        <v>81</v>
      </c>
      <c r="C2322" s="64" t="s">
        <v>1227</v>
      </c>
      <c r="D2322" s="64" t="s">
        <v>1228</v>
      </c>
      <c r="E2322" s="20" t="s">
        <v>41</v>
      </c>
      <c r="F2322" s="64"/>
      <c r="G2322" s="53" t="s">
        <v>1076</v>
      </c>
      <c r="H2322" s="53" t="s">
        <v>40</v>
      </c>
      <c r="I2322" s="26">
        <v>9100</v>
      </c>
      <c r="J2322" s="26">
        <v>3600</v>
      </c>
      <c r="K2322" s="26">
        <v>2600</v>
      </c>
      <c r="L2322" s="26">
        <f t="shared" si="2203"/>
        <v>700</v>
      </c>
      <c r="M2322" s="26">
        <v>300</v>
      </c>
      <c r="N2322" s="26">
        <v>200</v>
      </c>
      <c r="O2322" s="26">
        <v>200</v>
      </c>
      <c r="P2322" s="26">
        <f t="shared" si="2204"/>
        <v>3300</v>
      </c>
      <c r="Q2322" s="26">
        <f t="shared" si="2205"/>
        <v>91.666666666666657</v>
      </c>
      <c r="R2322" s="90"/>
      <c r="S2322" s="90"/>
      <c r="T2322" s="90"/>
      <c r="U2322" s="90"/>
      <c r="V2322" s="90"/>
      <c r="W2322" s="90"/>
      <c r="X2322" s="90"/>
      <c r="Y2322" s="90"/>
    </row>
    <row r="2323" spans="1:25" ht="15" customHeight="1" x14ac:dyDescent="0.25">
      <c r="A2323" s="64" t="s">
        <v>935</v>
      </c>
      <c r="B2323" s="64" t="s">
        <v>81</v>
      </c>
      <c r="C2323" s="64" t="s">
        <v>1227</v>
      </c>
      <c r="D2323" s="64" t="s">
        <v>1228</v>
      </c>
      <c r="E2323" s="20" t="s">
        <v>41</v>
      </c>
      <c r="F2323" s="64" t="s">
        <v>1235</v>
      </c>
      <c r="G2323" s="53" t="s">
        <v>1076</v>
      </c>
      <c r="H2323" s="53" t="s">
        <v>49</v>
      </c>
      <c r="I2323" s="26">
        <v>2864</v>
      </c>
      <c r="J2323" s="26">
        <v>2864</v>
      </c>
      <c r="K2323" s="26">
        <v>2120</v>
      </c>
      <c r="L2323" s="26">
        <f t="shared" si="2203"/>
        <v>744</v>
      </c>
      <c r="M2323" s="26">
        <v>300</v>
      </c>
      <c r="N2323" s="26">
        <v>300</v>
      </c>
      <c r="O2323" s="26">
        <v>144</v>
      </c>
      <c r="P2323" s="26">
        <f t="shared" si="2204"/>
        <v>2864</v>
      </c>
      <c r="Q2323" s="26">
        <f t="shared" si="2205"/>
        <v>100</v>
      </c>
      <c r="R2323" s="90"/>
      <c r="S2323" s="90"/>
      <c r="T2323" s="90"/>
      <c r="U2323" s="90"/>
      <c r="V2323" s="90"/>
      <c r="W2323" s="90"/>
      <c r="X2323" s="90"/>
      <c r="Y2323" s="90"/>
    </row>
    <row r="2324" spans="1:25" ht="22.5" customHeight="1" x14ac:dyDescent="0.25">
      <c r="A2324" s="64" t="s">
        <v>935</v>
      </c>
      <c r="B2324" s="64" t="s">
        <v>81</v>
      </c>
      <c r="C2324" s="64" t="s">
        <v>1227</v>
      </c>
      <c r="D2324" s="64" t="s">
        <v>1228</v>
      </c>
      <c r="E2324" s="20" t="s">
        <v>41</v>
      </c>
      <c r="F2324" s="64" t="s">
        <v>1236</v>
      </c>
      <c r="G2324" s="53" t="s">
        <v>1076</v>
      </c>
      <c r="H2324" s="53" t="s">
        <v>55</v>
      </c>
      <c r="I2324" s="26">
        <v>6231</v>
      </c>
      <c r="J2324" s="26">
        <v>6231</v>
      </c>
      <c r="K2324" s="26">
        <v>3770</v>
      </c>
      <c r="L2324" s="26">
        <f t="shared" si="2203"/>
        <v>1590</v>
      </c>
      <c r="M2324" s="26">
        <v>470</v>
      </c>
      <c r="N2324" s="26">
        <v>470</v>
      </c>
      <c r="O2324" s="26">
        <v>650</v>
      </c>
      <c r="P2324" s="26">
        <f t="shared" si="2204"/>
        <v>5360</v>
      </c>
      <c r="Q2324" s="26">
        <f t="shared" si="2205"/>
        <v>86.021505376344081</v>
      </c>
      <c r="R2324" s="90"/>
      <c r="S2324" s="90"/>
      <c r="T2324" s="90"/>
      <c r="U2324" s="90"/>
      <c r="V2324" s="90"/>
      <c r="W2324" s="90"/>
      <c r="X2324" s="90"/>
      <c r="Y2324" s="90"/>
    </row>
    <row r="2325" spans="1:25" ht="22.5" customHeight="1" x14ac:dyDescent="0.25">
      <c r="A2325" s="63" t="s">
        <v>1</v>
      </c>
      <c r="B2325" s="63" t="s">
        <v>1</v>
      </c>
      <c r="C2325" s="63" t="s">
        <v>1</v>
      </c>
      <c r="D2325" s="65" t="s">
        <v>1</v>
      </c>
      <c r="E2325" s="65" t="s">
        <v>1</v>
      </c>
      <c r="F2325" s="65" t="s">
        <v>1</v>
      </c>
      <c r="G2325" s="65" t="s">
        <v>1</v>
      </c>
      <c r="H2325" s="66" t="s">
        <v>56</v>
      </c>
      <c r="I2325" s="30">
        <f t="shared" ref="I2325:K2326" si="2209">SUM(I2326)</f>
        <v>100</v>
      </c>
      <c r="J2325" s="30">
        <f t="shared" si="2209"/>
        <v>100</v>
      </c>
      <c r="K2325" s="30">
        <f t="shared" si="2209"/>
        <v>0</v>
      </c>
      <c r="L2325" s="30">
        <f t="shared" si="2203"/>
        <v>0</v>
      </c>
      <c r="M2325" s="30">
        <f t="shared" ref="M2325:M2326" si="2210">SUM(M2326)</f>
        <v>0</v>
      </c>
      <c r="N2325" s="30">
        <f t="shared" ref="N2325:O2326" si="2211">SUM(N2326)</f>
        <v>0</v>
      </c>
      <c r="O2325" s="30">
        <f t="shared" si="2211"/>
        <v>0</v>
      </c>
      <c r="P2325" s="30">
        <f t="shared" si="2204"/>
        <v>0</v>
      </c>
      <c r="Q2325" s="30">
        <f t="shared" si="2205"/>
        <v>0</v>
      </c>
      <c r="R2325" s="93"/>
      <c r="S2325" s="93"/>
      <c r="T2325" s="93"/>
      <c r="U2325" s="93"/>
      <c r="V2325" s="93"/>
      <c r="W2325" s="93"/>
      <c r="X2325" s="93"/>
      <c r="Y2325" s="93"/>
    </row>
    <row r="2326" spans="1:25" ht="15" customHeight="1" x14ac:dyDescent="0.25">
      <c r="A2326" s="63" t="s">
        <v>935</v>
      </c>
      <c r="B2326" s="63" t="s">
        <v>81</v>
      </c>
      <c r="C2326" s="63" t="s">
        <v>1227</v>
      </c>
      <c r="D2326" s="63" t="s">
        <v>1228</v>
      </c>
      <c r="E2326" s="65" t="s">
        <v>57</v>
      </c>
      <c r="F2326" s="65" t="s">
        <v>1</v>
      </c>
      <c r="G2326" s="65" t="s">
        <v>1</v>
      </c>
      <c r="H2326" s="65" t="s">
        <v>58</v>
      </c>
      <c r="I2326" s="31">
        <f t="shared" si="2209"/>
        <v>100</v>
      </c>
      <c r="J2326" s="31">
        <f t="shared" si="2209"/>
        <v>100</v>
      </c>
      <c r="K2326" s="31">
        <f t="shared" si="2209"/>
        <v>0</v>
      </c>
      <c r="L2326" s="31">
        <f t="shared" si="2203"/>
        <v>0</v>
      </c>
      <c r="M2326" s="31">
        <f t="shared" si="2210"/>
        <v>0</v>
      </c>
      <c r="N2326" s="31">
        <f t="shared" si="2211"/>
        <v>0</v>
      </c>
      <c r="O2326" s="31">
        <f t="shared" si="2211"/>
        <v>0</v>
      </c>
      <c r="P2326" s="31">
        <f t="shared" si="2204"/>
        <v>0</v>
      </c>
      <c r="Q2326" s="31">
        <f t="shared" si="2205"/>
        <v>0</v>
      </c>
      <c r="R2326" s="94"/>
      <c r="S2326" s="94"/>
      <c r="T2326" s="94"/>
      <c r="U2326" s="94"/>
      <c r="V2326" s="94"/>
      <c r="W2326" s="94"/>
      <c r="X2326" s="94"/>
      <c r="Y2326" s="94"/>
    </row>
    <row r="2327" spans="1:25" ht="15" customHeight="1" x14ac:dyDescent="0.25">
      <c r="A2327" s="64" t="s">
        <v>935</v>
      </c>
      <c r="B2327" s="64" t="s">
        <v>81</v>
      </c>
      <c r="C2327" s="64" t="s">
        <v>1227</v>
      </c>
      <c r="D2327" s="64" t="s">
        <v>1228</v>
      </c>
      <c r="E2327" s="20" t="s">
        <v>68</v>
      </c>
      <c r="F2327" s="64"/>
      <c r="G2327" s="53" t="s">
        <v>1076</v>
      </c>
      <c r="H2327" s="53" t="s">
        <v>67</v>
      </c>
      <c r="I2327" s="26">
        <v>100</v>
      </c>
      <c r="J2327" s="26">
        <v>100</v>
      </c>
      <c r="K2327" s="26">
        <v>0</v>
      </c>
      <c r="L2327" s="26">
        <f t="shared" si="2203"/>
        <v>0</v>
      </c>
      <c r="M2327" s="26"/>
      <c r="N2327" s="26"/>
      <c r="O2327" s="26"/>
      <c r="P2327" s="26">
        <f t="shared" si="2204"/>
        <v>0</v>
      </c>
      <c r="Q2327" s="26">
        <f t="shared" si="2205"/>
        <v>0</v>
      </c>
      <c r="R2327" s="90"/>
      <c r="S2327" s="90"/>
      <c r="T2327" s="90"/>
      <c r="U2327" s="90"/>
      <c r="V2327" s="90"/>
      <c r="W2327" s="90"/>
      <c r="X2327" s="90"/>
      <c r="Y2327" s="90"/>
    </row>
    <row r="2328" spans="1:25" ht="22.5" customHeight="1" x14ac:dyDescent="0.25">
      <c r="A2328" s="63" t="s">
        <v>1</v>
      </c>
      <c r="B2328" s="63" t="s">
        <v>1</v>
      </c>
      <c r="C2328" s="63" t="s">
        <v>1</v>
      </c>
      <c r="D2328" s="65" t="s">
        <v>1</v>
      </c>
      <c r="E2328" s="65" t="s">
        <v>1</v>
      </c>
      <c r="F2328" s="65" t="s">
        <v>1</v>
      </c>
      <c r="G2328" s="65" t="s">
        <v>1</v>
      </c>
      <c r="H2328" s="66" t="s">
        <v>69</v>
      </c>
      <c r="I2328" s="30">
        <f t="shared" ref="I2328:K2329" si="2212">SUM(I2329)</f>
        <v>13300</v>
      </c>
      <c r="J2328" s="30">
        <f t="shared" si="2212"/>
        <v>0</v>
      </c>
      <c r="K2328" s="30">
        <f t="shared" si="2212"/>
        <v>0</v>
      </c>
      <c r="L2328" s="30">
        <f t="shared" si="2203"/>
        <v>0</v>
      </c>
      <c r="M2328" s="30">
        <f t="shared" ref="M2328:M2329" si="2213">SUM(M2329)</f>
        <v>0</v>
      </c>
      <c r="N2328" s="30">
        <f t="shared" ref="N2328:O2329" si="2214">SUM(N2329)</f>
        <v>0</v>
      </c>
      <c r="O2328" s="30">
        <f t="shared" si="2214"/>
        <v>0</v>
      </c>
      <c r="P2328" s="30">
        <f t="shared" si="2204"/>
        <v>0</v>
      </c>
      <c r="Q2328" s="30" t="str">
        <f t="shared" si="2205"/>
        <v>-</v>
      </c>
      <c r="R2328" s="93"/>
      <c r="S2328" s="93"/>
      <c r="T2328" s="93"/>
      <c r="U2328" s="93"/>
      <c r="V2328" s="93"/>
      <c r="W2328" s="93"/>
      <c r="X2328" s="93"/>
      <c r="Y2328" s="93"/>
    </row>
    <row r="2329" spans="1:25" ht="15" customHeight="1" x14ac:dyDescent="0.25">
      <c r="A2329" s="63" t="s">
        <v>935</v>
      </c>
      <c r="B2329" s="63" t="s">
        <v>81</v>
      </c>
      <c r="C2329" s="63" t="s">
        <v>1227</v>
      </c>
      <c r="D2329" s="63" t="s">
        <v>1228</v>
      </c>
      <c r="E2329" s="65" t="s">
        <v>70</v>
      </c>
      <c r="F2329" s="65" t="s">
        <v>1</v>
      </c>
      <c r="G2329" s="65" t="s">
        <v>1</v>
      </c>
      <c r="H2329" s="65" t="s">
        <v>71</v>
      </c>
      <c r="I2329" s="31">
        <f t="shared" si="2212"/>
        <v>13300</v>
      </c>
      <c r="J2329" s="31">
        <f t="shared" si="2212"/>
        <v>0</v>
      </c>
      <c r="K2329" s="31">
        <f t="shared" si="2212"/>
        <v>0</v>
      </c>
      <c r="L2329" s="31">
        <f t="shared" si="2203"/>
        <v>0</v>
      </c>
      <c r="M2329" s="31">
        <f t="shared" si="2213"/>
        <v>0</v>
      </c>
      <c r="N2329" s="31">
        <f t="shared" si="2214"/>
        <v>0</v>
      </c>
      <c r="O2329" s="31">
        <f t="shared" si="2214"/>
        <v>0</v>
      </c>
      <c r="P2329" s="31">
        <f t="shared" si="2204"/>
        <v>0</v>
      </c>
      <c r="Q2329" s="31" t="str">
        <f t="shared" si="2205"/>
        <v>-</v>
      </c>
      <c r="R2329" s="94"/>
      <c r="S2329" s="94"/>
      <c r="T2329" s="94"/>
      <c r="U2329" s="94"/>
      <c r="V2329" s="94"/>
      <c r="W2329" s="94"/>
      <c r="X2329" s="94"/>
      <c r="Y2329" s="94"/>
    </row>
    <row r="2330" spans="1:25" ht="15" customHeight="1" x14ac:dyDescent="0.25">
      <c r="A2330" s="64" t="s">
        <v>935</v>
      </c>
      <c r="B2330" s="64" t="s">
        <v>81</v>
      </c>
      <c r="C2330" s="64" t="s">
        <v>1227</v>
      </c>
      <c r="D2330" s="64" t="s">
        <v>1228</v>
      </c>
      <c r="E2330" s="20" t="s">
        <v>74</v>
      </c>
      <c r="F2330" s="64"/>
      <c r="G2330" s="53" t="s">
        <v>1076</v>
      </c>
      <c r="H2330" s="53" t="s">
        <v>73</v>
      </c>
      <c r="I2330" s="26">
        <v>13300</v>
      </c>
      <c r="J2330" s="26">
        <v>0</v>
      </c>
      <c r="K2330" s="26">
        <v>0</v>
      </c>
      <c r="L2330" s="26">
        <f t="shared" si="2203"/>
        <v>0</v>
      </c>
      <c r="M2330" s="26"/>
      <c r="N2330" s="26"/>
      <c r="O2330" s="26"/>
      <c r="P2330" s="26">
        <f t="shared" si="2204"/>
        <v>0</v>
      </c>
      <c r="Q2330" s="26" t="str">
        <f t="shared" si="2205"/>
        <v>-</v>
      </c>
      <c r="R2330" s="90"/>
      <c r="S2330" s="90"/>
      <c r="T2330" s="90"/>
      <c r="U2330" s="90"/>
      <c r="V2330" s="90"/>
      <c r="W2330" s="90"/>
      <c r="X2330" s="90"/>
      <c r="Y2330" s="90"/>
    </row>
    <row r="2331" spans="1:25" ht="15" customHeight="1" x14ac:dyDescent="0.25">
      <c r="A2331" s="53" t="s">
        <v>1</v>
      </c>
      <c r="B2331" s="53" t="s">
        <v>1</v>
      </c>
      <c r="C2331" s="53" t="s">
        <v>1</v>
      </c>
      <c r="D2331" s="53" t="s">
        <v>1</v>
      </c>
      <c r="E2331" s="53" t="s">
        <v>1</v>
      </c>
      <c r="F2331" s="53" t="s">
        <v>1</v>
      </c>
      <c r="G2331" s="53" t="s">
        <v>1</v>
      </c>
      <c r="H2331" s="66" t="s">
        <v>1237</v>
      </c>
      <c r="I2331" s="30">
        <f t="shared" ref="I2331:K2331" si="2215">SUM(I2302,I2325,I2328)</f>
        <v>1498688</v>
      </c>
      <c r="J2331" s="30">
        <f t="shared" si="2215"/>
        <v>1462554</v>
      </c>
      <c r="K2331" s="30">
        <f t="shared" si="2215"/>
        <v>891621</v>
      </c>
      <c r="L2331" s="30">
        <f t="shared" si="2203"/>
        <v>369504</v>
      </c>
      <c r="M2331" s="30">
        <f t="shared" ref="M2331" si="2216">SUM(M2302,M2325,M2328)</f>
        <v>123500</v>
      </c>
      <c r="N2331" s="30">
        <f t="shared" ref="N2331:O2331" si="2217">SUM(N2302,N2325,N2328)</f>
        <v>121790</v>
      </c>
      <c r="O2331" s="30">
        <f t="shared" si="2217"/>
        <v>124214</v>
      </c>
      <c r="P2331" s="30">
        <f t="shared" si="2204"/>
        <v>1261125</v>
      </c>
      <c r="Q2331" s="30">
        <f t="shared" si="2205"/>
        <v>86.227585442999029</v>
      </c>
      <c r="R2331" s="93"/>
      <c r="S2331" s="93"/>
      <c r="T2331" s="93"/>
      <c r="U2331" s="93"/>
      <c r="V2331" s="93"/>
      <c r="W2331" s="93"/>
      <c r="X2331" s="93"/>
      <c r="Y2331" s="93"/>
    </row>
    <row r="2332" spans="1:25" ht="15" customHeight="1" thickBot="1" x14ac:dyDescent="0.3">
      <c r="A2332" s="53" t="s">
        <v>1</v>
      </c>
      <c r="B2332" s="53" t="s">
        <v>1</v>
      </c>
      <c r="C2332" s="53" t="s">
        <v>1</v>
      </c>
      <c r="D2332" s="53" t="s">
        <v>1</v>
      </c>
      <c r="E2332" s="53" t="s">
        <v>1</v>
      </c>
      <c r="F2332" s="53" t="s">
        <v>1</v>
      </c>
      <c r="G2332" s="53" t="s">
        <v>1</v>
      </c>
      <c r="H2332" s="65" t="s">
        <v>76</v>
      </c>
      <c r="I2332" s="31"/>
      <c r="J2332" s="31"/>
      <c r="K2332" s="31">
        <v>0</v>
      </c>
      <c r="L2332" s="31"/>
      <c r="M2332" s="31"/>
      <c r="N2332" s="31"/>
      <c r="O2332" s="31"/>
      <c r="P2332" s="31"/>
      <c r="Q2332" s="31"/>
      <c r="R2332" s="94"/>
      <c r="S2332" s="94"/>
      <c r="T2332" s="94"/>
      <c r="U2332" s="94"/>
      <c r="V2332" s="94"/>
      <c r="W2332" s="94"/>
      <c r="X2332" s="94"/>
      <c r="Y2332" s="94"/>
    </row>
    <row r="2333" spans="1:25" ht="47.25" customHeight="1" thickBot="1" x14ac:dyDescent="0.3">
      <c r="A2333" s="110" t="s">
        <v>1</v>
      </c>
      <c r="B2333" s="110" t="s">
        <v>1</v>
      </c>
      <c r="C2333" s="110" t="s">
        <v>1</v>
      </c>
      <c r="D2333" s="110" t="s">
        <v>1</v>
      </c>
      <c r="E2333" s="110" t="s">
        <v>1</v>
      </c>
      <c r="F2333" s="110" t="s">
        <v>1</v>
      </c>
      <c r="G2333" s="110" t="s">
        <v>1</v>
      </c>
      <c r="H2333" s="28" t="s">
        <v>77</v>
      </c>
      <c r="I2333" s="109" t="s">
        <v>3984</v>
      </c>
      <c r="J2333" s="109" t="s">
        <v>11</v>
      </c>
      <c r="K2333" s="109" t="s">
        <v>3989</v>
      </c>
      <c r="L2333" s="109" t="s">
        <v>3985</v>
      </c>
      <c r="M2333" s="109" t="s">
        <v>4027</v>
      </c>
      <c r="N2333" s="109" t="s">
        <v>3988</v>
      </c>
      <c r="O2333" s="109" t="s">
        <v>3986</v>
      </c>
      <c r="P2333" s="109" t="s">
        <v>3987</v>
      </c>
      <c r="Q2333" s="109" t="s">
        <v>3695</v>
      </c>
      <c r="R2333" s="91"/>
      <c r="S2333" s="91"/>
      <c r="T2333" s="91"/>
      <c r="U2333" s="91"/>
      <c r="V2333" s="91"/>
      <c r="W2333" s="91"/>
      <c r="X2333" s="91"/>
      <c r="Y2333" s="91"/>
    </row>
    <row r="2334" spans="1:25" ht="15" customHeight="1" x14ac:dyDescent="0.25">
      <c r="A2334" s="111"/>
      <c r="B2334" s="111"/>
      <c r="C2334" s="111"/>
      <c r="D2334" s="111"/>
      <c r="E2334" s="111"/>
      <c r="F2334" s="111"/>
      <c r="G2334" s="111"/>
      <c r="H2334" s="67" t="s">
        <v>1</v>
      </c>
      <c r="I2334" s="29">
        <v>1</v>
      </c>
      <c r="J2334" s="29">
        <v>2</v>
      </c>
      <c r="K2334" s="29">
        <v>3</v>
      </c>
      <c r="L2334" s="29" t="s">
        <v>3478</v>
      </c>
      <c r="M2334" s="29">
        <v>5</v>
      </c>
      <c r="N2334" s="29">
        <v>6</v>
      </c>
      <c r="O2334" s="29">
        <v>7</v>
      </c>
      <c r="P2334" s="29" t="s">
        <v>3696</v>
      </c>
      <c r="Q2334" s="29">
        <v>9</v>
      </c>
      <c r="R2334" s="92"/>
      <c r="S2334" s="92"/>
      <c r="T2334" s="92"/>
      <c r="U2334" s="92"/>
      <c r="V2334" s="92"/>
      <c r="W2334" s="92"/>
      <c r="X2334" s="92"/>
      <c r="Y2334" s="92"/>
    </row>
    <row r="2335" spans="1:25" ht="15" customHeight="1" x14ac:dyDescent="0.25">
      <c r="A2335" s="111"/>
      <c r="B2335" s="111"/>
      <c r="C2335" s="111"/>
      <c r="D2335" s="111"/>
      <c r="E2335" s="111"/>
      <c r="F2335" s="111"/>
      <c r="G2335" s="111"/>
      <c r="H2335" s="68" t="s">
        <v>1085</v>
      </c>
      <c r="I2335" s="32">
        <f t="shared" ref="I2335:K2335" si="2218">SUM(I2331)</f>
        <v>1498688</v>
      </c>
      <c r="J2335" s="32">
        <f t="shared" si="2218"/>
        <v>1462554</v>
      </c>
      <c r="K2335" s="32">
        <f t="shared" si="2218"/>
        <v>891621</v>
      </c>
      <c r="L2335" s="32">
        <f t="shared" si="2203"/>
        <v>369504</v>
      </c>
      <c r="M2335" s="32">
        <f t="shared" ref="M2335" si="2219">SUM(M2331)</f>
        <v>123500</v>
      </c>
      <c r="N2335" s="32">
        <f t="shared" ref="N2335:O2335" si="2220">SUM(N2331)</f>
        <v>121790</v>
      </c>
      <c r="O2335" s="32">
        <f t="shared" si="2220"/>
        <v>124214</v>
      </c>
      <c r="P2335" s="32">
        <f t="shared" si="2204"/>
        <v>1261125</v>
      </c>
      <c r="Q2335" s="32">
        <f t="shared" si="2205"/>
        <v>86.227585442999029</v>
      </c>
      <c r="R2335" s="90"/>
      <c r="S2335" s="90"/>
      <c r="T2335" s="90"/>
      <c r="U2335" s="90"/>
      <c r="V2335" s="90"/>
      <c r="W2335" s="90"/>
      <c r="X2335" s="90"/>
      <c r="Y2335" s="90"/>
    </row>
    <row r="2336" spans="1:25" ht="15" customHeight="1" x14ac:dyDescent="0.25">
      <c r="A2336" s="111"/>
      <c r="B2336" s="111"/>
      <c r="C2336" s="111"/>
      <c r="D2336" s="111"/>
      <c r="E2336" s="111"/>
      <c r="F2336" s="111"/>
      <c r="G2336" s="111"/>
      <c r="H2336" s="69" t="s">
        <v>79</v>
      </c>
      <c r="I2336" s="32">
        <f t="shared" ref="I2336:K2336" si="2221">SUM(I2335)</f>
        <v>1498688</v>
      </c>
      <c r="J2336" s="32">
        <f t="shared" si="2221"/>
        <v>1462554</v>
      </c>
      <c r="K2336" s="32">
        <f t="shared" si="2221"/>
        <v>891621</v>
      </c>
      <c r="L2336" s="32">
        <f t="shared" si="2203"/>
        <v>369504</v>
      </c>
      <c r="M2336" s="32">
        <f t="shared" ref="M2336" si="2222">SUM(M2335)</f>
        <v>123500</v>
      </c>
      <c r="N2336" s="32">
        <f t="shared" ref="N2336:O2336" si="2223">SUM(N2335)</f>
        <v>121790</v>
      </c>
      <c r="O2336" s="32">
        <f t="shared" si="2223"/>
        <v>124214</v>
      </c>
      <c r="P2336" s="32">
        <f t="shared" si="2204"/>
        <v>1261125</v>
      </c>
      <c r="Q2336" s="32">
        <f t="shared" si="2205"/>
        <v>86.227585442999029</v>
      </c>
      <c r="R2336" s="90"/>
      <c r="S2336" s="90"/>
      <c r="T2336" s="90"/>
      <c r="U2336" s="90"/>
      <c r="V2336" s="90"/>
      <c r="W2336" s="90"/>
      <c r="X2336" s="90"/>
      <c r="Y2336" s="90"/>
    </row>
    <row r="2337" spans="1:25" ht="15" customHeight="1" x14ac:dyDescent="0.25">
      <c r="A2337" s="112"/>
      <c r="B2337" s="112"/>
      <c r="C2337" s="112"/>
      <c r="D2337" s="112"/>
      <c r="E2337" s="112"/>
      <c r="F2337" s="112"/>
      <c r="G2337" s="112"/>
      <c r="I2337" s="27"/>
      <c r="J2337" s="27"/>
      <c r="K2337" s="27">
        <v>0</v>
      </c>
      <c r="L2337" s="27"/>
      <c r="M2337" s="27"/>
      <c r="N2337" s="27"/>
      <c r="O2337" s="27"/>
      <c r="P2337" s="27"/>
      <c r="Q2337" s="27"/>
      <c r="R2337" s="27"/>
      <c r="S2337" s="27"/>
      <c r="T2337" s="27"/>
      <c r="U2337" s="27"/>
      <c r="V2337" s="27"/>
      <c r="W2337" s="27"/>
      <c r="X2337" s="27"/>
      <c r="Y2337" s="27"/>
    </row>
    <row r="2338" spans="1:25" ht="15" customHeight="1" thickBot="1" x14ac:dyDescent="0.3">
      <c r="A2338" s="53" t="s">
        <v>1</v>
      </c>
      <c r="B2338" s="53" t="s">
        <v>1</v>
      </c>
      <c r="C2338" s="53" t="s">
        <v>1</v>
      </c>
      <c r="D2338" s="53" t="s">
        <v>1</v>
      </c>
      <c r="E2338" s="53" t="s">
        <v>1</v>
      </c>
      <c r="F2338" s="53" t="s">
        <v>1</v>
      </c>
      <c r="G2338" s="53" t="s">
        <v>1</v>
      </c>
      <c r="H2338" s="21" t="s">
        <v>1</v>
      </c>
      <c r="I2338" s="33"/>
      <c r="J2338" s="33"/>
      <c r="K2338" s="33">
        <v>0</v>
      </c>
      <c r="L2338" s="33"/>
      <c r="M2338" s="33"/>
      <c r="N2338" s="33"/>
      <c r="O2338" s="33"/>
      <c r="P2338" s="33"/>
      <c r="Q2338" s="33"/>
      <c r="R2338" s="33"/>
      <c r="S2338" s="33"/>
      <c r="T2338" s="33"/>
      <c r="U2338" s="33"/>
      <c r="V2338" s="33"/>
      <c r="W2338" s="33"/>
      <c r="X2338" s="33"/>
      <c r="Y2338" s="33"/>
    </row>
    <row r="2339" spans="1:25" ht="45.75" customHeight="1" thickBot="1" x14ac:dyDescent="0.3">
      <c r="A2339" s="28" t="s">
        <v>4</v>
      </c>
      <c r="B2339" s="28" t="s">
        <v>5</v>
      </c>
      <c r="C2339" s="28" t="s">
        <v>6</v>
      </c>
      <c r="D2339" s="57" t="s">
        <v>1</v>
      </c>
      <c r="E2339" s="28" t="s">
        <v>7</v>
      </c>
      <c r="F2339" s="28" t="s">
        <v>8</v>
      </c>
      <c r="G2339" s="28" t="s">
        <v>9</v>
      </c>
      <c r="H2339" s="28" t="s">
        <v>10</v>
      </c>
      <c r="I2339" s="109" t="s">
        <v>3984</v>
      </c>
      <c r="J2339" s="109" t="s">
        <v>11</v>
      </c>
      <c r="K2339" s="109" t="s">
        <v>3989</v>
      </c>
      <c r="L2339" s="109" t="s">
        <v>3985</v>
      </c>
      <c r="M2339" s="109" t="s">
        <v>4027</v>
      </c>
      <c r="N2339" s="109" t="s">
        <v>3988</v>
      </c>
      <c r="O2339" s="109" t="s">
        <v>3986</v>
      </c>
      <c r="P2339" s="109" t="s">
        <v>3987</v>
      </c>
      <c r="Q2339" s="109" t="s">
        <v>3695</v>
      </c>
      <c r="R2339" s="91"/>
      <c r="S2339" s="91"/>
      <c r="T2339" s="91"/>
      <c r="U2339" s="91"/>
      <c r="V2339" s="91"/>
      <c r="W2339" s="91"/>
      <c r="X2339" s="91"/>
      <c r="Y2339" s="91"/>
    </row>
    <row r="2340" spans="1:25" ht="15" customHeight="1" x14ac:dyDescent="0.25">
      <c r="A2340" s="58" t="s">
        <v>1</v>
      </c>
      <c r="B2340" s="58" t="s">
        <v>1</v>
      </c>
      <c r="C2340" s="58" t="s">
        <v>1</v>
      </c>
      <c r="D2340" s="59" t="s">
        <v>1</v>
      </c>
      <c r="E2340" s="59" t="s">
        <v>1</v>
      </c>
      <c r="F2340" s="60" t="s">
        <v>1</v>
      </c>
      <c r="G2340" s="61" t="s">
        <v>1</v>
      </c>
      <c r="H2340" s="62" t="s">
        <v>1</v>
      </c>
      <c r="I2340" s="29">
        <v>1</v>
      </c>
      <c r="J2340" s="29">
        <v>2</v>
      </c>
      <c r="K2340" s="29">
        <v>3</v>
      </c>
      <c r="L2340" s="29" t="s">
        <v>3478</v>
      </c>
      <c r="M2340" s="29">
        <v>5</v>
      </c>
      <c r="N2340" s="29">
        <v>6</v>
      </c>
      <c r="O2340" s="29">
        <v>7</v>
      </c>
      <c r="P2340" s="29" t="s">
        <v>3696</v>
      </c>
      <c r="Q2340" s="29">
        <v>9</v>
      </c>
      <c r="R2340" s="92"/>
      <c r="S2340" s="92"/>
      <c r="T2340" s="92"/>
      <c r="U2340" s="92"/>
      <c r="V2340" s="92"/>
      <c r="W2340" s="92"/>
      <c r="X2340" s="92"/>
      <c r="Y2340" s="92"/>
    </row>
    <row r="2341" spans="1:25" ht="15" customHeight="1" x14ac:dyDescent="0.25">
      <c r="A2341" s="63" t="s">
        <v>935</v>
      </c>
      <c r="B2341" s="63" t="s">
        <v>81</v>
      </c>
      <c r="C2341" s="64" t="s">
        <v>1238</v>
      </c>
      <c r="D2341" s="64" t="s">
        <v>1239</v>
      </c>
      <c r="E2341" s="65" t="s">
        <v>1</v>
      </c>
      <c r="F2341" s="65" t="s">
        <v>1</v>
      </c>
      <c r="G2341" s="65" t="s">
        <v>1</v>
      </c>
      <c r="H2341" s="65" t="s">
        <v>1240</v>
      </c>
      <c r="I2341" s="26">
        <v>0</v>
      </c>
      <c r="J2341" s="26" t="s">
        <v>1</v>
      </c>
      <c r="K2341" s="26">
        <v>0</v>
      </c>
      <c r="L2341" s="26"/>
      <c r="M2341" s="26"/>
      <c r="N2341" s="26"/>
      <c r="O2341" s="26"/>
      <c r="P2341" s="26"/>
      <c r="Q2341" s="26"/>
      <c r="R2341" s="90"/>
      <c r="S2341" s="90"/>
      <c r="T2341" s="90"/>
      <c r="U2341" s="90"/>
      <c r="V2341" s="90"/>
      <c r="W2341" s="90"/>
      <c r="X2341" s="90"/>
      <c r="Y2341" s="90"/>
    </row>
    <row r="2342" spans="1:25" ht="22.5" customHeight="1" x14ac:dyDescent="0.25">
      <c r="A2342" s="63" t="s">
        <v>1</v>
      </c>
      <c r="B2342" s="63" t="s">
        <v>1</v>
      </c>
      <c r="C2342" s="63" t="s">
        <v>1</v>
      </c>
      <c r="D2342" s="65" t="s">
        <v>1</v>
      </c>
      <c r="E2342" s="65" t="s">
        <v>1</v>
      </c>
      <c r="F2342" s="65" t="s">
        <v>1</v>
      </c>
      <c r="G2342" s="65" t="s">
        <v>1</v>
      </c>
      <c r="H2342" s="66" t="s">
        <v>15</v>
      </c>
      <c r="I2342" s="30">
        <f t="shared" ref="I2342:K2342" si="2224">SUM(I2343,I2351,I2353)</f>
        <v>865205</v>
      </c>
      <c r="J2342" s="30">
        <f t="shared" si="2224"/>
        <v>862205</v>
      </c>
      <c r="K2342" s="30">
        <f t="shared" si="2224"/>
        <v>474805</v>
      </c>
      <c r="L2342" s="30">
        <f t="shared" si="2203"/>
        <v>202045</v>
      </c>
      <c r="M2342" s="30">
        <f t="shared" ref="M2342" si="2225">SUM(M2343,M2351,M2353)</f>
        <v>66275</v>
      </c>
      <c r="N2342" s="30">
        <f t="shared" ref="N2342:O2342" si="2226">SUM(N2343,N2351,N2353)</f>
        <v>66395</v>
      </c>
      <c r="O2342" s="30">
        <f t="shared" si="2226"/>
        <v>69375</v>
      </c>
      <c r="P2342" s="30">
        <f t="shared" si="2204"/>
        <v>676850</v>
      </c>
      <c r="Q2342" s="30">
        <f t="shared" si="2205"/>
        <v>78.502212350891028</v>
      </c>
      <c r="R2342" s="93"/>
      <c r="S2342" s="93"/>
      <c r="T2342" s="93"/>
      <c r="U2342" s="93"/>
      <c r="V2342" s="93"/>
      <c r="W2342" s="93"/>
      <c r="X2342" s="93"/>
      <c r="Y2342" s="93"/>
    </row>
    <row r="2343" spans="1:25" ht="15" customHeight="1" x14ac:dyDescent="0.25">
      <c r="A2343" s="63" t="s">
        <v>935</v>
      </c>
      <c r="B2343" s="63" t="s">
        <v>81</v>
      </c>
      <c r="C2343" s="63" t="s">
        <v>1238</v>
      </c>
      <c r="D2343" s="63" t="s">
        <v>1239</v>
      </c>
      <c r="E2343" s="65" t="s">
        <v>16</v>
      </c>
      <c r="F2343" s="65" t="s">
        <v>1</v>
      </c>
      <c r="G2343" s="65" t="s">
        <v>1</v>
      </c>
      <c r="H2343" s="65" t="s">
        <v>17</v>
      </c>
      <c r="I2343" s="31">
        <f t="shared" ref="I2343:K2343" si="2227">SUM(I2344:I2345)</f>
        <v>715933</v>
      </c>
      <c r="J2343" s="31">
        <f t="shared" si="2227"/>
        <v>715933</v>
      </c>
      <c r="K2343" s="31">
        <f t="shared" si="2227"/>
        <v>394566</v>
      </c>
      <c r="L2343" s="31">
        <f t="shared" si="2203"/>
        <v>166400</v>
      </c>
      <c r="M2343" s="31">
        <f t="shared" ref="M2343" si="2228">SUM(M2344:M2345)</f>
        <v>54400</v>
      </c>
      <c r="N2343" s="31">
        <f t="shared" ref="N2343:O2343" si="2229">SUM(N2344:N2345)</f>
        <v>54500</v>
      </c>
      <c r="O2343" s="31">
        <f t="shared" si="2229"/>
        <v>57500</v>
      </c>
      <c r="P2343" s="31">
        <f t="shared" si="2204"/>
        <v>560966</v>
      </c>
      <c r="Q2343" s="31">
        <f t="shared" si="2205"/>
        <v>78.354538762705445</v>
      </c>
      <c r="R2343" s="94"/>
      <c r="S2343" s="94"/>
      <c r="T2343" s="94"/>
      <c r="U2343" s="94"/>
      <c r="V2343" s="94"/>
      <c r="W2343" s="94"/>
      <c r="X2343" s="94"/>
      <c r="Y2343" s="94"/>
    </row>
    <row r="2344" spans="1:25" ht="15" customHeight="1" x14ac:dyDescent="0.25">
      <c r="A2344" s="64" t="s">
        <v>935</v>
      </c>
      <c r="B2344" s="64" t="s">
        <v>81</v>
      </c>
      <c r="C2344" s="64" t="s">
        <v>1238</v>
      </c>
      <c r="D2344" s="64" t="s">
        <v>1239</v>
      </c>
      <c r="E2344" s="20" t="s">
        <v>19</v>
      </c>
      <c r="F2344" s="64"/>
      <c r="G2344" s="53" t="s">
        <v>1076</v>
      </c>
      <c r="H2344" s="53" t="s">
        <v>3877</v>
      </c>
      <c r="I2344" s="26">
        <v>618733</v>
      </c>
      <c r="J2344" s="26">
        <v>618733</v>
      </c>
      <c r="K2344" s="26">
        <v>321000</v>
      </c>
      <c r="L2344" s="26">
        <f t="shared" si="2203"/>
        <v>150000</v>
      </c>
      <c r="M2344" s="26">
        <v>50000</v>
      </c>
      <c r="N2344" s="26">
        <v>50000</v>
      </c>
      <c r="O2344" s="26">
        <v>50000</v>
      </c>
      <c r="P2344" s="26">
        <f t="shared" si="2204"/>
        <v>471000</v>
      </c>
      <c r="Q2344" s="26">
        <f t="shared" si="2205"/>
        <v>76.123303589755196</v>
      </c>
      <c r="R2344" s="90"/>
      <c r="S2344" s="90"/>
      <c r="T2344" s="90"/>
      <c r="U2344" s="90"/>
      <c r="V2344" s="90"/>
      <c r="W2344" s="90"/>
      <c r="X2344" s="90"/>
      <c r="Y2344" s="90"/>
    </row>
    <row r="2345" spans="1:25" ht="15" customHeight="1" x14ac:dyDescent="0.25">
      <c r="A2345" s="63" t="s">
        <v>935</v>
      </c>
      <c r="B2345" s="63" t="s">
        <v>81</v>
      </c>
      <c r="C2345" s="63" t="s">
        <v>1238</v>
      </c>
      <c r="D2345" s="63" t="s">
        <v>1239</v>
      </c>
      <c r="E2345" s="63" t="s">
        <v>21</v>
      </c>
      <c r="F2345" s="64" t="s">
        <v>1</v>
      </c>
      <c r="G2345" s="53" t="s">
        <v>1</v>
      </c>
      <c r="H2345" s="65" t="s">
        <v>22</v>
      </c>
      <c r="I2345" s="31">
        <f t="shared" ref="I2345:K2345" si="2230">SUM(I2346:I2350)</f>
        <v>97200</v>
      </c>
      <c r="J2345" s="31">
        <f t="shared" si="2230"/>
        <v>97200</v>
      </c>
      <c r="K2345" s="31">
        <f t="shared" si="2230"/>
        <v>73566</v>
      </c>
      <c r="L2345" s="31">
        <f t="shared" si="2203"/>
        <v>16400</v>
      </c>
      <c r="M2345" s="31">
        <f t="shared" ref="M2345" si="2231">SUM(M2346:M2350)</f>
        <v>4400</v>
      </c>
      <c r="N2345" s="31">
        <f t="shared" ref="N2345:O2345" si="2232">SUM(N2346:N2350)</f>
        <v>4500</v>
      </c>
      <c r="O2345" s="31">
        <f t="shared" si="2232"/>
        <v>7500</v>
      </c>
      <c r="P2345" s="31">
        <f t="shared" si="2204"/>
        <v>89966</v>
      </c>
      <c r="Q2345" s="31">
        <f t="shared" si="2205"/>
        <v>92.557613168724288</v>
      </c>
      <c r="R2345" s="94"/>
      <c r="S2345" s="94"/>
      <c r="T2345" s="94"/>
      <c r="U2345" s="94"/>
      <c r="V2345" s="94"/>
      <c r="W2345" s="94"/>
      <c r="X2345" s="94"/>
      <c r="Y2345" s="94"/>
    </row>
    <row r="2346" spans="1:25" ht="15" customHeight="1" x14ac:dyDescent="0.25">
      <c r="A2346" s="64" t="s">
        <v>935</v>
      </c>
      <c r="B2346" s="64" t="s">
        <v>81</v>
      </c>
      <c r="C2346" s="64" t="s">
        <v>1238</v>
      </c>
      <c r="D2346" s="64" t="s">
        <v>1239</v>
      </c>
      <c r="E2346" s="20" t="s">
        <v>23</v>
      </c>
      <c r="F2346" s="64" t="s">
        <v>1241</v>
      </c>
      <c r="G2346" s="53" t="s">
        <v>1076</v>
      </c>
      <c r="H2346" s="53" t="s">
        <v>85</v>
      </c>
      <c r="I2346" s="26">
        <v>16200</v>
      </c>
      <c r="J2346" s="26">
        <v>16200</v>
      </c>
      <c r="K2346" s="26">
        <v>10500</v>
      </c>
      <c r="L2346" s="26">
        <f t="shared" si="2203"/>
        <v>4400</v>
      </c>
      <c r="M2346" s="26">
        <v>1400</v>
      </c>
      <c r="N2346" s="26">
        <v>1500</v>
      </c>
      <c r="O2346" s="26">
        <v>1500</v>
      </c>
      <c r="P2346" s="26">
        <f t="shared" si="2204"/>
        <v>14900</v>
      </c>
      <c r="Q2346" s="26">
        <f t="shared" si="2205"/>
        <v>91.975308641975303</v>
      </c>
      <c r="R2346" s="90"/>
      <c r="S2346" s="90"/>
      <c r="T2346" s="90"/>
      <c r="U2346" s="90"/>
      <c r="V2346" s="90"/>
      <c r="W2346" s="90"/>
      <c r="X2346" s="90"/>
      <c r="Y2346" s="90"/>
    </row>
    <row r="2347" spans="1:25" ht="15" customHeight="1" x14ac:dyDescent="0.25">
      <c r="A2347" s="64" t="s">
        <v>935</v>
      </c>
      <c r="B2347" s="64" t="s">
        <v>81</v>
      </c>
      <c r="C2347" s="64" t="s">
        <v>1238</v>
      </c>
      <c r="D2347" s="64" t="s">
        <v>1239</v>
      </c>
      <c r="E2347" s="20" t="s">
        <v>23</v>
      </c>
      <c r="F2347" s="64" t="s">
        <v>1242</v>
      </c>
      <c r="G2347" s="53" t="s">
        <v>1076</v>
      </c>
      <c r="H2347" s="53" t="s">
        <v>25</v>
      </c>
      <c r="I2347" s="26">
        <v>55100</v>
      </c>
      <c r="J2347" s="26">
        <v>55100</v>
      </c>
      <c r="K2347" s="26">
        <v>37800</v>
      </c>
      <c r="L2347" s="26">
        <f t="shared" si="2203"/>
        <v>12000</v>
      </c>
      <c r="M2347" s="26">
        <v>3000</v>
      </c>
      <c r="N2347" s="26">
        <v>3000</v>
      </c>
      <c r="O2347" s="26">
        <v>6000</v>
      </c>
      <c r="P2347" s="26">
        <f t="shared" si="2204"/>
        <v>49800</v>
      </c>
      <c r="Q2347" s="26">
        <f t="shared" si="2205"/>
        <v>90.381125226860263</v>
      </c>
      <c r="R2347" s="90"/>
      <c r="S2347" s="90"/>
      <c r="T2347" s="90"/>
      <c r="U2347" s="90"/>
      <c r="V2347" s="90"/>
      <c r="W2347" s="90"/>
      <c r="X2347" s="90"/>
      <c r="Y2347" s="90"/>
    </row>
    <row r="2348" spans="1:25" ht="15" customHeight="1" x14ac:dyDescent="0.25">
      <c r="A2348" s="64" t="s">
        <v>935</v>
      </c>
      <c r="B2348" s="64" t="s">
        <v>81</v>
      </c>
      <c r="C2348" s="64" t="s">
        <v>1238</v>
      </c>
      <c r="D2348" s="64" t="s">
        <v>1239</v>
      </c>
      <c r="E2348" s="20" t="s">
        <v>23</v>
      </c>
      <c r="F2348" s="64" t="s">
        <v>1243</v>
      </c>
      <c r="G2348" s="53" t="s">
        <v>1076</v>
      </c>
      <c r="H2348" s="53" t="s">
        <v>27</v>
      </c>
      <c r="I2348" s="26">
        <v>13000</v>
      </c>
      <c r="J2348" s="26">
        <v>13000</v>
      </c>
      <c r="K2348" s="26">
        <v>12366</v>
      </c>
      <c r="L2348" s="26">
        <f t="shared" si="2203"/>
        <v>0</v>
      </c>
      <c r="M2348" s="26"/>
      <c r="N2348" s="26"/>
      <c r="O2348" s="26"/>
      <c r="P2348" s="26">
        <f t="shared" si="2204"/>
        <v>12366</v>
      </c>
      <c r="Q2348" s="26">
        <f t="shared" si="2205"/>
        <v>95.123076923076923</v>
      </c>
      <c r="R2348" s="90"/>
      <c r="S2348" s="90"/>
      <c r="T2348" s="90"/>
      <c r="U2348" s="90"/>
      <c r="V2348" s="90"/>
      <c r="W2348" s="90"/>
      <c r="X2348" s="90"/>
      <c r="Y2348" s="90"/>
    </row>
    <row r="2349" spans="1:25" ht="15" customHeight="1" x14ac:dyDescent="0.25">
      <c r="A2349" s="64" t="s">
        <v>935</v>
      </c>
      <c r="B2349" s="64" t="s">
        <v>81</v>
      </c>
      <c r="C2349" s="64" t="s">
        <v>1238</v>
      </c>
      <c r="D2349" s="64" t="s">
        <v>1239</v>
      </c>
      <c r="E2349" s="20" t="s">
        <v>23</v>
      </c>
      <c r="F2349" s="64" t="s">
        <v>1244</v>
      </c>
      <c r="G2349" s="53" t="s">
        <v>1076</v>
      </c>
      <c r="H2349" s="53" t="s">
        <v>89</v>
      </c>
      <c r="I2349" s="26">
        <v>0</v>
      </c>
      <c r="J2349" s="26">
        <v>0</v>
      </c>
      <c r="K2349" s="26">
        <v>0</v>
      </c>
      <c r="L2349" s="26">
        <f t="shared" si="2203"/>
        <v>0</v>
      </c>
      <c r="M2349" s="26"/>
      <c r="N2349" s="26"/>
      <c r="O2349" s="26"/>
      <c r="P2349" s="26">
        <f t="shared" si="2204"/>
        <v>0</v>
      </c>
      <c r="Q2349" s="26" t="str">
        <f t="shared" si="2205"/>
        <v>-</v>
      </c>
      <c r="R2349" s="90"/>
      <c r="S2349" s="90"/>
      <c r="T2349" s="90"/>
      <c r="U2349" s="90"/>
      <c r="V2349" s="90"/>
      <c r="W2349" s="90"/>
      <c r="X2349" s="90"/>
      <c r="Y2349" s="90"/>
    </row>
    <row r="2350" spans="1:25" ht="15" customHeight="1" x14ac:dyDescent="0.25">
      <c r="A2350" s="64" t="s">
        <v>935</v>
      </c>
      <c r="B2350" s="64" t="s">
        <v>81</v>
      </c>
      <c r="C2350" s="64" t="s">
        <v>1238</v>
      </c>
      <c r="D2350" s="64" t="s">
        <v>1239</v>
      </c>
      <c r="E2350" s="20" t="s">
        <v>23</v>
      </c>
      <c r="F2350" s="64" t="s">
        <v>1245</v>
      </c>
      <c r="G2350" s="53" t="s">
        <v>1076</v>
      </c>
      <c r="H2350" s="53" t="s">
        <v>29</v>
      </c>
      <c r="I2350" s="26">
        <v>12900</v>
      </c>
      <c r="J2350" s="26">
        <v>12900</v>
      </c>
      <c r="K2350" s="26">
        <v>12900</v>
      </c>
      <c r="L2350" s="26">
        <f t="shared" si="2203"/>
        <v>0</v>
      </c>
      <c r="M2350" s="26"/>
      <c r="N2350" s="26"/>
      <c r="O2350" s="26"/>
      <c r="P2350" s="26">
        <f t="shared" si="2204"/>
        <v>12900</v>
      </c>
      <c r="Q2350" s="26">
        <f t="shared" si="2205"/>
        <v>100</v>
      </c>
      <c r="R2350" s="90"/>
      <c r="S2350" s="90"/>
      <c r="T2350" s="90"/>
      <c r="U2350" s="90"/>
      <c r="V2350" s="90"/>
      <c r="W2350" s="90"/>
      <c r="X2350" s="90"/>
      <c r="Y2350" s="90"/>
    </row>
    <row r="2351" spans="1:25" ht="15" customHeight="1" x14ac:dyDescent="0.25">
      <c r="A2351" s="63" t="s">
        <v>935</v>
      </c>
      <c r="B2351" s="63" t="s">
        <v>81</v>
      </c>
      <c r="C2351" s="63" t="s">
        <v>1238</v>
      </c>
      <c r="D2351" s="63" t="s">
        <v>1239</v>
      </c>
      <c r="E2351" s="65" t="s">
        <v>30</v>
      </c>
      <c r="F2351" s="65" t="s">
        <v>1</v>
      </c>
      <c r="G2351" s="65" t="s">
        <v>1</v>
      </c>
      <c r="H2351" s="65" t="s">
        <v>31</v>
      </c>
      <c r="I2351" s="31">
        <f t="shared" ref="I2351:K2351" si="2233">SUM(I2352)</f>
        <v>64984</v>
      </c>
      <c r="J2351" s="31">
        <f t="shared" si="2233"/>
        <v>64984</v>
      </c>
      <c r="K2351" s="31">
        <f t="shared" si="2233"/>
        <v>35600</v>
      </c>
      <c r="L2351" s="31">
        <f t="shared" si="2203"/>
        <v>15000</v>
      </c>
      <c r="M2351" s="31">
        <f t="shared" ref="M2351" si="2234">SUM(M2352)</f>
        <v>5000</v>
      </c>
      <c r="N2351" s="31">
        <f t="shared" ref="N2351:O2351" si="2235">SUM(N2352)</f>
        <v>5000</v>
      </c>
      <c r="O2351" s="31">
        <f t="shared" si="2235"/>
        <v>5000</v>
      </c>
      <c r="P2351" s="31">
        <f t="shared" si="2204"/>
        <v>50600</v>
      </c>
      <c r="Q2351" s="31">
        <f t="shared" si="2205"/>
        <v>77.865320694324751</v>
      </c>
      <c r="R2351" s="94"/>
      <c r="S2351" s="94"/>
      <c r="T2351" s="94"/>
      <c r="U2351" s="94"/>
      <c r="V2351" s="94"/>
      <c r="W2351" s="94"/>
      <c r="X2351" s="94"/>
      <c r="Y2351" s="94"/>
    </row>
    <row r="2352" spans="1:25" ht="15" customHeight="1" x14ac:dyDescent="0.25">
      <c r="A2352" s="64" t="s">
        <v>935</v>
      </c>
      <c r="B2352" s="64" t="s">
        <v>81</v>
      </c>
      <c r="C2352" s="64" t="s">
        <v>1238</v>
      </c>
      <c r="D2352" s="64" t="s">
        <v>1239</v>
      </c>
      <c r="E2352" s="20" t="s">
        <v>33</v>
      </c>
      <c r="F2352" s="64"/>
      <c r="G2352" s="53" t="s">
        <v>1076</v>
      </c>
      <c r="H2352" s="53" t="s">
        <v>3878</v>
      </c>
      <c r="I2352" s="26">
        <v>64984</v>
      </c>
      <c r="J2352" s="26">
        <v>64984</v>
      </c>
      <c r="K2352" s="26">
        <v>35600</v>
      </c>
      <c r="L2352" s="26">
        <f t="shared" si="2203"/>
        <v>15000</v>
      </c>
      <c r="M2352" s="26">
        <v>5000</v>
      </c>
      <c r="N2352" s="26">
        <v>5000</v>
      </c>
      <c r="O2352" s="26">
        <v>5000</v>
      </c>
      <c r="P2352" s="26">
        <f t="shared" si="2204"/>
        <v>50600</v>
      </c>
      <c r="Q2352" s="26">
        <f t="shared" si="2205"/>
        <v>77.865320694324751</v>
      </c>
      <c r="R2352" s="90"/>
      <c r="S2352" s="90"/>
      <c r="T2352" s="90"/>
      <c r="U2352" s="90"/>
      <c r="V2352" s="90"/>
      <c r="W2352" s="90"/>
      <c r="X2352" s="90"/>
      <c r="Y2352" s="90"/>
    </row>
    <row r="2353" spans="1:25" ht="15" customHeight="1" x14ac:dyDescent="0.25">
      <c r="A2353" s="63" t="s">
        <v>935</v>
      </c>
      <c r="B2353" s="63" t="s">
        <v>81</v>
      </c>
      <c r="C2353" s="63" t="s">
        <v>1238</v>
      </c>
      <c r="D2353" s="63" t="s">
        <v>1239</v>
      </c>
      <c r="E2353" s="65" t="s">
        <v>34</v>
      </c>
      <c r="F2353" s="65" t="s">
        <v>1</v>
      </c>
      <c r="G2353" s="65" t="s">
        <v>1</v>
      </c>
      <c r="H2353" s="65" t="s">
        <v>35</v>
      </c>
      <c r="I2353" s="31">
        <f t="shared" ref="I2353:K2353" si="2236">SUM(I2354:I2361)</f>
        <v>84288</v>
      </c>
      <c r="J2353" s="31">
        <f t="shared" si="2236"/>
        <v>81288</v>
      </c>
      <c r="K2353" s="31">
        <f t="shared" si="2236"/>
        <v>44639</v>
      </c>
      <c r="L2353" s="31">
        <f t="shared" si="2203"/>
        <v>20645</v>
      </c>
      <c r="M2353" s="31">
        <f t="shared" ref="M2353" si="2237">SUM(M2354:M2361)</f>
        <v>6875</v>
      </c>
      <c r="N2353" s="31">
        <f t="shared" ref="N2353:O2353" si="2238">SUM(N2354:N2361)</f>
        <v>6895</v>
      </c>
      <c r="O2353" s="31">
        <f t="shared" si="2238"/>
        <v>6875</v>
      </c>
      <c r="P2353" s="31">
        <f t="shared" si="2204"/>
        <v>65284</v>
      </c>
      <c r="Q2353" s="31">
        <f t="shared" si="2205"/>
        <v>80.311977167601611</v>
      </c>
      <c r="R2353" s="94"/>
      <c r="S2353" s="94"/>
      <c r="T2353" s="94"/>
      <c r="U2353" s="94"/>
      <c r="V2353" s="94"/>
      <c r="W2353" s="94"/>
      <c r="X2353" s="94"/>
      <c r="Y2353" s="94"/>
    </row>
    <row r="2354" spans="1:25" ht="15" customHeight="1" x14ac:dyDescent="0.25">
      <c r="A2354" s="64" t="s">
        <v>935</v>
      </c>
      <c r="B2354" s="64" t="s">
        <v>81</v>
      </c>
      <c r="C2354" s="64" t="s">
        <v>1238</v>
      </c>
      <c r="D2354" s="64" t="s">
        <v>1239</v>
      </c>
      <c r="E2354" s="20" t="s">
        <v>38</v>
      </c>
      <c r="F2354" s="64"/>
      <c r="G2354" s="53" t="s">
        <v>1076</v>
      </c>
      <c r="H2354" s="53" t="s">
        <v>37</v>
      </c>
      <c r="I2354" s="26">
        <v>600</v>
      </c>
      <c r="J2354" s="26">
        <v>100</v>
      </c>
      <c r="K2354" s="26">
        <v>100</v>
      </c>
      <c r="L2354" s="26">
        <f t="shared" si="2203"/>
        <v>0</v>
      </c>
      <c r="M2354" s="26"/>
      <c r="N2354" s="26"/>
      <c r="O2354" s="26"/>
      <c r="P2354" s="26">
        <f t="shared" si="2204"/>
        <v>100</v>
      </c>
      <c r="Q2354" s="26">
        <f t="shared" si="2205"/>
        <v>100</v>
      </c>
      <c r="R2354" s="90"/>
      <c r="S2354" s="90"/>
      <c r="T2354" s="90"/>
      <c r="U2354" s="90"/>
      <c r="V2354" s="90"/>
      <c r="W2354" s="90"/>
      <c r="X2354" s="90"/>
      <c r="Y2354" s="90"/>
    </row>
    <row r="2355" spans="1:25" ht="15" customHeight="1" x14ac:dyDescent="0.25">
      <c r="A2355" s="64" t="s">
        <v>935</v>
      </c>
      <c r="B2355" s="64" t="s">
        <v>81</v>
      </c>
      <c r="C2355" s="64" t="s">
        <v>1238</v>
      </c>
      <c r="D2355" s="64" t="s">
        <v>1239</v>
      </c>
      <c r="E2355" s="20" t="s">
        <v>298</v>
      </c>
      <c r="F2355" s="64"/>
      <c r="G2355" s="53" t="s">
        <v>1076</v>
      </c>
      <c r="H2355" s="53" t="s">
        <v>297</v>
      </c>
      <c r="I2355" s="26">
        <v>31288</v>
      </c>
      <c r="J2355" s="26">
        <v>31288</v>
      </c>
      <c r="K2355" s="26">
        <v>18600</v>
      </c>
      <c r="L2355" s="26">
        <f t="shared" si="2203"/>
        <v>8100</v>
      </c>
      <c r="M2355" s="26">
        <v>2700</v>
      </c>
      <c r="N2355" s="26">
        <v>2700</v>
      </c>
      <c r="O2355" s="26">
        <v>2700</v>
      </c>
      <c r="P2355" s="26">
        <f t="shared" si="2204"/>
        <v>26700</v>
      </c>
      <c r="Q2355" s="26">
        <f t="shared" si="2205"/>
        <v>85.336231142930203</v>
      </c>
      <c r="R2355" s="90"/>
      <c r="S2355" s="90"/>
      <c r="T2355" s="90"/>
      <c r="U2355" s="90"/>
      <c r="V2355" s="90"/>
      <c r="W2355" s="90"/>
      <c r="X2355" s="90"/>
      <c r="Y2355" s="90"/>
    </row>
    <row r="2356" spans="1:25" ht="15" customHeight="1" x14ac:dyDescent="0.25">
      <c r="A2356" s="64" t="s">
        <v>935</v>
      </c>
      <c r="B2356" s="64" t="s">
        <v>81</v>
      </c>
      <c r="C2356" s="64" t="s">
        <v>1238</v>
      </c>
      <c r="D2356" s="64" t="s">
        <v>1239</v>
      </c>
      <c r="E2356" s="20" t="s">
        <v>301</v>
      </c>
      <c r="F2356" s="64"/>
      <c r="G2356" s="53" t="s">
        <v>1076</v>
      </c>
      <c r="H2356" s="53" t="s">
        <v>300</v>
      </c>
      <c r="I2356" s="26">
        <v>7500</v>
      </c>
      <c r="J2356" s="26">
        <v>7500</v>
      </c>
      <c r="K2356" s="26">
        <v>3775</v>
      </c>
      <c r="L2356" s="26">
        <f t="shared" si="2203"/>
        <v>1900</v>
      </c>
      <c r="M2356" s="26">
        <v>600</v>
      </c>
      <c r="N2356" s="26">
        <v>600</v>
      </c>
      <c r="O2356" s="26">
        <v>700</v>
      </c>
      <c r="P2356" s="26">
        <f t="shared" si="2204"/>
        <v>5675</v>
      </c>
      <c r="Q2356" s="26">
        <f t="shared" si="2205"/>
        <v>75.666666666666671</v>
      </c>
      <c r="R2356" s="90"/>
      <c r="S2356" s="90"/>
      <c r="T2356" s="90"/>
      <c r="U2356" s="90"/>
      <c r="V2356" s="90"/>
      <c r="W2356" s="90"/>
      <c r="X2356" s="90"/>
      <c r="Y2356" s="90"/>
    </row>
    <row r="2357" spans="1:25" ht="15" customHeight="1" x14ac:dyDescent="0.25">
      <c r="A2357" s="64" t="s">
        <v>935</v>
      </c>
      <c r="B2357" s="64" t="s">
        <v>81</v>
      </c>
      <c r="C2357" s="64" t="s">
        <v>1238</v>
      </c>
      <c r="D2357" s="64" t="s">
        <v>1239</v>
      </c>
      <c r="E2357" s="20" t="s">
        <v>218</v>
      </c>
      <c r="F2357" s="64"/>
      <c r="G2357" s="53" t="s">
        <v>1076</v>
      </c>
      <c r="H2357" s="53" t="s">
        <v>217</v>
      </c>
      <c r="I2357" s="26">
        <v>8500</v>
      </c>
      <c r="J2357" s="26">
        <v>8000</v>
      </c>
      <c r="K2357" s="26">
        <v>4100</v>
      </c>
      <c r="L2357" s="26">
        <f t="shared" si="2203"/>
        <v>2100</v>
      </c>
      <c r="M2357" s="26">
        <v>700</v>
      </c>
      <c r="N2357" s="26">
        <v>700</v>
      </c>
      <c r="O2357" s="26">
        <v>700</v>
      </c>
      <c r="P2357" s="26">
        <f t="shared" si="2204"/>
        <v>6200</v>
      </c>
      <c r="Q2357" s="26">
        <f t="shared" si="2205"/>
        <v>77.5</v>
      </c>
      <c r="R2357" s="90"/>
      <c r="S2357" s="90"/>
      <c r="T2357" s="90"/>
      <c r="U2357" s="90"/>
      <c r="V2357" s="90"/>
      <c r="W2357" s="90"/>
      <c r="X2357" s="90"/>
      <c r="Y2357" s="90"/>
    </row>
    <row r="2358" spans="1:25" ht="15" customHeight="1" x14ac:dyDescent="0.25">
      <c r="A2358" s="64" t="s">
        <v>935</v>
      </c>
      <c r="B2358" s="64" t="s">
        <v>81</v>
      </c>
      <c r="C2358" s="64" t="s">
        <v>1238</v>
      </c>
      <c r="D2358" s="64" t="s">
        <v>1239</v>
      </c>
      <c r="E2358" s="20" t="s">
        <v>303</v>
      </c>
      <c r="F2358" s="64"/>
      <c r="G2358" s="53" t="s">
        <v>1076</v>
      </c>
      <c r="H2358" s="53" t="s">
        <v>302</v>
      </c>
      <c r="I2358" s="26">
        <v>1196</v>
      </c>
      <c r="J2358" s="26">
        <v>696</v>
      </c>
      <c r="K2358" s="26">
        <v>474</v>
      </c>
      <c r="L2358" s="26">
        <f t="shared" si="2203"/>
        <v>220</v>
      </c>
      <c r="M2358" s="26">
        <v>100</v>
      </c>
      <c r="N2358" s="26">
        <v>120</v>
      </c>
      <c r="O2358" s="26"/>
      <c r="P2358" s="26">
        <f t="shared" si="2204"/>
        <v>694</v>
      </c>
      <c r="Q2358" s="26">
        <f t="shared" si="2205"/>
        <v>99.712643678160916</v>
      </c>
      <c r="R2358" s="90"/>
      <c r="S2358" s="90"/>
      <c r="T2358" s="90"/>
      <c r="U2358" s="90"/>
      <c r="V2358" s="90"/>
      <c r="W2358" s="90"/>
      <c r="X2358" s="90"/>
      <c r="Y2358" s="90"/>
    </row>
    <row r="2359" spans="1:25" ht="15" customHeight="1" x14ac:dyDescent="0.25">
      <c r="A2359" s="64" t="s">
        <v>935</v>
      </c>
      <c r="B2359" s="64" t="s">
        <v>81</v>
      </c>
      <c r="C2359" s="64" t="s">
        <v>1238</v>
      </c>
      <c r="D2359" s="64" t="s">
        <v>1239</v>
      </c>
      <c r="E2359" s="20" t="s">
        <v>308</v>
      </c>
      <c r="F2359" s="64"/>
      <c r="G2359" s="53" t="s">
        <v>1076</v>
      </c>
      <c r="H2359" s="53" t="s">
        <v>307</v>
      </c>
      <c r="I2359" s="26">
        <v>7990</v>
      </c>
      <c r="J2359" s="26">
        <v>7490</v>
      </c>
      <c r="K2359" s="26">
        <v>3850</v>
      </c>
      <c r="L2359" s="26">
        <f t="shared" si="2203"/>
        <v>1950</v>
      </c>
      <c r="M2359" s="26">
        <v>650</v>
      </c>
      <c r="N2359" s="26">
        <v>650</v>
      </c>
      <c r="O2359" s="26">
        <v>650</v>
      </c>
      <c r="P2359" s="26">
        <f t="shared" si="2204"/>
        <v>5800</v>
      </c>
      <c r="Q2359" s="26">
        <f t="shared" si="2205"/>
        <v>77.436582109479303</v>
      </c>
      <c r="R2359" s="90"/>
      <c r="S2359" s="90"/>
      <c r="T2359" s="90"/>
      <c r="U2359" s="90"/>
      <c r="V2359" s="90"/>
      <c r="W2359" s="90"/>
      <c r="X2359" s="90"/>
      <c r="Y2359" s="90"/>
    </row>
    <row r="2360" spans="1:25" ht="15" customHeight="1" x14ac:dyDescent="0.25">
      <c r="A2360" s="64" t="s">
        <v>935</v>
      </c>
      <c r="B2360" s="64" t="s">
        <v>81</v>
      </c>
      <c r="C2360" s="64" t="s">
        <v>1238</v>
      </c>
      <c r="D2360" s="64" t="s">
        <v>1239</v>
      </c>
      <c r="E2360" s="20" t="s">
        <v>311</v>
      </c>
      <c r="F2360" s="64"/>
      <c r="G2360" s="53" t="s">
        <v>1076</v>
      </c>
      <c r="H2360" s="53" t="s">
        <v>310</v>
      </c>
      <c r="I2360" s="26">
        <v>915</v>
      </c>
      <c r="J2360" s="26">
        <v>915</v>
      </c>
      <c r="K2360" s="26">
        <v>490</v>
      </c>
      <c r="L2360" s="26">
        <f t="shared" si="2203"/>
        <v>0</v>
      </c>
      <c r="M2360" s="26"/>
      <c r="N2360" s="26"/>
      <c r="O2360" s="26"/>
      <c r="P2360" s="26">
        <f t="shared" si="2204"/>
        <v>490</v>
      </c>
      <c r="Q2360" s="26">
        <f t="shared" si="2205"/>
        <v>53.551912568306015</v>
      </c>
      <c r="R2360" s="90"/>
      <c r="S2360" s="90"/>
      <c r="T2360" s="90"/>
      <c r="U2360" s="90"/>
      <c r="V2360" s="90"/>
      <c r="W2360" s="90"/>
      <c r="X2360" s="90"/>
      <c r="Y2360" s="90"/>
    </row>
    <row r="2361" spans="1:25" ht="15" customHeight="1" x14ac:dyDescent="0.25">
      <c r="A2361" s="63" t="s">
        <v>935</v>
      </c>
      <c r="B2361" s="63" t="s">
        <v>81</v>
      </c>
      <c r="C2361" s="63" t="s">
        <v>1238</v>
      </c>
      <c r="D2361" s="63" t="s">
        <v>1239</v>
      </c>
      <c r="E2361" s="63" t="s">
        <v>39</v>
      </c>
      <c r="F2361" s="64" t="s">
        <v>1</v>
      </c>
      <c r="G2361" s="53" t="s">
        <v>1</v>
      </c>
      <c r="H2361" s="65" t="s">
        <v>40</v>
      </c>
      <c r="I2361" s="31">
        <f t="shared" ref="I2361:K2361" si="2239">SUM(I2362:I2364)</f>
        <v>26299</v>
      </c>
      <c r="J2361" s="31">
        <f t="shared" si="2239"/>
        <v>25299</v>
      </c>
      <c r="K2361" s="31">
        <f t="shared" si="2239"/>
        <v>13250</v>
      </c>
      <c r="L2361" s="31">
        <f t="shared" si="2203"/>
        <v>6375</v>
      </c>
      <c r="M2361" s="31">
        <f t="shared" ref="M2361" si="2240">SUM(M2362:M2364)</f>
        <v>2125</v>
      </c>
      <c r="N2361" s="31">
        <f t="shared" ref="N2361:O2361" si="2241">SUM(N2362:N2364)</f>
        <v>2125</v>
      </c>
      <c r="O2361" s="31">
        <f t="shared" si="2241"/>
        <v>2125</v>
      </c>
      <c r="P2361" s="31">
        <f t="shared" si="2204"/>
        <v>19625</v>
      </c>
      <c r="Q2361" s="31">
        <f t="shared" si="2205"/>
        <v>77.572236056761142</v>
      </c>
      <c r="R2361" s="94"/>
      <c r="S2361" s="94"/>
      <c r="T2361" s="94"/>
      <c r="U2361" s="94"/>
      <c r="V2361" s="94"/>
      <c r="W2361" s="94"/>
      <c r="X2361" s="94"/>
      <c r="Y2361" s="94"/>
    </row>
    <row r="2362" spans="1:25" ht="15" customHeight="1" x14ac:dyDescent="0.25">
      <c r="A2362" s="64" t="s">
        <v>935</v>
      </c>
      <c r="B2362" s="64" t="s">
        <v>81</v>
      </c>
      <c r="C2362" s="64" t="s">
        <v>1238</v>
      </c>
      <c r="D2362" s="64" t="s">
        <v>1239</v>
      </c>
      <c r="E2362" s="20" t="s">
        <v>41</v>
      </c>
      <c r="F2362" s="64"/>
      <c r="G2362" s="53" t="s">
        <v>1076</v>
      </c>
      <c r="H2362" s="53" t="s">
        <v>40</v>
      </c>
      <c r="I2362" s="26">
        <v>19499</v>
      </c>
      <c r="J2362" s="26">
        <v>18499</v>
      </c>
      <c r="K2362" s="26">
        <v>9600</v>
      </c>
      <c r="L2362" s="26">
        <f t="shared" si="2203"/>
        <v>4800</v>
      </c>
      <c r="M2362" s="26">
        <v>1600</v>
      </c>
      <c r="N2362" s="26">
        <v>1600</v>
      </c>
      <c r="O2362" s="26">
        <v>1600</v>
      </c>
      <c r="P2362" s="26">
        <f t="shared" si="2204"/>
        <v>14400</v>
      </c>
      <c r="Q2362" s="26">
        <f t="shared" si="2205"/>
        <v>77.842045515973837</v>
      </c>
      <c r="R2362" s="90"/>
      <c r="S2362" s="90"/>
      <c r="T2362" s="90"/>
      <c r="U2362" s="90"/>
      <c r="V2362" s="90"/>
      <c r="W2362" s="90"/>
      <c r="X2362" s="90"/>
      <c r="Y2362" s="90"/>
    </row>
    <row r="2363" spans="1:25" ht="15" customHeight="1" x14ac:dyDescent="0.25">
      <c r="A2363" s="64" t="s">
        <v>935</v>
      </c>
      <c r="B2363" s="64" t="s">
        <v>81</v>
      </c>
      <c r="C2363" s="64" t="s">
        <v>1238</v>
      </c>
      <c r="D2363" s="64" t="s">
        <v>1239</v>
      </c>
      <c r="E2363" s="20" t="s">
        <v>41</v>
      </c>
      <c r="F2363" s="64" t="s">
        <v>1246</v>
      </c>
      <c r="G2363" s="53" t="s">
        <v>1076</v>
      </c>
      <c r="H2363" s="53" t="s">
        <v>49</v>
      </c>
      <c r="I2363" s="26">
        <v>1700</v>
      </c>
      <c r="J2363" s="26">
        <v>1700</v>
      </c>
      <c r="K2363" s="26">
        <v>1100</v>
      </c>
      <c r="L2363" s="26">
        <f t="shared" si="2203"/>
        <v>300</v>
      </c>
      <c r="M2363" s="26">
        <v>100</v>
      </c>
      <c r="N2363" s="26">
        <v>100</v>
      </c>
      <c r="O2363" s="26">
        <v>100</v>
      </c>
      <c r="P2363" s="26">
        <f t="shared" si="2204"/>
        <v>1400</v>
      </c>
      <c r="Q2363" s="26">
        <f t="shared" si="2205"/>
        <v>82.35294117647058</v>
      </c>
      <c r="R2363" s="90"/>
      <c r="S2363" s="90"/>
      <c r="T2363" s="90"/>
      <c r="U2363" s="90"/>
      <c r="V2363" s="90"/>
      <c r="W2363" s="90"/>
      <c r="X2363" s="90"/>
      <c r="Y2363" s="90"/>
    </row>
    <row r="2364" spans="1:25" ht="22.5" customHeight="1" x14ac:dyDescent="0.25">
      <c r="A2364" s="64" t="s">
        <v>935</v>
      </c>
      <c r="B2364" s="64" t="s">
        <v>81</v>
      </c>
      <c r="C2364" s="64" t="s">
        <v>1238</v>
      </c>
      <c r="D2364" s="64" t="s">
        <v>1239</v>
      </c>
      <c r="E2364" s="20" t="s">
        <v>41</v>
      </c>
      <c r="F2364" s="64" t="s">
        <v>1247</v>
      </c>
      <c r="G2364" s="53" t="s">
        <v>1076</v>
      </c>
      <c r="H2364" s="53" t="s">
        <v>55</v>
      </c>
      <c r="I2364" s="26">
        <v>5100</v>
      </c>
      <c r="J2364" s="26">
        <v>5100</v>
      </c>
      <c r="K2364" s="26">
        <v>2550</v>
      </c>
      <c r="L2364" s="26">
        <f t="shared" si="2203"/>
        <v>1275</v>
      </c>
      <c r="M2364" s="26">
        <v>425</v>
      </c>
      <c r="N2364" s="26">
        <v>425</v>
      </c>
      <c r="O2364" s="26">
        <v>425</v>
      </c>
      <c r="P2364" s="26">
        <f t="shared" si="2204"/>
        <v>3825</v>
      </c>
      <c r="Q2364" s="26">
        <f t="shared" si="2205"/>
        <v>75</v>
      </c>
      <c r="R2364" s="90"/>
      <c r="S2364" s="90"/>
      <c r="T2364" s="90"/>
      <c r="U2364" s="90"/>
      <c r="V2364" s="90"/>
      <c r="W2364" s="90"/>
      <c r="X2364" s="90"/>
      <c r="Y2364" s="90"/>
    </row>
    <row r="2365" spans="1:25" ht="22.5" customHeight="1" x14ac:dyDescent="0.25">
      <c r="A2365" s="63" t="s">
        <v>1</v>
      </c>
      <c r="B2365" s="63" t="s">
        <v>1</v>
      </c>
      <c r="C2365" s="63" t="s">
        <v>1</v>
      </c>
      <c r="D2365" s="65" t="s">
        <v>1</v>
      </c>
      <c r="E2365" s="65" t="s">
        <v>1</v>
      </c>
      <c r="F2365" s="65" t="s">
        <v>1</v>
      </c>
      <c r="G2365" s="65" t="s">
        <v>1</v>
      </c>
      <c r="H2365" s="66" t="s">
        <v>56</v>
      </c>
      <c r="I2365" s="30">
        <f t="shared" ref="I2365:K2366" si="2242">SUM(I2366)</f>
        <v>100</v>
      </c>
      <c r="J2365" s="30">
        <f t="shared" si="2242"/>
        <v>100</v>
      </c>
      <c r="K2365" s="30">
        <f t="shared" si="2242"/>
        <v>0</v>
      </c>
      <c r="L2365" s="30">
        <f t="shared" si="2203"/>
        <v>0</v>
      </c>
      <c r="M2365" s="30">
        <f t="shared" ref="M2365:M2366" si="2243">SUM(M2366)</f>
        <v>0</v>
      </c>
      <c r="N2365" s="30">
        <f t="shared" ref="N2365:O2366" si="2244">SUM(N2366)</f>
        <v>0</v>
      </c>
      <c r="O2365" s="30">
        <f t="shared" si="2244"/>
        <v>0</v>
      </c>
      <c r="P2365" s="30">
        <f t="shared" si="2204"/>
        <v>0</v>
      </c>
      <c r="Q2365" s="30">
        <f t="shared" si="2205"/>
        <v>0</v>
      </c>
      <c r="R2365" s="93"/>
      <c r="S2365" s="93"/>
      <c r="T2365" s="93"/>
      <c r="U2365" s="93"/>
      <c r="V2365" s="93"/>
      <c r="W2365" s="93"/>
      <c r="X2365" s="93"/>
      <c r="Y2365" s="93"/>
    </row>
    <row r="2366" spans="1:25" ht="15" customHeight="1" x14ac:dyDescent="0.25">
      <c r="A2366" s="63" t="s">
        <v>935</v>
      </c>
      <c r="B2366" s="63" t="s">
        <v>81</v>
      </c>
      <c r="C2366" s="63" t="s">
        <v>1238</v>
      </c>
      <c r="D2366" s="63" t="s">
        <v>1239</v>
      </c>
      <c r="E2366" s="65" t="s">
        <v>57</v>
      </c>
      <c r="F2366" s="65" t="s">
        <v>1</v>
      </c>
      <c r="G2366" s="65" t="s">
        <v>1</v>
      </c>
      <c r="H2366" s="65" t="s">
        <v>58</v>
      </c>
      <c r="I2366" s="31">
        <f t="shared" si="2242"/>
        <v>100</v>
      </c>
      <c r="J2366" s="31">
        <f t="shared" si="2242"/>
        <v>100</v>
      </c>
      <c r="K2366" s="31">
        <f t="shared" si="2242"/>
        <v>0</v>
      </c>
      <c r="L2366" s="31">
        <f t="shared" si="2203"/>
        <v>0</v>
      </c>
      <c r="M2366" s="31">
        <f t="shared" si="2243"/>
        <v>0</v>
      </c>
      <c r="N2366" s="31">
        <f t="shared" si="2244"/>
        <v>0</v>
      </c>
      <c r="O2366" s="31">
        <f t="shared" si="2244"/>
        <v>0</v>
      </c>
      <c r="P2366" s="31">
        <f t="shared" si="2204"/>
        <v>0</v>
      </c>
      <c r="Q2366" s="31">
        <f t="shared" si="2205"/>
        <v>0</v>
      </c>
      <c r="R2366" s="94"/>
      <c r="S2366" s="94"/>
      <c r="T2366" s="94"/>
      <c r="U2366" s="94"/>
      <c r="V2366" s="94"/>
      <c r="W2366" s="94"/>
      <c r="X2366" s="94"/>
      <c r="Y2366" s="94"/>
    </row>
    <row r="2367" spans="1:25" ht="15" customHeight="1" x14ac:dyDescent="0.25">
      <c r="A2367" s="64" t="s">
        <v>935</v>
      </c>
      <c r="B2367" s="64" t="s">
        <v>81</v>
      </c>
      <c r="C2367" s="64" t="s">
        <v>1238</v>
      </c>
      <c r="D2367" s="64" t="s">
        <v>1239</v>
      </c>
      <c r="E2367" s="20" t="s">
        <v>68</v>
      </c>
      <c r="F2367" s="64"/>
      <c r="G2367" s="53" t="s">
        <v>1076</v>
      </c>
      <c r="H2367" s="53" t="s">
        <v>67</v>
      </c>
      <c r="I2367" s="26">
        <v>100</v>
      </c>
      <c r="J2367" s="26">
        <v>100</v>
      </c>
      <c r="K2367" s="26">
        <v>0</v>
      </c>
      <c r="L2367" s="26">
        <f t="shared" si="2203"/>
        <v>0</v>
      </c>
      <c r="M2367" s="26"/>
      <c r="N2367" s="26"/>
      <c r="O2367" s="26"/>
      <c r="P2367" s="26">
        <f t="shared" si="2204"/>
        <v>0</v>
      </c>
      <c r="Q2367" s="26">
        <f t="shared" si="2205"/>
        <v>0</v>
      </c>
      <c r="R2367" s="90"/>
      <c r="S2367" s="90"/>
      <c r="T2367" s="90"/>
      <c r="U2367" s="90"/>
      <c r="V2367" s="90"/>
      <c r="W2367" s="90"/>
      <c r="X2367" s="90"/>
      <c r="Y2367" s="90"/>
    </row>
    <row r="2368" spans="1:25" ht="22.5" customHeight="1" x14ac:dyDescent="0.25">
      <c r="A2368" s="63" t="s">
        <v>1</v>
      </c>
      <c r="B2368" s="63" t="s">
        <v>1</v>
      </c>
      <c r="C2368" s="63" t="s">
        <v>1</v>
      </c>
      <c r="D2368" s="65" t="s">
        <v>1</v>
      </c>
      <c r="E2368" s="65" t="s">
        <v>1</v>
      </c>
      <c r="F2368" s="65" t="s">
        <v>1</v>
      </c>
      <c r="G2368" s="65" t="s">
        <v>1</v>
      </c>
      <c r="H2368" s="66" t="s">
        <v>69</v>
      </c>
      <c r="I2368" s="30">
        <f t="shared" ref="I2368:K2369" si="2245">SUM(I2369)</f>
        <v>4000</v>
      </c>
      <c r="J2368" s="30">
        <f t="shared" si="2245"/>
        <v>0</v>
      </c>
      <c r="K2368" s="30">
        <f t="shared" si="2245"/>
        <v>0</v>
      </c>
      <c r="L2368" s="30">
        <f t="shared" si="2203"/>
        <v>0</v>
      </c>
      <c r="M2368" s="30">
        <f t="shared" ref="M2368:M2369" si="2246">SUM(M2369)</f>
        <v>0</v>
      </c>
      <c r="N2368" s="30">
        <f t="shared" ref="N2368:O2369" si="2247">SUM(N2369)</f>
        <v>0</v>
      </c>
      <c r="O2368" s="30">
        <f t="shared" si="2247"/>
        <v>0</v>
      </c>
      <c r="P2368" s="30">
        <f t="shared" si="2204"/>
        <v>0</v>
      </c>
      <c r="Q2368" s="30" t="str">
        <f t="shared" si="2205"/>
        <v>-</v>
      </c>
      <c r="R2368" s="93"/>
      <c r="S2368" s="93"/>
      <c r="T2368" s="93"/>
      <c r="U2368" s="93"/>
      <c r="V2368" s="93"/>
      <c r="W2368" s="93"/>
      <c r="X2368" s="93"/>
      <c r="Y2368" s="93"/>
    </row>
    <row r="2369" spans="1:25" ht="15" customHeight="1" x14ac:dyDescent="0.25">
      <c r="A2369" s="63" t="s">
        <v>935</v>
      </c>
      <c r="B2369" s="63" t="s">
        <v>81</v>
      </c>
      <c r="C2369" s="63" t="s">
        <v>1238</v>
      </c>
      <c r="D2369" s="63" t="s">
        <v>1239</v>
      </c>
      <c r="E2369" s="65" t="s">
        <v>70</v>
      </c>
      <c r="F2369" s="65" t="s">
        <v>1</v>
      </c>
      <c r="G2369" s="65" t="s">
        <v>1</v>
      </c>
      <c r="H2369" s="65" t="s">
        <v>71</v>
      </c>
      <c r="I2369" s="31">
        <f t="shared" si="2245"/>
        <v>4000</v>
      </c>
      <c r="J2369" s="31">
        <f t="shared" si="2245"/>
        <v>0</v>
      </c>
      <c r="K2369" s="31">
        <f t="shared" si="2245"/>
        <v>0</v>
      </c>
      <c r="L2369" s="31">
        <f t="shared" si="2203"/>
        <v>0</v>
      </c>
      <c r="M2369" s="31">
        <f t="shared" si="2246"/>
        <v>0</v>
      </c>
      <c r="N2369" s="31">
        <f t="shared" si="2247"/>
        <v>0</v>
      </c>
      <c r="O2369" s="31">
        <f t="shared" si="2247"/>
        <v>0</v>
      </c>
      <c r="P2369" s="31">
        <f t="shared" si="2204"/>
        <v>0</v>
      </c>
      <c r="Q2369" s="31" t="str">
        <f t="shared" si="2205"/>
        <v>-</v>
      </c>
      <c r="R2369" s="94"/>
      <c r="S2369" s="94"/>
      <c r="T2369" s="94"/>
      <c r="U2369" s="94"/>
      <c r="V2369" s="94"/>
      <c r="W2369" s="94"/>
      <c r="X2369" s="94"/>
      <c r="Y2369" s="94"/>
    </row>
    <row r="2370" spans="1:25" ht="15" customHeight="1" x14ac:dyDescent="0.25">
      <c r="A2370" s="64" t="s">
        <v>935</v>
      </c>
      <c r="B2370" s="64" t="s">
        <v>81</v>
      </c>
      <c r="C2370" s="64" t="s">
        <v>1238</v>
      </c>
      <c r="D2370" s="64" t="s">
        <v>1239</v>
      </c>
      <c r="E2370" s="20" t="s">
        <v>74</v>
      </c>
      <c r="F2370" s="64"/>
      <c r="G2370" s="53" t="s">
        <v>1076</v>
      </c>
      <c r="H2370" s="53" t="s">
        <v>73</v>
      </c>
      <c r="I2370" s="26">
        <v>4000</v>
      </c>
      <c r="J2370" s="26">
        <v>0</v>
      </c>
      <c r="K2370" s="26">
        <v>0</v>
      </c>
      <c r="L2370" s="26">
        <f t="shared" si="2203"/>
        <v>0</v>
      </c>
      <c r="M2370" s="26"/>
      <c r="N2370" s="26"/>
      <c r="O2370" s="26"/>
      <c r="P2370" s="26">
        <f t="shared" si="2204"/>
        <v>0</v>
      </c>
      <c r="Q2370" s="26" t="str">
        <f t="shared" si="2205"/>
        <v>-</v>
      </c>
      <c r="R2370" s="90"/>
      <c r="S2370" s="90"/>
      <c r="T2370" s="90"/>
      <c r="U2370" s="90"/>
      <c r="V2370" s="90"/>
      <c r="W2370" s="90"/>
      <c r="X2370" s="90"/>
      <c r="Y2370" s="90"/>
    </row>
    <row r="2371" spans="1:25" ht="15" customHeight="1" x14ac:dyDescent="0.25">
      <c r="A2371" s="53" t="s">
        <v>1</v>
      </c>
      <c r="B2371" s="53" t="s">
        <v>1</v>
      </c>
      <c r="C2371" s="53" t="s">
        <v>1</v>
      </c>
      <c r="D2371" s="53" t="s">
        <v>1</v>
      </c>
      <c r="E2371" s="53" t="s">
        <v>1</v>
      </c>
      <c r="F2371" s="53" t="s">
        <v>1</v>
      </c>
      <c r="G2371" s="53" t="s">
        <v>1</v>
      </c>
      <c r="H2371" s="66" t="s">
        <v>1248</v>
      </c>
      <c r="I2371" s="30">
        <f t="shared" ref="I2371:K2371" si="2248">SUM(I2342,I2365,I2368)</f>
        <v>869305</v>
      </c>
      <c r="J2371" s="30">
        <f t="shared" si="2248"/>
        <v>862305</v>
      </c>
      <c r="K2371" s="30">
        <f t="shared" si="2248"/>
        <v>474805</v>
      </c>
      <c r="L2371" s="30">
        <f t="shared" si="2203"/>
        <v>202045</v>
      </c>
      <c r="M2371" s="30">
        <f t="shared" ref="M2371" si="2249">SUM(M2342,M2365,M2368)</f>
        <v>66275</v>
      </c>
      <c r="N2371" s="30">
        <f t="shared" ref="N2371:O2371" si="2250">SUM(N2342,N2365,N2368)</f>
        <v>66395</v>
      </c>
      <c r="O2371" s="30">
        <f t="shared" si="2250"/>
        <v>69375</v>
      </c>
      <c r="P2371" s="30">
        <f t="shared" si="2204"/>
        <v>676850</v>
      </c>
      <c r="Q2371" s="30">
        <f t="shared" si="2205"/>
        <v>78.493108586868914</v>
      </c>
      <c r="R2371" s="93"/>
      <c r="S2371" s="93"/>
      <c r="T2371" s="93"/>
      <c r="U2371" s="93"/>
      <c r="V2371" s="93"/>
      <c r="W2371" s="93"/>
      <c r="X2371" s="93"/>
      <c r="Y2371" s="93"/>
    </row>
    <row r="2372" spans="1:25" ht="15" customHeight="1" thickBot="1" x14ac:dyDescent="0.3">
      <c r="A2372" s="53" t="s">
        <v>1</v>
      </c>
      <c r="B2372" s="53" t="s">
        <v>1</v>
      </c>
      <c r="C2372" s="53" t="s">
        <v>1</v>
      </c>
      <c r="D2372" s="53" t="s">
        <v>1</v>
      </c>
      <c r="E2372" s="53" t="s">
        <v>1</v>
      </c>
      <c r="F2372" s="53" t="s">
        <v>1</v>
      </c>
      <c r="G2372" s="53" t="s">
        <v>1</v>
      </c>
      <c r="H2372" s="65" t="s">
        <v>76</v>
      </c>
      <c r="I2372" s="31"/>
      <c r="J2372" s="31"/>
      <c r="K2372" s="31">
        <v>0</v>
      </c>
      <c r="L2372" s="31"/>
      <c r="M2372" s="31"/>
      <c r="N2372" s="31"/>
      <c r="O2372" s="31"/>
      <c r="P2372" s="31"/>
      <c r="Q2372" s="31"/>
      <c r="R2372" s="94"/>
      <c r="S2372" s="94"/>
      <c r="T2372" s="94"/>
      <c r="U2372" s="94"/>
      <c r="V2372" s="94"/>
      <c r="W2372" s="94"/>
      <c r="X2372" s="94"/>
      <c r="Y2372" s="94"/>
    </row>
    <row r="2373" spans="1:25" ht="47.25" customHeight="1" thickBot="1" x14ac:dyDescent="0.3">
      <c r="A2373" s="110" t="s">
        <v>1</v>
      </c>
      <c r="B2373" s="110" t="s">
        <v>1</v>
      </c>
      <c r="C2373" s="110" t="s">
        <v>1</v>
      </c>
      <c r="D2373" s="110" t="s">
        <v>1</v>
      </c>
      <c r="E2373" s="110" t="s">
        <v>1</v>
      </c>
      <c r="F2373" s="110" t="s">
        <v>1</v>
      </c>
      <c r="G2373" s="110" t="s">
        <v>1</v>
      </c>
      <c r="H2373" s="28" t="s">
        <v>77</v>
      </c>
      <c r="I2373" s="109" t="s">
        <v>3984</v>
      </c>
      <c r="J2373" s="109" t="s">
        <v>11</v>
      </c>
      <c r="K2373" s="109" t="s">
        <v>3989</v>
      </c>
      <c r="L2373" s="109" t="s">
        <v>3985</v>
      </c>
      <c r="M2373" s="109" t="s">
        <v>4027</v>
      </c>
      <c r="N2373" s="109" t="s">
        <v>3988</v>
      </c>
      <c r="O2373" s="109" t="s">
        <v>3986</v>
      </c>
      <c r="P2373" s="109" t="s">
        <v>3987</v>
      </c>
      <c r="Q2373" s="109" t="s">
        <v>3695</v>
      </c>
      <c r="R2373" s="91"/>
      <c r="S2373" s="91"/>
      <c r="T2373" s="91"/>
      <c r="U2373" s="91"/>
      <c r="V2373" s="91"/>
      <c r="W2373" s="91"/>
      <c r="X2373" s="91"/>
      <c r="Y2373" s="91"/>
    </row>
    <row r="2374" spans="1:25" ht="15" customHeight="1" x14ac:dyDescent="0.25">
      <c r="A2374" s="111"/>
      <c r="B2374" s="111"/>
      <c r="C2374" s="111"/>
      <c r="D2374" s="111"/>
      <c r="E2374" s="111"/>
      <c r="F2374" s="111"/>
      <c r="G2374" s="111"/>
      <c r="H2374" s="67" t="s">
        <v>1</v>
      </c>
      <c r="I2374" s="29">
        <v>1</v>
      </c>
      <c r="J2374" s="29">
        <v>2</v>
      </c>
      <c r="K2374" s="29">
        <v>3</v>
      </c>
      <c r="L2374" s="29" t="s">
        <v>3478</v>
      </c>
      <c r="M2374" s="29">
        <v>5</v>
      </c>
      <c r="N2374" s="29">
        <v>6</v>
      </c>
      <c r="O2374" s="29">
        <v>7</v>
      </c>
      <c r="P2374" s="29" t="s">
        <v>3696</v>
      </c>
      <c r="Q2374" s="29">
        <v>9</v>
      </c>
      <c r="R2374" s="92"/>
      <c r="S2374" s="92"/>
      <c r="T2374" s="92"/>
      <c r="U2374" s="92"/>
      <c r="V2374" s="92"/>
      <c r="W2374" s="92"/>
      <c r="X2374" s="92"/>
      <c r="Y2374" s="92"/>
    </row>
    <row r="2375" spans="1:25" ht="15" customHeight="1" x14ac:dyDescent="0.25">
      <c r="A2375" s="111"/>
      <c r="B2375" s="111"/>
      <c r="C2375" s="111"/>
      <c r="D2375" s="111"/>
      <c r="E2375" s="111"/>
      <c r="F2375" s="111"/>
      <c r="G2375" s="111"/>
      <c r="H2375" s="68" t="s">
        <v>1085</v>
      </c>
      <c r="I2375" s="32">
        <f t="shared" ref="I2375:K2375" si="2251">SUM(I2371)</f>
        <v>869305</v>
      </c>
      <c r="J2375" s="32">
        <f t="shared" si="2251"/>
        <v>862305</v>
      </c>
      <c r="K2375" s="32">
        <f t="shared" si="2251"/>
        <v>474805</v>
      </c>
      <c r="L2375" s="32">
        <f t="shared" si="2203"/>
        <v>202045</v>
      </c>
      <c r="M2375" s="32">
        <f t="shared" ref="M2375" si="2252">SUM(M2371)</f>
        <v>66275</v>
      </c>
      <c r="N2375" s="32">
        <f t="shared" ref="N2375:O2375" si="2253">SUM(N2371)</f>
        <v>66395</v>
      </c>
      <c r="O2375" s="32">
        <f t="shared" si="2253"/>
        <v>69375</v>
      </c>
      <c r="P2375" s="32">
        <f t="shared" si="2204"/>
        <v>676850</v>
      </c>
      <c r="Q2375" s="32">
        <f t="shared" si="2205"/>
        <v>78.493108586868914</v>
      </c>
      <c r="R2375" s="90"/>
      <c r="S2375" s="90"/>
      <c r="T2375" s="90"/>
      <c r="U2375" s="90"/>
      <c r="V2375" s="90"/>
      <c r="W2375" s="90"/>
      <c r="X2375" s="90"/>
      <c r="Y2375" s="90"/>
    </row>
    <row r="2376" spans="1:25" ht="15" customHeight="1" x14ac:dyDescent="0.25">
      <c r="A2376" s="111"/>
      <c r="B2376" s="111"/>
      <c r="C2376" s="111"/>
      <c r="D2376" s="111"/>
      <c r="E2376" s="111"/>
      <c r="F2376" s="111"/>
      <c r="G2376" s="111"/>
      <c r="H2376" s="69" t="s">
        <v>79</v>
      </c>
      <c r="I2376" s="32">
        <f t="shared" ref="I2376:K2376" si="2254">SUM(I2375)</f>
        <v>869305</v>
      </c>
      <c r="J2376" s="32">
        <f t="shared" si="2254"/>
        <v>862305</v>
      </c>
      <c r="K2376" s="32">
        <f t="shared" si="2254"/>
        <v>474805</v>
      </c>
      <c r="L2376" s="32">
        <f t="shared" si="2203"/>
        <v>202045</v>
      </c>
      <c r="M2376" s="32">
        <f t="shared" ref="M2376" si="2255">SUM(M2375)</f>
        <v>66275</v>
      </c>
      <c r="N2376" s="32">
        <f t="shared" ref="N2376:O2376" si="2256">SUM(N2375)</f>
        <v>66395</v>
      </c>
      <c r="O2376" s="32">
        <f t="shared" si="2256"/>
        <v>69375</v>
      </c>
      <c r="P2376" s="32">
        <f t="shared" si="2204"/>
        <v>676850</v>
      </c>
      <c r="Q2376" s="32">
        <f t="shared" si="2205"/>
        <v>78.493108586868914</v>
      </c>
      <c r="R2376" s="90"/>
      <c r="S2376" s="90"/>
      <c r="T2376" s="90"/>
      <c r="U2376" s="90"/>
      <c r="V2376" s="90"/>
      <c r="W2376" s="90"/>
      <c r="X2376" s="90"/>
      <c r="Y2376" s="90"/>
    </row>
    <row r="2377" spans="1:25" ht="15" customHeight="1" x14ac:dyDescent="0.25">
      <c r="A2377" s="112"/>
      <c r="B2377" s="112"/>
      <c r="C2377" s="112"/>
      <c r="D2377" s="112"/>
      <c r="E2377" s="112"/>
      <c r="F2377" s="112"/>
      <c r="G2377" s="112"/>
      <c r="I2377" s="27"/>
      <c r="J2377" s="27"/>
      <c r="K2377" s="27">
        <v>0</v>
      </c>
      <c r="L2377" s="27"/>
      <c r="M2377" s="27"/>
      <c r="N2377" s="27"/>
      <c r="O2377" s="27"/>
      <c r="P2377" s="27"/>
      <c r="Q2377" s="27"/>
      <c r="R2377" s="27"/>
      <c r="S2377" s="27"/>
      <c r="T2377" s="27"/>
      <c r="U2377" s="27"/>
      <c r="V2377" s="27"/>
      <c r="W2377" s="27"/>
      <c r="X2377" s="27"/>
      <c r="Y2377" s="27"/>
    </row>
    <row r="2378" spans="1:25" ht="15" customHeight="1" thickBot="1" x14ac:dyDescent="0.3">
      <c r="A2378" s="53" t="s">
        <v>1</v>
      </c>
      <c r="B2378" s="53" t="s">
        <v>1</v>
      </c>
      <c r="C2378" s="53" t="s">
        <v>1</v>
      </c>
      <c r="D2378" s="53" t="s">
        <v>1</v>
      </c>
      <c r="E2378" s="53" t="s">
        <v>1</v>
      </c>
      <c r="F2378" s="53" t="s">
        <v>1</v>
      </c>
      <c r="G2378" s="53" t="s">
        <v>1</v>
      </c>
      <c r="H2378" s="21" t="s">
        <v>1</v>
      </c>
      <c r="I2378" s="33"/>
      <c r="J2378" s="33"/>
      <c r="K2378" s="33">
        <v>0</v>
      </c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  <c r="Y2378" s="33"/>
    </row>
    <row r="2379" spans="1:25" ht="45.75" customHeight="1" thickBot="1" x14ac:dyDescent="0.3">
      <c r="A2379" s="28" t="s">
        <v>4</v>
      </c>
      <c r="B2379" s="28" t="s">
        <v>5</v>
      </c>
      <c r="C2379" s="28" t="s">
        <v>6</v>
      </c>
      <c r="D2379" s="57" t="s">
        <v>1</v>
      </c>
      <c r="E2379" s="28" t="s">
        <v>7</v>
      </c>
      <c r="F2379" s="28" t="s">
        <v>8</v>
      </c>
      <c r="G2379" s="28" t="s">
        <v>9</v>
      </c>
      <c r="H2379" s="28" t="s">
        <v>10</v>
      </c>
      <c r="I2379" s="109" t="s">
        <v>3984</v>
      </c>
      <c r="J2379" s="109" t="s">
        <v>11</v>
      </c>
      <c r="K2379" s="109" t="s">
        <v>3989</v>
      </c>
      <c r="L2379" s="109" t="s">
        <v>3985</v>
      </c>
      <c r="M2379" s="109" t="s">
        <v>4027</v>
      </c>
      <c r="N2379" s="109" t="s">
        <v>3988</v>
      </c>
      <c r="O2379" s="109" t="s">
        <v>3986</v>
      </c>
      <c r="P2379" s="109" t="s">
        <v>3987</v>
      </c>
      <c r="Q2379" s="109" t="s">
        <v>3695</v>
      </c>
      <c r="R2379" s="91"/>
      <c r="S2379" s="91"/>
      <c r="T2379" s="91"/>
      <c r="U2379" s="91"/>
      <c r="V2379" s="91"/>
      <c r="W2379" s="91"/>
      <c r="X2379" s="91"/>
      <c r="Y2379" s="91"/>
    </row>
    <row r="2380" spans="1:25" ht="15" customHeight="1" x14ac:dyDescent="0.25">
      <c r="A2380" s="58" t="s">
        <v>1</v>
      </c>
      <c r="B2380" s="58" t="s">
        <v>1</v>
      </c>
      <c r="C2380" s="58" t="s">
        <v>1</v>
      </c>
      <c r="D2380" s="59" t="s">
        <v>1</v>
      </c>
      <c r="E2380" s="59" t="s">
        <v>1</v>
      </c>
      <c r="F2380" s="60" t="s">
        <v>1</v>
      </c>
      <c r="G2380" s="61" t="s">
        <v>1</v>
      </c>
      <c r="H2380" s="62" t="s">
        <v>1</v>
      </c>
      <c r="I2380" s="29">
        <v>1</v>
      </c>
      <c r="J2380" s="29">
        <v>2</v>
      </c>
      <c r="K2380" s="29">
        <v>3</v>
      </c>
      <c r="L2380" s="29" t="s">
        <v>3478</v>
      </c>
      <c r="M2380" s="29">
        <v>5</v>
      </c>
      <c r="N2380" s="29">
        <v>6</v>
      </c>
      <c r="O2380" s="29">
        <v>7</v>
      </c>
      <c r="P2380" s="29" t="s">
        <v>3696</v>
      </c>
      <c r="Q2380" s="29">
        <v>9</v>
      </c>
      <c r="R2380" s="92"/>
      <c r="S2380" s="92"/>
      <c r="T2380" s="92"/>
      <c r="U2380" s="92"/>
      <c r="V2380" s="92"/>
      <c r="W2380" s="92"/>
      <c r="X2380" s="92"/>
      <c r="Y2380" s="92"/>
    </row>
    <row r="2381" spans="1:25" ht="15" customHeight="1" x14ac:dyDescent="0.25">
      <c r="A2381" s="63" t="s">
        <v>935</v>
      </c>
      <c r="B2381" s="63" t="s">
        <v>81</v>
      </c>
      <c r="C2381" s="64" t="s">
        <v>1249</v>
      </c>
      <c r="D2381" s="64" t="s">
        <v>1250</v>
      </c>
      <c r="E2381" s="65" t="s">
        <v>1</v>
      </c>
      <c r="F2381" s="65" t="s">
        <v>1</v>
      </c>
      <c r="G2381" s="65" t="s">
        <v>1</v>
      </c>
      <c r="H2381" s="65" t="s">
        <v>1251</v>
      </c>
      <c r="I2381" s="26">
        <v>0</v>
      </c>
      <c r="J2381" s="26" t="s">
        <v>1</v>
      </c>
      <c r="K2381" s="26">
        <v>0</v>
      </c>
      <c r="L2381" s="26"/>
      <c r="M2381" s="26"/>
      <c r="N2381" s="26"/>
      <c r="O2381" s="26"/>
      <c r="P2381" s="26"/>
      <c r="Q2381" s="26"/>
      <c r="R2381" s="90"/>
      <c r="S2381" s="90"/>
      <c r="T2381" s="90"/>
      <c r="U2381" s="90"/>
      <c r="V2381" s="90"/>
      <c r="W2381" s="90"/>
      <c r="X2381" s="90"/>
      <c r="Y2381" s="90"/>
    </row>
    <row r="2382" spans="1:25" ht="22.5" customHeight="1" x14ac:dyDescent="0.25">
      <c r="A2382" s="63" t="s">
        <v>1</v>
      </c>
      <c r="B2382" s="63" t="s">
        <v>1</v>
      </c>
      <c r="C2382" s="63" t="s">
        <v>1</v>
      </c>
      <c r="D2382" s="65" t="s">
        <v>1</v>
      </c>
      <c r="E2382" s="65" t="s">
        <v>1</v>
      </c>
      <c r="F2382" s="65" t="s">
        <v>1</v>
      </c>
      <c r="G2382" s="65" t="s">
        <v>1</v>
      </c>
      <c r="H2382" s="66" t="s">
        <v>15</v>
      </c>
      <c r="I2382" s="30">
        <f t="shared" ref="I2382:K2382" si="2257">SUM(I2383,I2391,I2393)</f>
        <v>2456588</v>
      </c>
      <c r="J2382" s="30">
        <f t="shared" si="2257"/>
        <v>2454588</v>
      </c>
      <c r="K2382" s="30">
        <f t="shared" si="2257"/>
        <v>1381364</v>
      </c>
      <c r="L2382" s="30">
        <f t="shared" si="2203"/>
        <v>589329</v>
      </c>
      <c r="M2382" s="30">
        <f t="shared" ref="M2382" si="2258">SUM(M2383,M2391,M2393)</f>
        <v>181850</v>
      </c>
      <c r="N2382" s="30">
        <f t="shared" ref="N2382:O2382" si="2259">SUM(N2383,N2391,N2393)</f>
        <v>196550</v>
      </c>
      <c r="O2382" s="30">
        <f t="shared" si="2259"/>
        <v>210929</v>
      </c>
      <c r="P2382" s="30">
        <f t="shared" si="2204"/>
        <v>1970693</v>
      </c>
      <c r="Q2382" s="30">
        <f t="shared" si="2205"/>
        <v>80.286100966842497</v>
      </c>
      <c r="R2382" s="93"/>
      <c r="S2382" s="93"/>
      <c r="T2382" s="93"/>
      <c r="U2382" s="93"/>
      <c r="V2382" s="93"/>
      <c r="W2382" s="93"/>
      <c r="X2382" s="93"/>
      <c r="Y2382" s="93"/>
    </row>
    <row r="2383" spans="1:25" ht="15" customHeight="1" x14ac:dyDescent="0.25">
      <c r="A2383" s="63" t="s">
        <v>935</v>
      </c>
      <c r="B2383" s="63" t="s">
        <v>81</v>
      </c>
      <c r="C2383" s="63" t="s">
        <v>1249</v>
      </c>
      <c r="D2383" s="63" t="s">
        <v>1250</v>
      </c>
      <c r="E2383" s="65" t="s">
        <v>16</v>
      </c>
      <c r="F2383" s="65" t="s">
        <v>1</v>
      </c>
      <c r="G2383" s="65" t="s">
        <v>1</v>
      </c>
      <c r="H2383" s="65" t="s">
        <v>17</v>
      </c>
      <c r="I2383" s="31">
        <f t="shared" ref="I2383:K2383" si="2260">SUM(I2384:I2385)</f>
        <v>2126136</v>
      </c>
      <c r="J2383" s="31">
        <f t="shared" si="2260"/>
        <v>2126136</v>
      </c>
      <c r="K2383" s="31">
        <f t="shared" si="2260"/>
        <v>1185131</v>
      </c>
      <c r="L2383" s="31">
        <f t="shared" si="2203"/>
        <v>515000</v>
      </c>
      <c r="M2383" s="31">
        <f t="shared" ref="M2383" si="2261">SUM(M2384:M2385)</f>
        <v>161000</v>
      </c>
      <c r="N2383" s="31">
        <f t="shared" ref="N2383:O2383" si="2262">SUM(N2384:N2385)</f>
        <v>171000</v>
      </c>
      <c r="O2383" s="31">
        <f t="shared" si="2262"/>
        <v>183000</v>
      </c>
      <c r="P2383" s="31">
        <f t="shared" si="2204"/>
        <v>1700131</v>
      </c>
      <c r="Q2383" s="31">
        <f t="shared" si="2205"/>
        <v>79.96341720379128</v>
      </c>
      <c r="R2383" s="94"/>
      <c r="S2383" s="94"/>
      <c r="T2383" s="94"/>
      <c r="U2383" s="94"/>
      <c r="V2383" s="94"/>
      <c r="W2383" s="94"/>
      <c r="X2383" s="94"/>
      <c r="Y2383" s="94"/>
    </row>
    <row r="2384" spans="1:25" ht="15" customHeight="1" x14ac:dyDescent="0.25">
      <c r="A2384" s="64" t="s">
        <v>935</v>
      </c>
      <c r="B2384" s="64" t="s">
        <v>81</v>
      </c>
      <c r="C2384" s="64" t="s">
        <v>1249</v>
      </c>
      <c r="D2384" s="64" t="s">
        <v>1250</v>
      </c>
      <c r="E2384" s="20" t="s">
        <v>19</v>
      </c>
      <c r="F2384" s="64"/>
      <c r="G2384" s="53" t="s">
        <v>1076</v>
      </c>
      <c r="H2384" s="53" t="s">
        <v>3882</v>
      </c>
      <c r="I2384" s="26">
        <v>1846500</v>
      </c>
      <c r="J2384" s="26">
        <v>1846500</v>
      </c>
      <c r="K2384" s="26">
        <v>985000</v>
      </c>
      <c r="L2384" s="26">
        <f t="shared" ref="L2384:L2447" si="2263">SUM(M2384:O2384)</f>
        <v>470000</v>
      </c>
      <c r="M2384" s="26">
        <v>155000</v>
      </c>
      <c r="N2384" s="26">
        <v>155000</v>
      </c>
      <c r="O2384" s="26">
        <v>160000</v>
      </c>
      <c r="P2384" s="26">
        <f t="shared" ref="P2384:P2447" si="2264">K2384+L2384</f>
        <v>1455000</v>
      </c>
      <c r="Q2384" s="26">
        <f t="shared" ref="Q2384:Q2447" si="2265">IF(J2384=0,"-",P2384/J2384*100)</f>
        <v>78.797725426482529</v>
      </c>
      <c r="R2384" s="90"/>
      <c r="S2384" s="90"/>
      <c r="T2384" s="90"/>
      <c r="U2384" s="90"/>
      <c r="V2384" s="90"/>
      <c r="W2384" s="90"/>
      <c r="X2384" s="90"/>
      <c r="Y2384" s="90"/>
    </row>
    <row r="2385" spans="1:25" ht="15" customHeight="1" x14ac:dyDescent="0.25">
      <c r="A2385" s="63" t="s">
        <v>935</v>
      </c>
      <c r="B2385" s="63" t="s">
        <v>81</v>
      </c>
      <c r="C2385" s="63" t="s">
        <v>1249</v>
      </c>
      <c r="D2385" s="63" t="s">
        <v>1250</v>
      </c>
      <c r="E2385" s="63" t="s">
        <v>21</v>
      </c>
      <c r="F2385" s="64" t="s">
        <v>1</v>
      </c>
      <c r="G2385" s="53" t="s">
        <v>1</v>
      </c>
      <c r="H2385" s="65" t="s">
        <v>22</v>
      </c>
      <c r="I2385" s="31">
        <f t="shared" ref="I2385:K2385" si="2266">SUM(I2386:I2390)</f>
        <v>279636</v>
      </c>
      <c r="J2385" s="31">
        <f t="shared" si="2266"/>
        <v>279636</v>
      </c>
      <c r="K2385" s="31">
        <f t="shared" si="2266"/>
        <v>200131</v>
      </c>
      <c r="L2385" s="31">
        <f t="shared" si="2263"/>
        <v>45000</v>
      </c>
      <c r="M2385" s="31">
        <f t="shared" ref="M2385" si="2267">SUM(M2386:M2390)</f>
        <v>6000</v>
      </c>
      <c r="N2385" s="31">
        <f t="shared" ref="N2385:O2385" si="2268">SUM(N2386:N2390)</f>
        <v>16000</v>
      </c>
      <c r="O2385" s="31">
        <f t="shared" si="2268"/>
        <v>23000</v>
      </c>
      <c r="P2385" s="31">
        <f t="shared" si="2264"/>
        <v>245131</v>
      </c>
      <c r="Q2385" s="31">
        <f t="shared" si="2265"/>
        <v>87.660744682372808</v>
      </c>
      <c r="R2385" s="94"/>
      <c r="S2385" s="94"/>
      <c r="T2385" s="94"/>
      <c r="U2385" s="94"/>
      <c r="V2385" s="94"/>
      <c r="W2385" s="94"/>
      <c r="X2385" s="94"/>
      <c r="Y2385" s="94"/>
    </row>
    <row r="2386" spans="1:25" ht="15" customHeight="1" x14ac:dyDescent="0.25">
      <c r="A2386" s="64" t="s">
        <v>935</v>
      </c>
      <c r="B2386" s="64" t="s">
        <v>81</v>
      </c>
      <c r="C2386" s="64" t="s">
        <v>1249</v>
      </c>
      <c r="D2386" s="64" t="s">
        <v>1250</v>
      </c>
      <c r="E2386" s="20" t="s">
        <v>23</v>
      </c>
      <c r="F2386" s="64" t="s">
        <v>1252</v>
      </c>
      <c r="G2386" s="53" t="s">
        <v>1076</v>
      </c>
      <c r="H2386" s="53" t="s">
        <v>85</v>
      </c>
      <c r="I2386" s="26">
        <v>66000</v>
      </c>
      <c r="J2386" s="26">
        <v>66000</v>
      </c>
      <c r="K2386" s="26">
        <v>38600</v>
      </c>
      <c r="L2386" s="26">
        <f t="shared" si="2263"/>
        <v>17000</v>
      </c>
      <c r="M2386" s="26">
        <v>5000</v>
      </c>
      <c r="N2386" s="26">
        <v>6000</v>
      </c>
      <c r="O2386" s="26">
        <v>6000</v>
      </c>
      <c r="P2386" s="26">
        <f t="shared" si="2264"/>
        <v>55600</v>
      </c>
      <c r="Q2386" s="26">
        <f t="shared" si="2265"/>
        <v>84.242424242424235</v>
      </c>
      <c r="R2386" s="90"/>
      <c r="S2386" s="90"/>
      <c r="T2386" s="90"/>
      <c r="U2386" s="90"/>
      <c r="V2386" s="90"/>
      <c r="W2386" s="90"/>
      <c r="X2386" s="90"/>
      <c r="Y2386" s="90"/>
    </row>
    <row r="2387" spans="1:25" ht="15" customHeight="1" x14ac:dyDescent="0.25">
      <c r="A2387" s="64" t="s">
        <v>935</v>
      </c>
      <c r="B2387" s="64" t="s">
        <v>81</v>
      </c>
      <c r="C2387" s="64" t="s">
        <v>1249</v>
      </c>
      <c r="D2387" s="64" t="s">
        <v>1250</v>
      </c>
      <c r="E2387" s="20" t="s">
        <v>23</v>
      </c>
      <c r="F2387" s="64" t="s">
        <v>1253</v>
      </c>
      <c r="G2387" s="53" t="s">
        <v>1076</v>
      </c>
      <c r="H2387" s="53" t="s">
        <v>25</v>
      </c>
      <c r="I2387" s="26">
        <v>150000</v>
      </c>
      <c r="J2387" s="26">
        <v>150000</v>
      </c>
      <c r="K2387" s="26">
        <v>100000</v>
      </c>
      <c r="L2387" s="26">
        <f t="shared" si="2263"/>
        <v>28000</v>
      </c>
      <c r="M2387" s="26">
        <v>1000</v>
      </c>
      <c r="N2387" s="26">
        <v>10000</v>
      </c>
      <c r="O2387" s="26">
        <v>17000</v>
      </c>
      <c r="P2387" s="26">
        <f t="shared" si="2264"/>
        <v>128000</v>
      </c>
      <c r="Q2387" s="26">
        <f t="shared" si="2265"/>
        <v>85.333333333333343</v>
      </c>
      <c r="R2387" s="90"/>
      <c r="S2387" s="90"/>
      <c r="T2387" s="90"/>
      <c r="U2387" s="90"/>
      <c r="V2387" s="90"/>
      <c r="W2387" s="90"/>
      <c r="X2387" s="90"/>
      <c r="Y2387" s="90"/>
    </row>
    <row r="2388" spans="1:25" ht="15" customHeight="1" x14ac:dyDescent="0.25">
      <c r="A2388" s="64" t="s">
        <v>935</v>
      </c>
      <c r="B2388" s="64" t="s">
        <v>81</v>
      </c>
      <c r="C2388" s="64" t="s">
        <v>1249</v>
      </c>
      <c r="D2388" s="64" t="s">
        <v>1250</v>
      </c>
      <c r="E2388" s="20" t="s">
        <v>23</v>
      </c>
      <c r="F2388" s="64" t="s">
        <v>1254</v>
      </c>
      <c r="G2388" s="53" t="s">
        <v>1076</v>
      </c>
      <c r="H2388" s="53" t="s">
        <v>27</v>
      </c>
      <c r="I2388" s="26">
        <v>42136</v>
      </c>
      <c r="J2388" s="26">
        <v>42136</v>
      </c>
      <c r="K2388" s="26">
        <v>42136</v>
      </c>
      <c r="L2388" s="26">
        <f t="shared" si="2263"/>
        <v>0</v>
      </c>
      <c r="M2388" s="26"/>
      <c r="N2388" s="26"/>
      <c r="O2388" s="26"/>
      <c r="P2388" s="26">
        <f t="shared" si="2264"/>
        <v>42136</v>
      </c>
      <c r="Q2388" s="26">
        <f t="shared" si="2265"/>
        <v>100</v>
      </c>
      <c r="R2388" s="90"/>
      <c r="S2388" s="90"/>
      <c r="T2388" s="90"/>
      <c r="U2388" s="90"/>
      <c r="V2388" s="90"/>
      <c r="W2388" s="90"/>
      <c r="X2388" s="90"/>
      <c r="Y2388" s="90"/>
    </row>
    <row r="2389" spans="1:25" ht="15" customHeight="1" x14ac:dyDescent="0.25">
      <c r="A2389" s="64" t="s">
        <v>935</v>
      </c>
      <c r="B2389" s="64" t="s">
        <v>81</v>
      </c>
      <c r="C2389" s="64" t="s">
        <v>1249</v>
      </c>
      <c r="D2389" s="64" t="s">
        <v>1250</v>
      </c>
      <c r="E2389" s="20" t="s">
        <v>23</v>
      </c>
      <c r="F2389" s="64" t="s">
        <v>1255</v>
      </c>
      <c r="G2389" s="53" t="s">
        <v>1076</v>
      </c>
      <c r="H2389" s="53" t="s">
        <v>89</v>
      </c>
      <c r="I2389" s="26">
        <v>9500</v>
      </c>
      <c r="J2389" s="26">
        <v>9500</v>
      </c>
      <c r="K2389" s="26">
        <v>9500</v>
      </c>
      <c r="L2389" s="26">
        <f t="shared" si="2263"/>
        <v>0</v>
      </c>
      <c r="M2389" s="26"/>
      <c r="N2389" s="26"/>
      <c r="O2389" s="26"/>
      <c r="P2389" s="26">
        <f t="shared" si="2264"/>
        <v>9500</v>
      </c>
      <c r="Q2389" s="26">
        <f t="shared" si="2265"/>
        <v>100</v>
      </c>
      <c r="R2389" s="90"/>
      <c r="S2389" s="90"/>
      <c r="T2389" s="90"/>
      <c r="U2389" s="90"/>
      <c r="V2389" s="90"/>
      <c r="W2389" s="90"/>
      <c r="X2389" s="90"/>
      <c r="Y2389" s="90"/>
    </row>
    <row r="2390" spans="1:25" ht="15" customHeight="1" x14ac:dyDescent="0.25">
      <c r="A2390" s="64" t="s">
        <v>935</v>
      </c>
      <c r="B2390" s="64" t="s">
        <v>81</v>
      </c>
      <c r="C2390" s="64" t="s">
        <v>1249</v>
      </c>
      <c r="D2390" s="64" t="s">
        <v>1250</v>
      </c>
      <c r="E2390" s="20" t="s">
        <v>23</v>
      </c>
      <c r="F2390" s="64" t="s">
        <v>1256</v>
      </c>
      <c r="G2390" s="53" t="s">
        <v>1076</v>
      </c>
      <c r="H2390" s="53" t="s">
        <v>29</v>
      </c>
      <c r="I2390" s="26">
        <v>12000</v>
      </c>
      <c r="J2390" s="26">
        <v>12000</v>
      </c>
      <c r="K2390" s="26">
        <v>9895</v>
      </c>
      <c r="L2390" s="26">
        <f t="shared" si="2263"/>
        <v>0</v>
      </c>
      <c r="M2390" s="26"/>
      <c r="N2390" s="26"/>
      <c r="O2390" s="26"/>
      <c r="P2390" s="26">
        <f t="shared" si="2264"/>
        <v>9895</v>
      </c>
      <c r="Q2390" s="26">
        <f t="shared" si="2265"/>
        <v>82.458333333333329</v>
      </c>
      <c r="R2390" s="90"/>
      <c r="S2390" s="90"/>
      <c r="T2390" s="90"/>
      <c r="U2390" s="90"/>
      <c r="V2390" s="90"/>
      <c r="W2390" s="90"/>
      <c r="X2390" s="90"/>
      <c r="Y2390" s="90"/>
    </row>
    <row r="2391" spans="1:25" ht="15" customHeight="1" x14ac:dyDescent="0.25">
      <c r="A2391" s="63" t="s">
        <v>935</v>
      </c>
      <c r="B2391" s="63" t="s">
        <v>81</v>
      </c>
      <c r="C2391" s="63" t="s">
        <v>1249</v>
      </c>
      <c r="D2391" s="63" t="s">
        <v>1250</v>
      </c>
      <c r="E2391" s="65" t="s">
        <v>30</v>
      </c>
      <c r="F2391" s="65" t="s">
        <v>1</v>
      </c>
      <c r="G2391" s="65" t="s">
        <v>1</v>
      </c>
      <c r="H2391" s="65" t="s">
        <v>31</v>
      </c>
      <c r="I2391" s="31">
        <f t="shared" ref="I2391:K2391" si="2269">SUM(I2392)</f>
        <v>193861</v>
      </c>
      <c r="J2391" s="31">
        <f t="shared" si="2269"/>
        <v>193861</v>
      </c>
      <c r="K2391" s="31">
        <f t="shared" si="2269"/>
        <v>109000</v>
      </c>
      <c r="L2391" s="31">
        <f t="shared" si="2263"/>
        <v>49360</v>
      </c>
      <c r="M2391" s="31">
        <f t="shared" ref="M2391" si="2270">SUM(M2392)</f>
        <v>16280</v>
      </c>
      <c r="N2391" s="31">
        <f t="shared" ref="N2391:O2391" si="2271">SUM(N2392)</f>
        <v>16280</v>
      </c>
      <c r="O2391" s="31">
        <f t="shared" si="2271"/>
        <v>16800</v>
      </c>
      <c r="P2391" s="31">
        <f t="shared" si="2264"/>
        <v>158360</v>
      </c>
      <c r="Q2391" s="31">
        <f t="shared" si="2265"/>
        <v>81.687394576526486</v>
      </c>
      <c r="R2391" s="94"/>
      <c r="S2391" s="94"/>
      <c r="T2391" s="94"/>
      <c r="U2391" s="94"/>
      <c r="V2391" s="94"/>
      <c r="W2391" s="94"/>
      <c r="X2391" s="94"/>
      <c r="Y2391" s="94"/>
    </row>
    <row r="2392" spans="1:25" ht="15" customHeight="1" x14ac:dyDescent="0.25">
      <c r="A2392" s="64" t="s">
        <v>935</v>
      </c>
      <c r="B2392" s="64" t="s">
        <v>81</v>
      </c>
      <c r="C2392" s="64" t="s">
        <v>1249</v>
      </c>
      <c r="D2392" s="64" t="s">
        <v>1250</v>
      </c>
      <c r="E2392" s="20" t="s">
        <v>33</v>
      </c>
      <c r="F2392" s="64"/>
      <c r="G2392" s="53" t="s">
        <v>1076</v>
      </c>
      <c r="H2392" s="53" t="s">
        <v>3883</v>
      </c>
      <c r="I2392" s="26">
        <v>193861</v>
      </c>
      <c r="J2392" s="26">
        <v>193861</v>
      </c>
      <c r="K2392" s="26">
        <v>109000</v>
      </c>
      <c r="L2392" s="26">
        <f t="shared" si="2263"/>
        <v>49360</v>
      </c>
      <c r="M2392" s="26">
        <v>16280</v>
      </c>
      <c r="N2392" s="26">
        <v>16280</v>
      </c>
      <c r="O2392" s="26">
        <v>16800</v>
      </c>
      <c r="P2392" s="26">
        <f t="shared" si="2264"/>
        <v>158360</v>
      </c>
      <c r="Q2392" s="26">
        <f t="shared" si="2265"/>
        <v>81.687394576526486</v>
      </c>
      <c r="R2392" s="90"/>
      <c r="S2392" s="90"/>
      <c r="T2392" s="90"/>
      <c r="U2392" s="90"/>
      <c r="V2392" s="90"/>
      <c r="W2392" s="90"/>
      <c r="X2392" s="90"/>
      <c r="Y2392" s="90"/>
    </row>
    <row r="2393" spans="1:25" ht="15" customHeight="1" x14ac:dyDescent="0.25">
      <c r="A2393" s="63" t="s">
        <v>935</v>
      </c>
      <c r="B2393" s="63" t="s">
        <v>81</v>
      </c>
      <c r="C2393" s="63" t="s">
        <v>1249</v>
      </c>
      <c r="D2393" s="63" t="s">
        <v>1250</v>
      </c>
      <c r="E2393" s="65" t="s">
        <v>34</v>
      </c>
      <c r="F2393" s="65" t="s">
        <v>1</v>
      </c>
      <c r="G2393" s="65" t="s">
        <v>1</v>
      </c>
      <c r="H2393" s="65" t="s">
        <v>35</v>
      </c>
      <c r="I2393" s="31">
        <f t="shared" ref="I2393:K2393" si="2272">SUM(I2394:I2402)</f>
        <v>136591</v>
      </c>
      <c r="J2393" s="31">
        <f t="shared" si="2272"/>
        <v>134591</v>
      </c>
      <c r="K2393" s="31">
        <f t="shared" si="2272"/>
        <v>87233</v>
      </c>
      <c r="L2393" s="31">
        <f t="shared" si="2263"/>
        <v>24969</v>
      </c>
      <c r="M2393" s="31">
        <f t="shared" ref="M2393" si="2273">SUM(M2394:M2402)</f>
        <v>4570</v>
      </c>
      <c r="N2393" s="31">
        <f t="shared" ref="N2393:O2393" si="2274">SUM(N2394:N2402)</f>
        <v>9270</v>
      </c>
      <c r="O2393" s="31">
        <f t="shared" si="2274"/>
        <v>11129</v>
      </c>
      <c r="P2393" s="31">
        <f t="shared" si="2264"/>
        <v>112202</v>
      </c>
      <c r="Q2393" s="31">
        <f t="shared" si="2265"/>
        <v>83.365158145789849</v>
      </c>
      <c r="R2393" s="94"/>
      <c r="S2393" s="94"/>
      <c r="T2393" s="94"/>
      <c r="U2393" s="94"/>
      <c r="V2393" s="94"/>
      <c r="W2393" s="94"/>
      <c r="X2393" s="94"/>
      <c r="Y2393" s="94"/>
    </row>
    <row r="2394" spans="1:25" ht="15" customHeight="1" x14ac:dyDescent="0.25">
      <c r="A2394" s="64" t="s">
        <v>935</v>
      </c>
      <c r="B2394" s="64" t="s">
        <v>81</v>
      </c>
      <c r="C2394" s="64" t="s">
        <v>1249</v>
      </c>
      <c r="D2394" s="64" t="s">
        <v>1250</v>
      </c>
      <c r="E2394" s="20" t="s">
        <v>38</v>
      </c>
      <c r="F2394" s="64"/>
      <c r="G2394" s="53" t="s">
        <v>1076</v>
      </c>
      <c r="H2394" s="53" t="s">
        <v>37</v>
      </c>
      <c r="I2394" s="26">
        <v>493</v>
      </c>
      <c r="J2394" s="26">
        <v>493</v>
      </c>
      <c r="K2394" s="26">
        <v>493</v>
      </c>
      <c r="L2394" s="26">
        <f t="shared" si="2263"/>
        <v>0</v>
      </c>
      <c r="M2394" s="26"/>
      <c r="N2394" s="26"/>
      <c r="O2394" s="26"/>
      <c r="P2394" s="26">
        <f t="shared" si="2264"/>
        <v>493</v>
      </c>
      <c r="Q2394" s="26">
        <f t="shared" si="2265"/>
        <v>100</v>
      </c>
      <c r="R2394" s="90"/>
      <c r="S2394" s="90"/>
      <c r="T2394" s="90"/>
      <c r="U2394" s="90"/>
      <c r="V2394" s="90"/>
      <c r="W2394" s="90"/>
      <c r="X2394" s="90"/>
      <c r="Y2394" s="90"/>
    </row>
    <row r="2395" spans="1:25" ht="15" customHeight="1" x14ac:dyDescent="0.25">
      <c r="A2395" s="64" t="s">
        <v>935</v>
      </c>
      <c r="B2395" s="64" t="s">
        <v>81</v>
      </c>
      <c r="C2395" s="64" t="s">
        <v>1249</v>
      </c>
      <c r="D2395" s="64" t="s">
        <v>1250</v>
      </c>
      <c r="E2395" s="20" t="s">
        <v>298</v>
      </c>
      <c r="F2395" s="64"/>
      <c r="G2395" s="53" t="s">
        <v>1076</v>
      </c>
      <c r="H2395" s="53" t="s">
        <v>297</v>
      </c>
      <c r="I2395" s="26">
        <v>67014</v>
      </c>
      <c r="J2395" s="26">
        <v>67014</v>
      </c>
      <c r="K2395" s="26">
        <v>53000</v>
      </c>
      <c r="L2395" s="26">
        <f t="shared" si="2263"/>
        <v>8000</v>
      </c>
      <c r="M2395" s="26"/>
      <c r="N2395" s="26">
        <v>3000</v>
      </c>
      <c r="O2395" s="26">
        <v>5000</v>
      </c>
      <c r="P2395" s="26">
        <f t="shared" si="2264"/>
        <v>61000</v>
      </c>
      <c r="Q2395" s="26">
        <f t="shared" si="2265"/>
        <v>91.02575581221835</v>
      </c>
      <c r="R2395" s="90"/>
      <c r="S2395" s="90"/>
      <c r="T2395" s="90"/>
      <c r="U2395" s="90"/>
      <c r="V2395" s="90"/>
      <c r="W2395" s="90"/>
      <c r="X2395" s="90"/>
      <c r="Y2395" s="90"/>
    </row>
    <row r="2396" spans="1:25" ht="15" customHeight="1" x14ac:dyDescent="0.25">
      <c r="A2396" s="64" t="s">
        <v>935</v>
      </c>
      <c r="B2396" s="64" t="s">
        <v>81</v>
      </c>
      <c r="C2396" s="64" t="s">
        <v>1249</v>
      </c>
      <c r="D2396" s="64" t="s">
        <v>1250</v>
      </c>
      <c r="E2396" s="20" t="s">
        <v>301</v>
      </c>
      <c r="F2396" s="64"/>
      <c r="G2396" s="53" t="s">
        <v>1076</v>
      </c>
      <c r="H2396" s="53" t="s">
        <v>300</v>
      </c>
      <c r="I2396" s="26">
        <v>15578</v>
      </c>
      <c r="J2396" s="26">
        <v>15578</v>
      </c>
      <c r="K2396" s="26">
        <v>8400</v>
      </c>
      <c r="L2396" s="26">
        <f t="shared" si="2263"/>
        <v>3200</v>
      </c>
      <c r="M2396" s="26">
        <v>1000</v>
      </c>
      <c r="N2396" s="26">
        <v>1000</v>
      </c>
      <c r="O2396" s="26">
        <v>1200</v>
      </c>
      <c r="P2396" s="26">
        <f t="shared" si="2264"/>
        <v>11600</v>
      </c>
      <c r="Q2396" s="26">
        <f t="shared" si="2265"/>
        <v>74.463987674926173</v>
      </c>
      <c r="R2396" s="90"/>
      <c r="S2396" s="90"/>
      <c r="T2396" s="90"/>
      <c r="U2396" s="90"/>
      <c r="V2396" s="90"/>
      <c r="W2396" s="90"/>
      <c r="X2396" s="90"/>
      <c r="Y2396" s="90"/>
    </row>
    <row r="2397" spans="1:25" ht="15" customHeight="1" x14ac:dyDescent="0.25">
      <c r="A2397" s="64" t="s">
        <v>935</v>
      </c>
      <c r="B2397" s="64" t="s">
        <v>81</v>
      </c>
      <c r="C2397" s="64" t="s">
        <v>1249</v>
      </c>
      <c r="D2397" s="64" t="s">
        <v>1250</v>
      </c>
      <c r="E2397" s="20" t="s">
        <v>218</v>
      </c>
      <c r="F2397" s="64"/>
      <c r="G2397" s="53" t="s">
        <v>1076</v>
      </c>
      <c r="H2397" s="53" t="s">
        <v>217</v>
      </c>
      <c r="I2397" s="26">
        <v>7639</v>
      </c>
      <c r="J2397" s="26">
        <v>5639</v>
      </c>
      <c r="K2397" s="26">
        <v>3600</v>
      </c>
      <c r="L2397" s="26">
        <f t="shared" si="2263"/>
        <v>2039</v>
      </c>
      <c r="M2397" s="26">
        <v>500</v>
      </c>
      <c r="N2397" s="26">
        <v>1200</v>
      </c>
      <c r="O2397" s="26">
        <v>339</v>
      </c>
      <c r="P2397" s="26">
        <f t="shared" si="2264"/>
        <v>5639</v>
      </c>
      <c r="Q2397" s="26">
        <f t="shared" si="2265"/>
        <v>100</v>
      </c>
      <c r="R2397" s="90"/>
      <c r="S2397" s="90"/>
      <c r="T2397" s="90"/>
      <c r="U2397" s="90"/>
      <c r="V2397" s="90"/>
      <c r="W2397" s="90"/>
      <c r="X2397" s="90"/>
      <c r="Y2397" s="90"/>
    </row>
    <row r="2398" spans="1:25" ht="15" customHeight="1" x14ac:dyDescent="0.25">
      <c r="A2398" s="64" t="s">
        <v>935</v>
      </c>
      <c r="B2398" s="64" t="s">
        <v>81</v>
      </c>
      <c r="C2398" s="64" t="s">
        <v>1249</v>
      </c>
      <c r="D2398" s="64" t="s">
        <v>1250</v>
      </c>
      <c r="E2398" s="20" t="s">
        <v>303</v>
      </c>
      <c r="F2398" s="64"/>
      <c r="G2398" s="53" t="s">
        <v>1076</v>
      </c>
      <c r="H2398" s="53" t="s">
        <v>302</v>
      </c>
      <c r="I2398" s="26">
        <v>100</v>
      </c>
      <c r="J2398" s="26">
        <v>100</v>
      </c>
      <c r="K2398" s="26">
        <v>100</v>
      </c>
      <c r="L2398" s="26">
        <f t="shared" si="2263"/>
        <v>0</v>
      </c>
      <c r="M2398" s="26"/>
      <c r="N2398" s="26"/>
      <c r="O2398" s="26"/>
      <c r="P2398" s="26">
        <f t="shared" si="2264"/>
        <v>100</v>
      </c>
      <c r="Q2398" s="26">
        <f t="shared" si="2265"/>
        <v>100</v>
      </c>
      <c r="R2398" s="90"/>
      <c r="S2398" s="90"/>
      <c r="T2398" s="90"/>
      <c r="U2398" s="90"/>
      <c r="V2398" s="90"/>
      <c r="W2398" s="90"/>
      <c r="X2398" s="90"/>
      <c r="Y2398" s="90"/>
    </row>
    <row r="2399" spans="1:25" ht="15" customHeight="1" x14ac:dyDescent="0.25">
      <c r="A2399" s="64" t="s">
        <v>935</v>
      </c>
      <c r="B2399" s="64" t="s">
        <v>81</v>
      </c>
      <c r="C2399" s="64" t="s">
        <v>1249</v>
      </c>
      <c r="D2399" s="64" t="s">
        <v>1250</v>
      </c>
      <c r="E2399" s="20" t="s">
        <v>305</v>
      </c>
      <c r="F2399" s="64"/>
      <c r="G2399" s="53" t="s">
        <v>1076</v>
      </c>
      <c r="H2399" s="53" t="s">
        <v>304</v>
      </c>
      <c r="I2399" s="26">
        <v>4348</v>
      </c>
      <c r="J2399" s="26">
        <v>4348</v>
      </c>
      <c r="K2399" s="26">
        <v>2190</v>
      </c>
      <c r="L2399" s="26">
        <f t="shared" si="2263"/>
        <v>1110</v>
      </c>
      <c r="M2399" s="26">
        <v>370</v>
      </c>
      <c r="N2399" s="26">
        <v>370</v>
      </c>
      <c r="O2399" s="26">
        <v>370</v>
      </c>
      <c r="P2399" s="26">
        <f t="shared" si="2264"/>
        <v>3300</v>
      </c>
      <c r="Q2399" s="26">
        <f t="shared" si="2265"/>
        <v>75.896964121435133</v>
      </c>
      <c r="R2399" s="90"/>
      <c r="S2399" s="90"/>
      <c r="T2399" s="90"/>
      <c r="U2399" s="90"/>
      <c r="V2399" s="90"/>
      <c r="W2399" s="90"/>
      <c r="X2399" s="90"/>
      <c r="Y2399" s="90"/>
    </row>
    <row r="2400" spans="1:25" ht="15" customHeight="1" x14ac:dyDescent="0.25">
      <c r="A2400" s="64" t="s">
        <v>935</v>
      </c>
      <c r="B2400" s="64" t="s">
        <v>81</v>
      </c>
      <c r="C2400" s="64" t="s">
        <v>1249</v>
      </c>
      <c r="D2400" s="64" t="s">
        <v>1250</v>
      </c>
      <c r="E2400" s="20" t="s">
        <v>308</v>
      </c>
      <c r="F2400" s="64"/>
      <c r="G2400" s="53" t="s">
        <v>1076</v>
      </c>
      <c r="H2400" s="53" t="s">
        <v>307</v>
      </c>
      <c r="I2400" s="26">
        <v>7000</v>
      </c>
      <c r="J2400" s="26">
        <v>7000</v>
      </c>
      <c r="K2400" s="26">
        <v>3600</v>
      </c>
      <c r="L2400" s="26">
        <f t="shared" si="2263"/>
        <v>2000</v>
      </c>
      <c r="M2400" s="26">
        <v>500</v>
      </c>
      <c r="N2400" s="26">
        <v>500</v>
      </c>
      <c r="O2400" s="26">
        <v>1000</v>
      </c>
      <c r="P2400" s="26">
        <f t="shared" si="2264"/>
        <v>5600</v>
      </c>
      <c r="Q2400" s="26">
        <f t="shared" si="2265"/>
        <v>80</v>
      </c>
      <c r="R2400" s="90"/>
      <c r="S2400" s="90"/>
      <c r="T2400" s="90"/>
      <c r="U2400" s="90"/>
      <c r="V2400" s="90"/>
      <c r="W2400" s="90"/>
      <c r="X2400" s="90"/>
      <c r="Y2400" s="90"/>
    </row>
    <row r="2401" spans="1:25" ht="15" customHeight="1" x14ac:dyDescent="0.25">
      <c r="A2401" s="64" t="s">
        <v>935</v>
      </c>
      <c r="B2401" s="64" t="s">
        <v>81</v>
      </c>
      <c r="C2401" s="64" t="s">
        <v>1249</v>
      </c>
      <c r="D2401" s="64" t="s">
        <v>1250</v>
      </c>
      <c r="E2401" s="20" t="s">
        <v>311</v>
      </c>
      <c r="F2401" s="64"/>
      <c r="G2401" s="53" t="s">
        <v>1076</v>
      </c>
      <c r="H2401" s="53" t="s">
        <v>310</v>
      </c>
      <c r="I2401" s="26">
        <v>5600</v>
      </c>
      <c r="J2401" s="26">
        <v>5600</v>
      </c>
      <c r="K2401" s="26">
        <v>0</v>
      </c>
      <c r="L2401" s="26">
        <f t="shared" si="2263"/>
        <v>0</v>
      </c>
      <c r="M2401" s="26"/>
      <c r="N2401" s="26"/>
      <c r="O2401" s="26"/>
      <c r="P2401" s="26">
        <f t="shared" si="2264"/>
        <v>0</v>
      </c>
      <c r="Q2401" s="26">
        <f t="shared" si="2265"/>
        <v>0</v>
      </c>
      <c r="R2401" s="90"/>
      <c r="S2401" s="90"/>
      <c r="T2401" s="90"/>
      <c r="U2401" s="90"/>
      <c r="V2401" s="90"/>
      <c r="W2401" s="90"/>
      <c r="X2401" s="90"/>
      <c r="Y2401" s="90"/>
    </row>
    <row r="2402" spans="1:25" ht="15" customHeight="1" x14ac:dyDescent="0.25">
      <c r="A2402" s="63" t="s">
        <v>935</v>
      </c>
      <c r="B2402" s="63" t="s">
        <v>81</v>
      </c>
      <c r="C2402" s="63" t="s">
        <v>1249</v>
      </c>
      <c r="D2402" s="63" t="s">
        <v>1250</v>
      </c>
      <c r="E2402" s="63" t="s">
        <v>39</v>
      </c>
      <c r="F2402" s="64" t="s">
        <v>1</v>
      </c>
      <c r="G2402" s="53" t="s">
        <v>1</v>
      </c>
      <c r="H2402" s="65" t="s">
        <v>40</v>
      </c>
      <c r="I2402" s="31">
        <f t="shared" ref="I2402:K2402" si="2275">SUM(I2403:I2405)</f>
        <v>28819</v>
      </c>
      <c r="J2402" s="31">
        <f t="shared" si="2275"/>
        <v>28819</v>
      </c>
      <c r="K2402" s="31">
        <f t="shared" si="2275"/>
        <v>15850</v>
      </c>
      <c r="L2402" s="31">
        <f t="shared" si="2263"/>
        <v>8620</v>
      </c>
      <c r="M2402" s="31">
        <f t="shared" ref="M2402" si="2276">SUM(M2403:M2405)</f>
        <v>2200</v>
      </c>
      <c r="N2402" s="31">
        <f t="shared" ref="N2402:O2402" si="2277">SUM(N2403:N2405)</f>
        <v>3200</v>
      </c>
      <c r="O2402" s="31">
        <f t="shared" si="2277"/>
        <v>3220</v>
      </c>
      <c r="P2402" s="31">
        <f t="shared" si="2264"/>
        <v>24470</v>
      </c>
      <c r="Q2402" s="31">
        <f t="shared" si="2265"/>
        <v>84.909261251257846</v>
      </c>
      <c r="R2402" s="94"/>
      <c r="S2402" s="94"/>
      <c r="T2402" s="94"/>
      <c r="U2402" s="94"/>
      <c r="V2402" s="94"/>
      <c r="W2402" s="94"/>
      <c r="X2402" s="94"/>
      <c r="Y2402" s="94"/>
    </row>
    <row r="2403" spans="1:25" ht="15" customHeight="1" x14ac:dyDescent="0.25">
      <c r="A2403" s="64" t="s">
        <v>935</v>
      </c>
      <c r="B2403" s="64" t="s">
        <v>81</v>
      </c>
      <c r="C2403" s="64" t="s">
        <v>1249</v>
      </c>
      <c r="D2403" s="64" t="s">
        <v>1250</v>
      </c>
      <c r="E2403" s="20" t="s">
        <v>41</v>
      </c>
      <c r="F2403" s="64"/>
      <c r="G2403" s="53" t="s">
        <v>1076</v>
      </c>
      <c r="H2403" s="53" t="s">
        <v>40</v>
      </c>
      <c r="I2403" s="26">
        <v>11713</v>
      </c>
      <c r="J2403" s="26">
        <v>11713</v>
      </c>
      <c r="K2403" s="26">
        <v>6000</v>
      </c>
      <c r="L2403" s="26">
        <f t="shared" si="2263"/>
        <v>3000</v>
      </c>
      <c r="M2403" s="26"/>
      <c r="N2403" s="26">
        <v>1500</v>
      </c>
      <c r="O2403" s="26">
        <v>1500</v>
      </c>
      <c r="P2403" s="26">
        <f t="shared" si="2264"/>
        <v>9000</v>
      </c>
      <c r="Q2403" s="26">
        <f t="shared" si="2265"/>
        <v>76.837701698966967</v>
      </c>
      <c r="R2403" s="90"/>
      <c r="S2403" s="90"/>
      <c r="T2403" s="90"/>
      <c r="U2403" s="90"/>
      <c r="V2403" s="90"/>
      <c r="W2403" s="90"/>
      <c r="X2403" s="90"/>
      <c r="Y2403" s="90"/>
    </row>
    <row r="2404" spans="1:25" ht="15" customHeight="1" x14ac:dyDescent="0.25">
      <c r="A2404" s="64" t="s">
        <v>935</v>
      </c>
      <c r="B2404" s="64" t="s">
        <v>81</v>
      </c>
      <c r="C2404" s="64" t="s">
        <v>1249</v>
      </c>
      <c r="D2404" s="64" t="s">
        <v>1250</v>
      </c>
      <c r="E2404" s="20" t="s">
        <v>41</v>
      </c>
      <c r="F2404" s="64" t="s">
        <v>1257</v>
      </c>
      <c r="G2404" s="53" t="s">
        <v>1076</v>
      </c>
      <c r="H2404" s="53" t="s">
        <v>49</v>
      </c>
      <c r="I2404" s="26">
        <v>5461</v>
      </c>
      <c r="J2404" s="26">
        <v>5461</v>
      </c>
      <c r="K2404" s="26">
        <v>3550</v>
      </c>
      <c r="L2404" s="26">
        <f t="shared" si="2263"/>
        <v>1520</v>
      </c>
      <c r="M2404" s="26">
        <v>500</v>
      </c>
      <c r="N2404" s="26">
        <v>500</v>
      </c>
      <c r="O2404" s="26">
        <v>520</v>
      </c>
      <c r="P2404" s="26">
        <f t="shared" si="2264"/>
        <v>5070</v>
      </c>
      <c r="Q2404" s="26">
        <f t="shared" si="2265"/>
        <v>92.840139168650424</v>
      </c>
      <c r="R2404" s="90"/>
      <c r="S2404" s="90"/>
      <c r="T2404" s="90"/>
      <c r="U2404" s="90"/>
      <c r="V2404" s="90"/>
      <c r="W2404" s="90"/>
      <c r="X2404" s="90"/>
      <c r="Y2404" s="90"/>
    </row>
    <row r="2405" spans="1:25" ht="22.5" customHeight="1" x14ac:dyDescent="0.25">
      <c r="A2405" s="64" t="s">
        <v>935</v>
      </c>
      <c r="B2405" s="64" t="s">
        <v>81</v>
      </c>
      <c r="C2405" s="64" t="s">
        <v>1249</v>
      </c>
      <c r="D2405" s="64" t="s">
        <v>1250</v>
      </c>
      <c r="E2405" s="20" t="s">
        <v>41</v>
      </c>
      <c r="F2405" s="64" t="s">
        <v>1258</v>
      </c>
      <c r="G2405" s="53" t="s">
        <v>1076</v>
      </c>
      <c r="H2405" s="53" t="s">
        <v>55</v>
      </c>
      <c r="I2405" s="26">
        <v>11645</v>
      </c>
      <c r="J2405" s="26">
        <v>11645</v>
      </c>
      <c r="K2405" s="26">
        <v>6300</v>
      </c>
      <c r="L2405" s="26">
        <f t="shared" si="2263"/>
        <v>4100</v>
      </c>
      <c r="M2405" s="26">
        <v>1700</v>
      </c>
      <c r="N2405" s="26">
        <v>1200</v>
      </c>
      <c r="O2405" s="26">
        <v>1200</v>
      </c>
      <c r="P2405" s="26">
        <f t="shared" si="2264"/>
        <v>10400</v>
      </c>
      <c r="Q2405" s="26">
        <f t="shared" si="2265"/>
        <v>89.308716187204809</v>
      </c>
      <c r="R2405" s="90"/>
      <c r="S2405" s="90"/>
      <c r="T2405" s="90"/>
      <c r="U2405" s="90"/>
      <c r="V2405" s="90"/>
      <c r="W2405" s="90"/>
      <c r="X2405" s="90"/>
      <c r="Y2405" s="90"/>
    </row>
    <row r="2406" spans="1:25" ht="22.5" customHeight="1" x14ac:dyDescent="0.25">
      <c r="A2406" s="63" t="s">
        <v>1</v>
      </c>
      <c r="B2406" s="63" t="s">
        <v>1</v>
      </c>
      <c r="C2406" s="63" t="s">
        <v>1</v>
      </c>
      <c r="D2406" s="65" t="s">
        <v>1</v>
      </c>
      <c r="E2406" s="65" t="s">
        <v>1</v>
      </c>
      <c r="F2406" s="65" t="s">
        <v>1</v>
      </c>
      <c r="G2406" s="65" t="s">
        <v>1</v>
      </c>
      <c r="H2406" s="66" t="s">
        <v>56</v>
      </c>
      <c r="I2406" s="30">
        <f t="shared" ref="I2406:K2407" si="2278">SUM(I2407)</f>
        <v>100</v>
      </c>
      <c r="J2406" s="30">
        <f t="shared" si="2278"/>
        <v>100</v>
      </c>
      <c r="K2406" s="30">
        <f t="shared" si="2278"/>
        <v>0</v>
      </c>
      <c r="L2406" s="30">
        <f t="shared" si="2263"/>
        <v>0</v>
      </c>
      <c r="M2406" s="30">
        <f t="shared" ref="M2406:M2407" si="2279">SUM(M2407)</f>
        <v>0</v>
      </c>
      <c r="N2406" s="30">
        <f t="shared" ref="N2406:O2407" si="2280">SUM(N2407)</f>
        <v>0</v>
      </c>
      <c r="O2406" s="30">
        <f t="shared" si="2280"/>
        <v>0</v>
      </c>
      <c r="P2406" s="30">
        <f t="shared" si="2264"/>
        <v>0</v>
      </c>
      <c r="Q2406" s="30">
        <f t="shared" si="2265"/>
        <v>0</v>
      </c>
      <c r="R2406" s="93"/>
      <c r="S2406" s="93"/>
      <c r="T2406" s="93"/>
      <c r="U2406" s="93"/>
      <c r="V2406" s="93"/>
      <c r="W2406" s="93"/>
      <c r="X2406" s="93"/>
      <c r="Y2406" s="93"/>
    </row>
    <row r="2407" spans="1:25" ht="15" customHeight="1" x14ac:dyDescent="0.25">
      <c r="A2407" s="63" t="s">
        <v>935</v>
      </c>
      <c r="B2407" s="63" t="s">
        <v>81</v>
      </c>
      <c r="C2407" s="63" t="s">
        <v>1249</v>
      </c>
      <c r="D2407" s="63" t="s">
        <v>1250</v>
      </c>
      <c r="E2407" s="65" t="s">
        <v>57</v>
      </c>
      <c r="F2407" s="65" t="s">
        <v>1</v>
      </c>
      <c r="G2407" s="65" t="s">
        <v>1</v>
      </c>
      <c r="H2407" s="65" t="s">
        <v>58</v>
      </c>
      <c r="I2407" s="31">
        <f t="shared" si="2278"/>
        <v>100</v>
      </c>
      <c r="J2407" s="31">
        <f t="shared" si="2278"/>
        <v>100</v>
      </c>
      <c r="K2407" s="31">
        <f t="shared" si="2278"/>
        <v>0</v>
      </c>
      <c r="L2407" s="31">
        <f t="shared" si="2263"/>
        <v>0</v>
      </c>
      <c r="M2407" s="31">
        <f t="shared" si="2279"/>
        <v>0</v>
      </c>
      <c r="N2407" s="31">
        <f t="shared" si="2280"/>
        <v>0</v>
      </c>
      <c r="O2407" s="31">
        <f t="shared" si="2280"/>
        <v>0</v>
      </c>
      <c r="P2407" s="31">
        <f t="shared" si="2264"/>
        <v>0</v>
      </c>
      <c r="Q2407" s="31">
        <f t="shared" si="2265"/>
        <v>0</v>
      </c>
      <c r="R2407" s="94"/>
      <c r="S2407" s="94"/>
      <c r="T2407" s="94"/>
      <c r="U2407" s="94"/>
      <c r="V2407" s="94"/>
      <c r="W2407" s="94"/>
      <c r="X2407" s="94"/>
      <c r="Y2407" s="94"/>
    </row>
    <row r="2408" spans="1:25" ht="15" customHeight="1" x14ac:dyDescent="0.25">
      <c r="A2408" s="64" t="s">
        <v>935</v>
      </c>
      <c r="B2408" s="64" t="s">
        <v>81</v>
      </c>
      <c r="C2408" s="64" t="s">
        <v>1249</v>
      </c>
      <c r="D2408" s="64" t="s">
        <v>1250</v>
      </c>
      <c r="E2408" s="20" t="s">
        <v>68</v>
      </c>
      <c r="F2408" s="64"/>
      <c r="G2408" s="53" t="s">
        <v>1076</v>
      </c>
      <c r="H2408" s="53" t="s">
        <v>67</v>
      </c>
      <c r="I2408" s="26">
        <v>100</v>
      </c>
      <c r="J2408" s="26">
        <v>100</v>
      </c>
      <c r="K2408" s="26">
        <v>0</v>
      </c>
      <c r="L2408" s="26">
        <f t="shared" si="2263"/>
        <v>0</v>
      </c>
      <c r="M2408" s="26"/>
      <c r="N2408" s="26"/>
      <c r="O2408" s="26"/>
      <c r="P2408" s="26">
        <f t="shared" si="2264"/>
        <v>0</v>
      </c>
      <c r="Q2408" s="26">
        <f t="shared" si="2265"/>
        <v>0</v>
      </c>
      <c r="R2408" s="90"/>
      <c r="S2408" s="90"/>
      <c r="T2408" s="90"/>
      <c r="U2408" s="90"/>
      <c r="V2408" s="90"/>
      <c r="W2408" s="90"/>
      <c r="X2408" s="90"/>
      <c r="Y2408" s="90"/>
    </row>
    <row r="2409" spans="1:25" ht="22.5" customHeight="1" x14ac:dyDescent="0.25">
      <c r="A2409" s="63" t="s">
        <v>1</v>
      </c>
      <c r="B2409" s="63" t="s">
        <v>1</v>
      </c>
      <c r="C2409" s="63" t="s">
        <v>1</v>
      </c>
      <c r="D2409" s="65" t="s">
        <v>1</v>
      </c>
      <c r="E2409" s="65" t="s">
        <v>1</v>
      </c>
      <c r="F2409" s="65" t="s">
        <v>1</v>
      </c>
      <c r="G2409" s="65" t="s">
        <v>1</v>
      </c>
      <c r="H2409" s="66" t="s">
        <v>69</v>
      </c>
      <c r="I2409" s="30">
        <f t="shared" ref="I2409:K2410" si="2281">SUM(I2410)</f>
        <v>12000</v>
      </c>
      <c r="J2409" s="30">
        <f t="shared" si="2281"/>
        <v>0</v>
      </c>
      <c r="K2409" s="30">
        <f t="shared" si="2281"/>
        <v>0</v>
      </c>
      <c r="L2409" s="30">
        <f t="shared" si="2263"/>
        <v>0</v>
      </c>
      <c r="M2409" s="30">
        <f t="shared" ref="M2409:M2410" si="2282">SUM(M2410)</f>
        <v>0</v>
      </c>
      <c r="N2409" s="30">
        <f t="shared" ref="N2409:O2410" si="2283">SUM(N2410)</f>
        <v>0</v>
      </c>
      <c r="O2409" s="30">
        <f t="shared" si="2283"/>
        <v>0</v>
      </c>
      <c r="P2409" s="30">
        <f t="shared" si="2264"/>
        <v>0</v>
      </c>
      <c r="Q2409" s="30" t="str">
        <f t="shared" si="2265"/>
        <v>-</v>
      </c>
      <c r="R2409" s="93"/>
      <c r="S2409" s="93"/>
      <c r="T2409" s="93"/>
      <c r="U2409" s="93"/>
      <c r="V2409" s="93"/>
      <c r="W2409" s="93"/>
      <c r="X2409" s="93"/>
      <c r="Y2409" s="93"/>
    </row>
    <row r="2410" spans="1:25" ht="15" customHeight="1" x14ac:dyDescent="0.25">
      <c r="A2410" s="63" t="s">
        <v>935</v>
      </c>
      <c r="B2410" s="63" t="s">
        <v>81</v>
      </c>
      <c r="C2410" s="63" t="s">
        <v>1249</v>
      </c>
      <c r="D2410" s="63" t="s">
        <v>1250</v>
      </c>
      <c r="E2410" s="65" t="s">
        <v>70</v>
      </c>
      <c r="F2410" s="65" t="s">
        <v>1</v>
      </c>
      <c r="G2410" s="65" t="s">
        <v>1</v>
      </c>
      <c r="H2410" s="65" t="s">
        <v>71</v>
      </c>
      <c r="I2410" s="31">
        <f t="shared" si="2281"/>
        <v>12000</v>
      </c>
      <c r="J2410" s="31">
        <f t="shared" si="2281"/>
        <v>0</v>
      </c>
      <c r="K2410" s="31">
        <f t="shared" si="2281"/>
        <v>0</v>
      </c>
      <c r="L2410" s="31">
        <f t="shared" si="2263"/>
        <v>0</v>
      </c>
      <c r="M2410" s="31">
        <f t="shared" si="2282"/>
        <v>0</v>
      </c>
      <c r="N2410" s="31">
        <f t="shared" si="2283"/>
        <v>0</v>
      </c>
      <c r="O2410" s="31">
        <f t="shared" si="2283"/>
        <v>0</v>
      </c>
      <c r="P2410" s="31">
        <f t="shared" si="2264"/>
        <v>0</v>
      </c>
      <c r="Q2410" s="31" t="str">
        <f t="shared" si="2265"/>
        <v>-</v>
      </c>
      <c r="R2410" s="94"/>
      <c r="S2410" s="94"/>
      <c r="T2410" s="94"/>
      <c r="U2410" s="94"/>
      <c r="V2410" s="94"/>
      <c r="W2410" s="94"/>
      <c r="X2410" s="94"/>
      <c r="Y2410" s="94"/>
    </row>
    <row r="2411" spans="1:25" ht="15" customHeight="1" x14ac:dyDescent="0.25">
      <c r="A2411" s="64" t="s">
        <v>935</v>
      </c>
      <c r="B2411" s="64" t="s">
        <v>81</v>
      </c>
      <c r="C2411" s="64" t="s">
        <v>1249</v>
      </c>
      <c r="D2411" s="64" t="s">
        <v>1250</v>
      </c>
      <c r="E2411" s="20" t="s">
        <v>74</v>
      </c>
      <c r="F2411" s="64"/>
      <c r="G2411" s="53" t="s">
        <v>1076</v>
      </c>
      <c r="H2411" s="53" t="s">
        <v>73</v>
      </c>
      <c r="I2411" s="26">
        <v>12000</v>
      </c>
      <c r="J2411" s="26">
        <v>0</v>
      </c>
      <c r="K2411" s="26">
        <v>0</v>
      </c>
      <c r="L2411" s="26">
        <f t="shared" si="2263"/>
        <v>0</v>
      </c>
      <c r="M2411" s="26"/>
      <c r="N2411" s="26"/>
      <c r="O2411" s="26"/>
      <c r="P2411" s="26">
        <f t="shared" si="2264"/>
        <v>0</v>
      </c>
      <c r="Q2411" s="26" t="str">
        <f t="shared" si="2265"/>
        <v>-</v>
      </c>
      <c r="R2411" s="90"/>
      <c r="S2411" s="90"/>
      <c r="T2411" s="90"/>
      <c r="U2411" s="90"/>
      <c r="V2411" s="90"/>
      <c r="W2411" s="90"/>
      <c r="X2411" s="90"/>
      <c r="Y2411" s="90"/>
    </row>
    <row r="2412" spans="1:25" ht="15" customHeight="1" x14ac:dyDescent="0.25">
      <c r="A2412" s="53" t="s">
        <v>1</v>
      </c>
      <c r="B2412" s="53" t="s">
        <v>1</v>
      </c>
      <c r="C2412" s="53" t="s">
        <v>1</v>
      </c>
      <c r="D2412" s="53" t="s">
        <v>1</v>
      </c>
      <c r="E2412" s="53" t="s">
        <v>1</v>
      </c>
      <c r="F2412" s="53" t="s">
        <v>1</v>
      </c>
      <c r="G2412" s="53" t="s">
        <v>1</v>
      </c>
      <c r="H2412" s="66" t="s">
        <v>1259</v>
      </c>
      <c r="I2412" s="30">
        <f t="shared" ref="I2412:K2412" si="2284">SUM(I2382,I2406,I2409)</f>
        <v>2468688</v>
      </c>
      <c r="J2412" s="30">
        <f t="shared" si="2284"/>
        <v>2454688</v>
      </c>
      <c r="K2412" s="30">
        <f t="shared" si="2284"/>
        <v>1381364</v>
      </c>
      <c r="L2412" s="30">
        <f t="shared" si="2263"/>
        <v>589329</v>
      </c>
      <c r="M2412" s="30">
        <f t="shared" ref="M2412" si="2285">SUM(M2382,M2406,M2409)</f>
        <v>181850</v>
      </c>
      <c r="N2412" s="30">
        <f t="shared" ref="N2412:O2412" si="2286">SUM(N2382,N2406,N2409)</f>
        <v>196550</v>
      </c>
      <c r="O2412" s="30">
        <f t="shared" si="2286"/>
        <v>210929</v>
      </c>
      <c r="P2412" s="30">
        <f t="shared" si="2264"/>
        <v>1970693</v>
      </c>
      <c r="Q2412" s="30">
        <f t="shared" si="2265"/>
        <v>80.282830241562266</v>
      </c>
      <c r="R2412" s="93"/>
      <c r="S2412" s="93"/>
      <c r="T2412" s="93"/>
      <c r="U2412" s="93"/>
      <c r="V2412" s="93"/>
      <c r="W2412" s="93"/>
      <c r="X2412" s="93"/>
      <c r="Y2412" s="93"/>
    </row>
    <row r="2413" spans="1:25" ht="15" customHeight="1" thickBot="1" x14ac:dyDescent="0.3">
      <c r="A2413" s="53" t="s">
        <v>1</v>
      </c>
      <c r="B2413" s="53" t="s">
        <v>1</v>
      </c>
      <c r="C2413" s="53" t="s">
        <v>1</v>
      </c>
      <c r="D2413" s="53" t="s">
        <v>1</v>
      </c>
      <c r="E2413" s="53" t="s">
        <v>1</v>
      </c>
      <c r="F2413" s="53" t="s">
        <v>1</v>
      </c>
      <c r="G2413" s="53" t="s">
        <v>1</v>
      </c>
      <c r="H2413" s="65" t="s">
        <v>76</v>
      </c>
      <c r="I2413" s="31"/>
      <c r="J2413" s="31"/>
      <c r="K2413" s="31">
        <v>0</v>
      </c>
      <c r="L2413" s="31"/>
      <c r="M2413" s="31"/>
      <c r="N2413" s="31"/>
      <c r="O2413" s="31"/>
      <c r="P2413" s="31"/>
      <c r="Q2413" s="31"/>
      <c r="R2413" s="94"/>
      <c r="S2413" s="94"/>
      <c r="T2413" s="94"/>
      <c r="U2413" s="94"/>
      <c r="V2413" s="94"/>
      <c r="W2413" s="94"/>
      <c r="X2413" s="94"/>
      <c r="Y2413" s="94"/>
    </row>
    <row r="2414" spans="1:25" ht="47.25" customHeight="1" thickBot="1" x14ac:dyDescent="0.3">
      <c r="A2414" s="110" t="s">
        <v>1</v>
      </c>
      <c r="B2414" s="110" t="s">
        <v>1</v>
      </c>
      <c r="C2414" s="110" t="s">
        <v>1</v>
      </c>
      <c r="D2414" s="110" t="s">
        <v>1</v>
      </c>
      <c r="E2414" s="110" t="s">
        <v>1</v>
      </c>
      <c r="F2414" s="110" t="s">
        <v>1</v>
      </c>
      <c r="G2414" s="110" t="s">
        <v>1</v>
      </c>
      <c r="H2414" s="28" t="s">
        <v>77</v>
      </c>
      <c r="I2414" s="109" t="s">
        <v>3984</v>
      </c>
      <c r="J2414" s="109" t="s">
        <v>11</v>
      </c>
      <c r="K2414" s="109" t="s">
        <v>3989</v>
      </c>
      <c r="L2414" s="109" t="s">
        <v>3985</v>
      </c>
      <c r="M2414" s="109" t="s">
        <v>4027</v>
      </c>
      <c r="N2414" s="109" t="s">
        <v>3988</v>
      </c>
      <c r="O2414" s="109" t="s">
        <v>3986</v>
      </c>
      <c r="P2414" s="109" t="s">
        <v>3987</v>
      </c>
      <c r="Q2414" s="109" t="s">
        <v>3695</v>
      </c>
      <c r="R2414" s="91"/>
      <c r="S2414" s="91"/>
      <c r="T2414" s="91"/>
      <c r="U2414" s="91"/>
      <c r="V2414" s="91"/>
      <c r="W2414" s="91"/>
      <c r="X2414" s="91"/>
      <c r="Y2414" s="91"/>
    </row>
    <row r="2415" spans="1:25" ht="15" customHeight="1" x14ac:dyDescent="0.25">
      <c r="A2415" s="111"/>
      <c r="B2415" s="111"/>
      <c r="C2415" s="111"/>
      <c r="D2415" s="111"/>
      <c r="E2415" s="111"/>
      <c r="F2415" s="111"/>
      <c r="G2415" s="111"/>
      <c r="H2415" s="67" t="s">
        <v>1</v>
      </c>
      <c r="I2415" s="29">
        <v>1</v>
      </c>
      <c r="J2415" s="29">
        <v>2</v>
      </c>
      <c r="K2415" s="29">
        <v>3</v>
      </c>
      <c r="L2415" s="29" t="s">
        <v>3478</v>
      </c>
      <c r="M2415" s="29">
        <v>5</v>
      </c>
      <c r="N2415" s="29">
        <v>6</v>
      </c>
      <c r="O2415" s="29">
        <v>7</v>
      </c>
      <c r="P2415" s="29" t="s">
        <v>3696</v>
      </c>
      <c r="Q2415" s="29">
        <v>9</v>
      </c>
      <c r="R2415" s="92"/>
      <c r="S2415" s="92"/>
      <c r="T2415" s="92"/>
      <c r="U2415" s="92"/>
      <c r="V2415" s="92"/>
      <c r="W2415" s="92"/>
      <c r="X2415" s="92"/>
      <c r="Y2415" s="92"/>
    </row>
    <row r="2416" spans="1:25" ht="15" customHeight="1" x14ac:dyDescent="0.25">
      <c r="A2416" s="111"/>
      <c r="B2416" s="111"/>
      <c r="C2416" s="111"/>
      <c r="D2416" s="111"/>
      <c r="E2416" s="111"/>
      <c r="F2416" s="111"/>
      <c r="G2416" s="111"/>
      <c r="H2416" s="68" t="s">
        <v>1085</v>
      </c>
      <c r="I2416" s="32">
        <f t="shared" ref="I2416:K2416" si="2287">SUM(I2412)</f>
        <v>2468688</v>
      </c>
      <c r="J2416" s="32">
        <f t="shared" si="2287"/>
        <v>2454688</v>
      </c>
      <c r="K2416" s="32">
        <f t="shared" si="2287"/>
        <v>1381364</v>
      </c>
      <c r="L2416" s="32">
        <f t="shared" si="2263"/>
        <v>589329</v>
      </c>
      <c r="M2416" s="32">
        <f t="shared" ref="M2416" si="2288">SUM(M2412)</f>
        <v>181850</v>
      </c>
      <c r="N2416" s="32">
        <f t="shared" ref="N2416:O2416" si="2289">SUM(N2412)</f>
        <v>196550</v>
      </c>
      <c r="O2416" s="32">
        <f t="shared" si="2289"/>
        <v>210929</v>
      </c>
      <c r="P2416" s="32">
        <f t="shared" si="2264"/>
        <v>1970693</v>
      </c>
      <c r="Q2416" s="32">
        <f t="shared" si="2265"/>
        <v>80.282830241562266</v>
      </c>
      <c r="R2416" s="90"/>
      <c r="S2416" s="90"/>
      <c r="T2416" s="90"/>
      <c r="U2416" s="90"/>
      <c r="V2416" s="90"/>
      <c r="W2416" s="90"/>
      <c r="X2416" s="90"/>
      <c r="Y2416" s="90"/>
    </row>
    <row r="2417" spans="1:25" ht="15" customHeight="1" x14ac:dyDescent="0.25">
      <c r="A2417" s="111"/>
      <c r="B2417" s="111"/>
      <c r="C2417" s="111"/>
      <c r="D2417" s="111"/>
      <c r="E2417" s="111"/>
      <c r="F2417" s="111"/>
      <c r="G2417" s="111"/>
      <c r="H2417" s="69" t="s">
        <v>79</v>
      </c>
      <c r="I2417" s="32">
        <f t="shared" ref="I2417:K2417" si="2290">SUM(I2416)</f>
        <v>2468688</v>
      </c>
      <c r="J2417" s="32">
        <f t="shared" si="2290"/>
        <v>2454688</v>
      </c>
      <c r="K2417" s="32">
        <f t="shared" si="2290"/>
        <v>1381364</v>
      </c>
      <c r="L2417" s="32">
        <f t="shared" si="2263"/>
        <v>589329</v>
      </c>
      <c r="M2417" s="32">
        <f t="shared" ref="M2417" si="2291">SUM(M2416)</f>
        <v>181850</v>
      </c>
      <c r="N2417" s="32">
        <f t="shared" ref="N2417:O2417" si="2292">SUM(N2416)</f>
        <v>196550</v>
      </c>
      <c r="O2417" s="32">
        <f t="shared" si="2292"/>
        <v>210929</v>
      </c>
      <c r="P2417" s="32">
        <f t="shared" si="2264"/>
        <v>1970693</v>
      </c>
      <c r="Q2417" s="32">
        <f t="shared" si="2265"/>
        <v>80.282830241562266</v>
      </c>
      <c r="R2417" s="90"/>
      <c r="S2417" s="90"/>
      <c r="T2417" s="90"/>
      <c r="U2417" s="90"/>
      <c r="V2417" s="90"/>
      <c r="W2417" s="90"/>
      <c r="X2417" s="90"/>
      <c r="Y2417" s="90"/>
    </row>
    <row r="2418" spans="1:25" ht="15" customHeight="1" x14ac:dyDescent="0.25">
      <c r="A2418" s="112"/>
      <c r="B2418" s="112"/>
      <c r="C2418" s="112"/>
      <c r="D2418" s="112"/>
      <c r="E2418" s="112"/>
      <c r="F2418" s="112"/>
      <c r="G2418" s="112"/>
      <c r="I2418" s="27"/>
      <c r="J2418" s="27"/>
      <c r="K2418" s="27">
        <v>0</v>
      </c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</row>
    <row r="2419" spans="1:25" ht="15" customHeight="1" thickBot="1" x14ac:dyDescent="0.3">
      <c r="A2419" s="53" t="s">
        <v>1</v>
      </c>
      <c r="B2419" s="53" t="s">
        <v>1</v>
      </c>
      <c r="C2419" s="53" t="s">
        <v>1</v>
      </c>
      <c r="D2419" s="53" t="s">
        <v>1</v>
      </c>
      <c r="E2419" s="53" t="s">
        <v>1</v>
      </c>
      <c r="F2419" s="53" t="s">
        <v>1</v>
      </c>
      <c r="G2419" s="53" t="s">
        <v>1</v>
      </c>
      <c r="H2419" s="21" t="s">
        <v>1</v>
      </c>
      <c r="I2419" s="33"/>
      <c r="J2419" s="33"/>
      <c r="K2419" s="33">
        <v>0</v>
      </c>
      <c r="L2419" s="33"/>
      <c r="M2419" s="33"/>
      <c r="N2419" s="33"/>
      <c r="O2419" s="33"/>
      <c r="P2419" s="33"/>
      <c r="Q2419" s="33"/>
      <c r="R2419" s="33"/>
      <c r="S2419" s="33"/>
      <c r="T2419" s="33"/>
      <c r="U2419" s="33"/>
      <c r="V2419" s="33"/>
      <c r="W2419" s="33"/>
      <c r="X2419" s="33"/>
      <c r="Y2419" s="33"/>
    </row>
    <row r="2420" spans="1:25" ht="45.75" customHeight="1" thickBot="1" x14ac:dyDescent="0.3">
      <c r="A2420" s="28" t="s">
        <v>4</v>
      </c>
      <c r="B2420" s="28" t="s">
        <v>5</v>
      </c>
      <c r="C2420" s="28" t="s">
        <v>6</v>
      </c>
      <c r="D2420" s="57" t="s">
        <v>1</v>
      </c>
      <c r="E2420" s="28" t="s">
        <v>7</v>
      </c>
      <c r="F2420" s="28" t="s">
        <v>8</v>
      </c>
      <c r="G2420" s="28" t="s">
        <v>9</v>
      </c>
      <c r="H2420" s="28" t="s">
        <v>10</v>
      </c>
      <c r="I2420" s="109" t="s">
        <v>3984</v>
      </c>
      <c r="J2420" s="109" t="s">
        <v>11</v>
      </c>
      <c r="K2420" s="109" t="s">
        <v>3989</v>
      </c>
      <c r="L2420" s="109" t="s">
        <v>3985</v>
      </c>
      <c r="M2420" s="109" t="s">
        <v>4027</v>
      </c>
      <c r="N2420" s="109" t="s">
        <v>3988</v>
      </c>
      <c r="O2420" s="109" t="s">
        <v>3986</v>
      </c>
      <c r="P2420" s="109" t="s">
        <v>3987</v>
      </c>
      <c r="Q2420" s="109" t="s">
        <v>3695</v>
      </c>
      <c r="R2420" s="91"/>
      <c r="S2420" s="91"/>
      <c r="T2420" s="91"/>
      <c r="U2420" s="91"/>
      <c r="V2420" s="91"/>
      <c r="W2420" s="91"/>
      <c r="X2420" s="91"/>
      <c r="Y2420" s="91"/>
    </row>
    <row r="2421" spans="1:25" ht="15" customHeight="1" x14ac:dyDescent="0.25">
      <c r="A2421" s="58" t="s">
        <v>1</v>
      </c>
      <c r="B2421" s="58" t="s">
        <v>1</v>
      </c>
      <c r="C2421" s="58" t="s">
        <v>1</v>
      </c>
      <c r="D2421" s="59" t="s">
        <v>1</v>
      </c>
      <c r="E2421" s="59" t="s">
        <v>1</v>
      </c>
      <c r="F2421" s="60" t="s">
        <v>1</v>
      </c>
      <c r="G2421" s="61" t="s">
        <v>1</v>
      </c>
      <c r="H2421" s="62" t="s">
        <v>1</v>
      </c>
      <c r="I2421" s="29">
        <v>1</v>
      </c>
      <c r="J2421" s="29">
        <v>2</v>
      </c>
      <c r="K2421" s="29">
        <v>3</v>
      </c>
      <c r="L2421" s="29" t="s">
        <v>3478</v>
      </c>
      <c r="M2421" s="29">
        <v>5</v>
      </c>
      <c r="N2421" s="29">
        <v>6</v>
      </c>
      <c r="O2421" s="29">
        <v>7</v>
      </c>
      <c r="P2421" s="29" t="s">
        <v>3696</v>
      </c>
      <c r="Q2421" s="29">
        <v>9</v>
      </c>
      <c r="R2421" s="92"/>
      <c r="S2421" s="92"/>
      <c r="T2421" s="92"/>
      <c r="U2421" s="92"/>
      <c r="V2421" s="92"/>
      <c r="W2421" s="92"/>
      <c r="X2421" s="92"/>
      <c r="Y2421" s="92"/>
    </row>
    <row r="2422" spans="1:25" ht="15" customHeight="1" x14ac:dyDescent="0.25">
      <c r="A2422" s="63" t="s">
        <v>935</v>
      </c>
      <c r="B2422" s="63" t="s">
        <v>81</v>
      </c>
      <c r="C2422" s="64" t="s">
        <v>1260</v>
      </c>
      <c r="D2422" s="64" t="s">
        <v>1261</v>
      </c>
      <c r="E2422" s="65" t="s">
        <v>1</v>
      </c>
      <c r="F2422" s="65" t="s">
        <v>1</v>
      </c>
      <c r="G2422" s="65" t="s">
        <v>1</v>
      </c>
      <c r="H2422" s="65" t="s">
        <v>1262</v>
      </c>
      <c r="I2422" s="26">
        <v>0</v>
      </c>
      <c r="J2422" s="26" t="s">
        <v>1</v>
      </c>
      <c r="K2422" s="26">
        <v>0</v>
      </c>
      <c r="L2422" s="26"/>
      <c r="M2422" s="26"/>
      <c r="N2422" s="26"/>
      <c r="O2422" s="26"/>
      <c r="P2422" s="26"/>
      <c r="Q2422" s="26"/>
      <c r="R2422" s="90"/>
      <c r="S2422" s="90"/>
      <c r="T2422" s="90"/>
      <c r="U2422" s="90"/>
      <c r="V2422" s="90"/>
      <c r="W2422" s="90"/>
      <c r="X2422" s="90"/>
      <c r="Y2422" s="90"/>
    </row>
    <row r="2423" spans="1:25" ht="22.5" customHeight="1" x14ac:dyDescent="0.25">
      <c r="A2423" s="63" t="s">
        <v>1</v>
      </c>
      <c r="B2423" s="63" t="s">
        <v>1</v>
      </c>
      <c r="C2423" s="63" t="s">
        <v>1</v>
      </c>
      <c r="D2423" s="65" t="s">
        <v>1</v>
      </c>
      <c r="E2423" s="65" t="s">
        <v>1</v>
      </c>
      <c r="F2423" s="65" t="s">
        <v>1</v>
      </c>
      <c r="G2423" s="65" t="s">
        <v>1</v>
      </c>
      <c r="H2423" s="66" t="s">
        <v>15</v>
      </c>
      <c r="I2423" s="30">
        <f t="shared" ref="I2423:K2423" si="2293">SUM(I2424,I2432,I2434)</f>
        <v>1362394</v>
      </c>
      <c r="J2423" s="30">
        <f t="shared" si="2293"/>
        <v>1224786</v>
      </c>
      <c r="K2423" s="30">
        <f t="shared" si="2293"/>
        <v>704241</v>
      </c>
      <c r="L2423" s="30">
        <f t="shared" si="2263"/>
        <v>303048</v>
      </c>
      <c r="M2423" s="30">
        <f t="shared" ref="M2423" si="2294">SUM(M2424,M2432,M2434)</f>
        <v>94931</v>
      </c>
      <c r="N2423" s="30">
        <f t="shared" ref="N2423:O2423" si="2295">SUM(N2424,N2432,N2434)</f>
        <v>104481</v>
      </c>
      <c r="O2423" s="30">
        <f t="shared" si="2295"/>
        <v>103636</v>
      </c>
      <c r="P2423" s="30">
        <f t="shared" si="2264"/>
        <v>1007289</v>
      </c>
      <c r="Q2423" s="30">
        <f t="shared" si="2265"/>
        <v>82.242040650366675</v>
      </c>
      <c r="R2423" s="93"/>
      <c r="S2423" s="93"/>
      <c r="T2423" s="93"/>
      <c r="U2423" s="93"/>
      <c r="V2423" s="93"/>
      <c r="W2423" s="93"/>
      <c r="X2423" s="93"/>
      <c r="Y2423" s="93"/>
    </row>
    <row r="2424" spans="1:25" ht="15" customHeight="1" x14ac:dyDescent="0.25">
      <c r="A2424" s="63" t="s">
        <v>935</v>
      </c>
      <c r="B2424" s="63" t="s">
        <v>81</v>
      </c>
      <c r="C2424" s="63" t="s">
        <v>1260</v>
      </c>
      <c r="D2424" s="63" t="s">
        <v>1261</v>
      </c>
      <c r="E2424" s="65" t="s">
        <v>16</v>
      </c>
      <c r="F2424" s="65" t="s">
        <v>1</v>
      </c>
      <c r="G2424" s="65" t="s">
        <v>1</v>
      </c>
      <c r="H2424" s="65" t="s">
        <v>17</v>
      </c>
      <c r="I2424" s="31">
        <f t="shared" ref="I2424:K2424" si="2296">SUM(I2425:I2426)</f>
        <v>1145092</v>
      </c>
      <c r="J2424" s="31">
        <f t="shared" si="2296"/>
        <v>1063460</v>
      </c>
      <c r="K2424" s="31">
        <f t="shared" si="2296"/>
        <v>604358</v>
      </c>
      <c r="L2424" s="31">
        <f t="shared" si="2263"/>
        <v>265051</v>
      </c>
      <c r="M2424" s="31">
        <f t="shared" ref="M2424" si="2297">SUM(M2425:M2426)</f>
        <v>82700</v>
      </c>
      <c r="N2424" s="31">
        <f t="shared" ref="N2424:O2424" si="2298">SUM(N2425:N2426)</f>
        <v>92700</v>
      </c>
      <c r="O2424" s="31">
        <f t="shared" si="2298"/>
        <v>89651</v>
      </c>
      <c r="P2424" s="31">
        <f t="shared" si="2264"/>
        <v>869409</v>
      </c>
      <c r="Q2424" s="31">
        <f t="shared" si="2265"/>
        <v>81.752863295281443</v>
      </c>
      <c r="R2424" s="94"/>
      <c r="S2424" s="94"/>
      <c r="T2424" s="94"/>
      <c r="U2424" s="94"/>
      <c r="V2424" s="94"/>
      <c r="W2424" s="94"/>
      <c r="X2424" s="94"/>
      <c r="Y2424" s="94"/>
    </row>
    <row r="2425" spans="1:25" ht="15" customHeight="1" x14ac:dyDescent="0.25">
      <c r="A2425" s="64" t="s">
        <v>935</v>
      </c>
      <c r="B2425" s="64" t="s">
        <v>81</v>
      </c>
      <c r="C2425" s="64" t="s">
        <v>1260</v>
      </c>
      <c r="D2425" s="64" t="s">
        <v>1261</v>
      </c>
      <c r="E2425" s="20" t="s">
        <v>19</v>
      </c>
      <c r="F2425" s="64"/>
      <c r="G2425" s="53" t="s">
        <v>1076</v>
      </c>
      <c r="H2425" s="53" t="s">
        <v>3879</v>
      </c>
      <c r="I2425" s="26">
        <v>1008551</v>
      </c>
      <c r="J2425" s="26">
        <v>942291</v>
      </c>
      <c r="K2425" s="26">
        <v>526000</v>
      </c>
      <c r="L2425" s="26">
        <f t="shared" si="2263"/>
        <v>240000</v>
      </c>
      <c r="M2425" s="26">
        <v>80000</v>
      </c>
      <c r="N2425" s="26">
        <v>80000</v>
      </c>
      <c r="O2425" s="26">
        <v>80000</v>
      </c>
      <c r="P2425" s="26">
        <f t="shared" si="2264"/>
        <v>766000</v>
      </c>
      <c r="Q2425" s="26">
        <f t="shared" si="2265"/>
        <v>81.291235934546762</v>
      </c>
      <c r="R2425" s="90"/>
      <c r="S2425" s="90"/>
      <c r="T2425" s="90"/>
      <c r="U2425" s="90"/>
      <c r="V2425" s="90"/>
      <c r="W2425" s="90"/>
      <c r="X2425" s="90"/>
      <c r="Y2425" s="90"/>
    </row>
    <row r="2426" spans="1:25" ht="15" customHeight="1" x14ac:dyDescent="0.25">
      <c r="A2426" s="63" t="s">
        <v>935</v>
      </c>
      <c r="B2426" s="63" t="s">
        <v>81</v>
      </c>
      <c r="C2426" s="63" t="s">
        <v>1260</v>
      </c>
      <c r="D2426" s="63" t="s">
        <v>1261</v>
      </c>
      <c r="E2426" s="63" t="s">
        <v>21</v>
      </c>
      <c r="F2426" s="64" t="s">
        <v>1</v>
      </c>
      <c r="G2426" s="53" t="s">
        <v>1</v>
      </c>
      <c r="H2426" s="65" t="s">
        <v>22</v>
      </c>
      <c r="I2426" s="31">
        <f t="shared" ref="I2426:K2426" si="2299">SUM(I2427:I2431)</f>
        <v>136541</v>
      </c>
      <c r="J2426" s="31">
        <f t="shared" si="2299"/>
        <v>121169</v>
      </c>
      <c r="K2426" s="31">
        <f t="shared" si="2299"/>
        <v>78358</v>
      </c>
      <c r="L2426" s="31">
        <f t="shared" si="2263"/>
        <v>25051</v>
      </c>
      <c r="M2426" s="31">
        <f t="shared" ref="M2426" si="2300">SUM(M2427:M2431)</f>
        <v>2700</v>
      </c>
      <c r="N2426" s="31">
        <f t="shared" ref="N2426:O2426" si="2301">SUM(N2427:N2431)</f>
        <v>12700</v>
      </c>
      <c r="O2426" s="31">
        <f t="shared" si="2301"/>
        <v>9651</v>
      </c>
      <c r="P2426" s="31">
        <f t="shared" si="2264"/>
        <v>103409</v>
      </c>
      <c r="Q2426" s="31">
        <f t="shared" si="2265"/>
        <v>85.342785696011362</v>
      </c>
      <c r="R2426" s="94"/>
      <c r="S2426" s="94"/>
      <c r="T2426" s="94"/>
      <c r="U2426" s="94"/>
      <c r="V2426" s="94"/>
      <c r="W2426" s="94"/>
      <c r="X2426" s="94"/>
      <c r="Y2426" s="94"/>
    </row>
    <row r="2427" spans="1:25" ht="15" customHeight="1" x14ac:dyDescent="0.25">
      <c r="A2427" s="64" t="s">
        <v>935</v>
      </c>
      <c r="B2427" s="64" t="s">
        <v>81</v>
      </c>
      <c r="C2427" s="64" t="s">
        <v>1260</v>
      </c>
      <c r="D2427" s="64" t="s">
        <v>1261</v>
      </c>
      <c r="E2427" s="20" t="s">
        <v>23</v>
      </c>
      <c r="F2427" s="64" t="s">
        <v>1263</v>
      </c>
      <c r="G2427" s="53" t="s">
        <v>1076</v>
      </c>
      <c r="H2427" s="53" t="s">
        <v>85</v>
      </c>
      <c r="I2427" s="26">
        <v>22275</v>
      </c>
      <c r="J2427" s="26">
        <v>20493</v>
      </c>
      <c r="K2427" s="26">
        <v>14642</v>
      </c>
      <c r="L2427" s="26">
        <f t="shared" si="2263"/>
        <v>5851</v>
      </c>
      <c r="M2427" s="26">
        <v>1700</v>
      </c>
      <c r="N2427" s="26">
        <v>2200</v>
      </c>
      <c r="O2427" s="26">
        <v>1951</v>
      </c>
      <c r="P2427" s="26">
        <f t="shared" si="2264"/>
        <v>20493</v>
      </c>
      <c r="Q2427" s="26">
        <f t="shared" si="2265"/>
        <v>100</v>
      </c>
      <c r="R2427" s="90"/>
      <c r="S2427" s="90"/>
      <c r="T2427" s="90"/>
      <c r="U2427" s="90"/>
      <c r="V2427" s="90"/>
      <c r="W2427" s="90"/>
      <c r="X2427" s="90"/>
      <c r="Y2427" s="90"/>
    </row>
    <row r="2428" spans="1:25" ht="15" customHeight="1" x14ac:dyDescent="0.25">
      <c r="A2428" s="64" t="s">
        <v>935</v>
      </c>
      <c r="B2428" s="64" t="s">
        <v>81</v>
      </c>
      <c r="C2428" s="64" t="s">
        <v>1260</v>
      </c>
      <c r="D2428" s="64" t="s">
        <v>1261</v>
      </c>
      <c r="E2428" s="20" t="s">
        <v>23</v>
      </c>
      <c r="F2428" s="64" t="s">
        <v>1264</v>
      </c>
      <c r="G2428" s="53" t="s">
        <v>1076</v>
      </c>
      <c r="H2428" s="53" t="s">
        <v>25</v>
      </c>
      <c r="I2428" s="26">
        <v>71000</v>
      </c>
      <c r="J2428" s="26">
        <v>64760</v>
      </c>
      <c r="K2428" s="26">
        <v>45800</v>
      </c>
      <c r="L2428" s="26">
        <f t="shared" si="2263"/>
        <v>11700</v>
      </c>
      <c r="M2428" s="26">
        <v>1000</v>
      </c>
      <c r="N2428" s="26">
        <v>3000</v>
      </c>
      <c r="O2428" s="26">
        <v>7700</v>
      </c>
      <c r="P2428" s="26">
        <f t="shared" si="2264"/>
        <v>57500</v>
      </c>
      <c r="Q2428" s="26">
        <f t="shared" si="2265"/>
        <v>88.789376158122309</v>
      </c>
      <c r="R2428" s="90"/>
      <c r="S2428" s="90"/>
      <c r="T2428" s="90"/>
      <c r="U2428" s="90"/>
      <c r="V2428" s="90"/>
      <c r="W2428" s="90"/>
      <c r="X2428" s="90"/>
      <c r="Y2428" s="90"/>
    </row>
    <row r="2429" spans="1:25" ht="15" customHeight="1" x14ac:dyDescent="0.25">
      <c r="A2429" s="64" t="s">
        <v>935</v>
      </c>
      <c r="B2429" s="64" t="s">
        <v>81</v>
      </c>
      <c r="C2429" s="64" t="s">
        <v>1260</v>
      </c>
      <c r="D2429" s="64" t="s">
        <v>1261</v>
      </c>
      <c r="E2429" s="20" t="s">
        <v>23</v>
      </c>
      <c r="F2429" s="64" t="s">
        <v>1265</v>
      </c>
      <c r="G2429" s="53" t="s">
        <v>1076</v>
      </c>
      <c r="H2429" s="53" t="s">
        <v>27</v>
      </c>
      <c r="I2429" s="26">
        <v>19266</v>
      </c>
      <c r="J2429" s="26">
        <v>17916</v>
      </c>
      <c r="K2429" s="26">
        <v>17916</v>
      </c>
      <c r="L2429" s="26">
        <f t="shared" si="2263"/>
        <v>0</v>
      </c>
      <c r="M2429" s="26"/>
      <c r="N2429" s="26"/>
      <c r="O2429" s="26"/>
      <c r="P2429" s="26">
        <f t="shared" si="2264"/>
        <v>17916</v>
      </c>
      <c r="Q2429" s="26">
        <f t="shared" si="2265"/>
        <v>100</v>
      </c>
      <c r="R2429" s="90"/>
      <c r="S2429" s="90"/>
      <c r="T2429" s="90"/>
      <c r="U2429" s="90"/>
      <c r="V2429" s="90"/>
      <c r="W2429" s="90"/>
      <c r="X2429" s="90"/>
      <c r="Y2429" s="90"/>
    </row>
    <row r="2430" spans="1:25" ht="15" customHeight="1" x14ac:dyDescent="0.25">
      <c r="A2430" s="64" t="s">
        <v>935</v>
      </c>
      <c r="B2430" s="64" t="s">
        <v>81</v>
      </c>
      <c r="C2430" s="64" t="s">
        <v>1260</v>
      </c>
      <c r="D2430" s="64" t="s">
        <v>1261</v>
      </c>
      <c r="E2430" s="20" t="s">
        <v>23</v>
      </c>
      <c r="F2430" s="64" t="s">
        <v>1266</v>
      </c>
      <c r="G2430" s="53" t="s">
        <v>1076</v>
      </c>
      <c r="H2430" s="53" t="s">
        <v>89</v>
      </c>
      <c r="I2430" s="26">
        <v>7500</v>
      </c>
      <c r="J2430" s="26">
        <v>7500</v>
      </c>
      <c r="K2430" s="26">
        <v>0</v>
      </c>
      <c r="L2430" s="26">
        <f t="shared" si="2263"/>
        <v>7500</v>
      </c>
      <c r="M2430" s="26">
        <v>0</v>
      </c>
      <c r="N2430" s="26">
        <v>7500</v>
      </c>
      <c r="O2430" s="26">
        <v>0</v>
      </c>
      <c r="P2430" s="26">
        <f t="shared" si="2264"/>
        <v>7500</v>
      </c>
      <c r="Q2430" s="26">
        <f t="shared" si="2265"/>
        <v>100</v>
      </c>
      <c r="R2430" s="90"/>
      <c r="S2430" s="90"/>
      <c r="T2430" s="90"/>
      <c r="U2430" s="90"/>
      <c r="V2430" s="90"/>
      <c r="W2430" s="90"/>
      <c r="X2430" s="90"/>
      <c r="Y2430" s="90"/>
    </row>
    <row r="2431" spans="1:25" ht="15" customHeight="1" x14ac:dyDescent="0.25">
      <c r="A2431" s="64" t="s">
        <v>935</v>
      </c>
      <c r="B2431" s="64" t="s">
        <v>81</v>
      </c>
      <c r="C2431" s="64" t="s">
        <v>1260</v>
      </c>
      <c r="D2431" s="64" t="s">
        <v>1261</v>
      </c>
      <c r="E2431" s="20" t="s">
        <v>23</v>
      </c>
      <c r="F2431" s="64" t="s">
        <v>1267</v>
      </c>
      <c r="G2431" s="53" t="s">
        <v>1076</v>
      </c>
      <c r="H2431" s="53" t="s">
        <v>29</v>
      </c>
      <c r="I2431" s="26">
        <v>16500</v>
      </c>
      <c r="J2431" s="26">
        <v>10500</v>
      </c>
      <c r="K2431" s="26">
        <v>0</v>
      </c>
      <c r="L2431" s="26">
        <f t="shared" si="2263"/>
        <v>0</v>
      </c>
      <c r="M2431" s="26">
        <v>0</v>
      </c>
      <c r="N2431" s="26">
        <v>0</v>
      </c>
      <c r="O2431" s="26">
        <v>0</v>
      </c>
      <c r="P2431" s="26">
        <f t="shared" si="2264"/>
        <v>0</v>
      </c>
      <c r="Q2431" s="26">
        <f t="shared" si="2265"/>
        <v>0</v>
      </c>
      <c r="R2431" s="90"/>
      <c r="S2431" s="90"/>
      <c r="T2431" s="90"/>
      <c r="U2431" s="90"/>
      <c r="V2431" s="90"/>
      <c r="W2431" s="90"/>
      <c r="X2431" s="90"/>
      <c r="Y2431" s="90"/>
    </row>
    <row r="2432" spans="1:25" ht="15" customHeight="1" x14ac:dyDescent="0.25">
      <c r="A2432" s="63" t="s">
        <v>935</v>
      </c>
      <c r="B2432" s="63" t="s">
        <v>81</v>
      </c>
      <c r="C2432" s="63" t="s">
        <v>1260</v>
      </c>
      <c r="D2432" s="63" t="s">
        <v>1261</v>
      </c>
      <c r="E2432" s="65" t="s">
        <v>30</v>
      </c>
      <c r="F2432" s="65" t="s">
        <v>1</v>
      </c>
      <c r="G2432" s="65" t="s">
        <v>1</v>
      </c>
      <c r="H2432" s="65" t="s">
        <v>31</v>
      </c>
      <c r="I2432" s="31">
        <f t="shared" ref="I2432:K2432" si="2302">SUM(I2433)</f>
        <v>106227</v>
      </c>
      <c r="J2432" s="31">
        <f t="shared" si="2302"/>
        <v>98434</v>
      </c>
      <c r="K2432" s="31">
        <f t="shared" si="2302"/>
        <v>59600</v>
      </c>
      <c r="L2432" s="31">
        <f t="shared" si="2263"/>
        <v>27000</v>
      </c>
      <c r="M2432" s="31">
        <f t="shared" ref="M2432" si="2303">SUM(M2433)</f>
        <v>9000</v>
      </c>
      <c r="N2432" s="31">
        <f t="shared" ref="N2432:O2432" si="2304">SUM(N2433)</f>
        <v>9000</v>
      </c>
      <c r="O2432" s="31">
        <f t="shared" si="2304"/>
        <v>9000</v>
      </c>
      <c r="P2432" s="31">
        <f t="shared" si="2264"/>
        <v>86600</v>
      </c>
      <c r="Q2432" s="31">
        <f t="shared" si="2265"/>
        <v>87.977731271715058</v>
      </c>
      <c r="R2432" s="94"/>
      <c r="S2432" s="94"/>
      <c r="T2432" s="94"/>
      <c r="U2432" s="94"/>
      <c r="V2432" s="94"/>
      <c r="W2432" s="94"/>
      <c r="X2432" s="94"/>
      <c r="Y2432" s="94"/>
    </row>
    <row r="2433" spans="1:25" ht="15" customHeight="1" x14ac:dyDescent="0.25">
      <c r="A2433" s="64" t="s">
        <v>935</v>
      </c>
      <c r="B2433" s="64" t="s">
        <v>81</v>
      </c>
      <c r="C2433" s="64" t="s">
        <v>1260</v>
      </c>
      <c r="D2433" s="64" t="s">
        <v>1261</v>
      </c>
      <c r="E2433" s="20" t="s">
        <v>33</v>
      </c>
      <c r="F2433" s="64"/>
      <c r="G2433" s="53" t="s">
        <v>1076</v>
      </c>
      <c r="H2433" s="53" t="s">
        <v>3880</v>
      </c>
      <c r="I2433" s="26">
        <v>106227</v>
      </c>
      <c r="J2433" s="26">
        <v>98434</v>
      </c>
      <c r="K2433" s="26">
        <v>59600</v>
      </c>
      <c r="L2433" s="26">
        <f t="shared" si="2263"/>
        <v>27000</v>
      </c>
      <c r="M2433" s="26">
        <v>9000</v>
      </c>
      <c r="N2433" s="26">
        <v>9000</v>
      </c>
      <c r="O2433" s="26">
        <v>9000</v>
      </c>
      <c r="P2433" s="26">
        <f t="shared" si="2264"/>
        <v>86600</v>
      </c>
      <c r="Q2433" s="26">
        <f t="shared" si="2265"/>
        <v>87.977731271715058</v>
      </c>
      <c r="R2433" s="90"/>
      <c r="S2433" s="90"/>
      <c r="T2433" s="90"/>
      <c r="U2433" s="90"/>
      <c r="V2433" s="90"/>
      <c r="W2433" s="90"/>
      <c r="X2433" s="90"/>
      <c r="Y2433" s="90"/>
    </row>
    <row r="2434" spans="1:25" ht="15" customHeight="1" x14ac:dyDescent="0.25">
      <c r="A2434" s="63" t="s">
        <v>935</v>
      </c>
      <c r="B2434" s="63" t="s">
        <v>81</v>
      </c>
      <c r="C2434" s="63" t="s">
        <v>1260</v>
      </c>
      <c r="D2434" s="63" t="s">
        <v>1261</v>
      </c>
      <c r="E2434" s="65" t="s">
        <v>34</v>
      </c>
      <c r="F2434" s="65" t="s">
        <v>1</v>
      </c>
      <c r="G2434" s="65" t="s">
        <v>1</v>
      </c>
      <c r="H2434" s="65" t="s">
        <v>35</v>
      </c>
      <c r="I2434" s="31">
        <f t="shared" ref="I2434:K2434" si="2305">SUM(I2435:I2442)</f>
        <v>111075</v>
      </c>
      <c r="J2434" s="31">
        <f t="shared" si="2305"/>
        <v>62892</v>
      </c>
      <c r="K2434" s="31">
        <f t="shared" si="2305"/>
        <v>40283</v>
      </c>
      <c r="L2434" s="31">
        <f t="shared" si="2263"/>
        <v>10997</v>
      </c>
      <c r="M2434" s="31">
        <f t="shared" ref="M2434" si="2306">SUM(M2435:M2442)</f>
        <v>3231</v>
      </c>
      <c r="N2434" s="31">
        <f t="shared" ref="N2434:O2434" si="2307">SUM(N2435:N2442)</f>
        <v>2781</v>
      </c>
      <c r="O2434" s="31">
        <f t="shared" si="2307"/>
        <v>4985</v>
      </c>
      <c r="P2434" s="31">
        <f t="shared" si="2264"/>
        <v>51280</v>
      </c>
      <c r="Q2434" s="31">
        <f t="shared" si="2265"/>
        <v>81.536602429561782</v>
      </c>
      <c r="R2434" s="94"/>
      <c r="S2434" s="94"/>
      <c r="T2434" s="94"/>
      <c r="U2434" s="94"/>
      <c r="V2434" s="94"/>
      <c r="W2434" s="94"/>
      <c r="X2434" s="94"/>
      <c r="Y2434" s="94"/>
    </row>
    <row r="2435" spans="1:25" ht="15" customHeight="1" x14ac:dyDescent="0.25">
      <c r="A2435" s="64" t="s">
        <v>935</v>
      </c>
      <c r="B2435" s="64" t="s">
        <v>81</v>
      </c>
      <c r="C2435" s="64" t="s">
        <v>1260</v>
      </c>
      <c r="D2435" s="64" t="s">
        <v>1261</v>
      </c>
      <c r="E2435" s="20" t="s">
        <v>38</v>
      </c>
      <c r="F2435" s="64"/>
      <c r="G2435" s="53" t="s">
        <v>1076</v>
      </c>
      <c r="H2435" s="53" t="s">
        <v>37</v>
      </c>
      <c r="I2435" s="26">
        <v>5000</v>
      </c>
      <c r="J2435" s="26">
        <v>1000</v>
      </c>
      <c r="K2435" s="26">
        <v>915</v>
      </c>
      <c r="L2435" s="26">
        <f t="shared" si="2263"/>
        <v>85</v>
      </c>
      <c r="M2435" s="26">
        <v>28</v>
      </c>
      <c r="N2435" s="26">
        <v>28</v>
      </c>
      <c r="O2435" s="26">
        <v>29</v>
      </c>
      <c r="P2435" s="26">
        <f t="shared" si="2264"/>
        <v>1000</v>
      </c>
      <c r="Q2435" s="26">
        <f t="shared" si="2265"/>
        <v>100</v>
      </c>
      <c r="R2435" s="90"/>
      <c r="S2435" s="90"/>
      <c r="T2435" s="90"/>
      <c r="U2435" s="90"/>
      <c r="V2435" s="90"/>
      <c r="W2435" s="90"/>
      <c r="X2435" s="90"/>
      <c r="Y2435" s="90"/>
    </row>
    <row r="2436" spans="1:25" ht="15" customHeight="1" x14ac:dyDescent="0.25">
      <c r="A2436" s="64" t="s">
        <v>935</v>
      </c>
      <c r="B2436" s="64" t="s">
        <v>81</v>
      </c>
      <c r="C2436" s="64" t="s">
        <v>1260</v>
      </c>
      <c r="D2436" s="64" t="s">
        <v>1261</v>
      </c>
      <c r="E2436" s="20" t="s">
        <v>298</v>
      </c>
      <c r="F2436" s="64"/>
      <c r="G2436" s="53" t="s">
        <v>1076</v>
      </c>
      <c r="H2436" s="53" t="s">
        <v>297</v>
      </c>
      <c r="I2436" s="26">
        <v>33171</v>
      </c>
      <c r="J2436" s="26">
        <v>28171</v>
      </c>
      <c r="K2436" s="26">
        <v>22000</v>
      </c>
      <c r="L2436" s="26">
        <f t="shared" si="2263"/>
        <v>2500</v>
      </c>
      <c r="M2436" s="26">
        <v>0</v>
      </c>
      <c r="N2436" s="26">
        <v>0</v>
      </c>
      <c r="O2436" s="26">
        <v>2500</v>
      </c>
      <c r="P2436" s="26">
        <f t="shared" si="2264"/>
        <v>24500</v>
      </c>
      <c r="Q2436" s="26">
        <f t="shared" si="2265"/>
        <v>86.96886869475702</v>
      </c>
      <c r="R2436" s="90"/>
      <c r="S2436" s="90"/>
      <c r="T2436" s="90"/>
      <c r="U2436" s="90"/>
      <c r="V2436" s="90"/>
      <c r="W2436" s="90"/>
      <c r="X2436" s="90"/>
      <c r="Y2436" s="90"/>
    </row>
    <row r="2437" spans="1:25" ht="15" customHeight="1" x14ac:dyDescent="0.25">
      <c r="A2437" s="64" t="s">
        <v>935</v>
      </c>
      <c r="B2437" s="64" t="s">
        <v>81</v>
      </c>
      <c r="C2437" s="64" t="s">
        <v>1260</v>
      </c>
      <c r="D2437" s="64" t="s">
        <v>1261</v>
      </c>
      <c r="E2437" s="20" t="s">
        <v>301</v>
      </c>
      <c r="F2437" s="64"/>
      <c r="G2437" s="53" t="s">
        <v>1076</v>
      </c>
      <c r="H2437" s="53" t="s">
        <v>300</v>
      </c>
      <c r="I2437" s="26">
        <v>8200</v>
      </c>
      <c r="J2437" s="26">
        <v>3700</v>
      </c>
      <c r="K2437" s="26">
        <v>1849</v>
      </c>
      <c r="L2437" s="26">
        <f t="shared" si="2263"/>
        <v>925</v>
      </c>
      <c r="M2437" s="26">
        <v>308</v>
      </c>
      <c r="N2437" s="26">
        <v>308</v>
      </c>
      <c r="O2437" s="26">
        <v>309</v>
      </c>
      <c r="P2437" s="26">
        <f t="shared" si="2264"/>
        <v>2774</v>
      </c>
      <c r="Q2437" s="26">
        <f t="shared" si="2265"/>
        <v>74.972972972972968</v>
      </c>
      <c r="R2437" s="90"/>
      <c r="S2437" s="90"/>
      <c r="T2437" s="90"/>
      <c r="U2437" s="90"/>
      <c r="V2437" s="90"/>
      <c r="W2437" s="90"/>
      <c r="X2437" s="90"/>
      <c r="Y2437" s="90"/>
    </row>
    <row r="2438" spans="1:25" ht="15" customHeight="1" x14ac:dyDescent="0.25">
      <c r="A2438" s="64" t="s">
        <v>935</v>
      </c>
      <c r="B2438" s="64" t="s">
        <v>81</v>
      </c>
      <c r="C2438" s="64" t="s">
        <v>1260</v>
      </c>
      <c r="D2438" s="64" t="s">
        <v>1261</v>
      </c>
      <c r="E2438" s="20" t="s">
        <v>218</v>
      </c>
      <c r="F2438" s="64"/>
      <c r="G2438" s="53" t="s">
        <v>1076</v>
      </c>
      <c r="H2438" s="53" t="s">
        <v>217</v>
      </c>
      <c r="I2438" s="26">
        <v>10000</v>
      </c>
      <c r="J2438" s="26">
        <v>6000</v>
      </c>
      <c r="K2438" s="26">
        <v>3000</v>
      </c>
      <c r="L2438" s="26">
        <f t="shared" si="2263"/>
        <v>1700</v>
      </c>
      <c r="M2438" s="26">
        <v>1000</v>
      </c>
      <c r="N2438" s="26">
        <v>500</v>
      </c>
      <c r="O2438" s="26">
        <v>200</v>
      </c>
      <c r="P2438" s="26">
        <f t="shared" si="2264"/>
        <v>4700</v>
      </c>
      <c r="Q2438" s="26">
        <f t="shared" si="2265"/>
        <v>78.333333333333329</v>
      </c>
      <c r="R2438" s="90"/>
      <c r="S2438" s="90"/>
      <c r="T2438" s="90"/>
      <c r="U2438" s="90"/>
      <c r="V2438" s="90"/>
      <c r="W2438" s="90"/>
      <c r="X2438" s="90"/>
      <c r="Y2438" s="90"/>
    </row>
    <row r="2439" spans="1:25" ht="15" customHeight="1" x14ac:dyDescent="0.25">
      <c r="A2439" s="64" t="s">
        <v>935</v>
      </c>
      <c r="B2439" s="64" t="s">
        <v>81</v>
      </c>
      <c r="C2439" s="64" t="s">
        <v>1260</v>
      </c>
      <c r="D2439" s="64" t="s">
        <v>1261</v>
      </c>
      <c r="E2439" s="20" t="s">
        <v>303</v>
      </c>
      <c r="F2439" s="64"/>
      <c r="G2439" s="53" t="s">
        <v>1076</v>
      </c>
      <c r="H2439" s="53" t="s">
        <v>302</v>
      </c>
      <c r="I2439" s="26">
        <v>4300</v>
      </c>
      <c r="J2439" s="26">
        <v>500</v>
      </c>
      <c r="K2439" s="26">
        <v>400</v>
      </c>
      <c r="L2439" s="26">
        <f t="shared" si="2263"/>
        <v>100</v>
      </c>
      <c r="M2439" s="26">
        <v>0</v>
      </c>
      <c r="N2439" s="26">
        <v>50</v>
      </c>
      <c r="O2439" s="26">
        <v>50</v>
      </c>
      <c r="P2439" s="26">
        <f t="shared" si="2264"/>
        <v>500</v>
      </c>
      <c r="Q2439" s="26">
        <f t="shared" si="2265"/>
        <v>100</v>
      </c>
      <c r="R2439" s="90"/>
      <c r="S2439" s="90"/>
      <c r="T2439" s="90"/>
      <c r="U2439" s="90"/>
      <c r="V2439" s="90"/>
      <c r="W2439" s="90"/>
      <c r="X2439" s="90"/>
      <c r="Y2439" s="90"/>
    </row>
    <row r="2440" spans="1:25" ht="15" customHeight="1" x14ac:dyDescent="0.25">
      <c r="A2440" s="64" t="s">
        <v>935</v>
      </c>
      <c r="B2440" s="64" t="s">
        <v>81</v>
      </c>
      <c r="C2440" s="64" t="s">
        <v>1260</v>
      </c>
      <c r="D2440" s="64" t="s">
        <v>1261</v>
      </c>
      <c r="E2440" s="20" t="s">
        <v>308</v>
      </c>
      <c r="F2440" s="64"/>
      <c r="G2440" s="53" t="s">
        <v>1076</v>
      </c>
      <c r="H2440" s="53" t="s">
        <v>307</v>
      </c>
      <c r="I2440" s="26">
        <v>16021</v>
      </c>
      <c r="J2440" s="26">
        <v>3888</v>
      </c>
      <c r="K2440" s="26">
        <v>1944</v>
      </c>
      <c r="L2440" s="26">
        <f t="shared" si="2263"/>
        <v>972</v>
      </c>
      <c r="M2440" s="26">
        <v>324</v>
      </c>
      <c r="N2440" s="26">
        <v>324</v>
      </c>
      <c r="O2440" s="26">
        <v>324</v>
      </c>
      <c r="P2440" s="26">
        <f t="shared" si="2264"/>
        <v>2916</v>
      </c>
      <c r="Q2440" s="26">
        <f t="shared" si="2265"/>
        <v>75</v>
      </c>
      <c r="R2440" s="90"/>
      <c r="S2440" s="90"/>
      <c r="T2440" s="90"/>
      <c r="U2440" s="90"/>
      <c r="V2440" s="90"/>
      <c r="W2440" s="90"/>
      <c r="X2440" s="90"/>
      <c r="Y2440" s="90"/>
    </row>
    <row r="2441" spans="1:25" ht="15" customHeight="1" x14ac:dyDescent="0.25">
      <c r="A2441" s="64" t="s">
        <v>935</v>
      </c>
      <c r="B2441" s="64" t="s">
        <v>81</v>
      </c>
      <c r="C2441" s="64" t="s">
        <v>1260</v>
      </c>
      <c r="D2441" s="64" t="s">
        <v>1261</v>
      </c>
      <c r="E2441" s="20" t="s">
        <v>311</v>
      </c>
      <c r="F2441" s="64"/>
      <c r="G2441" s="53" t="s">
        <v>1076</v>
      </c>
      <c r="H2441" s="53" t="s">
        <v>310</v>
      </c>
      <c r="I2441" s="26">
        <v>1695</v>
      </c>
      <c r="J2441" s="26">
        <v>195</v>
      </c>
      <c r="K2441" s="26">
        <v>195</v>
      </c>
      <c r="L2441" s="26">
        <f t="shared" si="2263"/>
        <v>0</v>
      </c>
      <c r="M2441" s="26">
        <v>0</v>
      </c>
      <c r="N2441" s="26">
        <v>0</v>
      </c>
      <c r="O2441" s="26">
        <v>0</v>
      </c>
      <c r="P2441" s="26">
        <f t="shared" si="2264"/>
        <v>195</v>
      </c>
      <c r="Q2441" s="26">
        <f t="shared" si="2265"/>
        <v>100</v>
      </c>
      <c r="R2441" s="90"/>
      <c r="S2441" s="90"/>
      <c r="T2441" s="90"/>
      <c r="U2441" s="90"/>
      <c r="V2441" s="90"/>
      <c r="W2441" s="90"/>
      <c r="X2441" s="90"/>
      <c r="Y2441" s="90"/>
    </row>
    <row r="2442" spans="1:25" ht="15" customHeight="1" x14ac:dyDescent="0.25">
      <c r="A2442" s="63" t="s">
        <v>935</v>
      </c>
      <c r="B2442" s="63" t="s">
        <v>81</v>
      </c>
      <c r="C2442" s="63" t="s">
        <v>1260</v>
      </c>
      <c r="D2442" s="63" t="s">
        <v>1261</v>
      </c>
      <c r="E2442" s="63" t="s">
        <v>39</v>
      </c>
      <c r="F2442" s="64" t="s">
        <v>1</v>
      </c>
      <c r="G2442" s="53" t="s">
        <v>1</v>
      </c>
      <c r="H2442" s="65" t="s">
        <v>40</v>
      </c>
      <c r="I2442" s="31">
        <f t="shared" ref="I2442:K2442" si="2308">SUM(I2443:I2445)</f>
        <v>32688</v>
      </c>
      <c r="J2442" s="31">
        <f t="shared" si="2308"/>
        <v>19438</v>
      </c>
      <c r="K2442" s="31">
        <f t="shared" si="2308"/>
        <v>9980</v>
      </c>
      <c r="L2442" s="31">
        <f t="shared" si="2263"/>
        <v>4715</v>
      </c>
      <c r="M2442" s="31">
        <f t="shared" ref="M2442" si="2309">SUM(M2443:M2445)</f>
        <v>1571</v>
      </c>
      <c r="N2442" s="31">
        <f t="shared" ref="N2442:O2442" si="2310">SUM(N2443:N2445)</f>
        <v>1571</v>
      </c>
      <c r="O2442" s="31">
        <f t="shared" si="2310"/>
        <v>1573</v>
      </c>
      <c r="P2442" s="31">
        <f t="shared" si="2264"/>
        <v>14695</v>
      </c>
      <c r="Q2442" s="31">
        <f t="shared" si="2265"/>
        <v>75.59934149603869</v>
      </c>
      <c r="R2442" s="94"/>
      <c r="S2442" s="94"/>
      <c r="T2442" s="94"/>
      <c r="U2442" s="94"/>
      <c r="V2442" s="94"/>
      <c r="W2442" s="94"/>
      <c r="X2442" s="94"/>
      <c r="Y2442" s="94"/>
    </row>
    <row r="2443" spans="1:25" ht="15" customHeight="1" x14ac:dyDescent="0.25">
      <c r="A2443" s="64" t="s">
        <v>935</v>
      </c>
      <c r="B2443" s="64" t="s">
        <v>81</v>
      </c>
      <c r="C2443" s="64" t="s">
        <v>1260</v>
      </c>
      <c r="D2443" s="64" t="s">
        <v>1261</v>
      </c>
      <c r="E2443" s="20" t="s">
        <v>41</v>
      </c>
      <c r="F2443" s="64"/>
      <c r="G2443" s="53" t="s">
        <v>1076</v>
      </c>
      <c r="H2443" s="53" t="s">
        <v>40</v>
      </c>
      <c r="I2443" s="26">
        <v>27574</v>
      </c>
      <c r="J2443" s="26">
        <v>14574</v>
      </c>
      <c r="K2443" s="26">
        <v>6450</v>
      </c>
      <c r="L2443" s="26">
        <f t="shared" si="2263"/>
        <v>4050</v>
      </c>
      <c r="M2443" s="26">
        <v>1350</v>
      </c>
      <c r="N2443" s="26">
        <v>1350</v>
      </c>
      <c r="O2443" s="26">
        <v>1350</v>
      </c>
      <c r="P2443" s="26">
        <f t="shared" si="2264"/>
        <v>10500</v>
      </c>
      <c r="Q2443" s="26">
        <f t="shared" si="2265"/>
        <v>72.046109510086453</v>
      </c>
      <c r="R2443" s="90"/>
      <c r="S2443" s="90"/>
      <c r="T2443" s="90"/>
      <c r="U2443" s="90"/>
      <c r="V2443" s="90"/>
      <c r="W2443" s="90"/>
      <c r="X2443" s="90"/>
      <c r="Y2443" s="90"/>
    </row>
    <row r="2444" spans="1:25" ht="15" customHeight="1" x14ac:dyDescent="0.25">
      <c r="A2444" s="64" t="s">
        <v>935</v>
      </c>
      <c r="B2444" s="64" t="s">
        <v>81</v>
      </c>
      <c r="C2444" s="64" t="s">
        <v>1260</v>
      </c>
      <c r="D2444" s="64" t="s">
        <v>1261</v>
      </c>
      <c r="E2444" s="20" t="s">
        <v>41</v>
      </c>
      <c r="F2444" s="64" t="s">
        <v>1268</v>
      </c>
      <c r="G2444" s="53" t="s">
        <v>1076</v>
      </c>
      <c r="H2444" s="53" t="s">
        <v>49</v>
      </c>
      <c r="I2444" s="26">
        <v>2535</v>
      </c>
      <c r="J2444" s="26">
        <v>2285</v>
      </c>
      <c r="K2444" s="26">
        <v>2150</v>
      </c>
      <c r="L2444" s="26">
        <f t="shared" si="2263"/>
        <v>67</v>
      </c>
      <c r="M2444" s="26">
        <v>22</v>
      </c>
      <c r="N2444" s="26">
        <v>22</v>
      </c>
      <c r="O2444" s="26">
        <v>23</v>
      </c>
      <c r="P2444" s="26">
        <f t="shared" si="2264"/>
        <v>2217</v>
      </c>
      <c r="Q2444" s="26">
        <f t="shared" si="2265"/>
        <v>97.02407002188184</v>
      </c>
      <c r="R2444" s="90"/>
      <c r="S2444" s="90"/>
      <c r="T2444" s="90"/>
      <c r="U2444" s="90"/>
      <c r="V2444" s="90"/>
      <c r="W2444" s="90"/>
      <c r="X2444" s="90"/>
      <c r="Y2444" s="90"/>
    </row>
    <row r="2445" spans="1:25" ht="22.5" customHeight="1" x14ac:dyDescent="0.25">
      <c r="A2445" s="64" t="s">
        <v>935</v>
      </c>
      <c r="B2445" s="64" t="s">
        <v>81</v>
      </c>
      <c r="C2445" s="64" t="s">
        <v>1260</v>
      </c>
      <c r="D2445" s="64" t="s">
        <v>1261</v>
      </c>
      <c r="E2445" s="20" t="s">
        <v>41</v>
      </c>
      <c r="F2445" s="64" t="s">
        <v>1269</v>
      </c>
      <c r="G2445" s="53" t="s">
        <v>1076</v>
      </c>
      <c r="H2445" s="53" t="s">
        <v>55</v>
      </c>
      <c r="I2445" s="26">
        <v>2579</v>
      </c>
      <c r="J2445" s="26">
        <v>2579</v>
      </c>
      <c r="K2445" s="26">
        <v>1380</v>
      </c>
      <c r="L2445" s="26">
        <f t="shared" si="2263"/>
        <v>598</v>
      </c>
      <c r="M2445" s="26">
        <v>199</v>
      </c>
      <c r="N2445" s="26">
        <v>199</v>
      </c>
      <c r="O2445" s="26">
        <v>200</v>
      </c>
      <c r="P2445" s="26">
        <f t="shared" si="2264"/>
        <v>1978</v>
      </c>
      <c r="Q2445" s="26">
        <f t="shared" si="2265"/>
        <v>76.696393951143861</v>
      </c>
      <c r="R2445" s="90"/>
      <c r="S2445" s="90"/>
      <c r="T2445" s="90"/>
      <c r="U2445" s="90"/>
      <c r="V2445" s="90"/>
      <c r="W2445" s="90"/>
      <c r="X2445" s="90"/>
      <c r="Y2445" s="90"/>
    </row>
    <row r="2446" spans="1:25" ht="22.5" customHeight="1" x14ac:dyDescent="0.25">
      <c r="A2446" s="63" t="s">
        <v>1</v>
      </c>
      <c r="B2446" s="63" t="s">
        <v>1</v>
      </c>
      <c r="C2446" s="63" t="s">
        <v>1</v>
      </c>
      <c r="D2446" s="65" t="s">
        <v>1</v>
      </c>
      <c r="E2446" s="65" t="s">
        <v>1</v>
      </c>
      <c r="F2446" s="65" t="s">
        <v>1</v>
      </c>
      <c r="G2446" s="65" t="s">
        <v>1</v>
      </c>
      <c r="H2446" s="66" t="s">
        <v>56</v>
      </c>
      <c r="I2446" s="30">
        <f t="shared" ref="I2446:K2446" si="2311">SUM(I2447)</f>
        <v>40625</v>
      </c>
      <c r="J2446" s="30">
        <f t="shared" si="2311"/>
        <v>100</v>
      </c>
      <c r="K2446" s="30">
        <f t="shared" si="2311"/>
        <v>0</v>
      </c>
      <c r="L2446" s="30">
        <f t="shared" si="2263"/>
        <v>0</v>
      </c>
      <c r="M2446" s="30">
        <f t="shared" ref="M2446" si="2312">SUM(M2447)</f>
        <v>0</v>
      </c>
      <c r="N2446" s="30">
        <f t="shared" ref="N2446:O2446" si="2313">SUM(N2447)</f>
        <v>0</v>
      </c>
      <c r="O2446" s="30">
        <f t="shared" si="2313"/>
        <v>0</v>
      </c>
      <c r="P2446" s="30">
        <f t="shared" si="2264"/>
        <v>0</v>
      </c>
      <c r="Q2446" s="30">
        <f t="shared" si="2265"/>
        <v>0</v>
      </c>
      <c r="R2446" s="93"/>
      <c r="S2446" s="93"/>
      <c r="T2446" s="93"/>
      <c r="U2446" s="93"/>
      <c r="V2446" s="93"/>
      <c r="W2446" s="93"/>
      <c r="X2446" s="93"/>
      <c r="Y2446" s="93"/>
    </row>
    <row r="2447" spans="1:25" ht="15" customHeight="1" x14ac:dyDescent="0.25">
      <c r="A2447" s="63" t="s">
        <v>935</v>
      </c>
      <c r="B2447" s="63" t="s">
        <v>81</v>
      </c>
      <c r="C2447" s="63" t="s">
        <v>1260</v>
      </c>
      <c r="D2447" s="63" t="s">
        <v>1261</v>
      </c>
      <c r="E2447" s="65" t="s">
        <v>57</v>
      </c>
      <c r="F2447" s="65" t="s">
        <v>1</v>
      </c>
      <c r="G2447" s="65" t="s">
        <v>1</v>
      </c>
      <c r="H2447" s="65" t="s">
        <v>58</v>
      </c>
      <c r="I2447" s="31">
        <f t="shared" ref="I2447:K2447" si="2314">SUM(I2448:I2449)</f>
        <v>40625</v>
      </c>
      <c r="J2447" s="31">
        <f t="shared" si="2314"/>
        <v>100</v>
      </c>
      <c r="K2447" s="31">
        <f t="shared" si="2314"/>
        <v>0</v>
      </c>
      <c r="L2447" s="31">
        <f t="shared" si="2263"/>
        <v>0</v>
      </c>
      <c r="M2447" s="31">
        <f t="shared" ref="M2447" si="2315">SUM(M2448:M2449)</f>
        <v>0</v>
      </c>
      <c r="N2447" s="31">
        <f t="shared" ref="N2447:O2447" si="2316">SUM(N2448:N2449)</f>
        <v>0</v>
      </c>
      <c r="O2447" s="31">
        <f t="shared" si="2316"/>
        <v>0</v>
      </c>
      <c r="P2447" s="31">
        <f t="shared" si="2264"/>
        <v>0</v>
      </c>
      <c r="Q2447" s="31">
        <f t="shared" si="2265"/>
        <v>0</v>
      </c>
      <c r="R2447" s="94"/>
      <c r="S2447" s="94"/>
      <c r="T2447" s="94"/>
      <c r="U2447" s="94"/>
      <c r="V2447" s="94"/>
      <c r="W2447" s="94"/>
      <c r="X2447" s="94"/>
      <c r="Y2447" s="94"/>
    </row>
    <row r="2448" spans="1:25" ht="15" customHeight="1" x14ac:dyDescent="0.25">
      <c r="A2448" s="64" t="s">
        <v>935</v>
      </c>
      <c r="B2448" s="64" t="s">
        <v>81</v>
      </c>
      <c r="C2448" s="64" t="s">
        <v>1260</v>
      </c>
      <c r="D2448" s="64" t="s">
        <v>1261</v>
      </c>
      <c r="E2448" s="20" t="s">
        <v>106</v>
      </c>
      <c r="F2448" s="64"/>
      <c r="G2448" s="53" t="s">
        <v>1076</v>
      </c>
      <c r="H2448" s="53" t="s">
        <v>105</v>
      </c>
      <c r="I2448" s="26">
        <v>40525</v>
      </c>
      <c r="J2448" s="26">
        <v>0</v>
      </c>
      <c r="K2448" s="26">
        <v>0</v>
      </c>
      <c r="L2448" s="26">
        <f t="shared" ref="L2448:L2511" si="2317">SUM(M2448:O2448)</f>
        <v>0</v>
      </c>
      <c r="M2448" s="26"/>
      <c r="N2448" s="26"/>
      <c r="O2448" s="26"/>
      <c r="P2448" s="26">
        <f t="shared" ref="P2448:P2511" si="2318">K2448+L2448</f>
        <v>0</v>
      </c>
      <c r="Q2448" s="26" t="str">
        <f t="shared" ref="Q2448:Q2511" si="2319">IF(J2448=0,"-",P2448/J2448*100)</f>
        <v>-</v>
      </c>
      <c r="R2448" s="90"/>
      <c r="S2448" s="90"/>
      <c r="T2448" s="90"/>
      <c r="U2448" s="90"/>
      <c r="V2448" s="90"/>
      <c r="W2448" s="90"/>
      <c r="X2448" s="90"/>
      <c r="Y2448" s="90"/>
    </row>
    <row r="2449" spans="1:25" ht="15" customHeight="1" x14ac:dyDescent="0.25">
      <c r="A2449" s="64" t="s">
        <v>935</v>
      </c>
      <c r="B2449" s="64" t="s">
        <v>81</v>
      </c>
      <c r="C2449" s="64" t="s">
        <v>1260</v>
      </c>
      <c r="D2449" s="64" t="s">
        <v>1261</v>
      </c>
      <c r="E2449" s="20" t="s">
        <v>68</v>
      </c>
      <c r="F2449" s="64"/>
      <c r="G2449" s="53" t="s">
        <v>1076</v>
      </c>
      <c r="H2449" s="53" t="s">
        <v>67</v>
      </c>
      <c r="I2449" s="26">
        <v>100</v>
      </c>
      <c r="J2449" s="26">
        <v>100</v>
      </c>
      <c r="K2449" s="26">
        <v>0</v>
      </c>
      <c r="L2449" s="26">
        <f t="shared" si="2317"/>
        <v>0</v>
      </c>
      <c r="M2449" s="26">
        <v>0</v>
      </c>
      <c r="N2449" s="26">
        <v>0</v>
      </c>
      <c r="O2449" s="26">
        <v>0</v>
      </c>
      <c r="P2449" s="26">
        <f t="shared" si="2318"/>
        <v>0</v>
      </c>
      <c r="Q2449" s="26">
        <f t="shared" si="2319"/>
        <v>0</v>
      </c>
      <c r="R2449" s="90"/>
      <c r="S2449" s="90"/>
      <c r="T2449" s="90"/>
      <c r="U2449" s="90"/>
      <c r="V2449" s="90"/>
      <c r="W2449" s="90"/>
      <c r="X2449" s="90"/>
      <c r="Y2449" s="90"/>
    </row>
    <row r="2450" spans="1:25" ht="22.5" customHeight="1" x14ac:dyDescent="0.25">
      <c r="A2450" s="63" t="s">
        <v>1</v>
      </c>
      <c r="B2450" s="63" t="s">
        <v>1</v>
      </c>
      <c r="C2450" s="63" t="s">
        <v>1</v>
      </c>
      <c r="D2450" s="65" t="s">
        <v>1</v>
      </c>
      <c r="E2450" s="65" t="s">
        <v>1</v>
      </c>
      <c r="F2450" s="65" t="s">
        <v>1</v>
      </c>
      <c r="G2450" s="65" t="s">
        <v>1</v>
      </c>
      <c r="H2450" s="66" t="s">
        <v>69</v>
      </c>
      <c r="I2450" s="30">
        <f t="shared" ref="I2450:K2451" si="2320">SUM(I2451)</f>
        <v>10525</v>
      </c>
      <c r="J2450" s="30">
        <f t="shared" si="2320"/>
        <v>0</v>
      </c>
      <c r="K2450" s="30">
        <f t="shared" si="2320"/>
        <v>0</v>
      </c>
      <c r="L2450" s="30">
        <f t="shared" si="2317"/>
        <v>0</v>
      </c>
      <c r="M2450" s="30">
        <f t="shared" ref="M2450:M2451" si="2321">SUM(M2451)</f>
        <v>0</v>
      </c>
      <c r="N2450" s="30">
        <f t="shared" ref="N2450:O2451" si="2322">SUM(N2451)</f>
        <v>0</v>
      </c>
      <c r="O2450" s="30">
        <f t="shared" si="2322"/>
        <v>0</v>
      </c>
      <c r="P2450" s="30">
        <f t="shared" si="2318"/>
        <v>0</v>
      </c>
      <c r="Q2450" s="30" t="str">
        <f t="shared" si="2319"/>
        <v>-</v>
      </c>
      <c r="R2450" s="93"/>
      <c r="S2450" s="93"/>
      <c r="T2450" s="93"/>
      <c r="U2450" s="93"/>
      <c r="V2450" s="93"/>
      <c r="W2450" s="93"/>
      <c r="X2450" s="93"/>
      <c r="Y2450" s="93"/>
    </row>
    <row r="2451" spans="1:25" ht="15" customHeight="1" x14ac:dyDescent="0.25">
      <c r="A2451" s="63" t="s">
        <v>935</v>
      </c>
      <c r="B2451" s="63" t="s">
        <v>81</v>
      </c>
      <c r="C2451" s="63" t="s">
        <v>1260</v>
      </c>
      <c r="D2451" s="63" t="s">
        <v>1261</v>
      </c>
      <c r="E2451" s="65" t="s">
        <v>70</v>
      </c>
      <c r="F2451" s="65" t="s">
        <v>1</v>
      </c>
      <c r="G2451" s="65" t="s">
        <v>1</v>
      </c>
      <c r="H2451" s="65" t="s">
        <v>71</v>
      </c>
      <c r="I2451" s="31">
        <f t="shared" si="2320"/>
        <v>10525</v>
      </c>
      <c r="J2451" s="31">
        <f t="shared" si="2320"/>
        <v>0</v>
      </c>
      <c r="K2451" s="31">
        <f t="shared" si="2320"/>
        <v>0</v>
      </c>
      <c r="L2451" s="31">
        <f t="shared" si="2317"/>
        <v>0</v>
      </c>
      <c r="M2451" s="31">
        <f t="shared" si="2321"/>
        <v>0</v>
      </c>
      <c r="N2451" s="31">
        <f t="shared" si="2322"/>
        <v>0</v>
      </c>
      <c r="O2451" s="31">
        <f t="shared" si="2322"/>
        <v>0</v>
      </c>
      <c r="P2451" s="31">
        <f t="shared" si="2318"/>
        <v>0</v>
      </c>
      <c r="Q2451" s="31" t="str">
        <f t="shared" si="2319"/>
        <v>-</v>
      </c>
      <c r="R2451" s="94"/>
      <c r="S2451" s="94"/>
      <c r="T2451" s="94"/>
      <c r="U2451" s="94"/>
      <c r="V2451" s="94"/>
      <c r="W2451" s="94"/>
      <c r="X2451" s="94"/>
      <c r="Y2451" s="94"/>
    </row>
    <row r="2452" spans="1:25" ht="15" customHeight="1" x14ac:dyDescent="0.25">
      <c r="A2452" s="64" t="s">
        <v>935</v>
      </c>
      <c r="B2452" s="64" t="s">
        <v>81</v>
      </c>
      <c r="C2452" s="64" t="s">
        <v>1260</v>
      </c>
      <c r="D2452" s="64" t="s">
        <v>1261</v>
      </c>
      <c r="E2452" s="20" t="s">
        <v>74</v>
      </c>
      <c r="F2452" s="64"/>
      <c r="G2452" s="53" t="s">
        <v>1076</v>
      </c>
      <c r="H2452" s="53" t="s">
        <v>73</v>
      </c>
      <c r="I2452" s="26">
        <v>10525</v>
      </c>
      <c r="J2452" s="26">
        <v>0</v>
      </c>
      <c r="K2452" s="26">
        <v>0</v>
      </c>
      <c r="L2452" s="26">
        <f t="shared" si="2317"/>
        <v>0</v>
      </c>
      <c r="M2452" s="26"/>
      <c r="N2452" s="26"/>
      <c r="O2452" s="26"/>
      <c r="P2452" s="26">
        <f t="shared" si="2318"/>
        <v>0</v>
      </c>
      <c r="Q2452" s="26" t="str">
        <f t="shared" si="2319"/>
        <v>-</v>
      </c>
      <c r="R2452" s="90"/>
      <c r="S2452" s="90"/>
      <c r="T2452" s="90"/>
      <c r="U2452" s="90"/>
      <c r="V2452" s="90"/>
      <c r="W2452" s="90"/>
      <c r="X2452" s="90"/>
      <c r="Y2452" s="90"/>
    </row>
    <row r="2453" spans="1:25" ht="15" customHeight="1" x14ac:dyDescent="0.25">
      <c r="A2453" s="53" t="s">
        <v>1</v>
      </c>
      <c r="B2453" s="53" t="s">
        <v>1</v>
      </c>
      <c r="C2453" s="53" t="s">
        <v>1</v>
      </c>
      <c r="D2453" s="53" t="s">
        <v>1</v>
      </c>
      <c r="E2453" s="53" t="s">
        <v>1</v>
      </c>
      <c r="F2453" s="53" t="s">
        <v>1</v>
      </c>
      <c r="G2453" s="53" t="s">
        <v>1</v>
      </c>
      <c r="H2453" s="66" t="s">
        <v>1270</v>
      </c>
      <c r="I2453" s="30">
        <f t="shared" ref="I2453:K2453" si="2323">SUM(I2423,I2446,I2450)</f>
        <v>1413544</v>
      </c>
      <c r="J2453" s="30">
        <f t="shared" si="2323"/>
        <v>1224886</v>
      </c>
      <c r="K2453" s="30">
        <f t="shared" si="2323"/>
        <v>704241</v>
      </c>
      <c r="L2453" s="30">
        <f t="shared" si="2317"/>
        <v>303048</v>
      </c>
      <c r="M2453" s="30">
        <f t="shared" ref="M2453" si="2324">SUM(M2423,M2446,M2450)</f>
        <v>94931</v>
      </c>
      <c r="N2453" s="30">
        <f t="shared" ref="N2453:O2453" si="2325">SUM(N2423,N2446,N2450)</f>
        <v>104481</v>
      </c>
      <c r="O2453" s="30">
        <f t="shared" si="2325"/>
        <v>103636</v>
      </c>
      <c r="P2453" s="30">
        <f t="shared" si="2318"/>
        <v>1007289</v>
      </c>
      <c r="Q2453" s="30">
        <f t="shared" si="2319"/>
        <v>82.235326389557883</v>
      </c>
      <c r="R2453" s="93"/>
      <c r="S2453" s="93"/>
      <c r="T2453" s="93"/>
      <c r="U2453" s="93"/>
      <c r="V2453" s="93"/>
      <c r="W2453" s="93"/>
      <c r="X2453" s="93"/>
      <c r="Y2453" s="93"/>
    </row>
    <row r="2454" spans="1:25" ht="15" customHeight="1" thickBot="1" x14ac:dyDescent="0.3">
      <c r="A2454" s="53" t="s">
        <v>1</v>
      </c>
      <c r="B2454" s="53" t="s">
        <v>1</v>
      </c>
      <c r="C2454" s="53" t="s">
        <v>1</v>
      </c>
      <c r="D2454" s="53" t="s">
        <v>1</v>
      </c>
      <c r="E2454" s="53" t="s">
        <v>1</v>
      </c>
      <c r="F2454" s="53" t="s">
        <v>1</v>
      </c>
      <c r="G2454" s="53" t="s">
        <v>1</v>
      </c>
      <c r="H2454" s="65" t="s">
        <v>76</v>
      </c>
      <c r="I2454" s="31"/>
      <c r="J2454" s="31"/>
      <c r="K2454" s="31">
        <v>0</v>
      </c>
      <c r="L2454" s="31"/>
      <c r="M2454" s="31"/>
      <c r="N2454" s="31"/>
      <c r="O2454" s="31"/>
      <c r="P2454" s="31"/>
      <c r="Q2454" s="31"/>
      <c r="R2454" s="94"/>
      <c r="S2454" s="94"/>
      <c r="T2454" s="94"/>
      <c r="U2454" s="94"/>
      <c r="V2454" s="94"/>
      <c r="W2454" s="94"/>
      <c r="X2454" s="94"/>
      <c r="Y2454" s="94"/>
    </row>
    <row r="2455" spans="1:25" ht="47.25" customHeight="1" thickBot="1" x14ac:dyDescent="0.3">
      <c r="A2455" s="110" t="s">
        <v>1</v>
      </c>
      <c r="B2455" s="110" t="s">
        <v>1</v>
      </c>
      <c r="C2455" s="110" t="s">
        <v>1</v>
      </c>
      <c r="D2455" s="110" t="s">
        <v>1</v>
      </c>
      <c r="E2455" s="110" t="s">
        <v>1</v>
      </c>
      <c r="F2455" s="110" t="s">
        <v>1</v>
      </c>
      <c r="G2455" s="110" t="s">
        <v>1</v>
      </c>
      <c r="H2455" s="28" t="s">
        <v>77</v>
      </c>
      <c r="I2455" s="109" t="s">
        <v>3984</v>
      </c>
      <c r="J2455" s="109" t="s">
        <v>11</v>
      </c>
      <c r="K2455" s="109" t="s">
        <v>3989</v>
      </c>
      <c r="L2455" s="109" t="s">
        <v>3985</v>
      </c>
      <c r="M2455" s="109" t="s">
        <v>4027</v>
      </c>
      <c r="N2455" s="109" t="s">
        <v>3988</v>
      </c>
      <c r="O2455" s="109" t="s">
        <v>3986</v>
      </c>
      <c r="P2455" s="109" t="s">
        <v>3987</v>
      </c>
      <c r="Q2455" s="109" t="s">
        <v>3695</v>
      </c>
      <c r="R2455" s="91"/>
      <c r="S2455" s="91"/>
      <c r="T2455" s="91"/>
      <c r="U2455" s="91"/>
      <c r="V2455" s="91"/>
      <c r="W2455" s="91"/>
      <c r="X2455" s="91"/>
      <c r="Y2455" s="91"/>
    </row>
    <row r="2456" spans="1:25" ht="15" customHeight="1" x14ac:dyDescent="0.25">
      <c r="A2456" s="111"/>
      <c r="B2456" s="111"/>
      <c r="C2456" s="111"/>
      <c r="D2456" s="111"/>
      <c r="E2456" s="111"/>
      <c r="F2456" s="111"/>
      <c r="G2456" s="111"/>
      <c r="H2456" s="67" t="s">
        <v>1</v>
      </c>
      <c r="I2456" s="29">
        <v>1</v>
      </c>
      <c r="J2456" s="29">
        <v>2</v>
      </c>
      <c r="K2456" s="29">
        <v>3</v>
      </c>
      <c r="L2456" s="29" t="s">
        <v>3478</v>
      </c>
      <c r="M2456" s="29">
        <v>5</v>
      </c>
      <c r="N2456" s="29">
        <v>6</v>
      </c>
      <c r="O2456" s="29">
        <v>7</v>
      </c>
      <c r="P2456" s="29" t="s">
        <v>3696</v>
      </c>
      <c r="Q2456" s="29">
        <v>9</v>
      </c>
      <c r="R2456" s="92"/>
      <c r="S2456" s="92"/>
      <c r="T2456" s="92"/>
      <c r="U2456" s="92"/>
      <c r="V2456" s="92"/>
      <c r="W2456" s="92"/>
      <c r="X2456" s="92"/>
      <c r="Y2456" s="92"/>
    </row>
    <row r="2457" spans="1:25" ht="15" customHeight="1" x14ac:dyDescent="0.25">
      <c r="A2457" s="111"/>
      <c r="B2457" s="111"/>
      <c r="C2457" s="111"/>
      <c r="D2457" s="111"/>
      <c r="E2457" s="111"/>
      <c r="F2457" s="111"/>
      <c r="G2457" s="111"/>
      <c r="H2457" s="68" t="s">
        <v>1085</v>
      </c>
      <c r="I2457" s="32">
        <f t="shared" ref="I2457:K2457" si="2326">SUM(I2453)</f>
        <v>1413544</v>
      </c>
      <c r="J2457" s="32">
        <f t="shared" si="2326"/>
        <v>1224886</v>
      </c>
      <c r="K2457" s="32">
        <f t="shared" si="2326"/>
        <v>704241</v>
      </c>
      <c r="L2457" s="32">
        <f t="shared" si="2317"/>
        <v>303048</v>
      </c>
      <c r="M2457" s="32">
        <f t="shared" ref="M2457" si="2327">SUM(M2453)</f>
        <v>94931</v>
      </c>
      <c r="N2457" s="32">
        <f t="shared" ref="N2457:O2457" si="2328">SUM(N2453)</f>
        <v>104481</v>
      </c>
      <c r="O2457" s="32">
        <f t="shared" si="2328"/>
        <v>103636</v>
      </c>
      <c r="P2457" s="32">
        <f t="shared" si="2318"/>
        <v>1007289</v>
      </c>
      <c r="Q2457" s="32">
        <f t="shared" si="2319"/>
        <v>82.235326389557883</v>
      </c>
      <c r="R2457" s="90"/>
      <c r="S2457" s="90"/>
      <c r="T2457" s="90"/>
      <c r="U2457" s="90"/>
      <c r="V2457" s="90"/>
      <c r="W2457" s="90"/>
      <c r="X2457" s="90"/>
      <c r="Y2457" s="90"/>
    </row>
    <row r="2458" spans="1:25" ht="15" customHeight="1" x14ac:dyDescent="0.25">
      <c r="A2458" s="111"/>
      <c r="B2458" s="111"/>
      <c r="C2458" s="111"/>
      <c r="D2458" s="111"/>
      <c r="E2458" s="111"/>
      <c r="F2458" s="111"/>
      <c r="G2458" s="111"/>
      <c r="H2458" s="69" t="s">
        <v>79</v>
      </c>
      <c r="I2458" s="32">
        <f t="shared" ref="I2458:K2458" si="2329">SUM(I2457)</f>
        <v>1413544</v>
      </c>
      <c r="J2458" s="32">
        <f t="shared" si="2329"/>
        <v>1224886</v>
      </c>
      <c r="K2458" s="32">
        <f t="shared" si="2329"/>
        <v>704241</v>
      </c>
      <c r="L2458" s="32">
        <f t="shared" si="2317"/>
        <v>303048</v>
      </c>
      <c r="M2458" s="32">
        <f t="shared" ref="M2458" si="2330">SUM(M2457)</f>
        <v>94931</v>
      </c>
      <c r="N2458" s="32">
        <f t="shared" ref="N2458:O2458" si="2331">SUM(N2457)</f>
        <v>104481</v>
      </c>
      <c r="O2458" s="32">
        <f t="shared" si="2331"/>
        <v>103636</v>
      </c>
      <c r="P2458" s="32">
        <f t="shared" si="2318"/>
        <v>1007289</v>
      </c>
      <c r="Q2458" s="32">
        <f t="shared" si="2319"/>
        <v>82.235326389557883</v>
      </c>
      <c r="R2458" s="90"/>
      <c r="S2458" s="90"/>
      <c r="T2458" s="90"/>
      <c r="U2458" s="90"/>
      <c r="V2458" s="90"/>
      <c r="W2458" s="90"/>
      <c r="X2458" s="90"/>
      <c r="Y2458" s="90"/>
    </row>
    <row r="2459" spans="1:25" ht="15" customHeight="1" x14ac:dyDescent="0.25">
      <c r="A2459" s="112"/>
      <c r="B2459" s="112"/>
      <c r="C2459" s="112"/>
      <c r="D2459" s="112"/>
      <c r="E2459" s="112"/>
      <c r="F2459" s="112"/>
      <c r="G2459" s="112"/>
      <c r="I2459" s="27"/>
      <c r="J2459" s="27"/>
      <c r="K2459" s="27">
        <v>0</v>
      </c>
      <c r="L2459" s="27"/>
      <c r="M2459" s="27"/>
      <c r="N2459" s="27"/>
      <c r="O2459" s="27"/>
      <c r="P2459" s="27"/>
      <c r="Q2459" s="27"/>
      <c r="R2459" s="27"/>
      <c r="S2459" s="27"/>
      <c r="T2459" s="27"/>
      <c r="U2459" s="27"/>
      <c r="V2459" s="27"/>
      <c r="W2459" s="27"/>
      <c r="X2459" s="27"/>
      <c r="Y2459" s="27"/>
    </row>
    <row r="2460" spans="1:25" ht="15" customHeight="1" thickBot="1" x14ac:dyDescent="0.3">
      <c r="A2460" s="53" t="s">
        <v>1</v>
      </c>
      <c r="B2460" s="53" t="s">
        <v>1</v>
      </c>
      <c r="C2460" s="53" t="s">
        <v>1</v>
      </c>
      <c r="D2460" s="53" t="s">
        <v>1</v>
      </c>
      <c r="E2460" s="53" t="s">
        <v>1</v>
      </c>
      <c r="F2460" s="53" t="s">
        <v>1</v>
      </c>
      <c r="G2460" s="53" t="s">
        <v>1</v>
      </c>
      <c r="H2460" s="21" t="s">
        <v>1</v>
      </c>
      <c r="I2460" s="33"/>
      <c r="J2460" s="33"/>
      <c r="K2460" s="33">
        <v>0</v>
      </c>
      <c r="L2460" s="33"/>
      <c r="M2460" s="33"/>
      <c r="N2460" s="33"/>
      <c r="O2460" s="33"/>
      <c r="P2460" s="33"/>
      <c r="Q2460" s="33"/>
      <c r="R2460" s="33"/>
      <c r="S2460" s="33"/>
      <c r="T2460" s="33"/>
      <c r="U2460" s="33"/>
      <c r="V2460" s="33"/>
      <c r="W2460" s="33"/>
      <c r="X2460" s="33"/>
      <c r="Y2460" s="33"/>
    </row>
    <row r="2461" spans="1:25" ht="45.75" customHeight="1" thickBot="1" x14ac:dyDescent="0.3">
      <c r="A2461" s="28" t="s">
        <v>4</v>
      </c>
      <c r="B2461" s="28" t="s">
        <v>5</v>
      </c>
      <c r="C2461" s="28" t="s">
        <v>6</v>
      </c>
      <c r="D2461" s="57" t="s">
        <v>1</v>
      </c>
      <c r="E2461" s="28" t="s">
        <v>7</v>
      </c>
      <c r="F2461" s="28" t="s">
        <v>8</v>
      </c>
      <c r="G2461" s="28" t="s">
        <v>9</v>
      </c>
      <c r="H2461" s="28" t="s">
        <v>10</v>
      </c>
      <c r="I2461" s="109" t="s">
        <v>3984</v>
      </c>
      <c r="J2461" s="109" t="s">
        <v>11</v>
      </c>
      <c r="K2461" s="109" t="s">
        <v>3989</v>
      </c>
      <c r="L2461" s="109" t="s">
        <v>3985</v>
      </c>
      <c r="M2461" s="109" t="s">
        <v>4027</v>
      </c>
      <c r="N2461" s="109" t="s">
        <v>3988</v>
      </c>
      <c r="O2461" s="109" t="s">
        <v>3986</v>
      </c>
      <c r="P2461" s="109" t="s">
        <v>3987</v>
      </c>
      <c r="Q2461" s="109" t="s">
        <v>3695</v>
      </c>
      <c r="R2461" s="91"/>
      <c r="S2461" s="91"/>
      <c r="T2461" s="91"/>
      <c r="U2461" s="91"/>
      <c r="V2461" s="91"/>
      <c r="W2461" s="91"/>
      <c r="X2461" s="91"/>
      <c r="Y2461" s="91"/>
    </row>
    <row r="2462" spans="1:25" ht="15" customHeight="1" x14ac:dyDescent="0.25">
      <c r="A2462" s="58" t="s">
        <v>1</v>
      </c>
      <c r="B2462" s="58" t="s">
        <v>1</v>
      </c>
      <c r="C2462" s="58" t="s">
        <v>1</v>
      </c>
      <c r="D2462" s="59" t="s">
        <v>1</v>
      </c>
      <c r="E2462" s="59" t="s">
        <v>1</v>
      </c>
      <c r="F2462" s="60" t="s">
        <v>1</v>
      </c>
      <c r="G2462" s="61" t="s">
        <v>1</v>
      </c>
      <c r="H2462" s="62" t="s">
        <v>1</v>
      </c>
      <c r="I2462" s="29">
        <v>1</v>
      </c>
      <c r="J2462" s="29">
        <v>2</v>
      </c>
      <c r="K2462" s="29">
        <v>3</v>
      </c>
      <c r="L2462" s="29" t="s">
        <v>3478</v>
      </c>
      <c r="M2462" s="29">
        <v>5</v>
      </c>
      <c r="N2462" s="29">
        <v>6</v>
      </c>
      <c r="O2462" s="29">
        <v>7</v>
      </c>
      <c r="P2462" s="29" t="s">
        <v>3696</v>
      </c>
      <c r="Q2462" s="29">
        <v>9</v>
      </c>
      <c r="R2462" s="92"/>
      <c r="S2462" s="92"/>
      <c r="T2462" s="92"/>
      <c r="U2462" s="92"/>
      <c r="V2462" s="92"/>
      <c r="W2462" s="92"/>
      <c r="X2462" s="92"/>
      <c r="Y2462" s="92"/>
    </row>
    <row r="2463" spans="1:25" ht="15" customHeight="1" x14ac:dyDescent="0.25">
      <c r="A2463" s="63" t="s">
        <v>935</v>
      </c>
      <c r="B2463" s="63" t="s">
        <v>81</v>
      </c>
      <c r="C2463" s="64" t="s">
        <v>1271</v>
      </c>
      <c r="D2463" s="64" t="s">
        <v>1272</v>
      </c>
      <c r="E2463" s="65" t="s">
        <v>1</v>
      </c>
      <c r="F2463" s="65" t="s">
        <v>1</v>
      </c>
      <c r="G2463" s="65" t="s">
        <v>1</v>
      </c>
      <c r="H2463" s="65" t="s">
        <v>1273</v>
      </c>
      <c r="I2463" s="26">
        <v>0</v>
      </c>
      <c r="J2463" s="26" t="s">
        <v>1</v>
      </c>
      <c r="K2463" s="26">
        <v>0</v>
      </c>
      <c r="L2463" s="26"/>
      <c r="M2463" s="26"/>
      <c r="N2463" s="26"/>
      <c r="O2463" s="26"/>
      <c r="P2463" s="26"/>
      <c r="Q2463" s="26"/>
      <c r="R2463" s="90"/>
      <c r="S2463" s="90"/>
      <c r="T2463" s="90"/>
      <c r="U2463" s="90"/>
      <c r="V2463" s="90"/>
      <c r="W2463" s="90"/>
      <c r="X2463" s="90"/>
      <c r="Y2463" s="90"/>
    </row>
    <row r="2464" spans="1:25" ht="22.5" customHeight="1" x14ac:dyDescent="0.25">
      <c r="A2464" s="63" t="s">
        <v>1</v>
      </c>
      <c r="B2464" s="63" t="s">
        <v>1</v>
      </c>
      <c r="C2464" s="63" t="s">
        <v>1</v>
      </c>
      <c r="D2464" s="65" t="s">
        <v>1</v>
      </c>
      <c r="E2464" s="65" t="s">
        <v>1</v>
      </c>
      <c r="F2464" s="65" t="s">
        <v>1</v>
      </c>
      <c r="G2464" s="65" t="s">
        <v>1</v>
      </c>
      <c r="H2464" s="66" t="s">
        <v>15</v>
      </c>
      <c r="I2464" s="30">
        <f t="shared" ref="I2464:K2464" si="2332">SUM(I2465,I2473,I2475)</f>
        <v>1978195</v>
      </c>
      <c r="J2464" s="30">
        <f t="shared" si="2332"/>
        <v>1895365</v>
      </c>
      <c r="K2464" s="30">
        <f t="shared" si="2332"/>
        <v>1100322</v>
      </c>
      <c r="L2464" s="30">
        <f t="shared" si="2317"/>
        <v>456620</v>
      </c>
      <c r="M2464" s="30">
        <f t="shared" ref="M2464" si="2333">SUM(M2465,M2473,M2475)</f>
        <v>154439</v>
      </c>
      <c r="N2464" s="30">
        <f t="shared" ref="N2464:O2464" si="2334">SUM(N2465,N2473,N2475)</f>
        <v>147939</v>
      </c>
      <c r="O2464" s="30">
        <f t="shared" si="2334"/>
        <v>154242</v>
      </c>
      <c r="P2464" s="30">
        <f t="shared" si="2318"/>
        <v>1556942</v>
      </c>
      <c r="Q2464" s="30">
        <f t="shared" si="2319"/>
        <v>82.144705637172791</v>
      </c>
      <c r="R2464" s="93"/>
      <c r="S2464" s="93"/>
      <c r="T2464" s="93"/>
      <c r="U2464" s="93"/>
      <c r="V2464" s="93"/>
      <c r="W2464" s="93"/>
      <c r="X2464" s="93"/>
      <c r="Y2464" s="93"/>
    </row>
    <row r="2465" spans="1:25" ht="15" customHeight="1" x14ac:dyDescent="0.25">
      <c r="A2465" s="63" t="s">
        <v>935</v>
      </c>
      <c r="B2465" s="63" t="s">
        <v>81</v>
      </c>
      <c r="C2465" s="63" t="s">
        <v>1271</v>
      </c>
      <c r="D2465" s="63" t="s">
        <v>1272</v>
      </c>
      <c r="E2465" s="65" t="s">
        <v>16</v>
      </c>
      <c r="F2465" s="65" t="s">
        <v>1</v>
      </c>
      <c r="G2465" s="65" t="s">
        <v>1</v>
      </c>
      <c r="H2465" s="65" t="s">
        <v>17</v>
      </c>
      <c r="I2465" s="31">
        <f t="shared" ref="I2465:K2465" si="2335">SUM(I2466:I2467)</f>
        <v>1624485</v>
      </c>
      <c r="J2465" s="31">
        <f t="shared" si="2335"/>
        <v>1600685</v>
      </c>
      <c r="K2465" s="31">
        <f t="shared" si="2335"/>
        <v>916712</v>
      </c>
      <c r="L2465" s="31">
        <f t="shared" si="2317"/>
        <v>399400</v>
      </c>
      <c r="M2465" s="31">
        <f t="shared" ref="M2465" si="2336">SUM(M2466:M2467)</f>
        <v>134400</v>
      </c>
      <c r="N2465" s="31">
        <f t="shared" ref="N2465:O2465" si="2337">SUM(N2466:N2467)</f>
        <v>129500</v>
      </c>
      <c r="O2465" s="31">
        <f t="shared" si="2337"/>
        <v>135500</v>
      </c>
      <c r="P2465" s="31">
        <f t="shared" si="2318"/>
        <v>1316112</v>
      </c>
      <c r="Q2465" s="31">
        <f t="shared" si="2319"/>
        <v>82.221798792392008</v>
      </c>
      <c r="R2465" s="94"/>
      <c r="S2465" s="94"/>
      <c r="T2465" s="94"/>
      <c r="U2465" s="94"/>
      <c r="V2465" s="94"/>
      <c r="W2465" s="94"/>
      <c r="X2465" s="94"/>
      <c r="Y2465" s="94"/>
    </row>
    <row r="2466" spans="1:25" ht="15" customHeight="1" x14ac:dyDescent="0.25">
      <c r="A2466" s="64" t="s">
        <v>935</v>
      </c>
      <c r="B2466" s="64" t="s">
        <v>81</v>
      </c>
      <c r="C2466" s="64" t="s">
        <v>1271</v>
      </c>
      <c r="D2466" s="64" t="s">
        <v>1272</v>
      </c>
      <c r="E2466" s="20" t="s">
        <v>19</v>
      </c>
      <c r="F2466" s="64"/>
      <c r="G2466" s="53" t="s">
        <v>1076</v>
      </c>
      <c r="H2466" s="53" t="s">
        <v>3884</v>
      </c>
      <c r="I2466" s="26">
        <v>1423127</v>
      </c>
      <c r="J2466" s="26">
        <v>1403127</v>
      </c>
      <c r="K2466" s="26">
        <v>767000</v>
      </c>
      <c r="L2466" s="26">
        <f t="shared" si="2317"/>
        <v>370000</v>
      </c>
      <c r="M2466" s="26">
        <v>130000</v>
      </c>
      <c r="N2466" s="26">
        <v>120000</v>
      </c>
      <c r="O2466" s="26">
        <v>120000</v>
      </c>
      <c r="P2466" s="26">
        <f t="shared" si="2318"/>
        <v>1137000</v>
      </c>
      <c r="Q2466" s="26">
        <f t="shared" si="2319"/>
        <v>81.033292068358747</v>
      </c>
      <c r="R2466" s="90"/>
      <c r="S2466" s="90"/>
      <c r="T2466" s="90"/>
      <c r="U2466" s="90"/>
      <c r="V2466" s="90"/>
      <c r="W2466" s="90"/>
      <c r="X2466" s="90"/>
      <c r="Y2466" s="90"/>
    </row>
    <row r="2467" spans="1:25" ht="15" customHeight="1" x14ac:dyDescent="0.25">
      <c r="A2467" s="63" t="s">
        <v>935</v>
      </c>
      <c r="B2467" s="63" t="s">
        <v>81</v>
      </c>
      <c r="C2467" s="63" t="s">
        <v>1271</v>
      </c>
      <c r="D2467" s="63" t="s">
        <v>1272</v>
      </c>
      <c r="E2467" s="63" t="s">
        <v>21</v>
      </c>
      <c r="F2467" s="64" t="s">
        <v>1</v>
      </c>
      <c r="G2467" s="53" t="s">
        <v>1</v>
      </c>
      <c r="H2467" s="65" t="s">
        <v>22</v>
      </c>
      <c r="I2467" s="31">
        <f t="shared" ref="I2467:K2467" si="2338">SUM(I2468:I2472)</f>
        <v>201358</v>
      </c>
      <c r="J2467" s="31">
        <f t="shared" si="2338"/>
        <v>197558</v>
      </c>
      <c r="K2467" s="31">
        <f t="shared" si="2338"/>
        <v>149712</v>
      </c>
      <c r="L2467" s="31">
        <f t="shared" si="2317"/>
        <v>29400</v>
      </c>
      <c r="M2467" s="31">
        <f t="shared" ref="M2467" si="2339">SUM(M2468:M2472)</f>
        <v>4400</v>
      </c>
      <c r="N2467" s="31">
        <f t="shared" ref="N2467:O2467" si="2340">SUM(N2468:N2472)</f>
        <v>9500</v>
      </c>
      <c r="O2467" s="31">
        <f t="shared" si="2340"/>
        <v>15500</v>
      </c>
      <c r="P2467" s="31">
        <f t="shared" si="2318"/>
        <v>179112</v>
      </c>
      <c r="Q2467" s="31">
        <f t="shared" si="2319"/>
        <v>90.662995171038375</v>
      </c>
      <c r="R2467" s="94"/>
      <c r="S2467" s="94"/>
      <c r="T2467" s="94"/>
      <c r="U2467" s="94"/>
      <c r="V2467" s="94"/>
      <c r="W2467" s="94"/>
      <c r="X2467" s="94"/>
      <c r="Y2467" s="94"/>
    </row>
    <row r="2468" spans="1:25" ht="15" customHeight="1" x14ac:dyDescent="0.25">
      <c r="A2468" s="64" t="s">
        <v>935</v>
      </c>
      <c r="B2468" s="64" t="s">
        <v>81</v>
      </c>
      <c r="C2468" s="64" t="s">
        <v>1271</v>
      </c>
      <c r="D2468" s="64" t="s">
        <v>1272</v>
      </c>
      <c r="E2468" s="20" t="s">
        <v>23</v>
      </c>
      <c r="F2468" s="64" t="s">
        <v>1274</v>
      </c>
      <c r="G2468" s="53" t="s">
        <v>1076</v>
      </c>
      <c r="H2468" s="53" t="s">
        <v>85</v>
      </c>
      <c r="I2468" s="26">
        <v>32600</v>
      </c>
      <c r="J2468" s="26">
        <v>32000</v>
      </c>
      <c r="K2468" s="26">
        <v>23554</v>
      </c>
      <c r="L2468" s="26">
        <f t="shared" si="2317"/>
        <v>8400</v>
      </c>
      <c r="M2468" s="26">
        <v>2400</v>
      </c>
      <c r="N2468" s="26">
        <v>3000</v>
      </c>
      <c r="O2468" s="26">
        <v>3000</v>
      </c>
      <c r="P2468" s="26">
        <f t="shared" si="2318"/>
        <v>31954</v>
      </c>
      <c r="Q2468" s="26">
        <f t="shared" si="2319"/>
        <v>99.856250000000003</v>
      </c>
      <c r="R2468" s="90"/>
      <c r="S2468" s="90"/>
      <c r="T2468" s="90"/>
      <c r="U2468" s="90"/>
      <c r="V2468" s="90"/>
      <c r="W2468" s="90"/>
      <c r="X2468" s="90"/>
      <c r="Y2468" s="90"/>
    </row>
    <row r="2469" spans="1:25" ht="15" customHeight="1" x14ac:dyDescent="0.25">
      <c r="A2469" s="64" t="s">
        <v>935</v>
      </c>
      <c r="B2469" s="64" t="s">
        <v>81</v>
      </c>
      <c r="C2469" s="64" t="s">
        <v>1271</v>
      </c>
      <c r="D2469" s="64" t="s">
        <v>1272</v>
      </c>
      <c r="E2469" s="20" t="s">
        <v>23</v>
      </c>
      <c r="F2469" s="64" t="s">
        <v>1275</v>
      </c>
      <c r="G2469" s="53" t="s">
        <v>1076</v>
      </c>
      <c r="H2469" s="53" t="s">
        <v>25</v>
      </c>
      <c r="I2469" s="26">
        <v>113200</v>
      </c>
      <c r="J2469" s="26">
        <v>110400</v>
      </c>
      <c r="K2469" s="26">
        <v>71000</v>
      </c>
      <c r="L2469" s="26">
        <f t="shared" si="2317"/>
        <v>21000</v>
      </c>
      <c r="M2469" s="26">
        <v>2000</v>
      </c>
      <c r="N2469" s="26">
        <v>6500</v>
      </c>
      <c r="O2469" s="26">
        <v>12500</v>
      </c>
      <c r="P2469" s="26">
        <f t="shared" si="2318"/>
        <v>92000</v>
      </c>
      <c r="Q2469" s="26">
        <f t="shared" si="2319"/>
        <v>83.333333333333343</v>
      </c>
      <c r="R2469" s="90"/>
      <c r="S2469" s="90"/>
      <c r="T2469" s="90"/>
      <c r="U2469" s="90"/>
      <c r="V2469" s="90"/>
      <c r="W2469" s="90"/>
      <c r="X2469" s="90"/>
      <c r="Y2469" s="90"/>
    </row>
    <row r="2470" spans="1:25" ht="15" customHeight="1" x14ac:dyDescent="0.25">
      <c r="A2470" s="64" t="s">
        <v>935</v>
      </c>
      <c r="B2470" s="64" t="s">
        <v>81</v>
      </c>
      <c r="C2470" s="64" t="s">
        <v>1271</v>
      </c>
      <c r="D2470" s="64" t="s">
        <v>1272</v>
      </c>
      <c r="E2470" s="20" t="s">
        <v>23</v>
      </c>
      <c r="F2470" s="64" t="s">
        <v>1276</v>
      </c>
      <c r="G2470" s="53" t="s">
        <v>1076</v>
      </c>
      <c r="H2470" s="53" t="s">
        <v>27</v>
      </c>
      <c r="I2470" s="26">
        <v>28854</v>
      </c>
      <c r="J2470" s="26">
        <v>28454</v>
      </c>
      <c r="K2470" s="26">
        <v>28454</v>
      </c>
      <c r="L2470" s="26">
        <f t="shared" si="2317"/>
        <v>0</v>
      </c>
      <c r="M2470" s="26"/>
      <c r="N2470" s="26"/>
      <c r="O2470" s="26"/>
      <c r="P2470" s="26">
        <f t="shared" si="2318"/>
        <v>28454</v>
      </c>
      <c r="Q2470" s="26">
        <f t="shared" si="2319"/>
        <v>100</v>
      </c>
      <c r="R2470" s="90"/>
      <c r="S2470" s="90"/>
      <c r="T2470" s="90"/>
      <c r="U2470" s="90"/>
      <c r="V2470" s="90"/>
      <c r="W2470" s="90"/>
      <c r="X2470" s="90"/>
      <c r="Y2470" s="90"/>
    </row>
    <row r="2471" spans="1:25" ht="15" customHeight="1" x14ac:dyDescent="0.25">
      <c r="A2471" s="64" t="s">
        <v>935</v>
      </c>
      <c r="B2471" s="64" t="s">
        <v>81</v>
      </c>
      <c r="C2471" s="64" t="s">
        <v>1271</v>
      </c>
      <c r="D2471" s="64" t="s">
        <v>1272</v>
      </c>
      <c r="E2471" s="20" t="s">
        <v>23</v>
      </c>
      <c r="F2471" s="64" t="s">
        <v>1277</v>
      </c>
      <c r="G2471" s="53" t="s">
        <v>1076</v>
      </c>
      <c r="H2471" s="53" t="s">
        <v>89</v>
      </c>
      <c r="I2471" s="26">
        <v>11040</v>
      </c>
      <c r="J2471" s="26">
        <v>11040</v>
      </c>
      <c r="K2471" s="26">
        <v>11040</v>
      </c>
      <c r="L2471" s="26">
        <f t="shared" si="2317"/>
        <v>0</v>
      </c>
      <c r="M2471" s="26">
        <v>0</v>
      </c>
      <c r="N2471" s="26">
        <v>0</v>
      </c>
      <c r="O2471" s="26">
        <v>0</v>
      </c>
      <c r="P2471" s="26">
        <f t="shared" si="2318"/>
        <v>11040</v>
      </c>
      <c r="Q2471" s="26">
        <f t="shared" si="2319"/>
        <v>100</v>
      </c>
      <c r="R2471" s="90"/>
      <c r="S2471" s="90"/>
      <c r="T2471" s="90"/>
      <c r="U2471" s="90"/>
      <c r="V2471" s="90"/>
      <c r="W2471" s="90"/>
      <c r="X2471" s="90"/>
      <c r="Y2471" s="90"/>
    </row>
    <row r="2472" spans="1:25" ht="15" customHeight="1" x14ac:dyDescent="0.25">
      <c r="A2472" s="64" t="s">
        <v>935</v>
      </c>
      <c r="B2472" s="64" t="s">
        <v>81</v>
      </c>
      <c r="C2472" s="64" t="s">
        <v>1271</v>
      </c>
      <c r="D2472" s="64" t="s">
        <v>1272</v>
      </c>
      <c r="E2472" s="20" t="s">
        <v>23</v>
      </c>
      <c r="F2472" s="64" t="s">
        <v>1278</v>
      </c>
      <c r="G2472" s="53" t="s">
        <v>1076</v>
      </c>
      <c r="H2472" s="53" t="s">
        <v>29</v>
      </c>
      <c r="I2472" s="26">
        <v>15664</v>
      </c>
      <c r="J2472" s="26">
        <v>15664</v>
      </c>
      <c r="K2472" s="26">
        <v>15664</v>
      </c>
      <c r="L2472" s="26">
        <f t="shared" si="2317"/>
        <v>0</v>
      </c>
      <c r="M2472" s="26">
        <v>0</v>
      </c>
      <c r="N2472" s="26">
        <v>0</v>
      </c>
      <c r="O2472" s="26">
        <v>0</v>
      </c>
      <c r="P2472" s="26">
        <f t="shared" si="2318"/>
        <v>15664</v>
      </c>
      <c r="Q2472" s="26">
        <f t="shared" si="2319"/>
        <v>100</v>
      </c>
      <c r="R2472" s="90"/>
      <c r="S2472" s="90"/>
      <c r="T2472" s="90"/>
      <c r="U2472" s="90"/>
      <c r="V2472" s="90"/>
      <c r="W2472" s="90"/>
      <c r="X2472" s="90"/>
      <c r="Y2472" s="90"/>
    </row>
    <row r="2473" spans="1:25" ht="15" customHeight="1" x14ac:dyDescent="0.25">
      <c r="A2473" s="63" t="s">
        <v>935</v>
      </c>
      <c r="B2473" s="63" t="s">
        <v>81</v>
      </c>
      <c r="C2473" s="63" t="s">
        <v>1271</v>
      </c>
      <c r="D2473" s="63" t="s">
        <v>1272</v>
      </c>
      <c r="E2473" s="65" t="s">
        <v>30</v>
      </c>
      <c r="F2473" s="65" t="s">
        <v>1</v>
      </c>
      <c r="G2473" s="65" t="s">
        <v>1</v>
      </c>
      <c r="H2473" s="65" t="s">
        <v>31</v>
      </c>
      <c r="I2473" s="31">
        <f t="shared" ref="I2473:K2473" si="2341">SUM(I2474)</f>
        <v>149453</v>
      </c>
      <c r="J2473" s="31">
        <f t="shared" si="2341"/>
        <v>147253</v>
      </c>
      <c r="K2473" s="31">
        <f t="shared" si="2341"/>
        <v>87000</v>
      </c>
      <c r="L2473" s="31">
        <f t="shared" si="2317"/>
        <v>39000</v>
      </c>
      <c r="M2473" s="31">
        <f t="shared" ref="M2473" si="2342">SUM(M2474)</f>
        <v>13000</v>
      </c>
      <c r="N2473" s="31">
        <f t="shared" ref="N2473:O2473" si="2343">SUM(N2474)</f>
        <v>13000</v>
      </c>
      <c r="O2473" s="31">
        <f t="shared" si="2343"/>
        <v>13000</v>
      </c>
      <c r="P2473" s="31">
        <f t="shared" si="2318"/>
        <v>126000</v>
      </c>
      <c r="Q2473" s="31">
        <f t="shared" si="2319"/>
        <v>85.567017310343417</v>
      </c>
      <c r="R2473" s="94"/>
      <c r="S2473" s="94"/>
      <c r="T2473" s="94"/>
      <c r="U2473" s="94"/>
      <c r="V2473" s="94"/>
      <c r="W2473" s="94"/>
      <c r="X2473" s="94"/>
      <c r="Y2473" s="94"/>
    </row>
    <row r="2474" spans="1:25" ht="15" customHeight="1" x14ac:dyDescent="0.25">
      <c r="A2474" s="64" t="s">
        <v>935</v>
      </c>
      <c r="B2474" s="64" t="s">
        <v>81</v>
      </c>
      <c r="C2474" s="64" t="s">
        <v>1271</v>
      </c>
      <c r="D2474" s="64" t="s">
        <v>1272</v>
      </c>
      <c r="E2474" s="20" t="s">
        <v>33</v>
      </c>
      <c r="F2474" s="64"/>
      <c r="G2474" s="53" t="s">
        <v>1076</v>
      </c>
      <c r="H2474" s="53" t="s">
        <v>3885</v>
      </c>
      <c r="I2474" s="26">
        <v>149453</v>
      </c>
      <c r="J2474" s="26">
        <v>147253</v>
      </c>
      <c r="K2474" s="26">
        <v>87000</v>
      </c>
      <c r="L2474" s="26">
        <f t="shared" si="2317"/>
        <v>39000</v>
      </c>
      <c r="M2474" s="26">
        <v>13000</v>
      </c>
      <c r="N2474" s="26">
        <v>13000</v>
      </c>
      <c r="O2474" s="26">
        <v>13000</v>
      </c>
      <c r="P2474" s="26">
        <f t="shared" si="2318"/>
        <v>126000</v>
      </c>
      <c r="Q2474" s="26">
        <f t="shared" si="2319"/>
        <v>85.567017310343417</v>
      </c>
      <c r="R2474" s="90"/>
      <c r="S2474" s="90"/>
      <c r="T2474" s="90"/>
      <c r="U2474" s="90"/>
      <c r="V2474" s="90"/>
      <c r="W2474" s="90"/>
      <c r="X2474" s="90"/>
      <c r="Y2474" s="90"/>
    </row>
    <row r="2475" spans="1:25" ht="15" customHeight="1" x14ac:dyDescent="0.25">
      <c r="A2475" s="63" t="s">
        <v>935</v>
      </c>
      <c r="B2475" s="63" t="s">
        <v>81</v>
      </c>
      <c r="C2475" s="63" t="s">
        <v>1271</v>
      </c>
      <c r="D2475" s="63" t="s">
        <v>1272</v>
      </c>
      <c r="E2475" s="65" t="s">
        <v>34</v>
      </c>
      <c r="F2475" s="65" t="s">
        <v>1</v>
      </c>
      <c r="G2475" s="65" t="s">
        <v>1</v>
      </c>
      <c r="H2475" s="65" t="s">
        <v>35</v>
      </c>
      <c r="I2475" s="31">
        <f t="shared" ref="I2475:K2475" si="2344">SUM(I2476:I2483)</f>
        <v>204257</v>
      </c>
      <c r="J2475" s="31">
        <f t="shared" si="2344"/>
        <v>147427</v>
      </c>
      <c r="K2475" s="31">
        <f t="shared" si="2344"/>
        <v>96610</v>
      </c>
      <c r="L2475" s="31">
        <f t="shared" si="2317"/>
        <v>18220</v>
      </c>
      <c r="M2475" s="31">
        <f t="shared" ref="M2475" si="2345">SUM(M2476:M2483)</f>
        <v>7039</v>
      </c>
      <c r="N2475" s="31">
        <f t="shared" ref="N2475:O2475" si="2346">SUM(N2476:N2483)</f>
        <v>5439</v>
      </c>
      <c r="O2475" s="31">
        <f t="shared" si="2346"/>
        <v>5742</v>
      </c>
      <c r="P2475" s="31">
        <f t="shared" si="2318"/>
        <v>114830</v>
      </c>
      <c r="Q2475" s="31">
        <f t="shared" si="2319"/>
        <v>77.889396107904247</v>
      </c>
      <c r="R2475" s="94"/>
      <c r="S2475" s="94"/>
      <c r="T2475" s="94"/>
      <c r="U2475" s="94"/>
      <c r="V2475" s="94"/>
      <c r="W2475" s="94"/>
      <c r="X2475" s="94"/>
      <c r="Y2475" s="94"/>
    </row>
    <row r="2476" spans="1:25" ht="15" customHeight="1" x14ac:dyDescent="0.25">
      <c r="A2476" s="64" t="s">
        <v>935</v>
      </c>
      <c r="B2476" s="64" t="s">
        <v>81</v>
      </c>
      <c r="C2476" s="64" t="s">
        <v>1271</v>
      </c>
      <c r="D2476" s="64" t="s">
        <v>1272</v>
      </c>
      <c r="E2476" s="20" t="s">
        <v>38</v>
      </c>
      <c r="F2476" s="64"/>
      <c r="G2476" s="53" t="s">
        <v>1076</v>
      </c>
      <c r="H2476" s="53" t="s">
        <v>37</v>
      </c>
      <c r="I2476" s="26">
        <v>3000</v>
      </c>
      <c r="J2476" s="26">
        <v>3000</v>
      </c>
      <c r="K2476" s="26">
        <v>1500</v>
      </c>
      <c r="L2476" s="26">
        <f t="shared" si="2317"/>
        <v>1500</v>
      </c>
      <c r="M2476" s="26">
        <v>1500</v>
      </c>
      <c r="N2476" s="26">
        <v>0</v>
      </c>
      <c r="O2476" s="26">
        <v>0</v>
      </c>
      <c r="P2476" s="26">
        <f t="shared" si="2318"/>
        <v>3000</v>
      </c>
      <c r="Q2476" s="26">
        <f t="shared" si="2319"/>
        <v>100</v>
      </c>
      <c r="R2476" s="90"/>
      <c r="S2476" s="90"/>
      <c r="T2476" s="90"/>
      <c r="U2476" s="90"/>
      <c r="V2476" s="90"/>
      <c r="W2476" s="90"/>
      <c r="X2476" s="90"/>
      <c r="Y2476" s="90"/>
    </row>
    <row r="2477" spans="1:25" ht="15" customHeight="1" x14ac:dyDescent="0.25">
      <c r="A2477" s="64" t="s">
        <v>935</v>
      </c>
      <c r="B2477" s="64" t="s">
        <v>81</v>
      </c>
      <c r="C2477" s="64" t="s">
        <v>1271</v>
      </c>
      <c r="D2477" s="64" t="s">
        <v>1272</v>
      </c>
      <c r="E2477" s="20" t="s">
        <v>298</v>
      </c>
      <c r="F2477" s="64"/>
      <c r="G2477" s="53" t="s">
        <v>1076</v>
      </c>
      <c r="H2477" s="53" t="s">
        <v>297</v>
      </c>
      <c r="I2477" s="26">
        <v>85330</v>
      </c>
      <c r="J2477" s="26">
        <v>85330</v>
      </c>
      <c r="K2477" s="26">
        <v>60000</v>
      </c>
      <c r="L2477" s="26">
        <f t="shared" si="2317"/>
        <v>3000</v>
      </c>
      <c r="M2477" s="26">
        <v>1000</v>
      </c>
      <c r="N2477" s="26">
        <v>1000</v>
      </c>
      <c r="O2477" s="26">
        <v>1000</v>
      </c>
      <c r="P2477" s="26">
        <f t="shared" si="2318"/>
        <v>63000</v>
      </c>
      <c r="Q2477" s="26">
        <f t="shared" si="2319"/>
        <v>73.831009023789989</v>
      </c>
      <c r="R2477" s="90"/>
      <c r="S2477" s="90"/>
      <c r="T2477" s="90"/>
      <c r="U2477" s="90"/>
      <c r="V2477" s="90"/>
      <c r="W2477" s="90"/>
      <c r="X2477" s="90"/>
      <c r="Y2477" s="90"/>
    </row>
    <row r="2478" spans="1:25" ht="15" customHeight="1" x14ac:dyDescent="0.25">
      <c r="A2478" s="64" t="s">
        <v>935</v>
      </c>
      <c r="B2478" s="64" t="s">
        <v>81</v>
      </c>
      <c r="C2478" s="64" t="s">
        <v>1271</v>
      </c>
      <c r="D2478" s="64" t="s">
        <v>1272</v>
      </c>
      <c r="E2478" s="20" t="s">
        <v>301</v>
      </c>
      <c r="F2478" s="64"/>
      <c r="G2478" s="53" t="s">
        <v>1076</v>
      </c>
      <c r="H2478" s="53" t="s">
        <v>300</v>
      </c>
      <c r="I2478" s="26">
        <v>15000</v>
      </c>
      <c r="J2478" s="26">
        <v>15000</v>
      </c>
      <c r="K2478" s="26">
        <v>7500</v>
      </c>
      <c r="L2478" s="26">
        <f t="shared" si="2317"/>
        <v>3750</v>
      </c>
      <c r="M2478" s="26">
        <v>1250</v>
      </c>
      <c r="N2478" s="26">
        <v>1250</v>
      </c>
      <c r="O2478" s="26">
        <v>1250</v>
      </c>
      <c r="P2478" s="26">
        <f t="shared" si="2318"/>
        <v>11250</v>
      </c>
      <c r="Q2478" s="26">
        <f t="shared" si="2319"/>
        <v>75</v>
      </c>
      <c r="R2478" s="90"/>
      <c r="S2478" s="90"/>
      <c r="T2478" s="90"/>
      <c r="U2478" s="90"/>
      <c r="V2478" s="90"/>
      <c r="W2478" s="90"/>
      <c r="X2478" s="90"/>
      <c r="Y2478" s="90"/>
    </row>
    <row r="2479" spans="1:25" ht="15" customHeight="1" x14ac:dyDescent="0.25">
      <c r="A2479" s="64" t="s">
        <v>935</v>
      </c>
      <c r="B2479" s="64" t="s">
        <v>81</v>
      </c>
      <c r="C2479" s="64" t="s">
        <v>1271</v>
      </c>
      <c r="D2479" s="64" t="s">
        <v>1272</v>
      </c>
      <c r="E2479" s="20" t="s">
        <v>218</v>
      </c>
      <c r="F2479" s="64"/>
      <c r="G2479" s="53" t="s">
        <v>1076</v>
      </c>
      <c r="H2479" s="53" t="s">
        <v>217</v>
      </c>
      <c r="I2479" s="26">
        <v>55800</v>
      </c>
      <c r="J2479" s="26">
        <v>8000</v>
      </c>
      <c r="K2479" s="26">
        <v>4800</v>
      </c>
      <c r="L2479" s="26">
        <f t="shared" si="2317"/>
        <v>2500</v>
      </c>
      <c r="M2479" s="26">
        <v>800</v>
      </c>
      <c r="N2479" s="26">
        <v>700</v>
      </c>
      <c r="O2479" s="26">
        <v>1000</v>
      </c>
      <c r="P2479" s="26">
        <f t="shared" si="2318"/>
        <v>7300</v>
      </c>
      <c r="Q2479" s="26">
        <f t="shared" si="2319"/>
        <v>91.25</v>
      </c>
      <c r="R2479" s="90"/>
      <c r="S2479" s="90"/>
      <c r="T2479" s="90"/>
      <c r="U2479" s="90"/>
      <c r="V2479" s="90"/>
      <c r="W2479" s="90"/>
      <c r="X2479" s="90"/>
      <c r="Y2479" s="90"/>
    </row>
    <row r="2480" spans="1:25" ht="15" customHeight="1" x14ac:dyDescent="0.25">
      <c r="A2480" s="64" t="s">
        <v>935</v>
      </c>
      <c r="B2480" s="64" t="s">
        <v>81</v>
      </c>
      <c r="C2480" s="64" t="s">
        <v>1271</v>
      </c>
      <c r="D2480" s="64" t="s">
        <v>1272</v>
      </c>
      <c r="E2480" s="20" t="s">
        <v>303</v>
      </c>
      <c r="F2480" s="64"/>
      <c r="G2480" s="53" t="s">
        <v>1076</v>
      </c>
      <c r="H2480" s="53" t="s">
        <v>302</v>
      </c>
      <c r="I2480" s="26">
        <v>579</v>
      </c>
      <c r="J2480" s="26">
        <v>579</v>
      </c>
      <c r="K2480" s="26">
        <v>579</v>
      </c>
      <c r="L2480" s="26">
        <f t="shared" si="2317"/>
        <v>0</v>
      </c>
      <c r="M2480" s="26">
        <v>0</v>
      </c>
      <c r="N2480" s="26">
        <v>0</v>
      </c>
      <c r="O2480" s="26">
        <v>0</v>
      </c>
      <c r="P2480" s="26">
        <f t="shared" si="2318"/>
        <v>579</v>
      </c>
      <c r="Q2480" s="26">
        <f t="shared" si="2319"/>
        <v>100</v>
      </c>
      <c r="R2480" s="90"/>
      <c r="S2480" s="90"/>
      <c r="T2480" s="90"/>
      <c r="U2480" s="90"/>
      <c r="V2480" s="90"/>
      <c r="W2480" s="90"/>
      <c r="X2480" s="90"/>
      <c r="Y2480" s="90"/>
    </row>
    <row r="2481" spans="1:25" ht="15" customHeight="1" x14ac:dyDescent="0.25">
      <c r="A2481" s="64" t="s">
        <v>935</v>
      </c>
      <c r="B2481" s="64" t="s">
        <v>81</v>
      </c>
      <c r="C2481" s="64" t="s">
        <v>1271</v>
      </c>
      <c r="D2481" s="64" t="s">
        <v>1272</v>
      </c>
      <c r="E2481" s="20" t="s">
        <v>308</v>
      </c>
      <c r="F2481" s="64"/>
      <c r="G2481" s="53" t="s">
        <v>1076</v>
      </c>
      <c r="H2481" s="53" t="s">
        <v>307</v>
      </c>
      <c r="I2481" s="26">
        <v>7099</v>
      </c>
      <c r="J2481" s="26">
        <v>7099</v>
      </c>
      <c r="K2481" s="26">
        <v>3552</v>
      </c>
      <c r="L2481" s="26">
        <f t="shared" si="2317"/>
        <v>1776</v>
      </c>
      <c r="M2481" s="26">
        <v>592</v>
      </c>
      <c r="N2481" s="26">
        <v>592</v>
      </c>
      <c r="O2481" s="26">
        <v>592</v>
      </c>
      <c r="P2481" s="26">
        <f t="shared" si="2318"/>
        <v>5328</v>
      </c>
      <c r="Q2481" s="26">
        <f t="shared" si="2319"/>
        <v>75.052824341456542</v>
      </c>
      <c r="R2481" s="90"/>
      <c r="S2481" s="90"/>
      <c r="T2481" s="90"/>
      <c r="U2481" s="90"/>
      <c r="V2481" s="90"/>
      <c r="W2481" s="90"/>
      <c r="X2481" s="90"/>
      <c r="Y2481" s="90"/>
    </row>
    <row r="2482" spans="1:25" ht="15" customHeight="1" x14ac:dyDescent="0.25">
      <c r="A2482" s="64" t="s">
        <v>935</v>
      </c>
      <c r="B2482" s="64" t="s">
        <v>81</v>
      </c>
      <c r="C2482" s="64" t="s">
        <v>1271</v>
      </c>
      <c r="D2482" s="64" t="s">
        <v>1272</v>
      </c>
      <c r="E2482" s="20" t="s">
        <v>311</v>
      </c>
      <c r="F2482" s="64"/>
      <c r="G2482" s="53" t="s">
        <v>1076</v>
      </c>
      <c r="H2482" s="53" t="s">
        <v>310</v>
      </c>
      <c r="I2482" s="26">
        <v>0</v>
      </c>
      <c r="J2482" s="26">
        <v>0</v>
      </c>
      <c r="K2482" s="26">
        <v>0</v>
      </c>
      <c r="L2482" s="26">
        <f t="shared" si="2317"/>
        <v>0</v>
      </c>
      <c r="M2482" s="26">
        <v>0</v>
      </c>
      <c r="N2482" s="26">
        <v>0</v>
      </c>
      <c r="O2482" s="26">
        <v>0</v>
      </c>
      <c r="P2482" s="26">
        <f t="shared" si="2318"/>
        <v>0</v>
      </c>
      <c r="Q2482" s="26" t="str">
        <f t="shared" si="2319"/>
        <v>-</v>
      </c>
      <c r="R2482" s="90"/>
      <c r="S2482" s="90"/>
      <c r="T2482" s="90"/>
      <c r="U2482" s="90"/>
      <c r="V2482" s="90"/>
      <c r="W2482" s="90"/>
      <c r="X2482" s="90"/>
      <c r="Y2482" s="90"/>
    </row>
    <row r="2483" spans="1:25" ht="15" customHeight="1" x14ac:dyDescent="0.25">
      <c r="A2483" s="63" t="s">
        <v>935</v>
      </c>
      <c r="B2483" s="63" t="s">
        <v>81</v>
      </c>
      <c r="C2483" s="63" t="s">
        <v>1271</v>
      </c>
      <c r="D2483" s="63" t="s">
        <v>1272</v>
      </c>
      <c r="E2483" s="63" t="s">
        <v>39</v>
      </c>
      <c r="F2483" s="64" t="s">
        <v>1</v>
      </c>
      <c r="G2483" s="53" t="s">
        <v>1</v>
      </c>
      <c r="H2483" s="65" t="s">
        <v>40</v>
      </c>
      <c r="I2483" s="31">
        <f t="shared" ref="I2483:K2483" si="2347">SUM(I2484:I2486)</f>
        <v>37449</v>
      </c>
      <c r="J2483" s="31">
        <f t="shared" si="2347"/>
        <v>28419</v>
      </c>
      <c r="K2483" s="31">
        <f t="shared" si="2347"/>
        <v>18679</v>
      </c>
      <c r="L2483" s="31">
        <f t="shared" si="2317"/>
        <v>5694</v>
      </c>
      <c r="M2483" s="31">
        <f t="shared" ref="M2483" si="2348">SUM(M2484:M2486)</f>
        <v>1897</v>
      </c>
      <c r="N2483" s="31">
        <f t="shared" ref="N2483:O2483" si="2349">SUM(N2484:N2486)</f>
        <v>1897</v>
      </c>
      <c r="O2483" s="31">
        <f t="shared" si="2349"/>
        <v>1900</v>
      </c>
      <c r="P2483" s="31">
        <f t="shared" si="2318"/>
        <v>24373</v>
      </c>
      <c r="Q2483" s="31">
        <f t="shared" si="2319"/>
        <v>85.76304584960765</v>
      </c>
      <c r="R2483" s="94"/>
      <c r="S2483" s="94"/>
      <c r="T2483" s="94"/>
      <c r="U2483" s="94"/>
      <c r="V2483" s="94"/>
      <c r="W2483" s="94"/>
      <c r="X2483" s="94"/>
      <c r="Y2483" s="94"/>
    </row>
    <row r="2484" spans="1:25" ht="15" customHeight="1" x14ac:dyDescent="0.25">
      <c r="A2484" s="64" t="s">
        <v>935</v>
      </c>
      <c r="B2484" s="64" t="s">
        <v>81</v>
      </c>
      <c r="C2484" s="64" t="s">
        <v>1271</v>
      </c>
      <c r="D2484" s="64" t="s">
        <v>1272</v>
      </c>
      <c r="E2484" s="20" t="s">
        <v>41</v>
      </c>
      <c r="F2484" s="64"/>
      <c r="G2484" s="53" t="s">
        <v>1076</v>
      </c>
      <c r="H2484" s="53" t="s">
        <v>40</v>
      </c>
      <c r="I2484" s="26">
        <v>25539</v>
      </c>
      <c r="J2484" s="26">
        <v>16509</v>
      </c>
      <c r="K2484" s="26">
        <v>11129</v>
      </c>
      <c r="L2484" s="26">
        <f t="shared" si="2317"/>
        <v>2994</v>
      </c>
      <c r="M2484" s="26">
        <v>997</v>
      </c>
      <c r="N2484" s="26">
        <v>997</v>
      </c>
      <c r="O2484" s="26">
        <v>1000</v>
      </c>
      <c r="P2484" s="26">
        <f t="shared" si="2318"/>
        <v>14123</v>
      </c>
      <c r="Q2484" s="26">
        <f t="shared" si="2319"/>
        <v>85.547277242716092</v>
      </c>
      <c r="R2484" s="90"/>
      <c r="S2484" s="90"/>
      <c r="T2484" s="90"/>
      <c r="U2484" s="90"/>
      <c r="V2484" s="90"/>
      <c r="W2484" s="90"/>
      <c r="X2484" s="90"/>
      <c r="Y2484" s="90"/>
    </row>
    <row r="2485" spans="1:25" ht="15" customHeight="1" x14ac:dyDescent="0.25">
      <c r="A2485" s="64" t="s">
        <v>935</v>
      </c>
      <c r="B2485" s="64" t="s">
        <v>81</v>
      </c>
      <c r="C2485" s="64" t="s">
        <v>1271</v>
      </c>
      <c r="D2485" s="64" t="s">
        <v>1272</v>
      </c>
      <c r="E2485" s="20" t="s">
        <v>41</v>
      </c>
      <c r="F2485" s="64" t="s">
        <v>1279</v>
      </c>
      <c r="G2485" s="53" t="s">
        <v>1076</v>
      </c>
      <c r="H2485" s="53" t="s">
        <v>49</v>
      </c>
      <c r="I2485" s="26">
        <v>4010</v>
      </c>
      <c r="J2485" s="26">
        <v>4010</v>
      </c>
      <c r="K2485" s="26">
        <v>2450</v>
      </c>
      <c r="L2485" s="26">
        <f t="shared" si="2317"/>
        <v>1200</v>
      </c>
      <c r="M2485" s="26">
        <v>400</v>
      </c>
      <c r="N2485" s="26">
        <v>400</v>
      </c>
      <c r="O2485" s="26">
        <v>400</v>
      </c>
      <c r="P2485" s="26">
        <f t="shared" si="2318"/>
        <v>3650</v>
      </c>
      <c r="Q2485" s="26">
        <f t="shared" si="2319"/>
        <v>91.022443890274317</v>
      </c>
      <c r="R2485" s="90"/>
      <c r="S2485" s="90"/>
      <c r="T2485" s="90"/>
      <c r="U2485" s="90"/>
      <c r="V2485" s="90"/>
      <c r="W2485" s="90"/>
      <c r="X2485" s="90"/>
      <c r="Y2485" s="90"/>
    </row>
    <row r="2486" spans="1:25" ht="22.5" customHeight="1" x14ac:dyDescent="0.25">
      <c r="A2486" s="64" t="s">
        <v>935</v>
      </c>
      <c r="B2486" s="64" t="s">
        <v>81</v>
      </c>
      <c r="C2486" s="64" t="s">
        <v>1271</v>
      </c>
      <c r="D2486" s="64" t="s">
        <v>1272</v>
      </c>
      <c r="E2486" s="20" t="s">
        <v>41</v>
      </c>
      <c r="F2486" s="64" t="s">
        <v>1280</v>
      </c>
      <c r="G2486" s="53" t="s">
        <v>1076</v>
      </c>
      <c r="H2486" s="53" t="s">
        <v>55</v>
      </c>
      <c r="I2486" s="26">
        <v>7900</v>
      </c>
      <c r="J2486" s="26">
        <v>7900</v>
      </c>
      <c r="K2486" s="26">
        <v>5100</v>
      </c>
      <c r="L2486" s="26">
        <f t="shared" si="2317"/>
        <v>1500</v>
      </c>
      <c r="M2486" s="26">
        <v>500</v>
      </c>
      <c r="N2486" s="26">
        <v>500</v>
      </c>
      <c r="O2486" s="26">
        <v>500</v>
      </c>
      <c r="P2486" s="26">
        <f t="shared" si="2318"/>
        <v>6600</v>
      </c>
      <c r="Q2486" s="26">
        <f t="shared" si="2319"/>
        <v>83.544303797468359</v>
      </c>
      <c r="R2486" s="90"/>
      <c r="S2486" s="90"/>
      <c r="T2486" s="90"/>
      <c r="U2486" s="90"/>
      <c r="V2486" s="90"/>
      <c r="W2486" s="90"/>
      <c r="X2486" s="90"/>
      <c r="Y2486" s="90"/>
    </row>
    <row r="2487" spans="1:25" ht="22.5" customHeight="1" x14ac:dyDescent="0.25">
      <c r="A2487" s="63" t="s">
        <v>1</v>
      </c>
      <c r="B2487" s="63" t="s">
        <v>1</v>
      </c>
      <c r="C2487" s="63" t="s">
        <v>1</v>
      </c>
      <c r="D2487" s="65" t="s">
        <v>1</v>
      </c>
      <c r="E2487" s="65" t="s">
        <v>1</v>
      </c>
      <c r="F2487" s="65" t="s">
        <v>1</v>
      </c>
      <c r="G2487" s="65" t="s">
        <v>1</v>
      </c>
      <c r="H2487" s="66" t="s">
        <v>56</v>
      </c>
      <c r="I2487" s="30">
        <f t="shared" ref="I2487:K2488" si="2350">SUM(I2488)</f>
        <v>0</v>
      </c>
      <c r="J2487" s="30">
        <f t="shared" si="2350"/>
        <v>0</v>
      </c>
      <c r="K2487" s="30">
        <f t="shared" si="2350"/>
        <v>0</v>
      </c>
      <c r="L2487" s="30">
        <f t="shared" si="2317"/>
        <v>0</v>
      </c>
      <c r="M2487" s="30">
        <f t="shared" ref="M2487:M2488" si="2351">SUM(M2488)</f>
        <v>0</v>
      </c>
      <c r="N2487" s="30">
        <f t="shared" ref="N2487:O2488" si="2352">SUM(N2488)</f>
        <v>0</v>
      </c>
      <c r="O2487" s="30">
        <f t="shared" si="2352"/>
        <v>0</v>
      </c>
      <c r="P2487" s="30">
        <f t="shared" si="2318"/>
        <v>0</v>
      </c>
      <c r="Q2487" s="30" t="str">
        <f t="shared" si="2319"/>
        <v>-</v>
      </c>
      <c r="R2487" s="93"/>
      <c r="S2487" s="93"/>
      <c r="T2487" s="93"/>
      <c r="U2487" s="93"/>
      <c r="V2487" s="93"/>
      <c r="W2487" s="93"/>
      <c r="X2487" s="93"/>
      <c r="Y2487" s="93"/>
    </row>
    <row r="2488" spans="1:25" ht="15" customHeight="1" x14ac:dyDescent="0.25">
      <c r="A2488" s="63" t="s">
        <v>935</v>
      </c>
      <c r="B2488" s="63" t="s">
        <v>81</v>
      </c>
      <c r="C2488" s="63" t="s">
        <v>1271</v>
      </c>
      <c r="D2488" s="63" t="s">
        <v>1272</v>
      </c>
      <c r="E2488" s="65" t="s">
        <v>57</v>
      </c>
      <c r="F2488" s="65" t="s">
        <v>1</v>
      </c>
      <c r="G2488" s="65" t="s">
        <v>1</v>
      </c>
      <c r="H2488" s="65" t="s">
        <v>58</v>
      </c>
      <c r="I2488" s="31">
        <f t="shared" si="2350"/>
        <v>0</v>
      </c>
      <c r="J2488" s="31">
        <f t="shared" si="2350"/>
        <v>0</v>
      </c>
      <c r="K2488" s="31">
        <f t="shared" si="2350"/>
        <v>0</v>
      </c>
      <c r="L2488" s="31">
        <f t="shared" si="2317"/>
        <v>0</v>
      </c>
      <c r="M2488" s="31">
        <f t="shared" si="2351"/>
        <v>0</v>
      </c>
      <c r="N2488" s="31">
        <f t="shared" si="2352"/>
        <v>0</v>
      </c>
      <c r="O2488" s="31">
        <f t="shared" si="2352"/>
        <v>0</v>
      </c>
      <c r="P2488" s="31">
        <f t="shared" si="2318"/>
        <v>0</v>
      </c>
      <c r="Q2488" s="31" t="str">
        <f t="shared" si="2319"/>
        <v>-</v>
      </c>
      <c r="R2488" s="94"/>
      <c r="S2488" s="94"/>
      <c r="T2488" s="94"/>
      <c r="U2488" s="94"/>
      <c r="V2488" s="94"/>
      <c r="W2488" s="94"/>
      <c r="X2488" s="94"/>
      <c r="Y2488" s="94"/>
    </row>
    <row r="2489" spans="1:25" ht="15" customHeight="1" x14ac:dyDescent="0.25">
      <c r="A2489" s="64" t="s">
        <v>935</v>
      </c>
      <c r="B2489" s="64" t="s">
        <v>81</v>
      </c>
      <c r="C2489" s="64" t="s">
        <v>1271</v>
      </c>
      <c r="D2489" s="64" t="s">
        <v>1272</v>
      </c>
      <c r="E2489" s="20" t="s">
        <v>68</v>
      </c>
      <c r="F2489" s="64"/>
      <c r="G2489" s="53" t="s">
        <v>1076</v>
      </c>
      <c r="H2489" s="53" t="s">
        <v>67</v>
      </c>
      <c r="I2489" s="26">
        <v>0</v>
      </c>
      <c r="J2489" s="26">
        <v>0</v>
      </c>
      <c r="K2489" s="26">
        <v>0</v>
      </c>
      <c r="L2489" s="26">
        <f t="shared" si="2317"/>
        <v>0</v>
      </c>
      <c r="M2489" s="26"/>
      <c r="N2489" s="26"/>
      <c r="O2489" s="26"/>
      <c r="P2489" s="26">
        <f t="shared" si="2318"/>
        <v>0</v>
      </c>
      <c r="Q2489" s="26" t="str">
        <f t="shared" si="2319"/>
        <v>-</v>
      </c>
      <c r="R2489" s="90"/>
      <c r="S2489" s="90"/>
      <c r="T2489" s="90"/>
      <c r="U2489" s="90"/>
      <c r="V2489" s="90"/>
      <c r="W2489" s="90"/>
      <c r="X2489" s="90"/>
      <c r="Y2489" s="90"/>
    </row>
    <row r="2490" spans="1:25" ht="22.5" customHeight="1" x14ac:dyDescent="0.25">
      <c r="A2490" s="63" t="s">
        <v>1</v>
      </c>
      <c r="B2490" s="63" t="s">
        <v>1</v>
      </c>
      <c r="C2490" s="63" t="s">
        <v>1</v>
      </c>
      <c r="D2490" s="65" t="s">
        <v>1</v>
      </c>
      <c r="E2490" s="65" t="s">
        <v>1</v>
      </c>
      <c r="F2490" s="65" t="s">
        <v>1</v>
      </c>
      <c r="G2490" s="65" t="s">
        <v>1</v>
      </c>
      <c r="H2490" s="66" t="s">
        <v>69</v>
      </c>
      <c r="I2490" s="30">
        <f t="shared" ref="I2490:K2490" si="2353">SUM(I2491)</f>
        <v>8170</v>
      </c>
      <c r="J2490" s="30">
        <f t="shared" si="2353"/>
        <v>0</v>
      </c>
      <c r="K2490" s="30">
        <f t="shared" si="2353"/>
        <v>0</v>
      </c>
      <c r="L2490" s="30">
        <f t="shared" si="2317"/>
        <v>0</v>
      </c>
      <c r="M2490" s="30">
        <f t="shared" ref="M2490" si="2354">SUM(M2491)</f>
        <v>0</v>
      </c>
      <c r="N2490" s="30">
        <f t="shared" ref="N2490:O2490" si="2355">SUM(N2491)</f>
        <v>0</v>
      </c>
      <c r="O2490" s="30">
        <f t="shared" si="2355"/>
        <v>0</v>
      </c>
      <c r="P2490" s="30">
        <f t="shared" si="2318"/>
        <v>0</v>
      </c>
      <c r="Q2490" s="30" t="str">
        <f t="shared" si="2319"/>
        <v>-</v>
      </c>
      <c r="R2490" s="93"/>
      <c r="S2490" s="93"/>
      <c r="T2490" s="93"/>
      <c r="U2490" s="93"/>
      <c r="V2490" s="93"/>
      <c r="W2490" s="93"/>
      <c r="X2490" s="93"/>
      <c r="Y2490" s="93"/>
    </row>
    <row r="2491" spans="1:25" ht="15" customHeight="1" x14ac:dyDescent="0.25">
      <c r="A2491" s="63" t="s">
        <v>935</v>
      </c>
      <c r="B2491" s="63" t="s">
        <v>81</v>
      </c>
      <c r="C2491" s="63" t="s">
        <v>1271</v>
      </c>
      <c r="D2491" s="63" t="s">
        <v>1272</v>
      </c>
      <c r="E2491" s="65" t="s">
        <v>70</v>
      </c>
      <c r="F2491" s="65" t="s">
        <v>1</v>
      </c>
      <c r="G2491" s="65" t="s">
        <v>1</v>
      </c>
      <c r="H2491" s="65" t="s">
        <v>71</v>
      </c>
      <c r="I2491" s="31">
        <f t="shared" ref="I2491:K2491" si="2356">SUM(I2492:I2493)</f>
        <v>8170</v>
      </c>
      <c r="J2491" s="31">
        <f t="shared" si="2356"/>
        <v>0</v>
      </c>
      <c r="K2491" s="31">
        <f t="shared" si="2356"/>
        <v>0</v>
      </c>
      <c r="L2491" s="31">
        <f t="shared" si="2317"/>
        <v>0</v>
      </c>
      <c r="M2491" s="31">
        <f t="shared" ref="M2491" si="2357">SUM(M2492:M2493)</f>
        <v>0</v>
      </c>
      <c r="N2491" s="31">
        <f t="shared" ref="N2491:O2491" si="2358">SUM(N2492:N2493)</f>
        <v>0</v>
      </c>
      <c r="O2491" s="31">
        <f t="shared" si="2358"/>
        <v>0</v>
      </c>
      <c r="P2491" s="31">
        <f t="shared" si="2318"/>
        <v>0</v>
      </c>
      <c r="Q2491" s="31" t="str">
        <f t="shared" si="2319"/>
        <v>-</v>
      </c>
      <c r="R2491" s="94"/>
      <c r="S2491" s="94"/>
      <c r="T2491" s="94"/>
      <c r="U2491" s="94"/>
      <c r="V2491" s="94"/>
      <c r="W2491" s="94"/>
      <c r="X2491" s="94"/>
      <c r="Y2491" s="94"/>
    </row>
    <row r="2492" spans="1:25" ht="15" customHeight="1" x14ac:dyDescent="0.25">
      <c r="A2492" s="64" t="s">
        <v>935</v>
      </c>
      <c r="B2492" s="64" t="s">
        <v>81</v>
      </c>
      <c r="C2492" s="64" t="s">
        <v>1271</v>
      </c>
      <c r="D2492" s="64" t="s">
        <v>1272</v>
      </c>
      <c r="E2492" s="20" t="s">
        <v>74</v>
      </c>
      <c r="F2492" s="64"/>
      <c r="G2492" s="53" t="s">
        <v>1076</v>
      </c>
      <c r="H2492" s="53" t="s">
        <v>73</v>
      </c>
      <c r="I2492" s="26">
        <v>8170</v>
      </c>
      <c r="J2492" s="26">
        <v>0</v>
      </c>
      <c r="K2492" s="26">
        <v>0</v>
      </c>
      <c r="L2492" s="26">
        <f t="shared" si="2317"/>
        <v>0</v>
      </c>
      <c r="M2492" s="26"/>
      <c r="N2492" s="26"/>
      <c r="O2492" s="26"/>
      <c r="P2492" s="26">
        <f t="shared" si="2318"/>
        <v>0</v>
      </c>
      <c r="Q2492" s="26" t="str">
        <f t="shared" si="2319"/>
        <v>-</v>
      </c>
      <c r="R2492" s="90"/>
      <c r="S2492" s="90"/>
      <c r="T2492" s="90"/>
      <c r="U2492" s="90"/>
      <c r="V2492" s="90"/>
      <c r="W2492" s="90"/>
      <c r="X2492" s="90"/>
      <c r="Y2492" s="90"/>
    </row>
    <row r="2493" spans="1:25" ht="15" customHeight="1" x14ac:dyDescent="0.25">
      <c r="A2493" s="64" t="s">
        <v>935</v>
      </c>
      <c r="B2493" s="64" t="s">
        <v>81</v>
      </c>
      <c r="C2493" s="64" t="s">
        <v>1271</v>
      </c>
      <c r="D2493" s="64" t="s">
        <v>1272</v>
      </c>
      <c r="E2493" s="20" t="s">
        <v>323</v>
      </c>
      <c r="F2493" s="64"/>
      <c r="G2493" s="53" t="s">
        <v>1076</v>
      </c>
      <c r="H2493" s="53" t="s">
        <v>322</v>
      </c>
      <c r="I2493" s="26">
        <v>0</v>
      </c>
      <c r="J2493" s="26">
        <v>0</v>
      </c>
      <c r="K2493" s="26">
        <v>0</v>
      </c>
      <c r="L2493" s="26">
        <f t="shared" si="2317"/>
        <v>0</v>
      </c>
      <c r="M2493" s="26"/>
      <c r="N2493" s="26"/>
      <c r="O2493" s="26"/>
      <c r="P2493" s="26">
        <f t="shared" si="2318"/>
        <v>0</v>
      </c>
      <c r="Q2493" s="26" t="str">
        <f t="shared" si="2319"/>
        <v>-</v>
      </c>
      <c r="R2493" s="90"/>
      <c r="S2493" s="90"/>
      <c r="T2493" s="90"/>
      <c r="U2493" s="90"/>
      <c r="V2493" s="90"/>
      <c r="W2493" s="90"/>
      <c r="X2493" s="90"/>
      <c r="Y2493" s="90"/>
    </row>
    <row r="2494" spans="1:25" ht="15" customHeight="1" x14ac:dyDescent="0.25">
      <c r="A2494" s="53" t="s">
        <v>1</v>
      </c>
      <c r="B2494" s="53" t="s">
        <v>1</v>
      </c>
      <c r="C2494" s="53" t="s">
        <v>1</v>
      </c>
      <c r="D2494" s="53" t="s">
        <v>1</v>
      </c>
      <c r="E2494" s="53" t="s">
        <v>1</v>
      </c>
      <c r="F2494" s="53" t="s">
        <v>1</v>
      </c>
      <c r="G2494" s="53" t="s">
        <v>1</v>
      </c>
      <c r="H2494" s="66" t="s">
        <v>1281</v>
      </c>
      <c r="I2494" s="30">
        <f t="shared" ref="I2494:K2494" si="2359">SUM(I2464,I2487,I2490)</f>
        <v>1986365</v>
      </c>
      <c r="J2494" s="30">
        <f t="shared" si="2359"/>
        <v>1895365</v>
      </c>
      <c r="K2494" s="30">
        <f t="shared" si="2359"/>
        <v>1100322</v>
      </c>
      <c r="L2494" s="30">
        <f t="shared" si="2317"/>
        <v>456620</v>
      </c>
      <c r="M2494" s="30">
        <f t="shared" ref="M2494" si="2360">SUM(M2464,M2487,M2490)</f>
        <v>154439</v>
      </c>
      <c r="N2494" s="30">
        <f t="shared" ref="N2494:O2494" si="2361">SUM(N2464,N2487,N2490)</f>
        <v>147939</v>
      </c>
      <c r="O2494" s="30">
        <f t="shared" si="2361"/>
        <v>154242</v>
      </c>
      <c r="P2494" s="30">
        <f t="shared" si="2318"/>
        <v>1556942</v>
      </c>
      <c r="Q2494" s="30">
        <f t="shared" si="2319"/>
        <v>82.144705637172791</v>
      </c>
      <c r="R2494" s="93"/>
      <c r="S2494" s="93"/>
      <c r="T2494" s="93"/>
      <c r="U2494" s="93"/>
      <c r="V2494" s="93"/>
      <c r="W2494" s="93"/>
      <c r="X2494" s="93"/>
      <c r="Y2494" s="93"/>
    </row>
    <row r="2495" spans="1:25" ht="15" customHeight="1" thickBot="1" x14ac:dyDescent="0.3">
      <c r="A2495" s="53" t="s">
        <v>1</v>
      </c>
      <c r="B2495" s="53" t="s">
        <v>1</v>
      </c>
      <c r="C2495" s="53" t="s">
        <v>1</v>
      </c>
      <c r="D2495" s="53" t="s">
        <v>1</v>
      </c>
      <c r="E2495" s="53" t="s">
        <v>1</v>
      </c>
      <c r="F2495" s="53" t="s">
        <v>1</v>
      </c>
      <c r="G2495" s="53" t="s">
        <v>1</v>
      </c>
      <c r="H2495" s="65" t="s">
        <v>76</v>
      </c>
      <c r="I2495" s="31"/>
      <c r="J2495" s="31"/>
      <c r="K2495" s="31">
        <v>0</v>
      </c>
      <c r="L2495" s="31"/>
      <c r="M2495" s="31"/>
      <c r="N2495" s="31"/>
      <c r="O2495" s="31"/>
      <c r="P2495" s="31"/>
      <c r="Q2495" s="31"/>
      <c r="R2495" s="94"/>
      <c r="S2495" s="94"/>
      <c r="T2495" s="94"/>
      <c r="U2495" s="94"/>
      <c r="V2495" s="94"/>
      <c r="W2495" s="94"/>
      <c r="X2495" s="94"/>
      <c r="Y2495" s="94"/>
    </row>
    <row r="2496" spans="1:25" ht="47.25" customHeight="1" thickBot="1" x14ac:dyDescent="0.3">
      <c r="A2496" s="110" t="s">
        <v>1</v>
      </c>
      <c r="B2496" s="110" t="s">
        <v>1</v>
      </c>
      <c r="C2496" s="110" t="s">
        <v>1</v>
      </c>
      <c r="D2496" s="110" t="s">
        <v>1</v>
      </c>
      <c r="E2496" s="110" t="s">
        <v>1</v>
      </c>
      <c r="F2496" s="110" t="s">
        <v>1</v>
      </c>
      <c r="G2496" s="110" t="s">
        <v>1</v>
      </c>
      <c r="H2496" s="28" t="s">
        <v>77</v>
      </c>
      <c r="I2496" s="109" t="s">
        <v>3984</v>
      </c>
      <c r="J2496" s="109" t="s">
        <v>11</v>
      </c>
      <c r="K2496" s="109" t="s">
        <v>3989</v>
      </c>
      <c r="L2496" s="109" t="s">
        <v>3985</v>
      </c>
      <c r="M2496" s="109" t="s">
        <v>4027</v>
      </c>
      <c r="N2496" s="109" t="s">
        <v>3988</v>
      </c>
      <c r="O2496" s="109" t="s">
        <v>3986</v>
      </c>
      <c r="P2496" s="109" t="s">
        <v>3987</v>
      </c>
      <c r="Q2496" s="109" t="s">
        <v>3695</v>
      </c>
      <c r="R2496" s="91"/>
      <c r="S2496" s="91"/>
      <c r="T2496" s="91"/>
      <c r="U2496" s="91"/>
      <c r="V2496" s="91"/>
      <c r="W2496" s="91"/>
      <c r="X2496" s="91"/>
      <c r="Y2496" s="91"/>
    </row>
    <row r="2497" spans="1:25" ht="15" customHeight="1" x14ac:dyDescent="0.25">
      <c r="A2497" s="111"/>
      <c r="B2497" s="111"/>
      <c r="C2497" s="111"/>
      <c r="D2497" s="111"/>
      <c r="E2497" s="111"/>
      <c r="F2497" s="111"/>
      <c r="G2497" s="111"/>
      <c r="H2497" s="67" t="s">
        <v>1</v>
      </c>
      <c r="I2497" s="29">
        <v>1</v>
      </c>
      <c r="J2497" s="29">
        <v>2</v>
      </c>
      <c r="K2497" s="29">
        <v>3</v>
      </c>
      <c r="L2497" s="29" t="s">
        <v>3478</v>
      </c>
      <c r="M2497" s="29">
        <v>5</v>
      </c>
      <c r="N2497" s="29">
        <v>6</v>
      </c>
      <c r="O2497" s="29">
        <v>7</v>
      </c>
      <c r="P2497" s="29" t="s">
        <v>3696</v>
      </c>
      <c r="Q2497" s="29">
        <v>9</v>
      </c>
      <c r="R2497" s="92"/>
      <c r="S2497" s="92"/>
      <c r="T2497" s="92"/>
      <c r="U2497" s="92"/>
      <c r="V2497" s="92"/>
      <c r="W2497" s="92"/>
      <c r="X2497" s="92"/>
      <c r="Y2497" s="92"/>
    </row>
    <row r="2498" spans="1:25" ht="15" customHeight="1" x14ac:dyDescent="0.25">
      <c r="A2498" s="111"/>
      <c r="B2498" s="111"/>
      <c r="C2498" s="111"/>
      <c r="D2498" s="111"/>
      <c r="E2498" s="111"/>
      <c r="F2498" s="111"/>
      <c r="G2498" s="111"/>
      <c r="H2498" s="68" t="s">
        <v>1085</v>
      </c>
      <c r="I2498" s="32">
        <f t="shared" ref="I2498:K2498" si="2362">SUM(I2494)</f>
        <v>1986365</v>
      </c>
      <c r="J2498" s="32">
        <f t="shared" si="2362"/>
        <v>1895365</v>
      </c>
      <c r="K2498" s="32">
        <f t="shared" si="2362"/>
        <v>1100322</v>
      </c>
      <c r="L2498" s="32">
        <f t="shared" si="2317"/>
        <v>456620</v>
      </c>
      <c r="M2498" s="32">
        <f t="shared" ref="M2498" si="2363">SUM(M2494)</f>
        <v>154439</v>
      </c>
      <c r="N2498" s="32">
        <f t="shared" ref="N2498:O2498" si="2364">SUM(N2494)</f>
        <v>147939</v>
      </c>
      <c r="O2498" s="32">
        <f t="shared" si="2364"/>
        <v>154242</v>
      </c>
      <c r="P2498" s="32">
        <f t="shared" si="2318"/>
        <v>1556942</v>
      </c>
      <c r="Q2498" s="32">
        <f t="shared" si="2319"/>
        <v>82.144705637172791</v>
      </c>
      <c r="R2498" s="90"/>
      <c r="S2498" s="90"/>
      <c r="T2498" s="90"/>
      <c r="U2498" s="90"/>
      <c r="V2498" s="90"/>
      <c r="W2498" s="90"/>
      <c r="X2498" s="90"/>
      <c r="Y2498" s="90"/>
    </row>
    <row r="2499" spans="1:25" ht="15" customHeight="1" x14ac:dyDescent="0.25">
      <c r="A2499" s="111"/>
      <c r="B2499" s="111"/>
      <c r="C2499" s="111"/>
      <c r="D2499" s="111"/>
      <c r="E2499" s="111"/>
      <c r="F2499" s="111"/>
      <c r="G2499" s="111"/>
      <c r="H2499" s="69" t="s">
        <v>79</v>
      </c>
      <c r="I2499" s="32">
        <f t="shared" ref="I2499:K2499" si="2365">SUM(I2498)</f>
        <v>1986365</v>
      </c>
      <c r="J2499" s="32">
        <f t="shared" si="2365"/>
        <v>1895365</v>
      </c>
      <c r="K2499" s="32">
        <f t="shared" si="2365"/>
        <v>1100322</v>
      </c>
      <c r="L2499" s="32">
        <f t="shared" si="2317"/>
        <v>456620</v>
      </c>
      <c r="M2499" s="32">
        <f t="shared" ref="M2499" si="2366">SUM(M2498)</f>
        <v>154439</v>
      </c>
      <c r="N2499" s="32">
        <f t="shared" ref="N2499:O2499" si="2367">SUM(N2498)</f>
        <v>147939</v>
      </c>
      <c r="O2499" s="32">
        <f t="shared" si="2367"/>
        <v>154242</v>
      </c>
      <c r="P2499" s="32">
        <f t="shared" si="2318"/>
        <v>1556942</v>
      </c>
      <c r="Q2499" s="32">
        <f t="shared" si="2319"/>
        <v>82.144705637172791</v>
      </c>
      <c r="R2499" s="90"/>
      <c r="S2499" s="90"/>
      <c r="T2499" s="90"/>
      <c r="U2499" s="90"/>
      <c r="V2499" s="90"/>
      <c r="W2499" s="90"/>
      <c r="X2499" s="90"/>
      <c r="Y2499" s="90"/>
    </row>
    <row r="2500" spans="1:25" ht="15" customHeight="1" x14ac:dyDescent="0.25">
      <c r="A2500" s="112"/>
      <c r="B2500" s="112"/>
      <c r="C2500" s="112"/>
      <c r="D2500" s="112"/>
      <c r="E2500" s="112"/>
      <c r="F2500" s="112"/>
      <c r="G2500" s="112"/>
      <c r="I2500" s="27"/>
      <c r="J2500" s="27"/>
      <c r="K2500" s="27">
        <v>0</v>
      </c>
      <c r="L2500" s="27"/>
      <c r="M2500" s="27"/>
      <c r="N2500" s="27"/>
      <c r="O2500" s="27"/>
      <c r="P2500" s="27"/>
      <c r="Q2500" s="27"/>
      <c r="R2500" s="27"/>
      <c r="S2500" s="27"/>
      <c r="T2500" s="27"/>
      <c r="U2500" s="27"/>
      <c r="V2500" s="27"/>
      <c r="W2500" s="27"/>
      <c r="X2500" s="27"/>
      <c r="Y2500" s="27"/>
    </row>
    <row r="2501" spans="1:25" ht="15" customHeight="1" thickBot="1" x14ac:dyDescent="0.3">
      <c r="A2501" s="53" t="s">
        <v>1</v>
      </c>
      <c r="B2501" s="53" t="s">
        <v>1</v>
      </c>
      <c r="C2501" s="53" t="s">
        <v>1</v>
      </c>
      <c r="D2501" s="53" t="s">
        <v>1</v>
      </c>
      <c r="E2501" s="53" t="s">
        <v>1</v>
      </c>
      <c r="F2501" s="53" t="s">
        <v>1</v>
      </c>
      <c r="G2501" s="53" t="s">
        <v>1</v>
      </c>
      <c r="H2501" s="21" t="s">
        <v>1</v>
      </c>
      <c r="I2501" s="33"/>
      <c r="J2501" s="33"/>
      <c r="K2501" s="33">
        <v>0</v>
      </c>
      <c r="L2501" s="33"/>
      <c r="M2501" s="33"/>
      <c r="N2501" s="33"/>
      <c r="O2501" s="33"/>
      <c r="P2501" s="33"/>
      <c r="Q2501" s="33"/>
      <c r="R2501" s="33"/>
      <c r="S2501" s="33"/>
      <c r="T2501" s="33"/>
      <c r="U2501" s="33"/>
      <c r="V2501" s="33"/>
      <c r="W2501" s="33"/>
      <c r="X2501" s="33"/>
      <c r="Y2501" s="33"/>
    </row>
    <row r="2502" spans="1:25" ht="45.75" customHeight="1" thickBot="1" x14ac:dyDescent="0.3">
      <c r="A2502" s="28" t="s">
        <v>4</v>
      </c>
      <c r="B2502" s="28" t="s">
        <v>5</v>
      </c>
      <c r="C2502" s="28" t="s">
        <v>6</v>
      </c>
      <c r="D2502" s="57" t="s">
        <v>1</v>
      </c>
      <c r="E2502" s="28" t="s">
        <v>7</v>
      </c>
      <c r="F2502" s="28" t="s">
        <v>8</v>
      </c>
      <c r="G2502" s="28" t="s">
        <v>9</v>
      </c>
      <c r="H2502" s="28" t="s">
        <v>10</v>
      </c>
      <c r="I2502" s="109" t="s">
        <v>3984</v>
      </c>
      <c r="J2502" s="109" t="s">
        <v>11</v>
      </c>
      <c r="K2502" s="109" t="s">
        <v>3989</v>
      </c>
      <c r="L2502" s="109" t="s">
        <v>3985</v>
      </c>
      <c r="M2502" s="109" t="s">
        <v>4027</v>
      </c>
      <c r="N2502" s="109" t="s">
        <v>3988</v>
      </c>
      <c r="O2502" s="109" t="s">
        <v>3986</v>
      </c>
      <c r="P2502" s="109" t="s">
        <v>3987</v>
      </c>
      <c r="Q2502" s="109" t="s">
        <v>3695</v>
      </c>
      <c r="R2502" s="91"/>
      <c r="S2502" s="91"/>
      <c r="T2502" s="91"/>
      <c r="U2502" s="91"/>
      <c r="V2502" s="91"/>
      <c r="W2502" s="91"/>
      <c r="X2502" s="91"/>
      <c r="Y2502" s="91"/>
    </row>
    <row r="2503" spans="1:25" ht="15" customHeight="1" x14ac:dyDescent="0.25">
      <c r="A2503" s="58" t="s">
        <v>1</v>
      </c>
      <c r="B2503" s="58" t="s">
        <v>1</v>
      </c>
      <c r="C2503" s="58" t="s">
        <v>1</v>
      </c>
      <c r="D2503" s="59" t="s">
        <v>1</v>
      </c>
      <c r="E2503" s="59" t="s">
        <v>1</v>
      </c>
      <c r="F2503" s="60" t="s">
        <v>1</v>
      </c>
      <c r="G2503" s="61" t="s">
        <v>1</v>
      </c>
      <c r="H2503" s="62" t="s">
        <v>1</v>
      </c>
      <c r="I2503" s="29">
        <v>1</v>
      </c>
      <c r="J2503" s="29">
        <v>2</v>
      </c>
      <c r="K2503" s="29">
        <v>3</v>
      </c>
      <c r="L2503" s="29" t="s">
        <v>3478</v>
      </c>
      <c r="M2503" s="29">
        <v>5</v>
      </c>
      <c r="N2503" s="29">
        <v>6</v>
      </c>
      <c r="O2503" s="29">
        <v>7</v>
      </c>
      <c r="P2503" s="29" t="s">
        <v>3696</v>
      </c>
      <c r="Q2503" s="29">
        <v>9</v>
      </c>
      <c r="R2503" s="92"/>
      <c r="S2503" s="92"/>
      <c r="T2503" s="92"/>
      <c r="U2503" s="92"/>
      <c r="V2503" s="92"/>
      <c r="W2503" s="92"/>
      <c r="X2503" s="92"/>
      <c r="Y2503" s="92"/>
    </row>
    <row r="2504" spans="1:25" ht="15" customHeight="1" x14ac:dyDescent="0.25">
      <c r="A2504" s="63" t="s">
        <v>935</v>
      </c>
      <c r="B2504" s="63" t="s">
        <v>81</v>
      </c>
      <c r="C2504" s="64" t="s">
        <v>1282</v>
      </c>
      <c r="D2504" s="64" t="s">
        <v>1283</v>
      </c>
      <c r="E2504" s="65" t="s">
        <v>1</v>
      </c>
      <c r="F2504" s="65" t="s">
        <v>1</v>
      </c>
      <c r="G2504" s="65" t="s">
        <v>1</v>
      </c>
      <c r="H2504" s="65" t="s">
        <v>1284</v>
      </c>
      <c r="I2504" s="26">
        <v>0</v>
      </c>
      <c r="J2504" s="26" t="s">
        <v>1</v>
      </c>
      <c r="K2504" s="26">
        <v>0</v>
      </c>
      <c r="L2504" s="26"/>
      <c r="M2504" s="26"/>
      <c r="N2504" s="26"/>
      <c r="O2504" s="26"/>
      <c r="P2504" s="26"/>
      <c r="Q2504" s="26"/>
      <c r="R2504" s="90"/>
      <c r="S2504" s="90"/>
      <c r="T2504" s="90"/>
      <c r="U2504" s="90"/>
      <c r="V2504" s="90"/>
      <c r="W2504" s="90"/>
      <c r="X2504" s="90"/>
      <c r="Y2504" s="90"/>
    </row>
    <row r="2505" spans="1:25" ht="22.5" customHeight="1" x14ac:dyDescent="0.25">
      <c r="A2505" s="63" t="s">
        <v>1</v>
      </c>
      <c r="B2505" s="63" t="s">
        <v>1</v>
      </c>
      <c r="C2505" s="63" t="s">
        <v>1</v>
      </c>
      <c r="D2505" s="65" t="s">
        <v>1</v>
      </c>
      <c r="E2505" s="65" t="s">
        <v>1</v>
      </c>
      <c r="F2505" s="65" t="s">
        <v>1</v>
      </c>
      <c r="G2505" s="65" t="s">
        <v>1</v>
      </c>
      <c r="H2505" s="66" t="s">
        <v>15</v>
      </c>
      <c r="I2505" s="30">
        <f t="shared" ref="I2505:K2505" si="2368">SUM(I2506,I2514,I2516)</f>
        <v>1843669</v>
      </c>
      <c r="J2505" s="30">
        <f t="shared" si="2368"/>
        <v>1764499</v>
      </c>
      <c r="K2505" s="30">
        <f t="shared" si="2368"/>
        <v>1006254</v>
      </c>
      <c r="L2505" s="30">
        <f t="shared" si="2317"/>
        <v>424613</v>
      </c>
      <c r="M2505" s="30">
        <f t="shared" ref="M2505" si="2369">SUM(M2506,M2514,M2516)</f>
        <v>137413</v>
      </c>
      <c r="N2505" s="30">
        <f t="shared" ref="N2505:O2505" si="2370">SUM(N2506,N2514,N2516)</f>
        <v>142300</v>
      </c>
      <c r="O2505" s="30">
        <f t="shared" si="2370"/>
        <v>144900</v>
      </c>
      <c r="P2505" s="30">
        <f t="shared" si="2318"/>
        <v>1430867</v>
      </c>
      <c r="Q2505" s="30">
        <f t="shared" si="2319"/>
        <v>81.091970015284787</v>
      </c>
      <c r="R2505" s="93"/>
      <c r="S2505" s="93"/>
      <c r="T2505" s="93"/>
      <c r="U2505" s="93"/>
      <c r="V2505" s="93"/>
      <c r="W2505" s="93"/>
      <c r="X2505" s="93"/>
      <c r="Y2505" s="93"/>
    </row>
    <row r="2506" spans="1:25" ht="15" customHeight="1" x14ac:dyDescent="0.25">
      <c r="A2506" s="63" t="s">
        <v>935</v>
      </c>
      <c r="B2506" s="63" t="s">
        <v>81</v>
      </c>
      <c r="C2506" s="63" t="s">
        <v>1282</v>
      </c>
      <c r="D2506" s="63" t="s">
        <v>1283</v>
      </c>
      <c r="E2506" s="65" t="s">
        <v>16</v>
      </c>
      <c r="F2506" s="65" t="s">
        <v>1</v>
      </c>
      <c r="G2506" s="65" t="s">
        <v>1</v>
      </c>
      <c r="H2506" s="65" t="s">
        <v>17</v>
      </c>
      <c r="I2506" s="31">
        <f t="shared" ref="I2506:K2506" si="2371">SUM(I2507:I2508)</f>
        <v>1557877</v>
      </c>
      <c r="J2506" s="31">
        <f t="shared" si="2371"/>
        <v>1533607</v>
      </c>
      <c r="K2506" s="31">
        <f t="shared" si="2371"/>
        <v>866286</v>
      </c>
      <c r="L2506" s="31">
        <f t="shared" si="2317"/>
        <v>373600</v>
      </c>
      <c r="M2506" s="31">
        <f t="shared" ref="M2506" si="2372">SUM(M2507:M2508)</f>
        <v>120300</v>
      </c>
      <c r="N2506" s="31">
        <f t="shared" ref="N2506:O2506" si="2373">SUM(N2507:N2508)</f>
        <v>125800</v>
      </c>
      <c r="O2506" s="31">
        <f t="shared" si="2373"/>
        <v>127500</v>
      </c>
      <c r="P2506" s="31">
        <f t="shared" si="2318"/>
        <v>1239886</v>
      </c>
      <c r="Q2506" s="31">
        <f t="shared" si="2319"/>
        <v>80.847700877734653</v>
      </c>
      <c r="R2506" s="94"/>
      <c r="S2506" s="94"/>
      <c r="T2506" s="94"/>
      <c r="U2506" s="94"/>
      <c r="V2506" s="94"/>
      <c r="W2506" s="94"/>
      <c r="X2506" s="94"/>
      <c r="Y2506" s="94"/>
    </row>
    <row r="2507" spans="1:25" ht="15" customHeight="1" x14ac:dyDescent="0.25">
      <c r="A2507" s="64" t="s">
        <v>935</v>
      </c>
      <c r="B2507" s="64" t="s">
        <v>81</v>
      </c>
      <c r="C2507" s="64" t="s">
        <v>1282</v>
      </c>
      <c r="D2507" s="64" t="s">
        <v>1283</v>
      </c>
      <c r="E2507" s="20" t="s">
        <v>19</v>
      </c>
      <c r="F2507" s="64"/>
      <c r="G2507" s="53" t="s">
        <v>1076</v>
      </c>
      <c r="H2507" s="53" t="s">
        <v>3886</v>
      </c>
      <c r="I2507" s="26">
        <v>1377221</v>
      </c>
      <c r="J2507" s="26">
        <v>1355221</v>
      </c>
      <c r="K2507" s="26">
        <v>756000</v>
      </c>
      <c r="L2507" s="26">
        <f t="shared" si="2317"/>
        <v>345000</v>
      </c>
      <c r="M2507" s="26">
        <v>110000</v>
      </c>
      <c r="N2507" s="26">
        <v>120000</v>
      </c>
      <c r="O2507" s="26">
        <v>115000</v>
      </c>
      <c r="P2507" s="26">
        <f t="shared" si="2318"/>
        <v>1101000</v>
      </c>
      <c r="Q2507" s="26">
        <f t="shared" si="2319"/>
        <v>81.241362109943694</v>
      </c>
      <c r="R2507" s="90"/>
      <c r="S2507" s="90"/>
      <c r="T2507" s="90"/>
      <c r="U2507" s="90"/>
      <c r="V2507" s="90"/>
      <c r="W2507" s="90"/>
      <c r="X2507" s="90"/>
      <c r="Y2507" s="90"/>
    </row>
    <row r="2508" spans="1:25" ht="15" customHeight="1" x14ac:dyDescent="0.25">
      <c r="A2508" s="63" t="s">
        <v>935</v>
      </c>
      <c r="B2508" s="63" t="s">
        <v>81</v>
      </c>
      <c r="C2508" s="63" t="s">
        <v>1282</v>
      </c>
      <c r="D2508" s="63" t="s">
        <v>1283</v>
      </c>
      <c r="E2508" s="63" t="s">
        <v>21</v>
      </c>
      <c r="F2508" s="64" t="s">
        <v>1</v>
      </c>
      <c r="G2508" s="53" t="s">
        <v>1</v>
      </c>
      <c r="H2508" s="65" t="s">
        <v>22</v>
      </c>
      <c r="I2508" s="31">
        <f t="shared" ref="I2508:K2508" si="2374">SUM(I2509:I2513)</f>
        <v>180656</v>
      </c>
      <c r="J2508" s="31">
        <f t="shared" si="2374"/>
        <v>178386</v>
      </c>
      <c r="K2508" s="31">
        <f t="shared" si="2374"/>
        <v>110286</v>
      </c>
      <c r="L2508" s="31">
        <f t="shared" si="2317"/>
        <v>28600</v>
      </c>
      <c r="M2508" s="31">
        <f t="shared" ref="M2508" si="2375">SUM(M2509:M2513)</f>
        <v>10300</v>
      </c>
      <c r="N2508" s="31">
        <f t="shared" ref="N2508:O2508" si="2376">SUM(N2509:N2513)</f>
        <v>5800</v>
      </c>
      <c r="O2508" s="31">
        <f t="shared" si="2376"/>
        <v>12500</v>
      </c>
      <c r="P2508" s="31">
        <f t="shared" si="2318"/>
        <v>138886</v>
      </c>
      <c r="Q2508" s="31">
        <f t="shared" si="2319"/>
        <v>77.857006715773664</v>
      </c>
      <c r="R2508" s="94"/>
      <c r="S2508" s="94"/>
      <c r="T2508" s="94"/>
      <c r="U2508" s="94"/>
      <c r="V2508" s="94"/>
      <c r="W2508" s="94"/>
      <c r="X2508" s="94"/>
      <c r="Y2508" s="94"/>
    </row>
    <row r="2509" spans="1:25" ht="15" customHeight="1" x14ac:dyDescent="0.25">
      <c r="A2509" s="64" t="s">
        <v>935</v>
      </c>
      <c r="B2509" s="64" t="s">
        <v>81</v>
      </c>
      <c r="C2509" s="64" t="s">
        <v>1282</v>
      </c>
      <c r="D2509" s="64" t="s">
        <v>1283</v>
      </c>
      <c r="E2509" s="20" t="s">
        <v>23</v>
      </c>
      <c r="F2509" s="64" t="s">
        <v>1285</v>
      </c>
      <c r="G2509" s="53" t="s">
        <v>1076</v>
      </c>
      <c r="H2509" s="53" t="s">
        <v>85</v>
      </c>
      <c r="I2509" s="26">
        <v>22970</v>
      </c>
      <c r="J2509" s="26">
        <v>22200</v>
      </c>
      <c r="K2509" s="26">
        <v>12800</v>
      </c>
      <c r="L2509" s="26">
        <f t="shared" si="2317"/>
        <v>5500</v>
      </c>
      <c r="M2509" s="26">
        <v>1700</v>
      </c>
      <c r="N2509" s="26">
        <v>1800</v>
      </c>
      <c r="O2509" s="26">
        <v>2000</v>
      </c>
      <c r="P2509" s="26">
        <f t="shared" si="2318"/>
        <v>18300</v>
      </c>
      <c r="Q2509" s="26">
        <f t="shared" si="2319"/>
        <v>82.432432432432435</v>
      </c>
      <c r="R2509" s="90"/>
      <c r="S2509" s="90"/>
      <c r="T2509" s="90"/>
      <c r="U2509" s="90"/>
      <c r="V2509" s="90"/>
      <c r="W2509" s="90"/>
      <c r="X2509" s="90"/>
      <c r="Y2509" s="90"/>
    </row>
    <row r="2510" spans="1:25" ht="15" customHeight="1" x14ac:dyDescent="0.25">
      <c r="A2510" s="64" t="s">
        <v>935</v>
      </c>
      <c r="B2510" s="64" t="s">
        <v>81</v>
      </c>
      <c r="C2510" s="64" t="s">
        <v>1282</v>
      </c>
      <c r="D2510" s="64" t="s">
        <v>1283</v>
      </c>
      <c r="E2510" s="20" t="s">
        <v>23</v>
      </c>
      <c r="F2510" s="64" t="s">
        <v>1286</v>
      </c>
      <c r="G2510" s="53" t="s">
        <v>1076</v>
      </c>
      <c r="H2510" s="53" t="s">
        <v>25</v>
      </c>
      <c r="I2510" s="26">
        <v>105600</v>
      </c>
      <c r="J2510" s="26">
        <v>104600</v>
      </c>
      <c r="K2510" s="26">
        <v>67500</v>
      </c>
      <c r="L2510" s="26">
        <f t="shared" si="2317"/>
        <v>15500</v>
      </c>
      <c r="M2510" s="26">
        <v>1000</v>
      </c>
      <c r="N2510" s="26">
        <v>4000</v>
      </c>
      <c r="O2510" s="26">
        <v>10500</v>
      </c>
      <c r="P2510" s="26">
        <f t="shared" si="2318"/>
        <v>83000</v>
      </c>
      <c r="Q2510" s="26">
        <f t="shared" si="2319"/>
        <v>79.349904397705544</v>
      </c>
      <c r="R2510" s="90"/>
      <c r="S2510" s="90"/>
      <c r="T2510" s="90"/>
      <c r="U2510" s="90"/>
      <c r="V2510" s="90"/>
      <c r="W2510" s="90"/>
      <c r="X2510" s="90"/>
      <c r="Y2510" s="90"/>
    </row>
    <row r="2511" spans="1:25" ht="15" customHeight="1" x14ac:dyDescent="0.25">
      <c r="A2511" s="64" t="s">
        <v>935</v>
      </c>
      <c r="B2511" s="64" t="s">
        <v>81</v>
      </c>
      <c r="C2511" s="64" t="s">
        <v>1282</v>
      </c>
      <c r="D2511" s="64" t="s">
        <v>1283</v>
      </c>
      <c r="E2511" s="20" t="s">
        <v>23</v>
      </c>
      <c r="F2511" s="64" t="s">
        <v>1287</v>
      </c>
      <c r="G2511" s="53" t="s">
        <v>1076</v>
      </c>
      <c r="H2511" s="53" t="s">
        <v>27</v>
      </c>
      <c r="I2511" s="26">
        <v>26686</v>
      </c>
      <c r="J2511" s="26">
        <v>26186</v>
      </c>
      <c r="K2511" s="26">
        <v>26186</v>
      </c>
      <c r="L2511" s="26">
        <f t="shared" si="2317"/>
        <v>0</v>
      </c>
      <c r="M2511" s="26"/>
      <c r="N2511" s="26"/>
      <c r="O2511" s="26"/>
      <c r="P2511" s="26">
        <f t="shared" si="2318"/>
        <v>26186</v>
      </c>
      <c r="Q2511" s="26">
        <f t="shared" si="2319"/>
        <v>100</v>
      </c>
      <c r="R2511" s="90"/>
      <c r="S2511" s="90"/>
      <c r="T2511" s="90"/>
      <c r="U2511" s="90"/>
      <c r="V2511" s="90"/>
      <c r="W2511" s="90"/>
      <c r="X2511" s="90"/>
      <c r="Y2511" s="90"/>
    </row>
    <row r="2512" spans="1:25" ht="15" customHeight="1" x14ac:dyDescent="0.25">
      <c r="A2512" s="64" t="s">
        <v>935</v>
      </c>
      <c r="B2512" s="64" t="s">
        <v>81</v>
      </c>
      <c r="C2512" s="64" t="s">
        <v>1282</v>
      </c>
      <c r="D2512" s="64" t="s">
        <v>1283</v>
      </c>
      <c r="E2512" s="20" t="s">
        <v>23</v>
      </c>
      <c r="F2512" s="64" t="s">
        <v>1288</v>
      </c>
      <c r="G2512" s="53" t="s">
        <v>1076</v>
      </c>
      <c r="H2512" s="53" t="s">
        <v>89</v>
      </c>
      <c r="I2512" s="26">
        <v>12000</v>
      </c>
      <c r="J2512" s="26">
        <v>12000</v>
      </c>
      <c r="K2512" s="26">
        <v>0</v>
      </c>
      <c r="L2512" s="26">
        <f t="shared" ref="L2512:L2575" si="2377">SUM(M2512:O2512)</f>
        <v>7600</v>
      </c>
      <c r="M2512" s="26">
        <v>7600</v>
      </c>
      <c r="N2512" s="26"/>
      <c r="O2512" s="26"/>
      <c r="P2512" s="26">
        <f t="shared" ref="P2512:P2575" si="2378">K2512+L2512</f>
        <v>7600</v>
      </c>
      <c r="Q2512" s="26">
        <f t="shared" ref="Q2512:Q2575" si="2379">IF(J2512=0,"-",P2512/J2512*100)</f>
        <v>63.333333333333329</v>
      </c>
      <c r="R2512" s="90"/>
      <c r="S2512" s="90"/>
      <c r="T2512" s="90"/>
      <c r="U2512" s="90"/>
      <c r="V2512" s="90"/>
      <c r="W2512" s="90"/>
      <c r="X2512" s="90"/>
      <c r="Y2512" s="90"/>
    </row>
    <row r="2513" spans="1:25" ht="15" customHeight="1" x14ac:dyDescent="0.25">
      <c r="A2513" s="64" t="s">
        <v>935</v>
      </c>
      <c r="B2513" s="64" t="s">
        <v>81</v>
      </c>
      <c r="C2513" s="64" t="s">
        <v>1282</v>
      </c>
      <c r="D2513" s="64" t="s">
        <v>1283</v>
      </c>
      <c r="E2513" s="20" t="s">
        <v>23</v>
      </c>
      <c r="F2513" s="64" t="s">
        <v>1289</v>
      </c>
      <c r="G2513" s="53" t="s">
        <v>1076</v>
      </c>
      <c r="H2513" s="53" t="s">
        <v>29</v>
      </c>
      <c r="I2513" s="26">
        <v>13400</v>
      </c>
      <c r="J2513" s="26">
        <v>13400</v>
      </c>
      <c r="K2513" s="26">
        <v>3800</v>
      </c>
      <c r="L2513" s="26">
        <f t="shared" si="2377"/>
        <v>0</v>
      </c>
      <c r="M2513" s="26">
        <v>0</v>
      </c>
      <c r="N2513" s="26">
        <v>0</v>
      </c>
      <c r="O2513" s="26">
        <v>0</v>
      </c>
      <c r="P2513" s="26">
        <f t="shared" si="2378"/>
        <v>3800</v>
      </c>
      <c r="Q2513" s="26">
        <f t="shared" si="2379"/>
        <v>28.35820895522388</v>
      </c>
      <c r="R2513" s="90"/>
      <c r="S2513" s="90"/>
      <c r="T2513" s="90"/>
      <c r="U2513" s="90"/>
      <c r="V2513" s="90"/>
      <c r="W2513" s="90"/>
      <c r="X2513" s="90"/>
      <c r="Y2513" s="90"/>
    </row>
    <row r="2514" spans="1:25" ht="15" customHeight="1" x14ac:dyDescent="0.25">
      <c r="A2514" s="63" t="s">
        <v>935</v>
      </c>
      <c r="B2514" s="63" t="s">
        <v>81</v>
      </c>
      <c r="C2514" s="63" t="s">
        <v>1282</v>
      </c>
      <c r="D2514" s="63" t="s">
        <v>1283</v>
      </c>
      <c r="E2514" s="65" t="s">
        <v>30</v>
      </c>
      <c r="F2514" s="65" t="s">
        <v>1</v>
      </c>
      <c r="G2514" s="65" t="s">
        <v>1</v>
      </c>
      <c r="H2514" s="65" t="s">
        <v>31</v>
      </c>
      <c r="I2514" s="31">
        <f t="shared" ref="I2514:K2514" si="2380">SUM(I2515)</f>
        <v>144664</v>
      </c>
      <c r="J2514" s="31">
        <f t="shared" si="2380"/>
        <v>142264</v>
      </c>
      <c r="K2514" s="31">
        <f t="shared" si="2380"/>
        <v>81000</v>
      </c>
      <c r="L2514" s="31">
        <f t="shared" si="2377"/>
        <v>36000</v>
      </c>
      <c r="M2514" s="31">
        <f t="shared" ref="M2514" si="2381">SUM(M2515)</f>
        <v>12000</v>
      </c>
      <c r="N2514" s="31">
        <f t="shared" ref="N2514:O2514" si="2382">SUM(N2515)</f>
        <v>12000</v>
      </c>
      <c r="O2514" s="31">
        <f t="shared" si="2382"/>
        <v>12000</v>
      </c>
      <c r="P2514" s="31">
        <f t="shared" si="2378"/>
        <v>117000</v>
      </c>
      <c r="Q2514" s="31">
        <f t="shared" si="2379"/>
        <v>82.241466569195296</v>
      </c>
      <c r="R2514" s="94"/>
      <c r="S2514" s="94"/>
      <c r="T2514" s="94"/>
      <c r="U2514" s="94"/>
      <c r="V2514" s="94"/>
      <c r="W2514" s="94"/>
      <c r="X2514" s="94"/>
      <c r="Y2514" s="94"/>
    </row>
    <row r="2515" spans="1:25" ht="15" customHeight="1" x14ac:dyDescent="0.25">
      <c r="A2515" s="64" t="s">
        <v>935</v>
      </c>
      <c r="B2515" s="64" t="s">
        <v>81</v>
      </c>
      <c r="C2515" s="64" t="s">
        <v>1282</v>
      </c>
      <c r="D2515" s="64" t="s">
        <v>1283</v>
      </c>
      <c r="E2515" s="20" t="s">
        <v>33</v>
      </c>
      <c r="F2515" s="64"/>
      <c r="G2515" s="53" t="s">
        <v>1076</v>
      </c>
      <c r="H2515" s="53" t="s">
        <v>3885</v>
      </c>
      <c r="I2515" s="26">
        <v>144664</v>
      </c>
      <c r="J2515" s="26">
        <v>142264</v>
      </c>
      <c r="K2515" s="26">
        <v>81000</v>
      </c>
      <c r="L2515" s="26">
        <f t="shared" si="2377"/>
        <v>36000</v>
      </c>
      <c r="M2515" s="26">
        <v>12000</v>
      </c>
      <c r="N2515" s="26">
        <v>12000</v>
      </c>
      <c r="O2515" s="26">
        <v>12000</v>
      </c>
      <c r="P2515" s="26">
        <f t="shared" si="2378"/>
        <v>117000</v>
      </c>
      <c r="Q2515" s="26">
        <f t="shared" si="2379"/>
        <v>82.241466569195296</v>
      </c>
      <c r="R2515" s="90"/>
      <c r="S2515" s="90"/>
      <c r="T2515" s="90"/>
      <c r="U2515" s="90"/>
      <c r="V2515" s="90"/>
      <c r="W2515" s="90"/>
      <c r="X2515" s="90"/>
      <c r="Y2515" s="90"/>
    </row>
    <row r="2516" spans="1:25" ht="15" customHeight="1" x14ac:dyDescent="0.25">
      <c r="A2516" s="63" t="s">
        <v>935</v>
      </c>
      <c r="B2516" s="63" t="s">
        <v>81</v>
      </c>
      <c r="C2516" s="63" t="s">
        <v>1282</v>
      </c>
      <c r="D2516" s="63" t="s">
        <v>1283</v>
      </c>
      <c r="E2516" s="65" t="s">
        <v>34</v>
      </c>
      <c r="F2516" s="65" t="s">
        <v>1</v>
      </c>
      <c r="G2516" s="65" t="s">
        <v>1</v>
      </c>
      <c r="H2516" s="65" t="s">
        <v>35</v>
      </c>
      <c r="I2516" s="31">
        <f t="shared" ref="I2516:K2516" si="2383">SUM(I2517:I2524)</f>
        <v>141128</v>
      </c>
      <c r="J2516" s="31">
        <f t="shared" si="2383"/>
        <v>88628</v>
      </c>
      <c r="K2516" s="31">
        <f t="shared" si="2383"/>
        <v>58968</v>
      </c>
      <c r="L2516" s="31">
        <f t="shared" si="2377"/>
        <v>15013</v>
      </c>
      <c r="M2516" s="31">
        <f t="shared" ref="M2516" si="2384">SUM(M2517:M2524)</f>
        <v>5113</v>
      </c>
      <c r="N2516" s="31">
        <f t="shared" ref="N2516:O2516" si="2385">SUM(N2517:N2524)</f>
        <v>4500</v>
      </c>
      <c r="O2516" s="31">
        <f t="shared" si="2385"/>
        <v>5400</v>
      </c>
      <c r="P2516" s="31">
        <f t="shared" si="2378"/>
        <v>73981</v>
      </c>
      <c r="Q2516" s="31">
        <f t="shared" si="2379"/>
        <v>83.473620074919879</v>
      </c>
      <c r="R2516" s="94"/>
      <c r="S2516" s="94"/>
      <c r="T2516" s="94"/>
      <c r="U2516" s="94"/>
      <c r="V2516" s="94"/>
      <c r="W2516" s="94"/>
      <c r="X2516" s="94"/>
      <c r="Y2516" s="94"/>
    </row>
    <row r="2517" spans="1:25" ht="15" customHeight="1" x14ac:dyDescent="0.25">
      <c r="A2517" s="64" t="s">
        <v>935</v>
      </c>
      <c r="B2517" s="64" t="s">
        <v>81</v>
      </c>
      <c r="C2517" s="64" t="s">
        <v>1282</v>
      </c>
      <c r="D2517" s="64" t="s">
        <v>1283</v>
      </c>
      <c r="E2517" s="20" t="s">
        <v>38</v>
      </c>
      <c r="F2517" s="64"/>
      <c r="G2517" s="53" t="s">
        <v>1076</v>
      </c>
      <c r="H2517" s="53" t="s">
        <v>37</v>
      </c>
      <c r="I2517" s="26">
        <v>2000</v>
      </c>
      <c r="J2517" s="26">
        <v>2000</v>
      </c>
      <c r="K2517" s="26">
        <v>2000</v>
      </c>
      <c r="L2517" s="26">
        <f t="shared" si="2377"/>
        <v>0</v>
      </c>
      <c r="M2517" s="26">
        <v>0</v>
      </c>
      <c r="N2517" s="26">
        <v>0</v>
      </c>
      <c r="O2517" s="26"/>
      <c r="P2517" s="26">
        <f t="shared" si="2378"/>
        <v>2000</v>
      </c>
      <c r="Q2517" s="26">
        <f t="shared" si="2379"/>
        <v>100</v>
      </c>
      <c r="R2517" s="90"/>
      <c r="S2517" s="90"/>
      <c r="T2517" s="90"/>
      <c r="U2517" s="90"/>
      <c r="V2517" s="90"/>
      <c r="W2517" s="90"/>
      <c r="X2517" s="90"/>
      <c r="Y2517" s="90"/>
    </row>
    <row r="2518" spans="1:25" ht="15" customHeight="1" x14ac:dyDescent="0.25">
      <c r="A2518" s="64" t="s">
        <v>935</v>
      </c>
      <c r="B2518" s="64" t="s">
        <v>81</v>
      </c>
      <c r="C2518" s="64" t="s">
        <v>1282</v>
      </c>
      <c r="D2518" s="64" t="s">
        <v>1283</v>
      </c>
      <c r="E2518" s="20" t="s">
        <v>298</v>
      </c>
      <c r="F2518" s="64"/>
      <c r="G2518" s="53" t="s">
        <v>1076</v>
      </c>
      <c r="H2518" s="53" t="s">
        <v>297</v>
      </c>
      <c r="I2518" s="26">
        <v>41115</v>
      </c>
      <c r="J2518" s="26">
        <v>41115</v>
      </c>
      <c r="K2518" s="26">
        <v>32600</v>
      </c>
      <c r="L2518" s="26">
        <f t="shared" si="2377"/>
        <v>1000</v>
      </c>
      <c r="M2518" s="26">
        <v>0</v>
      </c>
      <c r="N2518" s="26">
        <v>0</v>
      </c>
      <c r="O2518" s="26">
        <v>1000</v>
      </c>
      <c r="P2518" s="26">
        <f t="shared" si="2378"/>
        <v>33600</v>
      </c>
      <c r="Q2518" s="26">
        <f t="shared" si="2379"/>
        <v>81.721999270339296</v>
      </c>
      <c r="R2518" s="90"/>
      <c r="S2518" s="90"/>
      <c r="T2518" s="90"/>
      <c r="U2518" s="90"/>
      <c r="V2518" s="90"/>
      <c r="W2518" s="90"/>
      <c r="X2518" s="90"/>
      <c r="Y2518" s="90"/>
    </row>
    <row r="2519" spans="1:25" ht="15" customHeight="1" x14ac:dyDescent="0.25">
      <c r="A2519" s="64" t="s">
        <v>935</v>
      </c>
      <c r="B2519" s="64" t="s">
        <v>81</v>
      </c>
      <c r="C2519" s="64" t="s">
        <v>1282</v>
      </c>
      <c r="D2519" s="64" t="s">
        <v>1283</v>
      </c>
      <c r="E2519" s="20" t="s">
        <v>301</v>
      </c>
      <c r="F2519" s="64"/>
      <c r="G2519" s="53" t="s">
        <v>1076</v>
      </c>
      <c r="H2519" s="53" t="s">
        <v>300</v>
      </c>
      <c r="I2519" s="26">
        <v>9377</v>
      </c>
      <c r="J2519" s="26">
        <v>8677</v>
      </c>
      <c r="K2519" s="26">
        <v>5500</v>
      </c>
      <c r="L2519" s="26">
        <f t="shared" si="2377"/>
        <v>2700</v>
      </c>
      <c r="M2519" s="26">
        <v>900</v>
      </c>
      <c r="N2519" s="26">
        <v>900</v>
      </c>
      <c r="O2519" s="26">
        <v>900</v>
      </c>
      <c r="P2519" s="26">
        <f t="shared" si="2378"/>
        <v>8200</v>
      </c>
      <c r="Q2519" s="26">
        <f t="shared" si="2379"/>
        <v>94.502708309323509</v>
      </c>
      <c r="R2519" s="90"/>
      <c r="S2519" s="90"/>
      <c r="T2519" s="90"/>
      <c r="U2519" s="90"/>
      <c r="V2519" s="90"/>
      <c r="W2519" s="90"/>
      <c r="X2519" s="90"/>
      <c r="Y2519" s="90"/>
    </row>
    <row r="2520" spans="1:25" ht="15" customHeight="1" x14ac:dyDescent="0.25">
      <c r="A2520" s="64" t="s">
        <v>935</v>
      </c>
      <c r="B2520" s="64" t="s">
        <v>81</v>
      </c>
      <c r="C2520" s="64" t="s">
        <v>1282</v>
      </c>
      <c r="D2520" s="64" t="s">
        <v>1283</v>
      </c>
      <c r="E2520" s="20" t="s">
        <v>218</v>
      </c>
      <c r="F2520" s="64"/>
      <c r="G2520" s="53" t="s">
        <v>1076</v>
      </c>
      <c r="H2520" s="53" t="s">
        <v>217</v>
      </c>
      <c r="I2520" s="26">
        <v>54500</v>
      </c>
      <c r="J2520" s="26">
        <v>10000</v>
      </c>
      <c r="K2520" s="26">
        <v>4800</v>
      </c>
      <c r="L2520" s="26">
        <f t="shared" si="2377"/>
        <v>2700</v>
      </c>
      <c r="M2520" s="26">
        <v>900</v>
      </c>
      <c r="N2520" s="26">
        <v>800</v>
      </c>
      <c r="O2520" s="26">
        <v>1000</v>
      </c>
      <c r="P2520" s="26">
        <f t="shared" si="2378"/>
        <v>7500</v>
      </c>
      <c r="Q2520" s="26">
        <f t="shared" si="2379"/>
        <v>75</v>
      </c>
      <c r="R2520" s="90"/>
      <c r="S2520" s="90"/>
      <c r="T2520" s="90"/>
      <c r="U2520" s="90"/>
      <c r="V2520" s="90"/>
      <c r="W2520" s="90"/>
      <c r="X2520" s="90"/>
      <c r="Y2520" s="90"/>
    </row>
    <row r="2521" spans="1:25" ht="15" customHeight="1" x14ac:dyDescent="0.25">
      <c r="A2521" s="64" t="s">
        <v>935</v>
      </c>
      <c r="B2521" s="64" t="s">
        <v>81</v>
      </c>
      <c r="C2521" s="64" t="s">
        <v>1282</v>
      </c>
      <c r="D2521" s="64" t="s">
        <v>1283</v>
      </c>
      <c r="E2521" s="20" t="s">
        <v>303</v>
      </c>
      <c r="F2521" s="64"/>
      <c r="G2521" s="53" t="s">
        <v>1076</v>
      </c>
      <c r="H2521" s="53" t="s">
        <v>302</v>
      </c>
      <c r="I2521" s="26">
        <v>700</v>
      </c>
      <c r="J2521" s="26">
        <v>700</v>
      </c>
      <c r="K2521" s="26">
        <v>100</v>
      </c>
      <c r="L2521" s="26">
        <f t="shared" si="2377"/>
        <v>600</v>
      </c>
      <c r="M2521" s="26">
        <v>200</v>
      </c>
      <c r="N2521" s="26">
        <v>200</v>
      </c>
      <c r="O2521" s="26">
        <v>200</v>
      </c>
      <c r="P2521" s="26">
        <f t="shared" si="2378"/>
        <v>700</v>
      </c>
      <c r="Q2521" s="26">
        <f t="shared" si="2379"/>
        <v>100</v>
      </c>
      <c r="R2521" s="90"/>
      <c r="S2521" s="90"/>
      <c r="T2521" s="90"/>
      <c r="U2521" s="90"/>
      <c r="V2521" s="90"/>
      <c r="W2521" s="90"/>
      <c r="X2521" s="90"/>
      <c r="Y2521" s="90"/>
    </row>
    <row r="2522" spans="1:25" ht="15" customHeight="1" x14ac:dyDescent="0.25">
      <c r="A2522" s="64" t="s">
        <v>935</v>
      </c>
      <c r="B2522" s="64" t="s">
        <v>81</v>
      </c>
      <c r="C2522" s="64" t="s">
        <v>1282</v>
      </c>
      <c r="D2522" s="64" t="s">
        <v>1283</v>
      </c>
      <c r="E2522" s="20" t="s">
        <v>308</v>
      </c>
      <c r="F2522" s="64"/>
      <c r="G2522" s="53" t="s">
        <v>1076</v>
      </c>
      <c r="H2522" s="53" t="s">
        <v>307</v>
      </c>
      <c r="I2522" s="26">
        <v>12200</v>
      </c>
      <c r="J2522" s="26">
        <v>11600</v>
      </c>
      <c r="K2522" s="26">
        <v>6618</v>
      </c>
      <c r="L2522" s="26">
        <f t="shared" si="2377"/>
        <v>3000</v>
      </c>
      <c r="M2522" s="26">
        <v>1000</v>
      </c>
      <c r="N2522" s="26">
        <v>1000</v>
      </c>
      <c r="O2522" s="26">
        <v>1000</v>
      </c>
      <c r="P2522" s="26">
        <f t="shared" si="2378"/>
        <v>9618</v>
      </c>
      <c r="Q2522" s="26">
        <f t="shared" si="2379"/>
        <v>82.91379310344827</v>
      </c>
      <c r="R2522" s="90"/>
      <c r="S2522" s="90"/>
      <c r="T2522" s="90"/>
      <c r="U2522" s="90"/>
      <c r="V2522" s="90"/>
      <c r="W2522" s="90"/>
      <c r="X2522" s="90"/>
      <c r="Y2522" s="90"/>
    </row>
    <row r="2523" spans="1:25" ht="15" customHeight="1" x14ac:dyDescent="0.25">
      <c r="A2523" s="64" t="s">
        <v>935</v>
      </c>
      <c r="B2523" s="64" t="s">
        <v>81</v>
      </c>
      <c r="C2523" s="64" t="s">
        <v>1282</v>
      </c>
      <c r="D2523" s="64" t="s">
        <v>1283</v>
      </c>
      <c r="E2523" s="20" t="s">
        <v>311</v>
      </c>
      <c r="F2523" s="64"/>
      <c r="G2523" s="53" t="s">
        <v>1076</v>
      </c>
      <c r="H2523" s="53" t="s">
        <v>310</v>
      </c>
      <c r="I2523" s="26">
        <v>3200</v>
      </c>
      <c r="J2523" s="26">
        <v>0</v>
      </c>
      <c r="K2523" s="26">
        <v>0</v>
      </c>
      <c r="L2523" s="26">
        <f t="shared" si="2377"/>
        <v>0</v>
      </c>
      <c r="M2523" s="26"/>
      <c r="N2523" s="26"/>
      <c r="O2523" s="26"/>
      <c r="P2523" s="26">
        <f t="shared" si="2378"/>
        <v>0</v>
      </c>
      <c r="Q2523" s="26" t="str">
        <f t="shared" si="2379"/>
        <v>-</v>
      </c>
      <c r="R2523" s="90"/>
      <c r="S2523" s="90"/>
      <c r="T2523" s="90"/>
      <c r="U2523" s="90"/>
      <c r="V2523" s="90"/>
      <c r="W2523" s="90"/>
      <c r="X2523" s="90"/>
      <c r="Y2523" s="90"/>
    </row>
    <row r="2524" spans="1:25" ht="15" customHeight="1" x14ac:dyDescent="0.25">
      <c r="A2524" s="63" t="s">
        <v>935</v>
      </c>
      <c r="B2524" s="63" t="s">
        <v>81</v>
      </c>
      <c r="C2524" s="63" t="s">
        <v>1282</v>
      </c>
      <c r="D2524" s="63" t="s">
        <v>1283</v>
      </c>
      <c r="E2524" s="63" t="s">
        <v>39</v>
      </c>
      <c r="F2524" s="64" t="s">
        <v>1</v>
      </c>
      <c r="G2524" s="53" t="s">
        <v>1</v>
      </c>
      <c r="H2524" s="65" t="s">
        <v>40</v>
      </c>
      <c r="I2524" s="31">
        <f t="shared" ref="I2524:K2524" si="2386">SUM(I2525:I2527)</f>
        <v>18036</v>
      </c>
      <c r="J2524" s="31">
        <f t="shared" si="2386"/>
        <v>14536</v>
      </c>
      <c r="K2524" s="31">
        <f t="shared" si="2386"/>
        <v>7350</v>
      </c>
      <c r="L2524" s="31">
        <f t="shared" si="2377"/>
        <v>5013</v>
      </c>
      <c r="M2524" s="31">
        <f t="shared" ref="M2524" si="2387">SUM(M2525:M2527)</f>
        <v>2113</v>
      </c>
      <c r="N2524" s="31">
        <f t="shared" ref="N2524:O2524" si="2388">SUM(N2525:N2527)</f>
        <v>1600</v>
      </c>
      <c r="O2524" s="31">
        <f t="shared" si="2388"/>
        <v>1300</v>
      </c>
      <c r="P2524" s="31">
        <f t="shared" si="2378"/>
        <v>12363</v>
      </c>
      <c r="Q2524" s="31">
        <f t="shared" si="2379"/>
        <v>85.050908090258673</v>
      </c>
      <c r="R2524" s="94"/>
      <c r="S2524" s="94"/>
      <c r="T2524" s="94"/>
      <c r="U2524" s="94"/>
      <c r="V2524" s="94"/>
      <c r="W2524" s="94"/>
      <c r="X2524" s="94"/>
      <c r="Y2524" s="94"/>
    </row>
    <row r="2525" spans="1:25" ht="15" customHeight="1" x14ac:dyDescent="0.25">
      <c r="A2525" s="64" t="s">
        <v>935</v>
      </c>
      <c r="B2525" s="64" t="s">
        <v>81</v>
      </c>
      <c r="C2525" s="64" t="s">
        <v>1282</v>
      </c>
      <c r="D2525" s="64" t="s">
        <v>1283</v>
      </c>
      <c r="E2525" s="20" t="s">
        <v>41</v>
      </c>
      <c r="F2525" s="64"/>
      <c r="G2525" s="53" t="s">
        <v>1076</v>
      </c>
      <c r="H2525" s="53" t="s">
        <v>40</v>
      </c>
      <c r="I2525" s="26">
        <v>12373</v>
      </c>
      <c r="J2525" s="26">
        <v>8873</v>
      </c>
      <c r="K2525" s="26">
        <v>4500</v>
      </c>
      <c r="L2525" s="26">
        <f t="shared" si="2377"/>
        <v>3200</v>
      </c>
      <c r="M2525" s="26">
        <v>1500</v>
      </c>
      <c r="N2525" s="26">
        <v>1000</v>
      </c>
      <c r="O2525" s="26">
        <v>700</v>
      </c>
      <c r="P2525" s="26">
        <f t="shared" si="2378"/>
        <v>7700</v>
      </c>
      <c r="Q2525" s="26">
        <f t="shared" si="2379"/>
        <v>86.780119463541084</v>
      </c>
      <c r="R2525" s="90"/>
      <c r="S2525" s="90"/>
      <c r="T2525" s="90"/>
      <c r="U2525" s="90"/>
      <c r="V2525" s="90"/>
      <c r="W2525" s="90"/>
      <c r="X2525" s="90"/>
      <c r="Y2525" s="90"/>
    </row>
    <row r="2526" spans="1:25" ht="15" customHeight="1" x14ac:dyDescent="0.25">
      <c r="A2526" s="64" t="s">
        <v>935</v>
      </c>
      <c r="B2526" s="64" t="s">
        <v>81</v>
      </c>
      <c r="C2526" s="64" t="s">
        <v>1282</v>
      </c>
      <c r="D2526" s="64" t="s">
        <v>1283</v>
      </c>
      <c r="E2526" s="20" t="s">
        <v>41</v>
      </c>
      <c r="F2526" s="64" t="s">
        <v>1290</v>
      </c>
      <c r="G2526" s="53" t="s">
        <v>1076</v>
      </c>
      <c r="H2526" s="53" t="s">
        <v>49</v>
      </c>
      <c r="I2526" s="26">
        <v>3663</v>
      </c>
      <c r="J2526" s="26">
        <v>3663</v>
      </c>
      <c r="K2526" s="26">
        <v>2650</v>
      </c>
      <c r="L2526" s="26">
        <f t="shared" si="2377"/>
        <v>1013</v>
      </c>
      <c r="M2526" s="26">
        <v>313</v>
      </c>
      <c r="N2526" s="26">
        <v>350</v>
      </c>
      <c r="O2526" s="26">
        <v>350</v>
      </c>
      <c r="P2526" s="26">
        <f t="shared" si="2378"/>
        <v>3663</v>
      </c>
      <c r="Q2526" s="26">
        <f t="shared" si="2379"/>
        <v>100</v>
      </c>
      <c r="R2526" s="90"/>
      <c r="S2526" s="90"/>
      <c r="T2526" s="90"/>
      <c r="U2526" s="90"/>
      <c r="V2526" s="90"/>
      <c r="W2526" s="90"/>
      <c r="X2526" s="90"/>
      <c r="Y2526" s="90"/>
    </row>
    <row r="2527" spans="1:25" ht="22.5" customHeight="1" x14ac:dyDescent="0.25">
      <c r="A2527" s="64" t="s">
        <v>935</v>
      </c>
      <c r="B2527" s="64" t="s">
        <v>81</v>
      </c>
      <c r="C2527" s="64" t="s">
        <v>1282</v>
      </c>
      <c r="D2527" s="64" t="s">
        <v>1283</v>
      </c>
      <c r="E2527" s="20" t="s">
        <v>41</v>
      </c>
      <c r="F2527" s="64" t="s">
        <v>1291</v>
      </c>
      <c r="G2527" s="53" t="s">
        <v>1076</v>
      </c>
      <c r="H2527" s="53" t="s">
        <v>55</v>
      </c>
      <c r="I2527" s="26">
        <v>2000</v>
      </c>
      <c r="J2527" s="26">
        <v>2000</v>
      </c>
      <c r="K2527" s="26">
        <v>200</v>
      </c>
      <c r="L2527" s="26">
        <f t="shared" si="2377"/>
        <v>800</v>
      </c>
      <c r="M2527" s="26">
        <v>300</v>
      </c>
      <c r="N2527" s="26">
        <v>250</v>
      </c>
      <c r="O2527" s="26">
        <v>250</v>
      </c>
      <c r="P2527" s="26">
        <f t="shared" si="2378"/>
        <v>1000</v>
      </c>
      <c r="Q2527" s="26">
        <f t="shared" si="2379"/>
        <v>50</v>
      </c>
      <c r="R2527" s="90"/>
      <c r="S2527" s="90"/>
      <c r="T2527" s="90"/>
      <c r="U2527" s="90"/>
      <c r="V2527" s="90"/>
      <c r="W2527" s="90"/>
      <c r="X2527" s="90"/>
      <c r="Y2527" s="90"/>
    </row>
    <row r="2528" spans="1:25" ht="22.5" customHeight="1" x14ac:dyDescent="0.25">
      <c r="A2528" s="63" t="s">
        <v>1</v>
      </c>
      <c r="B2528" s="63" t="s">
        <v>1</v>
      </c>
      <c r="C2528" s="63" t="s">
        <v>1</v>
      </c>
      <c r="D2528" s="65" t="s">
        <v>1</v>
      </c>
      <c r="E2528" s="65" t="s">
        <v>1</v>
      </c>
      <c r="F2528" s="65" t="s">
        <v>1</v>
      </c>
      <c r="G2528" s="65" t="s">
        <v>1</v>
      </c>
      <c r="H2528" s="66" t="s">
        <v>56</v>
      </c>
      <c r="I2528" s="30">
        <f t="shared" ref="I2528:K2529" si="2389">SUM(I2529)</f>
        <v>100</v>
      </c>
      <c r="J2528" s="30">
        <f t="shared" si="2389"/>
        <v>100</v>
      </c>
      <c r="K2528" s="30">
        <f t="shared" si="2389"/>
        <v>0</v>
      </c>
      <c r="L2528" s="30">
        <f t="shared" si="2377"/>
        <v>0</v>
      </c>
      <c r="M2528" s="30">
        <f t="shared" ref="M2528:M2529" si="2390">SUM(M2529)</f>
        <v>0</v>
      </c>
      <c r="N2528" s="30">
        <f t="shared" ref="N2528:O2529" si="2391">SUM(N2529)</f>
        <v>0</v>
      </c>
      <c r="O2528" s="30">
        <f t="shared" si="2391"/>
        <v>0</v>
      </c>
      <c r="P2528" s="30">
        <f t="shared" si="2378"/>
        <v>0</v>
      </c>
      <c r="Q2528" s="30">
        <f t="shared" si="2379"/>
        <v>0</v>
      </c>
      <c r="R2528" s="93"/>
      <c r="S2528" s="93"/>
      <c r="T2528" s="93"/>
      <c r="U2528" s="93"/>
      <c r="V2528" s="93"/>
      <c r="W2528" s="93"/>
      <c r="X2528" s="93"/>
      <c r="Y2528" s="93"/>
    </row>
    <row r="2529" spans="1:25" ht="15" customHeight="1" x14ac:dyDescent="0.25">
      <c r="A2529" s="63" t="s">
        <v>935</v>
      </c>
      <c r="B2529" s="63" t="s">
        <v>81</v>
      </c>
      <c r="C2529" s="63" t="s">
        <v>1282</v>
      </c>
      <c r="D2529" s="63" t="s">
        <v>1283</v>
      </c>
      <c r="E2529" s="65" t="s">
        <v>57</v>
      </c>
      <c r="F2529" s="65" t="s">
        <v>1</v>
      </c>
      <c r="G2529" s="65" t="s">
        <v>1</v>
      </c>
      <c r="H2529" s="65" t="s">
        <v>58</v>
      </c>
      <c r="I2529" s="31">
        <f t="shared" si="2389"/>
        <v>100</v>
      </c>
      <c r="J2529" s="31">
        <f t="shared" si="2389"/>
        <v>100</v>
      </c>
      <c r="K2529" s="31">
        <f t="shared" si="2389"/>
        <v>0</v>
      </c>
      <c r="L2529" s="31">
        <f t="shared" si="2377"/>
        <v>0</v>
      </c>
      <c r="M2529" s="31">
        <f t="shared" si="2390"/>
        <v>0</v>
      </c>
      <c r="N2529" s="31">
        <f t="shared" si="2391"/>
        <v>0</v>
      </c>
      <c r="O2529" s="31">
        <f t="shared" si="2391"/>
        <v>0</v>
      </c>
      <c r="P2529" s="31">
        <f t="shared" si="2378"/>
        <v>0</v>
      </c>
      <c r="Q2529" s="31">
        <f t="shared" si="2379"/>
        <v>0</v>
      </c>
      <c r="R2529" s="94"/>
      <c r="S2529" s="94"/>
      <c r="T2529" s="94"/>
      <c r="U2529" s="94"/>
      <c r="V2529" s="94"/>
      <c r="W2529" s="94"/>
      <c r="X2529" s="94"/>
      <c r="Y2529" s="94"/>
    </row>
    <row r="2530" spans="1:25" ht="15" customHeight="1" x14ac:dyDescent="0.25">
      <c r="A2530" s="64" t="s">
        <v>935</v>
      </c>
      <c r="B2530" s="64" t="s">
        <v>81</v>
      </c>
      <c r="C2530" s="64" t="s">
        <v>1282</v>
      </c>
      <c r="D2530" s="64" t="s">
        <v>1283</v>
      </c>
      <c r="E2530" s="20" t="s">
        <v>68</v>
      </c>
      <c r="F2530" s="64"/>
      <c r="G2530" s="53" t="s">
        <v>1076</v>
      </c>
      <c r="H2530" s="53" t="s">
        <v>67</v>
      </c>
      <c r="I2530" s="26">
        <v>100</v>
      </c>
      <c r="J2530" s="26">
        <v>100</v>
      </c>
      <c r="K2530" s="26">
        <v>0</v>
      </c>
      <c r="L2530" s="26">
        <f t="shared" si="2377"/>
        <v>0</v>
      </c>
      <c r="M2530" s="26"/>
      <c r="N2530" s="26"/>
      <c r="O2530" s="26"/>
      <c r="P2530" s="26">
        <f t="shared" si="2378"/>
        <v>0</v>
      </c>
      <c r="Q2530" s="26">
        <f t="shared" si="2379"/>
        <v>0</v>
      </c>
      <c r="R2530" s="90"/>
      <c r="S2530" s="90"/>
      <c r="T2530" s="90"/>
      <c r="U2530" s="90"/>
      <c r="V2530" s="90"/>
      <c r="W2530" s="90"/>
      <c r="X2530" s="90"/>
      <c r="Y2530" s="90"/>
    </row>
    <row r="2531" spans="1:25" ht="22.5" customHeight="1" x14ac:dyDescent="0.25">
      <c r="A2531" s="63" t="s">
        <v>1</v>
      </c>
      <c r="B2531" s="63" t="s">
        <v>1</v>
      </c>
      <c r="C2531" s="63" t="s">
        <v>1</v>
      </c>
      <c r="D2531" s="65" t="s">
        <v>1</v>
      </c>
      <c r="E2531" s="65" t="s">
        <v>1</v>
      </c>
      <c r="F2531" s="65" t="s">
        <v>1</v>
      </c>
      <c r="G2531" s="65" t="s">
        <v>1</v>
      </c>
      <c r="H2531" s="66" t="s">
        <v>69</v>
      </c>
      <c r="I2531" s="30">
        <f t="shared" ref="I2531:K2532" si="2392">SUM(I2532)</f>
        <v>24000</v>
      </c>
      <c r="J2531" s="30">
        <f t="shared" si="2392"/>
        <v>0</v>
      </c>
      <c r="K2531" s="30">
        <f t="shared" si="2392"/>
        <v>0</v>
      </c>
      <c r="L2531" s="30">
        <f t="shared" si="2377"/>
        <v>0</v>
      </c>
      <c r="M2531" s="30">
        <f t="shared" ref="M2531:M2532" si="2393">SUM(M2532)</f>
        <v>0</v>
      </c>
      <c r="N2531" s="30">
        <f t="shared" ref="N2531:O2532" si="2394">SUM(N2532)</f>
        <v>0</v>
      </c>
      <c r="O2531" s="30">
        <f t="shared" si="2394"/>
        <v>0</v>
      </c>
      <c r="P2531" s="30">
        <f t="shared" si="2378"/>
        <v>0</v>
      </c>
      <c r="Q2531" s="30" t="str">
        <f t="shared" si="2379"/>
        <v>-</v>
      </c>
      <c r="R2531" s="93"/>
      <c r="S2531" s="93"/>
      <c r="T2531" s="93"/>
      <c r="U2531" s="93"/>
      <c r="V2531" s="93"/>
      <c r="W2531" s="93"/>
      <c r="X2531" s="93"/>
      <c r="Y2531" s="93"/>
    </row>
    <row r="2532" spans="1:25" ht="15" customHeight="1" x14ac:dyDescent="0.25">
      <c r="A2532" s="63" t="s">
        <v>935</v>
      </c>
      <c r="B2532" s="63" t="s">
        <v>81</v>
      </c>
      <c r="C2532" s="63" t="s">
        <v>1282</v>
      </c>
      <c r="D2532" s="63" t="s">
        <v>1283</v>
      </c>
      <c r="E2532" s="65" t="s">
        <v>70</v>
      </c>
      <c r="F2532" s="65" t="s">
        <v>1</v>
      </c>
      <c r="G2532" s="65" t="s">
        <v>1</v>
      </c>
      <c r="H2532" s="65" t="s">
        <v>71</v>
      </c>
      <c r="I2532" s="31">
        <f t="shared" si="2392"/>
        <v>24000</v>
      </c>
      <c r="J2532" s="31">
        <f t="shared" si="2392"/>
        <v>0</v>
      </c>
      <c r="K2532" s="31">
        <f t="shared" si="2392"/>
        <v>0</v>
      </c>
      <c r="L2532" s="31">
        <f t="shared" si="2377"/>
        <v>0</v>
      </c>
      <c r="M2532" s="31">
        <f t="shared" si="2393"/>
        <v>0</v>
      </c>
      <c r="N2532" s="31">
        <f t="shared" si="2394"/>
        <v>0</v>
      </c>
      <c r="O2532" s="31">
        <f t="shared" si="2394"/>
        <v>0</v>
      </c>
      <c r="P2532" s="31">
        <f t="shared" si="2378"/>
        <v>0</v>
      </c>
      <c r="Q2532" s="31" t="str">
        <f t="shared" si="2379"/>
        <v>-</v>
      </c>
      <c r="R2532" s="94"/>
      <c r="S2532" s="94"/>
      <c r="T2532" s="94"/>
      <c r="U2532" s="94"/>
      <c r="V2532" s="94"/>
      <c r="W2532" s="94"/>
      <c r="X2532" s="94"/>
      <c r="Y2532" s="94"/>
    </row>
    <row r="2533" spans="1:25" ht="15" customHeight="1" x14ac:dyDescent="0.25">
      <c r="A2533" s="64" t="s">
        <v>935</v>
      </c>
      <c r="B2533" s="64" t="s">
        <v>81</v>
      </c>
      <c r="C2533" s="64" t="s">
        <v>1282</v>
      </c>
      <c r="D2533" s="64" t="s">
        <v>1283</v>
      </c>
      <c r="E2533" s="20" t="s">
        <v>74</v>
      </c>
      <c r="F2533" s="64"/>
      <c r="G2533" s="53" t="s">
        <v>1076</v>
      </c>
      <c r="H2533" s="53" t="s">
        <v>73</v>
      </c>
      <c r="I2533" s="26">
        <v>24000</v>
      </c>
      <c r="J2533" s="26">
        <v>0</v>
      </c>
      <c r="K2533" s="26">
        <v>0</v>
      </c>
      <c r="L2533" s="26">
        <f t="shared" si="2377"/>
        <v>0</v>
      </c>
      <c r="M2533" s="26"/>
      <c r="N2533" s="26"/>
      <c r="O2533" s="26"/>
      <c r="P2533" s="26">
        <f t="shared" si="2378"/>
        <v>0</v>
      </c>
      <c r="Q2533" s="26" t="str">
        <f t="shared" si="2379"/>
        <v>-</v>
      </c>
      <c r="R2533" s="90"/>
      <c r="S2533" s="90"/>
      <c r="T2533" s="90"/>
      <c r="U2533" s="90"/>
      <c r="V2533" s="90"/>
      <c r="W2533" s="90"/>
      <c r="X2533" s="90"/>
      <c r="Y2533" s="90"/>
    </row>
    <row r="2534" spans="1:25" ht="15" customHeight="1" x14ac:dyDescent="0.25">
      <c r="A2534" s="53" t="s">
        <v>1</v>
      </c>
      <c r="B2534" s="53" t="s">
        <v>1</v>
      </c>
      <c r="C2534" s="53" t="s">
        <v>1</v>
      </c>
      <c r="D2534" s="53" t="s">
        <v>1</v>
      </c>
      <c r="E2534" s="53" t="s">
        <v>1</v>
      </c>
      <c r="F2534" s="53" t="s">
        <v>1</v>
      </c>
      <c r="G2534" s="53" t="s">
        <v>1</v>
      </c>
      <c r="H2534" s="66" t="s">
        <v>1292</v>
      </c>
      <c r="I2534" s="30">
        <f t="shared" ref="I2534:K2534" si="2395">SUM(I2505,I2528,I2531)</f>
        <v>1867769</v>
      </c>
      <c r="J2534" s="30">
        <f t="shared" si="2395"/>
        <v>1764599</v>
      </c>
      <c r="K2534" s="30">
        <f t="shared" si="2395"/>
        <v>1006254</v>
      </c>
      <c r="L2534" s="30">
        <f t="shared" si="2377"/>
        <v>424613</v>
      </c>
      <c r="M2534" s="30">
        <f t="shared" ref="M2534" si="2396">SUM(M2505,M2528,M2531)</f>
        <v>137413</v>
      </c>
      <c r="N2534" s="30">
        <f t="shared" ref="N2534:O2534" si="2397">SUM(N2505,N2528,N2531)</f>
        <v>142300</v>
      </c>
      <c r="O2534" s="30">
        <f t="shared" si="2397"/>
        <v>144900</v>
      </c>
      <c r="P2534" s="30">
        <f t="shared" si="2378"/>
        <v>1430867</v>
      </c>
      <c r="Q2534" s="30">
        <f t="shared" si="2379"/>
        <v>81.087374525317074</v>
      </c>
      <c r="R2534" s="93"/>
      <c r="S2534" s="93"/>
      <c r="T2534" s="93"/>
      <c r="U2534" s="93"/>
      <c r="V2534" s="93"/>
      <c r="W2534" s="93"/>
      <c r="X2534" s="93"/>
      <c r="Y2534" s="93"/>
    </row>
    <row r="2535" spans="1:25" ht="15" customHeight="1" thickBot="1" x14ac:dyDescent="0.3">
      <c r="A2535" s="53" t="s">
        <v>1</v>
      </c>
      <c r="B2535" s="53" t="s">
        <v>1</v>
      </c>
      <c r="C2535" s="53" t="s">
        <v>1</v>
      </c>
      <c r="D2535" s="53" t="s">
        <v>1</v>
      </c>
      <c r="E2535" s="53" t="s">
        <v>1</v>
      </c>
      <c r="F2535" s="53" t="s">
        <v>1</v>
      </c>
      <c r="G2535" s="53" t="s">
        <v>1</v>
      </c>
      <c r="H2535" s="65" t="s">
        <v>76</v>
      </c>
      <c r="I2535" s="31"/>
      <c r="J2535" s="31"/>
      <c r="K2535" s="31">
        <v>0</v>
      </c>
      <c r="L2535" s="31"/>
      <c r="M2535" s="31"/>
      <c r="N2535" s="31"/>
      <c r="O2535" s="31"/>
      <c r="P2535" s="31"/>
      <c r="Q2535" s="31"/>
      <c r="R2535" s="94"/>
      <c r="S2535" s="94"/>
      <c r="T2535" s="94"/>
      <c r="U2535" s="94"/>
      <c r="V2535" s="94"/>
      <c r="W2535" s="94"/>
      <c r="X2535" s="94"/>
      <c r="Y2535" s="94"/>
    </row>
    <row r="2536" spans="1:25" ht="47.25" customHeight="1" thickBot="1" x14ac:dyDescent="0.3">
      <c r="A2536" s="110" t="s">
        <v>1</v>
      </c>
      <c r="B2536" s="110" t="s">
        <v>1</v>
      </c>
      <c r="C2536" s="110" t="s">
        <v>1</v>
      </c>
      <c r="D2536" s="110" t="s">
        <v>1</v>
      </c>
      <c r="E2536" s="110" t="s">
        <v>1</v>
      </c>
      <c r="F2536" s="110" t="s">
        <v>1</v>
      </c>
      <c r="G2536" s="110" t="s">
        <v>1</v>
      </c>
      <c r="H2536" s="28" t="s">
        <v>77</v>
      </c>
      <c r="I2536" s="109" t="s">
        <v>3984</v>
      </c>
      <c r="J2536" s="109" t="s">
        <v>11</v>
      </c>
      <c r="K2536" s="109" t="s">
        <v>3989</v>
      </c>
      <c r="L2536" s="109" t="s">
        <v>3985</v>
      </c>
      <c r="M2536" s="109" t="s">
        <v>4027</v>
      </c>
      <c r="N2536" s="109" t="s">
        <v>3988</v>
      </c>
      <c r="O2536" s="109" t="s">
        <v>3986</v>
      </c>
      <c r="P2536" s="109" t="s">
        <v>3987</v>
      </c>
      <c r="Q2536" s="109" t="s">
        <v>3695</v>
      </c>
      <c r="R2536" s="91"/>
      <c r="S2536" s="91"/>
      <c r="T2536" s="91"/>
      <c r="U2536" s="91"/>
      <c r="V2536" s="91"/>
      <c r="W2536" s="91"/>
      <c r="X2536" s="91"/>
      <c r="Y2536" s="91"/>
    </row>
    <row r="2537" spans="1:25" ht="15" customHeight="1" x14ac:dyDescent="0.25">
      <c r="A2537" s="111"/>
      <c r="B2537" s="111"/>
      <c r="C2537" s="111"/>
      <c r="D2537" s="111"/>
      <c r="E2537" s="111"/>
      <c r="F2537" s="111"/>
      <c r="G2537" s="111"/>
      <c r="H2537" s="67" t="s">
        <v>1</v>
      </c>
      <c r="I2537" s="29">
        <v>1</v>
      </c>
      <c r="J2537" s="29">
        <v>2</v>
      </c>
      <c r="K2537" s="29">
        <v>3</v>
      </c>
      <c r="L2537" s="29" t="s">
        <v>3478</v>
      </c>
      <c r="M2537" s="29">
        <v>5</v>
      </c>
      <c r="N2537" s="29">
        <v>6</v>
      </c>
      <c r="O2537" s="29">
        <v>7</v>
      </c>
      <c r="P2537" s="29" t="s">
        <v>3696</v>
      </c>
      <c r="Q2537" s="29">
        <v>9</v>
      </c>
      <c r="R2537" s="92"/>
      <c r="S2537" s="92"/>
      <c r="T2537" s="92"/>
      <c r="U2537" s="92"/>
      <c r="V2537" s="92"/>
      <c r="W2537" s="92"/>
      <c r="X2537" s="92"/>
      <c r="Y2537" s="92"/>
    </row>
    <row r="2538" spans="1:25" ht="15" customHeight="1" x14ac:dyDescent="0.25">
      <c r="A2538" s="111"/>
      <c r="B2538" s="111"/>
      <c r="C2538" s="111"/>
      <c r="D2538" s="111"/>
      <c r="E2538" s="111"/>
      <c r="F2538" s="111"/>
      <c r="G2538" s="111"/>
      <c r="H2538" s="68" t="s">
        <v>1085</v>
      </c>
      <c r="I2538" s="32">
        <f t="shared" ref="I2538:K2538" si="2398">SUM(I2534)</f>
        <v>1867769</v>
      </c>
      <c r="J2538" s="32">
        <f t="shared" si="2398"/>
        <v>1764599</v>
      </c>
      <c r="K2538" s="32">
        <f t="shared" si="2398"/>
        <v>1006254</v>
      </c>
      <c r="L2538" s="32">
        <f t="shared" si="2377"/>
        <v>424613</v>
      </c>
      <c r="M2538" s="32">
        <f t="shared" ref="M2538" si="2399">SUM(M2534)</f>
        <v>137413</v>
      </c>
      <c r="N2538" s="32">
        <f t="shared" ref="N2538:O2538" si="2400">SUM(N2534)</f>
        <v>142300</v>
      </c>
      <c r="O2538" s="32">
        <f t="shared" si="2400"/>
        <v>144900</v>
      </c>
      <c r="P2538" s="32">
        <f t="shared" si="2378"/>
        <v>1430867</v>
      </c>
      <c r="Q2538" s="32">
        <f t="shared" si="2379"/>
        <v>81.087374525317074</v>
      </c>
      <c r="R2538" s="90"/>
      <c r="S2538" s="90"/>
      <c r="T2538" s="90"/>
      <c r="U2538" s="90"/>
      <c r="V2538" s="90"/>
      <c r="W2538" s="90"/>
      <c r="X2538" s="90"/>
      <c r="Y2538" s="90"/>
    </row>
    <row r="2539" spans="1:25" ht="15" customHeight="1" x14ac:dyDescent="0.25">
      <c r="A2539" s="111"/>
      <c r="B2539" s="111"/>
      <c r="C2539" s="111"/>
      <c r="D2539" s="111"/>
      <c r="E2539" s="111"/>
      <c r="F2539" s="111"/>
      <c r="G2539" s="111"/>
      <c r="H2539" s="69" t="s">
        <v>79</v>
      </c>
      <c r="I2539" s="32">
        <f t="shared" ref="I2539:K2539" si="2401">SUM(I2538)</f>
        <v>1867769</v>
      </c>
      <c r="J2539" s="32">
        <f t="shared" si="2401"/>
        <v>1764599</v>
      </c>
      <c r="K2539" s="32">
        <f t="shared" si="2401"/>
        <v>1006254</v>
      </c>
      <c r="L2539" s="32">
        <f t="shared" si="2377"/>
        <v>424613</v>
      </c>
      <c r="M2539" s="32">
        <f t="shared" ref="M2539" si="2402">SUM(M2538)</f>
        <v>137413</v>
      </c>
      <c r="N2539" s="32">
        <f t="shared" ref="N2539:O2539" si="2403">SUM(N2538)</f>
        <v>142300</v>
      </c>
      <c r="O2539" s="32">
        <f t="shared" si="2403"/>
        <v>144900</v>
      </c>
      <c r="P2539" s="32">
        <f t="shared" si="2378"/>
        <v>1430867</v>
      </c>
      <c r="Q2539" s="32">
        <f t="shared" si="2379"/>
        <v>81.087374525317074</v>
      </c>
      <c r="R2539" s="90"/>
      <c r="S2539" s="90"/>
      <c r="T2539" s="90"/>
      <c r="U2539" s="90"/>
      <c r="V2539" s="90"/>
      <c r="W2539" s="90"/>
      <c r="X2539" s="90"/>
      <c r="Y2539" s="90"/>
    </row>
    <row r="2540" spans="1:25" ht="15" customHeight="1" x14ac:dyDescent="0.25">
      <c r="A2540" s="112"/>
      <c r="B2540" s="112"/>
      <c r="C2540" s="112"/>
      <c r="D2540" s="112"/>
      <c r="E2540" s="112"/>
      <c r="F2540" s="112"/>
      <c r="G2540" s="112"/>
      <c r="I2540" s="27"/>
      <c r="J2540" s="27"/>
      <c r="K2540" s="27">
        <v>0</v>
      </c>
      <c r="L2540" s="27"/>
      <c r="M2540" s="27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</row>
    <row r="2541" spans="1:25" ht="15" customHeight="1" thickBot="1" x14ac:dyDescent="0.3">
      <c r="A2541" s="53" t="s">
        <v>1</v>
      </c>
      <c r="B2541" s="53" t="s">
        <v>1</v>
      </c>
      <c r="C2541" s="53" t="s">
        <v>1</v>
      </c>
      <c r="D2541" s="53" t="s">
        <v>1</v>
      </c>
      <c r="E2541" s="53" t="s">
        <v>1</v>
      </c>
      <c r="F2541" s="53" t="s">
        <v>1</v>
      </c>
      <c r="G2541" s="53" t="s">
        <v>1</v>
      </c>
      <c r="H2541" s="21" t="s">
        <v>1</v>
      </c>
      <c r="I2541" s="33"/>
      <c r="J2541" s="33"/>
      <c r="K2541" s="33">
        <v>0</v>
      </c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  <c r="Y2541" s="33"/>
    </row>
    <row r="2542" spans="1:25" ht="45.75" customHeight="1" thickBot="1" x14ac:dyDescent="0.3">
      <c r="A2542" s="28" t="s">
        <v>4</v>
      </c>
      <c r="B2542" s="28" t="s">
        <v>5</v>
      </c>
      <c r="C2542" s="28" t="s">
        <v>6</v>
      </c>
      <c r="D2542" s="57" t="s">
        <v>1</v>
      </c>
      <c r="E2542" s="28" t="s">
        <v>7</v>
      </c>
      <c r="F2542" s="28" t="s">
        <v>8</v>
      </c>
      <c r="G2542" s="28" t="s">
        <v>9</v>
      </c>
      <c r="H2542" s="28" t="s">
        <v>10</v>
      </c>
      <c r="I2542" s="109" t="s">
        <v>3984</v>
      </c>
      <c r="J2542" s="109" t="s">
        <v>11</v>
      </c>
      <c r="K2542" s="109" t="s">
        <v>3989</v>
      </c>
      <c r="L2542" s="109" t="s">
        <v>3985</v>
      </c>
      <c r="M2542" s="109" t="s">
        <v>4027</v>
      </c>
      <c r="N2542" s="109" t="s">
        <v>3988</v>
      </c>
      <c r="O2542" s="109" t="s">
        <v>3986</v>
      </c>
      <c r="P2542" s="109" t="s">
        <v>3987</v>
      </c>
      <c r="Q2542" s="109" t="s">
        <v>3695</v>
      </c>
      <c r="R2542" s="91"/>
      <c r="S2542" s="91"/>
      <c r="T2542" s="91"/>
      <c r="U2542" s="91"/>
      <c r="V2542" s="91"/>
      <c r="W2542" s="91"/>
      <c r="X2542" s="91"/>
      <c r="Y2542" s="91"/>
    </row>
    <row r="2543" spans="1:25" ht="15" customHeight="1" x14ac:dyDescent="0.25">
      <c r="A2543" s="58" t="s">
        <v>1</v>
      </c>
      <c r="B2543" s="58" t="s">
        <v>1</v>
      </c>
      <c r="C2543" s="58" t="s">
        <v>1</v>
      </c>
      <c r="D2543" s="59" t="s">
        <v>1</v>
      </c>
      <c r="E2543" s="59" t="s">
        <v>1</v>
      </c>
      <c r="F2543" s="60" t="s">
        <v>1</v>
      </c>
      <c r="G2543" s="61" t="s">
        <v>1</v>
      </c>
      <c r="H2543" s="62" t="s">
        <v>1</v>
      </c>
      <c r="I2543" s="29">
        <v>1</v>
      </c>
      <c r="J2543" s="29">
        <v>2</v>
      </c>
      <c r="K2543" s="29">
        <v>3</v>
      </c>
      <c r="L2543" s="29" t="s">
        <v>3478</v>
      </c>
      <c r="M2543" s="29">
        <v>5</v>
      </c>
      <c r="N2543" s="29">
        <v>6</v>
      </c>
      <c r="O2543" s="29">
        <v>7</v>
      </c>
      <c r="P2543" s="29" t="s">
        <v>3696</v>
      </c>
      <c r="Q2543" s="29">
        <v>9</v>
      </c>
      <c r="R2543" s="92"/>
      <c r="S2543" s="92"/>
      <c r="T2543" s="92"/>
      <c r="U2543" s="92"/>
      <c r="V2543" s="92"/>
      <c r="W2543" s="92"/>
      <c r="X2543" s="92"/>
      <c r="Y2543" s="92"/>
    </row>
    <row r="2544" spans="1:25" ht="15" customHeight="1" x14ac:dyDescent="0.25">
      <c r="A2544" s="63" t="s">
        <v>935</v>
      </c>
      <c r="B2544" s="63" t="s">
        <v>81</v>
      </c>
      <c r="C2544" s="64" t="s">
        <v>1293</v>
      </c>
      <c r="D2544" s="64" t="s">
        <v>1294</v>
      </c>
      <c r="E2544" s="65" t="s">
        <v>1</v>
      </c>
      <c r="F2544" s="65" t="s">
        <v>1</v>
      </c>
      <c r="G2544" s="65" t="s">
        <v>1</v>
      </c>
      <c r="H2544" s="65" t="s">
        <v>1295</v>
      </c>
      <c r="I2544" s="26">
        <v>0</v>
      </c>
      <c r="J2544" s="26" t="s">
        <v>1</v>
      </c>
      <c r="K2544" s="26">
        <v>0</v>
      </c>
      <c r="L2544" s="26"/>
      <c r="M2544" s="26"/>
      <c r="N2544" s="26"/>
      <c r="O2544" s="26"/>
      <c r="P2544" s="26"/>
      <c r="Q2544" s="26"/>
      <c r="R2544" s="90"/>
      <c r="S2544" s="90"/>
      <c r="T2544" s="90"/>
      <c r="U2544" s="90"/>
      <c r="V2544" s="90"/>
      <c r="W2544" s="90"/>
      <c r="X2544" s="90"/>
      <c r="Y2544" s="90"/>
    </row>
    <row r="2545" spans="1:25" ht="22.5" customHeight="1" x14ac:dyDescent="0.25">
      <c r="A2545" s="63" t="s">
        <v>1</v>
      </c>
      <c r="B2545" s="63" t="s">
        <v>1</v>
      </c>
      <c r="C2545" s="63" t="s">
        <v>1</v>
      </c>
      <c r="D2545" s="65" t="s">
        <v>1</v>
      </c>
      <c r="E2545" s="65" t="s">
        <v>1</v>
      </c>
      <c r="F2545" s="65" t="s">
        <v>1</v>
      </c>
      <c r="G2545" s="65" t="s">
        <v>1</v>
      </c>
      <c r="H2545" s="66" t="s">
        <v>15</v>
      </c>
      <c r="I2545" s="30">
        <f t="shared" ref="I2545:K2545" si="2404">SUM(I2546,I2554,I2556)</f>
        <v>1525214</v>
      </c>
      <c r="J2545" s="30">
        <f t="shared" si="2404"/>
        <v>1508998</v>
      </c>
      <c r="K2545" s="30">
        <f t="shared" si="2404"/>
        <v>874920</v>
      </c>
      <c r="L2545" s="30">
        <f t="shared" si="2377"/>
        <v>388815</v>
      </c>
      <c r="M2545" s="30">
        <f t="shared" ref="M2545" si="2405">SUM(M2546,M2554,M2556)</f>
        <v>123956</v>
      </c>
      <c r="N2545" s="30">
        <f t="shared" ref="N2545:O2545" si="2406">SUM(N2546,N2554,N2556)</f>
        <v>132553</v>
      </c>
      <c r="O2545" s="30">
        <f t="shared" si="2406"/>
        <v>132306</v>
      </c>
      <c r="P2545" s="30">
        <f t="shared" si="2378"/>
        <v>1263735</v>
      </c>
      <c r="Q2545" s="30">
        <f t="shared" si="2379"/>
        <v>83.746631870950125</v>
      </c>
      <c r="R2545" s="93"/>
      <c r="S2545" s="93"/>
      <c r="T2545" s="93"/>
      <c r="U2545" s="93"/>
      <c r="V2545" s="93"/>
      <c r="W2545" s="93"/>
      <c r="X2545" s="93"/>
      <c r="Y2545" s="93"/>
    </row>
    <row r="2546" spans="1:25" ht="15" customHeight="1" x14ac:dyDescent="0.25">
      <c r="A2546" s="63" t="s">
        <v>935</v>
      </c>
      <c r="B2546" s="63" t="s">
        <v>81</v>
      </c>
      <c r="C2546" s="63" t="s">
        <v>1293</v>
      </c>
      <c r="D2546" s="63" t="s">
        <v>1294</v>
      </c>
      <c r="E2546" s="65" t="s">
        <v>16</v>
      </c>
      <c r="F2546" s="65" t="s">
        <v>1</v>
      </c>
      <c r="G2546" s="65" t="s">
        <v>1</v>
      </c>
      <c r="H2546" s="65" t="s">
        <v>17</v>
      </c>
      <c r="I2546" s="31">
        <f t="shared" ref="I2546:K2546" si="2407">SUM(I2547:I2548)</f>
        <v>1317781</v>
      </c>
      <c r="J2546" s="31">
        <f t="shared" si="2407"/>
        <v>1317781</v>
      </c>
      <c r="K2546" s="31">
        <f t="shared" si="2407"/>
        <v>762608</v>
      </c>
      <c r="L2546" s="31">
        <f t="shared" si="2377"/>
        <v>341400</v>
      </c>
      <c r="M2546" s="31">
        <f t="shared" ref="M2546" si="2408">SUM(M2547:M2548)</f>
        <v>107800</v>
      </c>
      <c r="N2546" s="31">
        <f t="shared" ref="N2546:O2546" si="2409">SUM(N2547:N2548)</f>
        <v>116800</v>
      </c>
      <c r="O2546" s="31">
        <f t="shared" si="2409"/>
        <v>116800</v>
      </c>
      <c r="P2546" s="31">
        <f t="shared" si="2378"/>
        <v>1104008</v>
      </c>
      <c r="Q2546" s="31">
        <f t="shared" si="2379"/>
        <v>83.777805265063009</v>
      </c>
      <c r="R2546" s="94"/>
      <c r="S2546" s="94"/>
      <c r="T2546" s="94"/>
      <c r="U2546" s="94"/>
      <c r="V2546" s="94"/>
      <c r="W2546" s="94"/>
      <c r="X2546" s="94"/>
      <c r="Y2546" s="94"/>
    </row>
    <row r="2547" spans="1:25" ht="15" customHeight="1" x14ac:dyDescent="0.25">
      <c r="A2547" s="64" t="s">
        <v>935</v>
      </c>
      <c r="B2547" s="64" t="s">
        <v>81</v>
      </c>
      <c r="C2547" s="64" t="s">
        <v>1293</v>
      </c>
      <c r="D2547" s="64" t="s">
        <v>1294</v>
      </c>
      <c r="E2547" s="20" t="s">
        <v>19</v>
      </c>
      <c r="F2547" s="64"/>
      <c r="G2547" s="53" t="s">
        <v>1076</v>
      </c>
      <c r="H2547" s="53" t="s">
        <v>3887</v>
      </c>
      <c r="I2547" s="26">
        <v>1150423</v>
      </c>
      <c r="J2547" s="26">
        <v>1150423</v>
      </c>
      <c r="K2547" s="26">
        <v>652000</v>
      </c>
      <c r="L2547" s="26">
        <f t="shared" si="2377"/>
        <v>315000</v>
      </c>
      <c r="M2547" s="26">
        <v>105000</v>
      </c>
      <c r="N2547" s="26">
        <v>105000</v>
      </c>
      <c r="O2547" s="26">
        <v>105000</v>
      </c>
      <c r="P2547" s="26">
        <f t="shared" si="2378"/>
        <v>967000</v>
      </c>
      <c r="Q2547" s="26">
        <f t="shared" si="2379"/>
        <v>84.056038518005977</v>
      </c>
      <c r="R2547" s="90"/>
      <c r="S2547" s="90"/>
      <c r="T2547" s="90"/>
      <c r="U2547" s="90"/>
      <c r="V2547" s="90"/>
      <c r="W2547" s="90"/>
      <c r="X2547" s="90"/>
      <c r="Y2547" s="90"/>
    </row>
    <row r="2548" spans="1:25" ht="15" customHeight="1" x14ac:dyDescent="0.25">
      <c r="A2548" s="63" t="s">
        <v>935</v>
      </c>
      <c r="B2548" s="63" t="s">
        <v>81</v>
      </c>
      <c r="C2548" s="63" t="s">
        <v>1293</v>
      </c>
      <c r="D2548" s="63" t="s">
        <v>1294</v>
      </c>
      <c r="E2548" s="63" t="s">
        <v>21</v>
      </c>
      <c r="F2548" s="64" t="s">
        <v>1</v>
      </c>
      <c r="G2548" s="53" t="s">
        <v>1</v>
      </c>
      <c r="H2548" s="65" t="s">
        <v>22</v>
      </c>
      <c r="I2548" s="31">
        <f t="shared" ref="I2548:K2548" si="2410">SUM(I2549:I2553)</f>
        <v>167358</v>
      </c>
      <c r="J2548" s="31">
        <f t="shared" si="2410"/>
        <v>167358</v>
      </c>
      <c r="K2548" s="31">
        <f t="shared" si="2410"/>
        <v>110608</v>
      </c>
      <c r="L2548" s="31">
        <f t="shared" si="2377"/>
        <v>26400</v>
      </c>
      <c r="M2548" s="31">
        <f t="shared" ref="M2548" si="2411">SUM(M2549:M2553)</f>
        <v>2800</v>
      </c>
      <c r="N2548" s="31">
        <f t="shared" ref="N2548:O2548" si="2412">SUM(N2549:N2553)</f>
        <v>11800</v>
      </c>
      <c r="O2548" s="31">
        <f t="shared" si="2412"/>
        <v>11800</v>
      </c>
      <c r="P2548" s="31">
        <f t="shared" si="2378"/>
        <v>137008</v>
      </c>
      <c r="Q2548" s="31">
        <f t="shared" si="2379"/>
        <v>81.865223054768819</v>
      </c>
      <c r="R2548" s="94"/>
      <c r="S2548" s="94"/>
      <c r="T2548" s="94"/>
      <c r="U2548" s="94"/>
      <c r="V2548" s="94"/>
      <c r="W2548" s="94"/>
      <c r="X2548" s="94"/>
      <c r="Y2548" s="94"/>
    </row>
    <row r="2549" spans="1:25" ht="15" customHeight="1" x14ac:dyDescent="0.25">
      <c r="A2549" s="64" t="s">
        <v>935</v>
      </c>
      <c r="B2549" s="64" t="s">
        <v>81</v>
      </c>
      <c r="C2549" s="64" t="s">
        <v>1293</v>
      </c>
      <c r="D2549" s="64" t="s">
        <v>1294</v>
      </c>
      <c r="E2549" s="20" t="s">
        <v>23</v>
      </c>
      <c r="F2549" s="64" t="s">
        <v>1296</v>
      </c>
      <c r="G2549" s="53" t="s">
        <v>1076</v>
      </c>
      <c r="H2549" s="53" t="s">
        <v>85</v>
      </c>
      <c r="I2549" s="26">
        <v>30000</v>
      </c>
      <c r="J2549" s="26">
        <v>30000</v>
      </c>
      <c r="K2549" s="26">
        <v>20100</v>
      </c>
      <c r="L2549" s="26">
        <f t="shared" si="2377"/>
        <v>8000</v>
      </c>
      <c r="M2549" s="26">
        <v>2400</v>
      </c>
      <c r="N2549" s="26">
        <v>2800</v>
      </c>
      <c r="O2549" s="26">
        <v>2800</v>
      </c>
      <c r="P2549" s="26">
        <f t="shared" si="2378"/>
        <v>28100</v>
      </c>
      <c r="Q2549" s="26">
        <f t="shared" si="2379"/>
        <v>93.666666666666671</v>
      </c>
      <c r="R2549" s="90"/>
      <c r="S2549" s="90"/>
      <c r="T2549" s="90"/>
      <c r="U2549" s="90"/>
      <c r="V2549" s="90"/>
      <c r="W2549" s="90"/>
      <c r="X2549" s="90"/>
      <c r="Y2549" s="90"/>
    </row>
    <row r="2550" spans="1:25" ht="15" customHeight="1" x14ac:dyDescent="0.25">
      <c r="A2550" s="64" t="s">
        <v>935</v>
      </c>
      <c r="B2550" s="64" t="s">
        <v>81</v>
      </c>
      <c r="C2550" s="64" t="s">
        <v>1293</v>
      </c>
      <c r="D2550" s="64" t="s">
        <v>1294</v>
      </c>
      <c r="E2550" s="20" t="s">
        <v>23</v>
      </c>
      <c r="F2550" s="64" t="s">
        <v>1297</v>
      </c>
      <c r="G2550" s="53" t="s">
        <v>1076</v>
      </c>
      <c r="H2550" s="53" t="s">
        <v>25</v>
      </c>
      <c r="I2550" s="26">
        <v>90000</v>
      </c>
      <c r="J2550" s="26">
        <v>90000</v>
      </c>
      <c r="K2550" s="26">
        <v>59000</v>
      </c>
      <c r="L2550" s="26">
        <f t="shared" si="2377"/>
        <v>18400</v>
      </c>
      <c r="M2550" s="26">
        <v>400</v>
      </c>
      <c r="N2550" s="26">
        <v>9000</v>
      </c>
      <c r="O2550" s="26">
        <v>9000</v>
      </c>
      <c r="P2550" s="26">
        <f t="shared" si="2378"/>
        <v>77400</v>
      </c>
      <c r="Q2550" s="26">
        <f t="shared" si="2379"/>
        <v>86</v>
      </c>
      <c r="R2550" s="90"/>
      <c r="S2550" s="90"/>
      <c r="T2550" s="90"/>
      <c r="U2550" s="90"/>
      <c r="V2550" s="90"/>
      <c r="W2550" s="90"/>
      <c r="X2550" s="90"/>
      <c r="Y2550" s="90"/>
    </row>
    <row r="2551" spans="1:25" ht="15" customHeight="1" x14ac:dyDescent="0.25">
      <c r="A2551" s="64" t="s">
        <v>935</v>
      </c>
      <c r="B2551" s="64" t="s">
        <v>81</v>
      </c>
      <c r="C2551" s="64" t="s">
        <v>1293</v>
      </c>
      <c r="D2551" s="64" t="s">
        <v>1294</v>
      </c>
      <c r="E2551" s="20" t="s">
        <v>23</v>
      </c>
      <c r="F2551" s="64" t="s">
        <v>1298</v>
      </c>
      <c r="G2551" s="53" t="s">
        <v>1076</v>
      </c>
      <c r="H2551" s="53" t="s">
        <v>27</v>
      </c>
      <c r="I2551" s="26">
        <v>23358</v>
      </c>
      <c r="J2551" s="26">
        <v>23358</v>
      </c>
      <c r="K2551" s="26">
        <v>23358</v>
      </c>
      <c r="L2551" s="26">
        <f t="shared" si="2377"/>
        <v>0</v>
      </c>
      <c r="M2551" s="26"/>
      <c r="N2551" s="26"/>
      <c r="O2551" s="26"/>
      <c r="P2551" s="26">
        <f t="shared" si="2378"/>
        <v>23358</v>
      </c>
      <c r="Q2551" s="26">
        <f t="shared" si="2379"/>
        <v>100</v>
      </c>
      <c r="R2551" s="90"/>
      <c r="S2551" s="90"/>
      <c r="T2551" s="90"/>
      <c r="U2551" s="90"/>
      <c r="V2551" s="90"/>
      <c r="W2551" s="90"/>
      <c r="X2551" s="90"/>
      <c r="Y2551" s="90"/>
    </row>
    <row r="2552" spans="1:25" ht="15" customHeight="1" x14ac:dyDescent="0.25">
      <c r="A2552" s="64" t="s">
        <v>935</v>
      </c>
      <c r="B2552" s="64" t="s">
        <v>81</v>
      </c>
      <c r="C2552" s="64" t="s">
        <v>1293</v>
      </c>
      <c r="D2552" s="64" t="s">
        <v>1294</v>
      </c>
      <c r="E2552" s="20" t="s">
        <v>23</v>
      </c>
      <c r="F2552" s="64" t="s">
        <v>1299</v>
      </c>
      <c r="G2552" s="53" t="s">
        <v>1076</v>
      </c>
      <c r="H2552" s="53" t="s">
        <v>89</v>
      </c>
      <c r="I2552" s="26">
        <v>14000</v>
      </c>
      <c r="J2552" s="26">
        <v>14000</v>
      </c>
      <c r="K2552" s="26">
        <v>4570</v>
      </c>
      <c r="L2552" s="26">
        <f t="shared" si="2377"/>
        <v>0</v>
      </c>
      <c r="M2552" s="26">
        <v>0</v>
      </c>
      <c r="N2552" s="26">
        <v>0</v>
      </c>
      <c r="O2552" s="26">
        <v>0</v>
      </c>
      <c r="P2552" s="26">
        <f t="shared" si="2378"/>
        <v>4570</v>
      </c>
      <c r="Q2552" s="26">
        <f t="shared" si="2379"/>
        <v>32.642857142857139</v>
      </c>
      <c r="R2552" s="90"/>
      <c r="S2552" s="90"/>
      <c r="T2552" s="90"/>
      <c r="U2552" s="90"/>
      <c r="V2552" s="90"/>
      <c r="W2552" s="90"/>
      <c r="X2552" s="90"/>
      <c r="Y2552" s="90"/>
    </row>
    <row r="2553" spans="1:25" ht="15" customHeight="1" x14ac:dyDescent="0.25">
      <c r="A2553" s="64" t="s">
        <v>935</v>
      </c>
      <c r="B2553" s="64" t="s">
        <v>81</v>
      </c>
      <c r="C2553" s="64" t="s">
        <v>1293</v>
      </c>
      <c r="D2553" s="64" t="s">
        <v>1294</v>
      </c>
      <c r="E2553" s="20" t="s">
        <v>23</v>
      </c>
      <c r="F2553" s="64" t="s">
        <v>1300</v>
      </c>
      <c r="G2553" s="53" t="s">
        <v>1076</v>
      </c>
      <c r="H2553" s="53" t="s">
        <v>29</v>
      </c>
      <c r="I2553" s="26">
        <v>10000</v>
      </c>
      <c r="J2553" s="26">
        <v>10000</v>
      </c>
      <c r="K2553" s="26">
        <v>3580</v>
      </c>
      <c r="L2553" s="26">
        <f t="shared" si="2377"/>
        <v>0</v>
      </c>
      <c r="M2553" s="26">
        <v>0</v>
      </c>
      <c r="N2553" s="26">
        <v>0</v>
      </c>
      <c r="O2553" s="26">
        <v>0</v>
      </c>
      <c r="P2553" s="26">
        <f t="shared" si="2378"/>
        <v>3580</v>
      </c>
      <c r="Q2553" s="26">
        <f t="shared" si="2379"/>
        <v>35.799999999999997</v>
      </c>
      <c r="R2553" s="90"/>
      <c r="S2553" s="90"/>
      <c r="T2553" s="90"/>
      <c r="U2553" s="90"/>
      <c r="V2553" s="90"/>
      <c r="W2553" s="90"/>
      <c r="X2553" s="90"/>
      <c r="Y2553" s="90"/>
    </row>
    <row r="2554" spans="1:25" ht="15" customHeight="1" x14ac:dyDescent="0.25">
      <c r="A2554" s="63" t="s">
        <v>935</v>
      </c>
      <c r="B2554" s="63" t="s">
        <v>81</v>
      </c>
      <c r="C2554" s="63" t="s">
        <v>1293</v>
      </c>
      <c r="D2554" s="63" t="s">
        <v>1294</v>
      </c>
      <c r="E2554" s="65" t="s">
        <v>30</v>
      </c>
      <c r="F2554" s="65" t="s">
        <v>1</v>
      </c>
      <c r="G2554" s="65" t="s">
        <v>1</v>
      </c>
      <c r="H2554" s="65" t="s">
        <v>31</v>
      </c>
      <c r="I2554" s="31">
        <f t="shared" ref="I2554:K2554" si="2413">SUM(I2555)</f>
        <v>120860</v>
      </c>
      <c r="J2554" s="31">
        <f t="shared" si="2413"/>
        <v>120860</v>
      </c>
      <c r="K2554" s="31">
        <f t="shared" si="2413"/>
        <v>70000</v>
      </c>
      <c r="L2554" s="31">
        <f t="shared" si="2377"/>
        <v>33000</v>
      </c>
      <c r="M2554" s="31">
        <f t="shared" ref="M2554" si="2414">SUM(M2555)</f>
        <v>11000</v>
      </c>
      <c r="N2554" s="31">
        <f t="shared" ref="N2554:O2554" si="2415">SUM(N2555)</f>
        <v>11000</v>
      </c>
      <c r="O2554" s="31">
        <f t="shared" si="2415"/>
        <v>11000</v>
      </c>
      <c r="P2554" s="31">
        <f t="shared" si="2378"/>
        <v>103000</v>
      </c>
      <c r="Q2554" s="31">
        <f t="shared" si="2379"/>
        <v>85.222571570412043</v>
      </c>
      <c r="R2554" s="94"/>
      <c r="S2554" s="94"/>
      <c r="T2554" s="94"/>
      <c r="U2554" s="94"/>
      <c r="V2554" s="94"/>
      <c r="W2554" s="94"/>
      <c r="X2554" s="94"/>
      <c r="Y2554" s="94"/>
    </row>
    <row r="2555" spans="1:25" ht="15" customHeight="1" x14ac:dyDescent="0.25">
      <c r="A2555" s="64" t="s">
        <v>935</v>
      </c>
      <c r="B2555" s="64" t="s">
        <v>81</v>
      </c>
      <c r="C2555" s="64" t="s">
        <v>1293</v>
      </c>
      <c r="D2555" s="64" t="s">
        <v>1294</v>
      </c>
      <c r="E2555" s="20" t="s">
        <v>33</v>
      </c>
      <c r="F2555" s="64"/>
      <c r="G2555" s="53" t="s">
        <v>1076</v>
      </c>
      <c r="H2555" s="53" t="s">
        <v>3859</v>
      </c>
      <c r="I2555" s="26">
        <v>120860</v>
      </c>
      <c r="J2555" s="26">
        <v>120860</v>
      </c>
      <c r="K2555" s="26">
        <v>70000</v>
      </c>
      <c r="L2555" s="26">
        <f t="shared" si="2377"/>
        <v>33000</v>
      </c>
      <c r="M2555" s="26">
        <v>11000</v>
      </c>
      <c r="N2555" s="26">
        <v>11000</v>
      </c>
      <c r="O2555" s="26">
        <v>11000</v>
      </c>
      <c r="P2555" s="26">
        <f t="shared" si="2378"/>
        <v>103000</v>
      </c>
      <c r="Q2555" s="26">
        <f t="shared" si="2379"/>
        <v>85.222571570412043</v>
      </c>
      <c r="R2555" s="90"/>
      <c r="S2555" s="90"/>
      <c r="T2555" s="90"/>
      <c r="U2555" s="90"/>
      <c r="V2555" s="90"/>
      <c r="W2555" s="90"/>
      <c r="X2555" s="90"/>
      <c r="Y2555" s="90"/>
    </row>
    <row r="2556" spans="1:25" ht="15" customHeight="1" x14ac:dyDescent="0.25">
      <c r="A2556" s="63" t="s">
        <v>935</v>
      </c>
      <c r="B2556" s="63" t="s">
        <v>81</v>
      </c>
      <c r="C2556" s="63" t="s">
        <v>1293</v>
      </c>
      <c r="D2556" s="63" t="s">
        <v>1294</v>
      </c>
      <c r="E2556" s="65" t="s">
        <v>34</v>
      </c>
      <c r="F2556" s="65" t="s">
        <v>1</v>
      </c>
      <c r="G2556" s="65" t="s">
        <v>1</v>
      </c>
      <c r="H2556" s="65" t="s">
        <v>35</v>
      </c>
      <c r="I2556" s="31">
        <f t="shared" ref="I2556:K2556" si="2416">SUM(I2557:I2565)</f>
        <v>86573</v>
      </c>
      <c r="J2556" s="31">
        <f t="shared" si="2416"/>
        <v>70357</v>
      </c>
      <c r="K2556" s="31">
        <f t="shared" si="2416"/>
        <v>42312</v>
      </c>
      <c r="L2556" s="31">
        <f t="shared" si="2377"/>
        <v>14415</v>
      </c>
      <c r="M2556" s="31">
        <f t="shared" ref="M2556" si="2417">SUM(M2557:M2565)</f>
        <v>5156</v>
      </c>
      <c r="N2556" s="31">
        <f t="shared" ref="N2556:O2556" si="2418">SUM(N2557:N2565)</f>
        <v>4753</v>
      </c>
      <c r="O2556" s="31">
        <f t="shared" si="2418"/>
        <v>4506</v>
      </c>
      <c r="P2556" s="31">
        <f t="shared" si="2378"/>
        <v>56727</v>
      </c>
      <c r="Q2556" s="31">
        <f t="shared" si="2379"/>
        <v>80.62737183222707</v>
      </c>
      <c r="R2556" s="94"/>
      <c r="S2556" s="94"/>
      <c r="T2556" s="94"/>
      <c r="U2556" s="94"/>
      <c r="V2556" s="94"/>
      <c r="W2556" s="94"/>
      <c r="X2556" s="94"/>
      <c r="Y2556" s="94"/>
    </row>
    <row r="2557" spans="1:25" ht="15" customHeight="1" x14ac:dyDescent="0.25">
      <c r="A2557" s="64" t="s">
        <v>935</v>
      </c>
      <c r="B2557" s="64" t="s">
        <v>81</v>
      </c>
      <c r="C2557" s="64" t="s">
        <v>1293</v>
      </c>
      <c r="D2557" s="64" t="s">
        <v>1294</v>
      </c>
      <c r="E2557" s="20" t="s">
        <v>38</v>
      </c>
      <c r="F2557" s="64"/>
      <c r="G2557" s="53" t="s">
        <v>1076</v>
      </c>
      <c r="H2557" s="53" t="s">
        <v>37</v>
      </c>
      <c r="I2557" s="26">
        <v>263</v>
      </c>
      <c r="J2557" s="26">
        <v>263</v>
      </c>
      <c r="K2557" s="26">
        <v>0</v>
      </c>
      <c r="L2557" s="26">
        <f t="shared" si="2377"/>
        <v>0</v>
      </c>
      <c r="M2557" s="26">
        <v>0</v>
      </c>
      <c r="N2557" s="26"/>
      <c r="O2557" s="26"/>
      <c r="P2557" s="26">
        <f t="shared" si="2378"/>
        <v>0</v>
      </c>
      <c r="Q2557" s="26">
        <f t="shared" si="2379"/>
        <v>0</v>
      </c>
      <c r="R2557" s="90"/>
      <c r="S2557" s="90"/>
      <c r="T2557" s="90"/>
      <c r="U2557" s="90"/>
      <c r="V2557" s="90"/>
      <c r="W2557" s="90"/>
      <c r="X2557" s="90"/>
      <c r="Y2557" s="90"/>
    </row>
    <row r="2558" spans="1:25" ht="15" customHeight="1" x14ac:dyDescent="0.25">
      <c r="A2558" s="64" t="s">
        <v>935</v>
      </c>
      <c r="B2558" s="64" t="s">
        <v>81</v>
      </c>
      <c r="C2558" s="64" t="s">
        <v>1293</v>
      </c>
      <c r="D2558" s="64" t="s">
        <v>1294</v>
      </c>
      <c r="E2558" s="20" t="s">
        <v>298</v>
      </c>
      <c r="F2558" s="64"/>
      <c r="G2558" s="53" t="s">
        <v>1076</v>
      </c>
      <c r="H2558" s="53" t="s">
        <v>297</v>
      </c>
      <c r="I2558" s="26">
        <v>34214</v>
      </c>
      <c r="J2558" s="26">
        <v>34214</v>
      </c>
      <c r="K2558" s="26">
        <v>22000</v>
      </c>
      <c r="L2558" s="26">
        <f t="shared" si="2377"/>
        <v>6000</v>
      </c>
      <c r="M2558" s="26">
        <v>2000</v>
      </c>
      <c r="N2558" s="26">
        <v>2000</v>
      </c>
      <c r="O2558" s="26">
        <v>2000</v>
      </c>
      <c r="P2558" s="26">
        <f t="shared" si="2378"/>
        <v>28000</v>
      </c>
      <c r="Q2558" s="26">
        <f t="shared" si="2379"/>
        <v>81.837844157362483</v>
      </c>
      <c r="R2558" s="90"/>
      <c r="S2558" s="90"/>
      <c r="T2558" s="90"/>
      <c r="U2558" s="90"/>
      <c r="V2558" s="90"/>
      <c r="W2558" s="90"/>
      <c r="X2558" s="90"/>
      <c r="Y2558" s="90"/>
    </row>
    <row r="2559" spans="1:25" ht="15" customHeight="1" x14ac:dyDescent="0.25">
      <c r="A2559" s="64" t="s">
        <v>935</v>
      </c>
      <c r="B2559" s="64" t="s">
        <v>81</v>
      </c>
      <c r="C2559" s="64" t="s">
        <v>1293</v>
      </c>
      <c r="D2559" s="64" t="s">
        <v>1294</v>
      </c>
      <c r="E2559" s="20" t="s">
        <v>301</v>
      </c>
      <c r="F2559" s="64"/>
      <c r="G2559" s="53" t="s">
        <v>1076</v>
      </c>
      <c r="H2559" s="53" t="s">
        <v>300</v>
      </c>
      <c r="I2559" s="26">
        <v>13000</v>
      </c>
      <c r="J2559" s="26">
        <v>13000</v>
      </c>
      <c r="K2559" s="26">
        <v>6500</v>
      </c>
      <c r="L2559" s="26">
        <f t="shared" si="2377"/>
        <v>3250</v>
      </c>
      <c r="M2559" s="26">
        <v>1084</v>
      </c>
      <c r="N2559" s="26">
        <v>1084</v>
      </c>
      <c r="O2559" s="26">
        <v>1082</v>
      </c>
      <c r="P2559" s="26">
        <f t="shared" si="2378"/>
        <v>9750</v>
      </c>
      <c r="Q2559" s="26">
        <f t="shared" si="2379"/>
        <v>75</v>
      </c>
      <c r="R2559" s="90"/>
      <c r="S2559" s="90"/>
      <c r="T2559" s="90"/>
      <c r="U2559" s="90"/>
      <c r="V2559" s="90"/>
      <c r="W2559" s="90"/>
      <c r="X2559" s="90"/>
      <c r="Y2559" s="90"/>
    </row>
    <row r="2560" spans="1:25" ht="15" customHeight="1" x14ac:dyDescent="0.25">
      <c r="A2560" s="64" t="s">
        <v>935</v>
      </c>
      <c r="B2560" s="64" t="s">
        <v>81</v>
      </c>
      <c r="C2560" s="64" t="s">
        <v>1293</v>
      </c>
      <c r="D2560" s="64" t="s">
        <v>1294</v>
      </c>
      <c r="E2560" s="20" t="s">
        <v>218</v>
      </c>
      <c r="F2560" s="64"/>
      <c r="G2560" s="53" t="s">
        <v>1076</v>
      </c>
      <c r="H2560" s="53" t="s">
        <v>217</v>
      </c>
      <c r="I2560" s="26">
        <v>19475</v>
      </c>
      <c r="J2560" s="26">
        <v>9059</v>
      </c>
      <c r="K2560" s="26">
        <v>4530</v>
      </c>
      <c r="L2560" s="26">
        <f t="shared" si="2377"/>
        <v>2265</v>
      </c>
      <c r="M2560" s="26">
        <v>755</v>
      </c>
      <c r="N2560" s="26">
        <v>755</v>
      </c>
      <c r="O2560" s="26">
        <v>755</v>
      </c>
      <c r="P2560" s="26">
        <f t="shared" si="2378"/>
        <v>6795</v>
      </c>
      <c r="Q2560" s="26">
        <f t="shared" si="2379"/>
        <v>75.008279059498832</v>
      </c>
      <c r="R2560" s="90"/>
      <c r="S2560" s="90"/>
      <c r="T2560" s="90"/>
      <c r="U2560" s="90"/>
      <c r="V2560" s="90"/>
      <c r="W2560" s="90"/>
      <c r="X2560" s="90"/>
      <c r="Y2560" s="90"/>
    </row>
    <row r="2561" spans="1:25" ht="15" customHeight="1" x14ac:dyDescent="0.25">
      <c r="A2561" s="64" t="s">
        <v>935</v>
      </c>
      <c r="B2561" s="64" t="s">
        <v>81</v>
      </c>
      <c r="C2561" s="64" t="s">
        <v>1293</v>
      </c>
      <c r="D2561" s="64" t="s">
        <v>1294</v>
      </c>
      <c r="E2561" s="20" t="s">
        <v>303</v>
      </c>
      <c r="F2561" s="64"/>
      <c r="G2561" s="53" t="s">
        <v>1076</v>
      </c>
      <c r="H2561" s="53" t="s">
        <v>302</v>
      </c>
      <c r="I2561" s="26">
        <v>200</v>
      </c>
      <c r="J2561" s="26">
        <v>200</v>
      </c>
      <c r="K2561" s="26">
        <v>200</v>
      </c>
      <c r="L2561" s="26">
        <f t="shared" si="2377"/>
        <v>0</v>
      </c>
      <c r="M2561" s="26">
        <v>0</v>
      </c>
      <c r="N2561" s="26">
        <v>0</v>
      </c>
      <c r="O2561" s="26">
        <v>0</v>
      </c>
      <c r="P2561" s="26">
        <f t="shared" si="2378"/>
        <v>200</v>
      </c>
      <c r="Q2561" s="26">
        <f t="shared" si="2379"/>
        <v>100</v>
      </c>
      <c r="R2561" s="90"/>
      <c r="S2561" s="90"/>
      <c r="T2561" s="90"/>
      <c r="U2561" s="90"/>
      <c r="V2561" s="90"/>
      <c r="W2561" s="90"/>
      <c r="X2561" s="90"/>
      <c r="Y2561" s="90"/>
    </row>
    <row r="2562" spans="1:25" ht="15" customHeight="1" x14ac:dyDescent="0.25">
      <c r="A2562" s="64" t="s">
        <v>935</v>
      </c>
      <c r="B2562" s="64" t="s">
        <v>81</v>
      </c>
      <c r="C2562" s="64" t="s">
        <v>1293</v>
      </c>
      <c r="D2562" s="64" t="s">
        <v>1294</v>
      </c>
      <c r="E2562" s="20" t="s">
        <v>305</v>
      </c>
      <c r="F2562" s="64"/>
      <c r="G2562" s="53" t="s">
        <v>1076</v>
      </c>
      <c r="H2562" s="53" t="s">
        <v>304</v>
      </c>
      <c r="I2562" s="26">
        <v>0</v>
      </c>
      <c r="J2562" s="26">
        <v>0</v>
      </c>
      <c r="K2562" s="26">
        <v>0</v>
      </c>
      <c r="L2562" s="26">
        <f t="shared" si="2377"/>
        <v>0</v>
      </c>
      <c r="M2562" s="26">
        <v>0</v>
      </c>
      <c r="N2562" s="26">
        <v>0</v>
      </c>
      <c r="O2562" s="26">
        <v>0</v>
      </c>
      <c r="P2562" s="26">
        <f t="shared" si="2378"/>
        <v>0</v>
      </c>
      <c r="Q2562" s="26" t="str">
        <f t="shared" si="2379"/>
        <v>-</v>
      </c>
      <c r="R2562" s="90"/>
      <c r="S2562" s="90"/>
      <c r="T2562" s="90"/>
      <c r="U2562" s="90"/>
      <c r="V2562" s="90"/>
      <c r="W2562" s="90"/>
      <c r="X2562" s="90"/>
      <c r="Y2562" s="90"/>
    </row>
    <row r="2563" spans="1:25" ht="15" customHeight="1" x14ac:dyDescent="0.25">
      <c r="A2563" s="64" t="s">
        <v>935</v>
      </c>
      <c r="B2563" s="64" t="s">
        <v>81</v>
      </c>
      <c r="C2563" s="64" t="s">
        <v>1293</v>
      </c>
      <c r="D2563" s="64" t="s">
        <v>1294</v>
      </c>
      <c r="E2563" s="20" t="s">
        <v>308</v>
      </c>
      <c r="F2563" s="64"/>
      <c r="G2563" s="53" t="s">
        <v>1076</v>
      </c>
      <c r="H2563" s="53" t="s">
        <v>307</v>
      </c>
      <c r="I2563" s="26">
        <v>8162</v>
      </c>
      <c r="J2563" s="26">
        <v>6162</v>
      </c>
      <c r="K2563" s="26">
        <v>3082</v>
      </c>
      <c r="L2563" s="26">
        <f t="shared" si="2377"/>
        <v>1541</v>
      </c>
      <c r="M2563" s="26">
        <v>514</v>
      </c>
      <c r="N2563" s="26">
        <v>514</v>
      </c>
      <c r="O2563" s="26">
        <v>513</v>
      </c>
      <c r="P2563" s="26">
        <f t="shared" si="2378"/>
        <v>4623</v>
      </c>
      <c r="Q2563" s="26">
        <f t="shared" si="2379"/>
        <v>75.024342745861745</v>
      </c>
      <c r="R2563" s="90"/>
      <c r="S2563" s="90"/>
      <c r="T2563" s="90"/>
      <c r="U2563" s="90"/>
      <c r="V2563" s="90"/>
      <c r="W2563" s="90"/>
      <c r="X2563" s="90"/>
      <c r="Y2563" s="90"/>
    </row>
    <row r="2564" spans="1:25" ht="15" customHeight="1" x14ac:dyDescent="0.25">
      <c r="A2564" s="64" t="s">
        <v>935</v>
      </c>
      <c r="B2564" s="64" t="s">
        <v>81</v>
      </c>
      <c r="C2564" s="64" t="s">
        <v>1293</v>
      </c>
      <c r="D2564" s="64" t="s">
        <v>1294</v>
      </c>
      <c r="E2564" s="20" t="s">
        <v>311</v>
      </c>
      <c r="F2564" s="64"/>
      <c r="G2564" s="53" t="s">
        <v>1076</v>
      </c>
      <c r="H2564" s="53" t="s">
        <v>310</v>
      </c>
      <c r="I2564" s="26">
        <v>0</v>
      </c>
      <c r="J2564" s="26">
        <v>0</v>
      </c>
      <c r="K2564" s="26">
        <v>0</v>
      </c>
      <c r="L2564" s="26">
        <f t="shared" si="2377"/>
        <v>0</v>
      </c>
      <c r="M2564" s="26">
        <v>0</v>
      </c>
      <c r="N2564" s="26">
        <v>0</v>
      </c>
      <c r="O2564" s="26">
        <v>0</v>
      </c>
      <c r="P2564" s="26">
        <f t="shared" si="2378"/>
        <v>0</v>
      </c>
      <c r="Q2564" s="26" t="str">
        <f t="shared" si="2379"/>
        <v>-</v>
      </c>
      <c r="R2564" s="90"/>
      <c r="S2564" s="90"/>
      <c r="T2564" s="90"/>
      <c r="U2564" s="90"/>
      <c r="V2564" s="90"/>
      <c r="W2564" s="90"/>
      <c r="X2564" s="90"/>
      <c r="Y2564" s="90"/>
    </row>
    <row r="2565" spans="1:25" ht="15" customHeight="1" x14ac:dyDescent="0.25">
      <c r="A2565" s="63" t="s">
        <v>935</v>
      </c>
      <c r="B2565" s="63" t="s">
        <v>81</v>
      </c>
      <c r="C2565" s="63" t="s">
        <v>1293</v>
      </c>
      <c r="D2565" s="63" t="s">
        <v>1294</v>
      </c>
      <c r="E2565" s="63" t="s">
        <v>39</v>
      </c>
      <c r="F2565" s="64" t="s">
        <v>1</v>
      </c>
      <c r="G2565" s="53" t="s">
        <v>1</v>
      </c>
      <c r="H2565" s="65" t="s">
        <v>40</v>
      </c>
      <c r="I2565" s="31">
        <f t="shared" ref="I2565:K2565" si="2419">SUM(I2566:I2568)</f>
        <v>11259</v>
      </c>
      <c r="J2565" s="31">
        <f t="shared" si="2419"/>
        <v>7459</v>
      </c>
      <c r="K2565" s="31">
        <f t="shared" si="2419"/>
        <v>6000</v>
      </c>
      <c r="L2565" s="31">
        <f t="shared" si="2377"/>
        <v>1359</v>
      </c>
      <c r="M2565" s="31">
        <f t="shared" ref="M2565" si="2420">SUM(M2566:M2568)</f>
        <v>803</v>
      </c>
      <c r="N2565" s="31">
        <f t="shared" ref="N2565:O2565" si="2421">SUM(N2566:N2568)</f>
        <v>400</v>
      </c>
      <c r="O2565" s="31">
        <f t="shared" si="2421"/>
        <v>156</v>
      </c>
      <c r="P2565" s="31">
        <f t="shared" si="2378"/>
        <v>7359</v>
      </c>
      <c r="Q2565" s="31">
        <f t="shared" si="2379"/>
        <v>98.659337712830137</v>
      </c>
      <c r="R2565" s="94"/>
      <c r="S2565" s="94"/>
      <c r="T2565" s="94"/>
      <c r="U2565" s="94"/>
      <c r="V2565" s="94"/>
      <c r="W2565" s="94"/>
      <c r="X2565" s="94"/>
      <c r="Y2565" s="94"/>
    </row>
    <row r="2566" spans="1:25" ht="15" customHeight="1" x14ac:dyDescent="0.25">
      <c r="A2566" s="64" t="s">
        <v>935</v>
      </c>
      <c r="B2566" s="64" t="s">
        <v>81</v>
      </c>
      <c r="C2566" s="64" t="s">
        <v>1293</v>
      </c>
      <c r="D2566" s="64" t="s">
        <v>1294</v>
      </c>
      <c r="E2566" s="20" t="s">
        <v>41</v>
      </c>
      <c r="F2566" s="64"/>
      <c r="G2566" s="53" t="s">
        <v>1076</v>
      </c>
      <c r="H2566" s="53" t="s">
        <v>40</v>
      </c>
      <c r="I2566" s="26">
        <v>7803</v>
      </c>
      <c r="J2566" s="26">
        <v>4003</v>
      </c>
      <c r="K2566" s="26">
        <v>3600</v>
      </c>
      <c r="L2566" s="26">
        <f t="shared" si="2377"/>
        <v>403</v>
      </c>
      <c r="M2566" s="26">
        <v>403</v>
      </c>
      <c r="N2566" s="26">
        <v>0</v>
      </c>
      <c r="O2566" s="26">
        <v>0</v>
      </c>
      <c r="P2566" s="26">
        <f t="shared" si="2378"/>
        <v>4003</v>
      </c>
      <c r="Q2566" s="26">
        <f t="shared" si="2379"/>
        <v>100</v>
      </c>
      <c r="R2566" s="90"/>
      <c r="S2566" s="90"/>
      <c r="T2566" s="90"/>
      <c r="U2566" s="90"/>
      <c r="V2566" s="90"/>
      <c r="W2566" s="90"/>
      <c r="X2566" s="90"/>
      <c r="Y2566" s="90"/>
    </row>
    <row r="2567" spans="1:25" ht="15" customHeight="1" x14ac:dyDescent="0.25">
      <c r="A2567" s="64" t="s">
        <v>935</v>
      </c>
      <c r="B2567" s="64" t="s">
        <v>81</v>
      </c>
      <c r="C2567" s="64" t="s">
        <v>1293</v>
      </c>
      <c r="D2567" s="64" t="s">
        <v>1294</v>
      </c>
      <c r="E2567" s="20" t="s">
        <v>41</v>
      </c>
      <c r="F2567" s="64" t="s">
        <v>1301</v>
      </c>
      <c r="G2567" s="53" t="s">
        <v>1076</v>
      </c>
      <c r="H2567" s="53" t="s">
        <v>49</v>
      </c>
      <c r="I2567" s="26">
        <v>3356</v>
      </c>
      <c r="J2567" s="26">
        <v>3356</v>
      </c>
      <c r="K2567" s="26">
        <v>2400</v>
      </c>
      <c r="L2567" s="26">
        <f t="shared" si="2377"/>
        <v>956</v>
      </c>
      <c r="M2567" s="26">
        <v>400</v>
      </c>
      <c r="N2567" s="26">
        <v>400</v>
      </c>
      <c r="O2567" s="26">
        <v>156</v>
      </c>
      <c r="P2567" s="26">
        <f t="shared" si="2378"/>
        <v>3356</v>
      </c>
      <c r="Q2567" s="26">
        <f t="shared" si="2379"/>
        <v>100</v>
      </c>
      <c r="R2567" s="90"/>
      <c r="S2567" s="90"/>
      <c r="T2567" s="90"/>
      <c r="U2567" s="90"/>
      <c r="V2567" s="90"/>
      <c r="W2567" s="90"/>
      <c r="X2567" s="90"/>
      <c r="Y2567" s="90"/>
    </row>
    <row r="2568" spans="1:25" ht="22.5" customHeight="1" x14ac:dyDescent="0.25">
      <c r="A2568" s="64" t="s">
        <v>935</v>
      </c>
      <c r="B2568" s="64" t="s">
        <v>81</v>
      </c>
      <c r="C2568" s="64" t="s">
        <v>1293</v>
      </c>
      <c r="D2568" s="64" t="s">
        <v>1294</v>
      </c>
      <c r="E2568" s="20" t="s">
        <v>41</v>
      </c>
      <c r="F2568" s="64" t="s">
        <v>1302</v>
      </c>
      <c r="G2568" s="53" t="s">
        <v>1076</v>
      </c>
      <c r="H2568" s="53" t="s">
        <v>55</v>
      </c>
      <c r="I2568" s="26">
        <v>100</v>
      </c>
      <c r="J2568" s="26">
        <v>100</v>
      </c>
      <c r="K2568" s="26">
        <v>0</v>
      </c>
      <c r="L2568" s="26">
        <f t="shared" si="2377"/>
        <v>0</v>
      </c>
      <c r="M2568" s="26"/>
      <c r="N2568" s="26"/>
      <c r="O2568" s="26"/>
      <c r="P2568" s="26">
        <f t="shared" si="2378"/>
        <v>0</v>
      </c>
      <c r="Q2568" s="26">
        <f t="shared" si="2379"/>
        <v>0</v>
      </c>
      <c r="R2568" s="90"/>
      <c r="S2568" s="90"/>
      <c r="T2568" s="90"/>
      <c r="U2568" s="90"/>
      <c r="V2568" s="90"/>
      <c r="W2568" s="90"/>
      <c r="X2568" s="90"/>
      <c r="Y2568" s="90"/>
    </row>
    <row r="2569" spans="1:25" ht="22.5" customHeight="1" x14ac:dyDescent="0.25">
      <c r="A2569" s="63" t="s">
        <v>1</v>
      </c>
      <c r="B2569" s="63" t="s">
        <v>1</v>
      </c>
      <c r="C2569" s="63" t="s">
        <v>1</v>
      </c>
      <c r="D2569" s="65" t="s">
        <v>1</v>
      </c>
      <c r="E2569" s="65" t="s">
        <v>1</v>
      </c>
      <c r="F2569" s="65" t="s">
        <v>1</v>
      </c>
      <c r="G2569" s="65" t="s">
        <v>1</v>
      </c>
      <c r="H2569" s="66" t="s">
        <v>56</v>
      </c>
      <c r="I2569" s="30">
        <f t="shared" ref="I2569:K2570" si="2422">SUM(I2570)</f>
        <v>0</v>
      </c>
      <c r="J2569" s="30">
        <f t="shared" si="2422"/>
        <v>0</v>
      </c>
      <c r="K2569" s="30">
        <f t="shared" si="2422"/>
        <v>0</v>
      </c>
      <c r="L2569" s="30">
        <f t="shared" si="2377"/>
        <v>0</v>
      </c>
      <c r="M2569" s="30">
        <f t="shared" ref="M2569:M2570" si="2423">SUM(M2570)</f>
        <v>0</v>
      </c>
      <c r="N2569" s="30">
        <f t="shared" ref="N2569:O2570" si="2424">SUM(N2570)</f>
        <v>0</v>
      </c>
      <c r="O2569" s="30">
        <f t="shared" si="2424"/>
        <v>0</v>
      </c>
      <c r="P2569" s="30">
        <f t="shared" si="2378"/>
        <v>0</v>
      </c>
      <c r="Q2569" s="30" t="str">
        <f t="shared" si="2379"/>
        <v>-</v>
      </c>
      <c r="R2569" s="93"/>
      <c r="S2569" s="93"/>
      <c r="T2569" s="93"/>
      <c r="U2569" s="93"/>
      <c r="V2569" s="93"/>
      <c r="W2569" s="93"/>
      <c r="X2569" s="93"/>
      <c r="Y2569" s="93"/>
    </row>
    <row r="2570" spans="1:25" ht="15" customHeight="1" x14ac:dyDescent="0.25">
      <c r="A2570" s="63" t="s">
        <v>935</v>
      </c>
      <c r="B2570" s="63" t="s">
        <v>81</v>
      </c>
      <c r="C2570" s="63" t="s">
        <v>1293</v>
      </c>
      <c r="D2570" s="63" t="s">
        <v>1294</v>
      </c>
      <c r="E2570" s="65" t="s">
        <v>57</v>
      </c>
      <c r="F2570" s="65" t="s">
        <v>1</v>
      </c>
      <c r="G2570" s="65" t="s">
        <v>1</v>
      </c>
      <c r="H2570" s="65" t="s">
        <v>58</v>
      </c>
      <c r="I2570" s="31">
        <f t="shared" si="2422"/>
        <v>0</v>
      </c>
      <c r="J2570" s="31">
        <f t="shared" si="2422"/>
        <v>0</v>
      </c>
      <c r="K2570" s="31">
        <f t="shared" si="2422"/>
        <v>0</v>
      </c>
      <c r="L2570" s="31">
        <f t="shared" si="2377"/>
        <v>0</v>
      </c>
      <c r="M2570" s="31">
        <f t="shared" si="2423"/>
        <v>0</v>
      </c>
      <c r="N2570" s="31">
        <f t="shared" si="2424"/>
        <v>0</v>
      </c>
      <c r="O2570" s="31">
        <f t="shared" si="2424"/>
        <v>0</v>
      </c>
      <c r="P2570" s="31">
        <f t="shared" si="2378"/>
        <v>0</v>
      </c>
      <c r="Q2570" s="31" t="str">
        <f t="shared" si="2379"/>
        <v>-</v>
      </c>
      <c r="R2570" s="94"/>
      <c r="S2570" s="94"/>
      <c r="T2570" s="94"/>
      <c r="U2570" s="94"/>
      <c r="V2570" s="94"/>
      <c r="W2570" s="94"/>
      <c r="X2570" s="94"/>
      <c r="Y2570" s="94"/>
    </row>
    <row r="2571" spans="1:25" ht="15" customHeight="1" x14ac:dyDescent="0.25">
      <c r="A2571" s="64" t="s">
        <v>935</v>
      </c>
      <c r="B2571" s="64" t="s">
        <v>81</v>
      </c>
      <c r="C2571" s="64" t="s">
        <v>1293</v>
      </c>
      <c r="D2571" s="64" t="s">
        <v>1294</v>
      </c>
      <c r="E2571" s="20" t="s">
        <v>68</v>
      </c>
      <c r="F2571" s="64"/>
      <c r="G2571" s="53" t="s">
        <v>1076</v>
      </c>
      <c r="H2571" s="53" t="s">
        <v>67</v>
      </c>
      <c r="I2571" s="26">
        <v>0</v>
      </c>
      <c r="J2571" s="26">
        <v>0</v>
      </c>
      <c r="K2571" s="26">
        <v>0</v>
      </c>
      <c r="L2571" s="26">
        <f t="shared" si="2377"/>
        <v>0</v>
      </c>
      <c r="M2571" s="26"/>
      <c r="N2571" s="26"/>
      <c r="O2571" s="26"/>
      <c r="P2571" s="26">
        <f t="shared" si="2378"/>
        <v>0</v>
      </c>
      <c r="Q2571" s="26" t="str">
        <f t="shared" si="2379"/>
        <v>-</v>
      </c>
      <c r="R2571" s="90"/>
      <c r="S2571" s="90"/>
      <c r="T2571" s="90"/>
      <c r="U2571" s="90"/>
      <c r="V2571" s="90"/>
      <c r="W2571" s="90"/>
      <c r="X2571" s="90"/>
      <c r="Y2571" s="90"/>
    </row>
    <row r="2572" spans="1:25" ht="22.5" customHeight="1" x14ac:dyDescent="0.25">
      <c r="A2572" s="63" t="s">
        <v>1</v>
      </c>
      <c r="B2572" s="63" t="s">
        <v>1</v>
      </c>
      <c r="C2572" s="63" t="s">
        <v>1</v>
      </c>
      <c r="D2572" s="65" t="s">
        <v>1</v>
      </c>
      <c r="E2572" s="65" t="s">
        <v>1</v>
      </c>
      <c r="F2572" s="65" t="s">
        <v>1</v>
      </c>
      <c r="G2572" s="65" t="s">
        <v>1</v>
      </c>
      <c r="H2572" s="66" t="s">
        <v>69</v>
      </c>
      <c r="I2572" s="30">
        <f t="shared" ref="I2572:K2573" si="2425">SUM(I2573)</f>
        <v>5000</v>
      </c>
      <c r="J2572" s="30">
        <f t="shared" si="2425"/>
        <v>0</v>
      </c>
      <c r="K2572" s="30">
        <f t="shared" si="2425"/>
        <v>0</v>
      </c>
      <c r="L2572" s="30">
        <f t="shared" si="2377"/>
        <v>0</v>
      </c>
      <c r="M2572" s="30">
        <f t="shared" ref="M2572:M2573" si="2426">SUM(M2573)</f>
        <v>0</v>
      </c>
      <c r="N2572" s="30">
        <f t="shared" ref="N2572:O2573" si="2427">SUM(N2573)</f>
        <v>0</v>
      </c>
      <c r="O2572" s="30">
        <f t="shared" si="2427"/>
        <v>0</v>
      </c>
      <c r="P2572" s="30">
        <f t="shared" si="2378"/>
        <v>0</v>
      </c>
      <c r="Q2572" s="30" t="str">
        <f t="shared" si="2379"/>
        <v>-</v>
      </c>
      <c r="R2572" s="93"/>
      <c r="S2572" s="93"/>
      <c r="T2572" s="93"/>
      <c r="U2572" s="93"/>
      <c r="V2572" s="93"/>
      <c r="W2572" s="93"/>
      <c r="X2572" s="93"/>
      <c r="Y2572" s="93"/>
    </row>
    <row r="2573" spans="1:25" ht="15" customHeight="1" x14ac:dyDescent="0.25">
      <c r="A2573" s="63" t="s">
        <v>935</v>
      </c>
      <c r="B2573" s="63" t="s">
        <v>81</v>
      </c>
      <c r="C2573" s="63" t="s">
        <v>1293</v>
      </c>
      <c r="D2573" s="63" t="s">
        <v>1294</v>
      </c>
      <c r="E2573" s="65" t="s">
        <v>70</v>
      </c>
      <c r="F2573" s="65" t="s">
        <v>1</v>
      </c>
      <c r="G2573" s="65" t="s">
        <v>1</v>
      </c>
      <c r="H2573" s="65" t="s">
        <v>71</v>
      </c>
      <c r="I2573" s="31">
        <f t="shared" si="2425"/>
        <v>5000</v>
      </c>
      <c r="J2573" s="31">
        <f t="shared" si="2425"/>
        <v>0</v>
      </c>
      <c r="K2573" s="31">
        <f t="shared" si="2425"/>
        <v>0</v>
      </c>
      <c r="L2573" s="31">
        <f t="shared" si="2377"/>
        <v>0</v>
      </c>
      <c r="M2573" s="31">
        <f t="shared" si="2426"/>
        <v>0</v>
      </c>
      <c r="N2573" s="31">
        <f t="shared" si="2427"/>
        <v>0</v>
      </c>
      <c r="O2573" s="31">
        <f t="shared" si="2427"/>
        <v>0</v>
      </c>
      <c r="P2573" s="31">
        <f t="shared" si="2378"/>
        <v>0</v>
      </c>
      <c r="Q2573" s="31" t="str">
        <f t="shared" si="2379"/>
        <v>-</v>
      </c>
      <c r="R2573" s="94"/>
      <c r="S2573" s="94"/>
      <c r="T2573" s="94"/>
      <c r="U2573" s="94"/>
      <c r="V2573" s="94"/>
      <c r="W2573" s="94"/>
      <c r="X2573" s="94"/>
      <c r="Y2573" s="94"/>
    </row>
    <row r="2574" spans="1:25" ht="15" customHeight="1" x14ac:dyDescent="0.25">
      <c r="A2574" s="64" t="s">
        <v>935</v>
      </c>
      <c r="B2574" s="64" t="s">
        <v>81</v>
      </c>
      <c r="C2574" s="64" t="s">
        <v>1293</v>
      </c>
      <c r="D2574" s="64" t="s">
        <v>1294</v>
      </c>
      <c r="E2574" s="20" t="s">
        <v>74</v>
      </c>
      <c r="F2574" s="64"/>
      <c r="G2574" s="53" t="s">
        <v>1076</v>
      </c>
      <c r="H2574" s="53" t="s">
        <v>73</v>
      </c>
      <c r="I2574" s="26">
        <v>5000</v>
      </c>
      <c r="J2574" s="26">
        <v>0</v>
      </c>
      <c r="K2574" s="26">
        <v>0</v>
      </c>
      <c r="L2574" s="26">
        <f t="shared" si="2377"/>
        <v>0</v>
      </c>
      <c r="M2574" s="26"/>
      <c r="N2574" s="26"/>
      <c r="O2574" s="26"/>
      <c r="P2574" s="26">
        <f t="shared" si="2378"/>
        <v>0</v>
      </c>
      <c r="Q2574" s="26" t="str">
        <f t="shared" si="2379"/>
        <v>-</v>
      </c>
      <c r="R2574" s="90"/>
      <c r="S2574" s="90"/>
      <c r="T2574" s="90"/>
      <c r="U2574" s="90"/>
      <c r="V2574" s="90"/>
      <c r="W2574" s="90"/>
      <c r="X2574" s="90"/>
      <c r="Y2574" s="90"/>
    </row>
    <row r="2575" spans="1:25" ht="15" customHeight="1" x14ac:dyDescent="0.25">
      <c r="A2575" s="53" t="s">
        <v>1</v>
      </c>
      <c r="B2575" s="53" t="s">
        <v>1</v>
      </c>
      <c r="C2575" s="53" t="s">
        <v>1</v>
      </c>
      <c r="D2575" s="53" t="s">
        <v>1</v>
      </c>
      <c r="E2575" s="53" t="s">
        <v>1</v>
      </c>
      <c r="F2575" s="53" t="s">
        <v>1</v>
      </c>
      <c r="G2575" s="53" t="s">
        <v>1</v>
      </c>
      <c r="H2575" s="66" t="s">
        <v>1303</v>
      </c>
      <c r="I2575" s="30">
        <f t="shared" ref="I2575:K2575" si="2428">SUM(I2545,I2569,I2572)</f>
        <v>1530214</v>
      </c>
      <c r="J2575" s="30">
        <f t="shared" si="2428"/>
        <v>1508998</v>
      </c>
      <c r="K2575" s="30">
        <f t="shared" si="2428"/>
        <v>874920</v>
      </c>
      <c r="L2575" s="30">
        <f t="shared" si="2377"/>
        <v>388815</v>
      </c>
      <c r="M2575" s="30">
        <f t="shared" ref="M2575" si="2429">SUM(M2545,M2569,M2572)</f>
        <v>123956</v>
      </c>
      <c r="N2575" s="30">
        <f t="shared" ref="N2575:O2575" si="2430">SUM(N2545,N2569,N2572)</f>
        <v>132553</v>
      </c>
      <c r="O2575" s="30">
        <f t="shared" si="2430"/>
        <v>132306</v>
      </c>
      <c r="P2575" s="30">
        <f t="shared" si="2378"/>
        <v>1263735</v>
      </c>
      <c r="Q2575" s="30">
        <f t="shared" si="2379"/>
        <v>83.746631870950125</v>
      </c>
      <c r="R2575" s="93"/>
      <c r="S2575" s="93"/>
      <c r="T2575" s="93"/>
      <c r="U2575" s="93"/>
      <c r="V2575" s="93"/>
      <c r="W2575" s="93"/>
      <c r="X2575" s="93"/>
      <c r="Y2575" s="93"/>
    </row>
    <row r="2576" spans="1:25" ht="15" customHeight="1" thickBot="1" x14ac:dyDescent="0.3">
      <c r="A2576" s="53" t="s">
        <v>1</v>
      </c>
      <c r="B2576" s="53" t="s">
        <v>1</v>
      </c>
      <c r="C2576" s="53" t="s">
        <v>1</v>
      </c>
      <c r="D2576" s="53" t="s">
        <v>1</v>
      </c>
      <c r="E2576" s="53" t="s">
        <v>1</v>
      </c>
      <c r="F2576" s="53" t="s">
        <v>1</v>
      </c>
      <c r="G2576" s="53" t="s">
        <v>1</v>
      </c>
      <c r="H2576" s="65" t="s">
        <v>76</v>
      </c>
      <c r="I2576" s="31"/>
      <c r="J2576" s="31"/>
      <c r="K2576" s="31">
        <v>0</v>
      </c>
      <c r="L2576" s="31"/>
      <c r="M2576" s="31"/>
      <c r="N2576" s="31"/>
      <c r="O2576" s="31"/>
      <c r="P2576" s="31"/>
      <c r="Q2576" s="31"/>
      <c r="R2576" s="94"/>
      <c r="S2576" s="94"/>
      <c r="T2576" s="94"/>
      <c r="U2576" s="94"/>
      <c r="V2576" s="94"/>
      <c r="W2576" s="94"/>
      <c r="X2576" s="94"/>
      <c r="Y2576" s="94"/>
    </row>
    <row r="2577" spans="1:25" ht="47.25" customHeight="1" thickBot="1" x14ac:dyDescent="0.3">
      <c r="A2577" s="110" t="s">
        <v>1</v>
      </c>
      <c r="B2577" s="110" t="s">
        <v>1</v>
      </c>
      <c r="C2577" s="110" t="s">
        <v>1</v>
      </c>
      <c r="D2577" s="110" t="s">
        <v>1</v>
      </c>
      <c r="E2577" s="110" t="s">
        <v>1</v>
      </c>
      <c r="F2577" s="110" t="s">
        <v>1</v>
      </c>
      <c r="G2577" s="110" t="s">
        <v>1</v>
      </c>
      <c r="H2577" s="28" t="s">
        <v>77</v>
      </c>
      <c r="I2577" s="109" t="s">
        <v>3984</v>
      </c>
      <c r="J2577" s="109" t="s">
        <v>11</v>
      </c>
      <c r="K2577" s="109" t="s">
        <v>3989</v>
      </c>
      <c r="L2577" s="109" t="s">
        <v>3985</v>
      </c>
      <c r="M2577" s="109" t="s">
        <v>4027</v>
      </c>
      <c r="N2577" s="109" t="s">
        <v>3988</v>
      </c>
      <c r="O2577" s="109" t="s">
        <v>3986</v>
      </c>
      <c r="P2577" s="109" t="s">
        <v>3987</v>
      </c>
      <c r="Q2577" s="109" t="s">
        <v>3695</v>
      </c>
      <c r="R2577" s="91"/>
      <c r="S2577" s="91"/>
      <c r="T2577" s="91"/>
      <c r="U2577" s="91"/>
      <c r="V2577" s="91"/>
      <c r="W2577" s="91"/>
      <c r="X2577" s="91"/>
      <c r="Y2577" s="91"/>
    </row>
    <row r="2578" spans="1:25" ht="15" customHeight="1" x14ac:dyDescent="0.25">
      <c r="A2578" s="111"/>
      <c r="B2578" s="111"/>
      <c r="C2578" s="111"/>
      <c r="D2578" s="111"/>
      <c r="E2578" s="111"/>
      <c r="F2578" s="111"/>
      <c r="G2578" s="111"/>
      <c r="H2578" s="67" t="s">
        <v>1</v>
      </c>
      <c r="I2578" s="29">
        <v>1</v>
      </c>
      <c r="J2578" s="29">
        <v>2</v>
      </c>
      <c r="K2578" s="29">
        <v>3</v>
      </c>
      <c r="L2578" s="29" t="s">
        <v>3478</v>
      </c>
      <c r="M2578" s="29">
        <v>5</v>
      </c>
      <c r="N2578" s="29">
        <v>6</v>
      </c>
      <c r="O2578" s="29">
        <v>7</v>
      </c>
      <c r="P2578" s="29" t="s">
        <v>3696</v>
      </c>
      <c r="Q2578" s="29">
        <v>9</v>
      </c>
      <c r="R2578" s="92"/>
      <c r="S2578" s="92"/>
      <c r="T2578" s="92"/>
      <c r="U2578" s="92"/>
      <c r="V2578" s="92"/>
      <c r="W2578" s="92"/>
      <c r="X2578" s="92"/>
      <c r="Y2578" s="92"/>
    </row>
    <row r="2579" spans="1:25" ht="15" customHeight="1" x14ac:dyDescent="0.25">
      <c r="A2579" s="111"/>
      <c r="B2579" s="111"/>
      <c r="C2579" s="111"/>
      <c r="D2579" s="111"/>
      <c r="E2579" s="111"/>
      <c r="F2579" s="111"/>
      <c r="G2579" s="111"/>
      <c r="H2579" s="68" t="s">
        <v>1085</v>
      </c>
      <c r="I2579" s="32">
        <f t="shared" ref="I2579:K2579" si="2431">SUM(I2575)</f>
        <v>1530214</v>
      </c>
      <c r="J2579" s="32">
        <f t="shared" si="2431"/>
        <v>1508998</v>
      </c>
      <c r="K2579" s="32">
        <f t="shared" si="2431"/>
        <v>874920</v>
      </c>
      <c r="L2579" s="32">
        <f t="shared" ref="L2579:L2639" si="2432">SUM(M2579:O2579)</f>
        <v>388815</v>
      </c>
      <c r="M2579" s="32">
        <f t="shared" ref="M2579" si="2433">SUM(M2575)</f>
        <v>123956</v>
      </c>
      <c r="N2579" s="32">
        <f t="shared" ref="N2579:O2579" si="2434">SUM(N2575)</f>
        <v>132553</v>
      </c>
      <c r="O2579" s="32">
        <f t="shared" si="2434"/>
        <v>132306</v>
      </c>
      <c r="P2579" s="32">
        <f t="shared" ref="P2579:P2639" si="2435">K2579+L2579</f>
        <v>1263735</v>
      </c>
      <c r="Q2579" s="32">
        <f t="shared" ref="Q2579:Q2639" si="2436">IF(J2579=0,"-",P2579/J2579*100)</f>
        <v>83.746631870950125</v>
      </c>
      <c r="R2579" s="90"/>
      <c r="S2579" s="90"/>
      <c r="T2579" s="90"/>
      <c r="U2579" s="90"/>
      <c r="V2579" s="90"/>
      <c r="W2579" s="90"/>
      <c r="X2579" s="90"/>
      <c r="Y2579" s="90"/>
    </row>
    <row r="2580" spans="1:25" ht="15" customHeight="1" x14ac:dyDescent="0.25">
      <c r="A2580" s="111"/>
      <c r="B2580" s="111"/>
      <c r="C2580" s="111"/>
      <c r="D2580" s="111"/>
      <c r="E2580" s="111"/>
      <c r="F2580" s="111"/>
      <c r="G2580" s="111"/>
      <c r="H2580" s="69" t="s">
        <v>79</v>
      </c>
      <c r="I2580" s="32">
        <f t="shared" ref="I2580:K2580" si="2437">SUM(I2579)</f>
        <v>1530214</v>
      </c>
      <c r="J2580" s="32">
        <f t="shared" si="2437"/>
        <v>1508998</v>
      </c>
      <c r="K2580" s="32">
        <f t="shared" si="2437"/>
        <v>874920</v>
      </c>
      <c r="L2580" s="32">
        <f t="shared" si="2432"/>
        <v>388815</v>
      </c>
      <c r="M2580" s="32">
        <f t="shared" ref="M2580" si="2438">SUM(M2579)</f>
        <v>123956</v>
      </c>
      <c r="N2580" s="32">
        <f t="shared" ref="N2580:O2580" si="2439">SUM(N2579)</f>
        <v>132553</v>
      </c>
      <c r="O2580" s="32">
        <f t="shared" si="2439"/>
        <v>132306</v>
      </c>
      <c r="P2580" s="32">
        <f t="shared" si="2435"/>
        <v>1263735</v>
      </c>
      <c r="Q2580" s="32">
        <f t="shared" si="2436"/>
        <v>83.746631870950125</v>
      </c>
      <c r="R2580" s="90"/>
      <c r="S2580" s="90"/>
      <c r="T2580" s="90"/>
      <c r="U2580" s="90"/>
      <c r="V2580" s="90"/>
      <c r="W2580" s="90"/>
      <c r="X2580" s="90"/>
      <c r="Y2580" s="90"/>
    </row>
    <row r="2581" spans="1:25" ht="15" customHeight="1" x14ac:dyDescent="0.25">
      <c r="A2581" s="112"/>
      <c r="B2581" s="112"/>
      <c r="C2581" s="112"/>
      <c r="D2581" s="112"/>
      <c r="E2581" s="112"/>
      <c r="F2581" s="112"/>
      <c r="G2581" s="112"/>
      <c r="I2581" s="27"/>
      <c r="J2581" s="27"/>
      <c r="K2581" s="27">
        <v>0</v>
      </c>
      <c r="L2581" s="27"/>
      <c r="M2581" s="27"/>
      <c r="N2581" s="27"/>
      <c r="O2581" s="27"/>
      <c r="P2581" s="27"/>
      <c r="Q2581" s="27"/>
      <c r="R2581" s="27"/>
      <c r="S2581" s="27"/>
      <c r="T2581" s="27"/>
      <c r="U2581" s="27"/>
      <c r="V2581" s="27"/>
      <c r="W2581" s="27"/>
      <c r="X2581" s="27"/>
      <c r="Y2581" s="27"/>
    </row>
    <row r="2582" spans="1:25" ht="15" customHeight="1" thickBot="1" x14ac:dyDescent="0.3">
      <c r="A2582" s="53" t="s">
        <v>1</v>
      </c>
      <c r="B2582" s="53" t="s">
        <v>1</v>
      </c>
      <c r="C2582" s="53" t="s">
        <v>1</v>
      </c>
      <c r="D2582" s="53" t="s">
        <v>1</v>
      </c>
      <c r="E2582" s="53" t="s">
        <v>1</v>
      </c>
      <c r="F2582" s="53" t="s">
        <v>1</v>
      </c>
      <c r="G2582" s="53" t="s">
        <v>1</v>
      </c>
      <c r="H2582" s="21" t="s">
        <v>1</v>
      </c>
      <c r="I2582" s="33"/>
      <c r="J2582" s="33"/>
      <c r="K2582" s="33">
        <v>0</v>
      </c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  <c r="Y2582" s="33"/>
    </row>
    <row r="2583" spans="1:25" ht="45.75" customHeight="1" thickBot="1" x14ac:dyDescent="0.3">
      <c r="A2583" s="28" t="s">
        <v>4</v>
      </c>
      <c r="B2583" s="28" t="s">
        <v>5</v>
      </c>
      <c r="C2583" s="28" t="s">
        <v>6</v>
      </c>
      <c r="D2583" s="57" t="s">
        <v>1</v>
      </c>
      <c r="E2583" s="28" t="s">
        <v>7</v>
      </c>
      <c r="F2583" s="28" t="s">
        <v>8</v>
      </c>
      <c r="G2583" s="28" t="s">
        <v>9</v>
      </c>
      <c r="H2583" s="28" t="s">
        <v>10</v>
      </c>
      <c r="I2583" s="109" t="s">
        <v>3984</v>
      </c>
      <c r="J2583" s="109" t="s">
        <v>11</v>
      </c>
      <c r="K2583" s="109" t="s">
        <v>3989</v>
      </c>
      <c r="L2583" s="109" t="s">
        <v>3985</v>
      </c>
      <c r="M2583" s="109" t="s">
        <v>4027</v>
      </c>
      <c r="N2583" s="109" t="s">
        <v>3988</v>
      </c>
      <c r="O2583" s="109" t="s">
        <v>3986</v>
      </c>
      <c r="P2583" s="109" t="s">
        <v>3987</v>
      </c>
      <c r="Q2583" s="109" t="s">
        <v>3695</v>
      </c>
      <c r="R2583" s="91"/>
      <c r="S2583" s="91"/>
      <c r="T2583" s="91"/>
      <c r="U2583" s="91"/>
      <c r="V2583" s="91"/>
      <c r="W2583" s="91"/>
      <c r="X2583" s="91"/>
      <c r="Y2583" s="91"/>
    </row>
    <row r="2584" spans="1:25" ht="15" customHeight="1" x14ac:dyDescent="0.25">
      <c r="A2584" s="58" t="s">
        <v>1</v>
      </c>
      <c r="B2584" s="58" t="s">
        <v>1</v>
      </c>
      <c r="C2584" s="58" t="s">
        <v>1</v>
      </c>
      <c r="D2584" s="59" t="s">
        <v>1</v>
      </c>
      <c r="E2584" s="59" t="s">
        <v>1</v>
      </c>
      <c r="F2584" s="60" t="s">
        <v>1</v>
      </c>
      <c r="G2584" s="61" t="s">
        <v>1</v>
      </c>
      <c r="H2584" s="62" t="s">
        <v>1</v>
      </c>
      <c r="I2584" s="29">
        <v>1</v>
      </c>
      <c r="J2584" s="29">
        <v>2</v>
      </c>
      <c r="K2584" s="29">
        <v>3</v>
      </c>
      <c r="L2584" s="29" t="s">
        <v>3478</v>
      </c>
      <c r="M2584" s="29">
        <v>5</v>
      </c>
      <c r="N2584" s="29">
        <v>6</v>
      </c>
      <c r="O2584" s="29">
        <v>7</v>
      </c>
      <c r="P2584" s="29" t="s">
        <v>3696</v>
      </c>
      <c r="Q2584" s="29">
        <v>9</v>
      </c>
      <c r="R2584" s="92"/>
      <c r="S2584" s="92"/>
      <c r="T2584" s="92"/>
      <c r="U2584" s="92"/>
      <c r="V2584" s="92"/>
      <c r="W2584" s="92"/>
      <c r="X2584" s="92"/>
      <c r="Y2584" s="92"/>
    </row>
    <row r="2585" spans="1:25" ht="15" customHeight="1" x14ac:dyDescent="0.25">
      <c r="A2585" s="63" t="s">
        <v>935</v>
      </c>
      <c r="B2585" s="63" t="s">
        <v>81</v>
      </c>
      <c r="C2585" s="64" t="s">
        <v>1304</v>
      </c>
      <c r="D2585" s="64" t="s">
        <v>1305</v>
      </c>
      <c r="E2585" s="65" t="s">
        <v>1</v>
      </c>
      <c r="F2585" s="65" t="s">
        <v>1</v>
      </c>
      <c r="G2585" s="65" t="s">
        <v>1</v>
      </c>
      <c r="H2585" s="65" t="s">
        <v>1306</v>
      </c>
      <c r="I2585" s="26">
        <v>0</v>
      </c>
      <c r="J2585" s="26" t="s">
        <v>1</v>
      </c>
      <c r="K2585" s="26">
        <v>0</v>
      </c>
      <c r="L2585" s="26"/>
      <c r="M2585" s="26"/>
      <c r="N2585" s="26"/>
      <c r="O2585" s="26"/>
      <c r="P2585" s="26"/>
      <c r="Q2585" s="26"/>
      <c r="R2585" s="90"/>
      <c r="S2585" s="90"/>
      <c r="T2585" s="90"/>
      <c r="U2585" s="90"/>
      <c r="V2585" s="90"/>
      <c r="W2585" s="90"/>
      <c r="X2585" s="90"/>
      <c r="Y2585" s="90"/>
    </row>
    <row r="2586" spans="1:25" ht="22.5" customHeight="1" x14ac:dyDescent="0.25">
      <c r="A2586" s="63" t="s">
        <v>1</v>
      </c>
      <c r="B2586" s="63" t="s">
        <v>1</v>
      </c>
      <c r="C2586" s="63" t="s">
        <v>1</v>
      </c>
      <c r="D2586" s="65" t="s">
        <v>1</v>
      </c>
      <c r="E2586" s="65" t="s">
        <v>1</v>
      </c>
      <c r="F2586" s="65" t="s">
        <v>1</v>
      </c>
      <c r="G2586" s="65" t="s">
        <v>1</v>
      </c>
      <c r="H2586" s="66" t="s">
        <v>15</v>
      </c>
      <c r="I2586" s="30">
        <f t="shared" ref="I2586:K2586" si="2440">SUM(I2587,I2595,I2597)</f>
        <v>1128028</v>
      </c>
      <c r="J2586" s="30">
        <f t="shared" si="2440"/>
        <v>1121528</v>
      </c>
      <c r="K2586" s="30">
        <f t="shared" si="2440"/>
        <v>646314</v>
      </c>
      <c r="L2586" s="30">
        <f t="shared" si="2432"/>
        <v>293845</v>
      </c>
      <c r="M2586" s="30">
        <f t="shared" ref="M2586" si="2441">SUM(M2587,M2595,M2597)</f>
        <v>89600</v>
      </c>
      <c r="N2586" s="30">
        <f t="shared" ref="N2586:O2586" si="2442">SUM(N2587,N2595,N2597)</f>
        <v>97300</v>
      </c>
      <c r="O2586" s="30">
        <f t="shared" si="2442"/>
        <v>106945</v>
      </c>
      <c r="P2586" s="30">
        <f t="shared" si="2435"/>
        <v>940159</v>
      </c>
      <c r="Q2586" s="30">
        <f t="shared" si="2436"/>
        <v>83.828401965889398</v>
      </c>
      <c r="R2586" s="93"/>
      <c r="S2586" s="93"/>
      <c r="T2586" s="93"/>
      <c r="U2586" s="93"/>
      <c r="V2586" s="93"/>
      <c r="W2586" s="93"/>
      <c r="X2586" s="93"/>
      <c r="Y2586" s="93"/>
    </row>
    <row r="2587" spans="1:25" ht="15" customHeight="1" x14ac:dyDescent="0.25">
      <c r="A2587" s="63" t="s">
        <v>935</v>
      </c>
      <c r="B2587" s="63" t="s">
        <v>81</v>
      </c>
      <c r="C2587" s="63" t="s">
        <v>1304</v>
      </c>
      <c r="D2587" s="63" t="s">
        <v>1305</v>
      </c>
      <c r="E2587" s="65" t="s">
        <v>16</v>
      </c>
      <c r="F2587" s="65" t="s">
        <v>1</v>
      </c>
      <c r="G2587" s="65" t="s">
        <v>1</v>
      </c>
      <c r="H2587" s="65" t="s">
        <v>17</v>
      </c>
      <c r="I2587" s="31">
        <f t="shared" ref="I2587:K2587" si="2443">SUM(I2588:I2589)</f>
        <v>959102</v>
      </c>
      <c r="J2587" s="31">
        <f t="shared" si="2443"/>
        <v>959102</v>
      </c>
      <c r="K2587" s="31">
        <f t="shared" si="2443"/>
        <v>544114</v>
      </c>
      <c r="L2587" s="31">
        <f t="shared" si="2432"/>
        <v>255700</v>
      </c>
      <c r="M2587" s="31">
        <f t="shared" ref="M2587" si="2444">SUM(M2588:M2589)</f>
        <v>77500</v>
      </c>
      <c r="N2587" s="31">
        <f t="shared" ref="N2587:O2587" si="2445">SUM(N2588:N2589)</f>
        <v>85300</v>
      </c>
      <c r="O2587" s="31">
        <f t="shared" si="2445"/>
        <v>92900</v>
      </c>
      <c r="P2587" s="31">
        <f t="shared" si="2435"/>
        <v>799814</v>
      </c>
      <c r="Q2587" s="31">
        <f t="shared" si="2436"/>
        <v>83.39196456685525</v>
      </c>
      <c r="R2587" s="94"/>
      <c r="S2587" s="94"/>
      <c r="T2587" s="94"/>
      <c r="U2587" s="94"/>
      <c r="V2587" s="94"/>
      <c r="W2587" s="94"/>
      <c r="X2587" s="94"/>
      <c r="Y2587" s="94"/>
    </row>
    <row r="2588" spans="1:25" ht="15" customHeight="1" x14ac:dyDescent="0.25">
      <c r="A2588" s="64" t="s">
        <v>935</v>
      </c>
      <c r="B2588" s="64" t="s">
        <v>81</v>
      </c>
      <c r="C2588" s="64" t="s">
        <v>1304</v>
      </c>
      <c r="D2588" s="64" t="s">
        <v>1305</v>
      </c>
      <c r="E2588" s="20" t="s">
        <v>19</v>
      </c>
      <c r="F2588" s="64"/>
      <c r="G2588" s="53" t="s">
        <v>1076</v>
      </c>
      <c r="H2588" s="53" t="s">
        <v>3888</v>
      </c>
      <c r="I2588" s="26">
        <v>841608</v>
      </c>
      <c r="J2588" s="26">
        <v>841608</v>
      </c>
      <c r="K2588" s="26">
        <v>466000</v>
      </c>
      <c r="L2588" s="26">
        <f t="shared" si="2432"/>
        <v>235600</v>
      </c>
      <c r="M2588" s="26">
        <v>76000</v>
      </c>
      <c r="N2588" s="26">
        <v>76000</v>
      </c>
      <c r="O2588" s="26">
        <v>83600</v>
      </c>
      <c r="P2588" s="26">
        <f t="shared" si="2435"/>
        <v>701600</v>
      </c>
      <c r="Q2588" s="26">
        <f t="shared" si="2436"/>
        <v>83.364226575793012</v>
      </c>
      <c r="R2588" s="90"/>
      <c r="S2588" s="90"/>
      <c r="T2588" s="90"/>
      <c r="U2588" s="90"/>
      <c r="V2588" s="90"/>
      <c r="W2588" s="90"/>
      <c r="X2588" s="90"/>
      <c r="Y2588" s="90"/>
    </row>
    <row r="2589" spans="1:25" ht="15" customHeight="1" x14ac:dyDescent="0.25">
      <c r="A2589" s="63" t="s">
        <v>935</v>
      </c>
      <c r="B2589" s="63" t="s">
        <v>81</v>
      </c>
      <c r="C2589" s="63" t="s">
        <v>1304</v>
      </c>
      <c r="D2589" s="63" t="s">
        <v>1305</v>
      </c>
      <c r="E2589" s="63" t="s">
        <v>21</v>
      </c>
      <c r="F2589" s="64" t="s">
        <v>1</v>
      </c>
      <c r="G2589" s="53" t="s">
        <v>1</v>
      </c>
      <c r="H2589" s="65" t="s">
        <v>22</v>
      </c>
      <c r="I2589" s="31">
        <f t="shared" ref="I2589:K2589" si="2446">SUM(I2590:I2594)</f>
        <v>117494</v>
      </c>
      <c r="J2589" s="31">
        <f t="shared" si="2446"/>
        <v>117494</v>
      </c>
      <c r="K2589" s="31">
        <f t="shared" si="2446"/>
        <v>78114</v>
      </c>
      <c r="L2589" s="31">
        <f t="shared" si="2432"/>
        <v>20100</v>
      </c>
      <c r="M2589" s="31">
        <f t="shared" ref="M2589" si="2447">SUM(M2590:M2594)</f>
        <v>1500</v>
      </c>
      <c r="N2589" s="31">
        <f t="shared" ref="N2589:O2589" si="2448">SUM(N2590:N2594)</f>
        <v>9300</v>
      </c>
      <c r="O2589" s="31">
        <f t="shared" si="2448"/>
        <v>9300</v>
      </c>
      <c r="P2589" s="31">
        <f t="shared" si="2435"/>
        <v>98214</v>
      </c>
      <c r="Q2589" s="31">
        <f t="shared" si="2436"/>
        <v>83.590651437520208</v>
      </c>
      <c r="R2589" s="94"/>
      <c r="S2589" s="94"/>
      <c r="T2589" s="94"/>
      <c r="U2589" s="94"/>
      <c r="V2589" s="94"/>
      <c r="W2589" s="94"/>
      <c r="X2589" s="94"/>
      <c r="Y2589" s="94"/>
    </row>
    <row r="2590" spans="1:25" ht="15" customHeight="1" x14ac:dyDescent="0.25">
      <c r="A2590" s="64" t="s">
        <v>935</v>
      </c>
      <c r="B2590" s="64" t="s">
        <v>81</v>
      </c>
      <c r="C2590" s="64" t="s">
        <v>1304</v>
      </c>
      <c r="D2590" s="64" t="s">
        <v>1305</v>
      </c>
      <c r="E2590" s="20" t="s">
        <v>23</v>
      </c>
      <c r="F2590" s="64" t="s">
        <v>1307</v>
      </c>
      <c r="G2590" s="53" t="s">
        <v>1076</v>
      </c>
      <c r="H2590" s="53" t="s">
        <v>85</v>
      </c>
      <c r="I2590" s="26">
        <v>26300</v>
      </c>
      <c r="J2590" s="26">
        <v>26300</v>
      </c>
      <c r="K2590" s="26">
        <v>14300</v>
      </c>
      <c r="L2590" s="26">
        <f t="shared" si="2432"/>
        <v>6100</v>
      </c>
      <c r="M2590" s="26">
        <v>1500</v>
      </c>
      <c r="N2590" s="26">
        <v>2300</v>
      </c>
      <c r="O2590" s="26">
        <v>2300</v>
      </c>
      <c r="P2590" s="26">
        <f t="shared" si="2435"/>
        <v>20400</v>
      </c>
      <c r="Q2590" s="26">
        <f t="shared" si="2436"/>
        <v>77.566539923954366</v>
      </c>
      <c r="R2590" s="90"/>
      <c r="S2590" s="90"/>
      <c r="T2590" s="90"/>
      <c r="U2590" s="90"/>
      <c r="V2590" s="90"/>
      <c r="W2590" s="90"/>
      <c r="X2590" s="90"/>
      <c r="Y2590" s="90"/>
    </row>
    <row r="2591" spans="1:25" ht="15" customHeight="1" x14ac:dyDescent="0.25">
      <c r="A2591" s="64" t="s">
        <v>935</v>
      </c>
      <c r="B2591" s="64" t="s">
        <v>81</v>
      </c>
      <c r="C2591" s="64" t="s">
        <v>1304</v>
      </c>
      <c r="D2591" s="64" t="s">
        <v>1305</v>
      </c>
      <c r="E2591" s="20" t="s">
        <v>23</v>
      </c>
      <c r="F2591" s="64" t="s">
        <v>1308</v>
      </c>
      <c r="G2591" s="53" t="s">
        <v>1076</v>
      </c>
      <c r="H2591" s="53" t="s">
        <v>25</v>
      </c>
      <c r="I2591" s="26">
        <v>63300</v>
      </c>
      <c r="J2591" s="26">
        <v>63300</v>
      </c>
      <c r="K2591" s="26">
        <v>42500</v>
      </c>
      <c r="L2591" s="26">
        <f t="shared" si="2432"/>
        <v>14000</v>
      </c>
      <c r="M2591" s="26">
        <v>0</v>
      </c>
      <c r="N2591" s="26">
        <v>7000</v>
      </c>
      <c r="O2591" s="26">
        <v>7000</v>
      </c>
      <c r="P2591" s="26">
        <f t="shared" si="2435"/>
        <v>56500</v>
      </c>
      <c r="Q2591" s="26">
        <f t="shared" si="2436"/>
        <v>89.257503949447084</v>
      </c>
      <c r="R2591" s="90"/>
      <c r="S2591" s="90"/>
      <c r="T2591" s="90"/>
      <c r="U2591" s="90"/>
      <c r="V2591" s="90"/>
      <c r="W2591" s="90"/>
      <c r="X2591" s="90"/>
      <c r="Y2591" s="90"/>
    </row>
    <row r="2592" spans="1:25" ht="15" customHeight="1" x14ac:dyDescent="0.25">
      <c r="A2592" s="64" t="s">
        <v>935</v>
      </c>
      <c r="B2592" s="64" t="s">
        <v>81</v>
      </c>
      <c r="C2592" s="64" t="s">
        <v>1304</v>
      </c>
      <c r="D2592" s="64" t="s">
        <v>1305</v>
      </c>
      <c r="E2592" s="20" t="s">
        <v>23</v>
      </c>
      <c r="F2592" s="64" t="s">
        <v>1309</v>
      </c>
      <c r="G2592" s="53" t="s">
        <v>1076</v>
      </c>
      <c r="H2592" s="53" t="s">
        <v>27</v>
      </c>
      <c r="I2592" s="26">
        <v>15694</v>
      </c>
      <c r="J2592" s="26">
        <v>15694</v>
      </c>
      <c r="K2592" s="26">
        <v>15114</v>
      </c>
      <c r="L2592" s="26">
        <f t="shared" si="2432"/>
        <v>0</v>
      </c>
      <c r="M2592" s="26"/>
      <c r="N2592" s="26"/>
      <c r="O2592" s="26"/>
      <c r="P2592" s="26">
        <f t="shared" si="2435"/>
        <v>15114</v>
      </c>
      <c r="Q2592" s="26">
        <f t="shared" si="2436"/>
        <v>96.304320122339746</v>
      </c>
      <c r="R2592" s="90"/>
      <c r="S2592" s="90"/>
      <c r="T2592" s="90"/>
      <c r="U2592" s="90"/>
      <c r="V2592" s="90"/>
      <c r="W2592" s="90"/>
      <c r="X2592" s="90"/>
      <c r="Y2592" s="90"/>
    </row>
    <row r="2593" spans="1:25" ht="15" customHeight="1" x14ac:dyDescent="0.25">
      <c r="A2593" s="64" t="s">
        <v>935</v>
      </c>
      <c r="B2593" s="64" t="s">
        <v>81</v>
      </c>
      <c r="C2593" s="64" t="s">
        <v>1304</v>
      </c>
      <c r="D2593" s="64" t="s">
        <v>1305</v>
      </c>
      <c r="E2593" s="20" t="s">
        <v>23</v>
      </c>
      <c r="F2593" s="64" t="s">
        <v>1310</v>
      </c>
      <c r="G2593" s="53" t="s">
        <v>1076</v>
      </c>
      <c r="H2593" s="53" t="s">
        <v>89</v>
      </c>
      <c r="I2593" s="26">
        <v>6000</v>
      </c>
      <c r="J2593" s="26">
        <v>6000</v>
      </c>
      <c r="K2593" s="26">
        <v>0</v>
      </c>
      <c r="L2593" s="26">
        <f t="shared" si="2432"/>
        <v>0</v>
      </c>
      <c r="M2593" s="26">
        <v>0</v>
      </c>
      <c r="N2593" s="26">
        <v>0</v>
      </c>
      <c r="O2593" s="26">
        <v>0</v>
      </c>
      <c r="P2593" s="26">
        <f t="shared" si="2435"/>
        <v>0</v>
      </c>
      <c r="Q2593" s="26">
        <f t="shared" si="2436"/>
        <v>0</v>
      </c>
      <c r="R2593" s="90"/>
      <c r="S2593" s="90"/>
      <c r="T2593" s="90"/>
      <c r="U2593" s="90"/>
      <c r="V2593" s="90"/>
      <c r="W2593" s="90"/>
      <c r="X2593" s="90"/>
      <c r="Y2593" s="90"/>
    </row>
    <row r="2594" spans="1:25" ht="15" customHeight="1" x14ac:dyDescent="0.25">
      <c r="A2594" s="64" t="s">
        <v>935</v>
      </c>
      <c r="B2594" s="64" t="s">
        <v>81</v>
      </c>
      <c r="C2594" s="64" t="s">
        <v>1304</v>
      </c>
      <c r="D2594" s="64" t="s">
        <v>1305</v>
      </c>
      <c r="E2594" s="20" t="s">
        <v>23</v>
      </c>
      <c r="F2594" s="64" t="s">
        <v>1311</v>
      </c>
      <c r="G2594" s="53" t="s">
        <v>1076</v>
      </c>
      <c r="H2594" s="53" t="s">
        <v>29</v>
      </c>
      <c r="I2594" s="26">
        <v>6200</v>
      </c>
      <c r="J2594" s="26">
        <v>6200</v>
      </c>
      <c r="K2594" s="26">
        <v>6200</v>
      </c>
      <c r="L2594" s="26">
        <f t="shared" si="2432"/>
        <v>0</v>
      </c>
      <c r="M2594" s="26">
        <v>0</v>
      </c>
      <c r="N2594" s="26">
        <v>0</v>
      </c>
      <c r="O2594" s="26">
        <v>0</v>
      </c>
      <c r="P2594" s="26">
        <f t="shared" si="2435"/>
        <v>6200</v>
      </c>
      <c r="Q2594" s="26">
        <f t="shared" si="2436"/>
        <v>100</v>
      </c>
      <c r="R2594" s="90"/>
      <c r="S2594" s="90"/>
      <c r="T2594" s="90"/>
      <c r="U2594" s="90"/>
      <c r="V2594" s="90"/>
      <c r="W2594" s="90"/>
      <c r="X2594" s="90"/>
      <c r="Y2594" s="90"/>
    </row>
    <row r="2595" spans="1:25" ht="15" customHeight="1" x14ac:dyDescent="0.25">
      <c r="A2595" s="63" t="s">
        <v>935</v>
      </c>
      <c r="B2595" s="63" t="s">
        <v>81</v>
      </c>
      <c r="C2595" s="63" t="s">
        <v>1304</v>
      </c>
      <c r="D2595" s="63" t="s">
        <v>1305</v>
      </c>
      <c r="E2595" s="65" t="s">
        <v>30</v>
      </c>
      <c r="F2595" s="65" t="s">
        <v>1</v>
      </c>
      <c r="G2595" s="65" t="s">
        <v>1</v>
      </c>
      <c r="H2595" s="65" t="s">
        <v>31</v>
      </c>
      <c r="I2595" s="31">
        <f t="shared" ref="I2595:K2595" si="2449">SUM(I2596)</f>
        <v>88371</v>
      </c>
      <c r="J2595" s="31">
        <f t="shared" si="2449"/>
        <v>88371</v>
      </c>
      <c r="K2595" s="31">
        <f t="shared" si="2449"/>
        <v>50100</v>
      </c>
      <c r="L2595" s="31">
        <f t="shared" si="2432"/>
        <v>27800</v>
      </c>
      <c r="M2595" s="31">
        <f t="shared" ref="M2595" si="2450">SUM(M2596)</f>
        <v>9000</v>
      </c>
      <c r="N2595" s="31">
        <f t="shared" ref="N2595:O2595" si="2451">SUM(N2596)</f>
        <v>9000</v>
      </c>
      <c r="O2595" s="31">
        <f t="shared" si="2451"/>
        <v>9800</v>
      </c>
      <c r="P2595" s="31">
        <f t="shared" si="2435"/>
        <v>77900</v>
      </c>
      <c r="Q2595" s="31">
        <f t="shared" si="2436"/>
        <v>88.151090289800948</v>
      </c>
      <c r="R2595" s="94"/>
      <c r="S2595" s="94"/>
      <c r="T2595" s="94"/>
      <c r="U2595" s="94"/>
      <c r="V2595" s="94"/>
      <c r="W2595" s="94"/>
      <c r="X2595" s="94"/>
      <c r="Y2595" s="94"/>
    </row>
    <row r="2596" spans="1:25" ht="15" customHeight="1" x14ac:dyDescent="0.25">
      <c r="A2596" s="64" t="s">
        <v>935</v>
      </c>
      <c r="B2596" s="64" t="s">
        <v>81</v>
      </c>
      <c r="C2596" s="64" t="s">
        <v>1304</v>
      </c>
      <c r="D2596" s="64" t="s">
        <v>1305</v>
      </c>
      <c r="E2596" s="20" t="s">
        <v>33</v>
      </c>
      <c r="F2596" s="64"/>
      <c r="G2596" s="53" t="s">
        <v>1076</v>
      </c>
      <c r="H2596" s="53" t="s">
        <v>3889</v>
      </c>
      <c r="I2596" s="26">
        <v>88371</v>
      </c>
      <c r="J2596" s="26">
        <v>88371</v>
      </c>
      <c r="K2596" s="26">
        <v>50100</v>
      </c>
      <c r="L2596" s="26">
        <f t="shared" si="2432"/>
        <v>27800</v>
      </c>
      <c r="M2596" s="26">
        <v>9000</v>
      </c>
      <c r="N2596" s="26">
        <v>9000</v>
      </c>
      <c r="O2596" s="26">
        <v>9800</v>
      </c>
      <c r="P2596" s="26">
        <f t="shared" si="2435"/>
        <v>77900</v>
      </c>
      <c r="Q2596" s="26">
        <f t="shared" si="2436"/>
        <v>88.151090289800948</v>
      </c>
      <c r="R2596" s="90"/>
      <c r="S2596" s="90"/>
      <c r="T2596" s="90"/>
      <c r="U2596" s="90"/>
      <c r="V2596" s="90"/>
      <c r="W2596" s="90"/>
      <c r="X2596" s="90"/>
      <c r="Y2596" s="90"/>
    </row>
    <row r="2597" spans="1:25" ht="15" customHeight="1" x14ac:dyDescent="0.25">
      <c r="A2597" s="63" t="s">
        <v>935</v>
      </c>
      <c r="B2597" s="63" t="s">
        <v>81</v>
      </c>
      <c r="C2597" s="63" t="s">
        <v>1304</v>
      </c>
      <c r="D2597" s="63" t="s">
        <v>1305</v>
      </c>
      <c r="E2597" s="65" t="s">
        <v>34</v>
      </c>
      <c r="F2597" s="65" t="s">
        <v>1</v>
      </c>
      <c r="G2597" s="65" t="s">
        <v>1</v>
      </c>
      <c r="H2597" s="65" t="s">
        <v>35</v>
      </c>
      <c r="I2597" s="31">
        <f t="shared" ref="I2597:K2597" si="2452">SUM(I2598:I2605)</f>
        <v>80555</v>
      </c>
      <c r="J2597" s="31">
        <f t="shared" si="2452"/>
        <v>74055</v>
      </c>
      <c r="K2597" s="31">
        <f t="shared" si="2452"/>
        <v>52100</v>
      </c>
      <c r="L2597" s="31">
        <f t="shared" si="2432"/>
        <v>10345</v>
      </c>
      <c r="M2597" s="31">
        <f t="shared" ref="M2597" si="2453">SUM(M2598:M2605)</f>
        <v>3100</v>
      </c>
      <c r="N2597" s="31">
        <f t="shared" ref="N2597:O2597" si="2454">SUM(N2598:N2605)</f>
        <v>3000</v>
      </c>
      <c r="O2597" s="31">
        <f t="shared" si="2454"/>
        <v>4245</v>
      </c>
      <c r="P2597" s="31">
        <f t="shared" si="2435"/>
        <v>62445</v>
      </c>
      <c r="Q2597" s="31">
        <f t="shared" si="2436"/>
        <v>84.322463034231305</v>
      </c>
      <c r="R2597" s="94"/>
      <c r="S2597" s="94"/>
      <c r="T2597" s="94"/>
      <c r="U2597" s="94"/>
      <c r="V2597" s="94"/>
      <c r="W2597" s="94"/>
      <c r="X2597" s="94"/>
      <c r="Y2597" s="94"/>
    </row>
    <row r="2598" spans="1:25" ht="15" customHeight="1" x14ac:dyDescent="0.25">
      <c r="A2598" s="64" t="s">
        <v>935</v>
      </c>
      <c r="B2598" s="64" t="s">
        <v>81</v>
      </c>
      <c r="C2598" s="64" t="s">
        <v>1304</v>
      </c>
      <c r="D2598" s="64" t="s">
        <v>1305</v>
      </c>
      <c r="E2598" s="20" t="s">
        <v>38</v>
      </c>
      <c r="F2598" s="64"/>
      <c r="G2598" s="53" t="s">
        <v>1076</v>
      </c>
      <c r="H2598" s="53" t="s">
        <v>37</v>
      </c>
      <c r="I2598" s="26">
        <v>100</v>
      </c>
      <c r="J2598" s="26">
        <v>100</v>
      </c>
      <c r="K2598" s="26">
        <v>0</v>
      </c>
      <c r="L2598" s="26">
        <f t="shared" si="2432"/>
        <v>100</v>
      </c>
      <c r="M2598" s="26">
        <v>0</v>
      </c>
      <c r="N2598" s="26">
        <v>0</v>
      </c>
      <c r="O2598" s="26">
        <v>100</v>
      </c>
      <c r="P2598" s="26">
        <f t="shared" si="2435"/>
        <v>100</v>
      </c>
      <c r="Q2598" s="26">
        <f t="shared" si="2436"/>
        <v>100</v>
      </c>
      <c r="R2598" s="90"/>
      <c r="S2598" s="90"/>
      <c r="T2598" s="90"/>
      <c r="U2598" s="90"/>
      <c r="V2598" s="90"/>
      <c r="W2598" s="90"/>
      <c r="X2598" s="90"/>
      <c r="Y2598" s="90"/>
    </row>
    <row r="2599" spans="1:25" ht="15" customHeight="1" x14ac:dyDescent="0.25">
      <c r="A2599" s="64" t="s">
        <v>935</v>
      </c>
      <c r="B2599" s="64" t="s">
        <v>81</v>
      </c>
      <c r="C2599" s="64" t="s">
        <v>1304</v>
      </c>
      <c r="D2599" s="64" t="s">
        <v>1305</v>
      </c>
      <c r="E2599" s="20" t="s">
        <v>298</v>
      </c>
      <c r="F2599" s="64"/>
      <c r="G2599" s="53" t="s">
        <v>1076</v>
      </c>
      <c r="H2599" s="53" t="s">
        <v>297</v>
      </c>
      <c r="I2599" s="26">
        <v>38000</v>
      </c>
      <c r="J2599" s="26">
        <v>38000</v>
      </c>
      <c r="K2599" s="26">
        <v>31000</v>
      </c>
      <c r="L2599" s="26">
        <f t="shared" si="2432"/>
        <v>1500</v>
      </c>
      <c r="M2599" s="26">
        <v>500</v>
      </c>
      <c r="N2599" s="26">
        <v>500</v>
      </c>
      <c r="O2599" s="26">
        <v>500</v>
      </c>
      <c r="P2599" s="26">
        <f t="shared" si="2435"/>
        <v>32500</v>
      </c>
      <c r="Q2599" s="26">
        <f t="shared" si="2436"/>
        <v>85.526315789473685</v>
      </c>
      <c r="R2599" s="90"/>
      <c r="S2599" s="90"/>
      <c r="T2599" s="90"/>
      <c r="U2599" s="90"/>
      <c r="V2599" s="90"/>
      <c r="W2599" s="90"/>
      <c r="X2599" s="90"/>
      <c r="Y2599" s="90"/>
    </row>
    <row r="2600" spans="1:25" ht="15" customHeight="1" x14ac:dyDescent="0.25">
      <c r="A2600" s="64" t="s">
        <v>935</v>
      </c>
      <c r="B2600" s="64" t="s">
        <v>81</v>
      </c>
      <c r="C2600" s="64" t="s">
        <v>1304</v>
      </c>
      <c r="D2600" s="64" t="s">
        <v>1305</v>
      </c>
      <c r="E2600" s="20" t="s">
        <v>301</v>
      </c>
      <c r="F2600" s="64"/>
      <c r="G2600" s="53" t="s">
        <v>1076</v>
      </c>
      <c r="H2600" s="53" t="s">
        <v>300</v>
      </c>
      <c r="I2600" s="26">
        <v>6400</v>
      </c>
      <c r="J2600" s="26">
        <v>6400</v>
      </c>
      <c r="K2600" s="26">
        <v>4200</v>
      </c>
      <c r="L2600" s="26">
        <f t="shared" si="2432"/>
        <v>1500</v>
      </c>
      <c r="M2600" s="26">
        <v>500</v>
      </c>
      <c r="N2600" s="26">
        <v>500</v>
      </c>
      <c r="O2600" s="26">
        <v>500</v>
      </c>
      <c r="P2600" s="26">
        <f t="shared" si="2435"/>
        <v>5700</v>
      </c>
      <c r="Q2600" s="26">
        <f t="shared" si="2436"/>
        <v>89.0625</v>
      </c>
      <c r="R2600" s="90"/>
      <c r="S2600" s="90"/>
      <c r="T2600" s="90"/>
      <c r="U2600" s="90"/>
      <c r="V2600" s="90"/>
      <c r="W2600" s="90"/>
      <c r="X2600" s="90"/>
      <c r="Y2600" s="90"/>
    </row>
    <row r="2601" spans="1:25" ht="15" customHeight="1" x14ac:dyDescent="0.25">
      <c r="A2601" s="64" t="s">
        <v>935</v>
      </c>
      <c r="B2601" s="64" t="s">
        <v>81</v>
      </c>
      <c r="C2601" s="64" t="s">
        <v>1304</v>
      </c>
      <c r="D2601" s="64" t="s">
        <v>1305</v>
      </c>
      <c r="E2601" s="20" t="s">
        <v>218</v>
      </c>
      <c r="F2601" s="64"/>
      <c r="G2601" s="53" t="s">
        <v>1076</v>
      </c>
      <c r="H2601" s="53" t="s">
        <v>217</v>
      </c>
      <c r="I2601" s="26">
        <v>10900</v>
      </c>
      <c r="J2601" s="26">
        <v>8400</v>
      </c>
      <c r="K2601" s="26">
        <v>4800</v>
      </c>
      <c r="L2601" s="26">
        <f t="shared" si="2432"/>
        <v>1500</v>
      </c>
      <c r="M2601" s="26">
        <v>500</v>
      </c>
      <c r="N2601" s="26">
        <v>500</v>
      </c>
      <c r="O2601" s="26">
        <v>500</v>
      </c>
      <c r="P2601" s="26">
        <f t="shared" si="2435"/>
        <v>6300</v>
      </c>
      <c r="Q2601" s="26">
        <f t="shared" si="2436"/>
        <v>75</v>
      </c>
      <c r="R2601" s="90"/>
      <c r="S2601" s="90"/>
      <c r="T2601" s="90"/>
      <c r="U2601" s="90"/>
      <c r="V2601" s="90"/>
      <c r="W2601" s="90"/>
      <c r="X2601" s="90"/>
      <c r="Y2601" s="90"/>
    </row>
    <row r="2602" spans="1:25" ht="15" customHeight="1" x14ac:dyDescent="0.25">
      <c r="A2602" s="64" t="s">
        <v>935</v>
      </c>
      <c r="B2602" s="64" t="s">
        <v>81</v>
      </c>
      <c r="C2602" s="64" t="s">
        <v>1304</v>
      </c>
      <c r="D2602" s="64" t="s">
        <v>1305</v>
      </c>
      <c r="E2602" s="20" t="s">
        <v>303</v>
      </c>
      <c r="F2602" s="64"/>
      <c r="G2602" s="53" t="s">
        <v>1076</v>
      </c>
      <c r="H2602" s="53" t="s">
        <v>302</v>
      </c>
      <c r="I2602" s="26">
        <v>500</v>
      </c>
      <c r="J2602" s="26">
        <v>500</v>
      </c>
      <c r="K2602" s="26">
        <v>300</v>
      </c>
      <c r="L2602" s="26">
        <f t="shared" si="2432"/>
        <v>200</v>
      </c>
      <c r="M2602" s="26">
        <v>0</v>
      </c>
      <c r="N2602" s="26">
        <v>0</v>
      </c>
      <c r="O2602" s="26">
        <v>200</v>
      </c>
      <c r="P2602" s="26">
        <f t="shared" si="2435"/>
        <v>500</v>
      </c>
      <c r="Q2602" s="26">
        <f t="shared" si="2436"/>
        <v>100</v>
      </c>
      <c r="R2602" s="90"/>
      <c r="S2602" s="90"/>
      <c r="T2602" s="90"/>
      <c r="U2602" s="90"/>
      <c r="V2602" s="90"/>
      <c r="W2602" s="90"/>
      <c r="X2602" s="90"/>
      <c r="Y2602" s="90"/>
    </row>
    <row r="2603" spans="1:25" ht="15" customHeight="1" x14ac:dyDescent="0.25">
      <c r="A2603" s="64" t="s">
        <v>935</v>
      </c>
      <c r="B2603" s="64" t="s">
        <v>81</v>
      </c>
      <c r="C2603" s="64" t="s">
        <v>1304</v>
      </c>
      <c r="D2603" s="64" t="s">
        <v>1305</v>
      </c>
      <c r="E2603" s="20" t="s">
        <v>308</v>
      </c>
      <c r="F2603" s="64"/>
      <c r="G2603" s="53" t="s">
        <v>1076</v>
      </c>
      <c r="H2603" s="53" t="s">
        <v>307</v>
      </c>
      <c r="I2603" s="26">
        <v>8000</v>
      </c>
      <c r="J2603" s="26">
        <v>5000</v>
      </c>
      <c r="K2603" s="26">
        <v>3600</v>
      </c>
      <c r="L2603" s="26">
        <f t="shared" si="2432"/>
        <v>900</v>
      </c>
      <c r="M2603" s="26">
        <v>300</v>
      </c>
      <c r="N2603" s="26">
        <v>300</v>
      </c>
      <c r="O2603" s="26">
        <v>300</v>
      </c>
      <c r="P2603" s="26">
        <f t="shared" si="2435"/>
        <v>4500</v>
      </c>
      <c r="Q2603" s="26">
        <f t="shared" si="2436"/>
        <v>90</v>
      </c>
      <c r="R2603" s="90"/>
      <c r="S2603" s="90"/>
      <c r="T2603" s="90"/>
      <c r="U2603" s="90"/>
      <c r="V2603" s="90"/>
      <c r="W2603" s="90"/>
      <c r="X2603" s="90"/>
      <c r="Y2603" s="90"/>
    </row>
    <row r="2604" spans="1:25" ht="15" customHeight="1" x14ac:dyDescent="0.25">
      <c r="A2604" s="64" t="s">
        <v>935</v>
      </c>
      <c r="B2604" s="64" t="s">
        <v>81</v>
      </c>
      <c r="C2604" s="64" t="s">
        <v>1304</v>
      </c>
      <c r="D2604" s="64" t="s">
        <v>1305</v>
      </c>
      <c r="E2604" s="20" t="s">
        <v>311</v>
      </c>
      <c r="F2604" s="64"/>
      <c r="G2604" s="53" t="s">
        <v>1076</v>
      </c>
      <c r="H2604" s="53" t="s">
        <v>310</v>
      </c>
      <c r="I2604" s="26">
        <v>2300</v>
      </c>
      <c r="J2604" s="26">
        <v>2300</v>
      </c>
      <c r="K2604" s="26">
        <v>600</v>
      </c>
      <c r="L2604" s="26">
        <f t="shared" si="2432"/>
        <v>0</v>
      </c>
      <c r="M2604" s="26">
        <v>0</v>
      </c>
      <c r="N2604" s="26">
        <v>0</v>
      </c>
      <c r="O2604" s="26">
        <v>0</v>
      </c>
      <c r="P2604" s="26">
        <f t="shared" si="2435"/>
        <v>600</v>
      </c>
      <c r="Q2604" s="26">
        <f t="shared" si="2436"/>
        <v>26.086956521739129</v>
      </c>
      <c r="R2604" s="90"/>
      <c r="S2604" s="90"/>
      <c r="T2604" s="90"/>
      <c r="U2604" s="90"/>
      <c r="V2604" s="90"/>
      <c r="W2604" s="90"/>
      <c r="X2604" s="90"/>
      <c r="Y2604" s="90"/>
    </row>
    <row r="2605" spans="1:25" ht="15" customHeight="1" x14ac:dyDescent="0.25">
      <c r="A2605" s="63" t="s">
        <v>935</v>
      </c>
      <c r="B2605" s="63" t="s">
        <v>81</v>
      </c>
      <c r="C2605" s="63" t="s">
        <v>1304</v>
      </c>
      <c r="D2605" s="63" t="s">
        <v>1305</v>
      </c>
      <c r="E2605" s="63" t="s">
        <v>39</v>
      </c>
      <c r="F2605" s="64" t="s">
        <v>1</v>
      </c>
      <c r="G2605" s="53" t="s">
        <v>1</v>
      </c>
      <c r="H2605" s="65" t="s">
        <v>40</v>
      </c>
      <c r="I2605" s="31">
        <f t="shared" ref="I2605:K2605" si="2455">SUM(I2606:I2608)</f>
        <v>14355</v>
      </c>
      <c r="J2605" s="31">
        <f t="shared" si="2455"/>
        <v>13355</v>
      </c>
      <c r="K2605" s="31">
        <f t="shared" si="2455"/>
        <v>7600</v>
      </c>
      <c r="L2605" s="31">
        <f t="shared" si="2432"/>
        <v>4645</v>
      </c>
      <c r="M2605" s="31">
        <f t="shared" ref="M2605" si="2456">SUM(M2606:M2608)</f>
        <v>1300</v>
      </c>
      <c r="N2605" s="31">
        <f t="shared" ref="N2605:O2605" si="2457">SUM(N2606:N2608)</f>
        <v>1200</v>
      </c>
      <c r="O2605" s="31">
        <f t="shared" si="2457"/>
        <v>2145</v>
      </c>
      <c r="P2605" s="31">
        <f t="shared" si="2435"/>
        <v>12245</v>
      </c>
      <c r="Q2605" s="31">
        <f t="shared" si="2436"/>
        <v>91.688506177461619</v>
      </c>
      <c r="R2605" s="94"/>
      <c r="S2605" s="94"/>
      <c r="T2605" s="94"/>
      <c r="U2605" s="94"/>
      <c r="V2605" s="94"/>
      <c r="W2605" s="94"/>
      <c r="X2605" s="94"/>
      <c r="Y2605" s="94"/>
    </row>
    <row r="2606" spans="1:25" ht="15" customHeight="1" x14ac:dyDescent="0.25">
      <c r="A2606" s="64" t="s">
        <v>935</v>
      </c>
      <c r="B2606" s="64" t="s">
        <v>81</v>
      </c>
      <c r="C2606" s="64" t="s">
        <v>1304</v>
      </c>
      <c r="D2606" s="64" t="s">
        <v>1305</v>
      </c>
      <c r="E2606" s="20" t="s">
        <v>41</v>
      </c>
      <c r="F2606" s="64"/>
      <c r="G2606" s="53" t="s">
        <v>1076</v>
      </c>
      <c r="H2606" s="53" t="s">
        <v>40</v>
      </c>
      <c r="I2606" s="26">
        <v>6840</v>
      </c>
      <c r="J2606" s="26">
        <v>5840</v>
      </c>
      <c r="K2606" s="26">
        <v>3300</v>
      </c>
      <c r="L2606" s="26">
        <f t="shared" si="2432"/>
        <v>2540</v>
      </c>
      <c r="M2606" s="26">
        <v>500</v>
      </c>
      <c r="N2606" s="26">
        <v>500</v>
      </c>
      <c r="O2606" s="26">
        <v>1540</v>
      </c>
      <c r="P2606" s="26">
        <f t="shared" si="2435"/>
        <v>5840</v>
      </c>
      <c r="Q2606" s="26">
        <f t="shared" si="2436"/>
        <v>100</v>
      </c>
      <c r="R2606" s="90"/>
      <c r="S2606" s="90"/>
      <c r="T2606" s="90"/>
      <c r="U2606" s="90"/>
      <c r="V2606" s="90"/>
      <c r="W2606" s="90"/>
      <c r="X2606" s="90"/>
      <c r="Y2606" s="90"/>
    </row>
    <row r="2607" spans="1:25" ht="15" customHeight="1" x14ac:dyDescent="0.25">
      <c r="A2607" s="64" t="s">
        <v>935</v>
      </c>
      <c r="B2607" s="64" t="s">
        <v>81</v>
      </c>
      <c r="C2607" s="64" t="s">
        <v>1304</v>
      </c>
      <c r="D2607" s="64" t="s">
        <v>1305</v>
      </c>
      <c r="E2607" s="20" t="s">
        <v>41</v>
      </c>
      <c r="F2607" s="64" t="s">
        <v>1312</v>
      </c>
      <c r="G2607" s="53" t="s">
        <v>1076</v>
      </c>
      <c r="H2607" s="53" t="s">
        <v>49</v>
      </c>
      <c r="I2607" s="26">
        <v>2355</v>
      </c>
      <c r="J2607" s="26">
        <v>2355</v>
      </c>
      <c r="K2607" s="26">
        <v>1600</v>
      </c>
      <c r="L2607" s="26">
        <f t="shared" si="2432"/>
        <v>755</v>
      </c>
      <c r="M2607" s="26">
        <v>350</v>
      </c>
      <c r="N2607" s="26">
        <v>250</v>
      </c>
      <c r="O2607" s="26">
        <v>155</v>
      </c>
      <c r="P2607" s="26">
        <f t="shared" si="2435"/>
        <v>2355</v>
      </c>
      <c r="Q2607" s="26">
        <f t="shared" si="2436"/>
        <v>100</v>
      </c>
      <c r="R2607" s="90"/>
      <c r="S2607" s="90"/>
      <c r="T2607" s="90"/>
      <c r="U2607" s="90"/>
      <c r="V2607" s="90"/>
      <c r="W2607" s="90"/>
      <c r="X2607" s="90"/>
      <c r="Y2607" s="90"/>
    </row>
    <row r="2608" spans="1:25" ht="22.5" customHeight="1" x14ac:dyDescent="0.25">
      <c r="A2608" s="64" t="s">
        <v>935</v>
      </c>
      <c r="B2608" s="64" t="s">
        <v>81</v>
      </c>
      <c r="C2608" s="64" t="s">
        <v>1304</v>
      </c>
      <c r="D2608" s="64" t="s">
        <v>1305</v>
      </c>
      <c r="E2608" s="20" t="s">
        <v>41</v>
      </c>
      <c r="F2608" s="64" t="s">
        <v>1313</v>
      </c>
      <c r="G2608" s="53" t="s">
        <v>1076</v>
      </c>
      <c r="H2608" s="53" t="s">
        <v>55</v>
      </c>
      <c r="I2608" s="26">
        <v>5160</v>
      </c>
      <c r="J2608" s="26">
        <v>5160</v>
      </c>
      <c r="K2608" s="26">
        <v>2700</v>
      </c>
      <c r="L2608" s="26">
        <f t="shared" si="2432"/>
        <v>1350</v>
      </c>
      <c r="M2608" s="26">
        <v>450</v>
      </c>
      <c r="N2608" s="26">
        <v>450</v>
      </c>
      <c r="O2608" s="26">
        <v>450</v>
      </c>
      <c r="P2608" s="26">
        <f t="shared" si="2435"/>
        <v>4050</v>
      </c>
      <c r="Q2608" s="26">
        <f t="shared" si="2436"/>
        <v>78.488372093023244</v>
      </c>
      <c r="R2608" s="90"/>
      <c r="S2608" s="90"/>
      <c r="T2608" s="90"/>
      <c r="U2608" s="90"/>
      <c r="V2608" s="90"/>
      <c r="W2608" s="90"/>
      <c r="X2608" s="90"/>
      <c r="Y2608" s="90"/>
    </row>
    <row r="2609" spans="1:25" ht="22.5" customHeight="1" x14ac:dyDescent="0.25">
      <c r="A2609" s="63" t="s">
        <v>1</v>
      </c>
      <c r="B2609" s="63" t="s">
        <v>1</v>
      </c>
      <c r="C2609" s="63" t="s">
        <v>1</v>
      </c>
      <c r="D2609" s="65" t="s">
        <v>1</v>
      </c>
      <c r="E2609" s="65" t="s">
        <v>1</v>
      </c>
      <c r="F2609" s="65" t="s">
        <v>1</v>
      </c>
      <c r="G2609" s="65" t="s">
        <v>1</v>
      </c>
      <c r="H2609" s="66" t="s">
        <v>56</v>
      </c>
      <c r="I2609" s="30">
        <f t="shared" ref="I2609:K2610" si="2458">SUM(I2610)</f>
        <v>100</v>
      </c>
      <c r="J2609" s="30">
        <f t="shared" si="2458"/>
        <v>100</v>
      </c>
      <c r="K2609" s="30">
        <f t="shared" si="2458"/>
        <v>0</v>
      </c>
      <c r="L2609" s="30">
        <f t="shared" si="2432"/>
        <v>0</v>
      </c>
      <c r="M2609" s="30">
        <f t="shared" ref="M2609:M2610" si="2459">SUM(M2610)</f>
        <v>0</v>
      </c>
      <c r="N2609" s="30">
        <f t="shared" ref="N2609:O2610" si="2460">SUM(N2610)</f>
        <v>0</v>
      </c>
      <c r="O2609" s="30">
        <f t="shared" si="2460"/>
        <v>0</v>
      </c>
      <c r="P2609" s="30">
        <f t="shared" si="2435"/>
        <v>0</v>
      </c>
      <c r="Q2609" s="30">
        <f t="shared" si="2436"/>
        <v>0</v>
      </c>
      <c r="R2609" s="93"/>
      <c r="S2609" s="93"/>
      <c r="T2609" s="93"/>
      <c r="U2609" s="93"/>
      <c r="V2609" s="93"/>
      <c r="W2609" s="93"/>
      <c r="X2609" s="93"/>
      <c r="Y2609" s="93"/>
    </row>
    <row r="2610" spans="1:25" ht="15" customHeight="1" x14ac:dyDescent="0.25">
      <c r="A2610" s="63" t="s">
        <v>935</v>
      </c>
      <c r="B2610" s="63" t="s">
        <v>81</v>
      </c>
      <c r="C2610" s="63" t="s">
        <v>1304</v>
      </c>
      <c r="D2610" s="63" t="s">
        <v>1305</v>
      </c>
      <c r="E2610" s="65" t="s">
        <v>57</v>
      </c>
      <c r="F2610" s="65" t="s">
        <v>1</v>
      </c>
      <c r="G2610" s="65" t="s">
        <v>1</v>
      </c>
      <c r="H2610" s="65" t="s">
        <v>58</v>
      </c>
      <c r="I2610" s="31">
        <f t="shared" si="2458"/>
        <v>100</v>
      </c>
      <c r="J2610" s="31">
        <f t="shared" si="2458"/>
        <v>100</v>
      </c>
      <c r="K2610" s="31">
        <f t="shared" si="2458"/>
        <v>0</v>
      </c>
      <c r="L2610" s="31">
        <f t="shared" si="2432"/>
        <v>0</v>
      </c>
      <c r="M2610" s="31">
        <f t="shared" si="2459"/>
        <v>0</v>
      </c>
      <c r="N2610" s="31">
        <f t="shared" si="2460"/>
        <v>0</v>
      </c>
      <c r="O2610" s="31">
        <f t="shared" si="2460"/>
        <v>0</v>
      </c>
      <c r="P2610" s="31">
        <f t="shared" si="2435"/>
        <v>0</v>
      </c>
      <c r="Q2610" s="31">
        <f t="shared" si="2436"/>
        <v>0</v>
      </c>
      <c r="R2610" s="94"/>
      <c r="S2610" s="94"/>
      <c r="T2610" s="94"/>
      <c r="U2610" s="94"/>
      <c r="V2610" s="94"/>
      <c r="W2610" s="94"/>
      <c r="X2610" s="94"/>
      <c r="Y2610" s="94"/>
    </row>
    <row r="2611" spans="1:25" ht="15" customHeight="1" x14ac:dyDescent="0.25">
      <c r="A2611" s="64" t="s">
        <v>935</v>
      </c>
      <c r="B2611" s="64" t="s">
        <v>81</v>
      </c>
      <c r="C2611" s="64" t="s">
        <v>1304</v>
      </c>
      <c r="D2611" s="64" t="s">
        <v>1305</v>
      </c>
      <c r="E2611" s="20" t="s">
        <v>68</v>
      </c>
      <c r="F2611" s="64"/>
      <c r="G2611" s="53" t="s">
        <v>1076</v>
      </c>
      <c r="H2611" s="53" t="s">
        <v>67</v>
      </c>
      <c r="I2611" s="26">
        <v>100</v>
      </c>
      <c r="J2611" s="26">
        <v>100</v>
      </c>
      <c r="K2611" s="26">
        <v>0</v>
      </c>
      <c r="L2611" s="26">
        <f t="shared" si="2432"/>
        <v>0</v>
      </c>
      <c r="M2611" s="26"/>
      <c r="N2611" s="26"/>
      <c r="O2611" s="26"/>
      <c r="P2611" s="26">
        <f t="shared" si="2435"/>
        <v>0</v>
      </c>
      <c r="Q2611" s="26">
        <f t="shared" si="2436"/>
        <v>0</v>
      </c>
      <c r="R2611" s="90"/>
      <c r="S2611" s="90"/>
      <c r="T2611" s="90"/>
      <c r="U2611" s="90"/>
      <c r="V2611" s="90"/>
      <c r="W2611" s="90"/>
      <c r="X2611" s="90"/>
      <c r="Y2611" s="90"/>
    </row>
    <row r="2612" spans="1:25" ht="22.5" customHeight="1" x14ac:dyDescent="0.25">
      <c r="A2612" s="63" t="s">
        <v>1</v>
      </c>
      <c r="B2612" s="63" t="s">
        <v>1</v>
      </c>
      <c r="C2612" s="63" t="s">
        <v>1</v>
      </c>
      <c r="D2612" s="65" t="s">
        <v>1</v>
      </c>
      <c r="E2612" s="65" t="s">
        <v>1</v>
      </c>
      <c r="F2612" s="65" t="s">
        <v>1</v>
      </c>
      <c r="G2612" s="65" t="s">
        <v>1</v>
      </c>
      <c r="H2612" s="66" t="s">
        <v>69</v>
      </c>
      <c r="I2612" s="30">
        <f t="shared" ref="I2612:K2613" si="2461">SUM(I2613)</f>
        <v>2000</v>
      </c>
      <c r="J2612" s="30">
        <f t="shared" si="2461"/>
        <v>0</v>
      </c>
      <c r="K2612" s="30">
        <f t="shared" si="2461"/>
        <v>0</v>
      </c>
      <c r="L2612" s="30">
        <f t="shared" si="2432"/>
        <v>0</v>
      </c>
      <c r="M2612" s="30">
        <f t="shared" ref="M2612:M2613" si="2462">SUM(M2613)</f>
        <v>0</v>
      </c>
      <c r="N2612" s="30">
        <f t="shared" ref="N2612:O2613" si="2463">SUM(N2613)</f>
        <v>0</v>
      </c>
      <c r="O2612" s="30">
        <f t="shared" si="2463"/>
        <v>0</v>
      </c>
      <c r="P2612" s="30">
        <f t="shared" si="2435"/>
        <v>0</v>
      </c>
      <c r="Q2612" s="30" t="str">
        <f t="shared" si="2436"/>
        <v>-</v>
      </c>
      <c r="R2612" s="93"/>
      <c r="S2612" s="93"/>
      <c r="T2612" s="93"/>
      <c r="U2612" s="93"/>
      <c r="V2612" s="93"/>
      <c r="W2612" s="93"/>
      <c r="X2612" s="93"/>
      <c r="Y2612" s="93"/>
    </row>
    <row r="2613" spans="1:25" ht="15" customHeight="1" x14ac:dyDescent="0.25">
      <c r="A2613" s="63" t="s">
        <v>935</v>
      </c>
      <c r="B2613" s="63" t="s">
        <v>81</v>
      </c>
      <c r="C2613" s="63" t="s">
        <v>1304</v>
      </c>
      <c r="D2613" s="63" t="s">
        <v>1305</v>
      </c>
      <c r="E2613" s="65" t="s">
        <v>70</v>
      </c>
      <c r="F2613" s="65" t="s">
        <v>1</v>
      </c>
      <c r="G2613" s="65" t="s">
        <v>1</v>
      </c>
      <c r="H2613" s="65" t="s">
        <v>71</v>
      </c>
      <c r="I2613" s="31">
        <f t="shared" si="2461"/>
        <v>2000</v>
      </c>
      <c r="J2613" s="31">
        <f t="shared" si="2461"/>
        <v>0</v>
      </c>
      <c r="K2613" s="31">
        <f t="shared" si="2461"/>
        <v>0</v>
      </c>
      <c r="L2613" s="31">
        <f t="shared" si="2432"/>
        <v>0</v>
      </c>
      <c r="M2613" s="31">
        <f t="shared" si="2462"/>
        <v>0</v>
      </c>
      <c r="N2613" s="31">
        <f t="shared" si="2463"/>
        <v>0</v>
      </c>
      <c r="O2613" s="31">
        <f t="shared" si="2463"/>
        <v>0</v>
      </c>
      <c r="P2613" s="31">
        <f t="shared" si="2435"/>
        <v>0</v>
      </c>
      <c r="Q2613" s="31" t="str">
        <f t="shared" si="2436"/>
        <v>-</v>
      </c>
      <c r="R2613" s="94"/>
      <c r="S2613" s="94"/>
      <c r="T2613" s="94"/>
      <c r="U2613" s="94"/>
      <c r="V2613" s="94"/>
      <c r="W2613" s="94"/>
      <c r="X2613" s="94"/>
      <c r="Y2613" s="94"/>
    </row>
    <row r="2614" spans="1:25" ht="15" customHeight="1" x14ac:dyDescent="0.25">
      <c r="A2614" s="64" t="s">
        <v>935</v>
      </c>
      <c r="B2614" s="64" t="s">
        <v>81</v>
      </c>
      <c r="C2614" s="64" t="s">
        <v>1304</v>
      </c>
      <c r="D2614" s="64" t="s">
        <v>1305</v>
      </c>
      <c r="E2614" s="20" t="s">
        <v>74</v>
      </c>
      <c r="F2614" s="64"/>
      <c r="G2614" s="53" t="s">
        <v>1076</v>
      </c>
      <c r="H2614" s="53" t="s">
        <v>73</v>
      </c>
      <c r="I2614" s="26">
        <v>2000</v>
      </c>
      <c r="J2614" s="26">
        <v>0</v>
      </c>
      <c r="K2614" s="26">
        <v>0</v>
      </c>
      <c r="L2614" s="26">
        <f t="shared" si="2432"/>
        <v>0</v>
      </c>
      <c r="M2614" s="26"/>
      <c r="N2614" s="26"/>
      <c r="O2614" s="26"/>
      <c r="P2614" s="26">
        <f t="shared" si="2435"/>
        <v>0</v>
      </c>
      <c r="Q2614" s="26" t="str">
        <f t="shared" si="2436"/>
        <v>-</v>
      </c>
      <c r="R2614" s="90"/>
      <c r="S2614" s="90"/>
      <c r="T2614" s="90"/>
      <c r="U2614" s="90"/>
      <c r="V2614" s="90"/>
      <c r="W2614" s="90"/>
      <c r="X2614" s="90"/>
      <c r="Y2614" s="90"/>
    </row>
    <row r="2615" spans="1:25" ht="15" customHeight="1" x14ac:dyDescent="0.25">
      <c r="A2615" s="53" t="s">
        <v>1</v>
      </c>
      <c r="B2615" s="53" t="s">
        <v>1</v>
      </c>
      <c r="C2615" s="53" t="s">
        <v>1</v>
      </c>
      <c r="D2615" s="53" t="s">
        <v>1</v>
      </c>
      <c r="E2615" s="53" t="s">
        <v>1</v>
      </c>
      <c r="F2615" s="53" t="s">
        <v>1</v>
      </c>
      <c r="G2615" s="53" t="s">
        <v>1</v>
      </c>
      <c r="H2615" s="66" t="s">
        <v>1314</v>
      </c>
      <c r="I2615" s="30">
        <f t="shared" ref="I2615:K2615" si="2464">SUM(I2586,I2609,I2612)</f>
        <v>1130128</v>
      </c>
      <c r="J2615" s="30">
        <f t="shared" si="2464"/>
        <v>1121628</v>
      </c>
      <c r="K2615" s="30">
        <f t="shared" si="2464"/>
        <v>646314</v>
      </c>
      <c r="L2615" s="30">
        <f t="shared" si="2432"/>
        <v>293845</v>
      </c>
      <c r="M2615" s="30">
        <f t="shared" ref="M2615" si="2465">SUM(M2586,M2609,M2612)</f>
        <v>89600</v>
      </c>
      <c r="N2615" s="30">
        <f t="shared" ref="N2615:O2615" si="2466">SUM(N2586,N2609,N2612)</f>
        <v>97300</v>
      </c>
      <c r="O2615" s="30">
        <f t="shared" si="2466"/>
        <v>106945</v>
      </c>
      <c r="P2615" s="30">
        <f t="shared" si="2435"/>
        <v>940159</v>
      </c>
      <c r="Q2615" s="30">
        <f t="shared" si="2436"/>
        <v>83.820928150866408</v>
      </c>
      <c r="R2615" s="93"/>
      <c r="S2615" s="93"/>
      <c r="T2615" s="93"/>
      <c r="U2615" s="93"/>
      <c r="V2615" s="93"/>
      <c r="W2615" s="93"/>
      <c r="X2615" s="93"/>
      <c r="Y2615" s="93"/>
    </row>
    <row r="2616" spans="1:25" ht="15" customHeight="1" thickBot="1" x14ac:dyDescent="0.3">
      <c r="A2616" s="53" t="s">
        <v>1</v>
      </c>
      <c r="B2616" s="53" t="s">
        <v>1</v>
      </c>
      <c r="C2616" s="53" t="s">
        <v>1</v>
      </c>
      <c r="D2616" s="53" t="s">
        <v>1</v>
      </c>
      <c r="E2616" s="53" t="s">
        <v>1</v>
      </c>
      <c r="F2616" s="53" t="s">
        <v>1</v>
      </c>
      <c r="G2616" s="53" t="s">
        <v>1</v>
      </c>
      <c r="H2616" s="65" t="s">
        <v>76</v>
      </c>
      <c r="I2616" s="31"/>
      <c r="J2616" s="31"/>
      <c r="K2616" s="31">
        <v>0</v>
      </c>
      <c r="L2616" s="31"/>
      <c r="M2616" s="31"/>
      <c r="N2616" s="31"/>
      <c r="O2616" s="31"/>
      <c r="P2616" s="31"/>
      <c r="Q2616" s="31"/>
      <c r="R2616" s="94"/>
      <c r="S2616" s="94"/>
      <c r="T2616" s="94"/>
      <c r="U2616" s="94"/>
      <c r="V2616" s="94"/>
      <c r="W2616" s="94"/>
      <c r="X2616" s="94"/>
      <c r="Y2616" s="94"/>
    </row>
    <row r="2617" spans="1:25" ht="47.25" customHeight="1" thickBot="1" x14ac:dyDescent="0.3">
      <c r="A2617" s="110" t="s">
        <v>1</v>
      </c>
      <c r="B2617" s="110" t="s">
        <v>1</v>
      </c>
      <c r="C2617" s="110" t="s">
        <v>1</v>
      </c>
      <c r="D2617" s="110" t="s">
        <v>1</v>
      </c>
      <c r="E2617" s="110" t="s">
        <v>1</v>
      </c>
      <c r="F2617" s="110" t="s">
        <v>1</v>
      </c>
      <c r="G2617" s="110" t="s">
        <v>1</v>
      </c>
      <c r="H2617" s="28" t="s">
        <v>77</v>
      </c>
      <c r="I2617" s="109" t="s">
        <v>3984</v>
      </c>
      <c r="J2617" s="109" t="s">
        <v>11</v>
      </c>
      <c r="K2617" s="109" t="s">
        <v>3989</v>
      </c>
      <c r="L2617" s="109" t="s">
        <v>3985</v>
      </c>
      <c r="M2617" s="109" t="s">
        <v>4027</v>
      </c>
      <c r="N2617" s="109" t="s">
        <v>3988</v>
      </c>
      <c r="O2617" s="109" t="s">
        <v>3986</v>
      </c>
      <c r="P2617" s="109" t="s">
        <v>3987</v>
      </c>
      <c r="Q2617" s="109" t="s">
        <v>3695</v>
      </c>
      <c r="R2617" s="91"/>
      <c r="S2617" s="91"/>
      <c r="T2617" s="91"/>
      <c r="U2617" s="91"/>
      <c r="V2617" s="91"/>
      <c r="W2617" s="91"/>
      <c r="X2617" s="91"/>
      <c r="Y2617" s="91"/>
    </row>
    <row r="2618" spans="1:25" ht="15" customHeight="1" x14ac:dyDescent="0.25">
      <c r="A2618" s="111"/>
      <c r="B2618" s="111"/>
      <c r="C2618" s="111"/>
      <c r="D2618" s="111"/>
      <c r="E2618" s="111"/>
      <c r="F2618" s="111"/>
      <c r="G2618" s="111"/>
      <c r="H2618" s="67" t="s">
        <v>1</v>
      </c>
      <c r="I2618" s="29">
        <v>1</v>
      </c>
      <c r="J2618" s="29">
        <v>2</v>
      </c>
      <c r="K2618" s="29">
        <v>3</v>
      </c>
      <c r="L2618" s="29" t="s">
        <v>3478</v>
      </c>
      <c r="M2618" s="29">
        <v>5</v>
      </c>
      <c r="N2618" s="29">
        <v>6</v>
      </c>
      <c r="O2618" s="29">
        <v>7</v>
      </c>
      <c r="P2618" s="29" t="s">
        <v>3696</v>
      </c>
      <c r="Q2618" s="29">
        <v>9</v>
      </c>
      <c r="R2618" s="92"/>
      <c r="S2618" s="92"/>
      <c r="T2618" s="92"/>
      <c r="U2618" s="92"/>
      <c r="V2618" s="92"/>
      <c r="W2618" s="92"/>
      <c r="X2618" s="92"/>
      <c r="Y2618" s="92"/>
    </row>
    <row r="2619" spans="1:25" ht="15" customHeight="1" x14ac:dyDescent="0.25">
      <c r="A2619" s="111"/>
      <c r="B2619" s="111"/>
      <c r="C2619" s="111"/>
      <c r="D2619" s="111"/>
      <c r="E2619" s="111"/>
      <c r="F2619" s="111"/>
      <c r="G2619" s="111"/>
      <c r="H2619" s="68" t="s">
        <v>1085</v>
      </c>
      <c r="I2619" s="32">
        <f t="shared" ref="I2619:K2619" si="2467">SUM(I2615)</f>
        <v>1130128</v>
      </c>
      <c r="J2619" s="32">
        <f t="shared" si="2467"/>
        <v>1121628</v>
      </c>
      <c r="K2619" s="32">
        <f t="shared" si="2467"/>
        <v>646314</v>
      </c>
      <c r="L2619" s="32">
        <f t="shared" si="2432"/>
        <v>293845</v>
      </c>
      <c r="M2619" s="32">
        <f t="shared" ref="M2619" si="2468">SUM(M2615)</f>
        <v>89600</v>
      </c>
      <c r="N2619" s="32">
        <f t="shared" ref="N2619:O2619" si="2469">SUM(N2615)</f>
        <v>97300</v>
      </c>
      <c r="O2619" s="32">
        <f t="shared" si="2469"/>
        <v>106945</v>
      </c>
      <c r="P2619" s="32">
        <f t="shared" si="2435"/>
        <v>940159</v>
      </c>
      <c r="Q2619" s="32">
        <f t="shared" si="2436"/>
        <v>83.820928150866408</v>
      </c>
      <c r="R2619" s="90"/>
      <c r="S2619" s="90"/>
      <c r="T2619" s="90"/>
      <c r="U2619" s="90"/>
      <c r="V2619" s="90"/>
      <c r="W2619" s="90"/>
      <c r="X2619" s="90"/>
      <c r="Y2619" s="90"/>
    </row>
    <row r="2620" spans="1:25" ht="15" customHeight="1" x14ac:dyDescent="0.25">
      <c r="A2620" s="111"/>
      <c r="B2620" s="111"/>
      <c r="C2620" s="111"/>
      <c r="D2620" s="111"/>
      <c r="E2620" s="111"/>
      <c r="F2620" s="111"/>
      <c r="G2620" s="111"/>
      <c r="H2620" s="69" t="s">
        <v>79</v>
      </c>
      <c r="I2620" s="32">
        <f t="shared" ref="I2620:K2620" si="2470">SUM(I2619)</f>
        <v>1130128</v>
      </c>
      <c r="J2620" s="32">
        <f t="shared" si="2470"/>
        <v>1121628</v>
      </c>
      <c r="K2620" s="32">
        <f t="shared" si="2470"/>
        <v>646314</v>
      </c>
      <c r="L2620" s="32">
        <f t="shared" si="2432"/>
        <v>293845</v>
      </c>
      <c r="M2620" s="32">
        <f t="shared" ref="M2620" si="2471">SUM(M2619)</f>
        <v>89600</v>
      </c>
      <c r="N2620" s="32">
        <f t="shared" ref="N2620:O2620" si="2472">SUM(N2619)</f>
        <v>97300</v>
      </c>
      <c r="O2620" s="32">
        <f t="shared" si="2472"/>
        <v>106945</v>
      </c>
      <c r="P2620" s="32">
        <f t="shared" si="2435"/>
        <v>940159</v>
      </c>
      <c r="Q2620" s="32">
        <f t="shared" si="2436"/>
        <v>83.820928150866408</v>
      </c>
      <c r="R2620" s="90"/>
      <c r="S2620" s="90"/>
      <c r="T2620" s="90"/>
      <c r="U2620" s="90"/>
      <c r="V2620" s="90"/>
      <c r="W2620" s="90"/>
      <c r="X2620" s="90"/>
      <c r="Y2620" s="90"/>
    </row>
    <row r="2621" spans="1:25" ht="15" customHeight="1" x14ac:dyDescent="0.25">
      <c r="A2621" s="112"/>
      <c r="B2621" s="112"/>
      <c r="C2621" s="112"/>
      <c r="D2621" s="112"/>
      <c r="E2621" s="112"/>
      <c r="F2621" s="112"/>
      <c r="G2621" s="112"/>
      <c r="I2621" s="27"/>
      <c r="J2621" s="27"/>
      <c r="K2621" s="27">
        <v>0</v>
      </c>
      <c r="L2621" s="27"/>
      <c r="M2621" s="27"/>
      <c r="N2621" s="27"/>
      <c r="O2621" s="27"/>
      <c r="P2621" s="27"/>
      <c r="Q2621" s="27"/>
      <c r="R2621" s="27"/>
      <c r="S2621" s="27"/>
      <c r="T2621" s="27"/>
      <c r="U2621" s="27"/>
      <c r="V2621" s="27"/>
      <c r="W2621" s="27"/>
      <c r="X2621" s="27"/>
      <c r="Y2621" s="27"/>
    </row>
    <row r="2622" spans="1:25" ht="15" customHeight="1" thickBot="1" x14ac:dyDescent="0.3">
      <c r="A2622" s="53" t="s">
        <v>1</v>
      </c>
      <c r="B2622" s="53" t="s">
        <v>1</v>
      </c>
      <c r="C2622" s="53" t="s">
        <v>1</v>
      </c>
      <c r="D2622" s="53" t="s">
        <v>1</v>
      </c>
      <c r="E2622" s="53" t="s">
        <v>1</v>
      </c>
      <c r="F2622" s="53" t="s">
        <v>1</v>
      </c>
      <c r="G2622" s="53" t="s">
        <v>1</v>
      </c>
      <c r="H2622" s="21" t="s">
        <v>1</v>
      </c>
      <c r="I2622" s="33"/>
      <c r="J2622" s="33"/>
      <c r="K2622" s="33">
        <v>0</v>
      </c>
      <c r="L2622" s="33"/>
      <c r="M2622" s="33"/>
      <c r="N2622" s="33"/>
      <c r="O2622" s="33"/>
      <c r="P2622" s="33"/>
      <c r="Q2622" s="33"/>
      <c r="R2622" s="33"/>
      <c r="S2622" s="33"/>
      <c r="T2622" s="33"/>
      <c r="U2622" s="33"/>
      <c r="V2622" s="33"/>
      <c r="W2622" s="33"/>
      <c r="X2622" s="33"/>
      <c r="Y2622" s="33"/>
    </row>
    <row r="2623" spans="1:25" ht="45.75" customHeight="1" thickBot="1" x14ac:dyDescent="0.3">
      <c r="A2623" s="28" t="s">
        <v>4</v>
      </c>
      <c r="B2623" s="28" t="s">
        <v>5</v>
      </c>
      <c r="C2623" s="28" t="s">
        <v>6</v>
      </c>
      <c r="D2623" s="57" t="s">
        <v>1</v>
      </c>
      <c r="E2623" s="28" t="s">
        <v>7</v>
      </c>
      <c r="F2623" s="28" t="s">
        <v>8</v>
      </c>
      <c r="G2623" s="28" t="s">
        <v>9</v>
      </c>
      <c r="H2623" s="28" t="s">
        <v>10</v>
      </c>
      <c r="I2623" s="109" t="s">
        <v>3984</v>
      </c>
      <c r="J2623" s="109" t="s">
        <v>11</v>
      </c>
      <c r="K2623" s="109" t="s">
        <v>3989</v>
      </c>
      <c r="L2623" s="109" t="s">
        <v>3985</v>
      </c>
      <c r="M2623" s="109" t="s">
        <v>4027</v>
      </c>
      <c r="N2623" s="109" t="s">
        <v>3988</v>
      </c>
      <c r="O2623" s="109" t="s">
        <v>3986</v>
      </c>
      <c r="P2623" s="109" t="s">
        <v>3987</v>
      </c>
      <c r="Q2623" s="109" t="s">
        <v>3695</v>
      </c>
      <c r="R2623" s="91"/>
      <c r="S2623" s="91"/>
      <c r="T2623" s="91"/>
      <c r="U2623" s="91"/>
      <c r="V2623" s="91"/>
      <c r="W2623" s="91"/>
      <c r="X2623" s="91"/>
      <c r="Y2623" s="91"/>
    </row>
    <row r="2624" spans="1:25" ht="15" customHeight="1" x14ac:dyDescent="0.25">
      <c r="A2624" s="58" t="s">
        <v>1</v>
      </c>
      <c r="B2624" s="58" t="s">
        <v>1</v>
      </c>
      <c r="C2624" s="58" t="s">
        <v>1</v>
      </c>
      <c r="D2624" s="59" t="s">
        <v>1</v>
      </c>
      <c r="E2624" s="59" t="s">
        <v>1</v>
      </c>
      <c r="F2624" s="60" t="s">
        <v>1</v>
      </c>
      <c r="G2624" s="61" t="s">
        <v>1</v>
      </c>
      <c r="H2624" s="62" t="s">
        <v>1</v>
      </c>
      <c r="I2624" s="29">
        <v>1</v>
      </c>
      <c r="J2624" s="29">
        <v>2</v>
      </c>
      <c r="K2624" s="29">
        <v>3</v>
      </c>
      <c r="L2624" s="29" t="s">
        <v>3478</v>
      </c>
      <c r="M2624" s="29">
        <v>5</v>
      </c>
      <c r="N2624" s="29">
        <v>6</v>
      </c>
      <c r="O2624" s="29">
        <v>7</v>
      </c>
      <c r="P2624" s="29" t="s">
        <v>3696</v>
      </c>
      <c r="Q2624" s="29">
        <v>9</v>
      </c>
      <c r="R2624" s="92"/>
      <c r="S2624" s="92"/>
      <c r="T2624" s="92"/>
      <c r="U2624" s="92"/>
      <c r="V2624" s="92"/>
      <c r="W2624" s="92"/>
      <c r="X2624" s="92"/>
      <c r="Y2624" s="92"/>
    </row>
    <row r="2625" spans="1:25" ht="15" customHeight="1" x14ac:dyDescent="0.25">
      <c r="A2625" s="63" t="s">
        <v>935</v>
      </c>
      <c r="B2625" s="63" t="s">
        <v>81</v>
      </c>
      <c r="C2625" s="64" t="s">
        <v>1315</v>
      </c>
      <c r="D2625" s="64" t="s">
        <v>1316</v>
      </c>
      <c r="E2625" s="65" t="s">
        <v>1</v>
      </c>
      <c r="F2625" s="65" t="s">
        <v>1</v>
      </c>
      <c r="G2625" s="65" t="s">
        <v>1</v>
      </c>
      <c r="H2625" s="65" t="s">
        <v>1317</v>
      </c>
      <c r="I2625" s="26">
        <v>0</v>
      </c>
      <c r="J2625" s="26" t="s">
        <v>1</v>
      </c>
      <c r="K2625" s="26">
        <v>0</v>
      </c>
      <c r="L2625" s="26"/>
      <c r="M2625" s="26"/>
      <c r="N2625" s="26"/>
      <c r="O2625" s="26"/>
      <c r="P2625" s="26"/>
      <c r="Q2625" s="26"/>
      <c r="R2625" s="90"/>
      <c r="S2625" s="90"/>
      <c r="T2625" s="90"/>
      <c r="U2625" s="90"/>
      <c r="V2625" s="90"/>
      <c r="W2625" s="90"/>
      <c r="X2625" s="90"/>
      <c r="Y2625" s="90"/>
    </row>
    <row r="2626" spans="1:25" ht="22.5" customHeight="1" x14ac:dyDescent="0.25">
      <c r="A2626" s="63" t="s">
        <v>1</v>
      </c>
      <c r="B2626" s="63" t="s">
        <v>1</v>
      </c>
      <c r="C2626" s="63" t="s">
        <v>1</v>
      </c>
      <c r="D2626" s="65" t="s">
        <v>1</v>
      </c>
      <c r="E2626" s="65" t="s">
        <v>1</v>
      </c>
      <c r="F2626" s="65" t="s">
        <v>1</v>
      </c>
      <c r="G2626" s="65" t="s">
        <v>1</v>
      </c>
      <c r="H2626" s="66" t="s">
        <v>15</v>
      </c>
      <c r="I2626" s="30">
        <f t="shared" ref="I2626:K2626" si="2473">SUM(I2627,I2635,I2637)</f>
        <v>1858824</v>
      </c>
      <c r="J2626" s="30">
        <f t="shared" si="2473"/>
        <v>1814839</v>
      </c>
      <c r="K2626" s="30">
        <f t="shared" si="2473"/>
        <v>1027796</v>
      </c>
      <c r="L2626" s="30">
        <f t="shared" si="2432"/>
        <v>452300</v>
      </c>
      <c r="M2626" s="30">
        <f t="shared" ref="M2626" si="2474">SUM(M2627,M2635,M2637)</f>
        <v>144350</v>
      </c>
      <c r="N2626" s="30">
        <f t="shared" ref="N2626:O2626" si="2475">SUM(N2627,N2635,N2637)</f>
        <v>139550</v>
      </c>
      <c r="O2626" s="30">
        <f t="shared" si="2475"/>
        <v>168400</v>
      </c>
      <c r="P2626" s="30">
        <f t="shared" si="2435"/>
        <v>1480096</v>
      </c>
      <c r="Q2626" s="30">
        <f t="shared" si="2436"/>
        <v>81.555223355900992</v>
      </c>
      <c r="R2626" s="93"/>
      <c r="S2626" s="93"/>
      <c r="T2626" s="93"/>
      <c r="U2626" s="93"/>
      <c r="V2626" s="93"/>
      <c r="W2626" s="93"/>
      <c r="X2626" s="93"/>
      <c r="Y2626" s="93"/>
    </row>
    <row r="2627" spans="1:25" ht="15" customHeight="1" x14ac:dyDescent="0.25">
      <c r="A2627" s="63" t="s">
        <v>935</v>
      </c>
      <c r="B2627" s="63" t="s">
        <v>81</v>
      </c>
      <c r="C2627" s="63" t="s">
        <v>1315</v>
      </c>
      <c r="D2627" s="63" t="s">
        <v>1316</v>
      </c>
      <c r="E2627" s="65" t="s">
        <v>16</v>
      </c>
      <c r="F2627" s="65" t="s">
        <v>1</v>
      </c>
      <c r="G2627" s="65" t="s">
        <v>1</v>
      </c>
      <c r="H2627" s="65" t="s">
        <v>17</v>
      </c>
      <c r="I2627" s="31">
        <f t="shared" ref="I2627:K2627" si="2476">SUM(I2628:I2629)</f>
        <v>1563333</v>
      </c>
      <c r="J2627" s="31">
        <f t="shared" si="2476"/>
        <v>1552633</v>
      </c>
      <c r="K2627" s="31">
        <f t="shared" si="2476"/>
        <v>882446</v>
      </c>
      <c r="L2627" s="31">
        <f t="shared" si="2432"/>
        <v>390700</v>
      </c>
      <c r="M2627" s="31">
        <f t="shared" ref="M2627" si="2477">SUM(M2628:M2629)</f>
        <v>124100</v>
      </c>
      <c r="N2627" s="31">
        <f t="shared" ref="N2627:O2627" si="2478">SUM(N2628:N2629)</f>
        <v>120800</v>
      </c>
      <c r="O2627" s="31">
        <f t="shared" si="2478"/>
        <v>145800</v>
      </c>
      <c r="P2627" s="31">
        <f t="shared" si="2435"/>
        <v>1273146</v>
      </c>
      <c r="Q2627" s="31">
        <f t="shared" si="2436"/>
        <v>81.999158848227495</v>
      </c>
      <c r="R2627" s="94"/>
      <c r="S2627" s="94"/>
      <c r="T2627" s="94"/>
      <c r="U2627" s="94"/>
      <c r="V2627" s="94"/>
      <c r="W2627" s="94"/>
      <c r="X2627" s="94"/>
      <c r="Y2627" s="94"/>
    </row>
    <row r="2628" spans="1:25" ht="15" customHeight="1" x14ac:dyDescent="0.25">
      <c r="A2628" s="64" t="s">
        <v>935</v>
      </c>
      <c r="B2628" s="64" t="s">
        <v>81</v>
      </c>
      <c r="C2628" s="64" t="s">
        <v>1315</v>
      </c>
      <c r="D2628" s="64" t="s">
        <v>1316</v>
      </c>
      <c r="E2628" s="20" t="s">
        <v>19</v>
      </c>
      <c r="F2628" s="64"/>
      <c r="G2628" s="53" t="s">
        <v>1076</v>
      </c>
      <c r="H2628" s="53" t="s">
        <v>3890</v>
      </c>
      <c r="I2628" s="26">
        <v>1362137</v>
      </c>
      <c r="J2628" s="26">
        <v>1352137</v>
      </c>
      <c r="K2628" s="26">
        <v>748000</v>
      </c>
      <c r="L2628" s="26">
        <f t="shared" si="2432"/>
        <v>350000</v>
      </c>
      <c r="M2628" s="26">
        <v>110000</v>
      </c>
      <c r="N2628" s="26">
        <v>110000</v>
      </c>
      <c r="O2628" s="26">
        <v>130000</v>
      </c>
      <c r="P2628" s="26">
        <f t="shared" si="2435"/>
        <v>1098000</v>
      </c>
      <c r="Q2628" s="26">
        <f t="shared" si="2436"/>
        <v>81.204789159678342</v>
      </c>
      <c r="R2628" s="90"/>
      <c r="S2628" s="90"/>
      <c r="T2628" s="90"/>
      <c r="U2628" s="90"/>
      <c r="V2628" s="90"/>
      <c r="W2628" s="90"/>
      <c r="X2628" s="90"/>
      <c r="Y2628" s="90"/>
    </row>
    <row r="2629" spans="1:25" ht="15" customHeight="1" x14ac:dyDescent="0.25">
      <c r="A2629" s="63" t="s">
        <v>935</v>
      </c>
      <c r="B2629" s="63" t="s">
        <v>81</v>
      </c>
      <c r="C2629" s="63" t="s">
        <v>1315</v>
      </c>
      <c r="D2629" s="63" t="s">
        <v>1316</v>
      </c>
      <c r="E2629" s="63" t="s">
        <v>21</v>
      </c>
      <c r="F2629" s="64" t="s">
        <v>1</v>
      </c>
      <c r="G2629" s="53" t="s">
        <v>1</v>
      </c>
      <c r="H2629" s="65" t="s">
        <v>22</v>
      </c>
      <c r="I2629" s="31">
        <f t="shared" ref="I2629:K2629" si="2479">SUM(I2630:I2634)</f>
        <v>201196</v>
      </c>
      <c r="J2629" s="31">
        <f t="shared" si="2479"/>
        <v>200496</v>
      </c>
      <c r="K2629" s="31">
        <f t="shared" si="2479"/>
        <v>134446</v>
      </c>
      <c r="L2629" s="31">
        <f t="shared" si="2432"/>
        <v>40700</v>
      </c>
      <c r="M2629" s="31">
        <f t="shared" ref="M2629" si="2480">SUM(M2630:M2634)</f>
        <v>14100</v>
      </c>
      <c r="N2629" s="31">
        <f t="shared" ref="N2629:O2629" si="2481">SUM(N2630:N2634)</f>
        <v>10800</v>
      </c>
      <c r="O2629" s="31">
        <f t="shared" si="2481"/>
        <v>15800</v>
      </c>
      <c r="P2629" s="31">
        <f t="shared" si="2435"/>
        <v>175146</v>
      </c>
      <c r="Q2629" s="31">
        <f t="shared" si="2436"/>
        <v>87.356356236533401</v>
      </c>
      <c r="R2629" s="94"/>
      <c r="S2629" s="94"/>
      <c r="T2629" s="94"/>
      <c r="U2629" s="94"/>
      <c r="V2629" s="94"/>
      <c r="W2629" s="94"/>
      <c r="X2629" s="94"/>
      <c r="Y2629" s="94"/>
    </row>
    <row r="2630" spans="1:25" ht="15" customHeight="1" x14ac:dyDescent="0.25">
      <c r="A2630" s="64" t="s">
        <v>935</v>
      </c>
      <c r="B2630" s="64" t="s">
        <v>81</v>
      </c>
      <c r="C2630" s="64" t="s">
        <v>1315</v>
      </c>
      <c r="D2630" s="64" t="s">
        <v>1316</v>
      </c>
      <c r="E2630" s="20" t="s">
        <v>23</v>
      </c>
      <c r="F2630" s="64" t="s">
        <v>1318</v>
      </c>
      <c r="G2630" s="53" t="s">
        <v>1076</v>
      </c>
      <c r="H2630" s="53" t="s">
        <v>85</v>
      </c>
      <c r="I2630" s="26">
        <v>31000</v>
      </c>
      <c r="J2630" s="26">
        <v>31000</v>
      </c>
      <c r="K2630" s="26">
        <v>19100</v>
      </c>
      <c r="L2630" s="26">
        <f t="shared" si="2432"/>
        <v>8000</v>
      </c>
      <c r="M2630" s="26">
        <v>2400</v>
      </c>
      <c r="N2630" s="26">
        <v>2800</v>
      </c>
      <c r="O2630" s="26">
        <v>2800</v>
      </c>
      <c r="P2630" s="26">
        <f t="shared" si="2435"/>
        <v>27100</v>
      </c>
      <c r="Q2630" s="26">
        <f t="shared" si="2436"/>
        <v>87.41935483870968</v>
      </c>
      <c r="R2630" s="90"/>
      <c r="S2630" s="90"/>
      <c r="T2630" s="90"/>
      <c r="U2630" s="90"/>
      <c r="V2630" s="90"/>
      <c r="W2630" s="90"/>
      <c r="X2630" s="90"/>
      <c r="Y2630" s="90"/>
    </row>
    <row r="2631" spans="1:25" ht="15" customHeight="1" x14ac:dyDescent="0.25">
      <c r="A2631" s="64" t="s">
        <v>935</v>
      </c>
      <c r="B2631" s="64" t="s">
        <v>81</v>
      </c>
      <c r="C2631" s="64" t="s">
        <v>1315</v>
      </c>
      <c r="D2631" s="64" t="s">
        <v>1316</v>
      </c>
      <c r="E2631" s="20" t="s">
        <v>23</v>
      </c>
      <c r="F2631" s="64" t="s">
        <v>1319</v>
      </c>
      <c r="G2631" s="53" t="s">
        <v>1076</v>
      </c>
      <c r="H2631" s="53" t="s">
        <v>25</v>
      </c>
      <c r="I2631" s="26">
        <v>108100</v>
      </c>
      <c r="J2631" s="26">
        <v>107400</v>
      </c>
      <c r="K2631" s="26">
        <v>69400</v>
      </c>
      <c r="L2631" s="26">
        <f t="shared" si="2432"/>
        <v>29000</v>
      </c>
      <c r="M2631" s="26">
        <v>8000</v>
      </c>
      <c r="N2631" s="26">
        <v>8000</v>
      </c>
      <c r="O2631" s="26">
        <v>13000</v>
      </c>
      <c r="P2631" s="26">
        <f t="shared" si="2435"/>
        <v>98400</v>
      </c>
      <c r="Q2631" s="26">
        <f t="shared" si="2436"/>
        <v>91.620111731843579</v>
      </c>
      <c r="R2631" s="90"/>
      <c r="S2631" s="90"/>
      <c r="T2631" s="90"/>
      <c r="U2631" s="90"/>
      <c r="V2631" s="90"/>
      <c r="W2631" s="90"/>
      <c r="X2631" s="90"/>
      <c r="Y2631" s="90"/>
    </row>
    <row r="2632" spans="1:25" ht="15" customHeight="1" x14ac:dyDescent="0.25">
      <c r="A2632" s="64" t="s">
        <v>935</v>
      </c>
      <c r="B2632" s="64" t="s">
        <v>81</v>
      </c>
      <c r="C2632" s="64" t="s">
        <v>1315</v>
      </c>
      <c r="D2632" s="64" t="s">
        <v>1316</v>
      </c>
      <c r="E2632" s="20" t="s">
        <v>23</v>
      </c>
      <c r="F2632" s="64" t="s">
        <v>1320</v>
      </c>
      <c r="G2632" s="53" t="s">
        <v>1076</v>
      </c>
      <c r="H2632" s="53" t="s">
        <v>27</v>
      </c>
      <c r="I2632" s="26">
        <v>28396</v>
      </c>
      <c r="J2632" s="26">
        <v>28396</v>
      </c>
      <c r="K2632" s="26">
        <v>28396</v>
      </c>
      <c r="L2632" s="26">
        <f t="shared" si="2432"/>
        <v>0</v>
      </c>
      <c r="M2632" s="26"/>
      <c r="N2632" s="26"/>
      <c r="O2632" s="26"/>
      <c r="P2632" s="26">
        <f t="shared" si="2435"/>
        <v>28396</v>
      </c>
      <c r="Q2632" s="26">
        <f t="shared" si="2436"/>
        <v>100</v>
      </c>
      <c r="R2632" s="90"/>
      <c r="S2632" s="90"/>
      <c r="T2632" s="90"/>
      <c r="U2632" s="90"/>
      <c r="V2632" s="90"/>
      <c r="W2632" s="90"/>
      <c r="X2632" s="90"/>
      <c r="Y2632" s="90"/>
    </row>
    <row r="2633" spans="1:25" ht="15" customHeight="1" x14ac:dyDescent="0.25">
      <c r="A2633" s="64" t="s">
        <v>935</v>
      </c>
      <c r="B2633" s="64" t="s">
        <v>81</v>
      </c>
      <c r="C2633" s="64" t="s">
        <v>1315</v>
      </c>
      <c r="D2633" s="64" t="s">
        <v>1316</v>
      </c>
      <c r="E2633" s="20" t="s">
        <v>23</v>
      </c>
      <c r="F2633" s="64" t="s">
        <v>1321</v>
      </c>
      <c r="G2633" s="53" t="s">
        <v>1076</v>
      </c>
      <c r="H2633" s="53" t="s">
        <v>89</v>
      </c>
      <c r="I2633" s="26">
        <v>18800</v>
      </c>
      <c r="J2633" s="26">
        <v>18800</v>
      </c>
      <c r="K2633" s="26">
        <v>10200</v>
      </c>
      <c r="L2633" s="26">
        <f t="shared" si="2432"/>
        <v>3700</v>
      </c>
      <c r="M2633" s="26">
        <v>3700</v>
      </c>
      <c r="N2633" s="26"/>
      <c r="O2633" s="26"/>
      <c r="P2633" s="26">
        <f t="shared" si="2435"/>
        <v>13900</v>
      </c>
      <c r="Q2633" s="26">
        <f t="shared" si="2436"/>
        <v>73.936170212765958</v>
      </c>
      <c r="R2633" s="90"/>
      <c r="S2633" s="90"/>
      <c r="T2633" s="90"/>
      <c r="U2633" s="90"/>
      <c r="V2633" s="90"/>
      <c r="W2633" s="90"/>
      <c r="X2633" s="90"/>
      <c r="Y2633" s="90"/>
    </row>
    <row r="2634" spans="1:25" ht="15" customHeight="1" x14ac:dyDescent="0.25">
      <c r="A2634" s="64" t="s">
        <v>935</v>
      </c>
      <c r="B2634" s="64" t="s">
        <v>81</v>
      </c>
      <c r="C2634" s="64" t="s">
        <v>1315</v>
      </c>
      <c r="D2634" s="64" t="s">
        <v>1316</v>
      </c>
      <c r="E2634" s="20" t="s">
        <v>23</v>
      </c>
      <c r="F2634" s="64" t="s">
        <v>1322</v>
      </c>
      <c r="G2634" s="53" t="s">
        <v>1076</v>
      </c>
      <c r="H2634" s="53" t="s">
        <v>29</v>
      </c>
      <c r="I2634" s="26">
        <v>14900</v>
      </c>
      <c r="J2634" s="26">
        <v>14900</v>
      </c>
      <c r="K2634" s="26">
        <v>7350</v>
      </c>
      <c r="L2634" s="26">
        <f t="shared" si="2432"/>
        <v>0</v>
      </c>
      <c r="M2634" s="26"/>
      <c r="N2634" s="26"/>
      <c r="O2634" s="26"/>
      <c r="P2634" s="26">
        <f t="shared" si="2435"/>
        <v>7350</v>
      </c>
      <c r="Q2634" s="26">
        <f t="shared" si="2436"/>
        <v>49.328859060402685</v>
      </c>
      <c r="R2634" s="90"/>
      <c r="S2634" s="90"/>
      <c r="T2634" s="90"/>
      <c r="U2634" s="90"/>
      <c r="V2634" s="90"/>
      <c r="W2634" s="90"/>
      <c r="X2634" s="90"/>
      <c r="Y2634" s="90"/>
    </row>
    <row r="2635" spans="1:25" ht="15" customHeight="1" x14ac:dyDescent="0.25">
      <c r="A2635" s="63" t="s">
        <v>935</v>
      </c>
      <c r="B2635" s="63" t="s">
        <v>81</v>
      </c>
      <c r="C2635" s="63" t="s">
        <v>1315</v>
      </c>
      <c r="D2635" s="63" t="s">
        <v>1316</v>
      </c>
      <c r="E2635" s="65" t="s">
        <v>30</v>
      </c>
      <c r="F2635" s="65" t="s">
        <v>1</v>
      </c>
      <c r="G2635" s="65" t="s">
        <v>1</v>
      </c>
      <c r="H2635" s="65" t="s">
        <v>31</v>
      </c>
      <c r="I2635" s="31">
        <f t="shared" ref="I2635:K2635" si="2482">SUM(I2636)</f>
        <v>150351</v>
      </c>
      <c r="J2635" s="31">
        <f t="shared" si="2482"/>
        <v>149351</v>
      </c>
      <c r="K2635" s="31">
        <f t="shared" si="2482"/>
        <v>81800</v>
      </c>
      <c r="L2635" s="31">
        <f t="shared" si="2432"/>
        <v>36000</v>
      </c>
      <c r="M2635" s="31">
        <f t="shared" ref="M2635" si="2483">SUM(M2636)</f>
        <v>12000</v>
      </c>
      <c r="N2635" s="31">
        <f t="shared" ref="N2635:O2635" si="2484">SUM(N2636)</f>
        <v>11000</v>
      </c>
      <c r="O2635" s="31">
        <f t="shared" si="2484"/>
        <v>13000</v>
      </c>
      <c r="P2635" s="31">
        <f t="shared" si="2435"/>
        <v>117800</v>
      </c>
      <c r="Q2635" s="31">
        <f t="shared" si="2436"/>
        <v>78.874597424858223</v>
      </c>
      <c r="R2635" s="94"/>
      <c r="S2635" s="94"/>
      <c r="T2635" s="94"/>
      <c r="U2635" s="94"/>
      <c r="V2635" s="94"/>
      <c r="W2635" s="94"/>
      <c r="X2635" s="94"/>
      <c r="Y2635" s="94"/>
    </row>
    <row r="2636" spans="1:25" ht="15" customHeight="1" x14ac:dyDescent="0.25">
      <c r="A2636" s="64" t="s">
        <v>935</v>
      </c>
      <c r="B2636" s="64" t="s">
        <v>81</v>
      </c>
      <c r="C2636" s="64" t="s">
        <v>1315</v>
      </c>
      <c r="D2636" s="64" t="s">
        <v>1316</v>
      </c>
      <c r="E2636" s="20" t="s">
        <v>33</v>
      </c>
      <c r="F2636" s="64"/>
      <c r="G2636" s="53" t="s">
        <v>1076</v>
      </c>
      <c r="H2636" s="53" t="s">
        <v>3891</v>
      </c>
      <c r="I2636" s="26">
        <v>150351</v>
      </c>
      <c r="J2636" s="26">
        <v>149351</v>
      </c>
      <c r="K2636" s="26">
        <v>81800</v>
      </c>
      <c r="L2636" s="26">
        <f t="shared" si="2432"/>
        <v>36000</v>
      </c>
      <c r="M2636" s="26">
        <v>12000</v>
      </c>
      <c r="N2636" s="26">
        <v>11000</v>
      </c>
      <c r="O2636" s="26">
        <v>13000</v>
      </c>
      <c r="P2636" s="26">
        <f t="shared" si="2435"/>
        <v>117800</v>
      </c>
      <c r="Q2636" s="26">
        <f t="shared" si="2436"/>
        <v>78.874597424858223</v>
      </c>
      <c r="R2636" s="90"/>
      <c r="S2636" s="90"/>
      <c r="T2636" s="90"/>
      <c r="U2636" s="90"/>
      <c r="V2636" s="90"/>
      <c r="W2636" s="90"/>
      <c r="X2636" s="90"/>
      <c r="Y2636" s="90"/>
    </row>
    <row r="2637" spans="1:25" ht="15" customHeight="1" x14ac:dyDescent="0.25">
      <c r="A2637" s="63" t="s">
        <v>935</v>
      </c>
      <c r="B2637" s="63" t="s">
        <v>81</v>
      </c>
      <c r="C2637" s="63" t="s">
        <v>1315</v>
      </c>
      <c r="D2637" s="63" t="s">
        <v>1316</v>
      </c>
      <c r="E2637" s="65" t="s">
        <v>34</v>
      </c>
      <c r="F2637" s="65" t="s">
        <v>1</v>
      </c>
      <c r="G2637" s="65" t="s">
        <v>1</v>
      </c>
      <c r="H2637" s="65" t="s">
        <v>35</v>
      </c>
      <c r="I2637" s="31">
        <f t="shared" ref="I2637:K2637" si="2485">SUM(I2638:I2645)</f>
        <v>145140</v>
      </c>
      <c r="J2637" s="31">
        <f t="shared" si="2485"/>
        <v>112855</v>
      </c>
      <c r="K2637" s="31">
        <f t="shared" si="2485"/>
        <v>63550</v>
      </c>
      <c r="L2637" s="31">
        <f t="shared" si="2432"/>
        <v>25600</v>
      </c>
      <c r="M2637" s="31">
        <f t="shared" ref="M2637" si="2486">SUM(M2638:M2645)</f>
        <v>8250</v>
      </c>
      <c r="N2637" s="31">
        <f t="shared" ref="N2637:O2637" si="2487">SUM(N2638:N2645)</f>
        <v>7750</v>
      </c>
      <c r="O2637" s="31">
        <f t="shared" si="2487"/>
        <v>9600</v>
      </c>
      <c r="P2637" s="31">
        <f t="shared" si="2435"/>
        <v>89150</v>
      </c>
      <c r="Q2637" s="31">
        <f t="shared" si="2436"/>
        <v>78.995170794382176</v>
      </c>
      <c r="R2637" s="94"/>
      <c r="S2637" s="94"/>
      <c r="T2637" s="94"/>
      <c r="U2637" s="94"/>
      <c r="V2637" s="94"/>
      <c r="W2637" s="94"/>
      <c r="X2637" s="94"/>
      <c r="Y2637" s="94"/>
    </row>
    <row r="2638" spans="1:25" ht="15" customHeight="1" x14ac:dyDescent="0.25">
      <c r="A2638" s="64" t="s">
        <v>935</v>
      </c>
      <c r="B2638" s="64" t="s">
        <v>81</v>
      </c>
      <c r="C2638" s="64" t="s">
        <v>1315</v>
      </c>
      <c r="D2638" s="64" t="s">
        <v>1316</v>
      </c>
      <c r="E2638" s="20" t="s">
        <v>38</v>
      </c>
      <c r="F2638" s="64"/>
      <c r="G2638" s="53" t="s">
        <v>1076</v>
      </c>
      <c r="H2638" s="53" t="s">
        <v>37</v>
      </c>
      <c r="I2638" s="26">
        <v>1200</v>
      </c>
      <c r="J2638" s="26">
        <v>200</v>
      </c>
      <c r="K2638" s="26">
        <v>200</v>
      </c>
      <c r="L2638" s="26">
        <f t="shared" si="2432"/>
        <v>0</v>
      </c>
      <c r="M2638" s="26"/>
      <c r="N2638" s="26"/>
      <c r="O2638" s="26"/>
      <c r="P2638" s="26">
        <f t="shared" si="2435"/>
        <v>200</v>
      </c>
      <c r="Q2638" s="26">
        <f t="shared" si="2436"/>
        <v>100</v>
      </c>
      <c r="R2638" s="90"/>
      <c r="S2638" s="90"/>
      <c r="T2638" s="90"/>
      <c r="U2638" s="90"/>
      <c r="V2638" s="90"/>
      <c r="W2638" s="90"/>
      <c r="X2638" s="90"/>
      <c r="Y2638" s="90"/>
    </row>
    <row r="2639" spans="1:25" ht="15" customHeight="1" x14ac:dyDescent="0.25">
      <c r="A2639" s="64" t="s">
        <v>935</v>
      </c>
      <c r="B2639" s="64" t="s">
        <v>81</v>
      </c>
      <c r="C2639" s="64" t="s">
        <v>1315</v>
      </c>
      <c r="D2639" s="64" t="s">
        <v>1316</v>
      </c>
      <c r="E2639" s="20" t="s">
        <v>298</v>
      </c>
      <c r="F2639" s="64"/>
      <c r="G2639" s="53" t="s">
        <v>1076</v>
      </c>
      <c r="H2639" s="53" t="s">
        <v>297</v>
      </c>
      <c r="I2639" s="26">
        <v>44998</v>
      </c>
      <c r="J2639" s="26">
        <v>44998</v>
      </c>
      <c r="K2639" s="26">
        <v>28500</v>
      </c>
      <c r="L2639" s="26">
        <f t="shared" si="2432"/>
        <v>6500</v>
      </c>
      <c r="M2639" s="26">
        <v>1500</v>
      </c>
      <c r="N2639" s="26">
        <v>2000</v>
      </c>
      <c r="O2639" s="26">
        <v>3000</v>
      </c>
      <c r="P2639" s="26">
        <f t="shared" si="2435"/>
        <v>35000</v>
      </c>
      <c r="Q2639" s="26">
        <f t="shared" si="2436"/>
        <v>77.781234721543186</v>
      </c>
      <c r="R2639" s="90"/>
      <c r="S2639" s="90"/>
      <c r="T2639" s="90"/>
      <c r="U2639" s="90"/>
      <c r="V2639" s="90"/>
      <c r="W2639" s="90"/>
      <c r="X2639" s="90"/>
      <c r="Y2639" s="90"/>
    </row>
    <row r="2640" spans="1:25" ht="15" customHeight="1" x14ac:dyDescent="0.25">
      <c r="A2640" s="64" t="s">
        <v>935</v>
      </c>
      <c r="B2640" s="64" t="s">
        <v>81</v>
      </c>
      <c r="C2640" s="64" t="s">
        <v>1315</v>
      </c>
      <c r="D2640" s="64" t="s">
        <v>1316</v>
      </c>
      <c r="E2640" s="20" t="s">
        <v>301</v>
      </c>
      <c r="F2640" s="64"/>
      <c r="G2640" s="53" t="s">
        <v>1076</v>
      </c>
      <c r="H2640" s="53" t="s">
        <v>300</v>
      </c>
      <c r="I2640" s="26">
        <v>10000</v>
      </c>
      <c r="J2640" s="26">
        <v>10000</v>
      </c>
      <c r="K2640" s="26">
        <v>5050</v>
      </c>
      <c r="L2640" s="26">
        <f t="shared" ref="L2640:L2700" si="2488">SUM(M2640:O2640)</f>
        <v>4000</v>
      </c>
      <c r="M2640" s="26">
        <v>2000</v>
      </c>
      <c r="N2640" s="26">
        <v>1000</v>
      </c>
      <c r="O2640" s="26">
        <v>1000</v>
      </c>
      <c r="P2640" s="26">
        <f t="shared" ref="P2640:P2700" si="2489">K2640+L2640</f>
        <v>9050</v>
      </c>
      <c r="Q2640" s="26">
        <f t="shared" ref="Q2640:Q2700" si="2490">IF(J2640=0,"-",P2640/J2640*100)</f>
        <v>90.5</v>
      </c>
      <c r="R2640" s="90"/>
      <c r="S2640" s="90"/>
      <c r="T2640" s="90"/>
      <c r="U2640" s="90"/>
      <c r="V2640" s="90"/>
      <c r="W2640" s="90"/>
      <c r="X2640" s="90"/>
      <c r="Y2640" s="90"/>
    </row>
    <row r="2641" spans="1:25" ht="15" customHeight="1" x14ac:dyDescent="0.25">
      <c r="A2641" s="64" t="s">
        <v>935</v>
      </c>
      <c r="B2641" s="64" t="s">
        <v>81</v>
      </c>
      <c r="C2641" s="64" t="s">
        <v>1315</v>
      </c>
      <c r="D2641" s="64" t="s">
        <v>1316</v>
      </c>
      <c r="E2641" s="20" t="s">
        <v>218</v>
      </c>
      <c r="F2641" s="64"/>
      <c r="G2641" s="53" t="s">
        <v>1076</v>
      </c>
      <c r="H2641" s="53" t="s">
        <v>217</v>
      </c>
      <c r="I2641" s="26">
        <v>33900</v>
      </c>
      <c r="J2641" s="26">
        <v>7900</v>
      </c>
      <c r="K2641" s="26">
        <v>3980</v>
      </c>
      <c r="L2641" s="26">
        <f t="shared" si="2488"/>
        <v>2400</v>
      </c>
      <c r="M2641" s="26">
        <v>800</v>
      </c>
      <c r="N2641" s="26">
        <v>800</v>
      </c>
      <c r="O2641" s="26">
        <v>800</v>
      </c>
      <c r="P2641" s="26">
        <f t="shared" si="2489"/>
        <v>6380</v>
      </c>
      <c r="Q2641" s="26">
        <f t="shared" si="2490"/>
        <v>80.759493670886073</v>
      </c>
      <c r="R2641" s="90"/>
      <c r="S2641" s="90"/>
      <c r="T2641" s="90"/>
      <c r="U2641" s="90"/>
      <c r="V2641" s="90"/>
      <c r="W2641" s="90"/>
      <c r="X2641" s="90"/>
      <c r="Y2641" s="90"/>
    </row>
    <row r="2642" spans="1:25" ht="15" customHeight="1" x14ac:dyDescent="0.25">
      <c r="A2642" s="64" t="s">
        <v>935</v>
      </c>
      <c r="B2642" s="64" t="s">
        <v>81</v>
      </c>
      <c r="C2642" s="64" t="s">
        <v>1315</v>
      </c>
      <c r="D2642" s="64" t="s">
        <v>1316</v>
      </c>
      <c r="E2642" s="20" t="s">
        <v>303</v>
      </c>
      <c r="F2642" s="64"/>
      <c r="G2642" s="53" t="s">
        <v>1076</v>
      </c>
      <c r="H2642" s="53" t="s">
        <v>302</v>
      </c>
      <c r="I2642" s="26">
        <v>1200</v>
      </c>
      <c r="J2642" s="26">
        <v>200</v>
      </c>
      <c r="K2642" s="26">
        <v>200</v>
      </c>
      <c r="L2642" s="26">
        <f t="shared" si="2488"/>
        <v>0</v>
      </c>
      <c r="M2642" s="26"/>
      <c r="N2642" s="26"/>
      <c r="O2642" s="26"/>
      <c r="P2642" s="26">
        <f t="shared" si="2489"/>
        <v>200</v>
      </c>
      <c r="Q2642" s="26">
        <f t="shared" si="2490"/>
        <v>100</v>
      </c>
      <c r="R2642" s="90"/>
      <c r="S2642" s="90"/>
      <c r="T2642" s="90"/>
      <c r="U2642" s="90"/>
      <c r="V2642" s="90"/>
      <c r="W2642" s="90"/>
      <c r="X2642" s="90"/>
      <c r="Y2642" s="90"/>
    </row>
    <row r="2643" spans="1:25" ht="15" customHeight="1" x14ac:dyDescent="0.25">
      <c r="A2643" s="64" t="s">
        <v>935</v>
      </c>
      <c r="B2643" s="64" t="s">
        <v>81</v>
      </c>
      <c r="C2643" s="64" t="s">
        <v>1315</v>
      </c>
      <c r="D2643" s="64" t="s">
        <v>1316</v>
      </c>
      <c r="E2643" s="20" t="s">
        <v>308</v>
      </c>
      <c r="F2643" s="64"/>
      <c r="G2643" s="53" t="s">
        <v>1076</v>
      </c>
      <c r="H2643" s="53" t="s">
        <v>307</v>
      </c>
      <c r="I2643" s="26">
        <v>11700</v>
      </c>
      <c r="J2643" s="26">
        <v>10200</v>
      </c>
      <c r="K2643" s="26">
        <v>5150</v>
      </c>
      <c r="L2643" s="26">
        <f t="shared" si="2488"/>
        <v>3000</v>
      </c>
      <c r="M2643" s="26">
        <v>1000</v>
      </c>
      <c r="N2643" s="26">
        <v>1000</v>
      </c>
      <c r="O2643" s="26">
        <v>1000</v>
      </c>
      <c r="P2643" s="26">
        <f t="shared" si="2489"/>
        <v>8150</v>
      </c>
      <c r="Q2643" s="26">
        <f t="shared" si="2490"/>
        <v>79.901960784313729</v>
      </c>
      <c r="R2643" s="90"/>
      <c r="S2643" s="90"/>
      <c r="T2643" s="90"/>
      <c r="U2643" s="90"/>
      <c r="V2643" s="90"/>
      <c r="W2643" s="90"/>
      <c r="X2643" s="90"/>
      <c r="Y2643" s="90"/>
    </row>
    <row r="2644" spans="1:25" ht="15" customHeight="1" x14ac:dyDescent="0.25">
      <c r="A2644" s="64" t="s">
        <v>935</v>
      </c>
      <c r="B2644" s="64" t="s">
        <v>81</v>
      </c>
      <c r="C2644" s="64" t="s">
        <v>1315</v>
      </c>
      <c r="D2644" s="64" t="s">
        <v>1316</v>
      </c>
      <c r="E2644" s="20" t="s">
        <v>311</v>
      </c>
      <c r="F2644" s="64"/>
      <c r="G2644" s="53" t="s">
        <v>1076</v>
      </c>
      <c r="H2644" s="53" t="s">
        <v>310</v>
      </c>
      <c r="I2644" s="26">
        <v>3800</v>
      </c>
      <c r="J2644" s="26">
        <v>3800</v>
      </c>
      <c r="K2644" s="26">
        <v>1920</v>
      </c>
      <c r="L2644" s="26">
        <f t="shared" si="2488"/>
        <v>0</v>
      </c>
      <c r="M2644" s="26"/>
      <c r="N2644" s="26"/>
      <c r="O2644" s="26"/>
      <c r="P2644" s="26">
        <f t="shared" si="2489"/>
        <v>1920</v>
      </c>
      <c r="Q2644" s="26">
        <f t="shared" si="2490"/>
        <v>50.526315789473685</v>
      </c>
      <c r="R2644" s="90"/>
      <c r="S2644" s="90"/>
      <c r="T2644" s="90"/>
      <c r="U2644" s="90"/>
      <c r="V2644" s="90"/>
      <c r="W2644" s="90"/>
      <c r="X2644" s="90"/>
      <c r="Y2644" s="90"/>
    </row>
    <row r="2645" spans="1:25" ht="15" customHeight="1" x14ac:dyDescent="0.25">
      <c r="A2645" s="63" t="s">
        <v>935</v>
      </c>
      <c r="B2645" s="63" t="s">
        <v>81</v>
      </c>
      <c r="C2645" s="63" t="s">
        <v>1315</v>
      </c>
      <c r="D2645" s="63" t="s">
        <v>1316</v>
      </c>
      <c r="E2645" s="63" t="s">
        <v>39</v>
      </c>
      <c r="F2645" s="64" t="s">
        <v>1</v>
      </c>
      <c r="G2645" s="53" t="s">
        <v>1</v>
      </c>
      <c r="H2645" s="65" t="s">
        <v>40</v>
      </c>
      <c r="I2645" s="31">
        <f t="shared" ref="I2645:K2645" si="2491">SUM(I2646:I2648)</f>
        <v>38342</v>
      </c>
      <c r="J2645" s="31">
        <f t="shared" si="2491"/>
        <v>35557</v>
      </c>
      <c r="K2645" s="31">
        <f t="shared" si="2491"/>
        <v>18550</v>
      </c>
      <c r="L2645" s="31">
        <f t="shared" si="2488"/>
        <v>9700</v>
      </c>
      <c r="M2645" s="31">
        <f t="shared" ref="M2645" si="2492">SUM(M2646:M2648)</f>
        <v>2950</v>
      </c>
      <c r="N2645" s="31">
        <f t="shared" ref="N2645:O2645" si="2493">SUM(N2646:N2648)</f>
        <v>2950</v>
      </c>
      <c r="O2645" s="31">
        <f t="shared" si="2493"/>
        <v>3800</v>
      </c>
      <c r="P2645" s="31">
        <f t="shared" si="2489"/>
        <v>28250</v>
      </c>
      <c r="Q2645" s="31">
        <f t="shared" si="2490"/>
        <v>79.449897347920242</v>
      </c>
      <c r="R2645" s="94"/>
      <c r="S2645" s="94"/>
      <c r="T2645" s="94"/>
      <c r="U2645" s="94"/>
      <c r="V2645" s="94"/>
      <c r="W2645" s="94"/>
      <c r="X2645" s="94"/>
      <c r="Y2645" s="94"/>
    </row>
    <row r="2646" spans="1:25" ht="15" customHeight="1" x14ac:dyDescent="0.25">
      <c r="A2646" s="64" t="s">
        <v>935</v>
      </c>
      <c r="B2646" s="64" t="s">
        <v>81</v>
      </c>
      <c r="C2646" s="64" t="s">
        <v>1315</v>
      </c>
      <c r="D2646" s="64" t="s">
        <v>1316</v>
      </c>
      <c r="E2646" s="20" t="s">
        <v>41</v>
      </c>
      <c r="F2646" s="64"/>
      <c r="G2646" s="53" t="s">
        <v>1076</v>
      </c>
      <c r="H2646" s="53" t="s">
        <v>40</v>
      </c>
      <c r="I2646" s="26">
        <v>24442</v>
      </c>
      <c r="J2646" s="26">
        <v>21657</v>
      </c>
      <c r="K2646" s="26">
        <v>11000</v>
      </c>
      <c r="L2646" s="26">
        <f t="shared" si="2488"/>
        <v>6100</v>
      </c>
      <c r="M2646" s="26">
        <v>1800</v>
      </c>
      <c r="N2646" s="26">
        <v>1800</v>
      </c>
      <c r="O2646" s="26">
        <v>2500</v>
      </c>
      <c r="P2646" s="26">
        <f t="shared" si="2489"/>
        <v>17100</v>
      </c>
      <c r="Q2646" s="26">
        <f t="shared" si="2490"/>
        <v>78.958304474303915</v>
      </c>
      <c r="R2646" s="90"/>
      <c r="S2646" s="90"/>
      <c r="T2646" s="90"/>
      <c r="U2646" s="90"/>
      <c r="V2646" s="90"/>
      <c r="W2646" s="90"/>
      <c r="X2646" s="90"/>
      <c r="Y2646" s="90"/>
    </row>
    <row r="2647" spans="1:25" ht="15" customHeight="1" x14ac:dyDescent="0.25">
      <c r="A2647" s="64" t="s">
        <v>935</v>
      </c>
      <c r="B2647" s="64" t="s">
        <v>81</v>
      </c>
      <c r="C2647" s="64" t="s">
        <v>1315</v>
      </c>
      <c r="D2647" s="64" t="s">
        <v>1316</v>
      </c>
      <c r="E2647" s="20" t="s">
        <v>41</v>
      </c>
      <c r="F2647" s="64" t="s">
        <v>1323</v>
      </c>
      <c r="G2647" s="53" t="s">
        <v>1076</v>
      </c>
      <c r="H2647" s="53" t="s">
        <v>49</v>
      </c>
      <c r="I2647" s="26">
        <v>3800</v>
      </c>
      <c r="J2647" s="26">
        <v>3800</v>
      </c>
      <c r="K2647" s="26">
        <v>2450</v>
      </c>
      <c r="L2647" s="26">
        <f t="shared" si="2488"/>
        <v>1050</v>
      </c>
      <c r="M2647" s="26">
        <v>300</v>
      </c>
      <c r="N2647" s="26">
        <v>300</v>
      </c>
      <c r="O2647" s="26">
        <v>450</v>
      </c>
      <c r="P2647" s="26">
        <f t="shared" si="2489"/>
        <v>3500</v>
      </c>
      <c r="Q2647" s="26">
        <f t="shared" si="2490"/>
        <v>92.10526315789474</v>
      </c>
      <c r="R2647" s="90"/>
      <c r="S2647" s="90"/>
      <c r="T2647" s="90"/>
      <c r="U2647" s="90"/>
      <c r="V2647" s="90"/>
      <c r="W2647" s="90"/>
      <c r="X2647" s="90"/>
      <c r="Y2647" s="90"/>
    </row>
    <row r="2648" spans="1:25" ht="22.5" customHeight="1" x14ac:dyDescent="0.25">
      <c r="A2648" s="64" t="s">
        <v>935</v>
      </c>
      <c r="B2648" s="64" t="s">
        <v>81</v>
      </c>
      <c r="C2648" s="64" t="s">
        <v>1315</v>
      </c>
      <c r="D2648" s="64" t="s">
        <v>1316</v>
      </c>
      <c r="E2648" s="20" t="s">
        <v>41</v>
      </c>
      <c r="F2648" s="64" t="s">
        <v>1324</v>
      </c>
      <c r="G2648" s="53" t="s">
        <v>1076</v>
      </c>
      <c r="H2648" s="53" t="s">
        <v>55</v>
      </c>
      <c r="I2648" s="26">
        <v>10100</v>
      </c>
      <c r="J2648" s="26">
        <v>10100</v>
      </c>
      <c r="K2648" s="26">
        <v>5100</v>
      </c>
      <c r="L2648" s="26">
        <f t="shared" si="2488"/>
        <v>2550</v>
      </c>
      <c r="M2648" s="26">
        <v>850</v>
      </c>
      <c r="N2648" s="26">
        <v>850</v>
      </c>
      <c r="O2648" s="26">
        <v>850</v>
      </c>
      <c r="P2648" s="26">
        <f t="shared" si="2489"/>
        <v>7650</v>
      </c>
      <c r="Q2648" s="26">
        <f t="shared" si="2490"/>
        <v>75.742574257425744</v>
      </c>
      <c r="R2648" s="90"/>
      <c r="S2648" s="90"/>
      <c r="T2648" s="90"/>
      <c r="U2648" s="90"/>
      <c r="V2648" s="90"/>
      <c r="W2648" s="90"/>
      <c r="X2648" s="90"/>
      <c r="Y2648" s="90"/>
    </row>
    <row r="2649" spans="1:25" ht="22.5" customHeight="1" x14ac:dyDescent="0.25">
      <c r="A2649" s="63" t="s">
        <v>1</v>
      </c>
      <c r="B2649" s="63" t="s">
        <v>1</v>
      </c>
      <c r="C2649" s="63" t="s">
        <v>1</v>
      </c>
      <c r="D2649" s="65" t="s">
        <v>1</v>
      </c>
      <c r="E2649" s="65" t="s">
        <v>1</v>
      </c>
      <c r="F2649" s="65" t="s">
        <v>1</v>
      </c>
      <c r="G2649" s="65" t="s">
        <v>1</v>
      </c>
      <c r="H2649" s="66" t="s">
        <v>56</v>
      </c>
      <c r="I2649" s="30">
        <f t="shared" ref="I2649:K2650" si="2494">SUM(I2650)</f>
        <v>100</v>
      </c>
      <c r="J2649" s="30">
        <f t="shared" si="2494"/>
        <v>100</v>
      </c>
      <c r="K2649" s="30">
        <f t="shared" si="2494"/>
        <v>0</v>
      </c>
      <c r="L2649" s="30">
        <f t="shared" si="2488"/>
        <v>0</v>
      </c>
      <c r="M2649" s="30">
        <f t="shared" ref="M2649:M2650" si="2495">SUM(M2650)</f>
        <v>0</v>
      </c>
      <c r="N2649" s="30">
        <f t="shared" ref="N2649:O2650" si="2496">SUM(N2650)</f>
        <v>0</v>
      </c>
      <c r="O2649" s="30">
        <f t="shared" si="2496"/>
        <v>0</v>
      </c>
      <c r="P2649" s="30">
        <f t="shared" si="2489"/>
        <v>0</v>
      </c>
      <c r="Q2649" s="30">
        <f t="shared" si="2490"/>
        <v>0</v>
      </c>
      <c r="R2649" s="93"/>
      <c r="S2649" s="93"/>
      <c r="T2649" s="93"/>
      <c r="U2649" s="93"/>
      <c r="V2649" s="93"/>
      <c r="W2649" s="93"/>
      <c r="X2649" s="93"/>
      <c r="Y2649" s="93"/>
    </row>
    <row r="2650" spans="1:25" ht="15" customHeight="1" x14ac:dyDescent="0.25">
      <c r="A2650" s="63" t="s">
        <v>935</v>
      </c>
      <c r="B2650" s="63" t="s">
        <v>81</v>
      </c>
      <c r="C2650" s="63" t="s">
        <v>1315</v>
      </c>
      <c r="D2650" s="63" t="s">
        <v>1316</v>
      </c>
      <c r="E2650" s="65" t="s">
        <v>57</v>
      </c>
      <c r="F2650" s="65" t="s">
        <v>1</v>
      </c>
      <c r="G2650" s="65" t="s">
        <v>1</v>
      </c>
      <c r="H2650" s="65" t="s">
        <v>58</v>
      </c>
      <c r="I2650" s="31">
        <f t="shared" si="2494"/>
        <v>100</v>
      </c>
      <c r="J2650" s="31">
        <f t="shared" si="2494"/>
        <v>100</v>
      </c>
      <c r="K2650" s="31">
        <f t="shared" si="2494"/>
        <v>0</v>
      </c>
      <c r="L2650" s="31">
        <f t="shared" si="2488"/>
        <v>0</v>
      </c>
      <c r="M2650" s="31">
        <f t="shared" si="2495"/>
        <v>0</v>
      </c>
      <c r="N2650" s="31">
        <f t="shared" si="2496"/>
        <v>0</v>
      </c>
      <c r="O2650" s="31">
        <f t="shared" si="2496"/>
        <v>0</v>
      </c>
      <c r="P2650" s="31">
        <f t="shared" si="2489"/>
        <v>0</v>
      </c>
      <c r="Q2650" s="31">
        <f t="shared" si="2490"/>
        <v>0</v>
      </c>
      <c r="R2650" s="94"/>
      <c r="S2650" s="94"/>
      <c r="T2650" s="94"/>
      <c r="U2650" s="94"/>
      <c r="V2650" s="94"/>
      <c r="W2650" s="94"/>
      <c r="X2650" s="94"/>
      <c r="Y2650" s="94"/>
    </row>
    <row r="2651" spans="1:25" ht="15" customHeight="1" x14ac:dyDescent="0.25">
      <c r="A2651" s="64" t="s">
        <v>935</v>
      </c>
      <c r="B2651" s="64" t="s">
        <v>81</v>
      </c>
      <c r="C2651" s="64" t="s">
        <v>1315</v>
      </c>
      <c r="D2651" s="64" t="s">
        <v>1316</v>
      </c>
      <c r="E2651" s="20" t="s">
        <v>68</v>
      </c>
      <c r="F2651" s="64"/>
      <c r="G2651" s="53" t="s">
        <v>1076</v>
      </c>
      <c r="H2651" s="53" t="s">
        <v>67</v>
      </c>
      <c r="I2651" s="26">
        <v>100</v>
      </c>
      <c r="J2651" s="26">
        <v>100</v>
      </c>
      <c r="K2651" s="26">
        <v>0</v>
      </c>
      <c r="L2651" s="26">
        <f t="shared" si="2488"/>
        <v>0</v>
      </c>
      <c r="M2651" s="26"/>
      <c r="N2651" s="26"/>
      <c r="O2651" s="26"/>
      <c r="P2651" s="26">
        <f t="shared" si="2489"/>
        <v>0</v>
      </c>
      <c r="Q2651" s="26">
        <f t="shared" si="2490"/>
        <v>0</v>
      </c>
      <c r="R2651" s="90"/>
      <c r="S2651" s="90"/>
      <c r="T2651" s="90"/>
      <c r="U2651" s="90"/>
      <c r="V2651" s="90"/>
      <c r="W2651" s="90"/>
      <c r="X2651" s="90"/>
      <c r="Y2651" s="90"/>
    </row>
    <row r="2652" spans="1:25" ht="22.5" customHeight="1" x14ac:dyDescent="0.25">
      <c r="A2652" s="63" t="s">
        <v>1</v>
      </c>
      <c r="B2652" s="63" t="s">
        <v>1</v>
      </c>
      <c r="C2652" s="63" t="s">
        <v>1</v>
      </c>
      <c r="D2652" s="65" t="s">
        <v>1</v>
      </c>
      <c r="E2652" s="65" t="s">
        <v>1</v>
      </c>
      <c r="F2652" s="65" t="s">
        <v>1</v>
      </c>
      <c r="G2652" s="65" t="s">
        <v>1</v>
      </c>
      <c r="H2652" s="66" t="s">
        <v>69</v>
      </c>
      <c r="I2652" s="30">
        <f t="shared" ref="I2652:K2653" si="2497">SUM(I2653)</f>
        <v>10000</v>
      </c>
      <c r="J2652" s="30">
        <f t="shared" si="2497"/>
        <v>0</v>
      </c>
      <c r="K2652" s="30">
        <f t="shared" si="2497"/>
        <v>0</v>
      </c>
      <c r="L2652" s="30">
        <f t="shared" si="2488"/>
        <v>0</v>
      </c>
      <c r="M2652" s="30">
        <f t="shared" ref="M2652:M2653" si="2498">SUM(M2653)</f>
        <v>0</v>
      </c>
      <c r="N2652" s="30">
        <f t="shared" ref="N2652:O2653" si="2499">SUM(N2653)</f>
        <v>0</v>
      </c>
      <c r="O2652" s="30">
        <f t="shared" si="2499"/>
        <v>0</v>
      </c>
      <c r="P2652" s="30">
        <f t="shared" si="2489"/>
        <v>0</v>
      </c>
      <c r="Q2652" s="30" t="str">
        <f t="shared" si="2490"/>
        <v>-</v>
      </c>
      <c r="R2652" s="93"/>
      <c r="S2652" s="93"/>
      <c r="T2652" s="93"/>
      <c r="U2652" s="93"/>
      <c r="V2652" s="93"/>
      <c r="W2652" s="93"/>
      <c r="X2652" s="93"/>
      <c r="Y2652" s="93"/>
    </row>
    <row r="2653" spans="1:25" ht="15" customHeight="1" x14ac:dyDescent="0.25">
      <c r="A2653" s="63" t="s">
        <v>935</v>
      </c>
      <c r="B2653" s="63" t="s">
        <v>81</v>
      </c>
      <c r="C2653" s="63" t="s">
        <v>1315</v>
      </c>
      <c r="D2653" s="63" t="s">
        <v>1316</v>
      </c>
      <c r="E2653" s="65" t="s">
        <v>70</v>
      </c>
      <c r="F2653" s="65" t="s">
        <v>1</v>
      </c>
      <c r="G2653" s="65" t="s">
        <v>1</v>
      </c>
      <c r="H2653" s="65" t="s">
        <v>71</v>
      </c>
      <c r="I2653" s="31">
        <f t="shared" si="2497"/>
        <v>10000</v>
      </c>
      <c r="J2653" s="31">
        <f t="shared" si="2497"/>
        <v>0</v>
      </c>
      <c r="K2653" s="31">
        <f t="shared" si="2497"/>
        <v>0</v>
      </c>
      <c r="L2653" s="31">
        <f t="shared" si="2488"/>
        <v>0</v>
      </c>
      <c r="M2653" s="31">
        <f t="shared" si="2498"/>
        <v>0</v>
      </c>
      <c r="N2653" s="31">
        <f t="shared" si="2499"/>
        <v>0</v>
      </c>
      <c r="O2653" s="31">
        <f t="shared" si="2499"/>
        <v>0</v>
      </c>
      <c r="P2653" s="31">
        <f t="shared" si="2489"/>
        <v>0</v>
      </c>
      <c r="Q2653" s="31" t="str">
        <f t="shared" si="2490"/>
        <v>-</v>
      </c>
      <c r="R2653" s="94"/>
      <c r="S2653" s="94"/>
      <c r="T2653" s="94"/>
      <c r="U2653" s="94"/>
      <c r="V2653" s="94"/>
      <c r="W2653" s="94"/>
      <c r="X2653" s="94"/>
      <c r="Y2653" s="94"/>
    </row>
    <row r="2654" spans="1:25" ht="15" customHeight="1" x14ac:dyDescent="0.25">
      <c r="A2654" s="64" t="s">
        <v>935</v>
      </c>
      <c r="B2654" s="64" t="s">
        <v>81</v>
      </c>
      <c r="C2654" s="64" t="s">
        <v>1315</v>
      </c>
      <c r="D2654" s="64" t="s">
        <v>1316</v>
      </c>
      <c r="E2654" s="20" t="s">
        <v>74</v>
      </c>
      <c r="F2654" s="64"/>
      <c r="G2654" s="53" t="s">
        <v>1076</v>
      </c>
      <c r="H2654" s="53" t="s">
        <v>73</v>
      </c>
      <c r="I2654" s="26">
        <v>10000</v>
      </c>
      <c r="J2654" s="26">
        <v>0</v>
      </c>
      <c r="K2654" s="26">
        <v>0</v>
      </c>
      <c r="L2654" s="26">
        <f t="shared" si="2488"/>
        <v>0</v>
      </c>
      <c r="M2654" s="26"/>
      <c r="N2654" s="26"/>
      <c r="O2654" s="26"/>
      <c r="P2654" s="26">
        <f t="shared" si="2489"/>
        <v>0</v>
      </c>
      <c r="Q2654" s="26" t="str">
        <f t="shared" si="2490"/>
        <v>-</v>
      </c>
      <c r="R2654" s="90"/>
      <c r="S2654" s="90"/>
      <c r="T2654" s="90"/>
      <c r="U2654" s="90"/>
      <c r="V2654" s="90"/>
      <c r="W2654" s="90"/>
      <c r="X2654" s="90"/>
      <c r="Y2654" s="90"/>
    </row>
    <row r="2655" spans="1:25" ht="15" customHeight="1" x14ac:dyDescent="0.25">
      <c r="A2655" s="53" t="s">
        <v>1</v>
      </c>
      <c r="B2655" s="53" t="s">
        <v>1</v>
      </c>
      <c r="C2655" s="53" t="s">
        <v>1</v>
      </c>
      <c r="D2655" s="53" t="s">
        <v>1</v>
      </c>
      <c r="E2655" s="53" t="s">
        <v>1</v>
      </c>
      <c r="F2655" s="53" t="s">
        <v>1</v>
      </c>
      <c r="G2655" s="53" t="s">
        <v>1</v>
      </c>
      <c r="H2655" s="66" t="s">
        <v>1325</v>
      </c>
      <c r="I2655" s="30">
        <f t="shared" ref="I2655:K2655" si="2500">SUM(I2626,I2649,I2652)</f>
        <v>1868924</v>
      </c>
      <c r="J2655" s="30">
        <f t="shared" si="2500"/>
        <v>1814939</v>
      </c>
      <c r="K2655" s="30">
        <f t="shared" si="2500"/>
        <v>1027796</v>
      </c>
      <c r="L2655" s="30">
        <f t="shared" si="2488"/>
        <v>452300</v>
      </c>
      <c r="M2655" s="30">
        <f t="shared" ref="M2655" si="2501">SUM(M2626,M2649,M2652)</f>
        <v>144350</v>
      </c>
      <c r="N2655" s="30">
        <f t="shared" ref="N2655:O2655" si="2502">SUM(N2626,N2649,N2652)</f>
        <v>139550</v>
      </c>
      <c r="O2655" s="30">
        <f t="shared" si="2502"/>
        <v>168400</v>
      </c>
      <c r="P2655" s="30">
        <f t="shared" si="2489"/>
        <v>1480096</v>
      </c>
      <c r="Q2655" s="30">
        <f t="shared" si="2490"/>
        <v>81.550729804142179</v>
      </c>
      <c r="R2655" s="93"/>
      <c r="S2655" s="93"/>
      <c r="T2655" s="93"/>
      <c r="U2655" s="93"/>
      <c r="V2655" s="93"/>
      <c r="W2655" s="93"/>
      <c r="X2655" s="93"/>
      <c r="Y2655" s="93"/>
    </row>
    <row r="2656" spans="1:25" ht="15" customHeight="1" thickBot="1" x14ac:dyDescent="0.3">
      <c r="A2656" s="53" t="s">
        <v>1</v>
      </c>
      <c r="B2656" s="53" t="s">
        <v>1</v>
      </c>
      <c r="C2656" s="53" t="s">
        <v>1</v>
      </c>
      <c r="D2656" s="53" t="s">
        <v>1</v>
      </c>
      <c r="E2656" s="53" t="s">
        <v>1</v>
      </c>
      <c r="F2656" s="53" t="s">
        <v>1</v>
      </c>
      <c r="G2656" s="53" t="s">
        <v>1</v>
      </c>
      <c r="H2656" s="65" t="s">
        <v>76</v>
      </c>
      <c r="I2656" s="31"/>
      <c r="J2656" s="31"/>
      <c r="K2656" s="31">
        <v>0</v>
      </c>
      <c r="L2656" s="31"/>
      <c r="M2656" s="31"/>
      <c r="N2656" s="31"/>
      <c r="O2656" s="31"/>
      <c r="P2656" s="31"/>
      <c r="Q2656" s="31"/>
      <c r="R2656" s="94"/>
      <c r="S2656" s="94"/>
      <c r="T2656" s="94"/>
      <c r="U2656" s="94"/>
      <c r="V2656" s="94"/>
      <c r="W2656" s="94"/>
      <c r="X2656" s="94"/>
      <c r="Y2656" s="94"/>
    </row>
    <row r="2657" spans="1:25" ht="47.25" customHeight="1" thickBot="1" x14ac:dyDescent="0.3">
      <c r="A2657" s="110" t="s">
        <v>1</v>
      </c>
      <c r="B2657" s="110" t="s">
        <v>1</v>
      </c>
      <c r="C2657" s="110" t="s">
        <v>1</v>
      </c>
      <c r="D2657" s="110" t="s">
        <v>1</v>
      </c>
      <c r="E2657" s="110" t="s">
        <v>1</v>
      </c>
      <c r="F2657" s="110" t="s">
        <v>1</v>
      </c>
      <c r="G2657" s="110" t="s">
        <v>1</v>
      </c>
      <c r="H2657" s="28" t="s">
        <v>77</v>
      </c>
      <c r="I2657" s="109" t="s">
        <v>3984</v>
      </c>
      <c r="J2657" s="109" t="s">
        <v>11</v>
      </c>
      <c r="K2657" s="109" t="s">
        <v>3989</v>
      </c>
      <c r="L2657" s="109" t="s">
        <v>3985</v>
      </c>
      <c r="M2657" s="109" t="s">
        <v>4027</v>
      </c>
      <c r="N2657" s="109" t="s">
        <v>3988</v>
      </c>
      <c r="O2657" s="109" t="s">
        <v>3986</v>
      </c>
      <c r="P2657" s="109" t="s">
        <v>3987</v>
      </c>
      <c r="Q2657" s="109" t="s">
        <v>3695</v>
      </c>
      <c r="R2657" s="91"/>
      <c r="S2657" s="91"/>
      <c r="T2657" s="91"/>
      <c r="U2657" s="91"/>
      <c r="V2657" s="91"/>
      <c r="W2657" s="91"/>
      <c r="X2657" s="91"/>
      <c r="Y2657" s="91"/>
    </row>
    <row r="2658" spans="1:25" ht="15" customHeight="1" x14ac:dyDescent="0.25">
      <c r="A2658" s="111"/>
      <c r="B2658" s="111"/>
      <c r="C2658" s="111"/>
      <c r="D2658" s="111"/>
      <c r="E2658" s="111"/>
      <c r="F2658" s="111"/>
      <c r="G2658" s="111"/>
      <c r="H2658" s="67" t="s">
        <v>1</v>
      </c>
      <c r="I2658" s="29">
        <v>1</v>
      </c>
      <c r="J2658" s="29">
        <v>2</v>
      </c>
      <c r="K2658" s="29">
        <v>3</v>
      </c>
      <c r="L2658" s="29" t="s">
        <v>3478</v>
      </c>
      <c r="M2658" s="29">
        <v>5</v>
      </c>
      <c r="N2658" s="29">
        <v>6</v>
      </c>
      <c r="O2658" s="29">
        <v>7</v>
      </c>
      <c r="P2658" s="29" t="s">
        <v>3696</v>
      </c>
      <c r="Q2658" s="29">
        <v>9</v>
      </c>
      <c r="R2658" s="92"/>
      <c r="S2658" s="92"/>
      <c r="T2658" s="92"/>
      <c r="U2658" s="92"/>
      <c r="V2658" s="92"/>
      <c r="W2658" s="92"/>
      <c r="X2658" s="92"/>
      <c r="Y2658" s="92"/>
    </row>
    <row r="2659" spans="1:25" ht="15" customHeight="1" x14ac:dyDescent="0.25">
      <c r="A2659" s="111"/>
      <c r="B2659" s="111"/>
      <c r="C2659" s="111"/>
      <c r="D2659" s="111"/>
      <c r="E2659" s="111"/>
      <c r="F2659" s="111"/>
      <c r="G2659" s="111"/>
      <c r="H2659" s="68" t="s">
        <v>1085</v>
      </c>
      <c r="I2659" s="32">
        <f t="shared" ref="I2659:K2659" si="2503">SUM(I2655)</f>
        <v>1868924</v>
      </c>
      <c r="J2659" s="32">
        <f t="shared" si="2503"/>
        <v>1814939</v>
      </c>
      <c r="K2659" s="32">
        <f t="shared" si="2503"/>
        <v>1027796</v>
      </c>
      <c r="L2659" s="32">
        <f t="shared" si="2488"/>
        <v>452300</v>
      </c>
      <c r="M2659" s="32">
        <f t="shared" ref="M2659" si="2504">SUM(M2655)</f>
        <v>144350</v>
      </c>
      <c r="N2659" s="32">
        <f t="shared" ref="N2659:O2659" si="2505">SUM(N2655)</f>
        <v>139550</v>
      </c>
      <c r="O2659" s="32">
        <f t="shared" si="2505"/>
        <v>168400</v>
      </c>
      <c r="P2659" s="32">
        <f t="shared" si="2489"/>
        <v>1480096</v>
      </c>
      <c r="Q2659" s="32">
        <f t="shared" si="2490"/>
        <v>81.550729804142179</v>
      </c>
      <c r="R2659" s="90"/>
      <c r="S2659" s="90"/>
      <c r="T2659" s="90"/>
      <c r="U2659" s="90"/>
      <c r="V2659" s="90"/>
      <c r="W2659" s="90"/>
      <c r="X2659" s="90"/>
      <c r="Y2659" s="90"/>
    </row>
    <row r="2660" spans="1:25" ht="15" customHeight="1" x14ac:dyDescent="0.25">
      <c r="A2660" s="111"/>
      <c r="B2660" s="111"/>
      <c r="C2660" s="111"/>
      <c r="D2660" s="111"/>
      <c r="E2660" s="111"/>
      <c r="F2660" s="111"/>
      <c r="G2660" s="111"/>
      <c r="H2660" s="69" t="s">
        <v>79</v>
      </c>
      <c r="I2660" s="32">
        <f t="shared" ref="I2660:K2660" si="2506">SUM(I2659)</f>
        <v>1868924</v>
      </c>
      <c r="J2660" s="32">
        <f t="shared" si="2506"/>
        <v>1814939</v>
      </c>
      <c r="K2660" s="32">
        <f t="shared" si="2506"/>
        <v>1027796</v>
      </c>
      <c r="L2660" s="32">
        <f t="shared" si="2488"/>
        <v>452300</v>
      </c>
      <c r="M2660" s="32">
        <f t="shared" ref="M2660" si="2507">SUM(M2659)</f>
        <v>144350</v>
      </c>
      <c r="N2660" s="32">
        <f t="shared" ref="N2660:O2660" si="2508">SUM(N2659)</f>
        <v>139550</v>
      </c>
      <c r="O2660" s="32">
        <f t="shared" si="2508"/>
        <v>168400</v>
      </c>
      <c r="P2660" s="32">
        <f t="shared" si="2489"/>
        <v>1480096</v>
      </c>
      <c r="Q2660" s="32">
        <f t="shared" si="2490"/>
        <v>81.550729804142179</v>
      </c>
      <c r="R2660" s="90"/>
      <c r="S2660" s="90"/>
      <c r="T2660" s="90"/>
      <c r="U2660" s="90"/>
      <c r="V2660" s="90"/>
      <c r="W2660" s="90"/>
      <c r="X2660" s="90"/>
      <c r="Y2660" s="90"/>
    </row>
    <row r="2661" spans="1:25" ht="15" customHeight="1" x14ac:dyDescent="0.25">
      <c r="A2661" s="112"/>
      <c r="B2661" s="112"/>
      <c r="C2661" s="112"/>
      <c r="D2661" s="112"/>
      <c r="E2661" s="112"/>
      <c r="F2661" s="112"/>
      <c r="G2661" s="112"/>
      <c r="I2661" s="27"/>
      <c r="J2661" s="27"/>
      <c r="K2661" s="27">
        <v>0</v>
      </c>
      <c r="L2661" s="27"/>
      <c r="M2661" s="27"/>
      <c r="N2661" s="27"/>
      <c r="O2661" s="27"/>
      <c r="P2661" s="27"/>
      <c r="Q2661" s="27"/>
      <c r="R2661" s="27"/>
      <c r="S2661" s="27"/>
      <c r="T2661" s="27"/>
      <c r="U2661" s="27"/>
      <c r="V2661" s="27"/>
      <c r="W2661" s="27"/>
      <c r="X2661" s="27"/>
      <c r="Y2661" s="27"/>
    </row>
    <row r="2662" spans="1:25" ht="15" customHeight="1" thickBot="1" x14ac:dyDescent="0.3">
      <c r="A2662" s="53" t="s">
        <v>1</v>
      </c>
      <c r="B2662" s="53" t="s">
        <v>1</v>
      </c>
      <c r="C2662" s="53" t="s">
        <v>1</v>
      </c>
      <c r="D2662" s="53" t="s">
        <v>1</v>
      </c>
      <c r="E2662" s="53" t="s">
        <v>1</v>
      </c>
      <c r="F2662" s="53" t="s">
        <v>1</v>
      </c>
      <c r="G2662" s="53" t="s">
        <v>1</v>
      </c>
      <c r="H2662" s="21" t="s">
        <v>1</v>
      </c>
      <c r="I2662" s="33"/>
      <c r="J2662" s="33"/>
      <c r="K2662" s="33">
        <v>0</v>
      </c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  <c r="Y2662" s="33"/>
    </row>
    <row r="2663" spans="1:25" ht="45.75" customHeight="1" thickBot="1" x14ac:dyDescent="0.3">
      <c r="A2663" s="28" t="s">
        <v>4</v>
      </c>
      <c r="B2663" s="28" t="s">
        <v>5</v>
      </c>
      <c r="C2663" s="28" t="s">
        <v>6</v>
      </c>
      <c r="D2663" s="57" t="s">
        <v>1</v>
      </c>
      <c r="E2663" s="28" t="s">
        <v>7</v>
      </c>
      <c r="F2663" s="28" t="s">
        <v>8</v>
      </c>
      <c r="G2663" s="28" t="s">
        <v>9</v>
      </c>
      <c r="H2663" s="28" t="s">
        <v>10</v>
      </c>
      <c r="I2663" s="109" t="s">
        <v>3984</v>
      </c>
      <c r="J2663" s="109" t="s">
        <v>11</v>
      </c>
      <c r="K2663" s="109" t="s">
        <v>3989</v>
      </c>
      <c r="L2663" s="109" t="s">
        <v>3985</v>
      </c>
      <c r="M2663" s="109" t="s">
        <v>4027</v>
      </c>
      <c r="N2663" s="109" t="s">
        <v>3988</v>
      </c>
      <c r="O2663" s="109" t="s">
        <v>3986</v>
      </c>
      <c r="P2663" s="109" t="s">
        <v>3987</v>
      </c>
      <c r="Q2663" s="109" t="s">
        <v>3695</v>
      </c>
      <c r="R2663" s="91"/>
      <c r="S2663" s="91"/>
      <c r="T2663" s="91"/>
      <c r="U2663" s="91"/>
      <c r="V2663" s="91"/>
      <c r="W2663" s="91"/>
      <c r="X2663" s="91"/>
      <c r="Y2663" s="91"/>
    </row>
    <row r="2664" spans="1:25" ht="15" customHeight="1" x14ac:dyDescent="0.25">
      <c r="A2664" s="58" t="s">
        <v>1</v>
      </c>
      <c r="B2664" s="58" t="s">
        <v>1</v>
      </c>
      <c r="C2664" s="58" t="s">
        <v>1</v>
      </c>
      <c r="D2664" s="59" t="s">
        <v>1</v>
      </c>
      <c r="E2664" s="59" t="s">
        <v>1</v>
      </c>
      <c r="F2664" s="60" t="s">
        <v>1</v>
      </c>
      <c r="G2664" s="61" t="s">
        <v>1</v>
      </c>
      <c r="H2664" s="62" t="s">
        <v>1</v>
      </c>
      <c r="I2664" s="29">
        <v>1</v>
      </c>
      <c r="J2664" s="29">
        <v>2</v>
      </c>
      <c r="K2664" s="29">
        <v>3</v>
      </c>
      <c r="L2664" s="29" t="s">
        <v>3478</v>
      </c>
      <c r="M2664" s="29">
        <v>5</v>
      </c>
      <c r="N2664" s="29">
        <v>6</v>
      </c>
      <c r="O2664" s="29">
        <v>7</v>
      </c>
      <c r="P2664" s="29" t="s">
        <v>3696</v>
      </c>
      <c r="Q2664" s="29">
        <v>9</v>
      </c>
      <c r="R2664" s="92"/>
      <c r="S2664" s="92"/>
      <c r="T2664" s="92"/>
      <c r="U2664" s="92"/>
      <c r="V2664" s="92"/>
      <c r="W2664" s="92"/>
      <c r="X2664" s="92"/>
      <c r="Y2664" s="92"/>
    </row>
    <row r="2665" spans="1:25" ht="15" customHeight="1" x14ac:dyDescent="0.25">
      <c r="A2665" s="63" t="s">
        <v>935</v>
      </c>
      <c r="B2665" s="63" t="s">
        <v>81</v>
      </c>
      <c r="C2665" s="64" t="s">
        <v>1326</v>
      </c>
      <c r="D2665" s="64" t="s">
        <v>1327</v>
      </c>
      <c r="E2665" s="65" t="s">
        <v>1</v>
      </c>
      <c r="F2665" s="65" t="s">
        <v>1</v>
      </c>
      <c r="G2665" s="65" t="s">
        <v>1</v>
      </c>
      <c r="H2665" s="65" t="s">
        <v>1328</v>
      </c>
      <c r="I2665" s="26">
        <v>0</v>
      </c>
      <c r="J2665" s="26" t="s">
        <v>1</v>
      </c>
      <c r="K2665" s="26">
        <v>0</v>
      </c>
      <c r="L2665" s="26"/>
      <c r="M2665" s="26"/>
      <c r="N2665" s="26"/>
      <c r="O2665" s="26"/>
      <c r="P2665" s="26"/>
      <c r="Q2665" s="26"/>
      <c r="R2665" s="90"/>
      <c r="S2665" s="90"/>
      <c r="T2665" s="90"/>
      <c r="U2665" s="90"/>
      <c r="V2665" s="90"/>
      <c r="W2665" s="90"/>
      <c r="X2665" s="90"/>
      <c r="Y2665" s="90"/>
    </row>
    <row r="2666" spans="1:25" ht="22.5" customHeight="1" x14ac:dyDescent="0.25">
      <c r="A2666" s="63" t="s">
        <v>1</v>
      </c>
      <c r="B2666" s="63" t="s">
        <v>1</v>
      </c>
      <c r="C2666" s="63" t="s">
        <v>1</v>
      </c>
      <c r="D2666" s="65" t="s">
        <v>1</v>
      </c>
      <c r="E2666" s="65" t="s">
        <v>1</v>
      </c>
      <c r="F2666" s="65" t="s">
        <v>1</v>
      </c>
      <c r="G2666" s="65" t="s">
        <v>1</v>
      </c>
      <c r="H2666" s="66" t="s">
        <v>15</v>
      </c>
      <c r="I2666" s="30">
        <f t="shared" ref="I2666:K2666" si="2509">SUM(I2667,I2675,I2677)</f>
        <v>1356651</v>
      </c>
      <c r="J2666" s="30">
        <f t="shared" si="2509"/>
        <v>1318794</v>
      </c>
      <c r="K2666" s="30">
        <f t="shared" si="2509"/>
        <v>777937</v>
      </c>
      <c r="L2666" s="30">
        <f t="shared" si="2488"/>
        <v>340860</v>
      </c>
      <c r="M2666" s="30">
        <f t="shared" ref="M2666" si="2510">SUM(M2667,M2675,M2677)</f>
        <v>113620</v>
      </c>
      <c r="N2666" s="30">
        <f t="shared" ref="N2666:O2666" si="2511">SUM(N2667,N2675,N2677)</f>
        <v>113620</v>
      </c>
      <c r="O2666" s="30">
        <f t="shared" si="2511"/>
        <v>113620</v>
      </c>
      <c r="P2666" s="30">
        <f t="shared" si="2489"/>
        <v>1118797</v>
      </c>
      <c r="Q2666" s="30">
        <f t="shared" si="2490"/>
        <v>84.834856694828758</v>
      </c>
      <c r="R2666" s="93"/>
      <c r="S2666" s="93"/>
      <c r="T2666" s="93"/>
      <c r="U2666" s="93"/>
      <c r="V2666" s="93"/>
      <c r="W2666" s="93"/>
      <c r="X2666" s="93"/>
      <c r="Y2666" s="93"/>
    </row>
    <row r="2667" spans="1:25" ht="15" customHeight="1" x14ac:dyDescent="0.25">
      <c r="A2667" s="63" t="s">
        <v>935</v>
      </c>
      <c r="B2667" s="63" t="s">
        <v>81</v>
      </c>
      <c r="C2667" s="63" t="s">
        <v>1326</v>
      </c>
      <c r="D2667" s="63" t="s">
        <v>1327</v>
      </c>
      <c r="E2667" s="65" t="s">
        <v>16</v>
      </c>
      <c r="F2667" s="65" t="s">
        <v>1</v>
      </c>
      <c r="G2667" s="65" t="s">
        <v>1</v>
      </c>
      <c r="H2667" s="65" t="s">
        <v>17</v>
      </c>
      <c r="I2667" s="31">
        <f t="shared" ref="I2667:K2667" si="2512">SUM(I2668:I2669)</f>
        <v>1133208</v>
      </c>
      <c r="J2667" s="31">
        <f t="shared" si="2512"/>
        <v>1118208</v>
      </c>
      <c r="K2667" s="31">
        <f t="shared" si="2512"/>
        <v>662710</v>
      </c>
      <c r="L2667" s="31">
        <f t="shared" si="2488"/>
        <v>292500</v>
      </c>
      <c r="M2667" s="31">
        <f t="shared" ref="M2667" si="2513">SUM(M2668:M2669)</f>
        <v>97500</v>
      </c>
      <c r="N2667" s="31">
        <f t="shared" ref="N2667:O2667" si="2514">SUM(N2668:N2669)</f>
        <v>97500</v>
      </c>
      <c r="O2667" s="31">
        <f t="shared" si="2514"/>
        <v>97500</v>
      </c>
      <c r="P2667" s="31">
        <f t="shared" si="2489"/>
        <v>955210</v>
      </c>
      <c r="Q2667" s="31">
        <f t="shared" si="2490"/>
        <v>85.423284397893767</v>
      </c>
      <c r="R2667" s="94"/>
      <c r="S2667" s="94"/>
      <c r="T2667" s="94"/>
      <c r="U2667" s="94"/>
      <c r="V2667" s="94"/>
      <c r="W2667" s="94"/>
      <c r="X2667" s="94"/>
      <c r="Y2667" s="94"/>
    </row>
    <row r="2668" spans="1:25" ht="15" customHeight="1" x14ac:dyDescent="0.25">
      <c r="A2668" s="64" t="s">
        <v>935</v>
      </c>
      <c r="B2668" s="64" t="s">
        <v>81</v>
      </c>
      <c r="C2668" s="64" t="s">
        <v>1326</v>
      </c>
      <c r="D2668" s="64" t="s">
        <v>1327</v>
      </c>
      <c r="E2668" s="20" t="s">
        <v>19</v>
      </c>
      <c r="F2668" s="64"/>
      <c r="G2668" s="53" t="s">
        <v>1076</v>
      </c>
      <c r="H2668" s="53" t="s">
        <v>3892</v>
      </c>
      <c r="I2668" s="26">
        <v>993298</v>
      </c>
      <c r="J2668" s="26">
        <v>978298</v>
      </c>
      <c r="K2668" s="26">
        <v>560000</v>
      </c>
      <c r="L2668" s="26">
        <f t="shared" si="2488"/>
        <v>270000</v>
      </c>
      <c r="M2668" s="26">
        <v>90000</v>
      </c>
      <c r="N2668" s="26">
        <v>90000</v>
      </c>
      <c r="O2668" s="26">
        <v>90000</v>
      </c>
      <c r="P2668" s="26">
        <f t="shared" si="2489"/>
        <v>830000</v>
      </c>
      <c r="Q2668" s="26">
        <f t="shared" si="2490"/>
        <v>84.841224248644082</v>
      </c>
      <c r="R2668" s="90"/>
      <c r="S2668" s="90"/>
      <c r="T2668" s="90"/>
      <c r="U2668" s="90"/>
      <c r="V2668" s="90"/>
      <c r="W2668" s="90"/>
      <c r="X2668" s="90"/>
      <c r="Y2668" s="90"/>
    </row>
    <row r="2669" spans="1:25" ht="15" customHeight="1" x14ac:dyDescent="0.25">
      <c r="A2669" s="63" t="s">
        <v>935</v>
      </c>
      <c r="B2669" s="63" t="s">
        <v>81</v>
      </c>
      <c r="C2669" s="63" t="s">
        <v>1326</v>
      </c>
      <c r="D2669" s="63" t="s">
        <v>1327</v>
      </c>
      <c r="E2669" s="63" t="s">
        <v>21</v>
      </c>
      <c r="F2669" s="64" t="s">
        <v>1</v>
      </c>
      <c r="G2669" s="53" t="s">
        <v>1</v>
      </c>
      <c r="H2669" s="65" t="s">
        <v>22</v>
      </c>
      <c r="I2669" s="31">
        <f t="shared" ref="I2669:K2669" si="2515">SUM(I2670:I2674)</f>
        <v>139910</v>
      </c>
      <c r="J2669" s="31">
        <f t="shared" si="2515"/>
        <v>139910</v>
      </c>
      <c r="K2669" s="31">
        <f t="shared" si="2515"/>
        <v>102710</v>
      </c>
      <c r="L2669" s="31">
        <f t="shared" si="2488"/>
        <v>22500</v>
      </c>
      <c r="M2669" s="31">
        <f t="shared" ref="M2669" si="2516">SUM(M2670:M2674)</f>
        <v>7500</v>
      </c>
      <c r="N2669" s="31">
        <f t="shared" ref="N2669:O2669" si="2517">SUM(N2670:N2674)</f>
        <v>7500</v>
      </c>
      <c r="O2669" s="31">
        <f t="shared" si="2517"/>
        <v>7500</v>
      </c>
      <c r="P2669" s="31">
        <f t="shared" si="2489"/>
        <v>125210</v>
      </c>
      <c r="Q2669" s="31">
        <f t="shared" si="2490"/>
        <v>89.493245657922955</v>
      </c>
      <c r="R2669" s="94"/>
      <c r="S2669" s="94"/>
      <c r="T2669" s="94"/>
      <c r="U2669" s="94"/>
      <c r="V2669" s="94"/>
      <c r="W2669" s="94"/>
      <c r="X2669" s="94"/>
      <c r="Y2669" s="94"/>
    </row>
    <row r="2670" spans="1:25" ht="15" customHeight="1" x14ac:dyDescent="0.25">
      <c r="A2670" s="64" t="s">
        <v>935</v>
      </c>
      <c r="B2670" s="64" t="s">
        <v>81</v>
      </c>
      <c r="C2670" s="64" t="s">
        <v>1326</v>
      </c>
      <c r="D2670" s="64" t="s">
        <v>1327</v>
      </c>
      <c r="E2670" s="20" t="s">
        <v>23</v>
      </c>
      <c r="F2670" s="64" t="s">
        <v>1329</v>
      </c>
      <c r="G2670" s="53" t="s">
        <v>1076</v>
      </c>
      <c r="H2670" s="53" t="s">
        <v>85</v>
      </c>
      <c r="I2670" s="26">
        <v>27500</v>
      </c>
      <c r="J2670" s="26">
        <v>27500</v>
      </c>
      <c r="K2670" s="26">
        <v>17600</v>
      </c>
      <c r="L2670" s="26">
        <f t="shared" si="2488"/>
        <v>7500</v>
      </c>
      <c r="M2670" s="26">
        <v>2500</v>
      </c>
      <c r="N2670" s="26">
        <v>2500</v>
      </c>
      <c r="O2670" s="26">
        <v>2500</v>
      </c>
      <c r="P2670" s="26">
        <f t="shared" si="2489"/>
        <v>25100</v>
      </c>
      <c r="Q2670" s="26">
        <f t="shared" si="2490"/>
        <v>91.272727272727266</v>
      </c>
      <c r="R2670" s="90"/>
      <c r="S2670" s="90"/>
      <c r="T2670" s="90"/>
      <c r="U2670" s="90"/>
      <c r="V2670" s="90"/>
      <c r="W2670" s="90"/>
      <c r="X2670" s="90"/>
      <c r="Y2670" s="90"/>
    </row>
    <row r="2671" spans="1:25" ht="15" customHeight="1" x14ac:dyDescent="0.25">
      <c r="A2671" s="64" t="s">
        <v>935</v>
      </c>
      <c r="B2671" s="64" t="s">
        <v>81</v>
      </c>
      <c r="C2671" s="64" t="s">
        <v>1326</v>
      </c>
      <c r="D2671" s="64" t="s">
        <v>1327</v>
      </c>
      <c r="E2671" s="20" t="s">
        <v>23</v>
      </c>
      <c r="F2671" s="64" t="s">
        <v>1330</v>
      </c>
      <c r="G2671" s="53" t="s">
        <v>1076</v>
      </c>
      <c r="H2671" s="53" t="s">
        <v>25</v>
      </c>
      <c r="I2671" s="26">
        <v>75900</v>
      </c>
      <c r="J2671" s="26">
        <v>75900</v>
      </c>
      <c r="K2671" s="26">
        <v>57000</v>
      </c>
      <c r="L2671" s="26">
        <f t="shared" si="2488"/>
        <v>15000</v>
      </c>
      <c r="M2671" s="26">
        <v>5000</v>
      </c>
      <c r="N2671" s="26">
        <v>5000</v>
      </c>
      <c r="O2671" s="26">
        <v>5000</v>
      </c>
      <c r="P2671" s="26">
        <f t="shared" si="2489"/>
        <v>72000</v>
      </c>
      <c r="Q2671" s="26">
        <f t="shared" si="2490"/>
        <v>94.861660079051376</v>
      </c>
      <c r="R2671" s="90"/>
      <c r="S2671" s="90"/>
      <c r="T2671" s="90"/>
      <c r="U2671" s="90"/>
      <c r="V2671" s="90"/>
      <c r="W2671" s="90"/>
      <c r="X2671" s="90"/>
      <c r="Y2671" s="90"/>
    </row>
    <row r="2672" spans="1:25" ht="15" customHeight="1" x14ac:dyDescent="0.25">
      <c r="A2672" s="64" t="s">
        <v>935</v>
      </c>
      <c r="B2672" s="64" t="s">
        <v>81</v>
      </c>
      <c r="C2672" s="64" t="s">
        <v>1326</v>
      </c>
      <c r="D2672" s="64" t="s">
        <v>1327</v>
      </c>
      <c r="E2672" s="20" t="s">
        <v>23</v>
      </c>
      <c r="F2672" s="64" t="s">
        <v>1331</v>
      </c>
      <c r="G2672" s="53" t="s">
        <v>1076</v>
      </c>
      <c r="H2672" s="53" t="s">
        <v>27</v>
      </c>
      <c r="I2672" s="26">
        <v>20610</v>
      </c>
      <c r="J2672" s="26">
        <v>20610</v>
      </c>
      <c r="K2672" s="26">
        <v>20610</v>
      </c>
      <c r="L2672" s="26">
        <f t="shared" si="2488"/>
        <v>0</v>
      </c>
      <c r="M2672" s="26"/>
      <c r="N2672" s="26"/>
      <c r="O2672" s="26"/>
      <c r="P2672" s="26">
        <f t="shared" si="2489"/>
        <v>20610</v>
      </c>
      <c r="Q2672" s="26">
        <f t="shared" si="2490"/>
        <v>100</v>
      </c>
      <c r="R2672" s="90"/>
      <c r="S2672" s="90"/>
      <c r="T2672" s="90"/>
      <c r="U2672" s="90"/>
      <c r="V2672" s="90"/>
      <c r="W2672" s="90"/>
      <c r="X2672" s="90"/>
      <c r="Y2672" s="90"/>
    </row>
    <row r="2673" spans="1:25" ht="15" customHeight="1" x14ac:dyDescent="0.25">
      <c r="A2673" s="64" t="s">
        <v>935</v>
      </c>
      <c r="B2673" s="64" t="s">
        <v>81</v>
      </c>
      <c r="C2673" s="64" t="s">
        <v>1326</v>
      </c>
      <c r="D2673" s="64" t="s">
        <v>1327</v>
      </c>
      <c r="E2673" s="20" t="s">
        <v>23</v>
      </c>
      <c r="F2673" s="64" t="s">
        <v>1332</v>
      </c>
      <c r="G2673" s="53" t="s">
        <v>1076</v>
      </c>
      <c r="H2673" s="53" t="s">
        <v>89</v>
      </c>
      <c r="I2673" s="26">
        <v>0</v>
      </c>
      <c r="J2673" s="26">
        <v>0</v>
      </c>
      <c r="K2673" s="26">
        <v>0</v>
      </c>
      <c r="L2673" s="26">
        <f t="shared" si="2488"/>
        <v>0</v>
      </c>
      <c r="M2673" s="26"/>
      <c r="N2673" s="26"/>
      <c r="O2673" s="26"/>
      <c r="P2673" s="26">
        <f t="shared" si="2489"/>
        <v>0</v>
      </c>
      <c r="Q2673" s="26" t="str">
        <f t="shared" si="2490"/>
        <v>-</v>
      </c>
      <c r="R2673" s="90"/>
      <c r="S2673" s="90"/>
      <c r="T2673" s="90"/>
      <c r="U2673" s="90"/>
      <c r="V2673" s="90"/>
      <c r="W2673" s="90"/>
      <c r="X2673" s="90"/>
      <c r="Y2673" s="90"/>
    </row>
    <row r="2674" spans="1:25" ht="15" customHeight="1" x14ac:dyDescent="0.25">
      <c r="A2674" s="64" t="s">
        <v>935</v>
      </c>
      <c r="B2674" s="64" t="s">
        <v>81</v>
      </c>
      <c r="C2674" s="64" t="s">
        <v>1326</v>
      </c>
      <c r="D2674" s="64" t="s">
        <v>1327</v>
      </c>
      <c r="E2674" s="20" t="s">
        <v>23</v>
      </c>
      <c r="F2674" s="64" t="s">
        <v>1333</v>
      </c>
      <c r="G2674" s="53" t="s">
        <v>1076</v>
      </c>
      <c r="H2674" s="53" t="s">
        <v>29</v>
      </c>
      <c r="I2674" s="26">
        <v>15900</v>
      </c>
      <c r="J2674" s="26">
        <v>15900</v>
      </c>
      <c r="K2674" s="26">
        <v>7500</v>
      </c>
      <c r="L2674" s="26">
        <f t="shared" si="2488"/>
        <v>0</v>
      </c>
      <c r="M2674" s="26"/>
      <c r="N2674" s="26"/>
      <c r="O2674" s="26"/>
      <c r="P2674" s="26">
        <f t="shared" si="2489"/>
        <v>7500</v>
      </c>
      <c r="Q2674" s="26">
        <f t="shared" si="2490"/>
        <v>47.169811320754718</v>
      </c>
      <c r="R2674" s="90"/>
      <c r="S2674" s="90"/>
      <c r="T2674" s="90"/>
      <c r="U2674" s="90"/>
      <c r="V2674" s="90"/>
      <c r="W2674" s="90"/>
      <c r="X2674" s="90"/>
      <c r="Y2674" s="90"/>
    </row>
    <row r="2675" spans="1:25" ht="15" customHeight="1" x14ac:dyDescent="0.25">
      <c r="A2675" s="63" t="s">
        <v>935</v>
      </c>
      <c r="B2675" s="63" t="s">
        <v>81</v>
      </c>
      <c r="C2675" s="63" t="s">
        <v>1326</v>
      </c>
      <c r="D2675" s="63" t="s">
        <v>1327</v>
      </c>
      <c r="E2675" s="65" t="s">
        <v>30</v>
      </c>
      <c r="F2675" s="65" t="s">
        <v>1</v>
      </c>
      <c r="G2675" s="65" t="s">
        <v>1</v>
      </c>
      <c r="H2675" s="65" t="s">
        <v>31</v>
      </c>
      <c r="I2675" s="31">
        <f t="shared" ref="I2675:K2675" si="2518">SUM(I2676)</f>
        <v>104287</v>
      </c>
      <c r="J2675" s="31">
        <f t="shared" si="2518"/>
        <v>102787</v>
      </c>
      <c r="K2675" s="31">
        <f t="shared" si="2518"/>
        <v>61500</v>
      </c>
      <c r="L2675" s="31">
        <f t="shared" si="2488"/>
        <v>27000</v>
      </c>
      <c r="M2675" s="31">
        <f t="shared" ref="M2675" si="2519">SUM(M2676)</f>
        <v>9000</v>
      </c>
      <c r="N2675" s="31">
        <f t="shared" ref="N2675:O2675" si="2520">SUM(N2676)</f>
        <v>9000</v>
      </c>
      <c r="O2675" s="31">
        <f t="shared" si="2520"/>
        <v>9000</v>
      </c>
      <c r="P2675" s="31">
        <f t="shared" si="2489"/>
        <v>88500</v>
      </c>
      <c r="Q2675" s="31">
        <f t="shared" si="2490"/>
        <v>86.100382344070752</v>
      </c>
      <c r="R2675" s="94"/>
      <c r="S2675" s="94"/>
      <c r="T2675" s="94"/>
      <c r="U2675" s="94"/>
      <c r="V2675" s="94"/>
      <c r="W2675" s="94"/>
      <c r="X2675" s="94"/>
      <c r="Y2675" s="94"/>
    </row>
    <row r="2676" spans="1:25" ht="15" customHeight="1" x14ac:dyDescent="0.25">
      <c r="A2676" s="64" t="s">
        <v>935</v>
      </c>
      <c r="B2676" s="64" t="s">
        <v>81</v>
      </c>
      <c r="C2676" s="64" t="s">
        <v>1326</v>
      </c>
      <c r="D2676" s="64" t="s">
        <v>1327</v>
      </c>
      <c r="E2676" s="20" t="s">
        <v>33</v>
      </c>
      <c r="F2676" s="64"/>
      <c r="G2676" s="53" t="s">
        <v>1076</v>
      </c>
      <c r="H2676" s="53" t="s">
        <v>3893</v>
      </c>
      <c r="I2676" s="26">
        <v>104287</v>
      </c>
      <c r="J2676" s="26">
        <v>102787</v>
      </c>
      <c r="K2676" s="26">
        <v>61500</v>
      </c>
      <c r="L2676" s="26">
        <f t="shared" si="2488"/>
        <v>27000</v>
      </c>
      <c r="M2676" s="26">
        <v>9000</v>
      </c>
      <c r="N2676" s="26">
        <v>9000</v>
      </c>
      <c r="O2676" s="26">
        <v>9000</v>
      </c>
      <c r="P2676" s="26">
        <f t="shared" si="2489"/>
        <v>88500</v>
      </c>
      <c r="Q2676" s="26">
        <f t="shared" si="2490"/>
        <v>86.100382344070752</v>
      </c>
      <c r="R2676" s="90"/>
      <c r="S2676" s="90"/>
      <c r="T2676" s="90"/>
      <c r="U2676" s="90"/>
      <c r="V2676" s="90"/>
      <c r="W2676" s="90"/>
      <c r="X2676" s="90"/>
      <c r="Y2676" s="90"/>
    </row>
    <row r="2677" spans="1:25" ht="15" customHeight="1" x14ac:dyDescent="0.25">
      <c r="A2677" s="63" t="s">
        <v>935</v>
      </c>
      <c r="B2677" s="63" t="s">
        <v>81</v>
      </c>
      <c r="C2677" s="63" t="s">
        <v>1326</v>
      </c>
      <c r="D2677" s="63" t="s">
        <v>1327</v>
      </c>
      <c r="E2677" s="65" t="s">
        <v>34</v>
      </c>
      <c r="F2677" s="65" t="s">
        <v>1</v>
      </c>
      <c r="G2677" s="65" t="s">
        <v>1</v>
      </c>
      <c r="H2677" s="65" t="s">
        <v>35</v>
      </c>
      <c r="I2677" s="31">
        <f t="shared" ref="I2677:K2677" si="2521">SUM(I2678:I2685)</f>
        <v>119156</v>
      </c>
      <c r="J2677" s="31">
        <f t="shared" si="2521"/>
        <v>97799</v>
      </c>
      <c r="K2677" s="31">
        <f t="shared" si="2521"/>
        <v>53727</v>
      </c>
      <c r="L2677" s="31">
        <f t="shared" si="2488"/>
        <v>21360</v>
      </c>
      <c r="M2677" s="31">
        <f t="shared" ref="M2677" si="2522">SUM(M2678:M2685)</f>
        <v>7120</v>
      </c>
      <c r="N2677" s="31">
        <f t="shared" ref="N2677:O2677" si="2523">SUM(N2678:N2685)</f>
        <v>7120</v>
      </c>
      <c r="O2677" s="31">
        <f t="shared" si="2523"/>
        <v>7120</v>
      </c>
      <c r="P2677" s="31">
        <f t="shared" si="2489"/>
        <v>75087</v>
      </c>
      <c r="Q2677" s="31">
        <f t="shared" si="2490"/>
        <v>76.776858659086486</v>
      </c>
      <c r="R2677" s="94"/>
      <c r="S2677" s="94"/>
      <c r="T2677" s="94"/>
      <c r="U2677" s="94"/>
      <c r="V2677" s="94"/>
      <c r="W2677" s="94"/>
      <c r="X2677" s="94"/>
      <c r="Y2677" s="94"/>
    </row>
    <row r="2678" spans="1:25" ht="15" customHeight="1" x14ac:dyDescent="0.25">
      <c r="A2678" s="64" t="s">
        <v>935</v>
      </c>
      <c r="B2678" s="64" t="s">
        <v>81</v>
      </c>
      <c r="C2678" s="64" t="s">
        <v>1326</v>
      </c>
      <c r="D2678" s="64" t="s">
        <v>1327</v>
      </c>
      <c r="E2678" s="20" t="s">
        <v>38</v>
      </c>
      <c r="F2678" s="64"/>
      <c r="G2678" s="53" t="s">
        <v>1076</v>
      </c>
      <c r="H2678" s="53" t="s">
        <v>37</v>
      </c>
      <c r="I2678" s="26">
        <v>662</v>
      </c>
      <c r="J2678" s="26">
        <v>162</v>
      </c>
      <c r="K2678" s="26">
        <v>162</v>
      </c>
      <c r="L2678" s="26">
        <f t="shared" si="2488"/>
        <v>0</v>
      </c>
      <c r="M2678" s="26"/>
      <c r="N2678" s="26"/>
      <c r="O2678" s="26"/>
      <c r="P2678" s="26">
        <f t="shared" si="2489"/>
        <v>162</v>
      </c>
      <c r="Q2678" s="26">
        <f t="shared" si="2490"/>
        <v>100</v>
      </c>
      <c r="R2678" s="90"/>
      <c r="S2678" s="90"/>
      <c r="T2678" s="90"/>
      <c r="U2678" s="90"/>
      <c r="V2678" s="90"/>
      <c r="W2678" s="90"/>
      <c r="X2678" s="90"/>
      <c r="Y2678" s="90"/>
    </row>
    <row r="2679" spans="1:25" ht="15" customHeight="1" x14ac:dyDescent="0.25">
      <c r="A2679" s="64" t="s">
        <v>935</v>
      </c>
      <c r="B2679" s="64" t="s">
        <v>81</v>
      </c>
      <c r="C2679" s="64" t="s">
        <v>1326</v>
      </c>
      <c r="D2679" s="64" t="s">
        <v>1327</v>
      </c>
      <c r="E2679" s="20" t="s">
        <v>298</v>
      </c>
      <c r="F2679" s="64"/>
      <c r="G2679" s="53" t="s">
        <v>1076</v>
      </c>
      <c r="H2679" s="53" t="s">
        <v>297</v>
      </c>
      <c r="I2679" s="26">
        <v>38858</v>
      </c>
      <c r="J2679" s="26">
        <v>38858</v>
      </c>
      <c r="K2679" s="26">
        <v>23500</v>
      </c>
      <c r="L2679" s="26">
        <f t="shared" si="2488"/>
        <v>6000</v>
      </c>
      <c r="M2679" s="26">
        <v>2000</v>
      </c>
      <c r="N2679" s="26">
        <v>2000</v>
      </c>
      <c r="O2679" s="26">
        <v>2000</v>
      </c>
      <c r="P2679" s="26">
        <f t="shared" si="2489"/>
        <v>29500</v>
      </c>
      <c r="Q2679" s="26">
        <f t="shared" si="2490"/>
        <v>75.917442997580935</v>
      </c>
      <c r="R2679" s="90"/>
      <c r="S2679" s="90"/>
      <c r="T2679" s="90"/>
      <c r="U2679" s="90"/>
      <c r="V2679" s="90"/>
      <c r="W2679" s="90"/>
      <c r="X2679" s="90"/>
      <c r="Y2679" s="90"/>
    </row>
    <row r="2680" spans="1:25" ht="15" customHeight="1" x14ac:dyDescent="0.25">
      <c r="A2680" s="64" t="s">
        <v>935</v>
      </c>
      <c r="B2680" s="64" t="s">
        <v>81</v>
      </c>
      <c r="C2680" s="64" t="s">
        <v>1326</v>
      </c>
      <c r="D2680" s="64" t="s">
        <v>1327</v>
      </c>
      <c r="E2680" s="20" t="s">
        <v>301</v>
      </c>
      <c r="F2680" s="64"/>
      <c r="G2680" s="53" t="s">
        <v>1076</v>
      </c>
      <c r="H2680" s="53" t="s">
        <v>300</v>
      </c>
      <c r="I2680" s="26">
        <v>8999</v>
      </c>
      <c r="J2680" s="26">
        <v>8999</v>
      </c>
      <c r="K2680" s="26">
        <v>4500</v>
      </c>
      <c r="L2680" s="26">
        <f t="shared" si="2488"/>
        <v>3000</v>
      </c>
      <c r="M2680" s="26">
        <v>1000</v>
      </c>
      <c r="N2680" s="26">
        <v>1000</v>
      </c>
      <c r="O2680" s="26">
        <v>1000</v>
      </c>
      <c r="P2680" s="26">
        <f t="shared" si="2489"/>
        <v>7500</v>
      </c>
      <c r="Q2680" s="26">
        <f t="shared" si="2490"/>
        <v>83.342593621513501</v>
      </c>
      <c r="R2680" s="90"/>
      <c r="S2680" s="90"/>
      <c r="T2680" s="90"/>
      <c r="U2680" s="90"/>
      <c r="V2680" s="90"/>
      <c r="W2680" s="90"/>
      <c r="X2680" s="90"/>
      <c r="Y2680" s="90"/>
    </row>
    <row r="2681" spans="1:25" ht="15" customHeight="1" x14ac:dyDescent="0.25">
      <c r="A2681" s="64" t="s">
        <v>935</v>
      </c>
      <c r="B2681" s="64" t="s">
        <v>81</v>
      </c>
      <c r="C2681" s="64" t="s">
        <v>1326</v>
      </c>
      <c r="D2681" s="64" t="s">
        <v>1327</v>
      </c>
      <c r="E2681" s="20" t="s">
        <v>218</v>
      </c>
      <c r="F2681" s="64"/>
      <c r="G2681" s="53" t="s">
        <v>1076</v>
      </c>
      <c r="H2681" s="53" t="s">
        <v>217</v>
      </c>
      <c r="I2681" s="26">
        <v>22000</v>
      </c>
      <c r="J2681" s="26">
        <v>5000</v>
      </c>
      <c r="K2681" s="26">
        <v>2650</v>
      </c>
      <c r="L2681" s="26">
        <f t="shared" si="2488"/>
        <v>1500</v>
      </c>
      <c r="M2681" s="26">
        <v>500</v>
      </c>
      <c r="N2681" s="26">
        <v>500</v>
      </c>
      <c r="O2681" s="26">
        <v>500</v>
      </c>
      <c r="P2681" s="26">
        <f t="shared" si="2489"/>
        <v>4150</v>
      </c>
      <c r="Q2681" s="26">
        <f t="shared" si="2490"/>
        <v>83</v>
      </c>
      <c r="R2681" s="90"/>
      <c r="S2681" s="90"/>
      <c r="T2681" s="90"/>
      <c r="U2681" s="90"/>
      <c r="V2681" s="90"/>
      <c r="W2681" s="90"/>
      <c r="X2681" s="90"/>
      <c r="Y2681" s="90"/>
    </row>
    <row r="2682" spans="1:25" ht="15" customHeight="1" x14ac:dyDescent="0.25">
      <c r="A2682" s="64" t="s">
        <v>935</v>
      </c>
      <c r="B2682" s="64" t="s">
        <v>81</v>
      </c>
      <c r="C2682" s="64" t="s">
        <v>1326</v>
      </c>
      <c r="D2682" s="64" t="s">
        <v>1327</v>
      </c>
      <c r="E2682" s="20" t="s">
        <v>303</v>
      </c>
      <c r="F2682" s="64"/>
      <c r="G2682" s="53" t="s">
        <v>1076</v>
      </c>
      <c r="H2682" s="53" t="s">
        <v>302</v>
      </c>
      <c r="I2682" s="26">
        <v>1000</v>
      </c>
      <c r="J2682" s="26">
        <v>500</v>
      </c>
      <c r="K2682" s="26">
        <v>500</v>
      </c>
      <c r="L2682" s="26">
        <f t="shared" si="2488"/>
        <v>0</v>
      </c>
      <c r="M2682" s="26"/>
      <c r="N2682" s="26"/>
      <c r="O2682" s="26"/>
      <c r="P2682" s="26">
        <f t="shared" si="2489"/>
        <v>500</v>
      </c>
      <c r="Q2682" s="26">
        <f t="shared" si="2490"/>
        <v>100</v>
      </c>
      <c r="R2682" s="90"/>
      <c r="S2682" s="90"/>
      <c r="T2682" s="90"/>
      <c r="U2682" s="90"/>
      <c r="V2682" s="90"/>
      <c r="W2682" s="90"/>
      <c r="X2682" s="90"/>
      <c r="Y2682" s="90"/>
    </row>
    <row r="2683" spans="1:25" ht="15" customHeight="1" x14ac:dyDescent="0.25">
      <c r="A2683" s="64" t="s">
        <v>935</v>
      </c>
      <c r="B2683" s="64" t="s">
        <v>81</v>
      </c>
      <c r="C2683" s="64" t="s">
        <v>1326</v>
      </c>
      <c r="D2683" s="64" t="s">
        <v>1327</v>
      </c>
      <c r="E2683" s="20" t="s">
        <v>308</v>
      </c>
      <c r="F2683" s="64"/>
      <c r="G2683" s="53" t="s">
        <v>1076</v>
      </c>
      <c r="H2683" s="53" t="s">
        <v>307</v>
      </c>
      <c r="I2683" s="26">
        <v>10900</v>
      </c>
      <c r="J2683" s="26">
        <v>9900</v>
      </c>
      <c r="K2683" s="26">
        <v>4975</v>
      </c>
      <c r="L2683" s="26">
        <f t="shared" si="2488"/>
        <v>3000</v>
      </c>
      <c r="M2683" s="26">
        <v>1000</v>
      </c>
      <c r="N2683" s="26">
        <v>1000</v>
      </c>
      <c r="O2683" s="26">
        <v>1000</v>
      </c>
      <c r="P2683" s="26">
        <f t="shared" si="2489"/>
        <v>7975</v>
      </c>
      <c r="Q2683" s="26">
        <f t="shared" si="2490"/>
        <v>80.555555555555557</v>
      </c>
      <c r="R2683" s="90"/>
      <c r="S2683" s="90"/>
      <c r="T2683" s="90"/>
      <c r="U2683" s="90"/>
      <c r="V2683" s="90"/>
      <c r="W2683" s="90"/>
      <c r="X2683" s="90"/>
      <c r="Y2683" s="90"/>
    </row>
    <row r="2684" spans="1:25" ht="15" customHeight="1" x14ac:dyDescent="0.25">
      <c r="A2684" s="64" t="s">
        <v>935</v>
      </c>
      <c r="B2684" s="64" t="s">
        <v>81</v>
      </c>
      <c r="C2684" s="64" t="s">
        <v>1326</v>
      </c>
      <c r="D2684" s="64" t="s">
        <v>1327</v>
      </c>
      <c r="E2684" s="20" t="s">
        <v>311</v>
      </c>
      <c r="F2684" s="64"/>
      <c r="G2684" s="53" t="s">
        <v>1076</v>
      </c>
      <c r="H2684" s="53" t="s">
        <v>310</v>
      </c>
      <c r="I2684" s="26">
        <v>2680</v>
      </c>
      <c r="J2684" s="26">
        <v>2680</v>
      </c>
      <c r="K2684" s="26">
        <v>1070</v>
      </c>
      <c r="L2684" s="26">
        <f t="shared" si="2488"/>
        <v>0</v>
      </c>
      <c r="M2684" s="26"/>
      <c r="N2684" s="26"/>
      <c r="O2684" s="26"/>
      <c r="P2684" s="26">
        <f t="shared" si="2489"/>
        <v>1070</v>
      </c>
      <c r="Q2684" s="26">
        <f t="shared" si="2490"/>
        <v>39.925373134328353</v>
      </c>
      <c r="R2684" s="90"/>
      <c r="S2684" s="90"/>
      <c r="T2684" s="90"/>
      <c r="U2684" s="90"/>
      <c r="V2684" s="90"/>
      <c r="W2684" s="90"/>
      <c r="X2684" s="90"/>
      <c r="Y2684" s="90"/>
    </row>
    <row r="2685" spans="1:25" ht="15" customHeight="1" x14ac:dyDescent="0.25">
      <c r="A2685" s="63" t="s">
        <v>935</v>
      </c>
      <c r="B2685" s="63" t="s">
        <v>81</v>
      </c>
      <c r="C2685" s="63" t="s">
        <v>1326</v>
      </c>
      <c r="D2685" s="63" t="s">
        <v>1327</v>
      </c>
      <c r="E2685" s="63" t="s">
        <v>39</v>
      </c>
      <c r="F2685" s="64" t="s">
        <v>1</v>
      </c>
      <c r="G2685" s="53" t="s">
        <v>1</v>
      </c>
      <c r="H2685" s="65" t="s">
        <v>40</v>
      </c>
      <c r="I2685" s="31">
        <f t="shared" ref="I2685:K2685" si="2524">SUM(I2686:I2688)</f>
        <v>34057</v>
      </c>
      <c r="J2685" s="31">
        <f t="shared" si="2524"/>
        <v>31700</v>
      </c>
      <c r="K2685" s="31">
        <f t="shared" si="2524"/>
        <v>16370</v>
      </c>
      <c r="L2685" s="31">
        <f t="shared" si="2488"/>
        <v>7860</v>
      </c>
      <c r="M2685" s="31">
        <f t="shared" ref="M2685" si="2525">SUM(M2686:M2688)</f>
        <v>2620</v>
      </c>
      <c r="N2685" s="31">
        <f t="shared" ref="N2685:O2685" si="2526">SUM(N2686:N2688)</f>
        <v>2620</v>
      </c>
      <c r="O2685" s="31">
        <f t="shared" si="2526"/>
        <v>2620</v>
      </c>
      <c r="P2685" s="31">
        <f t="shared" si="2489"/>
        <v>24230</v>
      </c>
      <c r="Q2685" s="31">
        <f t="shared" si="2490"/>
        <v>76.435331230283907</v>
      </c>
      <c r="R2685" s="94"/>
      <c r="S2685" s="94"/>
      <c r="T2685" s="94"/>
      <c r="U2685" s="94"/>
      <c r="V2685" s="94"/>
      <c r="W2685" s="94"/>
      <c r="X2685" s="94"/>
      <c r="Y2685" s="94"/>
    </row>
    <row r="2686" spans="1:25" ht="15" customHeight="1" x14ac:dyDescent="0.25">
      <c r="A2686" s="64" t="s">
        <v>935</v>
      </c>
      <c r="B2686" s="64" t="s">
        <v>81</v>
      </c>
      <c r="C2686" s="64" t="s">
        <v>1326</v>
      </c>
      <c r="D2686" s="64" t="s">
        <v>1327</v>
      </c>
      <c r="E2686" s="20" t="s">
        <v>41</v>
      </c>
      <c r="F2686" s="64"/>
      <c r="G2686" s="53" t="s">
        <v>1076</v>
      </c>
      <c r="H2686" s="53" t="s">
        <v>40</v>
      </c>
      <c r="I2686" s="26">
        <v>26357</v>
      </c>
      <c r="J2686" s="26">
        <v>24000</v>
      </c>
      <c r="K2686" s="26">
        <v>12000</v>
      </c>
      <c r="L2686" s="26">
        <f t="shared" si="2488"/>
        <v>6000</v>
      </c>
      <c r="M2686" s="26">
        <v>2000</v>
      </c>
      <c r="N2686" s="26">
        <v>2000</v>
      </c>
      <c r="O2686" s="26">
        <v>2000</v>
      </c>
      <c r="P2686" s="26">
        <f t="shared" si="2489"/>
        <v>18000</v>
      </c>
      <c r="Q2686" s="26">
        <f t="shared" si="2490"/>
        <v>75</v>
      </c>
      <c r="R2686" s="90"/>
      <c r="S2686" s="90"/>
      <c r="T2686" s="90"/>
      <c r="U2686" s="90"/>
      <c r="V2686" s="90"/>
      <c r="W2686" s="90"/>
      <c r="X2686" s="90"/>
      <c r="Y2686" s="90"/>
    </row>
    <row r="2687" spans="1:25" ht="15" customHeight="1" x14ac:dyDescent="0.25">
      <c r="A2687" s="64" t="s">
        <v>935</v>
      </c>
      <c r="B2687" s="64" t="s">
        <v>81</v>
      </c>
      <c r="C2687" s="64" t="s">
        <v>1326</v>
      </c>
      <c r="D2687" s="64" t="s">
        <v>1327</v>
      </c>
      <c r="E2687" s="20" t="s">
        <v>41</v>
      </c>
      <c r="F2687" s="64" t="s">
        <v>1334</v>
      </c>
      <c r="G2687" s="53" t="s">
        <v>1076</v>
      </c>
      <c r="H2687" s="53" t="s">
        <v>49</v>
      </c>
      <c r="I2687" s="26">
        <v>2700</v>
      </c>
      <c r="J2687" s="26">
        <v>2700</v>
      </c>
      <c r="K2687" s="26">
        <v>1850</v>
      </c>
      <c r="L2687" s="26">
        <f t="shared" si="2488"/>
        <v>600</v>
      </c>
      <c r="M2687" s="26">
        <v>200</v>
      </c>
      <c r="N2687" s="26">
        <v>200</v>
      </c>
      <c r="O2687" s="26">
        <v>200</v>
      </c>
      <c r="P2687" s="26">
        <f t="shared" si="2489"/>
        <v>2450</v>
      </c>
      <c r="Q2687" s="26">
        <f t="shared" si="2490"/>
        <v>90.740740740740748</v>
      </c>
      <c r="R2687" s="90"/>
      <c r="S2687" s="90"/>
      <c r="T2687" s="90"/>
      <c r="U2687" s="90"/>
      <c r="V2687" s="90"/>
      <c r="W2687" s="90"/>
      <c r="X2687" s="90"/>
      <c r="Y2687" s="90"/>
    </row>
    <row r="2688" spans="1:25" ht="22.5" customHeight="1" x14ac:dyDescent="0.25">
      <c r="A2688" s="64" t="s">
        <v>935</v>
      </c>
      <c r="B2688" s="64" t="s">
        <v>81</v>
      </c>
      <c r="C2688" s="64" t="s">
        <v>1326</v>
      </c>
      <c r="D2688" s="64" t="s">
        <v>1327</v>
      </c>
      <c r="E2688" s="20" t="s">
        <v>41</v>
      </c>
      <c r="F2688" s="64" t="s">
        <v>1335</v>
      </c>
      <c r="G2688" s="53" t="s">
        <v>1076</v>
      </c>
      <c r="H2688" s="53" t="s">
        <v>55</v>
      </c>
      <c r="I2688" s="26">
        <v>5000</v>
      </c>
      <c r="J2688" s="26">
        <v>5000</v>
      </c>
      <c r="K2688" s="26">
        <v>2520</v>
      </c>
      <c r="L2688" s="26">
        <f t="shared" si="2488"/>
        <v>1260</v>
      </c>
      <c r="M2688" s="26">
        <v>420</v>
      </c>
      <c r="N2688" s="26">
        <v>420</v>
      </c>
      <c r="O2688" s="26">
        <v>420</v>
      </c>
      <c r="P2688" s="26">
        <f t="shared" si="2489"/>
        <v>3780</v>
      </c>
      <c r="Q2688" s="26">
        <f t="shared" si="2490"/>
        <v>75.599999999999994</v>
      </c>
      <c r="R2688" s="90"/>
      <c r="S2688" s="90"/>
      <c r="T2688" s="90"/>
      <c r="U2688" s="90"/>
      <c r="V2688" s="90"/>
      <c r="W2688" s="90"/>
      <c r="X2688" s="90"/>
      <c r="Y2688" s="90"/>
    </row>
    <row r="2689" spans="1:25" ht="22.5" customHeight="1" x14ac:dyDescent="0.25">
      <c r="A2689" s="63" t="s">
        <v>1</v>
      </c>
      <c r="B2689" s="63" t="s">
        <v>1</v>
      </c>
      <c r="C2689" s="63" t="s">
        <v>1</v>
      </c>
      <c r="D2689" s="65" t="s">
        <v>1</v>
      </c>
      <c r="E2689" s="65" t="s">
        <v>1</v>
      </c>
      <c r="F2689" s="65" t="s">
        <v>1</v>
      </c>
      <c r="G2689" s="65" t="s">
        <v>1</v>
      </c>
      <c r="H2689" s="66" t="s">
        <v>56</v>
      </c>
      <c r="I2689" s="30">
        <f t="shared" ref="I2689:K2690" si="2527">SUM(I2690)</f>
        <v>100</v>
      </c>
      <c r="J2689" s="30">
        <f t="shared" si="2527"/>
        <v>100</v>
      </c>
      <c r="K2689" s="30">
        <f t="shared" si="2527"/>
        <v>0</v>
      </c>
      <c r="L2689" s="30">
        <f t="shared" si="2488"/>
        <v>0</v>
      </c>
      <c r="M2689" s="30">
        <f t="shared" ref="M2689:M2690" si="2528">SUM(M2690)</f>
        <v>0</v>
      </c>
      <c r="N2689" s="30">
        <f t="shared" ref="N2689:O2690" si="2529">SUM(N2690)</f>
        <v>0</v>
      </c>
      <c r="O2689" s="30">
        <f t="shared" si="2529"/>
        <v>0</v>
      </c>
      <c r="P2689" s="30">
        <f t="shared" si="2489"/>
        <v>0</v>
      </c>
      <c r="Q2689" s="30">
        <f t="shared" si="2490"/>
        <v>0</v>
      </c>
      <c r="R2689" s="93"/>
      <c r="S2689" s="93"/>
      <c r="T2689" s="93"/>
      <c r="U2689" s="93"/>
      <c r="V2689" s="93"/>
      <c r="W2689" s="93"/>
      <c r="X2689" s="93"/>
      <c r="Y2689" s="93"/>
    </row>
    <row r="2690" spans="1:25" ht="15" customHeight="1" x14ac:dyDescent="0.25">
      <c r="A2690" s="63" t="s">
        <v>935</v>
      </c>
      <c r="B2690" s="63" t="s">
        <v>81</v>
      </c>
      <c r="C2690" s="63" t="s">
        <v>1326</v>
      </c>
      <c r="D2690" s="63" t="s">
        <v>1327</v>
      </c>
      <c r="E2690" s="65" t="s">
        <v>57</v>
      </c>
      <c r="F2690" s="65" t="s">
        <v>1</v>
      </c>
      <c r="G2690" s="65" t="s">
        <v>1</v>
      </c>
      <c r="H2690" s="65" t="s">
        <v>58</v>
      </c>
      <c r="I2690" s="31">
        <f t="shared" si="2527"/>
        <v>100</v>
      </c>
      <c r="J2690" s="31">
        <f t="shared" si="2527"/>
        <v>100</v>
      </c>
      <c r="K2690" s="31">
        <f t="shared" si="2527"/>
        <v>0</v>
      </c>
      <c r="L2690" s="31">
        <f t="shared" si="2488"/>
        <v>0</v>
      </c>
      <c r="M2690" s="31">
        <f t="shared" si="2528"/>
        <v>0</v>
      </c>
      <c r="N2690" s="31">
        <f t="shared" si="2529"/>
        <v>0</v>
      </c>
      <c r="O2690" s="31">
        <f t="shared" si="2529"/>
        <v>0</v>
      </c>
      <c r="P2690" s="31">
        <f t="shared" si="2489"/>
        <v>0</v>
      </c>
      <c r="Q2690" s="31">
        <f t="shared" si="2490"/>
        <v>0</v>
      </c>
      <c r="R2690" s="94"/>
      <c r="S2690" s="94"/>
      <c r="T2690" s="94"/>
      <c r="U2690" s="94"/>
      <c r="V2690" s="94"/>
      <c r="W2690" s="94"/>
      <c r="X2690" s="94"/>
      <c r="Y2690" s="94"/>
    </row>
    <row r="2691" spans="1:25" ht="15" customHeight="1" x14ac:dyDescent="0.25">
      <c r="A2691" s="64" t="s">
        <v>935</v>
      </c>
      <c r="B2691" s="64" t="s">
        <v>81</v>
      </c>
      <c r="C2691" s="64" t="s">
        <v>1326</v>
      </c>
      <c r="D2691" s="64" t="s">
        <v>1327</v>
      </c>
      <c r="E2691" s="20" t="s">
        <v>68</v>
      </c>
      <c r="F2691" s="64"/>
      <c r="G2691" s="53" t="s">
        <v>1076</v>
      </c>
      <c r="H2691" s="53" t="s">
        <v>67</v>
      </c>
      <c r="I2691" s="26">
        <v>100</v>
      </c>
      <c r="J2691" s="26">
        <v>100</v>
      </c>
      <c r="K2691" s="26">
        <v>0</v>
      </c>
      <c r="L2691" s="26">
        <f t="shared" si="2488"/>
        <v>0</v>
      </c>
      <c r="M2691" s="26"/>
      <c r="N2691" s="26"/>
      <c r="O2691" s="26"/>
      <c r="P2691" s="26">
        <f t="shared" si="2489"/>
        <v>0</v>
      </c>
      <c r="Q2691" s="26">
        <f t="shared" si="2490"/>
        <v>0</v>
      </c>
      <c r="R2691" s="90"/>
      <c r="S2691" s="90"/>
      <c r="T2691" s="90"/>
      <c r="U2691" s="90"/>
      <c r="V2691" s="90"/>
      <c r="W2691" s="90"/>
      <c r="X2691" s="90"/>
      <c r="Y2691" s="90"/>
    </row>
    <row r="2692" spans="1:25" ht="22.5" customHeight="1" x14ac:dyDescent="0.25">
      <c r="A2692" s="63" t="s">
        <v>1</v>
      </c>
      <c r="B2692" s="63" t="s">
        <v>1</v>
      </c>
      <c r="C2692" s="63" t="s">
        <v>1</v>
      </c>
      <c r="D2692" s="65" t="s">
        <v>1</v>
      </c>
      <c r="E2692" s="65" t="s">
        <v>1</v>
      </c>
      <c r="F2692" s="65" t="s">
        <v>1</v>
      </c>
      <c r="G2692" s="65" t="s">
        <v>1</v>
      </c>
      <c r="H2692" s="66" t="s">
        <v>69</v>
      </c>
      <c r="I2692" s="30">
        <f t="shared" ref="I2692:K2693" si="2530">SUM(I2693)</f>
        <v>9000</v>
      </c>
      <c r="J2692" s="30">
        <f t="shared" si="2530"/>
        <v>0</v>
      </c>
      <c r="K2692" s="30">
        <f t="shared" si="2530"/>
        <v>0</v>
      </c>
      <c r="L2692" s="30">
        <f t="shared" si="2488"/>
        <v>0</v>
      </c>
      <c r="M2692" s="30">
        <f t="shared" ref="M2692:M2693" si="2531">SUM(M2693)</f>
        <v>0</v>
      </c>
      <c r="N2692" s="30">
        <f t="shared" ref="N2692:O2693" si="2532">SUM(N2693)</f>
        <v>0</v>
      </c>
      <c r="O2692" s="30">
        <f t="shared" si="2532"/>
        <v>0</v>
      </c>
      <c r="P2692" s="30">
        <f t="shared" si="2489"/>
        <v>0</v>
      </c>
      <c r="Q2692" s="30" t="str">
        <f t="shared" si="2490"/>
        <v>-</v>
      </c>
      <c r="R2692" s="93"/>
      <c r="S2692" s="93"/>
      <c r="T2692" s="93"/>
      <c r="U2692" s="93"/>
      <c r="V2692" s="93"/>
      <c r="W2692" s="93"/>
      <c r="X2692" s="93"/>
      <c r="Y2692" s="93"/>
    </row>
    <row r="2693" spans="1:25" ht="15" customHeight="1" x14ac:dyDescent="0.25">
      <c r="A2693" s="63" t="s">
        <v>935</v>
      </c>
      <c r="B2693" s="63" t="s">
        <v>81</v>
      </c>
      <c r="C2693" s="63" t="s">
        <v>1326</v>
      </c>
      <c r="D2693" s="63" t="s">
        <v>1327</v>
      </c>
      <c r="E2693" s="65" t="s">
        <v>70</v>
      </c>
      <c r="F2693" s="65" t="s">
        <v>1</v>
      </c>
      <c r="G2693" s="65" t="s">
        <v>1</v>
      </c>
      <c r="H2693" s="65" t="s">
        <v>71</v>
      </c>
      <c r="I2693" s="31">
        <f t="shared" si="2530"/>
        <v>9000</v>
      </c>
      <c r="J2693" s="31">
        <f t="shared" si="2530"/>
        <v>0</v>
      </c>
      <c r="K2693" s="31">
        <f t="shared" si="2530"/>
        <v>0</v>
      </c>
      <c r="L2693" s="31">
        <f t="shared" si="2488"/>
        <v>0</v>
      </c>
      <c r="M2693" s="31">
        <f t="shared" si="2531"/>
        <v>0</v>
      </c>
      <c r="N2693" s="31">
        <f t="shared" si="2532"/>
        <v>0</v>
      </c>
      <c r="O2693" s="31">
        <f t="shared" si="2532"/>
        <v>0</v>
      </c>
      <c r="P2693" s="31">
        <f t="shared" si="2489"/>
        <v>0</v>
      </c>
      <c r="Q2693" s="31" t="str">
        <f t="shared" si="2490"/>
        <v>-</v>
      </c>
      <c r="R2693" s="94"/>
      <c r="S2693" s="94"/>
      <c r="T2693" s="94"/>
      <c r="U2693" s="94"/>
      <c r="V2693" s="94"/>
      <c r="W2693" s="94"/>
      <c r="X2693" s="94"/>
      <c r="Y2693" s="94"/>
    </row>
    <row r="2694" spans="1:25" ht="15" customHeight="1" x14ac:dyDescent="0.25">
      <c r="A2694" s="64" t="s">
        <v>935</v>
      </c>
      <c r="B2694" s="64" t="s">
        <v>81</v>
      </c>
      <c r="C2694" s="64" t="s">
        <v>1326</v>
      </c>
      <c r="D2694" s="64" t="s">
        <v>1327</v>
      </c>
      <c r="E2694" s="20" t="s">
        <v>74</v>
      </c>
      <c r="F2694" s="64"/>
      <c r="G2694" s="53" t="s">
        <v>1076</v>
      </c>
      <c r="H2694" s="53" t="s">
        <v>73</v>
      </c>
      <c r="I2694" s="26">
        <v>9000</v>
      </c>
      <c r="J2694" s="26">
        <v>0</v>
      </c>
      <c r="K2694" s="26">
        <v>0</v>
      </c>
      <c r="L2694" s="26">
        <f t="shared" si="2488"/>
        <v>0</v>
      </c>
      <c r="M2694" s="26"/>
      <c r="N2694" s="26"/>
      <c r="O2694" s="26"/>
      <c r="P2694" s="26">
        <f t="shared" si="2489"/>
        <v>0</v>
      </c>
      <c r="Q2694" s="26" t="str">
        <f t="shared" si="2490"/>
        <v>-</v>
      </c>
      <c r="R2694" s="90"/>
      <c r="S2694" s="90"/>
      <c r="T2694" s="90"/>
      <c r="U2694" s="90"/>
      <c r="V2694" s="90"/>
      <c r="W2694" s="90"/>
      <c r="X2694" s="90"/>
      <c r="Y2694" s="90"/>
    </row>
    <row r="2695" spans="1:25" ht="15" customHeight="1" x14ac:dyDescent="0.25">
      <c r="A2695" s="53" t="s">
        <v>1</v>
      </c>
      <c r="B2695" s="53" t="s">
        <v>1</v>
      </c>
      <c r="C2695" s="53" t="s">
        <v>1</v>
      </c>
      <c r="D2695" s="53" t="s">
        <v>1</v>
      </c>
      <c r="E2695" s="53" t="s">
        <v>1</v>
      </c>
      <c r="F2695" s="53" t="s">
        <v>1</v>
      </c>
      <c r="G2695" s="53" t="s">
        <v>1</v>
      </c>
      <c r="H2695" s="66" t="s">
        <v>1336</v>
      </c>
      <c r="I2695" s="30">
        <f t="shared" ref="I2695:K2695" si="2533">SUM(I2666,I2689,I2692)</f>
        <v>1365751</v>
      </c>
      <c r="J2695" s="30">
        <f t="shared" si="2533"/>
        <v>1318894</v>
      </c>
      <c r="K2695" s="30">
        <f t="shared" si="2533"/>
        <v>777937</v>
      </c>
      <c r="L2695" s="30">
        <f t="shared" si="2488"/>
        <v>340860</v>
      </c>
      <c r="M2695" s="30">
        <f t="shared" ref="M2695" si="2534">SUM(M2666,M2689,M2692)</f>
        <v>113620</v>
      </c>
      <c r="N2695" s="30">
        <f t="shared" ref="N2695:O2695" si="2535">SUM(N2666,N2689,N2692)</f>
        <v>113620</v>
      </c>
      <c r="O2695" s="30">
        <f t="shared" si="2535"/>
        <v>113620</v>
      </c>
      <c r="P2695" s="30">
        <f t="shared" si="2489"/>
        <v>1118797</v>
      </c>
      <c r="Q2695" s="30">
        <f t="shared" si="2490"/>
        <v>84.828424422281088</v>
      </c>
      <c r="R2695" s="93"/>
      <c r="S2695" s="93"/>
      <c r="T2695" s="93"/>
      <c r="U2695" s="93"/>
      <c r="V2695" s="93"/>
      <c r="W2695" s="93"/>
      <c r="X2695" s="93"/>
      <c r="Y2695" s="93"/>
    </row>
    <row r="2696" spans="1:25" ht="15" customHeight="1" thickBot="1" x14ac:dyDescent="0.3">
      <c r="A2696" s="53" t="s">
        <v>1</v>
      </c>
      <c r="B2696" s="53" t="s">
        <v>1</v>
      </c>
      <c r="C2696" s="53" t="s">
        <v>1</v>
      </c>
      <c r="D2696" s="53" t="s">
        <v>1</v>
      </c>
      <c r="E2696" s="53" t="s">
        <v>1</v>
      </c>
      <c r="F2696" s="53" t="s">
        <v>1</v>
      </c>
      <c r="G2696" s="53" t="s">
        <v>1</v>
      </c>
      <c r="H2696" s="65" t="s">
        <v>76</v>
      </c>
      <c r="I2696" s="31"/>
      <c r="J2696" s="31"/>
      <c r="K2696" s="31">
        <v>0</v>
      </c>
      <c r="L2696" s="31"/>
      <c r="M2696" s="31"/>
      <c r="N2696" s="31"/>
      <c r="O2696" s="31"/>
      <c r="P2696" s="31"/>
      <c r="Q2696" s="31"/>
      <c r="R2696" s="94"/>
      <c r="S2696" s="94"/>
      <c r="T2696" s="94"/>
      <c r="U2696" s="94"/>
      <c r="V2696" s="94"/>
      <c r="W2696" s="94"/>
      <c r="X2696" s="94"/>
      <c r="Y2696" s="94"/>
    </row>
    <row r="2697" spans="1:25" ht="47.25" customHeight="1" thickBot="1" x14ac:dyDescent="0.3">
      <c r="A2697" s="110" t="s">
        <v>1</v>
      </c>
      <c r="B2697" s="110" t="s">
        <v>1</v>
      </c>
      <c r="C2697" s="110" t="s">
        <v>1</v>
      </c>
      <c r="D2697" s="110" t="s">
        <v>1</v>
      </c>
      <c r="E2697" s="110" t="s">
        <v>1</v>
      </c>
      <c r="F2697" s="110" t="s">
        <v>1</v>
      </c>
      <c r="G2697" s="110" t="s">
        <v>1</v>
      </c>
      <c r="H2697" s="28" t="s">
        <v>77</v>
      </c>
      <c r="I2697" s="109" t="s">
        <v>3984</v>
      </c>
      <c r="J2697" s="109" t="s">
        <v>11</v>
      </c>
      <c r="K2697" s="109" t="s">
        <v>3989</v>
      </c>
      <c r="L2697" s="109" t="s">
        <v>3985</v>
      </c>
      <c r="M2697" s="109" t="s">
        <v>4027</v>
      </c>
      <c r="N2697" s="109" t="s">
        <v>3988</v>
      </c>
      <c r="O2697" s="109" t="s">
        <v>3986</v>
      </c>
      <c r="P2697" s="109" t="s">
        <v>3987</v>
      </c>
      <c r="Q2697" s="109" t="s">
        <v>3695</v>
      </c>
      <c r="R2697" s="91"/>
      <c r="S2697" s="91"/>
      <c r="T2697" s="91"/>
      <c r="U2697" s="91"/>
      <c r="V2697" s="91"/>
      <c r="W2697" s="91"/>
      <c r="X2697" s="91"/>
      <c r="Y2697" s="91"/>
    </row>
    <row r="2698" spans="1:25" ht="15" customHeight="1" x14ac:dyDescent="0.25">
      <c r="A2698" s="111"/>
      <c r="B2698" s="111"/>
      <c r="C2698" s="111"/>
      <c r="D2698" s="111"/>
      <c r="E2698" s="111"/>
      <c r="F2698" s="111"/>
      <c r="G2698" s="111"/>
      <c r="H2698" s="67" t="s">
        <v>1</v>
      </c>
      <c r="I2698" s="29">
        <v>1</v>
      </c>
      <c r="J2698" s="29">
        <v>2</v>
      </c>
      <c r="K2698" s="29">
        <v>3</v>
      </c>
      <c r="L2698" s="29" t="s">
        <v>3478</v>
      </c>
      <c r="M2698" s="29">
        <v>5</v>
      </c>
      <c r="N2698" s="29">
        <v>6</v>
      </c>
      <c r="O2698" s="29">
        <v>7</v>
      </c>
      <c r="P2698" s="29" t="s">
        <v>3696</v>
      </c>
      <c r="Q2698" s="29">
        <v>9</v>
      </c>
      <c r="R2698" s="92"/>
      <c r="S2698" s="92"/>
      <c r="T2698" s="92"/>
      <c r="U2698" s="92"/>
      <c r="V2698" s="92"/>
      <c r="W2698" s="92"/>
      <c r="X2698" s="92"/>
      <c r="Y2698" s="92"/>
    </row>
    <row r="2699" spans="1:25" ht="15" customHeight="1" x14ac:dyDescent="0.25">
      <c r="A2699" s="111"/>
      <c r="B2699" s="111"/>
      <c r="C2699" s="111"/>
      <c r="D2699" s="111"/>
      <c r="E2699" s="111"/>
      <c r="F2699" s="111"/>
      <c r="G2699" s="111"/>
      <c r="H2699" s="68" t="s">
        <v>1085</v>
      </c>
      <c r="I2699" s="32">
        <f t="shared" ref="I2699:K2699" si="2536">SUM(I2695)</f>
        <v>1365751</v>
      </c>
      <c r="J2699" s="32">
        <f t="shared" si="2536"/>
        <v>1318894</v>
      </c>
      <c r="K2699" s="32">
        <f t="shared" si="2536"/>
        <v>777937</v>
      </c>
      <c r="L2699" s="32">
        <f t="shared" si="2488"/>
        <v>340860</v>
      </c>
      <c r="M2699" s="32">
        <f t="shared" ref="M2699" si="2537">SUM(M2695)</f>
        <v>113620</v>
      </c>
      <c r="N2699" s="32">
        <f t="shared" ref="N2699:O2699" si="2538">SUM(N2695)</f>
        <v>113620</v>
      </c>
      <c r="O2699" s="32">
        <f t="shared" si="2538"/>
        <v>113620</v>
      </c>
      <c r="P2699" s="32">
        <f t="shared" si="2489"/>
        <v>1118797</v>
      </c>
      <c r="Q2699" s="32">
        <f t="shared" si="2490"/>
        <v>84.828424422281088</v>
      </c>
      <c r="R2699" s="90"/>
      <c r="S2699" s="90"/>
      <c r="T2699" s="90"/>
      <c r="U2699" s="90"/>
      <c r="V2699" s="90"/>
      <c r="W2699" s="90"/>
      <c r="X2699" s="90"/>
      <c r="Y2699" s="90"/>
    </row>
    <row r="2700" spans="1:25" ht="15" customHeight="1" x14ac:dyDescent="0.25">
      <c r="A2700" s="111"/>
      <c r="B2700" s="111"/>
      <c r="C2700" s="111"/>
      <c r="D2700" s="111"/>
      <c r="E2700" s="111"/>
      <c r="F2700" s="111"/>
      <c r="G2700" s="111"/>
      <c r="H2700" s="69" t="s">
        <v>79</v>
      </c>
      <c r="I2700" s="32">
        <f t="shared" ref="I2700:K2700" si="2539">SUM(I2699)</f>
        <v>1365751</v>
      </c>
      <c r="J2700" s="32">
        <f t="shared" si="2539"/>
        <v>1318894</v>
      </c>
      <c r="K2700" s="32">
        <f t="shared" si="2539"/>
        <v>777937</v>
      </c>
      <c r="L2700" s="32">
        <f t="shared" si="2488"/>
        <v>340860</v>
      </c>
      <c r="M2700" s="32">
        <f t="shared" ref="M2700" si="2540">SUM(M2699)</f>
        <v>113620</v>
      </c>
      <c r="N2700" s="32">
        <f t="shared" ref="N2700:O2700" si="2541">SUM(N2699)</f>
        <v>113620</v>
      </c>
      <c r="O2700" s="32">
        <f t="shared" si="2541"/>
        <v>113620</v>
      </c>
      <c r="P2700" s="32">
        <f t="shared" si="2489"/>
        <v>1118797</v>
      </c>
      <c r="Q2700" s="32">
        <f t="shared" si="2490"/>
        <v>84.828424422281088</v>
      </c>
      <c r="R2700" s="90"/>
      <c r="S2700" s="90"/>
      <c r="T2700" s="90"/>
      <c r="U2700" s="90"/>
      <c r="V2700" s="90"/>
      <c r="W2700" s="90"/>
      <c r="X2700" s="90"/>
      <c r="Y2700" s="90"/>
    </row>
    <row r="2701" spans="1:25" ht="15" customHeight="1" x14ac:dyDescent="0.25">
      <c r="A2701" s="112"/>
      <c r="B2701" s="112"/>
      <c r="C2701" s="112"/>
      <c r="D2701" s="112"/>
      <c r="E2701" s="112"/>
      <c r="F2701" s="112"/>
      <c r="G2701" s="112"/>
      <c r="I2701" s="27"/>
      <c r="J2701" s="27"/>
      <c r="K2701" s="27">
        <v>0</v>
      </c>
      <c r="L2701" s="27"/>
      <c r="M2701" s="27"/>
      <c r="N2701" s="27"/>
      <c r="O2701" s="27"/>
      <c r="P2701" s="27"/>
      <c r="Q2701" s="27"/>
      <c r="R2701" s="27"/>
      <c r="S2701" s="27"/>
      <c r="T2701" s="27"/>
      <c r="U2701" s="27"/>
      <c r="V2701" s="27"/>
      <c r="W2701" s="27"/>
      <c r="X2701" s="27"/>
      <c r="Y2701" s="27"/>
    </row>
    <row r="2702" spans="1:25" ht="15" customHeight="1" thickBot="1" x14ac:dyDescent="0.3">
      <c r="A2702" s="53" t="s">
        <v>1</v>
      </c>
      <c r="B2702" s="53" t="s">
        <v>1</v>
      </c>
      <c r="C2702" s="53" t="s">
        <v>1</v>
      </c>
      <c r="D2702" s="53" t="s">
        <v>1</v>
      </c>
      <c r="E2702" s="53" t="s">
        <v>1</v>
      </c>
      <c r="F2702" s="53" t="s">
        <v>1</v>
      </c>
      <c r="G2702" s="53" t="s">
        <v>1</v>
      </c>
      <c r="H2702" s="21" t="s">
        <v>1</v>
      </c>
      <c r="I2702" s="33"/>
      <c r="J2702" s="33"/>
      <c r="K2702" s="33">
        <v>0</v>
      </c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  <c r="Y2702" s="33"/>
    </row>
    <row r="2703" spans="1:25" ht="45.75" customHeight="1" thickBot="1" x14ac:dyDescent="0.3">
      <c r="A2703" s="28" t="s">
        <v>4</v>
      </c>
      <c r="B2703" s="28" t="s">
        <v>5</v>
      </c>
      <c r="C2703" s="28" t="s">
        <v>6</v>
      </c>
      <c r="D2703" s="57" t="s">
        <v>1</v>
      </c>
      <c r="E2703" s="28" t="s">
        <v>7</v>
      </c>
      <c r="F2703" s="28" t="s">
        <v>8</v>
      </c>
      <c r="G2703" s="28" t="s">
        <v>9</v>
      </c>
      <c r="H2703" s="28" t="s">
        <v>10</v>
      </c>
      <c r="I2703" s="109" t="s">
        <v>3984</v>
      </c>
      <c r="J2703" s="109" t="s">
        <v>11</v>
      </c>
      <c r="K2703" s="109" t="s">
        <v>3989</v>
      </c>
      <c r="L2703" s="109" t="s">
        <v>3985</v>
      </c>
      <c r="M2703" s="109" t="s">
        <v>4027</v>
      </c>
      <c r="N2703" s="109" t="s">
        <v>3988</v>
      </c>
      <c r="O2703" s="109" t="s">
        <v>3986</v>
      </c>
      <c r="P2703" s="109" t="s">
        <v>3987</v>
      </c>
      <c r="Q2703" s="109" t="s">
        <v>3695</v>
      </c>
      <c r="R2703" s="91"/>
      <c r="S2703" s="91"/>
      <c r="T2703" s="91"/>
      <c r="U2703" s="91"/>
      <c r="V2703" s="91"/>
      <c r="W2703" s="91"/>
      <c r="X2703" s="91"/>
      <c r="Y2703" s="91"/>
    </row>
    <row r="2704" spans="1:25" ht="15" customHeight="1" x14ac:dyDescent="0.25">
      <c r="A2704" s="58" t="s">
        <v>1</v>
      </c>
      <c r="B2704" s="58" t="s">
        <v>1</v>
      </c>
      <c r="C2704" s="58" t="s">
        <v>1</v>
      </c>
      <c r="D2704" s="59" t="s">
        <v>1</v>
      </c>
      <c r="E2704" s="59" t="s">
        <v>1</v>
      </c>
      <c r="F2704" s="60" t="s">
        <v>1</v>
      </c>
      <c r="G2704" s="61" t="s">
        <v>1</v>
      </c>
      <c r="H2704" s="62" t="s">
        <v>1</v>
      </c>
      <c r="I2704" s="29">
        <v>1</v>
      </c>
      <c r="J2704" s="29">
        <v>2</v>
      </c>
      <c r="K2704" s="29">
        <v>3</v>
      </c>
      <c r="L2704" s="29" t="s">
        <v>3478</v>
      </c>
      <c r="M2704" s="29">
        <v>5</v>
      </c>
      <c r="N2704" s="29">
        <v>6</v>
      </c>
      <c r="O2704" s="29">
        <v>7</v>
      </c>
      <c r="P2704" s="29" t="s">
        <v>3696</v>
      </c>
      <c r="Q2704" s="29">
        <v>9</v>
      </c>
      <c r="R2704" s="92"/>
      <c r="S2704" s="92"/>
      <c r="T2704" s="92"/>
      <c r="U2704" s="92"/>
      <c r="V2704" s="92"/>
      <c r="W2704" s="92"/>
      <c r="X2704" s="92"/>
      <c r="Y2704" s="92"/>
    </row>
    <row r="2705" spans="1:25" ht="15" customHeight="1" x14ac:dyDescent="0.25">
      <c r="A2705" s="63" t="s">
        <v>935</v>
      </c>
      <c r="B2705" s="63" t="s">
        <v>81</v>
      </c>
      <c r="C2705" s="64" t="s">
        <v>1337</v>
      </c>
      <c r="D2705" s="64" t="s">
        <v>1338</v>
      </c>
      <c r="E2705" s="65" t="s">
        <v>1</v>
      </c>
      <c r="F2705" s="65" t="s">
        <v>1</v>
      </c>
      <c r="G2705" s="65" t="s">
        <v>1</v>
      </c>
      <c r="H2705" s="65" t="s">
        <v>1339</v>
      </c>
      <c r="I2705" s="26">
        <v>0</v>
      </c>
      <c r="J2705" s="26" t="s">
        <v>1</v>
      </c>
      <c r="K2705" s="26">
        <v>0</v>
      </c>
      <c r="L2705" s="26"/>
      <c r="M2705" s="26"/>
      <c r="N2705" s="26"/>
      <c r="O2705" s="26"/>
      <c r="P2705" s="26"/>
      <c r="Q2705" s="26"/>
      <c r="R2705" s="90"/>
      <c r="S2705" s="90"/>
      <c r="T2705" s="90"/>
      <c r="U2705" s="90"/>
      <c r="V2705" s="90"/>
      <c r="W2705" s="90"/>
      <c r="X2705" s="90"/>
      <c r="Y2705" s="90"/>
    </row>
    <row r="2706" spans="1:25" ht="22.5" customHeight="1" x14ac:dyDescent="0.25">
      <c r="A2706" s="63" t="s">
        <v>1</v>
      </c>
      <c r="B2706" s="63" t="s">
        <v>1</v>
      </c>
      <c r="C2706" s="63" t="s">
        <v>1</v>
      </c>
      <c r="D2706" s="65" t="s">
        <v>1</v>
      </c>
      <c r="E2706" s="65" t="s">
        <v>1</v>
      </c>
      <c r="F2706" s="65" t="s">
        <v>1</v>
      </c>
      <c r="G2706" s="65" t="s">
        <v>1</v>
      </c>
      <c r="H2706" s="66" t="s">
        <v>15</v>
      </c>
      <c r="I2706" s="30">
        <f t="shared" ref="I2706:K2706" si="2542">SUM(I2707,I2715,I2717)</f>
        <v>1576968</v>
      </c>
      <c r="J2706" s="30">
        <f t="shared" si="2542"/>
        <v>1564883</v>
      </c>
      <c r="K2706" s="30">
        <f t="shared" si="2542"/>
        <v>870905</v>
      </c>
      <c r="L2706" s="30">
        <f t="shared" ref="L2706:L2767" si="2543">SUM(M2706:O2706)</f>
        <v>373250</v>
      </c>
      <c r="M2706" s="30">
        <f t="shared" ref="M2706" si="2544">SUM(M2707,M2715,M2717)</f>
        <v>118350</v>
      </c>
      <c r="N2706" s="30">
        <f t="shared" ref="N2706:O2706" si="2545">SUM(N2707,N2715,N2717)</f>
        <v>127450</v>
      </c>
      <c r="O2706" s="30">
        <f t="shared" si="2545"/>
        <v>127450</v>
      </c>
      <c r="P2706" s="30">
        <f t="shared" ref="P2706:P2767" si="2546">K2706+L2706</f>
        <v>1244155</v>
      </c>
      <c r="Q2706" s="30">
        <f t="shared" ref="Q2706:Q2767" si="2547">IF(J2706=0,"-",P2706/J2706*100)</f>
        <v>79.504665844027954</v>
      </c>
      <c r="R2706" s="93"/>
      <c r="S2706" s="93"/>
      <c r="T2706" s="93"/>
      <c r="U2706" s="93"/>
      <c r="V2706" s="93"/>
      <c r="W2706" s="93"/>
      <c r="X2706" s="93"/>
      <c r="Y2706" s="93"/>
    </row>
    <row r="2707" spans="1:25" ht="15" customHeight="1" x14ac:dyDescent="0.25">
      <c r="A2707" s="63" t="s">
        <v>935</v>
      </c>
      <c r="B2707" s="63" t="s">
        <v>81</v>
      </c>
      <c r="C2707" s="63" t="s">
        <v>1337</v>
      </c>
      <c r="D2707" s="63" t="s">
        <v>1338</v>
      </c>
      <c r="E2707" s="65" t="s">
        <v>16</v>
      </c>
      <c r="F2707" s="65" t="s">
        <v>1</v>
      </c>
      <c r="G2707" s="65" t="s">
        <v>1</v>
      </c>
      <c r="H2707" s="65" t="s">
        <v>17</v>
      </c>
      <c r="I2707" s="31">
        <f t="shared" ref="I2707:K2707" si="2548">SUM(I2708:I2709)</f>
        <v>1343794</v>
      </c>
      <c r="J2707" s="31">
        <f t="shared" si="2548"/>
        <v>1343794</v>
      </c>
      <c r="K2707" s="31">
        <f t="shared" si="2548"/>
        <v>744674</v>
      </c>
      <c r="L2707" s="31">
        <f t="shared" si="2543"/>
        <v>318900</v>
      </c>
      <c r="M2707" s="31">
        <f t="shared" ref="M2707" si="2549">SUM(M2708:M2709)</f>
        <v>99900</v>
      </c>
      <c r="N2707" s="31">
        <f t="shared" ref="N2707:O2707" si="2550">SUM(N2708:N2709)</f>
        <v>109500</v>
      </c>
      <c r="O2707" s="31">
        <f t="shared" si="2550"/>
        <v>109500</v>
      </c>
      <c r="P2707" s="31">
        <f t="shared" si="2546"/>
        <v>1063574</v>
      </c>
      <c r="Q2707" s="31">
        <f t="shared" si="2547"/>
        <v>79.147101415842016</v>
      </c>
      <c r="R2707" s="94"/>
      <c r="S2707" s="94"/>
      <c r="T2707" s="94"/>
      <c r="U2707" s="94"/>
      <c r="V2707" s="94"/>
      <c r="W2707" s="94"/>
      <c r="X2707" s="94"/>
      <c r="Y2707" s="94"/>
    </row>
    <row r="2708" spans="1:25" ht="15" customHeight="1" x14ac:dyDescent="0.25">
      <c r="A2708" s="64" t="s">
        <v>935</v>
      </c>
      <c r="B2708" s="64" t="s">
        <v>81</v>
      </c>
      <c r="C2708" s="64" t="s">
        <v>1337</v>
      </c>
      <c r="D2708" s="64" t="s">
        <v>1338</v>
      </c>
      <c r="E2708" s="20" t="s">
        <v>19</v>
      </c>
      <c r="F2708" s="64"/>
      <c r="G2708" s="53" t="s">
        <v>1076</v>
      </c>
      <c r="H2708" s="53" t="s">
        <v>3894</v>
      </c>
      <c r="I2708" s="26">
        <v>1155820</v>
      </c>
      <c r="J2708" s="26">
        <v>1155820</v>
      </c>
      <c r="K2708" s="26">
        <v>609000</v>
      </c>
      <c r="L2708" s="26">
        <f t="shared" si="2543"/>
        <v>285000</v>
      </c>
      <c r="M2708" s="26">
        <v>95000</v>
      </c>
      <c r="N2708" s="26">
        <v>95000</v>
      </c>
      <c r="O2708" s="26">
        <v>95000</v>
      </c>
      <c r="P2708" s="26">
        <f t="shared" si="2546"/>
        <v>894000</v>
      </c>
      <c r="Q2708" s="26">
        <f t="shared" si="2547"/>
        <v>77.347683895416239</v>
      </c>
      <c r="R2708" s="90"/>
      <c r="S2708" s="90"/>
      <c r="T2708" s="90"/>
      <c r="U2708" s="90"/>
      <c r="V2708" s="90"/>
      <c r="W2708" s="90"/>
      <c r="X2708" s="90"/>
      <c r="Y2708" s="90"/>
    </row>
    <row r="2709" spans="1:25" ht="15" customHeight="1" x14ac:dyDescent="0.25">
      <c r="A2709" s="63" t="s">
        <v>935</v>
      </c>
      <c r="B2709" s="63" t="s">
        <v>81</v>
      </c>
      <c r="C2709" s="63" t="s">
        <v>1337</v>
      </c>
      <c r="D2709" s="63" t="s">
        <v>1338</v>
      </c>
      <c r="E2709" s="63" t="s">
        <v>21</v>
      </c>
      <c r="F2709" s="64" t="s">
        <v>1</v>
      </c>
      <c r="G2709" s="53" t="s">
        <v>1</v>
      </c>
      <c r="H2709" s="65" t="s">
        <v>22</v>
      </c>
      <c r="I2709" s="31">
        <f t="shared" ref="I2709:K2709" si="2551">SUM(I2710:I2714)</f>
        <v>187974</v>
      </c>
      <c r="J2709" s="31">
        <f t="shared" si="2551"/>
        <v>187974</v>
      </c>
      <c r="K2709" s="31">
        <f t="shared" si="2551"/>
        <v>135674</v>
      </c>
      <c r="L2709" s="31">
        <f t="shared" si="2543"/>
        <v>33900</v>
      </c>
      <c r="M2709" s="31">
        <f t="shared" ref="M2709" si="2552">SUM(M2710:M2714)</f>
        <v>4900</v>
      </c>
      <c r="N2709" s="31">
        <f t="shared" ref="N2709:O2709" si="2553">SUM(N2710:N2714)</f>
        <v>14500</v>
      </c>
      <c r="O2709" s="31">
        <f t="shared" si="2553"/>
        <v>14500</v>
      </c>
      <c r="P2709" s="31">
        <f t="shared" si="2546"/>
        <v>169574</v>
      </c>
      <c r="Q2709" s="31">
        <f t="shared" si="2547"/>
        <v>90.211412216583142</v>
      </c>
      <c r="R2709" s="94"/>
      <c r="S2709" s="94"/>
      <c r="T2709" s="94"/>
      <c r="U2709" s="94"/>
      <c r="V2709" s="94"/>
      <c r="W2709" s="94"/>
      <c r="X2709" s="94"/>
      <c r="Y2709" s="94"/>
    </row>
    <row r="2710" spans="1:25" ht="15" customHeight="1" x14ac:dyDescent="0.25">
      <c r="A2710" s="64" t="s">
        <v>935</v>
      </c>
      <c r="B2710" s="64" t="s">
        <v>81</v>
      </c>
      <c r="C2710" s="64" t="s">
        <v>1337</v>
      </c>
      <c r="D2710" s="64" t="s">
        <v>1338</v>
      </c>
      <c r="E2710" s="20" t="s">
        <v>23</v>
      </c>
      <c r="F2710" s="64" t="s">
        <v>1340</v>
      </c>
      <c r="G2710" s="53" t="s">
        <v>1076</v>
      </c>
      <c r="H2710" s="53" t="s">
        <v>85</v>
      </c>
      <c r="I2710" s="26">
        <v>48600</v>
      </c>
      <c r="J2710" s="26">
        <v>48600</v>
      </c>
      <c r="K2710" s="26">
        <v>29800</v>
      </c>
      <c r="L2710" s="26">
        <f t="shared" si="2543"/>
        <v>11700</v>
      </c>
      <c r="M2710" s="26">
        <v>2700</v>
      </c>
      <c r="N2710" s="26">
        <v>4500</v>
      </c>
      <c r="O2710" s="26">
        <v>4500</v>
      </c>
      <c r="P2710" s="26">
        <f t="shared" si="2546"/>
        <v>41500</v>
      </c>
      <c r="Q2710" s="26">
        <f t="shared" si="2547"/>
        <v>85.390946502057616</v>
      </c>
      <c r="R2710" s="90"/>
      <c r="S2710" s="90"/>
      <c r="T2710" s="90"/>
      <c r="U2710" s="90"/>
      <c r="V2710" s="90"/>
      <c r="W2710" s="90"/>
      <c r="X2710" s="90"/>
      <c r="Y2710" s="90"/>
    </row>
    <row r="2711" spans="1:25" ht="15" customHeight="1" x14ac:dyDescent="0.25">
      <c r="A2711" s="64" t="s">
        <v>935</v>
      </c>
      <c r="B2711" s="64" t="s">
        <v>81</v>
      </c>
      <c r="C2711" s="64" t="s">
        <v>1337</v>
      </c>
      <c r="D2711" s="64" t="s">
        <v>1338</v>
      </c>
      <c r="E2711" s="20" t="s">
        <v>23</v>
      </c>
      <c r="F2711" s="64" t="s">
        <v>1341</v>
      </c>
      <c r="G2711" s="53" t="s">
        <v>1076</v>
      </c>
      <c r="H2711" s="53" t="s">
        <v>25</v>
      </c>
      <c r="I2711" s="26">
        <v>95600</v>
      </c>
      <c r="J2711" s="26">
        <v>95600</v>
      </c>
      <c r="K2711" s="26">
        <v>64300</v>
      </c>
      <c r="L2711" s="26">
        <f t="shared" si="2543"/>
        <v>20000</v>
      </c>
      <c r="M2711" s="26"/>
      <c r="N2711" s="26">
        <v>10000</v>
      </c>
      <c r="O2711" s="26">
        <v>10000</v>
      </c>
      <c r="P2711" s="26">
        <f t="shared" si="2546"/>
        <v>84300</v>
      </c>
      <c r="Q2711" s="26">
        <f t="shared" si="2547"/>
        <v>88.179916317991641</v>
      </c>
      <c r="R2711" s="90"/>
      <c r="S2711" s="90"/>
      <c r="T2711" s="90"/>
      <c r="U2711" s="90"/>
      <c r="V2711" s="90"/>
      <c r="W2711" s="90"/>
      <c r="X2711" s="90"/>
      <c r="Y2711" s="90"/>
    </row>
    <row r="2712" spans="1:25" ht="15" customHeight="1" x14ac:dyDescent="0.25">
      <c r="A2712" s="64" t="s">
        <v>935</v>
      </c>
      <c r="B2712" s="64" t="s">
        <v>81</v>
      </c>
      <c r="C2712" s="64" t="s">
        <v>1337</v>
      </c>
      <c r="D2712" s="64" t="s">
        <v>1338</v>
      </c>
      <c r="E2712" s="20" t="s">
        <v>23</v>
      </c>
      <c r="F2712" s="64" t="s">
        <v>1342</v>
      </c>
      <c r="G2712" s="53" t="s">
        <v>1076</v>
      </c>
      <c r="H2712" s="53" t="s">
        <v>27</v>
      </c>
      <c r="I2712" s="26">
        <v>24274</v>
      </c>
      <c r="J2712" s="26">
        <v>24274</v>
      </c>
      <c r="K2712" s="26">
        <v>24274</v>
      </c>
      <c r="L2712" s="26">
        <f t="shared" si="2543"/>
        <v>0</v>
      </c>
      <c r="M2712" s="26"/>
      <c r="N2712" s="26"/>
      <c r="O2712" s="26"/>
      <c r="P2712" s="26">
        <f t="shared" si="2546"/>
        <v>24274</v>
      </c>
      <c r="Q2712" s="26">
        <f t="shared" si="2547"/>
        <v>100</v>
      </c>
      <c r="R2712" s="90"/>
      <c r="S2712" s="90"/>
      <c r="T2712" s="90"/>
      <c r="U2712" s="90"/>
      <c r="V2712" s="90"/>
      <c r="W2712" s="90"/>
      <c r="X2712" s="90"/>
      <c r="Y2712" s="90"/>
    </row>
    <row r="2713" spans="1:25" ht="15" customHeight="1" x14ac:dyDescent="0.25">
      <c r="A2713" s="64" t="s">
        <v>935</v>
      </c>
      <c r="B2713" s="64" t="s">
        <v>81</v>
      </c>
      <c r="C2713" s="64" t="s">
        <v>1337</v>
      </c>
      <c r="D2713" s="64" t="s">
        <v>1338</v>
      </c>
      <c r="E2713" s="20" t="s">
        <v>23</v>
      </c>
      <c r="F2713" s="64" t="s">
        <v>1343</v>
      </c>
      <c r="G2713" s="53" t="s">
        <v>1076</v>
      </c>
      <c r="H2713" s="53" t="s">
        <v>89</v>
      </c>
      <c r="I2713" s="26">
        <v>4400</v>
      </c>
      <c r="J2713" s="26">
        <v>4400</v>
      </c>
      <c r="K2713" s="26">
        <v>4400</v>
      </c>
      <c r="L2713" s="26">
        <f t="shared" si="2543"/>
        <v>0</v>
      </c>
      <c r="M2713" s="26"/>
      <c r="N2713" s="26"/>
      <c r="O2713" s="26"/>
      <c r="P2713" s="26">
        <f t="shared" si="2546"/>
        <v>4400</v>
      </c>
      <c r="Q2713" s="26">
        <f t="shared" si="2547"/>
        <v>100</v>
      </c>
      <c r="R2713" s="90"/>
      <c r="S2713" s="90"/>
      <c r="T2713" s="90"/>
      <c r="U2713" s="90"/>
      <c r="V2713" s="90"/>
      <c r="W2713" s="90"/>
      <c r="X2713" s="90"/>
      <c r="Y2713" s="90"/>
    </row>
    <row r="2714" spans="1:25" ht="15" customHeight="1" x14ac:dyDescent="0.25">
      <c r="A2714" s="64" t="s">
        <v>935</v>
      </c>
      <c r="B2714" s="64" t="s">
        <v>81</v>
      </c>
      <c r="C2714" s="64" t="s">
        <v>1337</v>
      </c>
      <c r="D2714" s="64" t="s">
        <v>1338</v>
      </c>
      <c r="E2714" s="20" t="s">
        <v>23</v>
      </c>
      <c r="F2714" s="64" t="s">
        <v>1344</v>
      </c>
      <c r="G2714" s="53" t="s">
        <v>1076</v>
      </c>
      <c r="H2714" s="53" t="s">
        <v>29</v>
      </c>
      <c r="I2714" s="26">
        <v>15100</v>
      </c>
      <c r="J2714" s="26">
        <v>15100</v>
      </c>
      <c r="K2714" s="26">
        <v>12900</v>
      </c>
      <c r="L2714" s="26">
        <f t="shared" si="2543"/>
        <v>2200</v>
      </c>
      <c r="M2714" s="26">
        <v>2200</v>
      </c>
      <c r="N2714" s="26"/>
      <c r="O2714" s="26"/>
      <c r="P2714" s="26">
        <f t="shared" si="2546"/>
        <v>15100</v>
      </c>
      <c r="Q2714" s="26">
        <f t="shared" si="2547"/>
        <v>100</v>
      </c>
      <c r="R2714" s="90"/>
      <c r="S2714" s="90"/>
      <c r="T2714" s="90"/>
      <c r="U2714" s="90"/>
      <c r="V2714" s="90"/>
      <c r="W2714" s="90"/>
      <c r="X2714" s="90"/>
      <c r="Y2714" s="90"/>
    </row>
    <row r="2715" spans="1:25" ht="15" customHeight="1" x14ac:dyDescent="0.25">
      <c r="A2715" s="63" t="s">
        <v>935</v>
      </c>
      <c r="B2715" s="63" t="s">
        <v>81</v>
      </c>
      <c r="C2715" s="63" t="s">
        <v>1337</v>
      </c>
      <c r="D2715" s="63" t="s">
        <v>1338</v>
      </c>
      <c r="E2715" s="65" t="s">
        <v>30</v>
      </c>
      <c r="F2715" s="65" t="s">
        <v>1</v>
      </c>
      <c r="G2715" s="65" t="s">
        <v>1</v>
      </c>
      <c r="H2715" s="65" t="s">
        <v>31</v>
      </c>
      <c r="I2715" s="31">
        <f t="shared" ref="I2715:K2715" si="2554">SUM(I2716)</f>
        <v>121396</v>
      </c>
      <c r="J2715" s="31">
        <f t="shared" si="2554"/>
        <v>121396</v>
      </c>
      <c r="K2715" s="31">
        <f t="shared" si="2554"/>
        <v>67500</v>
      </c>
      <c r="L2715" s="31">
        <f t="shared" si="2543"/>
        <v>30000</v>
      </c>
      <c r="M2715" s="31">
        <f t="shared" ref="M2715" si="2555">SUM(M2716)</f>
        <v>10000</v>
      </c>
      <c r="N2715" s="31">
        <f t="shared" ref="N2715:O2715" si="2556">SUM(N2716)</f>
        <v>10000</v>
      </c>
      <c r="O2715" s="31">
        <f t="shared" si="2556"/>
        <v>10000</v>
      </c>
      <c r="P2715" s="31">
        <f t="shared" si="2546"/>
        <v>97500</v>
      </c>
      <c r="Q2715" s="31">
        <f t="shared" si="2547"/>
        <v>80.315661142047517</v>
      </c>
      <c r="R2715" s="94"/>
      <c r="S2715" s="94"/>
      <c r="T2715" s="94"/>
      <c r="U2715" s="94"/>
      <c r="V2715" s="94"/>
      <c r="W2715" s="94"/>
      <c r="X2715" s="94"/>
      <c r="Y2715" s="94"/>
    </row>
    <row r="2716" spans="1:25" ht="15" customHeight="1" x14ac:dyDescent="0.25">
      <c r="A2716" s="64" t="s">
        <v>935</v>
      </c>
      <c r="B2716" s="64" t="s">
        <v>81</v>
      </c>
      <c r="C2716" s="64" t="s">
        <v>1337</v>
      </c>
      <c r="D2716" s="64" t="s">
        <v>1338</v>
      </c>
      <c r="E2716" s="20" t="s">
        <v>33</v>
      </c>
      <c r="F2716" s="64"/>
      <c r="G2716" s="53" t="s">
        <v>1076</v>
      </c>
      <c r="H2716" s="53" t="s">
        <v>3895</v>
      </c>
      <c r="I2716" s="26">
        <v>121396</v>
      </c>
      <c r="J2716" s="26">
        <v>121396</v>
      </c>
      <c r="K2716" s="26">
        <v>67500</v>
      </c>
      <c r="L2716" s="26">
        <f t="shared" si="2543"/>
        <v>30000</v>
      </c>
      <c r="M2716" s="26">
        <v>10000</v>
      </c>
      <c r="N2716" s="26">
        <v>10000</v>
      </c>
      <c r="O2716" s="26">
        <v>10000</v>
      </c>
      <c r="P2716" s="26">
        <f t="shared" si="2546"/>
        <v>97500</v>
      </c>
      <c r="Q2716" s="26">
        <f t="shared" si="2547"/>
        <v>80.315661142047517</v>
      </c>
      <c r="R2716" s="90"/>
      <c r="S2716" s="90"/>
      <c r="T2716" s="90"/>
      <c r="U2716" s="90"/>
      <c r="V2716" s="90"/>
      <c r="W2716" s="90"/>
      <c r="X2716" s="90"/>
      <c r="Y2716" s="90"/>
    </row>
    <row r="2717" spans="1:25" ht="15" customHeight="1" x14ac:dyDescent="0.25">
      <c r="A2717" s="63" t="s">
        <v>935</v>
      </c>
      <c r="B2717" s="63" t="s">
        <v>81</v>
      </c>
      <c r="C2717" s="63" t="s">
        <v>1337</v>
      </c>
      <c r="D2717" s="63" t="s">
        <v>1338</v>
      </c>
      <c r="E2717" s="65" t="s">
        <v>34</v>
      </c>
      <c r="F2717" s="65" t="s">
        <v>1</v>
      </c>
      <c r="G2717" s="65" t="s">
        <v>1</v>
      </c>
      <c r="H2717" s="65" t="s">
        <v>35</v>
      </c>
      <c r="I2717" s="31">
        <f t="shared" ref="I2717:K2717" si="2557">SUM(I2718:I2725)</f>
        <v>111778</v>
      </c>
      <c r="J2717" s="31">
        <f t="shared" si="2557"/>
        <v>99693</v>
      </c>
      <c r="K2717" s="31">
        <f t="shared" si="2557"/>
        <v>58731</v>
      </c>
      <c r="L2717" s="31">
        <f t="shared" si="2543"/>
        <v>24350</v>
      </c>
      <c r="M2717" s="31">
        <f t="shared" ref="M2717" si="2558">SUM(M2718:M2725)</f>
        <v>8450</v>
      </c>
      <c r="N2717" s="31">
        <f t="shared" ref="N2717:O2717" si="2559">SUM(N2718:N2725)</f>
        <v>7950</v>
      </c>
      <c r="O2717" s="31">
        <f t="shared" si="2559"/>
        <v>7950</v>
      </c>
      <c r="P2717" s="31">
        <f t="shared" si="2546"/>
        <v>83081</v>
      </c>
      <c r="Q2717" s="31">
        <f t="shared" si="2547"/>
        <v>83.336844111422067</v>
      </c>
      <c r="R2717" s="94"/>
      <c r="S2717" s="94"/>
      <c r="T2717" s="94"/>
      <c r="U2717" s="94"/>
      <c r="V2717" s="94"/>
      <c r="W2717" s="94"/>
      <c r="X2717" s="94"/>
      <c r="Y2717" s="94"/>
    </row>
    <row r="2718" spans="1:25" ht="15" customHeight="1" x14ac:dyDescent="0.25">
      <c r="A2718" s="64" t="s">
        <v>935</v>
      </c>
      <c r="B2718" s="64" t="s">
        <v>81</v>
      </c>
      <c r="C2718" s="64" t="s">
        <v>1337</v>
      </c>
      <c r="D2718" s="64" t="s">
        <v>1338</v>
      </c>
      <c r="E2718" s="20" t="s">
        <v>38</v>
      </c>
      <c r="F2718" s="64"/>
      <c r="G2718" s="53" t="s">
        <v>1076</v>
      </c>
      <c r="H2718" s="53" t="s">
        <v>37</v>
      </c>
      <c r="I2718" s="26">
        <v>420</v>
      </c>
      <c r="J2718" s="26">
        <v>420</v>
      </c>
      <c r="K2718" s="26">
        <v>420</v>
      </c>
      <c r="L2718" s="26">
        <f t="shared" si="2543"/>
        <v>0</v>
      </c>
      <c r="M2718" s="26"/>
      <c r="N2718" s="26"/>
      <c r="O2718" s="26"/>
      <c r="P2718" s="26">
        <f t="shared" si="2546"/>
        <v>420</v>
      </c>
      <c r="Q2718" s="26">
        <f t="shared" si="2547"/>
        <v>100</v>
      </c>
      <c r="R2718" s="90"/>
      <c r="S2718" s="90"/>
      <c r="T2718" s="90"/>
      <c r="U2718" s="90"/>
      <c r="V2718" s="90"/>
      <c r="W2718" s="90"/>
      <c r="X2718" s="90"/>
      <c r="Y2718" s="90"/>
    </row>
    <row r="2719" spans="1:25" ht="15" customHeight="1" x14ac:dyDescent="0.25">
      <c r="A2719" s="64" t="s">
        <v>935</v>
      </c>
      <c r="B2719" s="64" t="s">
        <v>81</v>
      </c>
      <c r="C2719" s="64" t="s">
        <v>1337</v>
      </c>
      <c r="D2719" s="64" t="s">
        <v>1338</v>
      </c>
      <c r="E2719" s="20" t="s">
        <v>298</v>
      </c>
      <c r="F2719" s="64"/>
      <c r="G2719" s="53" t="s">
        <v>1076</v>
      </c>
      <c r="H2719" s="53" t="s">
        <v>297</v>
      </c>
      <c r="I2719" s="26">
        <v>33297</v>
      </c>
      <c r="J2719" s="26">
        <v>33297</v>
      </c>
      <c r="K2719" s="26">
        <v>23800</v>
      </c>
      <c r="L2719" s="26">
        <f t="shared" si="2543"/>
        <v>6000</v>
      </c>
      <c r="M2719" s="26">
        <v>2000</v>
      </c>
      <c r="N2719" s="26">
        <v>2000</v>
      </c>
      <c r="O2719" s="26">
        <v>2000</v>
      </c>
      <c r="P2719" s="26">
        <f t="shared" si="2546"/>
        <v>29800</v>
      </c>
      <c r="Q2719" s="26">
        <f t="shared" si="2547"/>
        <v>89.497552332041934</v>
      </c>
      <c r="R2719" s="90"/>
      <c r="S2719" s="90"/>
      <c r="T2719" s="90"/>
      <c r="U2719" s="90"/>
      <c r="V2719" s="90"/>
      <c r="W2719" s="90"/>
      <c r="X2719" s="90"/>
      <c r="Y2719" s="90"/>
    </row>
    <row r="2720" spans="1:25" ht="15" customHeight="1" x14ac:dyDescent="0.25">
      <c r="A2720" s="64" t="s">
        <v>935</v>
      </c>
      <c r="B2720" s="64" t="s">
        <v>81</v>
      </c>
      <c r="C2720" s="64" t="s">
        <v>1337</v>
      </c>
      <c r="D2720" s="64" t="s">
        <v>1338</v>
      </c>
      <c r="E2720" s="20" t="s">
        <v>301</v>
      </c>
      <c r="F2720" s="64"/>
      <c r="G2720" s="53" t="s">
        <v>1076</v>
      </c>
      <c r="H2720" s="53" t="s">
        <v>300</v>
      </c>
      <c r="I2720" s="26">
        <v>9352</v>
      </c>
      <c r="J2720" s="26">
        <v>9352</v>
      </c>
      <c r="K2720" s="26">
        <v>4800</v>
      </c>
      <c r="L2720" s="26">
        <f t="shared" si="2543"/>
        <v>3300</v>
      </c>
      <c r="M2720" s="26">
        <v>1500</v>
      </c>
      <c r="N2720" s="26">
        <v>1000</v>
      </c>
      <c r="O2720" s="26">
        <v>800</v>
      </c>
      <c r="P2720" s="26">
        <f t="shared" si="2546"/>
        <v>8100</v>
      </c>
      <c r="Q2720" s="26">
        <f t="shared" si="2547"/>
        <v>86.612489307100077</v>
      </c>
      <c r="R2720" s="90"/>
      <c r="S2720" s="90"/>
      <c r="T2720" s="90"/>
      <c r="U2720" s="90"/>
      <c r="V2720" s="90"/>
      <c r="W2720" s="90"/>
      <c r="X2720" s="90"/>
      <c r="Y2720" s="90"/>
    </row>
    <row r="2721" spans="1:25" ht="15" customHeight="1" x14ac:dyDescent="0.25">
      <c r="A2721" s="64" t="s">
        <v>935</v>
      </c>
      <c r="B2721" s="64" t="s">
        <v>81</v>
      </c>
      <c r="C2721" s="64" t="s">
        <v>1337</v>
      </c>
      <c r="D2721" s="64" t="s">
        <v>1338</v>
      </c>
      <c r="E2721" s="20" t="s">
        <v>218</v>
      </c>
      <c r="F2721" s="64"/>
      <c r="G2721" s="53" t="s">
        <v>1076</v>
      </c>
      <c r="H2721" s="53" t="s">
        <v>217</v>
      </c>
      <c r="I2721" s="26">
        <v>16900</v>
      </c>
      <c r="J2721" s="26">
        <v>9900</v>
      </c>
      <c r="K2721" s="26">
        <v>4825</v>
      </c>
      <c r="L2721" s="26">
        <f t="shared" si="2543"/>
        <v>3000</v>
      </c>
      <c r="M2721" s="26">
        <v>1000</v>
      </c>
      <c r="N2721" s="26">
        <v>1000</v>
      </c>
      <c r="O2721" s="26">
        <v>1000</v>
      </c>
      <c r="P2721" s="26">
        <f t="shared" si="2546"/>
        <v>7825</v>
      </c>
      <c r="Q2721" s="26">
        <f t="shared" si="2547"/>
        <v>79.040404040404042</v>
      </c>
      <c r="R2721" s="90"/>
      <c r="S2721" s="90"/>
      <c r="T2721" s="90"/>
      <c r="U2721" s="90"/>
      <c r="V2721" s="90"/>
      <c r="W2721" s="90"/>
      <c r="X2721" s="90"/>
      <c r="Y2721" s="90"/>
    </row>
    <row r="2722" spans="1:25" ht="15" customHeight="1" x14ac:dyDescent="0.25">
      <c r="A2722" s="64" t="s">
        <v>935</v>
      </c>
      <c r="B2722" s="64" t="s">
        <v>81</v>
      </c>
      <c r="C2722" s="64" t="s">
        <v>1337</v>
      </c>
      <c r="D2722" s="64" t="s">
        <v>1338</v>
      </c>
      <c r="E2722" s="20" t="s">
        <v>303</v>
      </c>
      <c r="F2722" s="64"/>
      <c r="G2722" s="53" t="s">
        <v>1076</v>
      </c>
      <c r="H2722" s="53" t="s">
        <v>302</v>
      </c>
      <c r="I2722" s="26">
        <v>1266</v>
      </c>
      <c r="J2722" s="26">
        <v>766</v>
      </c>
      <c r="K2722" s="26">
        <v>566</v>
      </c>
      <c r="L2722" s="26">
        <f t="shared" si="2543"/>
        <v>200</v>
      </c>
      <c r="M2722" s="26">
        <v>100</v>
      </c>
      <c r="N2722" s="26">
        <v>100</v>
      </c>
      <c r="O2722" s="26"/>
      <c r="P2722" s="26">
        <f t="shared" si="2546"/>
        <v>766</v>
      </c>
      <c r="Q2722" s="26">
        <f t="shared" si="2547"/>
        <v>100</v>
      </c>
      <c r="R2722" s="90"/>
      <c r="S2722" s="90"/>
      <c r="T2722" s="90"/>
      <c r="U2722" s="90"/>
      <c r="V2722" s="90"/>
      <c r="W2722" s="90"/>
      <c r="X2722" s="90"/>
      <c r="Y2722" s="90"/>
    </row>
    <row r="2723" spans="1:25" ht="15" customHeight="1" x14ac:dyDescent="0.25">
      <c r="A2723" s="64" t="s">
        <v>935</v>
      </c>
      <c r="B2723" s="64" t="s">
        <v>81</v>
      </c>
      <c r="C2723" s="64" t="s">
        <v>1337</v>
      </c>
      <c r="D2723" s="64" t="s">
        <v>1338</v>
      </c>
      <c r="E2723" s="20" t="s">
        <v>308</v>
      </c>
      <c r="F2723" s="64"/>
      <c r="G2723" s="53" t="s">
        <v>1076</v>
      </c>
      <c r="H2723" s="53" t="s">
        <v>307</v>
      </c>
      <c r="I2723" s="26">
        <v>11900</v>
      </c>
      <c r="J2723" s="26">
        <v>9900</v>
      </c>
      <c r="K2723" s="26">
        <v>4950</v>
      </c>
      <c r="L2723" s="26">
        <f t="shared" si="2543"/>
        <v>3000</v>
      </c>
      <c r="M2723" s="26">
        <v>1000</v>
      </c>
      <c r="N2723" s="26">
        <v>1000</v>
      </c>
      <c r="O2723" s="26">
        <v>1000</v>
      </c>
      <c r="P2723" s="26">
        <f t="shared" si="2546"/>
        <v>7950</v>
      </c>
      <c r="Q2723" s="26">
        <f t="shared" si="2547"/>
        <v>80.303030303030297</v>
      </c>
      <c r="R2723" s="90"/>
      <c r="S2723" s="90"/>
      <c r="T2723" s="90"/>
      <c r="U2723" s="90"/>
      <c r="V2723" s="90"/>
      <c r="W2723" s="90"/>
      <c r="X2723" s="90"/>
      <c r="Y2723" s="90"/>
    </row>
    <row r="2724" spans="1:25" ht="15" customHeight="1" x14ac:dyDescent="0.25">
      <c r="A2724" s="64" t="s">
        <v>935</v>
      </c>
      <c r="B2724" s="64" t="s">
        <v>81</v>
      </c>
      <c r="C2724" s="64" t="s">
        <v>1337</v>
      </c>
      <c r="D2724" s="64" t="s">
        <v>1338</v>
      </c>
      <c r="E2724" s="20" t="s">
        <v>311</v>
      </c>
      <c r="F2724" s="64"/>
      <c r="G2724" s="53" t="s">
        <v>1076</v>
      </c>
      <c r="H2724" s="53" t="s">
        <v>310</v>
      </c>
      <c r="I2724" s="26">
        <v>1100</v>
      </c>
      <c r="J2724" s="26">
        <v>1100</v>
      </c>
      <c r="K2724" s="26">
        <v>600</v>
      </c>
      <c r="L2724" s="26">
        <f t="shared" si="2543"/>
        <v>0</v>
      </c>
      <c r="M2724" s="26"/>
      <c r="N2724" s="26"/>
      <c r="O2724" s="26"/>
      <c r="P2724" s="26">
        <f t="shared" si="2546"/>
        <v>600</v>
      </c>
      <c r="Q2724" s="26">
        <f t="shared" si="2547"/>
        <v>54.54545454545454</v>
      </c>
      <c r="R2724" s="90"/>
      <c r="S2724" s="90"/>
      <c r="T2724" s="90"/>
      <c r="U2724" s="90"/>
      <c r="V2724" s="90"/>
      <c r="W2724" s="90"/>
      <c r="X2724" s="90"/>
      <c r="Y2724" s="90"/>
    </row>
    <row r="2725" spans="1:25" ht="15" customHeight="1" x14ac:dyDescent="0.25">
      <c r="A2725" s="63" t="s">
        <v>935</v>
      </c>
      <c r="B2725" s="63" t="s">
        <v>81</v>
      </c>
      <c r="C2725" s="63" t="s">
        <v>1337</v>
      </c>
      <c r="D2725" s="63" t="s">
        <v>1338</v>
      </c>
      <c r="E2725" s="63" t="s">
        <v>39</v>
      </c>
      <c r="F2725" s="64" t="s">
        <v>1</v>
      </c>
      <c r="G2725" s="53" t="s">
        <v>1</v>
      </c>
      <c r="H2725" s="65" t="s">
        <v>40</v>
      </c>
      <c r="I2725" s="31">
        <f t="shared" ref="I2725:K2725" si="2560">SUM(I2726:I2728)</f>
        <v>37543</v>
      </c>
      <c r="J2725" s="31">
        <f t="shared" si="2560"/>
        <v>34958</v>
      </c>
      <c r="K2725" s="31">
        <f t="shared" si="2560"/>
        <v>18770</v>
      </c>
      <c r="L2725" s="31">
        <f t="shared" si="2543"/>
        <v>8850</v>
      </c>
      <c r="M2725" s="31">
        <f t="shared" ref="M2725" si="2561">SUM(M2726:M2728)</f>
        <v>2850</v>
      </c>
      <c r="N2725" s="31">
        <f t="shared" ref="N2725:O2725" si="2562">SUM(N2726:N2728)</f>
        <v>2850</v>
      </c>
      <c r="O2725" s="31">
        <f t="shared" si="2562"/>
        <v>3150</v>
      </c>
      <c r="P2725" s="31">
        <f t="shared" si="2546"/>
        <v>27620</v>
      </c>
      <c r="Q2725" s="31">
        <f t="shared" si="2547"/>
        <v>79.009096630241999</v>
      </c>
      <c r="R2725" s="94"/>
      <c r="S2725" s="94"/>
      <c r="T2725" s="94"/>
      <c r="U2725" s="94"/>
      <c r="V2725" s="94"/>
      <c r="W2725" s="94"/>
      <c r="X2725" s="94"/>
      <c r="Y2725" s="94"/>
    </row>
    <row r="2726" spans="1:25" ht="15" customHeight="1" x14ac:dyDescent="0.25">
      <c r="A2726" s="64" t="s">
        <v>935</v>
      </c>
      <c r="B2726" s="64" t="s">
        <v>81</v>
      </c>
      <c r="C2726" s="64" t="s">
        <v>1337</v>
      </c>
      <c r="D2726" s="64" t="s">
        <v>1338</v>
      </c>
      <c r="E2726" s="20" t="s">
        <v>41</v>
      </c>
      <c r="F2726" s="64"/>
      <c r="G2726" s="53" t="s">
        <v>1076</v>
      </c>
      <c r="H2726" s="53" t="s">
        <v>40</v>
      </c>
      <c r="I2726" s="26">
        <v>23985</v>
      </c>
      <c r="J2726" s="26">
        <v>21400</v>
      </c>
      <c r="K2726" s="26">
        <v>11500</v>
      </c>
      <c r="L2726" s="26">
        <f t="shared" si="2543"/>
        <v>5400</v>
      </c>
      <c r="M2726" s="26">
        <v>1700</v>
      </c>
      <c r="N2726" s="26">
        <v>1700</v>
      </c>
      <c r="O2726" s="26">
        <v>2000</v>
      </c>
      <c r="P2726" s="26">
        <f t="shared" si="2546"/>
        <v>16900</v>
      </c>
      <c r="Q2726" s="26">
        <f t="shared" si="2547"/>
        <v>78.971962616822438</v>
      </c>
      <c r="R2726" s="90"/>
      <c r="S2726" s="90"/>
      <c r="T2726" s="90"/>
      <c r="U2726" s="90"/>
      <c r="V2726" s="90"/>
      <c r="W2726" s="90"/>
      <c r="X2726" s="90"/>
      <c r="Y2726" s="90"/>
    </row>
    <row r="2727" spans="1:25" ht="15" customHeight="1" x14ac:dyDescent="0.25">
      <c r="A2727" s="64" t="s">
        <v>935</v>
      </c>
      <c r="B2727" s="64" t="s">
        <v>81</v>
      </c>
      <c r="C2727" s="64" t="s">
        <v>1337</v>
      </c>
      <c r="D2727" s="64" t="s">
        <v>1338</v>
      </c>
      <c r="E2727" s="20" t="s">
        <v>41</v>
      </c>
      <c r="F2727" s="64" t="s">
        <v>1345</v>
      </c>
      <c r="G2727" s="53" t="s">
        <v>1076</v>
      </c>
      <c r="H2727" s="53" t="s">
        <v>49</v>
      </c>
      <c r="I2727" s="26">
        <v>3458</v>
      </c>
      <c r="J2727" s="26">
        <v>3458</v>
      </c>
      <c r="K2727" s="26">
        <v>2190</v>
      </c>
      <c r="L2727" s="26">
        <f t="shared" si="2543"/>
        <v>900</v>
      </c>
      <c r="M2727" s="26">
        <v>300</v>
      </c>
      <c r="N2727" s="26">
        <v>300</v>
      </c>
      <c r="O2727" s="26">
        <v>300</v>
      </c>
      <c r="P2727" s="26">
        <f t="shared" si="2546"/>
        <v>3090</v>
      </c>
      <c r="Q2727" s="26">
        <f t="shared" si="2547"/>
        <v>89.358010410641981</v>
      </c>
      <c r="R2727" s="90"/>
      <c r="S2727" s="90"/>
      <c r="T2727" s="90"/>
      <c r="U2727" s="90"/>
      <c r="V2727" s="90"/>
      <c r="W2727" s="90"/>
      <c r="X2727" s="90"/>
      <c r="Y2727" s="90"/>
    </row>
    <row r="2728" spans="1:25" ht="22.5" customHeight="1" x14ac:dyDescent="0.25">
      <c r="A2728" s="64" t="s">
        <v>935</v>
      </c>
      <c r="B2728" s="64" t="s">
        <v>81</v>
      </c>
      <c r="C2728" s="64" t="s">
        <v>1337</v>
      </c>
      <c r="D2728" s="64" t="s">
        <v>1338</v>
      </c>
      <c r="E2728" s="20" t="s">
        <v>41</v>
      </c>
      <c r="F2728" s="64" t="s">
        <v>1346</v>
      </c>
      <c r="G2728" s="53" t="s">
        <v>1076</v>
      </c>
      <c r="H2728" s="53" t="s">
        <v>55</v>
      </c>
      <c r="I2728" s="26">
        <v>10100</v>
      </c>
      <c r="J2728" s="26">
        <v>10100</v>
      </c>
      <c r="K2728" s="26">
        <v>5080</v>
      </c>
      <c r="L2728" s="26">
        <f t="shared" si="2543"/>
        <v>2550</v>
      </c>
      <c r="M2728" s="26">
        <v>850</v>
      </c>
      <c r="N2728" s="26">
        <v>850</v>
      </c>
      <c r="O2728" s="26">
        <v>850</v>
      </c>
      <c r="P2728" s="26">
        <f t="shared" si="2546"/>
        <v>7630</v>
      </c>
      <c r="Q2728" s="26">
        <f t="shared" si="2547"/>
        <v>75.544554455445549</v>
      </c>
      <c r="R2728" s="90"/>
      <c r="S2728" s="90"/>
      <c r="T2728" s="90"/>
      <c r="U2728" s="90"/>
      <c r="V2728" s="90"/>
      <c r="W2728" s="90"/>
      <c r="X2728" s="90"/>
      <c r="Y2728" s="90"/>
    </row>
    <row r="2729" spans="1:25" ht="22.5" customHeight="1" x14ac:dyDescent="0.25">
      <c r="A2729" s="63" t="s">
        <v>1</v>
      </c>
      <c r="B2729" s="63" t="s">
        <v>1</v>
      </c>
      <c r="C2729" s="63" t="s">
        <v>1</v>
      </c>
      <c r="D2729" s="65" t="s">
        <v>1</v>
      </c>
      <c r="E2729" s="65" t="s">
        <v>1</v>
      </c>
      <c r="F2729" s="65" t="s">
        <v>1</v>
      </c>
      <c r="G2729" s="65" t="s">
        <v>1</v>
      </c>
      <c r="H2729" s="66" t="s">
        <v>56</v>
      </c>
      <c r="I2729" s="30">
        <f t="shared" ref="I2729:K2730" si="2563">SUM(I2730)</f>
        <v>100</v>
      </c>
      <c r="J2729" s="30">
        <f t="shared" si="2563"/>
        <v>100</v>
      </c>
      <c r="K2729" s="30">
        <f t="shared" si="2563"/>
        <v>0</v>
      </c>
      <c r="L2729" s="30">
        <f t="shared" si="2543"/>
        <v>0</v>
      </c>
      <c r="M2729" s="30">
        <f t="shared" ref="M2729:M2730" si="2564">SUM(M2730)</f>
        <v>0</v>
      </c>
      <c r="N2729" s="30">
        <f t="shared" ref="N2729:O2730" si="2565">SUM(N2730)</f>
        <v>0</v>
      </c>
      <c r="O2729" s="30">
        <f t="shared" si="2565"/>
        <v>0</v>
      </c>
      <c r="P2729" s="30">
        <f t="shared" si="2546"/>
        <v>0</v>
      </c>
      <c r="Q2729" s="30">
        <f t="shared" si="2547"/>
        <v>0</v>
      </c>
      <c r="R2729" s="93"/>
      <c r="S2729" s="93"/>
      <c r="T2729" s="93"/>
      <c r="U2729" s="93"/>
      <c r="V2729" s="93"/>
      <c r="W2729" s="93"/>
      <c r="X2729" s="93"/>
      <c r="Y2729" s="93"/>
    </row>
    <row r="2730" spans="1:25" ht="15" customHeight="1" x14ac:dyDescent="0.25">
      <c r="A2730" s="63" t="s">
        <v>935</v>
      </c>
      <c r="B2730" s="63" t="s">
        <v>81</v>
      </c>
      <c r="C2730" s="63" t="s">
        <v>1337</v>
      </c>
      <c r="D2730" s="63" t="s">
        <v>1338</v>
      </c>
      <c r="E2730" s="65" t="s">
        <v>57</v>
      </c>
      <c r="F2730" s="65" t="s">
        <v>1</v>
      </c>
      <c r="G2730" s="65" t="s">
        <v>1</v>
      </c>
      <c r="H2730" s="65" t="s">
        <v>58</v>
      </c>
      <c r="I2730" s="31">
        <f t="shared" si="2563"/>
        <v>100</v>
      </c>
      <c r="J2730" s="31">
        <f t="shared" si="2563"/>
        <v>100</v>
      </c>
      <c r="K2730" s="31">
        <f t="shared" si="2563"/>
        <v>0</v>
      </c>
      <c r="L2730" s="31">
        <f t="shared" si="2543"/>
        <v>0</v>
      </c>
      <c r="M2730" s="31">
        <f t="shared" si="2564"/>
        <v>0</v>
      </c>
      <c r="N2730" s="31">
        <f t="shared" si="2565"/>
        <v>0</v>
      </c>
      <c r="O2730" s="31">
        <f t="shared" si="2565"/>
        <v>0</v>
      </c>
      <c r="P2730" s="31">
        <f t="shared" si="2546"/>
        <v>0</v>
      </c>
      <c r="Q2730" s="31">
        <f t="shared" si="2547"/>
        <v>0</v>
      </c>
      <c r="R2730" s="94"/>
      <c r="S2730" s="94"/>
      <c r="T2730" s="94"/>
      <c r="U2730" s="94"/>
      <c r="V2730" s="94"/>
      <c r="W2730" s="94"/>
      <c r="X2730" s="94"/>
      <c r="Y2730" s="94"/>
    </row>
    <row r="2731" spans="1:25" ht="15" customHeight="1" x14ac:dyDescent="0.25">
      <c r="A2731" s="64" t="s">
        <v>935</v>
      </c>
      <c r="B2731" s="64" t="s">
        <v>81</v>
      </c>
      <c r="C2731" s="64" t="s">
        <v>1337</v>
      </c>
      <c r="D2731" s="64" t="s">
        <v>1338</v>
      </c>
      <c r="E2731" s="20" t="s">
        <v>68</v>
      </c>
      <c r="F2731" s="64"/>
      <c r="G2731" s="53" t="s">
        <v>1076</v>
      </c>
      <c r="H2731" s="53" t="s">
        <v>67</v>
      </c>
      <c r="I2731" s="26">
        <v>100</v>
      </c>
      <c r="J2731" s="26">
        <v>100</v>
      </c>
      <c r="K2731" s="26">
        <v>0</v>
      </c>
      <c r="L2731" s="26">
        <f t="shared" si="2543"/>
        <v>0</v>
      </c>
      <c r="M2731" s="26"/>
      <c r="N2731" s="26"/>
      <c r="O2731" s="26"/>
      <c r="P2731" s="26">
        <f t="shared" si="2546"/>
        <v>0</v>
      </c>
      <c r="Q2731" s="26">
        <f t="shared" si="2547"/>
        <v>0</v>
      </c>
      <c r="R2731" s="90"/>
      <c r="S2731" s="90"/>
      <c r="T2731" s="90"/>
      <c r="U2731" s="90"/>
      <c r="V2731" s="90"/>
      <c r="W2731" s="90"/>
      <c r="X2731" s="90"/>
      <c r="Y2731" s="90"/>
    </row>
    <row r="2732" spans="1:25" ht="22.5" customHeight="1" x14ac:dyDescent="0.25">
      <c r="A2732" s="63" t="s">
        <v>1</v>
      </c>
      <c r="B2732" s="63" t="s">
        <v>1</v>
      </c>
      <c r="C2732" s="63" t="s">
        <v>1</v>
      </c>
      <c r="D2732" s="65" t="s">
        <v>1</v>
      </c>
      <c r="E2732" s="65" t="s">
        <v>1</v>
      </c>
      <c r="F2732" s="65" t="s">
        <v>1</v>
      </c>
      <c r="G2732" s="65" t="s">
        <v>1</v>
      </c>
      <c r="H2732" s="66" t="s">
        <v>69</v>
      </c>
      <c r="I2732" s="30">
        <f t="shared" ref="I2732:K2733" si="2566">SUM(I2733)</f>
        <v>7100</v>
      </c>
      <c r="J2732" s="30">
        <f t="shared" si="2566"/>
        <v>0</v>
      </c>
      <c r="K2732" s="30">
        <f t="shared" si="2566"/>
        <v>0</v>
      </c>
      <c r="L2732" s="30">
        <f t="shared" si="2543"/>
        <v>0</v>
      </c>
      <c r="M2732" s="30">
        <f t="shared" ref="M2732:M2733" si="2567">SUM(M2733)</f>
        <v>0</v>
      </c>
      <c r="N2732" s="30">
        <f t="shared" ref="N2732:O2733" si="2568">SUM(N2733)</f>
        <v>0</v>
      </c>
      <c r="O2732" s="30">
        <f t="shared" si="2568"/>
        <v>0</v>
      </c>
      <c r="P2732" s="30">
        <f t="shared" si="2546"/>
        <v>0</v>
      </c>
      <c r="Q2732" s="30" t="str">
        <f t="shared" si="2547"/>
        <v>-</v>
      </c>
      <c r="R2732" s="93"/>
      <c r="S2732" s="93"/>
      <c r="T2732" s="93"/>
      <c r="U2732" s="93"/>
      <c r="V2732" s="93"/>
      <c r="W2732" s="93"/>
      <c r="X2732" s="93"/>
      <c r="Y2732" s="93"/>
    </row>
    <row r="2733" spans="1:25" ht="15" customHeight="1" x14ac:dyDescent="0.25">
      <c r="A2733" s="63" t="s">
        <v>935</v>
      </c>
      <c r="B2733" s="63" t="s">
        <v>81</v>
      </c>
      <c r="C2733" s="63" t="s">
        <v>1337</v>
      </c>
      <c r="D2733" s="63" t="s">
        <v>1338</v>
      </c>
      <c r="E2733" s="65" t="s">
        <v>70</v>
      </c>
      <c r="F2733" s="65" t="s">
        <v>1</v>
      </c>
      <c r="G2733" s="65" t="s">
        <v>1</v>
      </c>
      <c r="H2733" s="65" t="s">
        <v>71</v>
      </c>
      <c r="I2733" s="31">
        <f t="shared" si="2566"/>
        <v>7100</v>
      </c>
      <c r="J2733" s="31">
        <f t="shared" si="2566"/>
        <v>0</v>
      </c>
      <c r="K2733" s="31">
        <f t="shared" si="2566"/>
        <v>0</v>
      </c>
      <c r="L2733" s="31">
        <f t="shared" si="2543"/>
        <v>0</v>
      </c>
      <c r="M2733" s="31">
        <f t="shared" si="2567"/>
        <v>0</v>
      </c>
      <c r="N2733" s="31">
        <f t="shared" si="2568"/>
        <v>0</v>
      </c>
      <c r="O2733" s="31">
        <f t="shared" si="2568"/>
        <v>0</v>
      </c>
      <c r="P2733" s="31">
        <f t="shared" si="2546"/>
        <v>0</v>
      </c>
      <c r="Q2733" s="31" t="str">
        <f t="shared" si="2547"/>
        <v>-</v>
      </c>
      <c r="R2733" s="94"/>
      <c r="S2733" s="94"/>
      <c r="T2733" s="94"/>
      <c r="U2733" s="94"/>
      <c r="V2733" s="94"/>
      <c r="W2733" s="94"/>
      <c r="X2733" s="94"/>
      <c r="Y2733" s="94"/>
    </row>
    <row r="2734" spans="1:25" ht="15" customHeight="1" x14ac:dyDescent="0.25">
      <c r="A2734" s="64" t="s">
        <v>935</v>
      </c>
      <c r="B2734" s="64" t="s">
        <v>81</v>
      </c>
      <c r="C2734" s="64" t="s">
        <v>1337</v>
      </c>
      <c r="D2734" s="64" t="s">
        <v>1338</v>
      </c>
      <c r="E2734" s="20" t="s">
        <v>74</v>
      </c>
      <c r="F2734" s="64"/>
      <c r="G2734" s="53" t="s">
        <v>1076</v>
      </c>
      <c r="H2734" s="53" t="s">
        <v>73</v>
      </c>
      <c r="I2734" s="26">
        <v>7100</v>
      </c>
      <c r="J2734" s="26">
        <v>0</v>
      </c>
      <c r="K2734" s="26">
        <v>0</v>
      </c>
      <c r="L2734" s="26">
        <f t="shared" si="2543"/>
        <v>0</v>
      </c>
      <c r="M2734" s="26"/>
      <c r="N2734" s="26"/>
      <c r="O2734" s="26"/>
      <c r="P2734" s="26">
        <f t="shared" si="2546"/>
        <v>0</v>
      </c>
      <c r="Q2734" s="26" t="str">
        <f t="shared" si="2547"/>
        <v>-</v>
      </c>
      <c r="R2734" s="90"/>
      <c r="S2734" s="90"/>
      <c r="T2734" s="90"/>
      <c r="U2734" s="90"/>
      <c r="V2734" s="90"/>
      <c r="W2734" s="90"/>
      <c r="X2734" s="90"/>
      <c r="Y2734" s="90"/>
    </row>
    <row r="2735" spans="1:25" ht="15" customHeight="1" x14ac:dyDescent="0.25">
      <c r="A2735" s="53" t="s">
        <v>1</v>
      </c>
      <c r="B2735" s="53" t="s">
        <v>1</v>
      </c>
      <c r="C2735" s="53" t="s">
        <v>1</v>
      </c>
      <c r="D2735" s="53" t="s">
        <v>1</v>
      </c>
      <c r="E2735" s="53" t="s">
        <v>1</v>
      </c>
      <c r="F2735" s="53" t="s">
        <v>1</v>
      </c>
      <c r="G2735" s="53" t="s">
        <v>1</v>
      </c>
      <c r="H2735" s="66" t="s">
        <v>1347</v>
      </c>
      <c r="I2735" s="30">
        <f t="shared" ref="I2735:K2735" si="2569">SUM(I2706,I2729,I2732)</f>
        <v>1584168</v>
      </c>
      <c r="J2735" s="30">
        <f t="shared" si="2569"/>
        <v>1564983</v>
      </c>
      <c r="K2735" s="30">
        <f t="shared" si="2569"/>
        <v>870905</v>
      </c>
      <c r="L2735" s="30">
        <f t="shared" si="2543"/>
        <v>373250</v>
      </c>
      <c r="M2735" s="30">
        <f t="shared" ref="M2735" si="2570">SUM(M2706,M2729,M2732)</f>
        <v>118350</v>
      </c>
      <c r="N2735" s="30">
        <f t="shared" ref="N2735:O2735" si="2571">SUM(N2706,N2729,N2732)</f>
        <v>127450</v>
      </c>
      <c r="O2735" s="30">
        <f t="shared" si="2571"/>
        <v>127450</v>
      </c>
      <c r="P2735" s="30">
        <f t="shared" si="2546"/>
        <v>1244155</v>
      </c>
      <c r="Q2735" s="30">
        <f t="shared" si="2547"/>
        <v>79.499585618501925</v>
      </c>
      <c r="R2735" s="93"/>
      <c r="S2735" s="93"/>
      <c r="T2735" s="93"/>
      <c r="U2735" s="93"/>
      <c r="V2735" s="93"/>
      <c r="W2735" s="93"/>
      <c r="X2735" s="93"/>
      <c r="Y2735" s="93"/>
    </row>
    <row r="2736" spans="1:25" ht="15" customHeight="1" thickBot="1" x14ac:dyDescent="0.3">
      <c r="A2736" s="53" t="s">
        <v>1</v>
      </c>
      <c r="B2736" s="53" t="s">
        <v>1</v>
      </c>
      <c r="C2736" s="53" t="s">
        <v>1</v>
      </c>
      <c r="D2736" s="53" t="s">
        <v>1</v>
      </c>
      <c r="E2736" s="53" t="s">
        <v>1</v>
      </c>
      <c r="F2736" s="53" t="s">
        <v>1</v>
      </c>
      <c r="G2736" s="53" t="s">
        <v>1</v>
      </c>
      <c r="H2736" s="65" t="s">
        <v>76</v>
      </c>
      <c r="I2736" s="31"/>
      <c r="J2736" s="31"/>
      <c r="K2736" s="31">
        <v>0</v>
      </c>
      <c r="L2736" s="31"/>
      <c r="M2736" s="31"/>
      <c r="N2736" s="31"/>
      <c r="O2736" s="31"/>
      <c r="P2736" s="31"/>
      <c r="Q2736" s="31"/>
      <c r="R2736" s="94"/>
      <c r="S2736" s="94"/>
      <c r="T2736" s="94"/>
      <c r="U2736" s="94"/>
      <c r="V2736" s="94"/>
      <c r="W2736" s="94"/>
      <c r="X2736" s="94"/>
      <c r="Y2736" s="94"/>
    </row>
    <row r="2737" spans="1:25" ht="47.25" customHeight="1" thickBot="1" x14ac:dyDescent="0.3">
      <c r="A2737" s="110" t="s">
        <v>1</v>
      </c>
      <c r="B2737" s="110" t="s">
        <v>1</v>
      </c>
      <c r="C2737" s="110" t="s">
        <v>1</v>
      </c>
      <c r="D2737" s="110" t="s">
        <v>1</v>
      </c>
      <c r="E2737" s="110" t="s">
        <v>1</v>
      </c>
      <c r="F2737" s="110" t="s">
        <v>1</v>
      </c>
      <c r="G2737" s="110" t="s">
        <v>1</v>
      </c>
      <c r="H2737" s="28" t="s">
        <v>77</v>
      </c>
      <c r="I2737" s="109" t="s">
        <v>3984</v>
      </c>
      <c r="J2737" s="109" t="s">
        <v>11</v>
      </c>
      <c r="K2737" s="109" t="s">
        <v>3989</v>
      </c>
      <c r="L2737" s="109" t="s">
        <v>3985</v>
      </c>
      <c r="M2737" s="109" t="s">
        <v>4027</v>
      </c>
      <c r="N2737" s="109" t="s">
        <v>3988</v>
      </c>
      <c r="O2737" s="109" t="s">
        <v>3986</v>
      </c>
      <c r="P2737" s="109" t="s">
        <v>3987</v>
      </c>
      <c r="Q2737" s="109" t="s">
        <v>3695</v>
      </c>
      <c r="R2737" s="91"/>
      <c r="S2737" s="91"/>
      <c r="T2737" s="91"/>
      <c r="U2737" s="91"/>
      <c r="V2737" s="91"/>
      <c r="W2737" s="91"/>
      <c r="X2737" s="91"/>
      <c r="Y2737" s="91"/>
    </row>
    <row r="2738" spans="1:25" ht="15" customHeight="1" x14ac:dyDescent="0.25">
      <c r="A2738" s="111"/>
      <c r="B2738" s="111"/>
      <c r="C2738" s="111"/>
      <c r="D2738" s="111"/>
      <c r="E2738" s="111"/>
      <c r="F2738" s="111"/>
      <c r="G2738" s="111"/>
      <c r="H2738" s="67" t="s">
        <v>1</v>
      </c>
      <c r="I2738" s="29">
        <v>1</v>
      </c>
      <c r="J2738" s="29">
        <v>2</v>
      </c>
      <c r="K2738" s="29">
        <v>3</v>
      </c>
      <c r="L2738" s="29" t="s">
        <v>3478</v>
      </c>
      <c r="M2738" s="29">
        <v>5</v>
      </c>
      <c r="N2738" s="29">
        <v>6</v>
      </c>
      <c r="O2738" s="29">
        <v>7</v>
      </c>
      <c r="P2738" s="29" t="s">
        <v>3696</v>
      </c>
      <c r="Q2738" s="29">
        <v>9</v>
      </c>
      <c r="R2738" s="92"/>
      <c r="S2738" s="92"/>
      <c r="T2738" s="92"/>
      <c r="U2738" s="92"/>
      <c r="V2738" s="92"/>
      <c r="W2738" s="92"/>
      <c r="X2738" s="92"/>
      <c r="Y2738" s="92"/>
    </row>
    <row r="2739" spans="1:25" ht="15" customHeight="1" x14ac:dyDescent="0.25">
      <c r="A2739" s="111"/>
      <c r="B2739" s="111"/>
      <c r="C2739" s="111"/>
      <c r="D2739" s="111"/>
      <c r="E2739" s="111"/>
      <c r="F2739" s="111"/>
      <c r="G2739" s="111"/>
      <c r="H2739" s="68" t="s">
        <v>1085</v>
      </c>
      <c r="I2739" s="32">
        <f t="shared" ref="I2739:K2739" si="2572">SUM(I2735)</f>
        <v>1584168</v>
      </c>
      <c r="J2739" s="32">
        <f t="shared" si="2572"/>
        <v>1564983</v>
      </c>
      <c r="K2739" s="32">
        <f t="shared" si="2572"/>
        <v>870905</v>
      </c>
      <c r="L2739" s="32">
        <f t="shared" si="2543"/>
        <v>373250</v>
      </c>
      <c r="M2739" s="32">
        <f t="shared" ref="M2739" si="2573">SUM(M2735)</f>
        <v>118350</v>
      </c>
      <c r="N2739" s="32">
        <f t="shared" ref="N2739:O2739" si="2574">SUM(N2735)</f>
        <v>127450</v>
      </c>
      <c r="O2739" s="32">
        <f t="shared" si="2574"/>
        <v>127450</v>
      </c>
      <c r="P2739" s="32">
        <f t="shared" si="2546"/>
        <v>1244155</v>
      </c>
      <c r="Q2739" s="32">
        <f t="shared" si="2547"/>
        <v>79.499585618501925</v>
      </c>
      <c r="R2739" s="90"/>
      <c r="S2739" s="90"/>
      <c r="T2739" s="90"/>
      <c r="U2739" s="90"/>
      <c r="V2739" s="90"/>
      <c r="W2739" s="90"/>
      <c r="X2739" s="90"/>
      <c r="Y2739" s="90"/>
    </row>
    <row r="2740" spans="1:25" ht="15" customHeight="1" x14ac:dyDescent="0.25">
      <c r="A2740" s="111"/>
      <c r="B2740" s="111"/>
      <c r="C2740" s="111"/>
      <c r="D2740" s="111"/>
      <c r="E2740" s="111"/>
      <c r="F2740" s="111"/>
      <c r="G2740" s="111"/>
      <c r="H2740" s="69" t="s">
        <v>79</v>
      </c>
      <c r="I2740" s="32">
        <f t="shared" ref="I2740:K2740" si="2575">SUM(I2739)</f>
        <v>1584168</v>
      </c>
      <c r="J2740" s="32">
        <f t="shared" si="2575"/>
        <v>1564983</v>
      </c>
      <c r="K2740" s="32">
        <f t="shared" si="2575"/>
        <v>870905</v>
      </c>
      <c r="L2740" s="32">
        <f t="shared" si="2543"/>
        <v>373250</v>
      </c>
      <c r="M2740" s="32">
        <f t="shared" ref="M2740" si="2576">SUM(M2739)</f>
        <v>118350</v>
      </c>
      <c r="N2740" s="32">
        <f t="shared" ref="N2740:O2740" si="2577">SUM(N2739)</f>
        <v>127450</v>
      </c>
      <c r="O2740" s="32">
        <f t="shared" si="2577"/>
        <v>127450</v>
      </c>
      <c r="P2740" s="32">
        <f t="shared" si="2546"/>
        <v>1244155</v>
      </c>
      <c r="Q2740" s="32">
        <f t="shared" si="2547"/>
        <v>79.499585618501925</v>
      </c>
      <c r="R2740" s="90"/>
      <c r="S2740" s="90"/>
      <c r="T2740" s="90"/>
      <c r="U2740" s="90"/>
      <c r="V2740" s="90"/>
      <c r="W2740" s="90"/>
      <c r="X2740" s="90"/>
      <c r="Y2740" s="90"/>
    </row>
    <row r="2741" spans="1:25" ht="15" customHeight="1" x14ac:dyDescent="0.25">
      <c r="A2741" s="112"/>
      <c r="B2741" s="112"/>
      <c r="C2741" s="112"/>
      <c r="D2741" s="112"/>
      <c r="E2741" s="112"/>
      <c r="F2741" s="112"/>
      <c r="G2741" s="112"/>
      <c r="I2741" s="27"/>
      <c r="J2741" s="27"/>
      <c r="K2741" s="27">
        <v>0</v>
      </c>
      <c r="L2741" s="27"/>
      <c r="M2741" s="27"/>
      <c r="N2741" s="27"/>
      <c r="O2741" s="27"/>
      <c r="P2741" s="27"/>
      <c r="Q2741" s="27"/>
      <c r="R2741" s="27"/>
      <c r="S2741" s="27"/>
      <c r="T2741" s="27"/>
      <c r="U2741" s="27"/>
      <c r="V2741" s="27"/>
      <c r="W2741" s="27"/>
      <c r="X2741" s="27"/>
      <c r="Y2741" s="27"/>
    </row>
    <row r="2742" spans="1:25" ht="15" customHeight="1" thickBot="1" x14ac:dyDescent="0.3">
      <c r="A2742" s="53" t="s">
        <v>1</v>
      </c>
      <c r="B2742" s="53" t="s">
        <v>1</v>
      </c>
      <c r="C2742" s="53" t="s">
        <v>1</v>
      </c>
      <c r="D2742" s="53" t="s">
        <v>1</v>
      </c>
      <c r="E2742" s="53" t="s">
        <v>1</v>
      </c>
      <c r="F2742" s="53" t="s">
        <v>1</v>
      </c>
      <c r="G2742" s="53" t="s">
        <v>1</v>
      </c>
      <c r="H2742" s="21" t="s">
        <v>1</v>
      </c>
      <c r="I2742" s="33"/>
      <c r="J2742" s="33"/>
      <c r="K2742" s="33">
        <v>0</v>
      </c>
      <c r="L2742" s="33"/>
      <c r="M2742" s="33"/>
      <c r="N2742" s="33"/>
      <c r="O2742" s="33"/>
      <c r="P2742" s="33"/>
      <c r="Q2742" s="33"/>
      <c r="R2742" s="33"/>
      <c r="S2742" s="33"/>
      <c r="T2742" s="33"/>
      <c r="U2742" s="33"/>
      <c r="V2742" s="33"/>
      <c r="W2742" s="33"/>
      <c r="X2742" s="33"/>
      <c r="Y2742" s="33"/>
    </row>
    <row r="2743" spans="1:25" ht="45.75" customHeight="1" thickBot="1" x14ac:dyDescent="0.3">
      <c r="A2743" s="28" t="s">
        <v>4</v>
      </c>
      <c r="B2743" s="28" t="s">
        <v>5</v>
      </c>
      <c r="C2743" s="28" t="s">
        <v>6</v>
      </c>
      <c r="D2743" s="57" t="s">
        <v>1</v>
      </c>
      <c r="E2743" s="28" t="s">
        <v>7</v>
      </c>
      <c r="F2743" s="28" t="s">
        <v>8</v>
      </c>
      <c r="G2743" s="28" t="s">
        <v>9</v>
      </c>
      <c r="H2743" s="28" t="s">
        <v>10</v>
      </c>
      <c r="I2743" s="109" t="s">
        <v>3984</v>
      </c>
      <c r="J2743" s="109" t="s">
        <v>11</v>
      </c>
      <c r="K2743" s="109" t="s">
        <v>3989</v>
      </c>
      <c r="L2743" s="109" t="s">
        <v>3985</v>
      </c>
      <c r="M2743" s="109" t="s">
        <v>4027</v>
      </c>
      <c r="N2743" s="109" t="s">
        <v>3988</v>
      </c>
      <c r="O2743" s="109" t="s">
        <v>3986</v>
      </c>
      <c r="P2743" s="109" t="s">
        <v>3987</v>
      </c>
      <c r="Q2743" s="109" t="s">
        <v>3695</v>
      </c>
      <c r="R2743" s="91"/>
      <c r="S2743" s="91"/>
      <c r="T2743" s="91"/>
      <c r="U2743" s="91"/>
      <c r="V2743" s="91"/>
      <c r="W2743" s="91"/>
      <c r="X2743" s="91"/>
      <c r="Y2743" s="91"/>
    </row>
    <row r="2744" spans="1:25" ht="15" customHeight="1" x14ac:dyDescent="0.25">
      <c r="A2744" s="58" t="s">
        <v>1</v>
      </c>
      <c r="B2744" s="58" t="s">
        <v>1</v>
      </c>
      <c r="C2744" s="58" t="s">
        <v>1</v>
      </c>
      <c r="D2744" s="59" t="s">
        <v>1</v>
      </c>
      <c r="E2744" s="59" t="s">
        <v>1</v>
      </c>
      <c r="F2744" s="60" t="s">
        <v>1</v>
      </c>
      <c r="G2744" s="61" t="s">
        <v>1</v>
      </c>
      <c r="H2744" s="62" t="s">
        <v>1</v>
      </c>
      <c r="I2744" s="29">
        <v>1</v>
      </c>
      <c r="J2744" s="29">
        <v>2</v>
      </c>
      <c r="K2744" s="29">
        <v>3</v>
      </c>
      <c r="L2744" s="29" t="s">
        <v>3478</v>
      </c>
      <c r="M2744" s="29">
        <v>5</v>
      </c>
      <c r="N2744" s="29">
        <v>6</v>
      </c>
      <c r="O2744" s="29">
        <v>7</v>
      </c>
      <c r="P2744" s="29" t="s">
        <v>3696</v>
      </c>
      <c r="Q2744" s="29">
        <v>9</v>
      </c>
      <c r="R2744" s="92"/>
      <c r="S2744" s="92"/>
      <c r="T2744" s="92"/>
      <c r="U2744" s="92"/>
      <c r="V2744" s="92"/>
      <c r="W2744" s="92"/>
      <c r="X2744" s="92"/>
      <c r="Y2744" s="92"/>
    </row>
    <row r="2745" spans="1:25" ht="15" customHeight="1" x14ac:dyDescent="0.25">
      <c r="A2745" s="63" t="s">
        <v>935</v>
      </c>
      <c r="B2745" s="63" t="s">
        <v>81</v>
      </c>
      <c r="C2745" s="64" t="s">
        <v>1348</v>
      </c>
      <c r="D2745" s="64" t="s">
        <v>1349</v>
      </c>
      <c r="E2745" s="65" t="s">
        <v>1</v>
      </c>
      <c r="F2745" s="65" t="s">
        <v>1</v>
      </c>
      <c r="G2745" s="65" t="s">
        <v>1</v>
      </c>
      <c r="H2745" s="65" t="s">
        <v>1350</v>
      </c>
      <c r="I2745" s="26">
        <v>0</v>
      </c>
      <c r="J2745" s="26" t="s">
        <v>1</v>
      </c>
      <c r="K2745" s="26">
        <v>0</v>
      </c>
      <c r="L2745" s="26"/>
      <c r="M2745" s="26"/>
      <c r="N2745" s="26"/>
      <c r="O2745" s="26"/>
      <c r="P2745" s="26"/>
      <c r="Q2745" s="26"/>
      <c r="R2745" s="90"/>
      <c r="S2745" s="90"/>
      <c r="T2745" s="90"/>
      <c r="U2745" s="90"/>
      <c r="V2745" s="90"/>
      <c r="W2745" s="90"/>
      <c r="X2745" s="90"/>
      <c r="Y2745" s="90"/>
    </row>
    <row r="2746" spans="1:25" ht="22.5" customHeight="1" x14ac:dyDescent="0.25">
      <c r="A2746" s="63" t="s">
        <v>1</v>
      </c>
      <c r="B2746" s="63" t="s">
        <v>1</v>
      </c>
      <c r="C2746" s="63" t="s">
        <v>1</v>
      </c>
      <c r="D2746" s="65" t="s">
        <v>1</v>
      </c>
      <c r="E2746" s="65" t="s">
        <v>1</v>
      </c>
      <c r="F2746" s="65" t="s">
        <v>1</v>
      </c>
      <c r="G2746" s="65" t="s">
        <v>1</v>
      </c>
      <c r="H2746" s="66" t="s">
        <v>15</v>
      </c>
      <c r="I2746" s="30">
        <f t="shared" ref="I2746:K2746" si="2578">SUM(I2747,I2755,I2757)</f>
        <v>1237026</v>
      </c>
      <c r="J2746" s="30">
        <f t="shared" si="2578"/>
        <v>1228026</v>
      </c>
      <c r="K2746" s="30">
        <f t="shared" si="2578"/>
        <v>754037</v>
      </c>
      <c r="L2746" s="30">
        <f t="shared" si="2543"/>
        <v>340620</v>
      </c>
      <c r="M2746" s="30">
        <f t="shared" ref="M2746" si="2579">SUM(M2747,M2755,M2757)</f>
        <v>120730</v>
      </c>
      <c r="N2746" s="30">
        <f t="shared" ref="N2746:O2746" si="2580">SUM(N2747,N2755,N2757)</f>
        <v>106520</v>
      </c>
      <c r="O2746" s="30">
        <f t="shared" si="2580"/>
        <v>113370</v>
      </c>
      <c r="P2746" s="30">
        <f t="shared" si="2546"/>
        <v>1094657</v>
      </c>
      <c r="Q2746" s="30">
        <f t="shared" si="2547"/>
        <v>89.139562191679971</v>
      </c>
      <c r="R2746" s="93"/>
      <c r="S2746" s="93"/>
      <c r="T2746" s="93"/>
      <c r="U2746" s="93"/>
      <c r="V2746" s="93"/>
      <c r="W2746" s="93"/>
      <c r="X2746" s="93"/>
      <c r="Y2746" s="93"/>
    </row>
    <row r="2747" spans="1:25" ht="15" customHeight="1" x14ac:dyDescent="0.25">
      <c r="A2747" s="63" t="s">
        <v>935</v>
      </c>
      <c r="B2747" s="63" t="s">
        <v>81</v>
      </c>
      <c r="C2747" s="63" t="s">
        <v>1348</v>
      </c>
      <c r="D2747" s="63" t="s">
        <v>1349</v>
      </c>
      <c r="E2747" s="65" t="s">
        <v>16</v>
      </c>
      <c r="F2747" s="65" t="s">
        <v>1</v>
      </c>
      <c r="G2747" s="65" t="s">
        <v>1</v>
      </c>
      <c r="H2747" s="65" t="s">
        <v>17</v>
      </c>
      <c r="I2747" s="31">
        <f t="shared" ref="I2747:K2747" si="2581">SUM(I2748:I2749)</f>
        <v>1058468</v>
      </c>
      <c r="J2747" s="31">
        <f t="shared" si="2581"/>
        <v>1058468</v>
      </c>
      <c r="K2747" s="31">
        <f t="shared" si="2581"/>
        <v>640487</v>
      </c>
      <c r="L2747" s="31">
        <f t="shared" si="2543"/>
        <v>301100</v>
      </c>
      <c r="M2747" s="31">
        <f t="shared" ref="M2747" si="2582">SUM(M2748:M2749)</f>
        <v>104000</v>
      </c>
      <c r="N2747" s="31">
        <f t="shared" ref="N2747:O2747" si="2583">SUM(N2748:N2749)</f>
        <v>95100</v>
      </c>
      <c r="O2747" s="31">
        <f t="shared" si="2583"/>
        <v>102000</v>
      </c>
      <c r="P2747" s="31">
        <f t="shared" si="2546"/>
        <v>941587</v>
      </c>
      <c r="Q2747" s="31">
        <f t="shared" si="2547"/>
        <v>88.95753107321147</v>
      </c>
      <c r="R2747" s="94"/>
      <c r="S2747" s="94"/>
      <c r="T2747" s="94"/>
      <c r="U2747" s="94"/>
      <c r="V2747" s="94"/>
      <c r="W2747" s="94"/>
      <c r="X2747" s="94"/>
      <c r="Y2747" s="94"/>
    </row>
    <row r="2748" spans="1:25" ht="15" customHeight="1" x14ac:dyDescent="0.25">
      <c r="A2748" s="64" t="s">
        <v>935</v>
      </c>
      <c r="B2748" s="64" t="s">
        <v>81</v>
      </c>
      <c r="C2748" s="64" t="s">
        <v>1348</v>
      </c>
      <c r="D2748" s="64" t="s">
        <v>1349</v>
      </c>
      <c r="E2748" s="20" t="s">
        <v>19</v>
      </c>
      <c r="F2748" s="64"/>
      <c r="G2748" s="53" t="s">
        <v>1076</v>
      </c>
      <c r="H2748" s="53" t="s">
        <v>3860</v>
      </c>
      <c r="I2748" s="26">
        <v>914581</v>
      </c>
      <c r="J2748" s="26">
        <v>914581</v>
      </c>
      <c r="K2748" s="26">
        <v>539000</v>
      </c>
      <c r="L2748" s="26">
        <f t="shared" si="2543"/>
        <v>272000</v>
      </c>
      <c r="M2748" s="26">
        <v>90000</v>
      </c>
      <c r="N2748" s="26">
        <v>91000</v>
      </c>
      <c r="O2748" s="26">
        <v>91000</v>
      </c>
      <c r="P2748" s="26">
        <f t="shared" si="2546"/>
        <v>811000</v>
      </c>
      <c r="Q2748" s="26">
        <f t="shared" si="2547"/>
        <v>88.674485912128063</v>
      </c>
      <c r="R2748" s="90"/>
      <c r="S2748" s="90"/>
      <c r="T2748" s="90"/>
      <c r="U2748" s="90"/>
      <c r="V2748" s="90"/>
      <c r="W2748" s="90"/>
      <c r="X2748" s="90"/>
      <c r="Y2748" s="90"/>
    </row>
    <row r="2749" spans="1:25" ht="15" customHeight="1" x14ac:dyDescent="0.25">
      <c r="A2749" s="63" t="s">
        <v>935</v>
      </c>
      <c r="B2749" s="63" t="s">
        <v>81</v>
      </c>
      <c r="C2749" s="63" t="s">
        <v>1348</v>
      </c>
      <c r="D2749" s="63" t="s">
        <v>1349</v>
      </c>
      <c r="E2749" s="63" t="s">
        <v>21</v>
      </c>
      <c r="F2749" s="64" t="s">
        <v>1</v>
      </c>
      <c r="G2749" s="53" t="s">
        <v>1</v>
      </c>
      <c r="H2749" s="65" t="s">
        <v>22</v>
      </c>
      <c r="I2749" s="31">
        <f t="shared" ref="I2749:K2749" si="2584">SUM(I2750:I2754)</f>
        <v>143887</v>
      </c>
      <c r="J2749" s="31">
        <f t="shared" si="2584"/>
        <v>143887</v>
      </c>
      <c r="K2749" s="31">
        <f t="shared" si="2584"/>
        <v>101487</v>
      </c>
      <c r="L2749" s="31">
        <f t="shared" si="2543"/>
        <v>29100</v>
      </c>
      <c r="M2749" s="31">
        <f t="shared" ref="M2749" si="2585">SUM(M2750:M2754)</f>
        <v>14000</v>
      </c>
      <c r="N2749" s="31">
        <f t="shared" ref="N2749:O2749" si="2586">SUM(N2750:N2754)</f>
        <v>4100</v>
      </c>
      <c r="O2749" s="31">
        <f t="shared" si="2586"/>
        <v>11000</v>
      </c>
      <c r="P2749" s="31">
        <f t="shared" si="2546"/>
        <v>130587</v>
      </c>
      <c r="Q2749" s="31">
        <f t="shared" si="2547"/>
        <v>90.756635415291171</v>
      </c>
      <c r="R2749" s="94"/>
      <c r="S2749" s="94"/>
      <c r="T2749" s="94"/>
      <c r="U2749" s="94"/>
      <c r="V2749" s="94"/>
      <c r="W2749" s="94"/>
      <c r="X2749" s="94"/>
      <c r="Y2749" s="94"/>
    </row>
    <row r="2750" spans="1:25" ht="15" customHeight="1" x14ac:dyDescent="0.25">
      <c r="A2750" s="64" t="s">
        <v>935</v>
      </c>
      <c r="B2750" s="64" t="s">
        <v>81</v>
      </c>
      <c r="C2750" s="64" t="s">
        <v>1348</v>
      </c>
      <c r="D2750" s="64" t="s">
        <v>1349</v>
      </c>
      <c r="E2750" s="20" t="s">
        <v>23</v>
      </c>
      <c r="F2750" s="64" t="s">
        <v>1351</v>
      </c>
      <c r="G2750" s="53" t="s">
        <v>1076</v>
      </c>
      <c r="H2750" s="53" t="s">
        <v>85</v>
      </c>
      <c r="I2750" s="26">
        <v>29000</v>
      </c>
      <c r="J2750" s="26">
        <v>29000</v>
      </c>
      <c r="K2750" s="26">
        <v>19100</v>
      </c>
      <c r="L2750" s="26">
        <f t="shared" si="2543"/>
        <v>8100</v>
      </c>
      <c r="M2750" s="26">
        <v>3000</v>
      </c>
      <c r="N2750" s="26">
        <v>2100</v>
      </c>
      <c r="O2750" s="26">
        <v>3000</v>
      </c>
      <c r="P2750" s="26">
        <f t="shared" si="2546"/>
        <v>27200</v>
      </c>
      <c r="Q2750" s="26">
        <f t="shared" si="2547"/>
        <v>93.793103448275858</v>
      </c>
      <c r="R2750" s="90"/>
      <c r="S2750" s="90"/>
      <c r="T2750" s="90"/>
      <c r="U2750" s="90"/>
      <c r="V2750" s="90"/>
      <c r="W2750" s="90"/>
      <c r="X2750" s="90"/>
      <c r="Y2750" s="90"/>
    </row>
    <row r="2751" spans="1:25" ht="15" customHeight="1" x14ac:dyDescent="0.25">
      <c r="A2751" s="64" t="s">
        <v>935</v>
      </c>
      <c r="B2751" s="64" t="s">
        <v>81</v>
      </c>
      <c r="C2751" s="64" t="s">
        <v>1348</v>
      </c>
      <c r="D2751" s="64" t="s">
        <v>1349</v>
      </c>
      <c r="E2751" s="20" t="s">
        <v>23</v>
      </c>
      <c r="F2751" s="64" t="s">
        <v>1352</v>
      </c>
      <c r="G2751" s="53" t="s">
        <v>1076</v>
      </c>
      <c r="H2751" s="53" t="s">
        <v>25</v>
      </c>
      <c r="I2751" s="26">
        <v>80000</v>
      </c>
      <c r="J2751" s="26">
        <v>80000</v>
      </c>
      <c r="K2751" s="26">
        <v>49500</v>
      </c>
      <c r="L2751" s="26">
        <f t="shared" si="2543"/>
        <v>19000</v>
      </c>
      <c r="M2751" s="26">
        <v>9000</v>
      </c>
      <c r="N2751" s="26">
        <v>2000</v>
      </c>
      <c r="O2751" s="26">
        <v>8000</v>
      </c>
      <c r="P2751" s="26">
        <f t="shared" si="2546"/>
        <v>68500</v>
      </c>
      <c r="Q2751" s="26">
        <f t="shared" si="2547"/>
        <v>85.625</v>
      </c>
      <c r="R2751" s="90"/>
      <c r="S2751" s="90"/>
      <c r="T2751" s="90"/>
      <c r="U2751" s="90"/>
      <c r="V2751" s="90"/>
      <c r="W2751" s="90"/>
      <c r="X2751" s="90"/>
      <c r="Y2751" s="90"/>
    </row>
    <row r="2752" spans="1:25" ht="15" customHeight="1" x14ac:dyDescent="0.25">
      <c r="A2752" s="64" t="s">
        <v>935</v>
      </c>
      <c r="B2752" s="64" t="s">
        <v>81</v>
      </c>
      <c r="C2752" s="64" t="s">
        <v>1348</v>
      </c>
      <c r="D2752" s="64" t="s">
        <v>1349</v>
      </c>
      <c r="E2752" s="20" t="s">
        <v>23</v>
      </c>
      <c r="F2752" s="64" t="s">
        <v>1353</v>
      </c>
      <c r="G2752" s="53" t="s">
        <v>1076</v>
      </c>
      <c r="H2752" s="53" t="s">
        <v>27</v>
      </c>
      <c r="I2752" s="26">
        <v>19287</v>
      </c>
      <c r="J2752" s="26">
        <v>19287</v>
      </c>
      <c r="K2752" s="26">
        <v>19287</v>
      </c>
      <c r="L2752" s="26">
        <f t="shared" si="2543"/>
        <v>0</v>
      </c>
      <c r="M2752" s="26"/>
      <c r="N2752" s="26"/>
      <c r="O2752" s="26"/>
      <c r="P2752" s="26">
        <f t="shared" si="2546"/>
        <v>19287</v>
      </c>
      <c r="Q2752" s="26">
        <f t="shared" si="2547"/>
        <v>100</v>
      </c>
      <c r="R2752" s="90"/>
      <c r="S2752" s="90"/>
      <c r="T2752" s="90"/>
      <c r="U2752" s="90"/>
      <c r="V2752" s="90"/>
      <c r="W2752" s="90"/>
      <c r="X2752" s="90"/>
      <c r="Y2752" s="90"/>
    </row>
    <row r="2753" spans="1:25" ht="15" customHeight="1" x14ac:dyDescent="0.25">
      <c r="A2753" s="64" t="s">
        <v>935</v>
      </c>
      <c r="B2753" s="64" t="s">
        <v>81</v>
      </c>
      <c r="C2753" s="64" t="s">
        <v>1348</v>
      </c>
      <c r="D2753" s="64" t="s">
        <v>1349</v>
      </c>
      <c r="E2753" s="20" t="s">
        <v>23</v>
      </c>
      <c r="F2753" s="64" t="s">
        <v>1354</v>
      </c>
      <c r="G2753" s="53" t="s">
        <v>1076</v>
      </c>
      <c r="H2753" s="53" t="s">
        <v>89</v>
      </c>
      <c r="I2753" s="26">
        <v>0</v>
      </c>
      <c r="J2753" s="26">
        <v>0</v>
      </c>
      <c r="K2753" s="26">
        <v>0</v>
      </c>
      <c r="L2753" s="26">
        <f t="shared" si="2543"/>
        <v>0</v>
      </c>
      <c r="M2753" s="26">
        <v>0</v>
      </c>
      <c r="N2753" s="26">
        <v>0</v>
      </c>
      <c r="O2753" s="26">
        <v>0</v>
      </c>
      <c r="P2753" s="26">
        <f t="shared" si="2546"/>
        <v>0</v>
      </c>
      <c r="Q2753" s="26" t="str">
        <f t="shared" si="2547"/>
        <v>-</v>
      </c>
      <c r="R2753" s="90"/>
      <c r="S2753" s="90"/>
      <c r="T2753" s="90"/>
      <c r="U2753" s="90"/>
      <c r="V2753" s="90"/>
      <c r="W2753" s="90"/>
      <c r="X2753" s="90"/>
      <c r="Y2753" s="90"/>
    </row>
    <row r="2754" spans="1:25" ht="15" customHeight="1" x14ac:dyDescent="0.25">
      <c r="A2754" s="64" t="s">
        <v>935</v>
      </c>
      <c r="B2754" s="64" t="s">
        <v>81</v>
      </c>
      <c r="C2754" s="64" t="s">
        <v>1348</v>
      </c>
      <c r="D2754" s="64" t="s">
        <v>1349</v>
      </c>
      <c r="E2754" s="20" t="s">
        <v>23</v>
      </c>
      <c r="F2754" s="64" t="s">
        <v>1355</v>
      </c>
      <c r="G2754" s="53" t="s">
        <v>1076</v>
      </c>
      <c r="H2754" s="53" t="s">
        <v>29</v>
      </c>
      <c r="I2754" s="26">
        <v>15600</v>
      </c>
      <c r="J2754" s="26">
        <v>15600</v>
      </c>
      <c r="K2754" s="26">
        <v>13600</v>
      </c>
      <c r="L2754" s="26">
        <f t="shared" si="2543"/>
        <v>2000</v>
      </c>
      <c r="M2754" s="26">
        <v>2000</v>
      </c>
      <c r="N2754" s="26">
        <v>0</v>
      </c>
      <c r="O2754" s="26">
        <v>0</v>
      </c>
      <c r="P2754" s="26">
        <f t="shared" si="2546"/>
        <v>15600</v>
      </c>
      <c r="Q2754" s="26">
        <f t="shared" si="2547"/>
        <v>100</v>
      </c>
      <c r="R2754" s="90"/>
      <c r="S2754" s="90"/>
      <c r="T2754" s="90"/>
      <c r="U2754" s="90"/>
      <c r="V2754" s="90"/>
      <c r="W2754" s="90"/>
      <c r="X2754" s="90"/>
      <c r="Y2754" s="90"/>
    </row>
    <row r="2755" spans="1:25" ht="15" customHeight="1" x14ac:dyDescent="0.25">
      <c r="A2755" s="63" t="s">
        <v>935</v>
      </c>
      <c r="B2755" s="63" t="s">
        <v>81</v>
      </c>
      <c r="C2755" s="63" t="s">
        <v>1348</v>
      </c>
      <c r="D2755" s="63" t="s">
        <v>1349</v>
      </c>
      <c r="E2755" s="65" t="s">
        <v>30</v>
      </c>
      <c r="F2755" s="65" t="s">
        <v>1</v>
      </c>
      <c r="G2755" s="65" t="s">
        <v>1</v>
      </c>
      <c r="H2755" s="65" t="s">
        <v>31</v>
      </c>
      <c r="I2755" s="31">
        <f t="shared" ref="I2755:K2755" si="2587">SUM(I2756)</f>
        <v>96096</v>
      </c>
      <c r="J2755" s="31">
        <f t="shared" si="2587"/>
        <v>96096</v>
      </c>
      <c r="K2755" s="31">
        <f t="shared" si="2587"/>
        <v>57000</v>
      </c>
      <c r="L2755" s="31">
        <f t="shared" si="2543"/>
        <v>29000</v>
      </c>
      <c r="M2755" s="31">
        <f t="shared" ref="M2755" si="2588">SUM(M2756)</f>
        <v>11000</v>
      </c>
      <c r="N2755" s="31">
        <f t="shared" ref="N2755:O2755" si="2589">SUM(N2756)</f>
        <v>9000</v>
      </c>
      <c r="O2755" s="31">
        <f t="shared" si="2589"/>
        <v>9000</v>
      </c>
      <c r="P2755" s="31">
        <f t="shared" si="2546"/>
        <v>86000</v>
      </c>
      <c r="Q2755" s="31">
        <f t="shared" si="2547"/>
        <v>89.493839493839488</v>
      </c>
      <c r="R2755" s="94"/>
      <c r="S2755" s="94"/>
      <c r="T2755" s="94"/>
      <c r="U2755" s="94"/>
      <c r="V2755" s="94"/>
      <c r="W2755" s="94"/>
      <c r="X2755" s="94"/>
      <c r="Y2755" s="94"/>
    </row>
    <row r="2756" spans="1:25" ht="15" customHeight="1" x14ac:dyDescent="0.25">
      <c r="A2756" s="64" t="s">
        <v>935</v>
      </c>
      <c r="B2756" s="64" t="s">
        <v>81</v>
      </c>
      <c r="C2756" s="64" t="s">
        <v>1348</v>
      </c>
      <c r="D2756" s="64" t="s">
        <v>1349</v>
      </c>
      <c r="E2756" s="20" t="s">
        <v>33</v>
      </c>
      <c r="F2756" s="64"/>
      <c r="G2756" s="53" t="s">
        <v>1076</v>
      </c>
      <c r="H2756" s="53" t="s">
        <v>3861</v>
      </c>
      <c r="I2756" s="26">
        <v>96096</v>
      </c>
      <c r="J2756" s="26">
        <v>96096</v>
      </c>
      <c r="K2756" s="26">
        <v>57000</v>
      </c>
      <c r="L2756" s="26">
        <f t="shared" si="2543"/>
        <v>29000</v>
      </c>
      <c r="M2756" s="26">
        <v>11000</v>
      </c>
      <c r="N2756" s="26">
        <v>9000</v>
      </c>
      <c r="O2756" s="26">
        <v>9000</v>
      </c>
      <c r="P2756" s="26">
        <f t="shared" si="2546"/>
        <v>86000</v>
      </c>
      <c r="Q2756" s="26">
        <f t="shared" si="2547"/>
        <v>89.493839493839488</v>
      </c>
      <c r="R2756" s="90"/>
      <c r="S2756" s="90"/>
      <c r="T2756" s="90"/>
      <c r="U2756" s="90"/>
      <c r="V2756" s="90"/>
      <c r="W2756" s="90"/>
      <c r="X2756" s="90"/>
      <c r="Y2756" s="90"/>
    </row>
    <row r="2757" spans="1:25" ht="15" customHeight="1" x14ac:dyDescent="0.25">
      <c r="A2757" s="63" t="s">
        <v>935</v>
      </c>
      <c r="B2757" s="63" t="s">
        <v>81</v>
      </c>
      <c r="C2757" s="63" t="s">
        <v>1348</v>
      </c>
      <c r="D2757" s="63" t="s">
        <v>1349</v>
      </c>
      <c r="E2757" s="65" t="s">
        <v>34</v>
      </c>
      <c r="F2757" s="65" t="s">
        <v>1</v>
      </c>
      <c r="G2757" s="65" t="s">
        <v>1</v>
      </c>
      <c r="H2757" s="65" t="s">
        <v>35</v>
      </c>
      <c r="I2757" s="31">
        <f t="shared" ref="I2757:K2757" si="2590">SUM(I2758:I2766)</f>
        <v>82462</v>
      </c>
      <c r="J2757" s="31">
        <f t="shared" si="2590"/>
        <v>73462</v>
      </c>
      <c r="K2757" s="31">
        <f t="shared" si="2590"/>
        <v>56550</v>
      </c>
      <c r="L2757" s="31">
        <f t="shared" si="2543"/>
        <v>10520</v>
      </c>
      <c r="M2757" s="31">
        <f t="shared" ref="M2757" si="2591">SUM(M2758:M2766)</f>
        <v>5730</v>
      </c>
      <c r="N2757" s="31">
        <f t="shared" ref="N2757:O2757" si="2592">SUM(N2758:N2766)</f>
        <v>2420</v>
      </c>
      <c r="O2757" s="31">
        <f t="shared" si="2592"/>
        <v>2370</v>
      </c>
      <c r="P2757" s="31">
        <f t="shared" si="2546"/>
        <v>67070</v>
      </c>
      <c r="Q2757" s="31">
        <f t="shared" si="2547"/>
        <v>91.298902834118323</v>
      </c>
      <c r="R2757" s="94"/>
      <c r="S2757" s="94"/>
      <c r="T2757" s="94"/>
      <c r="U2757" s="94"/>
      <c r="V2757" s="94"/>
      <c r="W2757" s="94"/>
      <c r="X2757" s="94"/>
      <c r="Y2757" s="94"/>
    </row>
    <row r="2758" spans="1:25" ht="15" customHeight="1" x14ac:dyDescent="0.25">
      <c r="A2758" s="64" t="s">
        <v>935</v>
      </c>
      <c r="B2758" s="64" t="s">
        <v>81</v>
      </c>
      <c r="C2758" s="64" t="s">
        <v>1348</v>
      </c>
      <c r="D2758" s="64" t="s">
        <v>1349</v>
      </c>
      <c r="E2758" s="20" t="s">
        <v>38</v>
      </c>
      <c r="F2758" s="64"/>
      <c r="G2758" s="53" t="s">
        <v>1076</v>
      </c>
      <c r="H2758" s="53" t="s">
        <v>37</v>
      </c>
      <c r="I2758" s="26">
        <v>1000</v>
      </c>
      <c r="J2758" s="26">
        <v>1000</v>
      </c>
      <c r="K2758" s="26">
        <v>300</v>
      </c>
      <c r="L2758" s="26">
        <f t="shared" si="2543"/>
        <v>700</v>
      </c>
      <c r="M2758" s="26">
        <v>700</v>
      </c>
      <c r="N2758" s="26">
        <v>0</v>
      </c>
      <c r="O2758" s="26">
        <v>0</v>
      </c>
      <c r="P2758" s="26">
        <f t="shared" si="2546"/>
        <v>1000</v>
      </c>
      <c r="Q2758" s="26">
        <f t="shared" si="2547"/>
        <v>100</v>
      </c>
      <c r="R2758" s="90"/>
      <c r="S2758" s="90"/>
      <c r="T2758" s="90"/>
      <c r="U2758" s="90"/>
      <c r="V2758" s="90"/>
      <c r="W2758" s="90"/>
      <c r="X2758" s="90"/>
      <c r="Y2758" s="90"/>
    </row>
    <row r="2759" spans="1:25" ht="15" customHeight="1" x14ac:dyDescent="0.25">
      <c r="A2759" s="64" t="s">
        <v>935</v>
      </c>
      <c r="B2759" s="64" t="s">
        <v>81</v>
      </c>
      <c r="C2759" s="64" t="s">
        <v>1348</v>
      </c>
      <c r="D2759" s="64" t="s">
        <v>1349</v>
      </c>
      <c r="E2759" s="20" t="s">
        <v>298</v>
      </c>
      <c r="F2759" s="64"/>
      <c r="G2759" s="53" t="s">
        <v>1076</v>
      </c>
      <c r="H2759" s="53" t="s">
        <v>297</v>
      </c>
      <c r="I2759" s="26">
        <v>36829</v>
      </c>
      <c r="J2759" s="26">
        <v>36829</v>
      </c>
      <c r="K2759" s="26">
        <v>33000</v>
      </c>
      <c r="L2759" s="26">
        <f t="shared" si="2543"/>
        <v>2400</v>
      </c>
      <c r="M2759" s="26">
        <v>1000</v>
      </c>
      <c r="N2759" s="26">
        <v>700</v>
      </c>
      <c r="O2759" s="26">
        <v>700</v>
      </c>
      <c r="P2759" s="26">
        <f t="shared" si="2546"/>
        <v>35400</v>
      </c>
      <c r="Q2759" s="26">
        <f t="shared" si="2547"/>
        <v>96.119905509245427</v>
      </c>
      <c r="R2759" s="90"/>
      <c r="S2759" s="90"/>
      <c r="T2759" s="90"/>
      <c r="U2759" s="90"/>
      <c r="V2759" s="90"/>
      <c r="W2759" s="90"/>
      <c r="X2759" s="90"/>
      <c r="Y2759" s="90"/>
    </row>
    <row r="2760" spans="1:25" ht="15" customHeight="1" x14ac:dyDescent="0.25">
      <c r="A2760" s="64" t="s">
        <v>935</v>
      </c>
      <c r="B2760" s="64" t="s">
        <v>81</v>
      </c>
      <c r="C2760" s="64" t="s">
        <v>1348</v>
      </c>
      <c r="D2760" s="64" t="s">
        <v>1349</v>
      </c>
      <c r="E2760" s="20" t="s">
        <v>301</v>
      </c>
      <c r="F2760" s="64"/>
      <c r="G2760" s="53" t="s">
        <v>1076</v>
      </c>
      <c r="H2760" s="53" t="s">
        <v>300</v>
      </c>
      <c r="I2760" s="26">
        <v>8507</v>
      </c>
      <c r="J2760" s="26">
        <v>8507</v>
      </c>
      <c r="K2760" s="26">
        <v>5900</v>
      </c>
      <c r="L2760" s="26">
        <f t="shared" si="2543"/>
        <v>1900</v>
      </c>
      <c r="M2760" s="26">
        <v>700</v>
      </c>
      <c r="N2760" s="26">
        <v>700</v>
      </c>
      <c r="O2760" s="26">
        <v>500</v>
      </c>
      <c r="P2760" s="26">
        <f t="shared" si="2546"/>
        <v>7800</v>
      </c>
      <c r="Q2760" s="26">
        <f t="shared" si="2547"/>
        <v>91.689197131773838</v>
      </c>
      <c r="R2760" s="90"/>
      <c r="S2760" s="90"/>
      <c r="T2760" s="90"/>
      <c r="U2760" s="90"/>
      <c r="V2760" s="90"/>
      <c r="W2760" s="90"/>
      <c r="X2760" s="90"/>
      <c r="Y2760" s="90"/>
    </row>
    <row r="2761" spans="1:25" ht="15" customHeight="1" x14ac:dyDescent="0.25">
      <c r="A2761" s="64" t="s">
        <v>935</v>
      </c>
      <c r="B2761" s="64" t="s">
        <v>81</v>
      </c>
      <c r="C2761" s="64" t="s">
        <v>1348</v>
      </c>
      <c r="D2761" s="64" t="s">
        <v>1349</v>
      </c>
      <c r="E2761" s="20" t="s">
        <v>218</v>
      </c>
      <c r="F2761" s="64"/>
      <c r="G2761" s="53" t="s">
        <v>1076</v>
      </c>
      <c r="H2761" s="53" t="s">
        <v>217</v>
      </c>
      <c r="I2761" s="26">
        <v>13000</v>
      </c>
      <c r="J2761" s="26">
        <v>8000</v>
      </c>
      <c r="K2761" s="26">
        <v>5500</v>
      </c>
      <c r="L2761" s="26">
        <f t="shared" si="2543"/>
        <v>900</v>
      </c>
      <c r="M2761" s="26">
        <v>500</v>
      </c>
      <c r="N2761" s="26">
        <v>200</v>
      </c>
      <c r="O2761" s="26">
        <v>200</v>
      </c>
      <c r="P2761" s="26">
        <f t="shared" si="2546"/>
        <v>6400</v>
      </c>
      <c r="Q2761" s="26">
        <f t="shared" si="2547"/>
        <v>80</v>
      </c>
      <c r="R2761" s="90"/>
      <c r="S2761" s="90"/>
      <c r="T2761" s="90"/>
      <c r="U2761" s="90"/>
      <c r="V2761" s="90"/>
      <c r="W2761" s="90"/>
      <c r="X2761" s="90"/>
      <c r="Y2761" s="90"/>
    </row>
    <row r="2762" spans="1:25" ht="15" customHeight="1" x14ac:dyDescent="0.25">
      <c r="A2762" s="64" t="s">
        <v>935</v>
      </c>
      <c r="B2762" s="64" t="s">
        <v>81</v>
      </c>
      <c r="C2762" s="64" t="s">
        <v>1348</v>
      </c>
      <c r="D2762" s="64" t="s">
        <v>1349</v>
      </c>
      <c r="E2762" s="20" t="s">
        <v>303</v>
      </c>
      <c r="F2762" s="64"/>
      <c r="G2762" s="53" t="s">
        <v>1076</v>
      </c>
      <c r="H2762" s="53" t="s">
        <v>302</v>
      </c>
      <c r="I2762" s="26">
        <v>800</v>
      </c>
      <c r="J2762" s="26">
        <v>800</v>
      </c>
      <c r="K2762" s="26">
        <v>500</v>
      </c>
      <c r="L2762" s="26">
        <f t="shared" si="2543"/>
        <v>300</v>
      </c>
      <c r="M2762" s="26">
        <v>300</v>
      </c>
      <c r="N2762" s="26">
        <v>0</v>
      </c>
      <c r="O2762" s="26">
        <v>0</v>
      </c>
      <c r="P2762" s="26">
        <f t="shared" si="2546"/>
        <v>800</v>
      </c>
      <c r="Q2762" s="26">
        <f t="shared" si="2547"/>
        <v>100</v>
      </c>
      <c r="R2762" s="90"/>
      <c r="S2762" s="90"/>
      <c r="T2762" s="90"/>
      <c r="U2762" s="90"/>
      <c r="V2762" s="90"/>
      <c r="W2762" s="90"/>
      <c r="X2762" s="90"/>
      <c r="Y2762" s="90"/>
    </row>
    <row r="2763" spans="1:25" ht="15" customHeight="1" x14ac:dyDescent="0.25">
      <c r="A2763" s="64" t="s">
        <v>935</v>
      </c>
      <c r="B2763" s="64" t="s">
        <v>81</v>
      </c>
      <c r="C2763" s="64" t="s">
        <v>1348</v>
      </c>
      <c r="D2763" s="64" t="s">
        <v>1349</v>
      </c>
      <c r="E2763" s="20" t="s">
        <v>305</v>
      </c>
      <c r="F2763" s="64"/>
      <c r="G2763" s="53" t="s">
        <v>1076</v>
      </c>
      <c r="H2763" s="53" t="s">
        <v>304</v>
      </c>
      <c r="I2763" s="26">
        <v>0</v>
      </c>
      <c r="J2763" s="26">
        <v>0</v>
      </c>
      <c r="K2763" s="26">
        <v>0</v>
      </c>
      <c r="L2763" s="26">
        <f t="shared" si="2543"/>
        <v>0</v>
      </c>
      <c r="M2763" s="26">
        <v>0</v>
      </c>
      <c r="N2763" s="26">
        <v>0</v>
      </c>
      <c r="O2763" s="26">
        <v>0</v>
      </c>
      <c r="P2763" s="26">
        <f t="shared" si="2546"/>
        <v>0</v>
      </c>
      <c r="Q2763" s="26" t="str">
        <f t="shared" si="2547"/>
        <v>-</v>
      </c>
      <c r="R2763" s="90"/>
      <c r="S2763" s="90"/>
      <c r="T2763" s="90"/>
      <c r="U2763" s="90"/>
      <c r="V2763" s="90"/>
      <c r="W2763" s="90"/>
      <c r="X2763" s="90"/>
      <c r="Y2763" s="90"/>
    </row>
    <row r="2764" spans="1:25" ht="15" customHeight="1" x14ac:dyDescent="0.25">
      <c r="A2764" s="64" t="s">
        <v>935</v>
      </c>
      <c r="B2764" s="64" t="s">
        <v>81</v>
      </c>
      <c r="C2764" s="64" t="s">
        <v>1348</v>
      </c>
      <c r="D2764" s="64" t="s">
        <v>1349</v>
      </c>
      <c r="E2764" s="20" t="s">
        <v>308</v>
      </c>
      <c r="F2764" s="64"/>
      <c r="G2764" s="53" t="s">
        <v>1076</v>
      </c>
      <c r="H2764" s="53" t="s">
        <v>307</v>
      </c>
      <c r="I2764" s="26">
        <v>7107</v>
      </c>
      <c r="J2764" s="26">
        <v>6107</v>
      </c>
      <c r="K2764" s="26">
        <v>3500</v>
      </c>
      <c r="L2764" s="26">
        <f t="shared" si="2543"/>
        <v>1800</v>
      </c>
      <c r="M2764" s="26">
        <v>1000</v>
      </c>
      <c r="N2764" s="26">
        <v>300</v>
      </c>
      <c r="O2764" s="26">
        <v>500</v>
      </c>
      <c r="P2764" s="26">
        <f t="shared" si="2546"/>
        <v>5300</v>
      </c>
      <c r="Q2764" s="26">
        <f t="shared" si="2547"/>
        <v>86.785655804814141</v>
      </c>
      <c r="R2764" s="90"/>
      <c r="S2764" s="90"/>
      <c r="T2764" s="90"/>
      <c r="U2764" s="90"/>
      <c r="V2764" s="90"/>
      <c r="W2764" s="90"/>
      <c r="X2764" s="90"/>
      <c r="Y2764" s="90"/>
    </row>
    <row r="2765" spans="1:25" ht="15" customHeight="1" x14ac:dyDescent="0.25">
      <c r="A2765" s="64" t="s">
        <v>935</v>
      </c>
      <c r="B2765" s="64" t="s">
        <v>81</v>
      </c>
      <c r="C2765" s="64" t="s">
        <v>1348</v>
      </c>
      <c r="D2765" s="64" t="s">
        <v>1349</v>
      </c>
      <c r="E2765" s="20" t="s">
        <v>311</v>
      </c>
      <c r="F2765" s="64"/>
      <c r="G2765" s="53" t="s">
        <v>1076</v>
      </c>
      <c r="H2765" s="53" t="s">
        <v>310</v>
      </c>
      <c r="I2765" s="26">
        <v>0</v>
      </c>
      <c r="J2765" s="26">
        <v>0</v>
      </c>
      <c r="K2765" s="26">
        <v>0</v>
      </c>
      <c r="L2765" s="26">
        <f t="shared" si="2543"/>
        <v>0</v>
      </c>
      <c r="M2765" s="26">
        <v>0</v>
      </c>
      <c r="N2765" s="26">
        <v>0</v>
      </c>
      <c r="O2765" s="26">
        <v>0</v>
      </c>
      <c r="P2765" s="26">
        <f t="shared" si="2546"/>
        <v>0</v>
      </c>
      <c r="Q2765" s="26" t="str">
        <f t="shared" si="2547"/>
        <v>-</v>
      </c>
      <c r="R2765" s="90"/>
      <c r="S2765" s="90"/>
      <c r="T2765" s="90"/>
      <c r="U2765" s="90"/>
      <c r="V2765" s="90"/>
      <c r="W2765" s="90"/>
      <c r="X2765" s="90"/>
      <c r="Y2765" s="90"/>
    </row>
    <row r="2766" spans="1:25" ht="15" customHeight="1" x14ac:dyDescent="0.25">
      <c r="A2766" s="63" t="s">
        <v>935</v>
      </c>
      <c r="B2766" s="63" t="s">
        <v>81</v>
      </c>
      <c r="C2766" s="63" t="s">
        <v>1348</v>
      </c>
      <c r="D2766" s="63" t="s">
        <v>1349</v>
      </c>
      <c r="E2766" s="63" t="s">
        <v>39</v>
      </c>
      <c r="F2766" s="64" t="s">
        <v>1</v>
      </c>
      <c r="G2766" s="53" t="s">
        <v>1</v>
      </c>
      <c r="H2766" s="65" t="s">
        <v>40</v>
      </c>
      <c r="I2766" s="31">
        <f t="shared" ref="I2766:K2766" si="2593">SUM(I2767:I2769)</f>
        <v>15219</v>
      </c>
      <c r="J2766" s="31">
        <f t="shared" si="2593"/>
        <v>12219</v>
      </c>
      <c r="K2766" s="31">
        <f t="shared" si="2593"/>
        <v>7850</v>
      </c>
      <c r="L2766" s="31">
        <f t="shared" si="2543"/>
        <v>2520</v>
      </c>
      <c r="M2766" s="31">
        <f t="shared" ref="M2766" si="2594">SUM(M2767:M2769)</f>
        <v>1530</v>
      </c>
      <c r="N2766" s="31">
        <f t="shared" ref="N2766:O2766" si="2595">SUM(N2767:N2769)</f>
        <v>520</v>
      </c>
      <c r="O2766" s="31">
        <f t="shared" si="2595"/>
        <v>470</v>
      </c>
      <c r="P2766" s="31">
        <f t="shared" si="2546"/>
        <v>10370</v>
      </c>
      <c r="Q2766" s="31">
        <f t="shared" si="2547"/>
        <v>84.867828791226771</v>
      </c>
      <c r="R2766" s="94"/>
      <c r="S2766" s="94"/>
      <c r="T2766" s="94"/>
      <c r="U2766" s="94"/>
      <c r="V2766" s="94"/>
      <c r="W2766" s="94"/>
      <c r="X2766" s="94"/>
      <c r="Y2766" s="94"/>
    </row>
    <row r="2767" spans="1:25" ht="15" customHeight="1" x14ac:dyDescent="0.25">
      <c r="A2767" s="64" t="s">
        <v>935</v>
      </c>
      <c r="B2767" s="64" t="s">
        <v>81</v>
      </c>
      <c r="C2767" s="64" t="s">
        <v>1348</v>
      </c>
      <c r="D2767" s="64" t="s">
        <v>1349</v>
      </c>
      <c r="E2767" s="20" t="s">
        <v>41</v>
      </c>
      <c r="F2767" s="64"/>
      <c r="G2767" s="53" t="s">
        <v>1076</v>
      </c>
      <c r="H2767" s="53" t="s">
        <v>40</v>
      </c>
      <c r="I2767" s="26">
        <v>7334</v>
      </c>
      <c r="J2767" s="26">
        <v>4334</v>
      </c>
      <c r="K2767" s="26">
        <v>3000</v>
      </c>
      <c r="L2767" s="26">
        <f t="shared" si="2543"/>
        <v>1000</v>
      </c>
      <c r="M2767" s="26">
        <v>1000</v>
      </c>
      <c r="N2767" s="26">
        <v>0</v>
      </c>
      <c r="O2767" s="26">
        <v>0</v>
      </c>
      <c r="P2767" s="26">
        <f t="shared" si="2546"/>
        <v>4000</v>
      </c>
      <c r="Q2767" s="26">
        <f t="shared" si="2547"/>
        <v>92.293493308721736</v>
      </c>
      <c r="R2767" s="90"/>
      <c r="S2767" s="90"/>
      <c r="T2767" s="90"/>
      <c r="U2767" s="90"/>
      <c r="V2767" s="90"/>
      <c r="W2767" s="90"/>
      <c r="X2767" s="90"/>
      <c r="Y2767" s="90"/>
    </row>
    <row r="2768" spans="1:25" ht="15" customHeight="1" x14ac:dyDescent="0.25">
      <c r="A2768" s="64" t="s">
        <v>935</v>
      </c>
      <c r="B2768" s="64" t="s">
        <v>81</v>
      </c>
      <c r="C2768" s="64" t="s">
        <v>1348</v>
      </c>
      <c r="D2768" s="64" t="s">
        <v>1349</v>
      </c>
      <c r="E2768" s="20" t="s">
        <v>41</v>
      </c>
      <c r="F2768" s="64" t="s">
        <v>1356</v>
      </c>
      <c r="G2768" s="53" t="s">
        <v>1076</v>
      </c>
      <c r="H2768" s="53" t="s">
        <v>49</v>
      </c>
      <c r="I2768" s="26">
        <v>2703</v>
      </c>
      <c r="J2768" s="26">
        <v>2703</v>
      </c>
      <c r="K2768" s="26">
        <v>1750</v>
      </c>
      <c r="L2768" s="26">
        <f t="shared" ref="L2768:L2831" si="2596">SUM(M2768:O2768)</f>
        <v>670</v>
      </c>
      <c r="M2768" s="26">
        <v>230</v>
      </c>
      <c r="N2768" s="26">
        <v>220</v>
      </c>
      <c r="O2768" s="26">
        <v>220</v>
      </c>
      <c r="P2768" s="26">
        <f t="shared" ref="P2768:P2831" si="2597">K2768+L2768</f>
        <v>2420</v>
      </c>
      <c r="Q2768" s="26">
        <f t="shared" ref="Q2768:Q2831" si="2598">IF(J2768=0,"-",P2768/J2768*100)</f>
        <v>89.530151683314841</v>
      </c>
      <c r="R2768" s="90"/>
      <c r="S2768" s="90"/>
      <c r="T2768" s="90"/>
      <c r="U2768" s="90"/>
      <c r="V2768" s="90"/>
      <c r="W2768" s="90"/>
      <c r="X2768" s="90"/>
      <c r="Y2768" s="90"/>
    </row>
    <row r="2769" spans="1:25" ht="22.5" customHeight="1" x14ac:dyDescent="0.25">
      <c r="A2769" s="64" t="s">
        <v>935</v>
      </c>
      <c r="B2769" s="64" t="s">
        <v>81</v>
      </c>
      <c r="C2769" s="64" t="s">
        <v>1348</v>
      </c>
      <c r="D2769" s="64" t="s">
        <v>1349</v>
      </c>
      <c r="E2769" s="20" t="s">
        <v>41</v>
      </c>
      <c r="F2769" s="64" t="s">
        <v>1357</v>
      </c>
      <c r="G2769" s="53" t="s">
        <v>1076</v>
      </c>
      <c r="H2769" s="53" t="s">
        <v>55</v>
      </c>
      <c r="I2769" s="26">
        <v>5182</v>
      </c>
      <c r="J2769" s="26">
        <v>5182</v>
      </c>
      <c r="K2769" s="26">
        <v>3100</v>
      </c>
      <c r="L2769" s="26">
        <f t="shared" si="2596"/>
        <v>850</v>
      </c>
      <c r="M2769" s="26">
        <v>300</v>
      </c>
      <c r="N2769" s="26">
        <v>300</v>
      </c>
      <c r="O2769" s="26">
        <v>250</v>
      </c>
      <c r="P2769" s="26">
        <f t="shared" si="2597"/>
        <v>3950</v>
      </c>
      <c r="Q2769" s="26">
        <f t="shared" si="2598"/>
        <v>76.225395600154371</v>
      </c>
      <c r="R2769" s="90"/>
      <c r="S2769" s="90"/>
      <c r="T2769" s="90"/>
      <c r="U2769" s="90"/>
      <c r="V2769" s="90"/>
      <c r="W2769" s="90"/>
      <c r="X2769" s="90"/>
      <c r="Y2769" s="90"/>
    </row>
    <row r="2770" spans="1:25" ht="22.5" customHeight="1" x14ac:dyDescent="0.25">
      <c r="A2770" s="63" t="s">
        <v>1</v>
      </c>
      <c r="B2770" s="63" t="s">
        <v>1</v>
      </c>
      <c r="C2770" s="63" t="s">
        <v>1</v>
      </c>
      <c r="D2770" s="65" t="s">
        <v>1</v>
      </c>
      <c r="E2770" s="65" t="s">
        <v>1</v>
      </c>
      <c r="F2770" s="65" t="s">
        <v>1</v>
      </c>
      <c r="G2770" s="65" t="s">
        <v>1</v>
      </c>
      <c r="H2770" s="66" t="s">
        <v>56</v>
      </c>
      <c r="I2770" s="30">
        <f t="shared" ref="I2770:K2771" si="2599">SUM(I2771)</f>
        <v>100</v>
      </c>
      <c r="J2770" s="30">
        <f t="shared" si="2599"/>
        <v>100</v>
      </c>
      <c r="K2770" s="30">
        <f t="shared" si="2599"/>
        <v>0</v>
      </c>
      <c r="L2770" s="30">
        <f t="shared" si="2596"/>
        <v>0</v>
      </c>
      <c r="M2770" s="30">
        <f t="shared" ref="M2770:M2771" si="2600">SUM(M2771)</f>
        <v>0</v>
      </c>
      <c r="N2770" s="30">
        <f t="shared" ref="N2770:O2771" si="2601">SUM(N2771)</f>
        <v>0</v>
      </c>
      <c r="O2770" s="30">
        <f t="shared" si="2601"/>
        <v>0</v>
      </c>
      <c r="P2770" s="30">
        <f t="shared" si="2597"/>
        <v>0</v>
      </c>
      <c r="Q2770" s="30">
        <f t="shared" si="2598"/>
        <v>0</v>
      </c>
      <c r="R2770" s="93"/>
      <c r="S2770" s="93"/>
      <c r="T2770" s="93"/>
      <c r="U2770" s="93"/>
      <c r="V2770" s="93"/>
      <c r="W2770" s="93"/>
      <c r="X2770" s="93"/>
      <c r="Y2770" s="93"/>
    </row>
    <row r="2771" spans="1:25" ht="15" customHeight="1" x14ac:dyDescent="0.25">
      <c r="A2771" s="63" t="s">
        <v>935</v>
      </c>
      <c r="B2771" s="63" t="s">
        <v>81</v>
      </c>
      <c r="C2771" s="63" t="s">
        <v>1348</v>
      </c>
      <c r="D2771" s="63" t="s">
        <v>1349</v>
      </c>
      <c r="E2771" s="65" t="s">
        <v>57</v>
      </c>
      <c r="F2771" s="65" t="s">
        <v>1</v>
      </c>
      <c r="G2771" s="65" t="s">
        <v>1</v>
      </c>
      <c r="H2771" s="65" t="s">
        <v>58</v>
      </c>
      <c r="I2771" s="31">
        <f t="shared" si="2599"/>
        <v>100</v>
      </c>
      <c r="J2771" s="31">
        <f t="shared" si="2599"/>
        <v>100</v>
      </c>
      <c r="K2771" s="31">
        <f t="shared" si="2599"/>
        <v>0</v>
      </c>
      <c r="L2771" s="31">
        <f t="shared" si="2596"/>
        <v>0</v>
      </c>
      <c r="M2771" s="31">
        <f t="shared" si="2600"/>
        <v>0</v>
      </c>
      <c r="N2771" s="31">
        <f t="shared" si="2601"/>
        <v>0</v>
      </c>
      <c r="O2771" s="31">
        <f t="shared" si="2601"/>
        <v>0</v>
      </c>
      <c r="P2771" s="31">
        <f t="shared" si="2597"/>
        <v>0</v>
      </c>
      <c r="Q2771" s="31">
        <f t="shared" si="2598"/>
        <v>0</v>
      </c>
      <c r="R2771" s="94"/>
      <c r="S2771" s="94"/>
      <c r="T2771" s="94"/>
      <c r="U2771" s="94"/>
      <c r="V2771" s="94"/>
      <c r="W2771" s="94"/>
      <c r="X2771" s="94"/>
      <c r="Y2771" s="94"/>
    </row>
    <row r="2772" spans="1:25" ht="15" customHeight="1" x14ac:dyDescent="0.25">
      <c r="A2772" s="64" t="s">
        <v>935</v>
      </c>
      <c r="B2772" s="64" t="s">
        <v>81</v>
      </c>
      <c r="C2772" s="64" t="s">
        <v>1348</v>
      </c>
      <c r="D2772" s="64" t="s">
        <v>1349</v>
      </c>
      <c r="E2772" s="20" t="s">
        <v>68</v>
      </c>
      <c r="F2772" s="64"/>
      <c r="G2772" s="53" t="s">
        <v>1076</v>
      </c>
      <c r="H2772" s="53" t="s">
        <v>67</v>
      </c>
      <c r="I2772" s="26">
        <v>100</v>
      </c>
      <c r="J2772" s="26">
        <v>100</v>
      </c>
      <c r="K2772" s="26">
        <v>0</v>
      </c>
      <c r="L2772" s="26">
        <f t="shared" si="2596"/>
        <v>0</v>
      </c>
      <c r="M2772" s="26"/>
      <c r="N2772" s="26"/>
      <c r="O2772" s="26"/>
      <c r="P2772" s="26">
        <f t="shared" si="2597"/>
        <v>0</v>
      </c>
      <c r="Q2772" s="26">
        <f t="shared" si="2598"/>
        <v>0</v>
      </c>
      <c r="R2772" s="90"/>
      <c r="S2772" s="90"/>
      <c r="T2772" s="90"/>
      <c r="U2772" s="90"/>
      <c r="V2772" s="90"/>
      <c r="W2772" s="90"/>
      <c r="X2772" s="90"/>
      <c r="Y2772" s="90"/>
    </row>
    <row r="2773" spans="1:25" ht="22.5" customHeight="1" x14ac:dyDescent="0.25">
      <c r="A2773" s="63" t="s">
        <v>1</v>
      </c>
      <c r="B2773" s="63" t="s">
        <v>1</v>
      </c>
      <c r="C2773" s="63" t="s">
        <v>1</v>
      </c>
      <c r="D2773" s="65" t="s">
        <v>1</v>
      </c>
      <c r="E2773" s="65" t="s">
        <v>1</v>
      </c>
      <c r="F2773" s="65" t="s">
        <v>1</v>
      </c>
      <c r="G2773" s="65" t="s">
        <v>1</v>
      </c>
      <c r="H2773" s="66" t="s">
        <v>69</v>
      </c>
      <c r="I2773" s="30">
        <f t="shared" ref="I2773:K2774" si="2602">SUM(I2774)</f>
        <v>6000</v>
      </c>
      <c r="J2773" s="30">
        <f t="shared" si="2602"/>
        <v>0</v>
      </c>
      <c r="K2773" s="30">
        <f t="shared" si="2602"/>
        <v>0</v>
      </c>
      <c r="L2773" s="30">
        <f t="shared" si="2596"/>
        <v>0</v>
      </c>
      <c r="M2773" s="30">
        <f t="shared" ref="M2773:M2774" si="2603">SUM(M2774)</f>
        <v>0</v>
      </c>
      <c r="N2773" s="30">
        <f t="shared" ref="N2773:O2774" si="2604">SUM(N2774)</f>
        <v>0</v>
      </c>
      <c r="O2773" s="30">
        <f t="shared" si="2604"/>
        <v>0</v>
      </c>
      <c r="P2773" s="30">
        <f t="shared" si="2597"/>
        <v>0</v>
      </c>
      <c r="Q2773" s="30" t="str">
        <f t="shared" si="2598"/>
        <v>-</v>
      </c>
      <c r="R2773" s="93"/>
      <c r="S2773" s="93"/>
      <c r="T2773" s="93"/>
      <c r="U2773" s="93"/>
      <c r="V2773" s="93"/>
      <c r="W2773" s="93"/>
      <c r="X2773" s="93"/>
      <c r="Y2773" s="93"/>
    </row>
    <row r="2774" spans="1:25" ht="15" customHeight="1" x14ac:dyDescent="0.25">
      <c r="A2774" s="63" t="s">
        <v>935</v>
      </c>
      <c r="B2774" s="63" t="s">
        <v>81</v>
      </c>
      <c r="C2774" s="63" t="s">
        <v>1348</v>
      </c>
      <c r="D2774" s="63" t="s">
        <v>1349</v>
      </c>
      <c r="E2774" s="65" t="s">
        <v>70</v>
      </c>
      <c r="F2774" s="65" t="s">
        <v>1</v>
      </c>
      <c r="G2774" s="65" t="s">
        <v>1</v>
      </c>
      <c r="H2774" s="65" t="s">
        <v>71</v>
      </c>
      <c r="I2774" s="31">
        <f t="shared" si="2602"/>
        <v>6000</v>
      </c>
      <c r="J2774" s="31">
        <f t="shared" si="2602"/>
        <v>0</v>
      </c>
      <c r="K2774" s="31">
        <f t="shared" si="2602"/>
        <v>0</v>
      </c>
      <c r="L2774" s="31">
        <f t="shared" si="2596"/>
        <v>0</v>
      </c>
      <c r="M2774" s="31">
        <f t="shared" si="2603"/>
        <v>0</v>
      </c>
      <c r="N2774" s="31">
        <f t="shared" si="2604"/>
        <v>0</v>
      </c>
      <c r="O2774" s="31">
        <f t="shared" si="2604"/>
        <v>0</v>
      </c>
      <c r="P2774" s="31">
        <f t="shared" si="2597"/>
        <v>0</v>
      </c>
      <c r="Q2774" s="31" t="str">
        <f t="shared" si="2598"/>
        <v>-</v>
      </c>
      <c r="R2774" s="94"/>
      <c r="S2774" s="94"/>
      <c r="T2774" s="94"/>
      <c r="U2774" s="94"/>
      <c r="V2774" s="94"/>
      <c r="W2774" s="94"/>
      <c r="X2774" s="94"/>
      <c r="Y2774" s="94"/>
    </row>
    <row r="2775" spans="1:25" ht="15" customHeight="1" x14ac:dyDescent="0.25">
      <c r="A2775" s="64" t="s">
        <v>935</v>
      </c>
      <c r="B2775" s="64" t="s">
        <v>81</v>
      </c>
      <c r="C2775" s="64" t="s">
        <v>1348</v>
      </c>
      <c r="D2775" s="64" t="s">
        <v>1349</v>
      </c>
      <c r="E2775" s="20" t="s">
        <v>74</v>
      </c>
      <c r="F2775" s="64"/>
      <c r="G2775" s="53" t="s">
        <v>1076</v>
      </c>
      <c r="H2775" s="53" t="s">
        <v>73</v>
      </c>
      <c r="I2775" s="26">
        <v>6000</v>
      </c>
      <c r="J2775" s="26">
        <v>0</v>
      </c>
      <c r="K2775" s="26">
        <v>0</v>
      </c>
      <c r="L2775" s="26">
        <f t="shared" si="2596"/>
        <v>0</v>
      </c>
      <c r="M2775" s="26"/>
      <c r="N2775" s="26"/>
      <c r="O2775" s="26"/>
      <c r="P2775" s="26">
        <f t="shared" si="2597"/>
        <v>0</v>
      </c>
      <c r="Q2775" s="26" t="str">
        <f t="shared" si="2598"/>
        <v>-</v>
      </c>
      <c r="R2775" s="90"/>
      <c r="S2775" s="90"/>
      <c r="T2775" s="90"/>
      <c r="U2775" s="90"/>
      <c r="V2775" s="90"/>
      <c r="W2775" s="90"/>
      <c r="X2775" s="90"/>
      <c r="Y2775" s="90"/>
    </row>
    <row r="2776" spans="1:25" ht="15" customHeight="1" x14ac:dyDescent="0.25">
      <c r="A2776" s="53" t="s">
        <v>1</v>
      </c>
      <c r="B2776" s="53" t="s">
        <v>1</v>
      </c>
      <c r="C2776" s="53" t="s">
        <v>1</v>
      </c>
      <c r="D2776" s="53" t="s">
        <v>1</v>
      </c>
      <c r="E2776" s="53" t="s">
        <v>1</v>
      </c>
      <c r="F2776" s="53" t="s">
        <v>1</v>
      </c>
      <c r="G2776" s="53" t="s">
        <v>1</v>
      </c>
      <c r="H2776" s="66" t="s">
        <v>1358</v>
      </c>
      <c r="I2776" s="30">
        <f t="shared" ref="I2776:K2776" si="2605">SUM(I2746,I2770,I2773)</f>
        <v>1243126</v>
      </c>
      <c r="J2776" s="30">
        <f t="shared" si="2605"/>
        <v>1228126</v>
      </c>
      <c r="K2776" s="30">
        <f t="shared" si="2605"/>
        <v>754037</v>
      </c>
      <c r="L2776" s="30">
        <f t="shared" si="2596"/>
        <v>340620</v>
      </c>
      <c r="M2776" s="30">
        <f t="shared" ref="M2776" si="2606">SUM(M2746,M2770,M2773)</f>
        <v>120730</v>
      </c>
      <c r="N2776" s="30">
        <f t="shared" ref="N2776:O2776" si="2607">SUM(N2746,N2770,N2773)</f>
        <v>106520</v>
      </c>
      <c r="O2776" s="30">
        <f t="shared" si="2607"/>
        <v>113370</v>
      </c>
      <c r="P2776" s="30">
        <f t="shared" si="2597"/>
        <v>1094657</v>
      </c>
      <c r="Q2776" s="30">
        <f t="shared" si="2598"/>
        <v>89.132304014408945</v>
      </c>
      <c r="R2776" s="93"/>
      <c r="S2776" s="93"/>
      <c r="T2776" s="93"/>
      <c r="U2776" s="93"/>
      <c r="V2776" s="93"/>
      <c r="W2776" s="93"/>
      <c r="X2776" s="93"/>
      <c r="Y2776" s="93"/>
    </row>
    <row r="2777" spans="1:25" ht="15" customHeight="1" thickBot="1" x14ac:dyDescent="0.3">
      <c r="A2777" s="53" t="s">
        <v>1</v>
      </c>
      <c r="B2777" s="53" t="s">
        <v>1</v>
      </c>
      <c r="C2777" s="53" t="s">
        <v>1</v>
      </c>
      <c r="D2777" s="53" t="s">
        <v>1</v>
      </c>
      <c r="E2777" s="53" t="s">
        <v>1</v>
      </c>
      <c r="F2777" s="53" t="s">
        <v>1</v>
      </c>
      <c r="G2777" s="53" t="s">
        <v>1</v>
      </c>
      <c r="H2777" s="65" t="s">
        <v>76</v>
      </c>
      <c r="I2777" s="31"/>
      <c r="J2777" s="31"/>
      <c r="K2777" s="31">
        <v>0</v>
      </c>
      <c r="L2777" s="31"/>
      <c r="M2777" s="31"/>
      <c r="N2777" s="31"/>
      <c r="O2777" s="31"/>
      <c r="P2777" s="31"/>
      <c r="Q2777" s="31"/>
      <c r="R2777" s="94"/>
      <c r="S2777" s="94"/>
      <c r="T2777" s="94"/>
      <c r="U2777" s="94"/>
      <c r="V2777" s="94"/>
      <c r="W2777" s="94"/>
      <c r="X2777" s="94"/>
      <c r="Y2777" s="94"/>
    </row>
    <row r="2778" spans="1:25" ht="47.25" customHeight="1" thickBot="1" x14ac:dyDescent="0.3">
      <c r="A2778" s="110" t="s">
        <v>1</v>
      </c>
      <c r="B2778" s="110" t="s">
        <v>1</v>
      </c>
      <c r="C2778" s="110" t="s">
        <v>1</v>
      </c>
      <c r="D2778" s="110" t="s">
        <v>1</v>
      </c>
      <c r="E2778" s="110" t="s">
        <v>1</v>
      </c>
      <c r="F2778" s="110" t="s">
        <v>1</v>
      </c>
      <c r="G2778" s="110" t="s">
        <v>1</v>
      </c>
      <c r="H2778" s="28" t="s">
        <v>77</v>
      </c>
      <c r="I2778" s="109" t="s">
        <v>3984</v>
      </c>
      <c r="J2778" s="109" t="s">
        <v>11</v>
      </c>
      <c r="K2778" s="109" t="s">
        <v>3989</v>
      </c>
      <c r="L2778" s="109" t="s">
        <v>3985</v>
      </c>
      <c r="M2778" s="109" t="s">
        <v>4027</v>
      </c>
      <c r="N2778" s="109" t="s">
        <v>3988</v>
      </c>
      <c r="O2778" s="109" t="s">
        <v>3986</v>
      </c>
      <c r="P2778" s="109" t="s">
        <v>3987</v>
      </c>
      <c r="Q2778" s="109" t="s">
        <v>3695</v>
      </c>
      <c r="R2778" s="91"/>
      <c r="S2778" s="91"/>
      <c r="T2778" s="91"/>
      <c r="U2778" s="91"/>
      <c r="V2778" s="91"/>
      <c r="W2778" s="91"/>
      <c r="X2778" s="91"/>
      <c r="Y2778" s="91"/>
    </row>
    <row r="2779" spans="1:25" ht="15" customHeight="1" x14ac:dyDescent="0.25">
      <c r="A2779" s="111"/>
      <c r="B2779" s="111"/>
      <c r="C2779" s="111"/>
      <c r="D2779" s="111"/>
      <c r="E2779" s="111"/>
      <c r="F2779" s="111"/>
      <c r="G2779" s="111"/>
      <c r="H2779" s="67" t="s">
        <v>1</v>
      </c>
      <c r="I2779" s="29">
        <v>1</v>
      </c>
      <c r="J2779" s="29">
        <v>2</v>
      </c>
      <c r="K2779" s="29">
        <v>3</v>
      </c>
      <c r="L2779" s="29" t="s">
        <v>3478</v>
      </c>
      <c r="M2779" s="29">
        <v>5</v>
      </c>
      <c r="N2779" s="29">
        <v>6</v>
      </c>
      <c r="O2779" s="29">
        <v>7</v>
      </c>
      <c r="P2779" s="29" t="s">
        <v>3696</v>
      </c>
      <c r="Q2779" s="29">
        <v>9</v>
      </c>
      <c r="R2779" s="92"/>
      <c r="S2779" s="92"/>
      <c r="T2779" s="92"/>
      <c r="U2779" s="92"/>
      <c r="V2779" s="92"/>
      <c r="W2779" s="92"/>
      <c r="X2779" s="92"/>
      <c r="Y2779" s="92"/>
    </row>
    <row r="2780" spans="1:25" ht="15" customHeight="1" x14ac:dyDescent="0.25">
      <c r="A2780" s="111"/>
      <c r="B2780" s="111"/>
      <c r="C2780" s="111"/>
      <c r="D2780" s="111"/>
      <c r="E2780" s="111"/>
      <c r="F2780" s="111"/>
      <c r="G2780" s="111"/>
      <c r="H2780" s="68" t="s">
        <v>1085</v>
      </c>
      <c r="I2780" s="32">
        <f t="shared" ref="I2780:K2780" si="2608">SUM(I2776)</f>
        <v>1243126</v>
      </c>
      <c r="J2780" s="32">
        <f t="shared" si="2608"/>
        <v>1228126</v>
      </c>
      <c r="K2780" s="32">
        <f t="shared" si="2608"/>
        <v>754037</v>
      </c>
      <c r="L2780" s="32">
        <f t="shared" si="2596"/>
        <v>340620</v>
      </c>
      <c r="M2780" s="32">
        <f t="shared" ref="M2780" si="2609">SUM(M2776)</f>
        <v>120730</v>
      </c>
      <c r="N2780" s="32">
        <f t="shared" ref="N2780:O2780" si="2610">SUM(N2776)</f>
        <v>106520</v>
      </c>
      <c r="O2780" s="32">
        <f t="shared" si="2610"/>
        <v>113370</v>
      </c>
      <c r="P2780" s="32">
        <f t="shared" si="2597"/>
        <v>1094657</v>
      </c>
      <c r="Q2780" s="32">
        <f t="shared" si="2598"/>
        <v>89.132304014408945</v>
      </c>
      <c r="R2780" s="90"/>
      <c r="S2780" s="90"/>
      <c r="T2780" s="90"/>
      <c r="U2780" s="90"/>
      <c r="V2780" s="90"/>
      <c r="W2780" s="90"/>
      <c r="X2780" s="90"/>
      <c r="Y2780" s="90"/>
    </row>
    <row r="2781" spans="1:25" ht="15" customHeight="1" x14ac:dyDescent="0.25">
      <c r="A2781" s="111"/>
      <c r="B2781" s="111"/>
      <c r="C2781" s="111"/>
      <c r="D2781" s="111"/>
      <c r="E2781" s="111"/>
      <c r="F2781" s="111"/>
      <c r="G2781" s="111"/>
      <c r="H2781" s="69" t="s">
        <v>79</v>
      </c>
      <c r="I2781" s="32">
        <f t="shared" ref="I2781:K2781" si="2611">SUM(I2780)</f>
        <v>1243126</v>
      </c>
      <c r="J2781" s="32">
        <f t="shared" si="2611"/>
        <v>1228126</v>
      </c>
      <c r="K2781" s="32">
        <f t="shared" si="2611"/>
        <v>754037</v>
      </c>
      <c r="L2781" s="32">
        <f t="shared" si="2596"/>
        <v>340620</v>
      </c>
      <c r="M2781" s="32">
        <f t="shared" ref="M2781" si="2612">SUM(M2780)</f>
        <v>120730</v>
      </c>
      <c r="N2781" s="32">
        <f t="shared" ref="N2781:O2781" si="2613">SUM(N2780)</f>
        <v>106520</v>
      </c>
      <c r="O2781" s="32">
        <f t="shared" si="2613"/>
        <v>113370</v>
      </c>
      <c r="P2781" s="32">
        <f t="shared" si="2597"/>
        <v>1094657</v>
      </c>
      <c r="Q2781" s="32">
        <f t="shared" si="2598"/>
        <v>89.132304014408945</v>
      </c>
      <c r="R2781" s="90"/>
      <c r="S2781" s="90"/>
      <c r="T2781" s="90"/>
      <c r="U2781" s="90"/>
      <c r="V2781" s="90"/>
      <c r="W2781" s="90"/>
      <c r="X2781" s="90"/>
      <c r="Y2781" s="90"/>
    </row>
    <row r="2782" spans="1:25" ht="15" customHeight="1" x14ac:dyDescent="0.25">
      <c r="A2782" s="112"/>
      <c r="B2782" s="112"/>
      <c r="C2782" s="112"/>
      <c r="D2782" s="112"/>
      <c r="E2782" s="112"/>
      <c r="F2782" s="112"/>
      <c r="G2782" s="112"/>
      <c r="I2782" s="27"/>
      <c r="J2782" s="27"/>
      <c r="K2782" s="27">
        <v>0</v>
      </c>
      <c r="L2782" s="27"/>
      <c r="M2782" s="27"/>
      <c r="N2782" s="27"/>
      <c r="O2782" s="27"/>
      <c r="P2782" s="27"/>
      <c r="Q2782" s="27"/>
      <c r="R2782" s="27"/>
      <c r="S2782" s="27"/>
      <c r="T2782" s="27"/>
      <c r="U2782" s="27"/>
      <c r="V2782" s="27"/>
      <c r="W2782" s="27"/>
      <c r="X2782" s="27"/>
      <c r="Y2782" s="27"/>
    </row>
    <row r="2783" spans="1:25" ht="15" customHeight="1" thickBot="1" x14ac:dyDescent="0.3">
      <c r="A2783" s="53" t="s">
        <v>1</v>
      </c>
      <c r="B2783" s="53" t="s">
        <v>1</v>
      </c>
      <c r="C2783" s="53" t="s">
        <v>1</v>
      </c>
      <c r="D2783" s="53" t="s">
        <v>1</v>
      </c>
      <c r="E2783" s="53" t="s">
        <v>1</v>
      </c>
      <c r="F2783" s="53" t="s">
        <v>1</v>
      </c>
      <c r="G2783" s="53" t="s">
        <v>1</v>
      </c>
      <c r="H2783" s="21" t="s">
        <v>1</v>
      </c>
      <c r="I2783" s="33"/>
      <c r="J2783" s="33"/>
      <c r="K2783" s="33">
        <v>0</v>
      </c>
      <c r="L2783" s="33"/>
      <c r="M2783" s="33"/>
      <c r="N2783" s="33"/>
      <c r="O2783" s="33"/>
      <c r="P2783" s="33"/>
      <c r="Q2783" s="33"/>
      <c r="R2783" s="33"/>
      <c r="S2783" s="33"/>
      <c r="T2783" s="33"/>
      <c r="U2783" s="33"/>
      <c r="V2783" s="33"/>
      <c r="W2783" s="33"/>
      <c r="X2783" s="33"/>
      <c r="Y2783" s="33"/>
    </row>
    <row r="2784" spans="1:25" ht="45.75" customHeight="1" thickBot="1" x14ac:dyDescent="0.3">
      <c r="A2784" s="28" t="s">
        <v>4</v>
      </c>
      <c r="B2784" s="28" t="s">
        <v>5</v>
      </c>
      <c r="C2784" s="28" t="s">
        <v>6</v>
      </c>
      <c r="D2784" s="57" t="s">
        <v>1</v>
      </c>
      <c r="E2784" s="28" t="s">
        <v>7</v>
      </c>
      <c r="F2784" s="28" t="s">
        <v>8</v>
      </c>
      <c r="G2784" s="28" t="s">
        <v>9</v>
      </c>
      <c r="H2784" s="28" t="s">
        <v>10</v>
      </c>
      <c r="I2784" s="109" t="s">
        <v>3984</v>
      </c>
      <c r="J2784" s="109" t="s">
        <v>11</v>
      </c>
      <c r="K2784" s="109" t="s">
        <v>3989</v>
      </c>
      <c r="L2784" s="109" t="s">
        <v>3985</v>
      </c>
      <c r="M2784" s="109" t="s">
        <v>4027</v>
      </c>
      <c r="N2784" s="109" t="s">
        <v>3988</v>
      </c>
      <c r="O2784" s="109" t="s">
        <v>3986</v>
      </c>
      <c r="P2784" s="109" t="s">
        <v>3987</v>
      </c>
      <c r="Q2784" s="109" t="s">
        <v>3695</v>
      </c>
      <c r="R2784" s="91"/>
      <c r="S2784" s="91"/>
      <c r="T2784" s="91"/>
      <c r="U2784" s="91"/>
      <c r="V2784" s="91"/>
      <c r="W2784" s="91"/>
      <c r="X2784" s="91"/>
      <c r="Y2784" s="91"/>
    </row>
    <row r="2785" spans="1:25" ht="15" customHeight="1" x14ac:dyDescent="0.25">
      <c r="A2785" s="58" t="s">
        <v>1</v>
      </c>
      <c r="B2785" s="58" t="s">
        <v>1</v>
      </c>
      <c r="C2785" s="58" t="s">
        <v>1</v>
      </c>
      <c r="D2785" s="59" t="s">
        <v>1</v>
      </c>
      <c r="E2785" s="59" t="s">
        <v>1</v>
      </c>
      <c r="F2785" s="60" t="s">
        <v>1</v>
      </c>
      <c r="G2785" s="61" t="s">
        <v>1</v>
      </c>
      <c r="H2785" s="62" t="s">
        <v>1</v>
      </c>
      <c r="I2785" s="29">
        <v>1</v>
      </c>
      <c r="J2785" s="29">
        <v>2</v>
      </c>
      <c r="K2785" s="29">
        <v>3</v>
      </c>
      <c r="L2785" s="29" t="s">
        <v>3478</v>
      </c>
      <c r="M2785" s="29">
        <v>5</v>
      </c>
      <c r="N2785" s="29">
        <v>6</v>
      </c>
      <c r="O2785" s="29">
        <v>7</v>
      </c>
      <c r="P2785" s="29" t="s">
        <v>3696</v>
      </c>
      <c r="Q2785" s="29">
        <v>9</v>
      </c>
      <c r="R2785" s="92"/>
      <c r="S2785" s="92"/>
      <c r="T2785" s="92"/>
      <c r="U2785" s="92"/>
      <c r="V2785" s="92"/>
      <c r="W2785" s="92"/>
      <c r="X2785" s="92"/>
      <c r="Y2785" s="92"/>
    </row>
    <row r="2786" spans="1:25" ht="15" customHeight="1" x14ac:dyDescent="0.25">
      <c r="A2786" s="63" t="s">
        <v>935</v>
      </c>
      <c r="B2786" s="63" t="s">
        <v>81</v>
      </c>
      <c r="C2786" s="64" t="s">
        <v>1359</v>
      </c>
      <c r="D2786" s="64" t="s">
        <v>1360</v>
      </c>
      <c r="E2786" s="65" t="s">
        <v>1</v>
      </c>
      <c r="F2786" s="65" t="s">
        <v>1</v>
      </c>
      <c r="G2786" s="65" t="s">
        <v>1</v>
      </c>
      <c r="H2786" s="65" t="s">
        <v>1361</v>
      </c>
      <c r="I2786" s="26">
        <v>0</v>
      </c>
      <c r="J2786" s="26" t="s">
        <v>1</v>
      </c>
      <c r="K2786" s="26">
        <v>0</v>
      </c>
      <c r="L2786" s="26"/>
      <c r="M2786" s="26"/>
      <c r="N2786" s="26"/>
      <c r="O2786" s="26"/>
      <c r="P2786" s="26"/>
      <c r="Q2786" s="26"/>
      <c r="R2786" s="90"/>
      <c r="S2786" s="90"/>
      <c r="T2786" s="90"/>
      <c r="U2786" s="90"/>
      <c r="V2786" s="90"/>
      <c r="W2786" s="90"/>
      <c r="X2786" s="90"/>
      <c r="Y2786" s="90"/>
    </row>
    <row r="2787" spans="1:25" ht="22.5" customHeight="1" x14ac:dyDescent="0.25">
      <c r="A2787" s="63" t="s">
        <v>1</v>
      </c>
      <c r="B2787" s="63" t="s">
        <v>1</v>
      </c>
      <c r="C2787" s="63" t="s">
        <v>1</v>
      </c>
      <c r="D2787" s="65" t="s">
        <v>1</v>
      </c>
      <c r="E2787" s="65" t="s">
        <v>1</v>
      </c>
      <c r="F2787" s="65" t="s">
        <v>1</v>
      </c>
      <c r="G2787" s="65" t="s">
        <v>1</v>
      </c>
      <c r="H2787" s="66" t="s">
        <v>15</v>
      </c>
      <c r="I2787" s="30">
        <f t="shared" ref="I2787:K2787" si="2614">SUM(I2788,I2796,I2798)</f>
        <v>1348665</v>
      </c>
      <c r="J2787" s="30">
        <f t="shared" si="2614"/>
        <v>1332165</v>
      </c>
      <c r="K2787" s="30">
        <f t="shared" si="2614"/>
        <v>757574</v>
      </c>
      <c r="L2787" s="30">
        <f t="shared" si="2596"/>
        <v>333275</v>
      </c>
      <c r="M2787" s="30">
        <f t="shared" ref="M2787" si="2615">SUM(M2788,M2796,M2798)</f>
        <v>106925</v>
      </c>
      <c r="N2787" s="30">
        <f t="shared" ref="N2787:O2787" si="2616">SUM(N2788,N2796,N2798)</f>
        <v>111125</v>
      </c>
      <c r="O2787" s="30">
        <f t="shared" si="2616"/>
        <v>115225</v>
      </c>
      <c r="P2787" s="30">
        <f t="shared" si="2597"/>
        <v>1090849</v>
      </c>
      <c r="Q2787" s="30">
        <f t="shared" si="2598"/>
        <v>81.885427105501194</v>
      </c>
      <c r="R2787" s="93"/>
      <c r="S2787" s="93"/>
      <c r="T2787" s="93"/>
      <c r="U2787" s="93"/>
      <c r="V2787" s="93"/>
      <c r="W2787" s="93"/>
      <c r="X2787" s="93"/>
      <c r="Y2787" s="93"/>
    </row>
    <row r="2788" spans="1:25" ht="15" customHeight="1" x14ac:dyDescent="0.25">
      <c r="A2788" s="63" t="s">
        <v>935</v>
      </c>
      <c r="B2788" s="63" t="s">
        <v>81</v>
      </c>
      <c r="C2788" s="63" t="s">
        <v>1359</v>
      </c>
      <c r="D2788" s="63" t="s">
        <v>1360</v>
      </c>
      <c r="E2788" s="65" t="s">
        <v>16</v>
      </c>
      <c r="F2788" s="65" t="s">
        <v>1</v>
      </c>
      <c r="G2788" s="65" t="s">
        <v>1</v>
      </c>
      <c r="H2788" s="65" t="s">
        <v>17</v>
      </c>
      <c r="I2788" s="31">
        <f t="shared" ref="I2788:K2788" si="2617">SUM(I2789:I2790)</f>
        <v>1154687</v>
      </c>
      <c r="J2788" s="31">
        <f t="shared" si="2617"/>
        <v>1154687</v>
      </c>
      <c r="K2788" s="31">
        <f t="shared" si="2617"/>
        <v>659684</v>
      </c>
      <c r="L2788" s="31">
        <f t="shared" si="2596"/>
        <v>288000</v>
      </c>
      <c r="M2788" s="31">
        <f t="shared" ref="M2788" si="2618">SUM(M2789:M2790)</f>
        <v>92100</v>
      </c>
      <c r="N2788" s="31">
        <f t="shared" ref="N2788:O2788" si="2619">SUM(N2789:N2790)</f>
        <v>96000</v>
      </c>
      <c r="O2788" s="31">
        <f t="shared" si="2619"/>
        <v>99900</v>
      </c>
      <c r="P2788" s="31">
        <f t="shared" si="2597"/>
        <v>947684</v>
      </c>
      <c r="Q2788" s="31">
        <f t="shared" si="2598"/>
        <v>82.072804145192592</v>
      </c>
      <c r="R2788" s="94"/>
      <c r="S2788" s="94"/>
      <c r="T2788" s="94"/>
      <c r="U2788" s="94"/>
      <c r="V2788" s="94"/>
      <c r="W2788" s="94"/>
      <c r="X2788" s="94"/>
      <c r="Y2788" s="94"/>
    </row>
    <row r="2789" spans="1:25" ht="15" customHeight="1" x14ac:dyDescent="0.25">
      <c r="A2789" s="64" t="s">
        <v>935</v>
      </c>
      <c r="B2789" s="64" t="s">
        <v>81</v>
      </c>
      <c r="C2789" s="64" t="s">
        <v>1359</v>
      </c>
      <c r="D2789" s="64" t="s">
        <v>1360</v>
      </c>
      <c r="E2789" s="20" t="s">
        <v>19</v>
      </c>
      <c r="F2789" s="64"/>
      <c r="G2789" s="53" t="s">
        <v>1076</v>
      </c>
      <c r="H2789" s="53" t="s">
        <v>3896</v>
      </c>
      <c r="I2789" s="26">
        <v>1021803</v>
      </c>
      <c r="J2789" s="26">
        <v>1021803</v>
      </c>
      <c r="K2789" s="26">
        <v>554000</v>
      </c>
      <c r="L2789" s="26">
        <f t="shared" si="2596"/>
        <v>270000</v>
      </c>
      <c r="M2789" s="26">
        <v>90000</v>
      </c>
      <c r="N2789" s="26">
        <v>90000</v>
      </c>
      <c r="O2789" s="26">
        <v>90000</v>
      </c>
      <c r="P2789" s="26">
        <f t="shared" si="2597"/>
        <v>824000</v>
      </c>
      <c r="Q2789" s="26">
        <f t="shared" si="2598"/>
        <v>80.641767542275772</v>
      </c>
      <c r="R2789" s="90"/>
      <c r="S2789" s="90"/>
      <c r="T2789" s="90"/>
      <c r="U2789" s="90"/>
      <c r="V2789" s="90"/>
      <c r="W2789" s="90"/>
      <c r="X2789" s="90"/>
      <c r="Y2789" s="90"/>
    </row>
    <row r="2790" spans="1:25" ht="15" customHeight="1" x14ac:dyDescent="0.25">
      <c r="A2790" s="63" t="s">
        <v>935</v>
      </c>
      <c r="B2790" s="63" t="s">
        <v>81</v>
      </c>
      <c r="C2790" s="63" t="s">
        <v>1359</v>
      </c>
      <c r="D2790" s="63" t="s">
        <v>1360</v>
      </c>
      <c r="E2790" s="63" t="s">
        <v>21</v>
      </c>
      <c r="F2790" s="64" t="s">
        <v>1</v>
      </c>
      <c r="G2790" s="53" t="s">
        <v>1</v>
      </c>
      <c r="H2790" s="65" t="s">
        <v>22</v>
      </c>
      <c r="I2790" s="31">
        <f t="shared" ref="I2790:K2790" si="2620">SUM(I2791:I2795)</f>
        <v>132884</v>
      </c>
      <c r="J2790" s="31">
        <f t="shared" si="2620"/>
        <v>132884</v>
      </c>
      <c r="K2790" s="31">
        <f t="shared" si="2620"/>
        <v>105684</v>
      </c>
      <c r="L2790" s="31">
        <f t="shared" si="2596"/>
        <v>18000</v>
      </c>
      <c r="M2790" s="31">
        <f t="shared" ref="M2790" si="2621">SUM(M2791:M2795)</f>
        <v>2100</v>
      </c>
      <c r="N2790" s="31">
        <f t="shared" ref="N2790:O2790" si="2622">SUM(N2791:N2795)</f>
        <v>6000</v>
      </c>
      <c r="O2790" s="31">
        <f t="shared" si="2622"/>
        <v>9900</v>
      </c>
      <c r="P2790" s="31">
        <f t="shared" si="2597"/>
        <v>123684</v>
      </c>
      <c r="Q2790" s="31">
        <f t="shared" si="2598"/>
        <v>93.076668372415043</v>
      </c>
      <c r="R2790" s="94"/>
      <c r="S2790" s="94"/>
      <c r="T2790" s="94"/>
      <c r="U2790" s="94"/>
      <c r="V2790" s="94"/>
      <c r="W2790" s="94"/>
      <c r="X2790" s="94"/>
      <c r="Y2790" s="94"/>
    </row>
    <row r="2791" spans="1:25" ht="15" customHeight="1" x14ac:dyDescent="0.25">
      <c r="A2791" s="64" t="s">
        <v>935</v>
      </c>
      <c r="B2791" s="64" t="s">
        <v>81</v>
      </c>
      <c r="C2791" s="64" t="s">
        <v>1359</v>
      </c>
      <c r="D2791" s="64" t="s">
        <v>1360</v>
      </c>
      <c r="E2791" s="20" t="s">
        <v>23</v>
      </c>
      <c r="F2791" s="64" t="s">
        <v>1362</v>
      </c>
      <c r="G2791" s="53" t="s">
        <v>1076</v>
      </c>
      <c r="H2791" s="53" t="s">
        <v>85</v>
      </c>
      <c r="I2791" s="26">
        <v>22000</v>
      </c>
      <c r="J2791" s="26">
        <v>22000</v>
      </c>
      <c r="K2791" s="26">
        <v>17000</v>
      </c>
      <c r="L2791" s="26">
        <f t="shared" si="2596"/>
        <v>5000</v>
      </c>
      <c r="M2791" s="26">
        <v>2100</v>
      </c>
      <c r="N2791" s="26">
        <v>1000</v>
      </c>
      <c r="O2791" s="26">
        <v>1900</v>
      </c>
      <c r="P2791" s="26">
        <f t="shared" si="2597"/>
        <v>22000</v>
      </c>
      <c r="Q2791" s="26">
        <f t="shared" si="2598"/>
        <v>100</v>
      </c>
      <c r="R2791" s="90"/>
      <c r="S2791" s="90"/>
      <c r="T2791" s="90"/>
      <c r="U2791" s="90"/>
      <c r="V2791" s="90"/>
      <c r="W2791" s="90"/>
      <c r="X2791" s="90"/>
      <c r="Y2791" s="90"/>
    </row>
    <row r="2792" spans="1:25" ht="15" customHeight="1" x14ac:dyDescent="0.25">
      <c r="A2792" s="64" t="s">
        <v>935</v>
      </c>
      <c r="B2792" s="64" t="s">
        <v>81</v>
      </c>
      <c r="C2792" s="64" t="s">
        <v>1359</v>
      </c>
      <c r="D2792" s="64" t="s">
        <v>1360</v>
      </c>
      <c r="E2792" s="20" t="s">
        <v>23</v>
      </c>
      <c r="F2792" s="64" t="s">
        <v>1363</v>
      </c>
      <c r="G2792" s="53" t="s">
        <v>1076</v>
      </c>
      <c r="H2792" s="53" t="s">
        <v>25</v>
      </c>
      <c r="I2792" s="26">
        <v>77000</v>
      </c>
      <c r="J2792" s="26">
        <v>77000</v>
      </c>
      <c r="K2792" s="26">
        <v>59300</v>
      </c>
      <c r="L2792" s="26">
        <f t="shared" si="2596"/>
        <v>13000</v>
      </c>
      <c r="M2792" s="26"/>
      <c r="N2792" s="26">
        <v>5000</v>
      </c>
      <c r="O2792" s="26">
        <v>8000</v>
      </c>
      <c r="P2792" s="26">
        <f t="shared" si="2597"/>
        <v>72300</v>
      </c>
      <c r="Q2792" s="26">
        <f t="shared" si="2598"/>
        <v>93.896103896103895</v>
      </c>
      <c r="R2792" s="90"/>
      <c r="S2792" s="90"/>
      <c r="T2792" s="90"/>
      <c r="U2792" s="90"/>
      <c r="V2792" s="90"/>
      <c r="W2792" s="90"/>
      <c r="X2792" s="90"/>
      <c r="Y2792" s="90"/>
    </row>
    <row r="2793" spans="1:25" ht="15" customHeight="1" x14ac:dyDescent="0.25">
      <c r="A2793" s="64" t="s">
        <v>935</v>
      </c>
      <c r="B2793" s="64" t="s">
        <v>81</v>
      </c>
      <c r="C2793" s="64" t="s">
        <v>1359</v>
      </c>
      <c r="D2793" s="64" t="s">
        <v>1360</v>
      </c>
      <c r="E2793" s="20" t="s">
        <v>23</v>
      </c>
      <c r="F2793" s="64" t="s">
        <v>1364</v>
      </c>
      <c r="G2793" s="53" t="s">
        <v>1076</v>
      </c>
      <c r="H2793" s="53" t="s">
        <v>27</v>
      </c>
      <c r="I2793" s="26">
        <v>21984</v>
      </c>
      <c r="J2793" s="26">
        <v>21984</v>
      </c>
      <c r="K2793" s="26">
        <v>21984</v>
      </c>
      <c r="L2793" s="26">
        <f t="shared" si="2596"/>
        <v>0</v>
      </c>
      <c r="M2793" s="26"/>
      <c r="N2793" s="26"/>
      <c r="O2793" s="26"/>
      <c r="P2793" s="26">
        <f t="shared" si="2597"/>
        <v>21984</v>
      </c>
      <c r="Q2793" s="26">
        <f t="shared" si="2598"/>
        <v>100</v>
      </c>
      <c r="R2793" s="90"/>
      <c r="S2793" s="90"/>
      <c r="T2793" s="90"/>
      <c r="U2793" s="90"/>
      <c r="V2793" s="90"/>
      <c r="W2793" s="90"/>
      <c r="X2793" s="90"/>
      <c r="Y2793" s="90"/>
    </row>
    <row r="2794" spans="1:25" ht="15" customHeight="1" x14ac:dyDescent="0.25">
      <c r="A2794" s="64" t="s">
        <v>935</v>
      </c>
      <c r="B2794" s="64" t="s">
        <v>81</v>
      </c>
      <c r="C2794" s="64" t="s">
        <v>1359</v>
      </c>
      <c r="D2794" s="64" t="s">
        <v>1360</v>
      </c>
      <c r="E2794" s="20" t="s">
        <v>23</v>
      </c>
      <c r="F2794" s="64" t="s">
        <v>1365</v>
      </c>
      <c r="G2794" s="53" t="s">
        <v>1076</v>
      </c>
      <c r="H2794" s="53" t="s">
        <v>89</v>
      </c>
      <c r="I2794" s="26">
        <v>0</v>
      </c>
      <c r="J2794" s="26">
        <v>0</v>
      </c>
      <c r="K2794" s="26">
        <v>0</v>
      </c>
      <c r="L2794" s="26">
        <f t="shared" si="2596"/>
        <v>0</v>
      </c>
      <c r="M2794" s="26"/>
      <c r="N2794" s="26"/>
      <c r="O2794" s="26"/>
      <c r="P2794" s="26">
        <f t="shared" si="2597"/>
        <v>0</v>
      </c>
      <c r="Q2794" s="26" t="str">
        <f t="shared" si="2598"/>
        <v>-</v>
      </c>
      <c r="R2794" s="90"/>
      <c r="S2794" s="90"/>
      <c r="T2794" s="90"/>
      <c r="U2794" s="90"/>
      <c r="V2794" s="90"/>
      <c r="W2794" s="90"/>
      <c r="X2794" s="90"/>
      <c r="Y2794" s="90"/>
    </row>
    <row r="2795" spans="1:25" ht="15" customHeight="1" x14ac:dyDescent="0.25">
      <c r="A2795" s="64" t="s">
        <v>935</v>
      </c>
      <c r="B2795" s="64" t="s">
        <v>81</v>
      </c>
      <c r="C2795" s="64" t="s">
        <v>1359</v>
      </c>
      <c r="D2795" s="64" t="s">
        <v>1360</v>
      </c>
      <c r="E2795" s="20" t="s">
        <v>23</v>
      </c>
      <c r="F2795" s="64" t="s">
        <v>1366</v>
      </c>
      <c r="G2795" s="53" t="s">
        <v>1076</v>
      </c>
      <c r="H2795" s="53" t="s">
        <v>29</v>
      </c>
      <c r="I2795" s="26">
        <v>11900</v>
      </c>
      <c r="J2795" s="26">
        <v>11900</v>
      </c>
      <c r="K2795" s="26">
        <v>7400</v>
      </c>
      <c r="L2795" s="26">
        <f t="shared" si="2596"/>
        <v>0</v>
      </c>
      <c r="M2795" s="26"/>
      <c r="N2795" s="26"/>
      <c r="O2795" s="26"/>
      <c r="P2795" s="26">
        <f t="shared" si="2597"/>
        <v>7400</v>
      </c>
      <c r="Q2795" s="26">
        <f t="shared" si="2598"/>
        <v>62.184873949579831</v>
      </c>
      <c r="R2795" s="90"/>
      <c r="S2795" s="90"/>
      <c r="T2795" s="90"/>
      <c r="U2795" s="90"/>
      <c r="V2795" s="90"/>
      <c r="W2795" s="90"/>
      <c r="X2795" s="90"/>
      <c r="Y2795" s="90"/>
    </row>
    <row r="2796" spans="1:25" ht="15" customHeight="1" x14ac:dyDescent="0.25">
      <c r="A2796" s="63" t="s">
        <v>935</v>
      </c>
      <c r="B2796" s="63" t="s">
        <v>81</v>
      </c>
      <c r="C2796" s="63" t="s">
        <v>1359</v>
      </c>
      <c r="D2796" s="63" t="s">
        <v>1360</v>
      </c>
      <c r="E2796" s="65" t="s">
        <v>30</v>
      </c>
      <c r="F2796" s="65" t="s">
        <v>1</v>
      </c>
      <c r="G2796" s="65" t="s">
        <v>1</v>
      </c>
      <c r="H2796" s="65" t="s">
        <v>31</v>
      </c>
      <c r="I2796" s="31">
        <f t="shared" ref="I2796:K2796" si="2623">SUM(I2797)</f>
        <v>107239</v>
      </c>
      <c r="J2796" s="31">
        <f t="shared" si="2623"/>
        <v>107239</v>
      </c>
      <c r="K2796" s="31">
        <f t="shared" si="2623"/>
        <v>58500</v>
      </c>
      <c r="L2796" s="31">
        <f t="shared" si="2596"/>
        <v>30000</v>
      </c>
      <c r="M2796" s="31">
        <f t="shared" ref="M2796" si="2624">SUM(M2797)</f>
        <v>10000</v>
      </c>
      <c r="N2796" s="31">
        <f t="shared" ref="N2796:O2796" si="2625">SUM(N2797)</f>
        <v>10000</v>
      </c>
      <c r="O2796" s="31">
        <f t="shared" si="2625"/>
        <v>10000</v>
      </c>
      <c r="P2796" s="31">
        <f t="shared" si="2597"/>
        <v>88500</v>
      </c>
      <c r="Q2796" s="31">
        <f t="shared" si="2598"/>
        <v>82.525946717145814</v>
      </c>
      <c r="R2796" s="94"/>
      <c r="S2796" s="94"/>
      <c r="T2796" s="94"/>
      <c r="U2796" s="94"/>
      <c r="V2796" s="94"/>
      <c r="W2796" s="94"/>
      <c r="X2796" s="94"/>
      <c r="Y2796" s="94"/>
    </row>
    <row r="2797" spans="1:25" ht="15" customHeight="1" x14ac:dyDescent="0.25">
      <c r="A2797" s="64" t="s">
        <v>935</v>
      </c>
      <c r="B2797" s="64" t="s">
        <v>81</v>
      </c>
      <c r="C2797" s="64" t="s">
        <v>1359</v>
      </c>
      <c r="D2797" s="64" t="s">
        <v>1360</v>
      </c>
      <c r="E2797" s="20" t="s">
        <v>33</v>
      </c>
      <c r="F2797" s="64"/>
      <c r="G2797" s="53" t="s">
        <v>1076</v>
      </c>
      <c r="H2797" s="53" t="s">
        <v>3861</v>
      </c>
      <c r="I2797" s="26">
        <v>107239</v>
      </c>
      <c r="J2797" s="26">
        <v>107239</v>
      </c>
      <c r="K2797" s="26">
        <v>58500</v>
      </c>
      <c r="L2797" s="26">
        <f t="shared" si="2596"/>
        <v>30000</v>
      </c>
      <c r="M2797" s="26">
        <v>10000</v>
      </c>
      <c r="N2797" s="26">
        <v>10000</v>
      </c>
      <c r="O2797" s="26">
        <v>10000</v>
      </c>
      <c r="P2797" s="26">
        <f t="shared" si="2597"/>
        <v>88500</v>
      </c>
      <c r="Q2797" s="26">
        <f t="shared" si="2598"/>
        <v>82.525946717145814</v>
      </c>
      <c r="R2797" s="90"/>
      <c r="S2797" s="90"/>
      <c r="T2797" s="90"/>
      <c r="U2797" s="90"/>
      <c r="V2797" s="90"/>
      <c r="W2797" s="90"/>
      <c r="X2797" s="90"/>
      <c r="Y2797" s="90"/>
    </row>
    <row r="2798" spans="1:25" ht="15" customHeight="1" x14ac:dyDescent="0.25">
      <c r="A2798" s="63" t="s">
        <v>935</v>
      </c>
      <c r="B2798" s="63" t="s">
        <v>81</v>
      </c>
      <c r="C2798" s="63" t="s">
        <v>1359</v>
      </c>
      <c r="D2798" s="63" t="s">
        <v>1360</v>
      </c>
      <c r="E2798" s="65" t="s">
        <v>34</v>
      </c>
      <c r="F2798" s="65" t="s">
        <v>1</v>
      </c>
      <c r="G2798" s="65" t="s">
        <v>1</v>
      </c>
      <c r="H2798" s="65" t="s">
        <v>35</v>
      </c>
      <c r="I2798" s="31">
        <f t="shared" ref="I2798:K2798" si="2626">SUM(I2799:I2806)</f>
        <v>86739</v>
      </c>
      <c r="J2798" s="31">
        <f t="shared" si="2626"/>
        <v>70239</v>
      </c>
      <c r="K2798" s="31">
        <f t="shared" si="2626"/>
        <v>39390</v>
      </c>
      <c r="L2798" s="31">
        <f t="shared" si="2596"/>
        <v>15275</v>
      </c>
      <c r="M2798" s="31">
        <f t="shared" ref="M2798" si="2627">SUM(M2799:M2806)</f>
        <v>4825</v>
      </c>
      <c r="N2798" s="31">
        <f t="shared" ref="N2798:O2798" si="2628">SUM(N2799:N2806)</f>
        <v>5125</v>
      </c>
      <c r="O2798" s="31">
        <f t="shared" si="2628"/>
        <v>5325</v>
      </c>
      <c r="P2798" s="31">
        <f t="shared" si="2597"/>
        <v>54665</v>
      </c>
      <c r="Q2798" s="31">
        <f t="shared" si="2598"/>
        <v>77.827133074218025</v>
      </c>
      <c r="R2798" s="94"/>
      <c r="S2798" s="94"/>
      <c r="T2798" s="94"/>
      <c r="U2798" s="94"/>
      <c r="V2798" s="94"/>
      <c r="W2798" s="94"/>
      <c r="X2798" s="94"/>
      <c r="Y2798" s="94"/>
    </row>
    <row r="2799" spans="1:25" ht="15" customHeight="1" x14ac:dyDescent="0.25">
      <c r="A2799" s="64" t="s">
        <v>935</v>
      </c>
      <c r="B2799" s="64" t="s">
        <v>81</v>
      </c>
      <c r="C2799" s="64" t="s">
        <v>1359</v>
      </c>
      <c r="D2799" s="64" t="s">
        <v>1360</v>
      </c>
      <c r="E2799" s="20" t="s">
        <v>38</v>
      </c>
      <c r="F2799" s="64"/>
      <c r="G2799" s="53" t="s">
        <v>1076</v>
      </c>
      <c r="H2799" s="53" t="s">
        <v>37</v>
      </c>
      <c r="I2799" s="26">
        <v>3000</v>
      </c>
      <c r="J2799" s="26">
        <v>500</v>
      </c>
      <c r="K2799" s="26">
        <v>500</v>
      </c>
      <c r="L2799" s="26">
        <f t="shared" si="2596"/>
        <v>0</v>
      </c>
      <c r="M2799" s="26"/>
      <c r="N2799" s="26"/>
      <c r="O2799" s="26"/>
      <c r="P2799" s="26">
        <f t="shared" si="2597"/>
        <v>500</v>
      </c>
      <c r="Q2799" s="26">
        <f t="shared" si="2598"/>
        <v>100</v>
      </c>
      <c r="R2799" s="90"/>
      <c r="S2799" s="90"/>
      <c r="T2799" s="90"/>
      <c r="U2799" s="90"/>
      <c r="V2799" s="90"/>
      <c r="W2799" s="90"/>
      <c r="X2799" s="90"/>
      <c r="Y2799" s="90"/>
    </row>
    <row r="2800" spans="1:25" ht="15" customHeight="1" x14ac:dyDescent="0.25">
      <c r="A2800" s="64" t="s">
        <v>935</v>
      </c>
      <c r="B2800" s="64" t="s">
        <v>81</v>
      </c>
      <c r="C2800" s="64" t="s">
        <v>1359</v>
      </c>
      <c r="D2800" s="64" t="s">
        <v>1360</v>
      </c>
      <c r="E2800" s="20" t="s">
        <v>298</v>
      </c>
      <c r="F2800" s="64"/>
      <c r="G2800" s="53" t="s">
        <v>1076</v>
      </c>
      <c r="H2800" s="53" t="s">
        <v>297</v>
      </c>
      <c r="I2800" s="26">
        <v>18287</v>
      </c>
      <c r="J2800" s="26">
        <v>18287</v>
      </c>
      <c r="K2800" s="26">
        <v>11200</v>
      </c>
      <c r="L2800" s="26">
        <f t="shared" si="2596"/>
        <v>3000</v>
      </c>
      <c r="M2800" s="26">
        <v>1000</v>
      </c>
      <c r="N2800" s="26">
        <v>1000</v>
      </c>
      <c r="O2800" s="26">
        <v>1000</v>
      </c>
      <c r="P2800" s="26">
        <f t="shared" si="2597"/>
        <v>14200</v>
      </c>
      <c r="Q2800" s="26">
        <f t="shared" si="2598"/>
        <v>77.650790178815555</v>
      </c>
      <c r="R2800" s="90"/>
      <c r="S2800" s="90"/>
      <c r="T2800" s="90"/>
      <c r="U2800" s="90"/>
      <c r="V2800" s="90"/>
      <c r="W2800" s="90"/>
      <c r="X2800" s="90"/>
      <c r="Y2800" s="90"/>
    </row>
    <row r="2801" spans="1:25" ht="15" customHeight="1" x14ac:dyDescent="0.25">
      <c r="A2801" s="64" t="s">
        <v>935</v>
      </c>
      <c r="B2801" s="64" t="s">
        <v>81</v>
      </c>
      <c r="C2801" s="64" t="s">
        <v>1359</v>
      </c>
      <c r="D2801" s="64" t="s">
        <v>1360</v>
      </c>
      <c r="E2801" s="20" t="s">
        <v>301</v>
      </c>
      <c r="F2801" s="64"/>
      <c r="G2801" s="53" t="s">
        <v>1076</v>
      </c>
      <c r="H2801" s="53" t="s">
        <v>300</v>
      </c>
      <c r="I2801" s="26">
        <v>3800</v>
      </c>
      <c r="J2801" s="26">
        <v>3800</v>
      </c>
      <c r="K2801" s="26">
        <v>3000</v>
      </c>
      <c r="L2801" s="26">
        <f t="shared" si="2596"/>
        <v>800</v>
      </c>
      <c r="M2801" s="26"/>
      <c r="N2801" s="26">
        <v>300</v>
      </c>
      <c r="O2801" s="26">
        <v>500</v>
      </c>
      <c r="P2801" s="26">
        <f t="shared" si="2597"/>
        <v>3800</v>
      </c>
      <c r="Q2801" s="26">
        <f t="shared" si="2598"/>
        <v>100</v>
      </c>
      <c r="R2801" s="90"/>
      <c r="S2801" s="90"/>
      <c r="T2801" s="90"/>
      <c r="U2801" s="90"/>
      <c r="V2801" s="90"/>
      <c r="W2801" s="90"/>
      <c r="X2801" s="90"/>
      <c r="Y2801" s="90"/>
    </row>
    <row r="2802" spans="1:25" ht="15" customHeight="1" x14ac:dyDescent="0.25">
      <c r="A2802" s="64" t="s">
        <v>935</v>
      </c>
      <c r="B2802" s="64" t="s">
        <v>81</v>
      </c>
      <c r="C2802" s="64" t="s">
        <v>1359</v>
      </c>
      <c r="D2802" s="64" t="s">
        <v>1360</v>
      </c>
      <c r="E2802" s="20" t="s">
        <v>218</v>
      </c>
      <c r="F2802" s="64"/>
      <c r="G2802" s="53" t="s">
        <v>1076</v>
      </c>
      <c r="H2802" s="53" t="s">
        <v>217</v>
      </c>
      <c r="I2802" s="26">
        <v>10913</v>
      </c>
      <c r="J2802" s="26">
        <v>8913</v>
      </c>
      <c r="K2802" s="26">
        <v>4550</v>
      </c>
      <c r="L2802" s="26">
        <f t="shared" si="2596"/>
        <v>2400</v>
      </c>
      <c r="M2802" s="26">
        <v>800</v>
      </c>
      <c r="N2802" s="26">
        <v>800</v>
      </c>
      <c r="O2802" s="26">
        <v>800</v>
      </c>
      <c r="P2802" s="26">
        <f t="shared" si="2597"/>
        <v>6950</v>
      </c>
      <c r="Q2802" s="26">
        <f t="shared" si="2598"/>
        <v>77.975990126781099</v>
      </c>
      <c r="R2802" s="90"/>
      <c r="S2802" s="90"/>
      <c r="T2802" s="90"/>
      <c r="U2802" s="90"/>
      <c r="V2802" s="90"/>
      <c r="W2802" s="90"/>
      <c r="X2802" s="90"/>
      <c r="Y2802" s="90"/>
    </row>
    <row r="2803" spans="1:25" ht="15" customHeight="1" x14ac:dyDescent="0.25">
      <c r="A2803" s="64" t="s">
        <v>935</v>
      </c>
      <c r="B2803" s="64" t="s">
        <v>81</v>
      </c>
      <c r="C2803" s="64" t="s">
        <v>1359</v>
      </c>
      <c r="D2803" s="64" t="s">
        <v>1360</v>
      </c>
      <c r="E2803" s="20" t="s">
        <v>303</v>
      </c>
      <c r="F2803" s="64"/>
      <c r="G2803" s="53" t="s">
        <v>1076</v>
      </c>
      <c r="H2803" s="53" t="s">
        <v>302</v>
      </c>
      <c r="I2803" s="26">
        <v>3500</v>
      </c>
      <c r="J2803" s="26">
        <v>500</v>
      </c>
      <c r="K2803" s="26">
        <v>500</v>
      </c>
      <c r="L2803" s="26">
        <f t="shared" si="2596"/>
        <v>0</v>
      </c>
      <c r="M2803" s="26"/>
      <c r="N2803" s="26"/>
      <c r="O2803" s="26"/>
      <c r="P2803" s="26">
        <f t="shared" si="2597"/>
        <v>500</v>
      </c>
      <c r="Q2803" s="26">
        <f t="shared" si="2598"/>
        <v>100</v>
      </c>
      <c r="R2803" s="90"/>
      <c r="S2803" s="90"/>
      <c r="T2803" s="90"/>
      <c r="U2803" s="90"/>
      <c r="V2803" s="90"/>
      <c r="W2803" s="90"/>
      <c r="X2803" s="90"/>
      <c r="Y2803" s="90"/>
    </row>
    <row r="2804" spans="1:25" ht="15" customHeight="1" x14ac:dyDescent="0.25">
      <c r="A2804" s="64" t="s">
        <v>935</v>
      </c>
      <c r="B2804" s="64" t="s">
        <v>81</v>
      </c>
      <c r="C2804" s="64" t="s">
        <v>1359</v>
      </c>
      <c r="D2804" s="64" t="s">
        <v>1360</v>
      </c>
      <c r="E2804" s="20" t="s">
        <v>308</v>
      </c>
      <c r="F2804" s="64"/>
      <c r="G2804" s="53" t="s">
        <v>1076</v>
      </c>
      <c r="H2804" s="53" t="s">
        <v>307</v>
      </c>
      <c r="I2804" s="26">
        <v>9439</v>
      </c>
      <c r="J2804" s="26">
        <v>5439</v>
      </c>
      <c r="K2804" s="26">
        <v>2800</v>
      </c>
      <c r="L2804" s="26">
        <f t="shared" si="2596"/>
        <v>1500</v>
      </c>
      <c r="M2804" s="26">
        <v>500</v>
      </c>
      <c r="N2804" s="26">
        <v>500</v>
      </c>
      <c r="O2804" s="26">
        <v>500</v>
      </c>
      <c r="P2804" s="26">
        <f t="shared" si="2597"/>
        <v>4300</v>
      </c>
      <c r="Q2804" s="26">
        <f t="shared" si="2598"/>
        <v>79.058650487221911</v>
      </c>
      <c r="R2804" s="90"/>
      <c r="S2804" s="90"/>
      <c r="T2804" s="90"/>
      <c r="U2804" s="90"/>
      <c r="V2804" s="90"/>
      <c r="W2804" s="90"/>
      <c r="X2804" s="90"/>
      <c r="Y2804" s="90"/>
    </row>
    <row r="2805" spans="1:25" ht="15" customHeight="1" x14ac:dyDescent="0.25">
      <c r="A2805" s="64" t="s">
        <v>935</v>
      </c>
      <c r="B2805" s="64" t="s">
        <v>81</v>
      </c>
      <c r="C2805" s="64" t="s">
        <v>1359</v>
      </c>
      <c r="D2805" s="64" t="s">
        <v>1360</v>
      </c>
      <c r="E2805" s="20" t="s">
        <v>311</v>
      </c>
      <c r="F2805" s="64"/>
      <c r="G2805" s="53" t="s">
        <v>1076</v>
      </c>
      <c r="H2805" s="53" t="s">
        <v>310</v>
      </c>
      <c r="I2805" s="26">
        <v>1800</v>
      </c>
      <c r="J2805" s="26">
        <v>1800</v>
      </c>
      <c r="K2805" s="26">
        <v>850</v>
      </c>
      <c r="L2805" s="26">
        <f t="shared" si="2596"/>
        <v>0</v>
      </c>
      <c r="M2805" s="26"/>
      <c r="N2805" s="26"/>
      <c r="O2805" s="26"/>
      <c r="P2805" s="26">
        <f t="shared" si="2597"/>
        <v>850</v>
      </c>
      <c r="Q2805" s="26">
        <f t="shared" si="2598"/>
        <v>47.222222222222221</v>
      </c>
      <c r="R2805" s="90"/>
      <c r="S2805" s="90"/>
      <c r="T2805" s="90"/>
      <c r="U2805" s="90"/>
      <c r="V2805" s="90"/>
      <c r="W2805" s="90"/>
      <c r="X2805" s="90"/>
      <c r="Y2805" s="90"/>
    </row>
    <row r="2806" spans="1:25" ht="15" customHeight="1" x14ac:dyDescent="0.25">
      <c r="A2806" s="63" t="s">
        <v>935</v>
      </c>
      <c r="B2806" s="63" t="s">
        <v>81</v>
      </c>
      <c r="C2806" s="63" t="s">
        <v>1359</v>
      </c>
      <c r="D2806" s="63" t="s">
        <v>1360</v>
      </c>
      <c r="E2806" s="63" t="s">
        <v>39</v>
      </c>
      <c r="F2806" s="64" t="s">
        <v>1</v>
      </c>
      <c r="G2806" s="53" t="s">
        <v>1</v>
      </c>
      <c r="H2806" s="65" t="s">
        <v>40</v>
      </c>
      <c r="I2806" s="31">
        <f t="shared" ref="I2806:K2806" si="2629">SUM(I2807:I2809)</f>
        <v>36000</v>
      </c>
      <c r="J2806" s="31">
        <f t="shared" si="2629"/>
        <v>31000</v>
      </c>
      <c r="K2806" s="31">
        <f t="shared" si="2629"/>
        <v>15990</v>
      </c>
      <c r="L2806" s="31">
        <f t="shared" si="2596"/>
        <v>7575</v>
      </c>
      <c r="M2806" s="31">
        <f t="shared" ref="M2806" si="2630">SUM(M2807:M2809)</f>
        <v>2525</v>
      </c>
      <c r="N2806" s="31">
        <f t="shared" ref="N2806:O2806" si="2631">SUM(N2807:N2809)</f>
        <v>2525</v>
      </c>
      <c r="O2806" s="31">
        <f t="shared" si="2631"/>
        <v>2525</v>
      </c>
      <c r="P2806" s="31">
        <f t="shared" si="2597"/>
        <v>23565</v>
      </c>
      <c r="Q2806" s="31">
        <f t="shared" si="2598"/>
        <v>76.016129032258064</v>
      </c>
      <c r="R2806" s="94"/>
      <c r="S2806" s="94"/>
      <c r="T2806" s="94"/>
      <c r="U2806" s="94"/>
      <c r="V2806" s="94"/>
      <c r="W2806" s="94"/>
      <c r="X2806" s="94"/>
      <c r="Y2806" s="94"/>
    </row>
    <row r="2807" spans="1:25" ht="15" customHeight="1" x14ac:dyDescent="0.25">
      <c r="A2807" s="64" t="s">
        <v>935</v>
      </c>
      <c r="B2807" s="64" t="s">
        <v>81</v>
      </c>
      <c r="C2807" s="64" t="s">
        <v>1359</v>
      </c>
      <c r="D2807" s="64" t="s">
        <v>1360</v>
      </c>
      <c r="E2807" s="20" t="s">
        <v>41</v>
      </c>
      <c r="F2807" s="64"/>
      <c r="G2807" s="53" t="s">
        <v>1076</v>
      </c>
      <c r="H2807" s="53" t="s">
        <v>40</v>
      </c>
      <c r="I2807" s="26">
        <v>28300</v>
      </c>
      <c r="J2807" s="26">
        <v>23300</v>
      </c>
      <c r="K2807" s="26">
        <v>11700</v>
      </c>
      <c r="L2807" s="26">
        <f t="shared" si="2596"/>
        <v>6000</v>
      </c>
      <c r="M2807" s="26">
        <v>2000</v>
      </c>
      <c r="N2807" s="26">
        <v>2000</v>
      </c>
      <c r="O2807" s="26">
        <v>2000</v>
      </c>
      <c r="P2807" s="26">
        <f t="shared" si="2597"/>
        <v>17700</v>
      </c>
      <c r="Q2807" s="26">
        <f t="shared" si="2598"/>
        <v>75.965665236051507</v>
      </c>
      <c r="R2807" s="90"/>
      <c r="S2807" s="90"/>
      <c r="T2807" s="90"/>
      <c r="U2807" s="90"/>
      <c r="V2807" s="90"/>
      <c r="W2807" s="90"/>
      <c r="X2807" s="90"/>
      <c r="Y2807" s="90"/>
    </row>
    <row r="2808" spans="1:25" ht="15" customHeight="1" x14ac:dyDescent="0.25">
      <c r="A2808" s="64" t="s">
        <v>935</v>
      </c>
      <c r="B2808" s="64" t="s">
        <v>81</v>
      </c>
      <c r="C2808" s="64" t="s">
        <v>1359</v>
      </c>
      <c r="D2808" s="64" t="s">
        <v>1360</v>
      </c>
      <c r="E2808" s="20" t="s">
        <v>41</v>
      </c>
      <c r="F2808" s="64" t="s">
        <v>1367</v>
      </c>
      <c r="G2808" s="53" t="s">
        <v>1076</v>
      </c>
      <c r="H2808" s="53" t="s">
        <v>49</v>
      </c>
      <c r="I2808" s="26">
        <v>2600</v>
      </c>
      <c r="J2808" s="26">
        <v>2600</v>
      </c>
      <c r="K2808" s="26">
        <v>1740</v>
      </c>
      <c r="L2808" s="26">
        <f t="shared" si="2596"/>
        <v>300</v>
      </c>
      <c r="M2808" s="26">
        <v>100</v>
      </c>
      <c r="N2808" s="26">
        <v>100</v>
      </c>
      <c r="O2808" s="26">
        <v>100</v>
      </c>
      <c r="P2808" s="26">
        <f t="shared" si="2597"/>
        <v>2040</v>
      </c>
      <c r="Q2808" s="26">
        <f t="shared" si="2598"/>
        <v>78.461538461538467</v>
      </c>
      <c r="R2808" s="90"/>
      <c r="S2808" s="90"/>
      <c r="T2808" s="90"/>
      <c r="U2808" s="90"/>
      <c r="V2808" s="90"/>
      <c r="W2808" s="90"/>
      <c r="X2808" s="90"/>
      <c r="Y2808" s="90"/>
    </row>
    <row r="2809" spans="1:25" ht="22.5" customHeight="1" x14ac:dyDescent="0.25">
      <c r="A2809" s="64" t="s">
        <v>935</v>
      </c>
      <c r="B2809" s="64" t="s">
        <v>81</v>
      </c>
      <c r="C2809" s="64" t="s">
        <v>1359</v>
      </c>
      <c r="D2809" s="64" t="s">
        <v>1360</v>
      </c>
      <c r="E2809" s="20" t="s">
        <v>41</v>
      </c>
      <c r="F2809" s="64" t="s">
        <v>1368</v>
      </c>
      <c r="G2809" s="53" t="s">
        <v>1076</v>
      </c>
      <c r="H2809" s="53" t="s">
        <v>55</v>
      </c>
      <c r="I2809" s="26">
        <v>5100</v>
      </c>
      <c r="J2809" s="26">
        <v>5100</v>
      </c>
      <c r="K2809" s="26">
        <v>2550</v>
      </c>
      <c r="L2809" s="26">
        <f t="shared" si="2596"/>
        <v>1275</v>
      </c>
      <c r="M2809" s="26">
        <v>425</v>
      </c>
      <c r="N2809" s="26">
        <v>425</v>
      </c>
      <c r="O2809" s="26">
        <v>425</v>
      </c>
      <c r="P2809" s="26">
        <f t="shared" si="2597"/>
        <v>3825</v>
      </c>
      <c r="Q2809" s="26">
        <f t="shared" si="2598"/>
        <v>75</v>
      </c>
      <c r="R2809" s="90"/>
      <c r="S2809" s="90"/>
      <c r="T2809" s="90"/>
      <c r="U2809" s="90"/>
      <c r="V2809" s="90"/>
      <c r="W2809" s="90"/>
      <c r="X2809" s="90"/>
      <c r="Y2809" s="90"/>
    </row>
    <row r="2810" spans="1:25" ht="22.5" customHeight="1" x14ac:dyDescent="0.25">
      <c r="A2810" s="63" t="s">
        <v>1</v>
      </c>
      <c r="B2810" s="63" t="s">
        <v>1</v>
      </c>
      <c r="C2810" s="63" t="s">
        <v>1</v>
      </c>
      <c r="D2810" s="65" t="s">
        <v>1</v>
      </c>
      <c r="E2810" s="65" t="s">
        <v>1</v>
      </c>
      <c r="F2810" s="65" t="s">
        <v>1</v>
      </c>
      <c r="G2810" s="65" t="s">
        <v>1</v>
      </c>
      <c r="H2810" s="66" t="s">
        <v>56</v>
      </c>
      <c r="I2810" s="30">
        <f t="shared" ref="I2810:K2811" si="2632">SUM(I2811)</f>
        <v>100</v>
      </c>
      <c r="J2810" s="30">
        <f t="shared" si="2632"/>
        <v>100</v>
      </c>
      <c r="K2810" s="30">
        <f t="shared" si="2632"/>
        <v>0</v>
      </c>
      <c r="L2810" s="30">
        <f t="shared" si="2596"/>
        <v>0</v>
      </c>
      <c r="M2810" s="30">
        <f t="shared" ref="M2810:M2811" si="2633">SUM(M2811)</f>
        <v>0</v>
      </c>
      <c r="N2810" s="30">
        <f t="shared" ref="N2810:O2811" si="2634">SUM(N2811)</f>
        <v>0</v>
      </c>
      <c r="O2810" s="30">
        <f t="shared" si="2634"/>
        <v>0</v>
      </c>
      <c r="P2810" s="30">
        <f t="shared" si="2597"/>
        <v>0</v>
      </c>
      <c r="Q2810" s="30">
        <f t="shared" si="2598"/>
        <v>0</v>
      </c>
      <c r="R2810" s="93"/>
      <c r="S2810" s="93"/>
      <c r="T2810" s="93"/>
      <c r="U2810" s="93"/>
      <c r="V2810" s="93"/>
      <c r="W2810" s="93"/>
      <c r="X2810" s="93"/>
      <c r="Y2810" s="93"/>
    </row>
    <row r="2811" spans="1:25" ht="15" customHeight="1" x14ac:dyDescent="0.25">
      <c r="A2811" s="63" t="s">
        <v>935</v>
      </c>
      <c r="B2811" s="63" t="s">
        <v>81</v>
      </c>
      <c r="C2811" s="63" t="s">
        <v>1359</v>
      </c>
      <c r="D2811" s="63" t="s">
        <v>1360</v>
      </c>
      <c r="E2811" s="65" t="s">
        <v>57</v>
      </c>
      <c r="F2811" s="65" t="s">
        <v>1</v>
      </c>
      <c r="G2811" s="65" t="s">
        <v>1</v>
      </c>
      <c r="H2811" s="65" t="s">
        <v>58</v>
      </c>
      <c r="I2811" s="31">
        <f t="shared" si="2632"/>
        <v>100</v>
      </c>
      <c r="J2811" s="31">
        <f t="shared" si="2632"/>
        <v>100</v>
      </c>
      <c r="K2811" s="31">
        <f t="shared" si="2632"/>
        <v>0</v>
      </c>
      <c r="L2811" s="31">
        <f t="shared" si="2596"/>
        <v>0</v>
      </c>
      <c r="M2811" s="31">
        <f t="shared" si="2633"/>
        <v>0</v>
      </c>
      <c r="N2811" s="31">
        <f t="shared" si="2634"/>
        <v>0</v>
      </c>
      <c r="O2811" s="31">
        <f t="shared" si="2634"/>
        <v>0</v>
      </c>
      <c r="P2811" s="31">
        <f t="shared" si="2597"/>
        <v>0</v>
      </c>
      <c r="Q2811" s="31">
        <f t="shared" si="2598"/>
        <v>0</v>
      </c>
      <c r="R2811" s="94"/>
      <c r="S2811" s="94"/>
      <c r="T2811" s="94"/>
      <c r="U2811" s="94"/>
      <c r="V2811" s="94"/>
      <c r="W2811" s="94"/>
      <c r="X2811" s="94"/>
      <c r="Y2811" s="94"/>
    </row>
    <row r="2812" spans="1:25" ht="15" customHeight="1" x14ac:dyDescent="0.25">
      <c r="A2812" s="64" t="s">
        <v>935</v>
      </c>
      <c r="B2812" s="64" t="s">
        <v>81</v>
      </c>
      <c r="C2812" s="64" t="s">
        <v>1359</v>
      </c>
      <c r="D2812" s="64" t="s">
        <v>1360</v>
      </c>
      <c r="E2812" s="20" t="s">
        <v>68</v>
      </c>
      <c r="F2812" s="64"/>
      <c r="G2812" s="53" t="s">
        <v>1076</v>
      </c>
      <c r="H2812" s="53" t="s">
        <v>67</v>
      </c>
      <c r="I2812" s="26">
        <v>100</v>
      </c>
      <c r="J2812" s="26">
        <v>100</v>
      </c>
      <c r="K2812" s="26">
        <v>0</v>
      </c>
      <c r="L2812" s="26">
        <f t="shared" si="2596"/>
        <v>0</v>
      </c>
      <c r="M2812" s="26"/>
      <c r="N2812" s="26"/>
      <c r="O2812" s="26"/>
      <c r="P2812" s="26">
        <f t="shared" si="2597"/>
        <v>0</v>
      </c>
      <c r="Q2812" s="26">
        <f t="shared" si="2598"/>
        <v>0</v>
      </c>
      <c r="R2812" s="90"/>
      <c r="S2812" s="90"/>
      <c r="T2812" s="90"/>
      <c r="U2812" s="90"/>
      <c r="V2812" s="90"/>
      <c r="W2812" s="90"/>
      <c r="X2812" s="90"/>
      <c r="Y2812" s="90"/>
    </row>
    <row r="2813" spans="1:25" ht="22.5" customHeight="1" x14ac:dyDescent="0.25">
      <c r="A2813" s="63" t="s">
        <v>1</v>
      </c>
      <c r="B2813" s="63" t="s">
        <v>1</v>
      </c>
      <c r="C2813" s="63" t="s">
        <v>1</v>
      </c>
      <c r="D2813" s="65" t="s">
        <v>1</v>
      </c>
      <c r="E2813" s="65" t="s">
        <v>1</v>
      </c>
      <c r="F2813" s="65" t="s">
        <v>1</v>
      </c>
      <c r="G2813" s="65" t="s">
        <v>1</v>
      </c>
      <c r="H2813" s="66" t="s">
        <v>69</v>
      </c>
      <c r="I2813" s="30">
        <f t="shared" ref="I2813:K2813" si="2635">SUM(I2814)</f>
        <v>19500</v>
      </c>
      <c r="J2813" s="30">
        <f t="shared" si="2635"/>
        <v>0</v>
      </c>
      <c r="K2813" s="30">
        <f t="shared" si="2635"/>
        <v>0</v>
      </c>
      <c r="L2813" s="30">
        <f t="shared" si="2596"/>
        <v>0</v>
      </c>
      <c r="M2813" s="30">
        <f t="shared" ref="M2813" si="2636">SUM(M2814)</f>
        <v>0</v>
      </c>
      <c r="N2813" s="30">
        <f t="shared" ref="N2813:O2813" si="2637">SUM(N2814)</f>
        <v>0</v>
      </c>
      <c r="O2813" s="30">
        <f t="shared" si="2637"/>
        <v>0</v>
      </c>
      <c r="P2813" s="30">
        <f t="shared" si="2597"/>
        <v>0</v>
      </c>
      <c r="Q2813" s="30" t="str">
        <f t="shared" si="2598"/>
        <v>-</v>
      </c>
      <c r="R2813" s="93"/>
      <c r="S2813" s="93"/>
      <c r="T2813" s="93"/>
      <c r="U2813" s="93"/>
      <c r="V2813" s="93"/>
      <c r="W2813" s="93"/>
      <c r="X2813" s="93"/>
      <c r="Y2813" s="93"/>
    </row>
    <row r="2814" spans="1:25" ht="15" customHeight="1" x14ac:dyDescent="0.25">
      <c r="A2814" s="63" t="s">
        <v>935</v>
      </c>
      <c r="B2814" s="63" t="s">
        <v>81</v>
      </c>
      <c r="C2814" s="63" t="s">
        <v>1359</v>
      </c>
      <c r="D2814" s="63" t="s">
        <v>1360</v>
      </c>
      <c r="E2814" s="65" t="s">
        <v>70</v>
      </c>
      <c r="F2814" s="65" t="s">
        <v>1</v>
      </c>
      <c r="G2814" s="65" t="s">
        <v>1</v>
      </c>
      <c r="H2814" s="65" t="s">
        <v>71</v>
      </c>
      <c r="I2814" s="31">
        <f t="shared" ref="I2814:K2814" si="2638">SUM(I2815:I2816)</f>
        <v>19500</v>
      </c>
      <c r="J2814" s="31">
        <f t="shared" si="2638"/>
        <v>0</v>
      </c>
      <c r="K2814" s="31">
        <f t="shared" si="2638"/>
        <v>0</v>
      </c>
      <c r="L2814" s="31">
        <f t="shared" si="2596"/>
        <v>0</v>
      </c>
      <c r="M2814" s="31">
        <f t="shared" ref="M2814" si="2639">SUM(M2815:M2816)</f>
        <v>0</v>
      </c>
      <c r="N2814" s="31">
        <f t="shared" ref="N2814:O2814" si="2640">SUM(N2815:N2816)</f>
        <v>0</v>
      </c>
      <c r="O2814" s="31">
        <f t="shared" si="2640"/>
        <v>0</v>
      </c>
      <c r="P2814" s="31">
        <f t="shared" si="2597"/>
        <v>0</v>
      </c>
      <c r="Q2814" s="31" t="str">
        <f t="shared" si="2598"/>
        <v>-</v>
      </c>
      <c r="R2814" s="94"/>
      <c r="S2814" s="94"/>
      <c r="T2814" s="94"/>
      <c r="U2814" s="94"/>
      <c r="V2814" s="94"/>
      <c r="W2814" s="94"/>
      <c r="X2814" s="94"/>
      <c r="Y2814" s="94"/>
    </row>
    <row r="2815" spans="1:25" ht="15" customHeight="1" x14ac:dyDescent="0.25">
      <c r="A2815" s="64" t="s">
        <v>935</v>
      </c>
      <c r="B2815" s="64" t="s">
        <v>81</v>
      </c>
      <c r="C2815" s="64" t="s">
        <v>1359</v>
      </c>
      <c r="D2815" s="64" t="s">
        <v>1360</v>
      </c>
      <c r="E2815" s="20" t="s">
        <v>74</v>
      </c>
      <c r="F2815" s="64"/>
      <c r="G2815" s="53" t="s">
        <v>1076</v>
      </c>
      <c r="H2815" s="53" t="s">
        <v>73</v>
      </c>
      <c r="I2815" s="26">
        <v>18500</v>
      </c>
      <c r="J2815" s="26">
        <v>0</v>
      </c>
      <c r="K2815" s="26">
        <v>0</v>
      </c>
      <c r="L2815" s="26">
        <f t="shared" si="2596"/>
        <v>0</v>
      </c>
      <c r="M2815" s="26"/>
      <c r="N2815" s="26"/>
      <c r="O2815" s="26"/>
      <c r="P2815" s="26">
        <f t="shared" si="2597"/>
        <v>0</v>
      </c>
      <c r="Q2815" s="26" t="str">
        <f t="shared" si="2598"/>
        <v>-</v>
      </c>
      <c r="R2815" s="90"/>
      <c r="S2815" s="90"/>
      <c r="T2815" s="90"/>
      <c r="U2815" s="90"/>
      <c r="V2815" s="90"/>
      <c r="W2815" s="90"/>
      <c r="X2815" s="90"/>
      <c r="Y2815" s="90"/>
    </row>
    <row r="2816" spans="1:25" ht="15" customHeight="1" x14ac:dyDescent="0.25">
      <c r="A2816" s="64" t="s">
        <v>935</v>
      </c>
      <c r="B2816" s="64" t="s">
        <v>81</v>
      </c>
      <c r="C2816" s="64" t="s">
        <v>1359</v>
      </c>
      <c r="D2816" s="64" t="s">
        <v>1360</v>
      </c>
      <c r="E2816" s="20" t="s">
        <v>323</v>
      </c>
      <c r="F2816" s="64"/>
      <c r="G2816" s="53" t="s">
        <v>1076</v>
      </c>
      <c r="H2816" s="53" t="s">
        <v>322</v>
      </c>
      <c r="I2816" s="26">
        <v>1000</v>
      </c>
      <c r="J2816" s="26">
        <v>0</v>
      </c>
      <c r="K2816" s="26">
        <v>0</v>
      </c>
      <c r="L2816" s="26">
        <f t="shared" si="2596"/>
        <v>0</v>
      </c>
      <c r="M2816" s="26"/>
      <c r="N2816" s="26"/>
      <c r="O2816" s="26"/>
      <c r="P2816" s="26">
        <f t="shared" si="2597"/>
        <v>0</v>
      </c>
      <c r="Q2816" s="26" t="str">
        <f t="shared" si="2598"/>
        <v>-</v>
      </c>
      <c r="R2816" s="90"/>
      <c r="S2816" s="90"/>
      <c r="T2816" s="90"/>
      <c r="U2816" s="90"/>
      <c r="V2816" s="90"/>
      <c r="W2816" s="90"/>
      <c r="X2816" s="90"/>
      <c r="Y2816" s="90"/>
    </row>
    <row r="2817" spans="1:25" ht="15" customHeight="1" x14ac:dyDescent="0.25">
      <c r="A2817" s="53" t="s">
        <v>1</v>
      </c>
      <c r="B2817" s="53" t="s">
        <v>1</v>
      </c>
      <c r="C2817" s="53" t="s">
        <v>1</v>
      </c>
      <c r="D2817" s="53" t="s">
        <v>1</v>
      </c>
      <c r="E2817" s="53" t="s">
        <v>1</v>
      </c>
      <c r="F2817" s="53" t="s">
        <v>1</v>
      </c>
      <c r="G2817" s="53" t="s">
        <v>1</v>
      </c>
      <c r="H2817" s="66" t="s">
        <v>1369</v>
      </c>
      <c r="I2817" s="30">
        <f t="shared" ref="I2817:K2817" si="2641">SUM(I2787,I2810,I2813)</f>
        <v>1368265</v>
      </c>
      <c r="J2817" s="30">
        <f t="shared" si="2641"/>
        <v>1332265</v>
      </c>
      <c r="K2817" s="30">
        <f t="shared" si="2641"/>
        <v>757574</v>
      </c>
      <c r="L2817" s="30">
        <f t="shared" si="2596"/>
        <v>333275</v>
      </c>
      <c r="M2817" s="30">
        <f t="shared" ref="M2817" si="2642">SUM(M2787,M2810,M2813)</f>
        <v>106925</v>
      </c>
      <c r="N2817" s="30">
        <f t="shared" ref="N2817:O2817" si="2643">SUM(N2787,N2810,N2813)</f>
        <v>111125</v>
      </c>
      <c r="O2817" s="30">
        <f t="shared" si="2643"/>
        <v>115225</v>
      </c>
      <c r="P2817" s="30">
        <f t="shared" si="2597"/>
        <v>1090849</v>
      </c>
      <c r="Q2817" s="30">
        <f t="shared" si="2598"/>
        <v>81.879280773719941</v>
      </c>
      <c r="R2817" s="93"/>
      <c r="S2817" s="93"/>
      <c r="T2817" s="93"/>
      <c r="U2817" s="93"/>
      <c r="V2817" s="93"/>
      <c r="W2817" s="93"/>
      <c r="X2817" s="93"/>
      <c r="Y2817" s="93"/>
    </row>
    <row r="2818" spans="1:25" ht="15" customHeight="1" thickBot="1" x14ac:dyDescent="0.3">
      <c r="A2818" s="53" t="s">
        <v>1</v>
      </c>
      <c r="B2818" s="53" t="s">
        <v>1</v>
      </c>
      <c r="C2818" s="53" t="s">
        <v>1</v>
      </c>
      <c r="D2818" s="53" t="s">
        <v>1</v>
      </c>
      <c r="E2818" s="53" t="s">
        <v>1</v>
      </c>
      <c r="F2818" s="53" t="s">
        <v>1</v>
      </c>
      <c r="G2818" s="53" t="s">
        <v>1</v>
      </c>
      <c r="H2818" s="65" t="s">
        <v>76</v>
      </c>
      <c r="I2818" s="31"/>
      <c r="J2818" s="31"/>
      <c r="K2818" s="31">
        <v>0</v>
      </c>
      <c r="L2818" s="31"/>
      <c r="M2818" s="31"/>
      <c r="N2818" s="31"/>
      <c r="O2818" s="31"/>
      <c r="P2818" s="31"/>
      <c r="Q2818" s="31"/>
      <c r="R2818" s="94"/>
      <c r="S2818" s="94"/>
      <c r="T2818" s="94"/>
      <c r="U2818" s="94"/>
      <c r="V2818" s="94"/>
      <c r="W2818" s="94"/>
      <c r="X2818" s="94"/>
      <c r="Y2818" s="94"/>
    </row>
    <row r="2819" spans="1:25" ht="47.25" customHeight="1" thickBot="1" x14ac:dyDescent="0.3">
      <c r="A2819" s="110" t="s">
        <v>1</v>
      </c>
      <c r="B2819" s="110" t="s">
        <v>1</v>
      </c>
      <c r="C2819" s="110" t="s">
        <v>1</v>
      </c>
      <c r="D2819" s="110" t="s">
        <v>1</v>
      </c>
      <c r="E2819" s="110" t="s">
        <v>1</v>
      </c>
      <c r="F2819" s="110" t="s">
        <v>1</v>
      </c>
      <c r="G2819" s="110" t="s">
        <v>1</v>
      </c>
      <c r="H2819" s="28" t="s">
        <v>77</v>
      </c>
      <c r="I2819" s="109" t="s">
        <v>3984</v>
      </c>
      <c r="J2819" s="109" t="s">
        <v>11</v>
      </c>
      <c r="K2819" s="109" t="s">
        <v>3989</v>
      </c>
      <c r="L2819" s="109" t="s">
        <v>3985</v>
      </c>
      <c r="M2819" s="109" t="s">
        <v>4027</v>
      </c>
      <c r="N2819" s="109" t="s">
        <v>3988</v>
      </c>
      <c r="O2819" s="109" t="s">
        <v>3986</v>
      </c>
      <c r="P2819" s="109" t="s">
        <v>3987</v>
      </c>
      <c r="Q2819" s="109" t="s">
        <v>3695</v>
      </c>
      <c r="R2819" s="91"/>
      <c r="S2819" s="91"/>
      <c r="T2819" s="91"/>
      <c r="U2819" s="91"/>
      <c r="V2819" s="91"/>
      <c r="W2819" s="91"/>
      <c r="X2819" s="91"/>
      <c r="Y2819" s="91"/>
    </row>
    <row r="2820" spans="1:25" ht="15" customHeight="1" x14ac:dyDescent="0.25">
      <c r="A2820" s="111"/>
      <c r="B2820" s="111"/>
      <c r="C2820" s="111"/>
      <c r="D2820" s="111"/>
      <c r="E2820" s="111"/>
      <c r="F2820" s="111"/>
      <c r="G2820" s="111"/>
      <c r="H2820" s="67" t="s">
        <v>1</v>
      </c>
      <c r="I2820" s="29">
        <v>1</v>
      </c>
      <c r="J2820" s="29">
        <v>2</v>
      </c>
      <c r="K2820" s="29">
        <v>3</v>
      </c>
      <c r="L2820" s="29" t="s">
        <v>3478</v>
      </c>
      <c r="M2820" s="29">
        <v>5</v>
      </c>
      <c r="N2820" s="29">
        <v>6</v>
      </c>
      <c r="O2820" s="29">
        <v>7</v>
      </c>
      <c r="P2820" s="29" t="s">
        <v>3696</v>
      </c>
      <c r="Q2820" s="29">
        <v>9</v>
      </c>
      <c r="R2820" s="92"/>
      <c r="S2820" s="92"/>
      <c r="T2820" s="92"/>
      <c r="U2820" s="92"/>
      <c r="V2820" s="92"/>
      <c r="W2820" s="92"/>
      <c r="X2820" s="92"/>
      <c r="Y2820" s="92"/>
    </row>
    <row r="2821" spans="1:25" ht="15" customHeight="1" x14ac:dyDescent="0.25">
      <c r="A2821" s="111"/>
      <c r="B2821" s="111"/>
      <c r="C2821" s="111"/>
      <c r="D2821" s="111"/>
      <c r="E2821" s="111"/>
      <c r="F2821" s="111"/>
      <c r="G2821" s="111"/>
      <c r="H2821" s="68" t="s">
        <v>1085</v>
      </c>
      <c r="I2821" s="32">
        <f t="shared" ref="I2821:K2821" si="2644">SUM(I2817)</f>
        <v>1368265</v>
      </c>
      <c r="J2821" s="32">
        <f t="shared" si="2644"/>
        <v>1332265</v>
      </c>
      <c r="K2821" s="32">
        <f t="shared" si="2644"/>
        <v>757574</v>
      </c>
      <c r="L2821" s="32">
        <f t="shared" si="2596"/>
        <v>333275</v>
      </c>
      <c r="M2821" s="32">
        <f t="shared" ref="M2821" si="2645">SUM(M2817)</f>
        <v>106925</v>
      </c>
      <c r="N2821" s="32">
        <f t="shared" ref="N2821:O2821" si="2646">SUM(N2817)</f>
        <v>111125</v>
      </c>
      <c r="O2821" s="32">
        <f t="shared" si="2646"/>
        <v>115225</v>
      </c>
      <c r="P2821" s="32">
        <f t="shared" si="2597"/>
        <v>1090849</v>
      </c>
      <c r="Q2821" s="32">
        <f t="shared" si="2598"/>
        <v>81.879280773719941</v>
      </c>
      <c r="R2821" s="90"/>
      <c r="S2821" s="90"/>
      <c r="T2821" s="90"/>
      <c r="U2821" s="90"/>
      <c r="V2821" s="90"/>
      <c r="W2821" s="90"/>
      <c r="X2821" s="90"/>
      <c r="Y2821" s="90"/>
    </row>
    <row r="2822" spans="1:25" ht="15" customHeight="1" x14ac:dyDescent="0.25">
      <c r="A2822" s="111"/>
      <c r="B2822" s="111"/>
      <c r="C2822" s="111"/>
      <c r="D2822" s="111"/>
      <c r="E2822" s="111"/>
      <c r="F2822" s="111"/>
      <c r="G2822" s="111"/>
      <c r="H2822" s="69" t="s">
        <v>79</v>
      </c>
      <c r="I2822" s="32">
        <f t="shared" ref="I2822:K2822" si="2647">SUM(I2821)</f>
        <v>1368265</v>
      </c>
      <c r="J2822" s="32">
        <f t="shared" si="2647"/>
        <v>1332265</v>
      </c>
      <c r="K2822" s="32">
        <f t="shared" si="2647"/>
        <v>757574</v>
      </c>
      <c r="L2822" s="32">
        <f t="shared" si="2596"/>
        <v>333275</v>
      </c>
      <c r="M2822" s="32">
        <f t="shared" ref="M2822" si="2648">SUM(M2821)</f>
        <v>106925</v>
      </c>
      <c r="N2822" s="32">
        <f t="shared" ref="N2822:O2822" si="2649">SUM(N2821)</f>
        <v>111125</v>
      </c>
      <c r="O2822" s="32">
        <f t="shared" si="2649"/>
        <v>115225</v>
      </c>
      <c r="P2822" s="32">
        <f t="shared" si="2597"/>
        <v>1090849</v>
      </c>
      <c r="Q2822" s="32">
        <f t="shared" si="2598"/>
        <v>81.879280773719941</v>
      </c>
      <c r="R2822" s="90"/>
      <c r="S2822" s="90"/>
      <c r="T2822" s="90"/>
      <c r="U2822" s="90"/>
      <c r="V2822" s="90"/>
      <c r="W2822" s="90"/>
      <c r="X2822" s="90"/>
      <c r="Y2822" s="90"/>
    </row>
    <row r="2823" spans="1:25" ht="15" customHeight="1" x14ac:dyDescent="0.25">
      <c r="A2823" s="112"/>
      <c r="B2823" s="112"/>
      <c r="C2823" s="112"/>
      <c r="D2823" s="112"/>
      <c r="E2823" s="112"/>
      <c r="F2823" s="112"/>
      <c r="G2823" s="112"/>
      <c r="I2823" s="27"/>
      <c r="J2823" s="27"/>
      <c r="K2823" s="27">
        <v>0</v>
      </c>
      <c r="L2823" s="27"/>
      <c r="M2823" s="27"/>
      <c r="N2823" s="27"/>
      <c r="O2823" s="27"/>
      <c r="P2823" s="27"/>
      <c r="Q2823" s="27"/>
      <c r="R2823" s="27"/>
      <c r="S2823" s="27"/>
      <c r="T2823" s="27"/>
      <c r="U2823" s="27"/>
      <c r="V2823" s="27"/>
      <c r="W2823" s="27"/>
      <c r="X2823" s="27"/>
      <c r="Y2823" s="27"/>
    </row>
    <row r="2824" spans="1:25" ht="15" customHeight="1" thickBot="1" x14ac:dyDescent="0.3">
      <c r="A2824" s="53" t="s">
        <v>1</v>
      </c>
      <c r="B2824" s="53" t="s">
        <v>1</v>
      </c>
      <c r="C2824" s="53" t="s">
        <v>1</v>
      </c>
      <c r="D2824" s="53" t="s">
        <v>1</v>
      </c>
      <c r="E2824" s="53" t="s">
        <v>1</v>
      </c>
      <c r="F2824" s="53" t="s">
        <v>1</v>
      </c>
      <c r="G2824" s="53" t="s">
        <v>1</v>
      </c>
      <c r="H2824" s="21" t="s">
        <v>1</v>
      </c>
      <c r="I2824" s="33"/>
      <c r="J2824" s="33"/>
      <c r="K2824" s="33">
        <v>0</v>
      </c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  <c r="Y2824" s="33"/>
    </row>
    <row r="2825" spans="1:25" ht="45.75" customHeight="1" thickBot="1" x14ac:dyDescent="0.3">
      <c r="A2825" s="28" t="s">
        <v>4</v>
      </c>
      <c r="B2825" s="28" t="s">
        <v>5</v>
      </c>
      <c r="C2825" s="28" t="s">
        <v>6</v>
      </c>
      <c r="D2825" s="57" t="s">
        <v>1</v>
      </c>
      <c r="E2825" s="28" t="s">
        <v>7</v>
      </c>
      <c r="F2825" s="28" t="s">
        <v>8</v>
      </c>
      <c r="G2825" s="28" t="s">
        <v>9</v>
      </c>
      <c r="H2825" s="28" t="s">
        <v>10</v>
      </c>
      <c r="I2825" s="109" t="s">
        <v>3984</v>
      </c>
      <c r="J2825" s="109" t="s">
        <v>11</v>
      </c>
      <c r="K2825" s="109" t="s">
        <v>3989</v>
      </c>
      <c r="L2825" s="109" t="s">
        <v>3985</v>
      </c>
      <c r="M2825" s="109" t="s">
        <v>4027</v>
      </c>
      <c r="N2825" s="109" t="s">
        <v>3988</v>
      </c>
      <c r="O2825" s="109" t="s">
        <v>3986</v>
      </c>
      <c r="P2825" s="109" t="s">
        <v>3987</v>
      </c>
      <c r="Q2825" s="109" t="s">
        <v>3695</v>
      </c>
      <c r="R2825" s="91"/>
      <c r="S2825" s="91"/>
      <c r="T2825" s="91"/>
      <c r="U2825" s="91"/>
      <c r="V2825" s="91"/>
      <c r="W2825" s="91"/>
      <c r="X2825" s="91"/>
      <c r="Y2825" s="91"/>
    </row>
    <row r="2826" spans="1:25" ht="15" customHeight="1" x14ac:dyDescent="0.25">
      <c r="A2826" s="58" t="s">
        <v>1</v>
      </c>
      <c r="B2826" s="58" t="s">
        <v>1</v>
      </c>
      <c r="C2826" s="58" t="s">
        <v>1</v>
      </c>
      <c r="D2826" s="59" t="s">
        <v>1</v>
      </c>
      <c r="E2826" s="59" t="s">
        <v>1</v>
      </c>
      <c r="F2826" s="60" t="s">
        <v>1</v>
      </c>
      <c r="G2826" s="61" t="s">
        <v>1</v>
      </c>
      <c r="H2826" s="62" t="s">
        <v>1</v>
      </c>
      <c r="I2826" s="29">
        <v>1</v>
      </c>
      <c r="J2826" s="29">
        <v>2</v>
      </c>
      <c r="K2826" s="29">
        <v>3</v>
      </c>
      <c r="L2826" s="29" t="s">
        <v>3478</v>
      </c>
      <c r="M2826" s="29">
        <v>5</v>
      </c>
      <c r="N2826" s="29">
        <v>6</v>
      </c>
      <c r="O2826" s="29">
        <v>7</v>
      </c>
      <c r="P2826" s="29" t="s">
        <v>3696</v>
      </c>
      <c r="Q2826" s="29">
        <v>9</v>
      </c>
      <c r="R2826" s="92"/>
      <c r="S2826" s="92"/>
      <c r="T2826" s="92"/>
      <c r="U2826" s="92"/>
      <c r="V2826" s="92"/>
      <c r="W2826" s="92"/>
      <c r="X2826" s="92"/>
      <c r="Y2826" s="92"/>
    </row>
    <row r="2827" spans="1:25" ht="15" customHeight="1" x14ac:dyDescent="0.25">
      <c r="A2827" s="63" t="s">
        <v>935</v>
      </c>
      <c r="B2827" s="63" t="s">
        <v>81</v>
      </c>
      <c r="C2827" s="64" t="s">
        <v>1370</v>
      </c>
      <c r="D2827" s="64" t="s">
        <v>1371</v>
      </c>
      <c r="E2827" s="65" t="s">
        <v>1</v>
      </c>
      <c r="F2827" s="65" t="s">
        <v>1</v>
      </c>
      <c r="G2827" s="65" t="s">
        <v>1</v>
      </c>
      <c r="H2827" s="65" t="s">
        <v>1372</v>
      </c>
      <c r="I2827" s="26">
        <v>0</v>
      </c>
      <c r="J2827" s="26" t="s">
        <v>1</v>
      </c>
      <c r="K2827" s="26">
        <v>0</v>
      </c>
      <c r="L2827" s="26"/>
      <c r="M2827" s="26"/>
      <c r="N2827" s="26"/>
      <c r="O2827" s="26"/>
      <c r="P2827" s="26"/>
      <c r="Q2827" s="26"/>
      <c r="R2827" s="90"/>
      <c r="S2827" s="90"/>
      <c r="T2827" s="90"/>
      <c r="U2827" s="90"/>
      <c r="V2827" s="90"/>
      <c r="W2827" s="90"/>
      <c r="X2827" s="90"/>
      <c r="Y2827" s="90"/>
    </row>
    <row r="2828" spans="1:25" ht="22.5" customHeight="1" x14ac:dyDescent="0.25">
      <c r="A2828" s="63" t="s">
        <v>1</v>
      </c>
      <c r="B2828" s="63" t="s">
        <v>1</v>
      </c>
      <c r="C2828" s="63" t="s">
        <v>1</v>
      </c>
      <c r="D2828" s="65" t="s">
        <v>1</v>
      </c>
      <c r="E2828" s="65" t="s">
        <v>1</v>
      </c>
      <c r="F2828" s="65" t="s">
        <v>1</v>
      </c>
      <c r="G2828" s="65" t="s">
        <v>1</v>
      </c>
      <c r="H2828" s="66" t="s">
        <v>15</v>
      </c>
      <c r="I2828" s="30">
        <f t="shared" ref="I2828:K2828" si="2650">SUM(I2829,I2837,I2839)</f>
        <v>2187389</v>
      </c>
      <c r="J2828" s="30">
        <f t="shared" si="2650"/>
        <v>2012189</v>
      </c>
      <c r="K2828" s="30">
        <f t="shared" si="2650"/>
        <v>1154360</v>
      </c>
      <c r="L2828" s="30">
        <f t="shared" si="2596"/>
        <v>465850</v>
      </c>
      <c r="M2828" s="30">
        <f t="shared" ref="M2828" si="2651">SUM(M2829,M2837,M2839)</f>
        <v>146850</v>
      </c>
      <c r="N2828" s="30">
        <f t="shared" ref="N2828:O2828" si="2652">SUM(N2829,N2837,N2839)</f>
        <v>147450</v>
      </c>
      <c r="O2828" s="30">
        <f t="shared" si="2652"/>
        <v>171550</v>
      </c>
      <c r="P2828" s="30">
        <f t="shared" si="2597"/>
        <v>1620210</v>
      </c>
      <c r="Q2828" s="30">
        <f t="shared" si="2598"/>
        <v>80.519772248034343</v>
      </c>
      <c r="R2828" s="93"/>
      <c r="S2828" s="93"/>
      <c r="T2828" s="93"/>
      <c r="U2828" s="93"/>
      <c r="V2828" s="93"/>
      <c r="W2828" s="93"/>
      <c r="X2828" s="93"/>
      <c r="Y2828" s="93"/>
    </row>
    <row r="2829" spans="1:25" ht="15" customHeight="1" x14ac:dyDescent="0.25">
      <c r="A2829" s="63" t="s">
        <v>935</v>
      </c>
      <c r="B2829" s="63" t="s">
        <v>81</v>
      </c>
      <c r="C2829" s="63" t="s">
        <v>1370</v>
      </c>
      <c r="D2829" s="63" t="s">
        <v>1371</v>
      </c>
      <c r="E2829" s="65" t="s">
        <v>16</v>
      </c>
      <c r="F2829" s="65" t="s">
        <v>1</v>
      </c>
      <c r="G2829" s="65" t="s">
        <v>1</v>
      </c>
      <c r="H2829" s="65" t="s">
        <v>17</v>
      </c>
      <c r="I2829" s="31">
        <f t="shared" ref="I2829:K2829" si="2653">SUM(I2830:I2831)</f>
        <v>1764570</v>
      </c>
      <c r="J2829" s="31">
        <f t="shared" si="2653"/>
        <v>1694870</v>
      </c>
      <c r="K2829" s="31">
        <f t="shared" si="2653"/>
        <v>978170</v>
      </c>
      <c r="L2829" s="31">
        <f t="shared" si="2596"/>
        <v>393400</v>
      </c>
      <c r="M2829" s="31">
        <f t="shared" ref="M2829" si="2654">SUM(M2830:M2831)</f>
        <v>122400</v>
      </c>
      <c r="N2829" s="31">
        <f t="shared" ref="N2829:O2829" si="2655">SUM(N2830:N2831)</f>
        <v>125500</v>
      </c>
      <c r="O2829" s="31">
        <f t="shared" si="2655"/>
        <v>145500</v>
      </c>
      <c r="P2829" s="31">
        <f t="shared" si="2597"/>
        <v>1371570</v>
      </c>
      <c r="Q2829" s="31">
        <f t="shared" si="2598"/>
        <v>80.924790691911468</v>
      </c>
      <c r="R2829" s="94"/>
      <c r="S2829" s="94"/>
      <c r="T2829" s="94"/>
      <c r="U2829" s="94"/>
      <c r="V2829" s="94"/>
      <c r="W2829" s="94"/>
      <c r="X2829" s="94"/>
      <c r="Y2829" s="94"/>
    </row>
    <row r="2830" spans="1:25" ht="15" customHeight="1" x14ac:dyDescent="0.25">
      <c r="A2830" s="64" t="s">
        <v>935</v>
      </c>
      <c r="B2830" s="64" t="s">
        <v>81</v>
      </c>
      <c r="C2830" s="64" t="s">
        <v>1370</v>
      </c>
      <c r="D2830" s="64" t="s">
        <v>1371</v>
      </c>
      <c r="E2830" s="20" t="s">
        <v>19</v>
      </c>
      <c r="F2830" s="64"/>
      <c r="G2830" s="53" t="s">
        <v>1076</v>
      </c>
      <c r="H2830" s="53" t="s">
        <v>3897</v>
      </c>
      <c r="I2830" s="26">
        <v>1556950</v>
      </c>
      <c r="J2830" s="26">
        <v>1496950</v>
      </c>
      <c r="K2830" s="26">
        <v>835000</v>
      </c>
      <c r="L2830" s="26">
        <f t="shared" si="2596"/>
        <v>360000</v>
      </c>
      <c r="M2830" s="26">
        <v>120000</v>
      </c>
      <c r="N2830" s="26">
        <v>110000</v>
      </c>
      <c r="O2830" s="26">
        <v>130000</v>
      </c>
      <c r="P2830" s="26">
        <f t="shared" si="2597"/>
        <v>1195000</v>
      </c>
      <c r="Q2830" s="26">
        <f t="shared" si="2598"/>
        <v>79.828985604061586</v>
      </c>
      <c r="R2830" s="90"/>
      <c r="S2830" s="90"/>
      <c r="T2830" s="90"/>
      <c r="U2830" s="90"/>
      <c r="V2830" s="90"/>
      <c r="W2830" s="90"/>
      <c r="X2830" s="90"/>
      <c r="Y2830" s="90"/>
    </row>
    <row r="2831" spans="1:25" ht="15" customHeight="1" x14ac:dyDescent="0.25">
      <c r="A2831" s="63" t="s">
        <v>935</v>
      </c>
      <c r="B2831" s="63" t="s">
        <v>81</v>
      </c>
      <c r="C2831" s="63" t="s">
        <v>1370</v>
      </c>
      <c r="D2831" s="63" t="s">
        <v>1371</v>
      </c>
      <c r="E2831" s="63" t="s">
        <v>21</v>
      </c>
      <c r="F2831" s="64" t="s">
        <v>1</v>
      </c>
      <c r="G2831" s="53" t="s">
        <v>1</v>
      </c>
      <c r="H2831" s="65" t="s">
        <v>22</v>
      </c>
      <c r="I2831" s="31">
        <f t="shared" ref="I2831:K2831" si="2656">SUM(I2832:I2836)</f>
        <v>207620</v>
      </c>
      <c r="J2831" s="31">
        <f t="shared" si="2656"/>
        <v>197920</v>
      </c>
      <c r="K2831" s="31">
        <f t="shared" si="2656"/>
        <v>143170</v>
      </c>
      <c r="L2831" s="31">
        <f t="shared" si="2596"/>
        <v>33400</v>
      </c>
      <c r="M2831" s="31">
        <f t="shared" ref="M2831" si="2657">SUM(M2832:M2836)</f>
        <v>2400</v>
      </c>
      <c r="N2831" s="31">
        <f t="shared" ref="N2831:O2831" si="2658">SUM(N2832:N2836)</f>
        <v>15500</v>
      </c>
      <c r="O2831" s="31">
        <f t="shared" si="2658"/>
        <v>15500</v>
      </c>
      <c r="P2831" s="31">
        <f t="shared" si="2597"/>
        <v>176570</v>
      </c>
      <c r="Q2831" s="31">
        <f t="shared" si="2598"/>
        <v>89.212813257881976</v>
      </c>
      <c r="R2831" s="94"/>
      <c r="S2831" s="94"/>
      <c r="T2831" s="94"/>
      <c r="U2831" s="94"/>
      <c r="V2831" s="94"/>
      <c r="W2831" s="94"/>
      <c r="X2831" s="94"/>
      <c r="Y2831" s="94"/>
    </row>
    <row r="2832" spans="1:25" ht="15" customHeight="1" x14ac:dyDescent="0.25">
      <c r="A2832" s="64" t="s">
        <v>935</v>
      </c>
      <c r="B2832" s="64" t="s">
        <v>81</v>
      </c>
      <c r="C2832" s="64" t="s">
        <v>1370</v>
      </c>
      <c r="D2832" s="64" t="s">
        <v>1371</v>
      </c>
      <c r="E2832" s="20" t="s">
        <v>23</v>
      </c>
      <c r="F2832" s="64" t="s">
        <v>1373</v>
      </c>
      <c r="G2832" s="53" t="s">
        <v>1076</v>
      </c>
      <c r="H2832" s="53" t="s">
        <v>85</v>
      </c>
      <c r="I2832" s="26">
        <v>28900</v>
      </c>
      <c r="J2832" s="26">
        <v>26900</v>
      </c>
      <c r="K2832" s="26">
        <v>18350</v>
      </c>
      <c r="L2832" s="26">
        <f t="shared" ref="L2832:L2895" si="2659">SUM(M2832:O2832)</f>
        <v>7400</v>
      </c>
      <c r="M2832" s="26">
        <v>2400</v>
      </c>
      <c r="N2832" s="26">
        <v>2500</v>
      </c>
      <c r="O2832" s="26">
        <v>2500</v>
      </c>
      <c r="P2832" s="26">
        <f t="shared" ref="P2832:P2895" si="2660">K2832+L2832</f>
        <v>25750</v>
      </c>
      <c r="Q2832" s="26">
        <f t="shared" ref="Q2832:Q2895" si="2661">IF(J2832=0,"-",P2832/J2832*100)</f>
        <v>95.724907063197023</v>
      </c>
      <c r="R2832" s="90"/>
      <c r="S2832" s="90"/>
      <c r="T2832" s="90"/>
      <c r="U2832" s="90"/>
      <c r="V2832" s="90"/>
      <c r="W2832" s="90"/>
      <c r="X2832" s="90"/>
      <c r="Y2832" s="90"/>
    </row>
    <row r="2833" spans="1:25" ht="15" customHeight="1" x14ac:dyDescent="0.25">
      <c r="A2833" s="64" t="s">
        <v>935</v>
      </c>
      <c r="B2833" s="64" t="s">
        <v>81</v>
      </c>
      <c r="C2833" s="64" t="s">
        <v>1370</v>
      </c>
      <c r="D2833" s="64" t="s">
        <v>1371</v>
      </c>
      <c r="E2833" s="20" t="s">
        <v>23</v>
      </c>
      <c r="F2833" s="64" t="s">
        <v>1374</v>
      </c>
      <c r="G2833" s="53" t="s">
        <v>1076</v>
      </c>
      <c r="H2833" s="53" t="s">
        <v>25</v>
      </c>
      <c r="I2833" s="26">
        <v>126100</v>
      </c>
      <c r="J2833" s="26">
        <v>120100</v>
      </c>
      <c r="K2833" s="26">
        <v>79000</v>
      </c>
      <c r="L2833" s="26">
        <f t="shared" si="2659"/>
        <v>26000</v>
      </c>
      <c r="M2833" s="26"/>
      <c r="N2833" s="26">
        <v>13000</v>
      </c>
      <c r="O2833" s="26">
        <v>13000</v>
      </c>
      <c r="P2833" s="26">
        <f t="shared" si="2660"/>
        <v>105000</v>
      </c>
      <c r="Q2833" s="26">
        <f t="shared" si="2661"/>
        <v>87.427144046627816</v>
      </c>
      <c r="R2833" s="90"/>
      <c r="S2833" s="90"/>
      <c r="T2833" s="90"/>
      <c r="U2833" s="90"/>
      <c r="V2833" s="90"/>
      <c r="W2833" s="90"/>
      <c r="X2833" s="90"/>
      <c r="Y2833" s="90"/>
    </row>
    <row r="2834" spans="1:25" ht="15" customHeight="1" x14ac:dyDescent="0.25">
      <c r="A2834" s="64" t="s">
        <v>935</v>
      </c>
      <c r="B2834" s="64" t="s">
        <v>81</v>
      </c>
      <c r="C2834" s="64" t="s">
        <v>1370</v>
      </c>
      <c r="D2834" s="64" t="s">
        <v>1371</v>
      </c>
      <c r="E2834" s="20" t="s">
        <v>23</v>
      </c>
      <c r="F2834" s="64" t="s">
        <v>1375</v>
      </c>
      <c r="G2834" s="53" t="s">
        <v>1076</v>
      </c>
      <c r="H2834" s="53" t="s">
        <v>27</v>
      </c>
      <c r="I2834" s="26">
        <v>33520</v>
      </c>
      <c r="J2834" s="26">
        <v>31820</v>
      </c>
      <c r="K2834" s="26">
        <v>31820</v>
      </c>
      <c r="L2834" s="26">
        <f t="shared" si="2659"/>
        <v>0</v>
      </c>
      <c r="M2834" s="26"/>
      <c r="N2834" s="26"/>
      <c r="O2834" s="26"/>
      <c r="P2834" s="26">
        <f t="shared" si="2660"/>
        <v>31820</v>
      </c>
      <c r="Q2834" s="26">
        <f t="shared" si="2661"/>
        <v>100</v>
      </c>
      <c r="R2834" s="90"/>
      <c r="S2834" s="90"/>
      <c r="T2834" s="90"/>
      <c r="U2834" s="90"/>
      <c r="V2834" s="90"/>
      <c r="W2834" s="90"/>
      <c r="X2834" s="90"/>
      <c r="Y2834" s="90"/>
    </row>
    <row r="2835" spans="1:25" ht="15" customHeight="1" x14ac:dyDescent="0.25">
      <c r="A2835" s="64" t="s">
        <v>935</v>
      </c>
      <c r="B2835" s="64" t="s">
        <v>81</v>
      </c>
      <c r="C2835" s="64" t="s">
        <v>1370</v>
      </c>
      <c r="D2835" s="64" t="s">
        <v>1371</v>
      </c>
      <c r="E2835" s="20" t="s">
        <v>23</v>
      </c>
      <c r="F2835" s="64" t="s">
        <v>1376</v>
      </c>
      <c r="G2835" s="53" t="s">
        <v>1076</v>
      </c>
      <c r="H2835" s="53" t="s">
        <v>89</v>
      </c>
      <c r="I2835" s="26">
        <v>0</v>
      </c>
      <c r="J2835" s="26">
        <v>0</v>
      </c>
      <c r="K2835" s="26">
        <v>0</v>
      </c>
      <c r="L2835" s="26">
        <f t="shared" si="2659"/>
        <v>0</v>
      </c>
      <c r="M2835" s="26"/>
      <c r="N2835" s="26"/>
      <c r="O2835" s="26"/>
      <c r="P2835" s="26">
        <f t="shared" si="2660"/>
        <v>0</v>
      </c>
      <c r="Q2835" s="26" t="str">
        <f t="shared" si="2661"/>
        <v>-</v>
      </c>
      <c r="R2835" s="90"/>
      <c r="S2835" s="90"/>
      <c r="T2835" s="90"/>
      <c r="U2835" s="90"/>
      <c r="V2835" s="90"/>
      <c r="W2835" s="90"/>
      <c r="X2835" s="90"/>
      <c r="Y2835" s="90"/>
    </row>
    <row r="2836" spans="1:25" ht="15" customHeight="1" x14ac:dyDescent="0.25">
      <c r="A2836" s="64" t="s">
        <v>935</v>
      </c>
      <c r="B2836" s="64" t="s">
        <v>81</v>
      </c>
      <c r="C2836" s="64" t="s">
        <v>1370</v>
      </c>
      <c r="D2836" s="64" t="s">
        <v>1371</v>
      </c>
      <c r="E2836" s="20" t="s">
        <v>23</v>
      </c>
      <c r="F2836" s="64" t="s">
        <v>1377</v>
      </c>
      <c r="G2836" s="53" t="s">
        <v>1076</v>
      </c>
      <c r="H2836" s="53" t="s">
        <v>29</v>
      </c>
      <c r="I2836" s="26">
        <v>19100</v>
      </c>
      <c r="J2836" s="26">
        <v>19100</v>
      </c>
      <c r="K2836" s="26">
        <v>14000</v>
      </c>
      <c r="L2836" s="26">
        <f t="shared" si="2659"/>
        <v>0</v>
      </c>
      <c r="M2836" s="26"/>
      <c r="N2836" s="26"/>
      <c r="O2836" s="26"/>
      <c r="P2836" s="26">
        <f t="shared" si="2660"/>
        <v>14000</v>
      </c>
      <c r="Q2836" s="26">
        <f t="shared" si="2661"/>
        <v>73.298429319371721</v>
      </c>
      <c r="R2836" s="90"/>
      <c r="S2836" s="90"/>
      <c r="T2836" s="90"/>
      <c r="U2836" s="90"/>
      <c r="V2836" s="90"/>
      <c r="W2836" s="90"/>
      <c r="X2836" s="90"/>
      <c r="Y2836" s="90"/>
    </row>
    <row r="2837" spans="1:25" ht="15" customHeight="1" x14ac:dyDescent="0.25">
      <c r="A2837" s="63" t="s">
        <v>935</v>
      </c>
      <c r="B2837" s="63" t="s">
        <v>81</v>
      </c>
      <c r="C2837" s="63" t="s">
        <v>1370</v>
      </c>
      <c r="D2837" s="63" t="s">
        <v>1371</v>
      </c>
      <c r="E2837" s="65" t="s">
        <v>30</v>
      </c>
      <c r="F2837" s="65" t="s">
        <v>1</v>
      </c>
      <c r="G2837" s="65" t="s">
        <v>1</v>
      </c>
      <c r="H2837" s="65" t="s">
        <v>31</v>
      </c>
      <c r="I2837" s="31">
        <f t="shared" ref="I2837:K2837" si="2662">SUM(I2838)</f>
        <v>163478</v>
      </c>
      <c r="J2837" s="31">
        <f t="shared" si="2662"/>
        <v>156978</v>
      </c>
      <c r="K2837" s="31">
        <f t="shared" si="2662"/>
        <v>91500</v>
      </c>
      <c r="L2837" s="31">
        <f t="shared" si="2659"/>
        <v>42000</v>
      </c>
      <c r="M2837" s="31">
        <f t="shared" ref="M2837" si="2663">SUM(M2838)</f>
        <v>15000</v>
      </c>
      <c r="N2837" s="31">
        <f t="shared" ref="N2837:O2837" si="2664">SUM(N2838)</f>
        <v>12000</v>
      </c>
      <c r="O2837" s="31">
        <f t="shared" si="2664"/>
        <v>15000</v>
      </c>
      <c r="P2837" s="31">
        <f t="shared" si="2660"/>
        <v>133500</v>
      </c>
      <c r="Q2837" s="31">
        <f t="shared" si="2661"/>
        <v>85.043764094331692</v>
      </c>
      <c r="R2837" s="94"/>
      <c r="S2837" s="94"/>
      <c r="T2837" s="94"/>
      <c r="U2837" s="94"/>
      <c r="V2837" s="94"/>
      <c r="W2837" s="94"/>
      <c r="X2837" s="94"/>
      <c r="Y2837" s="94"/>
    </row>
    <row r="2838" spans="1:25" ht="15" customHeight="1" x14ac:dyDescent="0.25">
      <c r="A2838" s="64" t="s">
        <v>935</v>
      </c>
      <c r="B2838" s="64" t="s">
        <v>81</v>
      </c>
      <c r="C2838" s="64" t="s">
        <v>1370</v>
      </c>
      <c r="D2838" s="64" t="s">
        <v>1371</v>
      </c>
      <c r="E2838" s="20" t="s">
        <v>33</v>
      </c>
      <c r="F2838" s="64"/>
      <c r="G2838" s="53" t="s">
        <v>1076</v>
      </c>
      <c r="H2838" s="53" t="s">
        <v>3898</v>
      </c>
      <c r="I2838" s="26">
        <v>163478</v>
      </c>
      <c r="J2838" s="26">
        <v>156978</v>
      </c>
      <c r="K2838" s="26">
        <v>91500</v>
      </c>
      <c r="L2838" s="26">
        <f t="shared" si="2659"/>
        <v>42000</v>
      </c>
      <c r="M2838" s="26">
        <v>15000</v>
      </c>
      <c r="N2838" s="26">
        <v>12000</v>
      </c>
      <c r="O2838" s="26">
        <v>15000</v>
      </c>
      <c r="P2838" s="26">
        <f t="shared" si="2660"/>
        <v>133500</v>
      </c>
      <c r="Q2838" s="26">
        <f t="shared" si="2661"/>
        <v>85.043764094331692</v>
      </c>
      <c r="R2838" s="90"/>
      <c r="S2838" s="90"/>
      <c r="T2838" s="90"/>
      <c r="U2838" s="90"/>
      <c r="V2838" s="90"/>
      <c r="W2838" s="90"/>
      <c r="X2838" s="90"/>
      <c r="Y2838" s="90"/>
    </row>
    <row r="2839" spans="1:25" ht="15" customHeight="1" x14ac:dyDescent="0.25">
      <c r="A2839" s="63" t="s">
        <v>935</v>
      </c>
      <c r="B2839" s="63" t="s">
        <v>81</v>
      </c>
      <c r="C2839" s="63" t="s">
        <v>1370</v>
      </c>
      <c r="D2839" s="63" t="s">
        <v>1371</v>
      </c>
      <c r="E2839" s="65" t="s">
        <v>34</v>
      </c>
      <c r="F2839" s="65" t="s">
        <v>1</v>
      </c>
      <c r="G2839" s="65" t="s">
        <v>1</v>
      </c>
      <c r="H2839" s="65" t="s">
        <v>35</v>
      </c>
      <c r="I2839" s="31">
        <f t="shared" ref="I2839:K2839" si="2665">SUM(I2840:I2847)</f>
        <v>259341</v>
      </c>
      <c r="J2839" s="31">
        <f t="shared" si="2665"/>
        <v>160341</v>
      </c>
      <c r="K2839" s="31">
        <f t="shared" si="2665"/>
        <v>84690</v>
      </c>
      <c r="L2839" s="31">
        <f t="shared" si="2659"/>
        <v>30450</v>
      </c>
      <c r="M2839" s="31">
        <f t="shared" ref="M2839" si="2666">SUM(M2840:M2847)</f>
        <v>9450</v>
      </c>
      <c r="N2839" s="31">
        <f t="shared" ref="N2839:O2839" si="2667">SUM(N2840:N2847)</f>
        <v>9950</v>
      </c>
      <c r="O2839" s="31">
        <f t="shared" si="2667"/>
        <v>11050</v>
      </c>
      <c r="P2839" s="31">
        <f t="shared" si="2660"/>
        <v>115140</v>
      </c>
      <c r="Q2839" s="31">
        <f t="shared" si="2661"/>
        <v>71.809456096693921</v>
      </c>
      <c r="R2839" s="94"/>
      <c r="S2839" s="94"/>
      <c r="T2839" s="94"/>
      <c r="U2839" s="94"/>
      <c r="V2839" s="94"/>
      <c r="W2839" s="94"/>
      <c r="X2839" s="94"/>
      <c r="Y2839" s="94"/>
    </row>
    <row r="2840" spans="1:25" ht="15" customHeight="1" x14ac:dyDescent="0.25">
      <c r="A2840" s="64" t="s">
        <v>935</v>
      </c>
      <c r="B2840" s="64" t="s">
        <v>81</v>
      </c>
      <c r="C2840" s="64" t="s">
        <v>1370</v>
      </c>
      <c r="D2840" s="64" t="s">
        <v>1371</v>
      </c>
      <c r="E2840" s="20" t="s">
        <v>38</v>
      </c>
      <c r="F2840" s="64"/>
      <c r="G2840" s="53" t="s">
        <v>1076</v>
      </c>
      <c r="H2840" s="53" t="s">
        <v>37</v>
      </c>
      <c r="I2840" s="26">
        <v>1500</v>
      </c>
      <c r="J2840" s="26">
        <v>500</v>
      </c>
      <c r="K2840" s="26">
        <v>500</v>
      </c>
      <c r="L2840" s="26">
        <f t="shared" si="2659"/>
        <v>0</v>
      </c>
      <c r="M2840" s="26"/>
      <c r="N2840" s="26"/>
      <c r="O2840" s="26"/>
      <c r="P2840" s="26">
        <f t="shared" si="2660"/>
        <v>500</v>
      </c>
      <c r="Q2840" s="26">
        <f t="shared" si="2661"/>
        <v>100</v>
      </c>
      <c r="R2840" s="90"/>
      <c r="S2840" s="90"/>
      <c r="T2840" s="90"/>
      <c r="U2840" s="90"/>
      <c r="V2840" s="90"/>
      <c r="W2840" s="90"/>
      <c r="X2840" s="90"/>
      <c r="Y2840" s="90"/>
    </row>
    <row r="2841" spans="1:25" ht="15" customHeight="1" x14ac:dyDescent="0.25">
      <c r="A2841" s="64" t="s">
        <v>935</v>
      </c>
      <c r="B2841" s="64" t="s">
        <v>81</v>
      </c>
      <c r="C2841" s="64" t="s">
        <v>1370</v>
      </c>
      <c r="D2841" s="64" t="s">
        <v>1371</v>
      </c>
      <c r="E2841" s="20" t="s">
        <v>298</v>
      </c>
      <c r="F2841" s="64"/>
      <c r="G2841" s="53" t="s">
        <v>1076</v>
      </c>
      <c r="H2841" s="53" t="s">
        <v>297</v>
      </c>
      <c r="I2841" s="26">
        <v>76273</v>
      </c>
      <c r="J2841" s="26">
        <v>76273</v>
      </c>
      <c r="K2841" s="26">
        <v>43000</v>
      </c>
      <c r="L2841" s="26">
        <f t="shared" si="2659"/>
        <v>9000</v>
      </c>
      <c r="M2841" s="26">
        <v>3000</v>
      </c>
      <c r="N2841" s="26">
        <v>3000</v>
      </c>
      <c r="O2841" s="26">
        <v>3000</v>
      </c>
      <c r="P2841" s="26">
        <f t="shared" si="2660"/>
        <v>52000</v>
      </c>
      <c r="Q2841" s="26">
        <f t="shared" si="2661"/>
        <v>68.176156700274021</v>
      </c>
      <c r="R2841" s="90"/>
      <c r="S2841" s="90"/>
      <c r="T2841" s="90"/>
      <c r="U2841" s="90"/>
      <c r="V2841" s="90"/>
      <c r="W2841" s="90"/>
      <c r="X2841" s="90"/>
      <c r="Y2841" s="90"/>
    </row>
    <row r="2842" spans="1:25" ht="15" customHeight="1" x14ac:dyDescent="0.25">
      <c r="A2842" s="64" t="s">
        <v>935</v>
      </c>
      <c r="B2842" s="64" t="s">
        <v>81</v>
      </c>
      <c r="C2842" s="64" t="s">
        <v>1370</v>
      </c>
      <c r="D2842" s="64" t="s">
        <v>1371</v>
      </c>
      <c r="E2842" s="20" t="s">
        <v>301</v>
      </c>
      <c r="F2842" s="64"/>
      <c r="G2842" s="53" t="s">
        <v>1076</v>
      </c>
      <c r="H2842" s="53" t="s">
        <v>300</v>
      </c>
      <c r="I2842" s="26">
        <v>13000</v>
      </c>
      <c r="J2842" s="26">
        <v>13000</v>
      </c>
      <c r="K2842" s="26">
        <v>6600</v>
      </c>
      <c r="L2842" s="26">
        <f t="shared" si="2659"/>
        <v>3300</v>
      </c>
      <c r="M2842" s="26">
        <v>1100</v>
      </c>
      <c r="N2842" s="26">
        <v>1100</v>
      </c>
      <c r="O2842" s="26">
        <v>1100</v>
      </c>
      <c r="P2842" s="26">
        <f t="shared" si="2660"/>
        <v>9900</v>
      </c>
      <c r="Q2842" s="26">
        <f t="shared" si="2661"/>
        <v>76.153846153846146</v>
      </c>
      <c r="R2842" s="90"/>
      <c r="S2842" s="90"/>
      <c r="T2842" s="90"/>
      <c r="U2842" s="90"/>
      <c r="V2842" s="90"/>
      <c r="W2842" s="90"/>
      <c r="X2842" s="90"/>
      <c r="Y2842" s="90"/>
    </row>
    <row r="2843" spans="1:25" ht="15" customHeight="1" x14ac:dyDescent="0.25">
      <c r="A2843" s="64" t="s">
        <v>935</v>
      </c>
      <c r="B2843" s="64" t="s">
        <v>81</v>
      </c>
      <c r="C2843" s="64" t="s">
        <v>1370</v>
      </c>
      <c r="D2843" s="64" t="s">
        <v>1371</v>
      </c>
      <c r="E2843" s="20" t="s">
        <v>218</v>
      </c>
      <c r="F2843" s="64"/>
      <c r="G2843" s="53" t="s">
        <v>1076</v>
      </c>
      <c r="H2843" s="53" t="s">
        <v>217</v>
      </c>
      <c r="I2843" s="26">
        <v>101900</v>
      </c>
      <c r="J2843" s="26">
        <v>11900</v>
      </c>
      <c r="K2843" s="26">
        <v>6000</v>
      </c>
      <c r="L2843" s="26">
        <f t="shared" si="2659"/>
        <v>3000</v>
      </c>
      <c r="M2843" s="26">
        <v>1000</v>
      </c>
      <c r="N2843" s="26">
        <v>1000</v>
      </c>
      <c r="O2843" s="26">
        <v>1000</v>
      </c>
      <c r="P2843" s="26">
        <f t="shared" si="2660"/>
        <v>9000</v>
      </c>
      <c r="Q2843" s="26">
        <f t="shared" si="2661"/>
        <v>75.630252100840337</v>
      </c>
      <c r="R2843" s="90"/>
      <c r="S2843" s="90"/>
      <c r="T2843" s="90"/>
      <c r="U2843" s="90"/>
      <c r="V2843" s="90"/>
      <c r="W2843" s="90"/>
      <c r="X2843" s="90"/>
      <c r="Y2843" s="90"/>
    </row>
    <row r="2844" spans="1:25" ht="15" customHeight="1" x14ac:dyDescent="0.25">
      <c r="A2844" s="64" t="s">
        <v>935</v>
      </c>
      <c r="B2844" s="64" t="s">
        <v>81</v>
      </c>
      <c r="C2844" s="64" t="s">
        <v>1370</v>
      </c>
      <c r="D2844" s="64" t="s">
        <v>1371</v>
      </c>
      <c r="E2844" s="20" t="s">
        <v>303</v>
      </c>
      <c r="F2844" s="64"/>
      <c r="G2844" s="53" t="s">
        <v>1076</v>
      </c>
      <c r="H2844" s="53" t="s">
        <v>302</v>
      </c>
      <c r="I2844" s="26">
        <v>2000</v>
      </c>
      <c r="J2844" s="26">
        <v>1000</v>
      </c>
      <c r="K2844" s="26">
        <v>700</v>
      </c>
      <c r="L2844" s="26">
        <f t="shared" si="2659"/>
        <v>0</v>
      </c>
      <c r="M2844" s="26"/>
      <c r="N2844" s="26"/>
      <c r="O2844" s="26"/>
      <c r="P2844" s="26">
        <f t="shared" si="2660"/>
        <v>700</v>
      </c>
      <c r="Q2844" s="26">
        <f t="shared" si="2661"/>
        <v>70</v>
      </c>
      <c r="R2844" s="90"/>
      <c r="S2844" s="90"/>
      <c r="T2844" s="90"/>
      <c r="U2844" s="90"/>
      <c r="V2844" s="90"/>
      <c r="W2844" s="90"/>
      <c r="X2844" s="90"/>
      <c r="Y2844" s="90"/>
    </row>
    <row r="2845" spans="1:25" ht="15" customHeight="1" x14ac:dyDescent="0.25">
      <c r="A2845" s="64" t="s">
        <v>935</v>
      </c>
      <c r="B2845" s="64" t="s">
        <v>81</v>
      </c>
      <c r="C2845" s="64" t="s">
        <v>1370</v>
      </c>
      <c r="D2845" s="64" t="s">
        <v>1371</v>
      </c>
      <c r="E2845" s="20" t="s">
        <v>308</v>
      </c>
      <c r="F2845" s="64"/>
      <c r="G2845" s="53" t="s">
        <v>1076</v>
      </c>
      <c r="H2845" s="53" t="s">
        <v>307</v>
      </c>
      <c r="I2845" s="26">
        <v>16000</v>
      </c>
      <c r="J2845" s="26">
        <v>14000</v>
      </c>
      <c r="K2845" s="26">
        <v>7150</v>
      </c>
      <c r="L2845" s="26">
        <f t="shared" si="2659"/>
        <v>4000</v>
      </c>
      <c r="M2845" s="26">
        <v>1000</v>
      </c>
      <c r="N2845" s="26">
        <v>1500</v>
      </c>
      <c r="O2845" s="26">
        <v>1500</v>
      </c>
      <c r="P2845" s="26">
        <f t="shared" si="2660"/>
        <v>11150</v>
      </c>
      <c r="Q2845" s="26">
        <f t="shared" si="2661"/>
        <v>79.642857142857139</v>
      </c>
      <c r="R2845" s="90"/>
      <c r="S2845" s="90"/>
      <c r="T2845" s="90"/>
      <c r="U2845" s="90"/>
      <c r="V2845" s="90"/>
      <c r="W2845" s="90"/>
      <c r="X2845" s="90"/>
      <c r="Y2845" s="90"/>
    </row>
    <row r="2846" spans="1:25" ht="15" customHeight="1" x14ac:dyDescent="0.25">
      <c r="A2846" s="64" t="s">
        <v>935</v>
      </c>
      <c r="B2846" s="64" t="s">
        <v>81</v>
      </c>
      <c r="C2846" s="64" t="s">
        <v>1370</v>
      </c>
      <c r="D2846" s="64" t="s">
        <v>1371</v>
      </c>
      <c r="E2846" s="20" t="s">
        <v>311</v>
      </c>
      <c r="F2846" s="64"/>
      <c r="G2846" s="53" t="s">
        <v>1076</v>
      </c>
      <c r="H2846" s="53" t="s">
        <v>310</v>
      </c>
      <c r="I2846" s="26">
        <v>4000</v>
      </c>
      <c r="J2846" s="26">
        <v>4000</v>
      </c>
      <c r="K2846" s="26">
        <v>1540</v>
      </c>
      <c r="L2846" s="26">
        <f t="shared" si="2659"/>
        <v>0</v>
      </c>
      <c r="M2846" s="26"/>
      <c r="N2846" s="26"/>
      <c r="O2846" s="26"/>
      <c r="P2846" s="26">
        <f t="shared" si="2660"/>
        <v>1540</v>
      </c>
      <c r="Q2846" s="26">
        <f t="shared" si="2661"/>
        <v>38.5</v>
      </c>
      <c r="R2846" s="90"/>
      <c r="S2846" s="90"/>
      <c r="T2846" s="90"/>
      <c r="U2846" s="90"/>
      <c r="V2846" s="90"/>
      <c r="W2846" s="90"/>
      <c r="X2846" s="90"/>
      <c r="Y2846" s="90"/>
    </row>
    <row r="2847" spans="1:25" ht="15" customHeight="1" x14ac:dyDescent="0.25">
      <c r="A2847" s="63" t="s">
        <v>935</v>
      </c>
      <c r="B2847" s="63" t="s">
        <v>81</v>
      </c>
      <c r="C2847" s="63" t="s">
        <v>1370</v>
      </c>
      <c r="D2847" s="63" t="s">
        <v>1371</v>
      </c>
      <c r="E2847" s="63" t="s">
        <v>39</v>
      </c>
      <c r="F2847" s="64" t="s">
        <v>1</v>
      </c>
      <c r="G2847" s="53" t="s">
        <v>1</v>
      </c>
      <c r="H2847" s="65" t="s">
        <v>40</v>
      </c>
      <c r="I2847" s="31">
        <f t="shared" ref="I2847:K2847" si="2668">SUM(I2848:I2850)</f>
        <v>44668</v>
      </c>
      <c r="J2847" s="31">
        <f t="shared" si="2668"/>
        <v>39668</v>
      </c>
      <c r="K2847" s="31">
        <f t="shared" si="2668"/>
        <v>19200</v>
      </c>
      <c r="L2847" s="31">
        <f t="shared" si="2659"/>
        <v>11150</v>
      </c>
      <c r="M2847" s="31">
        <f t="shared" ref="M2847" si="2669">SUM(M2848:M2850)</f>
        <v>3350</v>
      </c>
      <c r="N2847" s="31">
        <f t="shared" ref="N2847:O2847" si="2670">SUM(N2848:N2850)</f>
        <v>3350</v>
      </c>
      <c r="O2847" s="31">
        <f t="shared" si="2670"/>
        <v>4450</v>
      </c>
      <c r="P2847" s="31">
        <f t="shared" si="2660"/>
        <v>30350</v>
      </c>
      <c r="Q2847" s="31">
        <f t="shared" si="2661"/>
        <v>76.510033276192402</v>
      </c>
      <c r="R2847" s="94"/>
      <c r="S2847" s="94"/>
      <c r="T2847" s="94"/>
      <c r="U2847" s="94"/>
      <c r="V2847" s="94"/>
      <c r="W2847" s="94"/>
      <c r="X2847" s="94"/>
      <c r="Y2847" s="94"/>
    </row>
    <row r="2848" spans="1:25" ht="15" customHeight="1" x14ac:dyDescent="0.25">
      <c r="A2848" s="64" t="s">
        <v>935</v>
      </c>
      <c r="B2848" s="64" t="s">
        <v>81</v>
      </c>
      <c r="C2848" s="64" t="s">
        <v>1370</v>
      </c>
      <c r="D2848" s="64" t="s">
        <v>1371</v>
      </c>
      <c r="E2848" s="20" t="s">
        <v>41</v>
      </c>
      <c r="F2848" s="64"/>
      <c r="G2848" s="53" t="s">
        <v>1076</v>
      </c>
      <c r="H2848" s="53" t="s">
        <v>40</v>
      </c>
      <c r="I2848" s="26">
        <v>30200</v>
      </c>
      <c r="J2848" s="26">
        <v>25200</v>
      </c>
      <c r="K2848" s="26">
        <v>12600</v>
      </c>
      <c r="L2848" s="26">
        <f t="shared" si="2659"/>
        <v>7200</v>
      </c>
      <c r="M2848" s="26">
        <v>2100</v>
      </c>
      <c r="N2848" s="26">
        <v>2100</v>
      </c>
      <c r="O2848" s="26">
        <v>3000</v>
      </c>
      <c r="P2848" s="26">
        <f t="shared" si="2660"/>
        <v>19800</v>
      </c>
      <c r="Q2848" s="26">
        <f t="shared" si="2661"/>
        <v>78.571428571428569</v>
      </c>
      <c r="R2848" s="90"/>
      <c r="S2848" s="90"/>
      <c r="T2848" s="90"/>
      <c r="U2848" s="90"/>
      <c r="V2848" s="90"/>
      <c r="W2848" s="90"/>
      <c r="X2848" s="90"/>
      <c r="Y2848" s="90"/>
    </row>
    <row r="2849" spans="1:25" ht="15" customHeight="1" x14ac:dyDescent="0.25">
      <c r="A2849" s="64" t="s">
        <v>935</v>
      </c>
      <c r="B2849" s="64" t="s">
        <v>81</v>
      </c>
      <c r="C2849" s="64" t="s">
        <v>1370</v>
      </c>
      <c r="D2849" s="64" t="s">
        <v>1371</v>
      </c>
      <c r="E2849" s="20" t="s">
        <v>41</v>
      </c>
      <c r="F2849" s="64" t="s">
        <v>1378</v>
      </c>
      <c r="G2849" s="53" t="s">
        <v>1076</v>
      </c>
      <c r="H2849" s="53" t="s">
        <v>49</v>
      </c>
      <c r="I2849" s="26">
        <v>4368</v>
      </c>
      <c r="J2849" s="26">
        <v>4368</v>
      </c>
      <c r="K2849" s="26">
        <v>2700</v>
      </c>
      <c r="L2849" s="26">
        <f t="shared" si="2659"/>
        <v>950</v>
      </c>
      <c r="M2849" s="26">
        <v>250</v>
      </c>
      <c r="N2849" s="26">
        <v>250</v>
      </c>
      <c r="O2849" s="26">
        <v>450</v>
      </c>
      <c r="P2849" s="26">
        <f t="shared" si="2660"/>
        <v>3650</v>
      </c>
      <c r="Q2849" s="26">
        <f t="shared" si="2661"/>
        <v>83.562271062271066</v>
      </c>
      <c r="R2849" s="90"/>
      <c r="S2849" s="90"/>
      <c r="T2849" s="90"/>
      <c r="U2849" s="90"/>
      <c r="V2849" s="90"/>
      <c r="W2849" s="90"/>
      <c r="X2849" s="90"/>
      <c r="Y2849" s="90"/>
    </row>
    <row r="2850" spans="1:25" ht="22.5" customHeight="1" x14ac:dyDescent="0.25">
      <c r="A2850" s="64" t="s">
        <v>935</v>
      </c>
      <c r="B2850" s="64" t="s">
        <v>81</v>
      </c>
      <c r="C2850" s="64" t="s">
        <v>1370</v>
      </c>
      <c r="D2850" s="64" t="s">
        <v>1371</v>
      </c>
      <c r="E2850" s="20" t="s">
        <v>41</v>
      </c>
      <c r="F2850" s="64" t="s">
        <v>1379</v>
      </c>
      <c r="G2850" s="53" t="s">
        <v>1076</v>
      </c>
      <c r="H2850" s="53" t="s">
        <v>55</v>
      </c>
      <c r="I2850" s="26">
        <v>10100</v>
      </c>
      <c r="J2850" s="26">
        <v>10100</v>
      </c>
      <c r="K2850" s="26">
        <v>3900</v>
      </c>
      <c r="L2850" s="26">
        <f t="shared" si="2659"/>
        <v>3000</v>
      </c>
      <c r="M2850" s="26">
        <v>1000</v>
      </c>
      <c r="N2850" s="26">
        <v>1000</v>
      </c>
      <c r="O2850" s="26">
        <v>1000</v>
      </c>
      <c r="P2850" s="26">
        <f t="shared" si="2660"/>
        <v>6900</v>
      </c>
      <c r="Q2850" s="26">
        <f t="shared" si="2661"/>
        <v>68.316831683168317</v>
      </c>
      <c r="R2850" s="90"/>
      <c r="S2850" s="90"/>
      <c r="T2850" s="90"/>
      <c r="U2850" s="90"/>
      <c r="V2850" s="90"/>
      <c r="W2850" s="90"/>
      <c r="X2850" s="90"/>
      <c r="Y2850" s="90"/>
    </row>
    <row r="2851" spans="1:25" ht="22.5" customHeight="1" x14ac:dyDescent="0.25">
      <c r="A2851" s="63" t="s">
        <v>1</v>
      </c>
      <c r="B2851" s="63" t="s">
        <v>1</v>
      </c>
      <c r="C2851" s="63" t="s">
        <v>1</v>
      </c>
      <c r="D2851" s="65" t="s">
        <v>1</v>
      </c>
      <c r="E2851" s="65" t="s">
        <v>1</v>
      </c>
      <c r="F2851" s="65" t="s">
        <v>1</v>
      </c>
      <c r="G2851" s="65" t="s">
        <v>1</v>
      </c>
      <c r="H2851" s="66" t="s">
        <v>56</v>
      </c>
      <c r="I2851" s="30">
        <f t="shared" ref="I2851:K2852" si="2671">SUM(I2852)</f>
        <v>100</v>
      </c>
      <c r="J2851" s="30">
        <f t="shared" si="2671"/>
        <v>100</v>
      </c>
      <c r="K2851" s="30">
        <f t="shared" si="2671"/>
        <v>0</v>
      </c>
      <c r="L2851" s="30">
        <f t="shared" si="2659"/>
        <v>0</v>
      </c>
      <c r="M2851" s="30">
        <f t="shared" ref="M2851:M2852" si="2672">SUM(M2852)</f>
        <v>0</v>
      </c>
      <c r="N2851" s="30">
        <f t="shared" ref="N2851:O2852" si="2673">SUM(N2852)</f>
        <v>0</v>
      </c>
      <c r="O2851" s="30">
        <f t="shared" si="2673"/>
        <v>0</v>
      </c>
      <c r="P2851" s="30">
        <f t="shared" si="2660"/>
        <v>0</v>
      </c>
      <c r="Q2851" s="30">
        <f t="shared" si="2661"/>
        <v>0</v>
      </c>
      <c r="R2851" s="93"/>
      <c r="S2851" s="93"/>
      <c r="T2851" s="93"/>
      <c r="U2851" s="93"/>
      <c r="V2851" s="93"/>
      <c r="W2851" s="93"/>
      <c r="X2851" s="93"/>
      <c r="Y2851" s="93"/>
    </row>
    <row r="2852" spans="1:25" ht="15" customHeight="1" x14ac:dyDescent="0.25">
      <c r="A2852" s="63" t="s">
        <v>935</v>
      </c>
      <c r="B2852" s="63" t="s">
        <v>81</v>
      </c>
      <c r="C2852" s="63" t="s">
        <v>1370</v>
      </c>
      <c r="D2852" s="63" t="s">
        <v>1371</v>
      </c>
      <c r="E2852" s="65" t="s">
        <v>57</v>
      </c>
      <c r="F2852" s="65" t="s">
        <v>1</v>
      </c>
      <c r="G2852" s="65" t="s">
        <v>1</v>
      </c>
      <c r="H2852" s="65" t="s">
        <v>58</v>
      </c>
      <c r="I2852" s="31">
        <f t="shared" si="2671"/>
        <v>100</v>
      </c>
      <c r="J2852" s="31">
        <f t="shared" si="2671"/>
        <v>100</v>
      </c>
      <c r="K2852" s="31">
        <f t="shared" si="2671"/>
        <v>0</v>
      </c>
      <c r="L2852" s="31">
        <f t="shared" si="2659"/>
        <v>0</v>
      </c>
      <c r="M2852" s="31">
        <f t="shared" si="2672"/>
        <v>0</v>
      </c>
      <c r="N2852" s="31">
        <f t="shared" si="2673"/>
        <v>0</v>
      </c>
      <c r="O2852" s="31">
        <f t="shared" si="2673"/>
        <v>0</v>
      </c>
      <c r="P2852" s="31">
        <f t="shared" si="2660"/>
        <v>0</v>
      </c>
      <c r="Q2852" s="31">
        <f t="shared" si="2661"/>
        <v>0</v>
      </c>
      <c r="R2852" s="94"/>
      <c r="S2852" s="94"/>
      <c r="T2852" s="94"/>
      <c r="U2852" s="94"/>
      <c r="V2852" s="94"/>
      <c r="W2852" s="94"/>
      <c r="X2852" s="94"/>
      <c r="Y2852" s="94"/>
    </row>
    <row r="2853" spans="1:25" ht="15" customHeight="1" x14ac:dyDescent="0.25">
      <c r="A2853" s="64" t="s">
        <v>935</v>
      </c>
      <c r="B2853" s="64" t="s">
        <v>81</v>
      </c>
      <c r="C2853" s="64" t="s">
        <v>1370</v>
      </c>
      <c r="D2853" s="64" t="s">
        <v>1371</v>
      </c>
      <c r="E2853" s="20" t="s">
        <v>68</v>
      </c>
      <c r="F2853" s="64"/>
      <c r="G2853" s="53" t="s">
        <v>1076</v>
      </c>
      <c r="H2853" s="53" t="s">
        <v>67</v>
      </c>
      <c r="I2853" s="26">
        <v>100</v>
      </c>
      <c r="J2853" s="26">
        <v>100</v>
      </c>
      <c r="K2853" s="26">
        <v>0</v>
      </c>
      <c r="L2853" s="26">
        <f t="shared" si="2659"/>
        <v>0</v>
      </c>
      <c r="M2853" s="26"/>
      <c r="N2853" s="26"/>
      <c r="O2853" s="26"/>
      <c r="P2853" s="26">
        <f t="shared" si="2660"/>
        <v>0</v>
      </c>
      <c r="Q2853" s="26">
        <f t="shared" si="2661"/>
        <v>0</v>
      </c>
      <c r="R2853" s="90"/>
      <c r="S2853" s="90"/>
      <c r="T2853" s="90"/>
      <c r="U2853" s="90"/>
      <c r="V2853" s="90"/>
      <c r="W2853" s="90"/>
      <c r="X2853" s="90"/>
      <c r="Y2853" s="90"/>
    </row>
    <row r="2854" spans="1:25" ht="22.5" customHeight="1" x14ac:dyDescent="0.25">
      <c r="A2854" s="63" t="s">
        <v>1</v>
      </c>
      <c r="B2854" s="63" t="s">
        <v>1</v>
      </c>
      <c r="C2854" s="63" t="s">
        <v>1</v>
      </c>
      <c r="D2854" s="65" t="s">
        <v>1</v>
      </c>
      <c r="E2854" s="65" t="s">
        <v>1</v>
      </c>
      <c r="F2854" s="65" t="s">
        <v>1</v>
      </c>
      <c r="G2854" s="65" t="s">
        <v>1</v>
      </c>
      <c r="H2854" s="66" t="s">
        <v>69</v>
      </c>
      <c r="I2854" s="30">
        <f t="shared" ref="I2854:K2854" si="2674">SUM(I2855)</f>
        <v>44000</v>
      </c>
      <c r="J2854" s="30">
        <f t="shared" si="2674"/>
        <v>0</v>
      </c>
      <c r="K2854" s="30">
        <f t="shared" si="2674"/>
        <v>0</v>
      </c>
      <c r="L2854" s="30">
        <f t="shared" si="2659"/>
        <v>0</v>
      </c>
      <c r="M2854" s="30">
        <f t="shared" ref="M2854" si="2675">SUM(M2855)</f>
        <v>0</v>
      </c>
      <c r="N2854" s="30">
        <f t="shared" ref="N2854:O2854" si="2676">SUM(N2855)</f>
        <v>0</v>
      </c>
      <c r="O2854" s="30">
        <f t="shared" si="2676"/>
        <v>0</v>
      </c>
      <c r="P2854" s="30">
        <f t="shared" si="2660"/>
        <v>0</v>
      </c>
      <c r="Q2854" s="30" t="str">
        <f t="shared" si="2661"/>
        <v>-</v>
      </c>
      <c r="R2854" s="93"/>
      <c r="S2854" s="93"/>
      <c r="T2854" s="93"/>
      <c r="U2854" s="93"/>
      <c r="V2854" s="93"/>
      <c r="W2854" s="93"/>
      <c r="X2854" s="93"/>
      <c r="Y2854" s="93"/>
    </row>
    <row r="2855" spans="1:25" ht="15" customHeight="1" x14ac:dyDescent="0.25">
      <c r="A2855" s="63" t="s">
        <v>935</v>
      </c>
      <c r="B2855" s="63" t="s">
        <v>81</v>
      </c>
      <c r="C2855" s="63" t="s">
        <v>1370</v>
      </c>
      <c r="D2855" s="63" t="s">
        <v>1371</v>
      </c>
      <c r="E2855" s="65" t="s">
        <v>70</v>
      </c>
      <c r="F2855" s="65" t="s">
        <v>1</v>
      </c>
      <c r="G2855" s="65" t="s">
        <v>1</v>
      </c>
      <c r="H2855" s="65" t="s">
        <v>71</v>
      </c>
      <c r="I2855" s="31">
        <f t="shared" ref="I2855:K2855" si="2677">SUM(I2856:I2857)</f>
        <v>44000</v>
      </c>
      <c r="J2855" s="31">
        <f t="shared" si="2677"/>
        <v>0</v>
      </c>
      <c r="K2855" s="31">
        <f t="shared" si="2677"/>
        <v>0</v>
      </c>
      <c r="L2855" s="31">
        <f t="shared" si="2659"/>
        <v>0</v>
      </c>
      <c r="M2855" s="31">
        <f t="shared" ref="M2855" si="2678">SUM(M2856:M2857)</f>
        <v>0</v>
      </c>
      <c r="N2855" s="31">
        <f t="shared" ref="N2855:O2855" si="2679">SUM(N2856:N2857)</f>
        <v>0</v>
      </c>
      <c r="O2855" s="31">
        <f t="shared" si="2679"/>
        <v>0</v>
      </c>
      <c r="P2855" s="31">
        <f t="shared" si="2660"/>
        <v>0</v>
      </c>
      <c r="Q2855" s="31" t="str">
        <f t="shared" si="2661"/>
        <v>-</v>
      </c>
      <c r="R2855" s="94"/>
      <c r="S2855" s="94"/>
      <c r="T2855" s="94"/>
      <c r="U2855" s="94"/>
      <c r="V2855" s="94"/>
      <c r="W2855" s="94"/>
      <c r="X2855" s="94"/>
      <c r="Y2855" s="94"/>
    </row>
    <row r="2856" spans="1:25" ht="15" customHeight="1" x14ac:dyDescent="0.25">
      <c r="A2856" s="64" t="s">
        <v>935</v>
      </c>
      <c r="B2856" s="64" t="s">
        <v>81</v>
      </c>
      <c r="C2856" s="64" t="s">
        <v>1370</v>
      </c>
      <c r="D2856" s="64" t="s">
        <v>1371</v>
      </c>
      <c r="E2856" s="20" t="s">
        <v>74</v>
      </c>
      <c r="F2856" s="64"/>
      <c r="G2856" s="53" t="s">
        <v>1076</v>
      </c>
      <c r="H2856" s="53" t="s">
        <v>73</v>
      </c>
      <c r="I2856" s="26">
        <v>24000</v>
      </c>
      <c r="J2856" s="26">
        <v>0</v>
      </c>
      <c r="K2856" s="26">
        <v>0</v>
      </c>
      <c r="L2856" s="26">
        <f t="shared" si="2659"/>
        <v>0</v>
      </c>
      <c r="M2856" s="26"/>
      <c r="N2856" s="26"/>
      <c r="O2856" s="26"/>
      <c r="P2856" s="26">
        <f t="shared" si="2660"/>
        <v>0</v>
      </c>
      <c r="Q2856" s="26" t="str">
        <f t="shared" si="2661"/>
        <v>-</v>
      </c>
      <c r="R2856" s="90"/>
      <c r="S2856" s="90"/>
      <c r="T2856" s="90"/>
      <c r="U2856" s="90"/>
      <c r="V2856" s="90"/>
      <c r="W2856" s="90"/>
      <c r="X2856" s="90"/>
      <c r="Y2856" s="90"/>
    </row>
    <row r="2857" spans="1:25" ht="15" customHeight="1" x14ac:dyDescent="0.25">
      <c r="A2857" s="64" t="s">
        <v>935</v>
      </c>
      <c r="B2857" s="64" t="s">
        <v>81</v>
      </c>
      <c r="C2857" s="64" t="s">
        <v>1370</v>
      </c>
      <c r="D2857" s="64" t="s">
        <v>1371</v>
      </c>
      <c r="E2857" s="20" t="s">
        <v>323</v>
      </c>
      <c r="F2857" s="64"/>
      <c r="G2857" s="53" t="s">
        <v>1076</v>
      </c>
      <c r="H2857" s="53" t="s">
        <v>322</v>
      </c>
      <c r="I2857" s="26">
        <v>20000</v>
      </c>
      <c r="J2857" s="26">
        <v>0</v>
      </c>
      <c r="K2857" s="26">
        <v>0</v>
      </c>
      <c r="L2857" s="26">
        <f t="shared" si="2659"/>
        <v>0</v>
      </c>
      <c r="M2857" s="26"/>
      <c r="N2857" s="26"/>
      <c r="O2857" s="26"/>
      <c r="P2857" s="26">
        <f t="shared" si="2660"/>
        <v>0</v>
      </c>
      <c r="Q2857" s="26" t="str">
        <f t="shared" si="2661"/>
        <v>-</v>
      </c>
      <c r="R2857" s="90"/>
      <c r="S2857" s="90"/>
      <c r="T2857" s="90"/>
      <c r="U2857" s="90"/>
      <c r="V2857" s="90"/>
      <c r="W2857" s="90"/>
      <c r="X2857" s="90"/>
      <c r="Y2857" s="90"/>
    </row>
    <row r="2858" spans="1:25" ht="15" customHeight="1" x14ac:dyDescent="0.25">
      <c r="A2858" s="53" t="s">
        <v>1</v>
      </c>
      <c r="B2858" s="53" t="s">
        <v>1</v>
      </c>
      <c r="C2858" s="53" t="s">
        <v>1</v>
      </c>
      <c r="D2858" s="53" t="s">
        <v>1</v>
      </c>
      <c r="E2858" s="53" t="s">
        <v>1</v>
      </c>
      <c r="F2858" s="53" t="s">
        <v>1</v>
      </c>
      <c r="G2858" s="53" t="s">
        <v>1</v>
      </c>
      <c r="H2858" s="66" t="s">
        <v>1380</v>
      </c>
      <c r="I2858" s="30">
        <f t="shared" ref="I2858:K2858" si="2680">SUM(I2828,I2851,I2854)</f>
        <v>2231489</v>
      </c>
      <c r="J2858" s="30">
        <f t="shared" si="2680"/>
        <v>2012289</v>
      </c>
      <c r="K2858" s="30">
        <f t="shared" si="2680"/>
        <v>1154360</v>
      </c>
      <c r="L2858" s="30">
        <f t="shared" si="2659"/>
        <v>465850</v>
      </c>
      <c r="M2858" s="30">
        <f t="shared" ref="M2858" si="2681">SUM(M2828,M2851,M2854)</f>
        <v>146850</v>
      </c>
      <c r="N2858" s="30">
        <f t="shared" ref="N2858:O2858" si="2682">SUM(N2828,N2851,N2854)</f>
        <v>147450</v>
      </c>
      <c r="O2858" s="30">
        <f t="shared" si="2682"/>
        <v>171550</v>
      </c>
      <c r="P2858" s="30">
        <f t="shared" si="2660"/>
        <v>1620210</v>
      </c>
      <c r="Q2858" s="30">
        <f t="shared" si="2661"/>
        <v>80.515770846036531</v>
      </c>
      <c r="R2858" s="93"/>
      <c r="S2858" s="93"/>
      <c r="T2858" s="93"/>
      <c r="U2858" s="93"/>
      <c r="V2858" s="93"/>
      <c r="W2858" s="93"/>
      <c r="X2858" s="93"/>
      <c r="Y2858" s="93"/>
    </row>
    <row r="2859" spans="1:25" ht="15" customHeight="1" thickBot="1" x14ac:dyDescent="0.3">
      <c r="A2859" s="53" t="s">
        <v>1</v>
      </c>
      <c r="B2859" s="53" t="s">
        <v>1</v>
      </c>
      <c r="C2859" s="53" t="s">
        <v>1</v>
      </c>
      <c r="D2859" s="53" t="s">
        <v>1</v>
      </c>
      <c r="E2859" s="53" t="s">
        <v>1</v>
      </c>
      <c r="F2859" s="53" t="s">
        <v>1</v>
      </c>
      <c r="G2859" s="53" t="s">
        <v>1</v>
      </c>
      <c r="H2859" s="65" t="s">
        <v>76</v>
      </c>
      <c r="I2859" s="31"/>
      <c r="J2859" s="31"/>
      <c r="K2859" s="31">
        <v>0</v>
      </c>
      <c r="L2859" s="31"/>
      <c r="M2859" s="31"/>
      <c r="N2859" s="31"/>
      <c r="O2859" s="31"/>
      <c r="P2859" s="31"/>
      <c r="Q2859" s="31"/>
      <c r="R2859" s="94"/>
      <c r="S2859" s="94"/>
      <c r="T2859" s="94"/>
      <c r="U2859" s="94"/>
      <c r="V2859" s="94"/>
      <c r="W2859" s="94"/>
      <c r="X2859" s="94"/>
      <c r="Y2859" s="94"/>
    </row>
    <row r="2860" spans="1:25" ht="47.25" customHeight="1" thickBot="1" x14ac:dyDescent="0.3">
      <c r="A2860" s="110" t="s">
        <v>1</v>
      </c>
      <c r="B2860" s="110" t="s">
        <v>1</v>
      </c>
      <c r="C2860" s="110" t="s">
        <v>1</v>
      </c>
      <c r="D2860" s="110" t="s">
        <v>1</v>
      </c>
      <c r="E2860" s="110" t="s">
        <v>1</v>
      </c>
      <c r="F2860" s="110" t="s">
        <v>1</v>
      </c>
      <c r="G2860" s="110" t="s">
        <v>1</v>
      </c>
      <c r="H2860" s="28" t="s">
        <v>77</v>
      </c>
      <c r="I2860" s="109" t="s">
        <v>3984</v>
      </c>
      <c r="J2860" s="109" t="s">
        <v>11</v>
      </c>
      <c r="K2860" s="109" t="s">
        <v>3989</v>
      </c>
      <c r="L2860" s="109" t="s">
        <v>3985</v>
      </c>
      <c r="M2860" s="109" t="s">
        <v>4027</v>
      </c>
      <c r="N2860" s="109" t="s">
        <v>3988</v>
      </c>
      <c r="O2860" s="109" t="s">
        <v>3986</v>
      </c>
      <c r="P2860" s="109" t="s">
        <v>3987</v>
      </c>
      <c r="Q2860" s="109" t="s">
        <v>3695</v>
      </c>
      <c r="R2860" s="91"/>
      <c r="S2860" s="91"/>
      <c r="T2860" s="91"/>
      <c r="U2860" s="91"/>
      <c r="V2860" s="91"/>
      <c r="W2860" s="91"/>
      <c r="X2860" s="91"/>
      <c r="Y2860" s="91"/>
    </row>
    <row r="2861" spans="1:25" ht="15" customHeight="1" x14ac:dyDescent="0.25">
      <c r="A2861" s="111"/>
      <c r="B2861" s="111"/>
      <c r="C2861" s="111"/>
      <c r="D2861" s="111"/>
      <c r="E2861" s="111"/>
      <c r="F2861" s="111"/>
      <c r="G2861" s="111"/>
      <c r="H2861" s="67" t="s">
        <v>1</v>
      </c>
      <c r="I2861" s="29">
        <v>1</v>
      </c>
      <c r="J2861" s="29">
        <v>2</v>
      </c>
      <c r="K2861" s="29">
        <v>3</v>
      </c>
      <c r="L2861" s="29" t="s">
        <v>3478</v>
      </c>
      <c r="M2861" s="29">
        <v>5</v>
      </c>
      <c r="N2861" s="29">
        <v>6</v>
      </c>
      <c r="O2861" s="29">
        <v>7</v>
      </c>
      <c r="P2861" s="29" t="s">
        <v>3696</v>
      </c>
      <c r="Q2861" s="29">
        <v>9</v>
      </c>
      <c r="R2861" s="92"/>
      <c r="S2861" s="92"/>
      <c r="T2861" s="92"/>
      <c r="U2861" s="92"/>
      <c r="V2861" s="92"/>
      <c r="W2861" s="92"/>
      <c r="X2861" s="92"/>
      <c r="Y2861" s="92"/>
    </row>
    <row r="2862" spans="1:25" ht="15" customHeight="1" x14ac:dyDescent="0.25">
      <c r="A2862" s="111"/>
      <c r="B2862" s="111"/>
      <c r="C2862" s="111"/>
      <c r="D2862" s="111"/>
      <c r="E2862" s="111"/>
      <c r="F2862" s="111"/>
      <c r="G2862" s="111"/>
      <c r="H2862" s="68" t="s">
        <v>1085</v>
      </c>
      <c r="I2862" s="32">
        <f t="shared" ref="I2862:K2862" si="2683">SUM(I2858)</f>
        <v>2231489</v>
      </c>
      <c r="J2862" s="32">
        <f t="shared" si="2683"/>
        <v>2012289</v>
      </c>
      <c r="K2862" s="32">
        <f t="shared" si="2683"/>
        <v>1154360</v>
      </c>
      <c r="L2862" s="32">
        <f t="shared" si="2659"/>
        <v>465850</v>
      </c>
      <c r="M2862" s="32">
        <f t="shared" ref="M2862" si="2684">SUM(M2858)</f>
        <v>146850</v>
      </c>
      <c r="N2862" s="32">
        <f t="shared" ref="N2862:O2862" si="2685">SUM(N2858)</f>
        <v>147450</v>
      </c>
      <c r="O2862" s="32">
        <f t="shared" si="2685"/>
        <v>171550</v>
      </c>
      <c r="P2862" s="32">
        <f t="shared" si="2660"/>
        <v>1620210</v>
      </c>
      <c r="Q2862" s="32">
        <f t="shared" si="2661"/>
        <v>80.515770846036531</v>
      </c>
      <c r="R2862" s="90"/>
      <c r="S2862" s="90"/>
      <c r="T2862" s="90"/>
      <c r="U2862" s="90"/>
      <c r="V2862" s="90"/>
      <c r="W2862" s="90"/>
      <c r="X2862" s="90"/>
      <c r="Y2862" s="90"/>
    </row>
    <row r="2863" spans="1:25" ht="15" customHeight="1" x14ac:dyDescent="0.25">
      <c r="A2863" s="111"/>
      <c r="B2863" s="111"/>
      <c r="C2863" s="111"/>
      <c r="D2863" s="111"/>
      <c r="E2863" s="111"/>
      <c r="F2863" s="111"/>
      <c r="G2863" s="111"/>
      <c r="H2863" s="69" t="s">
        <v>79</v>
      </c>
      <c r="I2863" s="32">
        <f t="shared" ref="I2863:K2863" si="2686">SUM(I2862)</f>
        <v>2231489</v>
      </c>
      <c r="J2863" s="32">
        <f t="shared" si="2686"/>
        <v>2012289</v>
      </c>
      <c r="K2863" s="32">
        <f t="shared" si="2686"/>
        <v>1154360</v>
      </c>
      <c r="L2863" s="32">
        <f t="shared" si="2659"/>
        <v>465850</v>
      </c>
      <c r="M2863" s="32">
        <f t="shared" ref="M2863" si="2687">SUM(M2862)</f>
        <v>146850</v>
      </c>
      <c r="N2863" s="32">
        <f t="shared" ref="N2863:O2863" si="2688">SUM(N2862)</f>
        <v>147450</v>
      </c>
      <c r="O2863" s="32">
        <f t="shared" si="2688"/>
        <v>171550</v>
      </c>
      <c r="P2863" s="32">
        <f t="shared" si="2660"/>
        <v>1620210</v>
      </c>
      <c r="Q2863" s="32">
        <f t="shared" si="2661"/>
        <v>80.515770846036531</v>
      </c>
      <c r="R2863" s="90"/>
      <c r="S2863" s="90"/>
      <c r="T2863" s="90"/>
      <c r="U2863" s="90"/>
      <c r="V2863" s="90"/>
      <c r="W2863" s="90"/>
      <c r="X2863" s="90"/>
      <c r="Y2863" s="90"/>
    </row>
    <row r="2864" spans="1:25" ht="15" customHeight="1" x14ac:dyDescent="0.25">
      <c r="A2864" s="112"/>
      <c r="B2864" s="112"/>
      <c r="C2864" s="112"/>
      <c r="D2864" s="112"/>
      <c r="E2864" s="112"/>
      <c r="F2864" s="112"/>
      <c r="G2864" s="112"/>
      <c r="I2864" s="27"/>
      <c r="J2864" s="27"/>
      <c r="K2864" s="27">
        <v>0</v>
      </c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</row>
    <row r="2865" spans="1:25" ht="15" customHeight="1" thickBot="1" x14ac:dyDescent="0.3">
      <c r="A2865" s="53" t="s">
        <v>1</v>
      </c>
      <c r="B2865" s="53" t="s">
        <v>1</v>
      </c>
      <c r="C2865" s="53" t="s">
        <v>1</v>
      </c>
      <c r="D2865" s="53" t="s">
        <v>1</v>
      </c>
      <c r="E2865" s="53" t="s">
        <v>1</v>
      </c>
      <c r="F2865" s="53" t="s">
        <v>1</v>
      </c>
      <c r="G2865" s="53" t="s">
        <v>1</v>
      </c>
      <c r="H2865" s="21" t="s">
        <v>1</v>
      </c>
      <c r="I2865" s="33"/>
      <c r="J2865" s="33"/>
      <c r="K2865" s="33">
        <v>0</v>
      </c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  <c r="Y2865" s="33"/>
    </row>
    <row r="2866" spans="1:25" ht="45.75" customHeight="1" thickBot="1" x14ac:dyDescent="0.3">
      <c r="A2866" s="28" t="s">
        <v>4</v>
      </c>
      <c r="B2866" s="28" t="s">
        <v>5</v>
      </c>
      <c r="C2866" s="28" t="s">
        <v>6</v>
      </c>
      <c r="D2866" s="57" t="s">
        <v>1</v>
      </c>
      <c r="E2866" s="28" t="s">
        <v>7</v>
      </c>
      <c r="F2866" s="28" t="s">
        <v>8</v>
      </c>
      <c r="G2866" s="28" t="s">
        <v>9</v>
      </c>
      <c r="H2866" s="28" t="s">
        <v>10</v>
      </c>
      <c r="I2866" s="109" t="s">
        <v>3984</v>
      </c>
      <c r="J2866" s="109" t="s">
        <v>11</v>
      </c>
      <c r="K2866" s="109" t="s">
        <v>3989</v>
      </c>
      <c r="L2866" s="109" t="s">
        <v>3985</v>
      </c>
      <c r="M2866" s="109" t="s">
        <v>4027</v>
      </c>
      <c r="N2866" s="109" t="s">
        <v>3988</v>
      </c>
      <c r="O2866" s="109" t="s">
        <v>3986</v>
      </c>
      <c r="P2866" s="109" t="s">
        <v>3987</v>
      </c>
      <c r="Q2866" s="109" t="s">
        <v>3695</v>
      </c>
      <c r="R2866" s="91"/>
      <c r="S2866" s="91"/>
      <c r="T2866" s="91"/>
      <c r="U2866" s="91"/>
      <c r="V2866" s="91"/>
      <c r="W2866" s="91"/>
      <c r="X2866" s="91"/>
      <c r="Y2866" s="91"/>
    </row>
    <row r="2867" spans="1:25" ht="15" customHeight="1" x14ac:dyDescent="0.25">
      <c r="A2867" s="58" t="s">
        <v>1</v>
      </c>
      <c r="B2867" s="58" t="s">
        <v>1</v>
      </c>
      <c r="C2867" s="58" t="s">
        <v>1</v>
      </c>
      <c r="D2867" s="59" t="s">
        <v>1</v>
      </c>
      <c r="E2867" s="59" t="s">
        <v>1</v>
      </c>
      <c r="F2867" s="60" t="s">
        <v>1</v>
      </c>
      <c r="G2867" s="61" t="s">
        <v>1</v>
      </c>
      <c r="H2867" s="62" t="s">
        <v>1</v>
      </c>
      <c r="I2867" s="29">
        <v>1</v>
      </c>
      <c r="J2867" s="29">
        <v>2</v>
      </c>
      <c r="K2867" s="29">
        <v>3</v>
      </c>
      <c r="L2867" s="29" t="s">
        <v>3478</v>
      </c>
      <c r="M2867" s="29">
        <v>5</v>
      </c>
      <c r="N2867" s="29">
        <v>6</v>
      </c>
      <c r="O2867" s="29">
        <v>7</v>
      </c>
      <c r="P2867" s="29" t="s">
        <v>3696</v>
      </c>
      <c r="Q2867" s="29">
        <v>9</v>
      </c>
      <c r="R2867" s="92"/>
      <c r="S2867" s="92"/>
      <c r="T2867" s="92"/>
      <c r="U2867" s="92"/>
      <c r="V2867" s="92"/>
      <c r="W2867" s="92"/>
      <c r="X2867" s="92"/>
      <c r="Y2867" s="92"/>
    </row>
    <row r="2868" spans="1:25" ht="15" customHeight="1" x14ac:dyDescent="0.25">
      <c r="A2868" s="63" t="s">
        <v>935</v>
      </c>
      <c r="B2868" s="63" t="s">
        <v>81</v>
      </c>
      <c r="C2868" s="64" t="s">
        <v>1381</v>
      </c>
      <c r="D2868" s="64" t="s">
        <v>1382</v>
      </c>
      <c r="E2868" s="65" t="s">
        <v>1</v>
      </c>
      <c r="F2868" s="65" t="s">
        <v>1</v>
      </c>
      <c r="G2868" s="65" t="s">
        <v>1</v>
      </c>
      <c r="H2868" s="65" t="s">
        <v>1383</v>
      </c>
      <c r="I2868" s="26">
        <v>0</v>
      </c>
      <c r="J2868" s="26" t="s">
        <v>1</v>
      </c>
      <c r="K2868" s="26">
        <v>0</v>
      </c>
      <c r="L2868" s="26"/>
      <c r="M2868" s="26"/>
      <c r="N2868" s="26"/>
      <c r="O2868" s="26"/>
      <c r="P2868" s="26"/>
      <c r="Q2868" s="26"/>
      <c r="R2868" s="90"/>
      <c r="S2868" s="90"/>
      <c r="T2868" s="90"/>
      <c r="U2868" s="90"/>
      <c r="V2868" s="90"/>
      <c r="W2868" s="90"/>
      <c r="X2868" s="90"/>
      <c r="Y2868" s="90"/>
    </row>
    <row r="2869" spans="1:25" ht="22.5" customHeight="1" x14ac:dyDescent="0.25">
      <c r="A2869" s="63" t="s">
        <v>1</v>
      </c>
      <c r="B2869" s="63" t="s">
        <v>1</v>
      </c>
      <c r="C2869" s="63" t="s">
        <v>1</v>
      </c>
      <c r="D2869" s="65" t="s">
        <v>1</v>
      </c>
      <c r="E2869" s="65" t="s">
        <v>1</v>
      </c>
      <c r="F2869" s="65" t="s">
        <v>1</v>
      </c>
      <c r="G2869" s="65" t="s">
        <v>1</v>
      </c>
      <c r="H2869" s="66" t="s">
        <v>15</v>
      </c>
      <c r="I2869" s="30">
        <f t="shared" ref="I2869:K2869" si="2689">SUM(I2870,I2878,I2880)</f>
        <v>2257032</v>
      </c>
      <c r="J2869" s="30">
        <f t="shared" si="2689"/>
        <v>2112332</v>
      </c>
      <c r="K2869" s="30">
        <f t="shared" si="2689"/>
        <v>1163608</v>
      </c>
      <c r="L2869" s="30">
        <f t="shared" si="2659"/>
        <v>514950</v>
      </c>
      <c r="M2869" s="30">
        <f t="shared" ref="M2869" si="2690">SUM(M2870,M2878,M2880)</f>
        <v>167350</v>
      </c>
      <c r="N2869" s="30">
        <f t="shared" ref="N2869:O2869" si="2691">SUM(N2870,N2878,N2880)</f>
        <v>171350</v>
      </c>
      <c r="O2869" s="30">
        <f t="shared" si="2691"/>
        <v>176250</v>
      </c>
      <c r="P2869" s="30">
        <f t="shared" si="2660"/>
        <v>1678558</v>
      </c>
      <c r="Q2869" s="30">
        <f t="shared" si="2661"/>
        <v>79.46468642239951</v>
      </c>
      <c r="R2869" s="93"/>
      <c r="S2869" s="93"/>
      <c r="T2869" s="93"/>
      <c r="U2869" s="93"/>
      <c r="V2869" s="93"/>
      <c r="W2869" s="93"/>
      <c r="X2869" s="93"/>
      <c r="Y2869" s="93"/>
    </row>
    <row r="2870" spans="1:25" ht="15" customHeight="1" x14ac:dyDescent="0.25">
      <c r="A2870" s="63" t="s">
        <v>935</v>
      </c>
      <c r="B2870" s="63" t="s">
        <v>81</v>
      </c>
      <c r="C2870" s="63" t="s">
        <v>1381</v>
      </c>
      <c r="D2870" s="63" t="s">
        <v>1382</v>
      </c>
      <c r="E2870" s="65" t="s">
        <v>16</v>
      </c>
      <c r="F2870" s="65" t="s">
        <v>1</v>
      </c>
      <c r="G2870" s="65" t="s">
        <v>1</v>
      </c>
      <c r="H2870" s="65" t="s">
        <v>17</v>
      </c>
      <c r="I2870" s="31">
        <f t="shared" ref="I2870:K2870" si="2692">SUM(I2871:I2872)</f>
        <v>1858716</v>
      </c>
      <c r="J2870" s="31">
        <f t="shared" si="2692"/>
        <v>1812516</v>
      </c>
      <c r="K2870" s="31">
        <f t="shared" si="2692"/>
        <v>996592</v>
      </c>
      <c r="L2870" s="31">
        <f t="shared" si="2659"/>
        <v>446800</v>
      </c>
      <c r="M2870" s="31">
        <f t="shared" ref="M2870" si="2693">SUM(M2871:M2872)</f>
        <v>142800</v>
      </c>
      <c r="N2870" s="31">
        <f t="shared" ref="N2870:O2870" si="2694">SUM(N2871:N2872)</f>
        <v>149500</v>
      </c>
      <c r="O2870" s="31">
        <f t="shared" si="2694"/>
        <v>154500</v>
      </c>
      <c r="P2870" s="31">
        <f t="shared" si="2660"/>
        <v>1443392</v>
      </c>
      <c r="Q2870" s="31">
        <f t="shared" si="2661"/>
        <v>79.634717707319552</v>
      </c>
      <c r="R2870" s="94"/>
      <c r="S2870" s="94"/>
      <c r="T2870" s="94"/>
      <c r="U2870" s="94"/>
      <c r="V2870" s="94"/>
      <c r="W2870" s="94"/>
      <c r="X2870" s="94"/>
      <c r="Y2870" s="94"/>
    </row>
    <row r="2871" spans="1:25" ht="15" customHeight="1" x14ac:dyDescent="0.25">
      <c r="A2871" s="64" t="s">
        <v>935</v>
      </c>
      <c r="B2871" s="64" t="s">
        <v>81</v>
      </c>
      <c r="C2871" s="64" t="s">
        <v>1381</v>
      </c>
      <c r="D2871" s="64" t="s">
        <v>1382</v>
      </c>
      <c r="E2871" s="20" t="s">
        <v>19</v>
      </c>
      <c r="F2871" s="64"/>
      <c r="G2871" s="53" t="s">
        <v>1076</v>
      </c>
      <c r="H2871" s="53" t="s">
        <v>3899</v>
      </c>
      <c r="I2871" s="26">
        <v>1636424</v>
      </c>
      <c r="J2871" s="26">
        <v>1596424</v>
      </c>
      <c r="K2871" s="26">
        <v>833500</v>
      </c>
      <c r="L2871" s="26">
        <f t="shared" si="2659"/>
        <v>405000</v>
      </c>
      <c r="M2871" s="26">
        <v>135000</v>
      </c>
      <c r="N2871" s="26">
        <v>135000</v>
      </c>
      <c r="O2871" s="26">
        <v>135000</v>
      </c>
      <c r="P2871" s="26">
        <f t="shared" si="2660"/>
        <v>1238500</v>
      </c>
      <c r="Q2871" s="26">
        <f t="shared" si="2661"/>
        <v>77.579640496509697</v>
      </c>
      <c r="R2871" s="90"/>
      <c r="S2871" s="90"/>
      <c r="T2871" s="90"/>
      <c r="U2871" s="90"/>
      <c r="V2871" s="90"/>
      <c r="W2871" s="90"/>
      <c r="X2871" s="90"/>
      <c r="Y2871" s="90"/>
    </row>
    <row r="2872" spans="1:25" ht="15" customHeight="1" x14ac:dyDescent="0.25">
      <c r="A2872" s="63" t="s">
        <v>935</v>
      </c>
      <c r="B2872" s="63" t="s">
        <v>81</v>
      </c>
      <c r="C2872" s="63" t="s">
        <v>1381</v>
      </c>
      <c r="D2872" s="63" t="s">
        <v>1382</v>
      </c>
      <c r="E2872" s="63" t="s">
        <v>21</v>
      </c>
      <c r="F2872" s="64" t="s">
        <v>1</v>
      </c>
      <c r="G2872" s="53" t="s">
        <v>1</v>
      </c>
      <c r="H2872" s="65" t="s">
        <v>22</v>
      </c>
      <c r="I2872" s="31">
        <f t="shared" ref="I2872:K2872" si="2695">SUM(I2873:I2877)</f>
        <v>222292</v>
      </c>
      <c r="J2872" s="31">
        <f t="shared" si="2695"/>
        <v>216092</v>
      </c>
      <c r="K2872" s="31">
        <f t="shared" si="2695"/>
        <v>163092</v>
      </c>
      <c r="L2872" s="31">
        <f t="shared" si="2659"/>
        <v>41800</v>
      </c>
      <c r="M2872" s="31">
        <f t="shared" ref="M2872" si="2696">SUM(M2873:M2877)</f>
        <v>7800</v>
      </c>
      <c r="N2872" s="31">
        <f t="shared" ref="N2872:O2872" si="2697">SUM(N2873:N2877)</f>
        <v>14500</v>
      </c>
      <c r="O2872" s="31">
        <f t="shared" si="2697"/>
        <v>19500</v>
      </c>
      <c r="P2872" s="31">
        <f t="shared" si="2660"/>
        <v>204892</v>
      </c>
      <c r="Q2872" s="31">
        <f t="shared" si="2661"/>
        <v>94.817022379356942</v>
      </c>
      <c r="R2872" s="94"/>
      <c r="S2872" s="94"/>
      <c r="T2872" s="94"/>
      <c r="U2872" s="94"/>
      <c r="V2872" s="94"/>
      <c r="W2872" s="94"/>
      <c r="X2872" s="94"/>
      <c r="Y2872" s="94"/>
    </row>
    <row r="2873" spans="1:25" ht="15" customHeight="1" x14ac:dyDescent="0.25">
      <c r="A2873" s="64" t="s">
        <v>935</v>
      </c>
      <c r="B2873" s="64" t="s">
        <v>81</v>
      </c>
      <c r="C2873" s="64" t="s">
        <v>1381</v>
      </c>
      <c r="D2873" s="64" t="s">
        <v>1382</v>
      </c>
      <c r="E2873" s="20" t="s">
        <v>23</v>
      </c>
      <c r="F2873" s="64" t="s">
        <v>1384</v>
      </c>
      <c r="G2873" s="53" t="s">
        <v>1076</v>
      </c>
      <c r="H2873" s="53" t="s">
        <v>85</v>
      </c>
      <c r="I2873" s="26">
        <v>50500</v>
      </c>
      <c r="J2873" s="26">
        <v>49000</v>
      </c>
      <c r="K2873" s="26">
        <v>31500</v>
      </c>
      <c r="L2873" s="26">
        <f t="shared" si="2659"/>
        <v>13500</v>
      </c>
      <c r="M2873" s="26">
        <v>4500</v>
      </c>
      <c r="N2873" s="26">
        <v>4500</v>
      </c>
      <c r="O2873" s="26">
        <v>4500</v>
      </c>
      <c r="P2873" s="26">
        <f t="shared" si="2660"/>
        <v>45000</v>
      </c>
      <c r="Q2873" s="26">
        <f t="shared" si="2661"/>
        <v>91.83673469387756</v>
      </c>
      <c r="R2873" s="90"/>
      <c r="S2873" s="90"/>
      <c r="T2873" s="90"/>
      <c r="U2873" s="90"/>
      <c r="V2873" s="90"/>
      <c r="W2873" s="90"/>
      <c r="X2873" s="90"/>
      <c r="Y2873" s="90"/>
    </row>
    <row r="2874" spans="1:25" ht="15" customHeight="1" x14ac:dyDescent="0.25">
      <c r="A2874" s="64" t="s">
        <v>935</v>
      </c>
      <c r="B2874" s="64" t="s">
        <v>81</v>
      </c>
      <c r="C2874" s="64" t="s">
        <v>1381</v>
      </c>
      <c r="D2874" s="64" t="s">
        <v>1382</v>
      </c>
      <c r="E2874" s="20" t="s">
        <v>23</v>
      </c>
      <c r="F2874" s="64" t="s">
        <v>1385</v>
      </c>
      <c r="G2874" s="53" t="s">
        <v>1076</v>
      </c>
      <c r="H2874" s="53" t="s">
        <v>25</v>
      </c>
      <c r="I2874" s="26">
        <v>123000</v>
      </c>
      <c r="J2874" s="26">
        <v>119500</v>
      </c>
      <c r="K2874" s="26">
        <v>91500</v>
      </c>
      <c r="L2874" s="26">
        <f t="shared" si="2659"/>
        <v>25000</v>
      </c>
      <c r="M2874" s="26"/>
      <c r="N2874" s="26">
        <v>10000</v>
      </c>
      <c r="O2874" s="26">
        <v>15000</v>
      </c>
      <c r="P2874" s="26">
        <f t="shared" si="2660"/>
        <v>116500</v>
      </c>
      <c r="Q2874" s="26">
        <f t="shared" si="2661"/>
        <v>97.489539748953973</v>
      </c>
      <c r="R2874" s="90"/>
      <c r="S2874" s="90"/>
      <c r="T2874" s="90"/>
      <c r="U2874" s="90"/>
      <c r="V2874" s="90"/>
      <c r="W2874" s="90"/>
      <c r="X2874" s="90"/>
      <c r="Y2874" s="90"/>
    </row>
    <row r="2875" spans="1:25" ht="15" customHeight="1" x14ac:dyDescent="0.25">
      <c r="A2875" s="64" t="s">
        <v>935</v>
      </c>
      <c r="B2875" s="64" t="s">
        <v>81</v>
      </c>
      <c r="C2875" s="64" t="s">
        <v>1381</v>
      </c>
      <c r="D2875" s="64" t="s">
        <v>1382</v>
      </c>
      <c r="E2875" s="20" t="s">
        <v>23</v>
      </c>
      <c r="F2875" s="64" t="s">
        <v>1386</v>
      </c>
      <c r="G2875" s="53" t="s">
        <v>1076</v>
      </c>
      <c r="H2875" s="53" t="s">
        <v>27</v>
      </c>
      <c r="I2875" s="26">
        <v>33892</v>
      </c>
      <c r="J2875" s="26">
        <v>32692</v>
      </c>
      <c r="K2875" s="26">
        <v>32692</v>
      </c>
      <c r="L2875" s="26">
        <f t="shared" si="2659"/>
        <v>0</v>
      </c>
      <c r="M2875" s="26"/>
      <c r="N2875" s="26"/>
      <c r="O2875" s="26"/>
      <c r="P2875" s="26">
        <f t="shared" si="2660"/>
        <v>32692</v>
      </c>
      <c r="Q2875" s="26">
        <f t="shared" si="2661"/>
        <v>100</v>
      </c>
      <c r="R2875" s="90"/>
      <c r="S2875" s="90"/>
      <c r="T2875" s="90"/>
      <c r="U2875" s="90"/>
      <c r="V2875" s="90"/>
      <c r="W2875" s="90"/>
      <c r="X2875" s="90"/>
      <c r="Y2875" s="90"/>
    </row>
    <row r="2876" spans="1:25" ht="15" customHeight="1" x14ac:dyDescent="0.25">
      <c r="A2876" s="64" t="s">
        <v>935</v>
      </c>
      <c r="B2876" s="64" t="s">
        <v>81</v>
      </c>
      <c r="C2876" s="64" t="s">
        <v>1381</v>
      </c>
      <c r="D2876" s="64" t="s">
        <v>1382</v>
      </c>
      <c r="E2876" s="20" t="s">
        <v>23</v>
      </c>
      <c r="F2876" s="64" t="s">
        <v>1387</v>
      </c>
      <c r="G2876" s="53" t="s">
        <v>1076</v>
      </c>
      <c r="H2876" s="53" t="s">
        <v>89</v>
      </c>
      <c r="I2876" s="26">
        <v>0</v>
      </c>
      <c r="J2876" s="26">
        <v>0</v>
      </c>
      <c r="K2876" s="26">
        <v>0</v>
      </c>
      <c r="L2876" s="26">
        <f t="shared" si="2659"/>
        <v>0</v>
      </c>
      <c r="M2876" s="26"/>
      <c r="N2876" s="26"/>
      <c r="O2876" s="26"/>
      <c r="P2876" s="26">
        <f t="shared" si="2660"/>
        <v>0</v>
      </c>
      <c r="Q2876" s="26" t="str">
        <f t="shared" si="2661"/>
        <v>-</v>
      </c>
      <c r="R2876" s="90"/>
      <c r="S2876" s="90"/>
      <c r="T2876" s="90"/>
      <c r="U2876" s="90"/>
      <c r="V2876" s="90"/>
      <c r="W2876" s="90"/>
      <c r="X2876" s="90"/>
      <c r="Y2876" s="90"/>
    </row>
    <row r="2877" spans="1:25" ht="15" customHeight="1" x14ac:dyDescent="0.25">
      <c r="A2877" s="64" t="s">
        <v>935</v>
      </c>
      <c r="B2877" s="64" t="s">
        <v>81</v>
      </c>
      <c r="C2877" s="64" t="s">
        <v>1381</v>
      </c>
      <c r="D2877" s="64" t="s">
        <v>1382</v>
      </c>
      <c r="E2877" s="20" t="s">
        <v>23</v>
      </c>
      <c r="F2877" s="64" t="s">
        <v>1388</v>
      </c>
      <c r="G2877" s="53" t="s">
        <v>1076</v>
      </c>
      <c r="H2877" s="53" t="s">
        <v>29</v>
      </c>
      <c r="I2877" s="26">
        <v>14900</v>
      </c>
      <c r="J2877" s="26">
        <v>14900</v>
      </c>
      <c r="K2877" s="26">
        <v>7400</v>
      </c>
      <c r="L2877" s="26">
        <f t="shared" si="2659"/>
        <v>3300</v>
      </c>
      <c r="M2877" s="26">
        <v>3300</v>
      </c>
      <c r="N2877" s="26"/>
      <c r="O2877" s="26"/>
      <c r="P2877" s="26">
        <f t="shared" si="2660"/>
        <v>10700</v>
      </c>
      <c r="Q2877" s="26">
        <f t="shared" si="2661"/>
        <v>71.812080536912745</v>
      </c>
      <c r="R2877" s="90"/>
      <c r="S2877" s="90"/>
      <c r="T2877" s="90"/>
      <c r="U2877" s="90"/>
      <c r="V2877" s="90"/>
      <c r="W2877" s="90"/>
      <c r="X2877" s="90"/>
      <c r="Y2877" s="90"/>
    </row>
    <row r="2878" spans="1:25" ht="15" customHeight="1" x14ac:dyDescent="0.25">
      <c r="A2878" s="63" t="s">
        <v>935</v>
      </c>
      <c r="B2878" s="63" t="s">
        <v>81</v>
      </c>
      <c r="C2878" s="63" t="s">
        <v>1381</v>
      </c>
      <c r="D2878" s="63" t="s">
        <v>1382</v>
      </c>
      <c r="E2878" s="65" t="s">
        <v>30</v>
      </c>
      <c r="F2878" s="65" t="s">
        <v>1</v>
      </c>
      <c r="G2878" s="65" t="s">
        <v>1</v>
      </c>
      <c r="H2878" s="65" t="s">
        <v>31</v>
      </c>
      <c r="I2878" s="31">
        <f t="shared" ref="I2878:K2878" si="2698">SUM(I2879)</f>
        <v>171588</v>
      </c>
      <c r="J2878" s="31">
        <f t="shared" si="2698"/>
        <v>168588</v>
      </c>
      <c r="K2878" s="31">
        <f t="shared" si="2698"/>
        <v>94000</v>
      </c>
      <c r="L2878" s="31">
        <f t="shared" si="2659"/>
        <v>45000</v>
      </c>
      <c r="M2878" s="31">
        <f t="shared" ref="M2878" si="2699">SUM(M2879)</f>
        <v>15000</v>
      </c>
      <c r="N2878" s="31">
        <f t="shared" ref="N2878:O2878" si="2700">SUM(N2879)</f>
        <v>15000</v>
      </c>
      <c r="O2878" s="31">
        <f t="shared" si="2700"/>
        <v>15000</v>
      </c>
      <c r="P2878" s="31">
        <f t="shared" si="2660"/>
        <v>139000</v>
      </c>
      <c r="Q2878" s="31">
        <f t="shared" si="2661"/>
        <v>82.449521911405327</v>
      </c>
      <c r="R2878" s="94"/>
      <c r="S2878" s="94"/>
      <c r="T2878" s="94"/>
      <c r="U2878" s="94"/>
      <c r="V2878" s="94"/>
      <c r="W2878" s="94"/>
      <c r="X2878" s="94"/>
      <c r="Y2878" s="94"/>
    </row>
    <row r="2879" spans="1:25" ht="15" customHeight="1" x14ac:dyDescent="0.25">
      <c r="A2879" s="64" t="s">
        <v>935</v>
      </c>
      <c r="B2879" s="64" t="s">
        <v>81</v>
      </c>
      <c r="C2879" s="64" t="s">
        <v>1381</v>
      </c>
      <c r="D2879" s="64" t="s">
        <v>1382</v>
      </c>
      <c r="E2879" s="20" t="s">
        <v>33</v>
      </c>
      <c r="F2879" s="64"/>
      <c r="G2879" s="53" t="s">
        <v>1076</v>
      </c>
      <c r="H2879" s="53" t="s">
        <v>3900</v>
      </c>
      <c r="I2879" s="26">
        <v>171588</v>
      </c>
      <c r="J2879" s="26">
        <v>168588</v>
      </c>
      <c r="K2879" s="26">
        <v>94000</v>
      </c>
      <c r="L2879" s="26">
        <f t="shared" si="2659"/>
        <v>45000</v>
      </c>
      <c r="M2879" s="26">
        <v>15000</v>
      </c>
      <c r="N2879" s="26">
        <v>15000</v>
      </c>
      <c r="O2879" s="26">
        <v>15000</v>
      </c>
      <c r="P2879" s="26">
        <f t="shared" si="2660"/>
        <v>139000</v>
      </c>
      <c r="Q2879" s="26">
        <f t="shared" si="2661"/>
        <v>82.449521911405327</v>
      </c>
      <c r="R2879" s="90"/>
      <c r="S2879" s="90"/>
      <c r="T2879" s="90"/>
      <c r="U2879" s="90"/>
      <c r="V2879" s="90"/>
      <c r="W2879" s="90"/>
      <c r="X2879" s="90"/>
      <c r="Y2879" s="90"/>
    </row>
    <row r="2880" spans="1:25" ht="15" customHeight="1" x14ac:dyDescent="0.25">
      <c r="A2880" s="63" t="s">
        <v>935</v>
      </c>
      <c r="B2880" s="63" t="s">
        <v>81</v>
      </c>
      <c r="C2880" s="63" t="s">
        <v>1381</v>
      </c>
      <c r="D2880" s="63" t="s">
        <v>1382</v>
      </c>
      <c r="E2880" s="65" t="s">
        <v>34</v>
      </c>
      <c r="F2880" s="65" t="s">
        <v>1</v>
      </c>
      <c r="G2880" s="65" t="s">
        <v>1</v>
      </c>
      <c r="H2880" s="65" t="s">
        <v>35</v>
      </c>
      <c r="I2880" s="31">
        <f t="shared" ref="I2880:K2880" si="2701">SUM(I2881:I2888)</f>
        <v>226728</v>
      </c>
      <c r="J2880" s="31">
        <f t="shared" si="2701"/>
        <v>131228</v>
      </c>
      <c r="K2880" s="31">
        <f t="shared" si="2701"/>
        <v>73016</v>
      </c>
      <c r="L2880" s="31">
        <f t="shared" si="2659"/>
        <v>23150</v>
      </c>
      <c r="M2880" s="31">
        <f t="shared" ref="M2880" si="2702">SUM(M2881:M2888)</f>
        <v>9550</v>
      </c>
      <c r="N2880" s="31">
        <f t="shared" ref="N2880:O2880" si="2703">SUM(N2881:N2888)</f>
        <v>6850</v>
      </c>
      <c r="O2880" s="31">
        <f t="shared" si="2703"/>
        <v>6750</v>
      </c>
      <c r="P2880" s="31">
        <f t="shared" si="2660"/>
        <v>96166</v>
      </c>
      <c r="Q2880" s="31">
        <f t="shared" si="2661"/>
        <v>73.281616728137294</v>
      </c>
      <c r="R2880" s="94"/>
      <c r="S2880" s="94"/>
      <c r="T2880" s="94"/>
      <c r="U2880" s="94"/>
      <c r="V2880" s="94"/>
      <c r="W2880" s="94"/>
      <c r="X2880" s="94"/>
      <c r="Y2880" s="94"/>
    </row>
    <row r="2881" spans="1:25" ht="15" customHeight="1" x14ac:dyDescent="0.25">
      <c r="A2881" s="64" t="s">
        <v>935</v>
      </c>
      <c r="B2881" s="64" t="s">
        <v>81</v>
      </c>
      <c r="C2881" s="64" t="s">
        <v>1381</v>
      </c>
      <c r="D2881" s="64" t="s">
        <v>1382</v>
      </c>
      <c r="E2881" s="20" t="s">
        <v>38</v>
      </c>
      <c r="F2881" s="64"/>
      <c r="G2881" s="53" t="s">
        <v>1076</v>
      </c>
      <c r="H2881" s="53" t="s">
        <v>37</v>
      </c>
      <c r="I2881" s="26">
        <v>2000</v>
      </c>
      <c r="J2881" s="26">
        <v>1000</v>
      </c>
      <c r="K2881" s="26">
        <v>1000</v>
      </c>
      <c r="L2881" s="26">
        <f t="shared" si="2659"/>
        <v>0</v>
      </c>
      <c r="M2881" s="26"/>
      <c r="N2881" s="26"/>
      <c r="O2881" s="26"/>
      <c r="P2881" s="26">
        <f t="shared" si="2660"/>
        <v>1000</v>
      </c>
      <c r="Q2881" s="26">
        <f t="shared" si="2661"/>
        <v>100</v>
      </c>
      <c r="R2881" s="90"/>
      <c r="S2881" s="90"/>
      <c r="T2881" s="90"/>
      <c r="U2881" s="90"/>
      <c r="V2881" s="90"/>
      <c r="W2881" s="90"/>
      <c r="X2881" s="90"/>
      <c r="Y2881" s="90"/>
    </row>
    <row r="2882" spans="1:25" ht="15" customHeight="1" x14ac:dyDescent="0.25">
      <c r="A2882" s="64" t="s">
        <v>935</v>
      </c>
      <c r="B2882" s="64" t="s">
        <v>81</v>
      </c>
      <c r="C2882" s="64" t="s">
        <v>1381</v>
      </c>
      <c r="D2882" s="64" t="s">
        <v>1382</v>
      </c>
      <c r="E2882" s="20" t="s">
        <v>298</v>
      </c>
      <c r="F2882" s="64"/>
      <c r="G2882" s="53" t="s">
        <v>1076</v>
      </c>
      <c r="H2882" s="53" t="s">
        <v>297</v>
      </c>
      <c r="I2882" s="26">
        <v>69700</v>
      </c>
      <c r="J2882" s="26">
        <v>69700</v>
      </c>
      <c r="K2882" s="26">
        <v>39500</v>
      </c>
      <c r="L2882" s="26">
        <f t="shared" si="2659"/>
        <v>6000</v>
      </c>
      <c r="M2882" s="26">
        <v>2000</v>
      </c>
      <c r="N2882" s="26">
        <v>2000</v>
      </c>
      <c r="O2882" s="26">
        <v>2000</v>
      </c>
      <c r="P2882" s="26">
        <f t="shared" si="2660"/>
        <v>45500</v>
      </c>
      <c r="Q2882" s="26">
        <f t="shared" si="2661"/>
        <v>65.279770444763273</v>
      </c>
      <c r="R2882" s="90"/>
      <c r="S2882" s="90"/>
      <c r="T2882" s="90"/>
      <c r="U2882" s="90"/>
      <c r="V2882" s="90"/>
      <c r="W2882" s="90"/>
      <c r="X2882" s="90"/>
      <c r="Y2882" s="90"/>
    </row>
    <row r="2883" spans="1:25" ht="15" customHeight="1" x14ac:dyDescent="0.25">
      <c r="A2883" s="64" t="s">
        <v>935</v>
      </c>
      <c r="B2883" s="64" t="s">
        <v>81</v>
      </c>
      <c r="C2883" s="64" t="s">
        <v>1381</v>
      </c>
      <c r="D2883" s="64" t="s">
        <v>1382</v>
      </c>
      <c r="E2883" s="20" t="s">
        <v>301</v>
      </c>
      <c r="F2883" s="64"/>
      <c r="G2883" s="53" t="s">
        <v>1076</v>
      </c>
      <c r="H2883" s="53" t="s">
        <v>300</v>
      </c>
      <c r="I2883" s="26">
        <v>10000</v>
      </c>
      <c r="J2883" s="26">
        <v>10000</v>
      </c>
      <c r="K2883" s="26">
        <v>5100</v>
      </c>
      <c r="L2883" s="26">
        <f t="shared" si="2659"/>
        <v>2700</v>
      </c>
      <c r="M2883" s="26">
        <v>900</v>
      </c>
      <c r="N2883" s="26">
        <v>900</v>
      </c>
      <c r="O2883" s="26">
        <v>900</v>
      </c>
      <c r="P2883" s="26">
        <f t="shared" si="2660"/>
        <v>7800</v>
      </c>
      <c r="Q2883" s="26">
        <f t="shared" si="2661"/>
        <v>78</v>
      </c>
      <c r="R2883" s="90"/>
      <c r="S2883" s="90"/>
      <c r="T2883" s="90"/>
      <c r="U2883" s="90"/>
      <c r="V2883" s="90"/>
      <c r="W2883" s="90"/>
      <c r="X2883" s="90"/>
      <c r="Y2883" s="90"/>
    </row>
    <row r="2884" spans="1:25" ht="15" customHeight="1" x14ac:dyDescent="0.25">
      <c r="A2884" s="64" t="s">
        <v>935</v>
      </c>
      <c r="B2884" s="64" t="s">
        <v>81</v>
      </c>
      <c r="C2884" s="64" t="s">
        <v>1381</v>
      </c>
      <c r="D2884" s="64" t="s">
        <v>1382</v>
      </c>
      <c r="E2884" s="20" t="s">
        <v>218</v>
      </c>
      <c r="F2884" s="64"/>
      <c r="G2884" s="53" t="s">
        <v>1076</v>
      </c>
      <c r="H2884" s="53" t="s">
        <v>217</v>
      </c>
      <c r="I2884" s="26">
        <v>95094</v>
      </c>
      <c r="J2884" s="26">
        <v>5094</v>
      </c>
      <c r="K2884" s="26">
        <v>3100</v>
      </c>
      <c r="L2884" s="26">
        <f t="shared" si="2659"/>
        <v>1200</v>
      </c>
      <c r="M2884" s="26">
        <v>400</v>
      </c>
      <c r="N2884" s="26">
        <v>400</v>
      </c>
      <c r="O2884" s="26">
        <v>400</v>
      </c>
      <c r="P2884" s="26">
        <f t="shared" si="2660"/>
        <v>4300</v>
      </c>
      <c r="Q2884" s="26">
        <f t="shared" si="2661"/>
        <v>84.413034943070272</v>
      </c>
      <c r="R2884" s="90"/>
      <c r="S2884" s="90"/>
      <c r="T2884" s="90"/>
      <c r="U2884" s="90"/>
      <c r="V2884" s="90"/>
      <c r="W2884" s="90"/>
      <c r="X2884" s="90"/>
      <c r="Y2884" s="90"/>
    </row>
    <row r="2885" spans="1:25" ht="15" customHeight="1" x14ac:dyDescent="0.25">
      <c r="A2885" s="64" t="s">
        <v>935</v>
      </c>
      <c r="B2885" s="64" t="s">
        <v>81</v>
      </c>
      <c r="C2885" s="64" t="s">
        <v>1381</v>
      </c>
      <c r="D2885" s="64" t="s">
        <v>1382</v>
      </c>
      <c r="E2885" s="20" t="s">
        <v>303</v>
      </c>
      <c r="F2885" s="64"/>
      <c r="G2885" s="53" t="s">
        <v>1076</v>
      </c>
      <c r="H2885" s="53" t="s">
        <v>302</v>
      </c>
      <c r="I2885" s="26">
        <v>1496</v>
      </c>
      <c r="J2885" s="26">
        <v>496</v>
      </c>
      <c r="K2885" s="26">
        <v>496</v>
      </c>
      <c r="L2885" s="26">
        <f t="shared" si="2659"/>
        <v>0</v>
      </c>
      <c r="M2885" s="26"/>
      <c r="N2885" s="26"/>
      <c r="O2885" s="26"/>
      <c r="P2885" s="26">
        <f t="shared" si="2660"/>
        <v>496</v>
      </c>
      <c r="Q2885" s="26">
        <f t="shared" si="2661"/>
        <v>100</v>
      </c>
      <c r="R2885" s="90"/>
      <c r="S2885" s="90"/>
      <c r="T2885" s="90"/>
      <c r="U2885" s="90"/>
      <c r="V2885" s="90"/>
      <c r="W2885" s="90"/>
      <c r="X2885" s="90"/>
      <c r="Y2885" s="90"/>
    </row>
    <row r="2886" spans="1:25" ht="15" customHeight="1" x14ac:dyDescent="0.25">
      <c r="A2886" s="64" t="s">
        <v>935</v>
      </c>
      <c r="B2886" s="64" t="s">
        <v>81</v>
      </c>
      <c r="C2886" s="64" t="s">
        <v>1381</v>
      </c>
      <c r="D2886" s="64" t="s">
        <v>1382</v>
      </c>
      <c r="E2886" s="20" t="s">
        <v>308</v>
      </c>
      <c r="F2886" s="64"/>
      <c r="G2886" s="53" t="s">
        <v>1076</v>
      </c>
      <c r="H2886" s="53" t="s">
        <v>307</v>
      </c>
      <c r="I2886" s="26">
        <v>10500</v>
      </c>
      <c r="J2886" s="26">
        <v>10000</v>
      </c>
      <c r="K2886" s="26">
        <v>5100</v>
      </c>
      <c r="L2886" s="26">
        <f t="shared" si="2659"/>
        <v>4900</v>
      </c>
      <c r="M2886" s="26">
        <v>3000</v>
      </c>
      <c r="N2886" s="26">
        <v>1000</v>
      </c>
      <c r="O2886" s="26">
        <v>900</v>
      </c>
      <c r="P2886" s="26">
        <f t="shared" si="2660"/>
        <v>10000</v>
      </c>
      <c r="Q2886" s="26">
        <f t="shared" si="2661"/>
        <v>100</v>
      </c>
      <c r="R2886" s="90"/>
      <c r="S2886" s="90"/>
      <c r="T2886" s="90"/>
      <c r="U2886" s="90"/>
      <c r="V2886" s="90"/>
      <c r="W2886" s="90"/>
      <c r="X2886" s="90"/>
      <c r="Y2886" s="90"/>
    </row>
    <row r="2887" spans="1:25" ht="15" customHeight="1" x14ac:dyDescent="0.25">
      <c r="A2887" s="64" t="s">
        <v>935</v>
      </c>
      <c r="B2887" s="64" t="s">
        <v>81</v>
      </c>
      <c r="C2887" s="64" t="s">
        <v>1381</v>
      </c>
      <c r="D2887" s="64" t="s">
        <v>1382</v>
      </c>
      <c r="E2887" s="20" t="s">
        <v>311</v>
      </c>
      <c r="F2887" s="64"/>
      <c r="G2887" s="53" t="s">
        <v>1076</v>
      </c>
      <c r="H2887" s="53" t="s">
        <v>310</v>
      </c>
      <c r="I2887" s="26">
        <v>3400</v>
      </c>
      <c r="J2887" s="26">
        <v>3400</v>
      </c>
      <c r="K2887" s="26">
        <v>1340</v>
      </c>
      <c r="L2887" s="26">
        <f t="shared" si="2659"/>
        <v>0</v>
      </c>
      <c r="M2887" s="26"/>
      <c r="N2887" s="26"/>
      <c r="O2887" s="26"/>
      <c r="P2887" s="26">
        <f t="shared" si="2660"/>
        <v>1340</v>
      </c>
      <c r="Q2887" s="26">
        <f t="shared" si="2661"/>
        <v>39.411764705882355</v>
      </c>
      <c r="R2887" s="90"/>
      <c r="S2887" s="90"/>
      <c r="T2887" s="90"/>
      <c r="U2887" s="90"/>
      <c r="V2887" s="90"/>
      <c r="W2887" s="90"/>
      <c r="X2887" s="90"/>
      <c r="Y2887" s="90"/>
    </row>
    <row r="2888" spans="1:25" ht="15" customHeight="1" x14ac:dyDescent="0.25">
      <c r="A2888" s="63" t="s">
        <v>935</v>
      </c>
      <c r="B2888" s="63" t="s">
        <v>81</v>
      </c>
      <c r="C2888" s="63" t="s">
        <v>1381</v>
      </c>
      <c r="D2888" s="63" t="s">
        <v>1382</v>
      </c>
      <c r="E2888" s="63" t="s">
        <v>39</v>
      </c>
      <c r="F2888" s="64" t="s">
        <v>1</v>
      </c>
      <c r="G2888" s="53" t="s">
        <v>1</v>
      </c>
      <c r="H2888" s="65" t="s">
        <v>40</v>
      </c>
      <c r="I2888" s="31">
        <f t="shared" ref="I2888:K2888" si="2704">SUM(I2889:I2891)</f>
        <v>34538</v>
      </c>
      <c r="J2888" s="31">
        <f t="shared" si="2704"/>
        <v>31538</v>
      </c>
      <c r="K2888" s="31">
        <f t="shared" si="2704"/>
        <v>17380</v>
      </c>
      <c r="L2888" s="31">
        <f t="shared" si="2659"/>
        <v>8350</v>
      </c>
      <c r="M2888" s="31">
        <f t="shared" ref="M2888" si="2705">SUM(M2889:M2891)</f>
        <v>3250</v>
      </c>
      <c r="N2888" s="31">
        <f t="shared" ref="N2888:O2888" si="2706">SUM(N2889:N2891)</f>
        <v>2550</v>
      </c>
      <c r="O2888" s="31">
        <f t="shared" si="2706"/>
        <v>2550</v>
      </c>
      <c r="P2888" s="31">
        <f t="shared" si="2660"/>
        <v>25730</v>
      </c>
      <c r="Q2888" s="31">
        <f t="shared" si="2661"/>
        <v>81.584120743230386</v>
      </c>
      <c r="R2888" s="94"/>
      <c r="S2888" s="94"/>
      <c r="T2888" s="94"/>
      <c r="U2888" s="94"/>
      <c r="V2888" s="94"/>
      <c r="W2888" s="94"/>
      <c r="X2888" s="94"/>
      <c r="Y2888" s="94"/>
    </row>
    <row r="2889" spans="1:25" ht="15" customHeight="1" x14ac:dyDescent="0.25">
      <c r="A2889" s="64" t="s">
        <v>935</v>
      </c>
      <c r="B2889" s="64" t="s">
        <v>81</v>
      </c>
      <c r="C2889" s="64" t="s">
        <v>1381</v>
      </c>
      <c r="D2889" s="64" t="s">
        <v>1382</v>
      </c>
      <c r="E2889" s="20" t="s">
        <v>41</v>
      </c>
      <c r="F2889" s="64"/>
      <c r="G2889" s="53" t="s">
        <v>1076</v>
      </c>
      <c r="H2889" s="53" t="s">
        <v>40</v>
      </c>
      <c r="I2889" s="26">
        <v>23638</v>
      </c>
      <c r="J2889" s="26">
        <v>20638</v>
      </c>
      <c r="K2889" s="26">
        <v>10700</v>
      </c>
      <c r="L2889" s="26">
        <f t="shared" si="2659"/>
        <v>6100</v>
      </c>
      <c r="M2889" s="26">
        <v>2500</v>
      </c>
      <c r="N2889" s="26">
        <v>1800</v>
      </c>
      <c r="O2889" s="26">
        <v>1800</v>
      </c>
      <c r="P2889" s="26">
        <f t="shared" si="2660"/>
        <v>16800</v>
      </c>
      <c r="Q2889" s="26">
        <f t="shared" si="2661"/>
        <v>81.403236747746874</v>
      </c>
      <c r="R2889" s="90"/>
      <c r="S2889" s="90"/>
      <c r="T2889" s="90"/>
      <c r="U2889" s="90"/>
      <c r="V2889" s="90"/>
      <c r="W2889" s="90"/>
      <c r="X2889" s="90"/>
      <c r="Y2889" s="90"/>
    </row>
    <row r="2890" spans="1:25" ht="15" customHeight="1" x14ac:dyDescent="0.25">
      <c r="A2890" s="64" t="s">
        <v>935</v>
      </c>
      <c r="B2890" s="64" t="s">
        <v>81</v>
      </c>
      <c r="C2890" s="64" t="s">
        <v>1381</v>
      </c>
      <c r="D2890" s="64" t="s">
        <v>1382</v>
      </c>
      <c r="E2890" s="20" t="s">
        <v>41</v>
      </c>
      <c r="F2890" s="64" t="s">
        <v>1389</v>
      </c>
      <c r="G2890" s="53" t="s">
        <v>1076</v>
      </c>
      <c r="H2890" s="53" t="s">
        <v>49</v>
      </c>
      <c r="I2890" s="26">
        <v>3300</v>
      </c>
      <c r="J2890" s="26">
        <v>3300</v>
      </c>
      <c r="K2890" s="26">
        <v>2800</v>
      </c>
      <c r="L2890" s="26">
        <f t="shared" si="2659"/>
        <v>300</v>
      </c>
      <c r="M2890" s="26">
        <v>100</v>
      </c>
      <c r="N2890" s="26">
        <v>100</v>
      </c>
      <c r="O2890" s="26">
        <v>100</v>
      </c>
      <c r="P2890" s="26">
        <f t="shared" si="2660"/>
        <v>3100</v>
      </c>
      <c r="Q2890" s="26">
        <f t="shared" si="2661"/>
        <v>93.939393939393938</v>
      </c>
      <c r="R2890" s="90"/>
      <c r="S2890" s="90"/>
      <c r="T2890" s="90"/>
      <c r="U2890" s="90"/>
      <c r="V2890" s="90"/>
      <c r="W2890" s="90"/>
      <c r="X2890" s="90"/>
      <c r="Y2890" s="90"/>
    </row>
    <row r="2891" spans="1:25" ht="22.5" customHeight="1" x14ac:dyDescent="0.25">
      <c r="A2891" s="64" t="s">
        <v>935</v>
      </c>
      <c r="B2891" s="64" t="s">
        <v>81</v>
      </c>
      <c r="C2891" s="64" t="s">
        <v>1381</v>
      </c>
      <c r="D2891" s="64" t="s">
        <v>1382</v>
      </c>
      <c r="E2891" s="20" t="s">
        <v>41</v>
      </c>
      <c r="F2891" s="64" t="s">
        <v>1390</v>
      </c>
      <c r="G2891" s="53" t="s">
        <v>1076</v>
      </c>
      <c r="H2891" s="53" t="s">
        <v>55</v>
      </c>
      <c r="I2891" s="26">
        <v>7600</v>
      </c>
      <c r="J2891" s="26">
        <v>7600</v>
      </c>
      <c r="K2891" s="26">
        <v>3880</v>
      </c>
      <c r="L2891" s="26">
        <f t="shared" si="2659"/>
        <v>1950</v>
      </c>
      <c r="M2891" s="26">
        <v>650</v>
      </c>
      <c r="N2891" s="26">
        <v>650</v>
      </c>
      <c r="O2891" s="26">
        <v>650</v>
      </c>
      <c r="P2891" s="26">
        <f t="shared" si="2660"/>
        <v>5830</v>
      </c>
      <c r="Q2891" s="26">
        <f t="shared" si="2661"/>
        <v>76.71052631578948</v>
      </c>
      <c r="R2891" s="90"/>
      <c r="S2891" s="90"/>
      <c r="T2891" s="90"/>
      <c r="U2891" s="90"/>
      <c r="V2891" s="90"/>
      <c r="W2891" s="90"/>
      <c r="X2891" s="90"/>
      <c r="Y2891" s="90"/>
    </row>
    <row r="2892" spans="1:25" ht="22.5" customHeight="1" x14ac:dyDescent="0.25">
      <c r="A2892" s="63" t="s">
        <v>1</v>
      </c>
      <c r="B2892" s="63" t="s">
        <v>1</v>
      </c>
      <c r="C2892" s="63" t="s">
        <v>1</v>
      </c>
      <c r="D2892" s="65" t="s">
        <v>1</v>
      </c>
      <c r="E2892" s="65" t="s">
        <v>1</v>
      </c>
      <c r="F2892" s="65" t="s">
        <v>1</v>
      </c>
      <c r="G2892" s="65" t="s">
        <v>1</v>
      </c>
      <c r="H2892" s="66" t="s">
        <v>56</v>
      </c>
      <c r="I2892" s="30">
        <f t="shared" ref="I2892:K2893" si="2707">SUM(I2893)</f>
        <v>100</v>
      </c>
      <c r="J2892" s="30">
        <f t="shared" si="2707"/>
        <v>100</v>
      </c>
      <c r="K2892" s="30">
        <f t="shared" si="2707"/>
        <v>0</v>
      </c>
      <c r="L2892" s="30">
        <f t="shared" si="2659"/>
        <v>0</v>
      </c>
      <c r="M2892" s="30">
        <f t="shared" ref="M2892:M2893" si="2708">SUM(M2893)</f>
        <v>0</v>
      </c>
      <c r="N2892" s="30">
        <f t="shared" ref="N2892:O2893" si="2709">SUM(N2893)</f>
        <v>0</v>
      </c>
      <c r="O2892" s="30">
        <f t="shared" si="2709"/>
        <v>0</v>
      </c>
      <c r="P2892" s="30">
        <f t="shared" si="2660"/>
        <v>0</v>
      </c>
      <c r="Q2892" s="30">
        <f t="shared" si="2661"/>
        <v>0</v>
      </c>
      <c r="R2892" s="93"/>
      <c r="S2892" s="93"/>
      <c r="T2892" s="93"/>
      <c r="U2892" s="93"/>
      <c r="V2892" s="93"/>
      <c r="W2892" s="93"/>
      <c r="X2892" s="93"/>
      <c r="Y2892" s="93"/>
    </row>
    <row r="2893" spans="1:25" ht="15" customHeight="1" x14ac:dyDescent="0.25">
      <c r="A2893" s="63" t="s">
        <v>935</v>
      </c>
      <c r="B2893" s="63" t="s">
        <v>81</v>
      </c>
      <c r="C2893" s="63" t="s">
        <v>1381</v>
      </c>
      <c r="D2893" s="63" t="s">
        <v>1382</v>
      </c>
      <c r="E2893" s="65" t="s">
        <v>57</v>
      </c>
      <c r="F2893" s="65" t="s">
        <v>1</v>
      </c>
      <c r="G2893" s="65" t="s">
        <v>1</v>
      </c>
      <c r="H2893" s="65" t="s">
        <v>58</v>
      </c>
      <c r="I2893" s="31">
        <f t="shared" si="2707"/>
        <v>100</v>
      </c>
      <c r="J2893" s="31">
        <f t="shared" si="2707"/>
        <v>100</v>
      </c>
      <c r="K2893" s="31">
        <f t="shared" si="2707"/>
        <v>0</v>
      </c>
      <c r="L2893" s="31">
        <f t="shared" si="2659"/>
        <v>0</v>
      </c>
      <c r="M2893" s="31">
        <f t="shared" si="2708"/>
        <v>0</v>
      </c>
      <c r="N2893" s="31">
        <f t="shared" si="2709"/>
        <v>0</v>
      </c>
      <c r="O2893" s="31">
        <f t="shared" si="2709"/>
        <v>0</v>
      </c>
      <c r="P2893" s="31">
        <f t="shared" si="2660"/>
        <v>0</v>
      </c>
      <c r="Q2893" s="31">
        <f t="shared" si="2661"/>
        <v>0</v>
      </c>
      <c r="R2893" s="94"/>
      <c r="S2893" s="94"/>
      <c r="T2893" s="94"/>
      <c r="U2893" s="94"/>
      <c r="V2893" s="94"/>
      <c r="W2893" s="94"/>
      <c r="X2893" s="94"/>
      <c r="Y2893" s="94"/>
    </row>
    <row r="2894" spans="1:25" ht="15" customHeight="1" x14ac:dyDescent="0.25">
      <c r="A2894" s="64" t="s">
        <v>935</v>
      </c>
      <c r="B2894" s="64" t="s">
        <v>81</v>
      </c>
      <c r="C2894" s="64" t="s">
        <v>1381</v>
      </c>
      <c r="D2894" s="64" t="s">
        <v>1382</v>
      </c>
      <c r="E2894" s="20" t="s">
        <v>68</v>
      </c>
      <c r="F2894" s="64"/>
      <c r="G2894" s="53" t="s">
        <v>1076</v>
      </c>
      <c r="H2894" s="53" t="s">
        <v>67</v>
      </c>
      <c r="I2894" s="26">
        <v>100</v>
      </c>
      <c r="J2894" s="26">
        <v>100</v>
      </c>
      <c r="K2894" s="26">
        <v>0</v>
      </c>
      <c r="L2894" s="26">
        <f t="shared" si="2659"/>
        <v>0</v>
      </c>
      <c r="M2894" s="26"/>
      <c r="N2894" s="26"/>
      <c r="O2894" s="26"/>
      <c r="P2894" s="26">
        <f t="shared" si="2660"/>
        <v>0</v>
      </c>
      <c r="Q2894" s="26">
        <f t="shared" si="2661"/>
        <v>0</v>
      </c>
      <c r="R2894" s="90"/>
      <c r="S2894" s="90"/>
      <c r="T2894" s="90"/>
      <c r="U2894" s="90"/>
      <c r="V2894" s="90"/>
      <c r="W2894" s="90"/>
      <c r="X2894" s="90"/>
      <c r="Y2894" s="90"/>
    </row>
    <row r="2895" spans="1:25" ht="22.5" customHeight="1" x14ac:dyDescent="0.25">
      <c r="A2895" s="63" t="s">
        <v>1</v>
      </c>
      <c r="B2895" s="63" t="s">
        <v>1</v>
      </c>
      <c r="C2895" s="63" t="s">
        <v>1</v>
      </c>
      <c r="D2895" s="65" t="s">
        <v>1</v>
      </c>
      <c r="E2895" s="65" t="s">
        <v>1</v>
      </c>
      <c r="F2895" s="65" t="s">
        <v>1</v>
      </c>
      <c r="G2895" s="65" t="s">
        <v>1</v>
      </c>
      <c r="H2895" s="66" t="s">
        <v>69</v>
      </c>
      <c r="I2895" s="30">
        <f t="shared" ref="I2895:K2895" si="2710">SUM(I2896)</f>
        <v>27000</v>
      </c>
      <c r="J2895" s="30">
        <f t="shared" si="2710"/>
        <v>0</v>
      </c>
      <c r="K2895" s="30">
        <f t="shared" si="2710"/>
        <v>0</v>
      </c>
      <c r="L2895" s="30">
        <f t="shared" si="2659"/>
        <v>0</v>
      </c>
      <c r="M2895" s="30">
        <f t="shared" ref="M2895" si="2711">SUM(M2896)</f>
        <v>0</v>
      </c>
      <c r="N2895" s="30">
        <f t="shared" ref="N2895:O2895" si="2712">SUM(N2896)</f>
        <v>0</v>
      </c>
      <c r="O2895" s="30">
        <f t="shared" si="2712"/>
        <v>0</v>
      </c>
      <c r="P2895" s="30">
        <f t="shared" si="2660"/>
        <v>0</v>
      </c>
      <c r="Q2895" s="30" t="str">
        <f t="shared" si="2661"/>
        <v>-</v>
      </c>
      <c r="R2895" s="93"/>
      <c r="S2895" s="93"/>
      <c r="T2895" s="93"/>
      <c r="U2895" s="93"/>
      <c r="V2895" s="93"/>
      <c r="W2895" s="93"/>
      <c r="X2895" s="93"/>
      <c r="Y2895" s="93"/>
    </row>
    <row r="2896" spans="1:25" ht="15" customHeight="1" x14ac:dyDescent="0.25">
      <c r="A2896" s="63" t="s">
        <v>935</v>
      </c>
      <c r="B2896" s="63" t="s">
        <v>81</v>
      </c>
      <c r="C2896" s="63" t="s">
        <v>1381</v>
      </c>
      <c r="D2896" s="63" t="s">
        <v>1382</v>
      </c>
      <c r="E2896" s="65" t="s">
        <v>70</v>
      </c>
      <c r="F2896" s="65" t="s">
        <v>1</v>
      </c>
      <c r="G2896" s="65" t="s">
        <v>1</v>
      </c>
      <c r="H2896" s="65" t="s">
        <v>71</v>
      </c>
      <c r="I2896" s="31">
        <f t="shared" ref="I2896:K2896" si="2713">SUM(I2897:I2898)</f>
        <v>27000</v>
      </c>
      <c r="J2896" s="31">
        <f t="shared" si="2713"/>
        <v>0</v>
      </c>
      <c r="K2896" s="31">
        <f t="shared" si="2713"/>
        <v>0</v>
      </c>
      <c r="L2896" s="31">
        <f t="shared" ref="L2896:L2959" si="2714">SUM(M2896:O2896)</f>
        <v>0</v>
      </c>
      <c r="M2896" s="31">
        <f t="shared" ref="M2896" si="2715">SUM(M2897:M2898)</f>
        <v>0</v>
      </c>
      <c r="N2896" s="31">
        <f t="shared" ref="N2896:O2896" si="2716">SUM(N2897:N2898)</f>
        <v>0</v>
      </c>
      <c r="O2896" s="31">
        <f t="shared" si="2716"/>
        <v>0</v>
      </c>
      <c r="P2896" s="31">
        <f t="shared" ref="P2896:P2959" si="2717">K2896+L2896</f>
        <v>0</v>
      </c>
      <c r="Q2896" s="31" t="str">
        <f t="shared" ref="Q2896:Q2959" si="2718">IF(J2896=0,"-",P2896/J2896*100)</f>
        <v>-</v>
      </c>
      <c r="R2896" s="94"/>
      <c r="S2896" s="94"/>
      <c r="T2896" s="94"/>
      <c r="U2896" s="94"/>
      <c r="V2896" s="94"/>
      <c r="W2896" s="94"/>
      <c r="X2896" s="94"/>
      <c r="Y2896" s="94"/>
    </row>
    <row r="2897" spans="1:25" ht="15" customHeight="1" x14ac:dyDescent="0.25">
      <c r="A2897" s="64" t="s">
        <v>935</v>
      </c>
      <c r="B2897" s="64" t="s">
        <v>81</v>
      </c>
      <c r="C2897" s="64" t="s">
        <v>1381</v>
      </c>
      <c r="D2897" s="64" t="s">
        <v>1382</v>
      </c>
      <c r="E2897" s="20" t="s">
        <v>74</v>
      </c>
      <c r="F2897" s="64"/>
      <c r="G2897" s="53" t="s">
        <v>1076</v>
      </c>
      <c r="H2897" s="53" t="s">
        <v>73</v>
      </c>
      <c r="I2897" s="26">
        <v>17000</v>
      </c>
      <c r="J2897" s="26">
        <v>0</v>
      </c>
      <c r="K2897" s="26">
        <v>0</v>
      </c>
      <c r="L2897" s="26">
        <f t="shared" si="2714"/>
        <v>0</v>
      </c>
      <c r="M2897" s="26"/>
      <c r="N2897" s="26"/>
      <c r="O2897" s="26"/>
      <c r="P2897" s="26">
        <f t="shared" si="2717"/>
        <v>0</v>
      </c>
      <c r="Q2897" s="26" t="str">
        <f t="shared" si="2718"/>
        <v>-</v>
      </c>
      <c r="R2897" s="90"/>
      <c r="S2897" s="90"/>
      <c r="T2897" s="90"/>
      <c r="U2897" s="90"/>
      <c r="V2897" s="90"/>
      <c r="W2897" s="90"/>
      <c r="X2897" s="90"/>
      <c r="Y2897" s="90"/>
    </row>
    <row r="2898" spans="1:25" ht="15" customHeight="1" x14ac:dyDescent="0.25">
      <c r="A2898" s="64" t="s">
        <v>935</v>
      </c>
      <c r="B2898" s="64" t="s">
        <v>81</v>
      </c>
      <c r="C2898" s="64" t="s">
        <v>1381</v>
      </c>
      <c r="D2898" s="64" t="s">
        <v>1382</v>
      </c>
      <c r="E2898" s="20" t="s">
        <v>323</v>
      </c>
      <c r="F2898" s="64"/>
      <c r="G2898" s="53" t="s">
        <v>1076</v>
      </c>
      <c r="H2898" s="53" t="s">
        <v>322</v>
      </c>
      <c r="I2898" s="26">
        <v>10000</v>
      </c>
      <c r="J2898" s="26">
        <v>0</v>
      </c>
      <c r="K2898" s="26">
        <v>0</v>
      </c>
      <c r="L2898" s="26">
        <f t="shared" si="2714"/>
        <v>0</v>
      </c>
      <c r="M2898" s="26"/>
      <c r="N2898" s="26"/>
      <c r="O2898" s="26"/>
      <c r="P2898" s="26">
        <f t="shared" si="2717"/>
        <v>0</v>
      </c>
      <c r="Q2898" s="26" t="str">
        <f t="shared" si="2718"/>
        <v>-</v>
      </c>
      <c r="R2898" s="90"/>
      <c r="S2898" s="90"/>
      <c r="T2898" s="90"/>
      <c r="U2898" s="90"/>
      <c r="V2898" s="90"/>
      <c r="W2898" s="90"/>
      <c r="X2898" s="90"/>
      <c r="Y2898" s="90"/>
    </row>
    <row r="2899" spans="1:25" ht="15" customHeight="1" x14ac:dyDescent="0.25">
      <c r="A2899" s="53" t="s">
        <v>1</v>
      </c>
      <c r="B2899" s="53" t="s">
        <v>1</v>
      </c>
      <c r="C2899" s="53" t="s">
        <v>1</v>
      </c>
      <c r="D2899" s="53" t="s">
        <v>1</v>
      </c>
      <c r="E2899" s="53" t="s">
        <v>1</v>
      </c>
      <c r="F2899" s="53" t="s">
        <v>1</v>
      </c>
      <c r="G2899" s="53" t="s">
        <v>1</v>
      </c>
      <c r="H2899" s="66" t="s">
        <v>1391</v>
      </c>
      <c r="I2899" s="30">
        <f t="shared" ref="I2899:K2899" si="2719">SUM(I2869,I2892,I2895)</f>
        <v>2284132</v>
      </c>
      <c r="J2899" s="30">
        <f t="shared" si="2719"/>
        <v>2112432</v>
      </c>
      <c r="K2899" s="30">
        <f t="shared" si="2719"/>
        <v>1163608</v>
      </c>
      <c r="L2899" s="30">
        <f t="shared" si="2714"/>
        <v>514950</v>
      </c>
      <c r="M2899" s="30">
        <f t="shared" ref="M2899" si="2720">SUM(M2869,M2892,M2895)</f>
        <v>167350</v>
      </c>
      <c r="N2899" s="30">
        <f t="shared" ref="N2899:O2899" si="2721">SUM(N2869,N2892,N2895)</f>
        <v>171350</v>
      </c>
      <c r="O2899" s="30">
        <f t="shared" si="2721"/>
        <v>176250</v>
      </c>
      <c r="P2899" s="30">
        <f t="shared" si="2717"/>
        <v>1678558</v>
      </c>
      <c r="Q2899" s="30">
        <f t="shared" si="2718"/>
        <v>79.460924659349985</v>
      </c>
      <c r="R2899" s="93"/>
      <c r="S2899" s="93"/>
      <c r="T2899" s="93"/>
      <c r="U2899" s="93"/>
      <c r="V2899" s="93"/>
      <c r="W2899" s="93"/>
      <c r="X2899" s="93"/>
      <c r="Y2899" s="93"/>
    </row>
    <row r="2900" spans="1:25" ht="15" customHeight="1" thickBot="1" x14ac:dyDescent="0.3">
      <c r="A2900" s="53" t="s">
        <v>1</v>
      </c>
      <c r="B2900" s="53" t="s">
        <v>1</v>
      </c>
      <c r="C2900" s="53" t="s">
        <v>1</v>
      </c>
      <c r="D2900" s="53" t="s">
        <v>1</v>
      </c>
      <c r="E2900" s="53" t="s">
        <v>1</v>
      </c>
      <c r="F2900" s="53" t="s">
        <v>1</v>
      </c>
      <c r="G2900" s="53" t="s">
        <v>1</v>
      </c>
      <c r="H2900" s="65" t="s">
        <v>76</v>
      </c>
      <c r="I2900" s="31"/>
      <c r="J2900" s="31"/>
      <c r="K2900" s="31">
        <v>0</v>
      </c>
      <c r="L2900" s="31"/>
      <c r="M2900" s="31"/>
      <c r="N2900" s="31"/>
      <c r="O2900" s="31"/>
      <c r="P2900" s="31"/>
      <c r="Q2900" s="31"/>
      <c r="R2900" s="94"/>
      <c r="S2900" s="94"/>
      <c r="T2900" s="94"/>
      <c r="U2900" s="94"/>
      <c r="V2900" s="94"/>
      <c r="W2900" s="94"/>
      <c r="X2900" s="94"/>
      <c r="Y2900" s="94"/>
    </row>
    <row r="2901" spans="1:25" ht="47.25" customHeight="1" thickBot="1" x14ac:dyDescent="0.3">
      <c r="A2901" s="110" t="s">
        <v>1</v>
      </c>
      <c r="B2901" s="110" t="s">
        <v>1</v>
      </c>
      <c r="C2901" s="110" t="s">
        <v>1</v>
      </c>
      <c r="D2901" s="110" t="s">
        <v>1</v>
      </c>
      <c r="E2901" s="110" t="s">
        <v>1</v>
      </c>
      <c r="F2901" s="110" t="s">
        <v>1</v>
      </c>
      <c r="G2901" s="110" t="s">
        <v>1</v>
      </c>
      <c r="H2901" s="28" t="s">
        <v>77</v>
      </c>
      <c r="I2901" s="109" t="s">
        <v>3984</v>
      </c>
      <c r="J2901" s="109" t="s">
        <v>11</v>
      </c>
      <c r="K2901" s="109" t="s">
        <v>3989</v>
      </c>
      <c r="L2901" s="109" t="s">
        <v>3985</v>
      </c>
      <c r="M2901" s="109" t="s">
        <v>4027</v>
      </c>
      <c r="N2901" s="109" t="s">
        <v>3988</v>
      </c>
      <c r="O2901" s="109" t="s">
        <v>3986</v>
      </c>
      <c r="P2901" s="109" t="s">
        <v>3987</v>
      </c>
      <c r="Q2901" s="109" t="s">
        <v>3695</v>
      </c>
      <c r="R2901" s="91"/>
      <c r="S2901" s="91"/>
      <c r="T2901" s="91"/>
      <c r="U2901" s="91"/>
      <c r="V2901" s="91"/>
      <c r="W2901" s="91"/>
      <c r="X2901" s="91"/>
      <c r="Y2901" s="91"/>
    </row>
    <row r="2902" spans="1:25" ht="15" customHeight="1" x14ac:dyDescent="0.25">
      <c r="A2902" s="111"/>
      <c r="B2902" s="111"/>
      <c r="C2902" s="111"/>
      <c r="D2902" s="111"/>
      <c r="E2902" s="111"/>
      <c r="F2902" s="111"/>
      <c r="G2902" s="111"/>
      <c r="H2902" s="67" t="s">
        <v>1</v>
      </c>
      <c r="I2902" s="29">
        <v>1</v>
      </c>
      <c r="J2902" s="29">
        <v>2</v>
      </c>
      <c r="K2902" s="29">
        <v>3</v>
      </c>
      <c r="L2902" s="29" t="s">
        <v>3478</v>
      </c>
      <c r="M2902" s="29">
        <v>5</v>
      </c>
      <c r="N2902" s="29">
        <v>6</v>
      </c>
      <c r="O2902" s="29">
        <v>7</v>
      </c>
      <c r="P2902" s="29" t="s">
        <v>3696</v>
      </c>
      <c r="Q2902" s="29">
        <v>9</v>
      </c>
      <c r="R2902" s="92"/>
      <c r="S2902" s="92"/>
      <c r="T2902" s="92"/>
      <c r="U2902" s="92"/>
      <c r="V2902" s="92"/>
      <c r="W2902" s="92"/>
      <c r="X2902" s="92"/>
      <c r="Y2902" s="92"/>
    </row>
    <row r="2903" spans="1:25" ht="15" customHeight="1" x14ac:dyDescent="0.25">
      <c r="A2903" s="111"/>
      <c r="B2903" s="111"/>
      <c r="C2903" s="111"/>
      <c r="D2903" s="111"/>
      <c r="E2903" s="111"/>
      <c r="F2903" s="111"/>
      <c r="G2903" s="111"/>
      <c r="H2903" s="68" t="s">
        <v>1085</v>
      </c>
      <c r="I2903" s="32">
        <f t="shared" ref="I2903:K2903" si="2722">SUM(I2899)</f>
        <v>2284132</v>
      </c>
      <c r="J2903" s="32">
        <f t="shared" si="2722"/>
        <v>2112432</v>
      </c>
      <c r="K2903" s="32">
        <f t="shared" si="2722"/>
        <v>1163608</v>
      </c>
      <c r="L2903" s="32">
        <f t="shared" si="2714"/>
        <v>514950</v>
      </c>
      <c r="M2903" s="32">
        <f t="shared" ref="M2903" si="2723">SUM(M2899)</f>
        <v>167350</v>
      </c>
      <c r="N2903" s="32">
        <f t="shared" ref="N2903:O2903" si="2724">SUM(N2899)</f>
        <v>171350</v>
      </c>
      <c r="O2903" s="32">
        <f t="shared" si="2724"/>
        <v>176250</v>
      </c>
      <c r="P2903" s="32">
        <f t="shared" si="2717"/>
        <v>1678558</v>
      </c>
      <c r="Q2903" s="32">
        <f t="shared" si="2718"/>
        <v>79.460924659349985</v>
      </c>
      <c r="R2903" s="90"/>
      <c r="S2903" s="90"/>
      <c r="T2903" s="90"/>
      <c r="U2903" s="90"/>
      <c r="V2903" s="90"/>
      <c r="W2903" s="90"/>
      <c r="X2903" s="90"/>
      <c r="Y2903" s="90"/>
    </row>
    <row r="2904" spans="1:25" ht="15" customHeight="1" x14ac:dyDescent="0.25">
      <c r="A2904" s="111"/>
      <c r="B2904" s="111"/>
      <c r="C2904" s="111"/>
      <c r="D2904" s="111"/>
      <c r="E2904" s="111"/>
      <c r="F2904" s="111"/>
      <c r="G2904" s="111"/>
      <c r="H2904" s="69" t="s">
        <v>79</v>
      </c>
      <c r="I2904" s="32">
        <f t="shared" ref="I2904:K2904" si="2725">SUM(I2903)</f>
        <v>2284132</v>
      </c>
      <c r="J2904" s="32">
        <f t="shared" si="2725"/>
        <v>2112432</v>
      </c>
      <c r="K2904" s="32">
        <f t="shared" si="2725"/>
        <v>1163608</v>
      </c>
      <c r="L2904" s="32">
        <f t="shared" si="2714"/>
        <v>514950</v>
      </c>
      <c r="M2904" s="32">
        <f t="shared" ref="M2904" si="2726">SUM(M2903)</f>
        <v>167350</v>
      </c>
      <c r="N2904" s="32">
        <f t="shared" ref="N2904:O2904" si="2727">SUM(N2903)</f>
        <v>171350</v>
      </c>
      <c r="O2904" s="32">
        <f t="shared" si="2727"/>
        <v>176250</v>
      </c>
      <c r="P2904" s="32">
        <f t="shared" si="2717"/>
        <v>1678558</v>
      </c>
      <c r="Q2904" s="32">
        <f t="shared" si="2718"/>
        <v>79.460924659349985</v>
      </c>
      <c r="R2904" s="90"/>
      <c r="S2904" s="90"/>
      <c r="T2904" s="90"/>
      <c r="U2904" s="90"/>
      <c r="V2904" s="90"/>
      <c r="W2904" s="90"/>
      <c r="X2904" s="90"/>
      <c r="Y2904" s="90"/>
    </row>
    <row r="2905" spans="1:25" ht="15" customHeight="1" x14ac:dyDescent="0.25">
      <c r="A2905" s="112"/>
      <c r="B2905" s="112"/>
      <c r="C2905" s="112"/>
      <c r="D2905" s="112"/>
      <c r="E2905" s="112"/>
      <c r="F2905" s="112"/>
      <c r="G2905" s="112"/>
      <c r="I2905" s="27"/>
      <c r="J2905" s="27"/>
      <c r="K2905" s="27">
        <v>0</v>
      </c>
      <c r="L2905" s="27"/>
      <c r="M2905" s="27"/>
      <c r="N2905" s="27"/>
      <c r="O2905" s="27"/>
      <c r="P2905" s="27"/>
      <c r="Q2905" s="27"/>
      <c r="R2905" s="27"/>
      <c r="S2905" s="27"/>
      <c r="T2905" s="27"/>
      <c r="U2905" s="27"/>
      <c r="V2905" s="27"/>
      <c r="W2905" s="27"/>
      <c r="X2905" s="27"/>
      <c r="Y2905" s="27"/>
    </row>
    <row r="2906" spans="1:25" ht="15" customHeight="1" thickBot="1" x14ac:dyDescent="0.3">
      <c r="A2906" s="53" t="s">
        <v>1</v>
      </c>
      <c r="B2906" s="53" t="s">
        <v>1</v>
      </c>
      <c r="C2906" s="53" t="s">
        <v>1</v>
      </c>
      <c r="D2906" s="53" t="s">
        <v>1</v>
      </c>
      <c r="E2906" s="53" t="s">
        <v>1</v>
      </c>
      <c r="F2906" s="53" t="s">
        <v>1</v>
      </c>
      <c r="G2906" s="53" t="s">
        <v>1</v>
      </c>
      <c r="H2906" s="21" t="s">
        <v>1</v>
      </c>
      <c r="I2906" s="33"/>
      <c r="J2906" s="33"/>
      <c r="K2906" s="33">
        <v>0</v>
      </c>
      <c r="L2906" s="33"/>
      <c r="M2906" s="33"/>
      <c r="N2906" s="33"/>
      <c r="O2906" s="33"/>
      <c r="P2906" s="33"/>
      <c r="Q2906" s="33"/>
      <c r="R2906" s="33"/>
      <c r="S2906" s="33"/>
      <c r="T2906" s="33"/>
      <c r="U2906" s="33"/>
      <c r="V2906" s="33"/>
      <c r="W2906" s="33"/>
      <c r="X2906" s="33"/>
      <c r="Y2906" s="33"/>
    </row>
    <row r="2907" spans="1:25" ht="45.75" customHeight="1" thickBot="1" x14ac:dyDescent="0.3">
      <c r="A2907" s="28" t="s">
        <v>4</v>
      </c>
      <c r="B2907" s="28" t="s">
        <v>5</v>
      </c>
      <c r="C2907" s="28" t="s">
        <v>6</v>
      </c>
      <c r="D2907" s="57" t="s">
        <v>1</v>
      </c>
      <c r="E2907" s="28" t="s">
        <v>7</v>
      </c>
      <c r="F2907" s="28" t="s">
        <v>8</v>
      </c>
      <c r="G2907" s="28" t="s">
        <v>9</v>
      </c>
      <c r="H2907" s="28" t="s">
        <v>10</v>
      </c>
      <c r="I2907" s="109" t="s">
        <v>3984</v>
      </c>
      <c r="J2907" s="109" t="s">
        <v>11</v>
      </c>
      <c r="K2907" s="109" t="s">
        <v>3989</v>
      </c>
      <c r="L2907" s="109" t="s">
        <v>3985</v>
      </c>
      <c r="M2907" s="109" t="s">
        <v>4027</v>
      </c>
      <c r="N2907" s="109" t="s">
        <v>3988</v>
      </c>
      <c r="O2907" s="109" t="s">
        <v>3986</v>
      </c>
      <c r="P2907" s="109" t="s">
        <v>3987</v>
      </c>
      <c r="Q2907" s="109" t="s">
        <v>3695</v>
      </c>
      <c r="R2907" s="91"/>
      <c r="S2907" s="91"/>
      <c r="T2907" s="91"/>
      <c r="U2907" s="91"/>
      <c r="V2907" s="91"/>
      <c r="W2907" s="91"/>
      <c r="X2907" s="91"/>
      <c r="Y2907" s="91"/>
    </row>
    <row r="2908" spans="1:25" ht="15" customHeight="1" x14ac:dyDescent="0.25">
      <c r="A2908" s="58" t="s">
        <v>1</v>
      </c>
      <c r="B2908" s="58" t="s">
        <v>1</v>
      </c>
      <c r="C2908" s="58" t="s">
        <v>1</v>
      </c>
      <c r="D2908" s="59" t="s">
        <v>1</v>
      </c>
      <c r="E2908" s="59" t="s">
        <v>1</v>
      </c>
      <c r="F2908" s="60" t="s">
        <v>1</v>
      </c>
      <c r="G2908" s="61" t="s">
        <v>1</v>
      </c>
      <c r="H2908" s="62" t="s">
        <v>1</v>
      </c>
      <c r="I2908" s="29">
        <v>1</v>
      </c>
      <c r="J2908" s="29">
        <v>2</v>
      </c>
      <c r="K2908" s="29">
        <v>3</v>
      </c>
      <c r="L2908" s="29" t="s">
        <v>3478</v>
      </c>
      <c r="M2908" s="29">
        <v>5</v>
      </c>
      <c r="N2908" s="29">
        <v>6</v>
      </c>
      <c r="O2908" s="29">
        <v>7</v>
      </c>
      <c r="P2908" s="29" t="s">
        <v>3696</v>
      </c>
      <c r="Q2908" s="29">
        <v>9</v>
      </c>
      <c r="R2908" s="92"/>
      <c r="S2908" s="92"/>
      <c r="T2908" s="92"/>
      <c r="U2908" s="92"/>
      <c r="V2908" s="92"/>
      <c r="W2908" s="92"/>
      <c r="X2908" s="92"/>
      <c r="Y2908" s="92"/>
    </row>
    <row r="2909" spans="1:25" ht="15" customHeight="1" x14ac:dyDescent="0.25">
      <c r="A2909" s="63" t="s">
        <v>935</v>
      </c>
      <c r="B2909" s="63" t="s">
        <v>81</v>
      </c>
      <c r="C2909" s="64" t="s">
        <v>1392</v>
      </c>
      <c r="D2909" s="64" t="s">
        <v>1393</v>
      </c>
      <c r="E2909" s="65" t="s">
        <v>1</v>
      </c>
      <c r="F2909" s="65" t="s">
        <v>1</v>
      </c>
      <c r="G2909" s="65" t="s">
        <v>1</v>
      </c>
      <c r="H2909" s="65" t="s">
        <v>1394</v>
      </c>
      <c r="I2909" s="26">
        <v>0</v>
      </c>
      <c r="J2909" s="26" t="s">
        <v>1</v>
      </c>
      <c r="K2909" s="26">
        <v>0</v>
      </c>
      <c r="L2909" s="26"/>
      <c r="M2909" s="26"/>
      <c r="N2909" s="26"/>
      <c r="O2909" s="26"/>
      <c r="P2909" s="26"/>
      <c r="Q2909" s="26"/>
      <c r="R2909" s="90"/>
      <c r="S2909" s="90"/>
      <c r="T2909" s="90"/>
      <c r="U2909" s="90"/>
      <c r="V2909" s="90"/>
      <c r="W2909" s="90"/>
      <c r="X2909" s="90"/>
      <c r="Y2909" s="90"/>
    </row>
    <row r="2910" spans="1:25" ht="22.5" customHeight="1" x14ac:dyDescent="0.25">
      <c r="A2910" s="63" t="s">
        <v>1</v>
      </c>
      <c r="B2910" s="63" t="s">
        <v>1</v>
      </c>
      <c r="C2910" s="63" t="s">
        <v>1</v>
      </c>
      <c r="D2910" s="65" t="s">
        <v>1</v>
      </c>
      <c r="E2910" s="65" t="s">
        <v>1</v>
      </c>
      <c r="F2910" s="65" t="s">
        <v>1</v>
      </c>
      <c r="G2910" s="65" t="s">
        <v>1</v>
      </c>
      <c r="H2910" s="66" t="s">
        <v>15</v>
      </c>
      <c r="I2910" s="30">
        <f t="shared" ref="I2910:K2910" si="2728">SUM(I2911,I2919,I2921)</f>
        <v>2033013</v>
      </c>
      <c r="J2910" s="30">
        <f t="shared" si="2728"/>
        <v>1912713</v>
      </c>
      <c r="K2910" s="30">
        <f t="shared" si="2728"/>
        <v>1095264</v>
      </c>
      <c r="L2910" s="30">
        <f t="shared" si="2714"/>
        <v>466650</v>
      </c>
      <c r="M2910" s="30">
        <f t="shared" ref="M2910" si="2729">SUM(M2911,M2919,M2921)</f>
        <v>152450</v>
      </c>
      <c r="N2910" s="30">
        <f t="shared" ref="N2910:O2910" si="2730">SUM(N2911,N2919,N2921)</f>
        <v>160050</v>
      </c>
      <c r="O2910" s="30">
        <f t="shared" si="2730"/>
        <v>154150</v>
      </c>
      <c r="P2910" s="30">
        <f t="shared" si="2717"/>
        <v>1561914</v>
      </c>
      <c r="Q2910" s="30">
        <f t="shared" si="2718"/>
        <v>81.659611243296823</v>
      </c>
      <c r="R2910" s="93"/>
      <c r="S2910" s="93"/>
      <c r="T2910" s="93"/>
      <c r="U2910" s="93"/>
      <c r="V2910" s="93"/>
      <c r="W2910" s="93"/>
      <c r="X2910" s="93"/>
      <c r="Y2910" s="93"/>
    </row>
    <row r="2911" spans="1:25" ht="15" customHeight="1" x14ac:dyDescent="0.25">
      <c r="A2911" s="63" t="s">
        <v>935</v>
      </c>
      <c r="B2911" s="63" t="s">
        <v>81</v>
      </c>
      <c r="C2911" s="63" t="s">
        <v>1392</v>
      </c>
      <c r="D2911" s="63" t="s">
        <v>1393</v>
      </c>
      <c r="E2911" s="65" t="s">
        <v>16</v>
      </c>
      <c r="F2911" s="65" t="s">
        <v>1</v>
      </c>
      <c r="G2911" s="65" t="s">
        <v>1</v>
      </c>
      <c r="H2911" s="65" t="s">
        <v>17</v>
      </c>
      <c r="I2911" s="31">
        <f t="shared" ref="I2911:K2911" si="2731">SUM(I2912:I2913)</f>
        <v>1666915</v>
      </c>
      <c r="J2911" s="31">
        <f t="shared" si="2731"/>
        <v>1621815</v>
      </c>
      <c r="K2911" s="31">
        <f t="shared" si="2731"/>
        <v>929912</v>
      </c>
      <c r="L2911" s="31">
        <f t="shared" si="2714"/>
        <v>397100</v>
      </c>
      <c r="M2911" s="31">
        <f t="shared" ref="M2911" si="2732">SUM(M2912:M2913)</f>
        <v>127200</v>
      </c>
      <c r="N2911" s="31">
        <f t="shared" ref="N2911:O2911" si="2733">SUM(N2912:N2913)</f>
        <v>138800</v>
      </c>
      <c r="O2911" s="31">
        <f t="shared" si="2733"/>
        <v>131100</v>
      </c>
      <c r="P2911" s="31">
        <f t="shared" si="2717"/>
        <v>1327012</v>
      </c>
      <c r="Q2911" s="31">
        <f t="shared" si="2718"/>
        <v>81.82264931573576</v>
      </c>
      <c r="R2911" s="94"/>
      <c r="S2911" s="94"/>
      <c r="T2911" s="94"/>
      <c r="U2911" s="94"/>
      <c r="V2911" s="94"/>
      <c r="W2911" s="94"/>
      <c r="X2911" s="94"/>
      <c r="Y2911" s="94"/>
    </row>
    <row r="2912" spans="1:25" ht="15" customHeight="1" x14ac:dyDescent="0.25">
      <c r="A2912" s="64" t="s">
        <v>935</v>
      </c>
      <c r="B2912" s="64" t="s">
        <v>81</v>
      </c>
      <c r="C2912" s="64" t="s">
        <v>1392</v>
      </c>
      <c r="D2912" s="64" t="s">
        <v>1393</v>
      </c>
      <c r="E2912" s="20" t="s">
        <v>19</v>
      </c>
      <c r="F2912" s="64"/>
      <c r="G2912" s="53" t="s">
        <v>1076</v>
      </c>
      <c r="H2912" s="53" t="s">
        <v>3901</v>
      </c>
      <c r="I2912" s="26">
        <v>1460203</v>
      </c>
      <c r="J2912" s="26">
        <v>1435203</v>
      </c>
      <c r="K2912" s="26">
        <v>789000</v>
      </c>
      <c r="L2912" s="26">
        <f t="shared" si="2714"/>
        <v>360000</v>
      </c>
      <c r="M2912" s="26">
        <v>120000</v>
      </c>
      <c r="N2912" s="26">
        <v>120000</v>
      </c>
      <c r="O2912" s="26">
        <v>120000</v>
      </c>
      <c r="P2912" s="26">
        <f t="shared" si="2717"/>
        <v>1149000</v>
      </c>
      <c r="Q2912" s="26">
        <f t="shared" si="2718"/>
        <v>80.05836108202115</v>
      </c>
      <c r="R2912" s="90"/>
      <c r="S2912" s="90"/>
      <c r="T2912" s="90"/>
      <c r="U2912" s="90"/>
      <c r="V2912" s="90"/>
      <c r="W2912" s="90"/>
      <c r="X2912" s="90"/>
      <c r="Y2912" s="90"/>
    </row>
    <row r="2913" spans="1:25" ht="15" customHeight="1" x14ac:dyDescent="0.25">
      <c r="A2913" s="63" t="s">
        <v>935</v>
      </c>
      <c r="B2913" s="63" t="s">
        <v>81</v>
      </c>
      <c r="C2913" s="63" t="s">
        <v>1392</v>
      </c>
      <c r="D2913" s="63" t="s">
        <v>1393</v>
      </c>
      <c r="E2913" s="63" t="s">
        <v>21</v>
      </c>
      <c r="F2913" s="64" t="s">
        <v>1</v>
      </c>
      <c r="G2913" s="53" t="s">
        <v>1</v>
      </c>
      <c r="H2913" s="65" t="s">
        <v>22</v>
      </c>
      <c r="I2913" s="31">
        <f t="shared" ref="I2913:K2913" si="2734">SUM(I2914:I2918)</f>
        <v>206712</v>
      </c>
      <c r="J2913" s="31">
        <f t="shared" si="2734"/>
        <v>186612</v>
      </c>
      <c r="K2913" s="31">
        <f t="shared" si="2734"/>
        <v>140912</v>
      </c>
      <c r="L2913" s="31">
        <f t="shared" si="2714"/>
        <v>37100</v>
      </c>
      <c r="M2913" s="31">
        <f t="shared" ref="M2913" si="2735">SUM(M2914:M2918)</f>
        <v>7200</v>
      </c>
      <c r="N2913" s="31">
        <f t="shared" ref="N2913:O2913" si="2736">SUM(N2914:N2918)</f>
        <v>18800</v>
      </c>
      <c r="O2913" s="31">
        <f t="shared" si="2736"/>
        <v>11100</v>
      </c>
      <c r="P2913" s="31">
        <f t="shared" si="2717"/>
        <v>178012</v>
      </c>
      <c r="Q2913" s="31">
        <f t="shared" si="2718"/>
        <v>95.391507512914501</v>
      </c>
      <c r="R2913" s="94"/>
      <c r="S2913" s="94"/>
      <c r="T2913" s="94"/>
      <c r="U2913" s="94"/>
      <c r="V2913" s="94"/>
      <c r="W2913" s="94"/>
      <c r="X2913" s="94"/>
      <c r="Y2913" s="94"/>
    </row>
    <row r="2914" spans="1:25" ht="15" customHeight="1" x14ac:dyDescent="0.25">
      <c r="A2914" s="64" t="s">
        <v>935</v>
      </c>
      <c r="B2914" s="64" t="s">
        <v>81</v>
      </c>
      <c r="C2914" s="64" t="s">
        <v>1392</v>
      </c>
      <c r="D2914" s="64" t="s">
        <v>1393</v>
      </c>
      <c r="E2914" s="20" t="s">
        <v>23</v>
      </c>
      <c r="F2914" s="64" t="s">
        <v>1395</v>
      </c>
      <c r="G2914" s="53" t="s">
        <v>1076</v>
      </c>
      <c r="H2914" s="53" t="s">
        <v>85</v>
      </c>
      <c r="I2914" s="26">
        <v>25400</v>
      </c>
      <c r="J2914" s="26">
        <v>24600</v>
      </c>
      <c r="K2914" s="26">
        <v>18900</v>
      </c>
      <c r="L2914" s="26">
        <f t="shared" si="2714"/>
        <v>5700</v>
      </c>
      <c r="M2914" s="26">
        <v>2600</v>
      </c>
      <c r="N2914" s="26">
        <v>2000</v>
      </c>
      <c r="O2914" s="26">
        <v>1100</v>
      </c>
      <c r="P2914" s="26">
        <f t="shared" si="2717"/>
        <v>24600</v>
      </c>
      <c r="Q2914" s="26">
        <f t="shared" si="2718"/>
        <v>100</v>
      </c>
      <c r="R2914" s="90"/>
      <c r="S2914" s="90"/>
      <c r="T2914" s="90"/>
      <c r="U2914" s="90"/>
      <c r="V2914" s="90"/>
      <c r="W2914" s="90"/>
      <c r="X2914" s="90"/>
      <c r="Y2914" s="90"/>
    </row>
    <row r="2915" spans="1:25" ht="15" customHeight="1" x14ac:dyDescent="0.25">
      <c r="A2915" s="64" t="s">
        <v>935</v>
      </c>
      <c r="B2915" s="64" t="s">
        <v>81</v>
      </c>
      <c r="C2915" s="64" t="s">
        <v>1392</v>
      </c>
      <c r="D2915" s="64" t="s">
        <v>1393</v>
      </c>
      <c r="E2915" s="20" t="s">
        <v>23</v>
      </c>
      <c r="F2915" s="64" t="s">
        <v>1396</v>
      </c>
      <c r="G2915" s="53" t="s">
        <v>1076</v>
      </c>
      <c r="H2915" s="53" t="s">
        <v>25</v>
      </c>
      <c r="I2915" s="26">
        <v>106100</v>
      </c>
      <c r="J2915" s="26">
        <v>104100</v>
      </c>
      <c r="K2915" s="26">
        <v>80500</v>
      </c>
      <c r="L2915" s="26">
        <f t="shared" si="2714"/>
        <v>15000</v>
      </c>
      <c r="M2915" s="26"/>
      <c r="N2915" s="26">
        <v>5000</v>
      </c>
      <c r="O2915" s="26">
        <v>10000</v>
      </c>
      <c r="P2915" s="26">
        <f t="shared" si="2717"/>
        <v>95500</v>
      </c>
      <c r="Q2915" s="26">
        <f t="shared" si="2718"/>
        <v>91.738712776176754</v>
      </c>
      <c r="R2915" s="90"/>
      <c r="S2915" s="90"/>
      <c r="T2915" s="90"/>
      <c r="U2915" s="90"/>
      <c r="V2915" s="90"/>
      <c r="W2915" s="90"/>
      <c r="X2915" s="90"/>
      <c r="Y2915" s="90"/>
    </row>
    <row r="2916" spans="1:25" ht="15" customHeight="1" x14ac:dyDescent="0.25">
      <c r="A2916" s="64" t="s">
        <v>935</v>
      </c>
      <c r="B2916" s="64" t="s">
        <v>81</v>
      </c>
      <c r="C2916" s="64" t="s">
        <v>1392</v>
      </c>
      <c r="D2916" s="64" t="s">
        <v>1393</v>
      </c>
      <c r="E2916" s="20" t="s">
        <v>23</v>
      </c>
      <c r="F2916" s="64" t="s">
        <v>1397</v>
      </c>
      <c r="G2916" s="53" t="s">
        <v>1076</v>
      </c>
      <c r="H2916" s="53" t="s">
        <v>27</v>
      </c>
      <c r="I2916" s="26">
        <v>29312</v>
      </c>
      <c r="J2916" s="26">
        <v>28412</v>
      </c>
      <c r="K2916" s="26">
        <v>28412</v>
      </c>
      <c r="L2916" s="26">
        <f t="shared" si="2714"/>
        <v>0</v>
      </c>
      <c r="M2916" s="26"/>
      <c r="N2916" s="26"/>
      <c r="O2916" s="26"/>
      <c r="P2916" s="26">
        <f t="shared" si="2717"/>
        <v>28412</v>
      </c>
      <c r="Q2916" s="26">
        <f t="shared" si="2718"/>
        <v>100</v>
      </c>
      <c r="R2916" s="90"/>
      <c r="S2916" s="90"/>
      <c r="T2916" s="90"/>
      <c r="U2916" s="90"/>
      <c r="V2916" s="90"/>
      <c r="W2916" s="90"/>
      <c r="X2916" s="90"/>
      <c r="Y2916" s="90"/>
    </row>
    <row r="2917" spans="1:25" ht="15" customHeight="1" x14ac:dyDescent="0.25">
      <c r="A2917" s="64" t="s">
        <v>935</v>
      </c>
      <c r="B2917" s="64" t="s">
        <v>81</v>
      </c>
      <c r="C2917" s="64" t="s">
        <v>1392</v>
      </c>
      <c r="D2917" s="64" t="s">
        <v>1393</v>
      </c>
      <c r="E2917" s="20" t="s">
        <v>23</v>
      </c>
      <c r="F2917" s="64" t="s">
        <v>1398</v>
      </c>
      <c r="G2917" s="53" t="s">
        <v>1076</v>
      </c>
      <c r="H2917" s="53" t="s">
        <v>89</v>
      </c>
      <c r="I2917" s="26">
        <v>32800</v>
      </c>
      <c r="J2917" s="26">
        <v>16400</v>
      </c>
      <c r="K2917" s="26">
        <v>0</v>
      </c>
      <c r="L2917" s="26">
        <f t="shared" si="2714"/>
        <v>16400</v>
      </c>
      <c r="M2917" s="26">
        <v>4600</v>
      </c>
      <c r="N2917" s="26">
        <v>11800</v>
      </c>
      <c r="O2917" s="26"/>
      <c r="P2917" s="26">
        <f t="shared" si="2717"/>
        <v>16400</v>
      </c>
      <c r="Q2917" s="26">
        <f t="shared" si="2718"/>
        <v>100</v>
      </c>
      <c r="R2917" s="90"/>
      <c r="S2917" s="90"/>
      <c r="T2917" s="90"/>
      <c r="U2917" s="90"/>
      <c r="V2917" s="90"/>
      <c r="W2917" s="90"/>
      <c r="X2917" s="90"/>
      <c r="Y2917" s="90"/>
    </row>
    <row r="2918" spans="1:25" ht="15" customHeight="1" x14ac:dyDescent="0.25">
      <c r="A2918" s="64" t="s">
        <v>935</v>
      </c>
      <c r="B2918" s="64" t="s">
        <v>81</v>
      </c>
      <c r="C2918" s="64" t="s">
        <v>1392</v>
      </c>
      <c r="D2918" s="64" t="s">
        <v>1393</v>
      </c>
      <c r="E2918" s="20" t="s">
        <v>23</v>
      </c>
      <c r="F2918" s="64" t="s">
        <v>1399</v>
      </c>
      <c r="G2918" s="53" t="s">
        <v>1076</v>
      </c>
      <c r="H2918" s="53" t="s">
        <v>29</v>
      </c>
      <c r="I2918" s="26">
        <v>13100</v>
      </c>
      <c r="J2918" s="26">
        <v>13100</v>
      </c>
      <c r="K2918" s="26">
        <v>13100</v>
      </c>
      <c r="L2918" s="26">
        <f t="shared" si="2714"/>
        <v>0</v>
      </c>
      <c r="M2918" s="26"/>
      <c r="N2918" s="26"/>
      <c r="O2918" s="26"/>
      <c r="P2918" s="26">
        <f t="shared" si="2717"/>
        <v>13100</v>
      </c>
      <c r="Q2918" s="26">
        <f t="shared" si="2718"/>
        <v>100</v>
      </c>
      <c r="R2918" s="90"/>
      <c r="S2918" s="90"/>
      <c r="T2918" s="90"/>
      <c r="U2918" s="90"/>
      <c r="V2918" s="90"/>
      <c r="W2918" s="90"/>
      <c r="X2918" s="90"/>
      <c r="Y2918" s="90"/>
    </row>
    <row r="2919" spans="1:25" ht="15" customHeight="1" x14ac:dyDescent="0.25">
      <c r="A2919" s="63" t="s">
        <v>935</v>
      </c>
      <c r="B2919" s="63" t="s">
        <v>81</v>
      </c>
      <c r="C2919" s="63" t="s">
        <v>1392</v>
      </c>
      <c r="D2919" s="63" t="s">
        <v>1393</v>
      </c>
      <c r="E2919" s="65" t="s">
        <v>30</v>
      </c>
      <c r="F2919" s="65" t="s">
        <v>1</v>
      </c>
      <c r="G2919" s="65" t="s">
        <v>1</v>
      </c>
      <c r="H2919" s="65" t="s">
        <v>31</v>
      </c>
      <c r="I2919" s="31">
        <f t="shared" ref="I2919:K2919" si="2737">SUM(I2920)</f>
        <v>155057</v>
      </c>
      <c r="J2919" s="31">
        <f t="shared" si="2737"/>
        <v>152557</v>
      </c>
      <c r="K2919" s="31">
        <f t="shared" si="2737"/>
        <v>87100</v>
      </c>
      <c r="L2919" s="31">
        <f t="shared" si="2714"/>
        <v>39000</v>
      </c>
      <c r="M2919" s="31">
        <f t="shared" ref="M2919" si="2738">SUM(M2920)</f>
        <v>13000</v>
      </c>
      <c r="N2919" s="31">
        <f t="shared" ref="N2919:O2919" si="2739">SUM(N2920)</f>
        <v>13000</v>
      </c>
      <c r="O2919" s="31">
        <f t="shared" si="2739"/>
        <v>13000</v>
      </c>
      <c r="P2919" s="31">
        <f t="shared" si="2717"/>
        <v>126100</v>
      </c>
      <c r="Q2919" s="31">
        <f t="shared" si="2718"/>
        <v>82.657629607294325</v>
      </c>
      <c r="R2919" s="94"/>
      <c r="S2919" s="94"/>
      <c r="T2919" s="94"/>
      <c r="U2919" s="94"/>
      <c r="V2919" s="94"/>
      <c r="W2919" s="94"/>
      <c r="X2919" s="94"/>
      <c r="Y2919" s="94"/>
    </row>
    <row r="2920" spans="1:25" ht="15" customHeight="1" x14ac:dyDescent="0.25">
      <c r="A2920" s="64" t="s">
        <v>935</v>
      </c>
      <c r="B2920" s="64" t="s">
        <v>81</v>
      </c>
      <c r="C2920" s="64" t="s">
        <v>1392</v>
      </c>
      <c r="D2920" s="64" t="s">
        <v>1393</v>
      </c>
      <c r="E2920" s="20" t="s">
        <v>33</v>
      </c>
      <c r="F2920" s="64"/>
      <c r="G2920" s="53" t="s">
        <v>1076</v>
      </c>
      <c r="H2920" s="53" t="s">
        <v>3859</v>
      </c>
      <c r="I2920" s="26">
        <v>155057</v>
      </c>
      <c r="J2920" s="26">
        <v>152557</v>
      </c>
      <c r="K2920" s="26">
        <v>87100</v>
      </c>
      <c r="L2920" s="26">
        <f t="shared" si="2714"/>
        <v>39000</v>
      </c>
      <c r="M2920" s="26">
        <v>13000</v>
      </c>
      <c r="N2920" s="26">
        <v>13000</v>
      </c>
      <c r="O2920" s="26">
        <v>13000</v>
      </c>
      <c r="P2920" s="26">
        <f t="shared" si="2717"/>
        <v>126100</v>
      </c>
      <c r="Q2920" s="26">
        <f t="shared" si="2718"/>
        <v>82.657629607294325</v>
      </c>
      <c r="R2920" s="90"/>
      <c r="S2920" s="90"/>
      <c r="T2920" s="90"/>
      <c r="U2920" s="90"/>
      <c r="V2920" s="90"/>
      <c r="W2920" s="90"/>
      <c r="X2920" s="90"/>
      <c r="Y2920" s="90"/>
    </row>
    <row r="2921" spans="1:25" ht="15" customHeight="1" x14ac:dyDescent="0.25">
      <c r="A2921" s="63" t="s">
        <v>935</v>
      </c>
      <c r="B2921" s="63" t="s">
        <v>81</v>
      </c>
      <c r="C2921" s="63" t="s">
        <v>1392</v>
      </c>
      <c r="D2921" s="63" t="s">
        <v>1393</v>
      </c>
      <c r="E2921" s="65" t="s">
        <v>34</v>
      </c>
      <c r="F2921" s="65" t="s">
        <v>1</v>
      </c>
      <c r="G2921" s="65" t="s">
        <v>1</v>
      </c>
      <c r="H2921" s="65" t="s">
        <v>35</v>
      </c>
      <c r="I2921" s="31">
        <f t="shared" ref="I2921:K2921" si="2740">SUM(I2922:I2929)</f>
        <v>211041</v>
      </c>
      <c r="J2921" s="31">
        <f t="shared" si="2740"/>
        <v>138341</v>
      </c>
      <c r="K2921" s="31">
        <f t="shared" si="2740"/>
        <v>78252</v>
      </c>
      <c r="L2921" s="31">
        <f t="shared" si="2714"/>
        <v>30550</v>
      </c>
      <c r="M2921" s="31">
        <f t="shared" ref="M2921" si="2741">SUM(M2922:M2929)</f>
        <v>12250</v>
      </c>
      <c r="N2921" s="31">
        <f t="shared" ref="N2921:O2921" si="2742">SUM(N2922:N2929)</f>
        <v>8250</v>
      </c>
      <c r="O2921" s="31">
        <f t="shared" si="2742"/>
        <v>10050</v>
      </c>
      <c r="P2921" s="31">
        <f t="shared" si="2717"/>
        <v>108802</v>
      </c>
      <c r="Q2921" s="31">
        <f t="shared" si="2718"/>
        <v>78.647689405165494</v>
      </c>
      <c r="R2921" s="94"/>
      <c r="S2921" s="94"/>
      <c r="T2921" s="94"/>
      <c r="U2921" s="94"/>
      <c r="V2921" s="94"/>
      <c r="W2921" s="94"/>
      <c r="X2921" s="94"/>
      <c r="Y2921" s="94"/>
    </row>
    <row r="2922" spans="1:25" ht="15" customHeight="1" x14ac:dyDescent="0.25">
      <c r="A2922" s="64" t="s">
        <v>935</v>
      </c>
      <c r="B2922" s="64" t="s">
        <v>81</v>
      </c>
      <c r="C2922" s="64" t="s">
        <v>1392</v>
      </c>
      <c r="D2922" s="64" t="s">
        <v>1393</v>
      </c>
      <c r="E2922" s="20" t="s">
        <v>38</v>
      </c>
      <c r="F2922" s="64"/>
      <c r="G2922" s="53" t="s">
        <v>1076</v>
      </c>
      <c r="H2922" s="53" t="s">
        <v>37</v>
      </c>
      <c r="I2922" s="26">
        <v>1730</v>
      </c>
      <c r="J2922" s="26">
        <v>730</v>
      </c>
      <c r="K2922" s="26">
        <v>730</v>
      </c>
      <c r="L2922" s="26">
        <f t="shared" si="2714"/>
        <v>0</v>
      </c>
      <c r="M2922" s="26"/>
      <c r="N2922" s="26"/>
      <c r="O2922" s="26"/>
      <c r="P2922" s="26">
        <f t="shared" si="2717"/>
        <v>730</v>
      </c>
      <c r="Q2922" s="26">
        <f t="shared" si="2718"/>
        <v>100</v>
      </c>
      <c r="R2922" s="90"/>
      <c r="S2922" s="90"/>
      <c r="T2922" s="90"/>
      <c r="U2922" s="90"/>
      <c r="V2922" s="90"/>
      <c r="W2922" s="90"/>
      <c r="X2922" s="90"/>
      <c r="Y2922" s="90"/>
    </row>
    <row r="2923" spans="1:25" ht="15" customHeight="1" x14ac:dyDescent="0.25">
      <c r="A2923" s="64" t="s">
        <v>935</v>
      </c>
      <c r="B2923" s="64" t="s">
        <v>81</v>
      </c>
      <c r="C2923" s="64" t="s">
        <v>1392</v>
      </c>
      <c r="D2923" s="64" t="s">
        <v>1393</v>
      </c>
      <c r="E2923" s="20" t="s">
        <v>298</v>
      </c>
      <c r="F2923" s="64"/>
      <c r="G2923" s="53" t="s">
        <v>1076</v>
      </c>
      <c r="H2923" s="53" t="s">
        <v>297</v>
      </c>
      <c r="I2923" s="26">
        <v>72000</v>
      </c>
      <c r="J2923" s="26">
        <v>72000</v>
      </c>
      <c r="K2923" s="26">
        <v>42500</v>
      </c>
      <c r="L2923" s="26">
        <f t="shared" si="2714"/>
        <v>12000</v>
      </c>
      <c r="M2923" s="26">
        <v>6000</v>
      </c>
      <c r="N2923" s="26">
        <v>3000</v>
      </c>
      <c r="O2923" s="26">
        <v>3000</v>
      </c>
      <c r="P2923" s="26">
        <f t="shared" si="2717"/>
        <v>54500</v>
      </c>
      <c r="Q2923" s="26">
        <f t="shared" si="2718"/>
        <v>75.694444444444443</v>
      </c>
      <c r="R2923" s="90"/>
      <c r="S2923" s="90"/>
      <c r="T2923" s="90"/>
      <c r="U2923" s="90"/>
      <c r="V2923" s="90"/>
      <c r="W2923" s="90"/>
      <c r="X2923" s="90"/>
      <c r="Y2923" s="90"/>
    </row>
    <row r="2924" spans="1:25" ht="15" customHeight="1" x14ac:dyDescent="0.25">
      <c r="A2924" s="64" t="s">
        <v>935</v>
      </c>
      <c r="B2924" s="64" t="s">
        <v>81</v>
      </c>
      <c r="C2924" s="64" t="s">
        <v>1392</v>
      </c>
      <c r="D2924" s="64" t="s">
        <v>1393</v>
      </c>
      <c r="E2924" s="20" t="s">
        <v>301</v>
      </c>
      <c r="F2924" s="64"/>
      <c r="G2924" s="53" t="s">
        <v>1076</v>
      </c>
      <c r="H2924" s="53" t="s">
        <v>300</v>
      </c>
      <c r="I2924" s="26">
        <v>12600</v>
      </c>
      <c r="J2924" s="26">
        <v>12600</v>
      </c>
      <c r="K2924" s="26">
        <v>6300</v>
      </c>
      <c r="L2924" s="26">
        <f t="shared" si="2714"/>
        <v>5000</v>
      </c>
      <c r="M2924" s="26">
        <v>2000</v>
      </c>
      <c r="N2924" s="26">
        <v>1500</v>
      </c>
      <c r="O2924" s="26">
        <v>1500</v>
      </c>
      <c r="P2924" s="26">
        <f t="shared" si="2717"/>
        <v>11300</v>
      </c>
      <c r="Q2924" s="26">
        <f t="shared" si="2718"/>
        <v>89.682539682539684</v>
      </c>
      <c r="R2924" s="90"/>
      <c r="S2924" s="90"/>
      <c r="T2924" s="90"/>
      <c r="U2924" s="90"/>
      <c r="V2924" s="90"/>
      <c r="W2924" s="90"/>
      <c r="X2924" s="90"/>
      <c r="Y2924" s="90"/>
    </row>
    <row r="2925" spans="1:25" ht="15" customHeight="1" x14ac:dyDescent="0.25">
      <c r="A2925" s="64" t="s">
        <v>935</v>
      </c>
      <c r="B2925" s="64" t="s">
        <v>81</v>
      </c>
      <c r="C2925" s="64" t="s">
        <v>1392</v>
      </c>
      <c r="D2925" s="64" t="s">
        <v>1393</v>
      </c>
      <c r="E2925" s="20" t="s">
        <v>218</v>
      </c>
      <c r="F2925" s="64"/>
      <c r="G2925" s="53" t="s">
        <v>1076</v>
      </c>
      <c r="H2925" s="53" t="s">
        <v>217</v>
      </c>
      <c r="I2925" s="26">
        <v>74120</v>
      </c>
      <c r="J2925" s="26">
        <v>7620</v>
      </c>
      <c r="K2925" s="26">
        <v>3900</v>
      </c>
      <c r="L2925" s="26">
        <f t="shared" si="2714"/>
        <v>2400</v>
      </c>
      <c r="M2925" s="26">
        <v>800</v>
      </c>
      <c r="N2925" s="26">
        <v>800</v>
      </c>
      <c r="O2925" s="26">
        <v>800</v>
      </c>
      <c r="P2925" s="26">
        <f t="shared" si="2717"/>
        <v>6300</v>
      </c>
      <c r="Q2925" s="26">
        <f t="shared" si="2718"/>
        <v>82.677165354330711</v>
      </c>
      <c r="R2925" s="90"/>
      <c r="S2925" s="90"/>
      <c r="T2925" s="90"/>
      <c r="U2925" s="90"/>
      <c r="V2925" s="90"/>
      <c r="W2925" s="90"/>
      <c r="X2925" s="90"/>
      <c r="Y2925" s="90"/>
    </row>
    <row r="2926" spans="1:25" ht="15" customHeight="1" x14ac:dyDescent="0.25">
      <c r="A2926" s="64" t="s">
        <v>935</v>
      </c>
      <c r="B2926" s="64" t="s">
        <v>81</v>
      </c>
      <c r="C2926" s="64" t="s">
        <v>1392</v>
      </c>
      <c r="D2926" s="64" t="s">
        <v>1393</v>
      </c>
      <c r="E2926" s="20" t="s">
        <v>303</v>
      </c>
      <c r="F2926" s="64"/>
      <c r="G2926" s="53" t="s">
        <v>1076</v>
      </c>
      <c r="H2926" s="53" t="s">
        <v>302</v>
      </c>
      <c r="I2926" s="26">
        <v>1802</v>
      </c>
      <c r="J2926" s="26">
        <v>802</v>
      </c>
      <c r="K2926" s="26">
        <v>802</v>
      </c>
      <c r="L2926" s="26">
        <f t="shared" si="2714"/>
        <v>0</v>
      </c>
      <c r="M2926" s="26"/>
      <c r="N2926" s="26"/>
      <c r="O2926" s="26"/>
      <c r="P2926" s="26">
        <f t="shared" si="2717"/>
        <v>802</v>
      </c>
      <c r="Q2926" s="26">
        <f t="shared" si="2718"/>
        <v>100</v>
      </c>
      <c r="R2926" s="90"/>
      <c r="S2926" s="90"/>
      <c r="T2926" s="90"/>
      <c r="U2926" s="90"/>
      <c r="V2926" s="90"/>
      <c r="W2926" s="90"/>
      <c r="X2926" s="90"/>
      <c r="Y2926" s="90"/>
    </row>
    <row r="2927" spans="1:25" ht="15" customHeight="1" x14ac:dyDescent="0.25">
      <c r="A2927" s="64" t="s">
        <v>935</v>
      </c>
      <c r="B2927" s="64" t="s">
        <v>81</v>
      </c>
      <c r="C2927" s="64" t="s">
        <v>1392</v>
      </c>
      <c r="D2927" s="64" t="s">
        <v>1393</v>
      </c>
      <c r="E2927" s="20" t="s">
        <v>308</v>
      </c>
      <c r="F2927" s="64"/>
      <c r="G2927" s="53" t="s">
        <v>1076</v>
      </c>
      <c r="H2927" s="53" t="s">
        <v>307</v>
      </c>
      <c r="I2927" s="26">
        <v>11500</v>
      </c>
      <c r="J2927" s="26">
        <v>10000</v>
      </c>
      <c r="K2927" s="26">
        <v>5100</v>
      </c>
      <c r="L2927" s="26">
        <f t="shared" si="2714"/>
        <v>2500</v>
      </c>
      <c r="M2927" s="26">
        <v>1000</v>
      </c>
      <c r="N2927" s="26">
        <v>500</v>
      </c>
      <c r="O2927" s="26">
        <v>1000</v>
      </c>
      <c r="P2927" s="26">
        <f t="shared" si="2717"/>
        <v>7600</v>
      </c>
      <c r="Q2927" s="26">
        <f t="shared" si="2718"/>
        <v>76</v>
      </c>
      <c r="R2927" s="90"/>
      <c r="S2927" s="90"/>
      <c r="T2927" s="90"/>
      <c r="U2927" s="90"/>
      <c r="V2927" s="90"/>
      <c r="W2927" s="90"/>
      <c r="X2927" s="90"/>
      <c r="Y2927" s="90"/>
    </row>
    <row r="2928" spans="1:25" ht="15" customHeight="1" x14ac:dyDescent="0.25">
      <c r="A2928" s="64" t="s">
        <v>935</v>
      </c>
      <c r="B2928" s="64" t="s">
        <v>81</v>
      </c>
      <c r="C2928" s="64" t="s">
        <v>1392</v>
      </c>
      <c r="D2928" s="64" t="s">
        <v>1393</v>
      </c>
      <c r="E2928" s="20" t="s">
        <v>311</v>
      </c>
      <c r="F2928" s="64"/>
      <c r="G2928" s="53" t="s">
        <v>1076</v>
      </c>
      <c r="H2928" s="53" t="s">
        <v>310</v>
      </c>
      <c r="I2928" s="26">
        <v>3600</v>
      </c>
      <c r="J2928" s="26">
        <v>3600</v>
      </c>
      <c r="K2928" s="26">
        <v>1700</v>
      </c>
      <c r="L2928" s="26">
        <f t="shared" si="2714"/>
        <v>0</v>
      </c>
      <c r="M2928" s="26"/>
      <c r="N2928" s="26"/>
      <c r="O2928" s="26"/>
      <c r="P2928" s="26">
        <f t="shared" si="2717"/>
        <v>1700</v>
      </c>
      <c r="Q2928" s="26">
        <f t="shared" si="2718"/>
        <v>47.222222222222221</v>
      </c>
      <c r="R2928" s="90"/>
      <c r="S2928" s="90"/>
      <c r="T2928" s="90"/>
      <c r="U2928" s="90"/>
      <c r="V2928" s="90"/>
      <c r="W2928" s="90"/>
      <c r="X2928" s="90"/>
      <c r="Y2928" s="90"/>
    </row>
    <row r="2929" spans="1:25" ht="15" customHeight="1" x14ac:dyDescent="0.25">
      <c r="A2929" s="63" t="s">
        <v>935</v>
      </c>
      <c r="B2929" s="63" t="s">
        <v>81</v>
      </c>
      <c r="C2929" s="63" t="s">
        <v>1392</v>
      </c>
      <c r="D2929" s="63" t="s">
        <v>1393</v>
      </c>
      <c r="E2929" s="63" t="s">
        <v>39</v>
      </c>
      <c r="F2929" s="64" t="s">
        <v>1</v>
      </c>
      <c r="G2929" s="53" t="s">
        <v>1</v>
      </c>
      <c r="H2929" s="65" t="s">
        <v>40</v>
      </c>
      <c r="I2929" s="31">
        <f t="shared" ref="I2929:K2929" si="2743">SUM(I2930:I2932)</f>
        <v>33689</v>
      </c>
      <c r="J2929" s="31">
        <f t="shared" si="2743"/>
        <v>30989</v>
      </c>
      <c r="K2929" s="31">
        <f t="shared" si="2743"/>
        <v>17220</v>
      </c>
      <c r="L2929" s="31">
        <f t="shared" si="2714"/>
        <v>8650</v>
      </c>
      <c r="M2929" s="31">
        <f t="shared" ref="M2929" si="2744">SUM(M2930:M2932)</f>
        <v>2450</v>
      </c>
      <c r="N2929" s="31">
        <f t="shared" ref="N2929:O2929" si="2745">SUM(N2930:N2932)</f>
        <v>2450</v>
      </c>
      <c r="O2929" s="31">
        <f t="shared" si="2745"/>
        <v>3750</v>
      </c>
      <c r="P2929" s="31">
        <f t="shared" si="2717"/>
        <v>25870</v>
      </c>
      <c r="Q2929" s="31">
        <f t="shared" si="2718"/>
        <v>83.48123527703379</v>
      </c>
      <c r="R2929" s="94"/>
      <c r="S2929" s="94"/>
      <c r="T2929" s="94"/>
      <c r="U2929" s="94"/>
      <c r="V2929" s="94"/>
      <c r="W2929" s="94"/>
      <c r="X2929" s="94"/>
      <c r="Y2929" s="94"/>
    </row>
    <row r="2930" spans="1:25" ht="15" customHeight="1" x14ac:dyDescent="0.25">
      <c r="A2930" s="64" t="s">
        <v>935</v>
      </c>
      <c r="B2930" s="64" t="s">
        <v>81</v>
      </c>
      <c r="C2930" s="64" t="s">
        <v>1392</v>
      </c>
      <c r="D2930" s="64" t="s">
        <v>1393</v>
      </c>
      <c r="E2930" s="20" t="s">
        <v>41</v>
      </c>
      <c r="F2930" s="64"/>
      <c r="G2930" s="53" t="s">
        <v>1076</v>
      </c>
      <c r="H2930" s="53" t="s">
        <v>40</v>
      </c>
      <c r="I2930" s="26">
        <v>22389</v>
      </c>
      <c r="J2930" s="26">
        <v>19689</v>
      </c>
      <c r="K2930" s="26">
        <v>10300</v>
      </c>
      <c r="L2930" s="26">
        <f t="shared" si="2714"/>
        <v>6400</v>
      </c>
      <c r="M2930" s="26">
        <v>1700</v>
      </c>
      <c r="N2930" s="26">
        <v>1700</v>
      </c>
      <c r="O2930" s="26">
        <v>3000</v>
      </c>
      <c r="P2930" s="26">
        <f t="shared" si="2717"/>
        <v>16700</v>
      </c>
      <c r="Q2930" s="26">
        <f t="shared" si="2718"/>
        <v>84.818934430392602</v>
      </c>
      <c r="R2930" s="90"/>
      <c r="S2930" s="90"/>
      <c r="T2930" s="90"/>
      <c r="U2930" s="90"/>
      <c r="V2930" s="90"/>
      <c r="W2930" s="90"/>
      <c r="X2930" s="90"/>
      <c r="Y2930" s="90"/>
    </row>
    <row r="2931" spans="1:25" ht="15" customHeight="1" x14ac:dyDescent="0.25">
      <c r="A2931" s="64" t="s">
        <v>935</v>
      </c>
      <c r="B2931" s="64" t="s">
        <v>81</v>
      </c>
      <c r="C2931" s="64" t="s">
        <v>1392</v>
      </c>
      <c r="D2931" s="64" t="s">
        <v>1393</v>
      </c>
      <c r="E2931" s="20" t="s">
        <v>41</v>
      </c>
      <c r="F2931" s="64" t="s">
        <v>1400</v>
      </c>
      <c r="G2931" s="53" t="s">
        <v>1076</v>
      </c>
      <c r="H2931" s="53" t="s">
        <v>49</v>
      </c>
      <c r="I2931" s="26">
        <v>3700</v>
      </c>
      <c r="J2931" s="26">
        <v>3700</v>
      </c>
      <c r="K2931" s="26">
        <v>3050</v>
      </c>
      <c r="L2931" s="26">
        <f t="shared" si="2714"/>
        <v>300</v>
      </c>
      <c r="M2931" s="26">
        <v>100</v>
      </c>
      <c r="N2931" s="26">
        <v>100</v>
      </c>
      <c r="O2931" s="26">
        <v>100</v>
      </c>
      <c r="P2931" s="26">
        <f t="shared" si="2717"/>
        <v>3350</v>
      </c>
      <c r="Q2931" s="26">
        <f t="shared" si="2718"/>
        <v>90.540540540540533</v>
      </c>
      <c r="R2931" s="90"/>
      <c r="S2931" s="90"/>
      <c r="T2931" s="90"/>
      <c r="U2931" s="90"/>
      <c r="V2931" s="90"/>
      <c r="W2931" s="90"/>
      <c r="X2931" s="90"/>
      <c r="Y2931" s="90"/>
    </row>
    <row r="2932" spans="1:25" ht="22.5" customHeight="1" x14ac:dyDescent="0.25">
      <c r="A2932" s="64" t="s">
        <v>935</v>
      </c>
      <c r="B2932" s="64" t="s">
        <v>81</v>
      </c>
      <c r="C2932" s="64" t="s">
        <v>1392</v>
      </c>
      <c r="D2932" s="64" t="s">
        <v>1393</v>
      </c>
      <c r="E2932" s="20" t="s">
        <v>41</v>
      </c>
      <c r="F2932" s="64" t="s">
        <v>1401</v>
      </c>
      <c r="G2932" s="53" t="s">
        <v>1076</v>
      </c>
      <c r="H2932" s="53" t="s">
        <v>55</v>
      </c>
      <c r="I2932" s="26">
        <v>7600</v>
      </c>
      <c r="J2932" s="26">
        <v>7600</v>
      </c>
      <c r="K2932" s="26">
        <v>3870</v>
      </c>
      <c r="L2932" s="26">
        <f t="shared" si="2714"/>
        <v>1950</v>
      </c>
      <c r="M2932" s="26">
        <v>650</v>
      </c>
      <c r="N2932" s="26">
        <v>650</v>
      </c>
      <c r="O2932" s="26">
        <v>650</v>
      </c>
      <c r="P2932" s="26">
        <f t="shared" si="2717"/>
        <v>5820</v>
      </c>
      <c r="Q2932" s="26">
        <f t="shared" si="2718"/>
        <v>76.578947368421055</v>
      </c>
      <c r="R2932" s="90"/>
      <c r="S2932" s="90"/>
      <c r="T2932" s="90"/>
      <c r="U2932" s="90"/>
      <c r="V2932" s="90"/>
      <c r="W2932" s="90"/>
      <c r="X2932" s="90"/>
      <c r="Y2932" s="90"/>
    </row>
    <row r="2933" spans="1:25" ht="22.5" customHeight="1" x14ac:dyDescent="0.25">
      <c r="A2933" s="63" t="s">
        <v>1</v>
      </c>
      <c r="B2933" s="63" t="s">
        <v>1</v>
      </c>
      <c r="C2933" s="63" t="s">
        <v>1</v>
      </c>
      <c r="D2933" s="65" t="s">
        <v>1</v>
      </c>
      <c r="E2933" s="65" t="s">
        <v>1</v>
      </c>
      <c r="F2933" s="65" t="s">
        <v>1</v>
      </c>
      <c r="G2933" s="65" t="s">
        <v>1</v>
      </c>
      <c r="H2933" s="66" t="s">
        <v>56</v>
      </c>
      <c r="I2933" s="30">
        <f t="shared" ref="I2933:K2934" si="2746">SUM(I2934)</f>
        <v>100</v>
      </c>
      <c r="J2933" s="30">
        <f t="shared" si="2746"/>
        <v>100</v>
      </c>
      <c r="K2933" s="30">
        <f t="shared" si="2746"/>
        <v>0</v>
      </c>
      <c r="L2933" s="30">
        <f t="shared" si="2714"/>
        <v>0</v>
      </c>
      <c r="M2933" s="30">
        <f t="shared" ref="M2933:M2934" si="2747">SUM(M2934)</f>
        <v>0</v>
      </c>
      <c r="N2933" s="30">
        <f t="shared" ref="N2933:O2934" si="2748">SUM(N2934)</f>
        <v>0</v>
      </c>
      <c r="O2933" s="30">
        <f t="shared" si="2748"/>
        <v>0</v>
      </c>
      <c r="P2933" s="30">
        <f t="shared" si="2717"/>
        <v>0</v>
      </c>
      <c r="Q2933" s="30">
        <f t="shared" si="2718"/>
        <v>0</v>
      </c>
      <c r="R2933" s="93"/>
      <c r="S2933" s="93"/>
      <c r="T2933" s="93"/>
      <c r="U2933" s="93"/>
      <c r="V2933" s="93"/>
      <c r="W2933" s="93"/>
      <c r="X2933" s="93"/>
      <c r="Y2933" s="93"/>
    </row>
    <row r="2934" spans="1:25" ht="15" customHeight="1" x14ac:dyDescent="0.25">
      <c r="A2934" s="63" t="s">
        <v>935</v>
      </c>
      <c r="B2934" s="63" t="s">
        <v>81</v>
      </c>
      <c r="C2934" s="63" t="s">
        <v>1392</v>
      </c>
      <c r="D2934" s="63" t="s">
        <v>1393</v>
      </c>
      <c r="E2934" s="65" t="s">
        <v>57</v>
      </c>
      <c r="F2934" s="65" t="s">
        <v>1</v>
      </c>
      <c r="G2934" s="65" t="s">
        <v>1</v>
      </c>
      <c r="H2934" s="65" t="s">
        <v>58</v>
      </c>
      <c r="I2934" s="31">
        <f t="shared" si="2746"/>
        <v>100</v>
      </c>
      <c r="J2934" s="31">
        <f t="shared" si="2746"/>
        <v>100</v>
      </c>
      <c r="K2934" s="31">
        <f t="shared" si="2746"/>
        <v>0</v>
      </c>
      <c r="L2934" s="31">
        <f t="shared" si="2714"/>
        <v>0</v>
      </c>
      <c r="M2934" s="31">
        <f t="shared" si="2747"/>
        <v>0</v>
      </c>
      <c r="N2934" s="31">
        <f t="shared" si="2748"/>
        <v>0</v>
      </c>
      <c r="O2934" s="31">
        <f t="shared" si="2748"/>
        <v>0</v>
      </c>
      <c r="P2934" s="31">
        <f t="shared" si="2717"/>
        <v>0</v>
      </c>
      <c r="Q2934" s="31">
        <f t="shared" si="2718"/>
        <v>0</v>
      </c>
      <c r="R2934" s="94"/>
      <c r="S2934" s="94"/>
      <c r="T2934" s="94"/>
      <c r="U2934" s="94"/>
      <c r="V2934" s="94"/>
      <c r="W2934" s="94"/>
      <c r="X2934" s="94"/>
      <c r="Y2934" s="94"/>
    </row>
    <row r="2935" spans="1:25" ht="15" customHeight="1" x14ac:dyDescent="0.25">
      <c r="A2935" s="64" t="s">
        <v>935</v>
      </c>
      <c r="B2935" s="64" t="s">
        <v>81</v>
      </c>
      <c r="C2935" s="64" t="s">
        <v>1392</v>
      </c>
      <c r="D2935" s="64" t="s">
        <v>1393</v>
      </c>
      <c r="E2935" s="20" t="s">
        <v>68</v>
      </c>
      <c r="F2935" s="64"/>
      <c r="G2935" s="53" t="s">
        <v>1076</v>
      </c>
      <c r="H2935" s="53" t="s">
        <v>67</v>
      </c>
      <c r="I2935" s="26">
        <v>100</v>
      </c>
      <c r="J2935" s="26">
        <v>100</v>
      </c>
      <c r="K2935" s="26">
        <v>0</v>
      </c>
      <c r="L2935" s="26">
        <f t="shared" si="2714"/>
        <v>0</v>
      </c>
      <c r="M2935" s="26"/>
      <c r="N2935" s="26"/>
      <c r="O2935" s="26"/>
      <c r="P2935" s="26">
        <f t="shared" si="2717"/>
        <v>0</v>
      </c>
      <c r="Q2935" s="26">
        <f t="shared" si="2718"/>
        <v>0</v>
      </c>
      <c r="R2935" s="90"/>
      <c r="S2935" s="90"/>
      <c r="T2935" s="90"/>
      <c r="U2935" s="90"/>
      <c r="V2935" s="90"/>
      <c r="W2935" s="90"/>
      <c r="X2935" s="90"/>
      <c r="Y2935" s="90"/>
    </row>
    <row r="2936" spans="1:25" ht="22.5" customHeight="1" x14ac:dyDescent="0.25">
      <c r="A2936" s="63" t="s">
        <v>1</v>
      </c>
      <c r="B2936" s="63" t="s">
        <v>1</v>
      </c>
      <c r="C2936" s="63" t="s">
        <v>1</v>
      </c>
      <c r="D2936" s="65" t="s">
        <v>1</v>
      </c>
      <c r="E2936" s="65" t="s">
        <v>1</v>
      </c>
      <c r="F2936" s="65" t="s">
        <v>1</v>
      </c>
      <c r="G2936" s="65" t="s">
        <v>1</v>
      </c>
      <c r="H2936" s="66" t="s">
        <v>69</v>
      </c>
      <c r="I2936" s="30">
        <f t="shared" ref="I2936:K2937" si="2749">SUM(I2937)</f>
        <v>22000</v>
      </c>
      <c r="J2936" s="30">
        <f t="shared" si="2749"/>
        <v>0</v>
      </c>
      <c r="K2936" s="30">
        <f t="shared" si="2749"/>
        <v>0</v>
      </c>
      <c r="L2936" s="30">
        <f t="shared" si="2714"/>
        <v>0</v>
      </c>
      <c r="M2936" s="30">
        <f t="shared" ref="M2936:M2937" si="2750">SUM(M2937)</f>
        <v>0</v>
      </c>
      <c r="N2936" s="30">
        <f t="shared" ref="N2936:O2937" si="2751">SUM(N2937)</f>
        <v>0</v>
      </c>
      <c r="O2936" s="30">
        <f t="shared" si="2751"/>
        <v>0</v>
      </c>
      <c r="P2936" s="30">
        <f t="shared" si="2717"/>
        <v>0</v>
      </c>
      <c r="Q2936" s="30" t="str">
        <f t="shared" si="2718"/>
        <v>-</v>
      </c>
      <c r="R2936" s="93"/>
      <c r="S2936" s="93"/>
      <c r="T2936" s="93"/>
      <c r="U2936" s="93"/>
      <c r="V2936" s="93"/>
      <c r="W2936" s="93"/>
      <c r="X2936" s="93"/>
      <c r="Y2936" s="93"/>
    </row>
    <row r="2937" spans="1:25" ht="15" customHeight="1" x14ac:dyDescent="0.25">
      <c r="A2937" s="63" t="s">
        <v>935</v>
      </c>
      <c r="B2937" s="63" t="s">
        <v>81</v>
      </c>
      <c r="C2937" s="63" t="s">
        <v>1392</v>
      </c>
      <c r="D2937" s="63" t="s">
        <v>1393</v>
      </c>
      <c r="E2937" s="65" t="s">
        <v>70</v>
      </c>
      <c r="F2937" s="65" t="s">
        <v>1</v>
      </c>
      <c r="G2937" s="65" t="s">
        <v>1</v>
      </c>
      <c r="H2937" s="65" t="s">
        <v>71</v>
      </c>
      <c r="I2937" s="31">
        <f t="shared" si="2749"/>
        <v>22000</v>
      </c>
      <c r="J2937" s="31">
        <f t="shared" si="2749"/>
        <v>0</v>
      </c>
      <c r="K2937" s="31">
        <f t="shared" si="2749"/>
        <v>0</v>
      </c>
      <c r="L2937" s="31">
        <f t="shared" si="2714"/>
        <v>0</v>
      </c>
      <c r="M2937" s="31">
        <f t="shared" si="2750"/>
        <v>0</v>
      </c>
      <c r="N2937" s="31">
        <f t="shared" si="2751"/>
        <v>0</v>
      </c>
      <c r="O2937" s="31">
        <f t="shared" si="2751"/>
        <v>0</v>
      </c>
      <c r="P2937" s="31">
        <f t="shared" si="2717"/>
        <v>0</v>
      </c>
      <c r="Q2937" s="31" t="str">
        <f t="shared" si="2718"/>
        <v>-</v>
      </c>
      <c r="R2937" s="94"/>
      <c r="S2937" s="94"/>
      <c r="T2937" s="94"/>
      <c r="U2937" s="94"/>
      <c r="V2937" s="94"/>
      <c r="W2937" s="94"/>
      <c r="X2937" s="94"/>
      <c r="Y2937" s="94"/>
    </row>
    <row r="2938" spans="1:25" ht="15" customHeight="1" x14ac:dyDescent="0.25">
      <c r="A2938" s="64" t="s">
        <v>935</v>
      </c>
      <c r="B2938" s="64" t="s">
        <v>81</v>
      </c>
      <c r="C2938" s="64" t="s">
        <v>1392</v>
      </c>
      <c r="D2938" s="64" t="s">
        <v>1393</v>
      </c>
      <c r="E2938" s="20" t="s">
        <v>74</v>
      </c>
      <c r="F2938" s="64"/>
      <c r="G2938" s="53" t="s">
        <v>1076</v>
      </c>
      <c r="H2938" s="53" t="s">
        <v>73</v>
      </c>
      <c r="I2938" s="26">
        <v>22000</v>
      </c>
      <c r="J2938" s="26">
        <v>0</v>
      </c>
      <c r="K2938" s="26">
        <v>0</v>
      </c>
      <c r="L2938" s="26">
        <f t="shared" si="2714"/>
        <v>0</v>
      </c>
      <c r="M2938" s="26"/>
      <c r="N2938" s="26"/>
      <c r="O2938" s="26"/>
      <c r="P2938" s="26">
        <f t="shared" si="2717"/>
        <v>0</v>
      </c>
      <c r="Q2938" s="26" t="str">
        <f t="shared" si="2718"/>
        <v>-</v>
      </c>
      <c r="R2938" s="90"/>
      <c r="S2938" s="90"/>
      <c r="T2938" s="90"/>
      <c r="U2938" s="90"/>
      <c r="V2938" s="90"/>
      <c r="W2938" s="90"/>
      <c r="X2938" s="90"/>
      <c r="Y2938" s="90"/>
    </row>
    <row r="2939" spans="1:25" ht="15" customHeight="1" x14ac:dyDescent="0.25">
      <c r="A2939" s="53" t="s">
        <v>1</v>
      </c>
      <c r="B2939" s="53" t="s">
        <v>1</v>
      </c>
      <c r="C2939" s="53" t="s">
        <v>1</v>
      </c>
      <c r="D2939" s="53" t="s">
        <v>1</v>
      </c>
      <c r="E2939" s="53" t="s">
        <v>1</v>
      </c>
      <c r="F2939" s="53" t="s">
        <v>1</v>
      </c>
      <c r="G2939" s="53" t="s">
        <v>1</v>
      </c>
      <c r="H2939" s="66" t="s">
        <v>1402</v>
      </c>
      <c r="I2939" s="30">
        <f t="shared" ref="I2939:K2939" si="2752">SUM(I2910,I2933,I2936)</f>
        <v>2055113</v>
      </c>
      <c r="J2939" s="30">
        <f t="shared" si="2752"/>
        <v>1912813</v>
      </c>
      <c r="K2939" s="30">
        <f t="shared" si="2752"/>
        <v>1095264</v>
      </c>
      <c r="L2939" s="30">
        <f t="shared" si="2714"/>
        <v>466650</v>
      </c>
      <c r="M2939" s="30">
        <f t="shared" ref="M2939" si="2753">SUM(M2910,M2933,M2936)</f>
        <v>152450</v>
      </c>
      <c r="N2939" s="30">
        <f t="shared" ref="N2939:O2939" si="2754">SUM(N2910,N2933,N2936)</f>
        <v>160050</v>
      </c>
      <c r="O2939" s="30">
        <f t="shared" si="2754"/>
        <v>154150</v>
      </c>
      <c r="P2939" s="30">
        <f t="shared" si="2717"/>
        <v>1561914</v>
      </c>
      <c r="Q2939" s="30">
        <f t="shared" si="2718"/>
        <v>81.655342158381387</v>
      </c>
      <c r="R2939" s="93"/>
      <c r="S2939" s="93"/>
      <c r="T2939" s="93"/>
      <c r="U2939" s="93"/>
      <c r="V2939" s="93"/>
      <c r="W2939" s="93"/>
      <c r="X2939" s="93"/>
      <c r="Y2939" s="93"/>
    </row>
    <row r="2940" spans="1:25" ht="15" customHeight="1" thickBot="1" x14ac:dyDescent="0.3">
      <c r="A2940" s="53" t="s">
        <v>1</v>
      </c>
      <c r="B2940" s="53" t="s">
        <v>1</v>
      </c>
      <c r="C2940" s="53" t="s">
        <v>1</v>
      </c>
      <c r="D2940" s="53" t="s">
        <v>1</v>
      </c>
      <c r="E2940" s="53" t="s">
        <v>1</v>
      </c>
      <c r="F2940" s="53" t="s">
        <v>1</v>
      </c>
      <c r="G2940" s="53" t="s">
        <v>1</v>
      </c>
      <c r="H2940" s="65" t="s">
        <v>76</v>
      </c>
      <c r="I2940" s="31"/>
      <c r="J2940" s="31"/>
      <c r="K2940" s="31">
        <v>0</v>
      </c>
      <c r="L2940" s="31"/>
      <c r="M2940" s="31"/>
      <c r="N2940" s="31"/>
      <c r="O2940" s="31"/>
      <c r="P2940" s="31"/>
      <c r="Q2940" s="31"/>
      <c r="R2940" s="94"/>
      <c r="S2940" s="94"/>
      <c r="T2940" s="94"/>
      <c r="U2940" s="94"/>
      <c r="V2940" s="94"/>
      <c r="W2940" s="94"/>
      <c r="X2940" s="94"/>
      <c r="Y2940" s="94"/>
    </row>
    <row r="2941" spans="1:25" ht="47.25" customHeight="1" thickBot="1" x14ac:dyDescent="0.3">
      <c r="A2941" s="110" t="s">
        <v>1</v>
      </c>
      <c r="B2941" s="110" t="s">
        <v>1</v>
      </c>
      <c r="C2941" s="110" t="s">
        <v>1</v>
      </c>
      <c r="D2941" s="110" t="s">
        <v>1</v>
      </c>
      <c r="E2941" s="110" t="s">
        <v>1</v>
      </c>
      <c r="F2941" s="110" t="s">
        <v>1</v>
      </c>
      <c r="G2941" s="110" t="s">
        <v>1</v>
      </c>
      <c r="H2941" s="28" t="s">
        <v>77</v>
      </c>
      <c r="I2941" s="109" t="s">
        <v>3984</v>
      </c>
      <c r="J2941" s="109" t="s">
        <v>11</v>
      </c>
      <c r="K2941" s="109" t="s">
        <v>3989</v>
      </c>
      <c r="L2941" s="109" t="s">
        <v>3985</v>
      </c>
      <c r="M2941" s="109" t="s">
        <v>4027</v>
      </c>
      <c r="N2941" s="109" t="s">
        <v>3988</v>
      </c>
      <c r="O2941" s="109" t="s">
        <v>3986</v>
      </c>
      <c r="P2941" s="109" t="s">
        <v>3987</v>
      </c>
      <c r="Q2941" s="109" t="s">
        <v>3695</v>
      </c>
      <c r="R2941" s="91"/>
      <c r="S2941" s="91"/>
      <c r="T2941" s="91"/>
      <c r="U2941" s="91"/>
      <c r="V2941" s="91"/>
      <c r="W2941" s="91"/>
      <c r="X2941" s="91"/>
      <c r="Y2941" s="91"/>
    </row>
    <row r="2942" spans="1:25" ht="15" customHeight="1" x14ac:dyDescent="0.25">
      <c r="A2942" s="111"/>
      <c r="B2942" s="111"/>
      <c r="C2942" s="111"/>
      <c r="D2942" s="111"/>
      <c r="E2942" s="111"/>
      <c r="F2942" s="111"/>
      <c r="G2942" s="111"/>
      <c r="H2942" s="67" t="s">
        <v>1</v>
      </c>
      <c r="I2942" s="29">
        <v>1</v>
      </c>
      <c r="J2942" s="29">
        <v>2</v>
      </c>
      <c r="K2942" s="29">
        <v>3</v>
      </c>
      <c r="L2942" s="29" t="s">
        <v>3478</v>
      </c>
      <c r="M2942" s="29">
        <v>5</v>
      </c>
      <c r="N2942" s="29">
        <v>6</v>
      </c>
      <c r="O2942" s="29">
        <v>7</v>
      </c>
      <c r="P2942" s="29" t="s">
        <v>3696</v>
      </c>
      <c r="Q2942" s="29">
        <v>9</v>
      </c>
      <c r="R2942" s="92"/>
      <c r="S2942" s="92"/>
      <c r="T2942" s="92"/>
      <c r="U2942" s="92"/>
      <c r="V2942" s="92"/>
      <c r="W2942" s="92"/>
      <c r="X2942" s="92"/>
      <c r="Y2942" s="92"/>
    </row>
    <row r="2943" spans="1:25" ht="15" customHeight="1" x14ac:dyDescent="0.25">
      <c r="A2943" s="111"/>
      <c r="B2943" s="111"/>
      <c r="C2943" s="111"/>
      <c r="D2943" s="111"/>
      <c r="E2943" s="111"/>
      <c r="F2943" s="111"/>
      <c r="G2943" s="111"/>
      <c r="H2943" s="68" t="s">
        <v>1085</v>
      </c>
      <c r="I2943" s="32">
        <f t="shared" ref="I2943:K2943" si="2755">SUM(I2939)</f>
        <v>2055113</v>
      </c>
      <c r="J2943" s="32">
        <f t="shared" si="2755"/>
        <v>1912813</v>
      </c>
      <c r="K2943" s="32">
        <f t="shared" si="2755"/>
        <v>1095264</v>
      </c>
      <c r="L2943" s="32">
        <f t="shared" si="2714"/>
        <v>466650</v>
      </c>
      <c r="M2943" s="32">
        <f t="shared" ref="M2943" si="2756">SUM(M2939)</f>
        <v>152450</v>
      </c>
      <c r="N2943" s="32">
        <f t="shared" ref="N2943:O2943" si="2757">SUM(N2939)</f>
        <v>160050</v>
      </c>
      <c r="O2943" s="32">
        <f t="shared" si="2757"/>
        <v>154150</v>
      </c>
      <c r="P2943" s="32">
        <f t="shared" si="2717"/>
        <v>1561914</v>
      </c>
      <c r="Q2943" s="32">
        <f t="shared" si="2718"/>
        <v>81.655342158381387</v>
      </c>
      <c r="R2943" s="90"/>
      <c r="S2943" s="90"/>
      <c r="T2943" s="90"/>
      <c r="U2943" s="90"/>
      <c r="V2943" s="90"/>
      <c r="W2943" s="90"/>
      <c r="X2943" s="90"/>
      <c r="Y2943" s="90"/>
    </row>
    <row r="2944" spans="1:25" ht="15" customHeight="1" x14ac:dyDescent="0.25">
      <c r="A2944" s="111"/>
      <c r="B2944" s="111"/>
      <c r="C2944" s="111"/>
      <c r="D2944" s="111"/>
      <c r="E2944" s="111"/>
      <c r="F2944" s="111"/>
      <c r="G2944" s="111"/>
      <c r="H2944" s="69" t="s">
        <v>79</v>
      </c>
      <c r="I2944" s="32">
        <f t="shared" ref="I2944:K2944" si="2758">SUM(I2943)</f>
        <v>2055113</v>
      </c>
      <c r="J2944" s="32">
        <f t="shared" si="2758"/>
        <v>1912813</v>
      </c>
      <c r="K2944" s="32">
        <f t="shared" si="2758"/>
        <v>1095264</v>
      </c>
      <c r="L2944" s="32">
        <f t="shared" si="2714"/>
        <v>466650</v>
      </c>
      <c r="M2944" s="32">
        <f t="shared" ref="M2944" si="2759">SUM(M2943)</f>
        <v>152450</v>
      </c>
      <c r="N2944" s="32">
        <f t="shared" ref="N2944:O2944" si="2760">SUM(N2943)</f>
        <v>160050</v>
      </c>
      <c r="O2944" s="32">
        <f t="shared" si="2760"/>
        <v>154150</v>
      </c>
      <c r="P2944" s="32">
        <f t="shared" si="2717"/>
        <v>1561914</v>
      </c>
      <c r="Q2944" s="32">
        <f t="shared" si="2718"/>
        <v>81.655342158381387</v>
      </c>
      <c r="R2944" s="90"/>
      <c r="S2944" s="90"/>
      <c r="T2944" s="90"/>
      <c r="U2944" s="90"/>
      <c r="V2944" s="90"/>
      <c r="W2944" s="90"/>
      <c r="X2944" s="90"/>
      <c r="Y2944" s="90"/>
    </row>
    <row r="2945" spans="1:25" ht="15" customHeight="1" x14ac:dyDescent="0.25">
      <c r="A2945" s="112"/>
      <c r="B2945" s="112"/>
      <c r="C2945" s="112"/>
      <c r="D2945" s="112"/>
      <c r="E2945" s="112"/>
      <c r="F2945" s="112"/>
      <c r="G2945" s="112"/>
      <c r="I2945" s="27"/>
      <c r="J2945" s="27"/>
      <c r="K2945" s="27">
        <v>0</v>
      </c>
      <c r="L2945" s="27"/>
      <c r="M2945" s="27"/>
      <c r="N2945" s="27"/>
      <c r="O2945" s="27"/>
      <c r="P2945" s="27"/>
      <c r="Q2945" s="27"/>
      <c r="R2945" s="27"/>
      <c r="S2945" s="27"/>
      <c r="T2945" s="27"/>
      <c r="U2945" s="27"/>
      <c r="V2945" s="27"/>
      <c r="W2945" s="27"/>
      <c r="X2945" s="27"/>
      <c r="Y2945" s="27"/>
    </row>
    <row r="2946" spans="1:25" ht="15" customHeight="1" thickBot="1" x14ac:dyDescent="0.3">
      <c r="A2946" s="53" t="s">
        <v>1</v>
      </c>
      <c r="B2946" s="53" t="s">
        <v>1</v>
      </c>
      <c r="C2946" s="53" t="s">
        <v>1</v>
      </c>
      <c r="D2946" s="53" t="s">
        <v>1</v>
      </c>
      <c r="E2946" s="53" t="s">
        <v>1</v>
      </c>
      <c r="F2946" s="53" t="s">
        <v>1</v>
      </c>
      <c r="G2946" s="53" t="s">
        <v>1</v>
      </c>
      <c r="H2946" s="21" t="s">
        <v>1</v>
      </c>
      <c r="I2946" s="33"/>
      <c r="J2946" s="33"/>
      <c r="K2946" s="33">
        <v>0</v>
      </c>
      <c r="L2946" s="33"/>
      <c r="M2946" s="33"/>
      <c r="N2946" s="33"/>
      <c r="O2946" s="33"/>
      <c r="P2946" s="33"/>
      <c r="Q2946" s="33"/>
      <c r="R2946" s="33"/>
      <c r="S2946" s="33"/>
      <c r="T2946" s="33"/>
      <c r="U2946" s="33"/>
      <c r="V2946" s="33"/>
      <c r="W2946" s="33"/>
      <c r="X2946" s="33"/>
      <c r="Y2946" s="33"/>
    </row>
    <row r="2947" spans="1:25" ht="45.75" customHeight="1" thickBot="1" x14ac:dyDescent="0.3">
      <c r="A2947" s="28" t="s">
        <v>4</v>
      </c>
      <c r="B2947" s="28" t="s">
        <v>5</v>
      </c>
      <c r="C2947" s="28" t="s">
        <v>6</v>
      </c>
      <c r="D2947" s="57" t="s">
        <v>1</v>
      </c>
      <c r="E2947" s="28" t="s">
        <v>7</v>
      </c>
      <c r="F2947" s="28" t="s">
        <v>8</v>
      </c>
      <c r="G2947" s="28" t="s">
        <v>9</v>
      </c>
      <c r="H2947" s="28" t="s">
        <v>10</v>
      </c>
      <c r="I2947" s="109" t="s">
        <v>3984</v>
      </c>
      <c r="J2947" s="109" t="s">
        <v>11</v>
      </c>
      <c r="K2947" s="109" t="s">
        <v>3989</v>
      </c>
      <c r="L2947" s="109" t="s">
        <v>3985</v>
      </c>
      <c r="M2947" s="109" t="s">
        <v>4027</v>
      </c>
      <c r="N2947" s="109" t="s">
        <v>3988</v>
      </c>
      <c r="O2947" s="109" t="s">
        <v>3986</v>
      </c>
      <c r="P2947" s="109" t="s">
        <v>3987</v>
      </c>
      <c r="Q2947" s="109" t="s">
        <v>3695</v>
      </c>
      <c r="R2947" s="91"/>
      <c r="S2947" s="91"/>
      <c r="T2947" s="91"/>
      <c r="U2947" s="91"/>
      <c r="V2947" s="91"/>
      <c r="W2947" s="91"/>
      <c r="X2947" s="91"/>
      <c r="Y2947" s="91"/>
    </row>
    <row r="2948" spans="1:25" ht="15" customHeight="1" x14ac:dyDescent="0.25">
      <c r="A2948" s="58" t="s">
        <v>1</v>
      </c>
      <c r="B2948" s="58" t="s">
        <v>1</v>
      </c>
      <c r="C2948" s="58" t="s">
        <v>1</v>
      </c>
      <c r="D2948" s="59" t="s">
        <v>1</v>
      </c>
      <c r="E2948" s="59" t="s">
        <v>1</v>
      </c>
      <c r="F2948" s="60" t="s">
        <v>1</v>
      </c>
      <c r="G2948" s="61" t="s">
        <v>1</v>
      </c>
      <c r="H2948" s="62" t="s">
        <v>1</v>
      </c>
      <c r="I2948" s="29">
        <v>1</v>
      </c>
      <c r="J2948" s="29">
        <v>2</v>
      </c>
      <c r="K2948" s="29">
        <v>3</v>
      </c>
      <c r="L2948" s="29" t="s">
        <v>3478</v>
      </c>
      <c r="M2948" s="29">
        <v>5</v>
      </c>
      <c r="N2948" s="29">
        <v>6</v>
      </c>
      <c r="O2948" s="29">
        <v>7</v>
      </c>
      <c r="P2948" s="29" t="s">
        <v>3696</v>
      </c>
      <c r="Q2948" s="29">
        <v>9</v>
      </c>
      <c r="R2948" s="92"/>
      <c r="S2948" s="92"/>
      <c r="T2948" s="92"/>
      <c r="U2948" s="92"/>
      <c r="V2948" s="92"/>
      <c r="W2948" s="92"/>
      <c r="X2948" s="92"/>
      <c r="Y2948" s="92"/>
    </row>
    <row r="2949" spans="1:25" ht="15" customHeight="1" x14ac:dyDescent="0.25">
      <c r="A2949" s="63" t="s">
        <v>935</v>
      </c>
      <c r="B2949" s="63" t="s">
        <v>81</v>
      </c>
      <c r="C2949" s="64" t="s">
        <v>1403</v>
      </c>
      <c r="D2949" s="64" t="s">
        <v>1404</v>
      </c>
      <c r="E2949" s="65" t="s">
        <v>1</v>
      </c>
      <c r="F2949" s="65" t="s">
        <v>1</v>
      </c>
      <c r="G2949" s="65" t="s">
        <v>1</v>
      </c>
      <c r="H2949" s="65" t="s">
        <v>1405</v>
      </c>
      <c r="I2949" s="26">
        <v>0</v>
      </c>
      <c r="J2949" s="26" t="s">
        <v>1</v>
      </c>
      <c r="K2949" s="26">
        <v>0</v>
      </c>
      <c r="L2949" s="26"/>
      <c r="M2949" s="26"/>
      <c r="N2949" s="26"/>
      <c r="O2949" s="26"/>
      <c r="P2949" s="26"/>
      <c r="Q2949" s="26"/>
      <c r="R2949" s="90"/>
      <c r="S2949" s="90"/>
      <c r="T2949" s="90"/>
      <c r="U2949" s="90"/>
      <c r="V2949" s="90"/>
      <c r="W2949" s="90"/>
      <c r="X2949" s="90"/>
      <c r="Y2949" s="90"/>
    </row>
    <row r="2950" spans="1:25" ht="22.5" customHeight="1" x14ac:dyDescent="0.25">
      <c r="A2950" s="63" t="s">
        <v>1</v>
      </c>
      <c r="B2950" s="63" t="s">
        <v>1</v>
      </c>
      <c r="C2950" s="63" t="s">
        <v>1</v>
      </c>
      <c r="D2950" s="65" t="s">
        <v>1</v>
      </c>
      <c r="E2950" s="65" t="s">
        <v>1</v>
      </c>
      <c r="F2950" s="65" t="s">
        <v>1</v>
      </c>
      <c r="G2950" s="65" t="s">
        <v>1</v>
      </c>
      <c r="H2950" s="66" t="s">
        <v>15</v>
      </c>
      <c r="I2950" s="30">
        <f t="shared" ref="I2950:K2950" si="2761">SUM(I2951,I2959,I2961)</f>
        <v>1692477</v>
      </c>
      <c r="J2950" s="30">
        <f t="shared" si="2761"/>
        <v>1543377</v>
      </c>
      <c r="K2950" s="30">
        <f t="shared" si="2761"/>
        <v>913812</v>
      </c>
      <c r="L2950" s="30">
        <f t="shared" si="2714"/>
        <v>386150</v>
      </c>
      <c r="M2950" s="30">
        <f t="shared" ref="M2950" si="2762">SUM(M2951,M2959,M2961)</f>
        <v>133750</v>
      </c>
      <c r="N2950" s="30">
        <f t="shared" ref="N2950:O2950" si="2763">SUM(N2951,N2959,N2961)</f>
        <v>125450</v>
      </c>
      <c r="O2950" s="30">
        <f t="shared" si="2763"/>
        <v>126950</v>
      </c>
      <c r="P2950" s="30">
        <f t="shared" si="2717"/>
        <v>1299962</v>
      </c>
      <c r="Q2950" s="30">
        <f t="shared" si="2718"/>
        <v>84.228415999460921</v>
      </c>
      <c r="R2950" s="93"/>
      <c r="S2950" s="93"/>
      <c r="T2950" s="93"/>
      <c r="U2950" s="93"/>
      <c r="V2950" s="93"/>
      <c r="W2950" s="93"/>
      <c r="X2950" s="93"/>
      <c r="Y2950" s="93"/>
    </row>
    <row r="2951" spans="1:25" ht="15" customHeight="1" x14ac:dyDescent="0.25">
      <c r="A2951" s="63" t="s">
        <v>935</v>
      </c>
      <c r="B2951" s="63" t="s">
        <v>81</v>
      </c>
      <c r="C2951" s="63" t="s">
        <v>1403</v>
      </c>
      <c r="D2951" s="63" t="s">
        <v>1404</v>
      </c>
      <c r="E2951" s="65" t="s">
        <v>16</v>
      </c>
      <c r="F2951" s="65" t="s">
        <v>1</v>
      </c>
      <c r="G2951" s="65" t="s">
        <v>1</v>
      </c>
      <c r="H2951" s="65" t="s">
        <v>17</v>
      </c>
      <c r="I2951" s="31">
        <f t="shared" ref="I2951:K2951" si="2764">SUM(I2952:I2953)</f>
        <v>1355662</v>
      </c>
      <c r="J2951" s="31">
        <f t="shared" si="2764"/>
        <v>1311562</v>
      </c>
      <c r="K2951" s="31">
        <f t="shared" si="2764"/>
        <v>781922</v>
      </c>
      <c r="L2951" s="31">
        <f t="shared" si="2714"/>
        <v>323000</v>
      </c>
      <c r="M2951" s="31">
        <f t="shared" ref="M2951" si="2765">SUM(M2952:M2953)</f>
        <v>110200</v>
      </c>
      <c r="N2951" s="31">
        <f t="shared" ref="N2951:O2951" si="2766">SUM(N2952:N2953)</f>
        <v>106000</v>
      </c>
      <c r="O2951" s="31">
        <f t="shared" si="2766"/>
        <v>106800</v>
      </c>
      <c r="P2951" s="31">
        <f t="shared" si="2717"/>
        <v>1104922</v>
      </c>
      <c r="Q2951" s="31">
        <f t="shared" si="2718"/>
        <v>84.244740241025582</v>
      </c>
      <c r="R2951" s="94"/>
      <c r="S2951" s="94"/>
      <c r="T2951" s="94"/>
      <c r="U2951" s="94"/>
      <c r="V2951" s="94"/>
      <c r="W2951" s="94"/>
      <c r="X2951" s="94"/>
      <c r="Y2951" s="94"/>
    </row>
    <row r="2952" spans="1:25" ht="15" customHeight="1" x14ac:dyDescent="0.25">
      <c r="A2952" s="64" t="s">
        <v>935</v>
      </c>
      <c r="B2952" s="64" t="s">
        <v>81</v>
      </c>
      <c r="C2952" s="64" t="s">
        <v>1403</v>
      </c>
      <c r="D2952" s="64" t="s">
        <v>1404</v>
      </c>
      <c r="E2952" s="20" t="s">
        <v>19</v>
      </c>
      <c r="F2952" s="64"/>
      <c r="G2952" s="53" t="s">
        <v>1076</v>
      </c>
      <c r="H2952" s="53" t="s">
        <v>3887</v>
      </c>
      <c r="I2952" s="26">
        <v>1199640</v>
      </c>
      <c r="J2952" s="26">
        <v>1159640</v>
      </c>
      <c r="K2952" s="26">
        <v>653000</v>
      </c>
      <c r="L2952" s="26">
        <f t="shared" si="2714"/>
        <v>300000</v>
      </c>
      <c r="M2952" s="26">
        <v>100000</v>
      </c>
      <c r="N2952" s="26">
        <v>100000</v>
      </c>
      <c r="O2952" s="26">
        <v>100000</v>
      </c>
      <c r="P2952" s="26">
        <f t="shared" si="2717"/>
        <v>953000</v>
      </c>
      <c r="Q2952" s="26">
        <f t="shared" si="2718"/>
        <v>82.180676761753645</v>
      </c>
      <c r="R2952" s="90"/>
      <c r="S2952" s="90"/>
      <c r="T2952" s="90"/>
      <c r="U2952" s="90"/>
      <c r="V2952" s="90"/>
      <c r="W2952" s="90"/>
      <c r="X2952" s="90"/>
      <c r="Y2952" s="90"/>
    </row>
    <row r="2953" spans="1:25" ht="15" customHeight="1" x14ac:dyDescent="0.25">
      <c r="A2953" s="63" t="s">
        <v>935</v>
      </c>
      <c r="B2953" s="63" t="s">
        <v>81</v>
      </c>
      <c r="C2953" s="63" t="s">
        <v>1403</v>
      </c>
      <c r="D2953" s="63" t="s">
        <v>1404</v>
      </c>
      <c r="E2953" s="63" t="s">
        <v>21</v>
      </c>
      <c r="F2953" s="64" t="s">
        <v>1</v>
      </c>
      <c r="G2953" s="53" t="s">
        <v>1</v>
      </c>
      <c r="H2953" s="65" t="s">
        <v>22</v>
      </c>
      <c r="I2953" s="31">
        <f t="shared" ref="I2953:K2953" si="2767">SUM(I2954:I2958)</f>
        <v>156022</v>
      </c>
      <c r="J2953" s="31">
        <f t="shared" si="2767"/>
        <v>151922</v>
      </c>
      <c r="K2953" s="31">
        <f t="shared" si="2767"/>
        <v>128922</v>
      </c>
      <c r="L2953" s="31">
        <f t="shared" si="2714"/>
        <v>23000</v>
      </c>
      <c r="M2953" s="31">
        <f t="shared" ref="M2953" si="2768">SUM(M2954:M2958)</f>
        <v>10200</v>
      </c>
      <c r="N2953" s="31">
        <f t="shared" ref="N2953:O2953" si="2769">SUM(N2954:N2958)</f>
        <v>6000</v>
      </c>
      <c r="O2953" s="31">
        <f t="shared" si="2769"/>
        <v>6800</v>
      </c>
      <c r="P2953" s="31">
        <f t="shared" si="2717"/>
        <v>151922</v>
      </c>
      <c r="Q2953" s="31">
        <f t="shared" si="2718"/>
        <v>100</v>
      </c>
      <c r="R2953" s="94"/>
      <c r="S2953" s="94"/>
      <c r="T2953" s="94"/>
      <c r="U2953" s="94"/>
      <c r="V2953" s="94"/>
      <c r="W2953" s="94"/>
      <c r="X2953" s="94"/>
      <c r="Y2953" s="94"/>
    </row>
    <row r="2954" spans="1:25" ht="15" customHeight="1" x14ac:dyDescent="0.25">
      <c r="A2954" s="64" t="s">
        <v>935</v>
      </c>
      <c r="B2954" s="64" t="s">
        <v>81</v>
      </c>
      <c r="C2954" s="64" t="s">
        <v>1403</v>
      </c>
      <c r="D2954" s="64" t="s">
        <v>1404</v>
      </c>
      <c r="E2954" s="20" t="s">
        <v>23</v>
      </c>
      <c r="F2954" s="64" t="s">
        <v>1406</v>
      </c>
      <c r="G2954" s="53" t="s">
        <v>1076</v>
      </c>
      <c r="H2954" s="53" t="s">
        <v>85</v>
      </c>
      <c r="I2954" s="26">
        <v>22200</v>
      </c>
      <c r="J2954" s="26">
        <v>21900</v>
      </c>
      <c r="K2954" s="26">
        <v>17500</v>
      </c>
      <c r="L2954" s="26">
        <f t="shared" si="2714"/>
        <v>4400</v>
      </c>
      <c r="M2954" s="26">
        <v>2600</v>
      </c>
      <c r="N2954" s="26">
        <v>1000</v>
      </c>
      <c r="O2954" s="26">
        <v>800</v>
      </c>
      <c r="P2954" s="26">
        <f t="shared" si="2717"/>
        <v>21900</v>
      </c>
      <c r="Q2954" s="26">
        <f t="shared" si="2718"/>
        <v>100</v>
      </c>
      <c r="R2954" s="90"/>
      <c r="S2954" s="90"/>
      <c r="T2954" s="90"/>
      <c r="U2954" s="90"/>
      <c r="V2954" s="90"/>
      <c r="W2954" s="90"/>
      <c r="X2954" s="90"/>
      <c r="Y2954" s="90"/>
    </row>
    <row r="2955" spans="1:25" ht="15" customHeight="1" x14ac:dyDescent="0.25">
      <c r="A2955" s="64" t="s">
        <v>935</v>
      </c>
      <c r="B2955" s="64" t="s">
        <v>81</v>
      </c>
      <c r="C2955" s="64" t="s">
        <v>1403</v>
      </c>
      <c r="D2955" s="64" t="s">
        <v>1404</v>
      </c>
      <c r="E2955" s="20" t="s">
        <v>23</v>
      </c>
      <c r="F2955" s="64" t="s">
        <v>1407</v>
      </c>
      <c r="G2955" s="53" t="s">
        <v>1076</v>
      </c>
      <c r="H2955" s="53" t="s">
        <v>25</v>
      </c>
      <c r="I2955" s="26">
        <v>85400</v>
      </c>
      <c r="J2955" s="26">
        <v>82400</v>
      </c>
      <c r="K2955" s="26">
        <v>71400</v>
      </c>
      <c r="L2955" s="26">
        <f t="shared" si="2714"/>
        <v>11000</v>
      </c>
      <c r="M2955" s="26"/>
      <c r="N2955" s="26">
        <v>5000</v>
      </c>
      <c r="O2955" s="26">
        <v>6000</v>
      </c>
      <c r="P2955" s="26">
        <f t="shared" si="2717"/>
        <v>82400</v>
      </c>
      <c r="Q2955" s="26">
        <f t="shared" si="2718"/>
        <v>100</v>
      </c>
      <c r="R2955" s="90"/>
      <c r="S2955" s="90"/>
      <c r="T2955" s="90"/>
      <c r="U2955" s="90"/>
      <c r="V2955" s="90"/>
      <c r="W2955" s="90"/>
      <c r="X2955" s="90"/>
      <c r="Y2955" s="90"/>
    </row>
    <row r="2956" spans="1:25" ht="15" customHeight="1" x14ac:dyDescent="0.25">
      <c r="A2956" s="64" t="s">
        <v>935</v>
      </c>
      <c r="B2956" s="64" t="s">
        <v>81</v>
      </c>
      <c r="C2956" s="64" t="s">
        <v>1403</v>
      </c>
      <c r="D2956" s="64" t="s">
        <v>1404</v>
      </c>
      <c r="E2956" s="20" t="s">
        <v>23</v>
      </c>
      <c r="F2956" s="64" t="s">
        <v>1408</v>
      </c>
      <c r="G2956" s="53" t="s">
        <v>1076</v>
      </c>
      <c r="H2956" s="53" t="s">
        <v>27</v>
      </c>
      <c r="I2956" s="26">
        <v>27022</v>
      </c>
      <c r="J2956" s="26">
        <v>26222</v>
      </c>
      <c r="K2956" s="26">
        <v>26222</v>
      </c>
      <c r="L2956" s="26">
        <f t="shared" si="2714"/>
        <v>0</v>
      </c>
      <c r="M2956" s="26"/>
      <c r="N2956" s="26"/>
      <c r="O2956" s="26"/>
      <c r="P2956" s="26">
        <f t="shared" si="2717"/>
        <v>26222</v>
      </c>
      <c r="Q2956" s="26">
        <f t="shared" si="2718"/>
        <v>100</v>
      </c>
      <c r="R2956" s="90"/>
      <c r="S2956" s="90"/>
      <c r="T2956" s="90"/>
      <c r="U2956" s="90"/>
      <c r="V2956" s="90"/>
      <c r="W2956" s="90"/>
      <c r="X2956" s="90"/>
      <c r="Y2956" s="90"/>
    </row>
    <row r="2957" spans="1:25" ht="15" customHeight="1" x14ac:dyDescent="0.25">
      <c r="A2957" s="64" t="s">
        <v>935</v>
      </c>
      <c r="B2957" s="64" t="s">
        <v>81</v>
      </c>
      <c r="C2957" s="64" t="s">
        <v>1403</v>
      </c>
      <c r="D2957" s="64" t="s">
        <v>1404</v>
      </c>
      <c r="E2957" s="20" t="s">
        <v>23</v>
      </c>
      <c r="F2957" s="64" t="s">
        <v>1409</v>
      </c>
      <c r="G2957" s="53" t="s">
        <v>1076</v>
      </c>
      <c r="H2957" s="53" t="s">
        <v>89</v>
      </c>
      <c r="I2957" s="26">
        <v>6400</v>
      </c>
      <c r="J2957" s="26">
        <v>6400</v>
      </c>
      <c r="K2957" s="26">
        <v>6400</v>
      </c>
      <c r="L2957" s="26">
        <f t="shared" si="2714"/>
        <v>0</v>
      </c>
      <c r="M2957" s="26"/>
      <c r="N2957" s="26"/>
      <c r="O2957" s="26"/>
      <c r="P2957" s="26">
        <f t="shared" si="2717"/>
        <v>6400</v>
      </c>
      <c r="Q2957" s="26">
        <f t="shared" si="2718"/>
        <v>100</v>
      </c>
      <c r="R2957" s="90"/>
      <c r="S2957" s="90"/>
      <c r="T2957" s="90"/>
      <c r="U2957" s="90"/>
      <c r="V2957" s="90"/>
      <c r="W2957" s="90"/>
      <c r="X2957" s="90"/>
      <c r="Y2957" s="90"/>
    </row>
    <row r="2958" spans="1:25" ht="15" customHeight="1" x14ac:dyDescent="0.25">
      <c r="A2958" s="64" t="s">
        <v>935</v>
      </c>
      <c r="B2958" s="64" t="s">
        <v>81</v>
      </c>
      <c r="C2958" s="64" t="s">
        <v>1403</v>
      </c>
      <c r="D2958" s="64" t="s">
        <v>1404</v>
      </c>
      <c r="E2958" s="20" t="s">
        <v>23</v>
      </c>
      <c r="F2958" s="64" t="s">
        <v>1410</v>
      </c>
      <c r="G2958" s="53" t="s">
        <v>1076</v>
      </c>
      <c r="H2958" s="53" t="s">
        <v>29</v>
      </c>
      <c r="I2958" s="26">
        <v>15000</v>
      </c>
      <c r="J2958" s="26">
        <v>15000</v>
      </c>
      <c r="K2958" s="26">
        <v>7400</v>
      </c>
      <c r="L2958" s="26">
        <f t="shared" si="2714"/>
        <v>7600</v>
      </c>
      <c r="M2958" s="26">
        <v>7600</v>
      </c>
      <c r="N2958" s="26"/>
      <c r="O2958" s="26"/>
      <c r="P2958" s="26">
        <f t="shared" si="2717"/>
        <v>15000</v>
      </c>
      <c r="Q2958" s="26">
        <f t="shared" si="2718"/>
        <v>100</v>
      </c>
      <c r="R2958" s="90"/>
      <c r="S2958" s="90"/>
      <c r="T2958" s="90"/>
      <c r="U2958" s="90"/>
      <c r="V2958" s="90"/>
      <c r="W2958" s="90"/>
      <c r="X2958" s="90"/>
      <c r="Y2958" s="90"/>
    </row>
    <row r="2959" spans="1:25" ht="15" customHeight="1" x14ac:dyDescent="0.25">
      <c r="A2959" s="63" t="s">
        <v>935</v>
      </c>
      <c r="B2959" s="63" t="s">
        <v>81</v>
      </c>
      <c r="C2959" s="63" t="s">
        <v>1403</v>
      </c>
      <c r="D2959" s="63" t="s">
        <v>1404</v>
      </c>
      <c r="E2959" s="65" t="s">
        <v>30</v>
      </c>
      <c r="F2959" s="65" t="s">
        <v>1</v>
      </c>
      <c r="G2959" s="65" t="s">
        <v>1</v>
      </c>
      <c r="H2959" s="65" t="s">
        <v>31</v>
      </c>
      <c r="I2959" s="31">
        <f t="shared" ref="I2959:K2959" si="2770">SUM(I2960)</f>
        <v>125928</v>
      </c>
      <c r="J2959" s="31">
        <f t="shared" si="2770"/>
        <v>121928</v>
      </c>
      <c r="K2959" s="31">
        <f t="shared" si="2770"/>
        <v>71200</v>
      </c>
      <c r="L2959" s="31">
        <f t="shared" si="2714"/>
        <v>33000</v>
      </c>
      <c r="M2959" s="31">
        <f t="shared" ref="M2959" si="2771">SUM(M2960)</f>
        <v>11000</v>
      </c>
      <c r="N2959" s="31">
        <f t="shared" ref="N2959:O2959" si="2772">SUM(N2960)</f>
        <v>11000</v>
      </c>
      <c r="O2959" s="31">
        <f t="shared" si="2772"/>
        <v>11000</v>
      </c>
      <c r="P2959" s="31">
        <f t="shared" si="2717"/>
        <v>104200</v>
      </c>
      <c r="Q2959" s="31">
        <f t="shared" si="2718"/>
        <v>85.460271635719437</v>
      </c>
      <c r="R2959" s="94"/>
      <c r="S2959" s="94"/>
      <c r="T2959" s="94"/>
      <c r="U2959" s="94"/>
      <c r="V2959" s="94"/>
      <c r="W2959" s="94"/>
      <c r="X2959" s="94"/>
      <c r="Y2959" s="94"/>
    </row>
    <row r="2960" spans="1:25" ht="15" customHeight="1" x14ac:dyDescent="0.25">
      <c r="A2960" s="64" t="s">
        <v>935</v>
      </c>
      <c r="B2960" s="64" t="s">
        <v>81</v>
      </c>
      <c r="C2960" s="64" t="s">
        <v>1403</v>
      </c>
      <c r="D2960" s="64" t="s">
        <v>1404</v>
      </c>
      <c r="E2960" s="20" t="s">
        <v>33</v>
      </c>
      <c r="F2960" s="64"/>
      <c r="G2960" s="53" t="s">
        <v>1076</v>
      </c>
      <c r="H2960" s="53" t="s">
        <v>3863</v>
      </c>
      <c r="I2960" s="26">
        <v>125928</v>
      </c>
      <c r="J2960" s="26">
        <v>121928</v>
      </c>
      <c r="K2960" s="26">
        <v>71200</v>
      </c>
      <c r="L2960" s="26">
        <f t="shared" ref="L2960:L3021" si="2773">SUM(M2960:O2960)</f>
        <v>33000</v>
      </c>
      <c r="M2960" s="26">
        <v>11000</v>
      </c>
      <c r="N2960" s="26">
        <v>11000</v>
      </c>
      <c r="O2960" s="26">
        <v>11000</v>
      </c>
      <c r="P2960" s="26">
        <f t="shared" ref="P2960:P3021" si="2774">K2960+L2960</f>
        <v>104200</v>
      </c>
      <c r="Q2960" s="26">
        <f t="shared" ref="Q2960:Q3021" si="2775">IF(J2960=0,"-",P2960/J2960*100)</f>
        <v>85.460271635719437</v>
      </c>
      <c r="R2960" s="90"/>
      <c r="S2960" s="90"/>
      <c r="T2960" s="90"/>
      <c r="U2960" s="90"/>
      <c r="V2960" s="90"/>
      <c r="W2960" s="90"/>
      <c r="X2960" s="90"/>
      <c r="Y2960" s="90"/>
    </row>
    <row r="2961" spans="1:25" ht="15" customHeight="1" x14ac:dyDescent="0.25">
      <c r="A2961" s="63" t="s">
        <v>935</v>
      </c>
      <c r="B2961" s="63" t="s">
        <v>81</v>
      </c>
      <c r="C2961" s="63" t="s">
        <v>1403</v>
      </c>
      <c r="D2961" s="63" t="s">
        <v>1404</v>
      </c>
      <c r="E2961" s="65" t="s">
        <v>34</v>
      </c>
      <c r="F2961" s="65" t="s">
        <v>1</v>
      </c>
      <c r="G2961" s="65" t="s">
        <v>1</v>
      </c>
      <c r="H2961" s="65" t="s">
        <v>35</v>
      </c>
      <c r="I2961" s="31">
        <f t="shared" ref="I2961:K2961" si="2776">SUM(I2962:I2969)</f>
        <v>210887</v>
      </c>
      <c r="J2961" s="31">
        <f t="shared" si="2776"/>
        <v>109887</v>
      </c>
      <c r="K2961" s="31">
        <f t="shared" si="2776"/>
        <v>60690</v>
      </c>
      <c r="L2961" s="31">
        <f t="shared" si="2773"/>
        <v>30150</v>
      </c>
      <c r="M2961" s="31">
        <f t="shared" ref="M2961" si="2777">SUM(M2962:M2969)</f>
        <v>12550</v>
      </c>
      <c r="N2961" s="31">
        <f t="shared" ref="N2961:O2961" si="2778">SUM(N2962:N2969)</f>
        <v>8450</v>
      </c>
      <c r="O2961" s="31">
        <f t="shared" si="2778"/>
        <v>9150</v>
      </c>
      <c r="P2961" s="31">
        <f t="shared" si="2774"/>
        <v>90840</v>
      </c>
      <c r="Q2961" s="31">
        <f t="shared" si="2775"/>
        <v>82.666739468726973</v>
      </c>
      <c r="R2961" s="94"/>
      <c r="S2961" s="94"/>
      <c r="T2961" s="94"/>
      <c r="U2961" s="94"/>
      <c r="V2961" s="94"/>
      <c r="W2961" s="94"/>
      <c r="X2961" s="94"/>
      <c r="Y2961" s="94"/>
    </row>
    <row r="2962" spans="1:25" ht="15" customHeight="1" x14ac:dyDescent="0.25">
      <c r="A2962" s="64" t="s">
        <v>935</v>
      </c>
      <c r="B2962" s="64" t="s">
        <v>81</v>
      </c>
      <c r="C2962" s="64" t="s">
        <v>1403</v>
      </c>
      <c r="D2962" s="64" t="s">
        <v>1404</v>
      </c>
      <c r="E2962" s="20" t="s">
        <v>38</v>
      </c>
      <c r="F2962" s="64"/>
      <c r="G2962" s="53" t="s">
        <v>1076</v>
      </c>
      <c r="H2962" s="53" t="s">
        <v>37</v>
      </c>
      <c r="I2962" s="26">
        <v>1981</v>
      </c>
      <c r="J2962" s="26">
        <v>981</v>
      </c>
      <c r="K2962" s="26">
        <v>600</v>
      </c>
      <c r="L2962" s="26">
        <f t="shared" si="2773"/>
        <v>0</v>
      </c>
      <c r="M2962" s="26"/>
      <c r="N2962" s="26"/>
      <c r="O2962" s="26"/>
      <c r="P2962" s="26">
        <f t="shared" si="2774"/>
        <v>600</v>
      </c>
      <c r="Q2962" s="26">
        <f t="shared" si="2775"/>
        <v>61.162079510703357</v>
      </c>
      <c r="R2962" s="90"/>
      <c r="S2962" s="90"/>
      <c r="T2962" s="90"/>
      <c r="U2962" s="90"/>
      <c r="V2962" s="90"/>
      <c r="W2962" s="90"/>
      <c r="X2962" s="90"/>
      <c r="Y2962" s="90"/>
    </row>
    <row r="2963" spans="1:25" ht="15" customHeight="1" x14ac:dyDescent="0.25">
      <c r="A2963" s="64" t="s">
        <v>935</v>
      </c>
      <c r="B2963" s="64" t="s">
        <v>81</v>
      </c>
      <c r="C2963" s="64" t="s">
        <v>1403</v>
      </c>
      <c r="D2963" s="64" t="s">
        <v>1404</v>
      </c>
      <c r="E2963" s="20" t="s">
        <v>298</v>
      </c>
      <c r="F2963" s="64"/>
      <c r="G2963" s="53" t="s">
        <v>1076</v>
      </c>
      <c r="H2963" s="53" t="s">
        <v>297</v>
      </c>
      <c r="I2963" s="26">
        <v>37786</v>
      </c>
      <c r="J2963" s="26">
        <v>37786</v>
      </c>
      <c r="K2963" s="26">
        <v>22400</v>
      </c>
      <c r="L2963" s="26">
        <f t="shared" si="2773"/>
        <v>10000</v>
      </c>
      <c r="M2963" s="26">
        <v>5000</v>
      </c>
      <c r="N2963" s="26">
        <v>2500</v>
      </c>
      <c r="O2963" s="26">
        <v>2500</v>
      </c>
      <c r="P2963" s="26">
        <f t="shared" si="2774"/>
        <v>32400</v>
      </c>
      <c r="Q2963" s="26">
        <f t="shared" si="2775"/>
        <v>85.746043508177621</v>
      </c>
      <c r="R2963" s="90"/>
      <c r="S2963" s="90"/>
      <c r="T2963" s="90"/>
      <c r="U2963" s="90"/>
      <c r="V2963" s="90"/>
      <c r="W2963" s="90"/>
      <c r="X2963" s="90"/>
      <c r="Y2963" s="90"/>
    </row>
    <row r="2964" spans="1:25" ht="15" customHeight="1" x14ac:dyDescent="0.25">
      <c r="A2964" s="64" t="s">
        <v>935</v>
      </c>
      <c r="B2964" s="64" t="s">
        <v>81</v>
      </c>
      <c r="C2964" s="64" t="s">
        <v>1403</v>
      </c>
      <c r="D2964" s="64" t="s">
        <v>1404</v>
      </c>
      <c r="E2964" s="20" t="s">
        <v>301</v>
      </c>
      <c r="F2964" s="64"/>
      <c r="G2964" s="53" t="s">
        <v>1076</v>
      </c>
      <c r="H2964" s="53" t="s">
        <v>300</v>
      </c>
      <c r="I2964" s="26">
        <v>14000</v>
      </c>
      <c r="J2964" s="26">
        <v>14000</v>
      </c>
      <c r="K2964" s="26">
        <v>7200</v>
      </c>
      <c r="L2964" s="26">
        <f t="shared" si="2773"/>
        <v>5000</v>
      </c>
      <c r="M2964" s="26">
        <v>2000</v>
      </c>
      <c r="N2964" s="26">
        <v>1500</v>
      </c>
      <c r="O2964" s="26">
        <v>1500</v>
      </c>
      <c r="P2964" s="26">
        <f t="shared" si="2774"/>
        <v>12200</v>
      </c>
      <c r="Q2964" s="26">
        <f t="shared" si="2775"/>
        <v>87.142857142857139</v>
      </c>
      <c r="R2964" s="90"/>
      <c r="S2964" s="90"/>
      <c r="T2964" s="90"/>
      <c r="U2964" s="90"/>
      <c r="V2964" s="90"/>
      <c r="W2964" s="90"/>
      <c r="X2964" s="90"/>
      <c r="Y2964" s="90"/>
    </row>
    <row r="2965" spans="1:25" ht="15" customHeight="1" x14ac:dyDescent="0.25">
      <c r="A2965" s="64" t="s">
        <v>935</v>
      </c>
      <c r="B2965" s="64" t="s">
        <v>81</v>
      </c>
      <c r="C2965" s="64" t="s">
        <v>1403</v>
      </c>
      <c r="D2965" s="64" t="s">
        <v>1404</v>
      </c>
      <c r="E2965" s="20" t="s">
        <v>218</v>
      </c>
      <c r="F2965" s="64"/>
      <c r="G2965" s="53" t="s">
        <v>1076</v>
      </c>
      <c r="H2965" s="53" t="s">
        <v>217</v>
      </c>
      <c r="I2965" s="26">
        <v>101000</v>
      </c>
      <c r="J2965" s="26">
        <v>11000</v>
      </c>
      <c r="K2965" s="26">
        <v>5630</v>
      </c>
      <c r="L2965" s="26">
        <f t="shared" si="2773"/>
        <v>3000</v>
      </c>
      <c r="M2965" s="26">
        <v>1000</v>
      </c>
      <c r="N2965" s="26">
        <v>1000</v>
      </c>
      <c r="O2965" s="26">
        <v>1000</v>
      </c>
      <c r="P2965" s="26">
        <f t="shared" si="2774"/>
        <v>8630</v>
      </c>
      <c r="Q2965" s="26">
        <f t="shared" si="2775"/>
        <v>78.454545454545453</v>
      </c>
      <c r="R2965" s="90"/>
      <c r="S2965" s="90"/>
      <c r="T2965" s="90"/>
      <c r="U2965" s="90"/>
      <c r="V2965" s="90"/>
      <c r="W2965" s="90"/>
      <c r="X2965" s="90"/>
      <c r="Y2965" s="90"/>
    </row>
    <row r="2966" spans="1:25" ht="15" customHeight="1" x14ac:dyDescent="0.25">
      <c r="A2966" s="64" t="s">
        <v>935</v>
      </c>
      <c r="B2966" s="64" t="s">
        <v>81</v>
      </c>
      <c r="C2966" s="64" t="s">
        <v>1403</v>
      </c>
      <c r="D2966" s="64" t="s">
        <v>1404</v>
      </c>
      <c r="E2966" s="20" t="s">
        <v>303</v>
      </c>
      <c r="F2966" s="64"/>
      <c r="G2966" s="53" t="s">
        <v>1076</v>
      </c>
      <c r="H2966" s="53" t="s">
        <v>302</v>
      </c>
      <c r="I2966" s="26">
        <v>2000</v>
      </c>
      <c r="J2966" s="26">
        <v>1000</v>
      </c>
      <c r="K2966" s="26">
        <v>700</v>
      </c>
      <c r="L2966" s="26">
        <f t="shared" si="2773"/>
        <v>0</v>
      </c>
      <c r="M2966" s="26"/>
      <c r="N2966" s="26"/>
      <c r="O2966" s="26"/>
      <c r="P2966" s="26">
        <f t="shared" si="2774"/>
        <v>700</v>
      </c>
      <c r="Q2966" s="26">
        <f t="shared" si="2775"/>
        <v>70</v>
      </c>
      <c r="R2966" s="90"/>
      <c r="S2966" s="90"/>
      <c r="T2966" s="90"/>
      <c r="U2966" s="90"/>
      <c r="V2966" s="90"/>
      <c r="W2966" s="90"/>
      <c r="X2966" s="90"/>
      <c r="Y2966" s="90"/>
    </row>
    <row r="2967" spans="1:25" ht="15" customHeight="1" x14ac:dyDescent="0.25">
      <c r="A2967" s="64" t="s">
        <v>935</v>
      </c>
      <c r="B2967" s="64" t="s">
        <v>81</v>
      </c>
      <c r="C2967" s="64" t="s">
        <v>1403</v>
      </c>
      <c r="D2967" s="64" t="s">
        <v>1404</v>
      </c>
      <c r="E2967" s="20" t="s">
        <v>308</v>
      </c>
      <c r="F2967" s="64"/>
      <c r="G2967" s="53" t="s">
        <v>1076</v>
      </c>
      <c r="H2967" s="53" t="s">
        <v>307</v>
      </c>
      <c r="I2967" s="26">
        <v>15697</v>
      </c>
      <c r="J2967" s="26">
        <v>10697</v>
      </c>
      <c r="K2967" s="26">
        <v>5400</v>
      </c>
      <c r="L2967" s="26">
        <f t="shared" si="2773"/>
        <v>4000</v>
      </c>
      <c r="M2967" s="26">
        <v>2000</v>
      </c>
      <c r="N2967" s="26">
        <v>1000</v>
      </c>
      <c r="O2967" s="26">
        <v>1000</v>
      </c>
      <c r="P2967" s="26">
        <f t="shared" si="2774"/>
        <v>9400</v>
      </c>
      <c r="Q2967" s="26">
        <f t="shared" si="2775"/>
        <v>87.875105169673745</v>
      </c>
      <c r="R2967" s="90"/>
      <c r="S2967" s="90"/>
      <c r="T2967" s="90"/>
      <c r="U2967" s="90"/>
      <c r="V2967" s="90"/>
      <c r="W2967" s="90"/>
      <c r="X2967" s="90"/>
      <c r="Y2967" s="90"/>
    </row>
    <row r="2968" spans="1:25" ht="15" customHeight="1" x14ac:dyDescent="0.25">
      <c r="A2968" s="64" t="s">
        <v>935</v>
      </c>
      <c r="B2968" s="64" t="s">
        <v>81</v>
      </c>
      <c r="C2968" s="64" t="s">
        <v>1403</v>
      </c>
      <c r="D2968" s="64" t="s">
        <v>1404</v>
      </c>
      <c r="E2968" s="20" t="s">
        <v>311</v>
      </c>
      <c r="F2968" s="64"/>
      <c r="G2968" s="53" t="s">
        <v>1076</v>
      </c>
      <c r="H2968" s="53" t="s">
        <v>310</v>
      </c>
      <c r="I2968" s="26">
        <v>3080</v>
      </c>
      <c r="J2968" s="26">
        <v>3080</v>
      </c>
      <c r="K2968" s="26">
        <v>1250</v>
      </c>
      <c r="L2968" s="26">
        <f t="shared" si="2773"/>
        <v>0</v>
      </c>
      <c r="M2968" s="26"/>
      <c r="N2968" s="26"/>
      <c r="O2968" s="26"/>
      <c r="P2968" s="26">
        <f t="shared" si="2774"/>
        <v>1250</v>
      </c>
      <c r="Q2968" s="26">
        <f t="shared" si="2775"/>
        <v>40.584415584415581</v>
      </c>
      <c r="R2968" s="90"/>
      <c r="S2968" s="90"/>
      <c r="T2968" s="90"/>
      <c r="U2968" s="90"/>
      <c r="V2968" s="90"/>
      <c r="W2968" s="90"/>
      <c r="X2968" s="90"/>
      <c r="Y2968" s="90"/>
    </row>
    <row r="2969" spans="1:25" ht="15" customHeight="1" x14ac:dyDescent="0.25">
      <c r="A2969" s="63" t="s">
        <v>935</v>
      </c>
      <c r="B2969" s="63" t="s">
        <v>81</v>
      </c>
      <c r="C2969" s="63" t="s">
        <v>1403</v>
      </c>
      <c r="D2969" s="63" t="s">
        <v>1404</v>
      </c>
      <c r="E2969" s="63" t="s">
        <v>39</v>
      </c>
      <c r="F2969" s="64" t="s">
        <v>1</v>
      </c>
      <c r="G2969" s="53" t="s">
        <v>1</v>
      </c>
      <c r="H2969" s="65" t="s">
        <v>40</v>
      </c>
      <c r="I2969" s="31">
        <f t="shared" ref="I2969:K2969" si="2779">SUM(I2970:I2972)</f>
        <v>35343</v>
      </c>
      <c r="J2969" s="31">
        <f t="shared" si="2779"/>
        <v>31343</v>
      </c>
      <c r="K2969" s="31">
        <f t="shared" si="2779"/>
        <v>17510</v>
      </c>
      <c r="L2969" s="31">
        <f t="shared" si="2773"/>
        <v>8150</v>
      </c>
      <c r="M2969" s="31">
        <f t="shared" ref="M2969" si="2780">SUM(M2970:M2972)</f>
        <v>2550</v>
      </c>
      <c r="N2969" s="31">
        <f t="shared" ref="N2969:O2969" si="2781">SUM(N2970:N2972)</f>
        <v>2450</v>
      </c>
      <c r="O2969" s="31">
        <f t="shared" si="2781"/>
        <v>3150</v>
      </c>
      <c r="P2969" s="31">
        <f t="shared" si="2774"/>
        <v>25660</v>
      </c>
      <c r="Q2969" s="31">
        <f t="shared" si="2775"/>
        <v>81.86835976135022</v>
      </c>
      <c r="R2969" s="94"/>
      <c r="S2969" s="94"/>
      <c r="T2969" s="94"/>
      <c r="U2969" s="94"/>
      <c r="V2969" s="94"/>
      <c r="W2969" s="94"/>
      <c r="X2969" s="94"/>
      <c r="Y2969" s="94"/>
    </row>
    <row r="2970" spans="1:25" ht="15" customHeight="1" x14ac:dyDescent="0.25">
      <c r="A2970" s="64" t="s">
        <v>935</v>
      </c>
      <c r="B2970" s="64" t="s">
        <v>81</v>
      </c>
      <c r="C2970" s="64" t="s">
        <v>1403</v>
      </c>
      <c r="D2970" s="64" t="s">
        <v>1404</v>
      </c>
      <c r="E2970" s="20" t="s">
        <v>41</v>
      </c>
      <c r="F2970" s="64"/>
      <c r="G2970" s="53" t="s">
        <v>1076</v>
      </c>
      <c r="H2970" s="53" t="s">
        <v>40</v>
      </c>
      <c r="I2970" s="26">
        <v>24643</v>
      </c>
      <c r="J2970" s="26">
        <v>20643</v>
      </c>
      <c r="K2970" s="26">
        <v>10650</v>
      </c>
      <c r="L2970" s="26">
        <f t="shared" si="2773"/>
        <v>6100</v>
      </c>
      <c r="M2970" s="26">
        <v>1800</v>
      </c>
      <c r="N2970" s="26">
        <v>1800</v>
      </c>
      <c r="O2970" s="26">
        <v>2500</v>
      </c>
      <c r="P2970" s="26">
        <f t="shared" si="2774"/>
        <v>16750</v>
      </c>
      <c r="Q2970" s="26">
        <f t="shared" si="2775"/>
        <v>81.141306980574527</v>
      </c>
      <c r="R2970" s="90"/>
      <c r="S2970" s="90"/>
      <c r="T2970" s="90"/>
      <c r="U2970" s="90"/>
      <c r="V2970" s="90"/>
      <c r="W2970" s="90"/>
      <c r="X2970" s="90"/>
      <c r="Y2970" s="90"/>
    </row>
    <row r="2971" spans="1:25" ht="15" customHeight="1" x14ac:dyDescent="0.25">
      <c r="A2971" s="64" t="s">
        <v>935</v>
      </c>
      <c r="B2971" s="64" t="s">
        <v>81</v>
      </c>
      <c r="C2971" s="64" t="s">
        <v>1403</v>
      </c>
      <c r="D2971" s="64" t="s">
        <v>1404</v>
      </c>
      <c r="E2971" s="20" t="s">
        <v>41</v>
      </c>
      <c r="F2971" s="64" t="s">
        <v>1411</v>
      </c>
      <c r="G2971" s="53" t="s">
        <v>1076</v>
      </c>
      <c r="H2971" s="53" t="s">
        <v>49</v>
      </c>
      <c r="I2971" s="26">
        <v>3100</v>
      </c>
      <c r="J2971" s="26">
        <v>3100</v>
      </c>
      <c r="K2971" s="26">
        <v>3000</v>
      </c>
      <c r="L2971" s="26">
        <f t="shared" si="2773"/>
        <v>100</v>
      </c>
      <c r="M2971" s="26">
        <v>100</v>
      </c>
      <c r="N2971" s="26"/>
      <c r="O2971" s="26"/>
      <c r="P2971" s="26">
        <f t="shared" si="2774"/>
        <v>3100</v>
      </c>
      <c r="Q2971" s="26">
        <f t="shared" si="2775"/>
        <v>100</v>
      </c>
      <c r="R2971" s="90"/>
      <c r="S2971" s="90"/>
      <c r="T2971" s="90"/>
      <c r="U2971" s="90"/>
      <c r="V2971" s="90"/>
      <c r="W2971" s="90"/>
      <c r="X2971" s="90"/>
      <c r="Y2971" s="90"/>
    </row>
    <row r="2972" spans="1:25" ht="22.5" customHeight="1" x14ac:dyDescent="0.25">
      <c r="A2972" s="64" t="s">
        <v>935</v>
      </c>
      <c r="B2972" s="64" t="s">
        <v>81</v>
      </c>
      <c r="C2972" s="64" t="s">
        <v>1403</v>
      </c>
      <c r="D2972" s="64" t="s">
        <v>1404</v>
      </c>
      <c r="E2972" s="20" t="s">
        <v>41</v>
      </c>
      <c r="F2972" s="64" t="s">
        <v>1412</v>
      </c>
      <c r="G2972" s="53" t="s">
        <v>1076</v>
      </c>
      <c r="H2972" s="53" t="s">
        <v>55</v>
      </c>
      <c r="I2972" s="26">
        <v>7600</v>
      </c>
      <c r="J2972" s="26">
        <v>7600</v>
      </c>
      <c r="K2972" s="26">
        <v>3860</v>
      </c>
      <c r="L2972" s="26">
        <f t="shared" si="2773"/>
        <v>1950</v>
      </c>
      <c r="M2972" s="26">
        <v>650</v>
      </c>
      <c r="N2972" s="26">
        <v>650</v>
      </c>
      <c r="O2972" s="26">
        <v>650</v>
      </c>
      <c r="P2972" s="26">
        <f t="shared" si="2774"/>
        <v>5810</v>
      </c>
      <c r="Q2972" s="26">
        <f t="shared" si="2775"/>
        <v>76.44736842105263</v>
      </c>
      <c r="R2972" s="90"/>
      <c r="S2972" s="90"/>
      <c r="T2972" s="90"/>
      <c r="U2972" s="90"/>
      <c r="V2972" s="90"/>
      <c r="W2972" s="90"/>
      <c r="X2972" s="90"/>
      <c r="Y2972" s="90"/>
    </row>
    <row r="2973" spans="1:25" ht="22.5" customHeight="1" x14ac:dyDescent="0.25">
      <c r="A2973" s="63" t="s">
        <v>1</v>
      </c>
      <c r="B2973" s="63" t="s">
        <v>1</v>
      </c>
      <c r="C2973" s="63" t="s">
        <v>1</v>
      </c>
      <c r="D2973" s="65" t="s">
        <v>1</v>
      </c>
      <c r="E2973" s="65" t="s">
        <v>1</v>
      </c>
      <c r="F2973" s="65" t="s">
        <v>1</v>
      </c>
      <c r="G2973" s="65" t="s">
        <v>1</v>
      </c>
      <c r="H2973" s="66" t="s">
        <v>56</v>
      </c>
      <c r="I2973" s="30">
        <f t="shared" ref="I2973:K2974" si="2782">SUM(I2974)</f>
        <v>100</v>
      </c>
      <c r="J2973" s="30">
        <f t="shared" si="2782"/>
        <v>100</v>
      </c>
      <c r="K2973" s="30">
        <f t="shared" si="2782"/>
        <v>0</v>
      </c>
      <c r="L2973" s="30">
        <f t="shared" si="2773"/>
        <v>0</v>
      </c>
      <c r="M2973" s="30">
        <f t="shared" ref="M2973:M2974" si="2783">SUM(M2974)</f>
        <v>0</v>
      </c>
      <c r="N2973" s="30">
        <f t="shared" ref="N2973:O2974" si="2784">SUM(N2974)</f>
        <v>0</v>
      </c>
      <c r="O2973" s="30">
        <f t="shared" si="2784"/>
        <v>0</v>
      </c>
      <c r="P2973" s="30">
        <f t="shared" si="2774"/>
        <v>0</v>
      </c>
      <c r="Q2973" s="30">
        <f t="shared" si="2775"/>
        <v>0</v>
      </c>
      <c r="R2973" s="93"/>
      <c r="S2973" s="93"/>
      <c r="T2973" s="93"/>
      <c r="U2973" s="93"/>
      <c r="V2973" s="93"/>
      <c r="W2973" s="93"/>
      <c r="X2973" s="93"/>
      <c r="Y2973" s="93"/>
    </row>
    <row r="2974" spans="1:25" ht="15" customHeight="1" x14ac:dyDescent="0.25">
      <c r="A2974" s="63" t="s">
        <v>935</v>
      </c>
      <c r="B2974" s="63" t="s">
        <v>81</v>
      </c>
      <c r="C2974" s="63" t="s">
        <v>1403</v>
      </c>
      <c r="D2974" s="63" t="s">
        <v>1404</v>
      </c>
      <c r="E2974" s="65" t="s">
        <v>57</v>
      </c>
      <c r="F2974" s="65" t="s">
        <v>1</v>
      </c>
      <c r="G2974" s="65" t="s">
        <v>1</v>
      </c>
      <c r="H2974" s="65" t="s">
        <v>58</v>
      </c>
      <c r="I2974" s="31">
        <f t="shared" si="2782"/>
        <v>100</v>
      </c>
      <c r="J2974" s="31">
        <f t="shared" si="2782"/>
        <v>100</v>
      </c>
      <c r="K2974" s="31">
        <f t="shared" si="2782"/>
        <v>0</v>
      </c>
      <c r="L2974" s="31">
        <f t="shared" si="2773"/>
        <v>0</v>
      </c>
      <c r="M2974" s="31">
        <f t="shared" si="2783"/>
        <v>0</v>
      </c>
      <c r="N2974" s="31">
        <f t="shared" si="2784"/>
        <v>0</v>
      </c>
      <c r="O2974" s="31">
        <f t="shared" si="2784"/>
        <v>0</v>
      </c>
      <c r="P2974" s="31">
        <f t="shared" si="2774"/>
        <v>0</v>
      </c>
      <c r="Q2974" s="31">
        <f t="shared" si="2775"/>
        <v>0</v>
      </c>
      <c r="R2974" s="94"/>
      <c r="S2974" s="94"/>
      <c r="T2974" s="94"/>
      <c r="U2974" s="94"/>
      <c r="V2974" s="94"/>
      <c r="W2974" s="94"/>
      <c r="X2974" s="94"/>
      <c r="Y2974" s="94"/>
    </row>
    <row r="2975" spans="1:25" ht="15" customHeight="1" x14ac:dyDescent="0.25">
      <c r="A2975" s="64" t="s">
        <v>935</v>
      </c>
      <c r="B2975" s="64" t="s">
        <v>81</v>
      </c>
      <c r="C2975" s="64" t="s">
        <v>1403</v>
      </c>
      <c r="D2975" s="64" t="s">
        <v>1404</v>
      </c>
      <c r="E2975" s="20" t="s">
        <v>68</v>
      </c>
      <c r="F2975" s="64"/>
      <c r="G2975" s="53" t="s">
        <v>1076</v>
      </c>
      <c r="H2975" s="53" t="s">
        <v>67</v>
      </c>
      <c r="I2975" s="26">
        <v>100</v>
      </c>
      <c r="J2975" s="26">
        <v>100</v>
      </c>
      <c r="K2975" s="26">
        <v>0</v>
      </c>
      <c r="L2975" s="26">
        <f t="shared" si="2773"/>
        <v>0</v>
      </c>
      <c r="M2975" s="26"/>
      <c r="N2975" s="26"/>
      <c r="O2975" s="26"/>
      <c r="P2975" s="26">
        <f t="shared" si="2774"/>
        <v>0</v>
      </c>
      <c r="Q2975" s="26">
        <f t="shared" si="2775"/>
        <v>0</v>
      </c>
      <c r="R2975" s="90"/>
      <c r="S2975" s="90"/>
      <c r="T2975" s="90"/>
      <c r="U2975" s="90"/>
      <c r="V2975" s="90"/>
      <c r="W2975" s="90"/>
      <c r="X2975" s="90"/>
      <c r="Y2975" s="90"/>
    </row>
    <row r="2976" spans="1:25" ht="22.5" customHeight="1" x14ac:dyDescent="0.25">
      <c r="A2976" s="63" t="s">
        <v>1</v>
      </c>
      <c r="B2976" s="63" t="s">
        <v>1</v>
      </c>
      <c r="C2976" s="63" t="s">
        <v>1</v>
      </c>
      <c r="D2976" s="65" t="s">
        <v>1</v>
      </c>
      <c r="E2976" s="65" t="s">
        <v>1</v>
      </c>
      <c r="F2976" s="65" t="s">
        <v>1</v>
      </c>
      <c r="G2976" s="65" t="s">
        <v>1</v>
      </c>
      <c r="H2976" s="66" t="s">
        <v>69</v>
      </c>
      <c r="I2976" s="30">
        <f t="shared" ref="I2976:K2976" si="2785">SUM(I2977)</f>
        <v>27000</v>
      </c>
      <c r="J2976" s="30">
        <f t="shared" si="2785"/>
        <v>0</v>
      </c>
      <c r="K2976" s="30">
        <f t="shared" si="2785"/>
        <v>0</v>
      </c>
      <c r="L2976" s="30">
        <f t="shared" si="2773"/>
        <v>0</v>
      </c>
      <c r="M2976" s="30">
        <f t="shared" ref="M2976" si="2786">SUM(M2977)</f>
        <v>0</v>
      </c>
      <c r="N2976" s="30">
        <f t="shared" ref="N2976:O2976" si="2787">SUM(N2977)</f>
        <v>0</v>
      </c>
      <c r="O2976" s="30">
        <f t="shared" si="2787"/>
        <v>0</v>
      </c>
      <c r="P2976" s="30">
        <f t="shared" si="2774"/>
        <v>0</v>
      </c>
      <c r="Q2976" s="30" t="str">
        <f t="shared" si="2775"/>
        <v>-</v>
      </c>
      <c r="R2976" s="93"/>
      <c r="S2976" s="93"/>
      <c r="T2976" s="93"/>
      <c r="U2976" s="93"/>
      <c r="V2976" s="93"/>
      <c r="W2976" s="93"/>
      <c r="X2976" s="93"/>
      <c r="Y2976" s="93"/>
    </row>
    <row r="2977" spans="1:25" ht="15" customHeight="1" x14ac:dyDescent="0.25">
      <c r="A2977" s="63" t="s">
        <v>935</v>
      </c>
      <c r="B2977" s="63" t="s">
        <v>81</v>
      </c>
      <c r="C2977" s="63" t="s">
        <v>1403</v>
      </c>
      <c r="D2977" s="63" t="s">
        <v>1404</v>
      </c>
      <c r="E2977" s="65" t="s">
        <v>70</v>
      </c>
      <c r="F2977" s="65" t="s">
        <v>1</v>
      </c>
      <c r="G2977" s="65" t="s">
        <v>1</v>
      </c>
      <c r="H2977" s="65" t="s">
        <v>71</v>
      </c>
      <c r="I2977" s="31">
        <f t="shared" ref="I2977:K2977" si="2788">SUM(I2978:I2979)</f>
        <v>27000</v>
      </c>
      <c r="J2977" s="31">
        <f t="shared" si="2788"/>
        <v>0</v>
      </c>
      <c r="K2977" s="31">
        <f t="shared" si="2788"/>
        <v>0</v>
      </c>
      <c r="L2977" s="31">
        <f t="shared" si="2773"/>
        <v>0</v>
      </c>
      <c r="M2977" s="31">
        <f t="shared" ref="M2977" si="2789">SUM(M2978:M2979)</f>
        <v>0</v>
      </c>
      <c r="N2977" s="31">
        <f t="shared" ref="N2977:O2977" si="2790">SUM(N2978:N2979)</f>
        <v>0</v>
      </c>
      <c r="O2977" s="31">
        <f t="shared" si="2790"/>
        <v>0</v>
      </c>
      <c r="P2977" s="31">
        <f t="shared" si="2774"/>
        <v>0</v>
      </c>
      <c r="Q2977" s="31" t="str">
        <f t="shared" si="2775"/>
        <v>-</v>
      </c>
      <c r="R2977" s="94"/>
      <c r="S2977" s="94"/>
      <c r="T2977" s="94"/>
      <c r="U2977" s="94"/>
      <c r="V2977" s="94"/>
      <c r="W2977" s="94"/>
      <c r="X2977" s="94"/>
      <c r="Y2977" s="94"/>
    </row>
    <row r="2978" spans="1:25" ht="15" customHeight="1" x14ac:dyDescent="0.25">
      <c r="A2978" s="64" t="s">
        <v>935</v>
      </c>
      <c r="B2978" s="64" t="s">
        <v>81</v>
      </c>
      <c r="C2978" s="64" t="s">
        <v>1403</v>
      </c>
      <c r="D2978" s="64" t="s">
        <v>1404</v>
      </c>
      <c r="E2978" s="20" t="s">
        <v>74</v>
      </c>
      <c r="F2978" s="64"/>
      <c r="G2978" s="53" t="s">
        <v>1076</v>
      </c>
      <c r="H2978" s="53" t="s">
        <v>73</v>
      </c>
      <c r="I2978" s="26">
        <v>17000</v>
      </c>
      <c r="J2978" s="26">
        <v>0</v>
      </c>
      <c r="K2978" s="26">
        <v>0</v>
      </c>
      <c r="L2978" s="26">
        <f t="shared" si="2773"/>
        <v>0</v>
      </c>
      <c r="M2978" s="26"/>
      <c r="N2978" s="26"/>
      <c r="O2978" s="26"/>
      <c r="P2978" s="26">
        <f t="shared" si="2774"/>
        <v>0</v>
      </c>
      <c r="Q2978" s="26" t="str">
        <f t="shared" si="2775"/>
        <v>-</v>
      </c>
      <c r="R2978" s="90"/>
      <c r="S2978" s="90"/>
      <c r="T2978" s="90"/>
      <c r="U2978" s="90"/>
      <c r="V2978" s="90"/>
      <c r="W2978" s="90"/>
      <c r="X2978" s="90"/>
      <c r="Y2978" s="90"/>
    </row>
    <row r="2979" spans="1:25" ht="15" customHeight="1" x14ac:dyDescent="0.25">
      <c r="A2979" s="64" t="s">
        <v>935</v>
      </c>
      <c r="B2979" s="64" t="s">
        <v>81</v>
      </c>
      <c r="C2979" s="64" t="s">
        <v>1403</v>
      </c>
      <c r="D2979" s="64" t="s">
        <v>1404</v>
      </c>
      <c r="E2979" s="20" t="s">
        <v>323</v>
      </c>
      <c r="F2979" s="64"/>
      <c r="G2979" s="53" t="s">
        <v>1076</v>
      </c>
      <c r="H2979" s="53" t="s">
        <v>322</v>
      </c>
      <c r="I2979" s="26">
        <v>10000</v>
      </c>
      <c r="J2979" s="26">
        <v>0</v>
      </c>
      <c r="K2979" s="26">
        <v>0</v>
      </c>
      <c r="L2979" s="26">
        <f t="shared" si="2773"/>
        <v>0</v>
      </c>
      <c r="M2979" s="26"/>
      <c r="N2979" s="26"/>
      <c r="O2979" s="26"/>
      <c r="P2979" s="26">
        <f t="shared" si="2774"/>
        <v>0</v>
      </c>
      <c r="Q2979" s="26" t="str">
        <f t="shared" si="2775"/>
        <v>-</v>
      </c>
      <c r="R2979" s="90"/>
      <c r="S2979" s="90"/>
      <c r="T2979" s="90"/>
      <c r="U2979" s="90"/>
      <c r="V2979" s="90"/>
      <c r="W2979" s="90"/>
      <c r="X2979" s="90"/>
      <c r="Y2979" s="90"/>
    </row>
    <row r="2980" spans="1:25" ht="15" customHeight="1" x14ac:dyDescent="0.25">
      <c r="A2980" s="53" t="s">
        <v>1</v>
      </c>
      <c r="B2980" s="53" t="s">
        <v>1</v>
      </c>
      <c r="C2980" s="53" t="s">
        <v>1</v>
      </c>
      <c r="D2980" s="53" t="s">
        <v>1</v>
      </c>
      <c r="E2980" s="53" t="s">
        <v>1</v>
      </c>
      <c r="F2980" s="53" t="s">
        <v>1</v>
      </c>
      <c r="G2980" s="53" t="s">
        <v>1</v>
      </c>
      <c r="H2980" s="66" t="s">
        <v>1413</v>
      </c>
      <c r="I2980" s="30">
        <f t="shared" ref="I2980:K2980" si="2791">SUM(I2950,I2973,I2976)</f>
        <v>1719577</v>
      </c>
      <c r="J2980" s="30">
        <f t="shared" si="2791"/>
        <v>1543477</v>
      </c>
      <c r="K2980" s="30">
        <f t="shared" si="2791"/>
        <v>913812</v>
      </c>
      <c r="L2980" s="30">
        <f t="shared" si="2773"/>
        <v>386150</v>
      </c>
      <c r="M2980" s="30">
        <f t="shared" ref="M2980" si="2792">SUM(M2950,M2973,M2976)</f>
        <v>133750</v>
      </c>
      <c r="N2980" s="30">
        <f t="shared" ref="N2980:O2980" si="2793">SUM(N2950,N2973,N2976)</f>
        <v>125450</v>
      </c>
      <c r="O2980" s="30">
        <f t="shared" si="2793"/>
        <v>126950</v>
      </c>
      <c r="P2980" s="30">
        <f t="shared" si="2774"/>
        <v>1299962</v>
      </c>
      <c r="Q2980" s="30">
        <f t="shared" si="2775"/>
        <v>84.222958942698853</v>
      </c>
      <c r="R2980" s="93"/>
      <c r="S2980" s="93"/>
      <c r="T2980" s="93"/>
      <c r="U2980" s="93"/>
      <c r="V2980" s="93"/>
      <c r="W2980" s="93"/>
      <c r="X2980" s="93"/>
      <c r="Y2980" s="93"/>
    </row>
    <row r="2981" spans="1:25" ht="15" customHeight="1" thickBot="1" x14ac:dyDescent="0.3">
      <c r="A2981" s="53" t="s">
        <v>1</v>
      </c>
      <c r="B2981" s="53" t="s">
        <v>1</v>
      </c>
      <c r="C2981" s="53" t="s">
        <v>1</v>
      </c>
      <c r="D2981" s="53" t="s">
        <v>1</v>
      </c>
      <c r="E2981" s="53" t="s">
        <v>1</v>
      </c>
      <c r="F2981" s="53" t="s">
        <v>1</v>
      </c>
      <c r="G2981" s="53" t="s">
        <v>1</v>
      </c>
      <c r="H2981" s="65" t="s">
        <v>76</v>
      </c>
      <c r="I2981" s="31"/>
      <c r="J2981" s="31"/>
      <c r="K2981" s="31">
        <v>0</v>
      </c>
      <c r="L2981" s="31"/>
      <c r="M2981" s="31"/>
      <c r="N2981" s="31"/>
      <c r="O2981" s="31"/>
      <c r="P2981" s="31"/>
      <c r="Q2981" s="31"/>
      <c r="R2981" s="94"/>
      <c r="S2981" s="94"/>
      <c r="T2981" s="94"/>
      <c r="U2981" s="94"/>
      <c r="V2981" s="94"/>
      <c r="W2981" s="94"/>
      <c r="X2981" s="94"/>
      <c r="Y2981" s="94"/>
    </row>
    <row r="2982" spans="1:25" ht="47.25" customHeight="1" thickBot="1" x14ac:dyDescent="0.3">
      <c r="A2982" s="110" t="s">
        <v>1</v>
      </c>
      <c r="B2982" s="110" t="s">
        <v>1</v>
      </c>
      <c r="C2982" s="110" t="s">
        <v>1</v>
      </c>
      <c r="D2982" s="110" t="s">
        <v>1</v>
      </c>
      <c r="E2982" s="110" t="s">
        <v>1</v>
      </c>
      <c r="F2982" s="110" t="s">
        <v>1</v>
      </c>
      <c r="G2982" s="110" t="s">
        <v>1</v>
      </c>
      <c r="H2982" s="28" t="s">
        <v>77</v>
      </c>
      <c r="I2982" s="109" t="s">
        <v>3984</v>
      </c>
      <c r="J2982" s="109" t="s">
        <v>11</v>
      </c>
      <c r="K2982" s="109" t="s">
        <v>3989</v>
      </c>
      <c r="L2982" s="109" t="s">
        <v>3985</v>
      </c>
      <c r="M2982" s="109" t="s">
        <v>4027</v>
      </c>
      <c r="N2982" s="109" t="s">
        <v>3988</v>
      </c>
      <c r="O2982" s="109" t="s">
        <v>3986</v>
      </c>
      <c r="P2982" s="109" t="s">
        <v>3987</v>
      </c>
      <c r="Q2982" s="109" t="s">
        <v>3695</v>
      </c>
      <c r="R2982" s="91"/>
      <c r="S2982" s="91"/>
      <c r="T2982" s="91"/>
      <c r="U2982" s="91"/>
      <c r="V2982" s="91"/>
      <c r="W2982" s="91"/>
      <c r="X2982" s="91"/>
      <c r="Y2982" s="91"/>
    </row>
    <row r="2983" spans="1:25" ht="15" customHeight="1" x14ac:dyDescent="0.25">
      <c r="A2983" s="111"/>
      <c r="B2983" s="111"/>
      <c r="C2983" s="111"/>
      <c r="D2983" s="111"/>
      <c r="E2983" s="111"/>
      <c r="F2983" s="111"/>
      <c r="G2983" s="111"/>
      <c r="H2983" s="67" t="s">
        <v>1</v>
      </c>
      <c r="I2983" s="29">
        <v>1</v>
      </c>
      <c r="J2983" s="29">
        <v>2</v>
      </c>
      <c r="K2983" s="29">
        <v>3</v>
      </c>
      <c r="L2983" s="29" t="s">
        <v>3478</v>
      </c>
      <c r="M2983" s="29">
        <v>5</v>
      </c>
      <c r="N2983" s="29">
        <v>6</v>
      </c>
      <c r="O2983" s="29">
        <v>7</v>
      </c>
      <c r="P2983" s="29" t="s">
        <v>3696</v>
      </c>
      <c r="Q2983" s="29">
        <v>9</v>
      </c>
      <c r="R2983" s="92"/>
      <c r="S2983" s="92"/>
      <c r="T2983" s="92"/>
      <c r="U2983" s="92"/>
      <c r="V2983" s="92"/>
      <c r="W2983" s="92"/>
      <c r="X2983" s="92"/>
      <c r="Y2983" s="92"/>
    </row>
    <row r="2984" spans="1:25" ht="15" customHeight="1" x14ac:dyDescent="0.25">
      <c r="A2984" s="111"/>
      <c r="B2984" s="111"/>
      <c r="C2984" s="111"/>
      <c r="D2984" s="111"/>
      <c r="E2984" s="111"/>
      <c r="F2984" s="111"/>
      <c r="G2984" s="111"/>
      <c r="H2984" s="68" t="s">
        <v>1085</v>
      </c>
      <c r="I2984" s="32">
        <f t="shared" ref="I2984:K2984" si="2794">SUM(I2980)</f>
        <v>1719577</v>
      </c>
      <c r="J2984" s="32">
        <f t="shared" si="2794"/>
        <v>1543477</v>
      </c>
      <c r="K2984" s="32">
        <f t="shared" si="2794"/>
        <v>913812</v>
      </c>
      <c r="L2984" s="32">
        <f t="shared" si="2773"/>
        <v>386150</v>
      </c>
      <c r="M2984" s="32">
        <f t="shared" ref="M2984" si="2795">SUM(M2980)</f>
        <v>133750</v>
      </c>
      <c r="N2984" s="32">
        <f t="shared" ref="N2984:O2984" si="2796">SUM(N2980)</f>
        <v>125450</v>
      </c>
      <c r="O2984" s="32">
        <f t="shared" si="2796"/>
        <v>126950</v>
      </c>
      <c r="P2984" s="32">
        <f t="shared" si="2774"/>
        <v>1299962</v>
      </c>
      <c r="Q2984" s="32">
        <f t="shared" si="2775"/>
        <v>84.222958942698853</v>
      </c>
      <c r="R2984" s="90"/>
      <c r="S2984" s="90"/>
      <c r="T2984" s="90"/>
      <c r="U2984" s="90"/>
      <c r="V2984" s="90"/>
      <c r="W2984" s="90"/>
      <c r="X2984" s="90"/>
      <c r="Y2984" s="90"/>
    </row>
    <row r="2985" spans="1:25" ht="15" customHeight="1" x14ac:dyDescent="0.25">
      <c r="A2985" s="111"/>
      <c r="B2985" s="111"/>
      <c r="C2985" s="111"/>
      <c r="D2985" s="111"/>
      <c r="E2985" s="111"/>
      <c r="F2985" s="111"/>
      <c r="G2985" s="111"/>
      <c r="H2985" s="69" t="s">
        <v>79</v>
      </c>
      <c r="I2985" s="32">
        <f t="shared" ref="I2985:K2985" si="2797">SUM(I2984)</f>
        <v>1719577</v>
      </c>
      <c r="J2985" s="32">
        <f t="shared" si="2797"/>
        <v>1543477</v>
      </c>
      <c r="K2985" s="32">
        <f t="shared" si="2797"/>
        <v>913812</v>
      </c>
      <c r="L2985" s="32">
        <f t="shared" si="2773"/>
        <v>386150</v>
      </c>
      <c r="M2985" s="32">
        <f t="shared" ref="M2985" si="2798">SUM(M2984)</f>
        <v>133750</v>
      </c>
      <c r="N2985" s="32">
        <f t="shared" ref="N2985:O2985" si="2799">SUM(N2984)</f>
        <v>125450</v>
      </c>
      <c r="O2985" s="32">
        <f t="shared" si="2799"/>
        <v>126950</v>
      </c>
      <c r="P2985" s="32">
        <f t="shared" si="2774"/>
        <v>1299962</v>
      </c>
      <c r="Q2985" s="32">
        <f t="shared" si="2775"/>
        <v>84.222958942698853</v>
      </c>
      <c r="R2985" s="90"/>
      <c r="S2985" s="90"/>
      <c r="T2985" s="90"/>
      <c r="U2985" s="90"/>
      <c r="V2985" s="90"/>
      <c r="W2985" s="90"/>
      <c r="X2985" s="90"/>
      <c r="Y2985" s="90"/>
    </row>
    <row r="2986" spans="1:25" ht="15" customHeight="1" x14ac:dyDescent="0.25">
      <c r="A2986" s="112"/>
      <c r="B2986" s="112"/>
      <c r="C2986" s="112"/>
      <c r="D2986" s="112"/>
      <c r="E2986" s="112"/>
      <c r="F2986" s="112"/>
      <c r="G2986" s="112"/>
      <c r="I2986" s="27"/>
      <c r="J2986" s="27"/>
      <c r="K2986" s="27">
        <v>0</v>
      </c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</row>
    <row r="2987" spans="1:25" ht="15" customHeight="1" thickBot="1" x14ac:dyDescent="0.3">
      <c r="A2987" s="53" t="s">
        <v>1</v>
      </c>
      <c r="B2987" s="53" t="s">
        <v>1</v>
      </c>
      <c r="C2987" s="53" t="s">
        <v>1</v>
      </c>
      <c r="D2987" s="53" t="s">
        <v>1</v>
      </c>
      <c r="E2987" s="53" t="s">
        <v>1</v>
      </c>
      <c r="F2987" s="53" t="s">
        <v>1</v>
      </c>
      <c r="G2987" s="53" t="s">
        <v>1</v>
      </c>
      <c r="H2987" s="21" t="s">
        <v>1</v>
      </c>
      <c r="I2987" s="33"/>
      <c r="J2987" s="33"/>
      <c r="K2987" s="33">
        <v>0</v>
      </c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  <c r="Y2987" s="33"/>
    </row>
    <row r="2988" spans="1:25" ht="45.75" customHeight="1" thickBot="1" x14ac:dyDescent="0.3">
      <c r="A2988" s="28" t="s">
        <v>4</v>
      </c>
      <c r="B2988" s="28" t="s">
        <v>5</v>
      </c>
      <c r="C2988" s="28" t="s">
        <v>6</v>
      </c>
      <c r="D2988" s="57" t="s">
        <v>1</v>
      </c>
      <c r="E2988" s="28" t="s">
        <v>7</v>
      </c>
      <c r="F2988" s="28" t="s">
        <v>8</v>
      </c>
      <c r="G2988" s="28" t="s">
        <v>9</v>
      </c>
      <c r="H2988" s="28" t="s">
        <v>10</v>
      </c>
      <c r="I2988" s="109" t="s">
        <v>3984</v>
      </c>
      <c r="J2988" s="109" t="s">
        <v>11</v>
      </c>
      <c r="K2988" s="109" t="s">
        <v>3989</v>
      </c>
      <c r="L2988" s="109" t="s">
        <v>3985</v>
      </c>
      <c r="M2988" s="109" t="s">
        <v>4027</v>
      </c>
      <c r="N2988" s="109" t="s">
        <v>3988</v>
      </c>
      <c r="O2988" s="109" t="s">
        <v>3986</v>
      </c>
      <c r="P2988" s="109" t="s">
        <v>3987</v>
      </c>
      <c r="Q2988" s="109" t="s">
        <v>3695</v>
      </c>
      <c r="R2988" s="91"/>
      <c r="S2988" s="91"/>
      <c r="T2988" s="91"/>
      <c r="U2988" s="91"/>
      <c r="V2988" s="91"/>
      <c r="W2988" s="91"/>
      <c r="X2988" s="91"/>
      <c r="Y2988" s="91"/>
    </row>
    <row r="2989" spans="1:25" ht="15" customHeight="1" x14ac:dyDescent="0.25">
      <c r="A2989" s="58" t="s">
        <v>1</v>
      </c>
      <c r="B2989" s="58" t="s">
        <v>1</v>
      </c>
      <c r="C2989" s="58" t="s">
        <v>1</v>
      </c>
      <c r="D2989" s="59" t="s">
        <v>1</v>
      </c>
      <c r="E2989" s="59" t="s">
        <v>1</v>
      </c>
      <c r="F2989" s="60" t="s">
        <v>1</v>
      </c>
      <c r="G2989" s="61" t="s">
        <v>1</v>
      </c>
      <c r="H2989" s="62" t="s">
        <v>1</v>
      </c>
      <c r="I2989" s="29">
        <v>1</v>
      </c>
      <c r="J2989" s="29">
        <v>2</v>
      </c>
      <c r="K2989" s="29">
        <v>3</v>
      </c>
      <c r="L2989" s="29" t="s">
        <v>3478</v>
      </c>
      <c r="M2989" s="29">
        <v>5</v>
      </c>
      <c r="N2989" s="29">
        <v>6</v>
      </c>
      <c r="O2989" s="29">
        <v>7</v>
      </c>
      <c r="P2989" s="29" t="s">
        <v>3696</v>
      </c>
      <c r="Q2989" s="29">
        <v>9</v>
      </c>
      <c r="R2989" s="92"/>
      <c r="S2989" s="92"/>
      <c r="T2989" s="92"/>
      <c r="U2989" s="92"/>
      <c r="V2989" s="92"/>
      <c r="W2989" s="92"/>
      <c r="X2989" s="92"/>
      <c r="Y2989" s="92"/>
    </row>
    <row r="2990" spans="1:25" ht="15" customHeight="1" x14ac:dyDescent="0.25">
      <c r="A2990" s="63" t="s">
        <v>935</v>
      </c>
      <c r="B2990" s="63" t="s">
        <v>81</v>
      </c>
      <c r="C2990" s="64" t="s">
        <v>1414</v>
      </c>
      <c r="D2990" s="64" t="s">
        <v>1415</v>
      </c>
      <c r="E2990" s="65" t="s">
        <v>1</v>
      </c>
      <c r="F2990" s="65" t="s">
        <v>1</v>
      </c>
      <c r="G2990" s="65" t="s">
        <v>1</v>
      </c>
      <c r="H2990" s="65" t="s">
        <v>1416</v>
      </c>
      <c r="I2990" s="26">
        <v>0</v>
      </c>
      <c r="J2990" s="26" t="s">
        <v>1</v>
      </c>
      <c r="K2990" s="26">
        <v>0</v>
      </c>
      <c r="L2990" s="26"/>
      <c r="M2990" s="26"/>
      <c r="N2990" s="26"/>
      <c r="O2990" s="26"/>
      <c r="P2990" s="26"/>
      <c r="Q2990" s="26"/>
      <c r="R2990" s="90"/>
      <c r="S2990" s="90"/>
      <c r="T2990" s="90"/>
      <c r="U2990" s="90"/>
      <c r="V2990" s="90"/>
      <c r="W2990" s="90"/>
      <c r="X2990" s="90"/>
      <c r="Y2990" s="90"/>
    </row>
    <row r="2991" spans="1:25" ht="22.5" customHeight="1" x14ac:dyDescent="0.25">
      <c r="A2991" s="63" t="s">
        <v>1</v>
      </c>
      <c r="B2991" s="63" t="s">
        <v>1</v>
      </c>
      <c r="C2991" s="63" t="s">
        <v>1</v>
      </c>
      <c r="D2991" s="65" t="s">
        <v>1</v>
      </c>
      <c r="E2991" s="65" t="s">
        <v>1</v>
      </c>
      <c r="F2991" s="65" t="s">
        <v>1</v>
      </c>
      <c r="G2991" s="65" t="s">
        <v>1</v>
      </c>
      <c r="H2991" s="66" t="s">
        <v>15</v>
      </c>
      <c r="I2991" s="30">
        <f t="shared" ref="I2991:K2991" si="2800">SUM(I2992,I3000,I3002)</f>
        <v>1956811</v>
      </c>
      <c r="J2991" s="30">
        <f t="shared" si="2800"/>
        <v>1770281</v>
      </c>
      <c r="K2991" s="30">
        <f t="shared" si="2800"/>
        <v>1040001</v>
      </c>
      <c r="L2991" s="30">
        <f t="shared" si="2773"/>
        <v>425750</v>
      </c>
      <c r="M2991" s="30">
        <f t="shared" ref="M2991" si="2801">SUM(M2992,M3000,M3002)</f>
        <v>143850</v>
      </c>
      <c r="N2991" s="30">
        <f t="shared" ref="N2991:O2991" si="2802">SUM(N2992,N3000,N3002)</f>
        <v>145550</v>
      </c>
      <c r="O2991" s="30">
        <f t="shared" si="2802"/>
        <v>136350</v>
      </c>
      <c r="P2991" s="30">
        <f t="shared" si="2774"/>
        <v>1465751</v>
      </c>
      <c r="Q2991" s="30">
        <f t="shared" si="2775"/>
        <v>82.797646249380747</v>
      </c>
      <c r="R2991" s="93"/>
      <c r="S2991" s="93"/>
      <c r="T2991" s="93"/>
      <c r="U2991" s="93"/>
      <c r="V2991" s="93"/>
      <c r="W2991" s="93"/>
      <c r="X2991" s="93"/>
      <c r="Y2991" s="93"/>
    </row>
    <row r="2992" spans="1:25" ht="15" customHeight="1" x14ac:dyDescent="0.25">
      <c r="A2992" s="63" t="s">
        <v>935</v>
      </c>
      <c r="B2992" s="63" t="s">
        <v>81</v>
      </c>
      <c r="C2992" s="63" t="s">
        <v>1414</v>
      </c>
      <c r="D2992" s="63" t="s">
        <v>1415</v>
      </c>
      <c r="E2992" s="65" t="s">
        <v>16</v>
      </c>
      <c r="F2992" s="65" t="s">
        <v>1</v>
      </c>
      <c r="G2992" s="65" t="s">
        <v>1</v>
      </c>
      <c r="H2992" s="65" t="s">
        <v>17</v>
      </c>
      <c r="I2992" s="31">
        <f t="shared" ref="I2992:K2992" si="2803">SUM(I2993:I2994)</f>
        <v>1519790</v>
      </c>
      <c r="J2992" s="31">
        <f t="shared" si="2803"/>
        <v>1447590</v>
      </c>
      <c r="K2992" s="31">
        <f t="shared" si="2803"/>
        <v>857806</v>
      </c>
      <c r="L2992" s="31">
        <f t="shared" si="2773"/>
        <v>354500</v>
      </c>
      <c r="M2992" s="31">
        <f t="shared" ref="M2992" si="2804">SUM(M2993:M2994)</f>
        <v>119700</v>
      </c>
      <c r="N2992" s="31">
        <f t="shared" ref="N2992:O2992" si="2805">SUM(N2993:N2994)</f>
        <v>122400</v>
      </c>
      <c r="O2992" s="31">
        <f t="shared" si="2805"/>
        <v>112400</v>
      </c>
      <c r="P2992" s="31">
        <f t="shared" si="2774"/>
        <v>1212306</v>
      </c>
      <c r="Q2992" s="31">
        <f t="shared" si="2775"/>
        <v>83.746502808115551</v>
      </c>
      <c r="R2992" s="94"/>
      <c r="S2992" s="94"/>
      <c r="T2992" s="94"/>
      <c r="U2992" s="94"/>
      <c r="V2992" s="94"/>
      <c r="W2992" s="94"/>
      <c r="X2992" s="94"/>
      <c r="Y2992" s="94"/>
    </row>
    <row r="2993" spans="1:25" ht="15" customHeight="1" x14ac:dyDescent="0.25">
      <c r="A2993" s="64" t="s">
        <v>935</v>
      </c>
      <c r="B2993" s="64" t="s">
        <v>81</v>
      </c>
      <c r="C2993" s="64" t="s">
        <v>1414</v>
      </c>
      <c r="D2993" s="64" t="s">
        <v>1415</v>
      </c>
      <c r="E2993" s="20" t="s">
        <v>19</v>
      </c>
      <c r="F2993" s="64"/>
      <c r="G2993" s="53" t="s">
        <v>1076</v>
      </c>
      <c r="H2993" s="53" t="s">
        <v>3902</v>
      </c>
      <c r="I2993" s="26">
        <v>1339284</v>
      </c>
      <c r="J2993" s="26">
        <v>1274284</v>
      </c>
      <c r="K2993" s="26">
        <v>729000</v>
      </c>
      <c r="L2993" s="26">
        <f t="shared" si="2773"/>
        <v>320000</v>
      </c>
      <c r="M2993" s="26">
        <v>110000</v>
      </c>
      <c r="N2993" s="26">
        <v>110000</v>
      </c>
      <c r="O2993" s="26">
        <v>100000</v>
      </c>
      <c r="P2993" s="26">
        <f t="shared" si="2774"/>
        <v>1049000</v>
      </c>
      <c r="Q2993" s="26">
        <f t="shared" si="2775"/>
        <v>82.320738548078765</v>
      </c>
      <c r="R2993" s="90"/>
      <c r="S2993" s="90"/>
      <c r="T2993" s="90"/>
      <c r="U2993" s="90"/>
      <c r="V2993" s="90"/>
      <c r="W2993" s="90"/>
      <c r="X2993" s="90"/>
      <c r="Y2993" s="90"/>
    </row>
    <row r="2994" spans="1:25" ht="15" customHeight="1" x14ac:dyDescent="0.25">
      <c r="A2994" s="63" t="s">
        <v>935</v>
      </c>
      <c r="B2994" s="63" t="s">
        <v>81</v>
      </c>
      <c r="C2994" s="63" t="s">
        <v>1414</v>
      </c>
      <c r="D2994" s="63" t="s">
        <v>1415</v>
      </c>
      <c r="E2994" s="63" t="s">
        <v>21</v>
      </c>
      <c r="F2994" s="64" t="s">
        <v>1</v>
      </c>
      <c r="G2994" s="53" t="s">
        <v>1</v>
      </c>
      <c r="H2994" s="65" t="s">
        <v>22</v>
      </c>
      <c r="I2994" s="31">
        <f t="shared" ref="I2994:K2994" si="2806">SUM(I2995:I2999)</f>
        <v>180506</v>
      </c>
      <c r="J2994" s="31">
        <f t="shared" si="2806"/>
        <v>173306</v>
      </c>
      <c r="K2994" s="31">
        <f t="shared" si="2806"/>
        <v>128806</v>
      </c>
      <c r="L2994" s="31">
        <f t="shared" si="2773"/>
        <v>34500</v>
      </c>
      <c r="M2994" s="31">
        <f t="shared" ref="M2994" si="2807">SUM(M2995:M2999)</f>
        <v>9700</v>
      </c>
      <c r="N2994" s="31">
        <f t="shared" ref="N2994:O2994" si="2808">SUM(N2995:N2999)</f>
        <v>12400</v>
      </c>
      <c r="O2994" s="31">
        <f t="shared" si="2808"/>
        <v>12400</v>
      </c>
      <c r="P2994" s="31">
        <f t="shared" si="2774"/>
        <v>163306</v>
      </c>
      <c r="Q2994" s="31">
        <f t="shared" si="2775"/>
        <v>94.229859323970317</v>
      </c>
      <c r="R2994" s="94"/>
      <c r="S2994" s="94"/>
      <c r="T2994" s="94"/>
      <c r="U2994" s="94"/>
      <c r="V2994" s="94"/>
      <c r="W2994" s="94"/>
      <c r="X2994" s="94"/>
      <c r="Y2994" s="94"/>
    </row>
    <row r="2995" spans="1:25" ht="15" customHeight="1" x14ac:dyDescent="0.25">
      <c r="A2995" s="64" t="s">
        <v>935</v>
      </c>
      <c r="B2995" s="64" t="s">
        <v>81</v>
      </c>
      <c r="C2995" s="64" t="s">
        <v>1414</v>
      </c>
      <c r="D2995" s="64" t="s">
        <v>1415</v>
      </c>
      <c r="E2995" s="20" t="s">
        <v>23</v>
      </c>
      <c r="F2995" s="64" t="s">
        <v>1417</v>
      </c>
      <c r="G2995" s="53" t="s">
        <v>1076</v>
      </c>
      <c r="H2995" s="53" t="s">
        <v>85</v>
      </c>
      <c r="I2995" s="26">
        <v>28000</v>
      </c>
      <c r="J2995" s="26">
        <v>26000</v>
      </c>
      <c r="K2995" s="26">
        <v>17000</v>
      </c>
      <c r="L2995" s="26">
        <f t="shared" si="2773"/>
        <v>7000</v>
      </c>
      <c r="M2995" s="26">
        <v>2200</v>
      </c>
      <c r="N2995" s="26">
        <v>2400</v>
      </c>
      <c r="O2995" s="26">
        <v>2400</v>
      </c>
      <c r="P2995" s="26">
        <f t="shared" si="2774"/>
        <v>24000</v>
      </c>
      <c r="Q2995" s="26">
        <f t="shared" si="2775"/>
        <v>92.307692307692307</v>
      </c>
      <c r="R2995" s="90"/>
      <c r="S2995" s="90"/>
      <c r="T2995" s="90"/>
      <c r="U2995" s="90"/>
      <c r="V2995" s="90"/>
      <c r="W2995" s="90"/>
      <c r="X2995" s="90"/>
      <c r="Y2995" s="90"/>
    </row>
    <row r="2996" spans="1:25" ht="15" customHeight="1" x14ac:dyDescent="0.25">
      <c r="A2996" s="64" t="s">
        <v>935</v>
      </c>
      <c r="B2996" s="64" t="s">
        <v>81</v>
      </c>
      <c r="C2996" s="64" t="s">
        <v>1414</v>
      </c>
      <c r="D2996" s="64" t="s">
        <v>1415</v>
      </c>
      <c r="E2996" s="20" t="s">
        <v>23</v>
      </c>
      <c r="F2996" s="64" t="s">
        <v>1418</v>
      </c>
      <c r="G2996" s="53" t="s">
        <v>1076</v>
      </c>
      <c r="H2996" s="53" t="s">
        <v>25</v>
      </c>
      <c r="I2996" s="26">
        <v>104000</v>
      </c>
      <c r="J2996" s="26">
        <v>100000</v>
      </c>
      <c r="K2996" s="26">
        <v>72000</v>
      </c>
      <c r="L2996" s="26">
        <f t="shared" si="2773"/>
        <v>20000</v>
      </c>
      <c r="M2996" s="26"/>
      <c r="N2996" s="26">
        <v>10000</v>
      </c>
      <c r="O2996" s="26">
        <v>10000</v>
      </c>
      <c r="P2996" s="26">
        <f t="shared" si="2774"/>
        <v>92000</v>
      </c>
      <c r="Q2996" s="26">
        <f t="shared" si="2775"/>
        <v>92</v>
      </c>
      <c r="R2996" s="90"/>
      <c r="S2996" s="90"/>
      <c r="T2996" s="90"/>
      <c r="U2996" s="90"/>
      <c r="V2996" s="90"/>
      <c r="W2996" s="90"/>
      <c r="X2996" s="90"/>
      <c r="Y2996" s="90"/>
    </row>
    <row r="2997" spans="1:25" ht="15" customHeight="1" x14ac:dyDescent="0.25">
      <c r="A2997" s="64" t="s">
        <v>935</v>
      </c>
      <c r="B2997" s="64" t="s">
        <v>81</v>
      </c>
      <c r="C2997" s="64" t="s">
        <v>1414</v>
      </c>
      <c r="D2997" s="64" t="s">
        <v>1415</v>
      </c>
      <c r="E2997" s="20" t="s">
        <v>23</v>
      </c>
      <c r="F2997" s="64" t="s">
        <v>1419</v>
      </c>
      <c r="G2997" s="53" t="s">
        <v>1076</v>
      </c>
      <c r="H2997" s="53" t="s">
        <v>27</v>
      </c>
      <c r="I2997" s="26">
        <v>26106</v>
      </c>
      <c r="J2997" s="26">
        <v>24906</v>
      </c>
      <c r="K2997" s="26">
        <v>24906</v>
      </c>
      <c r="L2997" s="26">
        <f t="shared" si="2773"/>
        <v>0</v>
      </c>
      <c r="M2997" s="26"/>
      <c r="N2997" s="26"/>
      <c r="O2997" s="26"/>
      <c r="P2997" s="26">
        <f t="shared" si="2774"/>
        <v>24906</v>
      </c>
      <c r="Q2997" s="26">
        <f t="shared" si="2775"/>
        <v>100</v>
      </c>
      <c r="R2997" s="90"/>
      <c r="S2997" s="90"/>
      <c r="T2997" s="90"/>
      <c r="U2997" s="90"/>
      <c r="V2997" s="90"/>
      <c r="W2997" s="90"/>
      <c r="X2997" s="90"/>
      <c r="Y2997" s="90"/>
    </row>
    <row r="2998" spans="1:25" ht="15" customHeight="1" x14ac:dyDescent="0.25">
      <c r="A2998" s="64" t="s">
        <v>935</v>
      </c>
      <c r="B2998" s="64" t="s">
        <v>81</v>
      </c>
      <c r="C2998" s="64" t="s">
        <v>1414</v>
      </c>
      <c r="D2998" s="64" t="s">
        <v>1415</v>
      </c>
      <c r="E2998" s="20" t="s">
        <v>23</v>
      </c>
      <c r="F2998" s="64" t="s">
        <v>1420</v>
      </c>
      <c r="G2998" s="53" t="s">
        <v>1076</v>
      </c>
      <c r="H2998" s="53" t="s">
        <v>89</v>
      </c>
      <c r="I2998" s="26">
        <v>7500</v>
      </c>
      <c r="J2998" s="26">
        <v>7500</v>
      </c>
      <c r="K2998" s="26">
        <v>7500</v>
      </c>
      <c r="L2998" s="26">
        <f t="shared" si="2773"/>
        <v>0</v>
      </c>
      <c r="M2998" s="26"/>
      <c r="N2998" s="26"/>
      <c r="O2998" s="26"/>
      <c r="P2998" s="26">
        <f t="shared" si="2774"/>
        <v>7500</v>
      </c>
      <c r="Q2998" s="26">
        <f t="shared" si="2775"/>
        <v>100</v>
      </c>
      <c r="R2998" s="90"/>
      <c r="S2998" s="90"/>
      <c r="T2998" s="90"/>
      <c r="U2998" s="90"/>
      <c r="V2998" s="90"/>
      <c r="W2998" s="90"/>
      <c r="X2998" s="90"/>
      <c r="Y2998" s="90"/>
    </row>
    <row r="2999" spans="1:25" ht="15" customHeight="1" x14ac:dyDescent="0.25">
      <c r="A2999" s="64" t="s">
        <v>935</v>
      </c>
      <c r="B2999" s="64" t="s">
        <v>81</v>
      </c>
      <c r="C2999" s="64" t="s">
        <v>1414</v>
      </c>
      <c r="D2999" s="64" t="s">
        <v>1415</v>
      </c>
      <c r="E2999" s="20" t="s">
        <v>23</v>
      </c>
      <c r="F2999" s="64" t="s">
        <v>1421</v>
      </c>
      <c r="G2999" s="53" t="s">
        <v>1076</v>
      </c>
      <c r="H2999" s="53" t="s">
        <v>29</v>
      </c>
      <c r="I2999" s="26">
        <v>14900</v>
      </c>
      <c r="J2999" s="26">
        <v>14900</v>
      </c>
      <c r="K2999" s="26">
        <v>7400</v>
      </c>
      <c r="L2999" s="26">
        <f t="shared" si="2773"/>
        <v>7500</v>
      </c>
      <c r="M2999" s="26">
        <v>7500</v>
      </c>
      <c r="N2999" s="26"/>
      <c r="O2999" s="26"/>
      <c r="P2999" s="26">
        <f t="shared" si="2774"/>
        <v>14900</v>
      </c>
      <c r="Q2999" s="26">
        <f t="shared" si="2775"/>
        <v>100</v>
      </c>
      <c r="R2999" s="90"/>
      <c r="S2999" s="90"/>
      <c r="T2999" s="90"/>
      <c r="U2999" s="90"/>
      <c r="V2999" s="90"/>
      <c r="W2999" s="90"/>
      <c r="X2999" s="90"/>
      <c r="Y2999" s="90"/>
    </row>
    <row r="3000" spans="1:25" ht="15" customHeight="1" x14ac:dyDescent="0.25">
      <c r="A3000" s="63" t="s">
        <v>935</v>
      </c>
      <c r="B3000" s="63" t="s">
        <v>81</v>
      </c>
      <c r="C3000" s="63" t="s">
        <v>1414</v>
      </c>
      <c r="D3000" s="63" t="s">
        <v>1415</v>
      </c>
      <c r="E3000" s="65" t="s">
        <v>30</v>
      </c>
      <c r="F3000" s="65" t="s">
        <v>1</v>
      </c>
      <c r="G3000" s="65" t="s">
        <v>1</v>
      </c>
      <c r="H3000" s="65" t="s">
        <v>31</v>
      </c>
      <c r="I3000" s="31">
        <f t="shared" ref="I3000:K3000" si="2809">SUM(I3001)</f>
        <v>140602</v>
      </c>
      <c r="J3000" s="31">
        <f t="shared" si="2809"/>
        <v>134602</v>
      </c>
      <c r="K3000" s="31">
        <f t="shared" si="2809"/>
        <v>79200</v>
      </c>
      <c r="L3000" s="31">
        <f t="shared" si="2773"/>
        <v>31000</v>
      </c>
      <c r="M3000" s="31">
        <f t="shared" ref="M3000" si="2810">SUM(M3001)</f>
        <v>11000</v>
      </c>
      <c r="N3000" s="31">
        <f t="shared" ref="N3000:O3000" si="2811">SUM(N3001)</f>
        <v>10000</v>
      </c>
      <c r="O3000" s="31">
        <f t="shared" si="2811"/>
        <v>10000</v>
      </c>
      <c r="P3000" s="31">
        <f t="shared" si="2774"/>
        <v>110200</v>
      </c>
      <c r="Q3000" s="31">
        <f t="shared" si="2775"/>
        <v>81.870997459175939</v>
      </c>
      <c r="R3000" s="94"/>
      <c r="S3000" s="94"/>
      <c r="T3000" s="94"/>
      <c r="U3000" s="94"/>
      <c r="V3000" s="94"/>
      <c r="W3000" s="94"/>
      <c r="X3000" s="94"/>
      <c r="Y3000" s="94"/>
    </row>
    <row r="3001" spans="1:25" ht="15" customHeight="1" x14ac:dyDescent="0.25">
      <c r="A3001" s="64" t="s">
        <v>935</v>
      </c>
      <c r="B3001" s="64" t="s">
        <v>81</v>
      </c>
      <c r="C3001" s="64" t="s">
        <v>1414</v>
      </c>
      <c r="D3001" s="64" t="s">
        <v>1415</v>
      </c>
      <c r="E3001" s="20" t="s">
        <v>33</v>
      </c>
      <c r="F3001" s="64"/>
      <c r="G3001" s="53" t="s">
        <v>1076</v>
      </c>
      <c r="H3001" s="53" t="s">
        <v>3865</v>
      </c>
      <c r="I3001" s="26">
        <v>140602</v>
      </c>
      <c r="J3001" s="26">
        <v>134602</v>
      </c>
      <c r="K3001" s="26">
        <v>79200</v>
      </c>
      <c r="L3001" s="26">
        <f t="shared" si="2773"/>
        <v>31000</v>
      </c>
      <c r="M3001" s="26">
        <v>11000</v>
      </c>
      <c r="N3001" s="26">
        <v>10000</v>
      </c>
      <c r="O3001" s="26">
        <v>10000</v>
      </c>
      <c r="P3001" s="26">
        <f t="shared" si="2774"/>
        <v>110200</v>
      </c>
      <c r="Q3001" s="26">
        <f t="shared" si="2775"/>
        <v>81.870997459175939</v>
      </c>
      <c r="R3001" s="90"/>
      <c r="S3001" s="90"/>
      <c r="T3001" s="90"/>
      <c r="U3001" s="90"/>
      <c r="V3001" s="90"/>
      <c r="W3001" s="90"/>
      <c r="X3001" s="90"/>
      <c r="Y3001" s="90"/>
    </row>
    <row r="3002" spans="1:25" ht="15" customHeight="1" x14ac:dyDescent="0.25">
      <c r="A3002" s="63" t="s">
        <v>935</v>
      </c>
      <c r="B3002" s="63" t="s">
        <v>81</v>
      </c>
      <c r="C3002" s="63" t="s">
        <v>1414</v>
      </c>
      <c r="D3002" s="63" t="s">
        <v>1415</v>
      </c>
      <c r="E3002" s="65" t="s">
        <v>34</v>
      </c>
      <c r="F3002" s="65" t="s">
        <v>1</v>
      </c>
      <c r="G3002" s="65" t="s">
        <v>1</v>
      </c>
      <c r="H3002" s="65" t="s">
        <v>35</v>
      </c>
      <c r="I3002" s="31">
        <f t="shared" ref="I3002:K3002" si="2812">SUM(I3003:I3010)</f>
        <v>296419</v>
      </c>
      <c r="J3002" s="31">
        <f t="shared" si="2812"/>
        <v>188089</v>
      </c>
      <c r="K3002" s="31">
        <f t="shared" si="2812"/>
        <v>102995</v>
      </c>
      <c r="L3002" s="31">
        <f t="shared" si="2773"/>
        <v>40250</v>
      </c>
      <c r="M3002" s="31">
        <f t="shared" ref="M3002" si="2813">SUM(M3003:M3010)</f>
        <v>13150</v>
      </c>
      <c r="N3002" s="31">
        <f t="shared" ref="N3002:O3002" si="2814">SUM(N3003:N3010)</f>
        <v>13150</v>
      </c>
      <c r="O3002" s="31">
        <f t="shared" si="2814"/>
        <v>13950</v>
      </c>
      <c r="P3002" s="31">
        <f t="shared" si="2774"/>
        <v>143245</v>
      </c>
      <c r="Q3002" s="31">
        <f t="shared" si="2775"/>
        <v>76.158095369745169</v>
      </c>
      <c r="R3002" s="94"/>
      <c r="S3002" s="94"/>
      <c r="T3002" s="94"/>
      <c r="U3002" s="94"/>
      <c r="V3002" s="94"/>
      <c r="W3002" s="94"/>
      <c r="X3002" s="94"/>
      <c r="Y3002" s="94"/>
    </row>
    <row r="3003" spans="1:25" ht="15" customHeight="1" x14ac:dyDescent="0.25">
      <c r="A3003" s="64" t="s">
        <v>935</v>
      </c>
      <c r="B3003" s="64" t="s">
        <v>81</v>
      </c>
      <c r="C3003" s="64" t="s">
        <v>1414</v>
      </c>
      <c r="D3003" s="64" t="s">
        <v>1415</v>
      </c>
      <c r="E3003" s="20" t="s">
        <v>38</v>
      </c>
      <c r="F3003" s="64"/>
      <c r="G3003" s="53" t="s">
        <v>1076</v>
      </c>
      <c r="H3003" s="53" t="s">
        <v>37</v>
      </c>
      <c r="I3003" s="26">
        <v>3500</v>
      </c>
      <c r="J3003" s="26">
        <v>500</v>
      </c>
      <c r="K3003" s="26">
        <v>500</v>
      </c>
      <c r="L3003" s="26">
        <f t="shared" si="2773"/>
        <v>0</v>
      </c>
      <c r="M3003" s="26"/>
      <c r="N3003" s="26"/>
      <c r="O3003" s="26"/>
      <c r="P3003" s="26">
        <f t="shared" si="2774"/>
        <v>500</v>
      </c>
      <c r="Q3003" s="26">
        <f t="shared" si="2775"/>
        <v>100</v>
      </c>
      <c r="R3003" s="90"/>
      <c r="S3003" s="90"/>
      <c r="T3003" s="90"/>
      <c r="U3003" s="90"/>
      <c r="V3003" s="90"/>
      <c r="W3003" s="90"/>
      <c r="X3003" s="90"/>
      <c r="Y3003" s="90"/>
    </row>
    <row r="3004" spans="1:25" ht="15" customHeight="1" x14ac:dyDescent="0.25">
      <c r="A3004" s="64" t="s">
        <v>935</v>
      </c>
      <c r="B3004" s="64" t="s">
        <v>81</v>
      </c>
      <c r="C3004" s="64" t="s">
        <v>1414</v>
      </c>
      <c r="D3004" s="64" t="s">
        <v>1415</v>
      </c>
      <c r="E3004" s="20" t="s">
        <v>298</v>
      </c>
      <c r="F3004" s="64"/>
      <c r="G3004" s="53" t="s">
        <v>1076</v>
      </c>
      <c r="H3004" s="53" t="s">
        <v>297</v>
      </c>
      <c r="I3004" s="26">
        <v>118500</v>
      </c>
      <c r="J3004" s="26">
        <v>118500</v>
      </c>
      <c r="K3004" s="26">
        <v>66500</v>
      </c>
      <c r="L3004" s="26">
        <f t="shared" si="2773"/>
        <v>22500</v>
      </c>
      <c r="M3004" s="26">
        <v>7500</v>
      </c>
      <c r="N3004" s="26">
        <v>7500</v>
      </c>
      <c r="O3004" s="26">
        <v>7500</v>
      </c>
      <c r="P3004" s="26">
        <f t="shared" si="2774"/>
        <v>89000</v>
      </c>
      <c r="Q3004" s="26">
        <f t="shared" si="2775"/>
        <v>75.105485232067508</v>
      </c>
      <c r="R3004" s="90"/>
      <c r="S3004" s="90"/>
      <c r="T3004" s="90"/>
      <c r="U3004" s="90"/>
      <c r="V3004" s="90"/>
      <c r="W3004" s="90"/>
      <c r="X3004" s="90"/>
      <c r="Y3004" s="90"/>
    </row>
    <row r="3005" spans="1:25" ht="15" customHeight="1" x14ac:dyDescent="0.25">
      <c r="A3005" s="64" t="s">
        <v>935</v>
      </c>
      <c r="B3005" s="64" t="s">
        <v>81</v>
      </c>
      <c r="C3005" s="64" t="s">
        <v>1414</v>
      </c>
      <c r="D3005" s="64" t="s">
        <v>1415</v>
      </c>
      <c r="E3005" s="20" t="s">
        <v>301</v>
      </c>
      <c r="F3005" s="64"/>
      <c r="G3005" s="53" t="s">
        <v>1076</v>
      </c>
      <c r="H3005" s="53" t="s">
        <v>300</v>
      </c>
      <c r="I3005" s="26">
        <v>17900</v>
      </c>
      <c r="J3005" s="26">
        <v>17900</v>
      </c>
      <c r="K3005" s="26">
        <v>9000</v>
      </c>
      <c r="L3005" s="26">
        <f t="shared" si="2773"/>
        <v>4500</v>
      </c>
      <c r="M3005" s="26">
        <v>1500</v>
      </c>
      <c r="N3005" s="26">
        <v>1500</v>
      </c>
      <c r="O3005" s="26">
        <v>1500</v>
      </c>
      <c r="P3005" s="26">
        <f t="shared" si="2774"/>
        <v>13500</v>
      </c>
      <c r="Q3005" s="26">
        <f t="shared" si="2775"/>
        <v>75.41899441340783</v>
      </c>
      <c r="R3005" s="90"/>
      <c r="S3005" s="90"/>
      <c r="T3005" s="90"/>
      <c r="U3005" s="90"/>
      <c r="V3005" s="90"/>
      <c r="W3005" s="90"/>
      <c r="X3005" s="90"/>
      <c r="Y3005" s="90"/>
    </row>
    <row r="3006" spans="1:25" ht="15" customHeight="1" x14ac:dyDescent="0.25">
      <c r="A3006" s="64" t="s">
        <v>935</v>
      </c>
      <c r="B3006" s="64" t="s">
        <v>81</v>
      </c>
      <c r="C3006" s="64" t="s">
        <v>1414</v>
      </c>
      <c r="D3006" s="64" t="s">
        <v>1415</v>
      </c>
      <c r="E3006" s="20" t="s">
        <v>218</v>
      </c>
      <c r="F3006" s="64"/>
      <c r="G3006" s="53" t="s">
        <v>1076</v>
      </c>
      <c r="H3006" s="53" t="s">
        <v>217</v>
      </c>
      <c r="I3006" s="26">
        <v>96000</v>
      </c>
      <c r="J3006" s="26">
        <v>5000</v>
      </c>
      <c r="K3006" s="26">
        <v>2850</v>
      </c>
      <c r="L3006" s="26">
        <f t="shared" si="2773"/>
        <v>1200</v>
      </c>
      <c r="M3006" s="26">
        <v>400</v>
      </c>
      <c r="N3006" s="26">
        <v>400</v>
      </c>
      <c r="O3006" s="26">
        <v>400</v>
      </c>
      <c r="P3006" s="26">
        <f t="shared" si="2774"/>
        <v>4050</v>
      </c>
      <c r="Q3006" s="26">
        <f t="shared" si="2775"/>
        <v>81</v>
      </c>
      <c r="R3006" s="90"/>
      <c r="S3006" s="90"/>
      <c r="T3006" s="90"/>
      <c r="U3006" s="90"/>
      <c r="V3006" s="90"/>
      <c r="W3006" s="90"/>
      <c r="X3006" s="90"/>
      <c r="Y3006" s="90"/>
    </row>
    <row r="3007" spans="1:25" ht="15" customHeight="1" x14ac:dyDescent="0.25">
      <c r="A3007" s="64" t="s">
        <v>935</v>
      </c>
      <c r="B3007" s="64" t="s">
        <v>81</v>
      </c>
      <c r="C3007" s="64" t="s">
        <v>1414</v>
      </c>
      <c r="D3007" s="64" t="s">
        <v>1415</v>
      </c>
      <c r="E3007" s="20" t="s">
        <v>303</v>
      </c>
      <c r="F3007" s="64"/>
      <c r="G3007" s="53" t="s">
        <v>1076</v>
      </c>
      <c r="H3007" s="53" t="s">
        <v>302</v>
      </c>
      <c r="I3007" s="26">
        <v>2495</v>
      </c>
      <c r="J3007" s="26">
        <v>495</v>
      </c>
      <c r="K3007" s="26">
        <v>495</v>
      </c>
      <c r="L3007" s="26">
        <f t="shared" si="2773"/>
        <v>0</v>
      </c>
      <c r="M3007" s="26"/>
      <c r="N3007" s="26"/>
      <c r="O3007" s="26"/>
      <c r="P3007" s="26">
        <f t="shared" si="2774"/>
        <v>495</v>
      </c>
      <c r="Q3007" s="26">
        <f t="shared" si="2775"/>
        <v>100</v>
      </c>
      <c r="R3007" s="90"/>
      <c r="S3007" s="90"/>
      <c r="T3007" s="90"/>
      <c r="U3007" s="90"/>
      <c r="V3007" s="90"/>
      <c r="W3007" s="90"/>
      <c r="X3007" s="90"/>
      <c r="Y3007" s="90"/>
    </row>
    <row r="3008" spans="1:25" ht="15" customHeight="1" x14ac:dyDescent="0.25">
      <c r="A3008" s="64" t="s">
        <v>935</v>
      </c>
      <c r="B3008" s="64" t="s">
        <v>81</v>
      </c>
      <c r="C3008" s="64" t="s">
        <v>1414</v>
      </c>
      <c r="D3008" s="64" t="s">
        <v>1415</v>
      </c>
      <c r="E3008" s="20" t="s">
        <v>308</v>
      </c>
      <c r="F3008" s="64"/>
      <c r="G3008" s="53" t="s">
        <v>1076</v>
      </c>
      <c r="H3008" s="53" t="s">
        <v>307</v>
      </c>
      <c r="I3008" s="26">
        <v>13000</v>
      </c>
      <c r="J3008" s="26">
        <v>10000</v>
      </c>
      <c r="K3008" s="26">
        <v>5250</v>
      </c>
      <c r="L3008" s="26">
        <f t="shared" si="2773"/>
        <v>3000</v>
      </c>
      <c r="M3008" s="26">
        <v>1000</v>
      </c>
      <c r="N3008" s="26">
        <v>1000</v>
      </c>
      <c r="O3008" s="26">
        <v>1000</v>
      </c>
      <c r="P3008" s="26">
        <f t="shared" si="2774"/>
        <v>8250</v>
      </c>
      <c r="Q3008" s="26">
        <f t="shared" si="2775"/>
        <v>82.5</v>
      </c>
      <c r="R3008" s="90"/>
      <c r="S3008" s="90"/>
      <c r="T3008" s="90"/>
      <c r="U3008" s="90"/>
      <c r="V3008" s="90"/>
      <c r="W3008" s="90"/>
      <c r="X3008" s="90"/>
      <c r="Y3008" s="90"/>
    </row>
    <row r="3009" spans="1:25" ht="15" customHeight="1" x14ac:dyDescent="0.25">
      <c r="A3009" s="64" t="s">
        <v>935</v>
      </c>
      <c r="B3009" s="64" t="s">
        <v>81</v>
      </c>
      <c r="C3009" s="64" t="s">
        <v>1414</v>
      </c>
      <c r="D3009" s="64" t="s">
        <v>1415</v>
      </c>
      <c r="E3009" s="20" t="s">
        <v>311</v>
      </c>
      <c r="F3009" s="64"/>
      <c r="G3009" s="53" t="s">
        <v>1076</v>
      </c>
      <c r="H3009" s="53" t="s">
        <v>310</v>
      </c>
      <c r="I3009" s="26">
        <v>1794</v>
      </c>
      <c r="J3009" s="26">
        <v>1794</v>
      </c>
      <c r="K3009" s="26">
        <v>750</v>
      </c>
      <c r="L3009" s="26">
        <f t="shared" si="2773"/>
        <v>0</v>
      </c>
      <c r="M3009" s="26"/>
      <c r="N3009" s="26"/>
      <c r="O3009" s="26"/>
      <c r="P3009" s="26">
        <f t="shared" si="2774"/>
        <v>750</v>
      </c>
      <c r="Q3009" s="26">
        <f t="shared" si="2775"/>
        <v>41.80602006688963</v>
      </c>
      <c r="R3009" s="90"/>
      <c r="S3009" s="90"/>
      <c r="T3009" s="90"/>
      <c r="U3009" s="90"/>
      <c r="V3009" s="90"/>
      <c r="W3009" s="90"/>
      <c r="X3009" s="90"/>
      <c r="Y3009" s="90"/>
    </row>
    <row r="3010" spans="1:25" ht="15" customHeight="1" x14ac:dyDescent="0.25">
      <c r="A3010" s="63" t="s">
        <v>935</v>
      </c>
      <c r="B3010" s="63" t="s">
        <v>81</v>
      </c>
      <c r="C3010" s="63" t="s">
        <v>1414</v>
      </c>
      <c r="D3010" s="63" t="s">
        <v>1415</v>
      </c>
      <c r="E3010" s="63" t="s">
        <v>39</v>
      </c>
      <c r="F3010" s="64" t="s">
        <v>1</v>
      </c>
      <c r="G3010" s="53" t="s">
        <v>1</v>
      </c>
      <c r="H3010" s="65" t="s">
        <v>40</v>
      </c>
      <c r="I3010" s="31">
        <f t="shared" ref="I3010:K3010" si="2815">SUM(I3011:I3013)</f>
        <v>43230</v>
      </c>
      <c r="J3010" s="31">
        <f t="shared" si="2815"/>
        <v>33900</v>
      </c>
      <c r="K3010" s="31">
        <f t="shared" si="2815"/>
        <v>17650</v>
      </c>
      <c r="L3010" s="31">
        <f t="shared" si="2773"/>
        <v>9050</v>
      </c>
      <c r="M3010" s="31">
        <f t="shared" ref="M3010" si="2816">SUM(M3011:M3013)</f>
        <v>2750</v>
      </c>
      <c r="N3010" s="31">
        <f t="shared" ref="N3010:O3010" si="2817">SUM(N3011:N3013)</f>
        <v>2750</v>
      </c>
      <c r="O3010" s="31">
        <f t="shared" si="2817"/>
        <v>3550</v>
      </c>
      <c r="P3010" s="31">
        <f t="shared" si="2774"/>
        <v>26700</v>
      </c>
      <c r="Q3010" s="31">
        <f t="shared" si="2775"/>
        <v>78.761061946902657</v>
      </c>
      <c r="R3010" s="94"/>
      <c r="S3010" s="94"/>
      <c r="T3010" s="94"/>
      <c r="U3010" s="94"/>
      <c r="V3010" s="94"/>
      <c r="W3010" s="94"/>
      <c r="X3010" s="94"/>
      <c r="Y3010" s="94"/>
    </row>
    <row r="3011" spans="1:25" ht="15" customHeight="1" x14ac:dyDescent="0.25">
      <c r="A3011" s="64" t="s">
        <v>935</v>
      </c>
      <c r="B3011" s="64" t="s">
        <v>81</v>
      </c>
      <c r="C3011" s="64" t="s">
        <v>1414</v>
      </c>
      <c r="D3011" s="64" t="s">
        <v>1415</v>
      </c>
      <c r="E3011" s="20" t="s">
        <v>41</v>
      </c>
      <c r="F3011" s="64"/>
      <c r="G3011" s="53" t="s">
        <v>1076</v>
      </c>
      <c r="H3011" s="53" t="s">
        <v>40</v>
      </c>
      <c r="I3011" s="26">
        <v>29430</v>
      </c>
      <c r="J3011" s="26">
        <v>20100</v>
      </c>
      <c r="K3011" s="26">
        <v>10200</v>
      </c>
      <c r="L3011" s="26">
        <f t="shared" si="2773"/>
        <v>5900</v>
      </c>
      <c r="M3011" s="26">
        <v>1700</v>
      </c>
      <c r="N3011" s="26">
        <v>1700</v>
      </c>
      <c r="O3011" s="26">
        <v>2500</v>
      </c>
      <c r="P3011" s="26">
        <f t="shared" si="2774"/>
        <v>16100</v>
      </c>
      <c r="Q3011" s="26">
        <f t="shared" si="2775"/>
        <v>80.099502487562191</v>
      </c>
      <c r="R3011" s="90"/>
      <c r="S3011" s="90"/>
      <c r="T3011" s="90"/>
      <c r="U3011" s="90"/>
      <c r="V3011" s="90"/>
      <c r="W3011" s="90"/>
      <c r="X3011" s="90"/>
      <c r="Y3011" s="90"/>
    </row>
    <row r="3012" spans="1:25" ht="15" customHeight="1" x14ac:dyDescent="0.25">
      <c r="A3012" s="64" t="s">
        <v>935</v>
      </c>
      <c r="B3012" s="64" t="s">
        <v>81</v>
      </c>
      <c r="C3012" s="64" t="s">
        <v>1414</v>
      </c>
      <c r="D3012" s="64" t="s">
        <v>1415</v>
      </c>
      <c r="E3012" s="20" t="s">
        <v>41</v>
      </c>
      <c r="F3012" s="64" t="s">
        <v>1422</v>
      </c>
      <c r="G3012" s="53" t="s">
        <v>1076</v>
      </c>
      <c r="H3012" s="53" t="s">
        <v>49</v>
      </c>
      <c r="I3012" s="26">
        <v>3700</v>
      </c>
      <c r="J3012" s="26">
        <v>3700</v>
      </c>
      <c r="K3012" s="26">
        <v>2350</v>
      </c>
      <c r="L3012" s="26">
        <f t="shared" si="2773"/>
        <v>600</v>
      </c>
      <c r="M3012" s="26">
        <v>200</v>
      </c>
      <c r="N3012" s="26">
        <v>200</v>
      </c>
      <c r="O3012" s="26">
        <v>200</v>
      </c>
      <c r="P3012" s="26">
        <f t="shared" si="2774"/>
        <v>2950</v>
      </c>
      <c r="Q3012" s="26">
        <f t="shared" si="2775"/>
        <v>79.729729729729726</v>
      </c>
      <c r="R3012" s="90"/>
      <c r="S3012" s="90"/>
      <c r="T3012" s="90"/>
      <c r="U3012" s="90"/>
      <c r="V3012" s="90"/>
      <c r="W3012" s="90"/>
      <c r="X3012" s="90"/>
      <c r="Y3012" s="90"/>
    </row>
    <row r="3013" spans="1:25" ht="22.5" customHeight="1" x14ac:dyDescent="0.25">
      <c r="A3013" s="64" t="s">
        <v>935</v>
      </c>
      <c r="B3013" s="64" t="s">
        <v>81</v>
      </c>
      <c r="C3013" s="64" t="s">
        <v>1414</v>
      </c>
      <c r="D3013" s="64" t="s">
        <v>1415</v>
      </c>
      <c r="E3013" s="20" t="s">
        <v>41</v>
      </c>
      <c r="F3013" s="64" t="s">
        <v>1423</v>
      </c>
      <c r="G3013" s="53" t="s">
        <v>1076</v>
      </c>
      <c r="H3013" s="53" t="s">
        <v>55</v>
      </c>
      <c r="I3013" s="26">
        <v>10100</v>
      </c>
      <c r="J3013" s="26">
        <v>10100</v>
      </c>
      <c r="K3013" s="26">
        <v>5100</v>
      </c>
      <c r="L3013" s="26">
        <f t="shared" si="2773"/>
        <v>2550</v>
      </c>
      <c r="M3013" s="26">
        <v>850</v>
      </c>
      <c r="N3013" s="26">
        <v>850</v>
      </c>
      <c r="O3013" s="26">
        <v>850</v>
      </c>
      <c r="P3013" s="26">
        <f t="shared" si="2774"/>
        <v>7650</v>
      </c>
      <c r="Q3013" s="26">
        <f t="shared" si="2775"/>
        <v>75.742574257425744</v>
      </c>
      <c r="R3013" s="90"/>
      <c r="S3013" s="90"/>
      <c r="T3013" s="90"/>
      <c r="U3013" s="90"/>
      <c r="V3013" s="90"/>
      <c r="W3013" s="90"/>
      <c r="X3013" s="90"/>
      <c r="Y3013" s="90"/>
    </row>
    <row r="3014" spans="1:25" ht="22.5" customHeight="1" x14ac:dyDescent="0.25">
      <c r="A3014" s="63" t="s">
        <v>1</v>
      </c>
      <c r="B3014" s="63" t="s">
        <v>1</v>
      </c>
      <c r="C3014" s="63" t="s">
        <v>1</v>
      </c>
      <c r="D3014" s="65" t="s">
        <v>1</v>
      </c>
      <c r="E3014" s="65" t="s">
        <v>1</v>
      </c>
      <c r="F3014" s="65" t="s">
        <v>1</v>
      </c>
      <c r="G3014" s="65" t="s">
        <v>1</v>
      </c>
      <c r="H3014" s="66" t="s">
        <v>56</v>
      </c>
      <c r="I3014" s="30">
        <f t="shared" ref="I3014:K3015" si="2818">SUM(I3015)</f>
        <v>100</v>
      </c>
      <c r="J3014" s="30">
        <f t="shared" si="2818"/>
        <v>100</v>
      </c>
      <c r="K3014" s="30">
        <f t="shared" si="2818"/>
        <v>0</v>
      </c>
      <c r="L3014" s="30">
        <f t="shared" si="2773"/>
        <v>0</v>
      </c>
      <c r="M3014" s="30">
        <f t="shared" ref="M3014:M3015" si="2819">SUM(M3015)</f>
        <v>0</v>
      </c>
      <c r="N3014" s="30">
        <f t="shared" ref="N3014:O3015" si="2820">SUM(N3015)</f>
        <v>0</v>
      </c>
      <c r="O3014" s="30">
        <f t="shared" si="2820"/>
        <v>0</v>
      </c>
      <c r="P3014" s="30">
        <f t="shared" si="2774"/>
        <v>0</v>
      </c>
      <c r="Q3014" s="30">
        <f t="shared" si="2775"/>
        <v>0</v>
      </c>
      <c r="R3014" s="93"/>
      <c r="S3014" s="93"/>
      <c r="T3014" s="93"/>
      <c r="U3014" s="93"/>
      <c r="V3014" s="93"/>
      <c r="W3014" s="93"/>
      <c r="X3014" s="93"/>
      <c r="Y3014" s="93"/>
    </row>
    <row r="3015" spans="1:25" ht="15" customHeight="1" x14ac:dyDescent="0.25">
      <c r="A3015" s="63" t="s">
        <v>935</v>
      </c>
      <c r="B3015" s="63" t="s">
        <v>81</v>
      </c>
      <c r="C3015" s="63" t="s">
        <v>1414</v>
      </c>
      <c r="D3015" s="63" t="s">
        <v>1415</v>
      </c>
      <c r="E3015" s="65" t="s">
        <v>57</v>
      </c>
      <c r="F3015" s="65" t="s">
        <v>1</v>
      </c>
      <c r="G3015" s="65" t="s">
        <v>1</v>
      </c>
      <c r="H3015" s="65" t="s">
        <v>58</v>
      </c>
      <c r="I3015" s="31">
        <f t="shared" si="2818"/>
        <v>100</v>
      </c>
      <c r="J3015" s="31">
        <f t="shared" si="2818"/>
        <v>100</v>
      </c>
      <c r="K3015" s="31">
        <f t="shared" si="2818"/>
        <v>0</v>
      </c>
      <c r="L3015" s="31">
        <f t="shared" si="2773"/>
        <v>0</v>
      </c>
      <c r="M3015" s="31">
        <f t="shared" si="2819"/>
        <v>0</v>
      </c>
      <c r="N3015" s="31">
        <f t="shared" si="2820"/>
        <v>0</v>
      </c>
      <c r="O3015" s="31">
        <f t="shared" si="2820"/>
        <v>0</v>
      </c>
      <c r="P3015" s="31">
        <f t="shared" si="2774"/>
        <v>0</v>
      </c>
      <c r="Q3015" s="31">
        <f t="shared" si="2775"/>
        <v>0</v>
      </c>
      <c r="R3015" s="94"/>
      <c r="S3015" s="94"/>
      <c r="T3015" s="94"/>
      <c r="U3015" s="94"/>
      <c r="V3015" s="94"/>
      <c r="W3015" s="94"/>
      <c r="X3015" s="94"/>
      <c r="Y3015" s="94"/>
    </row>
    <row r="3016" spans="1:25" ht="15" customHeight="1" x14ac:dyDescent="0.25">
      <c r="A3016" s="64" t="s">
        <v>935</v>
      </c>
      <c r="B3016" s="64" t="s">
        <v>81</v>
      </c>
      <c r="C3016" s="64" t="s">
        <v>1414</v>
      </c>
      <c r="D3016" s="64" t="s">
        <v>1415</v>
      </c>
      <c r="E3016" s="20" t="s">
        <v>68</v>
      </c>
      <c r="F3016" s="64"/>
      <c r="G3016" s="53" t="s">
        <v>1076</v>
      </c>
      <c r="H3016" s="53" t="s">
        <v>67</v>
      </c>
      <c r="I3016" s="26">
        <v>100</v>
      </c>
      <c r="J3016" s="26">
        <v>100</v>
      </c>
      <c r="K3016" s="26">
        <v>0</v>
      </c>
      <c r="L3016" s="26">
        <f t="shared" si="2773"/>
        <v>0</v>
      </c>
      <c r="M3016" s="26"/>
      <c r="N3016" s="26"/>
      <c r="O3016" s="26"/>
      <c r="P3016" s="26">
        <f t="shared" si="2774"/>
        <v>0</v>
      </c>
      <c r="Q3016" s="26">
        <f t="shared" si="2775"/>
        <v>0</v>
      </c>
      <c r="R3016" s="90"/>
      <c r="S3016" s="90"/>
      <c r="T3016" s="90"/>
      <c r="U3016" s="90"/>
      <c r="V3016" s="90"/>
      <c r="W3016" s="90"/>
      <c r="X3016" s="90"/>
      <c r="Y3016" s="90"/>
    </row>
    <row r="3017" spans="1:25" ht="22.5" customHeight="1" x14ac:dyDescent="0.25">
      <c r="A3017" s="63" t="s">
        <v>1</v>
      </c>
      <c r="B3017" s="63" t="s">
        <v>1</v>
      </c>
      <c r="C3017" s="63" t="s">
        <v>1</v>
      </c>
      <c r="D3017" s="65" t="s">
        <v>1</v>
      </c>
      <c r="E3017" s="65" t="s">
        <v>1</v>
      </c>
      <c r="F3017" s="65" t="s">
        <v>1</v>
      </c>
      <c r="G3017" s="65" t="s">
        <v>1</v>
      </c>
      <c r="H3017" s="66" t="s">
        <v>69</v>
      </c>
      <c r="I3017" s="30">
        <f t="shared" ref="I3017:K3017" si="2821">SUM(I3018)</f>
        <v>28000</v>
      </c>
      <c r="J3017" s="30">
        <f t="shared" si="2821"/>
        <v>0</v>
      </c>
      <c r="K3017" s="30">
        <f t="shared" si="2821"/>
        <v>0</v>
      </c>
      <c r="L3017" s="30">
        <f t="shared" si="2773"/>
        <v>0</v>
      </c>
      <c r="M3017" s="30">
        <f t="shared" ref="M3017" si="2822">SUM(M3018)</f>
        <v>0</v>
      </c>
      <c r="N3017" s="30">
        <f t="shared" ref="N3017:O3017" si="2823">SUM(N3018)</f>
        <v>0</v>
      </c>
      <c r="O3017" s="30">
        <f t="shared" si="2823"/>
        <v>0</v>
      </c>
      <c r="P3017" s="30">
        <f t="shared" si="2774"/>
        <v>0</v>
      </c>
      <c r="Q3017" s="30" t="str">
        <f t="shared" si="2775"/>
        <v>-</v>
      </c>
      <c r="R3017" s="93"/>
      <c r="S3017" s="93"/>
      <c r="T3017" s="93"/>
      <c r="U3017" s="93"/>
      <c r="V3017" s="93"/>
      <c r="W3017" s="93"/>
      <c r="X3017" s="93"/>
      <c r="Y3017" s="93"/>
    </row>
    <row r="3018" spans="1:25" ht="15" customHeight="1" x14ac:dyDescent="0.25">
      <c r="A3018" s="63" t="s">
        <v>935</v>
      </c>
      <c r="B3018" s="63" t="s">
        <v>81</v>
      </c>
      <c r="C3018" s="63" t="s">
        <v>1414</v>
      </c>
      <c r="D3018" s="63" t="s">
        <v>1415</v>
      </c>
      <c r="E3018" s="65" t="s">
        <v>70</v>
      </c>
      <c r="F3018" s="65" t="s">
        <v>1</v>
      </c>
      <c r="G3018" s="65" t="s">
        <v>1</v>
      </c>
      <c r="H3018" s="65" t="s">
        <v>71</v>
      </c>
      <c r="I3018" s="31">
        <f t="shared" ref="I3018:K3018" si="2824">SUM(I3019:I3020)</f>
        <v>28000</v>
      </c>
      <c r="J3018" s="31">
        <f t="shared" si="2824"/>
        <v>0</v>
      </c>
      <c r="K3018" s="31">
        <f t="shared" si="2824"/>
        <v>0</v>
      </c>
      <c r="L3018" s="31">
        <f t="shared" si="2773"/>
        <v>0</v>
      </c>
      <c r="M3018" s="31">
        <f t="shared" ref="M3018" si="2825">SUM(M3019:M3020)</f>
        <v>0</v>
      </c>
      <c r="N3018" s="31">
        <f t="shared" ref="N3018:O3018" si="2826">SUM(N3019:N3020)</f>
        <v>0</v>
      </c>
      <c r="O3018" s="31">
        <f t="shared" si="2826"/>
        <v>0</v>
      </c>
      <c r="P3018" s="31">
        <f t="shared" si="2774"/>
        <v>0</v>
      </c>
      <c r="Q3018" s="31" t="str">
        <f t="shared" si="2775"/>
        <v>-</v>
      </c>
      <c r="R3018" s="94"/>
      <c r="S3018" s="94"/>
      <c r="T3018" s="94"/>
      <c r="U3018" s="94"/>
      <c r="V3018" s="94"/>
      <c r="W3018" s="94"/>
      <c r="X3018" s="94"/>
      <c r="Y3018" s="94"/>
    </row>
    <row r="3019" spans="1:25" ht="15" customHeight="1" x14ac:dyDescent="0.25">
      <c r="A3019" s="64" t="s">
        <v>935</v>
      </c>
      <c r="B3019" s="64" t="s">
        <v>81</v>
      </c>
      <c r="C3019" s="64" t="s">
        <v>1414</v>
      </c>
      <c r="D3019" s="64" t="s">
        <v>1415</v>
      </c>
      <c r="E3019" s="20" t="s">
        <v>74</v>
      </c>
      <c r="F3019" s="64"/>
      <c r="G3019" s="53" t="s">
        <v>1076</v>
      </c>
      <c r="H3019" s="53" t="s">
        <v>73</v>
      </c>
      <c r="I3019" s="26">
        <v>22000</v>
      </c>
      <c r="J3019" s="26">
        <v>0</v>
      </c>
      <c r="K3019" s="26">
        <v>0</v>
      </c>
      <c r="L3019" s="26">
        <f t="shared" si="2773"/>
        <v>0</v>
      </c>
      <c r="M3019" s="26"/>
      <c r="N3019" s="26"/>
      <c r="O3019" s="26"/>
      <c r="P3019" s="26">
        <f t="shared" si="2774"/>
        <v>0</v>
      </c>
      <c r="Q3019" s="26" t="str">
        <f t="shared" si="2775"/>
        <v>-</v>
      </c>
      <c r="R3019" s="90"/>
      <c r="S3019" s="90"/>
      <c r="T3019" s="90"/>
      <c r="U3019" s="90"/>
      <c r="V3019" s="90"/>
      <c r="W3019" s="90"/>
      <c r="X3019" s="90"/>
      <c r="Y3019" s="90"/>
    </row>
    <row r="3020" spans="1:25" ht="15" customHeight="1" x14ac:dyDescent="0.25">
      <c r="A3020" s="64" t="s">
        <v>935</v>
      </c>
      <c r="B3020" s="64" t="s">
        <v>81</v>
      </c>
      <c r="C3020" s="64" t="s">
        <v>1414</v>
      </c>
      <c r="D3020" s="64" t="s">
        <v>1415</v>
      </c>
      <c r="E3020" s="20" t="s">
        <v>323</v>
      </c>
      <c r="F3020" s="64"/>
      <c r="G3020" s="53" t="s">
        <v>1076</v>
      </c>
      <c r="H3020" s="53" t="s">
        <v>322</v>
      </c>
      <c r="I3020" s="26">
        <v>6000</v>
      </c>
      <c r="J3020" s="26">
        <v>0</v>
      </c>
      <c r="K3020" s="26">
        <v>0</v>
      </c>
      <c r="L3020" s="26">
        <f t="shared" si="2773"/>
        <v>0</v>
      </c>
      <c r="M3020" s="26"/>
      <c r="N3020" s="26"/>
      <c r="O3020" s="26"/>
      <c r="P3020" s="26">
        <f t="shared" si="2774"/>
        <v>0</v>
      </c>
      <c r="Q3020" s="26" t="str">
        <f t="shared" si="2775"/>
        <v>-</v>
      </c>
      <c r="R3020" s="90"/>
      <c r="S3020" s="90"/>
      <c r="T3020" s="90"/>
      <c r="U3020" s="90"/>
      <c r="V3020" s="90"/>
      <c r="W3020" s="90"/>
      <c r="X3020" s="90"/>
      <c r="Y3020" s="90"/>
    </row>
    <row r="3021" spans="1:25" ht="15" customHeight="1" x14ac:dyDescent="0.25">
      <c r="A3021" s="53" t="s">
        <v>1</v>
      </c>
      <c r="B3021" s="53" t="s">
        <v>1</v>
      </c>
      <c r="C3021" s="53" t="s">
        <v>1</v>
      </c>
      <c r="D3021" s="53" t="s">
        <v>1</v>
      </c>
      <c r="E3021" s="53" t="s">
        <v>1</v>
      </c>
      <c r="F3021" s="53" t="s">
        <v>1</v>
      </c>
      <c r="G3021" s="53" t="s">
        <v>1</v>
      </c>
      <c r="H3021" s="66" t="s">
        <v>1424</v>
      </c>
      <c r="I3021" s="30">
        <f t="shared" ref="I3021:K3021" si="2827">SUM(I2991,I3014,I3017)</f>
        <v>1984911</v>
      </c>
      <c r="J3021" s="30">
        <f t="shared" si="2827"/>
        <v>1770381</v>
      </c>
      <c r="K3021" s="30">
        <f t="shared" si="2827"/>
        <v>1040001</v>
      </c>
      <c r="L3021" s="30">
        <f t="shared" si="2773"/>
        <v>425750</v>
      </c>
      <c r="M3021" s="30">
        <f t="shared" ref="M3021" si="2828">SUM(M2991,M3014,M3017)</f>
        <v>143850</v>
      </c>
      <c r="N3021" s="30">
        <f t="shared" ref="N3021:O3021" si="2829">SUM(N2991,N3014,N3017)</f>
        <v>145550</v>
      </c>
      <c r="O3021" s="30">
        <f t="shared" si="2829"/>
        <v>136350</v>
      </c>
      <c r="P3021" s="30">
        <f t="shared" si="2774"/>
        <v>1465751</v>
      </c>
      <c r="Q3021" s="30">
        <f t="shared" si="2775"/>
        <v>82.79296942296601</v>
      </c>
      <c r="R3021" s="93"/>
      <c r="S3021" s="93"/>
      <c r="T3021" s="93"/>
      <c r="U3021" s="93"/>
      <c r="V3021" s="93"/>
      <c r="W3021" s="93"/>
      <c r="X3021" s="93"/>
      <c r="Y3021" s="93"/>
    </row>
    <row r="3022" spans="1:25" ht="15" customHeight="1" thickBot="1" x14ac:dyDescent="0.3">
      <c r="A3022" s="53" t="s">
        <v>1</v>
      </c>
      <c r="B3022" s="53" t="s">
        <v>1</v>
      </c>
      <c r="C3022" s="53" t="s">
        <v>1</v>
      </c>
      <c r="D3022" s="53" t="s">
        <v>1</v>
      </c>
      <c r="E3022" s="53" t="s">
        <v>1</v>
      </c>
      <c r="F3022" s="53" t="s">
        <v>1</v>
      </c>
      <c r="G3022" s="53" t="s">
        <v>1</v>
      </c>
      <c r="H3022" s="65" t="s">
        <v>76</v>
      </c>
      <c r="I3022" s="31"/>
      <c r="J3022" s="31"/>
      <c r="K3022" s="31">
        <v>0</v>
      </c>
      <c r="L3022" s="31"/>
      <c r="M3022" s="31"/>
      <c r="N3022" s="31"/>
      <c r="O3022" s="31"/>
      <c r="P3022" s="31"/>
      <c r="Q3022" s="31"/>
      <c r="R3022" s="94"/>
      <c r="S3022" s="94"/>
      <c r="T3022" s="94"/>
      <c r="U3022" s="94"/>
      <c r="V3022" s="94"/>
      <c r="W3022" s="94"/>
      <c r="X3022" s="94"/>
      <c r="Y3022" s="94"/>
    </row>
    <row r="3023" spans="1:25" ht="47.25" customHeight="1" thickBot="1" x14ac:dyDescent="0.3">
      <c r="A3023" s="110" t="s">
        <v>1</v>
      </c>
      <c r="B3023" s="110" t="s">
        <v>1</v>
      </c>
      <c r="C3023" s="110" t="s">
        <v>1</v>
      </c>
      <c r="D3023" s="110" t="s">
        <v>1</v>
      </c>
      <c r="E3023" s="110" t="s">
        <v>1</v>
      </c>
      <c r="F3023" s="110" t="s">
        <v>1</v>
      </c>
      <c r="G3023" s="110" t="s">
        <v>1</v>
      </c>
      <c r="H3023" s="28" t="s">
        <v>77</v>
      </c>
      <c r="I3023" s="109" t="s">
        <v>3984</v>
      </c>
      <c r="J3023" s="109" t="s">
        <v>11</v>
      </c>
      <c r="K3023" s="109" t="s">
        <v>3989</v>
      </c>
      <c r="L3023" s="109" t="s">
        <v>3985</v>
      </c>
      <c r="M3023" s="109" t="s">
        <v>4027</v>
      </c>
      <c r="N3023" s="109" t="s">
        <v>3988</v>
      </c>
      <c r="O3023" s="109" t="s">
        <v>3986</v>
      </c>
      <c r="P3023" s="109" t="s">
        <v>3987</v>
      </c>
      <c r="Q3023" s="109" t="s">
        <v>3695</v>
      </c>
      <c r="R3023" s="91"/>
      <c r="S3023" s="91"/>
      <c r="T3023" s="91"/>
      <c r="U3023" s="91"/>
      <c r="V3023" s="91"/>
      <c r="W3023" s="91"/>
      <c r="X3023" s="91"/>
      <c r="Y3023" s="91"/>
    </row>
    <row r="3024" spans="1:25" ht="15" customHeight="1" x14ac:dyDescent="0.25">
      <c r="A3024" s="111"/>
      <c r="B3024" s="111"/>
      <c r="C3024" s="111"/>
      <c r="D3024" s="111"/>
      <c r="E3024" s="111"/>
      <c r="F3024" s="111"/>
      <c r="G3024" s="111"/>
      <c r="H3024" s="67" t="s">
        <v>1</v>
      </c>
      <c r="I3024" s="29">
        <v>1</v>
      </c>
      <c r="J3024" s="29">
        <v>2</v>
      </c>
      <c r="K3024" s="29">
        <v>3</v>
      </c>
      <c r="L3024" s="29" t="s">
        <v>3478</v>
      </c>
      <c r="M3024" s="29">
        <v>5</v>
      </c>
      <c r="N3024" s="29">
        <v>6</v>
      </c>
      <c r="O3024" s="29">
        <v>7</v>
      </c>
      <c r="P3024" s="29" t="s">
        <v>3696</v>
      </c>
      <c r="Q3024" s="29">
        <v>9</v>
      </c>
      <c r="R3024" s="92"/>
      <c r="S3024" s="92"/>
      <c r="T3024" s="92"/>
      <c r="U3024" s="92"/>
      <c r="V3024" s="92"/>
      <c r="W3024" s="92"/>
      <c r="X3024" s="92"/>
      <c r="Y3024" s="92"/>
    </row>
    <row r="3025" spans="1:25" ht="15" customHeight="1" x14ac:dyDescent="0.25">
      <c r="A3025" s="111"/>
      <c r="B3025" s="111"/>
      <c r="C3025" s="111"/>
      <c r="D3025" s="111"/>
      <c r="E3025" s="111"/>
      <c r="F3025" s="111"/>
      <c r="G3025" s="111"/>
      <c r="H3025" s="68" t="s">
        <v>1085</v>
      </c>
      <c r="I3025" s="32">
        <f t="shared" ref="I3025:K3025" si="2830">SUM(I3021)</f>
        <v>1984911</v>
      </c>
      <c r="J3025" s="32">
        <f t="shared" si="2830"/>
        <v>1770381</v>
      </c>
      <c r="K3025" s="32">
        <f t="shared" si="2830"/>
        <v>1040001</v>
      </c>
      <c r="L3025" s="32">
        <f t="shared" ref="L3025:L3087" si="2831">SUM(M3025:O3025)</f>
        <v>425750</v>
      </c>
      <c r="M3025" s="32">
        <f t="shared" ref="M3025" si="2832">SUM(M3021)</f>
        <v>143850</v>
      </c>
      <c r="N3025" s="32">
        <f t="shared" ref="N3025:O3025" si="2833">SUM(N3021)</f>
        <v>145550</v>
      </c>
      <c r="O3025" s="32">
        <f t="shared" si="2833"/>
        <v>136350</v>
      </c>
      <c r="P3025" s="32">
        <f t="shared" ref="P3025:P3087" si="2834">K3025+L3025</f>
        <v>1465751</v>
      </c>
      <c r="Q3025" s="32">
        <f t="shared" ref="Q3025:Q3087" si="2835">IF(J3025=0,"-",P3025/J3025*100)</f>
        <v>82.79296942296601</v>
      </c>
      <c r="R3025" s="90"/>
      <c r="S3025" s="90"/>
      <c r="T3025" s="90"/>
      <c r="U3025" s="90"/>
      <c r="V3025" s="90"/>
      <c r="W3025" s="90"/>
      <c r="X3025" s="90"/>
      <c r="Y3025" s="90"/>
    </row>
    <row r="3026" spans="1:25" ht="15" customHeight="1" x14ac:dyDescent="0.25">
      <c r="A3026" s="111"/>
      <c r="B3026" s="111"/>
      <c r="C3026" s="111"/>
      <c r="D3026" s="111"/>
      <c r="E3026" s="111"/>
      <c r="F3026" s="111"/>
      <c r="G3026" s="111"/>
      <c r="H3026" s="69" t="s">
        <v>79</v>
      </c>
      <c r="I3026" s="32">
        <f t="shared" ref="I3026:K3026" si="2836">SUM(I3025)</f>
        <v>1984911</v>
      </c>
      <c r="J3026" s="32">
        <f t="shared" si="2836"/>
        <v>1770381</v>
      </c>
      <c r="K3026" s="32">
        <f t="shared" si="2836"/>
        <v>1040001</v>
      </c>
      <c r="L3026" s="32">
        <f t="shared" si="2831"/>
        <v>425750</v>
      </c>
      <c r="M3026" s="32">
        <f t="shared" ref="M3026" si="2837">SUM(M3025)</f>
        <v>143850</v>
      </c>
      <c r="N3026" s="32">
        <f t="shared" ref="N3026:O3026" si="2838">SUM(N3025)</f>
        <v>145550</v>
      </c>
      <c r="O3026" s="32">
        <f t="shared" si="2838"/>
        <v>136350</v>
      </c>
      <c r="P3026" s="32">
        <f t="shared" si="2834"/>
        <v>1465751</v>
      </c>
      <c r="Q3026" s="32">
        <f t="shared" si="2835"/>
        <v>82.79296942296601</v>
      </c>
      <c r="R3026" s="90"/>
      <c r="S3026" s="90"/>
      <c r="T3026" s="90"/>
      <c r="U3026" s="90"/>
      <c r="V3026" s="90"/>
      <c r="W3026" s="90"/>
      <c r="X3026" s="90"/>
      <c r="Y3026" s="90"/>
    </row>
    <row r="3027" spans="1:25" ht="15" customHeight="1" x14ac:dyDescent="0.25">
      <c r="A3027" s="112"/>
      <c r="B3027" s="112"/>
      <c r="C3027" s="112"/>
      <c r="D3027" s="112"/>
      <c r="E3027" s="112"/>
      <c r="F3027" s="112"/>
      <c r="G3027" s="112"/>
      <c r="I3027" s="27"/>
      <c r="J3027" s="27"/>
      <c r="K3027" s="27">
        <v>0</v>
      </c>
      <c r="L3027" s="27"/>
      <c r="M3027" s="27"/>
      <c r="N3027" s="27"/>
      <c r="O3027" s="27"/>
      <c r="P3027" s="27"/>
      <c r="Q3027" s="27"/>
      <c r="R3027" s="27"/>
      <c r="S3027" s="27"/>
      <c r="T3027" s="27"/>
      <c r="U3027" s="27"/>
      <c r="V3027" s="27"/>
      <c r="W3027" s="27"/>
      <c r="X3027" s="27"/>
      <c r="Y3027" s="27"/>
    </row>
    <row r="3028" spans="1:25" ht="15" customHeight="1" thickBot="1" x14ac:dyDescent="0.3">
      <c r="A3028" s="53" t="s">
        <v>1</v>
      </c>
      <c r="B3028" s="53" t="s">
        <v>1</v>
      </c>
      <c r="C3028" s="53" t="s">
        <v>1</v>
      </c>
      <c r="D3028" s="53" t="s">
        <v>1</v>
      </c>
      <c r="E3028" s="53" t="s">
        <v>1</v>
      </c>
      <c r="F3028" s="53" t="s">
        <v>1</v>
      </c>
      <c r="G3028" s="53" t="s">
        <v>1</v>
      </c>
      <c r="H3028" s="21" t="s">
        <v>1</v>
      </c>
      <c r="I3028" s="33"/>
      <c r="J3028" s="33"/>
      <c r="K3028" s="33">
        <v>0</v>
      </c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  <c r="Y3028" s="33"/>
    </row>
    <row r="3029" spans="1:25" ht="45.75" customHeight="1" thickBot="1" x14ac:dyDescent="0.3">
      <c r="A3029" s="28" t="s">
        <v>4</v>
      </c>
      <c r="B3029" s="28" t="s">
        <v>5</v>
      </c>
      <c r="C3029" s="28" t="s">
        <v>6</v>
      </c>
      <c r="D3029" s="57" t="s">
        <v>1</v>
      </c>
      <c r="E3029" s="28" t="s">
        <v>7</v>
      </c>
      <c r="F3029" s="28" t="s">
        <v>8</v>
      </c>
      <c r="G3029" s="28" t="s">
        <v>9</v>
      </c>
      <c r="H3029" s="28" t="s">
        <v>10</v>
      </c>
      <c r="I3029" s="109" t="s">
        <v>3984</v>
      </c>
      <c r="J3029" s="109" t="s">
        <v>11</v>
      </c>
      <c r="K3029" s="109" t="s">
        <v>3989</v>
      </c>
      <c r="L3029" s="109" t="s">
        <v>3985</v>
      </c>
      <c r="M3029" s="109" t="s">
        <v>4027</v>
      </c>
      <c r="N3029" s="109" t="s">
        <v>3988</v>
      </c>
      <c r="O3029" s="109" t="s">
        <v>3986</v>
      </c>
      <c r="P3029" s="109" t="s">
        <v>3987</v>
      </c>
      <c r="Q3029" s="109" t="s">
        <v>3695</v>
      </c>
      <c r="R3029" s="91"/>
      <c r="S3029" s="91"/>
      <c r="T3029" s="91"/>
      <c r="U3029" s="91"/>
      <c r="V3029" s="91"/>
      <c r="W3029" s="91"/>
      <c r="X3029" s="91"/>
      <c r="Y3029" s="91"/>
    </row>
    <row r="3030" spans="1:25" ht="15" customHeight="1" x14ac:dyDescent="0.25">
      <c r="A3030" s="58" t="s">
        <v>1</v>
      </c>
      <c r="B3030" s="58" t="s">
        <v>1</v>
      </c>
      <c r="C3030" s="58" t="s">
        <v>1</v>
      </c>
      <c r="D3030" s="59" t="s">
        <v>1</v>
      </c>
      <c r="E3030" s="59" t="s">
        <v>1</v>
      </c>
      <c r="F3030" s="60" t="s">
        <v>1</v>
      </c>
      <c r="G3030" s="61" t="s">
        <v>1</v>
      </c>
      <c r="H3030" s="62" t="s">
        <v>1</v>
      </c>
      <c r="I3030" s="29">
        <v>1</v>
      </c>
      <c r="J3030" s="29">
        <v>2</v>
      </c>
      <c r="K3030" s="29">
        <v>3</v>
      </c>
      <c r="L3030" s="29" t="s">
        <v>3478</v>
      </c>
      <c r="M3030" s="29">
        <v>5</v>
      </c>
      <c r="N3030" s="29">
        <v>6</v>
      </c>
      <c r="O3030" s="29">
        <v>7</v>
      </c>
      <c r="P3030" s="29" t="s">
        <v>3696</v>
      </c>
      <c r="Q3030" s="29">
        <v>9</v>
      </c>
      <c r="R3030" s="92"/>
      <c r="S3030" s="92"/>
      <c r="T3030" s="92"/>
      <c r="U3030" s="92"/>
      <c r="V3030" s="92"/>
      <c r="W3030" s="92"/>
      <c r="X3030" s="92"/>
      <c r="Y3030" s="92"/>
    </row>
    <row r="3031" spans="1:25" ht="15" customHeight="1" x14ac:dyDescent="0.25">
      <c r="A3031" s="63" t="s">
        <v>935</v>
      </c>
      <c r="B3031" s="63" t="s">
        <v>81</v>
      </c>
      <c r="C3031" s="64" t="s">
        <v>1425</v>
      </c>
      <c r="D3031" s="64" t="s">
        <v>1426</v>
      </c>
      <c r="E3031" s="65" t="s">
        <v>1</v>
      </c>
      <c r="F3031" s="65" t="s">
        <v>1</v>
      </c>
      <c r="G3031" s="65" t="s">
        <v>1</v>
      </c>
      <c r="H3031" s="65" t="s">
        <v>1427</v>
      </c>
      <c r="I3031" s="26">
        <v>0</v>
      </c>
      <c r="J3031" s="26" t="s">
        <v>1</v>
      </c>
      <c r="K3031" s="26">
        <v>0</v>
      </c>
      <c r="L3031" s="26"/>
      <c r="M3031" s="26"/>
      <c r="N3031" s="26"/>
      <c r="O3031" s="26"/>
      <c r="P3031" s="26"/>
      <c r="Q3031" s="26"/>
      <c r="R3031" s="90"/>
      <c r="S3031" s="90"/>
      <c r="T3031" s="90"/>
      <c r="U3031" s="90"/>
      <c r="V3031" s="90"/>
      <c r="W3031" s="90"/>
      <c r="X3031" s="90"/>
      <c r="Y3031" s="90"/>
    </row>
    <row r="3032" spans="1:25" ht="22.5" customHeight="1" x14ac:dyDescent="0.25">
      <c r="A3032" s="63" t="s">
        <v>1</v>
      </c>
      <c r="B3032" s="63" t="s">
        <v>1</v>
      </c>
      <c r="C3032" s="63" t="s">
        <v>1</v>
      </c>
      <c r="D3032" s="65" t="s">
        <v>1</v>
      </c>
      <c r="E3032" s="65" t="s">
        <v>1</v>
      </c>
      <c r="F3032" s="65" t="s">
        <v>1</v>
      </c>
      <c r="G3032" s="65" t="s">
        <v>1</v>
      </c>
      <c r="H3032" s="66" t="s">
        <v>15</v>
      </c>
      <c r="I3032" s="30">
        <f t="shared" ref="I3032:K3032" si="2839">SUM(I3033,I3040,I3042)</f>
        <v>1388127</v>
      </c>
      <c r="J3032" s="30">
        <f t="shared" si="2839"/>
        <v>1376556</v>
      </c>
      <c r="K3032" s="30">
        <f t="shared" si="2839"/>
        <v>758074</v>
      </c>
      <c r="L3032" s="30">
        <f t="shared" si="2831"/>
        <v>345443</v>
      </c>
      <c r="M3032" s="30">
        <f t="shared" ref="M3032" si="2840">SUM(M3033,M3040,M3042)</f>
        <v>115470</v>
      </c>
      <c r="N3032" s="30">
        <f t="shared" ref="N3032:O3032" si="2841">SUM(N3033,N3040,N3042)</f>
        <v>116770</v>
      </c>
      <c r="O3032" s="30">
        <f t="shared" si="2841"/>
        <v>113203</v>
      </c>
      <c r="P3032" s="30">
        <f t="shared" si="2834"/>
        <v>1103517</v>
      </c>
      <c r="Q3032" s="30">
        <f t="shared" si="2835"/>
        <v>80.16506411653431</v>
      </c>
      <c r="R3032" s="93"/>
      <c r="S3032" s="93"/>
      <c r="T3032" s="93"/>
      <c r="U3032" s="93"/>
      <c r="V3032" s="93"/>
      <c r="W3032" s="93"/>
      <c r="X3032" s="93"/>
      <c r="Y3032" s="93"/>
    </row>
    <row r="3033" spans="1:25" ht="15" customHeight="1" x14ac:dyDescent="0.25">
      <c r="A3033" s="63" t="s">
        <v>935</v>
      </c>
      <c r="B3033" s="63" t="s">
        <v>81</v>
      </c>
      <c r="C3033" s="63" t="s">
        <v>1425</v>
      </c>
      <c r="D3033" s="63" t="s">
        <v>1426</v>
      </c>
      <c r="E3033" s="65" t="s">
        <v>16</v>
      </c>
      <c r="F3033" s="65" t="s">
        <v>1</v>
      </c>
      <c r="G3033" s="65" t="s">
        <v>1</v>
      </c>
      <c r="H3033" s="65" t="s">
        <v>17</v>
      </c>
      <c r="I3033" s="31">
        <f t="shared" ref="I3033:K3033" si="2842">SUM(I3034:I3035)</f>
        <v>1185580</v>
      </c>
      <c r="J3033" s="31">
        <f t="shared" si="2842"/>
        <v>1185580</v>
      </c>
      <c r="K3033" s="31">
        <f t="shared" si="2842"/>
        <v>651634</v>
      </c>
      <c r="L3033" s="31">
        <f t="shared" si="2831"/>
        <v>294300</v>
      </c>
      <c r="M3033" s="31">
        <f t="shared" ref="M3033" si="2843">SUM(M3034:M3035)</f>
        <v>97700</v>
      </c>
      <c r="N3033" s="31">
        <f t="shared" ref="N3033:O3033" si="2844">SUM(N3034:N3035)</f>
        <v>100500</v>
      </c>
      <c r="O3033" s="31">
        <f t="shared" si="2844"/>
        <v>96100</v>
      </c>
      <c r="P3033" s="31">
        <f t="shared" si="2834"/>
        <v>945934</v>
      </c>
      <c r="Q3033" s="31">
        <f t="shared" si="2835"/>
        <v>79.786602338096131</v>
      </c>
      <c r="R3033" s="94"/>
      <c r="S3033" s="94"/>
      <c r="T3033" s="94"/>
      <c r="U3033" s="94"/>
      <c r="V3033" s="94"/>
      <c r="W3033" s="94"/>
      <c r="X3033" s="94"/>
      <c r="Y3033" s="94"/>
    </row>
    <row r="3034" spans="1:25" ht="15" customHeight="1" x14ac:dyDescent="0.25">
      <c r="A3034" s="64" t="s">
        <v>935</v>
      </c>
      <c r="B3034" s="64" t="s">
        <v>81</v>
      </c>
      <c r="C3034" s="64" t="s">
        <v>1425</v>
      </c>
      <c r="D3034" s="64" t="s">
        <v>1426</v>
      </c>
      <c r="E3034" s="20" t="s">
        <v>19</v>
      </c>
      <c r="F3034" s="64"/>
      <c r="G3034" s="53" t="s">
        <v>1076</v>
      </c>
      <c r="H3034" s="53" t="s">
        <v>3896</v>
      </c>
      <c r="I3034" s="26">
        <v>1046396</v>
      </c>
      <c r="J3034" s="26">
        <v>1046396</v>
      </c>
      <c r="K3034" s="26">
        <v>550000</v>
      </c>
      <c r="L3034" s="26">
        <f t="shared" si="2831"/>
        <v>265000</v>
      </c>
      <c r="M3034" s="26">
        <v>90000</v>
      </c>
      <c r="N3034" s="26">
        <v>90000</v>
      </c>
      <c r="O3034" s="26">
        <v>85000</v>
      </c>
      <c r="P3034" s="26">
        <f t="shared" si="2834"/>
        <v>815000</v>
      </c>
      <c r="Q3034" s="26">
        <f t="shared" si="2835"/>
        <v>77.886383357734545</v>
      </c>
      <c r="R3034" s="90"/>
      <c r="S3034" s="90"/>
      <c r="T3034" s="90"/>
      <c r="U3034" s="90"/>
      <c r="V3034" s="90"/>
      <c r="W3034" s="90"/>
      <c r="X3034" s="90"/>
      <c r="Y3034" s="90"/>
    </row>
    <row r="3035" spans="1:25" ht="15" customHeight="1" x14ac:dyDescent="0.25">
      <c r="A3035" s="63" t="s">
        <v>935</v>
      </c>
      <c r="B3035" s="63" t="s">
        <v>81</v>
      </c>
      <c r="C3035" s="63" t="s">
        <v>1425</v>
      </c>
      <c r="D3035" s="63" t="s">
        <v>1426</v>
      </c>
      <c r="E3035" s="63" t="s">
        <v>21</v>
      </c>
      <c r="F3035" s="64" t="s">
        <v>1</v>
      </c>
      <c r="G3035" s="53" t="s">
        <v>1</v>
      </c>
      <c r="H3035" s="65" t="s">
        <v>22</v>
      </c>
      <c r="I3035" s="31">
        <f t="shared" ref="I3035:K3035" si="2845">SUM(I3036:I3039)</f>
        <v>139184</v>
      </c>
      <c r="J3035" s="31">
        <f t="shared" si="2845"/>
        <v>139184</v>
      </c>
      <c r="K3035" s="31">
        <f t="shared" si="2845"/>
        <v>101634</v>
      </c>
      <c r="L3035" s="31">
        <f t="shared" si="2831"/>
        <v>29300</v>
      </c>
      <c r="M3035" s="31">
        <f t="shared" ref="M3035" si="2846">SUM(M3036:M3039)</f>
        <v>7700</v>
      </c>
      <c r="N3035" s="31">
        <f t="shared" ref="N3035:O3035" si="2847">SUM(N3036:N3039)</f>
        <v>10500</v>
      </c>
      <c r="O3035" s="31">
        <f t="shared" si="2847"/>
        <v>11100</v>
      </c>
      <c r="P3035" s="31">
        <f t="shared" si="2834"/>
        <v>130934</v>
      </c>
      <c r="Q3035" s="31">
        <f t="shared" si="2835"/>
        <v>94.072594551097836</v>
      </c>
      <c r="R3035" s="94"/>
      <c r="S3035" s="94"/>
      <c r="T3035" s="94"/>
      <c r="U3035" s="94"/>
      <c r="V3035" s="94"/>
      <c r="W3035" s="94"/>
      <c r="X3035" s="94"/>
      <c r="Y3035" s="94"/>
    </row>
    <row r="3036" spans="1:25" ht="15" customHeight="1" x14ac:dyDescent="0.25">
      <c r="A3036" s="64" t="s">
        <v>935</v>
      </c>
      <c r="B3036" s="64" t="s">
        <v>81</v>
      </c>
      <c r="C3036" s="64" t="s">
        <v>1425</v>
      </c>
      <c r="D3036" s="64" t="s">
        <v>1426</v>
      </c>
      <c r="E3036" s="20" t="s">
        <v>23</v>
      </c>
      <c r="F3036" s="64" t="s">
        <v>1428</v>
      </c>
      <c r="G3036" s="53" t="s">
        <v>1076</v>
      </c>
      <c r="H3036" s="53" t="s">
        <v>85</v>
      </c>
      <c r="I3036" s="26">
        <v>22300</v>
      </c>
      <c r="J3036" s="26">
        <v>22300</v>
      </c>
      <c r="K3036" s="26">
        <v>15750</v>
      </c>
      <c r="L3036" s="26">
        <f t="shared" si="2831"/>
        <v>5800</v>
      </c>
      <c r="M3036" s="26">
        <v>2200</v>
      </c>
      <c r="N3036" s="26">
        <v>1500</v>
      </c>
      <c r="O3036" s="26">
        <v>2100</v>
      </c>
      <c r="P3036" s="26">
        <f t="shared" si="2834"/>
        <v>21550</v>
      </c>
      <c r="Q3036" s="26">
        <f t="shared" si="2835"/>
        <v>96.63677130044843</v>
      </c>
      <c r="R3036" s="90"/>
      <c r="S3036" s="90"/>
      <c r="T3036" s="90"/>
      <c r="U3036" s="90"/>
      <c r="V3036" s="90"/>
      <c r="W3036" s="90"/>
      <c r="X3036" s="90"/>
      <c r="Y3036" s="90"/>
    </row>
    <row r="3037" spans="1:25" ht="15" customHeight="1" x14ac:dyDescent="0.25">
      <c r="A3037" s="64" t="s">
        <v>935</v>
      </c>
      <c r="B3037" s="64" t="s">
        <v>81</v>
      </c>
      <c r="C3037" s="64" t="s">
        <v>1425</v>
      </c>
      <c r="D3037" s="64" t="s">
        <v>1426</v>
      </c>
      <c r="E3037" s="20" t="s">
        <v>23</v>
      </c>
      <c r="F3037" s="64" t="s">
        <v>1429</v>
      </c>
      <c r="G3037" s="53" t="s">
        <v>1076</v>
      </c>
      <c r="H3037" s="53" t="s">
        <v>25</v>
      </c>
      <c r="I3037" s="26">
        <v>81000</v>
      </c>
      <c r="J3037" s="26">
        <v>81000</v>
      </c>
      <c r="K3037" s="26">
        <v>56500</v>
      </c>
      <c r="L3037" s="26">
        <f t="shared" si="2831"/>
        <v>18000</v>
      </c>
      <c r="M3037" s="26"/>
      <c r="N3037" s="26">
        <v>9000</v>
      </c>
      <c r="O3037" s="26">
        <v>9000</v>
      </c>
      <c r="P3037" s="26">
        <f t="shared" si="2834"/>
        <v>74500</v>
      </c>
      <c r="Q3037" s="26">
        <f t="shared" si="2835"/>
        <v>91.975308641975303</v>
      </c>
      <c r="R3037" s="90"/>
      <c r="S3037" s="90"/>
      <c r="T3037" s="90"/>
      <c r="U3037" s="90"/>
      <c r="V3037" s="90"/>
      <c r="W3037" s="90"/>
      <c r="X3037" s="90"/>
      <c r="Y3037" s="90"/>
    </row>
    <row r="3038" spans="1:25" ht="15" customHeight="1" x14ac:dyDescent="0.25">
      <c r="A3038" s="64" t="s">
        <v>935</v>
      </c>
      <c r="B3038" s="64" t="s">
        <v>81</v>
      </c>
      <c r="C3038" s="64" t="s">
        <v>1425</v>
      </c>
      <c r="D3038" s="64" t="s">
        <v>1426</v>
      </c>
      <c r="E3038" s="20" t="s">
        <v>23</v>
      </c>
      <c r="F3038" s="64" t="s">
        <v>1430</v>
      </c>
      <c r="G3038" s="53" t="s">
        <v>1076</v>
      </c>
      <c r="H3038" s="53" t="s">
        <v>27</v>
      </c>
      <c r="I3038" s="26">
        <v>21984</v>
      </c>
      <c r="J3038" s="26">
        <v>21984</v>
      </c>
      <c r="K3038" s="26">
        <v>21984</v>
      </c>
      <c r="L3038" s="26">
        <f t="shared" si="2831"/>
        <v>0</v>
      </c>
      <c r="M3038" s="26"/>
      <c r="N3038" s="26"/>
      <c r="O3038" s="26"/>
      <c r="P3038" s="26">
        <f t="shared" si="2834"/>
        <v>21984</v>
      </c>
      <c r="Q3038" s="26">
        <f t="shared" si="2835"/>
        <v>100</v>
      </c>
      <c r="R3038" s="90"/>
      <c r="S3038" s="90"/>
      <c r="T3038" s="90"/>
      <c r="U3038" s="90"/>
      <c r="V3038" s="90"/>
      <c r="W3038" s="90"/>
      <c r="X3038" s="90"/>
      <c r="Y3038" s="90"/>
    </row>
    <row r="3039" spans="1:25" ht="15" customHeight="1" x14ac:dyDescent="0.25">
      <c r="A3039" s="64" t="s">
        <v>935</v>
      </c>
      <c r="B3039" s="64" t="s">
        <v>81</v>
      </c>
      <c r="C3039" s="64" t="s">
        <v>1425</v>
      </c>
      <c r="D3039" s="64" t="s">
        <v>1426</v>
      </c>
      <c r="E3039" s="20" t="s">
        <v>23</v>
      </c>
      <c r="F3039" s="64" t="s">
        <v>1431</v>
      </c>
      <c r="G3039" s="53" t="s">
        <v>1076</v>
      </c>
      <c r="H3039" s="53" t="s">
        <v>29</v>
      </c>
      <c r="I3039" s="26">
        <v>13900</v>
      </c>
      <c r="J3039" s="26">
        <v>13900</v>
      </c>
      <c r="K3039" s="26">
        <v>7400</v>
      </c>
      <c r="L3039" s="26">
        <f t="shared" si="2831"/>
        <v>5500</v>
      </c>
      <c r="M3039" s="26">
        <v>5500</v>
      </c>
      <c r="N3039" s="26"/>
      <c r="O3039" s="26"/>
      <c r="P3039" s="26">
        <f t="shared" si="2834"/>
        <v>12900</v>
      </c>
      <c r="Q3039" s="26">
        <f t="shared" si="2835"/>
        <v>92.805755395683448</v>
      </c>
      <c r="R3039" s="90"/>
      <c r="S3039" s="90"/>
      <c r="T3039" s="90"/>
      <c r="U3039" s="90"/>
      <c r="V3039" s="90"/>
      <c r="W3039" s="90"/>
      <c r="X3039" s="90"/>
      <c r="Y3039" s="90"/>
    </row>
    <row r="3040" spans="1:25" ht="15" customHeight="1" x14ac:dyDescent="0.25">
      <c r="A3040" s="63" t="s">
        <v>935</v>
      </c>
      <c r="B3040" s="63" t="s">
        <v>81</v>
      </c>
      <c r="C3040" s="63" t="s">
        <v>1425</v>
      </c>
      <c r="D3040" s="63" t="s">
        <v>1426</v>
      </c>
      <c r="E3040" s="65" t="s">
        <v>30</v>
      </c>
      <c r="F3040" s="65" t="s">
        <v>1</v>
      </c>
      <c r="G3040" s="65" t="s">
        <v>1</v>
      </c>
      <c r="H3040" s="65" t="s">
        <v>31</v>
      </c>
      <c r="I3040" s="31">
        <f t="shared" ref="I3040:K3040" si="2848">SUM(I3041)</f>
        <v>109922</v>
      </c>
      <c r="J3040" s="31">
        <f t="shared" si="2848"/>
        <v>109922</v>
      </c>
      <c r="K3040" s="31">
        <f t="shared" si="2848"/>
        <v>62900</v>
      </c>
      <c r="L3040" s="31">
        <f t="shared" si="2831"/>
        <v>29000</v>
      </c>
      <c r="M3040" s="31">
        <f t="shared" ref="M3040" si="2849">SUM(M3041)</f>
        <v>9000</v>
      </c>
      <c r="N3040" s="31">
        <f t="shared" ref="N3040:O3040" si="2850">SUM(N3041)</f>
        <v>10000</v>
      </c>
      <c r="O3040" s="31">
        <f t="shared" si="2850"/>
        <v>10000</v>
      </c>
      <c r="P3040" s="31">
        <f t="shared" si="2834"/>
        <v>91900</v>
      </c>
      <c r="Q3040" s="31">
        <f t="shared" si="2835"/>
        <v>83.604737905059949</v>
      </c>
      <c r="R3040" s="94"/>
      <c r="S3040" s="94"/>
      <c r="T3040" s="94"/>
      <c r="U3040" s="94"/>
      <c r="V3040" s="94"/>
      <c r="W3040" s="94"/>
      <c r="X3040" s="94"/>
      <c r="Y3040" s="94"/>
    </row>
    <row r="3041" spans="1:25" ht="15" customHeight="1" x14ac:dyDescent="0.25">
      <c r="A3041" s="64" t="s">
        <v>935</v>
      </c>
      <c r="B3041" s="64" t="s">
        <v>81</v>
      </c>
      <c r="C3041" s="64" t="s">
        <v>1425</v>
      </c>
      <c r="D3041" s="64" t="s">
        <v>1426</v>
      </c>
      <c r="E3041" s="20" t="s">
        <v>33</v>
      </c>
      <c r="F3041" s="64"/>
      <c r="G3041" s="53" t="s">
        <v>1076</v>
      </c>
      <c r="H3041" s="53" t="s">
        <v>3863</v>
      </c>
      <c r="I3041" s="26">
        <v>109922</v>
      </c>
      <c r="J3041" s="26">
        <v>109922</v>
      </c>
      <c r="K3041" s="26">
        <v>62900</v>
      </c>
      <c r="L3041" s="26">
        <f t="shared" si="2831"/>
        <v>29000</v>
      </c>
      <c r="M3041" s="26">
        <v>9000</v>
      </c>
      <c r="N3041" s="26">
        <v>10000</v>
      </c>
      <c r="O3041" s="26">
        <v>10000</v>
      </c>
      <c r="P3041" s="26">
        <f t="shared" si="2834"/>
        <v>91900</v>
      </c>
      <c r="Q3041" s="26">
        <f t="shared" si="2835"/>
        <v>83.604737905059949</v>
      </c>
      <c r="R3041" s="90"/>
      <c r="S3041" s="90"/>
      <c r="T3041" s="90"/>
      <c r="U3041" s="90"/>
      <c r="V3041" s="90"/>
      <c r="W3041" s="90"/>
      <c r="X3041" s="90"/>
      <c r="Y3041" s="90"/>
    </row>
    <row r="3042" spans="1:25" ht="15" customHeight="1" x14ac:dyDescent="0.25">
      <c r="A3042" s="63" t="s">
        <v>935</v>
      </c>
      <c r="B3042" s="63" t="s">
        <v>81</v>
      </c>
      <c r="C3042" s="63" t="s">
        <v>1425</v>
      </c>
      <c r="D3042" s="63" t="s">
        <v>1426</v>
      </c>
      <c r="E3042" s="65" t="s">
        <v>34</v>
      </c>
      <c r="F3042" s="65" t="s">
        <v>1</v>
      </c>
      <c r="G3042" s="65" t="s">
        <v>1</v>
      </c>
      <c r="H3042" s="65" t="s">
        <v>35</v>
      </c>
      <c r="I3042" s="31">
        <f t="shared" ref="I3042:K3042" si="2851">SUM(I3043:I3050)</f>
        <v>92625</v>
      </c>
      <c r="J3042" s="31">
        <f t="shared" si="2851"/>
        <v>81054</v>
      </c>
      <c r="K3042" s="31">
        <f t="shared" si="2851"/>
        <v>43540</v>
      </c>
      <c r="L3042" s="31">
        <f t="shared" si="2831"/>
        <v>22143</v>
      </c>
      <c r="M3042" s="31">
        <f t="shared" ref="M3042" si="2852">SUM(M3043:M3050)</f>
        <v>8770</v>
      </c>
      <c r="N3042" s="31">
        <f t="shared" ref="N3042:O3042" si="2853">SUM(N3043:N3050)</f>
        <v>6270</v>
      </c>
      <c r="O3042" s="31">
        <f t="shared" si="2853"/>
        <v>7103</v>
      </c>
      <c r="P3042" s="31">
        <f t="shared" si="2834"/>
        <v>65683</v>
      </c>
      <c r="Q3042" s="31">
        <f t="shared" si="2835"/>
        <v>81.03609939052977</v>
      </c>
      <c r="R3042" s="94"/>
      <c r="S3042" s="94"/>
      <c r="T3042" s="94"/>
      <c r="U3042" s="94"/>
      <c r="V3042" s="94"/>
      <c r="W3042" s="94"/>
      <c r="X3042" s="94"/>
      <c r="Y3042" s="94"/>
    </row>
    <row r="3043" spans="1:25" ht="15" customHeight="1" x14ac:dyDescent="0.25">
      <c r="A3043" s="64" t="s">
        <v>935</v>
      </c>
      <c r="B3043" s="64" t="s">
        <v>81</v>
      </c>
      <c r="C3043" s="64" t="s">
        <v>1425</v>
      </c>
      <c r="D3043" s="64" t="s">
        <v>1426</v>
      </c>
      <c r="E3043" s="20" t="s">
        <v>38</v>
      </c>
      <c r="F3043" s="64"/>
      <c r="G3043" s="53" t="s">
        <v>1076</v>
      </c>
      <c r="H3043" s="53" t="s">
        <v>37</v>
      </c>
      <c r="I3043" s="26">
        <v>1000</v>
      </c>
      <c r="J3043" s="26">
        <v>500</v>
      </c>
      <c r="K3043" s="26">
        <v>500</v>
      </c>
      <c r="L3043" s="26">
        <f t="shared" si="2831"/>
        <v>0</v>
      </c>
      <c r="M3043" s="26"/>
      <c r="N3043" s="26"/>
      <c r="O3043" s="26"/>
      <c r="P3043" s="26">
        <f t="shared" si="2834"/>
        <v>500</v>
      </c>
      <c r="Q3043" s="26">
        <f t="shared" si="2835"/>
        <v>100</v>
      </c>
      <c r="R3043" s="90"/>
      <c r="S3043" s="90"/>
      <c r="T3043" s="90"/>
      <c r="U3043" s="90"/>
      <c r="V3043" s="90"/>
      <c r="W3043" s="90"/>
      <c r="X3043" s="90"/>
      <c r="Y3043" s="90"/>
    </row>
    <row r="3044" spans="1:25" ht="15" customHeight="1" x14ac:dyDescent="0.25">
      <c r="A3044" s="64" t="s">
        <v>935</v>
      </c>
      <c r="B3044" s="64" t="s">
        <v>81</v>
      </c>
      <c r="C3044" s="64" t="s">
        <v>1425</v>
      </c>
      <c r="D3044" s="64" t="s">
        <v>1426</v>
      </c>
      <c r="E3044" s="20" t="s">
        <v>298</v>
      </c>
      <c r="F3044" s="64"/>
      <c r="G3044" s="53" t="s">
        <v>1076</v>
      </c>
      <c r="H3044" s="53" t="s">
        <v>297</v>
      </c>
      <c r="I3044" s="26">
        <v>31488</v>
      </c>
      <c r="J3044" s="26">
        <v>31488</v>
      </c>
      <c r="K3044" s="26">
        <v>17300</v>
      </c>
      <c r="L3044" s="26">
        <f t="shared" si="2831"/>
        <v>8000</v>
      </c>
      <c r="M3044" s="26">
        <v>4000</v>
      </c>
      <c r="N3044" s="26">
        <v>2000</v>
      </c>
      <c r="O3044" s="26">
        <v>2000</v>
      </c>
      <c r="P3044" s="26">
        <f t="shared" si="2834"/>
        <v>25300</v>
      </c>
      <c r="Q3044" s="26">
        <f t="shared" si="2835"/>
        <v>80.348069105691053</v>
      </c>
      <c r="R3044" s="90"/>
      <c r="S3044" s="90"/>
      <c r="T3044" s="90"/>
      <c r="U3044" s="90"/>
      <c r="V3044" s="90"/>
      <c r="W3044" s="90"/>
      <c r="X3044" s="90"/>
      <c r="Y3044" s="90"/>
    </row>
    <row r="3045" spans="1:25" ht="15" customHeight="1" x14ac:dyDescent="0.25">
      <c r="A3045" s="64" t="s">
        <v>935</v>
      </c>
      <c r="B3045" s="64" t="s">
        <v>81</v>
      </c>
      <c r="C3045" s="64" t="s">
        <v>1425</v>
      </c>
      <c r="D3045" s="64" t="s">
        <v>1426</v>
      </c>
      <c r="E3045" s="20" t="s">
        <v>301</v>
      </c>
      <c r="F3045" s="64"/>
      <c r="G3045" s="53" t="s">
        <v>1076</v>
      </c>
      <c r="H3045" s="53" t="s">
        <v>300</v>
      </c>
      <c r="I3045" s="26">
        <v>6411</v>
      </c>
      <c r="J3045" s="26">
        <v>6411</v>
      </c>
      <c r="K3045" s="26">
        <v>3250</v>
      </c>
      <c r="L3045" s="26">
        <f t="shared" si="2831"/>
        <v>2100</v>
      </c>
      <c r="M3045" s="26">
        <v>1000</v>
      </c>
      <c r="N3045" s="26">
        <v>500</v>
      </c>
      <c r="O3045" s="26">
        <v>600</v>
      </c>
      <c r="P3045" s="26">
        <f t="shared" si="2834"/>
        <v>5350</v>
      </c>
      <c r="Q3045" s="26">
        <f t="shared" si="2835"/>
        <v>83.450319762907498</v>
      </c>
      <c r="R3045" s="90"/>
      <c r="S3045" s="90"/>
      <c r="T3045" s="90"/>
      <c r="U3045" s="90"/>
      <c r="V3045" s="90"/>
      <c r="W3045" s="90"/>
      <c r="X3045" s="90"/>
      <c r="Y3045" s="90"/>
    </row>
    <row r="3046" spans="1:25" ht="15" customHeight="1" x14ac:dyDescent="0.25">
      <c r="A3046" s="64" t="s">
        <v>935</v>
      </c>
      <c r="B3046" s="64" t="s">
        <v>81</v>
      </c>
      <c r="C3046" s="64" t="s">
        <v>1425</v>
      </c>
      <c r="D3046" s="64" t="s">
        <v>1426</v>
      </c>
      <c r="E3046" s="20" t="s">
        <v>218</v>
      </c>
      <c r="F3046" s="64"/>
      <c r="G3046" s="53" t="s">
        <v>1076</v>
      </c>
      <c r="H3046" s="53" t="s">
        <v>217</v>
      </c>
      <c r="I3046" s="26">
        <v>16571</v>
      </c>
      <c r="J3046" s="26">
        <v>9900</v>
      </c>
      <c r="K3046" s="26">
        <v>5050</v>
      </c>
      <c r="L3046" s="26">
        <f t="shared" si="2831"/>
        <v>3000</v>
      </c>
      <c r="M3046" s="26">
        <v>1000</v>
      </c>
      <c r="N3046" s="26">
        <v>1000</v>
      </c>
      <c r="O3046" s="26">
        <v>1000</v>
      </c>
      <c r="P3046" s="26">
        <f t="shared" si="2834"/>
        <v>8050</v>
      </c>
      <c r="Q3046" s="26">
        <f t="shared" si="2835"/>
        <v>81.313131313131322</v>
      </c>
      <c r="R3046" s="90"/>
      <c r="S3046" s="90"/>
      <c r="T3046" s="90"/>
      <c r="U3046" s="90"/>
      <c r="V3046" s="90"/>
      <c r="W3046" s="90"/>
      <c r="X3046" s="90"/>
      <c r="Y3046" s="90"/>
    </row>
    <row r="3047" spans="1:25" ht="15" customHeight="1" x14ac:dyDescent="0.25">
      <c r="A3047" s="64" t="s">
        <v>935</v>
      </c>
      <c r="B3047" s="64" t="s">
        <v>81</v>
      </c>
      <c r="C3047" s="64" t="s">
        <v>1425</v>
      </c>
      <c r="D3047" s="64" t="s">
        <v>1426</v>
      </c>
      <c r="E3047" s="20" t="s">
        <v>303</v>
      </c>
      <c r="F3047" s="64"/>
      <c r="G3047" s="53" t="s">
        <v>1076</v>
      </c>
      <c r="H3047" s="53" t="s">
        <v>302</v>
      </c>
      <c r="I3047" s="26">
        <v>600</v>
      </c>
      <c r="J3047" s="26">
        <v>100</v>
      </c>
      <c r="K3047" s="26">
        <v>100</v>
      </c>
      <c r="L3047" s="26">
        <f t="shared" si="2831"/>
        <v>0</v>
      </c>
      <c r="M3047" s="26"/>
      <c r="N3047" s="26"/>
      <c r="O3047" s="26"/>
      <c r="P3047" s="26">
        <f t="shared" si="2834"/>
        <v>100</v>
      </c>
      <c r="Q3047" s="26">
        <f t="shared" si="2835"/>
        <v>100</v>
      </c>
      <c r="R3047" s="90"/>
      <c r="S3047" s="90"/>
      <c r="T3047" s="90"/>
      <c r="U3047" s="90"/>
      <c r="V3047" s="90"/>
      <c r="W3047" s="90"/>
      <c r="X3047" s="90"/>
      <c r="Y3047" s="90"/>
    </row>
    <row r="3048" spans="1:25" ht="15" customHeight="1" x14ac:dyDescent="0.25">
      <c r="A3048" s="64" t="s">
        <v>935</v>
      </c>
      <c r="B3048" s="64" t="s">
        <v>81</v>
      </c>
      <c r="C3048" s="64" t="s">
        <v>1425</v>
      </c>
      <c r="D3048" s="64" t="s">
        <v>1426</v>
      </c>
      <c r="E3048" s="20" t="s">
        <v>308</v>
      </c>
      <c r="F3048" s="64"/>
      <c r="G3048" s="53" t="s">
        <v>1076</v>
      </c>
      <c r="H3048" s="53" t="s">
        <v>307</v>
      </c>
      <c r="I3048" s="26">
        <v>5653</v>
      </c>
      <c r="J3048" s="26">
        <v>3153</v>
      </c>
      <c r="K3048" s="26">
        <v>1800</v>
      </c>
      <c r="L3048" s="26">
        <f t="shared" si="2831"/>
        <v>900</v>
      </c>
      <c r="M3048" s="26">
        <v>300</v>
      </c>
      <c r="N3048" s="26">
        <v>300</v>
      </c>
      <c r="O3048" s="26">
        <v>300</v>
      </c>
      <c r="P3048" s="26">
        <f t="shared" si="2834"/>
        <v>2700</v>
      </c>
      <c r="Q3048" s="26">
        <f t="shared" si="2835"/>
        <v>85.632730732635594</v>
      </c>
      <c r="R3048" s="90"/>
      <c r="S3048" s="90"/>
      <c r="T3048" s="90"/>
      <c r="U3048" s="90"/>
      <c r="V3048" s="90"/>
      <c r="W3048" s="90"/>
      <c r="X3048" s="90"/>
      <c r="Y3048" s="90"/>
    </row>
    <row r="3049" spans="1:25" ht="15" customHeight="1" x14ac:dyDescent="0.25">
      <c r="A3049" s="64" t="s">
        <v>935</v>
      </c>
      <c r="B3049" s="64" t="s">
        <v>81</v>
      </c>
      <c r="C3049" s="64" t="s">
        <v>1425</v>
      </c>
      <c r="D3049" s="64" t="s">
        <v>1426</v>
      </c>
      <c r="E3049" s="20" t="s">
        <v>311</v>
      </c>
      <c r="F3049" s="64"/>
      <c r="G3049" s="53" t="s">
        <v>1076</v>
      </c>
      <c r="H3049" s="53" t="s">
        <v>310</v>
      </c>
      <c r="I3049" s="26">
        <v>2298</v>
      </c>
      <c r="J3049" s="26">
        <v>2298</v>
      </c>
      <c r="K3049" s="26">
        <v>1070</v>
      </c>
      <c r="L3049" s="26">
        <f t="shared" si="2831"/>
        <v>0</v>
      </c>
      <c r="M3049" s="26"/>
      <c r="N3049" s="26"/>
      <c r="O3049" s="26"/>
      <c r="P3049" s="26">
        <f t="shared" si="2834"/>
        <v>1070</v>
      </c>
      <c r="Q3049" s="26">
        <f t="shared" si="2835"/>
        <v>46.56222802436902</v>
      </c>
      <c r="R3049" s="90"/>
      <c r="S3049" s="90"/>
      <c r="T3049" s="90"/>
      <c r="U3049" s="90"/>
      <c r="V3049" s="90"/>
      <c r="W3049" s="90"/>
      <c r="X3049" s="90"/>
      <c r="Y3049" s="90"/>
    </row>
    <row r="3050" spans="1:25" ht="15" customHeight="1" x14ac:dyDescent="0.25">
      <c r="A3050" s="63" t="s">
        <v>935</v>
      </c>
      <c r="B3050" s="63" t="s">
        <v>81</v>
      </c>
      <c r="C3050" s="63" t="s">
        <v>1425</v>
      </c>
      <c r="D3050" s="63" t="s">
        <v>1426</v>
      </c>
      <c r="E3050" s="63" t="s">
        <v>39</v>
      </c>
      <c r="F3050" s="64" t="s">
        <v>1</v>
      </c>
      <c r="G3050" s="53" t="s">
        <v>1</v>
      </c>
      <c r="H3050" s="65" t="s">
        <v>40</v>
      </c>
      <c r="I3050" s="31">
        <f t="shared" ref="I3050:K3050" si="2854">SUM(I3051:I3053)</f>
        <v>28604</v>
      </c>
      <c r="J3050" s="31">
        <f t="shared" si="2854"/>
        <v>27204</v>
      </c>
      <c r="K3050" s="31">
        <f t="shared" si="2854"/>
        <v>14470</v>
      </c>
      <c r="L3050" s="31">
        <f t="shared" si="2831"/>
        <v>8143</v>
      </c>
      <c r="M3050" s="31">
        <f t="shared" ref="M3050" si="2855">SUM(M3051:M3053)</f>
        <v>2470</v>
      </c>
      <c r="N3050" s="31">
        <f t="shared" ref="N3050:O3050" si="2856">SUM(N3051:N3053)</f>
        <v>2470</v>
      </c>
      <c r="O3050" s="31">
        <f t="shared" si="2856"/>
        <v>3203</v>
      </c>
      <c r="P3050" s="31">
        <f t="shared" si="2834"/>
        <v>22613</v>
      </c>
      <c r="Q3050" s="31">
        <f t="shared" si="2835"/>
        <v>83.123805322746662</v>
      </c>
      <c r="R3050" s="94"/>
      <c r="S3050" s="94"/>
      <c r="T3050" s="94"/>
      <c r="U3050" s="94"/>
      <c r="V3050" s="94"/>
      <c r="W3050" s="94"/>
      <c r="X3050" s="94"/>
      <c r="Y3050" s="94"/>
    </row>
    <row r="3051" spans="1:25" ht="15" customHeight="1" x14ac:dyDescent="0.25">
      <c r="A3051" s="64" t="s">
        <v>935</v>
      </c>
      <c r="B3051" s="64" t="s">
        <v>81</v>
      </c>
      <c r="C3051" s="64" t="s">
        <v>1425</v>
      </c>
      <c r="D3051" s="64" t="s">
        <v>1426</v>
      </c>
      <c r="E3051" s="20" t="s">
        <v>41</v>
      </c>
      <c r="F3051" s="64"/>
      <c r="G3051" s="53" t="s">
        <v>1076</v>
      </c>
      <c r="H3051" s="53" t="s">
        <v>40</v>
      </c>
      <c r="I3051" s="26">
        <v>20771</v>
      </c>
      <c r="J3051" s="26">
        <v>19371</v>
      </c>
      <c r="K3051" s="26">
        <v>10100</v>
      </c>
      <c r="L3051" s="26">
        <f t="shared" si="2831"/>
        <v>5900</v>
      </c>
      <c r="M3051" s="26">
        <v>1700</v>
      </c>
      <c r="N3051" s="26">
        <v>1700</v>
      </c>
      <c r="O3051" s="26">
        <v>2500</v>
      </c>
      <c r="P3051" s="26">
        <f t="shared" si="2834"/>
        <v>16000</v>
      </c>
      <c r="Q3051" s="26">
        <f t="shared" si="2835"/>
        <v>82.597697589179703</v>
      </c>
      <c r="R3051" s="90"/>
      <c r="S3051" s="90"/>
      <c r="T3051" s="90"/>
      <c r="U3051" s="90"/>
      <c r="V3051" s="90"/>
      <c r="W3051" s="90"/>
      <c r="X3051" s="90"/>
      <c r="Y3051" s="90"/>
    </row>
    <row r="3052" spans="1:25" ht="15" customHeight="1" x14ac:dyDescent="0.25">
      <c r="A3052" s="64" t="s">
        <v>935</v>
      </c>
      <c r="B3052" s="64" t="s">
        <v>81</v>
      </c>
      <c r="C3052" s="64" t="s">
        <v>1425</v>
      </c>
      <c r="D3052" s="64" t="s">
        <v>1426</v>
      </c>
      <c r="E3052" s="20" t="s">
        <v>41</v>
      </c>
      <c r="F3052" s="64" t="s">
        <v>1432</v>
      </c>
      <c r="G3052" s="53" t="s">
        <v>1076</v>
      </c>
      <c r="H3052" s="53" t="s">
        <v>49</v>
      </c>
      <c r="I3052" s="26">
        <v>2833</v>
      </c>
      <c r="J3052" s="26">
        <v>2833</v>
      </c>
      <c r="K3052" s="26">
        <v>1850</v>
      </c>
      <c r="L3052" s="26">
        <f t="shared" si="2831"/>
        <v>983</v>
      </c>
      <c r="M3052" s="26">
        <v>350</v>
      </c>
      <c r="N3052" s="26">
        <v>350</v>
      </c>
      <c r="O3052" s="26">
        <v>283</v>
      </c>
      <c r="P3052" s="26">
        <f t="shared" si="2834"/>
        <v>2833</v>
      </c>
      <c r="Q3052" s="26">
        <f t="shared" si="2835"/>
        <v>100</v>
      </c>
      <c r="R3052" s="90"/>
      <c r="S3052" s="90"/>
      <c r="T3052" s="90"/>
      <c r="U3052" s="90"/>
      <c r="V3052" s="90"/>
      <c r="W3052" s="90"/>
      <c r="X3052" s="90"/>
      <c r="Y3052" s="90"/>
    </row>
    <row r="3053" spans="1:25" ht="22.5" customHeight="1" x14ac:dyDescent="0.25">
      <c r="A3053" s="64" t="s">
        <v>935</v>
      </c>
      <c r="B3053" s="64" t="s">
        <v>81</v>
      </c>
      <c r="C3053" s="64" t="s">
        <v>1425</v>
      </c>
      <c r="D3053" s="64" t="s">
        <v>1426</v>
      </c>
      <c r="E3053" s="20" t="s">
        <v>41</v>
      </c>
      <c r="F3053" s="64" t="s">
        <v>1433</v>
      </c>
      <c r="G3053" s="53" t="s">
        <v>1076</v>
      </c>
      <c r="H3053" s="53" t="s">
        <v>55</v>
      </c>
      <c r="I3053" s="26">
        <v>5000</v>
      </c>
      <c r="J3053" s="26">
        <v>5000</v>
      </c>
      <c r="K3053" s="26">
        <v>2520</v>
      </c>
      <c r="L3053" s="26">
        <f t="shared" si="2831"/>
        <v>1260</v>
      </c>
      <c r="M3053" s="26">
        <v>420</v>
      </c>
      <c r="N3053" s="26">
        <v>420</v>
      </c>
      <c r="O3053" s="26">
        <v>420</v>
      </c>
      <c r="P3053" s="26">
        <f t="shared" si="2834"/>
        <v>3780</v>
      </c>
      <c r="Q3053" s="26">
        <f t="shared" si="2835"/>
        <v>75.599999999999994</v>
      </c>
      <c r="R3053" s="90"/>
      <c r="S3053" s="90"/>
      <c r="T3053" s="90"/>
      <c r="U3053" s="90"/>
      <c r="V3053" s="90"/>
      <c r="W3053" s="90"/>
      <c r="X3053" s="90"/>
      <c r="Y3053" s="90"/>
    </row>
    <row r="3054" spans="1:25" ht="22.5" customHeight="1" x14ac:dyDescent="0.25">
      <c r="A3054" s="63" t="s">
        <v>1</v>
      </c>
      <c r="B3054" s="63" t="s">
        <v>1</v>
      </c>
      <c r="C3054" s="63" t="s">
        <v>1</v>
      </c>
      <c r="D3054" s="65" t="s">
        <v>1</v>
      </c>
      <c r="E3054" s="65" t="s">
        <v>1</v>
      </c>
      <c r="F3054" s="65" t="s">
        <v>1</v>
      </c>
      <c r="G3054" s="65" t="s">
        <v>1</v>
      </c>
      <c r="H3054" s="66" t="s">
        <v>56</v>
      </c>
      <c r="I3054" s="30">
        <f t="shared" ref="I3054:K3055" si="2857">SUM(I3055)</f>
        <v>100</v>
      </c>
      <c r="J3054" s="30">
        <f t="shared" si="2857"/>
        <v>100</v>
      </c>
      <c r="K3054" s="30">
        <f t="shared" si="2857"/>
        <v>0</v>
      </c>
      <c r="L3054" s="30">
        <f t="shared" si="2831"/>
        <v>0</v>
      </c>
      <c r="M3054" s="30">
        <f t="shared" ref="M3054:M3055" si="2858">SUM(M3055)</f>
        <v>0</v>
      </c>
      <c r="N3054" s="30">
        <f t="shared" ref="N3054:O3055" si="2859">SUM(N3055)</f>
        <v>0</v>
      </c>
      <c r="O3054" s="30">
        <f t="shared" si="2859"/>
        <v>0</v>
      </c>
      <c r="P3054" s="30">
        <f t="shared" si="2834"/>
        <v>0</v>
      </c>
      <c r="Q3054" s="30">
        <f t="shared" si="2835"/>
        <v>0</v>
      </c>
      <c r="R3054" s="93"/>
      <c r="S3054" s="93"/>
      <c r="T3054" s="93"/>
      <c r="U3054" s="93"/>
      <c r="V3054" s="93"/>
      <c r="W3054" s="93"/>
      <c r="X3054" s="93"/>
      <c r="Y3054" s="93"/>
    </row>
    <row r="3055" spans="1:25" ht="15" customHeight="1" x14ac:dyDescent="0.25">
      <c r="A3055" s="63" t="s">
        <v>935</v>
      </c>
      <c r="B3055" s="63" t="s">
        <v>81</v>
      </c>
      <c r="C3055" s="63" t="s">
        <v>1425</v>
      </c>
      <c r="D3055" s="63" t="s">
        <v>1426</v>
      </c>
      <c r="E3055" s="65" t="s">
        <v>57</v>
      </c>
      <c r="F3055" s="65" t="s">
        <v>1</v>
      </c>
      <c r="G3055" s="65" t="s">
        <v>1</v>
      </c>
      <c r="H3055" s="65" t="s">
        <v>58</v>
      </c>
      <c r="I3055" s="31">
        <f t="shared" si="2857"/>
        <v>100</v>
      </c>
      <c r="J3055" s="31">
        <f t="shared" si="2857"/>
        <v>100</v>
      </c>
      <c r="K3055" s="31">
        <f t="shared" si="2857"/>
        <v>0</v>
      </c>
      <c r="L3055" s="31">
        <f t="shared" si="2831"/>
        <v>0</v>
      </c>
      <c r="M3055" s="31">
        <f t="shared" si="2858"/>
        <v>0</v>
      </c>
      <c r="N3055" s="31">
        <f t="shared" si="2859"/>
        <v>0</v>
      </c>
      <c r="O3055" s="31">
        <f t="shared" si="2859"/>
        <v>0</v>
      </c>
      <c r="P3055" s="31">
        <f t="shared" si="2834"/>
        <v>0</v>
      </c>
      <c r="Q3055" s="31">
        <f t="shared" si="2835"/>
        <v>0</v>
      </c>
      <c r="R3055" s="94"/>
      <c r="S3055" s="94"/>
      <c r="T3055" s="94"/>
      <c r="U3055" s="94"/>
      <c r="V3055" s="94"/>
      <c r="W3055" s="94"/>
      <c r="X3055" s="94"/>
      <c r="Y3055" s="94"/>
    </row>
    <row r="3056" spans="1:25" ht="15" customHeight="1" x14ac:dyDescent="0.25">
      <c r="A3056" s="64" t="s">
        <v>935</v>
      </c>
      <c r="B3056" s="64" t="s">
        <v>81</v>
      </c>
      <c r="C3056" s="64" t="s">
        <v>1425</v>
      </c>
      <c r="D3056" s="64" t="s">
        <v>1426</v>
      </c>
      <c r="E3056" s="20" t="s">
        <v>68</v>
      </c>
      <c r="F3056" s="64"/>
      <c r="G3056" s="53" t="s">
        <v>1076</v>
      </c>
      <c r="H3056" s="53" t="s">
        <v>67</v>
      </c>
      <c r="I3056" s="26">
        <v>100</v>
      </c>
      <c r="J3056" s="26">
        <v>100</v>
      </c>
      <c r="K3056" s="26">
        <v>0</v>
      </c>
      <c r="L3056" s="26">
        <f t="shared" si="2831"/>
        <v>0</v>
      </c>
      <c r="M3056" s="26"/>
      <c r="N3056" s="26"/>
      <c r="O3056" s="26"/>
      <c r="P3056" s="26">
        <f t="shared" si="2834"/>
        <v>0</v>
      </c>
      <c r="Q3056" s="26">
        <f t="shared" si="2835"/>
        <v>0</v>
      </c>
      <c r="R3056" s="90"/>
      <c r="S3056" s="90"/>
      <c r="T3056" s="90"/>
      <c r="U3056" s="90"/>
      <c r="V3056" s="90"/>
      <c r="W3056" s="90"/>
      <c r="X3056" s="90"/>
      <c r="Y3056" s="90"/>
    </row>
    <row r="3057" spans="1:25" ht="22.5" customHeight="1" x14ac:dyDescent="0.25">
      <c r="A3057" s="63" t="s">
        <v>1</v>
      </c>
      <c r="B3057" s="63" t="s">
        <v>1</v>
      </c>
      <c r="C3057" s="63" t="s">
        <v>1</v>
      </c>
      <c r="D3057" s="65" t="s">
        <v>1</v>
      </c>
      <c r="E3057" s="65" t="s">
        <v>1</v>
      </c>
      <c r="F3057" s="65" t="s">
        <v>1</v>
      </c>
      <c r="G3057" s="65" t="s">
        <v>1</v>
      </c>
      <c r="H3057" s="66" t="s">
        <v>69</v>
      </c>
      <c r="I3057" s="30">
        <f t="shared" ref="I3057:K3057" si="2860">SUM(I3058)</f>
        <v>14000</v>
      </c>
      <c r="J3057" s="30">
        <f t="shared" si="2860"/>
        <v>0</v>
      </c>
      <c r="K3057" s="30">
        <f t="shared" si="2860"/>
        <v>0</v>
      </c>
      <c r="L3057" s="30">
        <f t="shared" si="2831"/>
        <v>0</v>
      </c>
      <c r="M3057" s="30">
        <f t="shared" ref="M3057" si="2861">SUM(M3058)</f>
        <v>0</v>
      </c>
      <c r="N3057" s="30">
        <f t="shared" ref="N3057:O3057" si="2862">SUM(N3058)</f>
        <v>0</v>
      </c>
      <c r="O3057" s="30">
        <f t="shared" si="2862"/>
        <v>0</v>
      </c>
      <c r="P3057" s="30">
        <f t="shared" si="2834"/>
        <v>0</v>
      </c>
      <c r="Q3057" s="30" t="str">
        <f t="shared" si="2835"/>
        <v>-</v>
      </c>
      <c r="R3057" s="93"/>
      <c r="S3057" s="93"/>
      <c r="T3057" s="93"/>
      <c r="U3057" s="93"/>
      <c r="V3057" s="93"/>
      <c r="W3057" s="93"/>
      <c r="X3057" s="93"/>
      <c r="Y3057" s="93"/>
    </row>
    <row r="3058" spans="1:25" ht="15" customHeight="1" x14ac:dyDescent="0.25">
      <c r="A3058" s="63" t="s">
        <v>935</v>
      </c>
      <c r="B3058" s="63" t="s">
        <v>81</v>
      </c>
      <c r="C3058" s="63" t="s">
        <v>1425</v>
      </c>
      <c r="D3058" s="63" t="s">
        <v>1426</v>
      </c>
      <c r="E3058" s="65" t="s">
        <v>70</v>
      </c>
      <c r="F3058" s="65" t="s">
        <v>1</v>
      </c>
      <c r="G3058" s="65" t="s">
        <v>1</v>
      </c>
      <c r="H3058" s="65" t="s">
        <v>71</v>
      </c>
      <c r="I3058" s="31">
        <f t="shared" ref="I3058:K3058" si="2863">SUM(I3059:I3060)</f>
        <v>14000</v>
      </c>
      <c r="J3058" s="31">
        <f t="shared" si="2863"/>
        <v>0</v>
      </c>
      <c r="K3058" s="31">
        <f t="shared" si="2863"/>
        <v>0</v>
      </c>
      <c r="L3058" s="31">
        <f t="shared" si="2831"/>
        <v>0</v>
      </c>
      <c r="M3058" s="31">
        <f t="shared" ref="M3058" si="2864">SUM(M3059:M3060)</f>
        <v>0</v>
      </c>
      <c r="N3058" s="31">
        <f t="shared" ref="N3058:O3058" si="2865">SUM(N3059:N3060)</f>
        <v>0</v>
      </c>
      <c r="O3058" s="31">
        <f t="shared" si="2865"/>
        <v>0</v>
      </c>
      <c r="P3058" s="31">
        <f t="shared" si="2834"/>
        <v>0</v>
      </c>
      <c r="Q3058" s="31" t="str">
        <f t="shared" si="2835"/>
        <v>-</v>
      </c>
      <c r="R3058" s="94"/>
      <c r="S3058" s="94"/>
      <c r="T3058" s="94"/>
      <c r="U3058" s="94"/>
      <c r="V3058" s="94"/>
      <c r="W3058" s="94"/>
      <c r="X3058" s="94"/>
      <c r="Y3058" s="94"/>
    </row>
    <row r="3059" spans="1:25" ht="15" customHeight="1" x14ac:dyDescent="0.25">
      <c r="A3059" s="64" t="s">
        <v>935</v>
      </c>
      <c r="B3059" s="64" t="s">
        <v>81</v>
      </c>
      <c r="C3059" s="64" t="s">
        <v>1425</v>
      </c>
      <c r="D3059" s="64" t="s">
        <v>1426</v>
      </c>
      <c r="E3059" s="20" t="s">
        <v>74</v>
      </c>
      <c r="F3059" s="64"/>
      <c r="G3059" s="53" t="s">
        <v>1076</v>
      </c>
      <c r="H3059" s="53" t="s">
        <v>73</v>
      </c>
      <c r="I3059" s="26">
        <v>9000</v>
      </c>
      <c r="J3059" s="26">
        <v>0</v>
      </c>
      <c r="K3059" s="26">
        <v>0</v>
      </c>
      <c r="L3059" s="26">
        <f t="shared" si="2831"/>
        <v>0</v>
      </c>
      <c r="M3059" s="26"/>
      <c r="N3059" s="26"/>
      <c r="O3059" s="26"/>
      <c r="P3059" s="26">
        <f t="shared" si="2834"/>
        <v>0</v>
      </c>
      <c r="Q3059" s="26" t="str">
        <f t="shared" si="2835"/>
        <v>-</v>
      </c>
      <c r="R3059" s="90"/>
      <c r="S3059" s="90"/>
      <c r="T3059" s="90"/>
      <c r="U3059" s="90"/>
      <c r="V3059" s="90"/>
      <c r="W3059" s="90"/>
      <c r="X3059" s="90"/>
      <c r="Y3059" s="90"/>
    </row>
    <row r="3060" spans="1:25" ht="15" customHeight="1" x14ac:dyDescent="0.25">
      <c r="A3060" s="64" t="s">
        <v>935</v>
      </c>
      <c r="B3060" s="64" t="s">
        <v>81</v>
      </c>
      <c r="C3060" s="64" t="s">
        <v>1425</v>
      </c>
      <c r="D3060" s="64" t="s">
        <v>1426</v>
      </c>
      <c r="E3060" s="20" t="s">
        <v>323</v>
      </c>
      <c r="F3060" s="64"/>
      <c r="G3060" s="53" t="s">
        <v>1076</v>
      </c>
      <c r="H3060" s="53" t="s">
        <v>322</v>
      </c>
      <c r="I3060" s="26">
        <v>5000</v>
      </c>
      <c r="J3060" s="26">
        <v>0</v>
      </c>
      <c r="K3060" s="26">
        <v>0</v>
      </c>
      <c r="L3060" s="26">
        <f t="shared" si="2831"/>
        <v>0</v>
      </c>
      <c r="M3060" s="26"/>
      <c r="N3060" s="26"/>
      <c r="O3060" s="26"/>
      <c r="P3060" s="26">
        <f t="shared" si="2834"/>
        <v>0</v>
      </c>
      <c r="Q3060" s="26" t="str">
        <f t="shared" si="2835"/>
        <v>-</v>
      </c>
      <c r="R3060" s="90"/>
      <c r="S3060" s="90"/>
      <c r="T3060" s="90"/>
      <c r="U3060" s="90"/>
      <c r="V3060" s="90"/>
      <c r="W3060" s="90"/>
      <c r="X3060" s="90"/>
      <c r="Y3060" s="90"/>
    </row>
    <row r="3061" spans="1:25" ht="15" customHeight="1" x14ac:dyDescent="0.25">
      <c r="A3061" s="53" t="s">
        <v>1</v>
      </c>
      <c r="B3061" s="53" t="s">
        <v>1</v>
      </c>
      <c r="C3061" s="53" t="s">
        <v>1</v>
      </c>
      <c r="D3061" s="53" t="s">
        <v>1</v>
      </c>
      <c r="E3061" s="53" t="s">
        <v>1</v>
      </c>
      <c r="F3061" s="53" t="s">
        <v>1</v>
      </c>
      <c r="G3061" s="53" t="s">
        <v>1</v>
      </c>
      <c r="H3061" s="66" t="s">
        <v>1434</v>
      </c>
      <c r="I3061" s="30">
        <f t="shared" ref="I3061:K3061" si="2866">SUM(I3032,I3054,I3057)</f>
        <v>1402227</v>
      </c>
      <c r="J3061" s="30">
        <f t="shared" si="2866"/>
        <v>1376656</v>
      </c>
      <c r="K3061" s="30">
        <f t="shared" si="2866"/>
        <v>758074</v>
      </c>
      <c r="L3061" s="30">
        <f t="shared" si="2831"/>
        <v>345443</v>
      </c>
      <c r="M3061" s="30">
        <f t="shared" ref="M3061" si="2867">SUM(M3032,M3054,M3057)</f>
        <v>115470</v>
      </c>
      <c r="N3061" s="30">
        <f t="shared" ref="N3061:O3061" si="2868">SUM(N3032,N3054,N3057)</f>
        <v>116770</v>
      </c>
      <c r="O3061" s="30">
        <f t="shared" si="2868"/>
        <v>113203</v>
      </c>
      <c r="P3061" s="30">
        <f t="shared" si="2834"/>
        <v>1103517</v>
      </c>
      <c r="Q3061" s="30">
        <f t="shared" si="2835"/>
        <v>80.159240943271229</v>
      </c>
      <c r="R3061" s="93"/>
      <c r="S3061" s="93"/>
      <c r="T3061" s="93"/>
      <c r="U3061" s="93"/>
      <c r="V3061" s="93"/>
      <c r="W3061" s="93"/>
      <c r="X3061" s="93"/>
      <c r="Y3061" s="93"/>
    </row>
    <row r="3062" spans="1:25" ht="15" customHeight="1" thickBot="1" x14ac:dyDescent="0.3">
      <c r="A3062" s="53" t="s">
        <v>1</v>
      </c>
      <c r="B3062" s="53" t="s">
        <v>1</v>
      </c>
      <c r="C3062" s="53" t="s">
        <v>1</v>
      </c>
      <c r="D3062" s="53" t="s">
        <v>1</v>
      </c>
      <c r="E3062" s="53" t="s">
        <v>1</v>
      </c>
      <c r="F3062" s="53" t="s">
        <v>1</v>
      </c>
      <c r="G3062" s="53" t="s">
        <v>1</v>
      </c>
      <c r="H3062" s="65" t="s">
        <v>76</v>
      </c>
      <c r="I3062" s="31"/>
      <c r="J3062" s="31"/>
      <c r="K3062" s="31">
        <v>0</v>
      </c>
      <c r="L3062" s="31"/>
      <c r="M3062" s="31"/>
      <c r="N3062" s="31"/>
      <c r="O3062" s="31"/>
      <c r="P3062" s="31"/>
      <c r="Q3062" s="31"/>
      <c r="R3062" s="94"/>
      <c r="S3062" s="94"/>
      <c r="T3062" s="94"/>
      <c r="U3062" s="94"/>
      <c r="V3062" s="94"/>
      <c r="W3062" s="94"/>
      <c r="X3062" s="94"/>
      <c r="Y3062" s="94"/>
    </row>
    <row r="3063" spans="1:25" ht="47.25" customHeight="1" thickBot="1" x14ac:dyDescent="0.3">
      <c r="A3063" s="110" t="s">
        <v>1</v>
      </c>
      <c r="B3063" s="110" t="s">
        <v>1</v>
      </c>
      <c r="C3063" s="110" t="s">
        <v>1</v>
      </c>
      <c r="D3063" s="110" t="s">
        <v>1</v>
      </c>
      <c r="E3063" s="110" t="s">
        <v>1</v>
      </c>
      <c r="F3063" s="110" t="s">
        <v>1</v>
      </c>
      <c r="G3063" s="110" t="s">
        <v>1</v>
      </c>
      <c r="H3063" s="28" t="s">
        <v>77</v>
      </c>
      <c r="I3063" s="109" t="s">
        <v>3984</v>
      </c>
      <c r="J3063" s="109" t="s">
        <v>11</v>
      </c>
      <c r="K3063" s="109" t="s">
        <v>3989</v>
      </c>
      <c r="L3063" s="109" t="s">
        <v>3985</v>
      </c>
      <c r="M3063" s="109" t="s">
        <v>4027</v>
      </c>
      <c r="N3063" s="109" t="s">
        <v>3988</v>
      </c>
      <c r="O3063" s="109" t="s">
        <v>3986</v>
      </c>
      <c r="P3063" s="109" t="s">
        <v>3987</v>
      </c>
      <c r="Q3063" s="109" t="s">
        <v>3695</v>
      </c>
      <c r="R3063" s="91"/>
      <c r="S3063" s="91"/>
      <c r="T3063" s="91"/>
      <c r="U3063" s="91"/>
      <c r="V3063" s="91"/>
      <c r="W3063" s="91"/>
      <c r="X3063" s="91"/>
      <c r="Y3063" s="91"/>
    </row>
    <row r="3064" spans="1:25" ht="15" customHeight="1" x14ac:dyDescent="0.25">
      <c r="A3064" s="111"/>
      <c r="B3064" s="111"/>
      <c r="C3064" s="111"/>
      <c r="D3064" s="111"/>
      <c r="E3064" s="111"/>
      <c r="F3064" s="111"/>
      <c r="G3064" s="111"/>
      <c r="H3064" s="67" t="s">
        <v>1</v>
      </c>
      <c r="I3064" s="29">
        <v>1</v>
      </c>
      <c r="J3064" s="29">
        <v>2</v>
      </c>
      <c r="K3064" s="29">
        <v>3</v>
      </c>
      <c r="L3064" s="29" t="s">
        <v>3478</v>
      </c>
      <c r="M3064" s="29">
        <v>5</v>
      </c>
      <c r="N3064" s="29">
        <v>6</v>
      </c>
      <c r="O3064" s="29">
        <v>7</v>
      </c>
      <c r="P3064" s="29" t="s">
        <v>3696</v>
      </c>
      <c r="Q3064" s="29">
        <v>9</v>
      </c>
      <c r="R3064" s="92"/>
      <c r="S3064" s="92"/>
      <c r="T3064" s="92"/>
      <c r="U3064" s="92"/>
      <c r="V3064" s="92"/>
      <c r="W3064" s="92"/>
      <c r="X3064" s="92"/>
      <c r="Y3064" s="92"/>
    </row>
    <row r="3065" spans="1:25" ht="15" customHeight="1" x14ac:dyDescent="0.25">
      <c r="A3065" s="111"/>
      <c r="B3065" s="111"/>
      <c r="C3065" s="111"/>
      <c r="D3065" s="111"/>
      <c r="E3065" s="111"/>
      <c r="F3065" s="111"/>
      <c r="G3065" s="111"/>
      <c r="H3065" s="68" t="s">
        <v>1085</v>
      </c>
      <c r="I3065" s="32">
        <f t="shared" ref="I3065:K3065" si="2869">SUM(I3061)</f>
        <v>1402227</v>
      </c>
      <c r="J3065" s="32">
        <f t="shared" si="2869"/>
        <v>1376656</v>
      </c>
      <c r="K3065" s="32">
        <f t="shared" si="2869"/>
        <v>758074</v>
      </c>
      <c r="L3065" s="32">
        <f t="shared" si="2831"/>
        <v>345443</v>
      </c>
      <c r="M3065" s="32">
        <f t="shared" ref="M3065" si="2870">SUM(M3061)</f>
        <v>115470</v>
      </c>
      <c r="N3065" s="32">
        <f t="shared" ref="N3065:O3065" si="2871">SUM(N3061)</f>
        <v>116770</v>
      </c>
      <c r="O3065" s="32">
        <f t="shared" si="2871"/>
        <v>113203</v>
      </c>
      <c r="P3065" s="32">
        <f t="shared" si="2834"/>
        <v>1103517</v>
      </c>
      <c r="Q3065" s="32">
        <f t="shared" si="2835"/>
        <v>80.159240943271229</v>
      </c>
      <c r="R3065" s="90"/>
      <c r="S3065" s="90"/>
      <c r="T3065" s="90"/>
      <c r="U3065" s="90"/>
      <c r="V3065" s="90"/>
      <c r="W3065" s="90"/>
      <c r="X3065" s="90"/>
      <c r="Y3065" s="90"/>
    </row>
    <row r="3066" spans="1:25" ht="15" customHeight="1" x14ac:dyDescent="0.25">
      <c r="A3066" s="111"/>
      <c r="B3066" s="111"/>
      <c r="C3066" s="111"/>
      <c r="D3066" s="111"/>
      <c r="E3066" s="111"/>
      <c r="F3066" s="111"/>
      <c r="G3066" s="111"/>
      <c r="H3066" s="69" t="s">
        <v>79</v>
      </c>
      <c r="I3066" s="32">
        <f t="shared" ref="I3066:K3066" si="2872">SUM(I3065)</f>
        <v>1402227</v>
      </c>
      <c r="J3066" s="32">
        <f t="shared" si="2872"/>
        <v>1376656</v>
      </c>
      <c r="K3066" s="32">
        <f t="shared" si="2872"/>
        <v>758074</v>
      </c>
      <c r="L3066" s="32">
        <f t="shared" si="2831"/>
        <v>345443</v>
      </c>
      <c r="M3066" s="32">
        <f t="shared" ref="M3066" si="2873">SUM(M3065)</f>
        <v>115470</v>
      </c>
      <c r="N3066" s="32">
        <f t="shared" ref="N3066:O3066" si="2874">SUM(N3065)</f>
        <v>116770</v>
      </c>
      <c r="O3066" s="32">
        <f t="shared" si="2874"/>
        <v>113203</v>
      </c>
      <c r="P3066" s="32">
        <f t="shared" si="2834"/>
        <v>1103517</v>
      </c>
      <c r="Q3066" s="32">
        <f t="shared" si="2835"/>
        <v>80.159240943271229</v>
      </c>
      <c r="R3066" s="90"/>
      <c r="S3066" s="90"/>
      <c r="T3066" s="90"/>
      <c r="U3066" s="90"/>
      <c r="V3066" s="90"/>
      <c r="W3066" s="90"/>
      <c r="X3066" s="90"/>
      <c r="Y3066" s="90"/>
    </row>
    <row r="3067" spans="1:25" ht="15" customHeight="1" x14ac:dyDescent="0.25">
      <c r="A3067" s="112"/>
      <c r="B3067" s="112"/>
      <c r="C3067" s="112"/>
      <c r="D3067" s="112"/>
      <c r="E3067" s="112"/>
      <c r="F3067" s="112"/>
      <c r="G3067" s="112"/>
      <c r="I3067" s="27"/>
      <c r="J3067" s="27"/>
      <c r="K3067" s="27">
        <v>0</v>
      </c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</row>
    <row r="3068" spans="1:25" ht="15" customHeight="1" thickBot="1" x14ac:dyDescent="0.3">
      <c r="A3068" s="53" t="s">
        <v>1</v>
      </c>
      <c r="B3068" s="53" t="s">
        <v>1</v>
      </c>
      <c r="C3068" s="53" t="s">
        <v>1</v>
      </c>
      <c r="D3068" s="53" t="s">
        <v>1</v>
      </c>
      <c r="E3068" s="53" t="s">
        <v>1</v>
      </c>
      <c r="F3068" s="53" t="s">
        <v>1</v>
      </c>
      <c r="G3068" s="53" t="s">
        <v>1</v>
      </c>
      <c r="H3068" s="21" t="s">
        <v>1</v>
      </c>
      <c r="I3068" s="33"/>
      <c r="J3068" s="33"/>
      <c r="K3068" s="33">
        <v>0</v>
      </c>
      <c r="L3068" s="33"/>
      <c r="M3068" s="33"/>
      <c r="N3068" s="33"/>
      <c r="O3068" s="33"/>
      <c r="P3068" s="33"/>
      <c r="Q3068" s="33"/>
      <c r="R3068" s="33"/>
      <c r="S3068" s="33"/>
      <c r="T3068" s="33"/>
      <c r="U3068" s="33"/>
      <c r="V3068" s="33"/>
      <c r="W3068" s="33"/>
      <c r="X3068" s="33"/>
      <c r="Y3068" s="33"/>
    </row>
    <row r="3069" spans="1:25" ht="45.75" customHeight="1" thickBot="1" x14ac:dyDescent="0.3">
      <c r="A3069" s="28" t="s">
        <v>4</v>
      </c>
      <c r="B3069" s="28" t="s">
        <v>5</v>
      </c>
      <c r="C3069" s="28" t="s">
        <v>6</v>
      </c>
      <c r="D3069" s="57" t="s">
        <v>1</v>
      </c>
      <c r="E3069" s="28" t="s">
        <v>7</v>
      </c>
      <c r="F3069" s="28" t="s">
        <v>8</v>
      </c>
      <c r="G3069" s="28" t="s">
        <v>9</v>
      </c>
      <c r="H3069" s="28" t="s">
        <v>10</v>
      </c>
      <c r="I3069" s="109" t="s">
        <v>3984</v>
      </c>
      <c r="J3069" s="109" t="s">
        <v>11</v>
      </c>
      <c r="K3069" s="109" t="s">
        <v>3989</v>
      </c>
      <c r="L3069" s="109" t="s">
        <v>3985</v>
      </c>
      <c r="M3069" s="109" t="s">
        <v>4027</v>
      </c>
      <c r="N3069" s="109" t="s">
        <v>3988</v>
      </c>
      <c r="O3069" s="109" t="s">
        <v>3986</v>
      </c>
      <c r="P3069" s="109" t="s">
        <v>3987</v>
      </c>
      <c r="Q3069" s="109" t="s">
        <v>3695</v>
      </c>
      <c r="R3069" s="91"/>
      <c r="S3069" s="91"/>
      <c r="T3069" s="91"/>
      <c r="U3069" s="91"/>
      <c r="V3069" s="91"/>
      <c r="W3069" s="91"/>
      <c r="X3069" s="91"/>
      <c r="Y3069" s="91"/>
    </row>
    <row r="3070" spans="1:25" ht="15" customHeight="1" x14ac:dyDescent="0.25">
      <c r="A3070" s="58" t="s">
        <v>1</v>
      </c>
      <c r="B3070" s="58" t="s">
        <v>1</v>
      </c>
      <c r="C3070" s="58" t="s">
        <v>1</v>
      </c>
      <c r="D3070" s="59" t="s">
        <v>1</v>
      </c>
      <c r="E3070" s="59" t="s">
        <v>1</v>
      </c>
      <c r="F3070" s="60" t="s">
        <v>1</v>
      </c>
      <c r="G3070" s="61" t="s">
        <v>1</v>
      </c>
      <c r="H3070" s="62" t="s">
        <v>1</v>
      </c>
      <c r="I3070" s="29">
        <v>1</v>
      </c>
      <c r="J3070" s="29">
        <v>2</v>
      </c>
      <c r="K3070" s="29">
        <v>3</v>
      </c>
      <c r="L3070" s="29" t="s">
        <v>3478</v>
      </c>
      <c r="M3070" s="29">
        <v>5</v>
      </c>
      <c r="N3070" s="29">
        <v>6</v>
      </c>
      <c r="O3070" s="29">
        <v>7</v>
      </c>
      <c r="P3070" s="29" t="s">
        <v>3696</v>
      </c>
      <c r="Q3070" s="29">
        <v>9</v>
      </c>
      <c r="R3070" s="92"/>
      <c r="S3070" s="92"/>
      <c r="T3070" s="92"/>
      <c r="U3070" s="92"/>
      <c r="V3070" s="92"/>
      <c r="W3070" s="92"/>
      <c r="X3070" s="92"/>
      <c r="Y3070" s="92"/>
    </row>
    <row r="3071" spans="1:25" ht="15" customHeight="1" x14ac:dyDescent="0.25">
      <c r="A3071" s="63" t="s">
        <v>935</v>
      </c>
      <c r="B3071" s="63" t="s">
        <v>81</v>
      </c>
      <c r="C3071" s="64" t="s">
        <v>1435</v>
      </c>
      <c r="D3071" s="64" t="s">
        <v>1436</v>
      </c>
      <c r="E3071" s="65" t="s">
        <v>1</v>
      </c>
      <c r="F3071" s="65" t="s">
        <v>1</v>
      </c>
      <c r="G3071" s="65" t="s">
        <v>1</v>
      </c>
      <c r="H3071" s="65" t="s">
        <v>1437</v>
      </c>
      <c r="I3071" s="26">
        <v>0</v>
      </c>
      <c r="J3071" s="26" t="s">
        <v>1</v>
      </c>
      <c r="K3071" s="26">
        <v>0</v>
      </c>
      <c r="L3071" s="26"/>
      <c r="M3071" s="26"/>
      <c r="N3071" s="26"/>
      <c r="O3071" s="26"/>
      <c r="P3071" s="26"/>
      <c r="Q3071" s="26"/>
      <c r="R3071" s="90"/>
      <c r="S3071" s="90"/>
      <c r="T3071" s="90"/>
      <c r="U3071" s="90"/>
      <c r="V3071" s="90"/>
      <c r="W3071" s="90"/>
      <c r="X3071" s="90"/>
      <c r="Y3071" s="90"/>
    </row>
    <row r="3072" spans="1:25" ht="22.5" customHeight="1" x14ac:dyDescent="0.25">
      <c r="A3072" s="63" t="s">
        <v>1</v>
      </c>
      <c r="B3072" s="63" t="s">
        <v>1</v>
      </c>
      <c r="C3072" s="63" t="s">
        <v>1</v>
      </c>
      <c r="D3072" s="65" t="s">
        <v>1</v>
      </c>
      <c r="E3072" s="65" t="s">
        <v>1</v>
      </c>
      <c r="F3072" s="65" t="s">
        <v>1</v>
      </c>
      <c r="G3072" s="65" t="s">
        <v>1</v>
      </c>
      <c r="H3072" s="66" t="s">
        <v>15</v>
      </c>
      <c r="I3072" s="30">
        <f t="shared" ref="I3072:K3072" si="2875">SUM(I3073,I3081,I3083)</f>
        <v>1205177</v>
      </c>
      <c r="J3072" s="30">
        <f t="shared" si="2875"/>
        <v>1156177</v>
      </c>
      <c r="K3072" s="30">
        <f t="shared" si="2875"/>
        <v>670968</v>
      </c>
      <c r="L3072" s="30">
        <f t="shared" si="2831"/>
        <v>303960</v>
      </c>
      <c r="M3072" s="30">
        <f t="shared" ref="M3072" si="2876">SUM(M3073,M3081,M3083)</f>
        <v>104820</v>
      </c>
      <c r="N3072" s="30">
        <f t="shared" ref="N3072:O3072" si="2877">SUM(N3073,N3081,N3083)</f>
        <v>106620</v>
      </c>
      <c r="O3072" s="30">
        <f t="shared" si="2877"/>
        <v>92520</v>
      </c>
      <c r="P3072" s="30">
        <f t="shared" si="2834"/>
        <v>974928</v>
      </c>
      <c r="Q3072" s="30">
        <f t="shared" si="2835"/>
        <v>84.323421067881483</v>
      </c>
      <c r="R3072" s="93"/>
      <c r="S3072" s="93"/>
      <c r="T3072" s="93"/>
      <c r="U3072" s="93"/>
      <c r="V3072" s="93"/>
      <c r="W3072" s="93"/>
      <c r="X3072" s="93"/>
      <c r="Y3072" s="93"/>
    </row>
    <row r="3073" spans="1:25" ht="15" customHeight="1" x14ac:dyDescent="0.25">
      <c r="A3073" s="63" t="s">
        <v>935</v>
      </c>
      <c r="B3073" s="63" t="s">
        <v>81</v>
      </c>
      <c r="C3073" s="63" t="s">
        <v>1435</v>
      </c>
      <c r="D3073" s="63" t="s">
        <v>1436</v>
      </c>
      <c r="E3073" s="65" t="s">
        <v>16</v>
      </c>
      <c r="F3073" s="65" t="s">
        <v>1</v>
      </c>
      <c r="G3073" s="65" t="s">
        <v>1</v>
      </c>
      <c r="H3073" s="65" t="s">
        <v>17</v>
      </c>
      <c r="I3073" s="31">
        <f t="shared" ref="I3073:K3073" si="2878">SUM(I3074:I3075)</f>
        <v>995369</v>
      </c>
      <c r="J3073" s="31">
        <f t="shared" si="2878"/>
        <v>984369</v>
      </c>
      <c r="K3073" s="31">
        <f t="shared" si="2878"/>
        <v>571578</v>
      </c>
      <c r="L3073" s="31">
        <f t="shared" si="2831"/>
        <v>255900</v>
      </c>
      <c r="M3073" s="31">
        <f t="shared" ref="M3073" si="2879">SUM(M3074:M3075)</f>
        <v>89200</v>
      </c>
      <c r="N3073" s="31">
        <f t="shared" ref="N3073:O3073" si="2880">SUM(N3074:N3075)</f>
        <v>91000</v>
      </c>
      <c r="O3073" s="31">
        <f t="shared" si="2880"/>
        <v>75700</v>
      </c>
      <c r="P3073" s="31">
        <f t="shared" si="2834"/>
        <v>827478</v>
      </c>
      <c r="Q3073" s="31">
        <f t="shared" si="2835"/>
        <v>84.061769519357071</v>
      </c>
      <c r="R3073" s="94"/>
      <c r="S3073" s="94"/>
      <c r="T3073" s="94"/>
      <c r="U3073" s="94"/>
      <c r="V3073" s="94"/>
      <c r="W3073" s="94"/>
      <c r="X3073" s="94"/>
      <c r="Y3073" s="94"/>
    </row>
    <row r="3074" spans="1:25" ht="15" customHeight="1" x14ac:dyDescent="0.25">
      <c r="A3074" s="64" t="s">
        <v>935</v>
      </c>
      <c r="B3074" s="64" t="s">
        <v>81</v>
      </c>
      <c r="C3074" s="64" t="s">
        <v>1435</v>
      </c>
      <c r="D3074" s="64" t="s">
        <v>1436</v>
      </c>
      <c r="E3074" s="20" t="s">
        <v>19</v>
      </c>
      <c r="F3074" s="64"/>
      <c r="G3074" s="53" t="s">
        <v>1076</v>
      </c>
      <c r="H3074" s="53" t="s">
        <v>3903</v>
      </c>
      <c r="I3074" s="26">
        <v>854591</v>
      </c>
      <c r="J3074" s="26">
        <v>844591</v>
      </c>
      <c r="K3074" s="26">
        <v>474000</v>
      </c>
      <c r="L3074" s="26">
        <f t="shared" si="2831"/>
        <v>230000</v>
      </c>
      <c r="M3074" s="26">
        <v>80000</v>
      </c>
      <c r="N3074" s="26">
        <v>80000</v>
      </c>
      <c r="O3074" s="26">
        <v>70000</v>
      </c>
      <c r="P3074" s="26">
        <f t="shared" si="2834"/>
        <v>704000</v>
      </c>
      <c r="Q3074" s="26">
        <f t="shared" si="2835"/>
        <v>83.353954754431442</v>
      </c>
      <c r="R3074" s="90"/>
      <c r="S3074" s="90"/>
      <c r="T3074" s="90"/>
      <c r="U3074" s="90"/>
      <c r="V3074" s="90"/>
      <c r="W3074" s="90"/>
      <c r="X3074" s="90"/>
      <c r="Y3074" s="90"/>
    </row>
    <row r="3075" spans="1:25" ht="15" customHeight="1" x14ac:dyDescent="0.25">
      <c r="A3075" s="63" t="s">
        <v>935</v>
      </c>
      <c r="B3075" s="63" t="s">
        <v>81</v>
      </c>
      <c r="C3075" s="63" t="s">
        <v>1435</v>
      </c>
      <c r="D3075" s="63" t="s">
        <v>1436</v>
      </c>
      <c r="E3075" s="63" t="s">
        <v>21</v>
      </c>
      <c r="F3075" s="64" t="s">
        <v>1</v>
      </c>
      <c r="G3075" s="53" t="s">
        <v>1</v>
      </c>
      <c r="H3075" s="65" t="s">
        <v>22</v>
      </c>
      <c r="I3075" s="31">
        <f t="shared" ref="I3075:K3075" si="2881">SUM(I3076:I3080)</f>
        <v>140778</v>
      </c>
      <c r="J3075" s="31">
        <f t="shared" si="2881"/>
        <v>139778</v>
      </c>
      <c r="K3075" s="31">
        <f t="shared" si="2881"/>
        <v>97578</v>
      </c>
      <c r="L3075" s="31">
        <f t="shared" si="2831"/>
        <v>25900</v>
      </c>
      <c r="M3075" s="31">
        <f t="shared" ref="M3075" si="2882">SUM(M3076:M3080)</f>
        <v>9200</v>
      </c>
      <c r="N3075" s="31">
        <f t="shared" ref="N3075:O3075" si="2883">SUM(N3076:N3080)</f>
        <v>11000</v>
      </c>
      <c r="O3075" s="31">
        <f t="shared" si="2883"/>
        <v>5700</v>
      </c>
      <c r="P3075" s="31">
        <f t="shared" si="2834"/>
        <v>123478</v>
      </c>
      <c r="Q3075" s="31">
        <f t="shared" si="2835"/>
        <v>88.338651289902558</v>
      </c>
      <c r="R3075" s="94"/>
      <c r="S3075" s="94"/>
      <c r="T3075" s="94"/>
      <c r="U3075" s="94"/>
      <c r="V3075" s="94"/>
      <c r="W3075" s="94"/>
      <c r="X3075" s="94"/>
      <c r="Y3075" s="94"/>
    </row>
    <row r="3076" spans="1:25" ht="15" customHeight="1" x14ac:dyDescent="0.25">
      <c r="A3076" s="64" t="s">
        <v>935</v>
      </c>
      <c r="B3076" s="64" t="s">
        <v>81</v>
      </c>
      <c r="C3076" s="64" t="s">
        <v>1435</v>
      </c>
      <c r="D3076" s="64" t="s">
        <v>1436</v>
      </c>
      <c r="E3076" s="20" t="s">
        <v>23</v>
      </c>
      <c r="F3076" s="64" t="s">
        <v>1438</v>
      </c>
      <c r="G3076" s="53" t="s">
        <v>1076</v>
      </c>
      <c r="H3076" s="53" t="s">
        <v>85</v>
      </c>
      <c r="I3076" s="26">
        <v>27000</v>
      </c>
      <c r="J3076" s="26">
        <v>27000</v>
      </c>
      <c r="K3076" s="26">
        <v>16700</v>
      </c>
      <c r="L3076" s="26">
        <f t="shared" si="2831"/>
        <v>6000</v>
      </c>
      <c r="M3076" s="26">
        <v>2000</v>
      </c>
      <c r="N3076" s="26">
        <v>2000</v>
      </c>
      <c r="O3076" s="26">
        <v>2000</v>
      </c>
      <c r="P3076" s="26">
        <f t="shared" si="2834"/>
        <v>22700</v>
      </c>
      <c r="Q3076" s="26">
        <f t="shared" si="2835"/>
        <v>84.074074074074076</v>
      </c>
      <c r="R3076" s="90"/>
      <c r="S3076" s="90"/>
      <c r="T3076" s="90"/>
      <c r="U3076" s="90"/>
      <c r="V3076" s="90"/>
      <c r="W3076" s="90"/>
      <c r="X3076" s="90"/>
      <c r="Y3076" s="90"/>
    </row>
    <row r="3077" spans="1:25" ht="15" customHeight="1" x14ac:dyDescent="0.25">
      <c r="A3077" s="64" t="s">
        <v>935</v>
      </c>
      <c r="B3077" s="64" t="s">
        <v>81</v>
      </c>
      <c r="C3077" s="64" t="s">
        <v>1435</v>
      </c>
      <c r="D3077" s="64" t="s">
        <v>1436</v>
      </c>
      <c r="E3077" s="20" t="s">
        <v>23</v>
      </c>
      <c r="F3077" s="64" t="s">
        <v>1439</v>
      </c>
      <c r="G3077" s="53" t="s">
        <v>1076</v>
      </c>
      <c r="H3077" s="53" t="s">
        <v>25</v>
      </c>
      <c r="I3077" s="26">
        <v>67100</v>
      </c>
      <c r="J3077" s="26">
        <v>66100</v>
      </c>
      <c r="K3077" s="26">
        <v>53400</v>
      </c>
      <c r="L3077" s="26">
        <f t="shared" si="2831"/>
        <v>12700</v>
      </c>
      <c r="M3077" s="26"/>
      <c r="N3077" s="26">
        <v>9000</v>
      </c>
      <c r="O3077" s="26">
        <v>3700</v>
      </c>
      <c r="P3077" s="26">
        <f t="shared" si="2834"/>
        <v>66100</v>
      </c>
      <c r="Q3077" s="26">
        <f t="shared" si="2835"/>
        <v>100</v>
      </c>
      <c r="R3077" s="90"/>
      <c r="S3077" s="90"/>
      <c r="T3077" s="90"/>
      <c r="U3077" s="90"/>
      <c r="V3077" s="90"/>
      <c r="W3077" s="90"/>
      <c r="X3077" s="90"/>
      <c r="Y3077" s="90"/>
    </row>
    <row r="3078" spans="1:25" ht="15" customHeight="1" x14ac:dyDescent="0.25">
      <c r="A3078" s="64" t="s">
        <v>935</v>
      </c>
      <c r="B3078" s="64" t="s">
        <v>81</v>
      </c>
      <c r="C3078" s="64" t="s">
        <v>1435</v>
      </c>
      <c r="D3078" s="64" t="s">
        <v>1436</v>
      </c>
      <c r="E3078" s="20" t="s">
        <v>23</v>
      </c>
      <c r="F3078" s="64" t="s">
        <v>1440</v>
      </c>
      <c r="G3078" s="53" t="s">
        <v>1076</v>
      </c>
      <c r="H3078" s="53" t="s">
        <v>27</v>
      </c>
      <c r="I3078" s="26">
        <v>18778</v>
      </c>
      <c r="J3078" s="26">
        <v>18778</v>
      </c>
      <c r="K3078" s="26">
        <v>18778</v>
      </c>
      <c r="L3078" s="26">
        <f t="shared" si="2831"/>
        <v>0</v>
      </c>
      <c r="M3078" s="26"/>
      <c r="N3078" s="26"/>
      <c r="O3078" s="26"/>
      <c r="P3078" s="26">
        <f t="shared" si="2834"/>
        <v>18778</v>
      </c>
      <c r="Q3078" s="26">
        <f t="shared" si="2835"/>
        <v>100</v>
      </c>
      <c r="R3078" s="90"/>
      <c r="S3078" s="90"/>
      <c r="T3078" s="90"/>
      <c r="U3078" s="90"/>
      <c r="V3078" s="90"/>
      <c r="W3078" s="90"/>
      <c r="X3078" s="90"/>
      <c r="Y3078" s="90"/>
    </row>
    <row r="3079" spans="1:25" ht="15" customHeight="1" x14ac:dyDescent="0.25">
      <c r="A3079" s="64" t="s">
        <v>935</v>
      </c>
      <c r="B3079" s="64" t="s">
        <v>81</v>
      </c>
      <c r="C3079" s="64" t="s">
        <v>1435</v>
      </c>
      <c r="D3079" s="64" t="s">
        <v>1436</v>
      </c>
      <c r="E3079" s="20" t="s">
        <v>23</v>
      </c>
      <c r="F3079" s="64" t="s">
        <v>1441</v>
      </c>
      <c r="G3079" s="53" t="s">
        <v>1076</v>
      </c>
      <c r="H3079" s="53" t="s">
        <v>89</v>
      </c>
      <c r="I3079" s="26">
        <v>12000</v>
      </c>
      <c r="J3079" s="26">
        <v>12000</v>
      </c>
      <c r="K3079" s="26">
        <v>0</v>
      </c>
      <c r="L3079" s="26">
        <f t="shared" si="2831"/>
        <v>0</v>
      </c>
      <c r="M3079" s="26"/>
      <c r="N3079" s="26"/>
      <c r="O3079" s="26"/>
      <c r="P3079" s="26">
        <f t="shared" si="2834"/>
        <v>0</v>
      </c>
      <c r="Q3079" s="26">
        <f t="shared" si="2835"/>
        <v>0</v>
      </c>
      <c r="R3079" s="90"/>
      <c r="S3079" s="90"/>
      <c r="T3079" s="90"/>
      <c r="U3079" s="90"/>
      <c r="V3079" s="90"/>
      <c r="W3079" s="90"/>
      <c r="X3079" s="90"/>
      <c r="Y3079" s="90"/>
    </row>
    <row r="3080" spans="1:25" ht="15" customHeight="1" x14ac:dyDescent="0.25">
      <c r="A3080" s="64" t="s">
        <v>935</v>
      </c>
      <c r="B3080" s="64" t="s">
        <v>81</v>
      </c>
      <c r="C3080" s="64" t="s">
        <v>1435</v>
      </c>
      <c r="D3080" s="64" t="s">
        <v>1436</v>
      </c>
      <c r="E3080" s="20" t="s">
        <v>23</v>
      </c>
      <c r="F3080" s="64" t="s">
        <v>1442</v>
      </c>
      <c r="G3080" s="53" t="s">
        <v>1076</v>
      </c>
      <c r="H3080" s="53" t="s">
        <v>29</v>
      </c>
      <c r="I3080" s="26">
        <v>15900</v>
      </c>
      <c r="J3080" s="26">
        <v>15900</v>
      </c>
      <c r="K3080" s="26">
        <v>8700</v>
      </c>
      <c r="L3080" s="26">
        <f t="shared" si="2831"/>
        <v>7200</v>
      </c>
      <c r="M3080" s="26">
        <v>7200</v>
      </c>
      <c r="N3080" s="26"/>
      <c r="O3080" s="26"/>
      <c r="P3080" s="26">
        <f t="shared" si="2834"/>
        <v>15900</v>
      </c>
      <c r="Q3080" s="26">
        <f t="shared" si="2835"/>
        <v>100</v>
      </c>
      <c r="R3080" s="90"/>
      <c r="S3080" s="90"/>
      <c r="T3080" s="90"/>
      <c r="U3080" s="90"/>
      <c r="V3080" s="90"/>
      <c r="W3080" s="90"/>
      <c r="X3080" s="90"/>
      <c r="Y3080" s="90"/>
    </row>
    <row r="3081" spans="1:25" ht="15" customHeight="1" x14ac:dyDescent="0.25">
      <c r="A3081" s="63" t="s">
        <v>935</v>
      </c>
      <c r="B3081" s="63" t="s">
        <v>81</v>
      </c>
      <c r="C3081" s="63" t="s">
        <v>1435</v>
      </c>
      <c r="D3081" s="63" t="s">
        <v>1436</v>
      </c>
      <c r="E3081" s="65" t="s">
        <v>30</v>
      </c>
      <c r="F3081" s="65" t="s">
        <v>1</v>
      </c>
      <c r="G3081" s="65" t="s">
        <v>1</v>
      </c>
      <c r="H3081" s="65" t="s">
        <v>31</v>
      </c>
      <c r="I3081" s="31">
        <f t="shared" ref="I3081:K3081" si="2884">SUM(I3082)</f>
        <v>89713</v>
      </c>
      <c r="J3081" s="31">
        <f t="shared" si="2884"/>
        <v>88713</v>
      </c>
      <c r="K3081" s="31">
        <f t="shared" si="2884"/>
        <v>54100</v>
      </c>
      <c r="L3081" s="31">
        <f t="shared" si="2831"/>
        <v>24300</v>
      </c>
      <c r="M3081" s="31">
        <f t="shared" ref="M3081" si="2885">SUM(M3082)</f>
        <v>8100</v>
      </c>
      <c r="N3081" s="31">
        <f t="shared" ref="N3081:O3081" si="2886">SUM(N3082)</f>
        <v>8100</v>
      </c>
      <c r="O3081" s="31">
        <f t="shared" si="2886"/>
        <v>8100</v>
      </c>
      <c r="P3081" s="31">
        <f t="shared" si="2834"/>
        <v>78400</v>
      </c>
      <c r="Q3081" s="31">
        <f t="shared" si="2835"/>
        <v>88.374871777529791</v>
      </c>
      <c r="R3081" s="94"/>
      <c r="S3081" s="94"/>
      <c r="T3081" s="94"/>
      <c r="U3081" s="94"/>
      <c r="V3081" s="94"/>
      <c r="W3081" s="94"/>
      <c r="X3081" s="94"/>
      <c r="Y3081" s="94"/>
    </row>
    <row r="3082" spans="1:25" ht="15" customHeight="1" x14ac:dyDescent="0.25">
      <c r="A3082" s="64" t="s">
        <v>935</v>
      </c>
      <c r="B3082" s="64" t="s">
        <v>81</v>
      </c>
      <c r="C3082" s="64" t="s">
        <v>1435</v>
      </c>
      <c r="D3082" s="64" t="s">
        <v>1436</v>
      </c>
      <c r="E3082" s="20" t="s">
        <v>33</v>
      </c>
      <c r="F3082" s="64"/>
      <c r="G3082" s="53" t="s">
        <v>1076</v>
      </c>
      <c r="H3082" s="53" t="s">
        <v>3889</v>
      </c>
      <c r="I3082" s="26">
        <v>89713</v>
      </c>
      <c r="J3082" s="26">
        <v>88713</v>
      </c>
      <c r="K3082" s="26">
        <v>54100</v>
      </c>
      <c r="L3082" s="26">
        <f t="shared" si="2831"/>
        <v>24300</v>
      </c>
      <c r="M3082" s="26">
        <v>8100</v>
      </c>
      <c r="N3082" s="26">
        <v>8100</v>
      </c>
      <c r="O3082" s="26">
        <v>8100</v>
      </c>
      <c r="P3082" s="26">
        <f t="shared" si="2834"/>
        <v>78400</v>
      </c>
      <c r="Q3082" s="26">
        <f t="shared" si="2835"/>
        <v>88.374871777529791</v>
      </c>
      <c r="R3082" s="90"/>
      <c r="S3082" s="90"/>
      <c r="T3082" s="90"/>
      <c r="U3082" s="90"/>
      <c r="V3082" s="90"/>
      <c r="W3082" s="90"/>
      <c r="X3082" s="90"/>
      <c r="Y3082" s="90"/>
    </row>
    <row r="3083" spans="1:25" ht="15" customHeight="1" x14ac:dyDescent="0.25">
      <c r="A3083" s="63" t="s">
        <v>935</v>
      </c>
      <c r="B3083" s="63" t="s">
        <v>81</v>
      </c>
      <c r="C3083" s="63" t="s">
        <v>1435</v>
      </c>
      <c r="D3083" s="63" t="s">
        <v>1436</v>
      </c>
      <c r="E3083" s="65" t="s">
        <v>34</v>
      </c>
      <c r="F3083" s="65" t="s">
        <v>1</v>
      </c>
      <c r="G3083" s="65" t="s">
        <v>1</v>
      </c>
      <c r="H3083" s="65" t="s">
        <v>35</v>
      </c>
      <c r="I3083" s="31">
        <f t="shared" ref="I3083:K3083" si="2887">SUM(I3084:I3091)</f>
        <v>120095</v>
      </c>
      <c r="J3083" s="31">
        <f t="shared" si="2887"/>
        <v>83095</v>
      </c>
      <c r="K3083" s="31">
        <f t="shared" si="2887"/>
        <v>45290</v>
      </c>
      <c r="L3083" s="31">
        <f t="shared" si="2831"/>
        <v>23760</v>
      </c>
      <c r="M3083" s="31">
        <f t="shared" ref="M3083" si="2888">SUM(M3084:M3091)</f>
        <v>7520</v>
      </c>
      <c r="N3083" s="31">
        <f t="shared" ref="N3083:O3083" si="2889">SUM(N3084:N3091)</f>
        <v>7520</v>
      </c>
      <c r="O3083" s="31">
        <f t="shared" si="2889"/>
        <v>8720</v>
      </c>
      <c r="P3083" s="31">
        <f t="shared" si="2834"/>
        <v>69050</v>
      </c>
      <c r="Q3083" s="31">
        <f t="shared" si="2835"/>
        <v>83.097659305614059</v>
      </c>
      <c r="R3083" s="94"/>
      <c r="S3083" s="94"/>
      <c r="T3083" s="94"/>
      <c r="U3083" s="94"/>
      <c r="V3083" s="94"/>
      <c r="W3083" s="94"/>
      <c r="X3083" s="94"/>
      <c r="Y3083" s="94"/>
    </row>
    <row r="3084" spans="1:25" ht="15" customHeight="1" x14ac:dyDescent="0.25">
      <c r="A3084" s="64" t="s">
        <v>935</v>
      </c>
      <c r="B3084" s="64" t="s">
        <v>81</v>
      </c>
      <c r="C3084" s="64" t="s">
        <v>1435</v>
      </c>
      <c r="D3084" s="64" t="s">
        <v>1436</v>
      </c>
      <c r="E3084" s="20" t="s">
        <v>38</v>
      </c>
      <c r="F3084" s="64"/>
      <c r="G3084" s="53" t="s">
        <v>1076</v>
      </c>
      <c r="H3084" s="53" t="s">
        <v>37</v>
      </c>
      <c r="I3084" s="26">
        <v>1100</v>
      </c>
      <c r="J3084" s="26">
        <v>100</v>
      </c>
      <c r="K3084" s="26">
        <v>100</v>
      </c>
      <c r="L3084" s="26">
        <f t="shared" si="2831"/>
        <v>0</v>
      </c>
      <c r="M3084" s="26"/>
      <c r="N3084" s="26"/>
      <c r="O3084" s="26"/>
      <c r="P3084" s="26">
        <f t="shared" si="2834"/>
        <v>100</v>
      </c>
      <c r="Q3084" s="26">
        <f t="shared" si="2835"/>
        <v>100</v>
      </c>
      <c r="R3084" s="90"/>
      <c r="S3084" s="90"/>
      <c r="T3084" s="90"/>
      <c r="U3084" s="90"/>
      <c r="V3084" s="90"/>
      <c r="W3084" s="90"/>
      <c r="X3084" s="90"/>
      <c r="Y3084" s="90"/>
    </row>
    <row r="3085" spans="1:25" ht="15" customHeight="1" x14ac:dyDescent="0.25">
      <c r="A3085" s="64" t="s">
        <v>935</v>
      </c>
      <c r="B3085" s="64" t="s">
        <v>81</v>
      </c>
      <c r="C3085" s="64" t="s">
        <v>1435</v>
      </c>
      <c r="D3085" s="64" t="s">
        <v>1436</v>
      </c>
      <c r="E3085" s="20" t="s">
        <v>298</v>
      </c>
      <c r="F3085" s="64"/>
      <c r="G3085" s="53" t="s">
        <v>1076</v>
      </c>
      <c r="H3085" s="53" t="s">
        <v>297</v>
      </c>
      <c r="I3085" s="26">
        <v>25907</v>
      </c>
      <c r="J3085" s="26">
        <v>25907</v>
      </c>
      <c r="K3085" s="26">
        <v>15900</v>
      </c>
      <c r="L3085" s="26">
        <f t="shared" si="2831"/>
        <v>7500</v>
      </c>
      <c r="M3085" s="26">
        <v>2500</v>
      </c>
      <c r="N3085" s="26">
        <v>2500</v>
      </c>
      <c r="O3085" s="26">
        <v>2500</v>
      </c>
      <c r="P3085" s="26">
        <f t="shared" si="2834"/>
        <v>23400</v>
      </c>
      <c r="Q3085" s="26">
        <f t="shared" si="2835"/>
        <v>90.323078704597208</v>
      </c>
      <c r="R3085" s="90"/>
      <c r="S3085" s="90"/>
      <c r="T3085" s="90"/>
      <c r="U3085" s="90"/>
      <c r="V3085" s="90"/>
      <c r="W3085" s="90"/>
      <c r="X3085" s="90"/>
      <c r="Y3085" s="90"/>
    </row>
    <row r="3086" spans="1:25" ht="15" customHeight="1" x14ac:dyDescent="0.25">
      <c r="A3086" s="64" t="s">
        <v>935</v>
      </c>
      <c r="B3086" s="64" t="s">
        <v>81</v>
      </c>
      <c r="C3086" s="64" t="s">
        <v>1435</v>
      </c>
      <c r="D3086" s="64" t="s">
        <v>1436</v>
      </c>
      <c r="E3086" s="20" t="s">
        <v>301</v>
      </c>
      <c r="F3086" s="64"/>
      <c r="G3086" s="53" t="s">
        <v>1076</v>
      </c>
      <c r="H3086" s="53" t="s">
        <v>300</v>
      </c>
      <c r="I3086" s="26">
        <v>9600</v>
      </c>
      <c r="J3086" s="26">
        <v>9600</v>
      </c>
      <c r="K3086" s="26">
        <v>4800</v>
      </c>
      <c r="L3086" s="26">
        <f t="shared" si="2831"/>
        <v>2400</v>
      </c>
      <c r="M3086" s="26">
        <v>800</v>
      </c>
      <c r="N3086" s="26">
        <v>800</v>
      </c>
      <c r="O3086" s="26">
        <v>800</v>
      </c>
      <c r="P3086" s="26">
        <f t="shared" si="2834"/>
        <v>7200</v>
      </c>
      <c r="Q3086" s="26">
        <f t="shared" si="2835"/>
        <v>75</v>
      </c>
      <c r="R3086" s="90"/>
      <c r="S3086" s="90"/>
      <c r="T3086" s="90"/>
      <c r="U3086" s="90"/>
      <c r="V3086" s="90"/>
      <c r="W3086" s="90"/>
      <c r="X3086" s="90"/>
      <c r="Y3086" s="90"/>
    </row>
    <row r="3087" spans="1:25" ht="15" customHeight="1" x14ac:dyDescent="0.25">
      <c r="A3087" s="64" t="s">
        <v>935</v>
      </c>
      <c r="B3087" s="64" t="s">
        <v>81</v>
      </c>
      <c r="C3087" s="64" t="s">
        <v>1435</v>
      </c>
      <c r="D3087" s="64" t="s">
        <v>1436</v>
      </c>
      <c r="E3087" s="20" t="s">
        <v>218</v>
      </c>
      <c r="F3087" s="64"/>
      <c r="G3087" s="53" t="s">
        <v>1076</v>
      </c>
      <c r="H3087" s="53" t="s">
        <v>217</v>
      </c>
      <c r="I3087" s="26">
        <v>37254</v>
      </c>
      <c r="J3087" s="26">
        <v>7254</v>
      </c>
      <c r="K3087" s="26">
        <v>3750</v>
      </c>
      <c r="L3087" s="26">
        <f t="shared" si="2831"/>
        <v>2400</v>
      </c>
      <c r="M3087" s="26">
        <v>800</v>
      </c>
      <c r="N3087" s="26">
        <v>800</v>
      </c>
      <c r="O3087" s="26">
        <v>800</v>
      </c>
      <c r="P3087" s="26">
        <f t="shared" si="2834"/>
        <v>6150</v>
      </c>
      <c r="Q3087" s="26">
        <f t="shared" si="2835"/>
        <v>84.780810587262195</v>
      </c>
      <c r="R3087" s="90"/>
      <c r="S3087" s="90"/>
      <c r="T3087" s="90"/>
      <c r="U3087" s="90"/>
      <c r="V3087" s="90"/>
      <c r="W3087" s="90"/>
      <c r="X3087" s="90"/>
      <c r="Y3087" s="90"/>
    </row>
    <row r="3088" spans="1:25" ht="15" customHeight="1" x14ac:dyDescent="0.25">
      <c r="A3088" s="64" t="s">
        <v>935</v>
      </c>
      <c r="B3088" s="64" t="s">
        <v>81</v>
      </c>
      <c r="C3088" s="64" t="s">
        <v>1435</v>
      </c>
      <c r="D3088" s="64" t="s">
        <v>1436</v>
      </c>
      <c r="E3088" s="20" t="s">
        <v>303</v>
      </c>
      <c r="F3088" s="64"/>
      <c r="G3088" s="53" t="s">
        <v>1076</v>
      </c>
      <c r="H3088" s="53" t="s">
        <v>302</v>
      </c>
      <c r="I3088" s="26">
        <v>1200</v>
      </c>
      <c r="J3088" s="26">
        <v>200</v>
      </c>
      <c r="K3088" s="26">
        <v>200</v>
      </c>
      <c r="L3088" s="26">
        <f t="shared" ref="L3088:L3147" si="2890">SUM(M3088:O3088)</f>
        <v>0</v>
      </c>
      <c r="M3088" s="26"/>
      <c r="N3088" s="26"/>
      <c r="O3088" s="26"/>
      <c r="P3088" s="26">
        <f t="shared" ref="P3088:P3147" si="2891">K3088+L3088</f>
        <v>200</v>
      </c>
      <c r="Q3088" s="26">
        <f t="shared" ref="Q3088:Q3147" si="2892">IF(J3088=0,"-",P3088/J3088*100)</f>
        <v>100</v>
      </c>
      <c r="R3088" s="90"/>
      <c r="S3088" s="90"/>
      <c r="T3088" s="90"/>
      <c r="U3088" s="90"/>
      <c r="V3088" s="90"/>
      <c r="W3088" s="90"/>
      <c r="X3088" s="90"/>
      <c r="Y3088" s="90"/>
    </row>
    <row r="3089" spans="1:25" ht="15" customHeight="1" x14ac:dyDescent="0.25">
      <c r="A3089" s="64" t="s">
        <v>935</v>
      </c>
      <c r="B3089" s="64" t="s">
        <v>81</v>
      </c>
      <c r="C3089" s="64" t="s">
        <v>1435</v>
      </c>
      <c r="D3089" s="64" t="s">
        <v>1436</v>
      </c>
      <c r="E3089" s="20" t="s">
        <v>308</v>
      </c>
      <c r="F3089" s="64"/>
      <c r="G3089" s="53" t="s">
        <v>1076</v>
      </c>
      <c r="H3089" s="53" t="s">
        <v>307</v>
      </c>
      <c r="I3089" s="26">
        <v>11994</v>
      </c>
      <c r="J3089" s="26">
        <v>8994</v>
      </c>
      <c r="K3089" s="26">
        <v>4500</v>
      </c>
      <c r="L3089" s="26">
        <f t="shared" si="2890"/>
        <v>3000</v>
      </c>
      <c r="M3089" s="26">
        <v>1000</v>
      </c>
      <c r="N3089" s="26">
        <v>1000</v>
      </c>
      <c r="O3089" s="26">
        <v>1000</v>
      </c>
      <c r="P3089" s="26">
        <f t="shared" si="2891"/>
        <v>7500</v>
      </c>
      <c r="Q3089" s="26">
        <f t="shared" si="2892"/>
        <v>83.388925950633748</v>
      </c>
      <c r="R3089" s="90"/>
      <c r="S3089" s="90"/>
      <c r="T3089" s="90"/>
      <c r="U3089" s="90"/>
      <c r="V3089" s="90"/>
      <c r="W3089" s="90"/>
      <c r="X3089" s="90"/>
      <c r="Y3089" s="90"/>
    </row>
    <row r="3090" spans="1:25" ht="15" customHeight="1" x14ac:dyDescent="0.25">
      <c r="A3090" s="64" t="s">
        <v>935</v>
      </c>
      <c r="B3090" s="64" t="s">
        <v>81</v>
      </c>
      <c r="C3090" s="64" t="s">
        <v>1435</v>
      </c>
      <c r="D3090" s="64" t="s">
        <v>1436</v>
      </c>
      <c r="E3090" s="20" t="s">
        <v>311</v>
      </c>
      <c r="F3090" s="64"/>
      <c r="G3090" s="53" t="s">
        <v>1076</v>
      </c>
      <c r="H3090" s="53" t="s">
        <v>310</v>
      </c>
      <c r="I3090" s="26">
        <v>1740</v>
      </c>
      <c r="J3090" s="26">
        <v>1740</v>
      </c>
      <c r="K3090" s="26">
        <v>900</v>
      </c>
      <c r="L3090" s="26">
        <f t="shared" si="2890"/>
        <v>0</v>
      </c>
      <c r="M3090" s="26"/>
      <c r="N3090" s="26"/>
      <c r="O3090" s="26"/>
      <c r="P3090" s="26">
        <f t="shared" si="2891"/>
        <v>900</v>
      </c>
      <c r="Q3090" s="26">
        <f t="shared" si="2892"/>
        <v>51.724137931034484</v>
      </c>
      <c r="R3090" s="90"/>
      <c r="S3090" s="90"/>
      <c r="T3090" s="90"/>
      <c r="U3090" s="90"/>
      <c r="V3090" s="90"/>
      <c r="W3090" s="90"/>
      <c r="X3090" s="90"/>
      <c r="Y3090" s="90"/>
    </row>
    <row r="3091" spans="1:25" ht="15" customHeight="1" x14ac:dyDescent="0.25">
      <c r="A3091" s="63" t="s">
        <v>935</v>
      </c>
      <c r="B3091" s="63" t="s">
        <v>81</v>
      </c>
      <c r="C3091" s="63" t="s">
        <v>1435</v>
      </c>
      <c r="D3091" s="63" t="s">
        <v>1436</v>
      </c>
      <c r="E3091" s="63" t="s">
        <v>39</v>
      </c>
      <c r="F3091" s="64" t="s">
        <v>1</v>
      </c>
      <c r="G3091" s="53" t="s">
        <v>1</v>
      </c>
      <c r="H3091" s="65" t="s">
        <v>40</v>
      </c>
      <c r="I3091" s="31">
        <f t="shared" ref="I3091:K3091" si="2893">SUM(I3092:I3094)</f>
        <v>31300</v>
      </c>
      <c r="J3091" s="31">
        <f t="shared" si="2893"/>
        <v>29300</v>
      </c>
      <c r="K3091" s="31">
        <f t="shared" si="2893"/>
        <v>15140</v>
      </c>
      <c r="L3091" s="31">
        <f t="shared" si="2890"/>
        <v>8460</v>
      </c>
      <c r="M3091" s="31">
        <f t="shared" ref="M3091" si="2894">SUM(M3092:M3094)</f>
        <v>2420</v>
      </c>
      <c r="N3091" s="31">
        <f t="shared" ref="N3091:O3091" si="2895">SUM(N3092:N3094)</f>
        <v>2420</v>
      </c>
      <c r="O3091" s="31">
        <f t="shared" si="2895"/>
        <v>3620</v>
      </c>
      <c r="P3091" s="31">
        <f t="shared" si="2891"/>
        <v>23600</v>
      </c>
      <c r="Q3091" s="31">
        <f t="shared" si="2892"/>
        <v>80.546075085324233</v>
      </c>
      <c r="R3091" s="94"/>
      <c r="S3091" s="94"/>
      <c r="T3091" s="94"/>
      <c r="U3091" s="94"/>
      <c r="V3091" s="94"/>
      <c r="W3091" s="94"/>
      <c r="X3091" s="94"/>
      <c r="Y3091" s="94"/>
    </row>
    <row r="3092" spans="1:25" ht="15" customHeight="1" x14ac:dyDescent="0.25">
      <c r="A3092" s="64" t="s">
        <v>935</v>
      </c>
      <c r="B3092" s="64" t="s">
        <v>81</v>
      </c>
      <c r="C3092" s="64" t="s">
        <v>1435</v>
      </c>
      <c r="D3092" s="64" t="s">
        <v>1436</v>
      </c>
      <c r="E3092" s="20" t="s">
        <v>41</v>
      </c>
      <c r="F3092" s="64"/>
      <c r="G3092" s="53" t="s">
        <v>1076</v>
      </c>
      <c r="H3092" s="53" t="s">
        <v>40</v>
      </c>
      <c r="I3092" s="26">
        <v>24000</v>
      </c>
      <c r="J3092" s="26">
        <v>22000</v>
      </c>
      <c r="K3092" s="26">
        <v>11000</v>
      </c>
      <c r="L3092" s="26">
        <f t="shared" si="2890"/>
        <v>6600</v>
      </c>
      <c r="M3092" s="26">
        <v>1800</v>
      </c>
      <c r="N3092" s="26">
        <v>1800</v>
      </c>
      <c r="O3092" s="26">
        <v>3000</v>
      </c>
      <c r="P3092" s="26">
        <f t="shared" si="2891"/>
        <v>17600</v>
      </c>
      <c r="Q3092" s="26">
        <f t="shared" si="2892"/>
        <v>80</v>
      </c>
      <c r="R3092" s="90"/>
      <c r="S3092" s="90"/>
      <c r="T3092" s="90"/>
      <c r="U3092" s="90"/>
      <c r="V3092" s="90"/>
      <c r="W3092" s="90"/>
      <c r="X3092" s="90"/>
      <c r="Y3092" s="90"/>
    </row>
    <row r="3093" spans="1:25" ht="15" customHeight="1" x14ac:dyDescent="0.25">
      <c r="A3093" s="64" t="s">
        <v>935</v>
      </c>
      <c r="B3093" s="64" t="s">
        <v>81</v>
      </c>
      <c r="C3093" s="64" t="s">
        <v>1435</v>
      </c>
      <c r="D3093" s="64" t="s">
        <v>1436</v>
      </c>
      <c r="E3093" s="20" t="s">
        <v>41</v>
      </c>
      <c r="F3093" s="64" t="s">
        <v>1443</v>
      </c>
      <c r="G3093" s="53" t="s">
        <v>1076</v>
      </c>
      <c r="H3093" s="53" t="s">
        <v>49</v>
      </c>
      <c r="I3093" s="26">
        <v>2300</v>
      </c>
      <c r="J3093" s="26">
        <v>2300</v>
      </c>
      <c r="K3093" s="26">
        <v>1620</v>
      </c>
      <c r="L3093" s="26">
        <f t="shared" si="2890"/>
        <v>600</v>
      </c>
      <c r="M3093" s="26">
        <v>200</v>
      </c>
      <c r="N3093" s="26">
        <v>200</v>
      </c>
      <c r="O3093" s="26">
        <v>200</v>
      </c>
      <c r="P3093" s="26">
        <f t="shared" si="2891"/>
        <v>2220</v>
      </c>
      <c r="Q3093" s="26">
        <f t="shared" si="2892"/>
        <v>96.521739130434781</v>
      </c>
      <c r="R3093" s="90"/>
      <c r="S3093" s="90"/>
      <c r="T3093" s="90"/>
      <c r="U3093" s="90"/>
      <c r="V3093" s="90"/>
      <c r="W3093" s="90"/>
      <c r="X3093" s="90"/>
      <c r="Y3093" s="90"/>
    </row>
    <row r="3094" spans="1:25" ht="22.5" customHeight="1" x14ac:dyDescent="0.25">
      <c r="A3094" s="64" t="s">
        <v>935</v>
      </c>
      <c r="B3094" s="64" t="s">
        <v>81</v>
      </c>
      <c r="C3094" s="64" t="s">
        <v>1435</v>
      </c>
      <c r="D3094" s="64" t="s">
        <v>1436</v>
      </c>
      <c r="E3094" s="20" t="s">
        <v>41</v>
      </c>
      <c r="F3094" s="64" t="s">
        <v>1444</v>
      </c>
      <c r="G3094" s="53" t="s">
        <v>1076</v>
      </c>
      <c r="H3094" s="53" t="s">
        <v>55</v>
      </c>
      <c r="I3094" s="26">
        <v>5000</v>
      </c>
      <c r="J3094" s="26">
        <v>5000</v>
      </c>
      <c r="K3094" s="26">
        <v>2520</v>
      </c>
      <c r="L3094" s="26">
        <f t="shared" si="2890"/>
        <v>1260</v>
      </c>
      <c r="M3094" s="26">
        <v>420</v>
      </c>
      <c r="N3094" s="26">
        <v>420</v>
      </c>
      <c r="O3094" s="26">
        <v>420</v>
      </c>
      <c r="P3094" s="26">
        <f t="shared" si="2891"/>
        <v>3780</v>
      </c>
      <c r="Q3094" s="26">
        <f t="shared" si="2892"/>
        <v>75.599999999999994</v>
      </c>
      <c r="R3094" s="90"/>
      <c r="S3094" s="90"/>
      <c r="T3094" s="90"/>
      <c r="U3094" s="90"/>
      <c r="V3094" s="90"/>
      <c r="W3094" s="90"/>
      <c r="X3094" s="90"/>
      <c r="Y3094" s="90"/>
    </row>
    <row r="3095" spans="1:25" ht="22.5" customHeight="1" x14ac:dyDescent="0.25">
      <c r="A3095" s="63" t="s">
        <v>1</v>
      </c>
      <c r="B3095" s="63" t="s">
        <v>1</v>
      </c>
      <c r="C3095" s="63" t="s">
        <v>1</v>
      </c>
      <c r="D3095" s="65" t="s">
        <v>1</v>
      </c>
      <c r="E3095" s="65" t="s">
        <v>1</v>
      </c>
      <c r="F3095" s="65" t="s">
        <v>1</v>
      </c>
      <c r="G3095" s="65" t="s">
        <v>1</v>
      </c>
      <c r="H3095" s="66" t="s">
        <v>56</v>
      </c>
      <c r="I3095" s="30">
        <f t="shared" ref="I3095:K3096" si="2896">SUM(I3096)</f>
        <v>100</v>
      </c>
      <c r="J3095" s="30">
        <f t="shared" si="2896"/>
        <v>100</v>
      </c>
      <c r="K3095" s="30">
        <f t="shared" si="2896"/>
        <v>0</v>
      </c>
      <c r="L3095" s="30">
        <f t="shared" si="2890"/>
        <v>0</v>
      </c>
      <c r="M3095" s="30">
        <f t="shared" ref="M3095:M3096" si="2897">SUM(M3096)</f>
        <v>0</v>
      </c>
      <c r="N3095" s="30">
        <f t="shared" ref="N3095:O3096" si="2898">SUM(N3096)</f>
        <v>0</v>
      </c>
      <c r="O3095" s="30">
        <f t="shared" si="2898"/>
        <v>0</v>
      </c>
      <c r="P3095" s="30">
        <f t="shared" si="2891"/>
        <v>0</v>
      </c>
      <c r="Q3095" s="30">
        <f t="shared" si="2892"/>
        <v>0</v>
      </c>
      <c r="R3095" s="93"/>
      <c r="S3095" s="93"/>
      <c r="T3095" s="93"/>
      <c r="U3095" s="93"/>
      <c r="V3095" s="93"/>
      <c r="W3095" s="93"/>
      <c r="X3095" s="93"/>
      <c r="Y3095" s="93"/>
    </row>
    <row r="3096" spans="1:25" ht="15" customHeight="1" x14ac:dyDescent="0.25">
      <c r="A3096" s="63" t="s">
        <v>935</v>
      </c>
      <c r="B3096" s="63" t="s">
        <v>81</v>
      </c>
      <c r="C3096" s="63" t="s">
        <v>1435</v>
      </c>
      <c r="D3096" s="63" t="s">
        <v>1436</v>
      </c>
      <c r="E3096" s="65" t="s">
        <v>57</v>
      </c>
      <c r="F3096" s="65" t="s">
        <v>1</v>
      </c>
      <c r="G3096" s="65" t="s">
        <v>1</v>
      </c>
      <c r="H3096" s="65" t="s">
        <v>58</v>
      </c>
      <c r="I3096" s="31">
        <f t="shared" si="2896"/>
        <v>100</v>
      </c>
      <c r="J3096" s="31">
        <f t="shared" si="2896"/>
        <v>100</v>
      </c>
      <c r="K3096" s="31">
        <f t="shared" si="2896"/>
        <v>0</v>
      </c>
      <c r="L3096" s="31">
        <f t="shared" si="2890"/>
        <v>0</v>
      </c>
      <c r="M3096" s="31">
        <f t="shared" si="2897"/>
        <v>0</v>
      </c>
      <c r="N3096" s="31">
        <f t="shared" si="2898"/>
        <v>0</v>
      </c>
      <c r="O3096" s="31">
        <f t="shared" si="2898"/>
        <v>0</v>
      </c>
      <c r="P3096" s="31">
        <f t="shared" si="2891"/>
        <v>0</v>
      </c>
      <c r="Q3096" s="31">
        <f t="shared" si="2892"/>
        <v>0</v>
      </c>
      <c r="R3096" s="94"/>
      <c r="S3096" s="94"/>
      <c r="T3096" s="94"/>
      <c r="U3096" s="94"/>
      <c r="V3096" s="94"/>
      <c r="W3096" s="94"/>
      <c r="X3096" s="94"/>
      <c r="Y3096" s="94"/>
    </row>
    <row r="3097" spans="1:25" ht="15" customHeight="1" x14ac:dyDescent="0.25">
      <c r="A3097" s="64" t="s">
        <v>935</v>
      </c>
      <c r="B3097" s="64" t="s">
        <v>81</v>
      </c>
      <c r="C3097" s="64" t="s">
        <v>1435</v>
      </c>
      <c r="D3097" s="64" t="s">
        <v>1436</v>
      </c>
      <c r="E3097" s="20" t="s">
        <v>68</v>
      </c>
      <c r="F3097" s="64"/>
      <c r="G3097" s="53" t="s">
        <v>1076</v>
      </c>
      <c r="H3097" s="53" t="s">
        <v>67</v>
      </c>
      <c r="I3097" s="26">
        <v>100</v>
      </c>
      <c r="J3097" s="26">
        <v>100</v>
      </c>
      <c r="K3097" s="26">
        <v>0</v>
      </c>
      <c r="L3097" s="26">
        <f t="shared" si="2890"/>
        <v>0</v>
      </c>
      <c r="M3097" s="26"/>
      <c r="N3097" s="26"/>
      <c r="O3097" s="26"/>
      <c r="P3097" s="26">
        <f t="shared" si="2891"/>
        <v>0</v>
      </c>
      <c r="Q3097" s="26">
        <f t="shared" si="2892"/>
        <v>0</v>
      </c>
      <c r="R3097" s="90"/>
      <c r="S3097" s="90"/>
      <c r="T3097" s="90"/>
      <c r="U3097" s="90"/>
      <c r="V3097" s="90"/>
      <c r="W3097" s="90"/>
      <c r="X3097" s="90"/>
      <c r="Y3097" s="90"/>
    </row>
    <row r="3098" spans="1:25" ht="22.5" customHeight="1" x14ac:dyDescent="0.25">
      <c r="A3098" s="63" t="s">
        <v>1</v>
      </c>
      <c r="B3098" s="63" t="s">
        <v>1</v>
      </c>
      <c r="C3098" s="63" t="s">
        <v>1</v>
      </c>
      <c r="D3098" s="65" t="s">
        <v>1</v>
      </c>
      <c r="E3098" s="65" t="s">
        <v>1</v>
      </c>
      <c r="F3098" s="65" t="s">
        <v>1</v>
      </c>
      <c r="G3098" s="65" t="s">
        <v>1</v>
      </c>
      <c r="H3098" s="66" t="s">
        <v>69</v>
      </c>
      <c r="I3098" s="30">
        <f t="shared" ref="I3098:K3098" si="2899">SUM(I3099)</f>
        <v>13000</v>
      </c>
      <c r="J3098" s="30">
        <f t="shared" si="2899"/>
        <v>0</v>
      </c>
      <c r="K3098" s="30">
        <f t="shared" si="2899"/>
        <v>0</v>
      </c>
      <c r="L3098" s="30">
        <f t="shared" si="2890"/>
        <v>0</v>
      </c>
      <c r="M3098" s="30">
        <f t="shared" ref="M3098" si="2900">SUM(M3099)</f>
        <v>0</v>
      </c>
      <c r="N3098" s="30">
        <f t="shared" ref="N3098:O3098" si="2901">SUM(N3099)</f>
        <v>0</v>
      </c>
      <c r="O3098" s="30">
        <f t="shared" si="2901"/>
        <v>0</v>
      </c>
      <c r="P3098" s="30">
        <f t="shared" si="2891"/>
        <v>0</v>
      </c>
      <c r="Q3098" s="30" t="str">
        <f t="shared" si="2892"/>
        <v>-</v>
      </c>
      <c r="R3098" s="93"/>
      <c r="S3098" s="93"/>
      <c r="T3098" s="93"/>
      <c r="U3098" s="93"/>
      <c r="V3098" s="93"/>
      <c r="W3098" s="93"/>
      <c r="X3098" s="93"/>
      <c r="Y3098" s="93"/>
    </row>
    <row r="3099" spans="1:25" ht="15" customHeight="1" x14ac:dyDescent="0.25">
      <c r="A3099" s="63" t="s">
        <v>935</v>
      </c>
      <c r="B3099" s="63" t="s">
        <v>81</v>
      </c>
      <c r="C3099" s="63" t="s">
        <v>1435</v>
      </c>
      <c r="D3099" s="63" t="s">
        <v>1436</v>
      </c>
      <c r="E3099" s="65" t="s">
        <v>70</v>
      </c>
      <c r="F3099" s="65" t="s">
        <v>1</v>
      </c>
      <c r="G3099" s="65" t="s">
        <v>1</v>
      </c>
      <c r="H3099" s="65" t="s">
        <v>71</v>
      </c>
      <c r="I3099" s="31">
        <f t="shared" ref="I3099:K3099" si="2902">SUM(I3100:I3101)</f>
        <v>13000</v>
      </c>
      <c r="J3099" s="31">
        <f t="shared" si="2902"/>
        <v>0</v>
      </c>
      <c r="K3099" s="31">
        <f t="shared" si="2902"/>
        <v>0</v>
      </c>
      <c r="L3099" s="31">
        <f t="shared" si="2890"/>
        <v>0</v>
      </c>
      <c r="M3099" s="31">
        <f t="shared" ref="M3099" si="2903">SUM(M3100:M3101)</f>
        <v>0</v>
      </c>
      <c r="N3099" s="31">
        <f t="shared" ref="N3099:O3099" si="2904">SUM(N3100:N3101)</f>
        <v>0</v>
      </c>
      <c r="O3099" s="31">
        <f t="shared" si="2904"/>
        <v>0</v>
      </c>
      <c r="P3099" s="31">
        <f t="shared" si="2891"/>
        <v>0</v>
      </c>
      <c r="Q3099" s="31" t="str">
        <f t="shared" si="2892"/>
        <v>-</v>
      </c>
      <c r="R3099" s="94"/>
      <c r="S3099" s="94"/>
      <c r="T3099" s="94"/>
      <c r="U3099" s="94"/>
      <c r="V3099" s="94"/>
      <c r="W3099" s="94"/>
      <c r="X3099" s="94"/>
      <c r="Y3099" s="94"/>
    </row>
    <row r="3100" spans="1:25" ht="15" customHeight="1" x14ac:dyDescent="0.25">
      <c r="A3100" s="64" t="s">
        <v>935</v>
      </c>
      <c r="B3100" s="64" t="s">
        <v>81</v>
      </c>
      <c r="C3100" s="64" t="s">
        <v>1435</v>
      </c>
      <c r="D3100" s="64" t="s">
        <v>1436</v>
      </c>
      <c r="E3100" s="20" t="s">
        <v>74</v>
      </c>
      <c r="F3100" s="64"/>
      <c r="G3100" s="53" t="s">
        <v>1076</v>
      </c>
      <c r="H3100" s="53" t="s">
        <v>73</v>
      </c>
      <c r="I3100" s="26">
        <v>9000</v>
      </c>
      <c r="J3100" s="26">
        <v>0</v>
      </c>
      <c r="K3100" s="26">
        <v>0</v>
      </c>
      <c r="L3100" s="26">
        <f t="shared" si="2890"/>
        <v>0</v>
      </c>
      <c r="M3100" s="26"/>
      <c r="N3100" s="26"/>
      <c r="O3100" s="26"/>
      <c r="P3100" s="26">
        <f t="shared" si="2891"/>
        <v>0</v>
      </c>
      <c r="Q3100" s="26" t="str">
        <f t="shared" si="2892"/>
        <v>-</v>
      </c>
      <c r="R3100" s="90"/>
      <c r="S3100" s="90"/>
      <c r="T3100" s="90"/>
      <c r="U3100" s="90"/>
      <c r="V3100" s="90"/>
      <c r="W3100" s="90"/>
      <c r="X3100" s="90"/>
      <c r="Y3100" s="90"/>
    </row>
    <row r="3101" spans="1:25" ht="15" customHeight="1" x14ac:dyDescent="0.25">
      <c r="A3101" s="64" t="s">
        <v>935</v>
      </c>
      <c r="B3101" s="64" t="s">
        <v>81</v>
      </c>
      <c r="C3101" s="64" t="s">
        <v>1435</v>
      </c>
      <c r="D3101" s="64" t="s">
        <v>1436</v>
      </c>
      <c r="E3101" s="20" t="s">
        <v>323</v>
      </c>
      <c r="F3101" s="64"/>
      <c r="G3101" s="53" t="s">
        <v>1076</v>
      </c>
      <c r="H3101" s="53" t="s">
        <v>322</v>
      </c>
      <c r="I3101" s="26">
        <v>4000</v>
      </c>
      <c r="J3101" s="26">
        <v>0</v>
      </c>
      <c r="K3101" s="26">
        <v>0</v>
      </c>
      <c r="L3101" s="26">
        <f t="shared" si="2890"/>
        <v>0</v>
      </c>
      <c r="M3101" s="26"/>
      <c r="N3101" s="26"/>
      <c r="O3101" s="26"/>
      <c r="P3101" s="26">
        <f t="shared" si="2891"/>
        <v>0</v>
      </c>
      <c r="Q3101" s="26" t="str">
        <f t="shared" si="2892"/>
        <v>-</v>
      </c>
      <c r="R3101" s="90"/>
      <c r="S3101" s="90"/>
      <c r="T3101" s="90"/>
      <c r="U3101" s="90"/>
      <c r="V3101" s="90"/>
      <c r="W3101" s="90"/>
      <c r="X3101" s="90"/>
      <c r="Y3101" s="90"/>
    </row>
    <row r="3102" spans="1:25" ht="15" customHeight="1" x14ac:dyDescent="0.25">
      <c r="A3102" s="53" t="s">
        <v>1</v>
      </c>
      <c r="B3102" s="53" t="s">
        <v>1</v>
      </c>
      <c r="C3102" s="53" t="s">
        <v>1</v>
      </c>
      <c r="D3102" s="53" t="s">
        <v>1</v>
      </c>
      <c r="E3102" s="53" t="s">
        <v>1</v>
      </c>
      <c r="F3102" s="53" t="s">
        <v>1</v>
      </c>
      <c r="G3102" s="53" t="s">
        <v>1</v>
      </c>
      <c r="H3102" s="66" t="s">
        <v>1445</v>
      </c>
      <c r="I3102" s="30">
        <f t="shared" ref="I3102:K3102" si="2905">SUM(I3072,I3095,I3098)</f>
        <v>1218277</v>
      </c>
      <c r="J3102" s="30">
        <f t="shared" si="2905"/>
        <v>1156277</v>
      </c>
      <c r="K3102" s="30">
        <f t="shared" si="2905"/>
        <v>670968</v>
      </c>
      <c r="L3102" s="30">
        <f t="shared" si="2890"/>
        <v>303960</v>
      </c>
      <c r="M3102" s="30">
        <f t="shared" ref="M3102" si="2906">SUM(M3072,M3095,M3098)</f>
        <v>104820</v>
      </c>
      <c r="N3102" s="30">
        <f t="shared" ref="N3102:O3102" si="2907">SUM(N3072,N3095,N3098)</f>
        <v>106620</v>
      </c>
      <c r="O3102" s="30">
        <f t="shared" si="2907"/>
        <v>92520</v>
      </c>
      <c r="P3102" s="30">
        <f t="shared" si="2891"/>
        <v>974928</v>
      </c>
      <c r="Q3102" s="30">
        <f t="shared" si="2892"/>
        <v>84.316128401758405</v>
      </c>
      <c r="R3102" s="93"/>
      <c r="S3102" s="93"/>
      <c r="T3102" s="93"/>
      <c r="U3102" s="93"/>
      <c r="V3102" s="93"/>
      <c r="W3102" s="93"/>
      <c r="X3102" s="93"/>
      <c r="Y3102" s="93"/>
    </row>
    <row r="3103" spans="1:25" ht="15" customHeight="1" thickBot="1" x14ac:dyDescent="0.3">
      <c r="A3103" s="53" t="s">
        <v>1</v>
      </c>
      <c r="B3103" s="53" t="s">
        <v>1</v>
      </c>
      <c r="C3103" s="53" t="s">
        <v>1</v>
      </c>
      <c r="D3103" s="53" t="s">
        <v>1</v>
      </c>
      <c r="E3103" s="53" t="s">
        <v>1</v>
      </c>
      <c r="F3103" s="53" t="s">
        <v>1</v>
      </c>
      <c r="G3103" s="53" t="s">
        <v>1</v>
      </c>
      <c r="H3103" s="65" t="s">
        <v>76</v>
      </c>
      <c r="I3103" s="31"/>
      <c r="J3103" s="31"/>
      <c r="K3103" s="31">
        <v>0</v>
      </c>
      <c r="L3103" s="31"/>
      <c r="M3103" s="31"/>
      <c r="N3103" s="31"/>
      <c r="O3103" s="31"/>
      <c r="P3103" s="31"/>
      <c r="Q3103" s="31"/>
      <c r="R3103" s="94"/>
      <c r="S3103" s="94"/>
      <c r="T3103" s="94"/>
      <c r="U3103" s="94"/>
      <c r="V3103" s="94"/>
      <c r="W3103" s="94"/>
      <c r="X3103" s="94"/>
      <c r="Y3103" s="94"/>
    </row>
    <row r="3104" spans="1:25" ht="47.25" customHeight="1" thickBot="1" x14ac:dyDescent="0.3">
      <c r="A3104" s="110" t="s">
        <v>1</v>
      </c>
      <c r="B3104" s="110" t="s">
        <v>1</v>
      </c>
      <c r="C3104" s="110" t="s">
        <v>1</v>
      </c>
      <c r="D3104" s="110" t="s">
        <v>1</v>
      </c>
      <c r="E3104" s="110" t="s">
        <v>1</v>
      </c>
      <c r="F3104" s="110" t="s">
        <v>1</v>
      </c>
      <c r="G3104" s="110" t="s">
        <v>1</v>
      </c>
      <c r="H3104" s="28" t="s">
        <v>77</v>
      </c>
      <c r="I3104" s="109" t="s">
        <v>3984</v>
      </c>
      <c r="J3104" s="109" t="s">
        <v>11</v>
      </c>
      <c r="K3104" s="109" t="s">
        <v>3989</v>
      </c>
      <c r="L3104" s="109" t="s">
        <v>3985</v>
      </c>
      <c r="M3104" s="109" t="s">
        <v>4027</v>
      </c>
      <c r="N3104" s="109" t="s">
        <v>3988</v>
      </c>
      <c r="O3104" s="109" t="s">
        <v>3986</v>
      </c>
      <c r="P3104" s="109" t="s">
        <v>3987</v>
      </c>
      <c r="Q3104" s="109" t="s">
        <v>3695</v>
      </c>
      <c r="R3104" s="91"/>
      <c r="S3104" s="91"/>
      <c r="T3104" s="91"/>
      <c r="U3104" s="91"/>
      <c r="V3104" s="91"/>
      <c r="W3104" s="91"/>
      <c r="X3104" s="91"/>
      <c r="Y3104" s="91"/>
    </row>
    <row r="3105" spans="1:25" ht="15" customHeight="1" x14ac:dyDescent="0.25">
      <c r="A3105" s="111"/>
      <c r="B3105" s="111"/>
      <c r="C3105" s="111"/>
      <c r="D3105" s="111"/>
      <c r="E3105" s="111"/>
      <c r="F3105" s="111"/>
      <c r="G3105" s="111"/>
      <c r="H3105" s="67" t="s">
        <v>1</v>
      </c>
      <c r="I3105" s="29">
        <v>1</v>
      </c>
      <c r="J3105" s="29">
        <v>2</v>
      </c>
      <c r="K3105" s="29">
        <v>3</v>
      </c>
      <c r="L3105" s="29" t="s">
        <v>3478</v>
      </c>
      <c r="M3105" s="29">
        <v>5</v>
      </c>
      <c r="N3105" s="29">
        <v>6</v>
      </c>
      <c r="O3105" s="29">
        <v>7</v>
      </c>
      <c r="P3105" s="29" t="s">
        <v>3696</v>
      </c>
      <c r="Q3105" s="29">
        <v>9</v>
      </c>
      <c r="R3105" s="92"/>
      <c r="S3105" s="92"/>
      <c r="T3105" s="92"/>
      <c r="U3105" s="92"/>
      <c r="V3105" s="92"/>
      <c r="W3105" s="92"/>
      <c r="X3105" s="92"/>
      <c r="Y3105" s="92"/>
    </row>
    <row r="3106" spans="1:25" ht="15" customHeight="1" x14ac:dyDescent="0.25">
      <c r="A3106" s="111"/>
      <c r="B3106" s="111"/>
      <c r="C3106" s="111"/>
      <c r="D3106" s="111"/>
      <c r="E3106" s="111"/>
      <c r="F3106" s="111"/>
      <c r="G3106" s="111"/>
      <c r="H3106" s="68" t="s">
        <v>1085</v>
      </c>
      <c r="I3106" s="32">
        <f t="shared" ref="I3106:K3106" si="2908">SUM(I3102)</f>
        <v>1218277</v>
      </c>
      <c r="J3106" s="32">
        <f t="shared" si="2908"/>
        <v>1156277</v>
      </c>
      <c r="K3106" s="32">
        <f t="shared" si="2908"/>
        <v>670968</v>
      </c>
      <c r="L3106" s="32">
        <f t="shared" si="2890"/>
        <v>303960</v>
      </c>
      <c r="M3106" s="32">
        <f t="shared" ref="M3106" si="2909">SUM(M3102)</f>
        <v>104820</v>
      </c>
      <c r="N3106" s="32">
        <f t="shared" ref="N3106:O3106" si="2910">SUM(N3102)</f>
        <v>106620</v>
      </c>
      <c r="O3106" s="32">
        <f t="shared" si="2910"/>
        <v>92520</v>
      </c>
      <c r="P3106" s="32">
        <f t="shared" si="2891"/>
        <v>974928</v>
      </c>
      <c r="Q3106" s="32">
        <f t="shared" si="2892"/>
        <v>84.316128401758405</v>
      </c>
      <c r="R3106" s="90"/>
      <c r="S3106" s="90"/>
      <c r="T3106" s="90"/>
      <c r="U3106" s="90"/>
      <c r="V3106" s="90"/>
      <c r="W3106" s="90"/>
      <c r="X3106" s="90"/>
      <c r="Y3106" s="90"/>
    </row>
    <row r="3107" spans="1:25" ht="15" customHeight="1" x14ac:dyDescent="0.25">
      <c r="A3107" s="111"/>
      <c r="B3107" s="111"/>
      <c r="C3107" s="111"/>
      <c r="D3107" s="111"/>
      <c r="E3107" s="111"/>
      <c r="F3107" s="111"/>
      <c r="G3107" s="111"/>
      <c r="H3107" s="69" t="s">
        <v>79</v>
      </c>
      <c r="I3107" s="32">
        <f t="shared" ref="I3107:K3107" si="2911">SUM(I3106)</f>
        <v>1218277</v>
      </c>
      <c r="J3107" s="32">
        <f t="shared" si="2911"/>
        <v>1156277</v>
      </c>
      <c r="K3107" s="32">
        <f t="shared" si="2911"/>
        <v>670968</v>
      </c>
      <c r="L3107" s="32">
        <f t="shared" si="2890"/>
        <v>303960</v>
      </c>
      <c r="M3107" s="32">
        <f t="shared" ref="M3107" si="2912">SUM(M3106)</f>
        <v>104820</v>
      </c>
      <c r="N3107" s="32">
        <f t="shared" ref="N3107:O3107" si="2913">SUM(N3106)</f>
        <v>106620</v>
      </c>
      <c r="O3107" s="32">
        <f t="shared" si="2913"/>
        <v>92520</v>
      </c>
      <c r="P3107" s="32">
        <f t="shared" si="2891"/>
        <v>974928</v>
      </c>
      <c r="Q3107" s="32">
        <f t="shared" si="2892"/>
        <v>84.316128401758405</v>
      </c>
      <c r="R3107" s="90"/>
      <c r="S3107" s="90"/>
      <c r="T3107" s="90"/>
      <c r="U3107" s="90"/>
      <c r="V3107" s="90"/>
      <c r="W3107" s="90"/>
      <c r="X3107" s="90"/>
      <c r="Y3107" s="90"/>
    </row>
    <row r="3108" spans="1:25" ht="15" customHeight="1" x14ac:dyDescent="0.25">
      <c r="A3108" s="112"/>
      <c r="B3108" s="112"/>
      <c r="C3108" s="112"/>
      <c r="D3108" s="112"/>
      <c r="E3108" s="112"/>
      <c r="F3108" s="112"/>
      <c r="G3108" s="112"/>
      <c r="I3108" s="27"/>
      <c r="J3108" s="27"/>
      <c r="K3108" s="27">
        <v>0</v>
      </c>
      <c r="L3108" s="27"/>
      <c r="M3108" s="27"/>
      <c r="N3108" s="27"/>
      <c r="O3108" s="27"/>
      <c r="P3108" s="27"/>
      <c r="Q3108" s="27"/>
      <c r="R3108" s="27"/>
      <c r="S3108" s="27"/>
      <c r="T3108" s="27"/>
      <c r="U3108" s="27"/>
      <c r="V3108" s="27"/>
      <c r="W3108" s="27"/>
      <c r="X3108" s="27"/>
      <c r="Y3108" s="27"/>
    </row>
    <row r="3109" spans="1:25" ht="15" customHeight="1" thickBot="1" x14ac:dyDescent="0.3">
      <c r="A3109" s="53" t="s">
        <v>1</v>
      </c>
      <c r="B3109" s="53" t="s">
        <v>1</v>
      </c>
      <c r="C3109" s="53" t="s">
        <v>1</v>
      </c>
      <c r="D3109" s="53" t="s">
        <v>1</v>
      </c>
      <c r="E3109" s="53" t="s">
        <v>1</v>
      </c>
      <c r="F3109" s="53" t="s">
        <v>1</v>
      </c>
      <c r="G3109" s="53" t="s">
        <v>1</v>
      </c>
      <c r="H3109" s="21" t="s">
        <v>1</v>
      </c>
      <c r="I3109" s="33"/>
      <c r="J3109" s="33"/>
      <c r="K3109" s="33">
        <v>0</v>
      </c>
      <c r="L3109" s="33"/>
      <c r="M3109" s="33"/>
      <c r="N3109" s="33"/>
      <c r="O3109" s="33"/>
      <c r="P3109" s="33"/>
      <c r="Q3109" s="33"/>
      <c r="R3109" s="33"/>
      <c r="S3109" s="33"/>
      <c r="T3109" s="33"/>
      <c r="U3109" s="33"/>
      <c r="V3109" s="33"/>
      <c r="W3109" s="33"/>
      <c r="X3109" s="33"/>
      <c r="Y3109" s="33"/>
    </row>
    <row r="3110" spans="1:25" ht="45.75" customHeight="1" thickBot="1" x14ac:dyDescent="0.3">
      <c r="A3110" s="28" t="s">
        <v>4</v>
      </c>
      <c r="B3110" s="28" t="s">
        <v>5</v>
      </c>
      <c r="C3110" s="28" t="s">
        <v>6</v>
      </c>
      <c r="D3110" s="57" t="s">
        <v>1</v>
      </c>
      <c r="E3110" s="28" t="s">
        <v>7</v>
      </c>
      <c r="F3110" s="28" t="s">
        <v>8</v>
      </c>
      <c r="G3110" s="28" t="s">
        <v>9</v>
      </c>
      <c r="H3110" s="28" t="s">
        <v>10</v>
      </c>
      <c r="I3110" s="109" t="s">
        <v>3984</v>
      </c>
      <c r="J3110" s="109" t="s">
        <v>11</v>
      </c>
      <c r="K3110" s="109" t="s">
        <v>3989</v>
      </c>
      <c r="L3110" s="109" t="s">
        <v>3985</v>
      </c>
      <c r="M3110" s="109" t="s">
        <v>4027</v>
      </c>
      <c r="N3110" s="109" t="s">
        <v>3988</v>
      </c>
      <c r="O3110" s="109" t="s">
        <v>3986</v>
      </c>
      <c r="P3110" s="109" t="s">
        <v>3987</v>
      </c>
      <c r="Q3110" s="109" t="s">
        <v>3695</v>
      </c>
      <c r="R3110" s="91"/>
      <c r="S3110" s="91"/>
      <c r="T3110" s="91"/>
      <c r="U3110" s="91"/>
      <c r="V3110" s="91"/>
      <c r="W3110" s="91"/>
      <c r="X3110" s="91"/>
      <c r="Y3110" s="91"/>
    </row>
    <row r="3111" spans="1:25" ht="15" customHeight="1" x14ac:dyDescent="0.25">
      <c r="A3111" s="58" t="s">
        <v>1</v>
      </c>
      <c r="B3111" s="58" t="s">
        <v>1</v>
      </c>
      <c r="C3111" s="58" t="s">
        <v>1</v>
      </c>
      <c r="D3111" s="59" t="s">
        <v>1</v>
      </c>
      <c r="E3111" s="59" t="s">
        <v>1</v>
      </c>
      <c r="F3111" s="60" t="s">
        <v>1</v>
      </c>
      <c r="G3111" s="61" t="s">
        <v>1</v>
      </c>
      <c r="H3111" s="62" t="s">
        <v>1</v>
      </c>
      <c r="I3111" s="29">
        <v>1</v>
      </c>
      <c r="J3111" s="29">
        <v>2</v>
      </c>
      <c r="K3111" s="29">
        <v>3</v>
      </c>
      <c r="L3111" s="29" t="s">
        <v>3478</v>
      </c>
      <c r="M3111" s="29">
        <v>5</v>
      </c>
      <c r="N3111" s="29">
        <v>6</v>
      </c>
      <c r="O3111" s="29">
        <v>7</v>
      </c>
      <c r="P3111" s="29" t="s">
        <v>3696</v>
      </c>
      <c r="Q3111" s="29">
        <v>9</v>
      </c>
      <c r="R3111" s="92"/>
      <c r="S3111" s="92"/>
      <c r="T3111" s="92"/>
      <c r="U3111" s="92"/>
      <c r="V3111" s="92"/>
      <c r="W3111" s="92"/>
      <c r="X3111" s="92"/>
      <c r="Y3111" s="92"/>
    </row>
    <row r="3112" spans="1:25" ht="15" customHeight="1" x14ac:dyDescent="0.25">
      <c r="A3112" s="63" t="s">
        <v>935</v>
      </c>
      <c r="B3112" s="63" t="s">
        <v>81</v>
      </c>
      <c r="C3112" s="64" t="s">
        <v>1446</v>
      </c>
      <c r="D3112" s="64" t="s">
        <v>1447</v>
      </c>
      <c r="E3112" s="65" t="s">
        <v>1</v>
      </c>
      <c r="F3112" s="65" t="s">
        <v>1</v>
      </c>
      <c r="G3112" s="65" t="s">
        <v>1</v>
      </c>
      <c r="H3112" s="65" t="s">
        <v>1448</v>
      </c>
      <c r="I3112" s="26">
        <v>0</v>
      </c>
      <c r="J3112" s="26" t="s">
        <v>1</v>
      </c>
      <c r="K3112" s="26">
        <v>0</v>
      </c>
      <c r="L3112" s="26"/>
      <c r="M3112" s="26"/>
      <c r="N3112" s="26"/>
      <c r="O3112" s="26"/>
      <c r="P3112" s="26"/>
      <c r="Q3112" s="26"/>
      <c r="R3112" s="90"/>
      <c r="S3112" s="90"/>
      <c r="T3112" s="90"/>
      <c r="U3112" s="90"/>
      <c r="V3112" s="90"/>
      <c r="W3112" s="90"/>
      <c r="X3112" s="90"/>
      <c r="Y3112" s="90"/>
    </row>
    <row r="3113" spans="1:25" ht="22.5" customHeight="1" x14ac:dyDescent="0.25">
      <c r="A3113" s="63" t="s">
        <v>1</v>
      </c>
      <c r="B3113" s="63" t="s">
        <v>1</v>
      </c>
      <c r="C3113" s="63" t="s">
        <v>1</v>
      </c>
      <c r="D3113" s="65" t="s">
        <v>1</v>
      </c>
      <c r="E3113" s="65" t="s">
        <v>1</v>
      </c>
      <c r="F3113" s="65" t="s">
        <v>1</v>
      </c>
      <c r="G3113" s="65" t="s">
        <v>1</v>
      </c>
      <c r="H3113" s="66" t="s">
        <v>15</v>
      </c>
      <c r="I3113" s="30">
        <f t="shared" ref="I3113:K3113" si="2914">SUM(I3114,I3122,I3124)</f>
        <v>1629054</v>
      </c>
      <c r="J3113" s="30">
        <f t="shared" si="2914"/>
        <v>1518254</v>
      </c>
      <c r="K3113" s="30">
        <f t="shared" si="2914"/>
        <v>905035</v>
      </c>
      <c r="L3113" s="30">
        <f t="shared" si="2890"/>
        <v>387720</v>
      </c>
      <c r="M3113" s="30">
        <f t="shared" ref="M3113" si="2915">SUM(M3114,M3122,M3124)</f>
        <v>134402</v>
      </c>
      <c r="N3113" s="30">
        <f t="shared" ref="N3113:O3113" si="2916">SUM(N3114,N3122,N3124)</f>
        <v>130543</v>
      </c>
      <c r="O3113" s="30">
        <f t="shared" si="2916"/>
        <v>122775</v>
      </c>
      <c r="P3113" s="30">
        <f t="shared" si="2891"/>
        <v>1292755</v>
      </c>
      <c r="Q3113" s="30">
        <f t="shared" si="2892"/>
        <v>85.147478616884925</v>
      </c>
      <c r="R3113" s="93"/>
      <c r="S3113" s="93"/>
      <c r="T3113" s="93"/>
      <c r="U3113" s="93"/>
      <c r="V3113" s="93"/>
      <c r="W3113" s="93"/>
      <c r="X3113" s="93"/>
      <c r="Y3113" s="93"/>
    </row>
    <row r="3114" spans="1:25" ht="15" customHeight="1" x14ac:dyDescent="0.25">
      <c r="A3114" s="63" t="s">
        <v>935</v>
      </c>
      <c r="B3114" s="63" t="s">
        <v>81</v>
      </c>
      <c r="C3114" s="63" t="s">
        <v>1446</v>
      </c>
      <c r="D3114" s="63" t="s">
        <v>1447</v>
      </c>
      <c r="E3114" s="65" t="s">
        <v>16</v>
      </c>
      <c r="F3114" s="65" t="s">
        <v>1</v>
      </c>
      <c r="G3114" s="65" t="s">
        <v>1</v>
      </c>
      <c r="H3114" s="65" t="s">
        <v>17</v>
      </c>
      <c r="I3114" s="31">
        <f t="shared" ref="I3114:K3114" si="2917">SUM(I3115:I3116)</f>
        <v>1318271</v>
      </c>
      <c r="J3114" s="31">
        <f t="shared" si="2917"/>
        <v>1277771</v>
      </c>
      <c r="K3114" s="31">
        <f t="shared" si="2917"/>
        <v>766290</v>
      </c>
      <c r="L3114" s="31">
        <f t="shared" si="2890"/>
        <v>330068</v>
      </c>
      <c r="M3114" s="31">
        <f t="shared" ref="M3114" si="2918">SUM(M3115:M3116)</f>
        <v>113000</v>
      </c>
      <c r="N3114" s="31">
        <f t="shared" ref="N3114:O3114" si="2919">SUM(N3115:N3116)</f>
        <v>112668</v>
      </c>
      <c r="O3114" s="31">
        <f t="shared" si="2919"/>
        <v>104400</v>
      </c>
      <c r="P3114" s="31">
        <f t="shared" si="2891"/>
        <v>1096358</v>
      </c>
      <c r="Q3114" s="31">
        <f t="shared" si="2892"/>
        <v>85.802385560479934</v>
      </c>
      <c r="R3114" s="94"/>
      <c r="S3114" s="94"/>
      <c r="T3114" s="94"/>
      <c r="U3114" s="94"/>
      <c r="V3114" s="94"/>
      <c r="W3114" s="94"/>
      <c r="X3114" s="94"/>
      <c r="Y3114" s="94"/>
    </row>
    <row r="3115" spans="1:25" ht="15" customHeight="1" x14ac:dyDescent="0.25">
      <c r="A3115" s="64" t="s">
        <v>935</v>
      </c>
      <c r="B3115" s="64" t="s">
        <v>81</v>
      </c>
      <c r="C3115" s="64" t="s">
        <v>1446</v>
      </c>
      <c r="D3115" s="64" t="s">
        <v>1447</v>
      </c>
      <c r="E3115" s="20" t="s">
        <v>19</v>
      </c>
      <c r="F3115" s="64"/>
      <c r="G3115" s="53" t="s">
        <v>1076</v>
      </c>
      <c r="H3115" s="53" t="s">
        <v>3860</v>
      </c>
      <c r="I3115" s="26">
        <v>1155513</v>
      </c>
      <c r="J3115" s="26">
        <v>1120513</v>
      </c>
      <c r="K3115" s="26">
        <v>645000</v>
      </c>
      <c r="L3115" s="26">
        <f t="shared" si="2890"/>
        <v>300000</v>
      </c>
      <c r="M3115" s="26">
        <v>100000</v>
      </c>
      <c r="N3115" s="26">
        <v>100000</v>
      </c>
      <c r="O3115" s="26">
        <v>100000</v>
      </c>
      <c r="P3115" s="26">
        <f t="shared" si="2891"/>
        <v>945000</v>
      </c>
      <c r="Q3115" s="26">
        <f t="shared" si="2892"/>
        <v>84.33637093010077</v>
      </c>
      <c r="R3115" s="90"/>
      <c r="S3115" s="90"/>
      <c r="T3115" s="90"/>
      <c r="U3115" s="90"/>
      <c r="V3115" s="90"/>
      <c r="W3115" s="90"/>
      <c r="X3115" s="90"/>
      <c r="Y3115" s="90"/>
    </row>
    <row r="3116" spans="1:25" ht="15" customHeight="1" x14ac:dyDescent="0.25">
      <c r="A3116" s="63" t="s">
        <v>935</v>
      </c>
      <c r="B3116" s="63" t="s">
        <v>81</v>
      </c>
      <c r="C3116" s="63" t="s">
        <v>1446</v>
      </c>
      <c r="D3116" s="63" t="s">
        <v>1447</v>
      </c>
      <c r="E3116" s="63" t="s">
        <v>21</v>
      </c>
      <c r="F3116" s="64" t="s">
        <v>1</v>
      </c>
      <c r="G3116" s="53" t="s">
        <v>1</v>
      </c>
      <c r="H3116" s="65" t="s">
        <v>22</v>
      </c>
      <c r="I3116" s="31">
        <f t="shared" ref="I3116:K3116" si="2920">SUM(I3117:I3121)</f>
        <v>162758</v>
      </c>
      <c r="J3116" s="31">
        <f t="shared" si="2920"/>
        <v>157258</v>
      </c>
      <c r="K3116" s="31">
        <f t="shared" si="2920"/>
        <v>121290</v>
      </c>
      <c r="L3116" s="31">
        <f t="shared" si="2890"/>
        <v>30068</v>
      </c>
      <c r="M3116" s="31">
        <f t="shared" ref="M3116" si="2921">SUM(M3117:M3121)</f>
        <v>13000</v>
      </c>
      <c r="N3116" s="31">
        <f t="shared" ref="N3116:O3116" si="2922">SUM(N3117:N3121)</f>
        <v>12668</v>
      </c>
      <c r="O3116" s="31">
        <f t="shared" si="2922"/>
        <v>4400</v>
      </c>
      <c r="P3116" s="31">
        <f t="shared" si="2891"/>
        <v>151358</v>
      </c>
      <c r="Q3116" s="31">
        <f t="shared" si="2892"/>
        <v>96.248203589006593</v>
      </c>
      <c r="R3116" s="94"/>
      <c r="S3116" s="94"/>
      <c r="T3116" s="94"/>
      <c r="U3116" s="94"/>
      <c r="V3116" s="94"/>
      <c r="W3116" s="94"/>
      <c r="X3116" s="94"/>
      <c r="Y3116" s="94"/>
    </row>
    <row r="3117" spans="1:25" ht="15" customHeight="1" x14ac:dyDescent="0.25">
      <c r="A3117" s="64" t="s">
        <v>935</v>
      </c>
      <c r="B3117" s="64" t="s">
        <v>81</v>
      </c>
      <c r="C3117" s="64" t="s">
        <v>1446</v>
      </c>
      <c r="D3117" s="64" t="s">
        <v>1447</v>
      </c>
      <c r="E3117" s="20" t="s">
        <v>23</v>
      </c>
      <c r="F3117" s="64" t="s">
        <v>1449</v>
      </c>
      <c r="G3117" s="53" t="s">
        <v>1076</v>
      </c>
      <c r="H3117" s="53" t="s">
        <v>85</v>
      </c>
      <c r="I3117" s="26">
        <v>32500</v>
      </c>
      <c r="J3117" s="26">
        <v>31000</v>
      </c>
      <c r="K3117" s="26">
        <v>24332</v>
      </c>
      <c r="L3117" s="26">
        <f t="shared" si="2890"/>
        <v>6668</v>
      </c>
      <c r="M3117" s="26">
        <v>4000</v>
      </c>
      <c r="N3117" s="26">
        <v>2668</v>
      </c>
      <c r="O3117" s="26"/>
      <c r="P3117" s="26">
        <f t="shared" si="2891"/>
        <v>31000</v>
      </c>
      <c r="Q3117" s="26">
        <f t="shared" si="2892"/>
        <v>100</v>
      </c>
      <c r="R3117" s="90"/>
      <c r="S3117" s="90"/>
      <c r="T3117" s="90"/>
      <c r="U3117" s="90"/>
      <c r="V3117" s="90"/>
      <c r="W3117" s="90"/>
      <c r="X3117" s="90"/>
      <c r="Y3117" s="90"/>
    </row>
    <row r="3118" spans="1:25" ht="15" customHeight="1" x14ac:dyDescent="0.25">
      <c r="A3118" s="64" t="s">
        <v>935</v>
      </c>
      <c r="B3118" s="64" t="s">
        <v>81</v>
      </c>
      <c r="C3118" s="64" t="s">
        <v>1446</v>
      </c>
      <c r="D3118" s="64" t="s">
        <v>1447</v>
      </c>
      <c r="E3118" s="20" t="s">
        <v>23</v>
      </c>
      <c r="F3118" s="64" t="s">
        <v>1450</v>
      </c>
      <c r="G3118" s="53" t="s">
        <v>1076</v>
      </c>
      <c r="H3118" s="53" t="s">
        <v>25</v>
      </c>
      <c r="I3118" s="26">
        <v>83000</v>
      </c>
      <c r="J3118" s="26">
        <v>80000</v>
      </c>
      <c r="K3118" s="26">
        <v>60600</v>
      </c>
      <c r="L3118" s="26">
        <f t="shared" si="2890"/>
        <v>19400</v>
      </c>
      <c r="M3118" s="26">
        <v>5000</v>
      </c>
      <c r="N3118" s="26">
        <v>10000</v>
      </c>
      <c r="O3118" s="26">
        <v>4400</v>
      </c>
      <c r="P3118" s="26">
        <f t="shared" si="2891"/>
        <v>80000</v>
      </c>
      <c r="Q3118" s="26">
        <f t="shared" si="2892"/>
        <v>100</v>
      </c>
      <c r="R3118" s="90"/>
      <c r="S3118" s="90"/>
      <c r="T3118" s="90"/>
      <c r="U3118" s="90"/>
      <c r="V3118" s="90"/>
      <c r="W3118" s="90"/>
      <c r="X3118" s="90"/>
      <c r="Y3118" s="90"/>
    </row>
    <row r="3119" spans="1:25" ht="15" customHeight="1" x14ac:dyDescent="0.25">
      <c r="A3119" s="64" t="s">
        <v>935</v>
      </c>
      <c r="B3119" s="64" t="s">
        <v>81</v>
      </c>
      <c r="C3119" s="64" t="s">
        <v>1446</v>
      </c>
      <c r="D3119" s="64" t="s">
        <v>1447</v>
      </c>
      <c r="E3119" s="20" t="s">
        <v>23</v>
      </c>
      <c r="F3119" s="64" t="s">
        <v>1451</v>
      </c>
      <c r="G3119" s="53" t="s">
        <v>1076</v>
      </c>
      <c r="H3119" s="53" t="s">
        <v>27</v>
      </c>
      <c r="I3119" s="26">
        <v>23358</v>
      </c>
      <c r="J3119" s="26">
        <v>22358</v>
      </c>
      <c r="K3119" s="26">
        <v>22358</v>
      </c>
      <c r="L3119" s="26">
        <f t="shared" si="2890"/>
        <v>0</v>
      </c>
      <c r="M3119" s="26"/>
      <c r="N3119" s="26"/>
      <c r="O3119" s="26"/>
      <c r="P3119" s="26">
        <f t="shared" si="2891"/>
        <v>22358</v>
      </c>
      <c r="Q3119" s="26">
        <f t="shared" si="2892"/>
        <v>100</v>
      </c>
      <c r="R3119" s="90"/>
      <c r="S3119" s="90"/>
      <c r="T3119" s="90"/>
      <c r="U3119" s="90"/>
      <c r="V3119" s="90"/>
      <c r="W3119" s="90"/>
      <c r="X3119" s="90"/>
      <c r="Y3119" s="90"/>
    </row>
    <row r="3120" spans="1:25" ht="15" customHeight="1" x14ac:dyDescent="0.25">
      <c r="A3120" s="64" t="s">
        <v>935</v>
      </c>
      <c r="B3120" s="64" t="s">
        <v>81</v>
      </c>
      <c r="C3120" s="64" t="s">
        <v>1446</v>
      </c>
      <c r="D3120" s="64" t="s">
        <v>1447</v>
      </c>
      <c r="E3120" s="20" t="s">
        <v>23</v>
      </c>
      <c r="F3120" s="64" t="s">
        <v>1452</v>
      </c>
      <c r="G3120" s="53" t="s">
        <v>1076</v>
      </c>
      <c r="H3120" s="53" t="s">
        <v>89</v>
      </c>
      <c r="I3120" s="26">
        <v>0</v>
      </c>
      <c r="J3120" s="26">
        <v>0</v>
      </c>
      <c r="K3120" s="26">
        <v>0</v>
      </c>
      <c r="L3120" s="26">
        <f t="shared" si="2890"/>
        <v>0</v>
      </c>
      <c r="M3120" s="26"/>
      <c r="N3120" s="26"/>
      <c r="O3120" s="26"/>
      <c r="P3120" s="26">
        <f t="shared" si="2891"/>
        <v>0</v>
      </c>
      <c r="Q3120" s="26" t="str">
        <f t="shared" si="2892"/>
        <v>-</v>
      </c>
      <c r="R3120" s="90"/>
      <c r="S3120" s="90"/>
      <c r="T3120" s="90"/>
      <c r="U3120" s="90"/>
      <c r="V3120" s="90"/>
      <c r="W3120" s="90"/>
      <c r="X3120" s="90"/>
      <c r="Y3120" s="90"/>
    </row>
    <row r="3121" spans="1:25" ht="15" customHeight="1" x14ac:dyDescent="0.25">
      <c r="A3121" s="64" t="s">
        <v>935</v>
      </c>
      <c r="B3121" s="64" t="s">
        <v>81</v>
      </c>
      <c r="C3121" s="64" t="s">
        <v>1446</v>
      </c>
      <c r="D3121" s="64" t="s">
        <v>1447</v>
      </c>
      <c r="E3121" s="20" t="s">
        <v>23</v>
      </c>
      <c r="F3121" s="64" t="s">
        <v>1453</v>
      </c>
      <c r="G3121" s="53" t="s">
        <v>1076</v>
      </c>
      <c r="H3121" s="53" t="s">
        <v>29</v>
      </c>
      <c r="I3121" s="26">
        <v>23900</v>
      </c>
      <c r="J3121" s="26">
        <v>23900</v>
      </c>
      <c r="K3121" s="26">
        <v>14000</v>
      </c>
      <c r="L3121" s="26">
        <f t="shared" si="2890"/>
        <v>4000</v>
      </c>
      <c r="M3121" s="26">
        <v>4000</v>
      </c>
      <c r="N3121" s="26"/>
      <c r="O3121" s="26"/>
      <c r="P3121" s="26">
        <f t="shared" si="2891"/>
        <v>18000</v>
      </c>
      <c r="Q3121" s="26">
        <f t="shared" si="2892"/>
        <v>75.313807531380746</v>
      </c>
      <c r="R3121" s="90"/>
      <c r="S3121" s="90"/>
      <c r="T3121" s="90"/>
      <c r="U3121" s="90"/>
      <c r="V3121" s="90"/>
      <c r="W3121" s="90"/>
      <c r="X3121" s="90"/>
      <c r="Y3121" s="90"/>
    </row>
    <row r="3122" spans="1:25" ht="15" customHeight="1" x14ac:dyDescent="0.25">
      <c r="A3122" s="63" t="s">
        <v>935</v>
      </c>
      <c r="B3122" s="63" t="s">
        <v>81</v>
      </c>
      <c r="C3122" s="63" t="s">
        <v>1446</v>
      </c>
      <c r="D3122" s="63" t="s">
        <v>1447</v>
      </c>
      <c r="E3122" s="65" t="s">
        <v>30</v>
      </c>
      <c r="F3122" s="65" t="s">
        <v>1</v>
      </c>
      <c r="G3122" s="65" t="s">
        <v>1</v>
      </c>
      <c r="H3122" s="65" t="s">
        <v>31</v>
      </c>
      <c r="I3122" s="31">
        <f t="shared" ref="I3122:K3122" si="2923">SUM(I3123)</f>
        <v>122234</v>
      </c>
      <c r="J3122" s="31">
        <f t="shared" si="2923"/>
        <v>118734</v>
      </c>
      <c r="K3122" s="31">
        <f t="shared" si="2923"/>
        <v>70200</v>
      </c>
      <c r="L3122" s="31">
        <f t="shared" si="2890"/>
        <v>30000</v>
      </c>
      <c r="M3122" s="31">
        <f t="shared" ref="M3122" si="2924">SUM(M3123)</f>
        <v>10000</v>
      </c>
      <c r="N3122" s="31">
        <f t="shared" ref="N3122:O3122" si="2925">SUM(N3123)</f>
        <v>10000</v>
      </c>
      <c r="O3122" s="31">
        <f t="shared" si="2925"/>
        <v>10000</v>
      </c>
      <c r="P3122" s="31">
        <f t="shared" si="2891"/>
        <v>100200</v>
      </c>
      <c r="Q3122" s="31">
        <f t="shared" si="2892"/>
        <v>84.390317853352869</v>
      </c>
      <c r="R3122" s="94"/>
      <c r="S3122" s="94"/>
      <c r="T3122" s="94"/>
      <c r="U3122" s="94"/>
      <c r="V3122" s="94"/>
      <c r="W3122" s="94"/>
      <c r="X3122" s="94"/>
      <c r="Y3122" s="94"/>
    </row>
    <row r="3123" spans="1:25" ht="15" customHeight="1" x14ac:dyDescent="0.25">
      <c r="A3123" s="64" t="s">
        <v>935</v>
      </c>
      <c r="B3123" s="64" t="s">
        <v>81</v>
      </c>
      <c r="C3123" s="64" t="s">
        <v>1446</v>
      </c>
      <c r="D3123" s="64" t="s">
        <v>1447</v>
      </c>
      <c r="E3123" s="20" t="s">
        <v>33</v>
      </c>
      <c r="F3123" s="64"/>
      <c r="G3123" s="53" t="s">
        <v>1076</v>
      </c>
      <c r="H3123" s="53" t="s">
        <v>3861</v>
      </c>
      <c r="I3123" s="26">
        <v>122234</v>
      </c>
      <c r="J3123" s="26">
        <v>118734</v>
      </c>
      <c r="K3123" s="26">
        <v>70200</v>
      </c>
      <c r="L3123" s="26">
        <f t="shared" si="2890"/>
        <v>30000</v>
      </c>
      <c r="M3123" s="26">
        <v>10000</v>
      </c>
      <c r="N3123" s="26">
        <v>10000</v>
      </c>
      <c r="O3123" s="26">
        <v>10000</v>
      </c>
      <c r="P3123" s="26">
        <f t="shared" si="2891"/>
        <v>100200</v>
      </c>
      <c r="Q3123" s="26">
        <f t="shared" si="2892"/>
        <v>84.390317853352869</v>
      </c>
      <c r="R3123" s="90"/>
      <c r="S3123" s="90"/>
      <c r="T3123" s="90"/>
      <c r="U3123" s="90"/>
      <c r="V3123" s="90"/>
      <c r="W3123" s="90"/>
      <c r="X3123" s="90"/>
      <c r="Y3123" s="90"/>
    </row>
    <row r="3124" spans="1:25" ht="15" customHeight="1" x14ac:dyDescent="0.25">
      <c r="A3124" s="63" t="s">
        <v>935</v>
      </c>
      <c r="B3124" s="63" t="s">
        <v>81</v>
      </c>
      <c r="C3124" s="63" t="s">
        <v>1446</v>
      </c>
      <c r="D3124" s="63" t="s">
        <v>1447</v>
      </c>
      <c r="E3124" s="65" t="s">
        <v>34</v>
      </c>
      <c r="F3124" s="65" t="s">
        <v>1</v>
      </c>
      <c r="G3124" s="65" t="s">
        <v>1</v>
      </c>
      <c r="H3124" s="65" t="s">
        <v>35</v>
      </c>
      <c r="I3124" s="31">
        <f t="shared" ref="I3124:K3124" si="2926">SUM(I3125:I3132)</f>
        <v>188549</v>
      </c>
      <c r="J3124" s="31">
        <f t="shared" si="2926"/>
        <v>121749</v>
      </c>
      <c r="K3124" s="31">
        <f t="shared" si="2926"/>
        <v>68545</v>
      </c>
      <c r="L3124" s="31">
        <f t="shared" si="2890"/>
        <v>27652</v>
      </c>
      <c r="M3124" s="31">
        <f t="shared" ref="M3124" si="2927">SUM(M3125:M3132)</f>
        <v>11402</v>
      </c>
      <c r="N3124" s="31">
        <f t="shared" ref="N3124:O3124" si="2928">SUM(N3125:N3132)</f>
        <v>7875</v>
      </c>
      <c r="O3124" s="31">
        <f t="shared" si="2928"/>
        <v>8375</v>
      </c>
      <c r="P3124" s="31">
        <f t="shared" si="2891"/>
        <v>96197</v>
      </c>
      <c r="Q3124" s="31">
        <f t="shared" si="2892"/>
        <v>79.012558624711488</v>
      </c>
      <c r="R3124" s="94"/>
      <c r="S3124" s="94"/>
      <c r="T3124" s="94"/>
      <c r="U3124" s="94"/>
      <c r="V3124" s="94"/>
      <c r="W3124" s="94"/>
      <c r="X3124" s="94"/>
      <c r="Y3124" s="94"/>
    </row>
    <row r="3125" spans="1:25" ht="15" customHeight="1" x14ac:dyDescent="0.25">
      <c r="A3125" s="64" t="s">
        <v>935</v>
      </c>
      <c r="B3125" s="64" t="s">
        <v>81</v>
      </c>
      <c r="C3125" s="64" t="s">
        <v>1446</v>
      </c>
      <c r="D3125" s="64" t="s">
        <v>1447</v>
      </c>
      <c r="E3125" s="20" t="s">
        <v>38</v>
      </c>
      <c r="F3125" s="64"/>
      <c r="G3125" s="53" t="s">
        <v>1076</v>
      </c>
      <c r="H3125" s="53" t="s">
        <v>37</v>
      </c>
      <c r="I3125" s="26">
        <v>1200</v>
      </c>
      <c r="J3125" s="26">
        <v>200</v>
      </c>
      <c r="K3125" s="26">
        <v>200</v>
      </c>
      <c r="L3125" s="26">
        <f t="shared" si="2890"/>
        <v>0</v>
      </c>
      <c r="M3125" s="26"/>
      <c r="N3125" s="26"/>
      <c r="O3125" s="26"/>
      <c r="P3125" s="26">
        <f t="shared" si="2891"/>
        <v>200</v>
      </c>
      <c r="Q3125" s="26">
        <f t="shared" si="2892"/>
        <v>100</v>
      </c>
      <c r="R3125" s="90"/>
      <c r="S3125" s="90"/>
      <c r="T3125" s="90"/>
      <c r="U3125" s="90"/>
      <c r="V3125" s="90"/>
      <c r="W3125" s="90"/>
      <c r="X3125" s="90"/>
      <c r="Y3125" s="90"/>
    </row>
    <row r="3126" spans="1:25" ht="15" customHeight="1" x14ac:dyDescent="0.25">
      <c r="A3126" s="64" t="s">
        <v>935</v>
      </c>
      <c r="B3126" s="64" t="s">
        <v>81</v>
      </c>
      <c r="C3126" s="64" t="s">
        <v>1446</v>
      </c>
      <c r="D3126" s="64" t="s">
        <v>1447</v>
      </c>
      <c r="E3126" s="20" t="s">
        <v>298</v>
      </c>
      <c r="F3126" s="64"/>
      <c r="G3126" s="53" t="s">
        <v>1076</v>
      </c>
      <c r="H3126" s="53" t="s">
        <v>297</v>
      </c>
      <c r="I3126" s="26">
        <v>63002</v>
      </c>
      <c r="J3126" s="26">
        <v>63002</v>
      </c>
      <c r="K3126" s="26">
        <v>36900</v>
      </c>
      <c r="L3126" s="26">
        <f t="shared" si="2890"/>
        <v>12000</v>
      </c>
      <c r="M3126" s="26">
        <v>6000</v>
      </c>
      <c r="N3126" s="26">
        <v>3000</v>
      </c>
      <c r="O3126" s="26">
        <v>3000</v>
      </c>
      <c r="P3126" s="26">
        <f t="shared" si="2891"/>
        <v>48900</v>
      </c>
      <c r="Q3126" s="26">
        <f t="shared" si="2892"/>
        <v>77.616583600520613</v>
      </c>
      <c r="R3126" s="90"/>
      <c r="S3126" s="90"/>
      <c r="T3126" s="90"/>
      <c r="U3126" s="90"/>
      <c r="V3126" s="90"/>
      <c r="W3126" s="90"/>
      <c r="X3126" s="90"/>
      <c r="Y3126" s="90"/>
    </row>
    <row r="3127" spans="1:25" ht="15" customHeight="1" x14ac:dyDescent="0.25">
      <c r="A3127" s="64" t="s">
        <v>935</v>
      </c>
      <c r="B3127" s="64" t="s">
        <v>81</v>
      </c>
      <c r="C3127" s="64" t="s">
        <v>1446</v>
      </c>
      <c r="D3127" s="64" t="s">
        <v>1447</v>
      </c>
      <c r="E3127" s="20" t="s">
        <v>301</v>
      </c>
      <c r="F3127" s="64"/>
      <c r="G3127" s="53" t="s">
        <v>1076</v>
      </c>
      <c r="H3127" s="53" t="s">
        <v>300</v>
      </c>
      <c r="I3127" s="26">
        <v>7500</v>
      </c>
      <c r="J3127" s="26">
        <v>7500</v>
      </c>
      <c r="K3127" s="26">
        <v>3775</v>
      </c>
      <c r="L3127" s="26">
        <f t="shared" si="2890"/>
        <v>2100</v>
      </c>
      <c r="M3127" s="26">
        <v>700</v>
      </c>
      <c r="N3127" s="26">
        <v>700</v>
      </c>
      <c r="O3127" s="26">
        <v>700</v>
      </c>
      <c r="P3127" s="26">
        <f t="shared" si="2891"/>
        <v>5875</v>
      </c>
      <c r="Q3127" s="26">
        <f t="shared" si="2892"/>
        <v>78.333333333333329</v>
      </c>
      <c r="R3127" s="90"/>
      <c r="S3127" s="90"/>
      <c r="T3127" s="90"/>
      <c r="U3127" s="90"/>
      <c r="V3127" s="90"/>
      <c r="W3127" s="90"/>
      <c r="X3127" s="90"/>
      <c r="Y3127" s="90"/>
    </row>
    <row r="3128" spans="1:25" ht="15" customHeight="1" x14ac:dyDescent="0.25">
      <c r="A3128" s="64" t="s">
        <v>935</v>
      </c>
      <c r="B3128" s="64" t="s">
        <v>81</v>
      </c>
      <c r="C3128" s="64" t="s">
        <v>1446</v>
      </c>
      <c r="D3128" s="64" t="s">
        <v>1447</v>
      </c>
      <c r="E3128" s="20" t="s">
        <v>218</v>
      </c>
      <c r="F3128" s="64"/>
      <c r="G3128" s="53" t="s">
        <v>1076</v>
      </c>
      <c r="H3128" s="53" t="s">
        <v>217</v>
      </c>
      <c r="I3128" s="26">
        <v>64800</v>
      </c>
      <c r="J3128" s="26">
        <v>9000</v>
      </c>
      <c r="K3128" s="26">
        <v>4500</v>
      </c>
      <c r="L3128" s="26">
        <f t="shared" si="2890"/>
        <v>2800</v>
      </c>
      <c r="M3128" s="26">
        <v>1000</v>
      </c>
      <c r="N3128" s="26">
        <v>800</v>
      </c>
      <c r="O3128" s="26">
        <v>1000</v>
      </c>
      <c r="P3128" s="26">
        <f t="shared" si="2891"/>
        <v>7300</v>
      </c>
      <c r="Q3128" s="26">
        <f t="shared" si="2892"/>
        <v>81.111111111111114</v>
      </c>
      <c r="R3128" s="90"/>
      <c r="S3128" s="90"/>
      <c r="T3128" s="90"/>
      <c r="U3128" s="90"/>
      <c r="V3128" s="90"/>
      <c r="W3128" s="90"/>
      <c r="X3128" s="90"/>
      <c r="Y3128" s="90"/>
    </row>
    <row r="3129" spans="1:25" ht="15" customHeight="1" x14ac:dyDescent="0.25">
      <c r="A3129" s="64" t="s">
        <v>935</v>
      </c>
      <c r="B3129" s="64" t="s">
        <v>81</v>
      </c>
      <c r="C3129" s="64" t="s">
        <v>1446</v>
      </c>
      <c r="D3129" s="64" t="s">
        <v>1447</v>
      </c>
      <c r="E3129" s="20" t="s">
        <v>303</v>
      </c>
      <c r="F3129" s="64"/>
      <c r="G3129" s="53" t="s">
        <v>1076</v>
      </c>
      <c r="H3129" s="53" t="s">
        <v>302</v>
      </c>
      <c r="I3129" s="26">
        <v>3200</v>
      </c>
      <c r="J3129" s="26">
        <v>200</v>
      </c>
      <c r="K3129" s="26">
        <v>200</v>
      </c>
      <c r="L3129" s="26">
        <f t="shared" si="2890"/>
        <v>0</v>
      </c>
      <c r="M3129" s="26"/>
      <c r="N3129" s="26"/>
      <c r="O3129" s="26"/>
      <c r="P3129" s="26">
        <f t="shared" si="2891"/>
        <v>200</v>
      </c>
      <c r="Q3129" s="26">
        <f t="shared" si="2892"/>
        <v>100</v>
      </c>
      <c r="R3129" s="90"/>
      <c r="S3129" s="90"/>
      <c r="T3129" s="90"/>
      <c r="U3129" s="90"/>
      <c r="V3129" s="90"/>
      <c r="W3129" s="90"/>
      <c r="X3129" s="90"/>
      <c r="Y3129" s="90"/>
    </row>
    <row r="3130" spans="1:25" ht="15" customHeight="1" x14ac:dyDescent="0.25">
      <c r="A3130" s="64" t="s">
        <v>935</v>
      </c>
      <c r="B3130" s="64" t="s">
        <v>81</v>
      </c>
      <c r="C3130" s="64" t="s">
        <v>1446</v>
      </c>
      <c r="D3130" s="64" t="s">
        <v>1447</v>
      </c>
      <c r="E3130" s="20" t="s">
        <v>308</v>
      </c>
      <c r="F3130" s="64"/>
      <c r="G3130" s="53" t="s">
        <v>1076</v>
      </c>
      <c r="H3130" s="53" t="s">
        <v>307</v>
      </c>
      <c r="I3130" s="26">
        <v>12000</v>
      </c>
      <c r="J3130" s="26">
        <v>9000</v>
      </c>
      <c r="K3130" s="26">
        <v>4500</v>
      </c>
      <c r="L3130" s="26">
        <f t="shared" si="2890"/>
        <v>3000</v>
      </c>
      <c r="M3130" s="26">
        <v>1000</v>
      </c>
      <c r="N3130" s="26">
        <v>1000</v>
      </c>
      <c r="O3130" s="26">
        <v>1000</v>
      </c>
      <c r="P3130" s="26">
        <f t="shared" si="2891"/>
        <v>7500</v>
      </c>
      <c r="Q3130" s="26">
        <f t="shared" si="2892"/>
        <v>83.333333333333343</v>
      </c>
      <c r="R3130" s="90"/>
      <c r="S3130" s="90"/>
      <c r="T3130" s="90"/>
      <c r="U3130" s="90"/>
      <c r="V3130" s="90"/>
      <c r="W3130" s="90"/>
      <c r="X3130" s="90"/>
      <c r="Y3130" s="90"/>
    </row>
    <row r="3131" spans="1:25" ht="15" customHeight="1" x14ac:dyDescent="0.25">
      <c r="A3131" s="64" t="s">
        <v>935</v>
      </c>
      <c r="B3131" s="64" t="s">
        <v>81</v>
      </c>
      <c r="C3131" s="64" t="s">
        <v>1446</v>
      </c>
      <c r="D3131" s="64" t="s">
        <v>1447</v>
      </c>
      <c r="E3131" s="20" t="s">
        <v>311</v>
      </c>
      <c r="F3131" s="64"/>
      <c r="G3131" s="53" t="s">
        <v>1076</v>
      </c>
      <c r="H3131" s="53" t="s">
        <v>310</v>
      </c>
      <c r="I3131" s="26">
        <v>2600</v>
      </c>
      <c r="J3131" s="26">
        <v>2600</v>
      </c>
      <c r="K3131" s="26">
        <v>1300</v>
      </c>
      <c r="L3131" s="26">
        <f t="shared" si="2890"/>
        <v>0</v>
      </c>
      <c r="M3131" s="26"/>
      <c r="N3131" s="26"/>
      <c r="O3131" s="26"/>
      <c r="P3131" s="26">
        <f t="shared" si="2891"/>
        <v>1300</v>
      </c>
      <c r="Q3131" s="26">
        <f t="shared" si="2892"/>
        <v>50</v>
      </c>
      <c r="R3131" s="90"/>
      <c r="S3131" s="90"/>
      <c r="T3131" s="90"/>
      <c r="U3131" s="90"/>
      <c r="V3131" s="90"/>
      <c r="W3131" s="90"/>
      <c r="X3131" s="90"/>
      <c r="Y3131" s="90"/>
    </row>
    <row r="3132" spans="1:25" ht="15" customHeight="1" x14ac:dyDescent="0.25">
      <c r="A3132" s="63" t="s">
        <v>935</v>
      </c>
      <c r="B3132" s="63" t="s">
        <v>81</v>
      </c>
      <c r="C3132" s="63" t="s">
        <v>1446</v>
      </c>
      <c r="D3132" s="63" t="s">
        <v>1447</v>
      </c>
      <c r="E3132" s="63" t="s">
        <v>39</v>
      </c>
      <c r="F3132" s="64" t="s">
        <v>1</v>
      </c>
      <c r="G3132" s="53" t="s">
        <v>1</v>
      </c>
      <c r="H3132" s="65" t="s">
        <v>40</v>
      </c>
      <c r="I3132" s="31">
        <f t="shared" ref="I3132:K3132" si="2929">SUM(I3133:I3135)</f>
        <v>34247</v>
      </c>
      <c r="J3132" s="31">
        <f t="shared" si="2929"/>
        <v>30247</v>
      </c>
      <c r="K3132" s="31">
        <f t="shared" si="2929"/>
        <v>17170</v>
      </c>
      <c r="L3132" s="31">
        <f t="shared" si="2890"/>
        <v>7752</v>
      </c>
      <c r="M3132" s="31">
        <f t="shared" ref="M3132" si="2930">SUM(M3133:M3135)</f>
        <v>2702</v>
      </c>
      <c r="N3132" s="31">
        <f t="shared" ref="N3132:O3132" si="2931">SUM(N3133:N3135)</f>
        <v>2375</v>
      </c>
      <c r="O3132" s="31">
        <f t="shared" si="2931"/>
        <v>2675</v>
      </c>
      <c r="P3132" s="31">
        <f t="shared" si="2891"/>
        <v>24922</v>
      </c>
      <c r="Q3132" s="31">
        <f t="shared" si="2892"/>
        <v>82.3949482593315</v>
      </c>
      <c r="R3132" s="94"/>
      <c r="S3132" s="94"/>
      <c r="T3132" s="94"/>
      <c r="U3132" s="94"/>
      <c r="V3132" s="94"/>
      <c r="W3132" s="94"/>
      <c r="X3132" s="94"/>
      <c r="Y3132" s="94"/>
    </row>
    <row r="3133" spans="1:25" ht="15" customHeight="1" x14ac:dyDescent="0.25">
      <c r="A3133" s="64" t="s">
        <v>935</v>
      </c>
      <c r="B3133" s="64" t="s">
        <v>81</v>
      </c>
      <c r="C3133" s="64" t="s">
        <v>1446</v>
      </c>
      <c r="D3133" s="64" t="s">
        <v>1447</v>
      </c>
      <c r="E3133" s="20" t="s">
        <v>41</v>
      </c>
      <c r="F3133" s="64"/>
      <c r="G3133" s="53" t="s">
        <v>1076</v>
      </c>
      <c r="H3133" s="53" t="s">
        <v>40</v>
      </c>
      <c r="I3133" s="26">
        <v>23100</v>
      </c>
      <c r="J3133" s="26">
        <v>19100</v>
      </c>
      <c r="K3133" s="26">
        <v>10100</v>
      </c>
      <c r="L3133" s="26">
        <f t="shared" si="2890"/>
        <v>5700</v>
      </c>
      <c r="M3133" s="26">
        <v>2000</v>
      </c>
      <c r="N3133" s="26">
        <v>1700</v>
      </c>
      <c r="O3133" s="26">
        <v>2000</v>
      </c>
      <c r="P3133" s="26">
        <f t="shared" si="2891"/>
        <v>15800</v>
      </c>
      <c r="Q3133" s="26">
        <f t="shared" si="2892"/>
        <v>82.722513089005233</v>
      </c>
      <c r="R3133" s="90"/>
      <c r="S3133" s="90"/>
      <c r="T3133" s="90"/>
      <c r="U3133" s="90"/>
      <c r="V3133" s="90"/>
      <c r="W3133" s="90"/>
      <c r="X3133" s="90"/>
      <c r="Y3133" s="90"/>
    </row>
    <row r="3134" spans="1:25" ht="15" customHeight="1" x14ac:dyDescent="0.25">
      <c r="A3134" s="64" t="s">
        <v>935</v>
      </c>
      <c r="B3134" s="64" t="s">
        <v>81</v>
      </c>
      <c r="C3134" s="64" t="s">
        <v>1446</v>
      </c>
      <c r="D3134" s="64" t="s">
        <v>1447</v>
      </c>
      <c r="E3134" s="20" t="s">
        <v>41</v>
      </c>
      <c r="F3134" s="64" t="s">
        <v>1454</v>
      </c>
      <c r="G3134" s="53" t="s">
        <v>1076</v>
      </c>
      <c r="H3134" s="53" t="s">
        <v>319</v>
      </c>
      <c r="I3134" s="26">
        <v>3047</v>
      </c>
      <c r="J3134" s="26">
        <v>3047</v>
      </c>
      <c r="K3134" s="26">
        <v>3020</v>
      </c>
      <c r="L3134" s="26">
        <f t="shared" si="2890"/>
        <v>27</v>
      </c>
      <c r="M3134" s="26">
        <v>27</v>
      </c>
      <c r="N3134" s="26"/>
      <c r="O3134" s="26"/>
      <c r="P3134" s="26">
        <f t="shared" si="2891"/>
        <v>3047</v>
      </c>
      <c r="Q3134" s="26">
        <f t="shared" si="2892"/>
        <v>100</v>
      </c>
      <c r="R3134" s="90"/>
      <c r="S3134" s="90"/>
      <c r="T3134" s="90"/>
      <c r="U3134" s="90"/>
      <c r="V3134" s="90"/>
      <c r="W3134" s="90"/>
      <c r="X3134" s="90"/>
      <c r="Y3134" s="90"/>
    </row>
    <row r="3135" spans="1:25" ht="22.5" customHeight="1" x14ac:dyDescent="0.25">
      <c r="A3135" s="64" t="s">
        <v>935</v>
      </c>
      <c r="B3135" s="64" t="s">
        <v>81</v>
      </c>
      <c r="C3135" s="64" t="s">
        <v>1446</v>
      </c>
      <c r="D3135" s="64" t="s">
        <v>1447</v>
      </c>
      <c r="E3135" s="20" t="s">
        <v>41</v>
      </c>
      <c r="F3135" s="64" t="s">
        <v>1455</v>
      </c>
      <c r="G3135" s="53" t="s">
        <v>1076</v>
      </c>
      <c r="H3135" s="53" t="s">
        <v>55</v>
      </c>
      <c r="I3135" s="26">
        <v>8100</v>
      </c>
      <c r="J3135" s="26">
        <v>8100</v>
      </c>
      <c r="K3135" s="26">
        <v>4050</v>
      </c>
      <c r="L3135" s="26">
        <f t="shared" si="2890"/>
        <v>2025</v>
      </c>
      <c r="M3135" s="26">
        <v>675</v>
      </c>
      <c r="N3135" s="26">
        <v>675</v>
      </c>
      <c r="O3135" s="26">
        <v>675</v>
      </c>
      <c r="P3135" s="26">
        <f t="shared" si="2891"/>
        <v>6075</v>
      </c>
      <c r="Q3135" s="26">
        <f t="shared" si="2892"/>
        <v>75</v>
      </c>
      <c r="R3135" s="90"/>
      <c r="S3135" s="90"/>
      <c r="T3135" s="90"/>
      <c r="U3135" s="90"/>
      <c r="V3135" s="90"/>
      <c r="W3135" s="90"/>
      <c r="X3135" s="90"/>
      <c r="Y3135" s="90"/>
    </row>
    <row r="3136" spans="1:25" ht="22.5" customHeight="1" x14ac:dyDescent="0.25">
      <c r="A3136" s="63" t="s">
        <v>1</v>
      </c>
      <c r="B3136" s="63" t="s">
        <v>1</v>
      </c>
      <c r="C3136" s="63" t="s">
        <v>1</v>
      </c>
      <c r="D3136" s="65" t="s">
        <v>1</v>
      </c>
      <c r="E3136" s="65" t="s">
        <v>1</v>
      </c>
      <c r="F3136" s="65" t="s">
        <v>1</v>
      </c>
      <c r="G3136" s="65" t="s">
        <v>1</v>
      </c>
      <c r="H3136" s="66" t="s">
        <v>56</v>
      </c>
      <c r="I3136" s="30">
        <f t="shared" ref="I3136:K3137" si="2932">SUM(I3137)</f>
        <v>100</v>
      </c>
      <c r="J3136" s="30">
        <f t="shared" si="2932"/>
        <v>100</v>
      </c>
      <c r="K3136" s="30">
        <f t="shared" si="2932"/>
        <v>0</v>
      </c>
      <c r="L3136" s="30">
        <f t="shared" si="2890"/>
        <v>0</v>
      </c>
      <c r="M3136" s="30">
        <f t="shared" ref="M3136:M3137" si="2933">SUM(M3137)</f>
        <v>0</v>
      </c>
      <c r="N3136" s="30">
        <f t="shared" ref="N3136:O3137" si="2934">SUM(N3137)</f>
        <v>0</v>
      </c>
      <c r="O3136" s="30">
        <f t="shared" si="2934"/>
        <v>0</v>
      </c>
      <c r="P3136" s="30">
        <f t="shared" si="2891"/>
        <v>0</v>
      </c>
      <c r="Q3136" s="30">
        <f t="shared" si="2892"/>
        <v>0</v>
      </c>
      <c r="R3136" s="93"/>
      <c r="S3136" s="93"/>
      <c r="T3136" s="93"/>
      <c r="U3136" s="93"/>
      <c r="V3136" s="93"/>
      <c r="W3136" s="93"/>
      <c r="X3136" s="93"/>
      <c r="Y3136" s="93"/>
    </row>
    <row r="3137" spans="1:25" ht="15" customHeight="1" x14ac:dyDescent="0.25">
      <c r="A3137" s="63" t="s">
        <v>935</v>
      </c>
      <c r="B3137" s="63" t="s">
        <v>81</v>
      </c>
      <c r="C3137" s="63" t="s">
        <v>1446</v>
      </c>
      <c r="D3137" s="63" t="s">
        <v>1447</v>
      </c>
      <c r="E3137" s="65" t="s">
        <v>57</v>
      </c>
      <c r="F3137" s="65" t="s">
        <v>1</v>
      </c>
      <c r="G3137" s="65" t="s">
        <v>1</v>
      </c>
      <c r="H3137" s="65" t="s">
        <v>58</v>
      </c>
      <c r="I3137" s="31">
        <f t="shared" si="2932"/>
        <v>100</v>
      </c>
      <c r="J3137" s="31">
        <f t="shared" si="2932"/>
        <v>100</v>
      </c>
      <c r="K3137" s="31">
        <f t="shared" si="2932"/>
        <v>0</v>
      </c>
      <c r="L3137" s="31">
        <f t="shared" si="2890"/>
        <v>0</v>
      </c>
      <c r="M3137" s="31">
        <f t="shared" si="2933"/>
        <v>0</v>
      </c>
      <c r="N3137" s="31">
        <f t="shared" si="2934"/>
        <v>0</v>
      </c>
      <c r="O3137" s="31">
        <f t="shared" si="2934"/>
        <v>0</v>
      </c>
      <c r="P3137" s="31">
        <f t="shared" si="2891"/>
        <v>0</v>
      </c>
      <c r="Q3137" s="31">
        <f t="shared" si="2892"/>
        <v>0</v>
      </c>
      <c r="R3137" s="94"/>
      <c r="S3137" s="94"/>
      <c r="T3137" s="94"/>
      <c r="U3137" s="94"/>
      <c r="V3137" s="94"/>
      <c r="W3137" s="94"/>
      <c r="X3137" s="94"/>
      <c r="Y3137" s="94"/>
    </row>
    <row r="3138" spans="1:25" ht="15" customHeight="1" x14ac:dyDescent="0.25">
      <c r="A3138" s="64" t="s">
        <v>935</v>
      </c>
      <c r="B3138" s="64" t="s">
        <v>81</v>
      </c>
      <c r="C3138" s="64" t="s">
        <v>1446</v>
      </c>
      <c r="D3138" s="64" t="s">
        <v>1447</v>
      </c>
      <c r="E3138" s="20" t="s">
        <v>68</v>
      </c>
      <c r="F3138" s="64"/>
      <c r="G3138" s="53" t="s">
        <v>1076</v>
      </c>
      <c r="H3138" s="53" t="s">
        <v>67</v>
      </c>
      <c r="I3138" s="26">
        <v>100</v>
      </c>
      <c r="J3138" s="26">
        <v>100</v>
      </c>
      <c r="K3138" s="26">
        <v>0</v>
      </c>
      <c r="L3138" s="26">
        <f t="shared" si="2890"/>
        <v>0</v>
      </c>
      <c r="M3138" s="26"/>
      <c r="N3138" s="26"/>
      <c r="O3138" s="26"/>
      <c r="P3138" s="26">
        <f t="shared" si="2891"/>
        <v>0</v>
      </c>
      <c r="Q3138" s="26">
        <f t="shared" si="2892"/>
        <v>0</v>
      </c>
      <c r="R3138" s="90"/>
      <c r="S3138" s="90"/>
      <c r="T3138" s="90"/>
      <c r="U3138" s="90"/>
      <c r="V3138" s="90"/>
      <c r="W3138" s="90"/>
      <c r="X3138" s="90"/>
      <c r="Y3138" s="90"/>
    </row>
    <row r="3139" spans="1:25" ht="22.5" customHeight="1" x14ac:dyDescent="0.25">
      <c r="A3139" s="63" t="s">
        <v>1</v>
      </c>
      <c r="B3139" s="63" t="s">
        <v>1</v>
      </c>
      <c r="C3139" s="63" t="s">
        <v>1</v>
      </c>
      <c r="D3139" s="65" t="s">
        <v>1</v>
      </c>
      <c r="E3139" s="65" t="s">
        <v>1</v>
      </c>
      <c r="F3139" s="65" t="s">
        <v>1</v>
      </c>
      <c r="G3139" s="65" t="s">
        <v>1</v>
      </c>
      <c r="H3139" s="66" t="s">
        <v>69</v>
      </c>
      <c r="I3139" s="30">
        <f t="shared" ref="I3139:K3140" si="2935">SUM(I3140)</f>
        <v>18000</v>
      </c>
      <c r="J3139" s="30">
        <f t="shared" si="2935"/>
        <v>0</v>
      </c>
      <c r="K3139" s="30">
        <f t="shared" si="2935"/>
        <v>0</v>
      </c>
      <c r="L3139" s="30">
        <f t="shared" si="2890"/>
        <v>0</v>
      </c>
      <c r="M3139" s="30">
        <f t="shared" ref="M3139:M3140" si="2936">SUM(M3140)</f>
        <v>0</v>
      </c>
      <c r="N3139" s="30">
        <f t="shared" ref="N3139:O3140" si="2937">SUM(N3140)</f>
        <v>0</v>
      </c>
      <c r="O3139" s="30">
        <f t="shared" si="2937"/>
        <v>0</v>
      </c>
      <c r="P3139" s="30">
        <f t="shared" si="2891"/>
        <v>0</v>
      </c>
      <c r="Q3139" s="30" t="str">
        <f t="shared" si="2892"/>
        <v>-</v>
      </c>
      <c r="R3139" s="93"/>
      <c r="S3139" s="93"/>
      <c r="T3139" s="93"/>
      <c r="U3139" s="93"/>
      <c r="V3139" s="93"/>
      <c r="W3139" s="93"/>
      <c r="X3139" s="93"/>
      <c r="Y3139" s="93"/>
    </row>
    <row r="3140" spans="1:25" ht="15" customHeight="1" x14ac:dyDescent="0.25">
      <c r="A3140" s="63" t="s">
        <v>935</v>
      </c>
      <c r="B3140" s="63" t="s">
        <v>81</v>
      </c>
      <c r="C3140" s="63" t="s">
        <v>1446</v>
      </c>
      <c r="D3140" s="63" t="s">
        <v>1447</v>
      </c>
      <c r="E3140" s="65" t="s">
        <v>70</v>
      </c>
      <c r="F3140" s="65" t="s">
        <v>1</v>
      </c>
      <c r="G3140" s="65" t="s">
        <v>1</v>
      </c>
      <c r="H3140" s="65" t="s">
        <v>71</v>
      </c>
      <c r="I3140" s="31">
        <f t="shared" si="2935"/>
        <v>18000</v>
      </c>
      <c r="J3140" s="31">
        <f t="shared" si="2935"/>
        <v>0</v>
      </c>
      <c r="K3140" s="31">
        <f t="shared" si="2935"/>
        <v>0</v>
      </c>
      <c r="L3140" s="31">
        <f t="shared" si="2890"/>
        <v>0</v>
      </c>
      <c r="M3140" s="31">
        <f t="shared" si="2936"/>
        <v>0</v>
      </c>
      <c r="N3140" s="31">
        <f t="shared" si="2937"/>
        <v>0</v>
      </c>
      <c r="O3140" s="31">
        <f t="shared" si="2937"/>
        <v>0</v>
      </c>
      <c r="P3140" s="31">
        <f t="shared" si="2891"/>
        <v>0</v>
      </c>
      <c r="Q3140" s="31" t="str">
        <f t="shared" si="2892"/>
        <v>-</v>
      </c>
      <c r="R3140" s="94"/>
      <c r="S3140" s="94"/>
      <c r="T3140" s="94"/>
      <c r="U3140" s="94"/>
      <c r="V3140" s="94"/>
      <c r="W3140" s="94"/>
      <c r="X3140" s="94"/>
      <c r="Y3140" s="94"/>
    </row>
    <row r="3141" spans="1:25" ht="15" customHeight="1" x14ac:dyDescent="0.25">
      <c r="A3141" s="64" t="s">
        <v>935</v>
      </c>
      <c r="B3141" s="64" t="s">
        <v>81</v>
      </c>
      <c r="C3141" s="64" t="s">
        <v>1446</v>
      </c>
      <c r="D3141" s="64" t="s">
        <v>1447</v>
      </c>
      <c r="E3141" s="20" t="s">
        <v>74</v>
      </c>
      <c r="F3141" s="64"/>
      <c r="G3141" s="53" t="s">
        <v>1076</v>
      </c>
      <c r="H3141" s="53" t="s">
        <v>73</v>
      </c>
      <c r="I3141" s="26">
        <v>18000</v>
      </c>
      <c r="J3141" s="26">
        <v>0</v>
      </c>
      <c r="K3141" s="26">
        <v>0</v>
      </c>
      <c r="L3141" s="26">
        <f t="shared" si="2890"/>
        <v>0</v>
      </c>
      <c r="M3141" s="26"/>
      <c r="N3141" s="26"/>
      <c r="O3141" s="26"/>
      <c r="P3141" s="26">
        <f t="shared" si="2891"/>
        <v>0</v>
      </c>
      <c r="Q3141" s="26" t="str">
        <f t="shared" si="2892"/>
        <v>-</v>
      </c>
      <c r="R3141" s="90"/>
      <c r="S3141" s="90"/>
      <c r="T3141" s="90"/>
      <c r="U3141" s="90"/>
      <c r="V3141" s="90"/>
      <c r="W3141" s="90"/>
      <c r="X3141" s="90"/>
      <c r="Y3141" s="90"/>
    </row>
    <row r="3142" spans="1:25" ht="15" customHeight="1" x14ac:dyDescent="0.25">
      <c r="A3142" s="53" t="s">
        <v>1</v>
      </c>
      <c r="B3142" s="53" t="s">
        <v>1</v>
      </c>
      <c r="C3142" s="53" t="s">
        <v>1</v>
      </c>
      <c r="D3142" s="53" t="s">
        <v>1</v>
      </c>
      <c r="E3142" s="53" t="s">
        <v>1</v>
      </c>
      <c r="F3142" s="53" t="s">
        <v>1</v>
      </c>
      <c r="G3142" s="53" t="s">
        <v>1</v>
      </c>
      <c r="H3142" s="66" t="s">
        <v>1456</v>
      </c>
      <c r="I3142" s="30">
        <f t="shared" ref="I3142:K3142" si="2938">SUM(I3113,I3136,I3139)</f>
        <v>1647154</v>
      </c>
      <c r="J3142" s="30">
        <f t="shared" si="2938"/>
        <v>1518354</v>
      </c>
      <c r="K3142" s="30">
        <f t="shared" si="2938"/>
        <v>905035</v>
      </c>
      <c r="L3142" s="30">
        <f t="shared" si="2890"/>
        <v>387720</v>
      </c>
      <c r="M3142" s="30">
        <f t="shared" ref="M3142" si="2939">SUM(M3113,M3136,M3139)</f>
        <v>134402</v>
      </c>
      <c r="N3142" s="30">
        <f t="shared" ref="N3142:O3142" si="2940">SUM(N3113,N3136,N3139)</f>
        <v>130543</v>
      </c>
      <c r="O3142" s="30">
        <f t="shared" si="2940"/>
        <v>122775</v>
      </c>
      <c r="P3142" s="30">
        <f t="shared" si="2891"/>
        <v>1292755</v>
      </c>
      <c r="Q3142" s="30">
        <f t="shared" si="2892"/>
        <v>85.141870736336841</v>
      </c>
      <c r="R3142" s="93"/>
      <c r="S3142" s="93"/>
      <c r="T3142" s="93"/>
      <c r="U3142" s="93"/>
      <c r="V3142" s="93"/>
      <c r="W3142" s="93"/>
      <c r="X3142" s="93"/>
      <c r="Y3142" s="93"/>
    </row>
    <row r="3143" spans="1:25" ht="15" customHeight="1" thickBot="1" x14ac:dyDescent="0.3">
      <c r="A3143" s="53" t="s">
        <v>1</v>
      </c>
      <c r="B3143" s="53" t="s">
        <v>1</v>
      </c>
      <c r="C3143" s="53" t="s">
        <v>1</v>
      </c>
      <c r="D3143" s="53" t="s">
        <v>1</v>
      </c>
      <c r="E3143" s="53" t="s">
        <v>1</v>
      </c>
      <c r="F3143" s="53" t="s">
        <v>1</v>
      </c>
      <c r="G3143" s="53" t="s">
        <v>1</v>
      </c>
      <c r="H3143" s="65" t="s">
        <v>76</v>
      </c>
      <c r="I3143" s="31"/>
      <c r="J3143" s="31"/>
      <c r="K3143" s="31">
        <v>0</v>
      </c>
      <c r="L3143" s="31"/>
      <c r="M3143" s="31"/>
      <c r="N3143" s="31"/>
      <c r="O3143" s="31"/>
      <c r="P3143" s="31"/>
      <c r="Q3143" s="31"/>
      <c r="R3143" s="94"/>
      <c r="S3143" s="94"/>
      <c r="T3143" s="94"/>
      <c r="U3143" s="94"/>
      <c r="V3143" s="94"/>
      <c r="W3143" s="94"/>
      <c r="X3143" s="94"/>
      <c r="Y3143" s="94"/>
    </row>
    <row r="3144" spans="1:25" ht="47.25" customHeight="1" thickBot="1" x14ac:dyDescent="0.3">
      <c r="A3144" s="110" t="s">
        <v>1</v>
      </c>
      <c r="B3144" s="110" t="s">
        <v>1</v>
      </c>
      <c r="C3144" s="110" t="s">
        <v>1</v>
      </c>
      <c r="D3144" s="110" t="s">
        <v>1</v>
      </c>
      <c r="E3144" s="110" t="s">
        <v>1</v>
      </c>
      <c r="F3144" s="110" t="s">
        <v>1</v>
      </c>
      <c r="G3144" s="110" t="s">
        <v>1</v>
      </c>
      <c r="H3144" s="28" t="s">
        <v>77</v>
      </c>
      <c r="I3144" s="109" t="s">
        <v>3984</v>
      </c>
      <c r="J3144" s="109" t="s">
        <v>11</v>
      </c>
      <c r="K3144" s="109" t="s">
        <v>3989</v>
      </c>
      <c r="L3144" s="109" t="s">
        <v>3985</v>
      </c>
      <c r="M3144" s="109" t="s">
        <v>4027</v>
      </c>
      <c r="N3144" s="109" t="s">
        <v>3988</v>
      </c>
      <c r="O3144" s="109" t="s">
        <v>3986</v>
      </c>
      <c r="P3144" s="109" t="s">
        <v>3987</v>
      </c>
      <c r="Q3144" s="109" t="s">
        <v>3695</v>
      </c>
      <c r="R3144" s="91"/>
      <c r="S3144" s="91"/>
      <c r="T3144" s="91"/>
      <c r="U3144" s="91"/>
      <c r="V3144" s="91"/>
      <c r="W3144" s="91"/>
      <c r="X3144" s="91"/>
      <c r="Y3144" s="91"/>
    </row>
    <row r="3145" spans="1:25" ht="15" customHeight="1" x14ac:dyDescent="0.25">
      <c r="A3145" s="111"/>
      <c r="B3145" s="111"/>
      <c r="C3145" s="111"/>
      <c r="D3145" s="111"/>
      <c r="E3145" s="111"/>
      <c r="F3145" s="111"/>
      <c r="G3145" s="111"/>
      <c r="H3145" s="67" t="s">
        <v>1</v>
      </c>
      <c r="I3145" s="29">
        <v>1</v>
      </c>
      <c r="J3145" s="29">
        <v>2</v>
      </c>
      <c r="K3145" s="29">
        <v>3</v>
      </c>
      <c r="L3145" s="29" t="s">
        <v>3478</v>
      </c>
      <c r="M3145" s="29">
        <v>5</v>
      </c>
      <c r="N3145" s="29">
        <v>6</v>
      </c>
      <c r="O3145" s="29">
        <v>7</v>
      </c>
      <c r="P3145" s="29" t="s">
        <v>3696</v>
      </c>
      <c r="Q3145" s="29">
        <v>9</v>
      </c>
      <c r="R3145" s="92"/>
      <c r="S3145" s="92"/>
      <c r="T3145" s="92"/>
      <c r="U3145" s="92"/>
      <c r="V3145" s="92"/>
      <c r="W3145" s="92"/>
      <c r="X3145" s="92"/>
      <c r="Y3145" s="92"/>
    </row>
    <row r="3146" spans="1:25" ht="15" customHeight="1" x14ac:dyDescent="0.25">
      <c r="A3146" s="111"/>
      <c r="B3146" s="111"/>
      <c r="C3146" s="111"/>
      <c r="D3146" s="111"/>
      <c r="E3146" s="111"/>
      <c r="F3146" s="111"/>
      <c r="G3146" s="111"/>
      <c r="H3146" s="68" t="s">
        <v>1085</v>
      </c>
      <c r="I3146" s="32">
        <f t="shared" ref="I3146:K3146" si="2941">SUM(I3142)</f>
        <v>1647154</v>
      </c>
      <c r="J3146" s="32">
        <f t="shared" si="2941"/>
        <v>1518354</v>
      </c>
      <c r="K3146" s="32">
        <f t="shared" si="2941"/>
        <v>905035</v>
      </c>
      <c r="L3146" s="32">
        <f t="shared" si="2890"/>
        <v>387720</v>
      </c>
      <c r="M3146" s="32">
        <f t="shared" ref="M3146" si="2942">SUM(M3142)</f>
        <v>134402</v>
      </c>
      <c r="N3146" s="32">
        <f t="shared" ref="N3146:O3146" si="2943">SUM(N3142)</f>
        <v>130543</v>
      </c>
      <c r="O3146" s="32">
        <f t="shared" si="2943"/>
        <v>122775</v>
      </c>
      <c r="P3146" s="32">
        <f t="shared" si="2891"/>
        <v>1292755</v>
      </c>
      <c r="Q3146" s="32">
        <f t="shared" si="2892"/>
        <v>85.141870736336841</v>
      </c>
      <c r="R3146" s="90"/>
      <c r="S3146" s="90"/>
      <c r="T3146" s="90"/>
      <c r="U3146" s="90"/>
      <c r="V3146" s="90"/>
      <c r="W3146" s="90"/>
      <c r="X3146" s="90"/>
      <c r="Y3146" s="90"/>
    </row>
    <row r="3147" spans="1:25" ht="15" customHeight="1" x14ac:dyDescent="0.25">
      <c r="A3147" s="111"/>
      <c r="B3147" s="111"/>
      <c r="C3147" s="111"/>
      <c r="D3147" s="111"/>
      <c r="E3147" s="111"/>
      <c r="F3147" s="111"/>
      <c r="G3147" s="111"/>
      <c r="H3147" s="69" t="s">
        <v>79</v>
      </c>
      <c r="I3147" s="32">
        <f t="shared" ref="I3147:K3147" si="2944">SUM(I3146)</f>
        <v>1647154</v>
      </c>
      <c r="J3147" s="32">
        <f t="shared" si="2944"/>
        <v>1518354</v>
      </c>
      <c r="K3147" s="32">
        <f t="shared" si="2944"/>
        <v>905035</v>
      </c>
      <c r="L3147" s="32">
        <f t="shared" si="2890"/>
        <v>387720</v>
      </c>
      <c r="M3147" s="32">
        <f t="shared" ref="M3147" si="2945">SUM(M3146)</f>
        <v>134402</v>
      </c>
      <c r="N3147" s="32">
        <f t="shared" ref="N3147:O3147" si="2946">SUM(N3146)</f>
        <v>130543</v>
      </c>
      <c r="O3147" s="32">
        <f t="shared" si="2946"/>
        <v>122775</v>
      </c>
      <c r="P3147" s="32">
        <f t="shared" si="2891"/>
        <v>1292755</v>
      </c>
      <c r="Q3147" s="32">
        <f t="shared" si="2892"/>
        <v>85.141870736336841</v>
      </c>
      <c r="R3147" s="90"/>
      <c r="S3147" s="90"/>
      <c r="T3147" s="90"/>
      <c r="U3147" s="90"/>
      <c r="V3147" s="90"/>
      <c r="W3147" s="90"/>
      <c r="X3147" s="90"/>
      <c r="Y3147" s="90"/>
    </row>
    <row r="3148" spans="1:25" ht="15" customHeight="1" x14ac:dyDescent="0.25">
      <c r="A3148" s="112"/>
      <c r="B3148" s="112"/>
      <c r="C3148" s="112"/>
      <c r="D3148" s="112"/>
      <c r="E3148" s="112"/>
      <c r="F3148" s="112"/>
      <c r="G3148" s="112"/>
      <c r="I3148" s="27"/>
      <c r="J3148" s="27"/>
      <c r="K3148" s="27">
        <v>0</v>
      </c>
      <c r="L3148" s="27"/>
      <c r="M3148" s="27"/>
      <c r="N3148" s="27"/>
      <c r="O3148" s="27"/>
      <c r="P3148" s="27"/>
      <c r="Q3148" s="27"/>
      <c r="R3148" s="27"/>
      <c r="S3148" s="27"/>
      <c r="T3148" s="27"/>
      <c r="U3148" s="27"/>
      <c r="V3148" s="27"/>
      <c r="W3148" s="27"/>
      <c r="X3148" s="27"/>
      <c r="Y3148" s="27"/>
    </row>
    <row r="3149" spans="1:25" ht="15" customHeight="1" thickBot="1" x14ac:dyDescent="0.3">
      <c r="A3149" s="53" t="s">
        <v>1</v>
      </c>
      <c r="B3149" s="53" t="s">
        <v>1</v>
      </c>
      <c r="C3149" s="53" t="s">
        <v>1</v>
      </c>
      <c r="D3149" s="53" t="s">
        <v>1</v>
      </c>
      <c r="E3149" s="53" t="s">
        <v>1</v>
      </c>
      <c r="F3149" s="53" t="s">
        <v>1</v>
      </c>
      <c r="G3149" s="53" t="s">
        <v>1</v>
      </c>
      <c r="H3149" s="21" t="s">
        <v>1</v>
      </c>
      <c r="I3149" s="33"/>
      <c r="J3149" s="33"/>
      <c r="K3149" s="33">
        <v>0</v>
      </c>
      <c r="L3149" s="33"/>
      <c r="M3149" s="33"/>
      <c r="N3149" s="33"/>
      <c r="O3149" s="33"/>
      <c r="P3149" s="33"/>
      <c r="Q3149" s="33"/>
      <c r="R3149" s="33"/>
      <c r="S3149" s="33"/>
      <c r="T3149" s="33"/>
      <c r="U3149" s="33"/>
      <c r="V3149" s="33"/>
      <c r="W3149" s="33"/>
      <c r="X3149" s="33"/>
      <c r="Y3149" s="33"/>
    </row>
    <row r="3150" spans="1:25" ht="45.75" customHeight="1" thickBot="1" x14ac:dyDescent="0.3">
      <c r="A3150" s="28" t="s">
        <v>4</v>
      </c>
      <c r="B3150" s="28" t="s">
        <v>5</v>
      </c>
      <c r="C3150" s="28" t="s">
        <v>6</v>
      </c>
      <c r="D3150" s="57" t="s">
        <v>1</v>
      </c>
      <c r="E3150" s="28" t="s">
        <v>7</v>
      </c>
      <c r="F3150" s="28" t="s">
        <v>8</v>
      </c>
      <c r="G3150" s="28" t="s">
        <v>9</v>
      </c>
      <c r="H3150" s="28" t="s">
        <v>10</v>
      </c>
      <c r="I3150" s="109" t="s">
        <v>3984</v>
      </c>
      <c r="J3150" s="109" t="s">
        <v>11</v>
      </c>
      <c r="K3150" s="109" t="s">
        <v>3989</v>
      </c>
      <c r="L3150" s="109" t="s">
        <v>3985</v>
      </c>
      <c r="M3150" s="109" t="s">
        <v>4027</v>
      </c>
      <c r="N3150" s="109" t="s">
        <v>3988</v>
      </c>
      <c r="O3150" s="109" t="s">
        <v>3986</v>
      </c>
      <c r="P3150" s="109" t="s">
        <v>3987</v>
      </c>
      <c r="Q3150" s="109" t="s">
        <v>3695</v>
      </c>
      <c r="R3150" s="91"/>
      <c r="S3150" s="91"/>
      <c r="T3150" s="91"/>
      <c r="U3150" s="91"/>
      <c r="V3150" s="91"/>
      <c r="W3150" s="91"/>
      <c r="X3150" s="91"/>
      <c r="Y3150" s="91"/>
    </row>
    <row r="3151" spans="1:25" ht="15" customHeight="1" x14ac:dyDescent="0.25">
      <c r="A3151" s="58" t="s">
        <v>1</v>
      </c>
      <c r="B3151" s="58" t="s">
        <v>1</v>
      </c>
      <c r="C3151" s="58" t="s">
        <v>1</v>
      </c>
      <c r="D3151" s="59" t="s">
        <v>1</v>
      </c>
      <c r="E3151" s="59" t="s">
        <v>1</v>
      </c>
      <c r="F3151" s="60" t="s">
        <v>1</v>
      </c>
      <c r="G3151" s="61" t="s">
        <v>1</v>
      </c>
      <c r="H3151" s="62" t="s">
        <v>1</v>
      </c>
      <c r="I3151" s="29">
        <v>1</v>
      </c>
      <c r="J3151" s="29">
        <v>2</v>
      </c>
      <c r="K3151" s="29">
        <v>3</v>
      </c>
      <c r="L3151" s="29" t="s">
        <v>3478</v>
      </c>
      <c r="M3151" s="29">
        <v>5</v>
      </c>
      <c r="N3151" s="29">
        <v>6</v>
      </c>
      <c r="O3151" s="29">
        <v>7</v>
      </c>
      <c r="P3151" s="29" t="s">
        <v>3696</v>
      </c>
      <c r="Q3151" s="29">
        <v>9</v>
      </c>
      <c r="R3151" s="92"/>
      <c r="S3151" s="92"/>
      <c r="T3151" s="92"/>
      <c r="U3151" s="92"/>
      <c r="V3151" s="92"/>
      <c r="W3151" s="92"/>
      <c r="X3151" s="92"/>
      <c r="Y3151" s="92"/>
    </row>
    <row r="3152" spans="1:25" ht="15" customHeight="1" x14ac:dyDescent="0.25">
      <c r="A3152" s="63" t="s">
        <v>935</v>
      </c>
      <c r="B3152" s="63" t="s">
        <v>81</v>
      </c>
      <c r="C3152" s="64" t="s">
        <v>1457</v>
      </c>
      <c r="D3152" s="64" t="s">
        <v>1458</v>
      </c>
      <c r="E3152" s="65" t="s">
        <v>1</v>
      </c>
      <c r="F3152" s="65" t="s">
        <v>1</v>
      </c>
      <c r="G3152" s="65" t="s">
        <v>1</v>
      </c>
      <c r="H3152" s="65" t="s">
        <v>1459</v>
      </c>
      <c r="I3152" s="26">
        <v>0</v>
      </c>
      <c r="J3152" s="26" t="s">
        <v>1</v>
      </c>
      <c r="K3152" s="26">
        <v>0</v>
      </c>
      <c r="L3152" s="26"/>
      <c r="M3152" s="26"/>
      <c r="N3152" s="26"/>
      <c r="O3152" s="26"/>
      <c r="P3152" s="26"/>
      <c r="Q3152" s="26"/>
      <c r="R3152" s="90"/>
      <c r="S3152" s="90"/>
      <c r="T3152" s="90"/>
      <c r="U3152" s="90"/>
      <c r="V3152" s="90"/>
      <c r="W3152" s="90"/>
      <c r="X3152" s="90"/>
      <c r="Y3152" s="90"/>
    </row>
    <row r="3153" spans="1:25" ht="22.5" customHeight="1" x14ac:dyDescent="0.25">
      <c r="A3153" s="63" t="s">
        <v>1</v>
      </c>
      <c r="B3153" s="63" t="s">
        <v>1</v>
      </c>
      <c r="C3153" s="63" t="s">
        <v>1</v>
      </c>
      <c r="D3153" s="65" t="s">
        <v>1</v>
      </c>
      <c r="E3153" s="65" t="s">
        <v>1</v>
      </c>
      <c r="F3153" s="65" t="s">
        <v>1</v>
      </c>
      <c r="G3153" s="65" t="s">
        <v>1</v>
      </c>
      <c r="H3153" s="66" t="s">
        <v>15</v>
      </c>
      <c r="I3153" s="30">
        <f t="shared" ref="I3153:K3153" si="2947">SUM(I3154,I3162,I3164)</f>
        <v>1766523</v>
      </c>
      <c r="J3153" s="30">
        <f t="shared" si="2947"/>
        <v>1731423</v>
      </c>
      <c r="K3153" s="30">
        <f t="shared" si="2947"/>
        <v>944972</v>
      </c>
      <c r="L3153" s="30">
        <f t="shared" ref="L3153:L3215" si="2948">SUM(M3153:O3153)</f>
        <v>444500</v>
      </c>
      <c r="M3153" s="30">
        <f t="shared" ref="M3153" si="2949">SUM(M3154,M3162,M3164)</f>
        <v>154700</v>
      </c>
      <c r="N3153" s="30">
        <f t="shared" ref="N3153:O3153" si="2950">SUM(N3154,N3162,N3164)</f>
        <v>145400</v>
      </c>
      <c r="O3153" s="30">
        <f t="shared" si="2950"/>
        <v>144400</v>
      </c>
      <c r="P3153" s="30">
        <f t="shared" ref="P3153:P3215" si="2951">K3153+L3153</f>
        <v>1389472</v>
      </c>
      <c r="Q3153" s="30">
        <f t="shared" ref="Q3153:Q3214" si="2952">IF(J3153=0,"-",P3153/J3153*100)</f>
        <v>80.250291234435494</v>
      </c>
      <c r="R3153" s="93"/>
      <c r="S3153" s="93"/>
      <c r="T3153" s="93"/>
      <c r="U3153" s="93"/>
      <c r="V3153" s="93"/>
      <c r="W3153" s="93"/>
      <c r="X3153" s="93"/>
      <c r="Y3153" s="93"/>
    </row>
    <row r="3154" spans="1:25" ht="15" customHeight="1" x14ac:dyDescent="0.25">
      <c r="A3154" s="63" t="s">
        <v>935</v>
      </c>
      <c r="B3154" s="63" t="s">
        <v>81</v>
      </c>
      <c r="C3154" s="63" t="s">
        <v>1457</v>
      </c>
      <c r="D3154" s="63" t="s">
        <v>1458</v>
      </c>
      <c r="E3154" s="65" t="s">
        <v>16</v>
      </c>
      <c r="F3154" s="65" t="s">
        <v>1</v>
      </c>
      <c r="G3154" s="65" t="s">
        <v>1</v>
      </c>
      <c r="H3154" s="65" t="s">
        <v>17</v>
      </c>
      <c r="I3154" s="31">
        <f t="shared" ref="I3154:K3154" si="2953">SUM(I3155:I3156)</f>
        <v>1500445</v>
      </c>
      <c r="J3154" s="31">
        <f t="shared" si="2953"/>
        <v>1494445</v>
      </c>
      <c r="K3154" s="31">
        <f t="shared" si="2953"/>
        <v>814422</v>
      </c>
      <c r="L3154" s="31">
        <f t="shared" si="2948"/>
        <v>378300</v>
      </c>
      <c r="M3154" s="31">
        <f t="shared" ref="M3154" si="2954">SUM(M3155:M3156)</f>
        <v>131300</v>
      </c>
      <c r="N3154" s="31">
        <f t="shared" ref="N3154:O3154" si="2955">SUM(N3155:N3156)</f>
        <v>124000</v>
      </c>
      <c r="O3154" s="31">
        <f t="shared" si="2955"/>
        <v>123000</v>
      </c>
      <c r="P3154" s="31">
        <f t="shared" si="2951"/>
        <v>1192722</v>
      </c>
      <c r="Q3154" s="31">
        <f t="shared" si="2952"/>
        <v>79.810364382764163</v>
      </c>
      <c r="R3154" s="94"/>
      <c r="S3154" s="94"/>
      <c r="T3154" s="94"/>
      <c r="U3154" s="94"/>
      <c r="V3154" s="94"/>
      <c r="W3154" s="94"/>
      <c r="X3154" s="94"/>
      <c r="Y3154" s="94"/>
    </row>
    <row r="3155" spans="1:25" ht="15" customHeight="1" x14ac:dyDescent="0.25">
      <c r="A3155" s="64" t="s">
        <v>935</v>
      </c>
      <c r="B3155" s="64" t="s">
        <v>81</v>
      </c>
      <c r="C3155" s="64" t="s">
        <v>1457</v>
      </c>
      <c r="D3155" s="64" t="s">
        <v>1458</v>
      </c>
      <c r="E3155" s="20" t="s">
        <v>19</v>
      </c>
      <c r="F3155" s="64"/>
      <c r="G3155" s="53" t="s">
        <v>1076</v>
      </c>
      <c r="H3155" s="53" t="s">
        <v>3902</v>
      </c>
      <c r="I3155" s="26">
        <v>1309023</v>
      </c>
      <c r="J3155" s="26">
        <v>1303023</v>
      </c>
      <c r="K3155" s="26">
        <v>692000</v>
      </c>
      <c r="L3155" s="26">
        <f t="shared" si="2948"/>
        <v>330000</v>
      </c>
      <c r="M3155" s="26">
        <v>110000</v>
      </c>
      <c r="N3155" s="26">
        <v>110000</v>
      </c>
      <c r="O3155" s="26">
        <v>110000</v>
      </c>
      <c r="P3155" s="26">
        <f t="shared" si="2951"/>
        <v>1022000</v>
      </c>
      <c r="Q3155" s="26">
        <f t="shared" si="2952"/>
        <v>78.432997729126811</v>
      </c>
      <c r="R3155" s="90"/>
      <c r="S3155" s="90"/>
      <c r="T3155" s="90"/>
      <c r="U3155" s="90"/>
      <c r="V3155" s="90"/>
      <c r="W3155" s="90"/>
      <c r="X3155" s="90"/>
      <c r="Y3155" s="90"/>
    </row>
    <row r="3156" spans="1:25" ht="15" customHeight="1" x14ac:dyDescent="0.25">
      <c r="A3156" s="63" t="s">
        <v>935</v>
      </c>
      <c r="B3156" s="63" t="s">
        <v>81</v>
      </c>
      <c r="C3156" s="63" t="s">
        <v>1457</v>
      </c>
      <c r="D3156" s="63" t="s">
        <v>1458</v>
      </c>
      <c r="E3156" s="63" t="s">
        <v>21</v>
      </c>
      <c r="F3156" s="64" t="s">
        <v>1</v>
      </c>
      <c r="G3156" s="53" t="s">
        <v>1</v>
      </c>
      <c r="H3156" s="65" t="s">
        <v>22</v>
      </c>
      <c r="I3156" s="31">
        <f t="shared" ref="I3156:K3156" si="2956">SUM(I3157:I3161)</f>
        <v>191422</v>
      </c>
      <c r="J3156" s="31">
        <f t="shared" si="2956"/>
        <v>191422</v>
      </c>
      <c r="K3156" s="31">
        <f t="shared" si="2956"/>
        <v>122422</v>
      </c>
      <c r="L3156" s="31">
        <f t="shared" si="2948"/>
        <v>48300</v>
      </c>
      <c r="M3156" s="31">
        <f t="shared" ref="M3156" si="2957">SUM(M3157:M3161)</f>
        <v>21300</v>
      </c>
      <c r="N3156" s="31">
        <f t="shared" ref="N3156:O3156" si="2958">SUM(N3157:N3161)</f>
        <v>14000</v>
      </c>
      <c r="O3156" s="31">
        <f t="shared" si="2958"/>
        <v>13000</v>
      </c>
      <c r="P3156" s="31">
        <f t="shared" si="2951"/>
        <v>170722</v>
      </c>
      <c r="Q3156" s="31">
        <f t="shared" si="2952"/>
        <v>89.186195944039866</v>
      </c>
      <c r="R3156" s="94"/>
      <c r="S3156" s="94"/>
      <c r="T3156" s="94"/>
      <c r="U3156" s="94"/>
      <c r="V3156" s="94"/>
      <c r="W3156" s="94"/>
      <c r="X3156" s="94"/>
      <c r="Y3156" s="94"/>
    </row>
    <row r="3157" spans="1:25" ht="15" customHeight="1" x14ac:dyDescent="0.25">
      <c r="A3157" s="64" t="s">
        <v>935</v>
      </c>
      <c r="B3157" s="64" t="s">
        <v>81</v>
      </c>
      <c r="C3157" s="64" t="s">
        <v>1457</v>
      </c>
      <c r="D3157" s="64" t="s">
        <v>1458</v>
      </c>
      <c r="E3157" s="20" t="s">
        <v>23</v>
      </c>
      <c r="F3157" s="64" t="s">
        <v>1460</v>
      </c>
      <c r="G3157" s="53" t="s">
        <v>1076</v>
      </c>
      <c r="H3157" s="53" t="s">
        <v>85</v>
      </c>
      <c r="I3157" s="26">
        <v>34000</v>
      </c>
      <c r="J3157" s="26">
        <v>34000</v>
      </c>
      <c r="K3157" s="26">
        <v>21500</v>
      </c>
      <c r="L3157" s="26">
        <f t="shared" si="2948"/>
        <v>9000</v>
      </c>
      <c r="M3157" s="26">
        <v>3000</v>
      </c>
      <c r="N3157" s="26">
        <v>3000</v>
      </c>
      <c r="O3157" s="26">
        <v>3000</v>
      </c>
      <c r="P3157" s="26">
        <f t="shared" si="2951"/>
        <v>30500</v>
      </c>
      <c r="Q3157" s="26">
        <f t="shared" si="2952"/>
        <v>89.705882352941174</v>
      </c>
      <c r="R3157" s="90"/>
      <c r="S3157" s="90"/>
      <c r="T3157" s="90"/>
      <c r="U3157" s="90"/>
      <c r="V3157" s="90"/>
      <c r="W3157" s="90"/>
      <c r="X3157" s="90"/>
      <c r="Y3157" s="90"/>
    </row>
    <row r="3158" spans="1:25" ht="15" customHeight="1" x14ac:dyDescent="0.25">
      <c r="A3158" s="64" t="s">
        <v>935</v>
      </c>
      <c r="B3158" s="64" t="s">
        <v>81</v>
      </c>
      <c r="C3158" s="64" t="s">
        <v>1457</v>
      </c>
      <c r="D3158" s="64" t="s">
        <v>1458</v>
      </c>
      <c r="E3158" s="20" t="s">
        <v>23</v>
      </c>
      <c r="F3158" s="64" t="s">
        <v>1461</v>
      </c>
      <c r="G3158" s="53" t="s">
        <v>1076</v>
      </c>
      <c r="H3158" s="53" t="s">
        <v>25</v>
      </c>
      <c r="I3158" s="26">
        <v>104000</v>
      </c>
      <c r="J3158" s="26">
        <v>104000</v>
      </c>
      <c r="K3158" s="26">
        <v>67400</v>
      </c>
      <c r="L3158" s="26">
        <f t="shared" si="2948"/>
        <v>27000</v>
      </c>
      <c r="M3158" s="26">
        <v>6000</v>
      </c>
      <c r="N3158" s="26">
        <v>11000</v>
      </c>
      <c r="O3158" s="26">
        <v>10000</v>
      </c>
      <c r="P3158" s="26">
        <f t="shared" si="2951"/>
        <v>94400</v>
      </c>
      <c r="Q3158" s="26">
        <f t="shared" si="2952"/>
        <v>90.769230769230774</v>
      </c>
      <c r="R3158" s="90"/>
      <c r="S3158" s="90"/>
      <c r="T3158" s="90"/>
      <c r="U3158" s="90"/>
      <c r="V3158" s="90"/>
      <c r="W3158" s="90"/>
      <c r="X3158" s="90"/>
      <c r="Y3158" s="90"/>
    </row>
    <row r="3159" spans="1:25" ht="15" customHeight="1" x14ac:dyDescent="0.25">
      <c r="A3159" s="64" t="s">
        <v>935</v>
      </c>
      <c r="B3159" s="64" t="s">
        <v>81</v>
      </c>
      <c r="C3159" s="64" t="s">
        <v>1457</v>
      </c>
      <c r="D3159" s="64" t="s">
        <v>1458</v>
      </c>
      <c r="E3159" s="20" t="s">
        <v>23</v>
      </c>
      <c r="F3159" s="64" t="s">
        <v>1462</v>
      </c>
      <c r="G3159" s="53" t="s">
        <v>1076</v>
      </c>
      <c r="H3159" s="53" t="s">
        <v>27</v>
      </c>
      <c r="I3159" s="26">
        <v>27022</v>
      </c>
      <c r="J3159" s="26">
        <v>27022</v>
      </c>
      <c r="K3159" s="26">
        <v>27022</v>
      </c>
      <c r="L3159" s="26">
        <f t="shared" si="2948"/>
        <v>0</v>
      </c>
      <c r="M3159" s="26"/>
      <c r="N3159" s="26"/>
      <c r="O3159" s="26"/>
      <c r="P3159" s="26">
        <f t="shared" si="2951"/>
        <v>27022</v>
      </c>
      <c r="Q3159" s="26">
        <f t="shared" si="2952"/>
        <v>100</v>
      </c>
      <c r="R3159" s="90"/>
      <c r="S3159" s="90"/>
      <c r="T3159" s="90"/>
      <c r="U3159" s="90"/>
      <c r="V3159" s="90"/>
      <c r="W3159" s="90"/>
      <c r="X3159" s="90"/>
      <c r="Y3159" s="90"/>
    </row>
    <row r="3160" spans="1:25" ht="15" customHeight="1" x14ac:dyDescent="0.25">
      <c r="A3160" s="64" t="s">
        <v>935</v>
      </c>
      <c r="B3160" s="64" t="s">
        <v>81</v>
      </c>
      <c r="C3160" s="64" t="s">
        <v>1457</v>
      </c>
      <c r="D3160" s="64" t="s">
        <v>1458</v>
      </c>
      <c r="E3160" s="20" t="s">
        <v>23</v>
      </c>
      <c r="F3160" s="64" t="s">
        <v>1463</v>
      </c>
      <c r="G3160" s="53" t="s">
        <v>1076</v>
      </c>
      <c r="H3160" s="53" t="s">
        <v>89</v>
      </c>
      <c r="I3160" s="26">
        <v>7600</v>
      </c>
      <c r="J3160" s="26">
        <v>7600</v>
      </c>
      <c r="K3160" s="26">
        <v>0</v>
      </c>
      <c r="L3160" s="26">
        <f t="shared" si="2948"/>
        <v>0</v>
      </c>
      <c r="M3160" s="26"/>
      <c r="N3160" s="26"/>
      <c r="O3160" s="26"/>
      <c r="P3160" s="26">
        <f t="shared" si="2951"/>
        <v>0</v>
      </c>
      <c r="Q3160" s="26">
        <f t="shared" si="2952"/>
        <v>0</v>
      </c>
      <c r="R3160" s="90"/>
      <c r="S3160" s="90"/>
      <c r="T3160" s="90"/>
      <c r="U3160" s="90"/>
      <c r="V3160" s="90"/>
      <c r="W3160" s="90"/>
      <c r="X3160" s="90"/>
      <c r="Y3160" s="90"/>
    </row>
    <row r="3161" spans="1:25" ht="15" customHeight="1" x14ac:dyDescent="0.25">
      <c r="A3161" s="64" t="s">
        <v>935</v>
      </c>
      <c r="B3161" s="64" t="s">
        <v>81</v>
      </c>
      <c r="C3161" s="64" t="s">
        <v>1457</v>
      </c>
      <c r="D3161" s="64" t="s">
        <v>1458</v>
      </c>
      <c r="E3161" s="20" t="s">
        <v>23</v>
      </c>
      <c r="F3161" s="64" t="s">
        <v>1464</v>
      </c>
      <c r="G3161" s="53" t="s">
        <v>1076</v>
      </c>
      <c r="H3161" s="53" t="s">
        <v>29</v>
      </c>
      <c r="I3161" s="26">
        <v>18800</v>
      </c>
      <c r="J3161" s="26">
        <v>18800</v>
      </c>
      <c r="K3161" s="26">
        <v>6500</v>
      </c>
      <c r="L3161" s="26">
        <f t="shared" si="2948"/>
        <v>12300</v>
      </c>
      <c r="M3161" s="26">
        <v>12300</v>
      </c>
      <c r="N3161" s="26"/>
      <c r="O3161" s="26"/>
      <c r="P3161" s="26">
        <f t="shared" si="2951"/>
        <v>18800</v>
      </c>
      <c r="Q3161" s="26">
        <f t="shared" si="2952"/>
        <v>100</v>
      </c>
      <c r="R3161" s="90"/>
      <c r="S3161" s="90"/>
      <c r="T3161" s="90"/>
      <c r="U3161" s="90"/>
      <c r="V3161" s="90"/>
      <c r="W3161" s="90"/>
      <c r="X3161" s="90"/>
      <c r="Y3161" s="90"/>
    </row>
    <row r="3162" spans="1:25" ht="15" customHeight="1" x14ac:dyDescent="0.25">
      <c r="A3162" s="63" t="s">
        <v>935</v>
      </c>
      <c r="B3162" s="63" t="s">
        <v>81</v>
      </c>
      <c r="C3162" s="63" t="s">
        <v>1457</v>
      </c>
      <c r="D3162" s="63" t="s">
        <v>1458</v>
      </c>
      <c r="E3162" s="65" t="s">
        <v>30</v>
      </c>
      <c r="F3162" s="65" t="s">
        <v>1</v>
      </c>
      <c r="G3162" s="65" t="s">
        <v>1</v>
      </c>
      <c r="H3162" s="65" t="s">
        <v>31</v>
      </c>
      <c r="I3162" s="31">
        <f t="shared" ref="I3162:K3162" si="2959">SUM(I3163)</f>
        <v>137424</v>
      </c>
      <c r="J3162" s="31">
        <f t="shared" si="2959"/>
        <v>136824</v>
      </c>
      <c r="K3162" s="31">
        <f t="shared" si="2959"/>
        <v>77000</v>
      </c>
      <c r="L3162" s="31">
        <f t="shared" si="2948"/>
        <v>36000</v>
      </c>
      <c r="M3162" s="31">
        <f t="shared" ref="M3162" si="2960">SUM(M3163)</f>
        <v>12000</v>
      </c>
      <c r="N3162" s="31">
        <f t="shared" ref="N3162:O3162" si="2961">SUM(N3163)</f>
        <v>12000</v>
      </c>
      <c r="O3162" s="31">
        <f t="shared" si="2961"/>
        <v>12000</v>
      </c>
      <c r="P3162" s="31">
        <f t="shared" si="2951"/>
        <v>113000</v>
      </c>
      <c r="Q3162" s="31">
        <f t="shared" si="2952"/>
        <v>82.587850084780442</v>
      </c>
      <c r="R3162" s="94"/>
      <c r="S3162" s="94"/>
      <c r="T3162" s="94"/>
      <c r="U3162" s="94"/>
      <c r="V3162" s="94"/>
      <c r="W3162" s="94"/>
      <c r="X3162" s="94"/>
      <c r="Y3162" s="94"/>
    </row>
    <row r="3163" spans="1:25" ht="15" customHeight="1" x14ac:dyDescent="0.25">
      <c r="A3163" s="64" t="s">
        <v>935</v>
      </c>
      <c r="B3163" s="64" t="s">
        <v>81</v>
      </c>
      <c r="C3163" s="64" t="s">
        <v>1457</v>
      </c>
      <c r="D3163" s="64" t="s">
        <v>1458</v>
      </c>
      <c r="E3163" s="20" t="s">
        <v>33</v>
      </c>
      <c r="F3163" s="64"/>
      <c r="G3163" s="53" t="s">
        <v>1076</v>
      </c>
      <c r="H3163" s="53" t="s">
        <v>3865</v>
      </c>
      <c r="I3163" s="26">
        <v>137424</v>
      </c>
      <c r="J3163" s="26">
        <v>136824</v>
      </c>
      <c r="K3163" s="26">
        <v>77000</v>
      </c>
      <c r="L3163" s="26">
        <f t="shared" si="2948"/>
        <v>36000</v>
      </c>
      <c r="M3163" s="26">
        <v>12000</v>
      </c>
      <c r="N3163" s="26">
        <v>12000</v>
      </c>
      <c r="O3163" s="26">
        <v>12000</v>
      </c>
      <c r="P3163" s="26">
        <f t="shared" si="2951"/>
        <v>113000</v>
      </c>
      <c r="Q3163" s="26">
        <f t="shared" si="2952"/>
        <v>82.587850084780442</v>
      </c>
      <c r="R3163" s="90"/>
      <c r="S3163" s="90"/>
      <c r="T3163" s="90"/>
      <c r="U3163" s="90"/>
      <c r="V3163" s="90"/>
      <c r="W3163" s="90"/>
      <c r="X3163" s="90"/>
      <c r="Y3163" s="90"/>
    </row>
    <row r="3164" spans="1:25" ht="15" customHeight="1" x14ac:dyDescent="0.25">
      <c r="A3164" s="63" t="s">
        <v>935</v>
      </c>
      <c r="B3164" s="63" t="s">
        <v>81</v>
      </c>
      <c r="C3164" s="63" t="s">
        <v>1457</v>
      </c>
      <c r="D3164" s="63" t="s">
        <v>1458</v>
      </c>
      <c r="E3164" s="65" t="s">
        <v>34</v>
      </c>
      <c r="F3164" s="65" t="s">
        <v>1</v>
      </c>
      <c r="G3164" s="65" t="s">
        <v>1</v>
      </c>
      <c r="H3164" s="65" t="s">
        <v>35</v>
      </c>
      <c r="I3164" s="31">
        <f t="shared" ref="I3164:K3164" si="2962">SUM(I3165:I3173)</f>
        <v>128654</v>
      </c>
      <c r="J3164" s="31">
        <f t="shared" si="2962"/>
        <v>100154</v>
      </c>
      <c r="K3164" s="31">
        <f t="shared" si="2962"/>
        <v>53550</v>
      </c>
      <c r="L3164" s="31">
        <f t="shared" si="2948"/>
        <v>30200</v>
      </c>
      <c r="M3164" s="31">
        <f t="shared" ref="M3164" si="2963">SUM(M3165:M3173)</f>
        <v>11400</v>
      </c>
      <c r="N3164" s="31">
        <f t="shared" ref="N3164:O3164" si="2964">SUM(N3165:N3173)</f>
        <v>9400</v>
      </c>
      <c r="O3164" s="31">
        <f t="shared" si="2964"/>
        <v>9400</v>
      </c>
      <c r="P3164" s="31">
        <f t="shared" si="2951"/>
        <v>83750</v>
      </c>
      <c r="Q3164" s="31">
        <f t="shared" si="2952"/>
        <v>83.621223316093221</v>
      </c>
      <c r="R3164" s="94"/>
      <c r="S3164" s="94"/>
      <c r="T3164" s="94"/>
      <c r="U3164" s="94"/>
      <c r="V3164" s="94"/>
      <c r="W3164" s="94"/>
      <c r="X3164" s="94"/>
      <c r="Y3164" s="94"/>
    </row>
    <row r="3165" spans="1:25" ht="15" customHeight="1" x14ac:dyDescent="0.25">
      <c r="A3165" s="64" t="s">
        <v>935</v>
      </c>
      <c r="B3165" s="64" t="s">
        <v>81</v>
      </c>
      <c r="C3165" s="64" t="s">
        <v>1457</v>
      </c>
      <c r="D3165" s="64" t="s">
        <v>1458</v>
      </c>
      <c r="E3165" s="20" t="s">
        <v>38</v>
      </c>
      <c r="F3165" s="64"/>
      <c r="G3165" s="53" t="s">
        <v>1076</v>
      </c>
      <c r="H3165" s="53" t="s">
        <v>37</v>
      </c>
      <c r="I3165" s="26">
        <v>4500</v>
      </c>
      <c r="J3165" s="26">
        <v>500</v>
      </c>
      <c r="K3165" s="26">
        <v>500</v>
      </c>
      <c r="L3165" s="26">
        <f t="shared" si="2948"/>
        <v>0</v>
      </c>
      <c r="M3165" s="26"/>
      <c r="N3165" s="26"/>
      <c r="O3165" s="26"/>
      <c r="P3165" s="26">
        <f t="shared" si="2951"/>
        <v>500</v>
      </c>
      <c r="Q3165" s="26">
        <f t="shared" si="2952"/>
        <v>100</v>
      </c>
      <c r="R3165" s="90"/>
      <c r="S3165" s="90"/>
      <c r="T3165" s="90"/>
      <c r="U3165" s="90"/>
      <c r="V3165" s="90"/>
      <c r="W3165" s="90"/>
      <c r="X3165" s="90"/>
      <c r="Y3165" s="90"/>
    </row>
    <row r="3166" spans="1:25" ht="15" customHeight="1" x14ac:dyDescent="0.25">
      <c r="A3166" s="64" t="s">
        <v>935</v>
      </c>
      <c r="B3166" s="64" t="s">
        <v>81</v>
      </c>
      <c r="C3166" s="64" t="s">
        <v>1457</v>
      </c>
      <c r="D3166" s="64" t="s">
        <v>1458</v>
      </c>
      <c r="E3166" s="20" t="s">
        <v>298</v>
      </c>
      <c r="F3166" s="64"/>
      <c r="G3166" s="53" t="s">
        <v>1076</v>
      </c>
      <c r="H3166" s="53" t="s">
        <v>297</v>
      </c>
      <c r="I3166" s="26">
        <v>34237</v>
      </c>
      <c r="J3166" s="26">
        <v>34237</v>
      </c>
      <c r="K3166" s="26">
        <v>19200</v>
      </c>
      <c r="L3166" s="26">
        <f t="shared" si="2948"/>
        <v>8700</v>
      </c>
      <c r="M3166" s="26">
        <v>2900</v>
      </c>
      <c r="N3166" s="26">
        <v>2900</v>
      </c>
      <c r="O3166" s="26">
        <v>2900</v>
      </c>
      <c r="P3166" s="26">
        <f t="shared" si="2951"/>
        <v>27900</v>
      </c>
      <c r="Q3166" s="26">
        <f t="shared" si="2952"/>
        <v>81.490784823436641</v>
      </c>
      <c r="R3166" s="90"/>
      <c r="S3166" s="90"/>
      <c r="T3166" s="90"/>
      <c r="U3166" s="90"/>
      <c r="V3166" s="90"/>
      <c r="W3166" s="90"/>
      <c r="X3166" s="90"/>
      <c r="Y3166" s="90"/>
    </row>
    <row r="3167" spans="1:25" ht="15" customHeight="1" x14ac:dyDescent="0.25">
      <c r="A3167" s="64" t="s">
        <v>935</v>
      </c>
      <c r="B3167" s="64" t="s">
        <v>81</v>
      </c>
      <c r="C3167" s="64" t="s">
        <v>1457</v>
      </c>
      <c r="D3167" s="64" t="s">
        <v>1458</v>
      </c>
      <c r="E3167" s="20" t="s">
        <v>301</v>
      </c>
      <c r="F3167" s="64"/>
      <c r="G3167" s="53" t="s">
        <v>1076</v>
      </c>
      <c r="H3167" s="53" t="s">
        <v>300</v>
      </c>
      <c r="I3167" s="26">
        <v>7826</v>
      </c>
      <c r="J3167" s="26">
        <v>7826</v>
      </c>
      <c r="K3167" s="26">
        <v>3950</v>
      </c>
      <c r="L3167" s="26">
        <f t="shared" si="2948"/>
        <v>3500</v>
      </c>
      <c r="M3167" s="26">
        <v>1500</v>
      </c>
      <c r="N3167" s="26">
        <v>1000</v>
      </c>
      <c r="O3167" s="26">
        <v>1000</v>
      </c>
      <c r="P3167" s="26">
        <f t="shared" si="2951"/>
        <v>7450</v>
      </c>
      <c r="Q3167" s="26">
        <f t="shared" si="2952"/>
        <v>95.195502172246364</v>
      </c>
      <c r="R3167" s="90"/>
      <c r="S3167" s="90"/>
      <c r="T3167" s="90"/>
      <c r="U3167" s="90"/>
      <c r="V3167" s="90"/>
      <c r="W3167" s="90"/>
      <c r="X3167" s="90"/>
      <c r="Y3167" s="90"/>
    </row>
    <row r="3168" spans="1:25" ht="15" customHeight="1" x14ac:dyDescent="0.25">
      <c r="A3168" s="64" t="s">
        <v>935</v>
      </c>
      <c r="B3168" s="64" t="s">
        <v>81</v>
      </c>
      <c r="C3168" s="64" t="s">
        <v>1457</v>
      </c>
      <c r="D3168" s="64" t="s">
        <v>1458</v>
      </c>
      <c r="E3168" s="20" t="s">
        <v>218</v>
      </c>
      <c r="F3168" s="64"/>
      <c r="G3168" s="53" t="s">
        <v>1076</v>
      </c>
      <c r="H3168" s="53" t="s">
        <v>217</v>
      </c>
      <c r="I3168" s="26">
        <v>14695</v>
      </c>
      <c r="J3168" s="26">
        <v>9695</v>
      </c>
      <c r="K3168" s="26">
        <v>4950</v>
      </c>
      <c r="L3168" s="26">
        <f t="shared" si="2948"/>
        <v>3000</v>
      </c>
      <c r="M3168" s="26">
        <v>1000</v>
      </c>
      <c r="N3168" s="26">
        <v>1000</v>
      </c>
      <c r="O3168" s="26">
        <v>1000</v>
      </c>
      <c r="P3168" s="26">
        <f t="shared" si="2951"/>
        <v>7950</v>
      </c>
      <c r="Q3168" s="26">
        <f t="shared" si="2952"/>
        <v>82.001031459515218</v>
      </c>
      <c r="R3168" s="90"/>
      <c r="S3168" s="90"/>
      <c r="T3168" s="90"/>
      <c r="U3168" s="90"/>
      <c r="V3168" s="90"/>
      <c r="W3168" s="90"/>
      <c r="X3168" s="90"/>
      <c r="Y3168" s="90"/>
    </row>
    <row r="3169" spans="1:25" ht="15" customHeight="1" x14ac:dyDescent="0.25">
      <c r="A3169" s="64" t="s">
        <v>935</v>
      </c>
      <c r="B3169" s="64" t="s">
        <v>81</v>
      </c>
      <c r="C3169" s="64" t="s">
        <v>1457</v>
      </c>
      <c r="D3169" s="64" t="s">
        <v>1458</v>
      </c>
      <c r="E3169" s="20" t="s">
        <v>303</v>
      </c>
      <c r="F3169" s="64"/>
      <c r="G3169" s="53" t="s">
        <v>1076</v>
      </c>
      <c r="H3169" s="53" t="s">
        <v>302</v>
      </c>
      <c r="I3169" s="26">
        <v>5500</v>
      </c>
      <c r="J3169" s="26">
        <v>500</v>
      </c>
      <c r="K3169" s="26">
        <v>500</v>
      </c>
      <c r="L3169" s="26">
        <f t="shared" si="2948"/>
        <v>0</v>
      </c>
      <c r="M3169" s="26"/>
      <c r="N3169" s="26"/>
      <c r="O3169" s="26"/>
      <c r="P3169" s="26">
        <f t="shared" si="2951"/>
        <v>500</v>
      </c>
      <c r="Q3169" s="26">
        <f t="shared" si="2952"/>
        <v>100</v>
      </c>
      <c r="R3169" s="90"/>
      <c r="S3169" s="90"/>
      <c r="T3169" s="90"/>
      <c r="U3169" s="90"/>
      <c r="V3169" s="90"/>
      <c r="W3169" s="90"/>
      <c r="X3169" s="90"/>
      <c r="Y3169" s="90"/>
    </row>
    <row r="3170" spans="1:25" ht="15" customHeight="1" x14ac:dyDescent="0.25">
      <c r="A3170" s="64" t="s">
        <v>935</v>
      </c>
      <c r="B3170" s="64" t="s">
        <v>81</v>
      </c>
      <c r="C3170" s="64" t="s">
        <v>1457</v>
      </c>
      <c r="D3170" s="64" t="s">
        <v>1458</v>
      </c>
      <c r="E3170" s="20" t="s">
        <v>305</v>
      </c>
      <c r="F3170" s="64"/>
      <c r="G3170" s="53" t="s">
        <v>1076</v>
      </c>
      <c r="H3170" s="53" t="s">
        <v>304</v>
      </c>
      <c r="I3170" s="26">
        <v>4500</v>
      </c>
      <c r="J3170" s="26">
        <v>2000</v>
      </c>
      <c r="K3170" s="26">
        <v>1000</v>
      </c>
      <c r="L3170" s="26">
        <f t="shared" si="2948"/>
        <v>1000</v>
      </c>
      <c r="M3170" s="26">
        <v>1000</v>
      </c>
      <c r="N3170" s="26"/>
      <c r="O3170" s="26"/>
      <c r="P3170" s="26">
        <f t="shared" si="2951"/>
        <v>2000</v>
      </c>
      <c r="Q3170" s="26">
        <f t="shared" si="2952"/>
        <v>100</v>
      </c>
      <c r="R3170" s="90"/>
      <c r="S3170" s="90"/>
      <c r="T3170" s="90"/>
      <c r="U3170" s="90"/>
      <c r="V3170" s="90"/>
      <c r="W3170" s="90"/>
      <c r="X3170" s="90"/>
      <c r="Y3170" s="90"/>
    </row>
    <row r="3171" spans="1:25" ht="15" customHeight="1" x14ac:dyDescent="0.25">
      <c r="A3171" s="64" t="s">
        <v>935</v>
      </c>
      <c r="B3171" s="64" t="s">
        <v>81</v>
      </c>
      <c r="C3171" s="64" t="s">
        <v>1457</v>
      </c>
      <c r="D3171" s="64" t="s">
        <v>1458</v>
      </c>
      <c r="E3171" s="20" t="s">
        <v>308</v>
      </c>
      <c r="F3171" s="64"/>
      <c r="G3171" s="53" t="s">
        <v>1076</v>
      </c>
      <c r="H3171" s="53" t="s">
        <v>307</v>
      </c>
      <c r="I3171" s="26">
        <v>15000</v>
      </c>
      <c r="J3171" s="26">
        <v>11000</v>
      </c>
      <c r="K3171" s="26">
        <v>5550</v>
      </c>
      <c r="L3171" s="26">
        <f t="shared" si="2948"/>
        <v>3000</v>
      </c>
      <c r="M3171" s="26">
        <v>1000</v>
      </c>
      <c r="N3171" s="26">
        <v>1000</v>
      </c>
      <c r="O3171" s="26">
        <v>1000</v>
      </c>
      <c r="P3171" s="26">
        <f t="shared" si="2951"/>
        <v>8550</v>
      </c>
      <c r="Q3171" s="26">
        <f t="shared" si="2952"/>
        <v>77.72727272727272</v>
      </c>
      <c r="R3171" s="90"/>
      <c r="S3171" s="90"/>
      <c r="T3171" s="90"/>
      <c r="U3171" s="90"/>
      <c r="V3171" s="90"/>
      <c r="W3171" s="90"/>
      <c r="X3171" s="90"/>
      <c r="Y3171" s="90"/>
    </row>
    <row r="3172" spans="1:25" ht="15" customHeight="1" x14ac:dyDescent="0.25">
      <c r="A3172" s="64" t="s">
        <v>935</v>
      </c>
      <c r="B3172" s="64" t="s">
        <v>81</v>
      </c>
      <c r="C3172" s="64" t="s">
        <v>1457</v>
      </c>
      <c r="D3172" s="64" t="s">
        <v>1458</v>
      </c>
      <c r="E3172" s="20" t="s">
        <v>311</v>
      </c>
      <c r="F3172" s="64"/>
      <c r="G3172" s="53" t="s">
        <v>1076</v>
      </c>
      <c r="H3172" s="53" t="s">
        <v>310</v>
      </c>
      <c r="I3172" s="26">
        <v>2300</v>
      </c>
      <c r="J3172" s="26">
        <v>2300</v>
      </c>
      <c r="K3172" s="26">
        <v>1200</v>
      </c>
      <c r="L3172" s="26">
        <f t="shared" si="2948"/>
        <v>0</v>
      </c>
      <c r="M3172" s="26"/>
      <c r="N3172" s="26"/>
      <c r="O3172" s="26"/>
      <c r="P3172" s="26">
        <f t="shared" si="2951"/>
        <v>1200</v>
      </c>
      <c r="Q3172" s="26">
        <f t="shared" si="2952"/>
        <v>52.173913043478258</v>
      </c>
      <c r="R3172" s="90"/>
      <c r="S3172" s="90"/>
      <c r="T3172" s="90"/>
      <c r="U3172" s="90"/>
      <c r="V3172" s="90"/>
      <c r="W3172" s="90"/>
      <c r="X3172" s="90"/>
      <c r="Y3172" s="90"/>
    </row>
    <row r="3173" spans="1:25" ht="15" customHeight="1" x14ac:dyDescent="0.25">
      <c r="A3173" s="63" t="s">
        <v>935</v>
      </c>
      <c r="B3173" s="63" t="s">
        <v>81</v>
      </c>
      <c r="C3173" s="63" t="s">
        <v>1457</v>
      </c>
      <c r="D3173" s="63" t="s">
        <v>1458</v>
      </c>
      <c r="E3173" s="63" t="s">
        <v>39</v>
      </c>
      <c r="F3173" s="64" t="s">
        <v>1</v>
      </c>
      <c r="G3173" s="53" t="s">
        <v>1</v>
      </c>
      <c r="H3173" s="65" t="s">
        <v>40</v>
      </c>
      <c r="I3173" s="31">
        <f t="shared" ref="I3173:K3173" si="2965">SUM(I3174:I3176)</f>
        <v>40096</v>
      </c>
      <c r="J3173" s="31">
        <f t="shared" si="2965"/>
        <v>32096</v>
      </c>
      <c r="K3173" s="31">
        <f t="shared" si="2965"/>
        <v>16700</v>
      </c>
      <c r="L3173" s="31">
        <f t="shared" si="2948"/>
        <v>11000</v>
      </c>
      <c r="M3173" s="31">
        <f t="shared" ref="M3173" si="2966">SUM(M3174:M3176)</f>
        <v>4000</v>
      </c>
      <c r="N3173" s="31">
        <f t="shared" ref="N3173:O3173" si="2967">SUM(N3174:N3176)</f>
        <v>3500</v>
      </c>
      <c r="O3173" s="31">
        <f t="shared" si="2967"/>
        <v>3500</v>
      </c>
      <c r="P3173" s="31">
        <f t="shared" si="2951"/>
        <v>27700</v>
      </c>
      <c r="Q3173" s="31">
        <f t="shared" si="2952"/>
        <v>86.303589232303096</v>
      </c>
      <c r="R3173" s="94"/>
      <c r="S3173" s="94"/>
      <c r="T3173" s="94"/>
      <c r="U3173" s="94"/>
      <c r="V3173" s="94"/>
      <c r="W3173" s="94"/>
      <c r="X3173" s="94"/>
      <c r="Y3173" s="94"/>
    </row>
    <row r="3174" spans="1:25" ht="15" customHeight="1" x14ac:dyDescent="0.25">
      <c r="A3174" s="64" t="s">
        <v>935</v>
      </c>
      <c r="B3174" s="64" t="s">
        <v>81</v>
      </c>
      <c r="C3174" s="64" t="s">
        <v>1457</v>
      </c>
      <c r="D3174" s="64" t="s">
        <v>1458</v>
      </c>
      <c r="E3174" s="20" t="s">
        <v>41</v>
      </c>
      <c r="F3174" s="64"/>
      <c r="G3174" s="53" t="s">
        <v>1076</v>
      </c>
      <c r="H3174" s="53" t="s">
        <v>40</v>
      </c>
      <c r="I3174" s="26">
        <v>28796</v>
      </c>
      <c r="J3174" s="26">
        <v>20796</v>
      </c>
      <c r="K3174" s="26">
        <v>10600</v>
      </c>
      <c r="L3174" s="26">
        <f t="shared" si="2948"/>
        <v>8000</v>
      </c>
      <c r="M3174" s="26">
        <v>3000</v>
      </c>
      <c r="N3174" s="26">
        <v>2500</v>
      </c>
      <c r="O3174" s="26">
        <v>2500</v>
      </c>
      <c r="P3174" s="26">
        <f t="shared" si="2951"/>
        <v>18600</v>
      </c>
      <c r="Q3174" s="26">
        <f t="shared" si="2952"/>
        <v>89.440276976341607</v>
      </c>
      <c r="R3174" s="90"/>
      <c r="S3174" s="90"/>
      <c r="T3174" s="90"/>
      <c r="U3174" s="90"/>
      <c r="V3174" s="90"/>
      <c r="W3174" s="90"/>
      <c r="X3174" s="90"/>
      <c r="Y3174" s="90"/>
    </row>
    <row r="3175" spans="1:25" ht="15" customHeight="1" x14ac:dyDescent="0.25">
      <c r="A3175" s="64" t="s">
        <v>935</v>
      </c>
      <c r="B3175" s="64" t="s">
        <v>81</v>
      </c>
      <c r="C3175" s="64" t="s">
        <v>1457</v>
      </c>
      <c r="D3175" s="64" t="s">
        <v>1458</v>
      </c>
      <c r="E3175" s="20" t="s">
        <v>41</v>
      </c>
      <c r="F3175" s="64" t="s">
        <v>1465</v>
      </c>
      <c r="G3175" s="53" t="s">
        <v>1076</v>
      </c>
      <c r="H3175" s="53" t="s">
        <v>49</v>
      </c>
      <c r="I3175" s="26">
        <v>3700</v>
      </c>
      <c r="J3175" s="26">
        <v>3700</v>
      </c>
      <c r="K3175" s="26">
        <v>2200</v>
      </c>
      <c r="L3175" s="26">
        <f t="shared" si="2948"/>
        <v>1050</v>
      </c>
      <c r="M3175" s="26">
        <v>350</v>
      </c>
      <c r="N3175" s="26">
        <v>350</v>
      </c>
      <c r="O3175" s="26">
        <v>350</v>
      </c>
      <c r="P3175" s="26">
        <f t="shared" si="2951"/>
        <v>3250</v>
      </c>
      <c r="Q3175" s="26">
        <f t="shared" si="2952"/>
        <v>87.837837837837839</v>
      </c>
      <c r="R3175" s="90"/>
      <c r="S3175" s="90"/>
      <c r="T3175" s="90"/>
      <c r="U3175" s="90"/>
      <c r="V3175" s="90"/>
      <c r="W3175" s="90"/>
      <c r="X3175" s="90"/>
      <c r="Y3175" s="90"/>
    </row>
    <row r="3176" spans="1:25" ht="22.5" customHeight="1" x14ac:dyDescent="0.25">
      <c r="A3176" s="64" t="s">
        <v>935</v>
      </c>
      <c r="B3176" s="64" t="s">
        <v>81</v>
      </c>
      <c r="C3176" s="64" t="s">
        <v>1457</v>
      </c>
      <c r="D3176" s="64" t="s">
        <v>1458</v>
      </c>
      <c r="E3176" s="20" t="s">
        <v>41</v>
      </c>
      <c r="F3176" s="64" t="s">
        <v>1466</v>
      </c>
      <c r="G3176" s="53" t="s">
        <v>1076</v>
      </c>
      <c r="H3176" s="53" t="s">
        <v>55</v>
      </c>
      <c r="I3176" s="26">
        <v>7600</v>
      </c>
      <c r="J3176" s="26">
        <v>7600</v>
      </c>
      <c r="K3176" s="26">
        <v>3900</v>
      </c>
      <c r="L3176" s="26">
        <f t="shared" si="2948"/>
        <v>1950</v>
      </c>
      <c r="M3176" s="26">
        <v>650</v>
      </c>
      <c r="N3176" s="26">
        <v>650</v>
      </c>
      <c r="O3176" s="26">
        <v>650</v>
      </c>
      <c r="P3176" s="26">
        <f t="shared" si="2951"/>
        <v>5850</v>
      </c>
      <c r="Q3176" s="26">
        <f t="shared" si="2952"/>
        <v>76.973684210526315</v>
      </c>
      <c r="R3176" s="90"/>
      <c r="S3176" s="90"/>
      <c r="T3176" s="90"/>
      <c r="U3176" s="90"/>
      <c r="V3176" s="90"/>
      <c r="W3176" s="90"/>
      <c r="X3176" s="90"/>
      <c r="Y3176" s="90"/>
    </row>
    <row r="3177" spans="1:25" ht="22.5" customHeight="1" x14ac:dyDescent="0.25">
      <c r="A3177" s="63" t="s">
        <v>1</v>
      </c>
      <c r="B3177" s="63" t="s">
        <v>1</v>
      </c>
      <c r="C3177" s="63" t="s">
        <v>1</v>
      </c>
      <c r="D3177" s="65" t="s">
        <v>1</v>
      </c>
      <c r="E3177" s="65" t="s">
        <v>1</v>
      </c>
      <c r="F3177" s="65" t="s">
        <v>1</v>
      </c>
      <c r="G3177" s="65" t="s">
        <v>1</v>
      </c>
      <c r="H3177" s="66" t="s">
        <v>56</v>
      </c>
      <c r="I3177" s="30">
        <f t="shared" ref="I3177:K3178" si="2968">SUM(I3178)</f>
        <v>100</v>
      </c>
      <c r="J3177" s="30">
        <f t="shared" si="2968"/>
        <v>100</v>
      </c>
      <c r="K3177" s="30">
        <f t="shared" si="2968"/>
        <v>0</v>
      </c>
      <c r="L3177" s="30">
        <f t="shared" si="2948"/>
        <v>0</v>
      </c>
      <c r="M3177" s="30">
        <f t="shared" ref="M3177:M3178" si="2969">SUM(M3178)</f>
        <v>0</v>
      </c>
      <c r="N3177" s="30">
        <f t="shared" ref="N3177:O3178" si="2970">SUM(N3178)</f>
        <v>0</v>
      </c>
      <c r="O3177" s="30">
        <f t="shared" si="2970"/>
        <v>0</v>
      </c>
      <c r="P3177" s="30">
        <f t="shared" si="2951"/>
        <v>0</v>
      </c>
      <c r="Q3177" s="30">
        <f t="shared" si="2952"/>
        <v>0</v>
      </c>
      <c r="R3177" s="93"/>
      <c r="S3177" s="93"/>
      <c r="T3177" s="93"/>
      <c r="U3177" s="93"/>
      <c r="V3177" s="93"/>
      <c r="W3177" s="93"/>
      <c r="X3177" s="93"/>
      <c r="Y3177" s="93"/>
    </row>
    <row r="3178" spans="1:25" ht="15" customHeight="1" x14ac:dyDescent="0.25">
      <c r="A3178" s="63" t="s">
        <v>935</v>
      </c>
      <c r="B3178" s="63" t="s">
        <v>81</v>
      </c>
      <c r="C3178" s="63" t="s">
        <v>1457</v>
      </c>
      <c r="D3178" s="63" t="s">
        <v>1458</v>
      </c>
      <c r="E3178" s="65" t="s">
        <v>57</v>
      </c>
      <c r="F3178" s="65" t="s">
        <v>1</v>
      </c>
      <c r="G3178" s="65" t="s">
        <v>1</v>
      </c>
      <c r="H3178" s="65" t="s">
        <v>58</v>
      </c>
      <c r="I3178" s="31">
        <f t="shared" si="2968"/>
        <v>100</v>
      </c>
      <c r="J3178" s="31">
        <f t="shared" si="2968"/>
        <v>100</v>
      </c>
      <c r="K3178" s="31">
        <f t="shared" si="2968"/>
        <v>0</v>
      </c>
      <c r="L3178" s="31">
        <f t="shared" si="2948"/>
        <v>0</v>
      </c>
      <c r="M3178" s="31">
        <f t="shared" si="2969"/>
        <v>0</v>
      </c>
      <c r="N3178" s="31">
        <f t="shared" si="2970"/>
        <v>0</v>
      </c>
      <c r="O3178" s="31">
        <f t="shared" si="2970"/>
        <v>0</v>
      </c>
      <c r="P3178" s="31">
        <f t="shared" si="2951"/>
        <v>0</v>
      </c>
      <c r="Q3178" s="31">
        <f t="shared" si="2952"/>
        <v>0</v>
      </c>
      <c r="R3178" s="94"/>
      <c r="S3178" s="94"/>
      <c r="T3178" s="94"/>
      <c r="U3178" s="94"/>
      <c r="V3178" s="94"/>
      <c r="W3178" s="94"/>
      <c r="X3178" s="94"/>
      <c r="Y3178" s="94"/>
    </row>
    <row r="3179" spans="1:25" ht="15" customHeight="1" x14ac:dyDescent="0.25">
      <c r="A3179" s="64" t="s">
        <v>935</v>
      </c>
      <c r="B3179" s="64" t="s">
        <v>81</v>
      </c>
      <c r="C3179" s="64" t="s">
        <v>1457</v>
      </c>
      <c r="D3179" s="64" t="s">
        <v>1458</v>
      </c>
      <c r="E3179" s="20" t="s">
        <v>68</v>
      </c>
      <c r="F3179" s="64"/>
      <c r="G3179" s="53" t="s">
        <v>1076</v>
      </c>
      <c r="H3179" s="53" t="s">
        <v>67</v>
      </c>
      <c r="I3179" s="26">
        <v>100</v>
      </c>
      <c r="J3179" s="26">
        <v>100</v>
      </c>
      <c r="K3179" s="26">
        <v>0</v>
      </c>
      <c r="L3179" s="26">
        <f t="shared" si="2948"/>
        <v>0</v>
      </c>
      <c r="M3179" s="26"/>
      <c r="N3179" s="26"/>
      <c r="O3179" s="26"/>
      <c r="P3179" s="26">
        <f t="shared" si="2951"/>
        <v>0</v>
      </c>
      <c r="Q3179" s="26">
        <f t="shared" si="2952"/>
        <v>0</v>
      </c>
      <c r="R3179" s="90"/>
      <c r="S3179" s="90"/>
      <c r="T3179" s="90"/>
      <c r="U3179" s="90"/>
      <c r="V3179" s="90"/>
      <c r="W3179" s="90"/>
      <c r="X3179" s="90"/>
      <c r="Y3179" s="90"/>
    </row>
    <row r="3180" spans="1:25" ht="22.5" customHeight="1" x14ac:dyDescent="0.25">
      <c r="A3180" s="63" t="s">
        <v>1</v>
      </c>
      <c r="B3180" s="63" t="s">
        <v>1</v>
      </c>
      <c r="C3180" s="63" t="s">
        <v>1</v>
      </c>
      <c r="D3180" s="65" t="s">
        <v>1</v>
      </c>
      <c r="E3180" s="65" t="s">
        <v>1</v>
      </c>
      <c r="F3180" s="65" t="s">
        <v>1</v>
      </c>
      <c r="G3180" s="65" t="s">
        <v>1</v>
      </c>
      <c r="H3180" s="66" t="s">
        <v>69</v>
      </c>
      <c r="I3180" s="30">
        <f t="shared" ref="I3180:K3181" si="2971">SUM(I3181)</f>
        <v>5000</v>
      </c>
      <c r="J3180" s="30">
        <f t="shared" si="2971"/>
        <v>0</v>
      </c>
      <c r="K3180" s="30">
        <f t="shared" si="2971"/>
        <v>0</v>
      </c>
      <c r="L3180" s="30">
        <f t="shared" si="2948"/>
        <v>0</v>
      </c>
      <c r="M3180" s="30">
        <f t="shared" ref="M3180:M3181" si="2972">SUM(M3181)</f>
        <v>0</v>
      </c>
      <c r="N3180" s="30">
        <f t="shared" ref="N3180:O3181" si="2973">SUM(N3181)</f>
        <v>0</v>
      </c>
      <c r="O3180" s="30">
        <f t="shared" si="2973"/>
        <v>0</v>
      </c>
      <c r="P3180" s="30">
        <f t="shared" si="2951"/>
        <v>0</v>
      </c>
      <c r="Q3180" s="30" t="str">
        <f t="shared" si="2952"/>
        <v>-</v>
      </c>
      <c r="R3180" s="93"/>
      <c r="S3180" s="93"/>
      <c r="T3180" s="93"/>
      <c r="U3180" s="93"/>
      <c r="V3180" s="93"/>
      <c r="W3180" s="93"/>
      <c r="X3180" s="93"/>
      <c r="Y3180" s="93"/>
    </row>
    <row r="3181" spans="1:25" ht="15" customHeight="1" x14ac:dyDescent="0.25">
      <c r="A3181" s="63" t="s">
        <v>935</v>
      </c>
      <c r="B3181" s="63" t="s">
        <v>81</v>
      </c>
      <c r="C3181" s="63" t="s">
        <v>1457</v>
      </c>
      <c r="D3181" s="63" t="s">
        <v>1458</v>
      </c>
      <c r="E3181" s="65" t="s">
        <v>70</v>
      </c>
      <c r="F3181" s="65" t="s">
        <v>1</v>
      </c>
      <c r="G3181" s="65" t="s">
        <v>1</v>
      </c>
      <c r="H3181" s="65" t="s">
        <v>71</v>
      </c>
      <c r="I3181" s="31">
        <f t="shared" si="2971"/>
        <v>5000</v>
      </c>
      <c r="J3181" s="31">
        <f t="shared" si="2971"/>
        <v>0</v>
      </c>
      <c r="K3181" s="31">
        <f t="shared" si="2971"/>
        <v>0</v>
      </c>
      <c r="L3181" s="31">
        <f t="shared" si="2948"/>
        <v>0</v>
      </c>
      <c r="M3181" s="31">
        <f t="shared" si="2972"/>
        <v>0</v>
      </c>
      <c r="N3181" s="31">
        <f t="shared" si="2973"/>
        <v>0</v>
      </c>
      <c r="O3181" s="31">
        <f t="shared" si="2973"/>
        <v>0</v>
      </c>
      <c r="P3181" s="31">
        <f t="shared" si="2951"/>
        <v>0</v>
      </c>
      <c r="Q3181" s="31" t="str">
        <f t="shared" si="2952"/>
        <v>-</v>
      </c>
      <c r="R3181" s="94"/>
      <c r="S3181" s="94"/>
      <c r="T3181" s="94"/>
      <c r="U3181" s="94"/>
      <c r="V3181" s="94"/>
      <c r="W3181" s="94"/>
      <c r="X3181" s="94"/>
      <c r="Y3181" s="94"/>
    </row>
    <row r="3182" spans="1:25" ht="15" customHeight="1" x14ac:dyDescent="0.25">
      <c r="A3182" s="64" t="s">
        <v>935</v>
      </c>
      <c r="B3182" s="64" t="s">
        <v>81</v>
      </c>
      <c r="C3182" s="64" t="s">
        <v>1457</v>
      </c>
      <c r="D3182" s="64" t="s">
        <v>1458</v>
      </c>
      <c r="E3182" s="20" t="s">
        <v>74</v>
      </c>
      <c r="F3182" s="64"/>
      <c r="G3182" s="53" t="s">
        <v>1076</v>
      </c>
      <c r="H3182" s="53" t="s">
        <v>73</v>
      </c>
      <c r="I3182" s="26">
        <v>5000</v>
      </c>
      <c r="J3182" s="26">
        <v>0</v>
      </c>
      <c r="K3182" s="26">
        <v>0</v>
      </c>
      <c r="L3182" s="26">
        <f t="shared" si="2948"/>
        <v>0</v>
      </c>
      <c r="M3182" s="26"/>
      <c r="N3182" s="26"/>
      <c r="O3182" s="26"/>
      <c r="P3182" s="26">
        <f t="shared" si="2951"/>
        <v>0</v>
      </c>
      <c r="Q3182" s="26" t="str">
        <f t="shared" si="2952"/>
        <v>-</v>
      </c>
      <c r="R3182" s="90"/>
      <c r="S3182" s="90"/>
      <c r="T3182" s="90"/>
      <c r="U3182" s="90"/>
      <c r="V3182" s="90"/>
      <c r="W3182" s="90"/>
      <c r="X3182" s="90"/>
      <c r="Y3182" s="90"/>
    </row>
    <row r="3183" spans="1:25" ht="15" customHeight="1" x14ac:dyDescent="0.25">
      <c r="A3183" s="53" t="s">
        <v>1</v>
      </c>
      <c r="B3183" s="53" t="s">
        <v>1</v>
      </c>
      <c r="C3183" s="53" t="s">
        <v>1</v>
      </c>
      <c r="D3183" s="53" t="s">
        <v>1</v>
      </c>
      <c r="E3183" s="53" t="s">
        <v>1</v>
      </c>
      <c r="F3183" s="53" t="s">
        <v>1</v>
      </c>
      <c r="G3183" s="53" t="s">
        <v>1</v>
      </c>
      <c r="H3183" s="66" t="s">
        <v>1467</v>
      </c>
      <c r="I3183" s="30">
        <f t="shared" ref="I3183:K3183" si="2974">SUM(I3153,I3177,I3180)</f>
        <v>1771623</v>
      </c>
      <c r="J3183" s="30">
        <f t="shared" si="2974"/>
        <v>1731523</v>
      </c>
      <c r="K3183" s="30">
        <f t="shared" si="2974"/>
        <v>944972</v>
      </c>
      <c r="L3183" s="30">
        <f t="shared" si="2948"/>
        <v>444500</v>
      </c>
      <c r="M3183" s="30">
        <f t="shared" ref="M3183" si="2975">SUM(M3153,M3177,M3180)</f>
        <v>154700</v>
      </c>
      <c r="N3183" s="30">
        <f t="shared" ref="N3183:O3183" si="2976">SUM(N3153,N3177,N3180)</f>
        <v>145400</v>
      </c>
      <c r="O3183" s="30">
        <f t="shared" si="2976"/>
        <v>144400</v>
      </c>
      <c r="P3183" s="30">
        <f t="shared" si="2951"/>
        <v>1389472</v>
      </c>
      <c r="Q3183" s="30">
        <f t="shared" si="2952"/>
        <v>80.245656569390064</v>
      </c>
      <c r="R3183" s="93"/>
      <c r="S3183" s="93"/>
      <c r="T3183" s="93"/>
      <c r="U3183" s="93"/>
      <c r="V3183" s="93"/>
      <c r="W3183" s="93"/>
      <c r="X3183" s="93"/>
      <c r="Y3183" s="93"/>
    </row>
    <row r="3184" spans="1:25" ht="15" customHeight="1" thickBot="1" x14ac:dyDescent="0.3">
      <c r="A3184" s="53" t="s">
        <v>1</v>
      </c>
      <c r="B3184" s="53" t="s">
        <v>1</v>
      </c>
      <c r="C3184" s="53" t="s">
        <v>1</v>
      </c>
      <c r="D3184" s="53" t="s">
        <v>1</v>
      </c>
      <c r="E3184" s="53" t="s">
        <v>1</v>
      </c>
      <c r="F3184" s="53" t="s">
        <v>1</v>
      </c>
      <c r="G3184" s="53" t="s">
        <v>1</v>
      </c>
      <c r="H3184" s="65" t="s">
        <v>76</v>
      </c>
      <c r="I3184" s="31"/>
      <c r="J3184" s="31"/>
      <c r="K3184" s="31">
        <v>0</v>
      </c>
      <c r="L3184" s="31"/>
      <c r="M3184" s="31"/>
      <c r="N3184" s="31"/>
      <c r="O3184" s="31"/>
      <c r="P3184" s="31"/>
      <c r="Q3184" s="31"/>
      <c r="R3184" s="94"/>
      <c r="S3184" s="94"/>
      <c r="T3184" s="94"/>
      <c r="U3184" s="94"/>
      <c r="V3184" s="94"/>
      <c r="W3184" s="94"/>
      <c r="X3184" s="94"/>
      <c r="Y3184" s="94"/>
    </row>
    <row r="3185" spans="1:25" ht="47.25" customHeight="1" thickBot="1" x14ac:dyDescent="0.3">
      <c r="A3185" s="110" t="s">
        <v>1</v>
      </c>
      <c r="B3185" s="110" t="s">
        <v>1</v>
      </c>
      <c r="C3185" s="110" t="s">
        <v>1</v>
      </c>
      <c r="D3185" s="110" t="s">
        <v>1</v>
      </c>
      <c r="E3185" s="110" t="s">
        <v>1</v>
      </c>
      <c r="F3185" s="110" t="s">
        <v>1</v>
      </c>
      <c r="G3185" s="110" t="s">
        <v>1</v>
      </c>
      <c r="H3185" s="28" t="s">
        <v>77</v>
      </c>
      <c r="I3185" s="109" t="s">
        <v>3984</v>
      </c>
      <c r="J3185" s="109" t="s">
        <v>11</v>
      </c>
      <c r="K3185" s="109" t="s">
        <v>3989</v>
      </c>
      <c r="L3185" s="109" t="s">
        <v>3985</v>
      </c>
      <c r="M3185" s="109" t="s">
        <v>4027</v>
      </c>
      <c r="N3185" s="109" t="s">
        <v>3988</v>
      </c>
      <c r="O3185" s="109" t="s">
        <v>3986</v>
      </c>
      <c r="P3185" s="109" t="s">
        <v>3987</v>
      </c>
      <c r="Q3185" s="109" t="s">
        <v>3695</v>
      </c>
      <c r="R3185" s="91"/>
      <c r="S3185" s="91"/>
      <c r="T3185" s="91"/>
      <c r="U3185" s="91"/>
      <c r="V3185" s="91"/>
      <c r="W3185" s="91"/>
      <c r="X3185" s="91"/>
      <c r="Y3185" s="91"/>
    </row>
    <row r="3186" spans="1:25" ht="15" customHeight="1" x14ac:dyDescent="0.25">
      <c r="A3186" s="111"/>
      <c r="B3186" s="111"/>
      <c r="C3186" s="111"/>
      <c r="D3186" s="111"/>
      <c r="E3186" s="111"/>
      <c r="F3186" s="111"/>
      <c r="G3186" s="111"/>
      <c r="H3186" s="67" t="s">
        <v>1</v>
      </c>
      <c r="I3186" s="29">
        <v>1</v>
      </c>
      <c r="J3186" s="29">
        <v>2</v>
      </c>
      <c r="K3186" s="29">
        <v>3</v>
      </c>
      <c r="L3186" s="29" t="s">
        <v>3478</v>
      </c>
      <c r="M3186" s="29">
        <v>5</v>
      </c>
      <c r="N3186" s="29">
        <v>6</v>
      </c>
      <c r="O3186" s="29">
        <v>7</v>
      </c>
      <c r="P3186" s="29" t="s">
        <v>3696</v>
      </c>
      <c r="Q3186" s="29">
        <v>9</v>
      </c>
      <c r="R3186" s="92"/>
      <c r="S3186" s="92"/>
      <c r="T3186" s="92"/>
      <c r="U3186" s="92"/>
      <c r="V3186" s="92"/>
      <c r="W3186" s="92"/>
      <c r="X3186" s="92"/>
      <c r="Y3186" s="92"/>
    </row>
    <row r="3187" spans="1:25" ht="15" customHeight="1" x14ac:dyDescent="0.25">
      <c r="A3187" s="111"/>
      <c r="B3187" s="111"/>
      <c r="C3187" s="111"/>
      <c r="D3187" s="111"/>
      <c r="E3187" s="111"/>
      <c r="F3187" s="111"/>
      <c r="G3187" s="111"/>
      <c r="H3187" s="68" t="s">
        <v>1085</v>
      </c>
      <c r="I3187" s="32">
        <f t="shared" ref="I3187:K3187" si="2977">SUM(I3183)</f>
        <v>1771623</v>
      </c>
      <c r="J3187" s="32">
        <f t="shared" si="2977"/>
        <v>1731523</v>
      </c>
      <c r="K3187" s="32">
        <f t="shared" si="2977"/>
        <v>944972</v>
      </c>
      <c r="L3187" s="32">
        <f t="shared" si="2948"/>
        <v>444500</v>
      </c>
      <c r="M3187" s="32">
        <f t="shared" ref="M3187" si="2978">SUM(M3183)</f>
        <v>154700</v>
      </c>
      <c r="N3187" s="32">
        <f t="shared" ref="N3187:O3187" si="2979">SUM(N3183)</f>
        <v>145400</v>
      </c>
      <c r="O3187" s="32">
        <f t="shared" si="2979"/>
        <v>144400</v>
      </c>
      <c r="P3187" s="32">
        <f t="shared" si="2951"/>
        <v>1389472</v>
      </c>
      <c r="Q3187" s="32">
        <f t="shared" si="2952"/>
        <v>80.245656569390064</v>
      </c>
      <c r="R3187" s="90"/>
      <c r="S3187" s="90"/>
      <c r="T3187" s="90"/>
      <c r="U3187" s="90"/>
      <c r="V3187" s="90"/>
      <c r="W3187" s="90"/>
      <c r="X3187" s="90"/>
      <c r="Y3187" s="90"/>
    </row>
    <row r="3188" spans="1:25" ht="15" customHeight="1" x14ac:dyDescent="0.25">
      <c r="A3188" s="111"/>
      <c r="B3188" s="111"/>
      <c r="C3188" s="111"/>
      <c r="D3188" s="111"/>
      <c r="E3188" s="111"/>
      <c r="F3188" s="111"/>
      <c r="G3188" s="111"/>
      <c r="H3188" s="69" t="s">
        <v>79</v>
      </c>
      <c r="I3188" s="32">
        <f t="shared" ref="I3188:K3188" si="2980">SUM(I3187)</f>
        <v>1771623</v>
      </c>
      <c r="J3188" s="32">
        <f t="shared" si="2980"/>
        <v>1731523</v>
      </c>
      <c r="K3188" s="32">
        <f t="shared" si="2980"/>
        <v>944972</v>
      </c>
      <c r="L3188" s="32">
        <f t="shared" si="2948"/>
        <v>444500</v>
      </c>
      <c r="M3188" s="32">
        <f t="shared" ref="M3188" si="2981">SUM(M3187)</f>
        <v>154700</v>
      </c>
      <c r="N3188" s="32">
        <f t="shared" ref="N3188:O3188" si="2982">SUM(N3187)</f>
        <v>145400</v>
      </c>
      <c r="O3188" s="32">
        <f t="shared" si="2982"/>
        <v>144400</v>
      </c>
      <c r="P3188" s="32">
        <f t="shared" si="2951"/>
        <v>1389472</v>
      </c>
      <c r="Q3188" s="32">
        <f t="shared" si="2952"/>
        <v>80.245656569390064</v>
      </c>
      <c r="R3188" s="90"/>
      <c r="S3188" s="90"/>
      <c r="T3188" s="90"/>
      <c r="U3188" s="90"/>
      <c r="V3188" s="90"/>
      <c r="W3188" s="90"/>
      <c r="X3188" s="90"/>
      <c r="Y3188" s="90"/>
    </row>
    <row r="3189" spans="1:25" ht="15" customHeight="1" x14ac:dyDescent="0.25">
      <c r="A3189" s="112"/>
      <c r="B3189" s="112"/>
      <c r="C3189" s="112"/>
      <c r="D3189" s="112"/>
      <c r="E3189" s="112"/>
      <c r="F3189" s="112"/>
      <c r="G3189" s="112"/>
      <c r="I3189" s="27"/>
      <c r="J3189" s="27"/>
      <c r="K3189" s="27">
        <v>0</v>
      </c>
      <c r="L3189" s="27"/>
      <c r="M3189" s="27"/>
      <c r="N3189" s="27"/>
      <c r="O3189" s="27"/>
      <c r="P3189" s="27"/>
      <c r="Q3189" s="27"/>
      <c r="R3189" s="27"/>
      <c r="S3189" s="27"/>
      <c r="T3189" s="27"/>
      <c r="U3189" s="27"/>
      <c r="V3189" s="27"/>
      <c r="W3189" s="27"/>
      <c r="X3189" s="27"/>
      <c r="Y3189" s="27"/>
    </row>
    <row r="3190" spans="1:25" ht="15" customHeight="1" thickBot="1" x14ac:dyDescent="0.3">
      <c r="A3190" s="53" t="s">
        <v>1</v>
      </c>
      <c r="B3190" s="53" t="s">
        <v>1</v>
      </c>
      <c r="C3190" s="53" t="s">
        <v>1</v>
      </c>
      <c r="D3190" s="53" t="s">
        <v>1</v>
      </c>
      <c r="E3190" s="53" t="s">
        <v>1</v>
      </c>
      <c r="F3190" s="53" t="s">
        <v>1</v>
      </c>
      <c r="G3190" s="53" t="s">
        <v>1</v>
      </c>
      <c r="H3190" s="21" t="s">
        <v>1</v>
      </c>
      <c r="I3190" s="33"/>
      <c r="J3190" s="33"/>
      <c r="K3190" s="33">
        <v>0</v>
      </c>
      <c r="L3190" s="33"/>
      <c r="M3190" s="33"/>
      <c r="N3190" s="33"/>
      <c r="O3190" s="33"/>
      <c r="P3190" s="33"/>
      <c r="Q3190" s="33"/>
      <c r="R3190" s="33"/>
      <c r="S3190" s="33"/>
      <c r="T3190" s="33"/>
      <c r="U3190" s="33"/>
      <c r="V3190" s="33"/>
      <c r="W3190" s="33"/>
      <c r="X3190" s="33"/>
      <c r="Y3190" s="33"/>
    </row>
    <row r="3191" spans="1:25" ht="45.75" customHeight="1" thickBot="1" x14ac:dyDescent="0.3">
      <c r="A3191" s="28" t="s">
        <v>4</v>
      </c>
      <c r="B3191" s="28" t="s">
        <v>5</v>
      </c>
      <c r="C3191" s="28" t="s">
        <v>6</v>
      </c>
      <c r="D3191" s="57" t="s">
        <v>1</v>
      </c>
      <c r="E3191" s="28" t="s">
        <v>7</v>
      </c>
      <c r="F3191" s="28" t="s">
        <v>8</v>
      </c>
      <c r="G3191" s="28" t="s">
        <v>9</v>
      </c>
      <c r="H3191" s="28" t="s">
        <v>10</v>
      </c>
      <c r="I3191" s="109" t="s">
        <v>3984</v>
      </c>
      <c r="J3191" s="109" t="s">
        <v>11</v>
      </c>
      <c r="K3191" s="109" t="s">
        <v>3989</v>
      </c>
      <c r="L3191" s="109" t="s">
        <v>3985</v>
      </c>
      <c r="M3191" s="109" t="s">
        <v>4027</v>
      </c>
      <c r="N3191" s="109" t="s">
        <v>3988</v>
      </c>
      <c r="O3191" s="109" t="s">
        <v>3986</v>
      </c>
      <c r="P3191" s="109" t="s">
        <v>3987</v>
      </c>
      <c r="Q3191" s="109" t="s">
        <v>3695</v>
      </c>
      <c r="R3191" s="91"/>
      <c r="S3191" s="91"/>
      <c r="T3191" s="91"/>
      <c r="U3191" s="91"/>
      <c r="V3191" s="91"/>
      <c r="W3191" s="91"/>
      <c r="X3191" s="91"/>
      <c r="Y3191" s="91"/>
    </row>
    <row r="3192" spans="1:25" ht="15" customHeight="1" x14ac:dyDescent="0.25">
      <c r="A3192" s="58" t="s">
        <v>1</v>
      </c>
      <c r="B3192" s="58" t="s">
        <v>1</v>
      </c>
      <c r="C3192" s="58" t="s">
        <v>1</v>
      </c>
      <c r="D3192" s="59" t="s">
        <v>1</v>
      </c>
      <c r="E3192" s="59" t="s">
        <v>1</v>
      </c>
      <c r="F3192" s="60" t="s">
        <v>1</v>
      </c>
      <c r="G3192" s="61" t="s">
        <v>1</v>
      </c>
      <c r="H3192" s="62" t="s">
        <v>1</v>
      </c>
      <c r="I3192" s="29">
        <v>1</v>
      </c>
      <c r="J3192" s="29">
        <v>2</v>
      </c>
      <c r="K3192" s="29">
        <v>3</v>
      </c>
      <c r="L3192" s="29" t="s">
        <v>3478</v>
      </c>
      <c r="M3192" s="29">
        <v>5</v>
      </c>
      <c r="N3192" s="29">
        <v>6</v>
      </c>
      <c r="O3192" s="29">
        <v>7</v>
      </c>
      <c r="P3192" s="29" t="s">
        <v>3696</v>
      </c>
      <c r="Q3192" s="29">
        <v>9</v>
      </c>
      <c r="R3192" s="92"/>
      <c r="S3192" s="92"/>
      <c r="T3192" s="92"/>
      <c r="U3192" s="92"/>
      <c r="V3192" s="92"/>
      <c r="W3192" s="92"/>
      <c r="X3192" s="92"/>
      <c r="Y3192" s="92"/>
    </row>
    <row r="3193" spans="1:25" ht="15" customHeight="1" x14ac:dyDescent="0.25">
      <c r="A3193" s="63" t="s">
        <v>935</v>
      </c>
      <c r="B3193" s="63" t="s">
        <v>81</v>
      </c>
      <c r="C3193" s="64" t="s">
        <v>1468</v>
      </c>
      <c r="D3193" s="64" t="s">
        <v>1469</v>
      </c>
      <c r="E3193" s="65" t="s">
        <v>1</v>
      </c>
      <c r="F3193" s="65" t="s">
        <v>1</v>
      </c>
      <c r="G3193" s="65" t="s">
        <v>1</v>
      </c>
      <c r="H3193" s="65" t="s">
        <v>1470</v>
      </c>
      <c r="I3193" s="26">
        <v>0</v>
      </c>
      <c r="J3193" s="26" t="s">
        <v>1</v>
      </c>
      <c r="K3193" s="26">
        <v>0</v>
      </c>
      <c r="L3193" s="26"/>
      <c r="M3193" s="26"/>
      <c r="N3193" s="26"/>
      <c r="O3193" s="26"/>
      <c r="P3193" s="26"/>
      <c r="Q3193" s="26"/>
      <c r="R3193" s="90"/>
      <c r="S3193" s="90"/>
      <c r="T3193" s="90"/>
      <c r="U3193" s="90"/>
      <c r="V3193" s="90"/>
      <c r="W3193" s="90"/>
      <c r="X3193" s="90"/>
      <c r="Y3193" s="90"/>
    </row>
    <row r="3194" spans="1:25" ht="22.5" customHeight="1" x14ac:dyDescent="0.25">
      <c r="A3194" s="63" t="s">
        <v>1</v>
      </c>
      <c r="B3194" s="63" t="s">
        <v>1</v>
      </c>
      <c r="C3194" s="63" t="s">
        <v>1</v>
      </c>
      <c r="D3194" s="65" t="s">
        <v>1</v>
      </c>
      <c r="E3194" s="65" t="s">
        <v>1</v>
      </c>
      <c r="F3194" s="65" t="s">
        <v>1</v>
      </c>
      <c r="G3194" s="65" t="s">
        <v>1</v>
      </c>
      <c r="H3194" s="66" t="s">
        <v>15</v>
      </c>
      <c r="I3194" s="30">
        <f t="shared" ref="I3194:K3194" si="2983">SUM(I3195,I3203,I3205)</f>
        <v>2940277</v>
      </c>
      <c r="J3194" s="30">
        <f t="shared" si="2983"/>
        <v>2863671</v>
      </c>
      <c r="K3194" s="30">
        <f t="shared" si="2983"/>
        <v>1422218</v>
      </c>
      <c r="L3194" s="30">
        <f t="shared" si="2948"/>
        <v>801250</v>
      </c>
      <c r="M3194" s="30">
        <f t="shared" ref="M3194" si="2984">SUM(M3195,M3203,M3205)</f>
        <v>312150</v>
      </c>
      <c r="N3194" s="30">
        <f t="shared" ref="N3194:O3194" si="2985">SUM(N3195,N3203,N3205)</f>
        <v>244350</v>
      </c>
      <c r="O3194" s="30">
        <f t="shared" si="2985"/>
        <v>244750</v>
      </c>
      <c r="P3194" s="30">
        <f t="shared" si="2951"/>
        <v>2223468</v>
      </c>
      <c r="Q3194" s="30">
        <f t="shared" si="2952"/>
        <v>77.643975163348017</v>
      </c>
      <c r="R3194" s="93"/>
      <c r="S3194" s="93"/>
      <c r="T3194" s="93"/>
      <c r="U3194" s="93"/>
      <c r="V3194" s="93"/>
      <c r="W3194" s="93"/>
      <c r="X3194" s="93"/>
      <c r="Y3194" s="93"/>
    </row>
    <row r="3195" spans="1:25" ht="15" customHeight="1" x14ac:dyDescent="0.25">
      <c r="A3195" s="63" t="s">
        <v>935</v>
      </c>
      <c r="B3195" s="63" t="s">
        <v>81</v>
      </c>
      <c r="C3195" s="63" t="s">
        <v>1468</v>
      </c>
      <c r="D3195" s="63" t="s">
        <v>1469</v>
      </c>
      <c r="E3195" s="65" t="s">
        <v>16</v>
      </c>
      <c r="F3195" s="65" t="s">
        <v>1</v>
      </c>
      <c r="G3195" s="65" t="s">
        <v>1</v>
      </c>
      <c r="H3195" s="65" t="s">
        <v>17</v>
      </c>
      <c r="I3195" s="31">
        <f t="shared" ref="I3195:K3195" si="2986">SUM(I3196:I3197)</f>
        <v>2399265</v>
      </c>
      <c r="J3195" s="31">
        <f t="shared" si="2986"/>
        <v>2399265</v>
      </c>
      <c r="K3195" s="31">
        <f t="shared" si="2986"/>
        <v>1179984</v>
      </c>
      <c r="L3195" s="31">
        <f t="shared" si="2948"/>
        <v>646000</v>
      </c>
      <c r="M3195" s="31">
        <f t="shared" ref="M3195" si="2987">SUM(M3196:M3197)</f>
        <v>217000</v>
      </c>
      <c r="N3195" s="31">
        <f t="shared" ref="N3195:O3195" si="2988">SUM(N3196:N3197)</f>
        <v>214500</v>
      </c>
      <c r="O3195" s="31">
        <f t="shared" si="2988"/>
        <v>214500</v>
      </c>
      <c r="P3195" s="31">
        <f t="shared" si="2951"/>
        <v>1825984</v>
      </c>
      <c r="Q3195" s="31">
        <f t="shared" si="2952"/>
        <v>76.105974121241289</v>
      </c>
      <c r="R3195" s="94"/>
      <c r="S3195" s="94"/>
      <c r="T3195" s="94"/>
      <c r="U3195" s="94"/>
      <c r="V3195" s="94"/>
      <c r="W3195" s="94"/>
      <c r="X3195" s="94"/>
      <c r="Y3195" s="94"/>
    </row>
    <row r="3196" spans="1:25" ht="15" customHeight="1" x14ac:dyDescent="0.25">
      <c r="A3196" s="64" t="s">
        <v>935</v>
      </c>
      <c r="B3196" s="64" t="s">
        <v>81</v>
      </c>
      <c r="C3196" s="64" t="s">
        <v>1468</v>
      </c>
      <c r="D3196" s="64" t="s">
        <v>1469</v>
      </c>
      <c r="E3196" s="20" t="s">
        <v>19</v>
      </c>
      <c r="F3196" s="64"/>
      <c r="G3196" s="53" t="s">
        <v>1076</v>
      </c>
      <c r="H3196" s="53" t="s">
        <v>3904</v>
      </c>
      <c r="I3196" s="26">
        <v>2111965</v>
      </c>
      <c r="J3196" s="26">
        <v>2111965</v>
      </c>
      <c r="K3196" s="26">
        <v>1006000</v>
      </c>
      <c r="L3196" s="26">
        <f t="shared" si="2948"/>
        <v>600000</v>
      </c>
      <c r="M3196" s="26">
        <v>200000</v>
      </c>
      <c r="N3196" s="26">
        <v>200000</v>
      </c>
      <c r="O3196" s="26">
        <v>200000</v>
      </c>
      <c r="P3196" s="26">
        <f t="shared" si="2951"/>
        <v>1606000</v>
      </c>
      <c r="Q3196" s="26">
        <f t="shared" si="2952"/>
        <v>76.04292684774606</v>
      </c>
      <c r="R3196" s="90"/>
      <c r="S3196" s="90"/>
      <c r="T3196" s="90"/>
      <c r="U3196" s="90"/>
      <c r="V3196" s="90"/>
      <c r="W3196" s="90"/>
      <c r="X3196" s="90"/>
      <c r="Y3196" s="90"/>
    </row>
    <row r="3197" spans="1:25" ht="15" customHeight="1" x14ac:dyDescent="0.25">
      <c r="A3197" s="63" t="s">
        <v>935</v>
      </c>
      <c r="B3197" s="63" t="s">
        <v>81</v>
      </c>
      <c r="C3197" s="63" t="s">
        <v>1468</v>
      </c>
      <c r="D3197" s="63" t="s">
        <v>1469</v>
      </c>
      <c r="E3197" s="63" t="s">
        <v>21</v>
      </c>
      <c r="F3197" s="64" t="s">
        <v>1</v>
      </c>
      <c r="G3197" s="53" t="s">
        <v>1</v>
      </c>
      <c r="H3197" s="65" t="s">
        <v>22</v>
      </c>
      <c r="I3197" s="31">
        <f t="shared" ref="I3197:K3197" si="2989">SUM(I3198:I3202)</f>
        <v>287300</v>
      </c>
      <c r="J3197" s="31">
        <f t="shared" si="2989"/>
        <v>287300</v>
      </c>
      <c r="K3197" s="31">
        <f t="shared" si="2989"/>
        <v>173984</v>
      </c>
      <c r="L3197" s="31">
        <f t="shared" si="2948"/>
        <v>46000</v>
      </c>
      <c r="M3197" s="31">
        <f t="shared" ref="M3197" si="2990">SUM(M3198:M3202)</f>
        <v>17000</v>
      </c>
      <c r="N3197" s="31">
        <f t="shared" ref="N3197:O3197" si="2991">SUM(N3198:N3202)</f>
        <v>14500</v>
      </c>
      <c r="O3197" s="31">
        <f t="shared" si="2991"/>
        <v>14500</v>
      </c>
      <c r="P3197" s="31">
        <f t="shared" si="2951"/>
        <v>219984</v>
      </c>
      <c r="Q3197" s="31">
        <f t="shared" si="2952"/>
        <v>76.569439610163599</v>
      </c>
      <c r="R3197" s="94"/>
      <c r="S3197" s="94"/>
      <c r="T3197" s="94"/>
      <c r="U3197" s="94"/>
      <c r="V3197" s="94"/>
      <c r="W3197" s="94"/>
      <c r="X3197" s="94"/>
      <c r="Y3197" s="94"/>
    </row>
    <row r="3198" spans="1:25" ht="15" customHeight="1" x14ac:dyDescent="0.25">
      <c r="A3198" s="64" t="s">
        <v>935</v>
      </c>
      <c r="B3198" s="64" t="s">
        <v>81</v>
      </c>
      <c r="C3198" s="64" t="s">
        <v>1468</v>
      </c>
      <c r="D3198" s="64" t="s">
        <v>1469</v>
      </c>
      <c r="E3198" s="20" t="s">
        <v>23</v>
      </c>
      <c r="F3198" s="64" t="s">
        <v>1471</v>
      </c>
      <c r="G3198" s="53" t="s">
        <v>1076</v>
      </c>
      <c r="H3198" s="53" t="s">
        <v>85</v>
      </c>
      <c r="I3198" s="26">
        <v>82300</v>
      </c>
      <c r="J3198" s="26">
        <v>82300</v>
      </c>
      <c r="K3198" s="26">
        <v>57400</v>
      </c>
      <c r="L3198" s="26">
        <f t="shared" si="2948"/>
        <v>10000</v>
      </c>
      <c r="M3198" s="26">
        <v>5000</v>
      </c>
      <c r="N3198" s="26">
        <v>2500</v>
      </c>
      <c r="O3198" s="26">
        <v>2500</v>
      </c>
      <c r="P3198" s="26">
        <f t="shared" si="2951"/>
        <v>67400</v>
      </c>
      <c r="Q3198" s="26">
        <f t="shared" si="2952"/>
        <v>81.8955042527339</v>
      </c>
      <c r="R3198" s="90"/>
      <c r="S3198" s="90"/>
      <c r="T3198" s="90"/>
      <c r="U3198" s="90"/>
      <c r="V3198" s="90"/>
      <c r="W3198" s="90"/>
      <c r="X3198" s="90"/>
      <c r="Y3198" s="90"/>
    </row>
    <row r="3199" spans="1:25" ht="15" customHeight="1" x14ac:dyDescent="0.25">
      <c r="A3199" s="64" t="s">
        <v>935</v>
      </c>
      <c r="B3199" s="64" t="s">
        <v>81</v>
      </c>
      <c r="C3199" s="64" t="s">
        <v>1468</v>
      </c>
      <c r="D3199" s="64" t="s">
        <v>1469</v>
      </c>
      <c r="E3199" s="20" t="s">
        <v>23</v>
      </c>
      <c r="F3199" s="64" t="s">
        <v>1472</v>
      </c>
      <c r="G3199" s="53" t="s">
        <v>1076</v>
      </c>
      <c r="H3199" s="53" t="s">
        <v>25</v>
      </c>
      <c r="I3199" s="26">
        <v>143200</v>
      </c>
      <c r="J3199" s="26">
        <v>143200</v>
      </c>
      <c r="K3199" s="26">
        <v>81700</v>
      </c>
      <c r="L3199" s="26">
        <f t="shared" si="2948"/>
        <v>36000</v>
      </c>
      <c r="M3199" s="26">
        <v>12000</v>
      </c>
      <c r="N3199" s="26">
        <v>12000</v>
      </c>
      <c r="O3199" s="26">
        <v>12000</v>
      </c>
      <c r="P3199" s="26">
        <f t="shared" si="2951"/>
        <v>117700</v>
      </c>
      <c r="Q3199" s="26">
        <f t="shared" si="2952"/>
        <v>82.192737430167597</v>
      </c>
      <c r="R3199" s="90"/>
      <c r="S3199" s="90"/>
      <c r="T3199" s="90"/>
      <c r="U3199" s="90"/>
      <c r="V3199" s="90"/>
      <c r="W3199" s="90"/>
      <c r="X3199" s="90"/>
      <c r="Y3199" s="90"/>
    </row>
    <row r="3200" spans="1:25" ht="15" customHeight="1" x14ac:dyDescent="0.25">
      <c r="A3200" s="64" t="s">
        <v>935</v>
      </c>
      <c r="B3200" s="64" t="s">
        <v>81</v>
      </c>
      <c r="C3200" s="64" t="s">
        <v>1468</v>
      </c>
      <c r="D3200" s="64" t="s">
        <v>1469</v>
      </c>
      <c r="E3200" s="20" t="s">
        <v>23</v>
      </c>
      <c r="F3200" s="64" t="s">
        <v>1473</v>
      </c>
      <c r="G3200" s="53" t="s">
        <v>1076</v>
      </c>
      <c r="H3200" s="53" t="s">
        <v>27</v>
      </c>
      <c r="I3200" s="26">
        <v>42400</v>
      </c>
      <c r="J3200" s="26">
        <v>42400</v>
      </c>
      <c r="K3200" s="26">
        <v>21984</v>
      </c>
      <c r="L3200" s="26">
        <f t="shared" si="2948"/>
        <v>0</v>
      </c>
      <c r="M3200" s="26"/>
      <c r="N3200" s="26"/>
      <c r="O3200" s="26"/>
      <c r="P3200" s="26">
        <f t="shared" si="2951"/>
        <v>21984</v>
      </c>
      <c r="Q3200" s="26">
        <f t="shared" si="2952"/>
        <v>51.849056603773583</v>
      </c>
      <c r="R3200" s="90"/>
      <c r="S3200" s="90"/>
      <c r="T3200" s="90"/>
      <c r="U3200" s="90"/>
      <c r="V3200" s="90"/>
      <c r="W3200" s="90"/>
      <c r="X3200" s="90"/>
      <c r="Y3200" s="90"/>
    </row>
    <row r="3201" spans="1:25" ht="15" customHeight="1" x14ac:dyDescent="0.25">
      <c r="A3201" s="64" t="s">
        <v>935</v>
      </c>
      <c r="B3201" s="64" t="s">
        <v>81</v>
      </c>
      <c r="C3201" s="64" t="s">
        <v>1468</v>
      </c>
      <c r="D3201" s="64" t="s">
        <v>1469</v>
      </c>
      <c r="E3201" s="20" t="s">
        <v>23</v>
      </c>
      <c r="F3201" s="64" t="s">
        <v>1474</v>
      </c>
      <c r="G3201" s="53" t="s">
        <v>1076</v>
      </c>
      <c r="H3201" s="53" t="s">
        <v>89</v>
      </c>
      <c r="I3201" s="26">
        <v>5500</v>
      </c>
      <c r="J3201" s="26">
        <v>5500</v>
      </c>
      <c r="K3201" s="26">
        <v>5500</v>
      </c>
      <c r="L3201" s="26">
        <f t="shared" si="2948"/>
        <v>0</v>
      </c>
      <c r="M3201" s="26"/>
      <c r="N3201" s="26"/>
      <c r="O3201" s="26"/>
      <c r="P3201" s="26">
        <f t="shared" si="2951"/>
        <v>5500</v>
      </c>
      <c r="Q3201" s="26">
        <f t="shared" si="2952"/>
        <v>100</v>
      </c>
      <c r="R3201" s="90"/>
      <c r="S3201" s="90"/>
      <c r="T3201" s="90"/>
      <c r="U3201" s="90"/>
      <c r="V3201" s="90"/>
      <c r="W3201" s="90"/>
      <c r="X3201" s="90"/>
      <c r="Y3201" s="90"/>
    </row>
    <row r="3202" spans="1:25" ht="15" customHeight="1" x14ac:dyDescent="0.25">
      <c r="A3202" s="64" t="s">
        <v>935</v>
      </c>
      <c r="B3202" s="64" t="s">
        <v>81</v>
      </c>
      <c r="C3202" s="64" t="s">
        <v>1468</v>
      </c>
      <c r="D3202" s="64" t="s">
        <v>1469</v>
      </c>
      <c r="E3202" s="20" t="s">
        <v>23</v>
      </c>
      <c r="F3202" s="64" t="s">
        <v>1475</v>
      </c>
      <c r="G3202" s="53" t="s">
        <v>1076</v>
      </c>
      <c r="H3202" s="53" t="s">
        <v>29</v>
      </c>
      <c r="I3202" s="26">
        <v>13900</v>
      </c>
      <c r="J3202" s="26">
        <v>13900</v>
      </c>
      <c r="K3202" s="26">
        <v>7400</v>
      </c>
      <c r="L3202" s="26">
        <f t="shared" si="2948"/>
        <v>0</v>
      </c>
      <c r="M3202" s="26"/>
      <c r="N3202" s="26"/>
      <c r="O3202" s="26"/>
      <c r="P3202" s="26">
        <f t="shared" si="2951"/>
        <v>7400</v>
      </c>
      <c r="Q3202" s="26">
        <f t="shared" si="2952"/>
        <v>53.237410071942449</v>
      </c>
      <c r="R3202" s="90"/>
      <c r="S3202" s="90"/>
      <c r="T3202" s="90"/>
      <c r="U3202" s="90"/>
      <c r="V3202" s="90"/>
      <c r="W3202" s="90"/>
      <c r="X3202" s="90"/>
      <c r="Y3202" s="90"/>
    </row>
    <row r="3203" spans="1:25" ht="15" customHeight="1" x14ac:dyDescent="0.25">
      <c r="A3203" s="63" t="s">
        <v>935</v>
      </c>
      <c r="B3203" s="63" t="s">
        <v>81</v>
      </c>
      <c r="C3203" s="63" t="s">
        <v>1468</v>
      </c>
      <c r="D3203" s="63" t="s">
        <v>1469</v>
      </c>
      <c r="E3203" s="65" t="s">
        <v>30</v>
      </c>
      <c r="F3203" s="65" t="s">
        <v>1</v>
      </c>
      <c r="G3203" s="65" t="s">
        <v>1</v>
      </c>
      <c r="H3203" s="65" t="s">
        <v>31</v>
      </c>
      <c r="I3203" s="31">
        <f t="shared" ref="I3203:K3203" si="2992">SUM(I3204)</f>
        <v>224838</v>
      </c>
      <c r="J3203" s="31">
        <f t="shared" si="2992"/>
        <v>224838</v>
      </c>
      <c r="K3203" s="31">
        <f t="shared" si="2992"/>
        <v>110300</v>
      </c>
      <c r="L3203" s="31">
        <f t="shared" si="2948"/>
        <v>63000</v>
      </c>
      <c r="M3203" s="31">
        <f t="shared" ref="M3203" si="2993">SUM(M3204)</f>
        <v>21000</v>
      </c>
      <c r="N3203" s="31">
        <f t="shared" ref="N3203:O3203" si="2994">SUM(N3204)</f>
        <v>21000</v>
      </c>
      <c r="O3203" s="31">
        <f t="shared" si="2994"/>
        <v>21000</v>
      </c>
      <c r="P3203" s="31">
        <f t="shared" si="2951"/>
        <v>173300</v>
      </c>
      <c r="Q3203" s="31">
        <f t="shared" si="2952"/>
        <v>77.077718179311333</v>
      </c>
      <c r="R3203" s="94"/>
      <c r="S3203" s="94"/>
      <c r="T3203" s="94"/>
      <c r="U3203" s="94"/>
      <c r="V3203" s="94"/>
      <c r="W3203" s="94"/>
      <c r="X3203" s="94"/>
      <c r="Y3203" s="94"/>
    </row>
    <row r="3204" spans="1:25" ht="15" customHeight="1" x14ac:dyDescent="0.25">
      <c r="A3204" s="64" t="s">
        <v>935</v>
      </c>
      <c r="B3204" s="64" t="s">
        <v>81</v>
      </c>
      <c r="C3204" s="64" t="s">
        <v>1468</v>
      </c>
      <c r="D3204" s="64" t="s">
        <v>1469</v>
      </c>
      <c r="E3204" s="20" t="s">
        <v>33</v>
      </c>
      <c r="F3204" s="64"/>
      <c r="G3204" s="53" t="s">
        <v>1076</v>
      </c>
      <c r="H3204" s="53" t="s">
        <v>3861</v>
      </c>
      <c r="I3204" s="26">
        <v>224838</v>
      </c>
      <c r="J3204" s="26">
        <v>224838</v>
      </c>
      <c r="K3204" s="26">
        <v>110300</v>
      </c>
      <c r="L3204" s="26">
        <f t="shared" si="2948"/>
        <v>63000</v>
      </c>
      <c r="M3204" s="26">
        <v>21000</v>
      </c>
      <c r="N3204" s="26">
        <v>21000</v>
      </c>
      <c r="O3204" s="26">
        <v>21000</v>
      </c>
      <c r="P3204" s="26">
        <f t="shared" si="2951"/>
        <v>173300</v>
      </c>
      <c r="Q3204" s="26">
        <f t="shared" si="2952"/>
        <v>77.077718179311333</v>
      </c>
      <c r="R3204" s="90"/>
      <c r="S3204" s="90"/>
      <c r="T3204" s="90"/>
      <c r="U3204" s="90"/>
      <c r="V3204" s="90"/>
      <c r="W3204" s="90"/>
      <c r="X3204" s="90"/>
      <c r="Y3204" s="90"/>
    </row>
    <row r="3205" spans="1:25" ht="15" customHeight="1" x14ac:dyDescent="0.25">
      <c r="A3205" s="63" t="s">
        <v>935</v>
      </c>
      <c r="B3205" s="63" t="s">
        <v>81</v>
      </c>
      <c r="C3205" s="63" t="s">
        <v>1468</v>
      </c>
      <c r="D3205" s="63" t="s">
        <v>1469</v>
      </c>
      <c r="E3205" s="65" t="s">
        <v>34</v>
      </c>
      <c r="F3205" s="65" t="s">
        <v>1</v>
      </c>
      <c r="G3205" s="65" t="s">
        <v>1</v>
      </c>
      <c r="H3205" s="65" t="s">
        <v>35</v>
      </c>
      <c r="I3205" s="31">
        <f t="shared" ref="I3205:K3205" si="2995">SUM(I3206:I3213)</f>
        <v>316174</v>
      </c>
      <c r="J3205" s="31">
        <f t="shared" si="2995"/>
        <v>239568</v>
      </c>
      <c r="K3205" s="31">
        <f t="shared" si="2995"/>
        <v>131934</v>
      </c>
      <c r="L3205" s="31">
        <f t="shared" si="2948"/>
        <v>92250</v>
      </c>
      <c r="M3205" s="31">
        <f t="shared" ref="M3205" si="2996">SUM(M3206:M3213)</f>
        <v>74150</v>
      </c>
      <c r="N3205" s="31">
        <f t="shared" ref="N3205:O3205" si="2997">SUM(N3206:N3213)</f>
        <v>8850</v>
      </c>
      <c r="O3205" s="31">
        <f t="shared" si="2997"/>
        <v>9250</v>
      </c>
      <c r="P3205" s="31">
        <f t="shared" si="2951"/>
        <v>224184</v>
      </c>
      <c r="Q3205" s="31">
        <f t="shared" si="2952"/>
        <v>93.578441194149462</v>
      </c>
      <c r="R3205" s="94"/>
      <c r="S3205" s="94"/>
      <c r="T3205" s="94"/>
      <c r="U3205" s="94"/>
      <c r="V3205" s="94"/>
      <c r="W3205" s="94"/>
      <c r="X3205" s="94"/>
      <c r="Y3205" s="94"/>
    </row>
    <row r="3206" spans="1:25" ht="15" customHeight="1" x14ac:dyDescent="0.25">
      <c r="A3206" s="64" t="s">
        <v>935</v>
      </c>
      <c r="B3206" s="64" t="s">
        <v>81</v>
      </c>
      <c r="C3206" s="64" t="s">
        <v>1468</v>
      </c>
      <c r="D3206" s="64" t="s">
        <v>1469</v>
      </c>
      <c r="E3206" s="20" t="s">
        <v>38</v>
      </c>
      <c r="F3206" s="64"/>
      <c r="G3206" s="53" t="s">
        <v>1076</v>
      </c>
      <c r="H3206" s="53" t="s">
        <v>37</v>
      </c>
      <c r="I3206" s="26">
        <v>1474</v>
      </c>
      <c r="J3206" s="26">
        <v>474</v>
      </c>
      <c r="K3206" s="26">
        <v>474</v>
      </c>
      <c r="L3206" s="26">
        <f t="shared" si="2948"/>
        <v>0</v>
      </c>
      <c r="M3206" s="26"/>
      <c r="N3206" s="26"/>
      <c r="O3206" s="26"/>
      <c r="P3206" s="26">
        <f t="shared" si="2951"/>
        <v>474</v>
      </c>
      <c r="Q3206" s="26">
        <f t="shared" si="2952"/>
        <v>100</v>
      </c>
      <c r="R3206" s="90"/>
      <c r="S3206" s="90"/>
      <c r="T3206" s="90"/>
      <c r="U3206" s="90"/>
      <c r="V3206" s="90"/>
      <c r="W3206" s="90"/>
      <c r="X3206" s="90"/>
      <c r="Y3206" s="90"/>
    </row>
    <row r="3207" spans="1:25" ht="15" customHeight="1" x14ac:dyDescent="0.25">
      <c r="A3207" s="64" t="s">
        <v>935</v>
      </c>
      <c r="B3207" s="64" t="s">
        <v>81</v>
      </c>
      <c r="C3207" s="64" t="s">
        <v>1468</v>
      </c>
      <c r="D3207" s="64" t="s">
        <v>1469</v>
      </c>
      <c r="E3207" s="20" t="s">
        <v>298</v>
      </c>
      <c r="F3207" s="64"/>
      <c r="G3207" s="53" t="s">
        <v>1076</v>
      </c>
      <c r="H3207" s="53" t="s">
        <v>297</v>
      </c>
      <c r="I3207" s="26">
        <v>70252</v>
      </c>
      <c r="J3207" s="26">
        <v>70252</v>
      </c>
      <c r="K3207" s="26">
        <v>38400</v>
      </c>
      <c r="L3207" s="26">
        <f t="shared" si="2948"/>
        <v>30000</v>
      </c>
      <c r="M3207" s="26">
        <v>22000</v>
      </c>
      <c r="N3207" s="26">
        <v>4000</v>
      </c>
      <c r="O3207" s="26">
        <v>4000</v>
      </c>
      <c r="P3207" s="26">
        <f t="shared" si="2951"/>
        <v>68400</v>
      </c>
      <c r="Q3207" s="26">
        <f t="shared" si="2952"/>
        <v>97.363776120252808</v>
      </c>
      <c r="R3207" s="90"/>
      <c r="S3207" s="90"/>
      <c r="T3207" s="90"/>
      <c r="U3207" s="90"/>
      <c r="V3207" s="90"/>
      <c r="W3207" s="90"/>
      <c r="X3207" s="90"/>
      <c r="Y3207" s="90"/>
    </row>
    <row r="3208" spans="1:25" ht="15" customHeight="1" x14ac:dyDescent="0.25">
      <c r="A3208" s="64" t="s">
        <v>935</v>
      </c>
      <c r="B3208" s="64" t="s">
        <v>81</v>
      </c>
      <c r="C3208" s="64" t="s">
        <v>1468</v>
      </c>
      <c r="D3208" s="64" t="s">
        <v>1469</v>
      </c>
      <c r="E3208" s="20" t="s">
        <v>301</v>
      </c>
      <c r="F3208" s="64"/>
      <c r="G3208" s="53" t="s">
        <v>1076</v>
      </c>
      <c r="H3208" s="53" t="s">
        <v>300</v>
      </c>
      <c r="I3208" s="26">
        <v>11500</v>
      </c>
      <c r="J3208" s="26">
        <v>11500</v>
      </c>
      <c r="K3208" s="26">
        <v>5880</v>
      </c>
      <c r="L3208" s="26">
        <f t="shared" si="2948"/>
        <v>4500</v>
      </c>
      <c r="M3208" s="26">
        <v>2500</v>
      </c>
      <c r="N3208" s="26">
        <v>1000</v>
      </c>
      <c r="O3208" s="26">
        <v>1000</v>
      </c>
      <c r="P3208" s="26">
        <f t="shared" si="2951"/>
        <v>10380</v>
      </c>
      <c r="Q3208" s="26">
        <f t="shared" si="2952"/>
        <v>90.260869565217391</v>
      </c>
      <c r="R3208" s="90"/>
      <c r="S3208" s="90"/>
      <c r="T3208" s="90"/>
      <c r="U3208" s="90"/>
      <c r="V3208" s="90"/>
      <c r="W3208" s="90"/>
      <c r="X3208" s="90"/>
      <c r="Y3208" s="90"/>
    </row>
    <row r="3209" spans="1:25" ht="15" customHeight="1" x14ac:dyDescent="0.25">
      <c r="A3209" s="64" t="s">
        <v>935</v>
      </c>
      <c r="B3209" s="64" t="s">
        <v>81</v>
      </c>
      <c r="C3209" s="64" t="s">
        <v>1468</v>
      </c>
      <c r="D3209" s="64" t="s">
        <v>1469</v>
      </c>
      <c r="E3209" s="20" t="s">
        <v>218</v>
      </c>
      <c r="F3209" s="64"/>
      <c r="G3209" s="53" t="s">
        <v>1076</v>
      </c>
      <c r="H3209" s="53" t="s">
        <v>217</v>
      </c>
      <c r="I3209" s="26">
        <v>27800</v>
      </c>
      <c r="J3209" s="26">
        <v>11000</v>
      </c>
      <c r="K3209" s="26">
        <v>5600</v>
      </c>
      <c r="L3209" s="26">
        <f t="shared" si="2948"/>
        <v>3000</v>
      </c>
      <c r="M3209" s="26">
        <v>1000</v>
      </c>
      <c r="N3209" s="26">
        <v>1000</v>
      </c>
      <c r="O3209" s="26">
        <v>1000</v>
      </c>
      <c r="P3209" s="26">
        <f t="shared" si="2951"/>
        <v>8600</v>
      </c>
      <c r="Q3209" s="26">
        <f t="shared" si="2952"/>
        <v>78.181818181818187</v>
      </c>
      <c r="R3209" s="90"/>
      <c r="S3209" s="90"/>
      <c r="T3209" s="90"/>
      <c r="U3209" s="90"/>
      <c r="V3209" s="90"/>
      <c r="W3209" s="90"/>
      <c r="X3209" s="90"/>
      <c r="Y3209" s="90"/>
    </row>
    <row r="3210" spans="1:25" ht="15" customHeight="1" x14ac:dyDescent="0.25">
      <c r="A3210" s="64" t="s">
        <v>935</v>
      </c>
      <c r="B3210" s="64" t="s">
        <v>81</v>
      </c>
      <c r="C3210" s="64" t="s">
        <v>1468</v>
      </c>
      <c r="D3210" s="64" t="s">
        <v>1469</v>
      </c>
      <c r="E3210" s="20" t="s">
        <v>303</v>
      </c>
      <c r="F3210" s="64"/>
      <c r="G3210" s="53" t="s">
        <v>1076</v>
      </c>
      <c r="H3210" s="53" t="s">
        <v>302</v>
      </c>
      <c r="I3210" s="26">
        <v>22600</v>
      </c>
      <c r="J3210" s="26">
        <v>3000</v>
      </c>
      <c r="K3210" s="26">
        <v>2000</v>
      </c>
      <c r="L3210" s="26">
        <f t="shared" si="2948"/>
        <v>0</v>
      </c>
      <c r="M3210" s="26"/>
      <c r="N3210" s="26"/>
      <c r="O3210" s="26"/>
      <c r="P3210" s="26">
        <f t="shared" si="2951"/>
        <v>2000</v>
      </c>
      <c r="Q3210" s="26">
        <f t="shared" si="2952"/>
        <v>66.666666666666657</v>
      </c>
      <c r="R3210" s="90"/>
      <c r="S3210" s="90"/>
      <c r="T3210" s="90"/>
      <c r="U3210" s="90"/>
      <c r="V3210" s="90"/>
      <c r="W3210" s="90"/>
      <c r="X3210" s="90"/>
      <c r="Y3210" s="90"/>
    </row>
    <row r="3211" spans="1:25" ht="15" customHeight="1" x14ac:dyDescent="0.25">
      <c r="A3211" s="64" t="s">
        <v>935</v>
      </c>
      <c r="B3211" s="64" t="s">
        <v>81</v>
      </c>
      <c r="C3211" s="64" t="s">
        <v>1468</v>
      </c>
      <c r="D3211" s="64" t="s">
        <v>1469</v>
      </c>
      <c r="E3211" s="20" t="s">
        <v>308</v>
      </c>
      <c r="F3211" s="64"/>
      <c r="G3211" s="53" t="s">
        <v>1076</v>
      </c>
      <c r="H3211" s="53" t="s">
        <v>307</v>
      </c>
      <c r="I3211" s="26">
        <v>14252</v>
      </c>
      <c r="J3211" s="26">
        <v>8782</v>
      </c>
      <c r="K3211" s="26">
        <v>4500</v>
      </c>
      <c r="L3211" s="26">
        <f t="shared" si="2948"/>
        <v>3800</v>
      </c>
      <c r="M3211" s="26">
        <v>3000</v>
      </c>
      <c r="N3211" s="26">
        <v>200</v>
      </c>
      <c r="O3211" s="26">
        <v>600</v>
      </c>
      <c r="P3211" s="26">
        <f t="shared" si="2951"/>
        <v>8300</v>
      </c>
      <c r="Q3211" s="26">
        <f t="shared" si="2952"/>
        <v>94.511500797084949</v>
      </c>
      <c r="R3211" s="90"/>
      <c r="S3211" s="90"/>
      <c r="T3211" s="90"/>
      <c r="U3211" s="90"/>
      <c r="V3211" s="90"/>
      <c r="W3211" s="90"/>
      <c r="X3211" s="90"/>
      <c r="Y3211" s="90"/>
    </row>
    <row r="3212" spans="1:25" ht="15" customHeight="1" x14ac:dyDescent="0.25">
      <c r="A3212" s="64" t="s">
        <v>935</v>
      </c>
      <c r="B3212" s="64" t="s">
        <v>81</v>
      </c>
      <c r="C3212" s="64" t="s">
        <v>1468</v>
      </c>
      <c r="D3212" s="64" t="s">
        <v>1469</v>
      </c>
      <c r="E3212" s="20" t="s">
        <v>311</v>
      </c>
      <c r="F3212" s="64"/>
      <c r="G3212" s="53" t="s">
        <v>1076</v>
      </c>
      <c r="H3212" s="53" t="s">
        <v>310</v>
      </c>
      <c r="I3212" s="26">
        <v>2460</v>
      </c>
      <c r="J3212" s="26">
        <v>2460</v>
      </c>
      <c r="K3212" s="26">
        <v>1215</v>
      </c>
      <c r="L3212" s="26">
        <f t="shared" si="2948"/>
        <v>0</v>
      </c>
      <c r="M3212" s="26"/>
      <c r="N3212" s="26"/>
      <c r="O3212" s="26"/>
      <c r="P3212" s="26">
        <f t="shared" si="2951"/>
        <v>1215</v>
      </c>
      <c r="Q3212" s="26">
        <f t="shared" si="2952"/>
        <v>49.390243902439025</v>
      </c>
      <c r="R3212" s="90"/>
      <c r="S3212" s="90"/>
      <c r="T3212" s="90"/>
      <c r="U3212" s="90"/>
      <c r="V3212" s="90"/>
      <c r="W3212" s="90"/>
      <c r="X3212" s="90"/>
      <c r="Y3212" s="90"/>
    </row>
    <row r="3213" spans="1:25" ht="15" customHeight="1" x14ac:dyDescent="0.25">
      <c r="A3213" s="63" t="s">
        <v>935</v>
      </c>
      <c r="B3213" s="63" t="s">
        <v>81</v>
      </c>
      <c r="C3213" s="63" t="s">
        <v>1468</v>
      </c>
      <c r="D3213" s="63" t="s">
        <v>1469</v>
      </c>
      <c r="E3213" s="63" t="s">
        <v>39</v>
      </c>
      <c r="F3213" s="64" t="s">
        <v>1</v>
      </c>
      <c r="G3213" s="53" t="s">
        <v>1</v>
      </c>
      <c r="H3213" s="65" t="s">
        <v>40</v>
      </c>
      <c r="I3213" s="31">
        <f t="shared" ref="I3213:K3213" si="2998">SUM(I3214:I3216)</f>
        <v>165836</v>
      </c>
      <c r="J3213" s="31">
        <f t="shared" si="2998"/>
        <v>132100</v>
      </c>
      <c r="K3213" s="31">
        <f t="shared" si="2998"/>
        <v>73865</v>
      </c>
      <c r="L3213" s="31">
        <f t="shared" si="2948"/>
        <v>50950</v>
      </c>
      <c r="M3213" s="31">
        <f t="shared" ref="M3213" si="2999">SUM(M3214:M3216)</f>
        <v>45650</v>
      </c>
      <c r="N3213" s="31">
        <f t="shared" ref="N3213:O3213" si="3000">SUM(N3214:N3216)</f>
        <v>2650</v>
      </c>
      <c r="O3213" s="31">
        <f t="shared" si="3000"/>
        <v>2650</v>
      </c>
      <c r="P3213" s="31">
        <f t="shared" si="2951"/>
        <v>124815</v>
      </c>
      <c r="Q3213" s="31">
        <f t="shared" si="2952"/>
        <v>94.485238455715375</v>
      </c>
      <c r="R3213" s="94"/>
      <c r="S3213" s="94"/>
      <c r="T3213" s="94"/>
      <c r="U3213" s="94"/>
      <c r="V3213" s="94"/>
      <c r="W3213" s="94"/>
      <c r="X3213" s="94"/>
      <c r="Y3213" s="94"/>
    </row>
    <row r="3214" spans="1:25" ht="15" customHeight="1" x14ac:dyDescent="0.25">
      <c r="A3214" s="64" t="s">
        <v>935</v>
      </c>
      <c r="B3214" s="64" t="s">
        <v>81</v>
      </c>
      <c r="C3214" s="64" t="s">
        <v>1468</v>
      </c>
      <c r="D3214" s="64" t="s">
        <v>1469</v>
      </c>
      <c r="E3214" s="20" t="s">
        <v>41</v>
      </c>
      <c r="F3214" s="64"/>
      <c r="G3214" s="53" t="s">
        <v>1076</v>
      </c>
      <c r="H3214" s="53" t="s">
        <v>40</v>
      </c>
      <c r="I3214" s="26">
        <v>155336</v>
      </c>
      <c r="J3214" s="26">
        <v>121600</v>
      </c>
      <c r="K3214" s="26">
        <v>67000</v>
      </c>
      <c r="L3214" s="26">
        <f t="shared" si="2948"/>
        <v>49000</v>
      </c>
      <c r="M3214" s="26">
        <v>45000</v>
      </c>
      <c r="N3214" s="26">
        <v>2000</v>
      </c>
      <c r="O3214" s="26">
        <v>2000</v>
      </c>
      <c r="P3214" s="26">
        <f t="shared" si="2951"/>
        <v>116000</v>
      </c>
      <c r="Q3214" s="26">
        <f t="shared" si="2952"/>
        <v>95.39473684210526</v>
      </c>
      <c r="R3214" s="90"/>
      <c r="S3214" s="90"/>
      <c r="T3214" s="90"/>
      <c r="U3214" s="90"/>
      <c r="V3214" s="90"/>
      <c r="W3214" s="90"/>
      <c r="X3214" s="90"/>
      <c r="Y3214" s="90"/>
    </row>
    <row r="3215" spans="1:25" ht="15" customHeight="1" x14ac:dyDescent="0.25">
      <c r="A3215" s="64" t="s">
        <v>935</v>
      </c>
      <c r="B3215" s="64" t="s">
        <v>81</v>
      </c>
      <c r="C3215" s="64" t="s">
        <v>1468</v>
      </c>
      <c r="D3215" s="64" t="s">
        <v>1469</v>
      </c>
      <c r="E3215" s="20" t="s">
        <v>41</v>
      </c>
      <c r="F3215" s="64" t="s">
        <v>1476</v>
      </c>
      <c r="G3215" s="53" t="s">
        <v>1076</v>
      </c>
      <c r="H3215" s="53" t="s">
        <v>49</v>
      </c>
      <c r="I3215" s="26">
        <v>2900</v>
      </c>
      <c r="J3215" s="26">
        <v>2900</v>
      </c>
      <c r="K3215" s="26">
        <v>2965</v>
      </c>
      <c r="L3215" s="26">
        <f t="shared" si="2948"/>
        <v>0</v>
      </c>
      <c r="M3215" s="26"/>
      <c r="N3215" s="26"/>
      <c r="O3215" s="26"/>
      <c r="P3215" s="26">
        <f t="shared" si="2951"/>
        <v>2965</v>
      </c>
      <c r="Q3215" s="26">
        <f t="shared" ref="Q3215" si="3001">IF(I3215=0,"-",P3215/I3215*100)</f>
        <v>102.24137931034483</v>
      </c>
      <c r="R3215" s="90"/>
      <c r="S3215" s="90"/>
      <c r="T3215" s="90"/>
      <c r="U3215" s="90"/>
      <c r="V3215" s="90"/>
      <c r="W3215" s="90"/>
      <c r="X3215" s="90"/>
      <c r="Y3215" s="90"/>
    </row>
    <row r="3216" spans="1:25" ht="22.5" customHeight="1" x14ac:dyDescent="0.25">
      <c r="A3216" s="64" t="s">
        <v>935</v>
      </c>
      <c r="B3216" s="64" t="s">
        <v>81</v>
      </c>
      <c r="C3216" s="64" t="s">
        <v>1468</v>
      </c>
      <c r="D3216" s="64" t="s">
        <v>1469</v>
      </c>
      <c r="E3216" s="20" t="s">
        <v>41</v>
      </c>
      <c r="F3216" s="64" t="s">
        <v>1477</v>
      </c>
      <c r="G3216" s="53" t="s">
        <v>1076</v>
      </c>
      <c r="H3216" s="53" t="s">
        <v>55</v>
      </c>
      <c r="I3216" s="26">
        <v>7600</v>
      </c>
      <c r="J3216" s="26">
        <v>7600</v>
      </c>
      <c r="K3216" s="26">
        <v>3900</v>
      </c>
      <c r="L3216" s="26">
        <f t="shared" ref="L3216:L3279" si="3002">SUM(M3216:O3216)</f>
        <v>1950</v>
      </c>
      <c r="M3216" s="26">
        <v>650</v>
      </c>
      <c r="N3216" s="26">
        <v>650</v>
      </c>
      <c r="O3216" s="26">
        <v>650</v>
      </c>
      <c r="P3216" s="26">
        <f t="shared" ref="P3216:P3279" si="3003">K3216+L3216</f>
        <v>5850</v>
      </c>
      <c r="Q3216" s="26">
        <f t="shared" ref="Q3216:Q3279" si="3004">IF(J3216=0,"-",P3216/J3216*100)</f>
        <v>76.973684210526315</v>
      </c>
      <c r="R3216" s="90"/>
      <c r="S3216" s="90"/>
      <c r="T3216" s="90"/>
      <c r="U3216" s="90"/>
      <c r="V3216" s="90"/>
      <c r="W3216" s="90"/>
      <c r="X3216" s="90"/>
      <c r="Y3216" s="90"/>
    </row>
    <row r="3217" spans="1:25" ht="22.5" customHeight="1" x14ac:dyDescent="0.25">
      <c r="A3217" s="63" t="s">
        <v>1</v>
      </c>
      <c r="B3217" s="63" t="s">
        <v>1</v>
      </c>
      <c r="C3217" s="63" t="s">
        <v>1</v>
      </c>
      <c r="D3217" s="65" t="s">
        <v>1</v>
      </c>
      <c r="E3217" s="65" t="s">
        <v>1</v>
      </c>
      <c r="F3217" s="65" t="s">
        <v>1</v>
      </c>
      <c r="G3217" s="65" t="s">
        <v>1</v>
      </c>
      <c r="H3217" s="66" t="s">
        <v>56</v>
      </c>
      <c r="I3217" s="30">
        <f t="shared" ref="I3217:K3218" si="3005">SUM(I3218)</f>
        <v>100</v>
      </c>
      <c r="J3217" s="30">
        <f t="shared" si="3005"/>
        <v>100</v>
      </c>
      <c r="K3217" s="30">
        <f t="shared" si="3005"/>
        <v>0</v>
      </c>
      <c r="L3217" s="30">
        <f t="shared" si="3002"/>
        <v>0</v>
      </c>
      <c r="M3217" s="30">
        <f t="shared" ref="M3217:M3218" si="3006">SUM(M3218)</f>
        <v>0</v>
      </c>
      <c r="N3217" s="30">
        <f t="shared" ref="N3217:O3218" si="3007">SUM(N3218)</f>
        <v>0</v>
      </c>
      <c r="O3217" s="30">
        <f t="shared" si="3007"/>
        <v>0</v>
      </c>
      <c r="P3217" s="30">
        <f t="shared" si="3003"/>
        <v>0</v>
      </c>
      <c r="Q3217" s="30">
        <f t="shared" si="3004"/>
        <v>0</v>
      </c>
      <c r="R3217" s="93"/>
      <c r="S3217" s="93"/>
      <c r="T3217" s="93"/>
      <c r="U3217" s="93"/>
      <c r="V3217" s="93"/>
      <c r="W3217" s="93"/>
      <c r="X3217" s="93"/>
      <c r="Y3217" s="93"/>
    </row>
    <row r="3218" spans="1:25" ht="15" customHeight="1" x14ac:dyDescent="0.25">
      <c r="A3218" s="63" t="s">
        <v>935</v>
      </c>
      <c r="B3218" s="63" t="s">
        <v>81</v>
      </c>
      <c r="C3218" s="63" t="s">
        <v>1468</v>
      </c>
      <c r="D3218" s="63" t="s">
        <v>1469</v>
      </c>
      <c r="E3218" s="65" t="s">
        <v>57</v>
      </c>
      <c r="F3218" s="65" t="s">
        <v>1</v>
      </c>
      <c r="G3218" s="65" t="s">
        <v>1</v>
      </c>
      <c r="H3218" s="65" t="s">
        <v>58</v>
      </c>
      <c r="I3218" s="31">
        <f t="shared" si="3005"/>
        <v>100</v>
      </c>
      <c r="J3218" s="31">
        <f t="shared" si="3005"/>
        <v>100</v>
      </c>
      <c r="K3218" s="31">
        <f t="shared" si="3005"/>
        <v>0</v>
      </c>
      <c r="L3218" s="31">
        <f t="shared" si="3002"/>
        <v>0</v>
      </c>
      <c r="M3218" s="31">
        <f t="shared" si="3006"/>
        <v>0</v>
      </c>
      <c r="N3218" s="31">
        <f t="shared" si="3007"/>
        <v>0</v>
      </c>
      <c r="O3218" s="31">
        <f t="shared" si="3007"/>
        <v>0</v>
      </c>
      <c r="P3218" s="31">
        <f t="shared" si="3003"/>
        <v>0</v>
      </c>
      <c r="Q3218" s="31">
        <f t="shared" si="3004"/>
        <v>0</v>
      </c>
      <c r="R3218" s="94"/>
      <c r="S3218" s="94"/>
      <c r="T3218" s="94"/>
      <c r="U3218" s="94"/>
      <c r="V3218" s="94"/>
      <c r="W3218" s="94"/>
      <c r="X3218" s="94"/>
      <c r="Y3218" s="94"/>
    </row>
    <row r="3219" spans="1:25" ht="15" customHeight="1" x14ac:dyDescent="0.25">
      <c r="A3219" s="64" t="s">
        <v>935</v>
      </c>
      <c r="B3219" s="64" t="s">
        <v>81</v>
      </c>
      <c r="C3219" s="64" t="s">
        <v>1468</v>
      </c>
      <c r="D3219" s="64" t="s">
        <v>1469</v>
      </c>
      <c r="E3219" s="20" t="s">
        <v>68</v>
      </c>
      <c r="F3219" s="64"/>
      <c r="G3219" s="53" t="s">
        <v>1076</v>
      </c>
      <c r="H3219" s="53" t="s">
        <v>67</v>
      </c>
      <c r="I3219" s="26">
        <v>100</v>
      </c>
      <c r="J3219" s="26">
        <v>100</v>
      </c>
      <c r="K3219" s="26">
        <v>0</v>
      </c>
      <c r="L3219" s="26">
        <f t="shared" si="3002"/>
        <v>0</v>
      </c>
      <c r="M3219" s="26"/>
      <c r="N3219" s="26"/>
      <c r="O3219" s="26"/>
      <c r="P3219" s="26">
        <f t="shared" si="3003"/>
        <v>0</v>
      </c>
      <c r="Q3219" s="26">
        <f t="shared" si="3004"/>
        <v>0</v>
      </c>
      <c r="R3219" s="90"/>
      <c r="S3219" s="90"/>
      <c r="T3219" s="90"/>
      <c r="U3219" s="90"/>
      <c r="V3219" s="90"/>
      <c r="W3219" s="90"/>
      <c r="X3219" s="90"/>
      <c r="Y3219" s="90"/>
    </row>
    <row r="3220" spans="1:25" ht="22.5" customHeight="1" x14ac:dyDescent="0.25">
      <c r="A3220" s="63" t="s">
        <v>1</v>
      </c>
      <c r="B3220" s="63" t="s">
        <v>1</v>
      </c>
      <c r="C3220" s="63" t="s">
        <v>1</v>
      </c>
      <c r="D3220" s="65" t="s">
        <v>1</v>
      </c>
      <c r="E3220" s="65" t="s">
        <v>1</v>
      </c>
      <c r="F3220" s="65" t="s">
        <v>1</v>
      </c>
      <c r="G3220" s="65" t="s">
        <v>1</v>
      </c>
      <c r="H3220" s="66" t="s">
        <v>69</v>
      </c>
      <c r="I3220" s="30">
        <f t="shared" ref="I3220:K3220" si="3008">SUM(I3221)</f>
        <v>28335</v>
      </c>
      <c r="J3220" s="30">
        <f t="shared" si="3008"/>
        <v>0</v>
      </c>
      <c r="K3220" s="30">
        <f t="shared" si="3008"/>
        <v>0</v>
      </c>
      <c r="L3220" s="30">
        <f t="shared" si="3002"/>
        <v>0</v>
      </c>
      <c r="M3220" s="30">
        <f t="shared" ref="M3220" si="3009">SUM(M3221)</f>
        <v>0</v>
      </c>
      <c r="N3220" s="30">
        <f t="shared" ref="N3220:O3220" si="3010">SUM(N3221)</f>
        <v>0</v>
      </c>
      <c r="O3220" s="30">
        <f t="shared" si="3010"/>
        <v>0</v>
      </c>
      <c r="P3220" s="30">
        <f t="shared" si="3003"/>
        <v>0</v>
      </c>
      <c r="Q3220" s="30" t="str">
        <f t="shared" si="3004"/>
        <v>-</v>
      </c>
      <c r="R3220" s="93"/>
      <c r="S3220" s="93"/>
      <c r="T3220" s="93"/>
      <c r="U3220" s="93"/>
      <c r="V3220" s="93"/>
      <c r="W3220" s="93"/>
      <c r="X3220" s="93"/>
      <c r="Y3220" s="93"/>
    </row>
    <row r="3221" spans="1:25" ht="15" customHeight="1" x14ac:dyDescent="0.25">
      <c r="A3221" s="63" t="s">
        <v>935</v>
      </c>
      <c r="B3221" s="63" t="s">
        <v>81</v>
      </c>
      <c r="C3221" s="63" t="s">
        <v>1468</v>
      </c>
      <c r="D3221" s="63" t="s">
        <v>1469</v>
      </c>
      <c r="E3221" s="65" t="s">
        <v>70</v>
      </c>
      <c r="F3221" s="65" t="s">
        <v>1</v>
      </c>
      <c r="G3221" s="65" t="s">
        <v>1</v>
      </c>
      <c r="H3221" s="65" t="s">
        <v>71</v>
      </c>
      <c r="I3221" s="31">
        <f t="shared" ref="I3221:K3221" si="3011">SUM(I3222:I3223)</f>
        <v>28335</v>
      </c>
      <c r="J3221" s="31">
        <f t="shared" si="3011"/>
        <v>0</v>
      </c>
      <c r="K3221" s="31">
        <f t="shared" si="3011"/>
        <v>0</v>
      </c>
      <c r="L3221" s="31">
        <f t="shared" si="3002"/>
        <v>0</v>
      </c>
      <c r="M3221" s="31">
        <f t="shared" ref="M3221" si="3012">SUM(M3222:M3223)</f>
        <v>0</v>
      </c>
      <c r="N3221" s="31">
        <f t="shared" ref="N3221:O3221" si="3013">SUM(N3222:N3223)</f>
        <v>0</v>
      </c>
      <c r="O3221" s="31">
        <f t="shared" si="3013"/>
        <v>0</v>
      </c>
      <c r="P3221" s="31">
        <f t="shared" si="3003"/>
        <v>0</v>
      </c>
      <c r="Q3221" s="31" t="str">
        <f t="shared" si="3004"/>
        <v>-</v>
      </c>
      <c r="R3221" s="94"/>
      <c r="S3221" s="94"/>
      <c r="T3221" s="94"/>
      <c r="U3221" s="94"/>
      <c r="V3221" s="94"/>
      <c r="W3221" s="94"/>
      <c r="X3221" s="94"/>
      <c r="Y3221" s="94"/>
    </row>
    <row r="3222" spans="1:25" ht="15" customHeight="1" x14ac:dyDescent="0.25">
      <c r="A3222" s="64" t="s">
        <v>935</v>
      </c>
      <c r="B3222" s="64" t="s">
        <v>81</v>
      </c>
      <c r="C3222" s="64" t="s">
        <v>1468</v>
      </c>
      <c r="D3222" s="64" t="s">
        <v>1469</v>
      </c>
      <c r="E3222" s="20" t="s">
        <v>74</v>
      </c>
      <c r="F3222" s="64"/>
      <c r="G3222" s="53" t="s">
        <v>1076</v>
      </c>
      <c r="H3222" s="53" t="s">
        <v>73</v>
      </c>
      <c r="I3222" s="26">
        <v>15000</v>
      </c>
      <c r="J3222" s="26">
        <v>0</v>
      </c>
      <c r="K3222" s="26">
        <v>0</v>
      </c>
      <c r="L3222" s="26">
        <f t="shared" si="3002"/>
        <v>0</v>
      </c>
      <c r="M3222" s="26"/>
      <c r="N3222" s="26"/>
      <c r="O3222" s="26"/>
      <c r="P3222" s="26">
        <f t="shared" si="3003"/>
        <v>0</v>
      </c>
      <c r="Q3222" s="26" t="str">
        <f t="shared" si="3004"/>
        <v>-</v>
      </c>
      <c r="R3222" s="90"/>
      <c r="S3222" s="90"/>
      <c r="T3222" s="90"/>
      <c r="U3222" s="90"/>
      <c r="V3222" s="90"/>
      <c r="W3222" s="90"/>
      <c r="X3222" s="90"/>
      <c r="Y3222" s="90"/>
    </row>
    <row r="3223" spans="1:25" ht="15" customHeight="1" x14ac:dyDescent="0.25">
      <c r="A3223" s="64" t="s">
        <v>935</v>
      </c>
      <c r="B3223" s="64" t="s">
        <v>81</v>
      </c>
      <c r="C3223" s="64" t="s">
        <v>1468</v>
      </c>
      <c r="D3223" s="64" t="s">
        <v>1469</v>
      </c>
      <c r="E3223" s="20" t="s">
        <v>323</v>
      </c>
      <c r="F3223" s="64"/>
      <c r="G3223" s="53" t="s">
        <v>1076</v>
      </c>
      <c r="H3223" s="53" t="s">
        <v>322</v>
      </c>
      <c r="I3223" s="26">
        <v>13335</v>
      </c>
      <c r="J3223" s="26">
        <v>0</v>
      </c>
      <c r="K3223" s="26">
        <v>0</v>
      </c>
      <c r="L3223" s="26">
        <f t="shared" si="3002"/>
        <v>0</v>
      </c>
      <c r="M3223" s="26"/>
      <c r="N3223" s="26"/>
      <c r="O3223" s="26"/>
      <c r="P3223" s="26">
        <f t="shared" si="3003"/>
        <v>0</v>
      </c>
      <c r="Q3223" s="26" t="str">
        <f t="shared" si="3004"/>
        <v>-</v>
      </c>
      <c r="R3223" s="90"/>
      <c r="S3223" s="90"/>
      <c r="T3223" s="90"/>
      <c r="U3223" s="90"/>
      <c r="V3223" s="90"/>
      <c r="W3223" s="90"/>
      <c r="X3223" s="90"/>
      <c r="Y3223" s="90"/>
    </row>
    <row r="3224" spans="1:25" ht="22.5" customHeight="1" x14ac:dyDescent="0.25">
      <c r="A3224" s="53" t="s">
        <v>1</v>
      </c>
      <c r="B3224" s="53" t="s">
        <v>1</v>
      </c>
      <c r="C3224" s="53" t="s">
        <v>1</v>
      </c>
      <c r="D3224" s="53" t="s">
        <v>1</v>
      </c>
      <c r="E3224" s="53" t="s">
        <v>1</v>
      </c>
      <c r="F3224" s="53" t="s">
        <v>1</v>
      </c>
      <c r="G3224" s="53" t="s">
        <v>1</v>
      </c>
      <c r="H3224" s="66" t="s">
        <v>1478</v>
      </c>
      <c r="I3224" s="30">
        <f t="shared" ref="I3224:K3224" si="3014">SUM(I3194,I3217,I3220)</f>
        <v>2968712</v>
      </c>
      <c r="J3224" s="30">
        <f t="shared" si="3014"/>
        <v>2863771</v>
      </c>
      <c r="K3224" s="30">
        <f t="shared" si="3014"/>
        <v>1422218</v>
      </c>
      <c r="L3224" s="30">
        <f t="shared" si="3002"/>
        <v>801250</v>
      </c>
      <c r="M3224" s="30">
        <f t="shared" ref="M3224" si="3015">SUM(M3194,M3217,M3220)</f>
        <v>312150</v>
      </c>
      <c r="N3224" s="30">
        <f t="shared" ref="N3224:O3224" si="3016">SUM(N3194,N3217,N3220)</f>
        <v>244350</v>
      </c>
      <c r="O3224" s="30">
        <f t="shared" si="3016"/>
        <v>244750</v>
      </c>
      <c r="P3224" s="30">
        <f t="shared" si="3003"/>
        <v>2223468</v>
      </c>
      <c r="Q3224" s="30">
        <f t="shared" si="3004"/>
        <v>77.641263913909313</v>
      </c>
      <c r="R3224" s="93"/>
      <c r="S3224" s="93"/>
      <c r="T3224" s="93"/>
      <c r="U3224" s="93"/>
      <c r="V3224" s="93"/>
      <c r="W3224" s="93"/>
      <c r="X3224" s="93"/>
      <c r="Y3224" s="93"/>
    </row>
    <row r="3225" spans="1:25" ht="15" customHeight="1" thickBot="1" x14ac:dyDescent="0.3">
      <c r="A3225" s="53" t="s">
        <v>1</v>
      </c>
      <c r="B3225" s="53" t="s">
        <v>1</v>
      </c>
      <c r="C3225" s="53" t="s">
        <v>1</v>
      </c>
      <c r="D3225" s="53" t="s">
        <v>1</v>
      </c>
      <c r="E3225" s="53" t="s">
        <v>1</v>
      </c>
      <c r="F3225" s="53" t="s">
        <v>1</v>
      </c>
      <c r="G3225" s="53" t="s">
        <v>1</v>
      </c>
      <c r="H3225" s="65" t="s">
        <v>76</v>
      </c>
      <c r="I3225" s="31"/>
      <c r="J3225" s="31"/>
      <c r="K3225" s="31">
        <v>0</v>
      </c>
      <c r="L3225" s="31"/>
      <c r="M3225" s="31"/>
      <c r="N3225" s="31"/>
      <c r="O3225" s="31"/>
      <c r="P3225" s="31"/>
      <c r="Q3225" s="31"/>
      <c r="R3225" s="94"/>
      <c r="S3225" s="94"/>
      <c r="T3225" s="94"/>
      <c r="U3225" s="94"/>
      <c r="V3225" s="94"/>
      <c r="W3225" s="94"/>
      <c r="X3225" s="94"/>
      <c r="Y3225" s="94"/>
    </row>
    <row r="3226" spans="1:25" ht="47.25" customHeight="1" thickBot="1" x14ac:dyDescent="0.3">
      <c r="A3226" s="110" t="s">
        <v>1</v>
      </c>
      <c r="B3226" s="110" t="s">
        <v>1</v>
      </c>
      <c r="C3226" s="110" t="s">
        <v>1</v>
      </c>
      <c r="D3226" s="110" t="s">
        <v>1</v>
      </c>
      <c r="E3226" s="110" t="s">
        <v>1</v>
      </c>
      <c r="F3226" s="110" t="s">
        <v>1</v>
      </c>
      <c r="G3226" s="110" t="s">
        <v>1</v>
      </c>
      <c r="H3226" s="28" t="s">
        <v>77</v>
      </c>
      <c r="I3226" s="109" t="s">
        <v>3984</v>
      </c>
      <c r="J3226" s="109" t="s">
        <v>11</v>
      </c>
      <c r="K3226" s="109" t="s">
        <v>3989</v>
      </c>
      <c r="L3226" s="109" t="s">
        <v>3985</v>
      </c>
      <c r="M3226" s="109" t="s">
        <v>4027</v>
      </c>
      <c r="N3226" s="109" t="s">
        <v>3988</v>
      </c>
      <c r="O3226" s="109" t="s">
        <v>3986</v>
      </c>
      <c r="P3226" s="109" t="s">
        <v>3987</v>
      </c>
      <c r="Q3226" s="109" t="s">
        <v>3695</v>
      </c>
      <c r="R3226" s="91"/>
      <c r="S3226" s="91"/>
      <c r="T3226" s="91"/>
      <c r="U3226" s="91"/>
      <c r="V3226" s="91"/>
      <c r="W3226" s="91"/>
      <c r="X3226" s="91"/>
      <c r="Y3226" s="91"/>
    </row>
    <row r="3227" spans="1:25" ht="15" customHeight="1" x14ac:dyDescent="0.25">
      <c r="A3227" s="111"/>
      <c r="B3227" s="111"/>
      <c r="C3227" s="111"/>
      <c r="D3227" s="111"/>
      <c r="E3227" s="111"/>
      <c r="F3227" s="111"/>
      <c r="G3227" s="111"/>
      <c r="H3227" s="67" t="s">
        <v>1</v>
      </c>
      <c r="I3227" s="29">
        <v>1</v>
      </c>
      <c r="J3227" s="29">
        <v>2</v>
      </c>
      <c r="K3227" s="29">
        <v>3</v>
      </c>
      <c r="L3227" s="29" t="s">
        <v>3478</v>
      </c>
      <c r="M3227" s="29">
        <v>5</v>
      </c>
      <c r="N3227" s="29">
        <v>6</v>
      </c>
      <c r="O3227" s="29">
        <v>7</v>
      </c>
      <c r="P3227" s="29" t="s">
        <v>3696</v>
      </c>
      <c r="Q3227" s="29">
        <v>9</v>
      </c>
      <c r="R3227" s="92"/>
      <c r="S3227" s="92"/>
      <c r="T3227" s="92"/>
      <c r="U3227" s="92"/>
      <c r="V3227" s="92"/>
      <c r="W3227" s="92"/>
      <c r="X3227" s="92"/>
      <c r="Y3227" s="92"/>
    </row>
    <row r="3228" spans="1:25" ht="15" customHeight="1" x14ac:dyDescent="0.25">
      <c r="A3228" s="111"/>
      <c r="B3228" s="111"/>
      <c r="C3228" s="111"/>
      <c r="D3228" s="111"/>
      <c r="E3228" s="111"/>
      <c r="F3228" s="111"/>
      <c r="G3228" s="111"/>
      <c r="H3228" s="68" t="s">
        <v>1085</v>
      </c>
      <c r="I3228" s="32">
        <f t="shared" ref="I3228:K3228" si="3017">SUM(I3224)</f>
        <v>2968712</v>
      </c>
      <c r="J3228" s="32">
        <f t="shared" si="3017"/>
        <v>2863771</v>
      </c>
      <c r="K3228" s="32">
        <f t="shared" si="3017"/>
        <v>1422218</v>
      </c>
      <c r="L3228" s="32">
        <f t="shared" si="3002"/>
        <v>801250</v>
      </c>
      <c r="M3228" s="32">
        <f t="shared" ref="M3228" si="3018">SUM(M3224)</f>
        <v>312150</v>
      </c>
      <c r="N3228" s="32">
        <f t="shared" ref="N3228:O3228" si="3019">SUM(N3224)</f>
        <v>244350</v>
      </c>
      <c r="O3228" s="32">
        <f t="shared" si="3019"/>
        <v>244750</v>
      </c>
      <c r="P3228" s="32">
        <f t="shared" si="3003"/>
        <v>2223468</v>
      </c>
      <c r="Q3228" s="32">
        <f t="shared" si="3004"/>
        <v>77.641263913909313</v>
      </c>
      <c r="R3228" s="90"/>
      <c r="S3228" s="90"/>
      <c r="T3228" s="90"/>
      <c r="U3228" s="90"/>
      <c r="V3228" s="90"/>
      <c r="W3228" s="90"/>
      <c r="X3228" s="90"/>
      <c r="Y3228" s="90"/>
    </row>
    <row r="3229" spans="1:25" ht="15" customHeight="1" x14ac:dyDescent="0.25">
      <c r="A3229" s="111"/>
      <c r="B3229" s="111"/>
      <c r="C3229" s="111"/>
      <c r="D3229" s="111"/>
      <c r="E3229" s="111"/>
      <c r="F3229" s="111"/>
      <c r="G3229" s="111"/>
      <c r="H3229" s="69" t="s">
        <v>79</v>
      </c>
      <c r="I3229" s="32">
        <f t="shared" ref="I3229:K3229" si="3020">SUM(I3228)</f>
        <v>2968712</v>
      </c>
      <c r="J3229" s="32">
        <f t="shared" si="3020"/>
        <v>2863771</v>
      </c>
      <c r="K3229" s="32">
        <f t="shared" si="3020"/>
        <v>1422218</v>
      </c>
      <c r="L3229" s="32">
        <f t="shared" si="3002"/>
        <v>801250</v>
      </c>
      <c r="M3229" s="32">
        <f t="shared" ref="M3229" si="3021">SUM(M3228)</f>
        <v>312150</v>
      </c>
      <c r="N3229" s="32">
        <f t="shared" ref="N3229:O3229" si="3022">SUM(N3228)</f>
        <v>244350</v>
      </c>
      <c r="O3229" s="32">
        <f t="shared" si="3022"/>
        <v>244750</v>
      </c>
      <c r="P3229" s="32">
        <f t="shared" si="3003"/>
        <v>2223468</v>
      </c>
      <c r="Q3229" s="32">
        <f t="shared" si="3004"/>
        <v>77.641263913909313</v>
      </c>
      <c r="R3229" s="90"/>
      <c r="S3229" s="90"/>
      <c r="T3229" s="90"/>
      <c r="U3229" s="90"/>
      <c r="V3229" s="90"/>
      <c r="W3229" s="90"/>
      <c r="X3229" s="90"/>
      <c r="Y3229" s="90"/>
    </row>
    <row r="3230" spans="1:25" ht="15" customHeight="1" x14ac:dyDescent="0.25">
      <c r="A3230" s="112"/>
      <c r="B3230" s="112"/>
      <c r="C3230" s="112"/>
      <c r="D3230" s="112"/>
      <c r="E3230" s="112"/>
      <c r="F3230" s="112"/>
      <c r="G3230" s="112"/>
      <c r="I3230" s="27"/>
      <c r="J3230" s="27"/>
      <c r="K3230" s="27">
        <v>0</v>
      </c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</row>
    <row r="3231" spans="1:25" ht="15" customHeight="1" thickBot="1" x14ac:dyDescent="0.3">
      <c r="A3231" s="53" t="s">
        <v>1</v>
      </c>
      <c r="B3231" s="53" t="s">
        <v>1</v>
      </c>
      <c r="C3231" s="53" t="s">
        <v>1</v>
      </c>
      <c r="D3231" s="53" t="s">
        <v>1</v>
      </c>
      <c r="E3231" s="53" t="s">
        <v>1</v>
      </c>
      <c r="F3231" s="53" t="s">
        <v>1</v>
      </c>
      <c r="G3231" s="53" t="s">
        <v>1</v>
      </c>
      <c r="H3231" s="21" t="s">
        <v>1</v>
      </c>
      <c r="I3231" s="33"/>
      <c r="J3231" s="33"/>
      <c r="K3231" s="33">
        <v>0</v>
      </c>
      <c r="L3231" s="33"/>
      <c r="M3231" s="33"/>
      <c r="N3231" s="33"/>
      <c r="O3231" s="33"/>
      <c r="P3231" s="33"/>
      <c r="Q3231" s="33"/>
      <c r="R3231" s="33"/>
      <c r="S3231" s="33"/>
      <c r="T3231" s="33"/>
      <c r="U3231" s="33"/>
      <c r="V3231" s="33"/>
      <c r="W3231" s="33"/>
      <c r="X3231" s="33"/>
      <c r="Y3231" s="33"/>
    </row>
    <row r="3232" spans="1:25" ht="45.75" customHeight="1" thickBot="1" x14ac:dyDescent="0.3">
      <c r="A3232" s="28" t="s">
        <v>4</v>
      </c>
      <c r="B3232" s="28" t="s">
        <v>5</v>
      </c>
      <c r="C3232" s="28" t="s">
        <v>6</v>
      </c>
      <c r="D3232" s="57" t="s">
        <v>1</v>
      </c>
      <c r="E3232" s="28" t="s">
        <v>7</v>
      </c>
      <c r="F3232" s="28" t="s">
        <v>8</v>
      </c>
      <c r="G3232" s="28" t="s">
        <v>9</v>
      </c>
      <c r="H3232" s="28" t="s">
        <v>10</v>
      </c>
      <c r="I3232" s="109" t="s">
        <v>3984</v>
      </c>
      <c r="J3232" s="109" t="s">
        <v>11</v>
      </c>
      <c r="K3232" s="109" t="s">
        <v>3989</v>
      </c>
      <c r="L3232" s="109" t="s">
        <v>3985</v>
      </c>
      <c r="M3232" s="109" t="s">
        <v>4027</v>
      </c>
      <c r="N3232" s="109" t="s">
        <v>3988</v>
      </c>
      <c r="O3232" s="109" t="s">
        <v>3986</v>
      </c>
      <c r="P3232" s="109" t="s">
        <v>3987</v>
      </c>
      <c r="Q3232" s="109" t="s">
        <v>3695</v>
      </c>
      <c r="R3232" s="91"/>
      <c r="S3232" s="91"/>
      <c r="T3232" s="91"/>
      <c r="U3232" s="91"/>
      <c r="V3232" s="91"/>
      <c r="W3232" s="91"/>
      <c r="X3232" s="91"/>
      <c r="Y3232" s="91"/>
    </row>
    <row r="3233" spans="1:25" ht="15" customHeight="1" x14ac:dyDescent="0.25">
      <c r="A3233" s="58" t="s">
        <v>1</v>
      </c>
      <c r="B3233" s="58" t="s">
        <v>1</v>
      </c>
      <c r="C3233" s="58" t="s">
        <v>1</v>
      </c>
      <c r="D3233" s="59" t="s">
        <v>1</v>
      </c>
      <c r="E3233" s="59" t="s">
        <v>1</v>
      </c>
      <c r="F3233" s="60" t="s">
        <v>1</v>
      </c>
      <c r="G3233" s="61" t="s">
        <v>1</v>
      </c>
      <c r="H3233" s="62" t="s">
        <v>1</v>
      </c>
      <c r="I3233" s="29">
        <v>1</v>
      </c>
      <c r="J3233" s="29">
        <v>2</v>
      </c>
      <c r="K3233" s="29">
        <v>3</v>
      </c>
      <c r="L3233" s="29" t="s">
        <v>3478</v>
      </c>
      <c r="M3233" s="29">
        <v>5</v>
      </c>
      <c r="N3233" s="29">
        <v>6</v>
      </c>
      <c r="O3233" s="29">
        <v>7</v>
      </c>
      <c r="P3233" s="29" t="s">
        <v>3696</v>
      </c>
      <c r="Q3233" s="29">
        <v>9</v>
      </c>
      <c r="R3233" s="92"/>
      <c r="S3233" s="92"/>
      <c r="T3233" s="92"/>
      <c r="U3233" s="92"/>
      <c r="V3233" s="92"/>
      <c r="W3233" s="92"/>
      <c r="X3233" s="92"/>
      <c r="Y3233" s="92"/>
    </row>
    <row r="3234" spans="1:25" ht="15" customHeight="1" x14ac:dyDescent="0.25">
      <c r="A3234" s="63" t="s">
        <v>935</v>
      </c>
      <c r="B3234" s="63" t="s">
        <v>81</v>
      </c>
      <c r="C3234" s="64" t="s">
        <v>1479</v>
      </c>
      <c r="D3234" s="64" t="s">
        <v>1480</v>
      </c>
      <c r="E3234" s="65" t="s">
        <v>1</v>
      </c>
      <c r="F3234" s="65" t="s">
        <v>1</v>
      </c>
      <c r="G3234" s="65" t="s">
        <v>1</v>
      </c>
      <c r="H3234" s="65" t="s">
        <v>1481</v>
      </c>
      <c r="I3234" s="26">
        <v>0</v>
      </c>
      <c r="J3234" s="26" t="s">
        <v>1</v>
      </c>
      <c r="K3234" s="26">
        <v>0</v>
      </c>
      <c r="L3234" s="26"/>
      <c r="M3234" s="26"/>
      <c r="N3234" s="26"/>
      <c r="O3234" s="26"/>
      <c r="P3234" s="26"/>
      <c r="Q3234" s="26"/>
      <c r="R3234" s="90"/>
      <c r="S3234" s="90"/>
      <c r="T3234" s="90"/>
      <c r="U3234" s="90"/>
      <c r="V3234" s="90"/>
      <c r="W3234" s="90"/>
      <c r="X3234" s="90"/>
      <c r="Y3234" s="90"/>
    </row>
    <row r="3235" spans="1:25" ht="22.5" customHeight="1" x14ac:dyDescent="0.25">
      <c r="A3235" s="63" t="s">
        <v>1</v>
      </c>
      <c r="B3235" s="63" t="s">
        <v>1</v>
      </c>
      <c r="C3235" s="63" t="s">
        <v>1</v>
      </c>
      <c r="D3235" s="65" t="s">
        <v>1</v>
      </c>
      <c r="E3235" s="65" t="s">
        <v>1</v>
      </c>
      <c r="F3235" s="65" t="s">
        <v>1</v>
      </c>
      <c r="G3235" s="65" t="s">
        <v>1</v>
      </c>
      <c r="H3235" s="66" t="s">
        <v>15</v>
      </c>
      <c r="I3235" s="30">
        <f t="shared" ref="I3235:K3235" si="3023">SUM(I3236,I3244,I3246)</f>
        <v>2030011</v>
      </c>
      <c r="J3235" s="30">
        <f t="shared" si="3023"/>
        <v>2017971</v>
      </c>
      <c r="K3235" s="30">
        <f t="shared" si="3023"/>
        <v>1091491</v>
      </c>
      <c r="L3235" s="30">
        <f t="shared" si="3002"/>
        <v>494620</v>
      </c>
      <c r="M3235" s="30">
        <f t="shared" ref="M3235" si="3024">SUM(M3236,M3244,M3246)</f>
        <v>164920</v>
      </c>
      <c r="N3235" s="30">
        <f t="shared" ref="N3235:O3235" si="3025">SUM(N3236,N3244,N3246)</f>
        <v>164850</v>
      </c>
      <c r="O3235" s="30">
        <f t="shared" si="3025"/>
        <v>164850</v>
      </c>
      <c r="P3235" s="30">
        <f t="shared" si="3003"/>
        <v>1586111</v>
      </c>
      <c r="Q3235" s="30">
        <f t="shared" si="3004"/>
        <v>78.59929602556231</v>
      </c>
      <c r="R3235" s="93"/>
      <c r="S3235" s="93"/>
      <c r="T3235" s="93"/>
      <c r="U3235" s="93"/>
      <c r="V3235" s="93"/>
      <c r="W3235" s="93"/>
      <c r="X3235" s="93"/>
      <c r="Y3235" s="93"/>
    </row>
    <row r="3236" spans="1:25" ht="15" customHeight="1" x14ac:dyDescent="0.25">
      <c r="A3236" s="63" t="s">
        <v>935</v>
      </c>
      <c r="B3236" s="63" t="s">
        <v>81</v>
      </c>
      <c r="C3236" s="63" t="s">
        <v>1479</v>
      </c>
      <c r="D3236" s="63" t="s">
        <v>1480</v>
      </c>
      <c r="E3236" s="65" t="s">
        <v>16</v>
      </c>
      <c r="F3236" s="65" t="s">
        <v>1</v>
      </c>
      <c r="G3236" s="65" t="s">
        <v>1</v>
      </c>
      <c r="H3236" s="65" t="s">
        <v>17</v>
      </c>
      <c r="I3236" s="31">
        <f t="shared" ref="I3236:K3236" si="3026">SUM(I3237:I3238)</f>
        <v>1750883</v>
      </c>
      <c r="J3236" s="31">
        <f t="shared" si="3026"/>
        <v>1750883</v>
      </c>
      <c r="K3236" s="31">
        <f t="shared" si="3026"/>
        <v>947421</v>
      </c>
      <c r="L3236" s="31">
        <f t="shared" si="3002"/>
        <v>425900</v>
      </c>
      <c r="M3236" s="31">
        <f t="shared" ref="M3236" si="3027">SUM(M3237:M3238)</f>
        <v>141900</v>
      </c>
      <c r="N3236" s="31">
        <f t="shared" ref="N3236:O3236" si="3028">SUM(N3237:N3238)</f>
        <v>142000</v>
      </c>
      <c r="O3236" s="31">
        <f t="shared" si="3028"/>
        <v>142000</v>
      </c>
      <c r="P3236" s="31">
        <f t="shared" si="3003"/>
        <v>1373321</v>
      </c>
      <c r="Q3236" s="31">
        <f t="shared" si="3004"/>
        <v>78.435909195531622</v>
      </c>
      <c r="R3236" s="94"/>
      <c r="S3236" s="94"/>
      <c r="T3236" s="94"/>
      <c r="U3236" s="94"/>
      <c r="V3236" s="94"/>
      <c r="W3236" s="94"/>
      <c r="X3236" s="94"/>
      <c r="Y3236" s="94"/>
    </row>
    <row r="3237" spans="1:25" ht="15" customHeight="1" x14ac:dyDescent="0.25">
      <c r="A3237" s="64" t="s">
        <v>935</v>
      </c>
      <c r="B3237" s="64" t="s">
        <v>81</v>
      </c>
      <c r="C3237" s="64" t="s">
        <v>1479</v>
      </c>
      <c r="D3237" s="64" t="s">
        <v>1480</v>
      </c>
      <c r="E3237" s="20" t="s">
        <v>19</v>
      </c>
      <c r="F3237" s="64"/>
      <c r="G3237" s="53" t="s">
        <v>1076</v>
      </c>
      <c r="H3237" s="53" t="s">
        <v>3905</v>
      </c>
      <c r="I3237" s="26">
        <v>1551422</v>
      </c>
      <c r="J3237" s="26">
        <v>1551422</v>
      </c>
      <c r="K3237" s="26">
        <v>805000</v>
      </c>
      <c r="L3237" s="26">
        <f t="shared" si="3002"/>
        <v>390000</v>
      </c>
      <c r="M3237" s="26">
        <v>130000</v>
      </c>
      <c r="N3237" s="26">
        <v>130000</v>
      </c>
      <c r="O3237" s="26">
        <v>130000</v>
      </c>
      <c r="P3237" s="26">
        <f t="shared" si="3003"/>
        <v>1195000</v>
      </c>
      <c r="Q3237" s="26">
        <f t="shared" si="3004"/>
        <v>77.026108950369405</v>
      </c>
      <c r="R3237" s="90"/>
      <c r="S3237" s="90"/>
      <c r="T3237" s="90"/>
      <c r="U3237" s="90"/>
      <c r="V3237" s="90"/>
      <c r="W3237" s="90"/>
      <c r="X3237" s="90"/>
      <c r="Y3237" s="90"/>
    </row>
    <row r="3238" spans="1:25" ht="15" customHeight="1" x14ac:dyDescent="0.25">
      <c r="A3238" s="63" t="s">
        <v>935</v>
      </c>
      <c r="B3238" s="63" t="s">
        <v>81</v>
      </c>
      <c r="C3238" s="63" t="s">
        <v>1479</v>
      </c>
      <c r="D3238" s="63" t="s">
        <v>1480</v>
      </c>
      <c r="E3238" s="63" t="s">
        <v>21</v>
      </c>
      <c r="F3238" s="64" t="s">
        <v>1</v>
      </c>
      <c r="G3238" s="53" t="s">
        <v>1</v>
      </c>
      <c r="H3238" s="65" t="s">
        <v>22</v>
      </c>
      <c r="I3238" s="31">
        <f t="shared" ref="I3238:K3238" si="3029">SUM(I3239:I3243)</f>
        <v>199461</v>
      </c>
      <c r="J3238" s="31">
        <f t="shared" si="3029"/>
        <v>199461</v>
      </c>
      <c r="K3238" s="31">
        <f t="shared" si="3029"/>
        <v>142421</v>
      </c>
      <c r="L3238" s="31">
        <f t="shared" si="3002"/>
        <v>35900</v>
      </c>
      <c r="M3238" s="31">
        <f t="shared" ref="M3238" si="3030">SUM(M3239:M3243)</f>
        <v>11900</v>
      </c>
      <c r="N3238" s="31">
        <f t="shared" ref="N3238:O3238" si="3031">SUM(N3239:N3243)</f>
        <v>12000</v>
      </c>
      <c r="O3238" s="31">
        <f t="shared" si="3031"/>
        <v>12000</v>
      </c>
      <c r="P3238" s="31">
        <f t="shared" si="3003"/>
        <v>178321</v>
      </c>
      <c r="Q3238" s="31">
        <f t="shared" si="3004"/>
        <v>89.401436872371036</v>
      </c>
      <c r="R3238" s="94"/>
      <c r="S3238" s="94"/>
      <c r="T3238" s="94"/>
      <c r="U3238" s="94"/>
      <c r="V3238" s="94"/>
      <c r="W3238" s="94"/>
      <c r="X3238" s="94"/>
      <c r="Y3238" s="94"/>
    </row>
    <row r="3239" spans="1:25" ht="15" customHeight="1" x14ac:dyDescent="0.25">
      <c r="A3239" s="64" t="s">
        <v>935</v>
      </c>
      <c r="B3239" s="64" t="s">
        <v>81</v>
      </c>
      <c r="C3239" s="64" t="s">
        <v>1479</v>
      </c>
      <c r="D3239" s="64" t="s">
        <v>1480</v>
      </c>
      <c r="E3239" s="20" t="s">
        <v>23</v>
      </c>
      <c r="F3239" s="64" t="s">
        <v>1482</v>
      </c>
      <c r="G3239" s="53" t="s">
        <v>1076</v>
      </c>
      <c r="H3239" s="53" t="s">
        <v>85</v>
      </c>
      <c r="I3239" s="26">
        <v>25440</v>
      </c>
      <c r="J3239" s="26">
        <v>25440</v>
      </c>
      <c r="K3239" s="26">
        <v>16400</v>
      </c>
      <c r="L3239" s="26">
        <f t="shared" si="3002"/>
        <v>5900</v>
      </c>
      <c r="M3239" s="26">
        <v>1900</v>
      </c>
      <c r="N3239" s="26">
        <v>2000</v>
      </c>
      <c r="O3239" s="26">
        <v>2000</v>
      </c>
      <c r="P3239" s="26">
        <f t="shared" si="3003"/>
        <v>22300</v>
      </c>
      <c r="Q3239" s="26">
        <f t="shared" si="3004"/>
        <v>87.657232704402517</v>
      </c>
      <c r="R3239" s="90"/>
      <c r="S3239" s="90"/>
      <c r="T3239" s="90"/>
      <c r="U3239" s="90"/>
      <c r="V3239" s="90"/>
      <c r="W3239" s="90"/>
      <c r="X3239" s="90"/>
      <c r="Y3239" s="90"/>
    </row>
    <row r="3240" spans="1:25" ht="15" customHeight="1" x14ac:dyDescent="0.25">
      <c r="A3240" s="64" t="s">
        <v>935</v>
      </c>
      <c r="B3240" s="64" t="s">
        <v>81</v>
      </c>
      <c r="C3240" s="64" t="s">
        <v>1479</v>
      </c>
      <c r="D3240" s="64" t="s">
        <v>1480</v>
      </c>
      <c r="E3240" s="20" t="s">
        <v>23</v>
      </c>
      <c r="F3240" s="64" t="s">
        <v>1483</v>
      </c>
      <c r="G3240" s="53" t="s">
        <v>1076</v>
      </c>
      <c r="H3240" s="53" t="s">
        <v>25</v>
      </c>
      <c r="I3240" s="26">
        <v>123000</v>
      </c>
      <c r="J3240" s="26">
        <v>123000</v>
      </c>
      <c r="K3240" s="26">
        <v>75000</v>
      </c>
      <c r="L3240" s="26">
        <f t="shared" si="3002"/>
        <v>30000</v>
      </c>
      <c r="M3240" s="26">
        <v>10000</v>
      </c>
      <c r="N3240" s="26">
        <v>10000</v>
      </c>
      <c r="O3240" s="26">
        <v>10000</v>
      </c>
      <c r="P3240" s="26">
        <f t="shared" si="3003"/>
        <v>105000</v>
      </c>
      <c r="Q3240" s="26">
        <f t="shared" si="3004"/>
        <v>85.365853658536579</v>
      </c>
      <c r="R3240" s="90"/>
      <c r="S3240" s="90"/>
      <c r="T3240" s="90"/>
      <c r="U3240" s="90"/>
      <c r="V3240" s="90"/>
      <c r="W3240" s="90"/>
      <c r="X3240" s="90"/>
      <c r="Y3240" s="90"/>
    </row>
    <row r="3241" spans="1:25" ht="15" customHeight="1" x14ac:dyDescent="0.25">
      <c r="A3241" s="64" t="s">
        <v>935</v>
      </c>
      <c r="B3241" s="64" t="s">
        <v>81</v>
      </c>
      <c r="C3241" s="64" t="s">
        <v>1479</v>
      </c>
      <c r="D3241" s="64" t="s">
        <v>1480</v>
      </c>
      <c r="E3241" s="20" t="s">
        <v>23</v>
      </c>
      <c r="F3241" s="64" t="s">
        <v>1484</v>
      </c>
      <c r="G3241" s="53" t="s">
        <v>1076</v>
      </c>
      <c r="H3241" s="53" t="s">
        <v>27</v>
      </c>
      <c r="I3241" s="26">
        <v>31521</v>
      </c>
      <c r="J3241" s="26">
        <v>31521</v>
      </c>
      <c r="K3241" s="26">
        <v>31521</v>
      </c>
      <c r="L3241" s="26">
        <f t="shared" si="3002"/>
        <v>0</v>
      </c>
      <c r="M3241" s="26"/>
      <c r="N3241" s="26"/>
      <c r="O3241" s="26"/>
      <c r="P3241" s="26">
        <f t="shared" si="3003"/>
        <v>31521</v>
      </c>
      <c r="Q3241" s="26">
        <f t="shared" si="3004"/>
        <v>100</v>
      </c>
      <c r="R3241" s="90"/>
      <c r="S3241" s="90"/>
      <c r="T3241" s="90"/>
      <c r="U3241" s="90"/>
      <c r="V3241" s="90"/>
      <c r="W3241" s="90"/>
      <c r="X3241" s="90"/>
      <c r="Y3241" s="90"/>
    </row>
    <row r="3242" spans="1:25" ht="15" customHeight="1" x14ac:dyDescent="0.25">
      <c r="A3242" s="64" t="s">
        <v>935</v>
      </c>
      <c r="B3242" s="64" t="s">
        <v>81</v>
      </c>
      <c r="C3242" s="64" t="s">
        <v>1479</v>
      </c>
      <c r="D3242" s="64" t="s">
        <v>1480</v>
      </c>
      <c r="E3242" s="20" t="s">
        <v>23</v>
      </c>
      <c r="F3242" s="64" t="s">
        <v>1485</v>
      </c>
      <c r="G3242" s="53" t="s">
        <v>1076</v>
      </c>
      <c r="H3242" s="53" t="s">
        <v>89</v>
      </c>
      <c r="I3242" s="26">
        <v>9000</v>
      </c>
      <c r="J3242" s="26">
        <v>9000</v>
      </c>
      <c r="K3242" s="26">
        <v>9000</v>
      </c>
      <c r="L3242" s="26">
        <f t="shared" si="3002"/>
        <v>0</v>
      </c>
      <c r="M3242" s="26"/>
      <c r="N3242" s="26"/>
      <c r="O3242" s="26"/>
      <c r="P3242" s="26">
        <f t="shared" si="3003"/>
        <v>9000</v>
      </c>
      <c r="Q3242" s="26">
        <f t="shared" si="3004"/>
        <v>100</v>
      </c>
      <c r="R3242" s="90"/>
      <c r="S3242" s="90"/>
      <c r="T3242" s="90"/>
      <c r="U3242" s="90"/>
      <c r="V3242" s="90"/>
      <c r="W3242" s="90"/>
      <c r="X3242" s="90"/>
      <c r="Y3242" s="90"/>
    </row>
    <row r="3243" spans="1:25" ht="15" customHeight="1" x14ac:dyDescent="0.25">
      <c r="A3243" s="64" t="s">
        <v>935</v>
      </c>
      <c r="B3243" s="64" t="s">
        <v>81</v>
      </c>
      <c r="C3243" s="64" t="s">
        <v>1479</v>
      </c>
      <c r="D3243" s="64" t="s">
        <v>1480</v>
      </c>
      <c r="E3243" s="20" t="s">
        <v>23</v>
      </c>
      <c r="F3243" s="64" t="s">
        <v>1486</v>
      </c>
      <c r="G3243" s="53" t="s">
        <v>1076</v>
      </c>
      <c r="H3243" s="53" t="s">
        <v>29</v>
      </c>
      <c r="I3243" s="26">
        <v>10500</v>
      </c>
      <c r="J3243" s="26">
        <v>10500</v>
      </c>
      <c r="K3243" s="26">
        <v>10500</v>
      </c>
      <c r="L3243" s="26">
        <f t="shared" si="3002"/>
        <v>0</v>
      </c>
      <c r="M3243" s="26"/>
      <c r="N3243" s="26"/>
      <c r="O3243" s="26"/>
      <c r="P3243" s="26">
        <f t="shared" si="3003"/>
        <v>10500</v>
      </c>
      <c r="Q3243" s="26">
        <f t="shared" si="3004"/>
        <v>100</v>
      </c>
      <c r="R3243" s="90"/>
      <c r="S3243" s="90"/>
      <c r="T3243" s="90"/>
      <c r="U3243" s="90"/>
      <c r="V3243" s="90"/>
      <c r="W3243" s="90"/>
      <c r="X3243" s="90"/>
      <c r="Y3243" s="90"/>
    </row>
    <row r="3244" spans="1:25" ht="15" customHeight="1" x14ac:dyDescent="0.25">
      <c r="A3244" s="63" t="s">
        <v>935</v>
      </c>
      <c r="B3244" s="63" t="s">
        <v>81</v>
      </c>
      <c r="C3244" s="63" t="s">
        <v>1479</v>
      </c>
      <c r="D3244" s="63" t="s">
        <v>1480</v>
      </c>
      <c r="E3244" s="65" t="s">
        <v>30</v>
      </c>
      <c r="F3244" s="65" t="s">
        <v>1</v>
      </c>
      <c r="G3244" s="65" t="s">
        <v>1</v>
      </c>
      <c r="H3244" s="65" t="s">
        <v>31</v>
      </c>
      <c r="I3244" s="31">
        <f t="shared" ref="I3244:K3244" si="3032">SUM(I3245)</f>
        <v>162840</v>
      </c>
      <c r="J3244" s="31">
        <f t="shared" si="3032"/>
        <v>162840</v>
      </c>
      <c r="K3244" s="31">
        <f t="shared" si="3032"/>
        <v>90500</v>
      </c>
      <c r="L3244" s="31">
        <f t="shared" si="3002"/>
        <v>42000</v>
      </c>
      <c r="M3244" s="31">
        <f t="shared" ref="M3244" si="3033">SUM(M3245)</f>
        <v>14000</v>
      </c>
      <c r="N3244" s="31">
        <f t="shared" ref="N3244:O3244" si="3034">SUM(N3245)</f>
        <v>14000</v>
      </c>
      <c r="O3244" s="31">
        <f t="shared" si="3034"/>
        <v>14000</v>
      </c>
      <c r="P3244" s="31">
        <f t="shared" si="3003"/>
        <v>132500</v>
      </c>
      <c r="Q3244" s="31">
        <f t="shared" si="3004"/>
        <v>81.368214197985751</v>
      </c>
      <c r="R3244" s="94"/>
      <c r="S3244" s="94"/>
      <c r="T3244" s="94"/>
      <c r="U3244" s="94"/>
      <c r="V3244" s="94"/>
      <c r="W3244" s="94"/>
      <c r="X3244" s="94"/>
      <c r="Y3244" s="94"/>
    </row>
    <row r="3245" spans="1:25" ht="15" customHeight="1" x14ac:dyDescent="0.25">
      <c r="A3245" s="64" t="s">
        <v>935</v>
      </c>
      <c r="B3245" s="64" t="s">
        <v>81</v>
      </c>
      <c r="C3245" s="64" t="s">
        <v>1479</v>
      </c>
      <c r="D3245" s="64" t="s">
        <v>1480</v>
      </c>
      <c r="E3245" s="20" t="s">
        <v>33</v>
      </c>
      <c r="F3245" s="64"/>
      <c r="G3245" s="53" t="s">
        <v>1076</v>
      </c>
      <c r="H3245" s="53" t="s">
        <v>3900</v>
      </c>
      <c r="I3245" s="26">
        <v>162840</v>
      </c>
      <c r="J3245" s="26">
        <v>162840</v>
      </c>
      <c r="K3245" s="26">
        <v>90500</v>
      </c>
      <c r="L3245" s="26">
        <f t="shared" si="3002"/>
        <v>42000</v>
      </c>
      <c r="M3245" s="26">
        <v>14000</v>
      </c>
      <c r="N3245" s="26">
        <v>14000</v>
      </c>
      <c r="O3245" s="26">
        <v>14000</v>
      </c>
      <c r="P3245" s="26">
        <f t="shared" si="3003"/>
        <v>132500</v>
      </c>
      <c r="Q3245" s="26">
        <f t="shared" si="3004"/>
        <v>81.368214197985751</v>
      </c>
      <c r="R3245" s="90"/>
      <c r="S3245" s="90"/>
      <c r="T3245" s="90"/>
      <c r="U3245" s="90"/>
      <c r="V3245" s="90"/>
      <c r="W3245" s="90"/>
      <c r="X3245" s="90"/>
      <c r="Y3245" s="90"/>
    </row>
    <row r="3246" spans="1:25" ht="15" customHeight="1" x14ac:dyDescent="0.25">
      <c r="A3246" s="63" t="s">
        <v>935</v>
      </c>
      <c r="B3246" s="63" t="s">
        <v>81</v>
      </c>
      <c r="C3246" s="63" t="s">
        <v>1479</v>
      </c>
      <c r="D3246" s="63" t="s">
        <v>1480</v>
      </c>
      <c r="E3246" s="65" t="s">
        <v>34</v>
      </c>
      <c r="F3246" s="65" t="s">
        <v>1</v>
      </c>
      <c r="G3246" s="65" t="s">
        <v>1</v>
      </c>
      <c r="H3246" s="65" t="s">
        <v>35</v>
      </c>
      <c r="I3246" s="31">
        <f t="shared" ref="I3246:K3246" si="3035">SUM(I3247:I3254)</f>
        <v>116288</v>
      </c>
      <c r="J3246" s="31">
        <f t="shared" si="3035"/>
        <v>104248</v>
      </c>
      <c r="K3246" s="31">
        <f t="shared" si="3035"/>
        <v>53570</v>
      </c>
      <c r="L3246" s="31">
        <f t="shared" si="3002"/>
        <v>26720</v>
      </c>
      <c r="M3246" s="31">
        <f t="shared" ref="M3246" si="3036">SUM(M3247:M3254)</f>
        <v>9020</v>
      </c>
      <c r="N3246" s="31">
        <f t="shared" ref="N3246:O3246" si="3037">SUM(N3247:N3254)</f>
        <v>8850</v>
      </c>
      <c r="O3246" s="31">
        <f t="shared" si="3037"/>
        <v>8850</v>
      </c>
      <c r="P3246" s="31">
        <f t="shared" si="3003"/>
        <v>80290</v>
      </c>
      <c r="Q3246" s="31">
        <f t="shared" si="3004"/>
        <v>77.018264139359999</v>
      </c>
      <c r="R3246" s="94"/>
      <c r="S3246" s="94"/>
      <c r="T3246" s="94"/>
      <c r="U3246" s="94"/>
      <c r="V3246" s="94"/>
      <c r="W3246" s="94"/>
      <c r="X3246" s="94"/>
      <c r="Y3246" s="94"/>
    </row>
    <row r="3247" spans="1:25" ht="15" customHeight="1" x14ac:dyDescent="0.25">
      <c r="A3247" s="64" t="s">
        <v>935</v>
      </c>
      <c r="B3247" s="64" t="s">
        <v>81</v>
      </c>
      <c r="C3247" s="64" t="s">
        <v>1479</v>
      </c>
      <c r="D3247" s="64" t="s">
        <v>1480</v>
      </c>
      <c r="E3247" s="20" t="s">
        <v>38</v>
      </c>
      <c r="F3247" s="64"/>
      <c r="G3247" s="53" t="s">
        <v>1076</v>
      </c>
      <c r="H3247" s="53" t="s">
        <v>37</v>
      </c>
      <c r="I3247" s="26">
        <v>1870</v>
      </c>
      <c r="J3247" s="26">
        <v>1870</v>
      </c>
      <c r="K3247" s="26">
        <v>1600</v>
      </c>
      <c r="L3247" s="26">
        <f t="shared" si="3002"/>
        <v>270</v>
      </c>
      <c r="M3247" s="26">
        <v>270</v>
      </c>
      <c r="N3247" s="26"/>
      <c r="O3247" s="26"/>
      <c r="P3247" s="26">
        <f t="shared" si="3003"/>
        <v>1870</v>
      </c>
      <c r="Q3247" s="26">
        <f t="shared" si="3004"/>
        <v>100</v>
      </c>
      <c r="R3247" s="90"/>
      <c r="S3247" s="90"/>
      <c r="T3247" s="90"/>
      <c r="U3247" s="90"/>
      <c r="V3247" s="90"/>
      <c r="W3247" s="90"/>
      <c r="X3247" s="90"/>
      <c r="Y3247" s="90"/>
    </row>
    <row r="3248" spans="1:25" ht="15" customHeight="1" x14ac:dyDescent="0.25">
      <c r="A3248" s="64" t="s">
        <v>935</v>
      </c>
      <c r="B3248" s="64" t="s">
        <v>81</v>
      </c>
      <c r="C3248" s="64" t="s">
        <v>1479</v>
      </c>
      <c r="D3248" s="64" t="s">
        <v>1480</v>
      </c>
      <c r="E3248" s="20" t="s">
        <v>298</v>
      </c>
      <c r="F3248" s="64"/>
      <c r="G3248" s="53" t="s">
        <v>1076</v>
      </c>
      <c r="H3248" s="53" t="s">
        <v>297</v>
      </c>
      <c r="I3248" s="26">
        <v>47955</v>
      </c>
      <c r="J3248" s="26">
        <v>47955</v>
      </c>
      <c r="K3248" s="26">
        <v>23980</v>
      </c>
      <c r="L3248" s="26">
        <f t="shared" si="3002"/>
        <v>12000</v>
      </c>
      <c r="M3248" s="26">
        <v>4000</v>
      </c>
      <c r="N3248" s="26">
        <v>4000</v>
      </c>
      <c r="O3248" s="26">
        <v>4000</v>
      </c>
      <c r="P3248" s="26">
        <f t="shared" si="3003"/>
        <v>35980</v>
      </c>
      <c r="Q3248" s="26">
        <f t="shared" si="3004"/>
        <v>75.02867271400271</v>
      </c>
      <c r="R3248" s="90"/>
      <c r="S3248" s="90"/>
      <c r="T3248" s="90"/>
      <c r="U3248" s="90"/>
      <c r="V3248" s="90"/>
      <c r="W3248" s="90"/>
      <c r="X3248" s="90"/>
      <c r="Y3248" s="90"/>
    </row>
    <row r="3249" spans="1:25" ht="15" customHeight="1" x14ac:dyDescent="0.25">
      <c r="A3249" s="64" t="s">
        <v>935</v>
      </c>
      <c r="B3249" s="64" t="s">
        <v>81</v>
      </c>
      <c r="C3249" s="64" t="s">
        <v>1479</v>
      </c>
      <c r="D3249" s="64" t="s">
        <v>1480</v>
      </c>
      <c r="E3249" s="20" t="s">
        <v>301</v>
      </c>
      <c r="F3249" s="64"/>
      <c r="G3249" s="53" t="s">
        <v>1076</v>
      </c>
      <c r="H3249" s="53" t="s">
        <v>300</v>
      </c>
      <c r="I3249" s="26">
        <v>13730</v>
      </c>
      <c r="J3249" s="26">
        <v>13730</v>
      </c>
      <c r="K3249" s="26">
        <v>6800</v>
      </c>
      <c r="L3249" s="26">
        <f t="shared" si="3002"/>
        <v>3500</v>
      </c>
      <c r="M3249" s="26">
        <v>1100</v>
      </c>
      <c r="N3249" s="26">
        <v>1200</v>
      </c>
      <c r="O3249" s="26">
        <v>1200</v>
      </c>
      <c r="P3249" s="26">
        <f t="shared" si="3003"/>
        <v>10300</v>
      </c>
      <c r="Q3249" s="26">
        <f t="shared" si="3004"/>
        <v>75.018208302986167</v>
      </c>
      <c r="R3249" s="90"/>
      <c r="S3249" s="90"/>
      <c r="T3249" s="90"/>
      <c r="U3249" s="90"/>
      <c r="V3249" s="90"/>
      <c r="W3249" s="90"/>
      <c r="X3249" s="90"/>
      <c r="Y3249" s="90"/>
    </row>
    <row r="3250" spans="1:25" ht="15" customHeight="1" x14ac:dyDescent="0.25">
      <c r="A3250" s="64" t="s">
        <v>935</v>
      </c>
      <c r="B3250" s="64" t="s">
        <v>81</v>
      </c>
      <c r="C3250" s="64" t="s">
        <v>1479</v>
      </c>
      <c r="D3250" s="64" t="s">
        <v>1480</v>
      </c>
      <c r="E3250" s="20" t="s">
        <v>218</v>
      </c>
      <c r="F3250" s="64"/>
      <c r="G3250" s="53" t="s">
        <v>1076</v>
      </c>
      <c r="H3250" s="53" t="s">
        <v>217</v>
      </c>
      <c r="I3250" s="26">
        <v>13566</v>
      </c>
      <c r="J3250" s="26">
        <v>13116</v>
      </c>
      <c r="K3250" s="26">
        <v>6540</v>
      </c>
      <c r="L3250" s="26">
        <f t="shared" si="3002"/>
        <v>3300</v>
      </c>
      <c r="M3250" s="26">
        <v>1100</v>
      </c>
      <c r="N3250" s="26">
        <v>1100</v>
      </c>
      <c r="O3250" s="26">
        <v>1100</v>
      </c>
      <c r="P3250" s="26">
        <f t="shared" si="3003"/>
        <v>9840</v>
      </c>
      <c r="Q3250" s="26">
        <f t="shared" si="3004"/>
        <v>75.022872827081429</v>
      </c>
      <c r="R3250" s="90"/>
      <c r="S3250" s="90"/>
      <c r="T3250" s="90"/>
      <c r="U3250" s="90"/>
      <c r="V3250" s="90"/>
      <c r="W3250" s="90"/>
      <c r="X3250" s="90"/>
      <c r="Y3250" s="90"/>
    </row>
    <row r="3251" spans="1:25" ht="15" customHeight="1" x14ac:dyDescent="0.25">
      <c r="A3251" s="64" t="s">
        <v>935</v>
      </c>
      <c r="B3251" s="64" t="s">
        <v>81</v>
      </c>
      <c r="C3251" s="64" t="s">
        <v>1479</v>
      </c>
      <c r="D3251" s="64" t="s">
        <v>1480</v>
      </c>
      <c r="E3251" s="20" t="s">
        <v>303</v>
      </c>
      <c r="F3251" s="64"/>
      <c r="G3251" s="53" t="s">
        <v>1076</v>
      </c>
      <c r="H3251" s="53" t="s">
        <v>302</v>
      </c>
      <c r="I3251" s="26">
        <v>8140</v>
      </c>
      <c r="J3251" s="26">
        <v>100</v>
      </c>
      <c r="K3251" s="26">
        <v>100</v>
      </c>
      <c r="L3251" s="26">
        <f t="shared" si="3002"/>
        <v>0</v>
      </c>
      <c r="M3251" s="26"/>
      <c r="N3251" s="26"/>
      <c r="O3251" s="26"/>
      <c r="P3251" s="26">
        <f t="shared" si="3003"/>
        <v>100</v>
      </c>
      <c r="Q3251" s="26">
        <f t="shared" si="3004"/>
        <v>100</v>
      </c>
      <c r="R3251" s="90"/>
      <c r="S3251" s="90"/>
      <c r="T3251" s="90"/>
      <c r="U3251" s="90"/>
      <c r="V3251" s="90"/>
      <c r="W3251" s="90"/>
      <c r="X3251" s="90"/>
      <c r="Y3251" s="90"/>
    </row>
    <row r="3252" spans="1:25" ht="15" customHeight="1" x14ac:dyDescent="0.25">
      <c r="A3252" s="64" t="s">
        <v>935</v>
      </c>
      <c r="B3252" s="64" t="s">
        <v>81</v>
      </c>
      <c r="C3252" s="64" t="s">
        <v>1479</v>
      </c>
      <c r="D3252" s="64" t="s">
        <v>1480</v>
      </c>
      <c r="E3252" s="20" t="s">
        <v>308</v>
      </c>
      <c r="F3252" s="64"/>
      <c r="G3252" s="53" t="s">
        <v>1076</v>
      </c>
      <c r="H3252" s="53" t="s">
        <v>307</v>
      </c>
      <c r="I3252" s="26">
        <v>5000</v>
      </c>
      <c r="J3252" s="26">
        <v>4600</v>
      </c>
      <c r="K3252" s="26">
        <v>2300</v>
      </c>
      <c r="L3252" s="26">
        <f t="shared" si="3002"/>
        <v>1140</v>
      </c>
      <c r="M3252" s="26">
        <v>380</v>
      </c>
      <c r="N3252" s="26">
        <v>380</v>
      </c>
      <c r="O3252" s="26">
        <v>380</v>
      </c>
      <c r="P3252" s="26">
        <f t="shared" si="3003"/>
        <v>3440</v>
      </c>
      <c r="Q3252" s="26">
        <f t="shared" si="3004"/>
        <v>74.782608695652172</v>
      </c>
      <c r="R3252" s="90"/>
      <c r="S3252" s="90"/>
      <c r="T3252" s="90"/>
      <c r="U3252" s="90"/>
      <c r="V3252" s="90"/>
      <c r="W3252" s="90"/>
      <c r="X3252" s="90"/>
      <c r="Y3252" s="90"/>
    </row>
    <row r="3253" spans="1:25" ht="15" customHeight="1" x14ac:dyDescent="0.25">
      <c r="A3253" s="64" t="s">
        <v>935</v>
      </c>
      <c r="B3253" s="64" t="s">
        <v>81</v>
      </c>
      <c r="C3253" s="64" t="s">
        <v>1479</v>
      </c>
      <c r="D3253" s="64" t="s">
        <v>1480</v>
      </c>
      <c r="E3253" s="20" t="s">
        <v>311</v>
      </c>
      <c r="F3253" s="64"/>
      <c r="G3253" s="53" t="s">
        <v>1076</v>
      </c>
      <c r="H3253" s="53" t="s">
        <v>310</v>
      </c>
      <c r="I3253" s="26">
        <v>0</v>
      </c>
      <c r="J3253" s="26">
        <v>0</v>
      </c>
      <c r="K3253" s="26">
        <v>0</v>
      </c>
      <c r="L3253" s="26">
        <f t="shared" si="3002"/>
        <v>0</v>
      </c>
      <c r="M3253" s="26"/>
      <c r="N3253" s="26"/>
      <c r="O3253" s="26"/>
      <c r="P3253" s="26">
        <f t="shared" si="3003"/>
        <v>0</v>
      </c>
      <c r="Q3253" s="26" t="str">
        <f t="shared" si="3004"/>
        <v>-</v>
      </c>
      <c r="R3253" s="90"/>
      <c r="S3253" s="90"/>
      <c r="T3253" s="90"/>
      <c r="U3253" s="90"/>
      <c r="V3253" s="90"/>
      <c r="W3253" s="90"/>
      <c r="X3253" s="90"/>
      <c r="Y3253" s="90"/>
    </row>
    <row r="3254" spans="1:25" ht="15" customHeight="1" x14ac:dyDescent="0.25">
      <c r="A3254" s="63" t="s">
        <v>935</v>
      </c>
      <c r="B3254" s="63" t="s">
        <v>81</v>
      </c>
      <c r="C3254" s="63" t="s">
        <v>1479</v>
      </c>
      <c r="D3254" s="63" t="s">
        <v>1480</v>
      </c>
      <c r="E3254" s="63" t="s">
        <v>39</v>
      </c>
      <c r="F3254" s="64" t="s">
        <v>1</v>
      </c>
      <c r="G3254" s="53" t="s">
        <v>1</v>
      </c>
      <c r="H3254" s="65" t="s">
        <v>40</v>
      </c>
      <c r="I3254" s="31">
        <f t="shared" ref="I3254:K3254" si="3038">SUM(I3255:I3257)</f>
        <v>26027</v>
      </c>
      <c r="J3254" s="31">
        <f t="shared" si="3038"/>
        <v>22877</v>
      </c>
      <c r="K3254" s="31">
        <f t="shared" si="3038"/>
        <v>12250</v>
      </c>
      <c r="L3254" s="31">
        <f t="shared" si="3002"/>
        <v>6510</v>
      </c>
      <c r="M3254" s="31">
        <f t="shared" ref="M3254" si="3039">SUM(M3255:M3257)</f>
        <v>2170</v>
      </c>
      <c r="N3254" s="31">
        <f t="shared" ref="N3254:O3254" si="3040">SUM(N3255:N3257)</f>
        <v>2170</v>
      </c>
      <c r="O3254" s="31">
        <f t="shared" si="3040"/>
        <v>2170</v>
      </c>
      <c r="P3254" s="31">
        <f t="shared" si="3003"/>
        <v>18760</v>
      </c>
      <c r="Q3254" s="31">
        <f t="shared" si="3004"/>
        <v>82.003759234165315</v>
      </c>
      <c r="R3254" s="94"/>
      <c r="S3254" s="94"/>
      <c r="T3254" s="94"/>
      <c r="U3254" s="94"/>
      <c r="V3254" s="94"/>
      <c r="W3254" s="94"/>
      <c r="X3254" s="94"/>
      <c r="Y3254" s="94"/>
    </row>
    <row r="3255" spans="1:25" ht="15" customHeight="1" x14ac:dyDescent="0.25">
      <c r="A3255" s="64" t="s">
        <v>935</v>
      </c>
      <c r="B3255" s="64" t="s">
        <v>81</v>
      </c>
      <c r="C3255" s="64" t="s">
        <v>1479</v>
      </c>
      <c r="D3255" s="64" t="s">
        <v>1480</v>
      </c>
      <c r="E3255" s="20" t="s">
        <v>41</v>
      </c>
      <c r="F3255" s="64"/>
      <c r="G3255" s="53" t="s">
        <v>1076</v>
      </c>
      <c r="H3255" s="53" t="s">
        <v>40</v>
      </c>
      <c r="I3255" s="26">
        <v>17150</v>
      </c>
      <c r="J3255" s="26">
        <v>14000</v>
      </c>
      <c r="K3255" s="26">
        <v>7000</v>
      </c>
      <c r="L3255" s="26">
        <f t="shared" si="3002"/>
        <v>3510</v>
      </c>
      <c r="M3255" s="26">
        <v>1170</v>
      </c>
      <c r="N3255" s="26">
        <v>1170</v>
      </c>
      <c r="O3255" s="26">
        <v>1170</v>
      </c>
      <c r="P3255" s="26">
        <f t="shared" si="3003"/>
        <v>10510</v>
      </c>
      <c r="Q3255" s="26">
        <f t="shared" si="3004"/>
        <v>75.071428571428569</v>
      </c>
      <c r="R3255" s="90"/>
      <c r="S3255" s="90"/>
      <c r="T3255" s="90"/>
      <c r="U3255" s="90"/>
      <c r="V3255" s="90"/>
      <c r="W3255" s="90"/>
      <c r="X3255" s="90"/>
      <c r="Y3255" s="90"/>
    </row>
    <row r="3256" spans="1:25" ht="15" customHeight="1" x14ac:dyDescent="0.25">
      <c r="A3256" s="64" t="s">
        <v>935</v>
      </c>
      <c r="B3256" s="64" t="s">
        <v>81</v>
      </c>
      <c r="C3256" s="64" t="s">
        <v>1479</v>
      </c>
      <c r="D3256" s="64" t="s">
        <v>1480</v>
      </c>
      <c r="E3256" s="20" t="s">
        <v>41</v>
      </c>
      <c r="F3256" s="64" t="s">
        <v>1487</v>
      </c>
      <c r="G3256" s="53" t="s">
        <v>1076</v>
      </c>
      <c r="H3256" s="53" t="s">
        <v>49</v>
      </c>
      <c r="I3256" s="26">
        <v>4175</v>
      </c>
      <c r="J3256" s="26">
        <v>4175</v>
      </c>
      <c r="K3256" s="26">
        <v>2900</v>
      </c>
      <c r="L3256" s="26">
        <f t="shared" si="3002"/>
        <v>900</v>
      </c>
      <c r="M3256" s="26">
        <v>300</v>
      </c>
      <c r="N3256" s="26">
        <v>300</v>
      </c>
      <c r="O3256" s="26">
        <v>300</v>
      </c>
      <c r="P3256" s="26">
        <f t="shared" si="3003"/>
        <v>3800</v>
      </c>
      <c r="Q3256" s="26">
        <f t="shared" si="3004"/>
        <v>91.017964071856284</v>
      </c>
      <c r="R3256" s="90"/>
      <c r="S3256" s="90"/>
      <c r="T3256" s="90"/>
      <c r="U3256" s="90"/>
      <c r="V3256" s="90"/>
      <c r="W3256" s="90"/>
      <c r="X3256" s="90"/>
      <c r="Y3256" s="90"/>
    </row>
    <row r="3257" spans="1:25" ht="22.5" customHeight="1" x14ac:dyDescent="0.25">
      <c r="A3257" s="64" t="s">
        <v>935</v>
      </c>
      <c r="B3257" s="64" t="s">
        <v>81</v>
      </c>
      <c r="C3257" s="64" t="s">
        <v>1479</v>
      </c>
      <c r="D3257" s="64" t="s">
        <v>1480</v>
      </c>
      <c r="E3257" s="20" t="s">
        <v>41</v>
      </c>
      <c r="F3257" s="64" t="s">
        <v>1488</v>
      </c>
      <c r="G3257" s="53" t="s">
        <v>1076</v>
      </c>
      <c r="H3257" s="53" t="s">
        <v>55</v>
      </c>
      <c r="I3257" s="26">
        <v>4702</v>
      </c>
      <c r="J3257" s="26">
        <v>4702</v>
      </c>
      <c r="K3257" s="26">
        <v>2350</v>
      </c>
      <c r="L3257" s="26">
        <f t="shared" si="3002"/>
        <v>2100</v>
      </c>
      <c r="M3257" s="26">
        <v>700</v>
      </c>
      <c r="N3257" s="26">
        <v>700</v>
      </c>
      <c r="O3257" s="26">
        <v>700</v>
      </c>
      <c r="P3257" s="26">
        <f t="shared" si="3003"/>
        <v>4450</v>
      </c>
      <c r="Q3257" s="26">
        <f t="shared" si="3004"/>
        <v>94.640578477243736</v>
      </c>
      <c r="R3257" s="90"/>
      <c r="S3257" s="90"/>
      <c r="T3257" s="90"/>
      <c r="U3257" s="90"/>
      <c r="V3257" s="90"/>
      <c r="W3257" s="90"/>
      <c r="X3257" s="90"/>
      <c r="Y3257" s="90"/>
    </row>
    <row r="3258" spans="1:25" ht="22.5" customHeight="1" x14ac:dyDescent="0.25">
      <c r="A3258" s="63" t="s">
        <v>1</v>
      </c>
      <c r="B3258" s="63" t="s">
        <v>1</v>
      </c>
      <c r="C3258" s="63" t="s">
        <v>1</v>
      </c>
      <c r="D3258" s="65" t="s">
        <v>1</v>
      </c>
      <c r="E3258" s="65" t="s">
        <v>1</v>
      </c>
      <c r="F3258" s="65" t="s">
        <v>1</v>
      </c>
      <c r="G3258" s="65" t="s">
        <v>1</v>
      </c>
      <c r="H3258" s="66" t="s">
        <v>56</v>
      </c>
      <c r="I3258" s="30">
        <f t="shared" ref="I3258:K3259" si="3041">SUM(I3259)</f>
        <v>100</v>
      </c>
      <c r="J3258" s="30">
        <f t="shared" si="3041"/>
        <v>100</v>
      </c>
      <c r="K3258" s="30">
        <f t="shared" si="3041"/>
        <v>0</v>
      </c>
      <c r="L3258" s="30">
        <f t="shared" si="3002"/>
        <v>0</v>
      </c>
      <c r="M3258" s="30">
        <f t="shared" ref="M3258:M3259" si="3042">SUM(M3259)</f>
        <v>0</v>
      </c>
      <c r="N3258" s="30">
        <f t="shared" ref="N3258:O3259" si="3043">SUM(N3259)</f>
        <v>0</v>
      </c>
      <c r="O3258" s="30">
        <f t="shared" si="3043"/>
        <v>0</v>
      </c>
      <c r="P3258" s="30">
        <f t="shared" si="3003"/>
        <v>0</v>
      </c>
      <c r="Q3258" s="30">
        <f t="shared" si="3004"/>
        <v>0</v>
      </c>
      <c r="R3258" s="93"/>
      <c r="S3258" s="93"/>
      <c r="T3258" s="93"/>
      <c r="U3258" s="93"/>
      <c r="V3258" s="93"/>
      <c r="W3258" s="93"/>
      <c r="X3258" s="93"/>
      <c r="Y3258" s="93"/>
    </row>
    <row r="3259" spans="1:25" ht="15" customHeight="1" x14ac:dyDescent="0.25">
      <c r="A3259" s="63" t="s">
        <v>935</v>
      </c>
      <c r="B3259" s="63" t="s">
        <v>81</v>
      </c>
      <c r="C3259" s="63" t="s">
        <v>1479</v>
      </c>
      <c r="D3259" s="63" t="s">
        <v>1480</v>
      </c>
      <c r="E3259" s="65" t="s">
        <v>57</v>
      </c>
      <c r="F3259" s="65" t="s">
        <v>1</v>
      </c>
      <c r="G3259" s="65" t="s">
        <v>1</v>
      </c>
      <c r="H3259" s="65" t="s">
        <v>58</v>
      </c>
      <c r="I3259" s="31">
        <f t="shared" si="3041"/>
        <v>100</v>
      </c>
      <c r="J3259" s="31">
        <f t="shared" si="3041"/>
        <v>100</v>
      </c>
      <c r="K3259" s="31">
        <f t="shared" si="3041"/>
        <v>0</v>
      </c>
      <c r="L3259" s="31">
        <f t="shared" si="3002"/>
        <v>0</v>
      </c>
      <c r="M3259" s="31">
        <f t="shared" si="3042"/>
        <v>0</v>
      </c>
      <c r="N3259" s="31">
        <f t="shared" si="3043"/>
        <v>0</v>
      </c>
      <c r="O3259" s="31">
        <f t="shared" si="3043"/>
        <v>0</v>
      </c>
      <c r="P3259" s="31">
        <f t="shared" si="3003"/>
        <v>0</v>
      </c>
      <c r="Q3259" s="31">
        <f t="shared" si="3004"/>
        <v>0</v>
      </c>
      <c r="R3259" s="94"/>
      <c r="S3259" s="94"/>
      <c r="T3259" s="94"/>
      <c r="U3259" s="94"/>
      <c r="V3259" s="94"/>
      <c r="W3259" s="94"/>
      <c r="X3259" s="94"/>
      <c r="Y3259" s="94"/>
    </row>
    <row r="3260" spans="1:25" ht="15" customHeight="1" x14ac:dyDescent="0.25">
      <c r="A3260" s="64" t="s">
        <v>935</v>
      </c>
      <c r="B3260" s="64" t="s">
        <v>81</v>
      </c>
      <c r="C3260" s="64" t="s">
        <v>1479</v>
      </c>
      <c r="D3260" s="64" t="s">
        <v>1480</v>
      </c>
      <c r="E3260" s="20" t="s">
        <v>68</v>
      </c>
      <c r="F3260" s="64"/>
      <c r="G3260" s="53" t="s">
        <v>1076</v>
      </c>
      <c r="H3260" s="53" t="s">
        <v>67</v>
      </c>
      <c r="I3260" s="26">
        <v>100</v>
      </c>
      <c r="J3260" s="26">
        <v>100</v>
      </c>
      <c r="K3260" s="26">
        <v>0</v>
      </c>
      <c r="L3260" s="26">
        <f t="shared" si="3002"/>
        <v>0</v>
      </c>
      <c r="M3260" s="26"/>
      <c r="N3260" s="26"/>
      <c r="O3260" s="26"/>
      <c r="P3260" s="26">
        <f t="shared" si="3003"/>
        <v>0</v>
      </c>
      <c r="Q3260" s="26">
        <f t="shared" si="3004"/>
        <v>0</v>
      </c>
      <c r="R3260" s="90"/>
      <c r="S3260" s="90"/>
      <c r="T3260" s="90"/>
      <c r="U3260" s="90"/>
      <c r="V3260" s="90"/>
      <c r="W3260" s="90"/>
      <c r="X3260" s="90"/>
      <c r="Y3260" s="90"/>
    </row>
    <row r="3261" spans="1:25" ht="22.5" customHeight="1" x14ac:dyDescent="0.25">
      <c r="A3261" s="63" t="s">
        <v>1</v>
      </c>
      <c r="B3261" s="63" t="s">
        <v>1</v>
      </c>
      <c r="C3261" s="63" t="s">
        <v>1</v>
      </c>
      <c r="D3261" s="65" t="s">
        <v>1</v>
      </c>
      <c r="E3261" s="65" t="s">
        <v>1</v>
      </c>
      <c r="F3261" s="65" t="s">
        <v>1</v>
      </c>
      <c r="G3261" s="65" t="s">
        <v>1</v>
      </c>
      <c r="H3261" s="66" t="s">
        <v>69</v>
      </c>
      <c r="I3261" s="30">
        <f t="shared" ref="I3261:K3262" si="3044">SUM(I3262)</f>
        <v>6500</v>
      </c>
      <c r="J3261" s="30">
        <f t="shared" si="3044"/>
        <v>0</v>
      </c>
      <c r="K3261" s="30">
        <f t="shared" si="3044"/>
        <v>0</v>
      </c>
      <c r="L3261" s="30">
        <f t="shared" si="3002"/>
        <v>0</v>
      </c>
      <c r="M3261" s="30">
        <f t="shared" ref="M3261:M3262" si="3045">SUM(M3262)</f>
        <v>0</v>
      </c>
      <c r="N3261" s="30">
        <f t="shared" ref="N3261:O3262" si="3046">SUM(N3262)</f>
        <v>0</v>
      </c>
      <c r="O3261" s="30">
        <f t="shared" si="3046"/>
        <v>0</v>
      </c>
      <c r="P3261" s="30">
        <f t="shared" si="3003"/>
        <v>0</v>
      </c>
      <c r="Q3261" s="30" t="str">
        <f t="shared" si="3004"/>
        <v>-</v>
      </c>
      <c r="R3261" s="93"/>
      <c r="S3261" s="93"/>
      <c r="T3261" s="93"/>
      <c r="U3261" s="93"/>
      <c r="V3261" s="93"/>
      <c r="W3261" s="93"/>
      <c r="X3261" s="93"/>
      <c r="Y3261" s="93"/>
    </row>
    <row r="3262" spans="1:25" ht="15" customHeight="1" x14ac:dyDescent="0.25">
      <c r="A3262" s="63" t="s">
        <v>935</v>
      </c>
      <c r="B3262" s="63" t="s">
        <v>81</v>
      </c>
      <c r="C3262" s="63" t="s">
        <v>1479</v>
      </c>
      <c r="D3262" s="63" t="s">
        <v>1480</v>
      </c>
      <c r="E3262" s="65" t="s">
        <v>70</v>
      </c>
      <c r="F3262" s="65" t="s">
        <v>1</v>
      </c>
      <c r="G3262" s="65" t="s">
        <v>1</v>
      </c>
      <c r="H3262" s="65" t="s">
        <v>71</v>
      </c>
      <c r="I3262" s="31">
        <f t="shared" si="3044"/>
        <v>6500</v>
      </c>
      <c r="J3262" s="31">
        <f t="shared" si="3044"/>
        <v>0</v>
      </c>
      <c r="K3262" s="31">
        <f t="shared" si="3044"/>
        <v>0</v>
      </c>
      <c r="L3262" s="31">
        <f t="shared" si="3002"/>
        <v>0</v>
      </c>
      <c r="M3262" s="31">
        <f t="shared" si="3045"/>
        <v>0</v>
      </c>
      <c r="N3262" s="31">
        <f t="shared" si="3046"/>
        <v>0</v>
      </c>
      <c r="O3262" s="31">
        <f t="shared" si="3046"/>
        <v>0</v>
      </c>
      <c r="P3262" s="31">
        <f t="shared" si="3003"/>
        <v>0</v>
      </c>
      <c r="Q3262" s="31" t="str">
        <f t="shared" si="3004"/>
        <v>-</v>
      </c>
      <c r="R3262" s="94"/>
      <c r="S3262" s="94"/>
      <c r="T3262" s="94"/>
      <c r="U3262" s="94"/>
      <c r="V3262" s="94"/>
      <c r="W3262" s="94"/>
      <c r="X3262" s="94"/>
      <c r="Y3262" s="94"/>
    </row>
    <row r="3263" spans="1:25" ht="15" customHeight="1" x14ac:dyDescent="0.25">
      <c r="A3263" s="64" t="s">
        <v>935</v>
      </c>
      <c r="B3263" s="64" t="s">
        <v>81</v>
      </c>
      <c r="C3263" s="64" t="s">
        <v>1479</v>
      </c>
      <c r="D3263" s="64" t="s">
        <v>1480</v>
      </c>
      <c r="E3263" s="20" t="s">
        <v>74</v>
      </c>
      <c r="F3263" s="64"/>
      <c r="G3263" s="53" t="s">
        <v>1076</v>
      </c>
      <c r="H3263" s="53" t="s">
        <v>73</v>
      </c>
      <c r="I3263" s="26">
        <v>6500</v>
      </c>
      <c r="J3263" s="26">
        <v>0</v>
      </c>
      <c r="K3263" s="26">
        <v>0</v>
      </c>
      <c r="L3263" s="26">
        <f t="shared" si="3002"/>
        <v>0</v>
      </c>
      <c r="M3263" s="26"/>
      <c r="N3263" s="26"/>
      <c r="O3263" s="26"/>
      <c r="P3263" s="26">
        <f t="shared" si="3003"/>
        <v>0</v>
      </c>
      <c r="Q3263" s="26" t="str">
        <f t="shared" si="3004"/>
        <v>-</v>
      </c>
      <c r="R3263" s="90"/>
      <c r="S3263" s="90"/>
      <c r="T3263" s="90"/>
      <c r="U3263" s="90"/>
      <c r="V3263" s="90"/>
      <c r="W3263" s="90"/>
      <c r="X3263" s="90"/>
      <c r="Y3263" s="90"/>
    </row>
    <row r="3264" spans="1:25" ht="15" customHeight="1" x14ac:dyDescent="0.25">
      <c r="A3264" s="53" t="s">
        <v>1</v>
      </c>
      <c r="B3264" s="53" t="s">
        <v>1</v>
      </c>
      <c r="C3264" s="53" t="s">
        <v>1</v>
      </c>
      <c r="D3264" s="53" t="s">
        <v>1</v>
      </c>
      <c r="E3264" s="53" t="s">
        <v>1</v>
      </c>
      <c r="F3264" s="53" t="s">
        <v>1</v>
      </c>
      <c r="G3264" s="53" t="s">
        <v>1</v>
      </c>
      <c r="H3264" s="66" t="s">
        <v>1489</v>
      </c>
      <c r="I3264" s="30">
        <f t="shared" ref="I3264:K3264" si="3047">SUM(I3235,I3258,I3261)</f>
        <v>2036611</v>
      </c>
      <c r="J3264" s="30">
        <f t="shared" si="3047"/>
        <v>2018071</v>
      </c>
      <c r="K3264" s="30">
        <f t="shared" si="3047"/>
        <v>1091491</v>
      </c>
      <c r="L3264" s="30">
        <f t="shared" si="3002"/>
        <v>494620</v>
      </c>
      <c r="M3264" s="30">
        <f t="shared" ref="M3264" si="3048">SUM(M3235,M3258,M3261)</f>
        <v>164920</v>
      </c>
      <c r="N3264" s="30">
        <f t="shared" ref="N3264:O3264" si="3049">SUM(N3235,N3258,N3261)</f>
        <v>164850</v>
      </c>
      <c r="O3264" s="30">
        <f t="shared" si="3049"/>
        <v>164850</v>
      </c>
      <c r="P3264" s="30">
        <f t="shared" si="3003"/>
        <v>1586111</v>
      </c>
      <c r="Q3264" s="30">
        <f t="shared" si="3004"/>
        <v>78.595401251987667</v>
      </c>
      <c r="R3264" s="93"/>
      <c r="S3264" s="93"/>
      <c r="T3264" s="93"/>
      <c r="U3264" s="93"/>
      <c r="V3264" s="93"/>
      <c r="W3264" s="93"/>
      <c r="X3264" s="93"/>
      <c r="Y3264" s="93"/>
    </row>
    <row r="3265" spans="1:25" ht="15" customHeight="1" thickBot="1" x14ac:dyDescent="0.3">
      <c r="A3265" s="53" t="s">
        <v>1</v>
      </c>
      <c r="B3265" s="53" t="s">
        <v>1</v>
      </c>
      <c r="C3265" s="53" t="s">
        <v>1</v>
      </c>
      <c r="D3265" s="53" t="s">
        <v>1</v>
      </c>
      <c r="E3265" s="53" t="s">
        <v>1</v>
      </c>
      <c r="F3265" s="53" t="s">
        <v>1</v>
      </c>
      <c r="G3265" s="53" t="s">
        <v>1</v>
      </c>
      <c r="H3265" s="65" t="s">
        <v>76</v>
      </c>
      <c r="I3265" s="31"/>
      <c r="J3265" s="31"/>
      <c r="K3265" s="31">
        <v>0</v>
      </c>
      <c r="L3265" s="31"/>
      <c r="M3265" s="31"/>
      <c r="N3265" s="31"/>
      <c r="O3265" s="31"/>
      <c r="P3265" s="31"/>
      <c r="Q3265" s="31"/>
      <c r="R3265" s="94"/>
      <c r="S3265" s="94"/>
      <c r="T3265" s="94"/>
      <c r="U3265" s="94"/>
      <c r="V3265" s="94"/>
      <c r="W3265" s="94"/>
      <c r="X3265" s="94"/>
      <c r="Y3265" s="94"/>
    </row>
    <row r="3266" spans="1:25" ht="47.25" customHeight="1" thickBot="1" x14ac:dyDescent="0.3">
      <c r="A3266" s="110" t="s">
        <v>1</v>
      </c>
      <c r="B3266" s="110" t="s">
        <v>1</v>
      </c>
      <c r="C3266" s="110" t="s">
        <v>1</v>
      </c>
      <c r="D3266" s="110" t="s">
        <v>1</v>
      </c>
      <c r="E3266" s="110" t="s">
        <v>1</v>
      </c>
      <c r="F3266" s="110" t="s">
        <v>1</v>
      </c>
      <c r="G3266" s="110" t="s">
        <v>1</v>
      </c>
      <c r="H3266" s="28" t="s">
        <v>77</v>
      </c>
      <c r="I3266" s="109" t="s">
        <v>3984</v>
      </c>
      <c r="J3266" s="109" t="s">
        <v>11</v>
      </c>
      <c r="K3266" s="109" t="s">
        <v>3989</v>
      </c>
      <c r="L3266" s="109" t="s">
        <v>3985</v>
      </c>
      <c r="M3266" s="109" t="s">
        <v>4027</v>
      </c>
      <c r="N3266" s="109" t="s">
        <v>3988</v>
      </c>
      <c r="O3266" s="109" t="s">
        <v>3986</v>
      </c>
      <c r="P3266" s="109" t="s">
        <v>3987</v>
      </c>
      <c r="Q3266" s="109" t="s">
        <v>3695</v>
      </c>
      <c r="R3266" s="91"/>
      <c r="S3266" s="91"/>
      <c r="T3266" s="91"/>
      <c r="U3266" s="91"/>
      <c r="V3266" s="91"/>
      <c r="W3266" s="91"/>
      <c r="X3266" s="91"/>
      <c r="Y3266" s="91"/>
    </row>
    <row r="3267" spans="1:25" ht="15" customHeight="1" x14ac:dyDescent="0.25">
      <c r="A3267" s="111"/>
      <c r="B3267" s="111"/>
      <c r="C3267" s="111"/>
      <c r="D3267" s="111"/>
      <c r="E3267" s="111"/>
      <c r="F3267" s="111"/>
      <c r="G3267" s="111"/>
      <c r="H3267" s="67" t="s">
        <v>1</v>
      </c>
      <c r="I3267" s="29">
        <v>1</v>
      </c>
      <c r="J3267" s="29">
        <v>2</v>
      </c>
      <c r="K3267" s="29">
        <v>3</v>
      </c>
      <c r="L3267" s="29" t="s">
        <v>3478</v>
      </c>
      <c r="M3267" s="29">
        <v>5</v>
      </c>
      <c r="N3267" s="29">
        <v>6</v>
      </c>
      <c r="O3267" s="29">
        <v>7</v>
      </c>
      <c r="P3267" s="29" t="s">
        <v>3696</v>
      </c>
      <c r="Q3267" s="29">
        <v>9</v>
      </c>
      <c r="R3267" s="92"/>
      <c r="S3267" s="92"/>
      <c r="T3267" s="92"/>
      <c r="U3267" s="92"/>
      <c r="V3267" s="92"/>
      <c r="W3267" s="92"/>
      <c r="X3267" s="92"/>
      <c r="Y3267" s="92"/>
    </row>
    <row r="3268" spans="1:25" ht="15" customHeight="1" x14ac:dyDescent="0.25">
      <c r="A3268" s="111"/>
      <c r="B3268" s="111"/>
      <c r="C3268" s="111"/>
      <c r="D3268" s="111"/>
      <c r="E3268" s="111"/>
      <c r="F3268" s="111"/>
      <c r="G3268" s="111"/>
      <c r="H3268" s="68" t="s">
        <v>1085</v>
      </c>
      <c r="I3268" s="32">
        <f t="shared" ref="I3268:K3268" si="3050">SUM(I3264)</f>
        <v>2036611</v>
      </c>
      <c r="J3268" s="32">
        <f t="shared" si="3050"/>
        <v>2018071</v>
      </c>
      <c r="K3268" s="32">
        <f t="shared" si="3050"/>
        <v>1091491</v>
      </c>
      <c r="L3268" s="32">
        <f t="shared" si="3002"/>
        <v>494620</v>
      </c>
      <c r="M3268" s="32">
        <f t="shared" ref="M3268" si="3051">SUM(M3264)</f>
        <v>164920</v>
      </c>
      <c r="N3268" s="32">
        <f t="shared" ref="N3268:O3268" si="3052">SUM(N3264)</f>
        <v>164850</v>
      </c>
      <c r="O3268" s="32">
        <f t="shared" si="3052"/>
        <v>164850</v>
      </c>
      <c r="P3268" s="32">
        <f t="shared" si="3003"/>
        <v>1586111</v>
      </c>
      <c r="Q3268" s="32">
        <f t="shared" si="3004"/>
        <v>78.595401251987667</v>
      </c>
      <c r="R3268" s="90"/>
      <c r="S3268" s="90"/>
      <c r="T3268" s="90"/>
      <c r="U3268" s="90"/>
      <c r="V3268" s="90"/>
      <c r="W3268" s="90"/>
      <c r="X3268" s="90"/>
      <c r="Y3268" s="90"/>
    </row>
    <row r="3269" spans="1:25" ht="15" customHeight="1" x14ac:dyDescent="0.25">
      <c r="A3269" s="111"/>
      <c r="B3269" s="111"/>
      <c r="C3269" s="111"/>
      <c r="D3269" s="111"/>
      <c r="E3269" s="111"/>
      <c r="F3269" s="111"/>
      <c r="G3269" s="111"/>
      <c r="H3269" s="69" t="s">
        <v>79</v>
      </c>
      <c r="I3269" s="32">
        <f t="shared" ref="I3269:K3269" si="3053">SUM(I3268)</f>
        <v>2036611</v>
      </c>
      <c r="J3269" s="32">
        <f t="shared" si="3053"/>
        <v>2018071</v>
      </c>
      <c r="K3269" s="32">
        <f t="shared" si="3053"/>
        <v>1091491</v>
      </c>
      <c r="L3269" s="32">
        <f t="shared" si="3002"/>
        <v>494620</v>
      </c>
      <c r="M3269" s="32">
        <f t="shared" ref="M3269" si="3054">SUM(M3268)</f>
        <v>164920</v>
      </c>
      <c r="N3269" s="32">
        <f t="shared" ref="N3269:O3269" si="3055">SUM(N3268)</f>
        <v>164850</v>
      </c>
      <c r="O3269" s="32">
        <f t="shared" si="3055"/>
        <v>164850</v>
      </c>
      <c r="P3269" s="32">
        <f t="shared" si="3003"/>
        <v>1586111</v>
      </c>
      <c r="Q3269" s="32">
        <f t="shared" si="3004"/>
        <v>78.595401251987667</v>
      </c>
      <c r="R3269" s="90"/>
      <c r="S3269" s="90"/>
      <c r="T3269" s="90"/>
      <c r="U3269" s="90"/>
      <c r="V3269" s="90"/>
      <c r="W3269" s="90"/>
      <c r="X3269" s="90"/>
      <c r="Y3269" s="90"/>
    </row>
    <row r="3270" spans="1:25" ht="15" customHeight="1" x14ac:dyDescent="0.25">
      <c r="A3270" s="112"/>
      <c r="B3270" s="112"/>
      <c r="C3270" s="112"/>
      <c r="D3270" s="112"/>
      <c r="E3270" s="112"/>
      <c r="F3270" s="112"/>
      <c r="G3270" s="112"/>
      <c r="I3270" s="27"/>
      <c r="J3270" s="27"/>
      <c r="K3270" s="27">
        <v>0</v>
      </c>
      <c r="L3270" s="27"/>
      <c r="M3270" s="27"/>
      <c r="N3270" s="27"/>
      <c r="O3270" s="27"/>
      <c r="P3270" s="27"/>
      <c r="Q3270" s="27"/>
      <c r="R3270" s="27"/>
      <c r="S3270" s="27"/>
      <c r="T3270" s="27"/>
      <c r="U3270" s="27"/>
      <c r="V3270" s="27"/>
      <c r="W3270" s="27"/>
      <c r="X3270" s="27"/>
      <c r="Y3270" s="27"/>
    </row>
    <row r="3271" spans="1:25" ht="15" customHeight="1" thickBot="1" x14ac:dyDescent="0.3">
      <c r="A3271" s="53" t="s">
        <v>1</v>
      </c>
      <c r="B3271" s="53" t="s">
        <v>1</v>
      </c>
      <c r="C3271" s="53" t="s">
        <v>1</v>
      </c>
      <c r="D3271" s="53" t="s">
        <v>1</v>
      </c>
      <c r="E3271" s="53" t="s">
        <v>1</v>
      </c>
      <c r="F3271" s="53" t="s">
        <v>1</v>
      </c>
      <c r="G3271" s="53" t="s">
        <v>1</v>
      </c>
      <c r="H3271" s="21" t="s">
        <v>1</v>
      </c>
      <c r="I3271" s="33"/>
      <c r="J3271" s="33"/>
      <c r="K3271" s="33">
        <v>0</v>
      </c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</row>
    <row r="3272" spans="1:25" ht="45.75" customHeight="1" thickBot="1" x14ac:dyDescent="0.3">
      <c r="A3272" s="28" t="s">
        <v>4</v>
      </c>
      <c r="B3272" s="28" t="s">
        <v>5</v>
      </c>
      <c r="C3272" s="28" t="s">
        <v>6</v>
      </c>
      <c r="D3272" s="57" t="s">
        <v>1</v>
      </c>
      <c r="E3272" s="28" t="s">
        <v>7</v>
      </c>
      <c r="F3272" s="28" t="s">
        <v>8</v>
      </c>
      <c r="G3272" s="28" t="s">
        <v>9</v>
      </c>
      <c r="H3272" s="28" t="s">
        <v>10</v>
      </c>
      <c r="I3272" s="109" t="s">
        <v>3984</v>
      </c>
      <c r="J3272" s="109" t="s">
        <v>11</v>
      </c>
      <c r="K3272" s="109" t="s">
        <v>3989</v>
      </c>
      <c r="L3272" s="109" t="s">
        <v>3985</v>
      </c>
      <c r="M3272" s="109" t="s">
        <v>4027</v>
      </c>
      <c r="N3272" s="109" t="s">
        <v>3988</v>
      </c>
      <c r="O3272" s="109" t="s">
        <v>3986</v>
      </c>
      <c r="P3272" s="109" t="s">
        <v>3987</v>
      </c>
      <c r="Q3272" s="109" t="s">
        <v>3695</v>
      </c>
      <c r="R3272" s="91"/>
      <c r="S3272" s="91"/>
      <c r="T3272" s="91"/>
      <c r="U3272" s="91"/>
      <c r="V3272" s="91"/>
      <c r="W3272" s="91"/>
      <c r="X3272" s="91"/>
      <c r="Y3272" s="91"/>
    </row>
    <row r="3273" spans="1:25" ht="15" customHeight="1" x14ac:dyDescent="0.25">
      <c r="A3273" s="58" t="s">
        <v>1</v>
      </c>
      <c r="B3273" s="58" t="s">
        <v>1</v>
      </c>
      <c r="C3273" s="58" t="s">
        <v>1</v>
      </c>
      <c r="D3273" s="59" t="s">
        <v>1</v>
      </c>
      <c r="E3273" s="59" t="s">
        <v>1</v>
      </c>
      <c r="F3273" s="60" t="s">
        <v>1</v>
      </c>
      <c r="G3273" s="61" t="s">
        <v>1</v>
      </c>
      <c r="H3273" s="62" t="s">
        <v>1</v>
      </c>
      <c r="I3273" s="29">
        <v>1</v>
      </c>
      <c r="J3273" s="29">
        <v>2</v>
      </c>
      <c r="K3273" s="29">
        <v>3</v>
      </c>
      <c r="L3273" s="29" t="s">
        <v>3478</v>
      </c>
      <c r="M3273" s="29">
        <v>5</v>
      </c>
      <c r="N3273" s="29">
        <v>6</v>
      </c>
      <c r="O3273" s="29">
        <v>7</v>
      </c>
      <c r="P3273" s="29" t="s">
        <v>3696</v>
      </c>
      <c r="Q3273" s="29">
        <v>9</v>
      </c>
      <c r="R3273" s="92"/>
      <c r="S3273" s="92"/>
      <c r="T3273" s="92"/>
      <c r="U3273" s="92"/>
      <c r="V3273" s="92"/>
      <c r="W3273" s="92"/>
      <c r="X3273" s="92"/>
      <c r="Y3273" s="92"/>
    </row>
    <row r="3274" spans="1:25" ht="15" customHeight="1" x14ac:dyDescent="0.25">
      <c r="A3274" s="63" t="s">
        <v>935</v>
      </c>
      <c r="B3274" s="63" t="s">
        <v>81</v>
      </c>
      <c r="C3274" s="64" t="s">
        <v>1490</v>
      </c>
      <c r="D3274" s="64" t="s">
        <v>1491</v>
      </c>
      <c r="E3274" s="65" t="s">
        <v>1</v>
      </c>
      <c r="F3274" s="65" t="s">
        <v>1</v>
      </c>
      <c r="G3274" s="65" t="s">
        <v>1</v>
      </c>
      <c r="H3274" s="65" t="s">
        <v>1492</v>
      </c>
      <c r="I3274" s="26">
        <v>0</v>
      </c>
      <c r="J3274" s="26" t="s">
        <v>1</v>
      </c>
      <c r="K3274" s="26">
        <v>0</v>
      </c>
      <c r="L3274" s="26"/>
      <c r="M3274" s="26"/>
      <c r="N3274" s="26"/>
      <c r="O3274" s="26"/>
      <c r="P3274" s="26"/>
      <c r="Q3274" s="26"/>
      <c r="R3274" s="90"/>
      <c r="S3274" s="90"/>
      <c r="T3274" s="90"/>
      <c r="U3274" s="90"/>
      <c r="V3274" s="90"/>
      <c r="W3274" s="90"/>
      <c r="X3274" s="90"/>
      <c r="Y3274" s="90"/>
    </row>
    <row r="3275" spans="1:25" ht="22.5" customHeight="1" x14ac:dyDescent="0.25">
      <c r="A3275" s="63" t="s">
        <v>1</v>
      </c>
      <c r="B3275" s="63" t="s">
        <v>1</v>
      </c>
      <c r="C3275" s="63" t="s">
        <v>1</v>
      </c>
      <c r="D3275" s="65" t="s">
        <v>1</v>
      </c>
      <c r="E3275" s="65" t="s">
        <v>1</v>
      </c>
      <c r="F3275" s="65" t="s">
        <v>1</v>
      </c>
      <c r="G3275" s="65" t="s">
        <v>1</v>
      </c>
      <c r="H3275" s="66" t="s">
        <v>15</v>
      </c>
      <c r="I3275" s="30">
        <f t="shared" ref="I3275:K3275" si="3056">SUM(I3276,I3284,I3286)</f>
        <v>1500462</v>
      </c>
      <c r="J3275" s="30">
        <f t="shared" si="3056"/>
        <v>1489812</v>
      </c>
      <c r="K3275" s="30">
        <f t="shared" si="3056"/>
        <v>831141</v>
      </c>
      <c r="L3275" s="30">
        <f t="shared" si="3002"/>
        <v>376788</v>
      </c>
      <c r="M3275" s="30">
        <f t="shared" ref="M3275" si="3057">SUM(M3276,M3284,M3286)</f>
        <v>124150</v>
      </c>
      <c r="N3275" s="30">
        <f t="shared" ref="N3275:O3275" si="3058">SUM(N3276,N3284,N3286)</f>
        <v>128988</v>
      </c>
      <c r="O3275" s="30">
        <f t="shared" si="3058"/>
        <v>123650</v>
      </c>
      <c r="P3275" s="30">
        <f t="shared" si="3003"/>
        <v>1207929</v>
      </c>
      <c r="Q3275" s="30">
        <f t="shared" si="3004"/>
        <v>81.079290541356897</v>
      </c>
      <c r="R3275" s="93"/>
      <c r="S3275" s="93"/>
      <c r="T3275" s="93"/>
      <c r="U3275" s="93"/>
      <c r="V3275" s="93"/>
      <c r="W3275" s="93"/>
      <c r="X3275" s="93"/>
      <c r="Y3275" s="93"/>
    </row>
    <row r="3276" spans="1:25" ht="15" customHeight="1" x14ac:dyDescent="0.25">
      <c r="A3276" s="63" t="s">
        <v>935</v>
      </c>
      <c r="B3276" s="63" t="s">
        <v>81</v>
      </c>
      <c r="C3276" s="63" t="s">
        <v>1490</v>
      </c>
      <c r="D3276" s="63" t="s">
        <v>1491</v>
      </c>
      <c r="E3276" s="65" t="s">
        <v>16</v>
      </c>
      <c r="F3276" s="65" t="s">
        <v>1</v>
      </c>
      <c r="G3276" s="65" t="s">
        <v>1</v>
      </c>
      <c r="H3276" s="65" t="s">
        <v>17</v>
      </c>
      <c r="I3276" s="31">
        <f t="shared" ref="I3276:K3276" si="3059">SUM(I3277:I3278)</f>
        <v>1307753</v>
      </c>
      <c r="J3276" s="31">
        <f t="shared" si="3059"/>
        <v>1307753</v>
      </c>
      <c r="K3276" s="31">
        <f t="shared" si="3059"/>
        <v>724981</v>
      </c>
      <c r="L3276" s="31">
        <f t="shared" si="3002"/>
        <v>332400</v>
      </c>
      <c r="M3276" s="31">
        <f t="shared" ref="M3276" si="3060">SUM(M3277:M3278)</f>
        <v>108300</v>
      </c>
      <c r="N3276" s="31">
        <f t="shared" ref="N3276:O3276" si="3061">SUM(N3277:N3278)</f>
        <v>114200</v>
      </c>
      <c r="O3276" s="31">
        <f t="shared" si="3061"/>
        <v>109900</v>
      </c>
      <c r="P3276" s="31">
        <f t="shared" si="3003"/>
        <v>1057381</v>
      </c>
      <c r="Q3276" s="31">
        <f t="shared" si="3004"/>
        <v>80.854794445128391</v>
      </c>
      <c r="R3276" s="94"/>
      <c r="S3276" s="94"/>
      <c r="T3276" s="94"/>
      <c r="U3276" s="94"/>
      <c r="V3276" s="94"/>
      <c r="W3276" s="94"/>
      <c r="X3276" s="94"/>
      <c r="Y3276" s="94"/>
    </row>
    <row r="3277" spans="1:25" ht="15" customHeight="1" x14ac:dyDescent="0.25">
      <c r="A3277" s="64" t="s">
        <v>935</v>
      </c>
      <c r="B3277" s="64" t="s">
        <v>81</v>
      </c>
      <c r="C3277" s="64" t="s">
        <v>1490</v>
      </c>
      <c r="D3277" s="64" t="s">
        <v>1491</v>
      </c>
      <c r="E3277" s="20" t="s">
        <v>19</v>
      </c>
      <c r="F3277" s="64"/>
      <c r="G3277" s="53" t="s">
        <v>1076</v>
      </c>
      <c r="H3277" s="53" t="s">
        <v>3866</v>
      </c>
      <c r="I3277" s="26">
        <v>1132892</v>
      </c>
      <c r="J3277" s="26">
        <v>1132892</v>
      </c>
      <c r="K3277" s="26">
        <v>620000</v>
      </c>
      <c r="L3277" s="26">
        <f t="shared" si="3002"/>
        <v>300000</v>
      </c>
      <c r="M3277" s="26">
        <v>100000</v>
      </c>
      <c r="N3277" s="26">
        <v>100000</v>
      </c>
      <c r="O3277" s="26">
        <v>100000</v>
      </c>
      <c r="P3277" s="26">
        <f t="shared" si="3003"/>
        <v>920000</v>
      </c>
      <c r="Q3277" s="26">
        <f t="shared" si="3004"/>
        <v>81.208093975418663</v>
      </c>
      <c r="R3277" s="90"/>
      <c r="S3277" s="90"/>
      <c r="T3277" s="90"/>
      <c r="U3277" s="90"/>
      <c r="V3277" s="90"/>
      <c r="W3277" s="90"/>
      <c r="X3277" s="90"/>
      <c r="Y3277" s="90"/>
    </row>
    <row r="3278" spans="1:25" ht="15" customHeight="1" x14ac:dyDescent="0.25">
      <c r="A3278" s="63" t="s">
        <v>935</v>
      </c>
      <c r="B3278" s="63" t="s">
        <v>81</v>
      </c>
      <c r="C3278" s="63" t="s">
        <v>1490</v>
      </c>
      <c r="D3278" s="63" t="s">
        <v>1491</v>
      </c>
      <c r="E3278" s="63" t="s">
        <v>21</v>
      </c>
      <c r="F3278" s="64" t="s">
        <v>1</v>
      </c>
      <c r="G3278" s="53" t="s">
        <v>1</v>
      </c>
      <c r="H3278" s="65" t="s">
        <v>22</v>
      </c>
      <c r="I3278" s="31">
        <f t="shared" ref="I3278:K3278" si="3062">SUM(I3279:I3283)</f>
        <v>174861</v>
      </c>
      <c r="J3278" s="31">
        <f t="shared" si="3062"/>
        <v>174861</v>
      </c>
      <c r="K3278" s="31">
        <f t="shared" si="3062"/>
        <v>104981</v>
      </c>
      <c r="L3278" s="31">
        <f t="shared" si="3002"/>
        <v>32400</v>
      </c>
      <c r="M3278" s="31">
        <f t="shared" ref="M3278" si="3063">SUM(M3279:M3283)</f>
        <v>8300</v>
      </c>
      <c r="N3278" s="31">
        <f t="shared" ref="N3278:O3278" si="3064">SUM(N3279:N3283)</f>
        <v>14200</v>
      </c>
      <c r="O3278" s="31">
        <f t="shared" si="3064"/>
        <v>9900</v>
      </c>
      <c r="P3278" s="31">
        <f t="shared" si="3003"/>
        <v>137381</v>
      </c>
      <c r="Q3278" s="31">
        <f t="shared" si="3004"/>
        <v>78.565832289647204</v>
      </c>
      <c r="R3278" s="94"/>
      <c r="S3278" s="94"/>
      <c r="T3278" s="94"/>
      <c r="U3278" s="94"/>
      <c r="V3278" s="94"/>
      <c r="W3278" s="94"/>
      <c r="X3278" s="94"/>
      <c r="Y3278" s="94"/>
    </row>
    <row r="3279" spans="1:25" ht="15" customHeight="1" x14ac:dyDescent="0.25">
      <c r="A3279" s="64" t="s">
        <v>935</v>
      </c>
      <c r="B3279" s="64" t="s">
        <v>81</v>
      </c>
      <c r="C3279" s="64" t="s">
        <v>1490</v>
      </c>
      <c r="D3279" s="64" t="s">
        <v>1491</v>
      </c>
      <c r="E3279" s="20" t="s">
        <v>23</v>
      </c>
      <c r="F3279" s="64" t="s">
        <v>1493</v>
      </c>
      <c r="G3279" s="53" t="s">
        <v>1076</v>
      </c>
      <c r="H3279" s="53" t="s">
        <v>85</v>
      </c>
      <c r="I3279" s="26">
        <v>20000</v>
      </c>
      <c r="J3279" s="26">
        <v>20000</v>
      </c>
      <c r="K3279" s="26">
        <v>12620</v>
      </c>
      <c r="L3279" s="26">
        <f t="shared" si="3002"/>
        <v>4400</v>
      </c>
      <c r="M3279" s="26">
        <v>1300</v>
      </c>
      <c r="N3279" s="26">
        <v>1200</v>
      </c>
      <c r="O3279" s="26">
        <v>1900</v>
      </c>
      <c r="P3279" s="26">
        <f t="shared" si="3003"/>
        <v>17020</v>
      </c>
      <c r="Q3279" s="26">
        <f t="shared" si="3004"/>
        <v>85.1</v>
      </c>
      <c r="R3279" s="90"/>
      <c r="S3279" s="90"/>
      <c r="T3279" s="90"/>
      <c r="U3279" s="90"/>
      <c r="V3279" s="90"/>
      <c r="W3279" s="90"/>
      <c r="X3279" s="90"/>
      <c r="Y3279" s="90"/>
    </row>
    <row r="3280" spans="1:25" ht="15" customHeight="1" x14ac:dyDescent="0.25">
      <c r="A3280" s="64" t="s">
        <v>935</v>
      </c>
      <c r="B3280" s="64" t="s">
        <v>81</v>
      </c>
      <c r="C3280" s="64" t="s">
        <v>1490</v>
      </c>
      <c r="D3280" s="64" t="s">
        <v>1491</v>
      </c>
      <c r="E3280" s="20" t="s">
        <v>23</v>
      </c>
      <c r="F3280" s="64" t="s">
        <v>1494</v>
      </c>
      <c r="G3280" s="53" t="s">
        <v>1076</v>
      </c>
      <c r="H3280" s="53" t="s">
        <v>25</v>
      </c>
      <c r="I3280" s="26">
        <v>99000</v>
      </c>
      <c r="J3280" s="26">
        <v>99000</v>
      </c>
      <c r="K3280" s="26">
        <v>60000</v>
      </c>
      <c r="L3280" s="26">
        <f t="shared" ref="L3280:L3343" si="3065">SUM(M3280:O3280)</f>
        <v>17500</v>
      </c>
      <c r="M3280" s="26">
        <v>1500</v>
      </c>
      <c r="N3280" s="26">
        <v>8000</v>
      </c>
      <c r="O3280" s="26">
        <v>8000</v>
      </c>
      <c r="P3280" s="26">
        <f t="shared" ref="P3280:P3343" si="3066">K3280+L3280</f>
        <v>77500</v>
      </c>
      <c r="Q3280" s="26">
        <f t="shared" ref="Q3280:Q3343" si="3067">IF(J3280=0,"-",P3280/J3280*100)</f>
        <v>78.282828282828291</v>
      </c>
      <c r="R3280" s="90"/>
      <c r="S3280" s="90"/>
      <c r="T3280" s="90"/>
      <c r="U3280" s="90"/>
      <c r="V3280" s="90"/>
      <c r="W3280" s="90"/>
      <c r="X3280" s="90"/>
      <c r="Y3280" s="90"/>
    </row>
    <row r="3281" spans="1:25" ht="15" customHeight="1" x14ac:dyDescent="0.25">
      <c r="A3281" s="64" t="s">
        <v>935</v>
      </c>
      <c r="B3281" s="64" t="s">
        <v>81</v>
      </c>
      <c r="C3281" s="64" t="s">
        <v>1490</v>
      </c>
      <c r="D3281" s="64" t="s">
        <v>1491</v>
      </c>
      <c r="E3281" s="20" t="s">
        <v>23</v>
      </c>
      <c r="F3281" s="64" t="s">
        <v>1495</v>
      </c>
      <c r="G3281" s="53" t="s">
        <v>1076</v>
      </c>
      <c r="H3281" s="53" t="s">
        <v>27</v>
      </c>
      <c r="I3281" s="26">
        <v>24361</v>
      </c>
      <c r="J3281" s="26">
        <v>24361</v>
      </c>
      <c r="K3281" s="26">
        <v>24361</v>
      </c>
      <c r="L3281" s="26">
        <f t="shared" si="3065"/>
        <v>0</v>
      </c>
      <c r="M3281" s="26"/>
      <c r="N3281" s="26"/>
      <c r="O3281" s="26"/>
      <c r="P3281" s="26">
        <f t="shared" si="3066"/>
        <v>24361</v>
      </c>
      <c r="Q3281" s="26">
        <f t="shared" si="3067"/>
        <v>100</v>
      </c>
      <c r="R3281" s="90"/>
      <c r="S3281" s="90"/>
      <c r="T3281" s="90"/>
      <c r="U3281" s="90"/>
      <c r="V3281" s="90"/>
      <c r="W3281" s="90"/>
      <c r="X3281" s="90"/>
      <c r="Y3281" s="90"/>
    </row>
    <row r="3282" spans="1:25" ht="15" customHeight="1" x14ac:dyDescent="0.25">
      <c r="A3282" s="64" t="s">
        <v>935</v>
      </c>
      <c r="B3282" s="64" t="s">
        <v>81</v>
      </c>
      <c r="C3282" s="64" t="s">
        <v>1490</v>
      </c>
      <c r="D3282" s="64" t="s">
        <v>1491</v>
      </c>
      <c r="E3282" s="20" t="s">
        <v>23</v>
      </c>
      <c r="F3282" s="64" t="s">
        <v>1496</v>
      </c>
      <c r="G3282" s="53" t="s">
        <v>1076</v>
      </c>
      <c r="H3282" s="53" t="s">
        <v>89</v>
      </c>
      <c r="I3282" s="26">
        <v>13500</v>
      </c>
      <c r="J3282" s="26">
        <v>13500</v>
      </c>
      <c r="K3282" s="26">
        <v>0</v>
      </c>
      <c r="L3282" s="26">
        <f t="shared" si="3065"/>
        <v>5000</v>
      </c>
      <c r="M3282" s="26">
        <v>0</v>
      </c>
      <c r="N3282" s="26">
        <v>5000</v>
      </c>
      <c r="O3282" s="26">
        <v>0</v>
      </c>
      <c r="P3282" s="26">
        <f t="shared" si="3066"/>
        <v>5000</v>
      </c>
      <c r="Q3282" s="26">
        <f t="shared" si="3067"/>
        <v>37.037037037037038</v>
      </c>
      <c r="R3282" s="90"/>
      <c r="S3282" s="90"/>
      <c r="T3282" s="90"/>
      <c r="U3282" s="90"/>
      <c r="V3282" s="90"/>
      <c r="W3282" s="90"/>
      <c r="X3282" s="90"/>
      <c r="Y3282" s="90"/>
    </row>
    <row r="3283" spans="1:25" ht="15" customHeight="1" x14ac:dyDescent="0.25">
      <c r="A3283" s="64" t="s">
        <v>935</v>
      </c>
      <c r="B3283" s="64" t="s">
        <v>81</v>
      </c>
      <c r="C3283" s="64" t="s">
        <v>1490</v>
      </c>
      <c r="D3283" s="64" t="s">
        <v>1491</v>
      </c>
      <c r="E3283" s="20" t="s">
        <v>23</v>
      </c>
      <c r="F3283" s="64" t="s">
        <v>1497</v>
      </c>
      <c r="G3283" s="53" t="s">
        <v>1076</v>
      </c>
      <c r="H3283" s="53" t="s">
        <v>29</v>
      </c>
      <c r="I3283" s="26">
        <v>18000</v>
      </c>
      <c r="J3283" s="26">
        <v>18000</v>
      </c>
      <c r="K3283" s="26">
        <v>8000</v>
      </c>
      <c r="L3283" s="26">
        <f t="shared" si="3065"/>
        <v>5500</v>
      </c>
      <c r="M3283" s="26">
        <v>5500</v>
      </c>
      <c r="N3283" s="26">
        <v>0</v>
      </c>
      <c r="O3283" s="26">
        <v>0</v>
      </c>
      <c r="P3283" s="26">
        <f t="shared" si="3066"/>
        <v>13500</v>
      </c>
      <c r="Q3283" s="26">
        <f t="shared" si="3067"/>
        <v>75</v>
      </c>
      <c r="R3283" s="90"/>
      <c r="S3283" s="90"/>
      <c r="T3283" s="90"/>
      <c r="U3283" s="90"/>
      <c r="V3283" s="90"/>
      <c r="W3283" s="90"/>
      <c r="X3283" s="90"/>
      <c r="Y3283" s="90"/>
    </row>
    <row r="3284" spans="1:25" ht="15" customHeight="1" x14ac:dyDescent="0.25">
      <c r="A3284" s="63" t="s">
        <v>935</v>
      </c>
      <c r="B3284" s="63" t="s">
        <v>81</v>
      </c>
      <c r="C3284" s="63" t="s">
        <v>1490</v>
      </c>
      <c r="D3284" s="63" t="s">
        <v>1491</v>
      </c>
      <c r="E3284" s="65" t="s">
        <v>30</v>
      </c>
      <c r="F3284" s="65" t="s">
        <v>1</v>
      </c>
      <c r="G3284" s="65" t="s">
        <v>1</v>
      </c>
      <c r="H3284" s="65" t="s">
        <v>31</v>
      </c>
      <c r="I3284" s="31">
        <f t="shared" ref="I3284:K3284" si="3068">SUM(I3285)</f>
        <v>118983</v>
      </c>
      <c r="J3284" s="31">
        <f t="shared" si="3068"/>
        <v>118983</v>
      </c>
      <c r="K3284" s="31">
        <f t="shared" si="3068"/>
        <v>67800</v>
      </c>
      <c r="L3284" s="31">
        <f t="shared" si="3065"/>
        <v>30000</v>
      </c>
      <c r="M3284" s="31">
        <f t="shared" ref="M3284" si="3069">SUM(M3285)</f>
        <v>10000</v>
      </c>
      <c r="N3284" s="31">
        <f t="shared" ref="N3284:O3284" si="3070">SUM(N3285)</f>
        <v>10000</v>
      </c>
      <c r="O3284" s="31">
        <f t="shared" si="3070"/>
        <v>10000</v>
      </c>
      <c r="P3284" s="31">
        <f t="shared" si="3066"/>
        <v>97800</v>
      </c>
      <c r="Q3284" s="31">
        <f t="shared" si="3067"/>
        <v>82.196616323340308</v>
      </c>
      <c r="R3284" s="94"/>
      <c r="S3284" s="94"/>
      <c r="T3284" s="94"/>
      <c r="U3284" s="94"/>
      <c r="V3284" s="94"/>
      <c r="W3284" s="94"/>
      <c r="X3284" s="94"/>
      <c r="Y3284" s="94"/>
    </row>
    <row r="3285" spans="1:25" ht="15" customHeight="1" x14ac:dyDescent="0.25">
      <c r="A3285" s="64" t="s">
        <v>935</v>
      </c>
      <c r="B3285" s="64" t="s">
        <v>81</v>
      </c>
      <c r="C3285" s="64" t="s">
        <v>1490</v>
      </c>
      <c r="D3285" s="64" t="s">
        <v>1491</v>
      </c>
      <c r="E3285" s="20" t="s">
        <v>33</v>
      </c>
      <c r="F3285" s="64"/>
      <c r="G3285" s="53" t="s">
        <v>1076</v>
      </c>
      <c r="H3285" s="53" t="s">
        <v>3863</v>
      </c>
      <c r="I3285" s="26">
        <v>118983</v>
      </c>
      <c r="J3285" s="26">
        <v>118983</v>
      </c>
      <c r="K3285" s="26">
        <v>67800</v>
      </c>
      <c r="L3285" s="26">
        <f t="shared" si="3065"/>
        <v>30000</v>
      </c>
      <c r="M3285" s="26">
        <v>10000</v>
      </c>
      <c r="N3285" s="26">
        <v>10000</v>
      </c>
      <c r="O3285" s="26">
        <v>10000</v>
      </c>
      <c r="P3285" s="26">
        <f t="shared" si="3066"/>
        <v>97800</v>
      </c>
      <c r="Q3285" s="26">
        <f t="shared" si="3067"/>
        <v>82.196616323340308</v>
      </c>
      <c r="R3285" s="90"/>
      <c r="S3285" s="90"/>
      <c r="T3285" s="90"/>
      <c r="U3285" s="90"/>
      <c r="V3285" s="90"/>
      <c r="W3285" s="90"/>
      <c r="X3285" s="90"/>
      <c r="Y3285" s="90"/>
    </row>
    <row r="3286" spans="1:25" ht="15" customHeight="1" x14ac:dyDescent="0.25">
      <c r="A3286" s="63" t="s">
        <v>935</v>
      </c>
      <c r="B3286" s="63" t="s">
        <v>81</v>
      </c>
      <c r="C3286" s="63" t="s">
        <v>1490</v>
      </c>
      <c r="D3286" s="63" t="s">
        <v>1491</v>
      </c>
      <c r="E3286" s="65" t="s">
        <v>34</v>
      </c>
      <c r="F3286" s="65" t="s">
        <v>1</v>
      </c>
      <c r="G3286" s="65" t="s">
        <v>1</v>
      </c>
      <c r="H3286" s="65" t="s">
        <v>35</v>
      </c>
      <c r="I3286" s="31">
        <f t="shared" ref="I3286:K3286" si="3071">SUM(I3287:I3294)</f>
        <v>73726</v>
      </c>
      <c r="J3286" s="31">
        <f t="shared" si="3071"/>
        <v>63076</v>
      </c>
      <c r="K3286" s="31">
        <f t="shared" si="3071"/>
        <v>38360</v>
      </c>
      <c r="L3286" s="31">
        <f t="shared" si="3065"/>
        <v>14388</v>
      </c>
      <c r="M3286" s="31">
        <f t="shared" ref="M3286" si="3072">SUM(M3287:M3294)</f>
        <v>5850</v>
      </c>
      <c r="N3286" s="31">
        <f t="shared" ref="N3286:O3286" si="3073">SUM(N3287:N3294)</f>
        <v>4788</v>
      </c>
      <c r="O3286" s="31">
        <f t="shared" si="3073"/>
        <v>3750</v>
      </c>
      <c r="P3286" s="31">
        <f t="shared" si="3066"/>
        <v>52748</v>
      </c>
      <c r="Q3286" s="31">
        <f t="shared" si="3067"/>
        <v>83.626101845392867</v>
      </c>
      <c r="R3286" s="94"/>
      <c r="S3286" s="94"/>
      <c r="T3286" s="94"/>
      <c r="U3286" s="94"/>
      <c r="V3286" s="94"/>
      <c r="W3286" s="94"/>
      <c r="X3286" s="94"/>
      <c r="Y3286" s="94"/>
    </row>
    <row r="3287" spans="1:25" ht="15" customHeight="1" x14ac:dyDescent="0.25">
      <c r="A3287" s="64" t="s">
        <v>935</v>
      </c>
      <c r="B3287" s="64" t="s">
        <v>81</v>
      </c>
      <c r="C3287" s="64" t="s">
        <v>1490</v>
      </c>
      <c r="D3287" s="64" t="s">
        <v>1491</v>
      </c>
      <c r="E3287" s="20" t="s">
        <v>38</v>
      </c>
      <c r="F3287" s="64"/>
      <c r="G3287" s="53" t="s">
        <v>1076</v>
      </c>
      <c r="H3287" s="53" t="s">
        <v>37</v>
      </c>
      <c r="I3287" s="26">
        <v>700</v>
      </c>
      <c r="J3287" s="26">
        <v>700</v>
      </c>
      <c r="K3287" s="26">
        <v>400</v>
      </c>
      <c r="L3287" s="26">
        <f t="shared" si="3065"/>
        <v>100</v>
      </c>
      <c r="M3287" s="26">
        <v>100</v>
      </c>
      <c r="N3287" s="26">
        <v>0</v>
      </c>
      <c r="O3287" s="26">
        <v>0</v>
      </c>
      <c r="P3287" s="26">
        <f t="shared" si="3066"/>
        <v>500</v>
      </c>
      <c r="Q3287" s="26">
        <f t="shared" si="3067"/>
        <v>71.428571428571431</v>
      </c>
      <c r="R3287" s="90"/>
      <c r="S3287" s="90"/>
      <c r="T3287" s="90"/>
      <c r="U3287" s="90"/>
      <c r="V3287" s="90"/>
      <c r="W3287" s="90"/>
      <c r="X3287" s="90"/>
      <c r="Y3287" s="90"/>
    </row>
    <row r="3288" spans="1:25" ht="15" customHeight="1" x14ac:dyDescent="0.25">
      <c r="A3288" s="64" t="s">
        <v>935</v>
      </c>
      <c r="B3288" s="64" t="s">
        <v>81</v>
      </c>
      <c r="C3288" s="64" t="s">
        <v>1490</v>
      </c>
      <c r="D3288" s="64" t="s">
        <v>1491</v>
      </c>
      <c r="E3288" s="20" t="s">
        <v>298</v>
      </c>
      <c r="F3288" s="64"/>
      <c r="G3288" s="53" t="s">
        <v>1076</v>
      </c>
      <c r="H3288" s="53" t="s">
        <v>297</v>
      </c>
      <c r="I3288" s="26">
        <v>32427</v>
      </c>
      <c r="J3288" s="26">
        <v>32427</v>
      </c>
      <c r="K3288" s="26">
        <v>16200</v>
      </c>
      <c r="L3288" s="26">
        <f t="shared" si="3065"/>
        <v>8100</v>
      </c>
      <c r="M3288" s="26">
        <v>2700</v>
      </c>
      <c r="N3288" s="26">
        <v>2700</v>
      </c>
      <c r="O3288" s="26">
        <v>2700</v>
      </c>
      <c r="P3288" s="26">
        <f t="shared" si="3066"/>
        <v>24300</v>
      </c>
      <c r="Q3288" s="26">
        <f t="shared" si="3067"/>
        <v>74.93755203996669</v>
      </c>
      <c r="R3288" s="90"/>
      <c r="S3288" s="90"/>
      <c r="T3288" s="90"/>
      <c r="U3288" s="90"/>
      <c r="V3288" s="90"/>
      <c r="W3288" s="90"/>
      <c r="X3288" s="90"/>
      <c r="Y3288" s="90"/>
    </row>
    <row r="3289" spans="1:25" ht="15" customHeight="1" x14ac:dyDescent="0.25">
      <c r="A3289" s="64" t="s">
        <v>935</v>
      </c>
      <c r="B3289" s="64" t="s">
        <v>81</v>
      </c>
      <c r="C3289" s="64" t="s">
        <v>1490</v>
      </c>
      <c r="D3289" s="64" t="s">
        <v>1491</v>
      </c>
      <c r="E3289" s="20" t="s">
        <v>301</v>
      </c>
      <c r="F3289" s="64"/>
      <c r="G3289" s="53" t="s">
        <v>1076</v>
      </c>
      <c r="H3289" s="53" t="s">
        <v>300</v>
      </c>
      <c r="I3289" s="26">
        <v>10391</v>
      </c>
      <c r="J3289" s="26">
        <v>10391</v>
      </c>
      <c r="K3289" s="26">
        <v>6000</v>
      </c>
      <c r="L3289" s="26">
        <f t="shared" si="3065"/>
        <v>3000</v>
      </c>
      <c r="M3289" s="26">
        <v>1000</v>
      </c>
      <c r="N3289" s="26">
        <v>1000</v>
      </c>
      <c r="O3289" s="26">
        <v>1000</v>
      </c>
      <c r="P3289" s="26">
        <f t="shared" si="3066"/>
        <v>9000</v>
      </c>
      <c r="Q3289" s="26">
        <f t="shared" si="3067"/>
        <v>86.613415455682812</v>
      </c>
      <c r="R3289" s="90"/>
      <c r="S3289" s="90"/>
      <c r="T3289" s="90"/>
      <c r="U3289" s="90"/>
      <c r="V3289" s="90"/>
      <c r="W3289" s="90"/>
      <c r="X3289" s="90"/>
      <c r="Y3289" s="90"/>
    </row>
    <row r="3290" spans="1:25" ht="15" customHeight="1" x14ac:dyDescent="0.25">
      <c r="A3290" s="64" t="s">
        <v>935</v>
      </c>
      <c r="B3290" s="64" t="s">
        <v>81</v>
      </c>
      <c r="C3290" s="64" t="s">
        <v>1490</v>
      </c>
      <c r="D3290" s="64" t="s">
        <v>1491</v>
      </c>
      <c r="E3290" s="20" t="s">
        <v>218</v>
      </c>
      <c r="F3290" s="64"/>
      <c r="G3290" s="53" t="s">
        <v>1076</v>
      </c>
      <c r="H3290" s="53" t="s">
        <v>217</v>
      </c>
      <c r="I3290" s="26">
        <v>9038</v>
      </c>
      <c r="J3290" s="26">
        <v>5038</v>
      </c>
      <c r="K3290" s="26">
        <v>3500</v>
      </c>
      <c r="L3290" s="26">
        <f t="shared" si="3065"/>
        <v>1538</v>
      </c>
      <c r="M3290" s="26">
        <v>1000</v>
      </c>
      <c r="N3290" s="26">
        <v>538</v>
      </c>
      <c r="O3290" s="26">
        <v>0</v>
      </c>
      <c r="P3290" s="26">
        <f t="shared" si="3066"/>
        <v>5038</v>
      </c>
      <c r="Q3290" s="26">
        <f t="shared" si="3067"/>
        <v>100</v>
      </c>
      <c r="R3290" s="90"/>
      <c r="S3290" s="90"/>
      <c r="T3290" s="90"/>
      <c r="U3290" s="90"/>
      <c r="V3290" s="90"/>
      <c r="W3290" s="90"/>
      <c r="X3290" s="90"/>
      <c r="Y3290" s="90"/>
    </row>
    <row r="3291" spans="1:25" ht="15" customHeight="1" x14ac:dyDescent="0.25">
      <c r="A3291" s="64" t="s">
        <v>935</v>
      </c>
      <c r="B3291" s="64" t="s">
        <v>81</v>
      </c>
      <c r="C3291" s="64" t="s">
        <v>1490</v>
      </c>
      <c r="D3291" s="64" t="s">
        <v>1491</v>
      </c>
      <c r="E3291" s="20" t="s">
        <v>303</v>
      </c>
      <c r="F3291" s="64"/>
      <c r="G3291" s="53" t="s">
        <v>1076</v>
      </c>
      <c r="H3291" s="53" t="s">
        <v>302</v>
      </c>
      <c r="I3291" s="26">
        <v>2350</v>
      </c>
      <c r="J3291" s="26">
        <v>700</v>
      </c>
      <c r="K3291" s="26">
        <v>450</v>
      </c>
      <c r="L3291" s="26">
        <f t="shared" si="3065"/>
        <v>150</v>
      </c>
      <c r="M3291" s="26">
        <v>50</v>
      </c>
      <c r="N3291" s="26">
        <v>50</v>
      </c>
      <c r="O3291" s="26">
        <v>50</v>
      </c>
      <c r="P3291" s="26">
        <f t="shared" si="3066"/>
        <v>600</v>
      </c>
      <c r="Q3291" s="26">
        <f t="shared" si="3067"/>
        <v>85.714285714285708</v>
      </c>
      <c r="R3291" s="90"/>
      <c r="S3291" s="90"/>
      <c r="T3291" s="90"/>
      <c r="U3291" s="90"/>
      <c r="V3291" s="90"/>
      <c r="W3291" s="90"/>
      <c r="X3291" s="90"/>
      <c r="Y3291" s="90"/>
    </row>
    <row r="3292" spans="1:25" ht="15" customHeight="1" x14ac:dyDescent="0.25">
      <c r="A3292" s="64" t="s">
        <v>935</v>
      </c>
      <c r="B3292" s="64" t="s">
        <v>81</v>
      </c>
      <c r="C3292" s="64" t="s">
        <v>1490</v>
      </c>
      <c r="D3292" s="64" t="s">
        <v>1491</v>
      </c>
      <c r="E3292" s="20" t="s">
        <v>308</v>
      </c>
      <c r="F3292" s="64"/>
      <c r="G3292" s="53" t="s">
        <v>1076</v>
      </c>
      <c r="H3292" s="53" t="s">
        <v>307</v>
      </c>
      <c r="I3292" s="26">
        <v>6000</v>
      </c>
      <c r="J3292" s="26">
        <v>4000</v>
      </c>
      <c r="K3292" s="26">
        <v>3500</v>
      </c>
      <c r="L3292" s="26">
        <f t="shared" si="3065"/>
        <v>500</v>
      </c>
      <c r="M3292" s="26">
        <v>500</v>
      </c>
      <c r="N3292" s="26">
        <v>0</v>
      </c>
      <c r="O3292" s="26">
        <v>0</v>
      </c>
      <c r="P3292" s="26">
        <f t="shared" si="3066"/>
        <v>4000</v>
      </c>
      <c r="Q3292" s="26">
        <f t="shared" si="3067"/>
        <v>100</v>
      </c>
      <c r="R3292" s="90"/>
      <c r="S3292" s="90"/>
      <c r="T3292" s="90"/>
      <c r="U3292" s="90"/>
      <c r="V3292" s="90"/>
      <c r="W3292" s="90"/>
      <c r="X3292" s="90"/>
      <c r="Y3292" s="90"/>
    </row>
    <row r="3293" spans="1:25" ht="15" customHeight="1" x14ac:dyDescent="0.25">
      <c r="A3293" s="64" t="s">
        <v>935</v>
      </c>
      <c r="B3293" s="64" t="s">
        <v>81</v>
      </c>
      <c r="C3293" s="64" t="s">
        <v>1490</v>
      </c>
      <c r="D3293" s="64" t="s">
        <v>1491</v>
      </c>
      <c r="E3293" s="20" t="s">
        <v>311</v>
      </c>
      <c r="F3293" s="64"/>
      <c r="G3293" s="53" t="s">
        <v>1076</v>
      </c>
      <c r="H3293" s="53" t="s">
        <v>310</v>
      </c>
      <c r="I3293" s="26">
        <v>3000</v>
      </c>
      <c r="J3293" s="26">
        <v>0</v>
      </c>
      <c r="K3293" s="26">
        <v>0</v>
      </c>
      <c r="L3293" s="26">
        <f t="shared" si="3065"/>
        <v>0</v>
      </c>
      <c r="M3293" s="26"/>
      <c r="N3293" s="26"/>
      <c r="O3293" s="26"/>
      <c r="P3293" s="26">
        <f t="shared" si="3066"/>
        <v>0</v>
      </c>
      <c r="Q3293" s="26" t="str">
        <f t="shared" si="3067"/>
        <v>-</v>
      </c>
      <c r="R3293" s="90"/>
      <c r="S3293" s="90"/>
      <c r="T3293" s="90"/>
      <c r="U3293" s="90"/>
      <c r="V3293" s="90"/>
      <c r="W3293" s="90"/>
      <c r="X3293" s="90"/>
      <c r="Y3293" s="90"/>
    </row>
    <row r="3294" spans="1:25" ht="15" customHeight="1" x14ac:dyDescent="0.25">
      <c r="A3294" s="63" t="s">
        <v>935</v>
      </c>
      <c r="B3294" s="63" t="s">
        <v>81</v>
      </c>
      <c r="C3294" s="63" t="s">
        <v>1490</v>
      </c>
      <c r="D3294" s="63" t="s">
        <v>1491</v>
      </c>
      <c r="E3294" s="63" t="s">
        <v>39</v>
      </c>
      <c r="F3294" s="64" t="s">
        <v>1</v>
      </c>
      <c r="G3294" s="53" t="s">
        <v>1</v>
      </c>
      <c r="H3294" s="65" t="s">
        <v>40</v>
      </c>
      <c r="I3294" s="31">
        <f t="shared" ref="I3294:K3294" si="3074">SUM(I3295:I3297)</f>
        <v>9820</v>
      </c>
      <c r="J3294" s="31">
        <f t="shared" si="3074"/>
        <v>9820</v>
      </c>
      <c r="K3294" s="31">
        <f t="shared" si="3074"/>
        <v>8310</v>
      </c>
      <c r="L3294" s="31">
        <f t="shared" si="3065"/>
        <v>1000</v>
      </c>
      <c r="M3294" s="31">
        <f t="shared" ref="M3294" si="3075">SUM(M3295:M3297)</f>
        <v>500</v>
      </c>
      <c r="N3294" s="31">
        <f t="shared" ref="N3294:O3294" si="3076">SUM(N3295:N3297)</f>
        <v>500</v>
      </c>
      <c r="O3294" s="31">
        <f t="shared" si="3076"/>
        <v>0</v>
      </c>
      <c r="P3294" s="31">
        <f t="shared" si="3066"/>
        <v>9310</v>
      </c>
      <c r="Q3294" s="31">
        <f t="shared" si="3067"/>
        <v>94.806517311608957</v>
      </c>
      <c r="R3294" s="94"/>
      <c r="S3294" s="94"/>
      <c r="T3294" s="94"/>
      <c r="U3294" s="94"/>
      <c r="V3294" s="94"/>
      <c r="W3294" s="94"/>
      <c r="X3294" s="94"/>
      <c r="Y3294" s="94"/>
    </row>
    <row r="3295" spans="1:25" ht="15" customHeight="1" x14ac:dyDescent="0.25">
      <c r="A3295" s="64" t="s">
        <v>935</v>
      </c>
      <c r="B3295" s="64" t="s">
        <v>81</v>
      </c>
      <c r="C3295" s="64" t="s">
        <v>1490</v>
      </c>
      <c r="D3295" s="64" t="s">
        <v>1491</v>
      </c>
      <c r="E3295" s="20" t="s">
        <v>41</v>
      </c>
      <c r="F3295" s="64"/>
      <c r="G3295" s="53" t="s">
        <v>1076</v>
      </c>
      <c r="H3295" s="53" t="s">
        <v>40</v>
      </c>
      <c r="I3295" s="26">
        <v>6694</v>
      </c>
      <c r="J3295" s="26">
        <v>6694</v>
      </c>
      <c r="K3295" s="26">
        <v>5360</v>
      </c>
      <c r="L3295" s="26">
        <f t="shared" si="3065"/>
        <v>1000</v>
      </c>
      <c r="M3295" s="26">
        <v>500</v>
      </c>
      <c r="N3295" s="26">
        <v>500</v>
      </c>
      <c r="O3295" s="26">
        <v>0</v>
      </c>
      <c r="P3295" s="26">
        <f t="shared" si="3066"/>
        <v>6360</v>
      </c>
      <c r="Q3295" s="26">
        <f t="shared" si="3067"/>
        <v>95.010457125784285</v>
      </c>
      <c r="R3295" s="90"/>
      <c r="S3295" s="90"/>
      <c r="T3295" s="90"/>
      <c r="U3295" s="90"/>
      <c r="V3295" s="90"/>
      <c r="W3295" s="90"/>
      <c r="X3295" s="90"/>
      <c r="Y3295" s="90"/>
    </row>
    <row r="3296" spans="1:25" ht="15" customHeight="1" x14ac:dyDescent="0.25">
      <c r="A3296" s="64" t="s">
        <v>935</v>
      </c>
      <c r="B3296" s="64" t="s">
        <v>81</v>
      </c>
      <c r="C3296" s="64" t="s">
        <v>1490</v>
      </c>
      <c r="D3296" s="64" t="s">
        <v>1491</v>
      </c>
      <c r="E3296" s="20" t="s">
        <v>41</v>
      </c>
      <c r="F3296" s="64" t="s">
        <v>1498</v>
      </c>
      <c r="G3296" s="53" t="s">
        <v>1076</v>
      </c>
      <c r="H3296" s="53" t="s">
        <v>49</v>
      </c>
      <c r="I3296" s="26">
        <v>3026</v>
      </c>
      <c r="J3296" s="26">
        <v>3026</v>
      </c>
      <c r="K3296" s="26">
        <v>2950</v>
      </c>
      <c r="L3296" s="26">
        <f t="shared" si="3065"/>
        <v>0</v>
      </c>
      <c r="M3296" s="26">
        <v>0</v>
      </c>
      <c r="N3296" s="26">
        <v>0</v>
      </c>
      <c r="O3296" s="26">
        <v>0</v>
      </c>
      <c r="P3296" s="26">
        <f t="shared" si="3066"/>
        <v>2950</v>
      </c>
      <c r="Q3296" s="26">
        <f t="shared" si="3067"/>
        <v>97.488433575677462</v>
      </c>
      <c r="R3296" s="90"/>
      <c r="S3296" s="90"/>
      <c r="T3296" s="90"/>
      <c r="U3296" s="90"/>
      <c r="V3296" s="90"/>
      <c r="W3296" s="90"/>
      <c r="X3296" s="90"/>
      <c r="Y3296" s="90"/>
    </row>
    <row r="3297" spans="1:25" ht="22.5" customHeight="1" x14ac:dyDescent="0.25">
      <c r="A3297" s="64" t="s">
        <v>935</v>
      </c>
      <c r="B3297" s="64" t="s">
        <v>81</v>
      </c>
      <c r="C3297" s="64" t="s">
        <v>1490</v>
      </c>
      <c r="D3297" s="64" t="s">
        <v>1491</v>
      </c>
      <c r="E3297" s="20" t="s">
        <v>41</v>
      </c>
      <c r="F3297" s="64" t="s">
        <v>1499</v>
      </c>
      <c r="G3297" s="53" t="s">
        <v>1076</v>
      </c>
      <c r="H3297" s="53" t="s">
        <v>55</v>
      </c>
      <c r="I3297" s="26">
        <v>100</v>
      </c>
      <c r="J3297" s="26">
        <v>100</v>
      </c>
      <c r="K3297" s="26">
        <v>0</v>
      </c>
      <c r="L3297" s="26">
        <f t="shared" si="3065"/>
        <v>0</v>
      </c>
      <c r="M3297" s="26"/>
      <c r="N3297" s="26"/>
      <c r="O3297" s="26"/>
      <c r="P3297" s="26">
        <f t="shared" si="3066"/>
        <v>0</v>
      </c>
      <c r="Q3297" s="26">
        <f t="shared" si="3067"/>
        <v>0</v>
      </c>
      <c r="R3297" s="90"/>
      <c r="S3297" s="90"/>
      <c r="T3297" s="90"/>
      <c r="U3297" s="90"/>
      <c r="V3297" s="90"/>
      <c r="W3297" s="90"/>
      <c r="X3297" s="90"/>
      <c r="Y3297" s="90"/>
    </row>
    <row r="3298" spans="1:25" ht="22.5" customHeight="1" x14ac:dyDescent="0.25">
      <c r="A3298" s="63" t="s">
        <v>1</v>
      </c>
      <c r="B3298" s="63" t="s">
        <v>1</v>
      </c>
      <c r="C3298" s="63" t="s">
        <v>1</v>
      </c>
      <c r="D3298" s="65" t="s">
        <v>1</v>
      </c>
      <c r="E3298" s="65" t="s">
        <v>1</v>
      </c>
      <c r="F3298" s="65" t="s">
        <v>1</v>
      </c>
      <c r="G3298" s="65" t="s">
        <v>1</v>
      </c>
      <c r="H3298" s="66" t="s">
        <v>56</v>
      </c>
      <c r="I3298" s="30">
        <f t="shared" ref="I3298:K3299" si="3077">SUM(I3299)</f>
        <v>100</v>
      </c>
      <c r="J3298" s="30">
        <f t="shared" si="3077"/>
        <v>100</v>
      </c>
      <c r="K3298" s="30">
        <f t="shared" si="3077"/>
        <v>0</v>
      </c>
      <c r="L3298" s="30">
        <f t="shared" si="3065"/>
        <v>0</v>
      </c>
      <c r="M3298" s="30">
        <f t="shared" ref="M3298:M3299" si="3078">SUM(M3299)</f>
        <v>0</v>
      </c>
      <c r="N3298" s="30">
        <f t="shared" ref="N3298:O3299" si="3079">SUM(N3299)</f>
        <v>0</v>
      </c>
      <c r="O3298" s="30">
        <f t="shared" si="3079"/>
        <v>0</v>
      </c>
      <c r="P3298" s="30">
        <f t="shared" si="3066"/>
        <v>0</v>
      </c>
      <c r="Q3298" s="30">
        <f t="shared" si="3067"/>
        <v>0</v>
      </c>
      <c r="R3298" s="93"/>
      <c r="S3298" s="93"/>
      <c r="T3298" s="93"/>
      <c r="U3298" s="93"/>
      <c r="V3298" s="93"/>
      <c r="W3298" s="93"/>
      <c r="X3298" s="93"/>
      <c r="Y3298" s="93"/>
    </row>
    <row r="3299" spans="1:25" ht="15" customHeight="1" x14ac:dyDescent="0.25">
      <c r="A3299" s="63" t="s">
        <v>935</v>
      </c>
      <c r="B3299" s="63" t="s">
        <v>81</v>
      </c>
      <c r="C3299" s="63" t="s">
        <v>1490</v>
      </c>
      <c r="D3299" s="63" t="s">
        <v>1491</v>
      </c>
      <c r="E3299" s="65" t="s">
        <v>57</v>
      </c>
      <c r="F3299" s="65" t="s">
        <v>1</v>
      </c>
      <c r="G3299" s="65" t="s">
        <v>1</v>
      </c>
      <c r="H3299" s="65" t="s">
        <v>58</v>
      </c>
      <c r="I3299" s="31">
        <f t="shared" si="3077"/>
        <v>100</v>
      </c>
      <c r="J3299" s="31">
        <f t="shared" si="3077"/>
        <v>100</v>
      </c>
      <c r="K3299" s="31">
        <f t="shared" si="3077"/>
        <v>0</v>
      </c>
      <c r="L3299" s="31">
        <f t="shared" si="3065"/>
        <v>0</v>
      </c>
      <c r="M3299" s="31">
        <f t="shared" si="3078"/>
        <v>0</v>
      </c>
      <c r="N3299" s="31">
        <f t="shared" si="3079"/>
        <v>0</v>
      </c>
      <c r="O3299" s="31">
        <f t="shared" si="3079"/>
        <v>0</v>
      </c>
      <c r="P3299" s="31">
        <f t="shared" si="3066"/>
        <v>0</v>
      </c>
      <c r="Q3299" s="31">
        <f t="shared" si="3067"/>
        <v>0</v>
      </c>
      <c r="R3299" s="94"/>
      <c r="S3299" s="94"/>
      <c r="T3299" s="94"/>
      <c r="U3299" s="94"/>
      <c r="V3299" s="94"/>
      <c r="W3299" s="94"/>
      <c r="X3299" s="94"/>
      <c r="Y3299" s="94"/>
    </row>
    <row r="3300" spans="1:25" ht="15" customHeight="1" x14ac:dyDescent="0.25">
      <c r="A3300" s="64" t="s">
        <v>935</v>
      </c>
      <c r="B3300" s="64" t="s">
        <v>81</v>
      </c>
      <c r="C3300" s="64" t="s">
        <v>1490</v>
      </c>
      <c r="D3300" s="64" t="s">
        <v>1491</v>
      </c>
      <c r="E3300" s="20" t="s">
        <v>68</v>
      </c>
      <c r="F3300" s="64"/>
      <c r="G3300" s="53" t="s">
        <v>1076</v>
      </c>
      <c r="H3300" s="53" t="s">
        <v>67</v>
      </c>
      <c r="I3300" s="26">
        <v>100</v>
      </c>
      <c r="J3300" s="26">
        <v>100</v>
      </c>
      <c r="K3300" s="26">
        <v>0</v>
      </c>
      <c r="L3300" s="26">
        <f t="shared" si="3065"/>
        <v>0</v>
      </c>
      <c r="M3300" s="26"/>
      <c r="N3300" s="26"/>
      <c r="O3300" s="26"/>
      <c r="P3300" s="26">
        <f t="shared" si="3066"/>
        <v>0</v>
      </c>
      <c r="Q3300" s="26">
        <f t="shared" si="3067"/>
        <v>0</v>
      </c>
      <c r="R3300" s="90"/>
      <c r="S3300" s="90"/>
      <c r="T3300" s="90"/>
      <c r="U3300" s="90"/>
      <c r="V3300" s="90"/>
      <c r="W3300" s="90"/>
      <c r="X3300" s="90"/>
      <c r="Y3300" s="90"/>
    </row>
    <row r="3301" spans="1:25" ht="22.5" customHeight="1" x14ac:dyDescent="0.25">
      <c r="A3301" s="63" t="s">
        <v>1</v>
      </c>
      <c r="B3301" s="63" t="s">
        <v>1</v>
      </c>
      <c r="C3301" s="63" t="s">
        <v>1</v>
      </c>
      <c r="D3301" s="65" t="s">
        <v>1</v>
      </c>
      <c r="E3301" s="65" t="s">
        <v>1</v>
      </c>
      <c r="F3301" s="65" t="s">
        <v>1</v>
      </c>
      <c r="G3301" s="65" t="s">
        <v>1</v>
      </c>
      <c r="H3301" s="66" t="s">
        <v>69</v>
      </c>
      <c r="I3301" s="30">
        <f t="shared" ref="I3301:K3301" si="3080">SUM(I3302)</f>
        <v>38500</v>
      </c>
      <c r="J3301" s="30">
        <f t="shared" si="3080"/>
        <v>0</v>
      </c>
      <c r="K3301" s="30">
        <f t="shared" si="3080"/>
        <v>0</v>
      </c>
      <c r="L3301" s="30">
        <f t="shared" si="3065"/>
        <v>0</v>
      </c>
      <c r="M3301" s="30">
        <f t="shared" ref="M3301" si="3081">SUM(M3302)</f>
        <v>0</v>
      </c>
      <c r="N3301" s="30">
        <f t="shared" ref="N3301:O3301" si="3082">SUM(N3302)</f>
        <v>0</v>
      </c>
      <c r="O3301" s="30">
        <f t="shared" si="3082"/>
        <v>0</v>
      </c>
      <c r="P3301" s="30">
        <f t="shared" si="3066"/>
        <v>0</v>
      </c>
      <c r="Q3301" s="30" t="str">
        <f t="shared" si="3067"/>
        <v>-</v>
      </c>
      <c r="R3301" s="93"/>
      <c r="S3301" s="93"/>
      <c r="T3301" s="93"/>
      <c r="U3301" s="93"/>
      <c r="V3301" s="93"/>
      <c r="W3301" s="93"/>
      <c r="X3301" s="93"/>
      <c r="Y3301" s="93"/>
    </row>
    <row r="3302" spans="1:25" ht="15" customHeight="1" x14ac:dyDescent="0.25">
      <c r="A3302" s="63" t="s">
        <v>935</v>
      </c>
      <c r="B3302" s="63" t="s">
        <v>81</v>
      </c>
      <c r="C3302" s="63" t="s">
        <v>1490</v>
      </c>
      <c r="D3302" s="63" t="s">
        <v>1491</v>
      </c>
      <c r="E3302" s="65" t="s">
        <v>70</v>
      </c>
      <c r="F3302" s="65" t="s">
        <v>1</v>
      </c>
      <c r="G3302" s="65" t="s">
        <v>1</v>
      </c>
      <c r="H3302" s="65" t="s">
        <v>71</v>
      </c>
      <c r="I3302" s="31">
        <f t="shared" ref="I3302:K3302" si="3083">SUM(I3303:I3304)</f>
        <v>38500</v>
      </c>
      <c r="J3302" s="31">
        <f t="shared" si="3083"/>
        <v>0</v>
      </c>
      <c r="K3302" s="31">
        <f t="shared" si="3083"/>
        <v>0</v>
      </c>
      <c r="L3302" s="31">
        <f t="shared" si="3065"/>
        <v>0</v>
      </c>
      <c r="M3302" s="31">
        <f t="shared" ref="M3302" si="3084">SUM(M3303:M3304)</f>
        <v>0</v>
      </c>
      <c r="N3302" s="31">
        <f t="shared" ref="N3302:O3302" si="3085">SUM(N3303:N3304)</f>
        <v>0</v>
      </c>
      <c r="O3302" s="31">
        <f t="shared" si="3085"/>
        <v>0</v>
      </c>
      <c r="P3302" s="31">
        <f t="shared" si="3066"/>
        <v>0</v>
      </c>
      <c r="Q3302" s="31" t="str">
        <f t="shared" si="3067"/>
        <v>-</v>
      </c>
      <c r="R3302" s="94"/>
      <c r="S3302" s="94"/>
      <c r="T3302" s="94"/>
      <c r="U3302" s="94"/>
      <c r="V3302" s="94"/>
      <c r="W3302" s="94"/>
      <c r="X3302" s="94"/>
      <c r="Y3302" s="94"/>
    </row>
    <row r="3303" spans="1:25" s="4" customFormat="1" ht="15" customHeight="1" x14ac:dyDescent="0.25">
      <c r="A3303" s="64" t="s">
        <v>935</v>
      </c>
      <c r="B3303" s="64" t="s">
        <v>81</v>
      </c>
      <c r="C3303" s="64" t="s">
        <v>1490</v>
      </c>
      <c r="D3303" s="64" t="s">
        <v>1491</v>
      </c>
      <c r="E3303" s="20" t="s">
        <v>74</v>
      </c>
      <c r="F3303" s="64"/>
      <c r="G3303" s="53" t="s">
        <v>1076</v>
      </c>
      <c r="H3303" s="53" t="s">
        <v>73</v>
      </c>
      <c r="I3303" s="26">
        <v>5500</v>
      </c>
      <c r="J3303" s="26">
        <v>0</v>
      </c>
      <c r="K3303" s="26">
        <v>0</v>
      </c>
      <c r="L3303" s="26">
        <f t="shared" si="3065"/>
        <v>0</v>
      </c>
      <c r="M3303" s="26"/>
      <c r="N3303" s="26"/>
      <c r="O3303" s="26"/>
      <c r="P3303" s="26">
        <f t="shared" si="3066"/>
        <v>0</v>
      </c>
      <c r="Q3303" s="26" t="str">
        <f t="shared" si="3067"/>
        <v>-</v>
      </c>
      <c r="R3303" s="90"/>
      <c r="S3303" s="90"/>
      <c r="T3303" s="90"/>
      <c r="U3303" s="90"/>
      <c r="V3303" s="90"/>
      <c r="W3303" s="90"/>
      <c r="X3303" s="90"/>
      <c r="Y3303" s="90"/>
    </row>
    <row r="3304" spans="1:25" s="17" customFormat="1" ht="15" customHeight="1" x14ac:dyDescent="0.25">
      <c r="A3304" s="44" t="s">
        <v>935</v>
      </c>
      <c r="B3304" s="44" t="s">
        <v>81</v>
      </c>
      <c r="C3304" s="44" t="s">
        <v>1490</v>
      </c>
      <c r="D3304" s="44" t="s">
        <v>1491</v>
      </c>
      <c r="E3304" s="45">
        <v>821600</v>
      </c>
      <c r="F3304" s="44"/>
      <c r="G3304" s="46" t="s">
        <v>1076</v>
      </c>
      <c r="H3304" s="46" t="s">
        <v>73</v>
      </c>
      <c r="I3304" s="35">
        <v>33000</v>
      </c>
      <c r="J3304" s="35">
        <v>0</v>
      </c>
      <c r="K3304" s="35">
        <v>0</v>
      </c>
      <c r="L3304" s="35">
        <f t="shared" si="3065"/>
        <v>0</v>
      </c>
      <c r="M3304" s="35"/>
      <c r="N3304" s="35"/>
      <c r="O3304" s="35"/>
      <c r="P3304" s="35">
        <f t="shared" si="3066"/>
        <v>0</v>
      </c>
      <c r="Q3304" s="35" t="str">
        <f t="shared" si="3067"/>
        <v>-</v>
      </c>
      <c r="R3304" s="95"/>
      <c r="S3304" s="95"/>
      <c r="T3304" s="95"/>
      <c r="U3304" s="95"/>
      <c r="V3304" s="95"/>
      <c r="W3304" s="95"/>
      <c r="X3304" s="95"/>
      <c r="Y3304" s="95"/>
    </row>
    <row r="3305" spans="1:25" ht="15" customHeight="1" x14ac:dyDescent="0.25">
      <c r="A3305" s="53" t="s">
        <v>1</v>
      </c>
      <c r="B3305" s="53" t="s">
        <v>1</v>
      </c>
      <c r="C3305" s="53" t="s">
        <v>1</v>
      </c>
      <c r="D3305" s="53" t="s">
        <v>1</v>
      </c>
      <c r="E3305" s="53" t="s">
        <v>1</v>
      </c>
      <c r="F3305" s="53" t="s">
        <v>1</v>
      </c>
      <c r="G3305" s="53" t="s">
        <v>1</v>
      </c>
      <c r="H3305" s="66" t="s">
        <v>1500</v>
      </c>
      <c r="I3305" s="30">
        <f t="shared" ref="I3305:K3305" si="3086">SUM(I3275,I3298,I3301)</f>
        <v>1539062</v>
      </c>
      <c r="J3305" s="30">
        <f t="shared" si="3086"/>
        <v>1489912</v>
      </c>
      <c r="K3305" s="30">
        <f t="shared" si="3086"/>
        <v>831141</v>
      </c>
      <c r="L3305" s="30">
        <f t="shared" si="3065"/>
        <v>376788</v>
      </c>
      <c r="M3305" s="30">
        <f t="shared" ref="M3305" si="3087">SUM(M3275,M3298,M3301)</f>
        <v>124150</v>
      </c>
      <c r="N3305" s="30">
        <f t="shared" ref="N3305:O3305" si="3088">SUM(N3275,N3298,N3301)</f>
        <v>128988</v>
      </c>
      <c r="O3305" s="30">
        <f t="shared" si="3088"/>
        <v>123650</v>
      </c>
      <c r="P3305" s="30">
        <f t="shared" si="3066"/>
        <v>1207929</v>
      </c>
      <c r="Q3305" s="30">
        <f t="shared" si="3067"/>
        <v>81.07384865683342</v>
      </c>
      <c r="R3305" s="93"/>
      <c r="S3305" s="93"/>
      <c r="T3305" s="93"/>
      <c r="U3305" s="93"/>
      <c r="V3305" s="93"/>
      <c r="W3305" s="93"/>
      <c r="X3305" s="93"/>
      <c r="Y3305" s="93"/>
    </row>
    <row r="3306" spans="1:25" ht="15" customHeight="1" thickBot="1" x14ac:dyDescent="0.3">
      <c r="A3306" s="53" t="s">
        <v>1</v>
      </c>
      <c r="B3306" s="53" t="s">
        <v>1</v>
      </c>
      <c r="C3306" s="53" t="s">
        <v>1</v>
      </c>
      <c r="D3306" s="53" t="s">
        <v>1</v>
      </c>
      <c r="E3306" s="53" t="s">
        <v>1</v>
      </c>
      <c r="F3306" s="53" t="s">
        <v>1</v>
      </c>
      <c r="G3306" s="53" t="s">
        <v>1</v>
      </c>
      <c r="H3306" s="65" t="s">
        <v>76</v>
      </c>
      <c r="I3306" s="31"/>
      <c r="J3306" s="31"/>
      <c r="K3306" s="31">
        <v>0</v>
      </c>
      <c r="L3306" s="31"/>
      <c r="M3306" s="31"/>
      <c r="N3306" s="31"/>
      <c r="O3306" s="31"/>
      <c r="P3306" s="31"/>
      <c r="Q3306" s="31"/>
      <c r="R3306" s="94"/>
      <c r="S3306" s="94"/>
      <c r="T3306" s="94"/>
      <c r="U3306" s="94"/>
      <c r="V3306" s="94"/>
      <c r="W3306" s="94"/>
      <c r="X3306" s="94"/>
      <c r="Y3306" s="94"/>
    </row>
    <row r="3307" spans="1:25" ht="47.25" customHeight="1" thickBot="1" x14ac:dyDescent="0.3">
      <c r="A3307" s="110" t="s">
        <v>1</v>
      </c>
      <c r="B3307" s="110" t="s">
        <v>1</v>
      </c>
      <c r="C3307" s="110" t="s">
        <v>1</v>
      </c>
      <c r="D3307" s="110" t="s">
        <v>1</v>
      </c>
      <c r="E3307" s="110" t="s">
        <v>1</v>
      </c>
      <c r="F3307" s="110" t="s">
        <v>1</v>
      </c>
      <c r="G3307" s="110" t="s">
        <v>1</v>
      </c>
      <c r="H3307" s="28" t="s">
        <v>77</v>
      </c>
      <c r="I3307" s="109" t="s">
        <v>3984</v>
      </c>
      <c r="J3307" s="109" t="s">
        <v>11</v>
      </c>
      <c r="K3307" s="109" t="s">
        <v>3989</v>
      </c>
      <c r="L3307" s="109" t="s">
        <v>3985</v>
      </c>
      <c r="M3307" s="109" t="s">
        <v>4027</v>
      </c>
      <c r="N3307" s="109" t="s">
        <v>3988</v>
      </c>
      <c r="O3307" s="109" t="s">
        <v>3986</v>
      </c>
      <c r="P3307" s="109" t="s">
        <v>3987</v>
      </c>
      <c r="Q3307" s="109" t="s">
        <v>3695</v>
      </c>
      <c r="R3307" s="91"/>
      <c r="S3307" s="91"/>
      <c r="T3307" s="91"/>
      <c r="U3307" s="91"/>
      <c r="V3307" s="91"/>
      <c r="W3307" s="91"/>
      <c r="X3307" s="91"/>
      <c r="Y3307" s="91"/>
    </row>
    <row r="3308" spans="1:25" ht="15" customHeight="1" x14ac:dyDescent="0.25">
      <c r="A3308" s="111"/>
      <c r="B3308" s="111"/>
      <c r="C3308" s="111"/>
      <c r="D3308" s="111"/>
      <c r="E3308" s="111"/>
      <c r="F3308" s="111"/>
      <c r="G3308" s="111"/>
      <c r="H3308" s="67" t="s">
        <v>1</v>
      </c>
      <c r="I3308" s="29">
        <v>1</v>
      </c>
      <c r="J3308" s="29">
        <v>2</v>
      </c>
      <c r="K3308" s="29">
        <v>3</v>
      </c>
      <c r="L3308" s="29" t="s">
        <v>3478</v>
      </c>
      <c r="M3308" s="29">
        <v>5</v>
      </c>
      <c r="N3308" s="29">
        <v>6</v>
      </c>
      <c r="O3308" s="29">
        <v>7</v>
      </c>
      <c r="P3308" s="29" t="s">
        <v>3696</v>
      </c>
      <c r="Q3308" s="29">
        <v>9</v>
      </c>
      <c r="R3308" s="92"/>
      <c r="S3308" s="92"/>
      <c r="T3308" s="92"/>
      <c r="U3308" s="92"/>
      <c r="V3308" s="92"/>
      <c r="W3308" s="92"/>
      <c r="X3308" s="92"/>
      <c r="Y3308" s="92"/>
    </row>
    <row r="3309" spans="1:25" ht="15" customHeight="1" x14ac:dyDescent="0.25">
      <c r="A3309" s="111"/>
      <c r="B3309" s="111"/>
      <c r="C3309" s="111"/>
      <c r="D3309" s="111"/>
      <c r="E3309" s="111"/>
      <c r="F3309" s="111"/>
      <c r="G3309" s="111"/>
      <c r="H3309" s="68" t="s">
        <v>1085</v>
      </c>
      <c r="I3309" s="32">
        <f t="shared" ref="I3309:K3309" si="3089">SUM(I3305)</f>
        <v>1539062</v>
      </c>
      <c r="J3309" s="32">
        <f t="shared" si="3089"/>
        <v>1489912</v>
      </c>
      <c r="K3309" s="32">
        <f t="shared" si="3089"/>
        <v>831141</v>
      </c>
      <c r="L3309" s="32">
        <f t="shared" si="3065"/>
        <v>376788</v>
      </c>
      <c r="M3309" s="32">
        <f t="shared" ref="M3309" si="3090">SUM(M3305)</f>
        <v>124150</v>
      </c>
      <c r="N3309" s="32">
        <f t="shared" ref="N3309:O3309" si="3091">SUM(N3305)</f>
        <v>128988</v>
      </c>
      <c r="O3309" s="32">
        <f t="shared" si="3091"/>
        <v>123650</v>
      </c>
      <c r="P3309" s="32">
        <f t="shared" si="3066"/>
        <v>1207929</v>
      </c>
      <c r="Q3309" s="32">
        <f t="shared" si="3067"/>
        <v>81.07384865683342</v>
      </c>
      <c r="R3309" s="90"/>
      <c r="S3309" s="90"/>
      <c r="T3309" s="90"/>
      <c r="U3309" s="90"/>
      <c r="V3309" s="90"/>
      <c r="W3309" s="90"/>
      <c r="X3309" s="90"/>
      <c r="Y3309" s="90"/>
    </row>
    <row r="3310" spans="1:25" ht="15" customHeight="1" x14ac:dyDescent="0.25">
      <c r="A3310" s="111"/>
      <c r="B3310" s="111"/>
      <c r="C3310" s="111"/>
      <c r="D3310" s="111"/>
      <c r="E3310" s="111"/>
      <c r="F3310" s="111"/>
      <c r="G3310" s="111"/>
      <c r="H3310" s="69" t="s">
        <v>79</v>
      </c>
      <c r="I3310" s="32">
        <f t="shared" ref="I3310:K3310" si="3092">SUM(I3309)</f>
        <v>1539062</v>
      </c>
      <c r="J3310" s="32">
        <f t="shared" si="3092"/>
        <v>1489912</v>
      </c>
      <c r="K3310" s="32">
        <f t="shared" si="3092"/>
        <v>831141</v>
      </c>
      <c r="L3310" s="32">
        <f t="shared" si="3065"/>
        <v>376788</v>
      </c>
      <c r="M3310" s="32">
        <f t="shared" ref="M3310" si="3093">SUM(M3309)</f>
        <v>124150</v>
      </c>
      <c r="N3310" s="32">
        <f t="shared" ref="N3310:O3310" si="3094">SUM(N3309)</f>
        <v>128988</v>
      </c>
      <c r="O3310" s="32">
        <f t="shared" si="3094"/>
        <v>123650</v>
      </c>
      <c r="P3310" s="32">
        <f t="shared" si="3066"/>
        <v>1207929</v>
      </c>
      <c r="Q3310" s="32">
        <f t="shared" si="3067"/>
        <v>81.07384865683342</v>
      </c>
      <c r="R3310" s="90"/>
      <c r="S3310" s="90"/>
      <c r="T3310" s="90"/>
      <c r="U3310" s="90"/>
      <c r="V3310" s="90"/>
      <c r="W3310" s="90"/>
      <c r="X3310" s="90"/>
      <c r="Y3310" s="90"/>
    </row>
    <row r="3311" spans="1:25" ht="15" customHeight="1" x14ac:dyDescent="0.25">
      <c r="A3311" s="112"/>
      <c r="B3311" s="112"/>
      <c r="C3311" s="112"/>
      <c r="D3311" s="112"/>
      <c r="E3311" s="112"/>
      <c r="F3311" s="112"/>
      <c r="G3311" s="112"/>
      <c r="I3311" s="27"/>
      <c r="J3311" s="27"/>
      <c r="K3311" s="27">
        <v>0</v>
      </c>
      <c r="L3311" s="27"/>
      <c r="M3311" s="27"/>
      <c r="N3311" s="27"/>
      <c r="O3311" s="27"/>
      <c r="P3311" s="27"/>
      <c r="Q3311" s="27"/>
      <c r="R3311" s="27"/>
      <c r="S3311" s="27"/>
      <c r="T3311" s="27"/>
      <c r="U3311" s="27"/>
      <c r="V3311" s="27"/>
      <c r="W3311" s="27"/>
      <c r="X3311" s="27"/>
      <c r="Y3311" s="27"/>
    </row>
    <row r="3312" spans="1:25" ht="15" customHeight="1" thickBot="1" x14ac:dyDescent="0.3">
      <c r="A3312" s="53" t="s">
        <v>1</v>
      </c>
      <c r="B3312" s="53" t="s">
        <v>1</v>
      </c>
      <c r="C3312" s="53" t="s">
        <v>1</v>
      </c>
      <c r="D3312" s="53" t="s">
        <v>1</v>
      </c>
      <c r="E3312" s="53" t="s">
        <v>1</v>
      </c>
      <c r="F3312" s="53" t="s">
        <v>1</v>
      </c>
      <c r="G3312" s="53" t="s">
        <v>1</v>
      </c>
      <c r="H3312" s="21" t="s">
        <v>1</v>
      </c>
      <c r="I3312" s="33"/>
      <c r="J3312" s="33"/>
      <c r="K3312" s="33">
        <v>0</v>
      </c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  <c r="Y3312" s="33"/>
    </row>
    <row r="3313" spans="1:25" ht="45.75" customHeight="1" thickBot="1" x14ac:dyDescent="0.3">
      <c r="A3313" s="28" t="s">
        <v>4</v>
      </c>
      <c r="B3313" s="28" t="s">
        <v>5</v>
      </c>
      <c r="C3313" s="28" t="s">
        <v>6</v>
      </c>
      <c r="D3313" s="57" t="s">
        <v>1</v>
      </c>
      <c r="E3313" s="28" t="s">
        <v>7</v>
      </c>
      <c r="F3313" s="28" t="s">
        <v>8</v>
      </c>
      <c r="G3313" s="28" t="s">
        <v>9</v>
      </c>
      <c r="H3313" s="28" t="s">
        <v>10</v>
      </c>
      <c r="I3313" s="109" t="s">
        <v>3984</v>
      </c>
      <c r="J3313" s="109" t="s">
        <v>11</v>
      </c>
      <c r="K3313" s="109" t="s">
        <v>3989</v>
      </c>
      <c r="L3313" s="109" t="s">
        <v>3985</v>
      </c>
      <c r="M3313" s="109" t="s">
        <v>4027</v>
      </c>
      <c r="N3313" s="109" t="s">
        <v>3988</v>
      </c>
      <c r="O3313" s="109" t="s">
        <v>3986</v>
      </c>
      <c r="P3313" s="109" t="s">
        <v>3987</v>
      </c>
      <c r="Q3313" s="109" t="s">
        <v>3695</v>
      </c>
      <c r="R3313" s="91"/>
      <c r="S3313" s="91"/>
      <c r="T3313" s="91"/>
      <c r="U3313" s="91"/>
      <c r="V3313" s="91"/>
      <c r="W3313" s="91"/>
      <c r="X3313" s="91"/>
      <c r="Y3313" s="91"/>
    </row>
    <row r="3314" spans="1:25" ht="15" customHeight="1" x14ac:dyDescent="0.25">
      <c r="A3314" s="58" t="s">
        <v>1</v>
      </c>
      <c r="B3314" s="58" t="s">
        <v>1</v>
      </c>
      <c r="C3314" s="58" t="s">
        <v>1</v>
      </c>
      <c r="D3314" s="59" t="s">
        <v>1</v>
      </c>
      <c r="E3314" s="59" t="s">
        <v>1</v>
      </c>
      <c r="F3314" s="60" t="s">
        <v>1</v>
      </c>
      <c r="G3314" s="61" t="s">
        <v>1</v>
      </c>
      <c r="H3314" s="62" t="s">
        <v>1</v>
      </c>
      <c r="I3314" s="29">
        <v>1</v>
      </c>
      <c r="J3314" s="29">
        <v>2</v>
      </c>
      <c r="K3314" s="29">
        <v>3</v>
      </c>
      <c r="L3314" s="29" t="s">
        <v>3478</v>
      </c>
      <c r="M3314" s="29">
        <v>5</v>
      </c>
      <c r="N3314" s="29">
        <v>6</v>
      </c>
      <c r="O3314" s="29">
        <v>7</v>
      </c>
      <c r="P3314" s="29" t="s">
        <v>3696</v>
      </c>
      <c r="Q3314" s="29">
        <v>9</v>
      </c>
      <c r="R3314" s="92"/>
      <c r="S3314" s="92"/>
      <c r="T3314" s="92"/>
      <c r="U3314" s="92"/>
      <c r="V3314" s="92"/>
      <c r="W3314" s="92"/>
      <c r="X3314" s="92"/>
      <c r="Y3314" s="92"/>
    </row>
    <row r="3315" spans="1:25" ht="15" customHeight="1" x14ac:dyDescent="0.25">
      <c r="A3315" s="63" t="s">
        <v>935</v>
      </c>
      <c r="B3315" s="63" t="s">
        <v>81</v>
      </c>
      <c r="C3315" s="64" t="s">
        <v>1501</v>
      </c>
      <c r="D3315" s="64" t="s">
        <v>1502</v>
      </c>
      <c r="E3315" s="65" t="s">
        <v>1</v>
      </c>
      <c r="F3315" s="65" t="s">
        <v>1</v>
      </c>
      <c r="G3315" s="65" t="s">
        <v>1</v>
      </c>
      <c r="H3315" s="65" t="s">
        <v>1503</v>
      </c>
      <c r="I3315" s="26">
        <v>0</v>
      </c>
      <c r="J3315" s="26" t="s">
        <v>1</v>
      </c>
      <c r="K3315" s="26">
        <v>0</v>
      </c>
      <c r="L3315" s="26"/>
      <c r="M3315" s="26"/>
      <c r="N3315" s="26"/>
      <c r="O3315" s="26"/>
      <c r="P3315" s="26"/>
      <c r="Q3315" s="26"/>
      <c r="R3315" s="90"/>
      <c r="S3315" s="90"/>
      <c r="T3315" s="90"/>
      <c r="U3315" s="90"/>
      <c r="V3315" s="90"/>
      <c r="W3315" s="90"/>
      <c r="X3315" s="90"/>
      <c r="Y3315" s="90"/>
    </row>
    <row r="3316" spans="1:25" ht="22.5" customHeight="1" x14ac:dyDescent="0.25">
      <c r="A3316" s="63" t="s">
        <v>1</v>
      </c>
      <c r="B3316" s="63" t="s">
        <v>1</v>
      </c>
      <c r="C3316" s="63" t="s">
        <v>1</v>
      </c>
      <c r="D3316" s="65" t="s">
        <v>1</v>
      </c>
      <c r="E3316" s="65" t="s">
        <v>1</v>
      </c>
      <c r="F3316" s="65" t="s">
        <v>1</v>
      </c>
      <c r="G3316" s="65" t="s">
        <v>1</v>
      </c>
      <c r="H3316" s="66" t="s">
        <v>15</v>
      </c>
      <c r="I3316" s="30">
        <f t="shared" ref="I3316:K3316" si="3095">SUM(I3317,I3325,I3327)</f>
        <v>1352276</v>
      </c>
      <c r="J3316" s="30">
        <f t="shared" si="3095"/>
        <v>1294581</v>
      </c>
      <c r="K3316" s="30">
        <f t="shared" si="3095"/>
        <v>764571</v>
      </c>
      <c r="L3316" s="30">
        <f t="shared" si="3065"/>
        <v>328771</v>
      </c>
      <c r="M3316" s="30">
        <f t="shared" ref="M3316" si="3096">SUM(M3317,M3325,M3327)</f>
        <v>109450</v>
      </c>
      <c r="N3316" s="30">
        <f t="shared" ref="N3316:O3316" si="3097">SUM(N3317,N3325,N3327)</f>
        <v>109450</v>
      </c>
      <c r="O3316" s="30">
        <f t="shared" si="3097"/>
        <v>109871</v>
      </c>
      <c r="P3316" s="30">
        <f t="shared" si="3066"/>
        <v>1093342</v>
      </c>
      <c r="Q3316" s="30">
        <f t="shared" si="3067"/>
        <v>84.455279352933502</v>
      </c>
      <c r="R3316" s="93"/>
      <c r="S3316" s="93"/>
      <c r="T3316" s="93"/>
      <c r="U3316" s="93"/>
      <c r="V3316" s="93"/>
      <c r="W3316" s="93"/>
      <c r="X3316" s="93"/>
      <c r="Y3316" s="93"/>
    </row>
    <row r="3317" spans="1:25" ht="15" customHeight="1" x14ac:dyDescent="0.25">
      <c r="A3317" s="63" t="s">
        <v>935</v>
      </c>
      <c r="B3317" s="63" t="s">
        <v>81</v>
      </c>
      <c r="C3317" s="63" t="s">
        <v>1501</v>
      </c>
      <c r="D3317" s="63" t="s">
        <v>1502</v>
      </c>
      <c r="E3317" s="65" t="s">
        <v>16</v>
      </c>
      <c r="F3317" s="65" t="s">
        <v>1</v>
      </c>
      <c r="G3317" s="65" t="s">
        <v>1</v>
      </c>
      <c r="H3317" s="65" t="s">
        <v>17</v>
      </c>
      <c r="I3317" s="31">
        <f t="shared" ref="I3317:K3317" si="3098">SUM(I3318:I3319)</f>
        <v>1153005</v>
      </c>
      <c r="J3317" s="31">
        <f t="shared" si="3098"/>
        <v>1134055</v>
      </c>
      <c r="K3317" s="31">
        <f t="shared" si="3098"/>
        <v>664121</v>
      </c>
      <c r="L3317" s="31">
        <f t="shared" si="3065"/>
        <v>292100</v>
      </c>
      <c r="M3317" s="31">
        <f t="shared" ref="M3317" si="3099">SUM(M3318:M3319)</f>
        <v>97200</v>
      </c>
      <c r="N3317" s="31">
        <f t="shared" ref="N3317:O3317" si="3100">SUM(N3318:N3319)</f>
        <v>97200</v>
      </c>
      <c r="O3317" s="31">
        <f t="shared" si="3100"/>
        <v>97700</v>
      </c>
      <c r="P3317" s="31">
        <f t="shared" si="3066"/>
        <v>956221</v>
      </c>
      <c r="Q3317" s="31">
        <f t="shared" si="3067"/>
        <v>84.318749972444024</v>
      </c>
      <c r="R3317" s="94"/>
      <c r="S3317" s="94"/>
      <c r="T3317" s="94"/>
      <c r="U3317" s="94"/>
      <c r="V3317" s="94"/>
      <c r="W3317" s="94"/>
      <c r="X3317" s="94"/>
      <c r="Y3317" s="94"/>
    </row>
    <row r="3318" spans="1:25" ht="15" customHeight="1" x14ac:dyDescent="0.25">
      <c r="A3318" s="64" t="s">
        <v>935</v>
      </c>
      <c r="B3318" s="64" t="s">
        <v>81</v>
      </c>
      <c r="C3318" s="64" t="s">
        <v>1501</v>
      </c>
      <c r="D3318" s="64" t="s">
        <v>1502</v>
      </c>
      <c r="E3318" s="20" t="s">
        <v>19</v>
      </c>
      <c r="F3318" s="64"/>
      <c r="G3318" s="53" t="s">
        <v>1076</v>
      </c>
      <c r="H3318" s="53" t="s">
        <v>3906</v>
      </c>
      <c r="I3318" s="26">
        <v>1002345</v>
      </c>
      <c r="J3318" s="26">
        <v>986345</v>
      </c>
      <c r="K3318" s="26">
        <v>556000</v>
      </c>
      <c r="L3318" s="26">
        <f t="shared" si="3065"/>
        <v>267000</v>
      </c>
      <c r="M3318" s="26">
        <v>89000</v>
      </c>
      <c r="N3318" s="26">
        <v>89000</v>
      </c>
      <c r="O3318" s="26">
        <v>89000</v>
      </c>
      <c r="P3318" s="26">
        <f t="shared" si="3066"/>
        <v>823000</v>
      </c>
      <c r="Q3318" s="26">
        <f t="shared" si="3067"/>
        <v>83.439364522555493</v>
      </c>
      <c r="R3318" s="90"/>
      <c r="S3318" s="90"/>
      <c r="T3318" s="90"/>
      <c r="U3318" s="90"/>
      <c r="V3318" s="90"/>
      <c r="W3318" s="90"/>
      <c r="X3318" s="90"/>
      <c r="Y3318" s="90"/>
    </row>
    <row r="3319" spans="1:25" ht="15" customHeight="1" x14ac:dyDescent="0.25">
      <c r="A3319" s="63" t="s">
        <v>935</v>
      </c>
      <c r="B3319" s="63" t="s">
        <v>81</v>
      </c>
      <c r="C3319" s="63" t="s">
        <v>1501</v>
      </c>
      <c r="D3319" s="63" t="s">
        <v>1502</v>
      </c>
      <c r="E3319" s="63" t="s">
        <v>21</v>
      </c>
      <c r="F3319" s="64" t="s">
        <v>1</v>
      </c>
      <c r="G3319" s="53" t="s">
        <v>1</v>
      </c>
      <c r="H3319" s="65" t="s">
        <v>22</v>
      </c>
      <c r="I3319" s="31">
        <f t="shared" ref="I3319:K3319" si="3101">SUM(I3320:I3324)</f>
        <v>150660</v>
      </c>
      <c r="J3319" s="31">
        <f t="shared" si="3101"/>
        <v>147710</v>
      </c>
      <c r="K3319" s="31">
        <f t="shared" si="3101"/>
        <v>108121</v>
      </c>
      <c r="L3319" s="31">
        <f t="shared" si="3065"/>
        <v>25100</v>
      </c>
      <c r="M3319" s="31">
        <f t="shared" ref="M3319" si="3102">SUM(M3320:M3324)</f>
        <v>8200</v>
      </c>
      <c r="N3319" s="31">
        <f t="shared" ref="N3319:O3319" si="3103">SUM(N3320:N3324)</f>
        <v>8200</v>
      </c>
      <c r="O3319" s="31">
        <f t="shared" si="3103"/>
        <v>8700</v>
      </c>
      <c r="P3319" s="31">
        <f t="shared" si="3066"/>
        <v>133221</v>
      </c>
      <c r="Q3319" s="31">
        <f t="shared" si="3067"/>
        <v>90.190914630018284</v>
      </c>
      <c r="R3319" s="94"/>
      <c r="S3319" s="94"/>
      <c r="T3319" s="94"/>
      <c r="U3319" s="94"/>
      <c r="V3319" s="94"/>
      <c r="W3319" s="94"/>
      <c r="X3319" s="94"/>
      <c r="Y3319" s="94"/>
    </row>
    <row r="3320" spans="1:25" ht="15" customHeight="1" x14ac:dyDescent="0.25">
      <c r="A3320" s="64" t="s">
        <v>935</v>
      </c>
      <c r="B3320" s="64" t="s">
        <v>81</v>
      </c>
      <c r="C3320" s="64" t="s">
        <v>1501</v>
      </c>
      <c r="D3320" s="64" t="s">
        <v>1502</v>
      </c>
      <c r="E3320" s="20" t="s">
        <v>23</v>
      </c>
      <c r="F3320" s="64" t="s">
        <v>1504</v>
      </c>
      <c r="G3320" s="53" t="s">
        <v>1076</v>
      </c>
      <c r="H3320" s="53" t="s">
        <v>85</v>
      </c>
      <c r="I3320" s="26">
        <v>18950</v>
      </c>
      <c r="J3320" s="26">
        <v>18950</v>
      </c>
      <c r="K3320" s="26">
        <v>11800</v>
      </c>
      <c r="L3320" s="26">
        <f t="shared" si="3065"/>
        <v>4100</v>
      </c>
      <c r="M3320" s="26">
        <v>1200</v>
      </c>
      <c r="N3320" s="26">
        <v>1200</v>
      </c>
      <c r="O3320" s="26">
        <v>1700</v>
      </c>
      <c r="P3320" s="26">
        <f t="shared" si="3066"/>
        <v>15900</v>
      </c>
      <c r="Q3320" s="26">
        <f t="shared" si="3067"/>
        <v>83.905013192612131</v>
      </c>
      <c r="R3320" s="90"/>
      <c r="S3320" s="90"/>
      <c r="T3320" s="90"/>
      <c r="U3320" s="90"/>
      <c r="V3320" s="90"/>
      <c r="W3320" s="90"/>
      <c r="X3320" s="90"/>
      <c r="Y3320" s="90"/>
    </row>
    <row r="3321" spans="1:25" ht="15" customHeight="1" x14ac:dyDescent="0.25">
      <c r="A3321" s="64" t="s">
        <v>935</v>
      </c>
      <c r="B3321" s="64" t="s">
        <v>81</v>
      </c>
      <c r="C3321" s="64" t="s">
        <v>1501</v>
      </c>
      <c r="D3321" s="64" t="s">
        <v>1502</v>
      </c>
      <c r="E3321" s="20" t="s">
        <v>23</v>
      </c>
      <c r="F3321" s="64" t="s">
        <v>1505</v>
      </c>
      <c r="G3321" s="53" t="s">
        <v>1076</v>
      </c>
      <c r="H3321" s="53" t="s">
        <v>25</v>
      </c>
      <c r="I3321" s="26">
        <v>86000</v>
      </c>
      <c r="J3321" s="26">
        <v>83500</v>
      </c>
      <c r="K3321" s="26">
        <v>51100</v>
      </c>
      <c r="L3321" s="26">
        <f t="shared" si="3065"/>
        <v>21000</v>
      </c>
      <c r="M3321" s="26">
        <v>7000</v>
      </c>
      <c r="N3321" s="26">
        <v>7000</v>
      </c>
      <c r="O3321" s="26">
        <v>7000</v>
      </c>
      <c r="P3321" s="26">
        <f t="shared" si="3066"/>
        <v>72100</v>
      </c>
      <c r="Q3321" s="26">
        <f t="shared" si="3067"/>
        <v>86.347305389221546</v>
      </c>
      <c r="R3321" s="90"/>
      <c r="S3321" s="90"/>
      <c r="T3321" s="90"/>
      <c r="U3321" s="90"/>
      <c r="V3321" s="90"/>
      <c r="W3321" s="90"/>
      <c r="X3321" s="90"/>
      <c r="Y3321" s="90"/>
    </row>
    <row r="3322" spans="1:25" ht="15" customHeight="1" x14ac:dyDescent="0.25">
      <c r="A3322" s="64" t="s">
        <v>935</v>
      </c>
      <c r="B3322" s="64" t="s">
        <v>81</v>
      </c>
      <c r="C3322" s="64" t="s">
        <v>1501</v>
      </c>
      <c r="D3322" s="64" t="s">
        <v>1502</v>
      </c>
      <c r="E3322" s="20" t="s">
        <v>23</v>
      </c>
      <c r="F3322" s="64" t="s">
        <v>1506</v>
      </c>
      <c r="G3322" s="53" t="s">
        <v>1076</v>
      </c>
      <c r="H3322" s="53" t="s">
        <v>27</v>
      </c>
      <c r="I3322" s="26">
        <v>20610</v>
      </c>
      <c r="J3322" s="26">
        <v>20160</v>
      </c>
      <c r="K3322" s="26">
        <v>20160</v>
      </c>
      <c r="L3322" s="26">
        <f t="shared" si="3065"/>
        <v>0</v>
      </c>
      <c r="M3322" s="26"/>
      <c r="N3322" s="26"/>
      <c r="O3322" s="26"/>
      <c r="P3322" s="26">
        <f t="shared" si="3066"/>
        <v>20160</v>
      </c>
      <c r="Q3322" s="26">
        <f t="shared" si="3067"/>
        <v>100</v>
      </c>
      <c r="R3322" s="90"/>
      <c r="S3322" s="90"/>
      <c r="T3322" s="90"/>
      <c r="U3322" s="90"/>
      <c r="V3322" s="90"/>
      <c r="W3322" s="90"/>
      <c r="X3322" s="90"/>
      <c r="Y3322" s="90"/>
    </row>
    <row r="3323" spans="1:25" ht="15" customHeight="1" x14ac:dyDescent="0.25">
      <c r="A3323" s="64" t="s">
        <v>935</v>
      </c>
      <c r="B3323" s="64" t="s">
        <v>81</v>
      </c>
      <c r="C3323" s="64" t="s">
        <v>1501</v>
      </c>
      <c r="D3323" s="64" t="s">
        <v>1502</v>
      </c>
      <c r="E3323" s="20" t="s">
        <v>23</v>
      </c>
      <c r="F3323" s="64" t="s">
        <v>1507</v>
      </c>
      <c r="G3323" s="53" t="s">
        <v>1076</v>
      </c>
      <c r="H3323" s="53" t="s">
        <v>89</v>
      </c>
      <c r="I3323" s="26">
        <v>11500</v>
      </c>
      <c r="J3323" s="26">
        <v>11500</v>
      </c>
      <c r="K3323" s="26">
        <v>11500</v>
      </c>
      <c r="L3323" s="26">
        <f t="shared" si="3065"/>
        <v>0</v>
      </c>
      <c r="M3323" s="26"/>
      <c r="N3323" s="26"/>
      <c r="O3323" s="26"/>
      <c r="P3323" s="26">
        <f t="shared" si="3066"/>
        <v>11500</v>
      </c>
      <c r="Q3323" s="26">
        <f t="shared" si="3067"/>
        <v>100</v>
      </c>
      <c r="R3323" s="90"/>
      <c r="S3323" s="90"/>
      <c r="T3323" s="90"/>
      <c r="U3323" s="90"/>
      <c r="V3323" s="90"/>
      <c r="W3323" s="90"/>
      <c r="X3323" s="90"/>
      <c r="Y3323" s="90"/>
    </row>
    <row r="3324" spans="1:25" ht="15" customHeight="1" x14ac:dyDescent="0.25">
      <c r="A3324" s="64" t="s">
        <v>935</v>
      </c>
      <c r="B3324" s="64" t="s">
        <v>81</v>
      </c>
      <c r="C3324" s="64" t="s">
        <v>1501</v>
      </c>
      <c r="D3324" s="64" t="s">
        <v>1502</v>
      </c>
      <c r="E3324" s="20" t="s">
        <v>23</v>
      </c>
      <c r="F3324" s="64" t="s">
        <v>1508</v>
      </c>
      <c r="G3324" s="53" t="s">
        <v>1076</v>
      </c>
      <c r="H3324" s="53" t="s">
        <v>29</v>
      </c>
      <c r="I3324" s="26">
        <v>13600</v>
      </c>
      <c r="J3324" s="26">
        <v>13600</v>
      </c>
      <c r="K3324" s="26">
        <v>13561</v>
      </c>
      <c r="L3324" s="26">
        <f t="shared" si="3065"/>
        <v>0</v>
      </c>
      <c r="M3324" s="26"/>
      <c r="N3324" s="26"/>
      <c r="O3324" s="26"/>
      <c r="P3324" s="26">
        <f t="shared" si="3066"/>
        <v>13561</v>
      </c>
      <c r="Q3324" s="26">
        <f t="shared" si="3067"/>
        <v>99.713235294117652</v>
      </c>
      <c r="R3324" s="90"/>
      <c r="S3324" s="90"/>
      <c r="T3324" s="90"/>
      <c r="U3324" s="90"/>
      <c r="V3324" s="90"/>
      <c r="W3324" s="90"/>
      <c r="X3324" s="90"/>
      <c r="Y3324" s="90"/>
    </row>
    <row r="3325" spans="1:25" ht="15" customHeight="1" x14ac:dyDescent="0.25">
      <c r="A3325" s="63" t="s">
        <v>935</v>
      </c>
      <c r="B3325" s="63" t="s">
        <v>81</v>
      </c>
      <c r="C3325" s="63" t="s">
        <v>1501</v>
      </c>
      <c r="D3325" s="63" t="s">
        <v>1502</v>
      </c>
      <c r="E3325" s="65" t="s">
        <v>30</v>
      </c>
      <c r="F3325" s="65" t="s">
        <v>1</v>
      </c>
      <c r="G3325" s="65" t="s">
        <v>1</v>
      </c>
      <c r="H3325" s="65" t="s">
        <v>31</v>
      </c>
      <c r="I3325" s="31">
        <f t="shared" ref="I3325:K3325" si="3104">SUM(I3326)</f>
        <v>105270</v>
      </c>
      <c r="J3325" s="31">
        <f t="shared" si="3104"/>
        <v>103570</v>
      </c>
      <c r="K3325" s="31">
        <f t="shared" si="3104"/>
        <v>62000</v>
      </c>
      <c r="L3325" s="31">
        <f t="shared" si="3065"/>
        <v>27000</v>
      </c>
      <c r="M3325" s="31">
        <f t="shared" ref="M3325" si="3105">SUM(M3326)</f>
        <v>9000</v>
      </c>
      <c r="N3325" s="31">
        <f t="shared" ref="N3325:O3325" si="3106">SUM(N3326)</f>
        <v>9000</v>
      </c>
      <c r="O3325" s="31">
        <f t="shared" si="3106"/>
        <v>9000</v>
      </c>
      <c r="P3325" s="31">
        <f t="shared" si="3066"/>
        <v>89000</v>
      </c>
      <c r="Q3325" s="31">
        <f t="shared" si="3067"/>
        <v>85.932219754755238</v>
      </c>
      <c r="R3325" s="94"/>
      <c r="S3325" s="94"/>
      <c r="T3325" s="94"/>
      <c r="U3325" s="94"/>
      <c r="V3325" s="94"/>
      <c r="W3325" s="94"/>
      <c r="X3325" s="94"/>
      <c r="Y3325" s="94"/>
    </row>
    <row r="3326" spans="1:25" ht="15" customHeight="1" x14ac:dyDescent="0.25">
      <c r="A3326" s="64" t="s">
        <v>935</v>
      </c>
      <c r="B3326" s="64" t="s">
        <v>81</v>
      </c>
      <c r="C3326" s="64" t="s">
        <v>1501</v>
      </c>
      <c r="D3326" s="64" t="s">
        <v>1502</v>
      </c>
      <c r="E3326" s="20" t="s">
        <v>33</v>
      </c>
      <c r="F3326" s="64"/>
      <c r="G3326" s="53" t="s">
        <v>1076</v>
      </c>
      <c r="H3326" s="53" t="s">
        <v>3861</v>
      </c>
      <c r="I3326" s="26">
        <v>105270</v>
      </c>
      <c r="J3326" s="26">
        <v>103570</v>
      </c>
      <c r="K3326" s="26">
        <v>62000</v>
      </c>
      <c r="L3326" s="26">
        <f t="shared" si="3065"/>
        <v>27000</v>
      </c>
      <c r="M3326" s="26">
        <v>9000</v>
      </c>
      <c r="N3326" s="26">
        <v>9000</v>
      </c>
      <c r="O3326" s="26">
        <v>9000</v>
      </c>
      <c r="P3326" s="26">
        <f t="shared" si="3066"/>
        <v>89000</v>
      </c>
      <c r="Q3326" s="26">
        <f t="shared" si="3067"/>
        <v>85.932219754755238</v>
      </c>
      <c r="R3326" s="90"/>
      <c r="S3326" s="90"/>
      <c r="T3326" s="90"/>
      <c r="U3326" s="90"/>
      <c r="V3326" s="90"/>
      <c r="W3326" s="90"/>
      <c r="X3326" s="90"/>
      <c r="Y3326" s="90"/>
    </row>
    <row r="3327" spans="1:25" ht="15" customHeight="1" x14ac:dyDescent="0.25">
      <c r="A3327" s="63" t="s">
        <v>935</v>
      </c>
      <c r="B3327" s="63" t="s">
        <v>81</v>
      </c>
      <c r="C3327" s="63" t="s">
        <v>1501</v>
      </c>
      <c r="D3327" s="63" t="s">
        <v>1502</v>
      </c>
      <c r="E3327" s="65" t="s">
        <v>34</v>
      </c>
      <c r="F3327" s="65" t="s">
        <v>1</v>
      </c>
      <c r="G3327" s="65" t="s">
        <v>1</v>
      </c>
      <c r="H3327" s="65" t="s">
        <v>35</v>
      </c>
      <c r="I3327" s="31">
        <f t="shared" ref="I3327:K3327" si="3107">SUM(I3328:I3335)</f>
        <v>94001</v>
      </c>
      <c r="J3327" s="31">
        <f t="shared" si="3107"/>
        <v>56956</v>
      </c>
      <c r="K3327" s="31">
        <f t="shared" si="3107"/>
        <v>38450</v>
      </c>
      <c r="L3327" s="31">
        <f t="shared" si="3065"/>
        <v>9671</v>
      </c>
      <c r="M3327" s="31">
        <f t="shared" ref="M3327" si="3108">SUM(M3328:M3335)</f>
        <v>3250</v>
      </c>
      <c r="N3327" s="31">
        <f t="shared" ref="N3327:O3327" si="3109">SUM(N3328:N3335)</f>
        <v>3250</v>
      </c>
      <c r="O3327" s="31">
        <f t="shared" si="3109"/>
        <v>3171</v>
      </c>
      <c r="P3327" s="31">
        <f t="shared" si="3066"/>
        <v>48121</v>
      </c>
      <c r="Q3327" s="31">
        <f t="shared" si="3067"/>
        <v>84.488025844511554</v>
      </c>
      <c r="R3327" s="94"/>
      <c r="S3327" s="94"/>
      <c r="T3327" s="94"/>
      <c r="U3327" s="94"/>
      <c r="V3327" s="94"/>
      <c r="W3327" s="94"/>
      <c r="X3327" s="94"/>
      <c r="Y3327" s="94"/>
    </row>
    <row r="3328" spans="1:25" ht="15" customHeight="1" x14ac:dyDescent="0.25">
      <c r="A3328" s="64" t="s">
        <v>935</v>
      </c>
      <c r="B3328" s="64" t="s">
        <v>81</v>
      </c>
      <c r="C3328" s="64" t="s">
        <v>1501</v>
      </c>
      <c r="D3328" s="64" t="s">
        <v>1502</v>
      </c>
      <c r="E3328" s="20" t="s">
        <v>38</v>
      </c>
      <c r="F3328" s="64"/>
      <c r="G3328" s="53" t="s">
        <v>1076</v>
      </c>
      <c r="H3328" s="53" t="s">
        <v>37</v>
      </c>
      <c r="I3328" s="26">
        <v>800</v>
      </c>
      <c r="J3328" s="26">
        <v>300</v>
      </c>
      <c r="K3328" s="26">
        <v>200</v>
      </c>
      <c r="L3328" s="26">
        <f t="shared" si="3065"/>
        <v>100</v>
      </c>
      <c r="M3328" s="26">
        <v>50</v>
      </c>
      <c r="N3328" s="26">
        <v>50</v>
      </c>
      <c r="O3328" s="26"/>
      <c r="P3328" s="26">
        <f t="shared" si="3066"/>
        <v>300</v>
      </c>
      <c r="Q3328" s="26">
        <f t="shared" si="3067"/>
        <v>100</v>
      </c>
      <c r="R3328" s="90"/>
      <c r="S3328" s="90"/>
      <c r="T3328" s="90"/>
      <c r="U3328" s="90"/>
      <c r="V3328" s="90"/>
      <c r="W3328" s="90"/>
      <c r="X3328" s="90"/>
      <c r="Y3328" s="90"/>
    </row>
    <row r="3329" spans="1:25" ht="15" customHeight="1" x14ac:dyDescent="0.25">
      <c r="A3329" s="64" t="s">
        <v>935</v>
      </c>
      <c r="B3329" s="64" t="s">
        <v>81</v>
      </c>
      <c r="C3329" s="64" t="s">
        <v>1501</v>
      </c>
      <c r="D3329" s="64" t="s">
        <v>1502</v>
      </c>
      <c r="E3329" s="20" t="s">
        <v>298</v>
      </c>
      <c r="F3329" s="64"/>
      <c r="G3329" s="53" t="s">
        <v>1076</v>
      </c>
      <c r="H3329" s="53" t="s">
        <v>297</v>
      </c>
      <c r="I3329" s="26">
        <v>32925</v>
      </c>
      <c r="J3329" s="26">
        <v>32925</v>
      </c>
      <c r="K3329" s="26">
        <v>23500</v>
      </c>
      <c r="L3329" s="26">
        <f t="shared" si="3065"/>
        <v>3000</v>
      </c>
      <c r="M3329" s="26">
        <v>1000</v>
      </c>
      <c r="N3329" s="26">
        <v>1000</v>
      </c>
      <c r="O3329" s="26">
        <v>1000</v>
      </c>
      <c r="P3329" s="26">
        <f t="shared" si="3066"/>
        <v>26500</v>
      </c>
      <c r="Q3329" s="26">
        <f t="shared" si="3067"/>
        <v>80.485952923310549</v>
      </c>
      <c r="R3329" s="90"/>
      <c r="S3329" s="90"/>
      <c r="T3329" s="90"/>
      <c r="U3329" s="90"/>
      <c r="V3329" s="90"/>
      <c r="W3329" s="90"/>
      <c r="X3329" s="90"/>
      <c r="Y3329" s="90"/>
    </row>
    <row r="3330" spans="1:25" ht="15" customHeight="1" x14ac:dyDescent="0.25">
      <c r="A3330" s="64" t="s">
        <v>935</v>
      </c>
      <c r="B3330" s="64" t="s">
        <v>81</v>
      </c>
      <c r="C3330" s="64" t="s">
        <v>1501</v>
      </c>
      <c r="D3330" s="64" t="s">
        <v>1502</v>
      </c>
      <c r="E3330" s="20" t="s">
        <v>301</v>
      </c>
      <c r="F3330" s="64"/>
      <c r="G3330" s="53" t="s">
        <v>1076</v>
      </c>
      <c r="H3330" s="53" t="s">
        <v>300</v>
      </c>
      <c r="I3330" s="26">
        <v>7510</v>
      </c>
      <c r="J3330" s="26">
        <v>7510</v>
      </c>
      <c r="K3330" s="26">
        <v>4600</v>
      </c>
      <c r="L3330" s="26">
        <f t="shared" si="3065"/>
        <v>2100</v>
      </c>
      <c r="M3330" s="26">
        <v>700</v>
      </c>
      <c r="N3330" s="26">
        <v>700</v>
      </c>
      <c r="O3330" s="26">
        <v>700</v>
      </c>
      <c r="P3330" s="26">
        <f t="shared" si="3066"/>
        <v>6700</v>
      </c>
      <c r="Q3330" s="26">
        <f t="shared" si="3067"/>
        <v>89.214380825565911</v>
      </c>
      <c r="R3330" s="90"/>
      <c r="S3330" s="90"/>
      <c r="T3330" s="90"/>
      <c r="U3330" s="90"/>
      <c r="V3330" s="90"/>
      <c r="W3330" s="90"/>
      <c r="X3330" s="90"/>
      <c r="Y3330" s="90"/>
    </row>
    <row r="3331" spans="1:25" ht="15" customHeight="1" x14ac:dyDescent="0.25">
      <c r="A3331" s="64" t="s">
        <v>935</v>
      </c>
      <c r="B3331" s="64" t="s">
        <v>81</v>
      </c>
      <c r="C3331" s="64" t="s">
        <v>1501</v>
      </c>
      <c r="D3331" s="64" t="s">
        <v>1502</v>
      </c>
      <c r="E3331" s="20" t="s">
        <v>218</v>
      </c>
      <c r="F3331" s="64"/>
      <c r="G3331" s="53" t="s">
        <v>1076</v>
      </c>
      <c r="H3331" s="53" t="s">
        <v>217</v>
      </c>
      <c r="I3331" s="26">
        <v>32000</v>
      </c>
      <c r="J3331" s="26">
        <v>5000</v>
      </c>
      <c r="K3331" s="26">
        <v>2900</v>
      </c>
      <c r="L3331" s="26">
        <f t="shared" si="3065"/>
        <v>1200</v>
      </c>
      <c r="M3331" s="26">
        <v>400</v>
      </c>
      <c r="N3331" s="26">
        <v>400</v>
      </c>
      <c r="O3331" s="26">
        <v>400</v>
      </c>
      <c r="P3331" s="26">
        <f t="shared" si="3066"/>
        <v>4100</v>
      </c>
      <c r="Q3331" s="26">
        <f t="shared" si="3067"/>
        <v>82</v>
      </c>
      <c r="R3331" s="90"/>
      <c r="S3331" s="90"/>
      <c r="T3331" s="90"/>
      <c r="U3331" s="90"/>
      <c r="V3331" s="90"/>
      <c r="W3331" s="90"/>
      <c r="X3331" s="90"/>
      <c r="Y3331" s="90"/>
    </row>
    <row r="3332" spans="1:25" ht="15" customHeight="1" x14ac:dyDescent="0.25">
      <c r="A3332" s="64" t="s">
        <v>935</v>
      </c>
      <c r="B3332" s="64" t="s">
        <v>81</v>
      </c>
      <c r="C3332" s="64" t="s">
        <v>1501</v>
      </c>
      <c r="D3332" s="64" t="s">
        <v>1502</v>
      </c>
      <c r="E3332" s="20" t="s">
        <v>303</v>
      </c>
      <c r="F3332" s="64"/>
      <c r="G3332" s="53" t="s">
        <v>1076</v>
      </c>
      <c r="H3332" s="53" t="s">
        <v>302</v>
      </c>
      <c r="I3332" s="26">
        <v>740</v>
      </c>
      <c r="J3332" s="26">
        <v>200</v>
      </c>
      <c r="K3332" s="26">
        <v>200</v>
      </c>
      <c r="L3332" s="26">
        <f t="shared" si="3065"/>
        <v>0</v>
      </c>
      <c r="M3332" s="26"/>
      <c r="N3332" s="26"/>
      <c r="O3332" s="26"/>
      <c r="P3332" s="26">
        <f t="shared" si="3066"/>
        <v>200</v>
      </c>
      <c r="Q3332" s="26">
        <f t="shared" si="3067"/>
        <v>100</v>
      </c>
      <c r="R3332" s="90"/>
      <c r="S3332" s="90"/>
      <c r="T3332" s="90"/>
      <c r="U3332" s="90"/>
      <c r="V3332" s="90"/>
      <c r="W3332" s="90"/>
      <c r="X3332" s="90"/>
      <c r="Y3332" s="90"/>
    </row>
    <row r="3333" spans="1:25" ht="15" customHeight="1" x14ac:dyDescent="0.25">
      <c r="A3333" s="64" t="s">
        <v>935</v>
      </c>
      <c r="B3333" s="64" t="s">
        <v>81</v>
      </c>
      <c r="C3333" s="64" t="s">
        <v>1501</v>
      </c>
      <c r="D3333" s="64" t="s">
        <v>1502</v>
      </c>
      <c r="E3333" s="20" t="s">
        <v>308</v>
      </c>
      <c r="F3333" s="64"/>
      <c r="G3333" s="53" t="s">
        <v>1076</v>
      </c>
      <c r="H3333" s="53" t="s">
        <v>307</v>
      </c>
      <c r="I3333" s="26">
        <v>8000</v>
      </c>
      <c r="J3333" s="26">
        <v>4000</v>
      </c>
      <c r="K3333" s="26">
        <v>2200</v>
      </c>
      <c r="L3333" s="26">
        <f t="shared" si="3065"/>
        <v>1200</v>
      </c>
      <c r="M3333" s="26">
        <v>400</v>
      </c>
      <c r="N3333" s="26">
        <v>400</v>
      </c>
      <c r="O3333" s="26">
        <v>400</v>
      </c>
      <c r="P3333" s="26">
        <f t="shared" si="3066"/>
        <v>3400</v>
      </c>
      <c r="Q3333" s="26">
        <f t="shared" si="3067"/>
        <v>85</v>
      </c>
      <c r="R3333" s="90"/>
      <c r="S3333" s="90"/>
      <c r="T3333" s="90"/>
      <c r="U3333" s="90"/>
      <c r="V3333" s="90"/>
      <c r="W3333" s="90"/>
      <c r="X3333" s="90"/>
      <c r="Y3333" s="90"/>
    </row>
    <row r="3334" spans="1:25" ht="15" customHeight="1" x14ac:dyDescent="0.25">
      <c r="A3334" s="64" t="s">
        <v>935</v>
      </c>
      <c r="B3334" s="64" t="s">
        <v>81</v>
      </c>
      <c r="C3334" s="64" t="s">
        <v>1501</v>
      </c>
      <c r="D3334" s="64" t="s">
        <v>1502</v>
      </c>
      <c r="E3334" s="20" t="s">
        <v>311</v>
      </c>
      <c r="F3334" s="64"/>
      <c r="G3334" s="53" t="s">
        <v>1076</v>
      </c>
      <c r="H3334" s="53" t="s">
        <v>310</v>
      </c>
      <c r="I3334" s="26">
        <v>2300</v>
      </c>
      <c r="J3334" s="26">
        <v>0</v>
      </c>
      <c r="K3334" s="26">
        <v>0</v>
      </c>
      <c r="L3334" s="26">
        <f t="shared" si="3065"/>
        <v>0</v>
      </c>
      <c r="M3334" s="26"/>
      <c r="N3334" s="26"/>
      <c r="O3334" s="26"/>
      <c r="P3334" s="26">
        <f t="shared" si="3066"/>
        <v>0</v>
      </c>
      <c r="Q3334" s="26" t="str">
        <f t="shared" si="3067"/>
        <v>-</v>
      </c>
      <c r="R3334" s="90"/>
      <c r="S3334" s="90"/>
      <c r="T3334" s="90"/>
      <c r="U3334" s="90"/>
      <c r="V3334" s="90"/>
      <c r="W3334" s="90"/>
      <c r="X3334" s="90"/>
      <c r="Y3334" s="90"/>
    </row>
    <row r="3335" spans="1:25" ht="15" customHeight="1" x14ac:dyDescent="0.25">
      <c r="A3335" s="63" t="s">
        <v>935</v>
      </c>
      <c r="B3335" s="63" t="s">
        <v>81</v>
      </c>
      <c r="C3335" s="63" t="s">
        <v>1501</v>
      </c>
      <c r="D3335" s="63" t="s">
        <v>1502</v>
      </c>
      <c r="E3335" s="63" t="s">
        <v>39</v>
      </c>
      <c r="F3335" s="64" t="s">
        <v>1</v>
      </c>
      <c r="G3335" s="53" t="s">
        <v>1</v>
      </c>
      <c r="H3335" s="65" t="s">
        <v>40</v>
      </c>
      <c r="I3335" s="31">
        <f t="shared" ref="I3335:K3335" si="3110">SUM(I3336:I3338)</f>
        <v>9726</v>
      </c>
      <c r="J3335" s="31">
        <f t="shared" si="3110"/>
        <v>7021</v>
      </c>
      <c r="K3335" s="31">
        <f t="shared" si="3110"/>
        <v>4850</v>
      </c>
      <c r="L3335" s="31">
        <f t="shared" si="3065"/>
        <v>2071</v>
      </c>
      <c r="M3335" s="31">
        <f t="shared" ref="M3335" si="3111">SUM(M3336:M3338)</f>
        <v>700</v>
      </c>
      <c r="N3335" s="31">
        <f t="shared" ref="N3335:O3335" si="3112">SUM(N3336:N3338)</f>
        <v>700</v>
      </c>
      <c r="O3335" s="31">
        <f t="shared" si="3112"/>
        <v>671</v>
      </c>
      <c r="P3335" s="31">
        <f t="shared" si="3066"/>
        <v>6921</v>
      </c>
      <c r="Q3335" s="31">
        <f t="shared" si="3067"/>
        <v>98.575701467027486</v>
      </c>
      <c r="R3335" s="94"/>
      <c r="S3335" s="94"/>
      <c r="T3335" s="94"/>
      <c r="U3335" s="94"/>
      <c r="V3335" s="94"/>
      <c r="W3335" s="94"/>
      <c r="X3335" s="94"/>
      <c r="Y3335" s="94"/>
    </row>
    <row r="3336" spans="1:25" ht="15" customHeight="1" x14ac:dyDescent="0.25">
      <c r="A3336" s="64" t="s">
        <v>935</v>
      </c>
      <c r="B3336" s="64" t="s">
        <v>81</v>
      </c>
      <c r="C3336" s="64" t="s">
        <v>1501</v>
      </c>
      <c r="D3336" s="64" t="s">
        <v>1502</v>
      </c>
      <c r="E3336" s="20" t="s">
        <v>41</v>
      </c>
      <c r="F3336" s="64"/>
      <c r="G3336" s="53" t="s">
        <v>1076</v>
      </c>
      <c r="H3336" s="53" t="s">
        <v>40</v>
      </c>
      <c r="I3336" s="26">
        <v>6980</v>
      </c>
      <c r="J3336" s="26">
        <v>4275</v>
      </c>
      <c r="K3336" s="26">
        <v>3000</v>
      </c>
      <c r="L3336" s="26">
        <f t="shared" si="3065"/>
        <v>1275</v>
      </c>
      <c r="M3336" s="26">
        <v>400</v>
      </c>
      <c r="N3336" s="26">
        <v>400</v>
      </c>
      <c r="O3336" s="26">
        <v>475</v>
      </c>
      <c r="P3336" s="26">
        <f t="shared" si="3066"/>
        <v>4275</v>
      </c>
      <c r="Q3336" s="26">
        <f t="shared" si="3067"/>
        <v>100</v>
      </c>
      <c r="R3336" s="90"/>
      <c r="S3336" s="90"/>
      <c r="T3336" s="90"/>
      <c r="U3336" s="90"/>
      <c r="V3336" s="90"/>
      <c r="W3336" s="90"/>
      <c r="X3336" s="90"/>
      <c r="Y3336" s="90"/>
    </row>
    <row r="3337" spans="1:25" ht="15" customHeight="1" x14ac:dyDescent="0.25">
      <c r="A3337" s="64" t="s">
        <v>935</v>
      </c>
      <c r="B3337" s="64" t="s">
        <v>81</v>
      </c>
      <c r="C3337" s="64" t="s">
        <v>1501</v>
      </c>
      <c r="D3337" s="64" t="s">
        <v>1502</v>
      </c>
      <c r="E3337" s="20" t="s">
        <v>41</v>
      </c>
      <c r="F3337" s="64" t="s">
        <v>1509</v>
      </c>
      <c r="G3337" s="53" t="s">
        <v>1076</v>
      </c>
      <c r="H3337" s="53" t="s">
        <v>49</v>
      </c>
      <c r="I3337" s="26">
        <v>2646</v>
      </c>
      <c r="J3337" s="26">
        <v>2646</v>
      </c>
      <c r="K3337" s="26">
        <v>1850</v>
      </c>
      <c r="L3337" s="26">
        <f t="shared" si="3065"/>
        <v>796</v>
      </c>
      <c r="M3337" s="26">
        <v>300</v>
      </c>
      <c r="N3337" s="26">
        <v>300</v>
      </c>
      <c r="O3337" s="26">
        <v>196</v>
      </c>
      <c r="P3337" s="26">
        <f t="shared" si="3066"/>
        <v>2646</v>
      </c>
      <c r="Q3337" s="26">
        <f t="shared" si="3067"/>
        <v>100</v>
      </c>
      <c r="R3337" s="90"/>
      <c r="S3337" s="90"/>
      <c r="T3337" s="90"/>
      <c r="U3337" s="90"/>
      <c r="V3337" s="90"/>
      <c r="W3337" s="90"/>
      <c r="X3337" s="90"/>
      <c r="Y3337" s="90"/>
    </row>
    <row r="3338" spans="1:25" ht="22.5" customHeight="1" x14ac:dyDescent="0.25">
      <c r="A3338" s="64" t="s">
        <v>935</v>
      </c>
      <c r="B3338" s="64" t="s">
        <v>81</v>
      </c>
      <c r="C3338" s="64" t="s">
        <v>1501</v>
      </c>
      <c r="D3338" s="64" t="s">
        <v>1502</v>
      </c>
      <c r="E3338" s="20" t="s">
        <v>41</v>
      </c>
      <c r="F3338" s="64" t="s">
        <v>1510</v>
      </c>
      <c r="G3338" s="53" t="s">
        <v>1076</v>
      </c>
      <c r="H3338" s="53" t="s">
        <v>55</v>
      </c>
      <c r="I3338" s="26">
        <v>100</v>
      </c>
      <c r="J3338" s="26">
        <v>100</v>
      </c>
      <c r="K3338" s="26">
        <v>0</v>
      </c>
      <c r="L3338" s="26">
        <f t="shared" si="3065"/>
        <v>0</v>
      </c>
      <c r="M3338" s="26"/>
      <c r="N3338" s="26"/>
      <c r="O3338" s="26"/>
      <c r="P3338" s="26">
        <f t="shared" si="3066"/>
        <v>0</v>
      </c>
      <c r="Q3338" s="26">
        <f t="shared" si="3067"/>
        <v>0</v>
      </c>
      <c r="R3338" s="90"/>
      <c r="S3338" s="90"/>
      <c r="T3338" s="90"/>
      <c r="U3338" s="90"/>
      <c r="V3338" s="90"/>
      <c r="W3338" s="90"/>
      <c r="X3338" s="90"/>
      <c r="Y3338" s="90"/>
    </row>
    <row r="3339" spans="1:25" ht="22.5" customHeight="1" x14ac:dyDescent="0.25">
      <c r="A3339" s="63" t="s">
        <v>1</v>
      </c>
      <c r="B3339" s="63" t="s">
        <v>1</v>
      </c>
      <c r="C3339" s="63" t="s">
        <v>1</v>
      </c>
      <c r="D3339" s="65" t="s">
        <v>1</v>
      </c>
      <c r="E3339" s="65" t="s">
        <v>1</v>
      </c>
      <c r="F3339" s="65" t="s">
        <v>1</v>
      </c>
      <c r="G3339" s="65" t="s">
        <v>1</v>
      </c>
      <c r="H3339" s="66" t="s">
        <v>56</v>
      </c>
      <c r="I3339" s="30">
        <f t="shared" ref="I3339:K3340" si="3113">SUM(I3340)</f>
        <v>100</v>
      </c>
      <c r="J3339" s="30">
        <f t="shared" si="3113"/>
        <v>100</v>
      </c>
      <c r="K3339" s="30">
        <f t="shared" si="3113"/>
        <v>0</v>
      </c>
      <c r="L3339" s="30">
        <f t="shared" si="3065"/>
        <v>0</v>
      </c>
      <c r="M3339" s="30">
        <f t="shared" ref="M3339:M3340" si="3114">SUM(M3340)</f>
        <v>0</v>
      </c>
      <c r="N3339" s="30">
        <f t="shared" ref="N3339:O3340" si="3115">SUM(N3340)</f>
        <v>0</v>
      </c>
      <c r="O3339" s="30">
        <f t="shared" si="3115"/>
        <v>0</v>
      </c>
      <c r="P3339" s="30">
        <f t="shared" si="3066"/>
        <v>0</v>
      </c>
      <c r="Q3339" s="30">
        <f t="shared" si="3067"/>
        <v>0</v>
      </c>
      <c r="R3339" s="93"/>
      <c r="S3339" s="93"/>
      <c r="T3339" s="93"/>
      <c r="U3339" s="93"/>
      <c r="V3339" s="93"/>
      <c r="W3339" s="93"/>
      <c r="X3339" s="93"/>
      <c r="Y3339" s="93"/>
    </row>
    <row r="3340" spans="1:25" ht="15" customHeight="1" x14ac:dyDescent="0.25">
      <c r="A3340" s="63" t="s">
        <v>935</v>
      </c>
      <c r="B3340" s="63" t="s">
        <v>81</v>
      </c>
      <c r="C3340" s="63" t="s">
        <v>1501</v>
      </c>
      <c r="D3340" s="63" t="s">
        <v>1502</v>
      </c>
      <c r="E3340" s="65" t="s">
        <v>57</v>
      </c>
      <c r="F3340" s="65" t="s">
        <v>1</v>
      </c>
      <c r="G3340" s="65" t="s">
        <v>1</v>
      </c>
      <c r="H3340" s="65" t="s">
        <v>58</v>
      </c>
      <c r="I3340" s="31">
        <f t="shared" si="3113"/>
        <v>100</v>
      </c>
      <c r="J3340" s="31">
        <f t="shared" si="3113"/>
        <v>100</v>
      </c>
      <c r="K3340" s="31">
        <f t="shared" si="3113"/>
        <v>0</v>
      </c>
      <c r="L3340" s="31">
        <f t="shared" si="3065"/>
        <v>0</v>
      </c>
      <c r="M3340" s="31">
        <f t="shared" si="3114"/>
        <v>0</v>
      </c>
      <c r="N3340" s="31">
        <f t="shared" si="3115"/>
        <v>0</v>
      </c>
      <c r="O3340" s="31">
        <f t="shared" si="3115"/>
        <v>0</v>
      </c>
      <c r="P3340" s="31">
        <f t="shared" si="3066"/>
        <v>0</v>
      </c>
      <c r="Q3340" s="31">
        <f t="shared" si="3067"/>
        <v>0</v>
      </c>
      <c r="R3340" s="94"/>
      <c r="S3340" s="94"/>
      <c r="T3340" s="94"/>
      <c r="U3340" s="94"/>
      <c r="V3340" s="94"/>
      <c r="W3340" s="94"/>
      <c r="X3340" s="94"/>
      <c r="Y3340" s="94"/>
    </row>
    <row r="3341" spans="1:25" ht="15" customHeight="1" x14ac:dyDescent="0.25">
      <c r="A3341" s="64" t="s">
        <v>935</v>
      </c>
      <c r="B3341" s="64" t="s">
        <v>81</v>
      </c>
      <c r="C3341" s="64" t="s">
        <v>1501</v>
      </c>
      <c r="D3341" s="64" t="s">
        <v>1502</v>
      </c>
      <c r="E3341" s="20" t="s">
        <v>68</v>
      </c>
      <c r="F3341" s="64"/>
      <c r="G3341" s="53" t="s">
        <v>1076</v>
      </c>
      <c r="H3341" s="53" t="s">
        <v>67</v>
      </c>
      <c r="I3341" s="26">
        <v>100</v>
      </c>
      <c r="J3341" s="26">
        <v>100</v>
      </c>
      <c r="K3341" s="26">
        <v>0</v>
      </c>
      <c r="L3341" s="26">
        <f t="shared" si="3065"/>
        <v>0</v>
      </c>
      <c r="M3341" s="26"/>
      <c r="N3341" s="26"/>
      <c r="O3341" s="26"/>
      <c r="P3341" s="26">
        <f t="shared" si="3066"/>
        <v>0</v>
      </c>
      <c r="Q3341" s="26">
        <f t="shared" si="3067"/>
        <v>0</v>
      </c>
      <c r="R3341" s="90"/>
      <c r="S3341" s="90"/>
      <c r="T3341" s="90"/>
      <c r="U3341" s="90"/>
      <c r="V3341" s="90"/>
      <c r="W3341" s="90"/>
      <c r="X3341" s="90"/>
      <c r="Y3341" s="90"/>
    </row>
    <row r="3342" spans="1:25" ht="22.5" customHeight="1" x14ac:dyDescent="0.25">
      <c r="A3342" s="63" t="s">
        <v>1</v>
      </c>
      <c r="B3342" s="63" t="s">
        <v>1</v>
      </c>
      <c r="C3342" s="63" t="s">
        <v>1</v>
      </c>
      <c r="D3342" s="65" t="s">
        <v>1</v>
      </c>
      <c r="E3342" s="65" t="s">
        <v>1</v>
      </c>
      <c r="F3342" s="65" t="s">
        <v>1</v>
      </c>
      <c r="G3342" s="65" t="s">
        <v>1</v>
      </c>
      <c r="H3342" s="66" t="s">
        <v>69</v>
      </c>
      <c r="I3342" s="30">
        <f t="shared" ref="I3342:K3343" si="3116">SUM(I3343)</f>
        <v>5000</v>
      </c>
      <c r="J3342" s="30">
        <f t="shared" si="3116"/>
        <v>0</v>
      </c>
      <c r="K3342" s="30">
        <f t="shared" si="3116"/>
        <v>0</v>
      </c>
      <c r="L3342" s="30">
        <f t="shared" si="3065"/>
        <v>0</v>
      </c>
      <c r="M3342" s="30">
        <f t="shared" ref="M3342:M3343" si="3117">SUM(M3343)</f>
        <v>0</v>
      </c>
      <c r="N3342" s="30">
        <f t="shared" ref="N3342:O3343" si="3118">SUM(N3343)</f>
        <v>0</v>
      </c>
      <c r="O3342" s="30">
        <f t="shared" si="3118"/>
        <v>0</v>
      </c>
      <c r="P3342" s="30">
        <f t="shared" si="3066"/>
        <v>0</v>
      </c>
      <c r="Q3342" s="30" t="str">
        <f t="shared" si="3067"/>
        <v>-</v>
      </c>
      <c r="R3342" s="93"/>
      <c r="S3342" s="93"/>
      <c r="T3342" s="93"/>
      <c r="U3342" s="93"/>
      <c r="V3342" s="93"/>
      <c r="W3342" s="93"/>
      <c r="X3342" s="93"/>
      <c r="Y3342" s="93"/>
    </row>
    <row r="3343" spans="1:25" ht="15" customHeight="1" x14ac:dyDescent="0.25">
      <c r="A3343" s="63" t="s">
        <v>935</v>
      </c>
      <c r="B3343" s="63" t="s">
        <v>81</v>
      </c>
      <c r="C3343" s="63" t="s">
        <v>1501</v>
      </c>
      <c r="D3343" s="63" t="s">
        <v>1502</v>
      </c>
      <c r="E3343" s="65" t="s">
        <v>70</v>
      </c>
      <c r="F3343" s="65" t="s">
        <v>1</v>
      </c>
      <c r="G3343" s="65" t="s">
        <v>1</v>
      </c>
      <c r="H3343" s="65" t="s">
        <v>71</v>
      </c>
      <c r="I3343" s="31">
        <f t="shared" si="3116"/>
        <v>5000</v>
      </c>
      <c r="J3343" s="31">
        <f t="shared" si="3116"/>
        <v>0</v>
      </c>
      <c r="K3343" s="31">
        <f t="shared" si="3116"/>
        <v>0</v>
      </c>
      <c r="L3343" s="31">
        <f t="shared" si="3065"/>
        <v>0</v>
      </c>
      <c r="M3343" s="31">
        <f t="shared" si="3117"/>
        <v>0</v>
      </c>
      <c r="N3343" s="31">
        <f t="shared" si="3118"/>
        <v>0</v>
      </c>
      <c r="O3343" s="31">
        <f t="shared" si="3118"/>
        <v>0</v>
      </c>
      <c r="P3343" s="31">
        <f t="shared" si="3066"/>
        <v>0</v>
      </c>
      <c r="Q3343" s="31" t="str">
        <f t="shared" si="3067"/>
        <v>-</v>
      </c>
      <c r="R3343" s="94"/>
      <c r="S3343" s="94"/>
      <c r="T3343" s="94"/>
      <c r="U3343" s="94"/>
      <c r="V3343" s="94"/>
      <c r="W3343" s="94"/>
      <c r="X3343" s="94"/>
      <c r="Y3343" s="94"/>
    </row>
    <row r="3344" spans="1:25" ht="15" customHeight="1" x14ac:dyDescent="0.25">
      <c r="A3344" s="64" t="s">
        <v>935</v>
      </c>
      <c r="B3344" s="64" t="s">
        <v>81</v>
      </c>
      <c r="C3344" s="64" t="s">
        <v>1501</v>
      </c>
      <c r="D3344" s="64" t="s">
        <v>1502</v>
      </c>
      <c r="E3344" s="20" t="s">
        <v>74</v>
      </c>
      <c r="F3344" s="64"/>
      <c r="G3344" s="53" t="s">
        <v>1076</v>
      </c>
      <c r="H3344" s="53" t="s">
        <v>73</v>
      </c>
      <c r="I3344" s="26">
        <v>5000</v>
      </c>
      <c r="J3344" s="26">
        <v>0</v>
      </c>
      <c r="K3344" s="26">
        <v>0</v>
      </c>
      <c r="L3344" s="26">
        <f t="shared" ref="L3344:L3407" si="3119">SUM(M3344:O3344)</f>
        <v>0</v>
      </c>
      <c r="M3344" s="26"/>
      <c r="N3344" s="26"/>
      <c r="O3344" s="26"/>
      <c r="P3344" s="26">
        <f t="shared" ref="P3344:P3407" si="3120">K3344+L3344</f>
        <v>0</v>
      </c>
      <c r="Q3344" s="26" t="str">
        <f t="shared" ref="Q3344:Q3407" si="3121">IF(J3344=0,"-",P3344/J3344*100)</f>
        <v>-</v>
      </c>
      <c r="R3344" s="90"/>
      <c r="S3344" s="90"/>
      <c r="T3344" s="90"/>
      <c r="U3344" s="90"/>
      <c r="V3344" s="90"/>
      <c r="W3344" s="90"/>
      <c r="X3344" s="90"/>
      <c r="Y3344" s="90"/>
    </row>
    <row r="3345" spans="1:25" ht="15" customHeight="1" x14ac:dyDescent="0.25">
      <c r="A3345" s="53" t="s">
        <v>1</v>
      </c>
      <c r="B3345" s="53" t="s">
        <v>1</v>
      </c>
      <c r="C3345" s="53" t="s">
        <v>1</v>
      </c>
      <c r="D3345" s="53" t="s">
        <v>1</v>
      </c>
      <c r="E3345" s="53" t="s">
        <v>1</v>
      </c>
      <c r="F3345" s="53" t="s">
        <v>1</v>
      </c>
      <c r="G3345" s="53" t="s">
        <v>1</v>
      </c>
      <c r="H3345" s="66" t="s">
        <v>1511</v>
      </c>
      <c r="I3345" s="30">
        <f t="shared" ref="I3345:K3345" si="3122">SUM(I3316,I3339,I3342)</f>
        <v>1357376</v>
      </c>
      <c r="J3345" s="30">
        <f t="shared" si="3122"/>
        <v>1294681</v>
      </c>
      <c r="K3345" s="30">
        <f t="shared" si="3122"/>
        <v>764571</v>
      </c>
      <c r="L3345" s="30">
        <f t="shared" si="3119"/>
        <v>328771</v>
      </c>
      <c r="M3345" s="30">
        <f t="shared" ref="M3345" si="3123">SUM(M3316,M3339,M3342)</f>
        <v>109450</v>
      </c>
      <c r="N3345" s="30">
        <f t="shared" ref="N3345:O3345" si="3124">SUM(N3316,N3339,N3342)</f>
        <v>109450</v>
      </c>
      <c r="O3345" s="30">
        <f t="shared" si="3124"/>
        <v>109871</v>
      </c>
      <c r="P3345" s="30">
        <f t="shared" si="3120"/>
        <v>1093342</v>
      </c>
      <c r="Q3345" s="30">
        <f t="shared" si="3121"/>
        <v>84.448756102854688</v>
      </c>
      <c r="R3345" s="93"/>
      <c r="S3345" s="93"/>
      <c r="T3345" s="93"/>
      <c r="U3345" s="93"/>
      <c r="V3345" s="93"/>
      <c r="W3345" s="93"/>
      <c r="X3345" s="93"/>
      <c r="Y3345" s="93"/>
    </row>
    <row r="3346" spans="1:25" ht="15" customHeight="1" thickBot="1" x14ac:dyDescent="0.3">
      <c r="A3346" s="53" t="s">
        <v>1</v>
      </c>
      <c r="B3346" s="53" t="s">
        <v>1</v>
      </c>
      <c r="C3346" s="53" t="s">
        <v>1</v>
      </c>
      <c r="D3346" s="53" t="s">
        <v>1</v>
      </c>
      <c r="E3346" s="53" t="s">
        <v>1</v>
      </c>
      <c r="F3346" s="53" t="s">
        <v>1</v>
      </c>
      <c r="G3346" s="53" t="s">
        <v>1</v>
      </c>
      <c r="H3346" s="65" t="s">
        <v>76</v>
      </c>
      <c r="I3346" s="31"/>
      <c r="J3346" s="31"/>
      <c r="K3346" s="31">
        <v>0</v>
      </c>
      <c r="L3346" s="31"/>
      <c r="M3346" s="31"/>
      <c r="N3346" s="31"/>
      <c r="O3346" s="31"/>
      <c r="P3346" s="31"/>
      <c r="Q3346" s="31"/>
      <c r="R3346" s="94"/>
      <c r="S3346" s="94"/>
      <c r="T3346" s="94"/>
      <c r="U3346" s="94"/>
      <c r="V3346" s="94"/>
      <c r="W3346" s="94"/>
      <c r="X3346" s="94"/>
      <c r="Y3346" s="94"/>
    </row>
    <row r="3347" spans="1:25" ht="47.25" customHeight="1" thickBot="1" x14ac:dyDescent="0.3">
      <c r="A3347" s="110" t="s">
        <v>1</v>
      </c>
      <c r="B3347" s="110" t="s">
        <v>1</v>
      </c>
      <c r="C3347" s="110" t="s">
        <v>1</v>
      </c>
      <c r="D3347" s="110" t="s">
        <v>1</v>
      </c>
      <c r="E3347" s="110" t="s">
        <v>1</v>
      </c>
      <c r="F3347" s="110" t="s">
        <v>1</v>
      </c>
      <c r="G3347" s="110" t="s">
        <v>1</v>
      </c>
      <c r="H3347" s="28" t="s">
        <v>77</v>
      </c>
      <c r="I3347" s="109" t="s">
        <v>3984</v>
      </c>
      <c r="J3347" s="109" t="s">
        <v>11</v>
      </c>
      <c r="K3347" s="109" t="s">
        <v>3989</v>
      </c>
      <c r="L3347" s="109" t="s">
        <v>3985</v>
      </c>
      <c r="M3347" s="109" t="s">
        <v>4027</v>
      </c>
      <c r="N3347" s="109" t="s">
        <v>3988</v>
      </c>
      <c r="O3347" s="109" t="s">
        <v>3986</v>
      </c>
      <c r="P3347" s="109" t="s">
        <v>3987</v>
      </c>
      <c r="Q3347" s="109" t="s">
        <v>3695</v>
      </c>
      <c r="R3347" s="91"/>
      <c r="S3347" s="91"/>
      <c r="T3347" s="91"/>
      <c r="U3347" s="91"/>
      <c r="V3347" s="91"/>
      <c r="W3347" s="91"/>
      <c r="X3347" s="91"/>
      <c r="Y3347" s="91"/>
    </row>
    <row r="3348" spans="1:25" ht="15" customHeight="1" x14ac:dyDescent="0.25">
      <c r="A3348" s="111"/>
      <c r="B3348" s="111"/>
      <c r="C3348" s="111"/>
      <c r="D3348" s="111"/>
      <c r="E3348" s="111"/>
      <c r="F3348" s="111"/>
      <c r="G3348" s="111"/>
      <c r="H3348" s="67" t="s">
        <v>1</v>
      </c>
      <c r="I3348" s="29">
        <v>1</v>
      </c>
      <c r="J3348" s="29">
        <v>2</v>
      </c>
      <c r="K3348" s="29">
        <v>3</v>
      </c>
      <c r="L3348" s="29" t="s">
        <v>3478</v>
      </c>
      <c r="M3348" s="29">
        <v>5</v>
      </c>
      <c r="N3348" s="29">
        <v>6</v>
      </c>
      <c r="O3348" s="29">
        <v>7</v>
      </c>
      <c r="P3348" s="29" t="s">
        <v>3696</v>
      </c>
      <c r="Q3348" s="29">
        <v>9</v>
      </c>
      <c r="R3348" s="92"/>
      <c r="S3348" s="92"/>
      <c r="T3348" s="92"/>
      <c r="U3348" s="92"/>
      <c r="V3348" s="92"/>
      <c r="W3348" s="92"/>
      <c r="X3348" s="92"/>
      <c r="Y3348" s="92"/>
    </row>
    <row r="3349" spans="1:25" ht="15" customHeight="1" x14ac:dyDescent="0.25">
      <c r="A3349" s="111"/>
      <c r="B3349" s="111"/>
      <c r="C3349" s="111"/>
      <c r="D3349" s="111"/>
      <c r="E3349" s="111"/>
      <c r="F3349" s="111"/>
      <c r="G3349" s="111"/>
      <c r="H3349" s="68" t="s">
        <v>1085</v>
      </c>
      <c r="I3349" s="32">
        <f t="shared" ref="I3349:K3349" si="3125">SUM(I3345)</f>
        <v>1357376</v>
      </c>
      <c r="J3349" s="32">
        <f t="shared" si="3125"/>
        <v>1294681</v>
      </c>
      <c r="K3349" s="32">
        <f t="shared" si="3125"/>
        <v>764571</v>
      </c>
      <c r="L3349" s="32">
        <f t="shared" si="3119"/>
        <v>328771</v>
      </c>
      <c r="M3349" s="32">
        <f t="shared" ref="M3349" si="3126">SUM(M3345)</f>
        <v>109450</v>
      </c>
      <c r="N3349" s="32">
        <f t="shared" ref="N3349:O3349" si="3127">SUM(N3345)</f>
        <v>109450</v>
      </c>
      <c r="O3349" s="32">
        <f t="shared" si="3127"/>
        <v>109871</v>
      </c>
      <c r="P3349" s="32">
        <f t="shared" si="3120"/>
        <v>1093342</v>
      </c>
      <c r="Q3349" s="32">
        <f t="shared" si="3121"/>
        <v>84.448756102854688</v>
      </c>
      <c r="R3349" s="90"/>
      <c r="S3349" s="90"/>
      <c r="T3349" s="90"/>
      <c r="U3349" s="90"/>
      <c r="V3349" s="90"/>
      <c r="W3349" s="90"/>
      <c r="X3349" s="90"/>
      <c r="Y3349" s="90"/>
    </row>
    <row r="3350" spans="1:25" ht="15" customHeight="1" x14ac:dyDescent="0.25">
      <c r="A3350" s="111"/>
      <c r="B3350" s="111"/>
      <c r="C3350" s="111"/>
      <c r="D3350" s="111"/>
      <c r="E3350" s="111"/>
      <c r="F3350" s="111"/>
      <c r="G3350" s="111"/>
      <c r="H3350" s="69" t="s">
        <v>79</v>
      </c>
      <c r="I3350" s="32">
        <f t="shared" ref="I3350:K3350" si="3128">SUM(I3349)</f>
        <v>1357376</v>
      </c>
      <c r="J3350" s="32">
        <f t="shared" si="3128"/>
        <v>1294681</v>
      </c>
      <c r="K3350" s="32">
        <f t="shared" si="3128"/>
        <v>764571</v>
      </c>
      <c r="L3350" s="32">
        <f t="shared" si="3119"/>
        <v>328771</v>
      </c>
      <c r="M3350" s="32">
        <f t="shared" ref="M3350" si="3129">SUM(M3349)</f>
        <v>109450</v>
      </c>
      <c r="N3350" s="32">
        <f t="shared" ref="N3350:O3350" si="3130">SUM(N3349)</f>
        <v>109450</v>
      </c>
      <c r="O3350" s="32">
        <f t="shared" si="3130"/>
        <v>109871</v>
      </c>
      <c r="P3350" s="32">
        <f t="shared" si="3120"/>
        <v>1093342</v>
      </c>
      <c r="Q3350" s="32">
        <f t="shared" si="3121"/>
        <v>84.448756102854688</v>
      </c>
      <c r="R3350" s="90"/>
      <c r="S3350" s="90"/>
      <c r="T3350" s="90"/>
      <c r="U3350" s="90"/>
      <c r="V3350" s="90"/>
      <c r="W3350" s="90"/>
      <c r="X3350" s="90"/>
      <c r="Y3350" s="90"/>
    </row>
    <row r="3351" spans="1:25" ht="15" customHeight="1" x14ac:dyDescent="0.25">
      <c r="A3351" s="112"/>
      <c r="B3351" s="112"/>
      <c r="C3351" s="112"/>
      <c r="D3351" s="112"/>
      <c r="E3351" s="112"/>
      <c r="F3351" s="112"/>
      <c r="G3351" s="112"/>
      <c r="I3351" s="27"/>
      <c r="J3351" s="27"/>
      <c r="K3351" s="27">
        <v>0</v>
      </c>
      <c r="L3351" s="27"/>
      <c r="M3351" s="27"/>
      <c r="N3351" s="27"/>
      <c r="O3351" s="27"/>
      <c r="P3351" s="27"/>
      <c r="Q3351" s="27"/>
      <c r="R3351" s="27"/>
      <c r="S3351" s="27"/>
      <c r="T3351" s="27"/>
      <c r="U3351" s="27"/>
      <c r="V3351" s="27"/>
      <c r="W3351" s="27"/>
      <c r="X3351" s="27"/>
      <c r="Y3351" s="27"/>
    </row>
    <row r="3352" spans="1:25" ht="15" customHeight="1" thickBot="1" x14ac:dyDescent="0.3">
      <c r="A3352" s="53" t="s">
        <v>1</v>
      </c>
      <c r="B3352" s="53" t="s">
        <v>1</v>
      </c>
      <c r="C3352" s="53" t="s">
        <v>1</v>
      </c>
      <c r="D3352" s="53" t="s">
        <v>1</v>
      </c>
      <c r="E3352" s="53" t="s">
        <v>1</v>
      </c>
      <c r="F3352" s="53" t="s">
        <v>1</v>
      </c>
      <c r="G3352" s="53" t="s">
        <v>1</v>
      </c>
      <c r="H3352" s="21" t="s">
        <v>1</v>
      </c>
      <c r="I3352" s="33"/>
      <c r="J3352" s="33"/>
      <c r="K3352" s="33">
        <v>0</v>
      </c>
      <c r="L3352" s="33"/>
      <c r="M3352" s="33"/>
      <c r="N3352" s="33"/>
      <c r="O3352" s="33"/>
      <c r="P3352" s="33"/>
      <c r="Q3352" s="33"/>
      <c r="R3352" s="33"/>
      <c r="S3352" s="33"/>
      <c r="T3352" s="33"/>
      <c r="U3352" s="33"/>
      <c r="V3352" s="33"/>
      <c r="W3352" s="33"/>
      <c r="X3352" s="33"/>
      <c r="Y3352" s="33"/>
    </row>
    <row r="3353" spans="1:25" ht="45.75" customHeight="1" thickBot="1" x14ac:dyDescent="0.3">
      <c r="A3353" s="28" t="s">
        <v>4</v>
      </c>
      <c r="B3353" s="28" t="s">
        <v>5</v>
      </c>
      <c r="C3353" s="28" t="s">
        <v>6</v>
      </c>
      <c r="D3353" s="57" t="s">
        <v>1</v>
      </c>
      <c r="E3353" s="28" t="s">
        <v>7</v>
      </c>
      <c r="F3353" s="28" t="s">
        <v>8</v>
      </c>
      <c r="G3353" s="28" t="s">
        <v>9</v>
      </c>
      <c r="H3353" s="28" t="s">
        <v>10</v>
      </c>
      <c r="I3353" s="109" t="s">
        <v>3984</v>
      </c>
      <c r="J3353" s="109" t="s">
        <v>11</v>
      </c>
      <c r="K3353" s="109" t="s">
        <v>3989</v>
      </c>
      <c r="L3353" s="109" t="s">
        <v>3985</v>
      </c>
      <c r="M3353" s="109" t="s">
        <v>4027</v>
      </c>
      <c r="N3353" s="109" t="s">
        <v>3988</v>
      </c>
      <c r="O3353" s="109" t="s">
        <v>3986</v>
      </c>
      <c r="P3353" s="109" t="s">
        <v>3987</v>
      </c>
      <c r="Q3353" s="109" t="s">
        <v>3695</v>
      </c>
      <c r="R3353" s="91"/>
      <c r="S3353" s="91"/>
      <c r="T3353" s="91"/>
      <c r="U3353" s="91"/>
      <c r="V3353" s="91"/>
      <c r="W3353" s="91"/>
      <c r="X3353" s="91"/>
      <c r="Y3353" s="91"/>
    </row>
    <row r="3354" spans="1:25" ht="15" customHeight="1" x14ac:dyDescent="0.25">
      <c r="A3354" s="58" t="s">
        <v>1</v>
      </c>
      <c r="B3354" s="58" t="s">
        <v>1</v>
      </c>
      <c r="C3354" s="58" t="s">
        <v>1</v>
      </c>
      <c r="D3354" s="59" t="s">
        <v>1</v>
      </c>
      <c r="E3354" s="59" t="s">
        <v>1</v>
      </c>
      <c r="F3354" s="60" t="s">
        <v>1</v>
      </c>
      <c r="G3354" s="61" t="s">
        <v>1</v>
      </c>
      <c r="H3354" s="62" t="s">
        <v>1</v>
      </c>
      <c r="I3354" s="29">
        <v>1</v>
      </c>
      <c r="J3354" s="29">
        <v>2</v>
      </c>
      <c r="K3354" s="29">
        <v>3</v>
      </c>
      <c r="L3354" s="29" t="s">
        <v>3478</v>
      </c>
      <c r="M3354" s="29">
        <v>5</v>
      </c>
      <c r="N3354" s="29">
        <v>6</v>
      </c>
      <c r="O3354" s="29">
        <v>7</v>
      </c>
      <c r="P3354" s="29" t="s">
        <v>3696</v>
      </c>
      <c r="Q3354" s="29">
        <v>9</v>
      </c>
      <c r="R3354" s="92"/>
      <c r="S3354" s="92"/>
      <c r="T3354" s="92"/>
      <c r="U3354" s="92"/>
      <c r="V3354" s="92"/>
      <c r="W3354" s="92"/>
      <c r="X3354" s="92"/>
      <c r="Y3354" s="92"/>
    </row>
    <row r="3355" spans="1:25" ht="15" customHeight="1" x14ac:dyDescent="0.25">
      <c r="A3355" s="63" t="s">
        <v>935</v>
      </c>
      <c r="B3355" s="63" t="s">
        <v>81</v>
      </c>
      <c r="C3355" s="64" t="s">
        <v>1512</v>
      </c>
      <c r="D3355" s="64" t="s">
        <v>1513</v>
      </c>
      <c r="E3355" s="65" t="s">
        <v>1</v>
      </c>
      <c r="F3355" s="65" t="s">
        <v>1</v>
      </c>
      <c r="G3355" s="65" t="s">
        <v>1</v>
      </c>
      <c r="H3355" s="65" t="s">
        <v>1514</v>
      </c>
      <c r="I3355" s="26">
        <v>0</v>
      </c>
      <c r="J3355" s="26" t="s">
        <v>1</v>
      </c>
      <c r="K3355" s="26">
        <v>0</v>
      </c>
      <c r="L3355" s="26"/>
      <c r="M3355" s="26"/>
      <c r="N3355" s="26"/>
      <c r="O3355" s="26"/>
      <c r="P3355" s="26"/>
      <c r="Q3355" s="26"/>
      <c r="R3355" s="90"/>
      <c r="S3355" s="90"/>
      <c r="T3355" s="90"/>
      <c r="U3355" s="90"/>
      <c r="V3355" s="90"/>
      <c r="W3355" s="90"/>
      <c r="X3355" s="90"/>
      <c r="Y3355" s="90"/>
    </row>
    <row r="3356" spans="1:25" ht="22.5" customHeight="1" x14ac:dyDescent="0.25">
      <c r="A3356" s="63" t="s">
        <v>1</v>
      </c>
      <c r="B3356" s="63" t="s">
        <v>1</v>
      </c>
      <c r="C3356" s="63" t="s">
        <v>1</v>
      </c>
      <c r="D3356" s="65" t="s">
        <v>1</v>
      </c>
      <c r="E3356" s="65" t="s">
        <v>1</v>
      </c>
      <c r="F3356" s="65" t="s">
        <v>1</v>
      </c>
      <c r="G3356" s="65" t="s">
        <v>1</v>
      </c>
      <c r="H3356" s="66" t="s">
        <v>15</v>
      </c>
      <c r="I3356" s="30">
        <f t="shared" ref="I3356:K3356" si="3131">SUM(I3357,I3365,I3367)</f>
        <v>1147636</v>
      </c>
      <c r="J3356" s="30">
        <f t="shared" si="3131"/>
        <v>1135336</v>
      </c>
      <c r="K3356" s="30">
        <f t="shared" si="3131"/>
        <v>640153</v>
      </c>
      <c r="L3356" s="30">
        <f t="shared" si="3119"/>
        <v>333883</v>
      </c>
      <c r="M3356" s="30">
        <f t="shared" ref="M3356" si="3132">SUM(M3357,M3365,M3367)</f>
        <v>107927</v>
      </c>
      <c r="N3356" s="30">
        <f t="shared" ref="N3356:O3356" si="3133">SUM(N3357,N3365,N3367)</f>
        <v>113400</v>
      </c>
      <c r="O3356" s="30">
        <f t="shared" si="3133"/>
        <v>112556</v>
      </c>
      <c r="P3356" s="30">
        <f t="shared" si="3120"/>
        <v>974036</v>
      </c>
      <c r="Q3356" s="30">
        <f t="shared" si="3121"/>
        <v>85.792752101580504</v>
      </c>
      <c r="R3356" s="93"/>
      <c r="S3356" s="93"/>
      <c r="T3356" s="93"/>
      <c r="U3356" s="93"/>
      <c r="V3356" s="93"/>
      <c r="W3356" s="93"/>
      <c r="X3356" s="93"/>
      <c r="Y3356" s="93"/>
    </row>
    <row r="3357" spans="1:25" ht="15" customHeight="1" x14ac:dyDescent="0.25">
      <c r="A3357" s="63" t="s">
        <v>935</v>
      </c>
      <c r="B3357" s="63" t="s">
        <v>81</v>
      </c>
      <c r="C3357" s="63" t="s">
        <v>1512</v>
      </c>
      <c r="D3357" s="63" t="s">
        <v>1513</v>
      </c>
      <c r="E3357" s="65" t="s">
        <v>16</v>
      </c>
      <c r="F3357" s="65" t="s">
        <v>1</v>
      </c>
      <c r="G3357" s="65" t="s">
        <v>1</v>
      </c>
      <c r="H3357" s="65" t="s">
        <v>17</v>
      </c>
      <c r="I3357" s="31">
        <f t="shared" ref="I3357:K3357" si="3134">SUM(I3358:I3359)</f>
        <v>985650</v>
      </c>
      <c r="J3357" s="31">
        <f t="shared" si="3134"/>
        <v>985650</v>
      </c>
      <c r="K3357" s="31">
        <f t="shared" si="3134"/>
        <v>543803</v>
      </c>
      <c r="L3357" s="31">
        <f t="shared" si="3119"/>
        <v>291800</v>
      </c>
      <c r="M3357" s="31">
        <f t="shared" ref="M3357" si="3135">SUM(M3358:M3359)</f>
        <v>93500</v>
      </c>
      <c r="N3357" s="31">
        <f t="shared" ref="N3357:O3357" si="3136">SUM(N3358:N3359)</f>
        <v>99150</v>
      </c>
      <c r="O3357" s="31">
        <f t="shared" si="3136"/>
        <v>99150</v>
      </c>
      <c r="P3357" s="31">
        <f t="shared" si="3120"/>
        <v>835603</v>
      </c>
      <c r="Q3357" s="31">
        <f t="shared" si="3121"/>
        <v>84.776847765433985</v>
      </c>
      <c r="R3357" s="94"/>
      <c r="S3357" s="94"/>
      <c r="T3357" s="94"/>
      <c r="U3357" s="94"/>
      <c r="V3357" s="94"/>
      <c r="W3357" s="94"/>
      <c r="X3357" s="94"/>
      <c r="Y3357" s="94"/>
    </row>
    <row r="3358" spans="1:25" ht="15" customHeight="1" x14ac:dyDescent="0.25">
      <c r="A3358" s="64" t="s">
        <v>935</v>
      </c>
      <c r="B3358" s="64" t="s">
        <v>81</v>
      </c>
      <c r="C3358" s="64" t="s">
        <v>1512</v>
      </c>
      <c r="D3358" s="64" t="s">
        <v>1513</v>
      </c>
      <c r="E3358" s="20" t="s">
        <v>19</v>
      </c>
      <c r="F3358" s="64"/>
      <c r="G3358" s="53" t="s">
        <v>1076</v>
      </c>
      <c r="H3358" s="53" t="s">
        <v>3907</v>
      </c>
      <c r="I3358" s="26">
        <v>849446</v>
      </c>
      <c r="J3358" s="26">
        <v>849446</v>
      </c>
      <c r="K3358" s="26">
        <v>463000</v>
      </c>
      <c r="L3358" s="26">
        <f t="shared" si="3119"/>
        <v>270000</v>
      </c>
      <c r="M3358" s="26">
        <v>90000</v>
      </c>
      <c r="N3358" s="26">
        <v>90000</v>
      </c>
      <c r="O3358" s="26">
        <v>90000</v>
      </c>
      <c r="P3358" s="26">
        <f t="shared" si="3120"/>
        <v>733000</v>
      </c>
      <c r="Q3358" s="26">
        <f t="shared" si="3121"/>
        <v>86.291535895159896</v>
      </c>
      <c r="R3358" s="90"/>
      <c r="S3358" s="90"/>
      <c r="T3358" s="90"/>
      <c r="U3358" s="90"/>
      <c r="V3358" s="90"/>
      <c r="W3358" s="90"/>
      <c r="X3358" s="90"/>
      <c r="Y3358" s="90"/>
    </row>
    <row r="3359" spans="1:25" ht="15" customHeight="1" x14ac:dyDescent="0.25">
      <c r="A3359" s="63" t="s">
        <v>935</v>
      </c>
      <c r="B3359" s="63" t="s">
        <v>81</v>
      </c>
      <c r="C3359" s="63" t="s">
        <v>1512</v>
      </c>
      <c r="D3359" s="63" t="s">
        <v>1513</v>
      </c>
      <c r="E3359" s="63" t="s">
        <v>21</v>
      </c>
      <c r="F3359" s="64" t="s">
        <v>1</v>
      </c>
      <c r="G3359" s="53" t="s">
        <v>1</v>
      </c>
      <c r="H3359" s="65" t="s">
        <v>22</v>
      </c>
      <c r="I3359" s="31">
        <f t="shared" ref="I3359:K3359" si="3137">SUM(I3360:I3364)</f>
        <v>136204</v>
      </c>
      <c r="J3359" s="31">
        <f t="shared" si="3137"/>
        <v>136204</v>
      </c>
      <c r="K3359" s="31">
        <f t="shared" si="3137"/>
        <v>80803</v>
      </c>
      <c r="L3359" s="31">
        <f t="shared" si="3119"/>
        <v>21800</v>
      </c>
      <c r="M3359" s="31">
        <f t="shared" ref="M3359" si="3138">SUM(M3360:M3364)</f>
        <v>3500</v>
      </c>
      <c r="N3359" s="31">
        <f t="shared" ref="N3359:O3359" si="3139">SUM(N3360:N3364)</f>
        <v>9150</v>
      </c>
      <c r="O3359" s="31">
        <f t="shared" si="3139"/>
        <v>9150</v>
      </c>
      <c r="P3359" s="31">
        <f t="shared" si="3120"/>
        <v>102603</v>
      </c>
      <c r="Q3359" s="31">
        <f t="shared" si="3121"/>
        <v>75.330386772781992</v>
      </c>
      <c r="R3359" s="94"/>
      <c r="S3359" s="94"/>
      <c r="T3359" s="94"/>
      <c r="U3359" s="94"/>
      <c r="V3359" s="94"/>
      <c r="W3359" s="94"/>
      <c r="X3359" s="94"/>
      <c r="Y3359" s="94"/>
    </row>
    <row r="3360" spans="1:25" ht="15" customHeight="1" x14ac:dyDescent="0.25">
      <c r="A3360" s="64" t="s">
        <v>935</v>
      </c>
      <c r="B3360" s="64" t="s">
        <v>81</v>
      </c>
      <c r="C3360" s="64" t="s">
        <v>1512</v>
      </c>
      <c r="D3360" s="64" t="s">
        <v>1513</v>
      </c>
      <c r="E3360" s="20" t="s">
        <v>23</v>
      </c>
      <c r="F3360" s="64" t="s">
        <v>1515</v>
      </c>
      <c r="G3360" s="53" t="s">
        <v>1076</v>
      </c>
      <c r="H3360" s="53" t="s">
        <v>85</v>
      </c>
      <c r="I3360" s="26">
        <v>17800</v>
      </c>
      <c r="J3360" s="26">
        <v>17800</v>
      </c>
      <c r="K3360" s="26">
        <v>11500</v>
      </c>
      <c r="L3360" s="26">
        <f t="shared" si="3119"/>
        <v>4800</v>
      </c>
      <c r="M3360" s="26">
        <v>1500</v>
      </c>
      <c r="N3360" s="26">
        <v>1650</v>
      </c>
      <c r="O3360" s="26">
        <v>1650</v>
      </c>
      <c r="P3360" s="26">
        <f t="shared" si="3120"/>
        <v>16300</v>
      </c>
      <c r="Q3360" s="26">
        <f t="shared" si="3121"/>
        <v>91.573033707865164</v>
      </c>
      <c r="R3360" s="90"/>
      <c r="S3360" s="90"/>
      <c r="T3360" s="90"/>
      <c r="U3360" s="90"/>
      <c r="V3360" s="90"/>
      <c r="W3360" s="90"/>
      <c r="X3360" s="90"/>
      <c r="Y3360" s="90"/>
    </row>
    <row r="3361" spans="1:25" ht="15" customHeight="1" x14ac:dyDescent="0.25">
      <c r="A3361" s="64" t="s">
        <v>935</v>
      </c>
      <c r="B3361" s="64" t="s">
        <v>81</v>
      </c>
      <c r="C3361" s="64" t="s">
        <v>1512</v>
      </c>
      <c r="D3361" s="64" t="s">
        <v>1513</v>
      </c>
      <c r="E3361" s="20" t="s">
        <v>23</v>
      </c>
      <c r="F3361" s="64" t="s">
        <v>1516</v>
      </c>
      <c r="G3361" s="53" t="s">
        <v>1076</v>
      </c>
      <c r="H3361" s="53" t="s">
        <v>25</v>
      </c>
      <c r="I3361" s="26">
        <v>75000</v>
      </c>
      <c r="J3361" s="26">
        <v>75000</v>
      </c>
      <c r="K3361" s="26">
        <v>47500</v>
      </c>
      <c r="L3361" s="26">
        <f t="shared" si="3119"/>
        <v>17000</v>
      </c>
      <c r="M3361" s="26">
        <v>2000</v>
      </c>
      <c r="N3361" s="26">
        <v>7500</v>
      </c>
      <c r="O3361" s="26">
        <v>7500</v>
      </c>
      <c r="P3361" s="26">
        <f t="shared" si="3120"/>
        <v>64500</v>
      </c>
      <c r="Q3361" s="26">
        <f t="shared" si="3121"/>
        <v>86</v>
      </c>
      <c r="R3361" s="90"/>
      <c r="S3361" s="90"/>
      <c r="T3361" s="90"/>
      <c r="U3361" s="90"/>
      <c r="V3361" s="90"/>
      <c r="W3361" s="90"/>
      <c r="X3361" s="90"/>
      <c r="Y3361" s="90"/>
    </row>
    <row r="3362" spans="1:25" ht="15" customHeight="1" x14ac:dyDescent="0.25">
      <c r="A3362" s="64" t="s">
        <v>935</v>
      </c>
      <c r="B3362" s="64" t="s">
        <v>81</v>
      </c>
      <c r="C3362" s="64" t="s">
        <v>1512</v>
      </c>
      <c r="D3362" s="64" t="s">
        <v>1513</v>
      </c>
      <c r="E3362" s="20" t="s">
        <v>23</v>
      </c>
      <c r="F3362" s="64" t="s">
        <v>1517</v>
      </c>
      <c r="G3362" s="53" t="s">
        <v>1076</v>
      </c>
      <c r="H3362" s="53" t="s">
        <v>27</v>
      </c>
      <c r="I3362" s="26">
        <v>17404</v>
      </c>
      <c r="J3362" s="26">
        <v>17404</v>
      </c>
      <c r="K3362" s="26">
        <v>17404</v>
      </c>
      <c r="L3362" s="26">
        <f t="shared" si="3119"/>
        <v>0</v>
      </c>
      <c r="M3362" s="26"/>
      <c r="N3362" s="26"/>
      <c r="O3362" s="26"/>
      <c r="P3362" s="26">
        <f t="shared" si="3120"/>
        <v>17404</v>
      </c>
      <c r="Q3362" s="26">
        <f t="shared" si="3121"/>
        <v>100</v>
      </c>
      <c r="R3362" s="90"/>
      <c r="S3362" s="90"/>
      <c r="T3362" s="90"/>
      <c r="U3362" s="90"/>
      <c r="V3362" s="90"/>
      <c r="W3362" s="90"/>
      <c r="X3362" s="90"/>
      <c r="Y3362" s="90"/>
    </row>
    <row r="3363" spans="1:25" ht="15" customHeight="1" x14ac:dyDescent="0.25">
      <c r="A3363" s="64" t="s">
        <v>935</v>
      </c>
      <c r="B3363" s="64" t="s">
        <v>81</v>
      </c>
      <c r="C3363" s="64" t="s">
        <v>1512</v>
      </c>
      <c r="D3363" s="64" t="s">
        <v>1513</v>
      </c>
      <c r="E3363" s="20" t="s">
        <v>23</v>
      </c>
      <c r="F3363" s="64" t="s">
        <v>1518</v>
      </c>
      <c r="G3363" s="53" t="s">
        <v>1076</v>
      </c>
      <c r="H3363" s="53" t="s">
        <v>89</v>
      </c>
      <c r="I3363" s="26">
        <v>0</v>
      </c>
      <c r="J3363" s="26">
        <v>0</v>
      </c>
      <c r="K3363" s="26">
        <v>0</v>
      </c>
      <c r="L3363" s="26">
        <f t="shared" si="3119"/>
        <v>0</v>
      </c>
      <c r="M3363" s="26">
        <v>0</v>
      </c>
      <c r="N3363" s="26">
        <v>0</v>
      </c>
      <c r="O3363" s="26">
        <v>0</v>
      </c>
      <c r="P3363" s="26">
        <f t="shared" si="3120"/>
        <v>0</v>
      </c>
      <c r="Q3363" s="26" t="str">
        <f t="shared" si="3121"/>
        <v>-</v>
      </c>
      <c r="R3363" s="90"/>
      <c r="S3363" s="90"/>
      <c r="T3363" s="90"/>
      <c r="U3363" s="90"/>
      <c r="V3363" s="90"/>
      <c r="W3363" s="90"/>
      <c r="X3363" s="90"/>
      <c r="Y3363" s="90"/>
    </row>
    <row r="3364" spans="1:25" ht="15" customHeight="1" x14ac:dyDescent="0.25">
      <c r="A3364" s="64" t="s">
        <v>935</v>
      </c>
      <c r="B3364" s="64" t="s">
        <v>81</v>
      </c>
      <c r="C3364" s="64" t="s">
        <v>1512</v>
      </c>
      <c r="D3364" s="64" t="s">
        <v>1513</v>
      </c>
      <c r="E3364" s="20" t="s">
        <v>23</v>
      </c>
      <c r="F3364" s="64" t="s">
        <v>1519</v>
      </c>
      <c r="G3364" s="53" t="s">
        <v>1076</v>
      </c>
      <c r="H3364" s="53" t="s">
        <v>29</v>
      </c>
      <c r="I3364" s="26">
        <v>26000</v>
      </c>
      <c r="J3364" s="26">
        <v>26000</v>
      </c>
      <c r="K3364" s="26">
        <v>4399</v>
      </c>
      <c r="L3364" s="26">
        <f t="shared" si="3119"/>
        <v>0</v>
      </c>
      <c r="M3364" s="26">
        <v>0</v>
      </c>
      <c r="N3364" s="26">
        <v>0</v>
      </c>
      <c r="O3364" s="26">
        <v>0</v>
      </c>
      <c r="P3364" s="26">
        <f t="shared" si="3120"/>
        <v>4399</v>
      </c>
      <c r="Q3364" s="26">
        <f t="shared" si="3121"/>
        <v>16.919230769230769</v>
      </c>
      <c r="R3364" s="90"/>
      <c r="S3364" s="90"/>
      <c r="T3364" s="90"/>
      <c r="U3364" s="90"/>
      <c r="V3364" s="90"/>
      <c r="W3364" s="90"/>
      <c r="X3364" s="90"/>
      <c r="Y3364" s="90"/>
    </row>
    <row r="3365" spans="1:25" ht="15" customHeight="1" x14ac:dyDescent="0.25">
      <c r="A3365" s="63" t="s">
        <v>935</v>
      </c>
      <c r="B3365" s="63" t="s">
        <v>81</v>
      </c>
      <c r="C3365" s="63" t="s">
        <v>1512</v>
      </c>
      <c r="D3365" s="63" t="s">
        <v>1513</v>
      </c>
      <c r="E3365" s="65" t="s">
        <v>30</v>
      </c>
      <c r="F3365" s="65" t="s">
        <v>1</v>
      </c>
      <c r="G3365" s="65" t="s">
        <v>1</v>
      </c>
      <c r="H3365" s="65" t="s">
        <v>31</v>
      </c>
      <c r="I3365" s="31">
        <f t="shared" ref="I3365:K3365" si="3140">SUM(I3366)</f>
        <v>89241</v>
      </c>
      <c r="J3365" s="31">
        <f t="shared" si="3140"/>
        <v>89241</v>
      </c>
      <c r="K3365" s="31">
        <f t="shared" si="3140"/>
        <v>53700</v>
      </c>
      <c r="L3365" s="31">
        <f t="shared" si="3119"/>
        <v>27000</v>
      </c>
      <c r="M3365" s="31">
        <f t="shared" ref="M3365" si="3141">SUM(M3366)</f>
        <v>9000</v>
      </c>
      <c r="N3365" s="31">
        <f t="shared" ref="N3365:O3365" si="3142">SUM(N3366)</f>
        <v>9000</v>
      </c>
      <c r="O3365" s="31">
        <f t="shared" si="3142"/>
        <v>9000</v>
      </c>
      <c r="P3365" s="31">
        <f t="shared" si="3120"/>
        <v>80700</v>
      </c>
      <c r="Q3365" s="31">
        <f t="shared" si="3121"/>
        <v>90.429286986923046</v>
      </c>
      <c r="R3365" s="94"/>
      <c r="S3365" s="94"/>
      <c r="T3365" s="94"/>
      <c r="U3365" s="94"/>
      <c r="V3365" s="94"/>
      <c r="W3365" s="94"/>
      <c r="X3365" s="94"/>
      <c r="Y3365" s="94"/>
    </row>
    <row r="3366" spans="1:25" ht="15" customHeight="1" x14ac:dyDescent="0.25">
      <c r="A3366" s="64" t="s">
        <v>935</v>
      </c>
      <c r="B3366" s="64" t="s">
        <v>81</v>
      </c>
      <c r="C3366" s="64" t="s">
        <v>1512</v>
      </c>
      <c r="D3366" s="64" t="s">
        <v>1513</v>
      </c>
      <c r="E3366" s="20" t="s">
        <v>33</v>
      </c>
      <c r="F3366" s="64"/>
      <c r="G3366" s="53" t="s">
        <v>1076</v>
      </c>
      <c r="H3366" s="53" t="s">
        <v>3880</v>
      </c>
      <c r="I3366" s="26">
        <v>89241</v>
      </c>
      <c r="J3366" s="26">
        <v>89241</v>
      </c>
      <c r="K3366" s="26">
        <v>53700</v>
      </c>
      <c r="L3366" s="26">
        <f t="shared" si="3119"/>
        <v>27000</v>
      </c>
      <c r="M3366" s="26">
        <v>9000</v>
      </c>
      <c r="N3366" s="26">
        <v>9000</v>
      </c>
      <c r="O3366" s="26">
        <v>9000</v>
      </c>
      <c r="P3366" s="26">
        <f t="shared" si="3120"/>
        <v>80700</v>
      </c>
      <c r="Q3366" s="26">
        <f t="shared" si="3121"/>
        <v>90.429286986923046</v>
      </c>
      <c r="R3366" s="90"/>
      <c r="S3366" s="90"/>
      <c r="T3366" s="90"/>
      <c r="U3366" s="90"/>
      <c r="V3366" s="90"/>
      <c r="W3366" s="90"/>
      <c r="X3366" s="90"/>
      <c r="Y3366" s="90"/>
    </row>
    <row r="3367" spans="1:25" ht="15" customHeight="1" x14ac:dyDescent="0.25">
      <c r="A3367" s="63" t="s">
        <v>935</v>
      </c>
      <c r="B3367" s="63" t="s">
        <v>81</v>
      </c>
      <c r="C3367" s="63" t="s">
        <v>1512</v>
      </c>
      <c r="D3367" s="63" t="s">
        <v>1513</v>
      </c>
      <c r="E3367" s="65" t="s">
        <v>34</v>
      </c>
      <c r="F3367" s="65" t="s">
        <v>1</v>
      </c>
      <c r="G3367" s="65" t="s">
        <v>1</v>
      </c>
      <c r="H3367" s="65" t="s">
        <v>35</v>
      </c>
      <c r="I3367" s="31">
        <f t="shared" ref="I3367:K3367" si="3143">SUM(I3368:I3375)</f>
        <v>72745</v>
      </c>
      <c r="J3367" s="31">
        <f t="shared" si="3143"/>
        <v>60445</v>
      </c>
      <c r="K3367" s="31">
        <f t="shared" si="3143"/>
        <v>42650</v>
      </c>
      <c r="L3367" s="31">
        <f t="shared" si="3119"/>
        <v>15083</v>
      </c>
      <c r="M3367" s="31">
        <f t="shared" ref="M3367" si="3144">SUM(M3368:M3375)</f>
        <v>5427</v>
      </c>
      <c r="N3367" s="31">
        <f t="shared" ref="N3367:O3367" si="3145">SUM(N3368:N3375)</f>
        <v>5250</v>
      </c>
      <c r="O3367" s="31">
        <f t="shared" si="3145"/>
        <v>4406</v>
      </c>
      <c r="P3367" s="31">
        <f t="shared" si="3120"/>
        <v>57733</v>
      </c>
      <c r="Q3367" s="31">
        <f t="shared" si="3121"/>
        <v>95.513276532384822</v>
      </c>
      <c r="R3367" s="94"/>
      <c r="S3367" s="94"/>
      <c r="T3367" s="94"/>
      <c r="U3367" s="94"/>
      <c r="V3367" s="94"/>
      <c r="W3367" s="94"/>
      <c r="X3367" s="94"/>
      <c r="Y3367" s="94"/>
    </row>
    <row r="3368" spans="1:25" ht="15" customHeight="1" x14ac:dyDescent="0.25">
      <c r="A3368" s="64" t="s">
        <v>935</v>
      </c>
      <c r="B3368" s="64" t="s">
        <v>81</v>
      </c>
      <c r="C3368" s="64" t="s">
        <v>1512</v>
      </c>
      <c r="D3368" s="64" t="s">
        <v>1513</v>
      </c>
      <c r="E3368" s="20" t="s">
        <v>38</v>
      </c>
      <c r="F3368" s="64"/>
      <c r="G3368" s="53" t="s">
        <v>1076</v>
      </c>
      <c r="H3368" s="53" t="s">
        <v>37</v>
      </c>
      <c r="I3368" s="26">
        <v>500</v>
      </c>
      <c r="J3368" s="26">
        <v>500</v>
      </c>
      <c r="K3368" s="26">
        <v>500</v>
      </c>
      <c r="L3368" s="26">
        <f t="shared" si="3119"/>
        <v>0</v>
      </c>
      <c r="M3368" s="26">
        <v>0</v>
      </c>
      <c r="N3368" s="26">
        <v>0</v>
      </c>
      <c r="O3368" s="26">
        <v>0</v>
      </c>
      <c r="P3368" s="26">
        <f t="shared" si="3120"/>
        <v>500</v>
      </c>
      <c r="Q3368" s="26">
        <f t="shared" si="3121"/>
        <v>100</v>
      </c>
      <c r="R3368" s="90"/>
      <c r="S3368" s="90"/>
      <c r="T3368" s="90"/>
      <c r="U3368" s="90"/>
      <c r="V3368" s="90"/>
      <c r="W3368" s="90"/>
      <c r="X3368" s="90"/>
      <c r="Y3368" s="90"/>
    </row>
    <row r="3369" spans="1:25" ht="15" customHeight="1" x14ac:dyDescent="0.25">
      <c r="A3369" s="64" t="s">
        <v>935</v>
      </c>
      <c r="B3369" s="64" t="s">
        <v>81</v>
      </c>
      <c r="C3369" s="64" t="s">
        <v>1512</v>
      </c>
      <c r="D3369" s="64" t="s">
        <v>1513</v>
      </c>
      <c r="E3369" s="20" t="s">
        <v>298</v>
      </c>
      <c r="F3369" s="64"/>
      <c r="G3369" s="53" t="s">
        <v>1076</v>
      </c>
      <c r="H3369" s="53" t="s">
        <v>297</v>
      </c>
      <c r="I3369" s="26">
        <v>33365</v>
      </c>
      <c r="J3369" s="26">
        <v>33365</v>
      </c>
      <c r="K3369" s="26">
        <v>25000</v>
      </c>
      <c r="L3369" s="26">
        <f t="shared" si="3119"/>
        <v>8365</v>
      </c>
      <c r="M3369" s="26">
        <v>3000</v>
      </c>
      <c r="N3369" s="26">
        <v>3000</v>
      </c>
      <c r="O3369" s="26">
        <v>2365</v>
      </c>
      <c r="P3369" s="26">
        <f t="shared" si="3120"/>
        <v>33365</v>
      </c>
      <c r="Q3369" s="26">
        <f t="shared" si="3121"/>
        <v>100</v>
      </c>
      <c r="R3369" s="90"/>
      <c r="S3369" s="90"/>
      <c r="T3369" s="90"/>
      <c r="U3369" s="90"/>
      <c r="V3369" s="90"/>
      <c r="W3369" s="90"/>
      <c r="X3369" s="90"/>
      <c r="Y3369" s="90"/>
    </row>
    <row r="3370" spans="1:25" ht="15" customHeight="1" x14ac:dyDescent="0.25">
      <c r="A3370" s="64" t="s">
        <v>935</v>
      </c>
      <c r="B3370" s="64" t="s">
        <v>81</v>
      </c>
      <c r="C3370" s="64" t="s">
        <v>1512</v>
      </c>
      <c r="D3370" s="64" t="s">
        <v>1513</v>
      </c>
      <c r="E3370" s="20" t="s">
        <v>301</v>
      </c>
      <c r="F3370" s="64"/>
      <c r="G3370" s="53" t="s">
        <v>1076</v>
      </c>
      <c r="H3370" s="53" t="s">
        <v>300</v>
      </c>
      <c r="I3370" s="26">
        <v>6675</v>
      </c>
      <c r="J3370" s="26">
        <v>6675</v>
      </c>
      <c r="K3370" s="26">
        <v>3900</v>
      </c>
      <c r="L3370" s="26">
        <f t="shared" si="3119"/>
        <v>1950</v>
      </c>
      <c r="M3370" s="26">
        <v>650</v>
      </c>
      <c r="N3370" s="26">
        <v>650</v>
      </c>
      <c r="O3370" s="26">
        <v>650</v>
      </c>
      <c r="P3370" s="26">
        <f t="shared" si="3120"/>
        <v>5850</v>
      </c>
      <c r="Q3370" s="26">
        <f t="shared" si="3121"/>
        <v>87.640449438202253</v>
      </c>
      <c r="R3370" s="90"/>
      <c r="S3370" s="90"/>
      <c r="T3370" s="90"/>
      <c r="U3370" s="90"/>
      <c r="V3370" s="90"/>
      <c r="W3370" s="90"/>
      <c r="X3370" s="90"/>
      <c r="Y3370" s="90"/>
    </row>
    <row r="3371" spans="1:25" ht="15" customHeight="1" x14ac:dyDescent="0.25">
      <c r="A3371" s="64" t="s">
        <v>935</v>
      </c>
      <c r="B3371" s="64" t="s">
        <v>81</v>
      </c>
      <c r="C3371" s="64" t="s">
        <v>1512</v>
      </c>
      <c r="D3371" s="64" t="s">
        <v>1513</v>
      </c>
      <c r="E3371" s="20" t="s">
        <v>218</v>
      </c>
      <c r="F3371" s="64"/>
      <c r="G3371" s="53" t="s">
        <v>1076</v>
      </c>
      <c r="H3371" s="53" t="s">
        <v>217</v>
      </c>
      <c r="I3371" s="26">
        <v>12032</v>
      </c>
      <c r="J3371" s="26">
        <v>5032</v>
      </c>
      <c r="K3371" s="26">
        <v>2700</v>
      </c>
      <c r="L3371" s="26">
        <f t="shared" si="3119"/>
        <v>1350</v>
      </c>
      <c r="M3371" s="26">
        <v>450</v>
      </c>
      <c r="N3371" s="26">
        <v>450</v>
      </c>
      <c r="O3371" s="26">
        <v>450</v>
      </c>
      <c r="P3371" s="26">
        <f t="shared" si="3120"/>
        <v>4050</v>
      </c>
      <c r="Q3371" s="26">
        <f t="shared" si="3121"/>
        <v>80.484896661367245</v>
      </c>
      <c r="R3371" s="90"/>
      <c r="S3371" s="90"/>
      <c r="T3371" s="90"/>
      <c r="U3371" s="90"/>
      <c r="V3371" s="90"/>
      <c r="W3371" s="90"/>
      <c r="X3371" s="90"/>
      <c r="Y3371" s="90"/>
    </row>
    <row r="3372" spans="1:25" ht="15" customHeight="1" x14ac:dyDescent="0.25">
      <c r="A3372" s="64" t="s">
        <v>935</v>
      </c>
      <c r="B3372" s="64" t="s">
        <v>81</v>
      </c>
      <c r="C3372" s="64" t="s">
        <v>1512</v>
      </c>
      <c r="D3372" s="64" t="s">
        <v>1513</v>
      </c>
      <c r="E3372" s="20" t="s">
        <v>303</v>
      </c>
      <c r="F3372" s="64"/>
      <c r="G3372" s="53" t="s">
        <v>1076</v>
      </c>
      <c r="H3372" s="53" t="s">
        <v>302</v>
      </c>
      <c r="I3372" s="26">
        <v>1000</v>
      </c>
      <c r="J3372" s="26">
        <v>200</v>
      </c>
      <c r="K3372" s="26">
        <v>0</v>
      </c>
      <c r="L3372" s="26">
        <f t="shared" si="3119"/>
        <v>0</v>
      </c>
      <c r="M3372" s="26">
        <v>0</v>
      </c>
      <c r="N3372" s="26">
        <v>0</v>
      </c>
      <c r="O3372" s="26">
        <v>0</v>
      </c>
      <c r="P3372" s="26">
        <f t="shared" si="3120"/>
        <v>0</v>
      </c>
      <c r="Q3372" s="26">
        <f t="shared" si="3121"/>
        <v>0</v>
      </c>
      <c r="R3372" s="90"/>
      <c r="S3372" s="90"/>
      <c r="T3372" s="90"/>
      <c r="U3372" s="90"/>
      <c r="V3372" s="90"/>
      <c r="W3372" s="90"/>
      <c r="X3372" s="90"/>
      <c r="Y3372" s="90"/>
    </row>
    <row r="3373" spans="1:25" ht="15" customHeight="1" x14ac:dyDescent="0.25">
      <c r="A3373" s="64" t="s">
        <v>935</v>
      </c>
      <c r="B3373" s="64" t="s">
        <v>81</v>
      </c>
      <c r="C3373" s="64" t="s">
        <v>1512</v>
      </c>
      <c r="D3373" s="64" t="s">
        <v>1513</v>
      </c>
      <c r="E3373" s="20" t="s">
        <v>308</v>
      </c>
      <c r="F3373" s="64"/>
      <c r="G3373" s="53" t="s">
        <v>1076</v>
      </c>
      <c r="H3373" s="53" t="s">
        <v>307</v>
      </c>
      <c r="I3373" s="26">
        <v>4577</v>
      </c>
      <c r="J3373" s="26">
        <v>2577</v>
      </c>
      <c r="K3373" s="26">
        <v>2400</v>
      </c>
      <c r="L3373" s="26">
        <f t="shared" si="3119"/>
        <v>177</v>
      </c>
      <c r="M3373" s="26">
        <v>177</v>
      </c>
      <c r="N3373" s="26">
        <v>0</v>
      </c>
      <c r="O3373" s="26">
        <v>0</v>
      </c>
      <c r="P3373" s="26">
        <f t="shared" si="3120"/>
        <v>2577</v>
      </c>
      <c r="Q3373" s="26">
        <f t="shared" si="3121"/>
        <v>100</v>
      </c>
      <c r="R3373" s="90"/>
      <c r="S3373" s="90"/>
      <c r="T3373" s="90"/>
      <c r="U3373" s="90"/>
      <c r="V3373" s="90"/>
      <c r="W3373" s="90"/>
      <c r="X3373" s="90"/>
      <c r="Y3373" s="90"/>
    </row>
    <row r="3374" spans="1:25" ht="15" customHeight="1" x14ac:dyDescent="0.25">
      <c r="A3374" s="64" t="s">
        <v>935</v>
      </c>
      <c r="B3374" s="64" t="s">
        <v>81</v>
      </c>
      <c r="C3374" s="64" t="s">
        <v>1512</v>
      </c>
      <c r="D3374" s="64" t="s">
        <v>1513</v>
      </c>
      <c r="E3374" s="20" t="s">
        <v>311</v>
      </c>
      <c r="F3374" s="64"/>
      <c r="G3374" s="53" t="s">
        <v>1076</v>
      </c>
      <c r="H3374" s="53" t="s">
        <v>310</v>
      </c>
      <c r="I3374" s="26">
        <v>2500</v>
      </c>
      <c r="J3374" s="26">
        <v>0</v>
      </c>
      <c r="K3374" s="26">
        <v>0</v>
      </c>
      <c r="L3374" s="26">
        <f t="shared" si="3119"/>
        <v>0</v>
      </c>
      <c r="M3374" s="26">
        <v>0</v>
      </c>
      <c r="N3374" s="26">
        <v>0</v>
      </c>
      <c r="O3374" s="26">
        <v>0</v>
      </c>
      <c r="P3374" s="26">
        <f t="shared" si="3120"/>
        <v>0</v>
      </c>
      <c r="Q3374" s="26" t="str">
        <f t="shared" si="3121"/>
        <v>-</v>
      </c>
      <c r="R3374" s="90"/>
      <c r="S3374" s="90"/>
      <c r="T3374" s="90"/>
      <c r="U3374" s="90"/>
      <c r="V3374" s="90"/>
      <c r="W3374" s="90"/>
      <c r="X3374" s="90"/>
      <c r="Y3374" s="90"/>
    </row>
    <row r="3375" spans="1:25" ht="15" customHeight="1" x14ac:dyDescent="0.25">
      <c r="A3375" s="63" t="s">
        <v>935</v>
      </c>
      <c r="B3375" s="63" t="s">
        <v>81</v>
      </c>
      <c r="C3375" s="63" t="s">
        <v>1512</v>
      </c>
      <c r="D3375" s="63" t="s">
        <v>1513</v>
      </c>
      <c r="E3375" s="63" t="s">
        <v>39</v>
      </c>
      <c r="F3375" s="64" t="s">
        <v>1</v>
      </c>
      <c r="G3375" s="53" t="s">
        <v>1</v>
      </c>
      <c r="H3375" s="65" t="s">
        <v>40</v>
      </c>
      <c r="I3375" s="31">
        <f t="shared" ref="I3375:K3375" si="3146">SUM(I3376:I3378)</f>
        <v>12096</v>
      </c>
      <c r="J3375" s="31">
        <f t="shared" si="3146"/>
        <v>12096</v>
      </c>
      <c r="K3375" s="31">
        <f t="shared" si="3146"/>
        <v>8150</v>
      </c>
      <c r="L3375" s="31">
        <f t="shared" si="3119"/>
        <v>3241</v>
      </c>
      <c r="M3375" s="31">
        <f t="shared" ref="M3375" si="3147">SUM(M3376:M3378)</f>
        <v>1150</v>
      </c>
      <c r="N3375" s="31">
        <f t="shared" ref="N3375:O3375" si="3148">SUM(N3376:N3378)</f>
        <v>1150</v>
      </c>
      <c r="O3375" s="31">
        <f t="shared" si="3148"/>
        <v>941</v>
      </c>
      <c r="P3375" s="31">
        <f t="shared" si="3120"/>
        <v>11391</v>
      </c>
      <c r="Q3375" s="31">
        <f t="shared" si="3121"/>
        <v>94.171626984126988</v>
      </c>
      <c r="R3375" s="94"/>
      <c r="S3375" s="94"/>
      <c r="T3375" s="94"/>
      <c r="U3375" s="94"/>
      <c r="V3375" s="94"/>
      <c r="W3375" s="94"/>
      <c r="X3375" s="94"/>
      <c r="Y3375" s="94"/>
    </row>
    <row r="3376" spans="1:25" ht="15" customHeight="1" x14ac:dyDescent="0.25">
      <c r="A3376" s="64" t="s">
        <v>935</v>
      </c>
      <c r="B3376" s="64" t="s">
        <v>81</v>
      </c>
      <c r="C3376" s="64" t="s">
        <v>1512</v>
      </c>
      <c r="D3376" s="64" t="s">
        <v>1513</v>
      </c>
      <c r="E3376" s="20" t="s">
        <v>41</v>
      </c>
      <c r="F3376" s="64"/>
      <c r="G3376" s="53" t="s">
        <v>1076</v>
      </c>
      <c r="H3376" s="53" t="s">
        <v>40</v>
      </c>
      <c r="I3376" s="26">
        <v>5322</v>
      </c>
      <c r="J3376" s="26">
        <v>5322</v>
      </c>
      <c r="K3376" s="26">
        <v>3600</v>
      </c>
      <c r="L3376" s="26">
        <f t="shared" si="3119"/>
        <v>1200</v>
      </c>
      <c r="M3376" s="26">
        <v>400</v>
      </c>
      <c r="N3376" s="26">
        <v>400</v>
      </c>
      <c r="O3376" s="26">
        <v>400</v>
      </c>
      <c r="P3376" s="26">
        <f t="shared" si="3120"/>
        <v>4800</v>
      </c>
      <c r="Q3376" s="26">
        <f t="shared" si="3121"/>
        <v>90.191657271702368</v>
      </c>
      <c r="R3376" s="90"/>
      <c r="S3376" s="90"/>
      <c r="T3376" s="90"/>
      <c r="U3376" s="90"/>
      <c r="V3376" s="90"/>
      <c r="W3376" s="90"/>
      <c r="X3376" s="90"/>
      <c r="Y3376" s="90"/>
    </row>
    <row r="3377" spans="1:25" ht="15" customHeight="1" x14ac:dyDescent="0.25">
      <c r="A3377" s="64" t="s">
        <v>935</v>
      </c>
      <c r="B3377" s="64" t="s">
        <v>81</v>
      </c>
      <c r="C3377" s="64" t="s">
        <v>1512</v>
      </c>
      <c r="D3377" s="64" t="s">
        <v>1513</v>
      </c>
      <c r="E3377" s="20" t="s">
        <v>41</v>
      </c>
      <c r="F3377" s="64" t="s">
        <v>1520</v>
      </c>
      <c r="G3377" s="53" t="s">
        <v>1076</v>
      </c>
      <c r="H3377" s="53" t="s">
        <v>49</v>
      </c>
      <c r="I3377" s="26">
        <v>2483</v>
      </c>
      <c r="J3377" s="26">
        <v>2483</v>
      </c>
      <c r="K3377" s="26">
        <v>1550</v>
      </c>
      <c r="L3377" s="26">
        <f t="shared" si="3119"/>
        <v>750</v>
      </c>
      <c r="M3377" s="26">
        <v>250</v>
      </c>
      <c r="N3377" s="26">
        <v>250</v>
      </c>
      <c r="O3377" s="26">
        <v>250</v>
      </c>
      <c r="P3377" s="26">
        <f t="shared" si="3120"/>
        <v>2300</v>
      </c>
      <c r="Q3377" s="26">
        <f t="shared" si="3121"/>
        <v>92.62988320579943</v>
      </c>
      <c r="R3377" s="90"/>
      <c r="S3377" s="90"/>
      <c r="T3377" s="90"/>
      <c r="U3377" s="90"/>
      <c r="V3377" s="90"/>
      <c r="W3377" s="90"/>
      <c r="X3377" s="90"/>
      <c r="Y3377" s="90"/>
    </row>
    <row r="3378" spans="1:25" ht="22.5" customHeight="1" x14ac:dyDescent="0.25">
      <c r="A3378" s="64" t="s">
        <v>935</v>
      </c>
      <c r="B3378" s="64" t="s">
        <v>81</v>
      </c>
      <c r="C3378" s="64" t="s">
        <v>1512</v>
      </c>
      <c r="D3378" s="64" t="s">
        <v>1513</v>
      </c>
      <c r="E3378" s="20" t="s">
        <v>41</v>
      </c>
      <c r="F3378" s="64" t="s">
        <v>1521</v>
      </c>
      <c r="G3378" s="53" t="s">
        <v>1076</v>
      </c>
      <c r="H3378" s="53" t="s">
        <v>55</v>
      </c>
      <c r="I3378" s="26">
        <v>4291</v>
      </c>
      <c r="J3378" s="26">
        <v>4291</v>
      </c>
      <c r="K3378" s="26">
        <v>3000</v>
      </c>
      <c r="L3378" s="26">
        <f t="shared" si="3119"/>
        <v>1291</v>
      </c>
      <c r="M3378" s="26">
        <v>500</v>
      </c>
      <c r="N3378" s="26">
        <v>500</v>
      </c>
      <c r="O3378" s="26">
        <v>291</v>
      </c>
      <c r="P3378" s="26">
        <f t="shared" si="3120"/>
        <v>4291</v>
      </c>
      <c r="Q3378" s="26">
        <f t="shared" si="3121"/>
        <v>100</v>
      </c>
      <c r="R3378" s="90"/>
      <c r="S3378" s="90"/>
      <c r="T3378" s="90"/>
      <c r="U3378" s="90"/>
      <c r="V3378" s="90"/>
      <c r="W3378" s="90"/>
      <c r="X3378" s="90"/>
      <c r="Y3378" s="90"/>
    </row>
    <row r="3379" spans="1:25" ht="22.5" customHeight="1" x14ac:dyDescent="0.25">
      <c r="A3379" s="63" t="s">
        <v>1</v>
      </c>
      <c r="B3379" s="63" t="s">
        <v>1</v>
      </c>
      <c r="C3379" s="63" t="s">
        <v>1</v>
      </c>
      <c r="D3379" s="65" t="s">
        <v>1</v>
      </c>
      <c r="E3379" s="65" t="s">
        <v>1</v>
      </c>
      <c r="F3379" s="65" t="s">
        <v>1</v>
      </c>
      <c r="G3379" s="65" t="s">
        <v>1</v>
      </c>
      <c r="H3379" s="66" t="s">
        <v>56</v>
      </c>
      <c r="I3379" s="30">
        <f t="shared" ref="I3379:K3380" si="3149">SUM(I3380)</f>
        <v>100</v>
      </c>
      <c r="J3379" s="30">
        <f t="shared" si="3149"/>
        <v>100</v>
      </c>
      <c r="K3379" s="30">
        <f t="shared" si="3149"/>
        <v>0</v>
      </c>
      <c r="L3379" s="30">
        <f t="shared" si="3119"/>
        <v>0</v>
      </c>
      <c r="M3379" s="30">
        <f t="shared" ref="M3379:M3380" si="3150">SUM(M3380)</f>
        <v>0</v>
      </c>
      <c r="N3379" s="30">
        <f t="shared" ref="N3379:O3380" si="3151">SUM(N3380)</f>
        <v>0</v>
      </c>
      <c r="O3379" s="30">
        <f t="shared" si="3151"/>
        <v>0</v>
      </c>
      <c r="P3379" s="30">
        <f t="shared" si="3120"/>
        <v>0</v>
      </c>
      <c r="Q3379" s="30">
        <f t="shared" si="3121"/>
        <v>0</v>
      </c>
      <c r="R3379" s="93"/>
      <c r="S3379" s="93"/>
      <c r="T3379" s="93"/>
      <c r="U3379" s="93"/>
      <c r="V3379" s="93"/>
      <c r="W3379" s="93"/>
      <c r="X3379" s="93"/>
      <c r="Y3379" s="93"/>
    </row>
    <row r="3380" spans="1:25" ht="15" customHeight="1" x14ac:dyDescent="0.25">
      <c r="A3380" s="63" t="s">
        <v>935</v>
      </c>
      <c r="B3380" s="63" t="s">
        <v>81</v>
      </c>
      <c r="C3380" s="63" t="s">
        <v>1512</v>
      </c>
      <c r="D3380" s="63" t="s">
        <v>1513</v>
      </c>
      <c r="E3380" s="65" t="s">
        <v>57</v>
      </c>
      <c r="F3380" s="65" t="s">
        <v>1</v>
      </c>
      <c r="G3380" s="65" t="s">
        <v>1</v>
      </c>
      <c r="H3380" s="65" t="s">
        <v>58</v>
      </c>
      <c r="I3380" s="31">
        <f t="shared" si="3149"/>
        <v>100</v>
      </c>
      <c r="J3380" s="31">
        <f t="shared" si="3149"/>
        <v>100</v>
      </c>
      <c r="K3380" s="31">
        <f t="shared" si="3149"/>
        <v>0</v>
      </c>
      <c r="L3380" s="31">
        <f t="shared" si="3119"/>
        <v>0</v>
      </c>
      <c r="M3380" s="31">
        <f t="shared" si="3150"/>
        <v>0</v>
      </c>
      <c r="N3380" s="31">
        <f t="shared" si="3151"/>
        <v>0</v>
      </c>
      <c r="O3380" s="31">
        <f t="shared" si="3151"/>
        <v>0</v>
      </c>
      <c r="P3380" s="31">
        <f t="shared" si="3120"/>
        <v>0</v>
      </c>
      <c r="Q3380" s="31">
        <f t="shared" si="3121"/>
        <v>0</v>
      </c>
      <c r="R3380" s="94"/>
      <c r="S3380" s="94"/>
      <c r="T3380" s="94"/>
      <c r="U3380" s="94"/>
      <c r="V3380" s="94"/>
      <c r="W3380" s="94"/>
      <c r="X3380" s="94"/>
      <c r="Y3380" s="94"/>
    </row>
    <row r="3381" spans="1:25" ht="15" customHeight="1" x14ac:dyDescent="0.25">
      <c r="A3381" s="64" t="s">
        <v>935</v>
      </c>
      <c r="B3381" s="64" t="s">
        <v>81</v>
      </c>
      <c r="C3381" s="64" t="s">
        <v>1512</v>
      </c>
      <c r="D3381" s="64" t="s">
        <v>1513</v>
      </c>
      <c r="E3381" s="20" t="s">
        <v>68</v>
      </c>
      <c r="F3381" s="64"/>
      <c r="G3381" s="53" t="s">
        <v>1076</v>
      </c>
      <c r="H3381" s="53" t="s">
        <v>67</v>
      </c>
      <c r="I3381" s="26">
        <v>100</v>
      </c>
      <c r="J3381" s="26">
        <v>100</v>
      </c>
      <c r="K3381" s="26">
        <v>0</v>
      </c>
      <c r="L3381" s="26">
        <f t="shared" si="3119"/>
        <v>0</v>
      </c>
      <c r="M3381" s="26"/>
      <c r="N3381" s="26"/>
      <c r="O3381" s="26"/>
      <c r="P3381" s="26">
        <f t="shared" si="3120"/>
        <v>0</v>
      </c>
      <c r="Q3381" s="26">
        <f t="shared" si="3121"/>
        <v>0</v>
      </c>
      <c r="R3381" s="90"/>
      <c r="S3381" s="90"/>
      <c r="T3381" s="90"/>
      <c r="U3381" s="90"/>
      <c r="V3381" s="90"/>
      <c r="W3381" s="90"/>
      <c r="X3381" s="90"/>
      <c r="Y3381" s="90"/>
    </row>
    <row r="3382" spans="1:25" ht="22.5" customHeight="1" x14ac:dyDescent="0.25">
      <c r="A3382" s="63" t="s">
        <v>1</v>
      </c>
      <c r="B3382" s="63" t="s">
        <v>1</v>
      </c>
      <c r="C3382" s="63" t="s">
        <v>1</v>
      </c>
      <c r="D3382" s="65" t="s">
        <v>1</v>
      </c>
      <c r="E3382" s="65" t="s">
        <v>1</v>
      </c>
      <c r="F3382" s="65" t="s">
        <v>1</v>
      </c>
      <c r="G3382" s="65" t="s">
        <v>1</v>
      </c>
      <c r="H3382" s="66" t="s">
        <v>69</v>
      </c>
      <c r="I3382" s="30">
        <f t="shared" ref="I3382:K3382" si="3152">SUM(I3383)</f>
        <v>2000</v>
      </c>
      <c r="J3382" s="30">
        <f t="shared" si="3152"/>
        <v>0</v>
      </c>
      <c r="K3382" s="30">
        <f t="shared" si="3152"/>
        <v>0</v>
      </c>
      <c r="L3382" s="30">
        <f t="shared" si="3119"/>
        <v>0</v>
      </c>
      <c r="M3382" s="30">
        <f t="shared" ref="M3382" si="3153">SUM(M3383)</f>
        <v>0</v>
      </c>
      <c r="N3382" s="30">
        <f t="shared" ref="N3382:O3382" si="3154">SUM(N3383)</f>
        <v>0</v>
      </c>
      <c r="O3382" s="30">
        <f t="shared" si="3154"/>
        <v>0</v>
      </c>
      <c r="P3382" s="30">
        <f t="shared" si="3120"/>
        <v>0</v>
      </c>
      <c r="Q3382" s="30" t="str">
        <f t="shared" si="3121"/>
        <v>-</v>
      </c>
      <c r="R3382" s="93"/>
      <c r="S3382" s="93"/>
      <c r="T3382" s="93"/>
      <c r="U3382" s="93"/>
      <c r="V3382" s="93"/>
      <c r="W3382" s="93"/>
      <c r="X3382" s="93"/>
      <c r="Y3382" s="93"/>
    </row>
    <row r="3383" spans="1:25" ht="15" customHeight="1" x14ac:dyDescent="0.25">
      <c r="A3383" s="63" t="s">
        <v>935</v>
      </c>
      <c r="B3383" s="63" t="s">
        <v>81</v>
      </c>
      <c r="C3383" s="63" t="s">
        <v>1512</v>
      </c>
      <c r="D3383" s="63" t="s">
        <v>1513</v>
      </c>
      <c r="E3383" s="65" t="s">
        <v>70</v>
      </c>
      <c r="F3383" s="65" t="s">
        <v>1</v>
      </c>
      <c r="G3383" s="65" t="s">
        <v>1</v>
      </c>
      <c r="H3383" s="65" t="s">
        <v>71</v>
      </c>
      <c r="I3383" s="31">
        <f t="shared" ref="I3383:K3383" si="3155">SUM(I3384:I3385)</f>
        <v>2000</v>
      </c>
      <c r="J3383" s="31">
        <f t="shared" si="3155"/>
        <v>0</v>
      </c>
      <c r="K3383" s="31">
        <f t="shared" si="3155"/>
        <v>0</v>
      </c>
      <c r="L3383" s="31">
        <f t="shared" si="3119"/>
        <v>0</v>
      </c>
      <c r="M3383" s="31">
        <f t="shared" ref="M3383" si="3156">SUM(M3384:M3385)</f>
        <v>0</v>
      </c>
      <c r="N3383" s="31">
        <f t="shared" ref="N3383:O3383" si="3157">SUM(N3384:N3385)</f>
        <v>0</v>
      </c>
      <c r="O3383" s="31">
        <f t="shared" si="3157"/>
        <v>0</v>
      </c>
      <c r="P3383" s="31">
        <f t="shared" si="3120"/>
        <v>0</v>
      </c>
      <c r="Q3383" s="31" t="str">
        <f t="shared" si="3121"/>
        <v>-</v>
      </c>
      <c r="R3383" s="94"/>
      <c r="S3383" s="94"/>
      <c r="T3383" s="94"/>
      <c r="U3383" s="94"/>
      <c r="V3383" s="94"/>
      <c r="W3383" s="94"/>
      <c r="X3383" s="94"/>
      <c r="Y3383" s="94"/>
    </row>
    <row r="3384" spans="1:25" ht="15" customHeight="1" x14ac:dyDescent="0.25">
      <c r="A3384" s="64" t="s">
        <v>935</v>
      </c>
      <c r="B3384" s="64" t="s">
        <v>81</v>
      </c>
      <c r="C3384" s="64" t="s">
        <v>1512</v>
      </c>
      <c r="D3384" s="64" t="s">
        <v>1513</v>
      </c>
      <c r="E3384" s="20" t="s">
        <v>74</v>
      </c>
      <c r="F3384" s="64"/>
      <c r="G3384" s="53" t="s">
        <v>1076</v>
      </c>
      <c r="H3384" s="53" t="s">
        <v>73</v>
      </c>
      <c r="I3384" s="26">
        <v>1000</v>
      </c>
      <c r="J3384" s="26">
        <v>0</v>
      </c>
      <c r="K3384" s="26">
        <v>0</v>
      </c>
      <c r="L3384" s="26">
        <f t="shared" si="3119"/>
        <v>0</v>
      </c>
      <c r="M3384" s="26"/>
      <c r="N3384" s="26"/>
      <c r="O3384" s="26"/>
      <c r="P3384" s="26">
        <f t="shared" si="3120"/>
        <v>0</v>
      </c>
      <c r="Q3384" s="26" t="str">
        <f t="shared" si="3121"/>
        <v>-</v>
      </c>
      <c r="R3384" s="90"/>
      <c r="S3384" s="90"/>
      <c r="T3384" s="90"/>
      <c r="U3384" s="90"/>
      <c r="V3384" s="90"/>
      <c r="W3384" s="90"/>
      <c r="X3384" s="90"/>
      <c r="Y3384" s="90"/>
    </row>
    <row r="3385" spans="1:25" ht="15" customHeight="1" x14ac:dyDescent="0.25">
      <c r="A3385" s="64" t="s">
        <v>935</v>
      </c>
      <c r="B3385" s="64" t="s">
        <v>81</v>
      </c>
      <c r="C3385" s="64" t="s">
        <v>1512</v>
      </c>
      <c r="D3385" s="64" t="s">
        <v>1513</v>
      </c>
      <c r="E3385" s="20" t="s">
        <v>323</v>
      </c>
      <c r="F3385" s="64"/>
      <c r="G3385" s="53" t="s">
        <v>1076</v>
      </c>
      <c r="H3385" s="53" t="s">
        <v>322</v>
      </c>
      <c r="I3385" s="26">
        <v>1000</v>
      </c>
      <c r="J3385" s="26">
        <v>0</v>
      </c>
      <c r="K3385" s="26">
        <v>0</v>
      </c>
      <c r="L3385" s="26">
        <f t="shared" si="3119"/>
        <v>0</v>
      </c>
      <c r="M3385" s="26"/>
      <c r="N3385" s="26"/>
      <c r="O3385" s="26"/>
      <c r="P3385" s="26">
        <f t="shared" si="3120"/>
        <v>0</v>
      </c>
      <c r="Q3385" s="26" t="str">
        <f t="shared" si="3121"/>
        <v>-</v>
      </c>
      <c r="R3385" s="90"/>
      <c r="S3385" s="90"/>
      <c r="T3385" s="90"/>
      <c r="U3385" s="90"/>
      <c r="V3385" s="90"/>
      <c r="W3385" s="90"/>
      <c r="X3385" s="90"/>
      <c r="Y3385" s="90"/>
    </row>
    <row r="3386" spans="1:25" ht="15" customHeight="1" x14ac:dyDescent="0.25">
      <c r="A3386" s="53" t="s">
        <v>1</v>
      </c>
      <c r="B3386" s="53" t="s">
        <v>1</v>
      </c>
      <c r="C3386" s="53" t="s">
        <v>1</v>
      </c>
      <c r="D3386" s="53" t="s">
        <v>1</v>
      </c>
      <c r="E3386" s="53" t="s">
        <v>1</v>
      </c>
      <c r="F3386" s="53" t="s">
        <v>1</v>
      </c>
      <c r="G3386" s="53" t="s">
        <v>1</v>
      </c>
      <c r="H3386" s="66" t="s">
        <v>1522</v>
      </c>
      <c r="I3386" s="30">
        <f t="shared" ref="I3386:K3386" si="3158">SUM(I3356,I3379,I3382)</f>
        <v>1149736</v>
      </c>
      <c r="J3386" s="30">
        <f t="shared" si="3158"/>
        <v>1135436</v>
      </c>
      <c r="K3386" s="30">
        <f t="shared" si="3158"/>
        <v>640153</v>
      </c>
      <c r="L3386" s="30">
        <f t="shared" si="3119"/>
        <v>333883</v>
      </c>
      <c r="M3386" s="30">
        <f t="shared" ref="M3386" si="3159">SUM(M3356,M3379,M3382)</f>
        <v>107927</v>
      </c>
      <c r="N3386" s="30">
        <f t="shared" ref="N3386:O3386" si="3160">SUM(N3356,N3379,N3382)</f>
        <v>113400</v>
      </c>
      <c r="O3386" s="30">
        <f t="shared" si="3160"/>
        <v>112556</v>
      </c>
      <c r="P3386" s="30">
        <f t="shared" si="3120"/>
        <v>974036</v>
      </c>
      <c r="Q3386" s="30">
        <f t="shared" si="3121"/>
        <v>85.785196171338583</v>
      </c>
      <c r="R3386" s="93"/>
      <c r="S3386" s="93"/>
      <c r="T3386" s="93"/>
      <c r="U3386" s="93"/>
      <c r="V3386" s="93"/>
      <c r="W3386" s="93"/>
      <c r="X3386" s="93"/>
      <c r="Y3386" s="93"/>
    </row>
    <row r="3387" spans="1:25" ht="15" customHeight="1" thickBot="1" x14ac:dyDescent="0.3">
      <c r="A3387" s="53" t="s">
        <v>1</v>
      </c>
      <c r="B3387" s="53" t="s">
        <v>1</v>
      </c>
      <c r="C3387" s="53" t="s">
        <v>1</v>
      </c>
      <c r="D3387" s="53" t="s">
        <v>1</v>
      </c>
      <c r="E3387" s="53" t="s">
        <v>1</v>
      </c>
      <c r="F3387" s="53" t="s">
        <v>1</v>
      </c>
      <c r="G3387" s="53" t="s">
        <v>1</v>
      </c>
      <c r="H3387" s="65" t="s">
        <v>76</v>
      </c>
      <c r="I3387" s="31"/>
      <c r="J3387" s="31"/>
      <c r="K3387" s="31">
        <v>0</v>
      </c>
      <c r="L3387" s="31"/>
      <c r="M3387" s="31"/>
      <c r="N3387" s="31"/>
      <c r="O3387" s="31"/>
      <c r="P3387" s="31"/>
      <c r="Q3387" s="31"/>
      <c r="R3387" s="94"/>
      <c r="S3387" s="94"/>
      <c r="T3387" s="94"/>
      <c r="U3387" s="94"/>
      <c r="V3387" s="94"/>
      <c r="W3387" s="94"/>
      <c r="X3387" s="94"/>
      <c r="Y3387" s="94"/>
    </row>
    <row r="3388" spans="1:25" ht="47.25" customHeight="1" thickBot="1" x14ac:dyDescent="0.3">
      <c r="A3388" s="110" t="s">
        <v>1</v>
      </c>
      <c r="B3388" s="110" t="s">
        <v>1</v>
      </c>
      <c r="C3388" s="110" t="s">
        <v>1</v>
      </c>
      <c r="D3388" s="110" t="s">
        <v>1</v>
      </c>
      <c r="E3388" s="110" t="s">
        <v>1</v>
      </c>
      <c r="F3388" s="110" t="s">
        <v>1</v>
      </c>
      <c r="G3388" s="110" t="s">
        <v>1</v>
      </c>
      <c r="H3388" s="28" t="s">
        <v>77</v>
      </c>
      <c r="I3388" s="109" t="s">
        <v>3984</v>
      </c>
      <c r="J3388" s="109" t="s">
        <v>11</v>
      </c>
      <c r="K3388" s="109" t="s">
        <v>3989</v>
      </c>
      <c r="L3388" s="109" t="s">
        <v>3985</v>
      </c>
      <c r="M3388" s="109" t="s">
        <v>4027</v>
      </c>
      <c r="N3388" s="109" t="s">
        <v>3988</v>
      </c>
      <c r="O3388" s="109" t="s">
        <v>3986</v>
      </c>
      <c r="P3388" s="109" t="s">
        <v>3987</v>
      </c>
      <c r="Q3388" s="109" t="s">
        <v>3695</v>
      </c>
      <c r="R3388" s="91"/>
      <c r="S3388" s="91"/>
      <c r="T3388" s="91"/>
      <c r="U3388" s="91"/>
      <c r="V3388" s="91"/>
      <c r="W3388" s="91"/>
      <c r="X3388" s="91"/>
      <c r="Y3388" s="91"/>
    </row>
    <row r="3389" spans="1:25" ht="15" customHeight="1" x14ac:dyDescent="0.25">
      <c r="A3389" s="111"/>
      <c r="B3389" s="111"/>
      <c r="C3389" s="111"/>
      <c r="D3389" s="111"/>
      <c r="E3389" s="111"/>
      <c r="F3389" s="111"/>
      <c r="G3389" s="111"/>
      <c r="H3389" s="67" t="s">
        <v>1</v>
      </c>
      <c r="I3389" s="29">
        <v>1</v>
      </c>
      <c r="J3389" s="29">
        <v>2</v>
      </c>
      <c r="K3389" s="29">
        <v>3</v>
      </c>
      <c r="L3389" s="29" t="s">
        <v>3478</v>
      </c>
      <c r="M3389" s="29">
        <v>5</v>
      </c>
      <c r="N3389" s="29">
        <v>6</v>
      </c>
      <c r="O3389" s="29">
        <v>7</v>
      </c>
      <c r="P3389" s="29" t="s">
        <v>3696</v>
      </c>
      <c r="Q3389" s="29">
        <v>9</v>
      </c>
      <c r="R3389" s="92"/>
      <c r="S3389" s="92"/>
      <c r="T3389" s="92"/>
      <c r="U3389" s="92"/>
      <c r="V3389" s="92"/>
      <c r="W3389" s="92"/>
      <c r="X3389" s="92"/>
      <c r="Y3389" s="92"/>
    </row>
    <row r="3390" spans="1:25" ht="15" customHeight="1" x14ac:dyDescent="0.25">
      <c r="A3390" s="111"/>
      <c r="B3390" s="111"/>
      <c r="C3390" s="111"/>
      <c r="D3390" s="111"/>
      <c r="E3390" s="111"/>
      <c r="F3390" s="111"/>
      <c r="G3390" s="111"/>
      <c r="H3390" s="68" t="s">
        <v>1085</v>
      </c>
      <c r="I3390" s="32">
        <f t="shared" ref="I3390:K3390" si="3161">SUM(I3386)</f>
        <v>1149736</v>
      </c>
      <c r="J3390" s="32">
        <f t="shared" si="3161"/>
        <v>1135436</v>
      </c>
      <c r="K3390" s="32">
        <f t="shared" si="3161"/>
        <v>640153</v>
      </c>
      <c r="L3390" s="32">
        <f t="shared" si="3119"/>
        <v>333883</v>
      </c>
      <c r="M3390" s="32">
        <f t="shared" ref="M3390" si="3162">SUM(M3386)</f>
        <v>107927</v>
      </c>
      <c r="N3390" s="32">
        <f t="shared" ref="N3390:O3390" si="3163">SUM(N3386)</f>
        <v>113400</v>
      </c>
      <c r="O3390" s="32">
        <f t="shared" si="3163"/>
        <v>112556</v>
      </c>
      <c r="P3390" s="32">
        <f t="shared" si="3120"/>
        <v>974036</v>
      </c>
      <c r="Q3390" s="32">
        <f t="shared" si="3121"/>
        <v>85.785196171338583</v>
      </c>
      <c r="R3390" s="90"/>
      <c r="S3390" s="90"/>
      <c r="T3390" s="90"/>
      <c r="U3390" s="90"/>
      <c r="V3390" s="90"/>
      <c r="W3390" s="90"/>
      <c r="X3390" s="90"/>
      <c r="Y3390" s="90"/>
    </row>
    <row r="3391" spans="1:25" ht="15" customHeight="1" x14ac:dyDescent="0.25">
      <c r="A3391" s="111"/>
      <c r="B3391" s="111"/>
      <c r="C3391" s="111"/>
      <c r="D3391" s="111"/>
      <c r="E3391" s="111"/>
      <c r="F3391" s="111"/>
      <c r="G3391" s="111"/>
      <c r="H3391" s="69" t="s">
        <v>79</v>
      </c>
      <c r="I3391" s="32">
        <f t="shared" ref="I3391:K3391" si="3164">SUM(I3390)</f>
        <v>1149736</v>
      </c>
      <c r="J3391" s="32">
        <f t="shared" si="3164"/>
        <v>1135436</v>
      </c>
      <c r="K3391" s="32">
        <f t="shared" si="3164"/>
        <v>640153</v>
      </c>
      <c r="L3391" s="32">
        <f t="shared" si="3119"/>
        <v>333883</v>
      </c>
      <c r="M3391" s="32">
        <f t="shared" ref="M3391" si="3165">SUM(M3390)</f>
        <v>107927</v>
      </c>
      <c r="N3391" s="32">
        <f t="shared" ref="N3391:O3391" si="3166">SUM(N3390)</f>
        <v>113400</v>
      </c>
      <c r="O3391" s="32">
        <f t="shared" si="3166"/>
        <v>112556</v>
      </c>
      <c r="P3391" s="32">
        <f t="shared" si="3120"/>
        <v>974036</v>
      </c>
      <c r="Q3391" s="32">
        <f t="shared" si="3121"/>
        <v>85.785196171338583</v>
      </c>
      <c r="R3391" s="90"/>
      <c r="S3391" s="90"/>
      <c r="T3391" s="90"/>
      <c r="U3391" s="90"/>
      <c r="V3391" s="90"/>
      <c r="W3391" s="90"/>
      <c r="X3391" s="90"/>
      <c r="Y3391" s="90"/>
    </row>
    <row r="3392" spans="1:25" ht="15" customHeight="1" x14ac:dyDescent="0.25">
      <c r="A3392" s="112"/>
      <c r="B3392" s="112"/>
      <c r="C3392" s="112"/>
      <c r="D3392" s="112"/>
      <c r="E3392" s="112"/>
      <c r="F3392" s="112"/>
      <c r="G3392" s="112"/>
      <c r="I3392" s="27"/>
      <c r="J3392" s="27"/>
      <c r="K3392" s="27">
        <v>0</v>
      </c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</row>
    <row r="3393" spans="1:25" ht="15" customHeight="1" thickBot="1" x14ac:dyDescent="0.3">
      <c r="A3393" s="53" t="s">
        <v>1</v>
      </c>
      <c r="B3393" s="53" t="s">
        <v>1</v>
      </c>
      <c r="C3393" s="53" t="s">
        <v>1</v>
      </c>
      <c r="D3393" s="53" t="s">
        <v>1</v>
      </c>
      <c r="E3393" s="53" t="s">
        <v>1</v>
      </c>
      <c r="F3393" s="53" t="s">
        <v>1</v>
      </c>
      <c r="G3393" s="53" t="s">
        <v>1</v>
      </c>
      <c r="H3393" s="21" t="s">
        <v>1</v>
      </c>
      <c r="I3393" s="33"/>
      <c r="J3393" s="33"/>
      <c r="K3393" s="33">
        <v>0</v>
      </c>
      <c r="L3393" s="33"/>
      <c r="M3393" s="33"/>
      <c r="N3393" s="33"/>
      <c r="O3393" s="33"/>
      <c r="P3393" s="33"/>
      <c r="Q3393" s="33"/>
      <c r="R3393" s="33"/>
      <c r="S3393" s="33"/>
      <c r="T3393" s="33"/>
      <c r="U3393" s="33"/>
      <c r="V3393" s="33"/>
      <c r="W3393" s="33"/>
      <c r="X3393" s="33"/>
      <c r="Y3393" s="33"/>
    </row>
    <row r="3394" spans="1:25" ht="45.75" customHeight="1" thickBot="1" x14ac:dyDescent="0.3">
      <c r="A3394" s="28" t="s">
        <v>4</v>
      </c>
      <c r="B3394" s="28" t="s">
        <v>5</v>
      </c>
      <c r="C3394" s="28" t="s">
        <v>6</v>
      </c>
      <c r="D3394" s="57" t="s">
        <v>1</v>
      </c>
      <c r="E3394" s="28" t="s">
        <v>7</v>
      </c>
      <c r="F3394" s="28" t="s">
        <v>8</v>
      </c>
      <c r="G3394" s="28" t="s">
        <v>9</v>
      </c>
      <c r="H3394" s="28" t="s">
        <v>10</v>
      </c>
      <c r="I3394" s="109" t="s">
        <v>3984</v>
      </c>
      <c r="J3394" s="109" t="s">
        <v>11</v>
      </c>
      <c r="K3394" s="109" t="s">
        <v>3989</v>
      </c>
      <c r="L3394" s="109" t="s">
        <v>3985</v>
      </c>
      <c r="M3394" s="109" t="s">
        <v>4027</v>
      </c>
      <c r="N3394" s="109" t="s">
        <v>3988</v>
      </c>
      <c r="O3394" s="109" t="s">
        <v>3986</v>
      </c>
      <c r="P3394" s="109" t="s">
        <v>3987</v>
      </c>
      <c r="Q3394" s="109" t="s">
        <v>3695</v>
      </c>
      <c r="R3394" s="91"/>
      <c r="S3394" s="91"/>
      <c r="T3394" s="91"/>
      <c r="U3394" s="91"/>
      <c r="V3394" s="91"/>
      <c r="W3394" s="91"/>
      <c r="X3394" s="91"/>
      <c r="Y3394" s="91"/>
    </row>
    <row r="3395" spans="1:25" ht="15" customHeight="1" x14ac:dyDescent="0.25">
      <c r="A3395" s="58" t="s">
        <v>1</v>
      </c>
      <c r="B3395" s="58" t="s">
        <v>1</v>
      </c>
      <c r="C3395" s="58" t="s">
        <v>1</v>
      </c>
      <c r="D3395" s="59" t="s">
        <v>1</v>
      </c>
      <c r="E3395" s="59" t="s">
        <v>1</v>
      </c>
      <c r="F3395" s="60" t="s">
        <v>1</v>
      </c>
      <c r="G3395" s="61" t="s">
        <v>1</v>
      </c>
      <c r="H3395" s="62" t="s">
        <v>1</v>
      </c>
      <c r="I3395" s="29">
        <v>1</v>
      </c>
      <c r="J3395" s="29">
        <v>2</v>
      </c>
      <c r="K3395" s="29">
        <v>3</v>
      </c>
      <c r="L3395" s="29" t="s">
        <v>3478</v>
      </c>
      <c r="M3395" s="29">
        <v>5</v>
      </c>
      <c r="N3395" s="29">
        <v>6</v>
      </c>
      <c r="O3395" s="29">
        <v>7</v>
      </c>
      <c r="P3395" s="29" t="s">
        <v>3696</v>
      </c>
      <c r="Q3395" s="29">
        <v>9</v>
      </c>
      <c r="R3395" s="92"/>
      <c r="S3395" s="92"/>
      <c r="T3395" s="92"/>
      <c r="U3395" s="92"/>
      <c r="V3395" s="92"/>
      <c r="W3395" s="92"/>
      <c r="X3395" s="92"/>
      <c r="Y3395" s="92"/>
    </row>
    <row r="3396" spans="1:25" ht="15" customHeight="1" x14ac:dyDescent="0.25">
      <c r="A3396" s="63" t="s">
        <v>935</v>
      </c>
      <c r="B3396" s="63" t="s">
        <v>81</v>
      </c>
      <c r="C3396" s="64" t="s">
        <v>1523</v>
      </c>
      <c r="D3396" s="64" t="s">
        <v>1524</v>
      </c>
      <c r="E3396" s="65" t="s">
        <v>1</v>
      </c>
      <c r="F3396" s="65" t="s">
        <v>1</v>
      </c>
      <c r="G3396" s="65" t="s">
        <v>1</v>
      </c>
      <c r="H3396" s="65" t="s">
        <v>1525</v>
      </c>
      <c r="I3396" s="26">
        <v>0</v>
      </c>
      <c r="J3396" s="26" t="s">
        <v>1</v>
      </c>
      <c r="K3396" s="26">
        <v>0</v>
      </c>
      <c r="L3396" s="26"/>
      <c r="M3396" s="26"/>
      <c r="N3396" s="26"/>
      <c r="O3396" s="26"/>
      <c r="P3396" s="26"/>
      <c r="Q3396" s="26"/>
      <c r="R3396" s="90"/>
      <c r="S3396" s="90"/>
      <c r="T3396" s="90"/>
      <c r="U3396" s="90"/>
      <c r="V3396" s="90"/>
      <c r="W3396" s="90"/>
      <c r="X3396" s="90"/>
      <c r="Y3396" s="90"/>
    </row>
    <row r="3397" spans="1:25" ht="22.5" customHeight="1" x14ac:dyDescent="0.25">
      <c r="A3397" s="63" t="s">
        <v>1</v>
      </c>
      <c r="B3397" s="63" t="s">
        <v>1</v>
      </c>
      <c r="C3397" s="63" t="s">
        <v>1</v>
      </c>
      <c r="D3397" s="65" t="s">
        <v>1</v>
      </c>
      <c r="E3397" s="65" t="s">
        <v>1</v>
      </c>
      <c r="F3397" s="65" t="s">
        <v>1</v>
      </c>
      <c r="G3397" s="65" t="s">
        <v>1</v>
      </c>
      <c r="H3397" s="66" t="s">
        <v>15</v>
      </c>
      <c r="I3397" s="30">
        <f t="shared" ref="I3397:K3397" si="3167">SUM(I3398,I3406,I3408)</f>
        <v>1122382</v>
      </c>
      <c r="J3397" s="30">
        <f t="shared" si="3167"/>
        <v>1104827</v>
      </c>
      <c r="K3397" s="30">
        <f t="shared" si="3167"/>
        <v>633594</v>
      </c>
      <c r="L3397" s="30">
        <f t="shared" si="3119"/>
        <v>285300</v>
      </c>
      <c r="M3397" s="30">
        <f t="shared" ref="M3397" si="3168">SUM(M3398,M3406,M3408)</f>
        <v>96700</v>
      </c>
      <c r="N3397" s="30">
        <f t="shared" ref="N3397:O3397" si="3169">SUM(N3398,N3406,N3408)</f>
        <v>97000</v>
      </c>
      <c r="O3397" s="30">
        <f t="shared" si="3169"/>
        <v>91600</v>
      </c>
      <c r="P3397" s="30">
        <f t="shared" si="3120"/>
        <v>918894</v>
      </c>
      <c r="Q3397" s="30">
        <f t="shared" si="3121"/>
        <v>83.170849372797733</v>
      </c>
      <c r="R3397" s="93"/>
      <c r="S3397" s="93"/>
      <c r="T3397" s="93"/>
      <c r="U3397" s="93"/>
      <c r="V3397" s="93"/>
      <c r="W3397" s="93"/>
      <c r="X3397" s="93"/>
      <c r="Y3397" s="93"/>
    </row>
    <row r="3398" spans="1:25" ht="15" customHeight="1" x14ac:dyDescent="0.25">
      <c r="A3398" s="63" t="s">
        <v>935</v>
      </c>
      <c r="B3398" s="63" t="s">
        <v>81</v>
      </c>
      <c r="C3398" s="63" t="s">
        <v>1523</v>
      </c>
      <c r="D3398" s="63" t="s">
        <v>1524</v>
      </c>
      <c r="E3398" s="65" t="s">
        <v>16</v>
      </c>
      <c r="F3398" s="65" t="s">
        <v>1</v>
      </c>
      <c r="G3398" s="65" t="s">
        <v>1</v>
      </c>
      <c r="H3398" s="65" t="s">
        <v>17</v>
      </c>
      <c r="I3398" s="31">
        <f t="shared" ref="I3398:K3398" si="3170">SUM(I3399:I3400)</f>
        <v>955472</v>
      </c>
      <c r="J3398" s="31">
        <f t="shared" si="3170"/>
        <v>955472</v>
      </c>
      <c r="K3398" s="31">
        <f t="shared" si="3170"/>
        <v>541706</v>
      </c>
      <c r="L3398" s="31">
        <f t="shared" si="3119"/>
        <v>247900</v>
      </c>
      <c r="M3398" s="31">
        <f t="shared" ref="M3398" si="3171">SUM(M3399:M3400)</f>
        <v>84300</v>
      </c>
      <c r="N3398" s="31">
        <f t="shared" ref="N3398:O3398" si="3172">SUM(N3399:N3400)</f>
        <v>84300</v>
      </c>
      <c r="O3398" s="31">
        <f t="shared" si="3172"/>
        <v>79300</v>
      </c>
      <c r="P3398" s="31">
        <f t="shared" si="3120"/>
        <v>789606</v>
      </c>
      <c r="Q3398" s="31">
        <f t="shared" si="3121"/>
        <v>82.640412277910812</v>
      </c>
      <c r="R3398" s="94"/>
      <c r="S3398" s="94"/>
      <c r="T3398" s="94"/>
      <c r="U3398" s="94"/>
      <c r="V3398" s="94"/>
      <c r="W3398" s="94"/>
      <c r="X3398" s="94"/>
      <c r="Y3398" s="94"/>
    </row>
    <row r="3399" spans="1:25" ht="15" customHeight="1" x14ac:dyDescent="0.25">
      <c r="A3399" s="64" t="s">
        <v>935</v>
      </c>
      <c r="B3399" s="64" t="s">
        <v>81</v>
      </c>
      <c r="C3399" s="64" t="s">
        <v>1523</v>
      </c>
      <c r="D3399" s="64" t="s">
        <v>1524</v>
      </c>
      <c r="E3399" s="20" t="s">
        <v>19</v>
      </c>
      <c r="F3399" s="64"/>
      <c r="G3399" s="53" t="s">
        <v>1076</v>
      </c>
      <c r="H3399" s="53" t="s">
        <v>3908</v>
      </c>
      <c r="I3399" s="26">
        <v>831366</v>
      </c>
      <c r="J3399" s="26">
        <v>831366</v>
      </c>
      <c r="K3399" s="26">
        <v>451000</v>
      </c>
      <c r="L3399" s="26">
        <f t="shared" si="3119"/>
        <v>220000</v>
      </c>
      <c r="M3399" s="26">
        <v>75000</v>
      </c>
      <c r="N3399" s="26">
        <v>75000</v>
      </c>
      <c r="O3399" s="26">
        <v>70000</v>
      </c>
      <c r="P3399" s="26">
        <f t="shared" si="3120"/>
        <v>671000</v>
      </c>
      <c r="Q3399" s="26">
        <f t="shared" si="3121"/>
        <v>80.710541446246296</v>
      </c>
      <c r="R3399" s="90"/>
      <c r="S3399" s="90"/>
      <c r="T3399" s="90"/>
      <c r="U3399" s="90"/>
      <c r="V3399" s="90"/>
      <c r="W3399" s="90"/>
      <c r="X3399" s="90"/>
      <c r="Y3399" s="90"/>
    </row>
    <row r="3400" spans="1:25" ht="15" customHeight="1" x14ac:dyDescent="0.25">
      <c r="A3400" s="63" t="s">
        <v>935</v>
      </c>
      <c r="B3400" s="63" t="s">
        <v>81</v>
      </c>
      <c r="C3400" s="63" t="s">
        <v>1523</v>
      </c>
      <c r="D3400" s="63" t="s">
        <v>1524</v>
      </c>
      <c r="E3400" s="63" t="s">
        <v>21</v>
      </c>
      <c r="F3400" s="64" t="s">
        <v>1</v>
      </c>
      <c r="G3400" s="53" t="s">
        <v>1</v>
      </c>
      <c r="H3400" s="65" t="s">
        <v>22</v>
      </c>
      <c r="I3400" s="31">
        <f t="shared" ref="I3400:K3400" si="3173">SUM(I3401:I3405)</f>
        <v>124106</v>
      </c>
      <c r="J3400" s="31">
        <f t="shared" si="3173"/>
        <v>124106</v>
      </c>
      <c r="K3400" s="31">
        <f t="shared" si="3173"/>
        <v>90706</v>
      </c>
      <c r="L3400" s="31">
        <f t="shared" si="3119"/>
        <v>27900</v>
      </c>
      <c r="M3400" s="31">
        <f t="shared" ref="M3400" si="3174">SUM(M3401:M3405)</f>
        <v>9300</v>
      </c>
      <c r="N3400" s="31">
        <f t="shared" ref="N3400:O3400" si="3175">SUM(N3401:N3405)</f>
        <v>9300</v>
      </c>
      <c r="O3400" s="31">
        <f t="shared" si="3175"/>
        <v>9300</v>
      </c>
      <c r="P3400" s="31">
        <f t="shared" si="3120"/>
        <v>118606</v>
      </c>
      <c r="Q3400" s="31">
        <f t="shared" si="3121"/>
        <v>95.568304513883291</v>
      </c>
      <c r="R3400" s="94"/>
      <c r="S3400" s="94"/>
      <c r="T3400" s="94"/>
      <c r="U3400" s="94"/>
      <c r="V3400" s="94"/>
      <c r="W3400" s="94"/>
      <c r="X3400" s="94"/>
      <c r="Y3400" s="94"/>
    </row>
    <row r="3401" spans="1:25" ht="15" customHeight="1" x14ac:dyDescent="0.25">
      <c r="A3401" s="64" t="s">
        <v>935</v>
      </c>
      <c r="B3401" s="64" t="s">
        <v>81</v>
      </c>
      <c r="C3401" s="64" t="s">
        <v>1523</v>
      </c>
      <c r="D3401" s="64" t="s">
        <v>1524</v>
      </c>
      <c r="E3401" s="20" t="s">
        <v>23</v>
      </c>
      <c r="F3401" s="64" t="s">
        <v>1526</v>
      </c>
      <c r="G3401" s="53" t="s">
        <v>1076</v>
      </c>
      <c r="H3401" s="53" t="s">
        <v>85</v>
      </c>
      <c r="I3401" s="26">
        <v>24200</v>
      </c>
      <c r="J3401" s="26">
        <v>24200</v>
      </c>
      <c r="K3401" s="26">
        <v>15800</v>
      </c>
      <c r="L3401" s="26">
        <f t="shared" si="3119"/>
        <v>6900</v>
      </c>
      <c r="M3401" s="26">
        <v>2300</v>
      </c>
      <c r="N3401" s="26">
        <v>2300</v>
      </c>
      <c r="O3401" s="26">
        <v>2300</v>
      </c>
      <c r="P3401" s="26">
        <f t="shared" si="3120"/>
        <v>22700</v>
      </c>
      <c r="Q3401" s="26">
        <f t="shared" si="3121"/>
        <v>93.801652892561975</v>
      </c>
      <c r="R3401" s="90"/>
      <c r="S3401" s="90"/>
      <c r="T3401" s="90"/>
      <c r="U3401" s="90"/>
      <c r="V3401" s="90"/>
      <c r="W3401" s="90"/>
      <c r="X3401" s="90"/>
      <c r="Y3401" s="90"/>
    </row>
    <row r="3402" spans="1:25" ht="15" customHeight="1" x14ac:dyDescent="0.25">
      <c r="A3402" s="64" t="s">
        <v>935</v>
      </c>
      <c r="B3402" s="64" t="s">
        <v>81</v>
      </c>
      <c r="C3402" s="64" t="s">
        <v>1523</v>
      </c>
      <c r="D3402" s="64" t="s">
        <v>1524</v>
      </c>
      <c r="E3402" s="20" t="s">
        <v>23</v>
      </c>
      <c r="F3402" s="64" t="s">
        <v>1527</v>
      </c>
      <c r="G3402" s="53" t="s">
        <v>1076</v>
      </c>
      <c r="H3402" s="53" t="s">
        <v>25</v>
      </c>
      <c r="I3402" s="26">
        <v>70000</v>
      </c>
      <c r="J3402" s="26">
        <v>70000</v>
      </c>
      <c r="K3402" s="26">
        <v>45000</v>
      </c>
      <c r="L3402" s="26">
        <f t="shared" si="3119"/>
        <v>21000</v>
      </c>
      <c r="M3402" s="26">
        <v>7000</v>
      </c>
      <c r="N3402" s="26">
        <v>7000</v>
      </c>
      <c r="O3402" s="26">
        <v>7000</v>
      </c>
      <c r="P3402" s="26">
        <f t="shared" si="3120"/>
        <v>66000</v>
      </c>
      <c r="Q3402" s="26">
        <f t="shared" si="3121"/>
        <v>94.285714285714278</v>
      </c>
      <c r="R3402" s="90"/>
      <c r="S3402" s="90"/>
      <c r="T3402" s="90"/>
      <c r="U3402" s="90"/>
      <c r="V3402" s="90"/>
      <c r="W3402" s="90"/>
      <c r="X3402" s="90"/>
      <c r="Y3402" s="90"/>
    </row>
    <row r="3403" spans="1:25" ht="15" customHeight="1" x14ac:dyDescent="0.25">
      <c r="A3403" s="64" t="s">
        <v>935</v>
      </c>
      <c r="B3403" s="64" t="s">
        <v>81</v>
      </c>
      <c r="C3403" s="64" t="s">
        <v>1523</v>
      </c>
      <c r="D3403" s="64" t="s">
        <v>1524</v>
      </c>
      <c r="E3403" s="20" t="s">
        <v>23</v>
      </c>
      <c r="F3403" s="64" t="s">
        <v>1528</v>
      </c>
      <c r="G3403" s="53" t="s">
        <v>1076</v>
      </c>
      <c r="H3403" s="53" t="s">
        <v>27</v>
      </c>
      <c r="I3403" s="26">
        <v>16906</v>
      </c>
      <c r="J3403" s="26">
        <v>16906</v>
      </c>
      <c r="K3403" s="26">
        <v>16906</v>
      </c>
      <c r="L3403" s="26">
        <f t="shared" si="3119"/>
        <v>0</v>
      </c>
      <c r="M3403" s="26"/>
      <c r="N3403" s="26"/>
      <c r="O3403" s="26"/>
      <c r="P3403" s="26">
        <f t="shared" si="3120"/>
        <v>16906</v>
      </c>
      <c r="Q3403" s="26">
        <f t="shared" si="3121"/>
        <v>100</v>
      </c>
      <c r="R3403" s="90"/>
      <c r="S3403" s="90"/>
      <c r="T3403" s="90"/>
      <c r="U3403" s="90"/>
      <c r="V3403" s="90"/>
      <c r="W3403" s="90"/>
      <c r="X3403" s="90"/>
      <c r="Y3403" s="90"/>
    </row>
    <row r="3404" spans="1:25" ht="15" customHeight="1" x14ac:dyDescent="0.25">
      <c r="A3404" s="64" t="s">
        <v>935</v>
      </c>
      <c r="B3404" s="64" t="s">
        <v>81</v>
      </c>
      <c r="C3404" s="64" t="s">
        <v>1523</v>
      </c>
      <c r="D3404" s="64" t="s">
        <v>1524</v>
      </c>
      <c r="E3404" s="20" t="s">
        <v>23</v>
      </c>
      <c r="F3404" s="64" t="s">
        <v>1529</v>
      </c>
      <c r="G3404" s="53" t="s">
        <v>1076</v>
      </c>
      <c r="H3404" s="53" t="s">
        <v>89</v>
      </c>
      <c r="I3404" s="26">
        <v>0</v>
      </c>
      <c r="J3404" s="26">
        <v>0</v>
      </c>
      <c r="K3404" s="26">
        <v>0</v>
      </c>
      <c r="L3404" s="26">
        <f t="shared" si="3119"/>
        <v>0</v>
      </c>
      <c r="M3404" s="26"/>
      <c r="N3404" s="26"/>
      <c r="O3404" s="26"/>
      <c r="P3404" s="26">
        <f t="shared" si="3120"/>
        <v>0</v>
      </c>
      <c r="Q3404" s="26" t="str">
        <f t="shared" si="3121"/>
        <v>-</v>
      </c>
      <c r="R3404" s="90"/>
      <c r="S3404" s="90"/>
      <c r="T3404" s="90"/>
      <c r="U3404" s="90"/>
      <c r="V3404" s="90"/>
      <c r="W3404" s="90"/>
      <c r="X3404" s="90"/>
      <c r="Y3404" s="90"/>
    </row>
    <row r="3405" spans="1:25" ht="15" customHeight="1" x14ac:dyDescent="0.25">
      <c r="A3405" s="64" t="s">
        <v>935</v>
      </c>
      <c r="B3405" s="64" t="s">
        <v>81</v>
      </c>
      <c r="C3405" s="64" t="s">
        <v>1523</v>
      </c>
      <c r="D3405" s="64" t="s">
        <v>1524</v>
      </c>
      <c r="E3405" s="20" t="s">
        <v>23</v>
      </c>
      <c r="F3405" s="64" t="s">
        <v>1530</v>
      </c>
      <c r="G3405" s="53" t="s">
        <v>1076</v>
      </c>
      <c r="H3405" s="53" t="s">
        <v>29</v>
      </c>
      <c r="I3405" s="26">
        <v>13000</v>
      </c>
      <c r="J3405" s="26">
        <v>13000</v>
      </c>
      <c r="K3405" s="26">
        <v>13000</v>
      </c>
      <c r="L3405" s="26">
        <f t="shared" si="3119"/>
        <v>0</v>
      </c>
      <c r="M3405" s="26"/>
      <c r="N3405" s="26"/>
      <c r="O3405" s="26"/>
      <c r="P3405" s="26">
        <f t="shared" si="3120"/>
        <v>13000</v>
      </c>
      <c r="Q3405" s="26">
        <f t="shared" si="3121"/>
        <v>100</v>
      </c>
      <c r="R3405" s="90"/>
      <c r="S3405" s="90"/>
      <c r="T3405" s="90"/>
      <c r="U3405" s="90"/>
      <c r="V3405" s="90"/>
      <c r="W3405" s="90"/>
      <c r="X3405" s="90"/>
      <c r="Y3405" s="90"/>
    </row>
    <row r="3406" spans="1:25" ht="15" customHeight="1" x14ac:dyDescent="0.25">
      <c r="A3406" s="63" t="s">
        <v>935</v>
      </c>
      <c r="B3406" s="63" t="s">
        <v>81</v>
      </c>
      <c r="C3406" s="63" t="s">
        <v>1523</v>
      </c>
      <c r="D3406" s="63" t="s">
        <v>1524</v>
      </c>
      <c r="E3406" s="65" t="s">
        <v>30</v>
      </c>
      <c r="F3406" s="65" t="s">
        <v>1</v>
      </c>
      <c r="G3406" s="65" t="s">
        <v>1</v>
      </c>
      <c r="H3406" s="65" t="s">
        <v>31</v>
      </c>
      <c r="I3406" s="31">
        <f t="shared" ref="I3406:K3406" si="3176">SUM(I3407)</f>
        <v>87280</v>
      </c>
      <c r="J3406" s="31">
        <f t="shared" si="3176"/>
        <v>87280</v>
      </c>
      <c r="K3406" s="31">
        <f t="shared" si="3176"/>
        <v>52000</v>
      </c>
      <c r="L3406" s="31">
        <f t="shared" si="3119"/>
        <v>24000</v>
      </c>
      <c r="M3406" s="31">
        <f t="shared" ref="M3406" si="3177">SUM(M3407)</f>
        <v>8000</v>
      </c>
      <c r="N3406" s="31">
        <f t="shared" ref="N3406:O3406" si="3178">SUM(N3407)</f>
        <v>8000</v>
      </c>
      <c r="O3406" s="31">
        <f t="shared" si="3178"/>
        <v>8000</v>
      </c>
      <c r="P3406" s="31">
        <f t="shared" si="3120"/>
        <v>76000</v>
      </c>
      <c r="Q3406" s="31">
        <f t="shared" si="3121"/>
        <v>87.076076993583868</v>
      </c>
      <c r="R3406" s="94"/>
      <c r="S3406" s="94"/>
      <c r="T3406" s="94"/>
      <c r="U3406" s="94"/>
      <c r="V3406" s="94"/>
      <c r="W3406" s="94"/>
      <c r="X3406" s="94"/>
      <c r="Y3406" s="94"/>
    </row>
    <row r="3407" spans="1:25" ht="15" customHeight="1" x14ac:dyDescent="0.25">
      <c r="A3407" s="64" t="s">
        <v>935</v>
      </c>
      <c r="B3407" s="64" t="s">
        <v>81</v>
      </c>
      <c r="C3407" s="64" t="s">
        <v>1523</v>
      </c>
      <c r="D3407" s="64" t="s">
        <v>1524</v>
      </c>
      <c r="E3407" s="20" t="s">
        <v>33</v>
      </c>
      <c r="F3407" s="64"/>
      <c r="G3407" s="53" t="s">
        <v>1076</v>
      </c>
      <c r="H3407" s="53" t="s">
        <v>3880</v>
      </c>
      <c r="I3407" s="26">
        <v>87280</v>
      </c>
      <c r="J3407" s="26">
        <v>87280</v>
      </c>
      <c r="K3407" s="26">
        <v>52000</v>
      </c>
      <c r="L3407" s="26">
        <f t="shared" si="3119"/>
        <v>24000</v>
      </c>
      <c r="M3407" s="26">
        <v>8000</v>
      </c>
      <c r="N3407" s="26">
        <v>8000</v>
      </c>
      <c r="O3407" s="26">
        <v>8000</v>
      </c>
      <c r="P3407" s="26">
        <f t="shared" si="3120"/>
        <v>76000</v>
      </c>
      <c r="Q3407" s="26">
        <f t="shared" si="3121"/>
        <v>87.076076993583868</v>
      </c>
      <c r="R3407" s="90"/>
      <c r="S3407" s="90"/>
      <c r="T3407" s="90"/>
      <c r="U3407" s="90"/>
      <c r="V3407" s="90"/>
      <c r="W3407" s="90"/>
      <c r="X3407" s="90"/>
      <c r="Y3407" s="90"/>
    </row>
    <row r="3408" spans="1:25" ht="15" customHeight="1" x14ac:dyDescent="0.25">
      <c r="A3408" s="63" t="s">
        <v>935</v>
      </c>
      <c r="B3408" s="63" t="s">
        <v>81</v>
      </c>
      <c r="C3408" s="63" t="s">
        <v>1523</v>
      </c>
      <c r="D3408" s="63" t="s">
        <v>1524</v>
      </c>
      <c r="E3408" s="65" t="s">
        <v>34</v>
      </c>
      <c r="F3408" s="65" t="s">
        <v>1</v>
      </c>
      <c r="G3408" s="65" t="s">
        <v>1</v>
      </c>
      <c r="H3408" s="65" t="s">
        <v>35</v>
      </c>
      <c r="I3408" s="31">
        <f t="shared" ref="I3408:K3408" si="3179">SUM(I3409:I3416)</f>
        <v>79630</v>
      </c>
      <c r="J3408" s="31">
        <f t="shared" si="3179"/>
        <v>62075</v>
      </c>
      <c r="K3408" s="31">
        <f t="shared" si="3179"/>
        <v>39888</v>
      </c>
      <c r="L3408" s="31">
        <f t="shared" ref="L3408:L3468" si="3180">SUM(M3408:O3408)</f>
        <v>13400</v>
      </c>
      <c r="M3408" s="31">
        <f t="shared" ref="M3408" si="3181">SUM(M3409:M3416)</f>
        <v>4400</v>
      </c>
      <c r="N3408" s="31">
        <f t="shared" ref="N3408:O3408" si="3182">SUM(N3409:N3416)</f>
        <v>4700</v>
      </c>
      <c r="O3408" s="31">
        <f t="shared" si="3182"/>
        <v>4300</v>
      </c>
      <c r="P3408" s="31">
        <f t="shared" ref="P3408:P3468" si="3183">K3408+L3408</f>
        <v>53288</v>
      </c>
      <c r="Q3408" s="31">
        <f t="shared" ref="Q3408:Q3468" si="3184">IF(J3408=0,"-",P3408/J3408*100)</f>
        <v>85.844542891663309</v>
      </c>
      <c r="R3408" s="94"/>
      <c r="S3408" s="94"/>
      <c r="T3408" s="94"/>
      <c r="U3408" s="94"/>
      <c r="V3408" s="94"/>
      <c r="W3408" s="94"/>
      <c r="X3408" s="94"/>
      <c r="Y3408" s="94"/>
    </row>
    <row r="3409" spans="1:25" ht="15" customHeight="1" x14ac:dyDescent="0.25">
      <c r="A3409" s="64" t="s">
        <v>935</v>
      </c>
      <c r="B3409" s="64" t="s">
        <v>81</v>
      </c>
      <c r="C3409" s="64" t="s">
        <v>1523</v>
      </c>
      <c r="D3409" s="64" t="s">
        <v>1524</v>
      </c>
      <c r="E3409" s="20" t="s">
        <v>38</v>
      </c>
      <c r="F3409" s="64"/>
      <c r="G3409" s="53" t="s">
        <v>1076</v>
      </c>
      <c r="H3409" s="53" t="s">
        <v>37</v>
      </c>
      <c r="I3409" s="26">
        <v>600</v>
      </c>
      <c r="J3409" s="26">
        <v>600</v>
      </c>
      <c r="K3409" s="26">
        <v>350</v>
      </c>
      <c r="L3409" s="26">
        <f t="shared" si="3180"/>
        <v>250</v>
      </c>
      <c r="M3409" s="26">
        <v>150</v>
      </c>
      <c r="N3409" s="26">
        <v>50</v>
      </c>
      <c r="O3409" s="26">
        <v>50</v>
      </c>
      <c r="P3409" s="26">
        <f t="shared" si="3183"/>
        <v>600</v>
      </c>
      <c r="Q3409" s="26">
        <f t="shared" si="3184"/>
        <v>100</v>
      </c>
      <c r="R3409" s="90"/>
      <c r="S3409" s="90"/>
      <c r="T3409" s="90"/>
      <c r="U3409" s="90"/>
      <c r="V3409" s="90"/>
      <c r="W3409" s="90"/>
      <c r="X3409" s="90"/>
      <c r="Y3409" s="90"/>
    </row>
    <row r="3410" spans="1:25" ht="15" customHeight="1" x14ac:dyDescent="0.25">
      <c r="A3410" s="64" t="s">
        <v>935</v>
      </c>
      <c r="B3410" s="64" t="s">
        <v>81</v>
      </c>
      <c r="C3410" s="64" t="s">
        <v>1523</v>
      </c>
      <c r="D3410" s="64" t="s">
        <v>1524</v>
      </c>
      <c r="E3410" s="20" t="s">
        <v>298</v>
      </c>
      <c r="F3410" s="64"/>
      <c r="G3410" s="53" t="s">
        <v>1076</v>
      </c>
      <c r="H3410" s="53" t="s">
        <v>297</v>
      </c>
      <c r="I3410" s="26">
        <v>46000</v>
      </c>
      <c r="J3410" s="26">
        <v>37000</v>
      </c>
      <c r="K3410" s="26">
        <v>23000</v>
      </c>
      <c r="L3410" s="26">
        <f t="shared" si="3180"/>
        <v>6000</v>
      </c>
      <c r="M3410" s="26">
        <v>2000</v>
      </c>
      <c r="N3410" s="26">
        <v>2000</v>
      </c>
      <c r="O3410" s="26">
        <v>2000</v>
      </c>
      <c r="P3410" s="26">
        <f t="shared" si="3183"/>
        <v>29000</v>
      </c>
      <c r="Q3410" s="26">
        <f t="shared" si="3184"/>
        <v>78.378378378378372</v>
      </c>
      <c r="R3410" s="90"/>
      <c r="S3410" s="90"/>
      <c r="T3410" s="90"/>
      <c r="U3410" s="90"/>
      <c r="V3410" s="90"/>
      <c r="W3410" s="90"/>
      <c r="X3410" s="90"/>
      <c r="Y3410" s="90"/>
    </row>
    <row r="3411" spans="1:25" ht="15" customHeight="1" x14ac:dyDescent="0.25">
      <c r="A3411" s="64" t="s">
        <v>935</v>
      </c>
      <c r="B3411" s="64" t="s">
        <v>81</v>
      </c>
      <c r="C3411" s="64" t="s">
        <v>1523</v>
      </c>
      <c r="D3411" s="64" t="s">
        <v>1524</v>
      </c>
      <c r="E3411" s="20" t="s">
        <v>301</v>
      </c>
      <c r="F3411" s="64"/>
      <c r="G3411" s="53" t="s">
        <v>1076</v>
      </c>
      <c r="H3411" s="53" t="s">
        <v>300</v>
      </c>
      <c r="I3411" s="26">
        <v>9087</v>
      </c>
      <c r="J3411" s="26">
        <v>9087</v>
      </c>
      <c r="K3411" s="26">
        <v>5800</v>
      </c>
      <c r="L3411" s="26">
        <f t="shared" si="3180"/>
        <v>3000</v>
      </c>
      <c r="M3411" s="26">
        <v>1000</v>
      </c>
      <c r="N3411" s="26">
        <v>1000</v>
      </c>
      <c r="O3411" s="26">
        <v>1000</v>
      </c>
      <c r="P3411" s="26">
        <f t="shared" si="3183"/>
        <v>8800</v>
      </c>
      <c r="Q3411" s="26">
        <f t="shared" si="3184"/>
        <v>96.841641906019589</v>
      </c>
      <c r="R3411" s="90"/>
      <c r="S3411" s="90"/>
      <c r="T3411" s="90"/>
      <c r="U3411" s="90"/>
      <c r="V3411" s="90"/>
      <c r="W3411" s="90"/>
      <c r="X3411" s="90"/>
      <c r="Y3411" s="90"/>
    </row>
    <row r="3412" spans="1:25" ht="15" customHeight="1" x14ac:dyDescent="0.25">
      <c r="A3412" s="64" t="s">
        <v>935</v>
      </c>
      <c r="B3412" s="64" t="s">
        <v>81</v>
      </c>
      <c r="C3412" s="64" t="s">
        <v>1523</v>
      </c>
      <c r="D3412" s="64" t="s">
        <v>1524</v>
      </c>
      <c r="E3412" s="20" t="s">
        <v>218</v>
      </c>
      <c r="F3412" s="64"/>
      <c r="G3412" s="53" t="s">
        <v>1076</v>
      </c>
      <c r="H3412" s="53" t="s">
        <v>217</v>
      </c>
      <c r="I3412" s="26">
        <v>6400</v>
      </c>
      <c r="J3412" s="26">
        <v>6400</v>
      </c>
      <c r="K3412" s="26">
        <v>3500</v>
      </c>
      <c r="L3412" s="26">
        <f t="shared" si="3180"/>
        <v>2500</v>
      </c>
      <c r="M3412" s="26">
        <v>500</v>
      </c>
      <c r="N3412" s="26">
        <v>1000</v>
      </c>
      <c r="O3412" s="26">
        <v>1000</v>
      </c>
      <c r="P3412" s="26">
        <f t="shared" si="3183"/>
        <v>6000</v>
      </c>
      <c r="Q3412" s="26">
        <f t="shared" si="3184"/>
        <v>93.75</v>
      </c>
      <c r="R3412" s="90"/>
      <c r="S3412" s="90"/>
      <c r="T3412" s="90"/>
      <c r="U3412" s="90"/>
      <c r="V3412" s="90"/>
      <c r="W3412" s="90"/>
      <c r="X3412" s="90"/>
      <c r="Y3412" s="90"/>
    </row>
    <row r="3413" spans="1:25" ht="15" customHeight="1" x14ac:dyDescent="0.25">
      <c r="A3413" s="64" t="s">
        <v>935</v>
      </c>
      <c r="B3413" s="64" t="s">
        <v>81</v>
      </c>
      <c r="C3413" s="64" t="s">
        <v>1523</v>
      </c>
      <c r="D3413" s="64" t="s">
        <v>1524</v>
      </c>
      <c r="E3413" s="20" t="s">
        <v>303</v>
      </c>
      <c r="F3413" s="64"/>
      <c r="G3413" s="53" t="s">
        <v>1076</v>
      </c>
      <c r="H3413" s="53" t="s">
        <v>302</v>
      </c>
      <c r="I3413" s="26">
        <v>228</v>
      </c>
      <c r="J3413" s="26">
        <v>228</v>
      </c>
      <c r="K3413" s="26">
        <v>228</v>
      </c>
      <c r="L3413" s="26">
        <f t="shared" si="3180"/>
        <v>0</v>
      </c>
      <c r="M3413" s="26"/>
      <c r="N3413" s="26"/>
      <c r="O3413" s="26"/>
      <c r="P3413" s="26">
        <f t="shared" si="3183"/>
        <v>228</v>
      </c>
      <c r="Q3413" s="26">
        <f t="shared" si="3184"/>
        <v>100</v>
      </c>
      <c r="R3413" s="90"/>
      <c r="S3413" s="90"/>
      <c r="T3413" s="90"/>
      <c r="U3413" s="90"/>
      <c r="V3413" s="90"/>
      <c r="W3413" s="90"/>
      <c r="X3413" s="90"/>
      <c r="Y3413" s="90"/>
    </row>
    <row r="3414" spans="1:25" ht="15" customHeight="1" x14ac:dyDescent="0.25">
      <c r="A3414" s="64" t="s">
        <v>935</v>
      </c>
      <c r="B3414" s="64" t="s">
        <v>81</v>
      </c>
      <c r="C3414" s="64" t="s">
        <v>1523</v>
      </c>
      <c r="D3414" s="64" t="s">
        <v>1524</v>
      </c>
      <c r="E3414" s="20" t="s">
        <v>308</v>
      </c>
      <c r="F3414" s="64"/>
      <c r="G3414" s="53" t="s">
        <v>1076</v>
      </c>
      <c r="H3414" s="53" t="s">
        <v>307</v>
      </c>
      <c r="I3414" s="26">
        <v>3000</v>
      </c>
      <c r="J3414" s="26">
        <v>3000</v>
      </c>
      <c r="K3414" s="26">
        <v>2100</v>
      </c>
      <c r="L3414" s="26">
        <f t="shared" si="3180"/>
        <v>900</v>
      </c>
      <c r="M3414" s="26">
        <v>500</v>
      </c>
      <c r="N3414" s="26">
        <v>400</v>
      </c>
      <c r="O3414" s="26"/>
      <c r="P3414" s="26">
        <f t="shared" si="3183"/>
        <v>3000</v>
      </c>
      <c r="Q3414" s="26">
        <f t="shared" si="3184"/>
        <v>100</v>
      </c>
      <c r="R3414" s="90"/>
      <c r="S3414" s="90"/>
      <c r="T3414" s="90"/>
      <c r="U3414" s="90"/>
      <c r="V3414" s="90"/>
      <c r="W3414" s="90"/>
      <c r="X3414" s="90"/>
      <c r="Y3414" s="90"/>
    </row>
    <row r="3415" spans="1:25" ht="15" customHeight="1" x14ac:dyDescent="0.25">
      <c r="A3415" s="64" t="s">
        <v>935</v>
      </c>
      <c r="B3415" s="64" t="s">
        <v>81</v>
      </c>
      <c r="C3415" s="64" t="s">
        <v>1523</v>
      </c>
      <c r="D3415" s="64" t="s">
        <v>1524</v>
      </c>
      <c r="E3415" s="20" t="s">
        <v>311</v>
      </c>
      <c r="F3415" s="64"/>
      <c r="G3415" s="53" t="s">
        <v>1076</v>
      </c>
      <c r="H3415" s="53" t="s">
        <v>310</v>
      </c>
      <c r="I3415" s="26">
        <v>0</v>
      </c>
      <c r="J3415" s="26">
        <v>0</v>
      </c>
      <c r="K3415" s="26">
        <v>0</v>
      </c>
      <c r="L3415" s="26">
        <f t="shared" si="3180"/>
        <v>0</v>
      </c>
      <c r="M3415" s="26"/>
      <c r="N3415" s="26"/>
      <c r="O3415" s="26"/>
      <c r="P3415" s="26">
        <f t="shared" si="3183"/>
        <v>0</v>
      </c>
      <c r="Q3415" s="26" t="str">
        <f t="shared" si="3184"/>
        <v>-</v>
      </c>
      <c r="R3415" s="90"/>
      <c r="S3415" s="90"/>
      <c r="T3415" s="90"/>
      <c r="U3415" s="90"/>
      <c r="V3415" s="90"/>
      <c r="W3415" s="90"/>
      <c r="X3415" s="90"/>
      <c r="Y3415" s="90"/>
    </row>
    <row r="3416" spans="1:25" ht="15" customHeight="1" x14ac:dyDescent="0.25">
      <c r="A3416" s="63" t="s">
        <v>935</v>
      </c>
      <c r="B3416" s="63" t="s">
        <v>81</v>
      </c>
      <c r="C3416" s="63" t="s">
        <v>1523</v>
      </c>
      <c r="D3416" s="63" t="s">
        <v>1524</v>
      </c>
      <c r="E3416" s="63" t="s">
        <v>39</v>
      </c>
      <c r="F3416" s="64" t="s">
        <v>1</v>
      </c>
      <c r="G3416" s="53" t="s">
        <v>1</v>
      </c>
      <c r="H3416" s="65" t="s">
        <v>40</v>
      </c>
      <c r="I3416" s="31">
        <f t="shared" ref="I3416:K3416" si="3185">SUM(I3417:I3419)</f>
        <v>14315</v>
      </c>
      <c r="J3416" s="31">
        <f t="shared" si="3185"/>
        <v>5760</v>
      </c>
      <c r="K3416" s="31">
        <f t="shared" si="3185"/>
        <v>4910</v>
      </c>
      <c r="L3416" s="31">
        <f t="shared" si="3180"/>
        <v>750</v>
      </c>
      <c r="M3416" s="31">
        <f t="shared" ref="M3416" si="3186">SUM(M3417:M3419)</f>
        <v>250</v>
      </c>
      <c r="N3416" s="31">
        <f t="shared" ref="N3416:O3416" si="3187">SUM(N3417:N3419)</f>
        <v>250</v>
      </c>
      <c r="O3416" s="31">
        <f t="shared" si="3187"/>
        <v>250</v>
      </c>
      <c r="P3416" s="31">
        <f t="shared" si="3183"/>
        <v>5660</v>
      </c>
      <c r="Q3416" s="31">
        <f t="shared" si="3184"/>
        <v>98.263888888888886</v>
      </c>
      <c r="R3416" s="94"/>
      <c r="S3416" s="94"/>
      <c r="T3416" s="94"/>
      <c r="U3416" s="94"/>
      <c r="V3416" s="94"/>
      <c r="W3416" s="94"/>
      <c r="X3416" s="94"/>
      <c r="Y3416" s="94"/>
    </row>
    <row r="3417" spans="1:25" ht="15" customHeight="1" x14ac:dyDescent="0.25">
      <c r="A3417" s="64" t="s">
        <v>935</v>
      </c>
      <c r="B3417" s="64" t="s">
        <v>81</v>
      </c>
      <c r="C3417" s="64" t="s">
        <v>1523</v>
      </c>
      <c r="D3417" s="64" t="s">
        <v>1524</v>
      </c>
      <c r="E3417" s="20" t="s">
        <v>41</v>
      </c>
      <c r="F3417" s="64"/>
      <c r="G3417" s="53" t="s">
        <v>1076</v>
      </c>
      <c r="H3417" s="53" t="s">
        <v>40</v>
      </c>
      <c r="I3417" s="26">
        <v>11915</v>
      </c>
      <c r="J3417" s="26">
        <v>3360</v>
      </c>
      <c r="K3417" s="26">
        <v>3360</v>
      </c>
      <c r="L3417" s="26">
        <f t="shared" si="3180"/>
        <v>0</v>
      </c>
      <c r="M3417" s="26"/>
      <c r="N3417" s="26"/>
      <c r="O3417" s="26"/>
      <c r="P3417" s="26">
        <f t="shared" si="3183"/>
        <v>3360</v>
      </c>
      <c r="Q3417" s="26">
        <f t="shared" si="3184"/>
        <v>100</v>
      </c>
      <c r="R3417" s="90"/>
      <c r="S3417" s="90"/>
      <c r="T3417" s="90"/>
      <c r="U3417" s="90"/>
      <c r="V3417" s="90"/>
      <c r="W3417" s="90"/>
      <c r="X3417" s="90"/>
      <c r="Y3417" s="90"/>
    </row>
    <row r="3418" spans="1:25" ht="15" customHeight="1" x14ac:dyDescent="0.25">
      <c r="A3418" s="64" t="s">
        <v>935</v>
      </c>
      <c r="B3418" s="64" t="s">
        <v>81</v>
      </c>
      <c r="C3418" s="64" t="s">
        <v>1523</v>
      </c>
      <c r="D3418" s="64" t="s">
        <v>1524</v>
      </c>
      <c r="E3418" s="20" t="s">
        <v>41</v>
      </c>
      <c r="F3418" s="64" t="s">
        <v>1531</v>
      </c>
      <c r="G3418" s="53" t="s">
        <v>1076</v>
      </c>
      <c r="H3418" s="53" t="s">
        <v>49</v>
      </c>
      <c r="I3418" s="26">
        <v>2300</v>
      </c>
      <c r="J3418" s="26">
        <v>2300</v>
      </c>
      <c r="K3418" s="26">
        <v>1550</v>
      </c>
      <c r="L3418" s="26">
        <f t="shared" si="3180"/>
        <v>750</v>
      </c>
      <c r="M3418" s="26">
        <v>250</v>
      </c>
      <c r="N3418" s="26">
        <v>250</v>
      </c>
      <c r="O3418" s="26">
        <v>250</v>
      </c>
      <c r="P3418" s="26">
        <f t="shared" si="3183"/>
        <v>2300</v>
      </c>
      <c r="Q3418" s="26">
        <f t="shared" si="3184"/>
        <v>100</v>
      </c>
      <c r="R3418" s="90"/>
      <c r="S3418" s="90"/>
      <c r="T3418" s="90"/>
      <c r="U3418" s="90"/>
      <c r="V3418" s="90"/>
      <c r="W3418" s="90"/>
      <c r="X3418" s="90"/>
      <c r="Y3418" s="90"/>
    </row>
    <row r="3419" spans="1:25" ht="22.5" customHeight="1" x14ac:dyDescent="0.25">
      <c r="A3419" s="64" t="s">
        <v>935</v>
      </c>
      <c r="B3419" s="64" t="s">
        <v>81</v>
      </c>
      <c r="C3419" s="64" t="s">
        <v>1523</v>
      </c>
      <c r="D3419" s="64" t="s">
        <v>1524</v>
      </c>
      <c r="E3419" s="20" t="s">
        <v>41</v>
      </c>
      <c r="F3419" s="64" t="s">
        <v>1532</v>
      </c>
      <c r="G3419" s="53" t="s">
        <v>1076</v>
      </c>
      <c r="H3419" s="53" t="s">
        <v>55</v>
      </c>
      <c r="I3419" s="26">
        <v>100</v>
      </c>
      <c r="J3419" s="26">
        <v>100</v>
      </c>
      <c r="K3419" s="26">
        <v>0</v>
      </c>
      <c r="L3419" s="26">
        <f t="shared" si="3180"/>
        <v>0</v>
      </c>
      <c r="M3419" s="26"/>
      <c r="N3419" s="26"/>
      <c r="O3419" s="26"/>
      <c r="P3419" s="26">
        <f t="shared" si="3183"/>
        <v>0</v>
      </c>
      <c r="Q3419" s="26">
        <f t="shared" si="3184"/>
        <v>0</v>
      </c>
      <c r="R3419" s="90"/>
      <c r="S3419" s="90"/>
      <c r="T3419" s="90"/>
      <c r="U3419" s="90"/>
      <c r="V3419" s="90"/>
      <c r="W3419" s="90"/>
      <c r="X3419" s="90"/>
      <c r="Y3419" s="90"/>
    </row>
    <row r="3420" spans="1:25" ht="22.5" customHeight="1" x14ac:dyDescent="0.25">
      <c r="A3420" s="63" t="s">
        <v>1</v>
      </c>
      <c r="B3420" s="63" t="s">
        <v>1</v>
      </c>
      <c r="C3420" s="63" t="s">
        <v>1</v>
      </c>
      <c r="D3420" s="65" t="s">
        <v>1</v>
      </c>
      <c r="E3420" s="65" t="s">
        <v>1</v>
      </c>
      <c r="F3420" s="65" t="s">
        <v>1</v>
      </c>
      <c r="G3420" s="65" t="s">
        <v>1</v>
      </c>
      <c r="H3420" s="66" t="s">
        <v>56</v>
      </c>
      <c r="I3420" s="30">
        <f t="shared" ref="I3420:K3421" si="3188">SUM(I3421)</f>
        <v>100</v>
      </c>
      <c r="J3420" s="30">
        <f t="shared" si="3188"/>
        <v>100</v>
      </c>
      <c r="K3420" s="30">
        <f t="shared" si="3188"/>
        <v>0</v>
      </c>
      <c r="L3420" s="30">
        <f t="shared" si="3180"/>
        <v>0</v>
      </c>
      <c r="M3420" s="30">
        <f t="shared" ref="M3420:M3421" si="3189">SUM(M3421)</f>
        <v>0</v>
      </c>
      <c r="N3420" s="30">
        <f t="shared" ref="N3420:O3421" si="3190">SUM(N3421)</f>
        <v>0</v>
      </c>
      <c r="O3420" s="30">
        <f t="shared" si="3190"/>
        <v>0</v>
      </c>
      <c r="P3420" s="30">
        <f t="shared" si="3183"/>
        <v>0</v>
      </c>
      <c r="Q3420" s="30">
        <f t="shared" si="3184"/>
        <v>0</v>
      </c>
      <c r="R3420" s="93"/>
      <c r="S3420" s="93"/>
      <c r="T3420" s="93"/>
      <c r="U3420" s="93"/>
      <c r="V3420" s="93"/>
      <c r="W3420" s="93"/>
      <c r="X3420" s="93"/>
      <c r="Y3420" s="93"/>
    </row>
    <row r="3421" spans="1:25" ht="15" customHeight="1" x14ac:dyDescent="0.25">
      <c r="A3421" s="63" t="s">
        <v>935</v>
      </c>
      <c r="B3421" s="63" t="s">
        <v>81</v>
      </c>
      <c r="C3421" s="63" t="s">
        <v>1523</v>
      </c>
      <c r="D3421" s="63" t="s">
        <v>1524</v>
      </c>
      <c r="E3421" s="65" t="s">
        <v>57</v>
      </c>
      <c r="F3421" s="65" t="s">
        <v>1</v>
      </c>
      <c r="G3421" s="65" t="s">
        <v>1</v>
      </c>
      <c r="H3421" s="65" t="s">
        <v>58</v>
      </c>
      <c r="I3421" s="31">
        <f t="shared" si="3188"/>
        <v>100</v>
      </c>
      <c r="J3421" s="31">
        <f t="shared" si="3188"/>
        <v>100</v>
      </c>
      <c r="K3421" s="31">
        <f t="shared" si="3188"/>
        <v>0</v>
      </c>
      <c r="L3421" s="31">
        <f t="shared" si="3180"/>
        <v>0</v>
      </c>
      <c r="M3421" s="31">
        <f t="shared" si="3189"/>
        <v>0</v>
      </c>
      <c r="N3421" s="31">
        <f t="shared" si="3190"/>
        <v>0</v>
      </c>
      <c r="O3421" s="31">
        <f t="shared" si="3190"/>
        <v>0</v>
      </c>
      <c r="P3421" s="31">
        <f t="shared" si="3183"/>
        <v>0</v>
      </c>
      <c r="Q3421" s="31">
        <f t="shared" si="3184"/>
        <v>0</v>
      </c>
      <c r="R3421" s="94"/>
      <c r="S3421" s="94"/>
      <c r="T3421" s="94"/>
      <c r="U3421" s="94"/>
      <c r="V3421" s="94"/>
      <c r="W3421" s="94"/>
      <c r="X3421" s="94"/>
      <c r="Y3421" s="94"/>
    </row>
    <row r="3422" spans="1:25" ht="15" customHeight="1" x14ac:dyDescent="0.25">
      <c r="A3422" s="64" t="s">
        <v>935</v>
      </c>
      <c r="B3422" s="64" t="s">
        <v>81</v>
      </c>
      <c r="C3422" s="64" t="s">
        <v>1523</v>
      </c>
      <c r="D3422" s="64" t="s">
        <v>1524</v>
      </c>
      <c r="E3422" s="20" t="s">
        <v>68</v>
      </c>
      <c r="F3422" s="64"/>
      <c r="G3422" s="53" t="s">
        <v>1076</v>
      </c>
      <c r="H3422" s="53" t="s">
        <v>67</v>
      </c>
      <c r="I3422" s="26">
        <v>100</v>
      </c>
      <c r="J3422" s="26">
        <v>100</v>
      </c>
      <c r="K3422" s="26">
        <v>0</v>
      </c>
      <c r="L3422" s="26">
        <f t="shared" si="3180"/>
        <v>0</v>
      </c>
      <c r="M3422" s="26"/>
      <c r="N3422" s="26"/>
      <c r="O3422" s="26"/>
      <c r="P3422" s="26">
        <f t="shared" si="3183"/>
        <v>0</v>
      </c>
      <c r="Q3422" s="26">
        <f t="shared" si="3184"/>
        <v>0</v>
      </c>
      <c r="R3422" s="90"/>
      <c r="S3422" s="90"/>
      <c r="T3422" s="90"/>
      <c r="U3422" s="90"/>
      <c r="V3422" s="90"/>
      <c r="W3422" s="90"/>
      <c r="X3422" s="90"/>
      <c r="Y3422" s="90"/>
    </row>
    <row r="3423" spans="1:25" s="4" customFormat="1" ht="22.5" customHeight="1" x14ac:dyDescent="0.25">
      <c r="A3423" s="63" t="s">
        <v>1</v>
      </c>
      <c r="B3423" s="63" t="s">
        <v>1</v>
      </c>
      <c r="C3423" s="63" t="s">
        <v>1</v>
      </c>
      <c r="D3423" s="65" t="s">
        <v>1</v>
      </c>
      <c r="E3423" s="65" t="s">
        <v>1</v>
      </c>
      <c r="F3423" s="65" t="s">
        <v>1</v>
      </c>
      <c r="G3423" s="65" t="s">
        <v>1</v>
      </c>
      <c r="H3423" s="66" t="s">
        <v>69</v>
      </c>
      <c r="I3423" s="30">
        <f t="shared" ref="I3423:K3423" si="3191">SUM(I3424)</f>
        <v>23000</v>
      </c>
      <c r="J3423" s="30">
        <f t="shared" si="3191"/>
        <v>0</v>
      </c>
      <c r="K3423" s="30">
        <f t="shared" si="3191"/>
        <v>0</v>
      </c>
      <c r="L3423" s="30">
        <f t="shared" si="3180"/>
        <v>0</v>
      </c>
      <c r="M3423" s="30">
        <f t="shared" ref="M3423" si="3192">SUM(M3424)</f>
        <v>0</v>
      </c>
      <c r="N3423" s="30">
        <f t="shared" ref="N3423:O3423" si="3193">SUM(N3424)</f>
        <v>0</v>
      </c>
      <c r="O3423" s="30">
        <f t="shared" si="3193"/>
        <v>0</v>
      </c>
      <c r="P3423" s="30">
        <f t="shared" si="3183"/>
        <v>0</v>
      </c>
      <c r="Q3423" s="30" t="str">
        <f t="shared" si="3184"/>
        <v>-</v>
      </c>
      <c r="R3423" s="93"/>
      <c r="S3423" s="93"/>
      <c r="T3423" s="93"/>
      <c r="U3423" s="93"/>
      <c r="V3423" s="93"/>
      <c r="W3423" s="93"/>
      <c r="X3423" s="93"/>
      <c r="Y3423" s="93"/>
    </row>
    <row r="3424" spans="1:25" s="4" customFormat="1" ht="15" customHeight="1" x14ac:dyDescent="0.25">
      <c r="A3424" s="63" t="s">
        <v>935</v>
      </c>
      <c r="B3424" s="63" t="s">
        <v>81</v>
      </c>
      <c r="C3424" s="63" t="s">
        <v>1490</v>
      </c>
      <c r="D3424" s="63" t="s">
        <v>1524</v>
      </c>
      <c r="E3424" s="65" t="s">
        <v>70</v>
      </c>
      <c r="F3424" s="65" t="s">
        <v>1</v>
      </c>
      <c r="G3424" s="65" t="s">
        <v>1</v>
      </c>
      <c r="H3424" s="65" t="s">
        <v>71</v>
      </c>
      <c r="I3424" s="31">
        <f t="shared" ref="I3424:K3424" si="3194">SUM(I3425:I3426)</f>
        <v>23000</v>
      </c>
      <c r="J3424" s="31">
        <f t="shared" si="3194"/>
        <v>0</v>
      </c>
      <c r="K3424" s="31">
        <f t="shared" si="3194"/>
        <v>0</v>
      </c>
      <c r="L3424" s="31">
        <f t="shared" si="3180"/>
        <v>0</v>
      </c>
      <c r="M3424" s="31">
        <f t="shared" ref="M3424" si="3195">SUM(M3425:M3426)</f>
        <v>0</v>
      </c>
      <c r="N3424" s="31">
        <f t="shared" ref="N3424:O3424" si="3196">SUM(N3425:N3426)</f>
        <v>0</v>
      </c>
      <c r="O3424" s="31">
        <f t="shared" si="3196"/>
        <v>0</v>
      </c>
      <c r="P3424" s="31">
        <f t="shared" si="3183"/>
        <v>0</v>
      </c>
      <c r="Q3424" s="31" t="str">
        <f t="shared" si="3184"/>
        <v>-</v>
      </c>
      <c r="R3424" s="94"/>
      <c r="S3424" s="94"/>
      <c r="T3424" s="94"/>
      <c r="U3424" s="94"/>
      <c r="V3424" s="94"/>
      <c r="W3424" s="94"/>
      <c r="X3424" s="94"/>
      <c r="Y3424" s="94"/>
    </row>
    <row r="3425" spans="1:25" s="4" customFormat="1" ht="15" customHeight="1" x14ac:dyDescent="0.25">
      <c r="A3425" s="64" t="s">
        <v>935</v>
      </c>
      <c r="B3425" s="64" t="s">
        <v>81</v>
      </c>
      <c r="C3425" s="64" t="s">
        <v>1490</v>
      </c>
      <c r="D3425" s="64" t="s">
        <v>1524</v>
      </c>
      <c r="E3425" s="20" t="s">
        <v>74</v>
      </c>
      <c r="F3425" s="64"/>
      <c r="G3425" s="53" t="s">
        <v>1076</v>
      </c>
      <c r="H3425" s="53" t="s">
        <v>73</v>
      </c>
      <c r="I3425" s="26">
        <v>3000</v>
      </c>
      <c r="J3425" s="26">
        <v>0</v>
      </c>
      <c r="K3425" s="26">
        <v>0</v>
      </c>
      <c r="L3425" s="26">
        <f t="shared" si="3180"/>
        <v>0</v>
      </c>
      <c r="M3425" s="26"/>
      <c r="N3425" s="26"/>
      <c r="O3425" s="26"/>
      <c r="P3425" s="26">
        <f t="shared" si="3183"/>
        <v>0</v>
      </c>
      <c r="Q3425" s="26" t="str">
        <f t="shared" si="3184"/>
        <v>-</v>
      </c>
      <c r="R3425" s="90"/>
      <c r="S3425" s="90"/>
      <c r="T3425" s="90"/>
      <c r="U3425" s="90"/>
      <c r="V3425" s="90"/>
      <c r="W3425" s="90"/>
      <c r="X3425" s="90"/>
      <c r="Y3425" s="90"/>
    </row>
    <row r="3426" spans="1:25" s="17" customFormat="1" ht="15" customHeight="1" x14ac:dyDescent="0.25">
      <c r="A3426" s="44" t="s">
        <v>935</v>
      </c>
      <c r="B3426" s="44" t="s">
        <v>81</v>
      </c>
      <c r="C3426" s="44" t="s">
        <v>1490</v>
      </c>
      <c r="D3426" s="44">
        <v>21020043</v>
      </c>
      <c r="E3426" s="45">
        <v>821600</v>
      </c>
      <c r="F3426" s="44"/>
      <c r="G3426" s="46" t="s">
        <v>1076</v>
      </c>
      <c r="H3426" s="46" t="s">
        <v>322</v>
      </c>
      <c r="I3426" s="35">
        <v>20000</v>
      </c>
      <c r="J3426" s="35">
        <v>0</v>
      </c>
      <c r="K3426" s="35">
        <v>0</v>
      </c>
      <c r="L3426" s="35">
        <f t="shared" si="3180"/>
        <v>0</v>
      </c>
      <c r="M3426" s="35"/>
      <c r="N3426" s="35"/>
      <c r="O3426" s="35"/>
      <c r="P3426" s="35">
        <f t="shared" si="3183"/>
        <v>0</v>
      </c>
      <c r="Q3426" s="35" t="str">
        <f t="shared" si="3184"/>
        <v>-</v>
      </c>
      <c r="R3426" s="95"/>
      <c r="S3426" s="95"/>
      <c r="T3426" s="95"/>
      <c r="U3426" s="95"/>
      <c r="V3426" s="95"/>
      <c r="W3426" s="95"/>
      <c r="X3426" s="95"/>
      <c r="Y3426" s="95"/>
    </row>
    <row r="3427" spans="1:25" ht="15" customHeight="1" x14ac:dyDescent="0.25">
      <c r="A3427" s="53" t="s">
        <v>1</v>
      </c>
      <c r="B3427" s="53" t="s">
        <v>1</v>
      </c>
      <c r="C3427" s="53" t="s">
        <v>1</v>
      </c>
      <c r="D3427" s="53" t="s">
        <v>1</v>
      </c>
      <c r="E3427" s="53" t="s">
        <v>1</v>
      </c>
      <c r="F3427" s="53" t="s">
        <v>1</v>
      </c>
      <c r="G3427" s="53" t="s">
        <v>1</v>
      </c>
      <c r="H3427" s="66" t="s">
        <v>1533</v>
      </c>
      <c r="I3427" s="30">
        <f t="shared" ref="I3427:K3427" si="3197">SUM(I3397,I3420,I3423)</f>
        <v>1145482</v>
      </c>
      <c r="J3427" s="30">
        <f t="shared" si="3197"/>
        <v>1104927</v>
      </c>
      <c r="K3427" s="30">
        <f t="shared" si="3197"/>
        <v>633594</v>
      </c>
      <c r="L3427" s="30">
        <f t="shared" si="3180"/>
        <v>285300</v>
      </c>
      <c r="M3427" s="30">
        <f t="shared" ref="M3427" si="3198">SUM(M3397,M3420,M3423)</f>
        <v>96700</v>
      </c>
      <c r="N3427" s="30">
        <f t="shared" ref="N3427:O3427" si="3199">SUM(N3397,N3420,N3423)</f>
        <v>97000</v>
      </c>
      <c r="O3427" s="30">
        <f t="shared" si="3199"/>
        <v>91600</v>
      </c>
      <c r="P3427" s="30">
        <f t="shared" si="3183"/>
        <v>918894</v>
      </c>
      <c r="Q3427" s="30">
        <f t="shared" si="3184"/>
        <v>83.163322101822118</v>
      </c>
      <c r="R3427" s="93"/>
      <c r="S3427" s="93"/>
      <c r="T3427" s="93"/>
      <c r="U3427" s="93"/>
      <c r="V3427" s="93"/>
      <c r="W3427" s="93"/>
      <c r="X3427" s="93"/>
      <c r="Y3427" s="93"/>
    </row>
    <row r="3428" spans="1:25" ht="15" customHeight="1" thickBot="1" x14ac:dyDescent="0.3">
      <c r="A3428" s="53" t="s">
        <v>1</v>
      </c>
      <c r="B3428" s="53" t="s">
        <v>1</v>
      </c>
      <c r="C3428" s="53" t="s">
        <v>1</v>
      </c>
      <c r="D3428" s="53" t="s">
        <v>1</v>
      </c>
      <c r="E3428" s="53" t="s">
        <v>1</v>
      </c>
      <c r="F3428" s="53" t="s">
        <v>1</v>
      </c>
      <c r="G3428" s="53" t="s">
        <v>1</v>
      </c>
      <c r="H3428" s="65" t="s">
        <v>76</v>
      </c>
      <c r="I3428" s="31"/>
      <c r="J3428" s="31"/>
      <c r="K3428" s="31">
        <v>0</v>
      </c>
      <c r="L3428" s="31"/>
      <c r="M3428" s="31"/>
      <c r="N3428" s="31"/>
      <c r="O3428" s="31"/>
      <c r="P3428" s="31"/>
      <c r="Q3428" s="31"/>
      <c r="R3428" s="94"/>
      <c r="S3428" s="94"/>
      <c r="T3428" s="94"/>
      <c r="U3428" s="94"/>
      <c r="V3428" s="94"/>
      <c r="W3428" s="94"/>
      <c r="X3428" s="94"/>
      <c r="Y3428" s="94"/>
    </row>
    <row r="3429" spans="1:25" ht="47.25" customHeight="1" thickBot="1" x14ac:dyDescent="0.3">
      <c r="A3429" s="110" t="s">
        <v>1</v>
      </c>
      <c r="B3429" s="110" t="s">
        <v>1</v>
      </c>
      <c r="C3429" s="110" t="s">
        <v>1</v>
      </c>
      <c r="D3429" s="110" t="s">
        <v>1</v>
      </c>
      <c r="E3429" s="110" t="s">
        <v>1</v>
      </c>
      <c r="F3429" s="110" t="s">
        <v>1</v>
      </c>
      <c r="G3429" s="110" t="s">
        <v>1</v>
      </c>
      <c r="H3429" s="28" t="s">
        <v>77</v>
      </c>
      <c r="I3429" s="109" t="s">
        <v>3984</v>
      </c>
      <c r="J3429" s="109" t="s">
        <v>11</v>
      </c>
      <c r="K3429" s="109" t="s">
        <v>3989</v>
      </c>
      <c r="L3429" s="109" t="s">
        <v>3985</v>
      </c>
      <c r="M3429" s="109" t="s">
        <v>4027</v>
      </c>
      <c r="N3429" s="109" t="s">
        <v>3988</v>
      </c>
      <c r="O3429" s="109" t="s">
        <v>3986</v>
      </c>
      <c r="P3429" s="109" t="s">
        <v>3987</v>
      </c>
      <c r="Q3429" s="109" t="s">
        <v>3695</v>
      </c>
      <c r="R3429" s="91"/>
      <c r="S3429" s="91"/>
      <c r="T3429" s="91"/>
      <c r="U3429" s="91"/>
      <c r="V3429" s="91"/>
      <c r="W3429" s="91"/>
      <c r="X3429" s="91"/>
      <c r="Y3429" s="91"/>
    </row>
    <row r="3430" spans="1:25" ht="15" customHeight="1" x14ac:dyDescent="0.25">
      <c r="A3430" s="111"/>
      <c r="B3430" s="111"/>
      <c r="C3430" s="111"/>
      <c r="D3430" s="111"/>
      <c r="E3430" s="111"/>
      <c r="F3430" s="111"/>
      <c r="G3430" s="111"/>
      <c r="H3430" s="67" t="s">
        <v>1</v>
      </c>
      <c r="I3430" s="29">
        <v>1</v>
      </c>
      <c r="J3430" s="29">
        <v>2</v>
      </c>
      <c r="K3430" s="29">
        <v>3</v>
      </c>
      <c r="L3430" s="29" t="s">
        <v>3478</v>
      </c>
      <c r="M3430" s="29">
        <v>5</v>
      </c>
      <c r="N3430" s="29">
        <v>6</v>
      </c>
      <c r="O3430" s="29">
        <v>7</v>
      </c>
      <c r="P3430" s="29" t="s">
        <v>3696</v>
      </c>
      <c r="Q3430" s="29">
        <v>9</v>
      </c>
      <c r="R3430" s="92"/>
      <c r="S3430" s="92"/>
      <c r="T3430" s="92"/>
      <c r="U3430" s="92"/>
      <c r="V3430" s="92"/>
      <c r="W3430" s="92"/>
      <c r="X3430" s="92"/>
      <c r="Y3430" s="92"/>
    </row>
    <row r="3431" spans="1:25" ht="15" customHeight="1" x14ac:dyDescent="0.25">
      <c r="A3431" s="111"/>
      <c r="B3431" s="111"/>
      <c r="C3431" s="111"/>
      <c r="D3431" s="111"/>
      <c r="E3431" s="111"/>
      <c r="F3431" s="111"/>
      <c r="G3431" s="111"/>
      <c r="H3431" s="68" t="s">
        <v>1085</v>
      </c>
      <c r="I3431" s="32">
        <f t="shared" ref="I3431:K3431" si="3200">SUM(I3427)</f>
        <v>1145482</v>
      </c>
      <c r="J3431" s="32">
        <f t="shared" si="3200"/>
        <v>1104927</v>
      </c>
      <c r="K3431" s="32">
        <f t="shared" si="3200"/>
        <v>633594</v>
      </c>
      <c r="L3431" s="32">
        <f t="shared" si="3180"/>
        <v>285300</v>
      </c>
      <c r="M3431" s="32">
        <f t="shared" ref="M3431" si="3201">SUM(M3427)</f>
        <v>96700</v>
      </c>
      <c r="N3431" s="32">
        <f t="shared" ref="N3431:O3431" si="3202">SUM(N3427)</f>
        <v>97000</v>
      </c>
      <c r="O3431" s="32">
        <f t="shared" si="3202"/>
        <v>91600</v>
      </c>
      <c r="P3431" s="32">
        <f t="shared" si="3183"/>
        <v>918894</v>
      </c>
      <c r="Q3431" s="32">
        <f t="shared" si="3184"/>
        <v>83.163322101822118</v>
      </c>
      <c r="R3431" s="90"/>
      <c r="S3431" s="90"/>
      <c r="T3431" s="90"/>
      <c r="U3431" s="90"/>
      <c r="V3431" s="90"/>
      <c r="W3431" s="90"/>
      <c r="X3431" s="90"/>
      <c r="Y3431" s="90"/>
    </row>
    <row r="3432" spans="1:25" ht="15" customHeight="1" x14ac:dyDescent="0.25">
      <c r="A3432" s="111"/>
      <c r="B3432" s="111"/>
      <c r="C3432" s="111"/>
      <c r="D3432" s="111"/>
      <c r="E3432" s="111"/>
      <c r="F3432" s="111"/>
      <c r="G3432" s="111"/>
      <c r="H3432" s="69" t="s">
        <v>79</v>
      </c>
      <c r="I3432" s="32">
        <f t="shared" ref="I3432:K3432" si="3203">SUM(I3431)</f>
        <v>1145482</v>
      </c>
      <c r="J3432" s="32">
        <f t="shared" si="3203"/>
        <v>1104927</v>
      </c>
      <c r="K3432" s="32">
        <f t="shared" si="3203"/>
        <v>633594</v>
      </c>
      <c r="L3432" s="32">
        <f t="shared" si="3180"/>
        <v>285300</v>
      </c>
      <c r="M3432" s="32">
        <f t="shared" ref="M3432" si="3204">SUM(M3431)</f>
        <v>96700</v>
      </c>
      <c r="N3432" s="32">
        <f t="shared" ref="N3432:O3432" si="3205">SUM(N3431)</f>
        <v>97000</v>
      </c>
      <c r="O3432" s="32">
        <f t="shared" si="3205"/>
        <v>91600</v>
      </c>
      <c r="P3432" s="32">
        <f t="shared" si="3183"/>
        <v>918894</v>
      </c>
      <c r="Q3432" s="32">
        <f t="shared" si="3184"/>
        <v>83.163322101822118</v>
      </c>
      <c r="R3432" s="90"/>
      <c r="S3432" s="90"/>
      <c r="T3432" s="90"/>
      <c r="U3432" s="90"/>
      <c r="V3432" s="90"/>
      <c r="W3432" s="90"/>
      <c r="X3432" s="90"/>
      <c r="Y3432" s="90"/>
    </row>
    <row r="3433" spans="1:25" ht="15" customHeight="1" x14ac:dyDescent="0.25">
      <c r="A3433" s="112"/>
      <c r="B3433" s="112"/>
      <c r="C3433" s="112"/>
      <c r="D3433" s="112"/>
      <c r="E3433" s="112"/>
      <c r="F3433" s="112"/>
      <c r="G3433" s="112"/>
      <c r="I3433" s="27"/>
      <c r="J3433" s="27"/>
      <c r="K3433" s="27">
        <v>0</v>
      </c>
      <c r="L3433" s="27"/>
      <c r="M3433" s="27"/>
      <c r="N3433" s="27"/>
      <c r="O3433" s="27"/>
      <c r="P3433" s="27"/>
      <c r="Q3433" s="27"/>
      <c r="R3433" s="27"/>
      <c r="S3433" s="27"/>
      <c r="T3433" s="27"/>
      <c r="U3433" s="27"/>
      <c r="V3433" s="27"/>
      <c r="W3433" s="27"/>
      <c r="X3433" s="27"/>
      <c r="Y3433" s="27"/>
    </row>
    <row r="3434" spans="1:25" ht="15" customHeight="1" thickBot="1" x14ac:dyDescent="0.3">
      <c r="A3434" s="53" t="s">
        <v>1</v>
      </c>
      <c r="B3434" s="53" t="s">
        <v>1</v>
      </c>
      <c r="C3434" s="53" t="s">
        <v>1</v>
      </c>
      <c r="D3434" s="53" t="s">
        <v>1</v>
      </c>
      <c r="E3434" s="53" t="s">
        <v>1</v>
      </c>
      <c r="F3434" s="53" t="s">
        <v>1</v>
      </c>
      <c r="G3434" s="53" t="s">
        <v>1</v>
      </c>
      <c r="H3434" s="21" t="s">
        <v>1</v>
      </c>
      <c r="I3434" s="33"/>
      <c r="J3434" s="33"/>
      <c r="K3434" s="33">
        <v>0</v>
      </c>
      <c r="L3434" s="33"/>
      <c r="M3434" s="33"/>
      <c r="N3434" s="33"/>
      <c r="O3434" s="33"/>
      <c r="P3434" s="33"/>
      <c r="Q3434" s="33"/>
      <c r="R3434" s="33"/>
      <c r="S3434" s="33"/>
      <c r="T3434" s="33"/>
      <c r="U3434" s="33"/>
      <c r="V3434" s="33"/>
      <c r="W3434" s="33"/>
      <c r="X3434" s="33"/>
      <c r="Y3434" s="33"/>
    </row>
    <row r="3435" spans="1:25" ht="45.75" customHeight="1" thickBot="1" x14ac:dyDescent="0.3">
      <c r="A3435" s="28" t="s">
        <v>4</v>
      </c>
      <c r="B3435" s="28" t="s">
        <v>5</v>
      </c>
      <c r="C3435" s="28" t="s">
        <v>6</v>
      </c>
      <c r="D3435" s="57" t="s">
        <v>1</v>
      </c>
      <c r="E3435" s="28" t="s">
        <v>7</v>
      </c>
      <c r="F3435" s="28" t="s">
        <v>8</v>
      </c>
      <c r="G3435" s="28" t="s">
        <v>9</v>
      </c>
      <c r="H3435" s="28" t="s">
        <v>10</v>
      </c>
      <c r="I3435" s="109" t="s">
        <v>3984</v>
      </c>
      <c r="J3435" s="109" t="s">
        <v>11</v>
      </c>
      <c r="K3435" s="109" t="s">
        <v>3989</v>
      </c>
      <c r="L3435" s="109" t="s">
        <v>3985</v>
      </c>
      <c r="M3435" s="109" t="s">
        <v>4027</v>
      </c>
      <c r="N3435" s="109" t="s">
        <v>3988</v>
      </c>
      <c r="O3435" s="109" t="s">
        <v>3986</v>
      </c>
      <c r="P3435" s="109" t="s">
        <v>3987</v>
      </c>
      <c r="Q3435" s="109" t="s">
        <v>3695</v>
      </c>
      <c r="R3435" s="91"/>
      <c r="S3435" s="91"/>
      <c r="T3435" s="91"/>
      <c r="U3435" s="91"/>
      <c r="V3435" s="91"/>
      <c r="W3435" s="91"/>
      <c r="X3435" s="91"/>
      <c r="Y3435" s="91"/>
    </row>
    <row r="3436" spans="1:25" ht="15" customHeight="1" x14ac:dyDescent="0.25">
      <c r="A3436" s="58" t="s">
        <v>1</v>
      </c>
      <c r="B3436" s="58" t="s">
        <v>1</v>
      </c>
      <c r="C3436" s="58" t="s">
        <v>1</v>
      </c>
      <c r="D3436" s="59" t="s">
        <v>1</v>
      </c>
      <c r="E3436" s="59" t="s">
        <v>1</v>
      </c>
      <c r="F3436" s="60" t="s">
        <v>1</v>
      </c>
      <c r="G3436" s="61" t="s">
        <v>1</v>
      </c>
      <c r="H3436" s="62" t="s">
        <v>1</v>
      </c>
      <c r="I3436" s="29">
        <v>1</v>
      </c>
      <c r="J3436" s="29">
        <v>2</v>
      </c>
      <c r="K3436" s="29">
        <v>3</v>
      </c>
      <c r="L3436" s="29" t="s">
        <v>3478</v>
      </c>
      <c r="M3436" s="29">
        <v>5</v>
      </c>
      <c r="N3436" s="29">
        <v>6</v>
      </c>
      <c r="O3436" s="29">
        <v>7</v>
      </c>
      <c r="P3436" s="29" t="s">
        <v>3696</v>
      </c>
      <c r="Q3436" s="29">
        <v>9</v>
      </c>
      <c r="R3436" s="92"/>
      <c r="S3436" s="92"/>
      <c r="T3436" s="92"/>
      <c r="U3436" s="92"/>
      <c r="V3436" s="92"/>
      <c r="W3436" s="92"/>
      <c r="X3436" s="92"/>
      <c r="Y3436" s="92"/>
    </row>
    <row r="3437" spans="1:25" ht="15" customHeight="1" x14ac:dyDescent="0.25">
      <c r="A3437" s="63" t="s">
        <v>935</v>
      </c>
      <c r="B3437" s="63" t="s">
        <v>81</v>
      </c>
      <c r="C3437" s="64" t="s">
        <v>1534</v>
      </c>
      <c r="D3437" s="64" t="s">
        <v>1535</v>
      </c>
      <c r="E3437" s="65" t="s">
        <v>1</v>
      </c>
      <c r="F3437" s="65" t="s">
        <v>1</v>
      </c>
      <c r="G3437" s="65" t="s">
        <v>1</v>
      </c>
      <c r="H3437" s="65" t="s">
        <v>1536</v>
      </c>
      <c r="I3437" s="26">
        <v>0</v>
      </c>
      <c r="J3437" s="26" t="s">
        <v>1</v>
      </c>
      <c r="K3437" s="26">
        <v>0</v>
      </c>
      <c r="L3437" s="26"/>
      <c r="M3437" s="26"/>
      <c r="N3437" s="26"/>
      <c r="O3437" s="26"/>
      <c r="P3437" s="26"/>
      <c r="Q3437" s="26"/>
      <c r="R3437" s="90"/>
      <c r="S3437" s="90"/>
      <c r="T3437" s="90"/>
      <c r="U3437" s="90"/>
      <c r="V3437" s="90"/>
      <c r="W3437" s="90"/>
      <c r="X3437" s="90"/>
      <c r="Y3437" s="90"/>
    </row>
    <row r="3438" spans="1:25" ht="22.5" customHeight="1" x14ac:dyDescent="0.25">
      <c r="A3438" s="63" t="s">
        <v>1</v>
      </c>
      <c r="B3438" s="63" t="s">
        <v>1</v>
      </c>
      <c r="C3438" s="63" t="s">
        <v>1</v>
      </c>
      <c r="D3438" s="65" t="s">
        <v>1</v>
      </c>
      <c r="E3438" s="65" t="s">
        <v>1</v>
      </c>
      <c r="F3438" s="65" t="s">
        <v>1</v>
      </c>
      <c r="G3438" s="65" t="s">
        <v>1</v>
      </c>
      <c r="H3438" s="66" t="s">
        <v>15</v>
      </c>
      <c r="I3438" s="30">
        <f t="shared" ref="I3438:K3438" si="3206">SUM(I3439,I3447,I3449)</f>
        <v>912760</v>
      </c>
      <c r="J3438" s="30">
        <f t="shared" si="3206"/>
        <v>837260</v>
      </c>
      <c r="K3438" s="30">
        <f t="shared" si="3206"/>
        <v>489978</v>
      </c>
      <c r="L3438" s="30">
        <f t="shared" si="3180"/>
        <v>197810</v>
      </c>
      <c r="M3438" s="30">
        <f t="shared" ref="M3438" si="3207">SUM(M3439,M3447,M3449)</f>
        <v>62170</v>
      </c>
      <c r="N3438" s="30">
        <f t="shared" ref="N3438:O3438" si="3208">SUM(N3439,N3447,N3449)</f>
        <v>67870</v>
      </c>
      <c r="O3438" s="30">
        <f t="shared" si="3208"/>
        <v>67770</v>
      </c>
      <c r="P3438" s="30">
        <f t="shared" si="3183"/>
        <v>687788</v>
      </c>
      <c r="Q3438" s="30">
        <f t="shared" si="3184"/>
        <v>82.147481069201916</v>
      </c>
      <c r="R3438" s="93"/>
      <c r="S3438" s="93"/>
      <c r="T3438" s="93"/>
      <c r="U3438" s="93"/>
      <c r="V3438" s="93"/>
      <c r="W3438" s="93"/>
      <c r="X3438" s="93"/>
      <c r="Y3438" s="93"/>
    </row>
    <row r="3439" spans="1:25" ht="15" customHeight="1" x14ac:dyDescent="0.25">
      <c r="A3439" s="63" t="s">
        <v>935</v>
      </c>
      <c r="B3439" s="63" t="s">
        <v>81</v>
      </c>
      <c r="C3439" s="63" t="s">
        <v>1534</v>
      </c>
      <c r="D3439" s="63" t="s">
        <v>1535</v>
      </c>
      <c r="E3439" s="65" t="s">
        <v>16</v>
      </c>
      <c r="F3439" s="65" t="s">
        <v>1</v>
      </c>
      <c r="G3439" s="65" t="s">
        <v>1</v>
      </c>
      <c r="H3439" s="65" t="s">
        <v>17</v>
      </c>
      <c r="I3439" s="31">
        <f t="shared" ref="I3439:K3439" si="3209">SUM(I3440:I3441)</f>
        <v>692436</v>
      </c>
      <c r="J3439" s="31">
        <f t="shared" si="3209"/>
        <v>692436</v>
      </c>
      <c r="K3439" s="31">
        <f t="shared" si="3209"/>
        <v>403408</v>
      </c>
      <c r="L3439" s="31">
        <f t="shared" si="3180"/>
        <v>168400</v>
      </c>
      <c r="M3439" s="31">
        <f t="shared" ref="M3439" si="3210">SUM(M3440:M3441)</f>
        <v>52500</v>
      </c>
      <c r="N3439" s="31">
        <f t="shared" ref="N3439:O3439" si="3211">SUM(N3440:N3441)</f>
        <v>58200</v>
      </c>
      <c r="O3439" s="31">
        <f t="shared" si="3211"/>
        <v>57700</v>
      </c>
      <c r="P3439" s="31">
        <f t="shared" si="3183"/>
        <v>571808</v>
      </c>
      <c r="Q3439" s="31">
        <f t="shared" si="3184"/>
        <v>82.579184213414663</v>
      </c>
      <c r="R3439" s="94"/>
      <c r="S3439" s="94"/>
      <c r="T3439" s="94"/>
      <c r="U3439" s="94"/>
      <c r="V3439" s="94"/>
      <c r="W3439" s="94"/>
      <c r="X3439" s="94"/>
      <c r="Y3439" s="94"/>
    </row>
    <row r="3440" spans="1:25" ht="15" customHeight="1" x14ac:dyDescent="0.25">
      <c r="A3440" s="64" t="s">
        <v>935</v>
      </c>
      <c r="B3440" s="64" t="s">
        <v>81</v>
      </c>
      <c r="C3440" s="64" t="s">
        <v>1534</v>
      </c>
      <c r="D3440" s="64" t="s">
        <v>1535</v>
      </c>
      <c r="E3440" s="20" t="s">
        <v>19</v>
      </c>
      <c r="F3440" s="64"/>
      <c r="G3440" s="53" t="s">
        <v>1076</v>
      </c>
      <c r="H3440" s="53" t="s">
        <v>3909</v>
      </c>
      <c r="I3440" s="26">
        <v>579128</v>
      </c>
      <c r="J3440" s="26">
        <v>579128</v>
      </c>
      <c r="K3440" s="26">
        <v>317000</v>
      </c>
      <c r="L3440" s="26">
        <f t="shared" si="3180"/>
        <v>147000</v>
      </c>
      <c r="M3440" s="26">
        <v>49000</v>
      </c>
      <c r="N3440" s="26">
        <v>49000</v>
      </c>
      <c r="O3440" s="26">
        <v>49000</v>
      </c>
      <c r="P3440" s="26">
        <f t="shared" si="3183"/>
        <v>464000</v>
      </c>
      <c r="Q3440" s="26">
        <f t="shared" si="3184"/>
        <v>80.12045696288213</v>
      </c>
      <c r="R3440" s="90"/>
      <c r="S3440" s="90"/>
      <c r="T3440" s="90"/>
      <c r="U3440" s="90"/>
      <c r="V3440" s="90"/>
      <c r="W3440" s="90"/>
      <c r="X3440" s="90"/>
      <c r="Y3440" s="90"/>
    </row>
    <row r="3441" spans="1:25" ht="15" customHeight="1" x14ac:dyDescent="0.25">
      <c r="A3441" s="63" t="s">
        <v>935</v>
      </c>
      <c r="B3441" s="63" t="s">
        <v>81</v>
      </c>
      <c r="C3441" s="63" t="s">
        <v>1534</v>
      </c>
      <c r="D3441" s="63" t="s">
        <v>1535</v>
      </c>
      <c r="E3441" s="63" t="s">
        <v>21</v>
      </c>
      <c r="F3441" s="64" t="s">
        <v>1</v>
      </c>
      <c r="G3441" s="53" t="s">
        <v>1</v>
      </c>
      <c r="H3441" s="65" t="s">
        <v>22</v>
      </c>
      <c r="I3441" s="31">
        <f t="shared" ref="I3441:K3441" si="3212">SUM(I3442:I3446)</f>
        <v>113308</v>
      </c>
      <c r="J3441" s="31">
        <f t="shared" si="3212"/>
        <v>113308</v>
      </c>
      <c r="K3441" s="31">
        <f t="shared" si="3212"/>
        <v>86408</v>
      </c>
      <c r="L3441" s="31">
        <f t="shared" si="3180"/>
        <v>21400</v>
      </c>
      <c r="M3441" s="31">
        <f t="shared" ref="M3441" si="3213">SUM(M3442:M3446)</f>
        <v>3500</v>
      </c>
      <c r="N3441" s="31">
        <f t="shared" ref="N3441:O3441" si="3214">SUM(N3442:N3446)</f>
        <v>9200</v>
      </c>
      <c r="O3441" s="31">
        <f t="shared" si="3214"/>
        <v>8700</v>
      </c>
      <c r="P3441" s="31">
        <f t="shared" si="3183"/>
        <v>107808</v>
      </c>
      <c r="Q3441" s="31">
        <f t="shared" si="3184"/>
        <v>95.145973805909563</v>
      </c>
      <c r="R3441" s="94"/>
      <c r="S3441" s="94"/>
      <c r="T3441" s="94"/>
      <c r="U3441" s="94"/>
      <c r="V3441" s="94"/>
      <c r="W3441" s="94"/>
      <c r="X3441" s="94"/>
      <c r="Y3441" s="94"/>
    </row>
    <row r="3442" spans="1:25" ht="15" customHeight="1" x14ac:dyDescent="0.25">
      <c r="A3442" s="64" t="s">
        <v>935</v>
      </c>
      <c r="B3442" s="64" t="s">
        <v>81</v>
      </c>
      <c r="C3442" s="64" t="s">
        <v>1534</v>
      </c>
      <c r="D3442" s="64" t="s">
        <v>1535</v>
      </c>
      <c r="E3442" s="20" t="s">
        <v>23</v>
      </c>
      <c r="F3442" s="64" t="s">
        <v>1537</v>
      </c>
      <c r="G3442" s="53" t="s">
        <v>1076</v>
      </c>
      <c r="H3442" s="53" t="s">
        <v>85</v>
      </c>
      <c r="I3442" s="26">
        <v>34500</v>
      </c>
      <c r="J3442" s="26">
        <v>34500</v>
      </c>
      <c r="K3442" s="26">
        <v>24400</v>
      </c>
      <c r="L3442" s="26">
        <f t="shared" si="3180"/>
        <v>10100</v>
      </c>
      <c r="M3442" s="26">
        <v>3500</v>
      </c>
      <c r="N3442" s="26">
        <v>3500</v>
      </c>
      <c r="O3442" s="26">
        <v>3100</v>
      </c>
      <c r="P3442" s="26">
        <f t="shared" si="3183"/>
        <v>34500</v>
      </c>
      <c r="Q3442" s="26">
        <f t="shared" si="3184"/>
        <v>100</v>
      </c>
      <c r="R3442" s="90"/>
      <c r="S3442" s="90"/>
      <c r="T3442" s="90"/>
      <c r="U3442" s="90"/>
      <c r="V3442" s="90"/>
      <c r="W3442" s="90"/>
      <c r="X3442" s="90"/>
      <c r="Y3442" s="90"/>
    </row>
    <row r="3443" spans="1:25" ht="15" customHeight="1" x14ac:dyDescent="0.25">
      <c r="A3443" s="64" t="s">
        <v>935</v>
      </c>
      <c r="B3443" s="64" t="s">
        <v>81</v>
      </c>
      <c r="C3443" s="64" t="s">
        <v>1534</v>
      </c>
      <c r="D3443" s="64" t="s">
        <v>1535</v>
      </c>
      <c r="E3443" s="20" t="s">
        <v>23</v>
      </c>
      <c r="F3443" s="64" t="s">
        <v>1538</v>
      </c>
      <c r="G3443" s="53" t="s">
        <v>1076</v>
      </c>
      <c r="H3443" s="53" t="s">
        <v>25</v>
      </c>
      <c r="I3443" s="26">
        <v>45500</v>
      </c>
      <c r="J3443" s="26">
        <v>45500</v>
      </c>
      <c r="K3443" s="26">
        <v>34200</v>
      </c>
      <c r="L3443" s="26">
        <f t="shared" si="3180"/>
        <v>11300</v>
      </c>
      <c r="M3443" s="26"/>
      <c r="N3443" s="26">
        <v>5700</v>
      </c>
      <c r="O3443" s="26">
        <v>5600</v>
      </c>
      <c r="P3443" s="26">
        <f t="shared" si="3183"/>
        <v>45500</v>
      </c>
      <c r="Q3443" s="26">
        <f t="shared" si="3184"/>
        <v>100</v>
      </c>
      <c r="R3443" s="90"/>
      <c r="S3443" s="90"/>
      <c r="T3443" s="90"/>
      <c r="U3443" s="90"/>
      <c r="V3443" s="90"/>
      <c r="W3443" s="90"/>
      <c r="X3443" s="90"/>
      <c r="Y3443" s="90"/>
    </row>
    <row r="3444" spans="1:25" ht="15" customHeight="1" x14ac:dyDescent="0.25">
      <c r="A3444" s="64" t="s">
        <v>935</v>
      </c>
      <c r="B3444" s="64" t="s">
        <v>81</v>
      </c>
      <c r="C3444" s="64" t="s">
        <v>1534</v>
      </c>
      <c r="D3444" s="64" t="s">
        <v>1535</v>
      </c>
      <c r="E3444" s="20" t="s">
        <v>23</v>
      </c>
      <c r="F3444" s="64" t="s">
        <v>1539</v>
      </c>
      <c r="G3444" s="53" t="s">
        <v>1076</v>
      </c>
      <c r="H3444" s="53" t="s">
        <v>27</v>
      </c>
      <c r="I3444" s="26">
        <v>11908</v>
      </c>
      <c r="J3444" s="26">
        <v>11908</v>
      </c>
      <c r="K3444" s="26">
        <v>11908</v>
      </c>
      <c r="L3444" s="26">
        <f t="shared" si="3180"/>
        <v>0</v>
      </c>
      <c r="M3444" s="26"/>
      <c r="N3444" s="26"/>
      <c r="O3444" s="26"/>
      <c r="P3444" s="26">
        <f t="shared" si="3183"/>
        <v>11908</v>
      </c>
      <c r="Q3444" s="26">
        <f t="shared" si="3184"/>
        <v>100</v>
      </c>
      <c r="R3444" s="90"/>
      <c r="S3444" s="90"/>
      <c r="T3444" s="90"/>
      <c r="U3444" s="90"/>
      <c r="V3444" s="90"/>
      <c r="W3444" s="90"/>
      <c r="X3444" s="90"/>
      <c r="Y3444" s="90"/>
    </row>
    <row r="3445" spans="1:25" ht="15" customHeight="1" x14ac:dyDescent="0.25">
      <c r="A3445" s="64" t="s">
        <v>935</v>
      </c>
      <c r="B3445" s="64" t="s">
        <v>81</v>
      </c>
      <c r="C3445" s="64" t="s">
        <v>1534</v>
      </c>
      <c r="D3445" s="64" t="s">
        <v>1535</v>
      </c>
      <c r="E3445" s="20" t="s">
        <v>23</v>
      </c>
      <c r="F3445" s="64" t="s">
        <v>1540</v>
      </c>
      <c r="G3445" s="53" t="s">
        <v>1076</v>
      </c>
      <c r="H3445" s="53" t="s">
        <v>89</v>
      </c>
      <c r="I3445" s="26">
        <v>8500</v>
      </c>
      <c r="J3445" s="26">
        <v>8500</v>
      </c>
      <c r="K3445" s="26">
        <v>8500</v>
      </c>
      <c r="L3445" s="26">
        <f t="shared" si="3180"/>
        <v>0</v>
      </c>
      <c r="M3445" s="26"/>
      <c r="N3445" s="26"/>
      <c r="O3445" s="26"/>
      <c r="P3445" s="26">
        <f t="shared" si="3183"/>
        <v>8500</v>
      </c>
      <c r="Q3445" s="26">
        <f t="shared" si="3184"/>
        <v>100</v>
      </c>
      <c r="R3445" s="90"/>
      <c r="S3445" s="90"/>
      <c r="T3445" s="90"/>
      <c r="U3445" s="90"/>
      <c r="V3445" s="90"/>
      <c r="W3445" s="90"/>
      <c r="X3445" s="90"/>
      <c r="Y3445" s="90"/>
    </row>
    <row r="3446" spans="1:25" ht="15" customHeight="1" x14ac:dyDescent="0.25">
      <c r="A3446" s="64" t="s">
        <v>935</v>
      </c>
      <c r="B3446" s="64" t="s">
        <v>81</v>
      </c>
      <c r="C3446" s="64" t="s">
        <v>1534</v>
      </c>
      <c r="D3446" s="64" t="s">
        <v>1535</v>
      </c>
      <c r="E3446" s="20" t="s">
        <v>23</v>
      </c>
      <c r="F3446" s="64" t="s">
        <v>1541</v>
      </c>
      <c r="G3446" s="53" t="s">
        <v>1076</v>
      </c>
      <c r="H3446" s="53" t="s">
        <v>29</v>
      </c>
      <c r="I3446" s="26">
        <v>12900</v>
      </c>
      <c r="J3446" s="26">
        <v>12900</v>
      </c>
      <c r="K3446" s="26">
        <v>7400</v>
      </c>
      <c r="L3446" s="26">
        <f t="shared" si="3180"/>
        <v>0</v>
      </c>
      <c r="M3446" s="26"/>
      <c r="N3446" s="26"/>
      <c r="O3446" s="26"/>
      <c r="P3446" s="26">
        <f t="shared" si="3183"/>
        <v>7400</v>
      </c>
      <c r="Q3446" s="26">
        <f t="shared" si="3184"/>
        <v>57.36434108527132</v>
      </c>
      <c r="R3446" s="90"/>
      <c r="S3446" s="90"/>
      <c r="T3446" s="90"/>
      <c r="U3446" s="90"/>
      <c r="V3446" s="90"/>
      <c r="W3446" s="90"/>
      <c r="X3446" s="90"/>
      <c r="Y3446" s="90"/>
    </row>
    <row r="3447" spans="1:25" ht="15" customHeight="1" x14ac:dyDescent="0.25">
      <c r="A3447" s="63" t="s">
        <v>935</v>
      </c>
      <c r="B3447" s="63" t="s">
        <v>81</v>
      </c>
      <c r="C3447" s="63" t="s">
        <v>1534</v>
      </c>
      <c r="D3447" s="63" t="s">
        <v>1535</v>
      </c>
      <c r="E3447" s="65" t="s">
        <v>30</v>
      </c>
      <c r="F3447" s="65" t="s">
        <v>1</v>
      </c>
      <c r="G3447" s="65" t="s">
        <v>1</v>
      </c>
      <c r="H3447" s="65" t="s">
        <v>31</v>
      </c>
      <c r="I3447" s="31">
        <f t="shared" ref="I3447:K3447" si="3215">SUM(I3448)</f>
        <v>60831</v>
      </c>
      <c r="J3447" s="31">
        <f t="shared" si="3215"/>
        <v>60831</v>
      </c>
      <c r="K3447" s="31">
        <f t="shared" si="3215"/>
        <v>35200</v>
      </c>
      <c r="L3447" s="31">
        <f t="shared" si="3180"/>
        <v>15000</v>
      </c>
      <c r="M3447" s="31">
        <f t="shared" ref="M3447" si="3216">SUM(M3448)</f>
        <v>5000</v>
      </c>
      <c r="N3447" s="31">
        <f t="shared" ref="N3447:O3447" si="3217">SUM(N3448)</f>
        <v>5000</v>
      </c>
      <c r="O3447" s="31">
        <f t="shared" si="3217"/>
        <v>5000</v>
      </c>
      <c r="P3447" s="31">
        <f t="shared" si="3183"/>
        <v>50200</v>
      </c>
      <c r="Q3447" s="31">
        <f t="shared" si="3184"/>
        <v>82.523713238315992</v>
      </c>
      <c r="R3447" s="94"/>
      <c r="S3447" s="94"/>
      <c r="T3447" s="94"/>
      <c r="U3447" s="94"/>
      <c r="V3447" s="94"/>
      <c r="W3447" s="94"/>
      <c r="X3447" s="94"/>
      <c r="Y3447" s="94"/>
    </row>
    <row r="3448" spans="1:25" ht="15" customHeight="1" x14ac:dyDescent="0.25">
      <c r="A3448" s="64" t="s">
        <v>935</v>
      </c>
      <c r="B3448" s="64" t="s">
        <v>81</v>
      </c>
      <c r="C3448" s="64" t="s">
        <v>1534</v>
      </c>
      <c r="D3448" s="64" t="s">
        <v>1535</v>
      </c>
      <c r="E3448" s="20" t="s">
        <v>33</v>
      </c>
      <c r="F3448" s="64"/>
      <c r="G3448" s="53" t="s">
        <v>1076</v>
      </c>
      <c r="H3448" s="53" t="s">
        <v>3910</v>
      </c>
      <c r="I3448" s="26">
        <v>60831</v>
      </c>
      <c r="J3448" s="26">
        <v>60831</v>
      </c>
      <c r="K3448" s="26">
        <v>35200</v>
      </c>
      <c r="L3448" s="26">
        <f t="shared" si="3180"/>
        <v>15000</v>
      </c>
      <c r="M3448" s="26">
        <v>5000</v>
      </c>
      <c r="N3448" s="26">
        <v>5000</v>
      </c>
      <c r="O3448" s="26">
        <v>5000</v>
      </c>
      <c r="P3448" s="26">
        <f t="shared" si="3183"/>
        <v>50200</v>
      </c>
      <c r="Q3448" s="26">
        <f t="shared" si="3184"/>
        <v>82.523713238315992</v>
      </c>
      <c r="R3448" s="90"/>
      <c r="S3448" s="90"/>
      <c r="T3448" s="90"/>
      <c r="U3448" s="90"/>
      <c r="V3448" s="90"/>
      <c r="W3448" s="90"/>
      <c r="X3448" s="90"/>
      <c r="Y3448" s="90"/>
    </row>
    <row r="3449" spans="1:25" ht="15" customHeight="1" x14ac:dyDescent="0.25">
      <c r="A3449" s="63" t="s">
        <v>935</v>
      </c>
      <c r="B3449" s="63" t="s">
        <v>81</v>
      </c>
      <c r="C3449" s="63" t="s">
        <v>1534</v>
      </c>
      <c r="D3449" s="63" t="s">
        <v>1535</v>
      </c>
      <c r="E3449" s="65" t="s">
        <v>34</v>
      </c>
      <c r="F3449" s="65" t="s">
        <v>1</v>
      </c>
      <c r="G3449" s="65" t="s">
        <v>1</v>
      </c>
      <c r="H3449" s="65" t="s">
        <v>35</v>
      </c>
      <c r="I3449" s="31">
        <f t="shared" ref="I3449:K3449" si="3218">SUM(I3450:I3457)</f>
        <v>159493</v>
      </c>
      <c r="J3449" s="31">
        <f t="shared" si="3218"/>
        <v>83993</v>
      </c>
      <c r="K3449" s="31">
        <f t="shared" si="3218"/>
        <v>51370</v>
      </c>
      <c r="L3449" s="31">
        <f t="shared" si="3180"/>
        <v>14410</v>
      </c>
      <c r="M3449" s="31">
        <f t="shared" ref="M3449" si="3219">SUM(M3450:M3457)</f>
        <v>4670</v>
      </c>
      <c r="N3449" s="31">
        <f t="shared" ref="N3449:O3449" si="3220">SUM(N3450:N3457)</f>
        <v>4670</v>
      </c>
      <c r="O3449" s="31">
        <f t="shared" si="3220"/>
        <v>5070</v>
      </c>
      <c r="P3449" s="31">
        <f t="shared" si="3183"/>
        <v>65780</v>
      </c>
      <c r="Q3449" s="31">
        <f t="shared" si="3184"/>
        <v>78.316050147036066</v>
      </c>
      <c r="R3449" s="94"/>
      <c r="S3449" s="94"/>
      <c r="T3449" s="94"/>
      <c r="U3449" s="94"/>
      <c r="V3449" s="94"/>
      <c r="W3449" s="94"/>
      <c r="X3449" s="94"/>
      <c r="Y3449" s="94"/>
    </row>
    <row r="3450" spans="1:25" ht="15" customHeight="1" x14ac:dyDescent="0.25">
      <c r="A3450" s="64" t="s">
        <v>935</v>
      </c>
      <c r="B3450" s="64" t="s">
        <v>81</v>
      </c>
      <c r="C3450" s="64" t="s">
        <v>1534</v>
      </c>
      <c r="D3450" s="64" t="s">
        <v>1535</v>
      </c>
      <c r="E3450" s="20" t="s">
        <v>38</v>
      </c>
      <c r="F3450" s="64"/>
      <c r="G3450" s="53" t="s">
        <v>1076</v>
      </c>
      <c r="H3450" s="53" t="s">
        <v>37</v>
      </c>
      <c r="I3450" s="26">
        <v>700</v>
      </c>
      <c r="J3450" s="26">
        <v>200</v>
      </c>
      <c r="K3450" s="26">
        <v>200</v>
      </c>
      <c r="L3450" s="26">
        <f t="shared" si="3180"/>
        <v>0</v>
      </c>
      <c r="M3450" s="26"/>
      <c r="N3450" s="26"/>
      <c r="O3450" s="26"/>
      <c r="P3450" s="26">
        <f t="shared" si="3183"/>
        <v>200</v>
      </c>
      <c r="Q3450" s="26">
        <f t="shared" si="3184"/>
        <v>100</v>
      </c>
      <c r="R3450" s="90"/>
      <c r="S3450" s="90"/>
      <c r="T3450" s="90"/>
      <c r="U3450" s="90"/>
      <c r="V3450" s="90"/>
      <c r="W3450" s="90"/>
      <c r="X3450" s="90"/>
      <c r="Y3450" s="90"/>
    </row>
    <row r="3451" spans="1:25" ht="15" customHeight="1" x14ac:dyDescent="0.25">
      <c r="A3451" s="64" t="s">
        <v>935</v>
      </c>
      <c r="B3451" s="64" t="s">
        <v>81</v>
      </c>
      <c r="C3451" s="64" t="s">
        <v>1534</v>
      </c>
      <c r="D3451" s="64" t="s">
        <v>1535</v>
      </c>
      <c r="E3451" s="20" t="s">
        <v>298</v>
      </c>
      <c r="F3451" s="64"/>
      <c r="G3451" s="53" t="s">
        <v>1076</v>
      </c>
      <c r="H3451" s="53" t="s">
        <v>297</v>
      </c>
      <c r="I3451" s="26">
        <v>41013</v>
      </c>
      <c r="J3451" s="26">
        <v>41013</v>
      </c>
      <c r="K3451" s="26">
        <v>28500</v>
      </c>
      <c r="L3451" s="26">
        <f t="shared" si="3180"/>
        <v>3000</v>
      </c>
      <c r="M3451" s="26">
        <v>1000</v>
      </c>
      <c r="N3451" s="26">
        <v>1000</v>
      </c>
      <c r="O3451" s="26">
        <v>1000</v>
      </c>
      <c r="P3451" s="26">
        <f t="shared" si="3183"/>
        <v>31500</v>
      </c>
      <c r="Q3451" s="26">
        <f t="shared" si="3184"/>
        <v>76.804915514592935</v>
      </c>
      <c r="R3451" s="90"/>
      <c r="S3451" s="90"/>
      <c r="T3451" s="90"/>
      <c r="U3451" s="90"/>
      <c r="V3451" s="90"/>
      <c r="W3451" s="90"/>
      <c r="X3451" s="90"/>
      <c r="Y3451" s="90"/>
    </row>
    <row r="3452" spans="1:25" ht="15" customHeight="1" x14ac:dyDescent="0.25">
      <c r="A3452" s="64" t="s">
        <v>935</v>
      </c>
      <c r="B3452" s="64" t="s">
        <v>81</v>
      </c>
      <c r="C3452" s="64" t="s">
        <v>1534</v>
      </c>
      <c r="D3452" s="64" t="s">
        <v>1535</v>
      </c>
      <c r="E3452" s="20" t="s">
        <v>301</v>
      </c>
      <c r="F3452" s="64"/>
      <c r="G3452" s="53" t="s">
        <v>1076</v>
      </c>
      <c r="H3452" s="53" t="s">
        <v>300</v>
      </c>
      <c r="I3452" s="26">
        <v>5570</v>
      </c>
      <c r="J3452" s="26">
        <v>5570</v>
      </c>
      <c r="K3452" s="26">
        <v>2900</v>
      </c>
      <c r="L3452" s="26">
        <f t="shared" si="3180"/>
        <v>1500</v>
      </c>
      <c r="M3452" s="26">
        <v>500</v>
      </c>
      <c r="N3452" s="26">
        <v>500</v>
      </c>
      <c r="O3452" s="26">
        <v>500</v>
      </c>
      <c r="P3452" s="26">
        <f t="shared" si="3183"/>
        <v>4400</v>
      </c>
      <c r="Q3452" s="26">
        <f t="shared" si="3184"/>
        <v>78.994614003590669</v>
      </c>
      <c r="R3452" s="90"/>
      <c r="S3452" s="90"/>
      <c r="T3452" s="90"/>
      <c r="U3452" s="90"/>
      <c r="V3452" s="90"/>
      <c r="W3452" s="90"/>
      <c r="X3452" s="90"/>
      <c r="Y3452" s="90"/>
    </row>
    <row r="3453" spans="1:25" ht="15" customHeight="1" x14ac:dyDescent="0.25">
      <c r="A3453" s="64" t="s">
        <v>935</v>
      </c>
      <c r="B3453" s="64" t="s">
        <v>81</v>
      </c>
      <c r="C3453" s="64" t="s">
        <v>1534</v>
      </c>
      <c r="D3453" s="64" t="s">
        <v>1535</v>
      </c>
      <c r="E3453" s="20" t="s">
        <v>218</v>
      </c>
      <c r="F3453" s="64"/>
      <c r="G3453" s="53" t="s">
        <v>1076</v>
      </c>
      <c r="H3453" s="53" t="s">
        <v>217</v>
      </c>
      <c r="I3453" s="26">
        <v>55000</v>
      </c>
      <c r="J3453" s="26">
        <v>5000</v>
      </c>
      <c r="K3453" s="26">
        <v>2600</v>
      </c>
      <c r="L3453" s="26">
        <f t="shared" si="3180"/>
        <v>1500</v>
      </c>
      <c r="M3453" s="26">
        <v>500</v>
      </c>
      <c r="N3453" s="26">
        <v>500</v>
      </c>
      <c r="O3453" s="26">
        <v>500</v>
      </c>
      <c r="P3453" s="26">
        <f t="shared" si="3183"/>
        <v>4100</v>
      </c>
      <c r="Q3453" s="26">
        <f t="shared" si="3184"/>
        <v>82</v>
      </c>
      <c r="R3453" s="90"/>
      <c r="S3453" s="90"/>
      <c r="T3453" s="90"/>
      <c r="U3453" s="90"/>
      <c r="V3453" s="90"/>
      <c r="W3453" s="90"/>
      <c r="X3453" s="90"/>
      <c r="Y3453" s="90"/>
    </row>
    <row r="3454" spans="1:25" ht="15" customHeight="1" x14ac:dyDescent="0.25">
      <c r="A3454" s="64" t="s">
        <v>935</v>
      </c>
      <c r="B3454" s="64" t="s">
        <v>81</v>
      </c>
      <c r="C3454" s="64" t="s">
        <v>1534</v>
      </c>
      <c r="D3454" s="64" t="s">
        <v>1535</v>
      </c>
      <c r="E3454" s="20" t="s">
        <v>303</v>
      </c>
      <c r="F3454" s="64"/>
      <c r="G3454" s="53" t="s">
        <v>1076</v>
      </c>
      <c r="H3454" s="53" t="s">
        <v>302</v>
      </c>
      <c r="I3454" s="26">
        <v>16700</v>
      </c>
      <c r="J3454" s="26">
        <v>700</v>
      </c>
      <c r="K3454" s="26">
        <v>700</v>
      </c>
      <c r="L3454" s="26">
        <f t="shared" si="3180"/>
        <v>0</v>
      </c>
      <c r="M3454" s="26"/>
      <c r="N3454" s="26"/>
      <c r="O3454" s="26"/>
      <c r="P3454" s="26">
        <f t="shared" si="3183"/>
        <v>700</v>
      </c>
      <c r="Q3454" s="26">
        <f t="shared" si="3184"/>
        <v>100</v>
      </c>
      <c r="R3454" s="90"/>
      <c r="S3454" s="90"/>
      <c r="T3454" s="90"/>
      <c r="U3454" s="90"/>
      <c r="V3454" s="90"/>
      <c r="W3454" s="90"/>
      <c r="X3454" s="90"/>
      <c r="Y3454" s="90"/>
    </row>
    <row r="3455" spans="1:25" ht="15" customHeight="1" x14ac:dyDescent="0.25">
      <c r="A3455" s="64" t="s">
        <v>935</v>
      </c>
      <c r="B3455" s="64" t="s">
        <v>81</v>
      </c>
      <c r="C3455" s="64" t="s">
        <v>1534</v>
      </c>
      <c r="D3455" s="64" t="s">
        <v>1535</v>
      </c>
      <c r="E3455" s="20" t="s">
        <v>308</v>
      </c>
      <c r="F3455" s="64"/>
      <c r="G3455" s="53" t="s">
        <v>1076</v>
      </c>
      <c r="H3455" s="53" t="s">
        <v>307</v>
      </c>
      <c r="I3455" s="26">
        <v>7933</v>
      </c>
      <c r="J3455" s="26">
        <v>4933</v>
      </c>
      <c r="K3455" s="26">
        <v>2550</v>
      </c>
      <c r="L3455" s="26">
        <f t="shared" si="3180"/>
        <v>1500</v>
      </c>
      <c r="M3455" s="26">
        <v>500</v>
      </c>
      <c r="N3455" s="26">
        <v>500</v>
      </c>
      <c r="O3455" s="26">
        <v>500</v>
      </c>
      <c r="P3455" s="26">
        <f t="shared" si="3183"/>
        <v>4050</v>
      </c>
      <c r="Q3455" s="26">
        <f t="shared" si="3184"/>
        <v>82.10014190147983</v>
      </c>
      <c r="R3455" s="90"/>
      <c r="S3455" s="90"/>
      <c r="T3455" s="90"/>
      <c r="U3455" s="90"/>
      <c r="V3455" s="90"/>
      <c r="W3455" s="90"/>
      <c r="X3455" s="90"/>
      <c r="Y3455" s="90"/>
    </row>
    <row r="3456" spans="1:25" ht="15" customHeight="1" x14ac:dyDescent="0.25">
      <c r="A3456" s="64" t="s">
        <v>935</v>
      </c>
      <c r="B3456" s="64" t="s">
        <v>81</v>
      </c>
      <c r="C3456" s="64" t="s">
        <v>1534</v>
      </c>
      <c r="D3456" s="64" t="s">
        <v>1535</v>
      </c>
      <c r="E3456" s="20" t="s">
        <v>311</v>
      </c>
      <c r="F3456" s="64"/>
      <c r="G3456" s="53" t="s">
        <v>1076</v>
      </c>
      <c r="H3456" s="53" t="s">
        <v>310</v>
      </c>
      <c r="I3456" s="26">
        <v>1800</v>
      </c>
      <c r="J3456" s="26">
        <v>1800</v>
      </c>
      <c r="K3456" s="26">
        <v>750</v>
      </c>
      <c r="L3456" s="26">
        <f t="shared" si="3180"/>
        <v>0</v>
      </c>
      <c r="M3456" s="26"/>
      <c r="N3456" s="26"/>
      <c r="O3456" s="26"/>
      <c r="P3456" s="26">
        <f t="shared" si="3183"/>
        <v>750</v>
      </c>
      <c r="Q3456" s="26">
        <f t="shared" si="3184"/>
        <v>41.666666666666671</v>
      </c>
      <c r="R3456" s="90"/>
      <c r="S3456" s="90"/>
      <c r="T3456" s="90"/>
      <c r="U3456" s="90"/>
      <c r="V3456" s="90"/>
      <c r="W3456" s="90"/>
      <c r="X3456" s="90"/>
      <c r="Y3456" s="90"/>
    </row>
    <row r="3457" spans="1:25" ht="15" customHeight="1" x14ac:dyDescent="0.25">
      <c r="A3457" s="63" t="s">
        <v>935</v>
      </c>
      <c r="B3457" s="63" t="s">
        <v>81</v>
      </c>
      <c r="C3457" s="63" t="s">
        <v>1534</v>
      </c>
      <c r="D3457" s="63" t="s">
        <v>1535</v>
      </c>
      <c r="E3457" s="63" t="s">
        <v>39</v>
      </c>
      <c r="F3457" s="64" t="s">
        <v>1</v>
      </c>
      <c r="G3457" s="53" t="s">
        <v>1</v>
      </c>
      <c r="H3457" s="65" t="s">
        <v>40</v>
      </c>
      <c r="I3457" s="31">
        <f t="shared" ref="I3457:K3457" si="3221">SUM(I3458:I3460)</f>
        <v>30777</v>
      </c>
      <c r="J3457" s="31">
        <f t="shared" si="3221"/>
        <v>24777</v>
      </c>
      <c r="K3457" s="31">
        <f t="shared" si="3221"/>
        <v>13170</v>
      </c>
      <c r="L3457" s="31">
        <f t="shared" si="3180"/>
        <v>6910</v>
      </c>
      <c r="M3457" s="31">
        <f t="shared" ref="M3457" si="3222">SUM(M3458:M3460)</f>
        <v>2170</v>
      </c>
      <c r="N3457" s="31">
        <f t="shared" ref="N3457:O3457" si="3223">SUM(N3458:N3460)</f>
        <v>2170</v>
      </c>
      <c r="O3457" s="31">
        <f t="shared" si="3223"/>
        <v>2570</v>
      </c>
      <c r="P3457" s="31">
        <f t="shared" si="3183"/>
        <v>20080</v>
      </c>
      <c r="Q3457" s="31">
        <f t="shared" si="3184"/>
        <v>81.042902692012746</v>
      </c>
      <c r="R3457" s="94"/>
      <c r="S3457" s="94"/>
      <c r="T3457" s="94"/>
      <c r="U3457" s="94"/>
      <c r="V3457" s="94"/>
      <c r="W3457" s="94"/>
      <c r="X3457" s="94"/>
      <c r="Y3457" s="94"/>
    </row>
    <row r="3458" spans="1:25" ht="15" customHeight="1" x14ac:dyDescent="0.25">
      <c r="A3458" s="64" t="s">
        <v>935</v>
      </c>
      <c r="B3458" s="64" t="s">
        <v>81</v>
      </c>
      <c r="C3458" s="64" t="s">
        <v>1534</v>
      </c>
      <c r="D3458" s="64" t="s">
        <v>1535</v>
      </c>
      <c r="E3458" s="20" t="s">
        <v>41</v>
      </c>
      <c r="F3458" s="64"/>
      <c r="G3458" s="53" t="s">
        <v>1076</v>
      </c>
      <c r="H3458" s="53" t="s">
        <v>40</v>
      </c>
      <c r="I3458" s="26">
        <v>24177</v>
      </c>
      <c r="J3458" s="26">
        <v>18177</v>
      </c>
      <c r="K3458" s="26">
        <v>9600</v>
      </c>
      <c r="L3458" s="26">
        <f t="shared" si="3180"/>
        <v>5200</v>
      </c>
      <c r="M3458" s="26">
        <v>1600</v>
      </c>
      <c r="N3458" s="26">
        <v>1600</v>
      </c>
      <c r="O3458" s="26">
        <v>2000</v>
      </c>
      <c r="P3458" s="26">
        <f t="shared" si="3183"/>
        <v>14800</v>
      </c>
      <c r="Q3458" s="26">
        <f t="shared" si="3184"/>
        <v>81.42157671783022</v>
      </c>
      <c r="R3458" s="90"/>
      <c r="S3458" s="90"/>
      <c r="T3458" s="90"/>
      <c r="U3458" s="90"/>
      <c r="V3458" s="90"/>
      <c r="W3458" s="90"/>
      <c r="X3458" s="90"/>
      <c r="Y3458" s="90"/>
    </row>
    <row r="3459" spans="1:25" ht="15" customHeight="1" x14ac:dyDescent="0.25">
      <c r="A3459" s="64" t="s">
        <v>935</v>
      </c>
      <c r="B3459" s="64" t="s">
        <v>81</v>
      </c>
      <c r="C3459" s="64" t="s">
        <v>1534</v>
      </c>
      <c r="D3459" s="64" t="s">
        <v>1535</v>
      </c>
      <c r="E3459" s="20" t="s">
        <v>41</v>
      </c>
      <c r="F3459" s="64" t="s">
        <v>1542</v>
      </c>
      <c r="G3459" s="53" t="s">
        <v>1076</v>
      </c>
      <c r="H3459" s="53" t="s">
        <v>49</v>
      </c>
      <c r="I3459" s="26">
        <v>1600</v>
      </c>
      <c r="J3459" s="26">
        <v>1600</v>
      </c>
      <c r="K3459" s="26">
        <v>1050</v>
      </c>
      <c r="L3459" s="26">
        <f t="shared" si="3180"/>
        <v>450</v>
      </c>
      <c r="M3459" s="26">
        <v>150</v>
      </c>
      <c r="N3459" s="26">
        <v>150</v>
      </c>
      <c r="O3459" s="26">
        <v>150</v>
      </c>
      <c r="P3459" s="26">
        <f t="shared" si="3183"/>
        <v>1500</v>
      </c>
      <c r="Q3459" s="26">
        <f t="shared" si="3184"/>
        <v>93.75</v>
      </c>
      <c r="R3459" s="90"/>
      <c r="S3459" s="90"/>
      <c r="T3459" s="90"/>
      <c r="U3459" s="90"/>
      <c r="V3459" s="90"/>
      <c r="W3459" s="90"/>
      <c r="X3459" s="90"/>
      <c r="Y3459" s="90"/>
    </row>
    <row r="3460" spans="1:25" ht="22.5" customHeight="1" x14ac:dyDescent="0.25">
      <c r="A3460" s="64" t="s">
        <v>935</v>
      </c>
      <c r="B3460" s="64" t="s">
        <v>81</v>
      </c>
      <c r="C3460" s="64" t="s">
        <v>1534</v>
      </c>
      <c r="D3460" s="64" t="s">
        <v>1535</v>
      </c>
      <c r="E3460" s="20" t="s">
        <v>41</v>
      </c>
      <c r="F3460" s="64" t="s">
        <v>1543</v>
      </c>
      <c r="G3460" s="53" t="s">
        <v>1076</v>
      </c>
      <c r="H3460" s="53" t="s">
        <v>55</v>
      </c>
      <c r="I3460" s="26">
        <v>5000</v>
      </c>
      <c r="J3460" s="26">
        <v>5000</v>
      </c>
      <c r="K3460" s="26">
        <v>2520</v>
      </c>
      <c r="L3460" s="26">
        <f t="shared" si="3180"/>
        <v>1260</v>
      </c>
      <c r="M3460" s="26">
        <v>420</v>
      </c>
      <c r="N3460" s="26">
        <v>420</v>
      </c>
      <c r="O3460" s="26">
        <v>420</v>
      </c>
      <c r="P3460" s="26">
        <f t="shared" si="3183"/>
        <v>3780</v>
      </c>
      <c r="Q3460" s="26">
        <f t="shared" si="3184"/>
        <v>75.599999999999994</v>
      </c>
      <c r="R3460" s="90"/>
      <c r="S3460" s="90"/>
      <c r="T3460" s="90"/>
      <c r="U3460" s="90"/>
      <c r="V3460" s="90"/>
      <c r="W3460" s="90"/>
      <c r="X3460" s="90"/>
      <c r="Y3460" s="90"/>
    </row>
    <row r="3461" spans="1:25" ht="22.5" customHeight="1" x14ac:dyDescent="0.25">
      <c r="A3461" s="63" t="s">
        <v>1</v>
      </c>
      <c r="B3461" s="63" t="s">
        <v>1</v>
      </c>
      <c r="C3461" s="63" t="s">
        <v>1</v>
      </c>
      <c r="D3461" s="65" t="s">
        <v>1</v>
      </c>
      <c r="E3461" s="65" t="s">
        <v>1</v>
      </c>
      <c r="F3461" s="65" t="s">
        <v>1</v>
      </c>
      <c r="G3461" s="65" t="s">
        <v>1</v>
      </c>
      <c r="H3461" s="66" t="s">
        <v>56</v>
      </c>
      <c r="I3461" s="30">
        <f t="shared" ref="I3461:K3462" si="3224">SUM(I3462)</f>
        <v>100</v>
      </c>
      <c r="J3461" s="30">
        <f t="shared" si="3224"/>
        <v>100</v>
      </c>
      <c r="K3461" s="30">
        <f t="shared" si="3224"/>
        <v>0</v>
      </c>
      <c r="L3461" s="30">
        <f t="shared" si="3180"/>
        <v>0</v>
      </c>
      <c r="M3461" s="30">
        <f t="shared" ref="M3461:M3462" si="3225">SUM(M3462)</f>
        <v>0</v>
      </c>
      <c r="N3461" s="30">
        <f t="shared" ref="N3461:O3462" si="3226">SUM(N3462)</f>
        <v>0</v>
      </c>
      <c r="O3461" s="30">
        <f t="shared" si="3226"/>
        <v>0</v>
      </c>
      <c r="P3461" s="30">
        <f t="shared" si="3183"/>
        <v>0</v>
      </c>
      <c r="Q3461" s="30">
        <f t="shared" si="3184"/>
        <v>0</v>
      </c>
      <c r="R3461" s="93"/>
      <c r="S3461" s="93"/>
      <c r="T3461" s="93"/>
      <c r="U3461" s="93"/>
      <c r="V3461" s="93"/>
      <c r="W3461" s="93"/>
      <c r="X3461" s="93"/>
      <c r="Y3461" s="93"/>
    </row>
    <row r="3462" spans="1:25" ht="15" customHeight="1" x14ac:dyDescent="0.25">
      <c r="A3462" s="63" t="s">
        <v>935</v>
      </c>
      <c r="B3462" s="63" t="s">
        <v>81</v>
      </c>
      <c r="C3462" s="63" t="s">
        <v>1534</v>
      </c>
      <c r="D3462" s="63" t="s">
        <v>1535</v>
      </c>
      <c r="E3462" s="65" t="s">
        <v>57</v>
      </c>
      <c r="F3462" s="65" t="s">
        <v>1</v>
      </c>
      <c r="G3462" s="65" t="s">
        <v>1</v>
      </c>
      <c r="H3462" s="65" t="s">
        <v>58</v>
      </c>
      <c r="I3462" s="31">
        <f t="shared" si="3224"/>
        <v>100</v>
      </c>
      <c r="J3462" s="31">
        <f t="shared" si="3224"/>
        <v>100</v>
      </c>
      <c r="K3462" s="31">
        <f t="shared" si="3224"/>
        <v>0</v>
      </c>
      <c r="L3462" s="31">
        <f t="shared" si="3180"/>
        <v>0</v>
      </c>
      <c r="M3462" s="31">
        <f t="shared" si="3225"/>
        <v>0</v>
      </c>
      <c r="N3462" s="31">
        <f t="shared" si="3226"/>
        <v>0</v>
      </c>
      <c r="O3462" s="31">
        <f t="shared" si="3226"/>
        <v>0</v>
      </c>
      <c r="P3462" s="31">
        <f t="shared" si="3183"/>
        <v>0</v>
      </c>
      <c r="Q3462" s="31">
        <f t="shared" si="3184"/>
        <v>0</v>
      </c>
      <c r="R3462" s="94"/>
      <c r="S3462" s="94"/>
      <c r="T3462" s="94"/>
      <c r="U3462" s="94"/>
      <c r="V3462" s="94"/>
      <c r="W3462" s="94"/>
      <c r="X3462" s="94"/>
      <c r="Y3462" s="94"/>
    </row>
    <row r="3463" spans="1:25" ht="15" customHeight="1" x14ac:dyDescent="0.25">
      <c r="A3463" s="64" t="s">
        <v>935</v>
      </c>
      <c r="B3463" s="64" t="s">
        <v>81</v>
      </c>
      <c r="C3463" s="64" t="s">
        <v>1534</v>
      </c>
      <c r="D3463" s="64" t="s">
        <v>1535</v>
      </c>
      <c r="E3463" s="20" t="s">
        <v>68</v>
      </c>
      <c r="F3463" s="64"/>
      <c r="G3463" s="53" t="s">
        <v>1076</v>
      </c>
      <c r="H3463" s="53" t="s">
        <v>67</v>
      </c>
      <c r="I3463" s="26">
        <v>100</v>
      </c>
      <c r="J3463" s="26">
        <v>100</v>
      </c>
      <c r="K3463" s="26">
        <v>0</v>
      </c>
      <c r="L3463" s="26">
        <f t="shared" si="3180"/>
        <v>0</v>
      </c>
      <c r="M3463" s="26"/>
      <c r="N3463" s="26"/>
      <c r="O3463" s="26"/>
      <c r="P3463" s="26">
        <f t="shared" si="3183"/>
        <v>0</v>
      </c>
      <c r="Q3463" s="26">
        <f t="shared" si="3184"/>
        <v>0</v>
      </c>
      <c r="R3463" s="90"/>
      <c r="S3463" s="90"/>
      <c r="T3463" s="90"/>
      <c r="U3463" s="90"/>
      <c r="V3463" s="90"/>
      <c r="W3463" s="90"/>
      <c r="X3463" s="90"/>
      <c r="Y3463" s="90"/>
    </row>
    <row r="3464" spans="1:25" ht="22.5" customHeight="1" x14ac:dyDescent="0.25">
      <c r="A3464" s="63" t="s">
        <v>1</v>
      </c>
      <c r="B3464" s="63" t="s">
        <v>1</v>
      </c>
      <c r="C3464" s="63" t="s">
        <v>1</v>
      </c>
      <c r="D3464" s="65" t="s">
        <v>1</v>
      </c>
      <c r="E3464" s="65" t="s">
        <v>1</v>
      </c>
      <c r="F3464" s="65" t="s">
        <v>1</v>
      </c>
      <c r="G3464" s="65" t="s">
        <v>1</v>
      </c>
      <c r="H3464" s="66" t="s">
        <v>69</v>
      </c>
      <c r="I3464" s="30">
        <f t="shared" ref="I3464:K3464" si="3227">SUM(I3465)</f>
        <v>23000</v>
      </c>
      <c r="J3464" s="30">
        <f t="shared" si="3227"/>
        <v>0</v>
      </c>
      <c r="K3464" s="30">
        <f t="shared" si="3227"/>
        <v>0</v>
      </c>
      <c r="L3464" s="30">
        <f t="shared" si="3180"/>
        <v>0</v>
      </c>
      <c r="M3464" s="30">
        <f t="shared" ref="M3464" si="3228">SUM(M3465)</f>
        <v>0</v>
      </c>
      <c r="N3464" s="30">
        <f t="shared" ref="N3464:O3464" si="3229">SUM(N3465)</f>
        <v>0</v>
      </c>
      <c r="O3464" s="30">
        <f t="shared" si="3229"/>
        <v>0</v>
      </c>
      <c r="P3464" s="30">
        <f t="shared" si="3183"/>
        <v>0</v>
      </c>
      <c r="Q3464" s="30" t="str">
        <f t="shared" si="3184"/>
        <v>-</v>
      </c>
      <c r="R3464" s="93"/>
      <c r="S3464" s="93"/>
      <c r="T3464" s="93"/>
      <c r="U3464" s="93"/>
      <c r="V3464" s="93"/>
      <c r="W3464" s="93"/>
      <c r="X3464" s="93"/>
      <c r="Y3464" s="93"/>
    </row>
    <row r="3465" spans="1:25" ht="15" customHeight="1" x14ac:dyDescent="0.25">
      <c r="A3465" s="63" t="s">
        <v>935</v>
      </c>
      <c r="B3465" s="63" t="s">
        <v>81</v>
      </c>
      <c r="C3465" s="63" t="s">
        <v>1534</v>
      </c>
      <c r="D3465" s="63" t="s">
        <v>1535</v>
      </c>
      <c r="E3465" s="65" t="s">
        <v>70</v>
      </c>
      <c r="F3465" s="65" t="s">
        <v>1</v>
      </c>
      <c r="G3465" s="65" t="s">
        <v>1</v>
      </c>
      <c r="H3465" s="65" t="s">
        <v>71</v>
      </c>
      <c r="I3465" s="31">
        <f t="shared" ref="I3465:K3465" si="3230">SUM(I3466:I3467)</f>
        <v>23000</v>
      </c>
      <c r="J3465" s="31">
        <f t="shared" si="3230"/>
        <v>0</v>
      </c>
      <c r="K3465" s="31">
        <f t="shared" si="3230"/>
        <v>0</v>
      </c>
      <c r="L3465" s="31">
        <f t="shared" si="3180"/>
        <v>0</v>
      </c>
      <c r="M3465" s="31">
        <f t="shared" ref="M3465" si="3231">SUM(M3466:M3467)</f>
        <v>0</v>
      </c>
      <c r="N3465" s="31">
        <f t="shared" ref="N3465:O3465" si="3232">SUM(N3466:N3467)</f>
        <v>0</v>
      </c>
      <c r="O3465" s="31">
        <f t="shared" si="3232"/>
        <v>0</v>
      </c>
      <c r="P3465" s="31">
        <f t="shared" si="3183"/>
        <v>0</v>
      </c>
      <c r="Q3465" s="31" t="str">
        <f t="shared" si="3184"/>
        <v>-</v>
      </c>
      <c r="R3465" s="94"/>
      <c r="S3465" s="94"/>
      <c r="T3465" s="94"/>
      <c r="U3465" s="94"/>
      <c r="V3465" s="94"/>
      <c r="W3465" s="94"/>
      <c r="X3465" s="94"/>
      <c r="Y3465" s="94"/>
    </row>
    <row r="3466" spans="1:25" ht="15" customHeight="1" x14ac:dyDescent="0.25">
      <c r="A3466" s="64" t="s">
        <v>935</v>
      </c>
      <c r="B3466" s="64" t="s">
        <v>81</v>
      </c>
      <c r="C3466" s="64" t="s">
        <v>1534</v>
      </c>
      <c r="D3466" s="64" t="s">
        <v>1535</v>
      </c>
      <c r="E3466" s="20" t="s">
        <v>74</v>
      </c>
      <c r="F3466" s="64"/>
      <c r="G3466" s="53" t="s">
        <v>1076</v>
      </c>
      <c r="H3466" s="53" t="s">
        <v>73</v>
      </c>
      <c r="I3466" s="26">
        <v>13000</v>
      </c>
      <c r="J3466" s="26">
        <v>0</v>
      </c>
      <c r="K3466" s="26">
        <v>0</v>
      </c>
      <c r="L3466" s="26">
        <f t="shared" si="3180"/>
        <v>0</v>
      </c>
      <c r="M3466" s="26"/>
      <c r="N3466" s="26"/>
      <c r="O3466" s="26"/>
      <c r="P3466" s="26">
        <f t="shared" si="3183"/>
        <v>0</v>
      </c>
      <c r="Q3466" s="26" t="str">
        <f t="shared" si="3184"/>
        <v>-</v>
      </c>
      <c r="R3466" s="90"/>
      <c r="S3466" s="90"/>
      <c r="T3466" s="90"/>
      <c r="U3466" s="90"/>
      <c r="V3466" s="90"/>
      <c r="W3466" s="90"/>
      <c r="X3466" s="90"/>
      <c r="Y3466" s="90"/>
    </row>
    <row r="3467" spans="1:25" ht="15" customHeight="1" x14ac:dyDescent="0.25">
      <c r="A3467" s="64" t="s">
        <v>935</v>
      </c>
      <c r="B3467" s="64" t="s">
        <v>81</v>
      </c>
      <c r="C3467" s="64" t="s">
        <v>1534</v>
      </c>
      <c r="D3467" s="64" t="s">
        <v>1535</v>
      </c>
      <c r="E3467" s="20" t="s">
        <v>323</v>
      </c>
      <c r="F3467" s="64"/>
      <c r="G3467" s="53" t="s">
        <v>1076</v>
      </c>
      <c r="H3467" s="53" t="s">
        <v>322</v>
      </c>
      <c r="I3467" s="26">
        <v>10000</v>
      </c>
      <c r="J3467" s="26">
        <v>0</v>
      </c>
      <c r="K3467" s="26">
        <v>0</v>
      </c>
      <c r="L3467" s="26">
        <f t="shared" si="3180"/>
        <v>0</v>
      </c>
      <c r="M3467" s="26"/>
      <c r="N3467" s="26"/>
      <c r="O3467" s="26"/>
      <c r="P3467" s="26">
        <f t="shared" si="3183"/>
        <v>0</v>
      </c>
      <c r="Q3467" s="26" t="str">
        <f t="shared" si="3184"/>
        <v>-</v>
      </c>
      <c r="R3467" s="90"/>
      <c r="S3467" s="90"/>
      <c r="T3467" s="90"/>
      <c r="U3467" s="90"/>
      <c r="V3467" s="90"/>
      <c r="W3467" s="90"/>
      <c r="X3467" s="90"/>
      <c r="Y3467" s="90"/>
    </row>
    <row r="3468" spans="1:25" ht="15" customHeight="1" x14ac:dyDescent="0.25">
      <c r="A3468" s="53" t="s">
        <v>1</v>
      </c>
      <c r="B3468" s="53" t="s">
        <v>1</v>
      </c>
      <c r="C3468" s="53" t="s">
        <v>1</v>
      </c>
      <c r="D3468" s="53" t="s">
        <v>1</v>
      </c>
      <c r="E3468" s="53" t="s">
        <v>1</v>
      </c>
      <c r="F3468" s="53" t="s">
        <v>1</v>
      </c>
      <c r="G3468" s="53" t="s">
        <v>1</v>
      </c>
      <c r="H3468" s="66" t="s">
        <v>1544</v>
      </c>
      <c r="I3468" s="30">
        <f t="shared" ref="I3468:K3468" si="3233">SUM(I3438,I3461,I3464)</f>
        <v>935860</v>
      </c>
      <c r="J3468" s="30">
        <f t="shared" si="3233"/>
        <v>837360</v>
      </c>
      <c r="K3468" s="30">
        <f t="shared" si="3233"/>
        <v>489978</v>
      </c>
      <c r="L3468" s="30">
        <f t="shared" si="3180"/>
        <v>197810</v>
      </c>
      <c r="M3468" s="30">
        <f t="shared" ref="M3468" si="3234">SUM(M3438,M3461,M3464)</f>
        <v>62170</v>
      </c>
      <c r="N3468" s="30">
        <f t="shared" ref="N3468:O3468" si="3235">SUM(N3438,N3461,N3464)</f>
        <v>67870</v>
      </c>
      <c r="O3468" s="30">
        <f t="shared" si="3235"/>
        <v>67770</v>
      </c>
      <c r="P3468" s="30">
        <f t="shared" si="3183"/>
        <v>687788</v>
      </c>
      <c r="Q3468" s="30">
        <f t="shared" si="3184"/>
        <v>82.137670774816087</v>
      </c>
      <c r="R3468" s="93"/>
      <c r="S3468" s="93"/>
      <c r="T3468" s="93"/>
      <c r="U3468" s="93"/>
      <c r="V3468" s="93"/>
      <c r="W3468" s="93"/>
      <c r="X3468" s="93"/>
      <c r="Y3468" s="93"/>
    </row>
    <row r="3469" spans="1:25" ht="15" customHeight="1" thickBot="1" x14ac:dyDescent="0.3">
      <c r="A3469" s="53" t="s">
        <v>1</v>
      </c>
      <c r="B3469" s="53" t="s">
        <v>1</v>
      </c>
      <c r="C3469" s="53" t="s">
        <v>1</v>
      </c>
      <c r="D3469" s="53" t="s">
        <v>1</v>
      </c>
      <c r="E3469" s="53" t="s">
        <v>1</v>
      </c>
      <c r="F3469" s="53" t="s">
        <v>1</v>
      </c>
      <c r="G3469" s="53" t="s">
        <v>1</v>
      </c>
      <c r="H3469" s="65" t="s">
        <v>76</v>
      </c>
      <c r="I3469" s="31"/>
      <c r="J3469" s="31"/>
      <c r="K3469" s="31">
        <v>0</v>
      </c>
      <c r="L3469" s="31"/>
      <c r="M3469" s="31"/>
      <c r="N3469" s="31"/>
      <c r="O3469" s="31"/>
      <c r="P3469" s="31"/>
      <c r="Q3469" s="31"/>
      <c r="R3469" s="94"/>
      <c r="S3469" s="94"/>
      <c r="T3469" s="94"/>
      <c r="U3469" s="94"/>
      <c r="V3469" s="94"/>
      <c r="W3469" s="94"/>
      <c r="X3469" s="94"/>
      <c r="Y3469" s="94"/>
    </row>
    <row r="3470" spans="1:25" ht="47.25" customHeight="1" thickBot="1" x14ac:dyDescent="0.3">
      <c r="A3470" s="110" t="s">
        <v>1</v>
      </c>
      <c r="B3470" s="110" t="s">
        <v>1</v>
      </c>
      <c r="C3470" s="110" t="s">
        <v>1</v>
      </c>
      <c r="D3470" s="110" t="s">
        <v>1</v>
      </c>
      <c r="E3470" s="110" t="s">
        <v>1</v>
      </c>
      <c r="F3470" s="110" t="s">
        <v>1</v>
      </c>
      <c r="G3470" s="110" t="s">
        <v>1</v>
      </c>
      <c r="H3470" s="28" t="s">
        <v>77</v>
      </c>
      <c r="I3470" s="109" t="s">
        <v>3984</v>
      </c>
      <c r="J3470" s="109" t="s">
        <v>11</v>
      </c>
      <c r="K3470" s="109" t="s">
        <v>3989</v>
      </c>
      <c r="L3470" s="109" t="s">
        <v>3985</v>
      </c>
      <c r="M3470" s="109" t="s">
        <v>4027</v>
      </c>
      <c r="N3470" s="109" t="s">
        <v>3988</v>
      </c>
      <c r="O3470" s="109" t="s">
        <v>3986</v>
      </c>
      <c r="P3470" s="109" t="s">
        <v>3987</v>
      </c>
      <c r="Q3470" s="109" t="s">
        <v>3695</v>
      </c>
      <c r="R3470" s="91"/>
      <c r="S3470" s="91"/>
      <c r="T3470" s="91"/>
      <c r="U3470" s="91"/>
      <c r="V3470" s="91"/>
      <c r="W3470" s="91"/>
      <c r="X3470" s="91"/>
      <c r="Y3470" s="91"/>
    </row>
    <row r="3471" spans="1:25" ht="15" customHeight="1" x14ac:dyDescent="0.25">
      <c r="A3471" s="111"/>
      <c r="B3471" s="111"/>
      <c r="C3471" s="111"/>
      <c r="D3471" s="111"/>
      <c r="E3471" s="111"/>
      <c r="F3471" s="111"/>
      <c r="G3471" s="111"/>
      <c r="H3471" s="67" t="s">
        <v>1</v>
      </c>
      <c r="I3471" s="29">
        <v>1</v>
      </c>
      <c r="J3471" s="29">
        <v>2</v>
      </c>
      <c r="K3471" s="29">
        <v>3</v>
      </c>
      <c r="L3471" s="29" t="s">
        <v>3478</v>
      </c>
      <c r="M3471" s="29">
        <v>5</v>
      </c>
      <c r="N3471" s="29">
        <v>6</v>
      </c>
      <c r="O3471" s="29">
        <v>7</v>
      </c>
      <c r="P3471" s="29" t="s">
        <v>3696</v>
      </c>
      <c r="Q3471" s="29">
        <v>9</v>
      </c>
      <c r="R3471" s="92"/>
      <c r="S3471" s="92"/>
      <c r="T3471" s="92"/>
      <c r="U3471" s="92"/>
      <c r="V3471" s="92"/>
      <c r="W3471" s="92"/>
      <c r="X3471" s="92"/>
      <c r="Y3471" s="92"/>
    </row>
    <row r="3472" spans="1:25" ht="15" customHeight="1" x14ac:dyDescent="0.25">
      <c r="A3472" s="111"/>
      <c r="B3472" s="111"/>
      <c r="C3472" s="111"/>
      <c r="D3472" s="111"/>
      <c r="E3472" s="111"/>
      <c r="F3472" s="111"/>
      <c r="G3472" s="111"/>
      <c r="H3472" s="68" t="s">
        <v>1085</v>
      </c>
      <c r="I3472" s="32">
        <f t="shared" ref="I3472:K3472" si="3236">SUM(I3468)</f>
        <v>935860</v>
      </c>
      <c r="J3472" s="32">
        <f t="shared" si="3236"/>
        <v>837360</v>
      </c>
      <c r="K3472" s="32">
        <f t="shared" si="3236"/>
        <v>489978</v>
      </c>
      <c r="L3472" s="32">
        <f t="shared" ref="L3472:L3535" si="3237">SUM(M3472:O3472)</f>
        <v>197810</v>
      </c>
      <c r="M3472" s="32">
        <f t="shared" ref="M3472" si="3238">SUM(M3468)</f>
        <v>62170</v>
      </c>
      <c r="N3472" s="32">
        <f t="shared" ref="N3472:O3472" si="3239">SUM(N3468)</f>
        <v>67870</v>
      </c>
      <c r="O3472" s="32">
        <f t="shared" si="3239"/>
        <v>67770</v>
      </c>
      <c r="P3472" s="32">
        <f t="shared" ref="P3472:P3535" si="3240">K3472+L3472</f>
        <v>687788</v>
      </c>
      <c r="Q3472" s="32">
        <f t="shared" ref="Q3472:Q3535" si="3241">IF(J3472=0,"-",P3472/J3472*100)</f>
        <v>82.137670774816087</v>
      </c>
      <c r="R3472" s="90"/>
      <c r="S3472" s="90"/>
      <c r="T3472" s="90"/>
      <c r="U3472" s="90"/>
      <c r="V3472" s="90"/>
      <c r="W3472" s="90"/>
      <c r="X3472" s="90"/>
      <c r="Y3472" s="90"/>
    </row>
    <row r="3473" spans="1:25" ht="15" customHeight="1" x14ac:dyDescent="0.25">
      <c r="A3473" s="111"/>
      <c r="B3473" s="111"/>
      <c r="C3473" s="111"/>
      <c r="D3473" s="111"/>
      <c r="E3473" s="111"/>
      <c r="F3473" s="111"/>
      <c r="G3473" s="111"/>
      <c r="H3473" s="69" t="s">
        <v>79</v>
      </c>
      <c r="I3473" s="32">
        <f t="shared" ref="I3473:K3473" si="3242">SUM(I3472)</f>
        <v>935860</v>
      </c>
      <c r="J3473" s="32">
        <f t="shared" si="3242"/>
        <v>837360</v>
      </c>
      <c r="K3473" s="32">
        <f t="shared" si="3242"/>
        <v>489978</v>
      </c>
      <c r="L3473" s="32">
        <f t="shared" si="3237"/>
        <v>197810</v>
      </c>
      <c r="M3473" s="32">
        <f t="shared" ref="M3473" si="3243">SUM(M3472)</f>
        <v>62170</v>
      </c>
      <c r="N3473" s="32">
        <f t="shared" ref="N3473:O3473" si="3244">SUM(N3472)</f>
        <v>67870</v>
      </c>
      <c r="O3473" s="32">
        <f t="shared" si="3244"/>
        <v>67770</v>
      </c>
      <c r="P3473" s="32">
        <f t="shared" si="3240"/>
        <v>687788</v>
      </c>
      <c r="Q3473" s="32">
        <f t="shared" si="3241"/>
        <v>82.137670774816087</v>
      </c>
      <c r="R3473" s="90"/>
      <c r="S3473" s="90"/>
      <c r="T3473" s="90"/>
      <c r="U3473" s="90"/>
      <c r="V3473" s="90"/>
      <c r="W3473" s="90"/>
      <c r="X3473" s="90"/>
      <c r="Y3473" s="90"/>
    </row>
    <row r="3474" spans="1:25" ht="15" customHeight="1" x14ac:dyDescent="0.25">
      <c r="A3474" s="112"/>
      <c r="B3474" s="112"/>
      <c r="C3474" s="112"/>
      <c r="D3474" s="112"/>
      <c r="E3474" s="112"/>
      <c r="F3474" s="112"/>
      <c r="G3474" s="112"/>
      <c r="I3474" s="27"/>
      <c r="J3474" s="27"/>
      <c r="K3474" s="27">
        <v>0</v>
      </c>
      <c r="L3474" s="27"/>
      <c r="M3474" s="27"/>
      <c r="N3474" s="27"/>
      <c r="O3474" s="27"/>
      <c r="P3474" s="27"/>
      <c r="Q3474" s="27"/>
      <c r="R3474" s="27"/>
      <c r="S3474" s="27"/>
      <c r="T3474" s="27"/>
      <c r="U3474" s="27"/>
      <c r="V3474" s="27"/>
      <c r="W3474" s="27"/>
      <c r="X3474" s="27"/>
      <c r="Y3474" s="27"/>
    </row>
    <row r="3475" spans="1:25" ht="15" customHeight="1" thickBot="1" x14ac:dyDescent="0.3">
      <c r="A3475" s="53" t="s">
        <v>1</v>
      </c>
      <c r="B3475" s="53" t="s">
        <v>1</v>
      </c>
      <c r="C3475" s="53" t="s">
        <v>1</v>
      </c>
      <c r="D3475" s="53" t="s">
        <v>1</v>
      </c>
      <c r="E3475" s="53" t="s">
        <v>1</v>
      </c>
      <c r="F3475" s="53" t="s">
        <v>1</v>
      </c>
      <c r="G3475" s="53" t="s">
        <v>1</v>
      </c>
      <c r="H3475" s="21" t="s">
        <v>1</v>
      </c>
      <c r="I3475" s="33"/>
      <c r="J3475" s="33"/>
      <c r="K3475" s="33">
        <v>0</v>
      </c>
      <c r="L3475" s="33"/>
      <c r="M3475" s="33"/>
      <c r="N3475" s="33"/>
      <c r="O3475" s="33"/>
      <c r="P3475" s="33"/>
      <c r="Q3475" s="33"/>
      <c r="R3475" s="33"/>
      <c r="S3475" s="33"/>
      <c r="T3475" s="33"/>
      <c r="U3475" s="33"/>
      <c r="V3475" s="33"/>
      <c r="W3475" s="33"/>
      <c r="X3475" s="33"/>
      <c r="Y3475" s="33"/>
    </row>
    <row r="3476" spans="1:25" ht="45.75" customHeight="1" thickBot="1" x14ac:dyDescent="0.3">
      <c r="A3476" s="28" t="s">
        <v>4</v>
      </c>
      <c r="B3476" s="28" t="s">
        <v>5</v>
      </c>
      <c r="C3476" s="28" t="s">
        <v>6</v>
      </c>
      <c r="D3476" s="57" t="s">
        <v>1</v>
      </c>
      <c r="E3476" s="28" t="s">
        <v>7</v>
      </c>
      <c r="F3476" s="28" t="s">
        <v>8</v>
      </c>
      <c r="G3476" s="28" t="s">
        <v>9</v>
      </c>
      <c r="H3476" s="28" t="s">
        <v>10</v>
      </c>
      <c r="I3476" s="109" t="s">
        <v>3984</v>
      </c>
      <c r="J3476" s="109" t="s">
        <v>11</v>
      </c>
      <c r="K3476" s="109" t="s">
        <v>3989</v>
      </c>
      <c r="L3476" s="109" t="s">
        <v>3985</v>
      </c>
      <c r="M3476" s="109" t="s">
        <v>4027</v>
      </c>
      <c r="N3476" s="109" t="s">
        <v>3988</v>
      </c>
      <c r="O3476" s="109" t="s">
        <v>3986</v>
      </c>
      <c r="P3476" s="109" t="s">
        <v>3987</v>
      </c>
      <c r="Q3476" s="109" t="s">
        <v>3695</v>
      </c>
      <c r="R3476" s="91"/>
      <c r="S3476" s="91"/>
      <c r="T3476" s="91"/>
      <c r="U3476" s="91"/>
      <c r="V3476" s="91"/>
      <c r="W3476" s="91"/>
      <c r="X3476" s="91"/>
      <c r="Y3476" s="91"/>
    </row>
    <row r="3477" spans="1:25" ht="15" customHeight="1" x14ac:dyDescent="0.25">
      <c r="A3477" s="58" t="s">
        <v>1</v>
      </c>
      <c r="B3477" s="58" t="s">
        <v>1</v>
      </c>
      <c r="C3477" s="58" t="s">
        <v>1</v>
      </c>
      <c r="D3477" s="59" t="s">
        <v>1</v>
      </c>
      <c r="E3477" s="59" t="s">
        <v>1</v>
      </c>
      <c r="F3477" s="60" t="s">
        <v>1</v>
      </c>
      <c r="G3477" s="61" t="s">
        <v>1</v>
      </c>
      <c r="H3477" s="62" t="s">
        <v>1</v>
      </c>
      <c r="I3477" s="29">
        <v>1</v>
      </c>
      <c r="J3477" s="29">
        <v>2</v>
      </c>
      <c r="K3477" s="29">
        <v>3</v>
      </c>
      <c r="L3477" s="29" t="s">
        <v>3478</v>
      </c>
      <c r="M3477" s="29">
        <v>5</v>
      </c>
      <c r="N3477" s="29">
        <v>6</v>
      </c>
      <c r="O3477" s="29">
        <v>7</v>
      </c>
      <c r="P3477" s="29" t="s">
        <v>3696</v>
      </c>
      <c r="Q3477" s="29">
        <v>9</v>
      </c>
      <c r="R3477" s="92"/>
      <c r="S3477" s="92"/>
      <c r="T3477" s="92"/>
      <c r="U3477" s="92"/>
      <c r="V3477" s="92"/>
      <c r="W3477" s="92"/>
      <c r="X3477" s="92"/>
      <c r="Y3477" s="92"/>
    </row>
    <row r="3478" spans="1:25" ht="15" customHeight="1" x14ac:dyDescent="0.25">
      <c r="A3478" s="63" t="s">
        <v>935</v>
      </c>
      <c r="B3478" s="63" t="s">
        <v>81</v>
      </c>
      <c r="C3478" s="64" t="s">
        <v>1545</v>
      </c>
      <c r="D3478" s="64" t="s">
        <v>1546</v>
      </c>
      <c r="E3478" s="65" t="s">
        <v>1</v>
      </c>
      <c r="F3478" s="65" t="s">
        <v>1</v>
      </c>
      <c r="G3478" s="65" t="s">
        <v>1</v>
      </c>
      <c r="H3478" s="65" t="s">
        <v>1547</v>
      </c>
      <c r="I3478" s="26">
        <v>0</v>
      </c>
      <c r="J3478" s="26" t="s">
        <v>1</v>
      </c>
      <c r="K3478" s="26">
        <v>0</v>
      </c>
      <c r="L3478" s="26"/>
      <c r="M3478" s="26"/>
      <c r="N3478" s="26"/>
      <c r="O3478" s="26"/>
      <c r="P3478" s="26"/>
      <c r="Q3478" s="26"/>
      <c r="R3478" s="90"/>
      <c r="S3478" s="90"/>
      <c r="T3478" s="90"/>
      <c r="U3478" s="90"/>
      <c r="V3478" s="90"/>
      <c r="W3478" s="90"/>
      <c r="X3478" s="90"/>
      <c r="Y3478" s="90"/>
    </row>
    <row r="3479" spans="1:25" ht="22.5" customHeight="1" x14ac:dyDescent="0.25">
      <c r="A3479" s="63" t="s">
        <v>1</v>
      </c>
      <c r="B3479" s="63" t="s">
        <v>1</v>
      </c>
      <c r="C3479" s="63" t="s">
        <v>1</v>
      </c>
      <c r="D3479" s="65" t="s">
        <v>1</v>
      </c>
      <c r="E3479" s="65" t="s">
        <v>1</v>
      </c>
      <c r="F3479" s="65" t="s">
        <v>1</v>
      </c>
      <c r="G3479" s="65" t="s">
        <v>1</v>
      </c>
      <c r="H3479" s="66" t="s">
        <v>15</v>
      </c>
      <c r="I3479" s="30">
        <f t="shared" ref="I3479:K3479" si="3245">SUM(I3480,I3487,I3489)</f>
        <v>1442591</v>
      </c>
      <c r="J3479" s="30">
        <f t="shared" si="3245"/>
        <v>1371251</v>
      </c>
      <c r="K3479" s="30">
        <f t="shared" si="3245"/>
        <v>781262</v>
      </c>
      <c r="L3479" s="30">
        <f t="shared" si="3237"/>
        <v>342626</v>
      </c>
      <c r="M3479" s="30">
        <f t="shared" ref="M3479" si="3246">SUM(M3480,M3487,M3489)</f>
        <v>116226</v>
      </c>
      <c r="N3479" s="30">
        <f t="shared" ref="N3479:O3479" si="3247">SUM(N3480,N3487,N3489)</f>
        <v>118200</v>
      </c>
      <c r="O3479" s="30">
        <f t="shared" si="3247"/>
        <v>108200</v>
      </c>
      <c r="P3479" s="30">
        <f t="shared" si="3240"/>
        <v>1123888</v>
      </c>
      <c r="Q3479" s="30">
        <f t="shared" si="3241"/>
        <v>81.960778880015411</v>
      </c>
      <c r="R3479" s="93"/>
      <c r="S3479" s="93"/>
      <c r="T3479" s="93"/>
      <c r="U3479" s="93"/>
      <c r="V3479" s="93"/>
      <c r="W3479" s="93"/>
      <c r="X3479" s="93"/>
      <c r="Y3479" s="93"/>
    </row>
    <row r="3480" spans="1:25" ht="15" customHeight="1" x14ac:dyDescent="0.25">
      <c r="A3480" s="63" t="s">
        <v>935</v>
      </c>
      <c r="B3480" s="63" t="s">
        <v>81</v>
      </c>
      <c r="C3480" s="63" t="s">
        <v>1545</v>
      </c>
      <c r="D3480" s="63" t="s">
        <v>1546</v>
      </c>
      <c r="E3480" s="65" t="s">
        <v>16</v>
      </c>
      <c r="F3480" s="65" t="s">
        <v>1</v>
      </c>
      <c r="G3480" s="65" t="s">
        <v>1</v>
      </c>
      <c r="H3480" s="65" t="s">
        <v>17</v>
      </c>
      <c r="I3480" s="31">
        <f t="shared" ref="I3480:K3480" si="3248">SUM(I3481:I3482)</f>
        <v>1125590</v>
      </c>
      <c r="J3480" s="31">
        <f t="shared" si="3248"/>
        <v>1103590</v>
      </c>
      <c r="K3480" s="31">
        <f t="shared" si="3248"/>
        <v>631432</v>
      </c>
      <c r="L3480" s="31">
        <f t="shared" si="3237"/>
        <v>276326</v>
      </c>
      <c r="M3480" s="31">
        <f t="shared" ref="M3480" si="3249">SUM(M3481:M3482)</f>
        <v>96526</v>
      </c>
      <c r="N3480" s="31">
        <f t="shared" ref="N3480:O3480" si="3250">SUM(N3481:N3482)</f>
        <v>95200</v>
      </c>
      <c r="O3480" s="31">
        <f t="shared" si="3250"/>
        <v>84600</v>
      </c>
      <c r="P3480" s="31">
        <f t="shared" si="3240"/>
        <v>907758</v>
      </c>
      <c r="Q3480" s="31">
        <f t="shared" si="3241"/>
        <v>82.255004122907962</v>
      </c>
      <c r="R3480" s="94"/>
      <c r="S3480" s="94"/>
      <c r="T3480" s="94"/>
      <c r="U3480" s="94"/>
      <c r="V3480" s="94"/>
      <c r="W3480" s="94"/>
      <c r="X3480" s="94"/>
      <c r="Y3480" s="94"/>
    </row>
    <row r="3481" spans="1:25" ht="15" customHeight="1" x14ac:dyDescent="0.25">
      <c r="A3481" s="64" t="s">
        <v>935</v>
      </c>
      <c r="B3481" s="64" t="s">
        <v>81</v>
      </c>
      <c r="C3481" s="64" t="s">
        <v>1545</v>
      </c>
      <c r="D3481" s="64" t="s">
        <v>1546</v>
      </c>
      <c r="E3481" s="20" t="s">
        <v>19</v>
      </c>
      <c r="F3481" s="64"/>
      <c r="G3481" s="53" t="s">
        <v>1076</v>
      </c>
      <c r="H3481" s="53" t="s">
        <v>3911</v>
      </c>
      <c r="I3481" s="26">
        <v>988832</v>
      </c>
      <c r="J3481" s="26">
        <v>968832</v>
      </c>
      <c r="K3481" s="26">
        <v>524000</v>
      </c>
      <c r="L3481" s="26">
        <f t="shared" si="3237"/>
        <v>250000</v>
      </c>
      <c r="M3481" s="26">
        <v>85000</v>
      </c>
      <c r="N3481" s="26">
        <v>85000</v>
      </c>
      <c r="O3481" s="26">
        <v>80000</v>
      </c>
      <c r="P3481" s="26">
        <f t="shared" si="3240"/>
        <v>774000</v>
      </c>
      <c r="Q3481" s="26">
        <f t="shared" si="3241"/>
        <v>79.890011890606417</v>
      </c>
      <c r="R3481" s="90"/>
      <c r="S3481" s="90"/>
      <c r="T3481" s="90"/>
      <c r="U3481" s="90"/>
      <c r="V3481" s="90"/>
      <c r="W3481" s="90"/>
      <c r="X3481" s="90"/>
      <c r="Y3481" s="90"/>
    </row>
    <row r="3482" spans="1:25" ht="15" customHeight="1" x14ac:dyDescent="0.25">
      <c r="A3482" s="63" t="s">
        <v>935</v>
      </c>
      <c r="B3482" s="63" t="s">
        <v>81</v>
      </c>
      <c r="C3482" s="63" t="s">
        <v>1545</v>
      </c>
      <c r="D3482" s="63" t="s">
        <v>1546</v>
      </c>
      <c r="E3482" s="63" t="s">
        <v>21</v>
      </c>
      <c r="F3482" s="64" t="s">
        <v>1</v>
      </c>
      <c r="G3482" s="53" t="s">
        <v>1</v>
      </c>
      <c r="H3482" s="65" t="s">
        <v>22</v>
      </c>
      <c r="I3482" s="31">
        <f t="shared" ref="I3482:K3482" si="3251">SUM(I3483:I3486)</f>
        <v>136758</v>
      </c>
      <c r="J3482" s="31">
        <f t="shared" si="3251"/>
        <v>134758</v>
      </c>
      <c r="K3482" s="31">
        <f t="shared" si="3251"/>
        <v>107432</v>
      </c>
      <c r="L3482" s="31">
        <f t="shared" si="3237"/>
        <v>26326</v>
      </c>
      <c r="M3482" s="31">
        <f t="shared" ref="M3482" si="3252">SUM(M3483:M3486)</f>
        <v>11526</v>
      </c>
      <c r="N3482" s="31">
        <f t="shared" ref="N3482:O3482" si="3253">SUM(N3483:N3486)</f>
        <v>10200</v>
      </c>
      <c r="O3482" s="31">
        <f t="shared" si="3253"/>
        <v>4600</v>
      </c>
      <c r="P3482" s="31">
        <f t="shared" si="3240"/>
        <v>133758</v>
      </c>
      <c r="Q3482" s="31">
        <f t="shared" si="3241"/>
        <v>99.257929028332271</v>
      </c>
      <c r="R3482" s="94"/>
      <c r="S3482" s="94"/>
      <c r="T3482" s="94"/>
      <c r="U3482" s="94"/>
      <c r="V3482" s="94"/>
      <c r="W3482" s="94"/>
      <c r="X3482" s="94"/>
      <c r="Y3482" s="94"/>
    </row>
    <row r="3483" spans="1:25" ht="15" customHeight="1" x14ac:dyDescent="0.25">
      <c r="A3483" s="64" t="s">
        <v>935</v>
      </c>
      <c r="B3483" s="64" t="s">
        <v>81</v>
      </c>
      <c r="C3483" s="64" t="s">
        <v>1545</v>
      </c>
      <c r="D3483" s="64" t="s">
        <v>1546</v>
      </c>
      <c r="E3483" s="20" t="s">
        <v>23</v>
      </c>
      <c r="F3483" s="64" t="s">
        <v>1548</v>
      </c>
      <c r="G3483" s="53" t="s">
        <v>1076</v>
      </c>
      <c r="H3483" s="53" t="s">
        <v>85</v>
      </c>
      <c r="I3483" s="26">
        <v>23500</v>
      </c>
      <c r="J3483" s="26">
        <v>23500</v>
      </c>
      <c r="K3483" s="26">
        <v>15900</v>
      </c>
      <c r="L3483" s="26">
        <f t="shared" si="3237"/>
        <v>6600</v>
      </c>
      <c r="M3483" s="26">
        <v>2200</v>
      </c>
      <c r="N3483" s="26">
        <v>2200</v>
      </c>
      <c r="O3483" s="26">
        <v>2200</v>
      </c>
      <c r="P3483" s="26">
        <f t="shared" si="3240"/>
        <v>22500</v>
      </c>
      <c r="Q3483" s="26">
        <f t="shared" si="3241"/>
        <v>95.744680851063833</v>
      </c>
      <c r="R3483" s="90"/>
      <c r="S3483" s="90"/>
      <c r="T3483" s="90"/>
      <c r="U3483" s="90"/>
      <c r="V3483" s="90"/>
      <c r="W3483" s="90"/>
      <c r="X3483" s="90"/>
      <c r="Y3483" s="90"/>
    </row>
    <row r="3484" spans="1:25" ht="15" customHeight="1" x14ac:dyDescent="0.25">
      <c r="A3484" s="64" t="s">
        <v>935</v>
      </c>
      <c r="B3484" s="64" t="s">
        <v>81</v>
      </c>
      <c r="C3484" s="64" t="s">
        <v>1545</v>
      </c>
      <c r="D3484" s="64" t="s">
        <v>1546</v>
      </c>
      <c r="E3484" s="20" t="s">
        <v>23</v>
      </c>
      <c r="F3484" s="64" t="s">
        <v>1549</v>
      </c>
      <c r="G3484" s="53" t="s">
        <v>1076</v>
      </c>
      <c r="H3484" s="53" t="s">
        <v>25</v>
      </c>
      <c r="I3484" s="26">
        <v>76000</v>
      </c>
      <c r="J3484" s="26">
        <v>74800</v>
      </c>
      <c r="K3484" s="26">
        <v>56400</v>
      </c>
      <c r="L3484" s="26">
        <f t="shared" si="3237"/>
        <v>18400</v>
      </c>
      <c r="M3484" s="26">
        <v>8000</v>
      </c>
      <c r="N3484" s="26">
        <v>8000</v>
      </c>
      <c r="O3484" s="26">
        <v>2400</v>
      </c>
      <c r="P3484" s="26">
        <f t="shared" si="3240"/>
        <v>74800</v>
      </c>
      <c r="Q3484" s="26">
        <f t="shared" si="3241"/>
        <v>100</v>
      </c>
      <c r="R3484" s="90"/>
      <c r="S3484" s="90"/>
      <c r="T3484" s="90"/>
      <c r="U3484" s="90"/>
      <c r="V3484" s="90"/>
      <c r="W3484" s="90"/>
      <c r="X3484" s="90"/>
      <c r="Y3484" s="90"/>
    </row>
    <row r="3485" spans="1:25" ht="15" customHeight="1" x14ac:dyDescent="0.25">
      <c r="A3485" s="64" t="s">
        <v>935</v>
      </c>
      <c r="B3485" s="64" t="s">
        <v>81</v>
      </c>
      <c r="C3485" s="64" t="s">
        <v>1545</v>
      </c>
      <c r="D3485" s="64" t="s">
        <v>1546</v>
      </c>
      <c r="E3485" s="20" t="s">
        <v>23</v>
      </c>
      <c r="F3485" s="64" t="s">
        <v>1550</v>
      </c>
      <c r="G3485" s="53" t="s">
        <v>1076</v>
      </c>
      <c r="H3485" s="53" t="s">
        <v>27</v>
      </c>
      <c r="I3485" s="26">
        <v>23358</v>
      </c>
      <c r="J3485" s="26">
        <v>22558</v>
      </c>
      <c r="K3485" s="26">
        <v>22558</v>
      </c>
      <c r="L3485" s="26">
        <f t="shared" si="3237"/>
        <v>0</v>
      </c>
      <c r="M3485" s="26"/>
      <c r="N3485" s="26"/>
      <c r="O3485" s="26"/>
      <c r="P3485" s="26">
        <f t="shared" si="3240"/>
        <v>22558</v>
      </c>
      <c r="Q3485" s="26">
        <f t="shared" si="3241"/>
        <v>100</v>
      </c>
      <c r="R3485" s="90"/>
      <c r="S3485" s="90"/>
      <c r="T3485" s="90"/>
      <c r="U3485" s="90"/>
      <c r="V3485" s="90"/>
      <c r="W3485" s="90"/>
      <c r="X3485" s="90"/>
      <c r="Y3485" s="90"/>
    </row>
    <row r="3486" spans="1:25" ht="15" customHeight="1" x14ac:dyDescent="0.25">
      <c r="A3486" s="64" t="s">
        <v>935</v>
      </c>
      <c r="B3486" s="64" t="s">
        <v>81</v>
      </c>
      <c r="C3486" s="64" t="s">
        <v>1545</v>
      </c>
      <c r="D3486" s="64" t="s">
        <v>1546</v>
      </c>
      <c r="E3486" s="20" t="s">
        <v>23</v>
      </c>
      <c r="F3486" s="64" t="s">
        <v>1551</v>
      </c>
      <c r="G3486" s="53" t="s">
        <v>1076</v>
      </c>
      <c r="H3486" s="53" t="s">
        <v>29</v>
      </c>
      <c r="I3486" s="26">
        <v>13900</v>
      </c>
      <c r="J3486" s="26">
        <v>13900</v>
      </c>
      <c r="K3486" s="26">
        <v>12574</v>
      </c>
      <c r="L3486" s="26">
        <f t="shared" si="3237"/>
        <v>1326</v>
      </c>
      <c r="M3486" s="26">
        <v>1326</v>
      </c>
      <c r="N3486" s="26"/>
      <c r="O3486" s="26"/>
      <c r="P3486" s="26">
        <f t="shared" si="3240"/>
        <v>13900</v>
      </c>
      <c r="Q3486" s="26">
        <f t="shared" si="3241"/>
        <v>100</v>
      </c>
      <c r="R3486" s="90"/>
      <c r="S3486" s="90"/>
      <c r="T3486" s="90"/>
      <c r="U3486" s="90"/>
      <c r="V3486" s="90"/>
      <c r="W3486" s="90"/>
      <c r="X3486" s="90"/>
      <c r="Y3486" s="90"/>
    </row>
    <row r="3487" spans="1:25" ht="15" customHeight="1" x14ac:dyDescent="0.25">
      <c r="A3487" s="63" t="s">
        <v>935</v>
      </c>
      <c r="B3487" s="63" t="s">
        <v>81</v>
      </c>
      <c r="C3487" s="63" t="s">
        <v>1545</v>
      </c>
      <c r="D3487" s="63" t="s">
        <v>1546</v>
      </c>
      <c r="E3487" s="65" t="s">
        <v>30</v>
      </c>
      <c r="F3487" s="65" t="s">
        <v>1</v>
      </c>
      <c r="G3487" s="65" t="s">
        <v>1</v>
      </c>
      <c r="H3487" s="65" t="s">
        <v>31</v>
      </c>
      <c r="I3487" s="31">
        <f t="shared" ref="I3487:K3487" si="3254">SUM(I3488)</f>
        <v>103814</v>
      </c>
      <c r="J3487" s="31">
        <f t="shared" si="3254"/>
        <v>101814</v>
      </c>
      <c r="K3487" s="31">
        <f t="shared" si="3254"/>
        <v>58200</v>
      </c>
      <c r="L3487" s="31">
        <f t="shared" si="3237"/>
        <v>27000</v>
      </c>
      <c r="M3487" s="31">
        <f t="shared" ref="M3487" si="3255">SUM(M3488)</f>
        <v>9000</v>
      </c>
      <c r="N3487" s="31">
        <f t="shared" ref="N3487:O3487" si="3256">SUM(N3488)</f>
        <v>9000</v>
      </c>
      <c r="O3487" s="31">
        <f t="shared" si="3256"/>
        <v>9000</v>
      </c>
      <c r="P3487" s="31">
        <f t="shared" si="3240"/>
        <v>85200</v>
      </c>
      <c r="Q3487" s="31">
        <f t="shared" si="3241"/>
        <v>83.682008368200826</v>
      </c>
      <c r="R3487" s="94"/>
      <c r="S3487" s="94"/>
      <c r="T3487" s="94"/>
      <c r="U3487" s="94"/>
      <c r="V3487" s="94"/>
      <c r="W3487" s="94"/>
      <c r="X3487" s="94"/>
      <c r="Y3487" s="94"/>
    </row>
    <row r="3488" spans="1:25" ht="15" customHeight="1" x14ac:dyDescent="0.25">
      <c r="A3488" s="64" t="s">
        <v>935</v>
      </c>
      <c r="B3488" s="64" t="s">
        <v>81</v>
      </c>
      <c r="C3488" s="64" t="s">
        <v>1545</v>
      </c>
      <c r="D3488" s="64" t="s">
        <v>1546</v>
      </c>
      <c r="E3488" s="20" t="s">
        <v>33</v>
      </c>
      <c r="F3488" s="64"/>
      <c r="G3488" s="53" t="s">
        <v>1076</v>
      </c>
      <c r="H3488" s="53" t="s">
        <v>3912</v>
      </c>
      <c r="I3488" s="26">
        <v>103814</v>
      </c>
      <c r="J3488" s="26">
        <v>101814</v>
      </c>
      <c r="K3488" s="26">
        <v>58200</v>
      </c>
      <c r="L3488" s="26">
        <f t="shared" si="3237"/>
        <v>27000</v>
      </c>
      <c r="M3488" s="26">
        <v>9000</v>
      </c>
      <c r="N3488" s="26">
        <v>9000</v>
      </c>
      <c r="O3488" s="26">
        <v>9000</v>
      </c>
      <c r="P3488" s="26">
        <f t="shared" si="3240"/>
        <v>85200</v>
      </c>
      <c r="Q3488" s="26">
        <f t="shared" si="3241"/>
        <v>83.682008368200826</v>
      </c>
      <c r="R3488" s="90"/>
      <c r="S3488" s="90"/>
      <c r="T3488" s="90"/>
      <c r="U3488" s="90"/>
      <c r="V3488" s="90"/>
      <c r="W3488" s="90"/>
      <c r="X3488" s="90"/>
      <c r="Y3488" s="90"/>
    </row>
    <row r="3489" spans="1:25" ht="15" customHeight="1" x14ac:dyDescent="0.25">
      <c r="A3489" s="63" t="s">
        <v>935</v>
      </c>
      <c r="B3489" s="63" t="s">
        <v>81</v>
      </c>
      <c r="C3489" s="63" t="s">
        <v>1545</v>
      </c>
      <c r="D3489" s="63" t="s">
        <v>1546</v>
      </c>
      <c r="E3489" s="65" t="s">
        <v>34</v>
      </c>
      <c r="F3489" s="65" t="s">
        <v>1</v>
      </c>
      <c r="G3489" s="65" t="s">
        <v>1</v>
      </c>
      <c r="H3489" s="65" t="s">
        <v>35</v>
      </c>
      <c r="I3489" s="31">
        <f t="shared" ref="I3489:K3489" si="3257">SUM(I3490:I3497)</f>
        <v>213187</v>
      </c>
      <c r="J3489" s="31">
        <f t="shared" si="3257"/>
        <v>165847</v>
      </c>
      <c r="K3489" s="31">
        <f t="shared" si="3257"/>
        <v>91630</v>
      </c>
      <c r="L3489" s="31">
        <f t="shared" si="3237"/>
        <v>39300</v>
      </c>
      <c r="M3489" s="31">
        <f t="shared" ref="M3489" si="3258">SUM(M3490:M3497)</f>
        <v>10700</v>
      </c>
      <c r="N3489" s="31">
        <f t="shared" ref="N3489:O3489" si="3259">SUM(N3490:N3497)</f>
        <v>14000</v>
      </c>
      <c r="O3489" s="31">
        <f t="shared" si="3259"/>
        <v>14600</v>
      </c>
      <c r="P3489" s="31">
        <f t="shared" si="3240"/>
        <v>130930</v>
      </c>
      <c r="Q3489" s="31">
        <f t="shared" si="3241"/>
        <v>78.946257695345707</v>
      </c>
      <c r="R3489" s="94"/>
      <c r="S3489" s="94"/>
      <c r="T3489" s="94"/>
      <c r="U3489" s="94"/>
      <c r="V3489" s="94"/>
      <c r="W3489" s="94"/>
      <c r="X3489" s="94"/>
      <c r="Y3489" s="94"/>
    </row>
    <row r="3490" spans="1:25" ht="15" customHeight="1" x14ac:dyDescent="0.25">
      <c r="A3490" s="64" t="s">
        <v>935</v>
      </c>
      <c r="B3490" s="64" t="s">
        <v>81</v>
      </c>
      <c r="C3490" s="64" t="s">
        <v>1545</v>
      </c>
      <c r="D3490" s="64" t="s">
        <v>1546</v>
      </c>
      <c r="E3490" s="20" t="s">
        <v>38</v>
      </c>
      <c r="F3490" s="64"/>
      <c r="G3490" s="53" t="s">
        <v>1076</v>
      </c>
      <c r="H3490" s="53" t="s">
        <v>37</v>
      </c>
      <c r="I3490" s="26">
        <v>1300</v>
      </c>
      <c r="J3490" s="26">
        <v>300</v>
      </c>
      <c r="K3490" s="26">
        <v>300</v>
      </c>
      <c r="L3490" s="26">
        <f t="shared" si="3237"/>
        <v>0</v>
      </c>
      <c r="M3490" s="26"/>
      <c r="N3490" s="26"/>
      <c r="O3490" s="26"/>
      <c r="P3490" s="26">
        <f t="shared" si="3240"/>
        <v>300</v>
      </c>
      <c r="Q3490" s="26">
        <f t="shared" si="3241"/>
        <v>100</v>
      </c>
      <c r="R3490" s="90"/>
      <c r="S3490" s="90"/>
      <c r="T3490" s="90"/>
      <c r="U3490" s="90"/>
      <c r="V3490" s="90"/>
      <c r="W3490" s="90"/>
      <c r="X3490" s="90"/>
      <c r="Y3490" s="90"/>
    </row>
    <row r="3491" spans="1:25" ht="15" customHeight="1" x14ac:dyDescent="0.25">
      <c r="A3491" s="64" t="s">
        <v>935</v>
      </c>
      <c r="B3491" s="64" t="s">
        <v>81</v>
      </c>
      <c r="C3491" s="64" t="s">
        <v>1545</v>
      </c>
      <c r="D3491" s="64" t="s">
        <v>1546</v>
      </c>
      <c r="E3491" s="20" t="s">
        <v>298</v>
      </c>
      <c r="F3491" s="64"/>
      <c r="G3491" s="53" t="s">
        <v>1076</v>
      </c>
      <c r="H3491" s="53" t="s">
        <v>297</v>
      </c>
      <c r="I3491" s="26">
        <v>97800</v>
      </c>
      <c r="J3491" s="26">
        <v>97800</v>
      </c>
      <c r="K3491" s="26">
        <v>56400</v>
      </c>
      <c r="L3491" s="26">
        <f t="shared" si="3237"/>
        <v>21400</v>
      </c>
      <c r="M3491" s="26">
        <v>5000</v>
      </c>
      <c r="N3491" s="26">
        <v>8200</v>
      </c>
      <c r="O3491" s="26">
        <v>8200</v>
      </c>
      <c r="P3491" s="26">
        <f t="shared" si="3240"/>
        <v>77800</v>
      </c>
      <c r="Q3491" s="26">
        <f t="shared" si="3241"/>
        <v>79.550102249488759</v>
      </c>
      <c r="R3491" s="90"/>
      <c r="S3491" s="90"/>
      <c r="T3491" s="90"/>
      <c r="U3491" s="90"/>
      <c r="V3491" s="90"/>
      <c r="W3491" s="90"/>
      <c r="X3491" s="90"/>
      <c r="Y3491" s="90"/>
    </row>
    <row r="3492" spans="1:25" ht="15" customHeight="1" x14ac:dyDescent="0.25">
      <c r="A3492" s="64" t="s">
        <v>935</v>
      </c>
      <c r="B3492" s="64" t="s">
        <v>81</v>
      </c>
      <c r="C3492" s="64" t="s">
        <v>1545</v>
      </c>
      <c r="D3492" s="64" t="s">
        <v>1546</v>
      </c>
      <c r="E3492" s="20" t="s">
        <v>301</v>
      </c>
      <c r="F3492" s="64"/>
      <c r="G3492" s="53" t="s">
        <v>1076</v>
      </c>
      <c r="H3492" s="53" t="s">
        <v>300</v>
      </c>
      <c r="I3492" s="26">
        <v>11499</v>
      </c>
      <c r="J3492" s="26">
        <v>11499</v>
      </c>
      <c r="K3492" s="26">
        <v>5830</v>
      </c>
      <c r="L3492" s="26">
        <f t="shared" si="3237"/>
        <v>3000</v>
      </c>
      <c r="M3492" s="26">
        <v>1000</v>
      </c>
      <c r="N3492" s="26">
        <v>1000</v>
      </c>
      <c r="O3492" s="26">
        <v>1000</v>
      </c>
      <c r="P3492" s="26">
        <f t="shared" si="3240"/>
        <v>8830</v>
      </c>
      <c r="Q3492" s="26">
        <f t="shared" si="3241"/>
        <v>76.789286024871728</v>
      </c>
      <c r="R3492" s="90"/>
      <c r="S3492" s="90"/>
      <c r="T3492" s="90"/>
      <c r="U3492" s="90"/>
      <c r="V3492" s="90"/>
      <c r="W3492" s="90"/>
      <c r="X3492" s="90"/>
      <c r="Y3492" s="90"/>
    </row>
    <row r="3493" spans="1:25" ht="15" customHeight="1" x14ac:dyDescent="0.25">
      <c r="A3493" s="64" t="s">
        <v>935</v>
      </c>
      <c r="B3493" s="64" t="s">
        <v>81</v>
      </c>
      <c r="C3493" s="64" t="s">
        <v>1545</v>
      </c>
      <c r="D3493" s="64" t="s">
        <v>1546</v>
      </c>
      <c r="E3493" s="20" t="s">
        <v>218</v>
      </c>
      <c r="F3493" s="64"/>
      <c r="G3493" s="53" t="s">
        <v>1076</v>
      </c>
      <c r="H3493" s="53" t="s">
        <v>217</v>
      </c>
      <c r="I3493" s="26">
        <v>48150</v>
      </c>
      <c r="J3493" s="26">
        <v>9000</v>
      </c>
      <c r="K3493" s="26">
        <v>4500</v>
      </c>
      <c r="L3493" s="26">
        <f t="shared" si="3237"/>
        <v>3000</v>
      </c>
      <c r="M3493" s="26">
        <v>1000</v>
      </c>
      <c r="N3493" s="26">
        <v>1000</v>
      </c>
      <c r="O3493" s="26">
        <v>1000</v>
      </c>
      <c r="P3493" s="26">
        <f t="shared" si="3240"/>
        <v>7500</v>
      </c>
      <c r="Q3493" s="26">
        <f t="shared" si="3241"/>
        <v>83.333333333333343</v>
      </c>
      <c r="R3493" s="90"/>
      <c r="S3493" s="90"/>
      <c r="T3493" s="90"/>
      <c r="U3493" s="90"/>
      <c r="V3493" s="90"/>
      <c r="W3493" s="90"/>
      <c r="X3493" s="90"/>
      <c r="Y3493" s="90"/>
    </row>
    <row r="3494" spans="1:25" ht="15" customHeight="1" x14ac:dyDescent="0.25">
      <c r="A3494" s="64" t="s">
        <v>935</v>
      </c>
      <c r="B3494" s="64" t="s">
        <v>81</v>
      </c>
      <c r="C3494" s="64" t="s">
        <v>1545</v>
      </c>
      <c r="D3494" s="64" t="s">
        <v>1546</v>
      </c>
      <c r="E3494" s="20" t="s">
        <v>303</v>
      </c>
      <c r="F3494" s="64"/>
      <c r="G3494" s="53" t="s">
        <v>1076</v>
      </c>
      <c r="H3494" s="53" t="s">
        <v>302</v>
      </c>
      <c r="I3494" s="26">
        <v>2300</v>
      </c>
      <c r="J3494" s="26">
        <v>1000</v>
      </c>
      <c r="K3494" s="26">
        <v>800</v>
      </c>
      <c r="L3494" s="26">
        <f t="shared" si="3237"/>
        <v>0</v>
      </c>
      <c r="M3494" s="26"/>
      <c r="N3494" s="26"/>
      <c r="O3494" s="26"/>
      <c r="P3494" s="26">
        <f t="shared" si="3240"/>
        <v>800</v>
      </c>
      <c r="Q3494" s="26">
        <f t="shared" si="3241"/>
        <v>80</v>
      </c>
      <c r="R3494" s="90"/>
      <c r="S3494" s="90"/>
      <c r="T3494" s="90"/>
      <c r="U3494" s="90"/>
      <c r="V3494" s="90"/>
      <c r="W3494" s="90"/>
      <c r="X3494" s="90"/>
      <c r="Y3494" s="90"/>
    </row>
    <row r="3495" spans="1:25" ht="15" customHeight="1" x14ac:dyDescent="0.25">
      <c r="A3495" s="64" t="s">
        <v>935</v>
      </c>
      <c r="B3495" s="64" t="s">
        <v>81</v>
      </c>
      <c r="C3495" s="64" t="s">
        <v>1545</v>
      </c>
      <c r="D3495" s="64" t="s">
        <v>1546</v>
      </c>
      <c r="E3495" s="20" t="s">
        <v>308</v>
      </c>
      <c r="F3495" s="64"/>
      <c r="G3495" s="53" t="s">
        <v>1076</v>
      </c>
      <c r="H3495" s="53" t="s">
        <v>307</v>
      </c>
      <c r="I3495" s="26">
        <v>13400</v>
      </c>
      <c r="J3495" s="26">
        <v>11900</v>
      </c>
      <c r="K3495" s="26">
        <v>6000</v>
      </c>
      <c r="L3495" s="26">
        <f t="shared" si="3237"/>
        <v>3000</v>
      </c>
      <c r="M3495" s="26">
        <v>1000</v>
      </c>
      <c r="N3495" s="26">
        <v>1000</v>
      </c>
      <c r="O3495" s="26">
        <v>1000</v>
      </c>
      <c r="P3495" s="26">
        <f t="shared" si="3240"/>
        <v>9000</v>
      </c>
      <c r="Q3495" s="26">
        <f t="shared" si="3241"/>
        <v>75.630252100840337</v>
      </c>
      <c r="R3495" s="90"/>
      <c r="S3495" s="90"/>
      <c r="T3495" s="90"/>
      <c r="U3495" s="90"/>
      <c r="V3495" s="90"/>
      <c r="W3495" s="90"/>
      <c r="X3495" s="90"/>
      <c r="Y3495" s="90"/>
    </row>
    <row r="3496" spans="1:25" ht="15" customHeight="1" x14ac:dyDescent="0.25">
      <c r="A3496" s="64" t="s">
        <v>935</v>
      </c>
      <c r="B3496" s="64" t="s">
        <v>81</v>
      </c>
      <c r="C3496" s="64" t="s">
        <v>1545</v>
      </c>
      <c r="D3496" s="64" t="s">
        <v>1546</v>
      </c>
      <c r="E3496" s="20" t="s">
        <v>311</v>
      </c>
      <c r="F3496" s="64"/>
      <c r="G3496" s="53" t="s">
        <v>1076</v>
      </c>
      <c r="H3496" s="53" t="s">
        <v>310</v>
      </c>
      <c r="I3496" s="26">
        <v>2150</v>
      </c>
      <c r="J3496" s="26">
        <v>2150</v>
      </c>
      <c r="K3496" s="26">
        <v>1050</v>
      </c>
      <c r="L3496" s="26">
        <f t="shared" si="3237"/>
        <v>0</v>
      </c>
      <c r="M3496" s="26"/>
      <c r="N3496" s="26"/>
      <c r="O3496" s="26"/>
      <c r="P3496" s="26">
        <f t="shared" si="3240"/>
        <v>1050</v>
      </c>
      <c r="Q3496" s="26">
        <f t="shared" si="3241"/>
        <v>48.837209302325576</v>
      </c>
      <c r="R3496" s="90"/>
      <c r="S3496" s="90"/>
      <c r="T3496" s="90"/>
      <c r="U3496" s="90"/>
      <c r="V3496" s="90"/>
      <c r="W3496" s="90"/>
      <c r="X3496" s="90"/>
      <c r="Y3496" s="90"/>
    </row>
    <row r="3497" spans="1:25" ht="15" customHeight="1" x14ac:dyDescent="0.25">
      <c r="A3497" s="63" t="s">
        <v>935</v>
      </c>
      <c r="B3497" s="63" t="s">
        <v>81</v>
      </c>
      <c r="C3497" s="63" t="s">
        <v>1545</v>
      </c>
      <c r="D3497" s="63" t="s">
        <v>1546</v>
      </c>
      <c r="E3497" s="63" t="s">
        <v>39</v>
      </c>
      <c r="F3497" s="64" t="s">
        <v>1</v>
      </c>
      <c r="G3497" s="53" t="s">
        <v>1</v>
      </c>
      <c r="H3497" s="65" t="s">
        <v>40</v>
      </c>
      <c r="I3497" s="31">
        <f t="shared" ref="I3497:K3497" si="3260">SUM(I3498:I3500)</f>
        <v>36588</v>
      </c>
      <c r="J3497" s="31">
        <f t="shared" si="3260"/>
        <v>32198</v>
      </c>
      <c r="K3497" s="31">
        <f t="shared" si="3260"/>
        <v>16750</v>
      </c>
      <c r="L3497" s="31">
        <f t="shared" si="3237"/>
        <v>8900</v>
      </c>
      <c r="M3497" s="31">
        <f t="shared" ref="M3497" si="3261">SUM(M3498:M3500)</f>
        <v>2700</v>
      </c>
      <c r="N3497" s="31">
        <f t="shared" ref="N3497:O3497" si="3262">SUM(N3498:N3500)</f>
        <v>2800</v>
      </c>
      <c r="O3497" s="31">
        <f t="shared" si="3262"/>
        <v>3400</v>
      </c>
      <c r="P3497" s="31">
        <f t="shared" si="3240"/>
        <v>25650</v>
      </c>
      <c r="Q3497" s="31">
        <f t="shared" si="3241"/>
        <v>79.663333126281131</v>
      </c>
      <c r="R3497" s="94"/>
      <c r="S3497" s="94"/>
      <c r="T3497" s="94"/>
      <c r="U3497" s="94"/>
      <c r="V3497" s="94"/>
      <c r="W3497" s="94"/>
      <c r="X3497" s="94"/>
      <c r="Y3497" s="94"/>
    </row>
    <row r="3498" spans="1:25" ht="15" customHeight="1" x14ac:dyDescent="0.25">
      <c r="A3498" s="64" t="s">
        <v>935</v>
      </c>
      <c r="B3498" s="64" t="s">
        <v>81</v>
      </c>
      <c r="C3498" s="64" t="s">
        <v>1545</v>
      </c>
      <c r="D3498" s="64" t="s">
        <v>1546</v>
      </c>
      <c r="E3498" s="20" t="s">
        <v>41</v>
      </c>
      <c r="F3498" s="64"/>
      <c r="G3498" s="53" t="s">
        <v>1076</v>
      </c>
      <c r="H3498" s="53" t="s">
        <v>40</v>
      </c>
      <c r="I3498" s="26">
        <v>26390</v>
      </c>
      <c r="J3498" s="26">
        <v>22000</v>
      </c>
      <c r="K3498" s="26">
        <v>11000</v>
      </c>
      <c r="L3498" s="26">
        <f t="shared" si="3237"/>
        <v>6300</v>
      </c>
      <c r="M3498" s="26">
        <v>1900</v>
      </c>
      <c r="N3498" s="26">
        <v>1900</v>
      </c>
      <c r="O3498" s="26">
        <v>2500</v>
      </c>
      <c r="P3498" s="26">
        <f t="shared" si="3240"/>
        <v>17300</v>
      </c>
      <c r="Q3498" s="26">
        <f t="shared" si="3241"/>
        <v>78.63636363636364</v>
      </c>
      <c r="R3498" s="90"/>
      <c r="S3498" s="90"/>
      <c r="T3498" s="90"/>
      <c r="U3498" s="90"/>
      <c r="V3498" s="90"/>
      <c r="W3498" s="90"/>
      <c r="X3498" s="90"/>
      <c r="Y3498" s="90"/>
    </row>
    <row r="3499" spans="1:25" ht="15" customHeight="1" x14ac:dyDescent="0.25">
      <c r="A3499" s="64" t="s">
        <v>935</v>
      </c>
      <c r="B3499" s="64" t="s">
        <v>81</v>
      </c>
      <c r="C3499" s="64" t="s">
        <v>1545</v>
      </c>
      <c r="D3499" s="64" t="s">
        <v>1546</v>
      </c>
      <c r="E3499" s="20" t="s">
        <v>41</v>
      </c>
      <c r="F3499" s="64" t="s">
        <v>1552</v>
      </c>
      <c r="G3499" s="53" t="s">
        <v>1076</v>
      </c>
      <c r="H3499" s="53" t="s">
        <v>49</v>
      </c>
      <c r="I3499" s="26">
        <v>2598</v>
      </c>
      <c r="J3499" s="26">
        <v>2598</v>
      </c>
      <c r="K3499" s="26">
        <v>1850</v>
      </c>
      <c r="L3499" s="26">
        <f t="shared" si="3237"/>
        <v>650</v>
      </c>
      <c r="M3499" s="26">
        <v>150</v>
      </c>
      <c r="N3499" s="26">
        <v>250</v>
      </c>
      <c r="O3499" s="26">
        <v>250</v>
      </c>
      <c r="P3499" s="26">
        <f t="shared" si="3240"/>
        <v>2500</v>
      </c>
      <c r="Q3499" s="26">
        <f t="shared" si="3241"/>
        <v>96.227867590454196</v>
      </c>
      <c r="R3499" s="90"/>
      <c r="S3499" s="90"/>
      <c r="T3499" s="90"/>
      <c r="U3499" s="90"/>
      <c r="V3499" s="90"/>
      <c r="W3499" s="90"/>
      <c r="X3499" s="90"/>
      <c r="Y3499" s="90"/>
    </row>
    <row r="3500" spans="1:25" ht="22.5" customHeight="1" x14ac:dyDescent="0.25">
      <c r="A3500" s="64" t="s">
        <v>935</v>
      </c>
      <c r="B3500" s="64" t="s">
        <v>81</v>
      </c>
      <c r="C3500" s="64" t="s">
        <v>1545</v>
      </c>
      <c r="D3500" s="64" t="s">
        <v>1546</v>
      </c>
      <c r="E3500" s="20" t="s">
        <v>41</v>
      </c>
      <c r="F3500" s="64" t="s">
        <v>1553</v>
      </c>
      <c r="G3500" s="53" t="s">
        <v>1076</v>
      </c>
      <c r="H3500" s="53" t="s">
        <v>55</v>
      </c>
      <c r="I3500" s="26">
        <v>7600</v>
      </c>
      <c r="J3500" s="26">
        <v>7600</v>
      </c>
      <c r="K3500" s="26">
        <v>3900</v>
      </c>
      <c r="L3500" s="26">
        <f t="shared" si="3237"/>
        <v>1950</v>
      </c>
      <c r="M3500" s="26">
        <v>650</v>
      </c>
      <c r="N3500" s="26">
        <v>650</v>
      </c>
      <c r="O3500" s="26">
        <v>650</v>
      </c>
      <c r="P3500" s="26">
        <f t="shared" si="3240"/>
        <v>5850</v>
      </c>
      <c r="Q3500" s="26">
        <f t="shared" si="3241"/>
        <v>76.973684210526315</v>
      </c>
      <c r="R3500" s="90"/>
      <c r="S3500" s="90"/>
      <c r="T3500" s="90"/>
      <c r="U3500" s="90"/>
      <c r="V3500" s="90"/>
      <c r="W3500" s="90"/>
      <c r="X3500" s="90"/>
      <c r="Y3500" s="90"/>
    </row>
    <row r="3501" spans="1:25" ht="22.5" customHeight="1" x14ac:dyDescent="0.25">
      <c r="A3501" s="63" t="s">
        <v>1</v>
      </c>
      <c r="B3501" s="63" t="s">
        <v>1</v>
      </c>
      <c r="C3501" s="63" t="s">
        <v>1</v>
      </c>
      <c r="D3501" s="65" t="s">
        <v>1</v>
      </c>
      <c r="E3501" s="65" t="s">
        <v>1</v>
      </c>
      <c r="F3501" s="65" t="s">
        <v>1</v>
      </c>
      <c r="G3501" s="65" t="s">
        <v>1</v>
      </c>
      <c r="H3501" s="66" t="s">
        <v>56</v>
      </c>
      <c r="I3501" s="30">
        <f t="shared" ref="I3501:K3502" si="3263">SUM(I3502)</f>
        <v>100</v>
      </c>
      <c r="J3501" s="30">
        <f t="shared" si="3263"/>
        <v>100</v>
      </c>
      <c r="K3501" s="30">
        <f t="shared" si="3263"/>
        <v>0</v>
      </c>
      <c r="L3501" s="30">
        <f t="shared" si="3237"/>
        <v>0</v>
      </c>
      <c r="M3501" s="30">
        <f t="shared" ref="M3501:M3502" si="3264">SUM(M3502)</f>
        <v>0</v>
      </c>
      <c r="N3501" s="30">
        <f t="shared" ref="N3501:O3502" si="3265">SUM(N3502)</f>
        <v>0</v>
      </c>
      <c r="O3501" s="30">
        <f t="shared" si="3265"/>
        <v>0</v>
      </c>
      <c r="P3501" s="30">
        <f t="shared" si="3240"/>
        <v>0</v>
      </c>
      <c r="Q3501" s="30">
        <f t="shared" si="3241"/>
        <v>0</v>
      </c>
      <c r="R3501" s="93"/>
      <c r="S3501" s="93"/>
      <c r="T3501" s="93"/>
      <c r="U3501" s="93"/>
      <c r="V3501" s="93"/>
      <c r="W3501" s="93"/>
      <c r="X3501" s="93"/>
      <c r="Y3501" s="93"/>
    </row>
    <row r="3502" spans="1:25" ht="15" customHeight="1" x14ac:dyDescent="0.25">
      <c r="A3502" s="63" t="s">
        <v>935</v>
      </c>
      <c r="B3502" s="63" t="s">
        <v>81</v>
      </c>
      <c r="C3502" s="63" t="s">
        <v>1545</v>
      </c>
      <c r="D3502" s="63" t="s">
        <v>1546</v>
      </c>
      <c r="E3502" s="65" t="s">
        <v>57</v>
      </c>
      <c r="F3502" s="65" t="s">
        <v>1</v>
      </c>
      <c r="G3502" s="65" t="s">
        <v>1</v>
      </c>
      <c r="H3502" s="65" t="s">
        <v>58</v>
      </c>
      <c r="I3502" s="31">
        <f t="shared" si="3263"/>
        <v>100</v>
      </c>
      <c r="J3502" s="31">
        <f t="shared" si="3263"/>
        <v>100</v>
      </c>
      <c r="K3502" s="31">
        <f t="shared" si="3263"/>
        <v>0</v>
      </c>
      <c r="L3502" s="31">
        <f t="shared" si="3237"/>
        <v>0</v>
      </c>
      <c r="M3502" s="31">
        <f t="shared" si="3264"/>
        <v>0</v>
      </c>
      <c r="N3502" s="31">
        <f t="shared" si="3265"/>
        <v>0</v>
      </c>
      <c r="O3502" s="31">
        <f t="shared" si="3265"/>
        <v>0</v>
      </c>
      <c r="P3502" s="31">
        <f t="shared" si="3240"/>
        <v>0</v>
      </c>
      <c r="Q3502" s="31">
        <f t="shared" si="3241"/>
        <v>0</v>
      </c>
      <c r="R3502" s="94"/>
      <c r="S3502" s="94"/>
      <c r="T3502" s="94"/>
      <c r="U3502" s="94"/>
      <c r="V3502" s="94"/>
      <c r="W3502" s="94"/>
      <c r="X3502" s="94"/>
      <c r="Y3502" s="94"/>
    </row>
    <row r="3503" spans="1:25" ht="15" customHeight="1" x14ac:dyDescent="0.25">
      <c r="A3503" s="64" t="s">
        <v>935</v>
      </c>
      <c r="B3503" s="64" t="s">
        <v>81</v>
      </c>
      <c r="C3503" s="64" t="s">
        <v>1545</v>
      </c>
      <c r="D3503" s="64" t="s">
        <v>1546</v>
      </c>
      <c r="E3503" s="20" t="s">
        <v>68</v>
      </c>
      <c r="F3503" s="64"/>
      <c r="G3503" s="53" t="s">
        <v>1076</v>
      </c>
      <c r="H3503" s="53" t="s">
        <v>67</v>
      </c>
      <c r="I3503" s="26">
        <v>100</v>
      </c>
      <c r="J3503" s="26">
        <v>100</v>
      </c>
      <c r="K3503" s="26">
        <v>0</v>
      </c>
      <c r="L3503" s="26">
        <f t="shared" si="3237"/>
        <v>0</v>
      </c>
      <c r="M3503" s="26"/>
      <c r="N3503" s="26"/>
      <c r="O3503" s="26"/>
      <c r="P3503" s="26">
        <f t="shared" si="3240"/>
        <v>0</v>
      </c>
      <c r="Q3503" s="26">
        <f t="shared" si="3241"/>
        <v>0</v>
      </c>
      <c r="R3503" s="90"/>
      <c r="S3503" s="90"/>
      <c r="T3503" s="90"/>
      <c r="U3503" s="90"/>
      <c r="V3503" s="90"/>
      <c r="W3503" s="90"/>
      <c r="X3503" s="90"/>
      <c r="Y3503" s="90"/>
    </row>
    <row r="3504" spans="1:25" ht="22.5" customHeight="1" x14ac:dyDescent="0.25">
      <c r="A3504" s="63" t="s">
        <v>1</v>
      </c>
      <c r="B3504" s="63" t="s">
        <v>1</v>
      </c>
      <c r="C3504" s="63" t="s">
        <v>1</v>
      </c>
      <c r="D3504" s="65" t="s">
        <v>1</v>
      </c>
      <c r="E3504" s="65" t="s">
        <v>1</v>
      </c>
      <c r="F3504" s="65" t="s">
        <v>1</v>
      </c>
      <c r="G3504" s="65" t="s">
        <v>1</v>
      </c>
      <c r="H3504" s="66" t="s">
        <v>69</v>
      </c>
      <c r="I3504" s="30">
        <f t="shared" ref="I3504:K3504" si="3266">SUM(I3505)</f>
        <v>12000</v>
      </c>
      <c r="J3504" s="30">
        <f t="shared" si="3266"/>
        <v>0</v>
      </c>
      <c r="K3504" s="30">
        <f t="shared" si="3266"/>
        <v>0</v>
      </c>
      <c r="L3504" s="30">
        <f t="shared" si="3237"/>
        <v>0</v>
      </c>
      <c r="M3504" s="30">
        <f t="shared" ref="M3504" si="3267">SUM(M3505)</f>
        <v>0</v>
      </c>
      <c r="N3504" s="30">
        <f t="shared" ref="N3504:O3504" si="3268">SUM(N3505)</f>
        <v>0</v>
      </c>
      <c r="O3504" s="30">
        <f t="shared" si="3268"/>
        <v>0</v>
      </c>
      <c r="P3504" s="30">
        <f t="shared" si="3240"/>
        <v>0</v>
      </c>
      <c r="Q3504" s="30" t="str">
        <f t="shared" si="3241"/>
        <v>-</v>
      </c>
      <c r="R3504" s="93"/>
      <c r="S3504" s="93"/>
      <c r="T3504" s="93"/>
      <c r="U3504" s="93"/>
      <c r="V3504" s="93"/>
      <c r="W3504" s="93"/>
      <c r="X3504" s="93"/>
      <c r="Y3504" s="93"/>
    </row>
    <row r="3505" spans="1:25" ht="15" customHeight="1" x14ac:dyDescent="0.25">
      <c r="A3505" s="63" t="s">
        <v>935</v>
      </c>
      <c r="B3505" s="63" t="s">
        <v>81</v>
      </c>
      <c r="C3505" s="63" t="s">
        <v>1545</v>
      </c>
      <c r="D3505" s="63" t="s">
        <v>1546</v>
      </c>
      <c r="E3505" s="65" t="s">
        <v>70</v>
      </c>
      <c r="F3505" s="65" t="s">
        <v>1</v>
      </c>
      <c r="G3505" s="65" t="s">
        <v>1</v>
      </c>
      <c r="H3505" s="65" t="s">
        <v>71</v>
      </c>
      <c r="I3505" s="31">
        <f t="shared" ref="I3505:K3505" si="3269">SUM(I3506:I3507)</f>
        <v>12000</v>
      </c>
      <c r="J3505" s="31">
        <f t="shared" si="3269"/>
        <v>0</v>
      </c>
      <c r="K3505" s="31">
        <f t="shared" si="3269"/>
        <v>0</v>
      </c>
      <c r="L3505" s="31">
        <f t="shared" si="3237"/>
        <v>0</v>
      </c>
      <c r="M3505" s="31">
        <f t="shared" ref="M3505" si="3270">SUM(M3506:M3507)</f>
        <v>0</v>
      </c>
      <c r="N3505" s="31">
        <f t="shared" ref="N3505:O3505" si="3271">SUM(N3506:N3507)</f>
        <v>0</v>
      </c>
      <c r="O3505" s="31">
        <f t="shared" si="3271"/>
        <v>0</v>
      </c>
      <c r="P3505" s="31">
        <f t="shared" si="3240"/>
        <v>0</v>
      </c>
      <c r="Q3505" s="31" t="str">
        <f t="shared" si="3241"/>
        <v>-</v>
      </c>
      <c r="R3505" s="94"/>
      <c r="S3505" s="94"/>
      <c r="T3505" s="94"/>
      <c r="U3505" s="94"/>
      <c r="V3505" s="94"/>
      <c r="W3505" s="94"/>
      <c r="X3505" s="94"/>
      <c r="Y3505" s="94"/>
    </row>
    <row r="3506" spans="1:25" ht="15" customHeight="1" x14ac:dyDescent="0.25">
      <c r="A3506" s="64" t="s">
        <v>935</v>
      </c>
      <c r="B3506" s="64" t="s">
        <v>81</v>
      </c>
      <c r="C3506" s="64" t="s">
        <v>1545</v>
      </c>
      <c r="D3506" s="64" t="s">
        <v>1546</v>
      </c>
      <c r="E3506" s="20" t="s">
        <v>74</v>
      </c>
      <c r="F3506" s="64"/>
      <c r="G3506" s="53" t="s">
        <v>1076</v>
      </c>
      <c r="H3506" s="53" t="s">
        <v>73</v>
      </c>
      <c r="I3506" s="26">
        <v>10000</v>
      </c>
      <c r="J3506" s="26">
        <v>0</v>
      </c>
      <c r="K3506" s="26">
        <v>0</v>
      </c>
      <c r="L3506" s="26">
        <f t="shared" si="3237"/>
        <v>0</v>
      </c>
      <c r="M3506" s="26"/>
      <c r="N3506" s="26"/>
      <c r="O3506" s="26"/>
      <c r="P3506" s="26">
        <f t="shared" si="3240"/>
        <v>0</v>
      </c>
      <c r="Q3506" s="26" t="str">
        <f t="shared" si="3241"/>
        <v>-</v>
      </c>
      <c r="R3506" s="90"/>
      <c r="S3506" s="90"/>
      <c r="T3506" s="90"/>
      <c r="U3506" s="90"/>
      <c r="V3506" s="90"/>
      <c r="W3506" s="90"/>
      <c r="X3506" s="90"/>
      <c r="Y3506" s="90"/>
    </row>
    <row r="3507" spans="1:25" ht="15" customHeight="1" x14ac:dyDescent="0.25">
      <c r="A3507" s="64" t="s">
        <v>935</v>
      </c>
      <c r="B3507" s="64" t="s">
        <v>81</v>
      </c>
      <c r="C3507" s="64" t="s">
        <v>1545</v>
      </c>
      <c r="D3507" s="64" t="s">
        <v>1546</v>
      </c>
      <c r="E3507" s="20" t="s">
        <v>323</v>
      </c>
      <c r="F3507" s="64"/>
      <c r="G3507" s="53" t="s">
        <v>1076</v>
      </c>
      <c r="H3507" s="53" t="s">
        <v>322</v>
      </c>
      <c r="I3507" s="26">
        <v>2000</v>
      </c>
      <c r="J3507" s="26">
        <v>0</v>
      </c>
      <c r="K3507" s="26">
        <v>0</v>
      </c>
      <c r="L3507" s="26">
        <f t="shared" si="3237"/>
        <v>0</v>
      </c>
      <c r="M3507" s="26"/>
      <c r="N3507" s="26"/>
      <c r="O3507" s="26"/>
      <c r="P3507" s="26">
        <f t="shared" si="3240"/>
        <v>0</v>
      </c>
      <c r="Q3507" s="26" t="str">
        <f t="shared" si="3241"/>
        <v>-</v>
      </c>
      <c r="R3507" s="90"/>
      <c r="S3507" s="90"/>
      <c r="T3507" s="90"/>
      <c r="U3507" s="90"/>
      <c r="V3507" s="90"/>
      <c r="W3507" s="90"/>
      <c r="X3507" s="90"/>
      <c r="Y3507" s="90"/>
    </row>
    <row r="3508" spans="1:25" ht="15" customHeight="1" x14ac:dyDescent="0.25">
      <c r="A3508" s="53" t="s">
        <v>1</v>
      </c>
      <c r="B3508" s="53" t="s">
        <v>1</v>
      </c>
      <c r="C3508" s="53" t="s">
        <v>1</v>
      </c>
      <c r="D3508" s="53" t="s">
        <v>1</v>
      </c>
      <c r="E3508" s="53" t="s">
        <v>1</v>
      </c>
      <c r="F3508" s="53" t="s">
        <v>1</v>
      </c>
      <c r="G3508" s="53" t="s">
        <v>1</v>
      </c>
      <c r="H3508" s="66" t="s">
        <v>1554</v>
      </c>
      <c r="I3508" s="30">
        <f t="shared" ref="I3508:K3508" si="3272">SUM(I3479,I3501,I3504)</f>
        <v>1454691</v>
      </c>
      <c r="J3508" s="30">
        <f t="shared" si="3272"/>
        <v>1371351</v>
      </c>
      <c r="K3508" s="30">
        <f t="shared" si="3272"/>
        <v>781262</v>
      </c>
      <c r="L3508" s="30">
        <f t="shared" si="3237"/>
        <v>342626</v>
      </c>
      <c r="M3508" s="30">
        <f t="shared" ref="M3508" si="3273">SUM(M3479,M3501,M3504)</f>
        <v>116226</v>
      </c>
      <c r="N3508" s="30">
        <f t="shared" ref="N3508:O3508" si="3274">SUM(N3479,N3501,N3504)</f>
        <v>118200</v>
      </c>
      <c r="O3508" s="30">
        <f t="shared" si="3274"/>
        <v>108200</v>
      </c>
      <c r="P3508" s="30">
        <f t="shared" si="3240"/>
        <v>1123888</v>
      </c>
      <c r="Q3508" s="30">
        <f t="shared" si="3241"/>
        <v>81.954802235168088</v>
      </c>
      <c r="R3508" s="93"/>
      <c r="S3508" s="93"/>
      <c r="T3508" s="93"/>
      <c r="U3508" s="93"/>
      <c r="V3508" s="93"/>
      <c r="W3508" s="93"/>
      <c r="X3508" s="93"/>
      <c r="Y3508" s="93"/>
    </row>
    <row r="3509" spans="1:25" ht="15" customHeight="1" thickBot="1" x14ac:dyDescent="0.3">
      <c r="A3509" s="53" t="s">
        <v>1</v>
      </c>
      <c r="B3509" s="53" t="s">
        <v>1</v>
      </c>
      <c r="C3509" s="53" t="s">
        <v>1</v>
      </c>
      <c r="D3509" s="53" t="s">
        <v>1</v>
      </c>
      <c r="E3509" s="53" t="s">
        <v>1</v>
      </c>
      <c r="F3509" s="53" t="s">
        <v>1</v>
      </c>
      <c r="G3509" s="53" t="s">
        <v>1</v>
      </c>
      <c r="H3509" s="65" t="s">
        <v>76</v>
      </c>
      <c r="I3509" s="31"/>
      <c r="J3509" s="31"/>
      <c r="K3509" s="31">
        <v>0</v>
      </c>
      <c r="L3509" s="31"/>
      <c r="M3509" s="31"/>
      <c r="N3509" s="31"/>
      <c r="O3509" s="31"/>
      <c r="P3509" s="31"/>
      <c r="Q3509" s="31"/>
      <c r="R3509" s="94"/>
      <c r="S3509" s="94"/>
      <c r="T3509" s="94"/>
      <c r="U3509" s="94"/>
      <c r="V3509" s="94"/>
      <c r="W3509" s="94"/>
      <c r="X3509" s="94"/>
      <c r="Y3509" s="94"/>
    </row>
    <row r="3510" spans="1:25" ht="47.25" customHeight="1" thickBot="1" x14ac:dyDescent="0.3">
      <c r="A3510" s="110" t="s">
        <v>1</v>
      </c>
      <c r="B3510" s="110" t="s">
        <v>1</v>
      </c>
      <c r="C3510" s="110" t="s">
        <v>1</v>
      </c>
      <c r="D3510" s="110" t="s">
        <v>1</v>
      </c>
      <c r="E3510" s="110" t="s">
        <v>1</v>
      </c>
      <c r="F3510" s="110" t="s">
        <v>1</v>
      </c>
      <c r="G3510" s="110" t="s">
        <v>1</v>
      </c>
      <c r="H3510" s="28" t="s">
        <v>77</v>
      </c>
      <c r="I3510" s="109" t="s">
        <v>3984</v>
      </c>
      <c r="J3510" s="109" t="s">
        <v>11</v>
      </c>
      <c r="K3510" s="109" t="s">
        <v>3989</v>
      </c>
      <c r="L3510" s="109" t="s">
        <v>3985</v>
      </c>
      <c r="M3510" s="109" t="s">
        <v>4027</v>
      </c>
      <c r="N3510" s="109" t="s">
        <v>3988</v>
      </c>
      <c r="O3510" s="109" t="s">
        <v>3986</v>
      </c>
      <c r="P3510" s="109" t="s">
        <v>3987</v>
      </c>
      <c r="Q3510" s="109" t="s">
        <v>3695</v>
      </c>
      <c r="R3510" s="91"/>
      <c r="S3510" s="91"/>
      <c r="T3510" s="91"/>
      <c r="U3510" s="91"/>
      <c r="V3510" s="91"/>
      <c r="W3510" s="91"/>
      <c r="X3510" s="91"/>
      <c r="Y3510" s="91"/>
    </row>
    <row r="3511" spans="1:25" ht="15" customHeight="1" x14ac:dyDescent="0.25">
      <c r="A3511" s="111"/>
      <c r="B3511" s="111"/>
      <c r="C3511" s="111"/>
      <c r="D3511" s="111"/>
      <c r="E3511" s="111"/>
      <c r="F3511" s="111"/>
      <c r="G3511" s="111"/>
      <c r="H3511" s="67" t="s">
        <v>1</v>
      </c>
      <c r="I3511" s="29">
        <v>1</v>
      </c>
      <c r="J3511" s="29">
        <v>2</v>
      </c>
      <c r="K3511" s="29">
        <v>3</v>
      </c>
      <c r="L3511" s="29" t="s">
        <v>3478</v>
      </c>
      <c r="M3511" s="29">
        <v>5</v>
      </c>
      <c r="N3511" s="29">
        <v>6</v>
      </c>
      <c r="O3511" s="29">
        <v>7</v>
      </c>
      <c r="P3511" s="29" t="s">
        <v>3696</v>
      </c>
      <c r="Q3511" s="29">
        <v>9</v>
      </c>
      <c r="R3511" s="92"/>
      <c r="S3511" s="92"/>
      <c r="T3511" s="92"/>
      <c r="U3511" s="92"/>
      <c r="V3511" s="92"/>
      <c r="W3511" s="92"/>
      <c r="X3511" s="92"/>
      <c r="Y3511" s="92"/>
    </row>
    <row r="3512" spans="1:25" ht="15" customHeight="1" x14ac:dyDescent="0.25">
      <c r="A3512" s="111"/>
      <c r="B3512" s="111"/>
      <c r="C3512" s="111"/>
      <c r="D3512" s="111"/>
      <c r="E3512" s="111"/>
      <c r="F3512" s="111"/>
      <c r="G3512" s="111"/>
      <c r="H3512" s="68" t="s">
        <v>1085</v>
      </c>
      <c r="I3512" s="32">
        <f t="shared" ref="I3512:K3512" si="3275">SUM(I3508)</f>
        <v>1454691</v>
      </c>
      <c r="J3512" s="32">
        <f t="shared" si="3275"/>
        <v>1371351</v>
      </c>
      <c r="K3512" s="32">
        <f t="shared" si="3275"/>
        <v>781262</v>
      </c>
      <c r="L3512" s="32">
        <f t="shared" si="3237"/>
        <v>342626</v>
      </c>
      <c r="M3512" s="32">
        <f t="shared" ref="M3512" si="3276">SUM(M3508)</f>
        <v>116226</v>
      </c>
      <c r="N3512" s="32">
        <f t="shared" ref="N3512:O3512" si="3277">SUM(N3508)</f>
        <v>118200</v>
      </c>
      <c r="O3512" s="32">
        <f t="shared" si="3277"/>
        <v>108200</v>
      </c>
      <c r="P3512" s="32">
        <f t="shared" si="3240"/>
        <v>1123888</v>
      </c>
      <c r="Q3512" s="32">
        <f t="shared" si="3241"/>
        <v>81.954802235168088</v>
      </c>
      <c r="R3512" s="90"/>
      <c r="S3512" s="90"/>
      <c r="T3512" s="90"/>
      <c r="U3512" s="90"/>
      <c r="V3512" s="90"/>
      <c r="W3512" s="90"/>
      <c r="X3512" s="90"/>
      <c r="Y3512" s="90"/>
    </row>
    <row r="3513" spans="1:25" ht="15" customHeight="1" x14ac:dyDescent="0.25">
      <c r="A3513" s="111"/>
      <c r="B3513" s="111"/>
      <c r="C3513" s="111"/>
      <c r="D3513" s="111"/>
      <c r="E3513" s="111"/>
      <c r="F3513" s="111"/>
      <c r="G3513" s="111"/>
      <c r="H3513" s="69" t="s">
        <v>79</v>
      </c>
      <c r="I3513" s="32">
        <f t="shared" ref="I3513:K3513" si="3278">SUM(I3512)</f>
        <v>1454691</v>
      </c>
      <c r="J3513" s="32">
        <f t="shared" si="3278"/>
        <v>1371351</v>
      </c>
      <c r="K3513" s="32">
        <f t="shared" si="3278"/>
        <v>781262</v>
      </c>
      <c r="L3513" s="32">
        <f t="shared" si="3237"/>
        <v>342626</v>
      </c>
      <c r="M3513" s="32">
        <f t="shared" ref="M3513" si="3279">SUM(M3512)</f>
        <v>116226</v>
      </c>
      <c r="N3513" s="32">
        <f t="shared" ref="N3513:O3513" si="3280">SUM(N3512)</f>
        <v>118200</v>
      </c>
      <c r="O3513" s="32">
        <f t="shared" si="3280"/>
        <v>108200</v>
      </c>
      <c r="P3513" s="32">
        <f t="shared" si="3240"/>
        <v>1123888</v>
      </c>
      <c r="Q3513" s="32">
        <f t="shared" si="3241"/>
        <v>81.954802235168088</v>
      </c>
      <c r="R3513" s="90"/>
      <c r="S3513" s="90"/>
      <c r="T3513" s="90"/>
      <c r="U3513" s="90"/>
      <c r="V3513" s="90"/>
      <c r="W3513" s="90"/>
      <c r="X3513" s="90"/>
      <c r="Y3513" s="90"/>
    </row>
    <row r="3514" spans="1:25" ht="15" customHeight="1" x14ac:dyDescent="0.25">
      <c r="A3514" s="112"/>
      <c r="B3514" s="112"/>
      <c r="C3514" s="112"/>
      <c r="D3514" s="112"/>
      <c r="E3514" s="112"/>
      <c r="F3514" s="112"/>
      <c r="G3514" s="112"/>
      <c r="I3514" s="27"/>
      <c r="J3514" s="27"/>
      <c r="K3514" s="27">
        <v>0</v>
      </c>
      <c r="L3514" s="27"/>
      <c r="M3514" s="27"/>
      <c r="N3514" s="27"/>
      <c r="O3514" s="27"/>
      <c r="P3514" s="27"/>
      <c r="Q3514" s="27"/>
      <c r="R3514" s="27"/>
      <c r="S3514" s="27"/>
      <c r="T3514" s="27"/>
      <c r="U3514" s="27"/>
      <c r="V3514" s="27"/>
      <c r="W3514" s="27"/>
      <c r="X3514" s="27"/>
      <c r="Y3514" s="27"/>
    </row>
    <row r="3515" spans="1:25" ht="15" customHeight="1" thickBot="1" x14ac:dyDescent="0.3">
      <c r="A3515" s="53" t="s">
        <v>1</v>
      </c>
      <c r="B3515" s="53" t="s">
        <v>1</v>
      </c>
      <c r="C3515" s="53" t="s">
        <v>1</v>
      </c>
      <c r="D3515" s="53" t="s">
        <v>1</v>
      </c>
      <c r="E3515" s="53" t="s">
        <v>1</v>
      </c>
      <c r="F3515" s="53" t="s">
        <v>1</v>
      </c>
      <c r="G3515" s="53" t="s">
        <v>1</v>
      </c>
      <c r="H3515" s="21" t="s">
        <v>1</v>
      </c>
      <c r="I3515" s="33"/>
      <c r="J3515" s="33"/>
      <c r="K3515" s="33">
        <v>0</v>
      </c>
      <c r="L3515" s="33"/>
      <c r="M3515" s="33"/>
      <c r="N3515" s="33"/>
      <c r="O3515" s="33"/>
      <c r="P3515" s="33"/>
      <c r="Q3515" s="33"/>
      <c r="R3515" s="33"/>
      <c r="S3515" s="33"/>
      <c r="T3515" s="33"/>
      <c r="U3515" s="33"/>
      <c r="V3515" s="33"/>
      <c r="W3515" s="33"/>
      <c r="X3515" s="33"/>
      <c r="Y3515" s="33"/>
    </row>
    <row r="3516" spans="1:25" ht="45.75" customHeight="1" thickBot="1" x14ac:dyDescent="0.3">
      <c r="A3516" s="28" t="s">
        <v>4</v>
      </c>
      <c r="B3516" s="28" t="s">
        <v>5</v>
      </c>
      <c r="C3516" s="28" t="s">
        <v>6</v>
      </c>
      <c r="D3516" s="57" t="s">
        <v>1</v>
      </c>
      <c r="E3516" s="28" t="s">
        <v>7</v>
      </c>
      <c r="F3516" s="28" t="s">
        <v>8</v>
      </c>
      <c r="G3516" s="28" t="s">
        <v>9</v>
      </c>
      <c r="H3516" s="28" t="s">
        <v>10</v>
      </c>
      <c r="I3516" s="109" t="s">
        <v>3984</v>
      </c>
      <c r="J3516" s="109" t="s">
        <v>11</v>
      </c>
      <c r="K3516" s="109" t="s">
        <v>3989</v>
      </c>
      <c r="L3516" s="109" t="s">
        <v>3985</v>
      </c>
      <c r="M3516" s="109" t="s">
        <v>4027</v>
      </c>
      <c r="N3516" s="109" t="s">
        <v>3988</v>
      </c>
      <c r="O3516" s="109" t="s">
        <v>3986</v>
      </c>
      <c r="P3516" s="109" t="s">
        <v>3987</v>
      </c>
      <c r="Q3516" s="109" t="s">
        <v>3695</v>
      </c>
      <c r="R3516" s="91"/>
      <c r="S3516" s="91"/>
      <c r="T3516" s="91"/>
      <c r="U3516" s="91"/>
      <c r="V3516" s="91"/>
      <c r="W3516" s="91"/>
      <c r="X3516" s="91"/>
      <c r="Y3516" s="91"/>
    </row>
    <row r="3517" spans="1:25" ht="15" customHeight="1" x14ac:dyDescent="0.25">
      <c r="A3517" s="58" t="s">
        <v>1</v>
      </c>
      <c r="B3517" s="58" t="s">
        <v>1</v>
      </c>
      <c r="C3517" s="58" t="s">
        <v>1</v>
      </c>
      <c r="D3517" s="59" t="s">
        <v>1</v>
      </c>
      <c r="E3517" s="59" t="s">
        <v>1</v>
      </c>
      <c r="F3517" s="60" t="s">
        <v>1</v>
      </c>
      <c r="G3517" s="61" t="s">
        <v>1</v>
      </c>
      <c r="H3517" s="62" t="s">
        <v>1</v>
      </c>
      <c r="I3517" s="29">
        <v>1</v>
      </c>
      <c r="J3517" s="29">
        <v>2</v>
      </c>
      <c r="K3517" s="29">
        <v>3</v>
      </c>
      <c r="L3517" s="29" t="s">
        <v>3478</v>
      </c>
      <c r="M3517" s="29">
        <v>5</v>
      </c>
      <c r="N3517" s="29">
        <v>6</v>
      </c>
      <c r="O3517" s="29">
        <v>7</v>
      </c>
      <c r="P3517" s="29" t="s">
        <v>3696</v>
      </c>
      <c r="Q3517" s="29">
        <v>9</v>
      </c>
      <c r="R3517" s="92"/>
      <c r="S3517" s="92"/>
      <c r="T3517" s="92"/>
      <c r="U3517" s="92"/>
      <c r="V3517" s="92"/>
      <c r="W3517" s="92"/>
      <c r="X3517" s="92"/>
      <c r="Y3517" s="92"/>
    </row>
    <row r="3518" spans="1:25" ht="15" customHeight="1" x14ac:dyDescent="0.25">
      <c r="A3518" s="63" t="s">
        <v>935</v>
      </c>
      <c r="B3518" s="63" t="s">
        <v>81</v>
      </c>
      <c r="C3518" s="64" t="s">
        <v>1555</v>
      </c>
      <c r="D3518" s="64" t="s">
        <v>1556</v>
      </c>
      <c r="E3518" s="65" t="s">
        <v>1</v>
      </c>
      <c r="F3518" s="65" t="s">
        <v>1</v>
      </c>
      <c r="G3518" s="65" t="s">
        <v>1</v>
      </c>
      <c r="H3518" s="65" t="s">
        <v>1557</v>
      </c>
      <c r="I3518" s="26">
        <v>0</v>
      </c>
      <c r="J3518" s="26" t="s">
        <v>1</v>
      </c>
      <c r="K3518" s="26">
        <v>0</v>
      </c>
      <c r="L3518" s="26"/>
      <c r="M3518" s="26"/>
      <c r="N3518" s="26"/>
      <c r="O3518" s="26"/>
      <c r="P3518" s="26"/>
      <c r="Q3518" s="26"/>
      <c r="R3518" s="90"/>
      <c r="S3518" s="90"/>
      <c r="T3518" s="90"/>
      <c r="U3518" s="90"/>
      <c r="V3518" s="90"/>
      <c r="W3518" s="90"/>
      <c r="X3518" s="90"/>
      <c r="Y3518" s="90"/>
    </row>
    <row r="3519" spans="1:25" ht="22.5" customHeight="1" x14ac:dyDescent="0.25">
      <c r="A3519" s="63" t="s">
        <v>1</v>
      </c>
      <c r="B3519" s="63" t="s">
        <v>1</v>
      </c>
      <c r="C3519" s="63" t="s">
        <v>1</v>
      </c>
      <c r="D3519" s="65" t="s">
        <v>1</v>
      </c>
      <c r="E3519" s="65" t="s">
        <v>1</v>
      </c>
      <c r="F3519" s="65" t="s">
        <v>1</v>
      </c>
      <c r="G3519" s="65" t="s">
        <v>1</v>
      </c>
      <c r="H3519" s="66" t="s">
        <v>15</v>
      </c>
      <c r="I3519" s="30">
        <f t="shared" ref="I3519:K3519" si="3281">SUM(I3520,I3528,I3530)</f>
        <v>1405392</v>
      </c>
      <c r="J3519" s="30">
        <f t="shared" si="3281"/>
        <v>1360250</v>
      </c>
      <c r="K3519" s="30">
        <f t="shared" si="3281"/>
        <v>714354</v>
      </c>
      <c r="L3519" s="30">
        <f t="shared" si="3237"/>
        <v>315800</v>
      </c>
      <c r="M3519" s="30">
        <f t="shared" ref="M3519" si="3282">SUM(M3520,M3528,M3530)</f>
        <v>100650</v>
      </c>
      <c r="N3519" s="30">
        <f t="shared" ref="N3519:O3519" si="3283">SUM(N3520,N3528,N3530)</f>
        <v>100050</v>
      </c>
      <c r="O3519" s="30">
        <f t="shared" si="3283"/>
        <v>115100</v>
      </c>
      <c r="P3519" s="30">
        <f t="shared" si="3240"/>
        <v>1030154</v>
      </c>
      <c r="Q3519" s="30">
        <f t="shared" si="3241"/>
        <v>75.732696195552279</v>
      </c>
      <c r="R3519" s="93"/>
      <c r="S3519" s="93"/>
      <c r="T3519" s="93"/>
      <c r="U3519" s="93"/>
      <c r="V3519" s="93"/>
      <c r="W3519" s="93"/>
      <c r="X3519" s="93"/>
      <c r="Y3519" s="93"/>
    </row>
    <row r="3520" spans="1:25" ht="15" customHeight="1" x14ac:dyDescent="0.25">
      <c r="A3520" s="63" t="s">
        <v>935</v>
      </c>
      <c r="B3520" s="63" t="s">
        <v>81</v>
      </c>
      <c r="C3520" s="63" t="s">
        <v>1555</v>
      </c>
      <c r="D3520" s="63" t="s">
        <v>1556</v>
      </c>
      <c r="E3520" s="65" t="s">
        <v>16</v>
      </c>
      <c r="F3520" s="65" t="s">
        <v>1</v>
      </c>
      <c r="G3520" s="65" t="s">
        <v>1</v>
      </c>
      <c r="H3520" s="65" t="s">
        <v>17</v>
      </c>
      <c r="I3520" s="31">
        <f t="shared" ref="I3520:K3520" si="3284">SUM(I3521:I3522)</f>
        <v>1159993</v>
      </c>
      <c r="J3520" s="31">
        <f t="shared" si="3284"/>
        <v>1145963</v>
      </c>
      <c r="K3520" s="31">
        <f t="shared" si="3284"/>
        <v>579604</v>
      </c>
      <c r="L3520" s="31">
        <f t="shared" si="3237"/>
        <v>271900</v>
      </c>
      <c r="M3520" s="31">
        <f t="shared" ref="M3520" si="3285">SUM(M3521:M3522)</f>
        <v>87200</v>
      </c>
      <c r="N3520" s="31">
        <f t="shared" ref="N3520:O3520" si="3286">SUM(N3521:N3522)</f>
        <v>87600</v>
      </c>
      <c r="O3520" s="31">
        <f t="shared" si="3286"/>
        <v>97100</v>
      </c>
      <c r="P3520" s="31">
        <f t="shared" si="3240"/>
        <v>851504</v>
      </c>
      <c r="Q3520" s="31">
        <f t="shared" si="3241"/>
        <v>74.304667777231899</v>
      </c>
      <c r="R3520" s="94"/>
      <c r="S3520" s="94"/>
      <c r="T3520" s="94"/>
      <c r="U3520" s="94"/>
      <c r="V3520" s="94"/>
      <c r="W3520" s="94"/>
      <c r="X3520" s="94"/>
      <c r="Y3520" s="94"/>
    </row>
    <row r="3521" spans="1:25" ht="15" customHeight="1" x14ac:dyDescent="0.25">
      <c r="A3521" s="64" t="s">
        <v>935</v>
      </c>
      <c r="B3521" s="64" t="s">
        <v>81</v>
      </c>
      <c r="C3521" s="64" t="s">
        <v>1555</v>
      </c>
      <c r="D3521" s="64" t="s">
        <v>1556</v>
      </c>
      <c r="E3521" s="20" t="s">
        <v>19</v>
      </c>
      <c r="F3521" s="64"/>
      <c r="G3521" s="53" t="s">
        <v>1076</v>
      </c>
      <c r="H3521" s="53" t="s">
        <v>3896</v>
      </c>
      <c r="I3521" s="26">
        <v>992863</v>
      </c>
      <c r="J3521" s="26">
        <v>980863</v>
      </c>
      <c r="K3521" s="26">
        <v>485000</v>
      </c>
      <c r="L3521" s="26">
        <f t="shared" si="3237"/>
        <v>240000</v>
      </c>
      <c r="M3521" s="26">
        <v>80000</v>
      </c>
      <c r="N3521" s="26">
        <v>80000</v>
      </c>
      <c r="O3521" s="26">
        <v>80000</v>
      </c>
      <c r="P3521" s="26">
        <f t="shared" si="3240"/>
        <v>725000</v>
      </c>
      <c r="Q3521" s="26">
        <f t="shared" si="3241"/>
        <v>73.914501821355273</v>
      </c>
      <c r="R3521" s="90"/>
      <c r="S3521" s="90"/>
      <c r="T3521" s="90"/>
      <c r="U3521" s="90"/>
      <c r="V3521" s="90"/>
      <c r="W3521" s="90"/>
      <c r="X3521" s="90"/>
      <c r="Y3521" s="90"/>
    </row>
    <row r="3522" spans="1:25" ht="15" customHeight="1" x14ac:dyDescent="0.25">
      <c r="A3522" s="63" t="s">
        <v>935</v>
      </c>
      <c r="B3522" s="63" t="s">
        <v>81</v>
      </c>
      <c r="C3522" s="63" t="s">
        <v>1555</v>
      </c>
      <c r="D3522" s="63" t="s">
        <v>1556</v>
      </c>
      <c r="E3522" s="63" t="s">
        <v>21</v>
      </c>
      <c r="F3522" s="64" t="s">
        <v>1</v>
      </c>
      <c r="G3522" s="53" t="s">
        <v>1</v>
      </c>
      <c r="H3522" s="65" t="s">
        <v>22</v>
      </c>
      <c r="I3522" s="31">
        <f t="shared" ref="I3522:K3522" si="3287">SUM(I3523:I3527)</f>
        <v>167130</v>
      </c>
      <c r="J3522" s="31">
        <f t="shared" si="3287"/>
        <v>165100</v>
      </c>
      <c r="K3522" s="31">
        <f t="shared" si="3287"/>
        <v>94604</v>
      </c>
      <c r="L3522" s="31">
        <f t="shared" si="3237"/>
        <v>31900</v>
      </c>
      <c r="M3522" s="31">
        <f t="shared" ref="M3522" si="3288">SUM(M3523:M3527)</f>
        <v>7200</v>
      </c>
      <c r="N3522" s="31">
        <f t="shared" ref="N3522:O3522" si="3289">SUM(N3523:N3527)</f>
        <v>7600</v>
      </c>
      <c r="O3522" s="31">
        <f t="shared" si="3289"/>
        <v>17100</v>
      </c>
      <c r="P3522" s="31">
        <f t="shared" si="3240"/>
        <v>126504</v>
      </c>
      <c r="Q3522" s="31">
        <f t="shared" si="3241"/>
        <v>76.622652937613566</v>
      </c>
      <c r="R3522" s="94"/>
      <c r="S3522" s="94"/>
      <c r="T3522" s="94"/>
      <c r="U3522" s="94"/>
      <c r="V3522" s="94"/>
      <c r="W3522" s="94"/>
      <c r="X3522" s="94"/>
      <c r="Y3522" s="94"/>
    </row>
    <row r="3523" spans="1:25" ht="15" customHeight="1" x14ac:dyDescent="0.25">
      <c r="A3523" s="64" t="s">
        <v>935</v>
      </c>
      <c r="B3523" s="64" t="s">
        <v>81</v>
      </c>
      <c r="C3523" s="64" t="s">
        <v>1555</v>
      </c>
      <c r="D3523" s="64" t="s">
        <v>1556</v>
      </c>
      <c r="E3523" s="20" t="s">
        <v>23</v>
      </c>
      <c r="F3523" s="64" t="s">
        <v>1558</v>
      </c>
      <c r="G3523" s="53" t="s">
        <v>1076</v>
      </c>
      <c r="H3523" s="53" t="s">
        <v>85</v>
      </c>
      <c r="I3523" s="26">
        <v>28780</v>
      </c>
      <c r="J3523" s="26">
        <v>28300</v>
      </c>
      <c r="K3523" s="26">
        <v>15800</v>
      </c>
      <c r="L3523" s="26">
        <f t="shared" si="3237"/>
        <v>5700</v>
      </c>
      <c r="M3523" s="26">
        <v>1500</v>
      </c>
      <c r="N3523" s="26">
        <v>1600</v>
      </c>
      <c r="O3523" s="26">
        <v>2600</v>
      </c>
      <c r="P3523" s="26">
        <f t="shared" si="3240"/>
        <v>21500</v>
      </c>
      <c r="Q3523" s="26">
        <f t="shared" si="3241"/>
        <v>75.971731448763251</v>
      </c>
      <c r="R3523" s="90"/>
      <c r="S3523" s="90"/>
      <c r="T3523" s="90"/>
      <c r="U3523" s="90"/>
      <c r="V3523" s="90"/>
      <c r="W3523" s="90"/>
      <c r="X3523" s="90"/>
      <c r="Y3523" s="90"/>
    </row>
    <row r="3524" spans="1:25" ht="15" customHeight="1" x14ac:dyDescent="0.25">
      <c r="A3524" s="64" t="s">
        <v>935</v>
      </c>
      <c r="B3524" s="64" t="s">
        <v>81</v>
      </c>
      <c r="C3524" s="64" t="s">
        <v>1555</v>
      </c>
      <c r="D3524" s="64" t="s">
        <v>1556</v>
      </c>
      <c r="E3524" s="20" t="s">
        <v>23</v>
      </c>
      <c r="F3524" s="64" t="s">
        <v>1559</v>
      </c>
      <c r="G3524" s="53" t="s">
        <v>1076</v>
      </c>
      <c r="H3524" s="53" t="s">
        <v>25</v>
      </c>
      <c r="I3524" s="26">
        <v>95250</v>
      </c>
      <c r="J3524" s="26">
        <v>93700</v>
      </c>
      <c r="K3524" s="26">
        <v>56000</v>
      </c>
      <c r="L3524" s="26">
        <f t="shared" si="3237"/>
        <v>15200</v>
      </c>
      <c r="M3524" s="26">
        <v>1200</v>
      </c>
      <c r="N3524" s="26">
        <v>6000</v>
      </c>
      <c r="O3524" s="26">
        <v>8000</v>
      </c>
      <c r="P3524" s="26">
        <f t="shared" si="3240"/>
        <v>71200</v>
      </c>
      <c r="Q3524" s="26">
        <f t="shared" si="3241"/>
        <v>75.987193169690499</v>
      </c>
      <c r="R3524" s="90"/>
      <c r="S3524" s="90"/>
      <c r="T3524" s="90"/>
      <c r="U3524" s="90"/>
      <c r="V3524" s="90"/>
      <c r="W3524" s="90"/>
      <c r="X3524" s="90"/>
      <c r="Y3524" s="90"/>
    </row>
    <row r="3525" spans="1:25" ht="15" customHeight="1" x14ac:dyDescent="0.25">
      <c r="A3525" s="64" t="s">
        <v>935</v>
      </c>
      <c r="B3525" s="64" t="s">
        <v>81</v>
      </c>
      <c r="C3525" s="64" t="s">
        <v>1555</v>
      </c>
      <c r="D3525" s="64" t="s">
        <v>1556</v>
      </c>
      <c r="E3525" s="20" t="s">
        <v>23</v>
      </c>
      <c r="F3525" s="64" t="s">
        <v>1560</v>
      </c>
      <c r="G3525" s="53" t="s">
        <v>1076</v>
      </c>
      <c r="H3525" s="53" t="s">
        <v>27</v>
      </c>
      <c r="I3525" s="26">
        <v>20000</v>
      </c>
      <c r="J3525" s="26">
        <v>20000</v>
      </c>
      <c r="K3525" s="26">
        <v>17404</v>
      </c>
      <c r="L3525" s="26">
        <f t="shared" si="3237"/>
        <v>0</v>
      </c>
      <c r="M3525" s="26"/>
      <c r="N3525" s="26"/>
      <c r="O3525" s="26"/>
      <c r="P3525" s="26">
        <f t="shared" si="3240"/>
        <v>17404</v>
      </c>
      <c r="Q3525" s="26">
        <f t="shared" si="3241"/>
        <v>87.02</v>
      </c>
      <c r="R3525" s="90"/>
      <c r="S3525" s="90"/>
      <c r="T3525" s="90"/>
      <c r="U3525" s="90"/>
      <c r="V3525" s="90"/>
      <c r="W3525" s="90"/>
      <c r="X3525" s="90"/>
      <c r="Y3525" s="90"/>
    </row>
    <row r="3526" spans="1:25" ht="15" customHeight="1" x14ac:dyDescent="0.25">
      <c r="A3526" s="64" t="s">
        <v>935</v>
      </c>
      <c r="B3526" s="64" t="s">
        <v>81</v>
      </c>
      <c r="C3526" s="64" t="s">
        <v>1555</v>
      </c>
      <c r="D3526" s="64" t="s">
        <v>1556</v>
      </c>
      <c r="E3526" s="20" t="s">
        <v>23</v>
      </c>
      <c r="F3526" s="64" t="s">
        <v>1561</v>
      </c>
      <c r="G3526" s="53" t="s">
        <v>1076</v>
      </c>
      <c r="H3526" s="53" t="s">
        <v>89</v>
      </c>
      <c r="I3526" s="26">
        <v>13200</v>
      </c>
      <c r="J3526" s="26">
        <v>13200</v>
      </c>
      <c r="K3526" s="26">
        <v>0</v>
      </c>
      <c r="L3526" s="26">
        <f t="shared" si="3237"/>
        <v>6500</v>
      </c>
      <c r="M3526" s="26"/>
      <c r="N3526" s="26"/>
      <c r="O3526" s="26">
        <v>6500</v>
      </c>
      <c r="P3526" s="26">
        <f t="shared" si="3240"/>
        <v>6500</v>
      </c>
      <c r="Q3526" s="26">
        <f t="shared" si="3241"/>
        <v>49.242424242424242</v>
      </c>
      <c r="R3526" s="90"/>
      <c r="S3526" s="90"/>
      <c r="T3526" s="90"/>
      <c r="U3526" s="90"/>
      <c r="V3526" s="90"/>
      <c r="W3526" s="90"/>
      <c r="X3526" s="90"/>
      <c r="Y3526" s="90"/>
    </row>
    <row r="3527" spans="1:25" ht="15" customHeight="1" x14ac:dyDescent="0.25">
      <c r="A3527" s="64" t="s">
        <v>935</v>
      </c>
      <c r="B3527" s="64" t="s">
        <v>81</v>
      </c>
      <c r="C3527" s="64" t="s">
        <v>1555</v>
      </c>
      <c r="D3527" s="64" t="s">
        <v>1556</v>
      </c>
      <c r="E3527" s="20" t="s">
        <v>23</v>
      </c>
      <c r="F3527" s="64" t="s">
        <v>1562</v>
      </c>
      <c r="G3527" s="53" t="s">
        <v>1076</v>
      </c>
      <c r="H3527" s="53" t="s">
        <v>29</v>
      </c>
      <c r="I3527" s="26">
        <v>9900</v>
      </c>
      <c r="J3527" s="26">
        <v>9900</v>
      </c>
      <c r="K3527" s="26">
        <v>5400</v>
      </c>
      <c r="L3527" s="26">
        <f t="shared" si="3237"/>
        <v>4500</v>
      </c>
      <c r="M3527" s="26">
        <v>4500</v>
      </c>
      <c r="N3527" s="26"/>
      <c r="O3527" s="26"/>
      <c r="P3527" s="26">
        <f t="shared" si="3240"/>
        <v>9900</v>
      </c>
      <c r="Q3527" s="26">
        <f t="shared" si="3241"/>
        <v>100</v>
      </c>
      <c r="R3527" s="90"/>
      <c r="S3527" s="90"/>
      <c r="T3527" s="90"/>
      <c r="U3527" s="90"/>
      <c r="V3527" s="90"/>
      <c r="W3527" s="90"/>
      <c r="X3527" s="90"/>
      <c r="Y3527" s="90"/>
    </row>
    <row r="3528" spans="1:25" ht="15" customHeight="1" x14ac:dyDescent="0.25">
      <c r="A3528" s="63" t="s">
        <v>935</v>
      </c>
      <c r="B3528" s="63" t="s">
        <v>81</v>
      </c>
      <c r="C3528" s="63" t="s">
        <v>1555</v>
      </c>
      <c r="D3528" s="63" t="s">
        <v>1556</v>
      </c>
      <c r="E3528" s="65" t="s">
        <v>30</v>
      </c>
      <c r="F3528" s="65" t="s">
        <v>1</v>
      </c>
      <c r="G3528" s="65" t="s">
        <v>1</v>
      </c>
      <c r="H3528" s="65" t="s">
        <v>31</v>
      </c>
      <c r="I3528" s="31">
        <f t="shared" ref="I3528:K3528" si="3290">SUM(I3529)</f>
        <v>104301</v>
      </c>
      <c r="J3528" s="31">
        <f t="shared" si="3290"/>
        <v>103041</v>
      </c>
      <c r="K3528" s="31">
        <f t="shared" si="3290"/>
        <v>57000</v>
      </c>
      <c r="L3528" s="31">
        <f t="shared" si="3237"/>
        <v>25500</v>
      </c>
      <c r="M3528" s="31">
        <f t="shared" ref="M3528" si="3291">SUM(M3529)</f>
        <v>8500</v>
      </c>
      <c r="N3528" s="31">
        <f t="shared" ref="N3528:O3528" si="3292">SUM(N3529)</f>
        <v>8500</v>
      </c>
      <c r="O3528" s="31">
        <f t="shared" si="3292"/>
        <v>8500</v>
      </c>
      <c r="P3528" s="31">
        <f t="shared" si="3240"/>
        <v>82500</v>
      </c>
      <c r="Q3528" s="31">
        <f t="shared" si="3241"/>
        <v>80.06521675837773</v>
      </c>
      <c r="R3528" s="94"/>
      <c r="S3528" s="94"/>
      <c r="T3528" s="94"/>
      <c r="U3528" s="94"/>
      <c r="V3528" s="94"/>
      <c r="W3528" s="94"/>
      <c r="X3528" s="94"/>
      <c r="Y3528" s="94"/>
    </row>
    <row r="3529" spans="1:25" ht="15" customHeight="1" x14ac:dyDescent="0.25">
      <c r="A3529" s="64" t="s">
        <v>935</v>
      </c>
      <c r="B3529" s="64" t="s">
        <v>81</v>
      </c>
      <c r="C3529" s="64" t="s">
        <v>1555</v>
      </c>
      <c r="D3529" s="64" t="s">
        <v>1556</v>
      </c>
      <c r="E3529" s="20" t="s">
        <v>33</v>
      </c>
      <c r="F3529" s="64"/>
      <c r="G3529" s="53" t="s">
        <v>1076</v>
      </c>
      <c r="H3529" s="53" t="s">
        <v>3863</v>
      </c>
      <c r="I3529" s="26">
        <v>104301</v>
      </c>
      <c r="J3529" s="26">
        <v>103041</v>
      </c>
      <c r="K3529" s="26">
        <v>57000</v>
      </c>
      <c r="L3529" s="26">
        <f t="shared" si="3237"/>
        <v>25500</v>
      </c>
      <c r="M3529" s="26">
        <v>8500</v>
      </c>
      <c r="N3529" s="26">
        <v>8500</v>
      </c>
      <c r="O3529" s="26">
        <v>8500</v>
      </c>
      <c r="P3529" s="26">
        <f t="shared" si="3240"/>
        <v>82500</v>
      </c>
      <c r="Q3529" s="26">
        <f t="shared" si="3241"/>
        <v>80.06521675837773</v>
      </c>
      <c r="R3529" s="90"/>
      <c r="S3529" s="90"/>
      <c r="T3529" s="90"/>
      <c r="U3529" s="90"/>
      <c r="V3529" s="90"/>
      <c r="W3529" s="90"/>
      <c r="X3529" s="90"/>
      <c r="Y3529" s="90"/>
    </row>
    <row r="3530" spans="1:25" ht="15" customHeight="1" x14ac:dyDescent="0.25">
      <c r="A3530" s="63" t="s">
        <v>935</v>
      </c>
      <c r="B3530" s="63" t="s">
        <v>81</v>
      </c>
      <c r="C3530" s="63" t="s">
        <v>1555</v>
      </c>
      <c r="D3530" s="63" t="s">
        <v>1556</v>
      </c>
      <c r="E3530" s="65" t="s">
        <v>34</v>
      </c>
      <c r="F3530" s="65" t="s">
        <v>1</v>
      </c>
      <c r="G3530" s="65" t="s">
        <v>1</v>
      </c>
      <c r="H3530" s="65" t="s">
        <v>35</v>
      </c>
      <c r="I3530" s="31">
        <f t="shared" ref="I3530:K3530" si="3293">SUM(I3531:I3538)</f>
        <v>141098</v>
      </c>
      <c r="J3530" s="31">
        <f t="shared" si="3293"/>
        <v>111246</v>
      </c>
      <c r="K3530" s="31">
        <f t="shared" si="3293"/>
        <v>77750</v>
      </c>
      <c r="L3530" s="31">
        <f t="shared" si="3237"/>
        <v>18400</v>
      </c>
      <c r="M3530" s="31">
        <f t="shared" ref="M3530" si="3294">SUM(M3531:M3538)</f>
        <v>4950</v>
      </c>
      <c r="N3530" s="31">
        <f t="shared" ref="N3530:O3530" si="3295">SUM(N3531:N3538)</f>
        <v>3950</v>
      </c>
      <c r="O3530" s="31">
        <f t="shared" si="3295"/>
        <v>9500</v>
      </c>
      <c r="P3530" s="31">
        <f t="shared" si="3240"/>
        <v>96150</v>
      </c>
      <c r="Q3530" s="31">
        <f t="shared" si="3241"/>
        <v>86.43007389029718</v>
      </c>
      <c r="R3530" s="94"/>
      <c r="S3530" s="94"/>
      <c r="T3530" s="94"/>
      <c r="U3530" s="94"/>
      <c r="V3530" s="94"/>
      <c r="W3530" s="94"/>
      <c r="X3530" s="94"/>
      <c r="Y3530" s="94"/>
    </row>
    <row r="3531" spans="1:25" ht="15" customHeight="1" x14ac:dyDescent="0.25">
      <c r="A3531" s="64" t="s">
        <v>935</v>
      </c>
      <c r="B3531" s="64" t="s">
        <v>81</v>
      </c>
      <c r="C3531" s="64" t="s">
        <v>1555</v>
      </c>
      <c r="D3531" s="64" t="s">
        <v>1556</v>
      </c>
      <c r="E3531" s="20" t="s">
        <v>38</v>
      </c>
      <c r="F3531" s="64"/>
      <c r="G3531" s="53" t="s">
        <v>1076</v>
      </c>
      <c r="H3531" s="53" t="s">
        <v>37</v>
      </c>
      <c r="I3531" s="26">
        <v>400</v>
      </c>
      <c r="J3531" s="26">
        <v>200</v>
      </c>
      <c r="K3531" s="26">
        <v>200</v>
      </c>
      <c r="L3531" s="26">
        <f t="shared" si="3237"/>
        <v>0</v>
      </c>
      <c r="M3531" s="26"/>
      <c r="N3531" s="26"/>
      <c r="O3531" s="26"/>
      <c r="P3531" s="26">
        <f t="shared" si="3240"/>
        <v>200</v>
      </c>
      <c r="Q3531" s="26">
        <f t="shared" si="3241"/>
        <v>100</v>
      </c>
      <c r="R3531" s="90"/>
      <c r="S3531" s="90"/>
      <c r="T3531" s="90"/>
      <c r="U3531" s="90"/>
      <c r="V3531" s="90"/>
      <c r="W3531" s="90"/>
      <c r="X3531" s="90"/>
      <c r="Y3531" s="90"/>
    </row>
    <row r="3532" spans="1:25" ht="15" customHeight="1" x14ac:dyDescent="0.25">
      <c r="A3532" s="64" t="s">
        <v>935</v>
      </c>
      <c r="B3532" s="64" t="s">
        <v>81</v>
      </c>
      <c r="C3532" s="64" t="s">
        <v>1555</v>
      </c>
      <c r="D3532" s="64" t="s">
        <v>1556</v>
      </c>
      <c r="E3532" s="20" t="s">
        <v>298</v>
      </c>
      <c r="F3532" s="64"/>
      <c r="G3532" s="53" t="s">
        <v>1076</v>
      </c>
      <c r="H3532" s="53" t="s">
        <v>297</v>
      </c>
      <c r="I3532" s="26">
        <v>84972</v>
      </c>
      <c r="J3532" s="26">
        <v>84972</v>
      </c>
      <c r="K3532" s="26">
        <v>62000</v>
      </c>
      <c r="L3532" s="26">
        <f t="shared" si="3237"/>
        <v>10200</v>
      </c>
      <c r="M3532" s="26">
        <v>1500</v>
      </c>
      <c r="N3532" s="26">
        <v>1500</v>
      </c>
      <c r="O3532" s="26">
        <v>7200</v>
      </c>
      <c r="P3532" s="26">
        <f t="shared" si="3240"/>
        <v>72200</v>
      </c>
      <c r="Q3532" s="26">
        <f t="shared" si="3241"/>
        <v>84.969166313609193</v>
      </c>
      <c r="R3532" s="90"/>
      <c r="S3532" s="90"/>
      <c r="T3532" s="90"/>
      <c r="U3532" s="90"/>
      <c r="V3532" s="90"/>
      <c r="W3532" s="90"/>
      <c r="X3532" s="90"/>
      <c r="Y3532" s="90"/>
    </row>
    <row r="3533" spans="1:25" ht="15" customHeight="1" x14ac:dyDescent="0.25">
      <c r="A3533" s="64" t="s">
        <v>935</v>
      </c>
      <c r="B3533" s="64" t="s">
        <v>81</v>
      </c>
      <c r="C3533" s="64" t="s">
        <v>1555</v>
      </c>
      <c r="D3533" s="64" t="s">
        <v>1556</v>
      </c>
      <c r="E3533" s="20" t="s">
        <v>301</v>
      </c>
      <c r="F3533" s="64"/>
      <c r="G3533" s="53" t="s">
        <v>1076</v>
      </c>
      <c r="H3533" s="53" t="s">
        <v>300</v>
      </c>
      <c r="I3533" s="26">
        <v>9346</v>
      </c>
      <c r="J3533" s="26">
        <v>9346</v>
      </c>
      <c r="K3533" s="26">
        <v>5100</v>
      </c>
      <c r="L3533" s="26">
        <f t="shared" si="3237"/>
        <v>2550</v>
      </c>
      <c r="M3533" s="26">
        <v>850</v>
      </c>
      <c r="N3533" s="26">
        <v>850</v>
      </c>
      <c r="O3533" s="26">
        <v>850</v>
      </c>
      <c r="P3533" s="26">
        <f t="shared" si="3240"/>
        <v>7650</v>
      </c>
      <c r="Q3533" s="26">
        <f t="shared" si="3241"/>
        <v>81.853199229616948</v>
      </c>
      <c r="R3533" s="90"/>
      <c r="S3533" s="90"/>
      <c r="T3533" s="90"/>
      <c r="U3533" s="90"/>
      <c r="V3533" s="90"/>
      <c r="W3533" s="90"/>
      <c r="X3533" s="90"/>
      <c r="Y3533" s="90"/>
    </row>
    <row r="3534" spans="1:25" ht="15" customHeight="1" x14ac:dyDescent="0.25">
      <c r="A3534" s="64" t="s">
        <v>935</v>
      </c>
      <c r="B3534" s="64" t="s">
        <v>81</v>
      </c>
      <c r="C3534" s="64" t="s">
        <v>1555</v>
      </c>
      <c r="D3534" s="64" t="s">
        <v>1556</v>
      </c>
      <c r="E3534" s="20" t="s">
        <v>218</v>
      </c>
      <c r="F3534" s="64"/>
      <c r="G3534" s="53" t="s">
        <v>1076</v>
      </c>
      <c r="H3534" s="53" t="s">
        <v>217</v>
      </c>
      <c r="I3534" s="26">
        <v>28324</v>
      </c>
      <c r="J3534" s="26">
        <v>5000</v>
      </c>
      <c r="K3534" s="26">
        <v>3000</v>
      </c>
      <c r="L3534" s="26">
        <f t="shared" si="3237"/>
        <v>1800</v>
      </c>
      <c r="M3534" s="26">
        <v>800</v>
      </c>
      <c r="N3534" s="26">
        <v>500</v>
      </c>
      <c r="O3534" s="26">
        <v>500</v>
      </c>
      <c r="P3534" s="26">
        <f t="shared" si="3240"/>
        <v>4800</v>
      </c>
      <c r="Q3534" s="26">
        <f t="shared" si="3241"/>
        <v>96</v>
      </c>
      <c r="R3534" s="90"/>
      <c r="S3534" s="90"/>
      <c r="T3534" s="90"/>
      <c r="U3534" s="90"/>
      <c r="V3534" s="90"/>
      <c r="W3534" s="90"/>
      <c r="X3534" s="90"/>
      <c r="Y3534" s="90"/>
    </row>
    <row r="3535" spans="1:25" ht="15" customHeight="1" x14ac:dyDescent="0.25">
      <c r="A3535" s="64" t="s">
        <v>935</v>
      </c>
      <c r="B3535" s="64" t="s">
        <v>81</v>
      </c>
      <c r="C3535" s="64" t="s">
        <v>1555</v>
      </c>
      <c r="D3535" s="64" t="s">
        <v>1556</v>
      </c>
      <c r="E3535" s="20" t="s">
        <v>303</v>
      </c>
      <c r="F3535" s="64"/>
      <c r="G3535" s="53" t="s">
        <v>1076</v>
      </c>
      <c r="H3535" s="53" t="s">
        <v>302</v>
      </c>
      <c r="I3535" s="26">
        <v>300</v>
      </c>
      <c r="J3535" s="26">
        <v>0</v>
      </c>
      <c r="K3535" s="26">
        <v>0</v>
      </c>
      <c r="L3535" s="26">
        <f t="shared" si="3237"/>
        <v>0</v>
      </c>
      <c r="M3535" s="26"/>
      <c r="N3535" s="26"/>
      <c r="O3535" s="26"/>
      <c r="P3535" s="26">
        <f t="shared" si="3240"/>
        <v>0</v>
      </c>
      <c r="Q3535" s="26" t="str">
        <f t="shared" si="3241"/>
        <v>-</v>
      </c>
      <c r="R3535" s="90"/>
      <c r="S3535" s="90"/>
      <c r="T3535" s="90"/>
      <c r="U3535" s="90"/>
      <c r="V3535" s="90"/>
      <c r="W3535" s="90"/>
      <c r="X3535" s="90"/>
      <c r="Y3535" s="90"/>
    </row>
    <row r="3536" spans="1:25" ht="15" customHeight="1" x14ac:dyDescent="0.25">
      <c r="A3536" s="64" t="s">
        <v>935</v>
      </c>
      <c r="B3536" s="64" t="s">
        <v>81</v>
      </c>
      <c r="C3536" s="64" t="s">
        <v>1555</v>
      </c>
      <c r="D3536" s="64" t="s">
        <v>1556</v>
      </c>
      <c r="E3536" s="20" t="s">
        <v>308</v>
      </c>
      <c r="F3536" s="64"/>
      <c r="G3536" s="53" t="s">
        <v>1076</v>
      </c>
      <c r="H3536" s="53" t="s">
        <v>307</v>
      </c>
      <c r="I3536" s="26">
        <v>5528</v>
      </c>
      <c r="J3536" s="26">
        <v>4000</v>
      </c>
      <c r="K3536" s="26">
        <v>2500</v>
      </c>
      <c r="L3536" s="26">
        <f t="shared" ref="L3536:L3599" si="3296">SUM(M3536:O3536)</f>
        <v>1300</v>
      </c>
      <c r="M3536" s="26">
        <v>500</v>
      </c>
      <c r="N3536" s="26">
        <v>400</v>
      </c>
      <c r="O3536" s="26">
        <v>400</v>
      </c>
      <c r="P3536" s="26">
        <f t="shared" ref="P3536:P3599" si="3297">K3536+L3536</f>
        <v>3800</v>
      </c>
      <c r="Q3536" s="26">
        <f t="shared" ref="Q3536:Q3599" si="3298">IF(J3536=0,"-",P3536/J3536*100)</f>
        <v>95</v>
      </c>
      <c r="R3536" s="90"/>
      <c r="S3536" s="90"/>
      <c r="T3536" s="90"/>
      <c r="U3536" s="90"/>
      <c r="V3536" s="90"/>
      <c r="W3536" s="90"/>
      <c r="X3536" s="90"/>
      <c r="Y3536" s="90"/>
    </row>
    <row r="3537" spans="1:25" ht="15" customHeight="1" x14ac:dyDescent="0.25">
      <c r="A3537" s="64" t="s">
        <v>935</v>
      </c>
      <c r="B3537" s="64" t="s">
        <v>81</v>
      </c>
      <c r="C3537" s="64" t="s">
        <v>1555</v>
      </c>
      <c r="D3537" s="64" t="s">
        <v>1556</v>
      </c>
      <c r="E3537" s="20" t="s">
        <v>311</v>
      </c>
      <c r="F3537" s="64"/>
      <c r="G3537" s="53" t="s">
        <v>1076</v>
      </c>
      <c r="H3537" s="53" t="s">
        <v>310</v>
      </c>
      <c r="I3537" s="26">
        <v>1500</v>
      </c>
      <c r="J3537" s="26">
        <v>0</v>
      </c>
      <c r="K3537" s="26">
        <v>0</v>
      </c>
      <c r="L3537" s="26">
        <f t="shared" si="3296"/>
        <v>0</v>
      </c>
      <c r="M3537" s="26"/>
      <c r="N3537" s="26"/>
      <c r="O3537" s="26"/>
      <c r="P3537" s="26">
        <f t="shared" si="3297"/>
        <v>0</v>
      </c>
      <c r="Q3537" s="26" t="str">
        <f t="shared" si="3298"/>
        <v>-</v>
      </c>
      <c r="R3537" s="90"/>
      <c r="S3537" s="90"/>
      <c r="T3537" s="90"/>
      <c r="U3537" s="90"/>
      <c r="V3537" s="90"/>
      <c r="W3537" s="90"/>
      <c r="X3537" s="90"/>
      <c r="Y3537" s="90"/>
    </row>
    <row r="3538" spans="1:25" ht="15" customHeight="1" x14ac:dyDescent="0.25">
      <c r="A3538" s="63" t="s">
        <v>935</v>
      </c>
      <c r="B3538" s="63" t="s">
        <v>81</v>
      </c>
      <c r="C3538" s="63" t="s">
        <v>1555</v>
      </c>
      <c r="D3538" s="63" t="s">
        <v>1556</v>
      </c>
      <c r="E3538" s="63" t="s">
        <v>39</v>
      </c>
      <c r="F3538" s="64" t="s">
        <v>1</v>
      </c>
      <c r="G3538" s="53" t="s">
        <v>1</v>
      </c>
      <c r="H3538" s="65" t="s">
        <v>40</v>
      </c>
      <c r="I3538" s="31">
        <f t="shared" ref="I3538:K3538" si="3299">SUM(I3539:I3541)</f>
        <v>10728</v>
      </c>
      <c r="J3538" s="31">
        <f t="shared" si="3299"/>
        <v>7728</v>
      </c>
      <c r="K3538" s="31">
        <f t="shared" si="3299"/>
        <v>4950</v>
      </c>
      <c r="L3538" s="31">
        <f t="shared" si="3296"/>
        <v>2550</v>
      </c>
      <c r="M3538" s="31">
        <f t="shared" ref="M3538" si="3300">SUM(M3539:M3541)</f>
        <v>1300</v>
      </c>
      <c r="N3538" s="31">
        <f t="shared" ref="N3538:O3538" si="3301">SUM(N3539:N3541)</f>
        <v>700</v>
      </c>
      <c r="O3538" s="31">
        <f t="shared" si="3301"/>
        <v>550</v>
      </c>
      <c r="P3538" s="31">
        <f t="shared" si="3297"/>
        <v>7500</v>
      </c>
      <c r="Q3538" s="31">
        <f t="shared" si="3298"/>
        <v>97.049689440993788</v>
      </c>
      <c r="R3538" s="94"/>
      <c r="S3538" s="94"/>
      <c r="T3538" s="94"/>
      <c r="U3538" s="94"/>
      <c r="V3538" s="94"/>
      <c r="W3538" s="94"/>
      <c r="X3538" s="94"/>
      <c r="Y3538" s="94"/>
    </row>
    <row r="3539" spans="1:25" ht="15" customHeight="1" x14ac:dyDescent="0.25">
      <c r="A3539" s="64" t="s">
        <v>935</v>
      </c>
      <c r="B3539" s="64" t="s">
        <v>81</v>
      </c>
      <c r="C3539" s="64" t="s">
        <v>1555</v>
      </c>
      <c r="D3539" s="64" t="s">
        <v>1556</v>
      </c>
      <c r="E3539" s="20" t="s">
        <v>41</v>
      </c>
      <c r="F3539" s="64"/>
      <c r="G3539" s="53" t="s">
        <v>1076</v>
      </c>
      <c r="H3539" s="53" t="s">
        <v>40</v>
      </c>
      <c r="I3539" s="26">
        <v>6800</v>
      </c>
      <c r="J3539" s="26">
        <v>3800</v>
      </c>
      <c r="K3539" s="26">
        <v>2150</v>
      </c>
      <c r="L3539" s="26">
        <f t="shared" si="3296"/>
        <v>1650</v>
      </c>
      <c r="M3539" s="26">
        <v>1000</v>
      </c>
      <c r="N3539" s="26">
        <v>400</v>
      </c>
      <c r="O3539" s="26">
        <v>250</v>
      </c>
      <c r="P3539" s="26">
        <f t="shared" si="3297"/>
        <v>3800</v>
      </c>
      <c r="Q3539" s="26">
        <f t="shared" si="3298"/>
        <v>100</v>
      </c>
      <c r="R3539" s="90"/>
      <c r="S3539" s="90"/>
      <c r="T3539" s="90"/>
      <c r="U3539" s="90"/>
      <c r="V3539" s="90"/>
      <c r="W3539" s="90"/>
      <c r="X3539" s="90"/>
      <c r="Y3539" s="90"/>
    </row>
    <row r="3540" spans="1:25" ht="15" customHeight="1" x14ac:dyDescent="0.25">
      <c r="A3540" s="64" t="s">
        <v>935</v>
      </c>
      <c r="B3540" s="64" t="s">
        <v>81</v>
      </c>
      <c r="C3540" s="64" t="s">
        <v>1555</v>
      </c>
      <c r="D3540" s="64" t="s">
        <v>1556</v>
      </c>
      <c r="E3540" s="20" t="s">
        <v>41</v>
      </c>
      <c r="F3540" s="64" t="s">
        <v>1563</v>
      </c>
      <c r="G3540" s="53" t="s">
        <v>1076</v>
      </c>
      <c r="H3540" s="53" t="s">
        <v>49</v>
      </c>
      <c r="I3540" s="26">
        <v>2928</v>
      </c>
      <c r="J3540" s="26">
        <v>2928</v>
      </c>
      <c r="K3540" s="26">
        <v>1800</v>
      </c>
      <c r="L3540" s="26">
        <f t="shared" si="3296"/>
        <v>900</v>
      </c>
      <c r="M3540" s="26">
        <v>300</v>
      </c>
      <c r="N3540" s="26">
        <v>300</v>
      </c>
      <c r="O3540" s="26">
        <v>300</v>
      </c>
      <c r="P3540" s="26">
        <f t="shared" si="3297"/>
        <v>2700</v>
      </c>
      <c r="Q3540" s="26">
        <f t="shared" si="3298"/>
        <v>92.213114754098356</v>
      </c>
      <c r="R3540" s="90"/>
      <c r="S3540" s="90"/>
      <c r="T3540" s="90"/>
      <c r="U3540" s="90"/>
      <c r="V3540" s="90"/>
      <c r="W3540" s="90"/>
      <c r="X3540" s="90"/>
      <c r="Y3540" s="90"/>
    </row>
    <row r="3541" spans="1:25" ht="22.5" customHeight="1" x14ac:dyDescent="0.25">
      <c r="A3541" s="64" t="s">
        <v>935</v>
      </c>
      <c r="B3541" s="64" t="s">
        <v>81</v>
      </c>
      <c r="C3541" s="64" t="s">
        <v>1555</v>
      </c>
      <c r="D3541" s="64" t="s">
        <v>1556</v>
      </c>
      <c r="E3541" s="20" t="s">
        <v>41</v>
      </c>
      <c r="F3541" s="64" t="s">
        <v>1564</v>
      </c>
      <c r="G3541" s="53" t="s">
        <v>1076</v>
      </c>
      <c r="H3541" s="53" t="s">
        <v>55</v>
      </c>
      <c r="I3541" s="26">
        <v>1000</v>
      </c>
      <c r="J3541" s="26">
        <v>1000</v>
      </c>
      <c r="K3541" s="26">
        <v>1000</v>
      </c>
      <c r="L3541" s="26">
        <f t="shared" si="3296"/>
        <v>0</v>
      </c>
      <c r="M3541" s="26"/>
      <c r="N3541" s="26"/>
      <c r="O3541" s="26"/>
      <c r="P3541" s="26">
        <f t="shared" si="3297"/>
        <v>1000</v>
      </c>
      <c r="Q3541" s="26">
        <f t="shared" si="3298"/>
        <v>100</v>
      </c>
      <c r="R3541" s="90"/>
      <c r="S3541" s="90"/>
      <c r="T3541" s="90"/>
      <c r="U3541" s="90"/>
      <c r="V3541" s="90"/>
      <c r="W3541" s="90"/>
      <c r="X3541" s="90"/>
      <c r="Y3541" s="90"/>
    </row>
    <row r="3542" spans="1:25" ht="22.5" customHeight="1" x14ac:dyDescent="0.25">
      <c r="A3542" s="63" t="s">
        <v>1</v>
      </c>
      <c r="B3542" s="63" t="s">
        <v>1</v>
      </c>
      <c r="C3542" s="63" t="s">
        <v>1</v>
      </c>
      <c r="D3542" s="65" t="s">
        <v>1</v>
      </c>
      <c r="E3542" s="65" t="s">
        <v>1</v>
      </c>
      <c r="F3542" s="65" t="s">
        <v>1</v>
      </c>
      <c r="G3542" s="65" t="s">
        <v>1</v>
      </c>
      <c r="H3542" s="66" t="s">
        <v>56</v>
      </c>
      <c r="I3542" s="30">
        <f t="shared" ref="I3542:K3543" si="3302">SUM(I3543)</f>
        <v>100</v>
      </c>
      <c r="J3542" s="30">
        <f t="shared" si="3302"/>
        <v>100</v>
      </c>
      <c r="K3542" s="30">
        <f t="shared" si="3302"/>
        <v>0</v>
      </c>
      <c r="L3542" s="30">
        <f t="shared" si="3296"/>
        <v>0</v>
      </c>
      <c r="M3542" s="30">
        <f t="shared" ref="M3542:M3543" si="3303">SUM(M3543)</f>
        <v>0</v>
      </c>
      <c r="N3542" s="30">
        <f t="shared" ref="N3542:O3543" si="3304">SUM(N3543)</f>
        <v>0</v>
      </c>
      <c r="O3542" s="30">
        <f t="shared" si="3304"/>
        <v>0</v>
      </c>
      <c r="P3542" s="30">
        <f t="shared" si="3297"/>
        <v>0</v>
      </c>
      <c r="Q3542" s="30">
        <f t="shared" si="3298"/>
        <v>0</v>
      </c>
      <c r="R3542" s="93"/>
      <c r="S3542" s="93"/>
      <c r="T3542" s="93"/>
      <c r="U3542" s="93"/>
      <c r="V3542" s="93"/>
      <c r="W3542" s="93"/>
      <c r="X3542" s="93"/>
      <c r="Y3542" s="93"/>
    </row>
    <row r="3543" spans="1:25" ht="15" customHeight="1" x14ac:dyDescent="0.25">
      <c r="A3543" s="63" t="s">
        <v>935</v>
      </c>
      <c r="B3543" s="63" t="s">
        <v>81</v>
      </c>
      <c r="C3543" s="63" t="s">
        <v>1555</v>
      </c>
      <c r="D3543" s="63" t="s">
        <v>1556</v>
      </c>
      <c r="E3543" s="65" t="s">
        <v>57</v>
      </c>
      <c r="F3543" s="65" t="s">
        <v>1</v>
      </c>
      <c r="G3543" s="65" t="s">
        <v>1</v>
      </c>
      <c r="H3543" s="65" t="s">
        <v>58</v>
      </c>
      <c r="I3543" s="31">
        <f t="shared" si="3302"/>
        <v>100</v>
      </c>
      <c r="J3543" s="31">
        <f t="shared" si="3302"/>
        <v>100</v>
      </c>
      <c r="K3543" s="31">
        <f t="shared" si="3302"/>
        <v>0</v>
      </c>
      <c r="L3543" s="31">
        <f t="shared" si="3296"/>
        <v>0</v>
      </c>
      <c r="M3543" s="31">
        <f t="shared" si="3303"/>
        <v>0</v>
      </c>
      <c r="N3543" s="31">
        <f t="shared" si="3304"/>
        <v>0</v>
      </c>
      <c r="O3543" s="31">
        <f t="shared" si="3304"/>
        <v>0</v>
      </c>
      <c r="P3543" s="31">
        <f t="shared" si="3297"/>
        <v>0</v>
      </c>
      <c r="Q3543" s="31">
        <f t="shared" si="3298"/>
        <v>0</v>
      </c>
      <c r="R3543" s="94"/>
      <c r="S3543" s="94"/>
      <c r="T3543" s="94"/>
      <c r="U3543" s="94"/>
      <c r="V3543" s="94"/>
      <c r="W3543" s="94"/>
      <c r="X3543" s="94"/>
      <c r="Y3543" s="94"/>
    </row>
    <row r="3544" spans="1:25" ht="15" customHeight="1" x14ac:dyDescent="0.25">
      <c r="A3544" s="64" t="s">
        <v>935</v>
      </c>
      <c r="B3544" s="64" t="s">
        <v>81</v>
      </c>
      <c r="C3544" s="64" t="s">
        <v>1555</v>
      </c>
      <c r="D3544" s="64" t="s">
        <v>1556</v>
      </c>
      <c r="E3544" s="20" t="s">
        <v>68</v>
      </c>
      <c r="F3544" s="64"/>
      <c r="G3544" s="53" t="s">
        <v>1076</v>
      </c>
      <c r="H3544" s="53" t="s">
        <v>67</v>
      </c>
      <c r="I3544" s="26">
        <v>100</v>
      </c>
      <c r="J3544" s="26">
        <v>100</v>
      </c>
      <c r="K3544" s="26">
        <v>0</v>
      </c>
      <c r="L3544" s="26">
        <f t="shared" si="3296"/>
        <v>0</v>
      </c>
      <c r="M3544" s="26"/>
      <c r="N3544" s="26"/>
      <c r="O3544" s="26"/>
      <c r="P3544" s="26">
        <f t="shared" si="3297"/>
        <v>0</v>
      </c>
      <c r="Q3544" s="26">
        <f t="shared" si="3298"/>
        <v>0</v>
      </c>
      <c r="R3544" s="90"/>
      <c r="S3544" s="90"/>
      <c r="T3544" s="90"/>
      <c r="U3544" s="90"/>
      <c r="V3544" s="90"/>
      <c r="W3544" s="90"/>
      <c r="X3544" s="90"/>
      <c r="Y3544" s="90"/>
    </row>
    <row r="3545" spans="1:25" ht="22.5" customHeight="1" x14ac:dyDescent="0.25">
      <c r="A3545" s="63" t="s">
        <v>1</v>
      </c>
      <c r="B3545" s="63" t="s">
        <v>1</v>
      </c>
      <c r="C3545" s="63" t="s">
        <v>1</v>
      </c>
      <c r="D3545" s="65" t="s">
        <v>1</v>
      </c>
      <c r="E3545" s="65" t="s">
        <v>1</v>
      </c>
      <c r="F3545" s="65" t="s">
        <v>1</v>
      </c>
      <c r="G3545" s="65" t="s">
        <v>1</v>
      </c>
      <c r="H3545" s="66" t="s">
        <v>69</v>
      </c>
      <c r="I3545" s="30">
        <f t="shared" ref="I3545:K3546" si="3305">SUM(I3546)</f>
        <v>5472</v>
      </c>
      <c r="J3545" s="30">
        <f t="shared" si="3305"/>
        <v>0</v>
      </c>
      <c r="K3545" s="30">
        <f t="shared" si="3305"/>
        <v>0</v>
      </c>
      <c r="L3545" s="30">
        <f t="shared" si="3296"/>
        <v>0</v>
      </c>
      <c r="M3545" s="30">
        <f t="shared" ref="M3545:M3546" si="3306">SUM(M3546)</f>
        <v>0</v>
      </c>
      <c r="N3545" s="30">
        <f t="shared" ref="N3545:O3546" si="3307">SUM(N3546)</f>
        <v>0</v>
      </c>
      <c r="O3545" s="30">
        <f t="shared" si="3307"/>
        <v>0</v>
      </c>
      <c r="P3545" s="30">
        <f t="shared" si="3297"/>
        <v>0</v>
      </c>
      <c r="Q3545" s="30" t="str">
        <f t="shared" si="3298"/>
        <v>-</v>
      </c>
      <c r="R3545" s="93"/>
      <c r="S3545" s="93"/>
      <c r="T3545" s="93"/>
      <c r="U3545" s="93"/>
      <c r="V3545" s="93"/>
      <c r="W3545" s="93"/>
      <c r="X3545" s="93"/>
      <c r="Y3545" s="93"/>
    </row>
    <row r="3546" spans="1:25" ht="15" customHeight="1" x14ac:dyDescent="0.25">
      <c r="A3546" s="63" t="s">
        <v>935</v>
      </c>
      <c r="B3546" s="63" t="s">
        <v>81</v>
      </c>
      <c r="C3546" s="63" t="s">
        <v>1555</v>
      </c>
      <c r="D3546" s="63" t="s">
        <v>1556</v>
      </c>
      <c r="E3546" s="65" t="s">
        <v>70</v>
      </c>
      <c r="F3546" s="65" t="s">
        <v>1</v>
      </c>
      <c r="G3546" s="65" t="s">
        <v>1</v>
      </c>
      <c r="H3546" s="65" t="s">
        <v>71</v>
      </c>
      <c r="I3546" s="31">
        <f t="shared" si="3305"/>
        <v>5472</v>
      </c>
      <c r="J3546" s="31">
        <f t="shared" si="3305"/>
        <v>0</v>
      </c>
      <c r="K3546" s="31">
        <f t="shared" si="3305"/>
        <v>0</v>
      </c>
      <c r="L3546" s="31">
        <f t="shared" si="3296"/>
        <v>0</v>
      </c>
      <c r="M3546" s="31">
        <f t="shared" si="3306"/>
        <v>0</v>
      </c>
      <c r="N3546" s="31">
        <f t="shared" si="3307"/>
        <v>0</v>
      </c>
      <c r="O3546" s="31">
        <f t="shared" si="3307"/>
        <v>0</v>
      </c>
      <c r="P3546" s="31">
        <f t="shared" si="3297"/>
        <v>0</v>
      </c>
      <c r="Q3546" s="31" t="str">
        <f t="shared" si="3298"/>
        <v>-</v>
      </c>
      <c r="R3546" s="94"/>
      <c r="S3546" s="94"/>
      <c r="T3546" s="94"/>
      <c r="U3546" s="94"/>
      <c r="V3546" s="94"/>
      <c r="W3546" s="94"/>
      <c r="X3546" s="94"/>
      <c r="Y3546" s="94"/>
    </row>
    <row r="3547" spans="1:25" ht="15" customHeight="1" x14ac:dyDescent="0.25">
      <c r="A3547" s="64" t="s">
        <v>935</v>
      </c>
      <c r="B3547" s="64" t="s">
        <v>81</v>
      </c>
      <c r="C3547" s="64" t="s">
        <v>1555</v>
      </c>
      <c r="D3547" s="64" t="s">
        <v>1556</v>
      </c>
      <c r="E3547" s="20" t="s">
        <v>74</v>
      </c>
      <c r="F3547" s="64"/>
      <c r="G3547" s="53" t="s">
        <v>1076</v>
      </c>
      <c r="H3547" s="53" t="s">
        <v>73</v>
      </c>
      <c r="I3547" s="26">
        <v>5472</v>
      </c>
      <c r="J3547" s="26">
        <v>0</v>
      </c>
      <c r="K3547" s="26">
        <v>0</v>
      </c>
      <c r="L3547" s="26">
        <f t="shared" si="3296"/>
        <v>0</v>
      </c>
      <c r="M3547" s="26"/>
      <c r="N3547" s="26"/>
      <c r="O3547" s="26"/>
      <c r="P3547" s="26">
        <f t="shared" si="3297"/>
        <v>0</v>
      </c>
      <c r="Q3547" s="26" t="str">
        <f t="shared" si="3298"/>
        <v>-</v>
      </c>
      <c r="R3547" s="90"/>
      <c r="S3547" s="90"/>
      <c r="T3547" s="90"/>
      <c r="U3547" s="90"/>
      <c r="V3547" s="90"/>
      <c r="W3547" s="90"/>
      <c r="X3547" s="90"/>
      <c r="Y3547" s="90"/>
    </row>
    <row r="3548" spans="1:25" ht="15" customHeight="1" x14ac:dyDescent="0.25">
      <c r="A3548" s="53" t="s">
        <v>1</v>
      </c>
      <c r="B3548" s="53" t="s">
        <v>1</v>
      </c>
      <c r="C3548" s="53" t="s">
        <v>1</v>
      </c>
      <c r="D3548" s="53" t="s">
        <v>1</v>
      </c>
      <c r="E3548" s="53" t="s">
        <v>1</v>
      </c>
      <c r="F3548" s="53" t="s">
        <v>1</v>
      </c>
      <c r="G3548" s="53" t="s">
        <v>1</v>
      </c>
      <c r="H3548" s="66" t="s">
        <v>1565</v>
      </c>
      <c r="I3548" s="30">
        <f t="shared" ref="I3548:K3548" si="3308">SUM(I3519,I3542,I3545)</f>
        <v>1410964</v>
      </c>
      <c r="J3548" s="30">
        <f t="shared" si="3308"/>
        <v>1360350</v>
      </c>
      <c r="K3548" s="30">
        <f t="shared" si="3308"/>
        <v>714354</v>
      </c>
      <c r="L3548" s="30">
        <f t="shared" si="3296"/>
        <v>315800</v>
      </c>
      <c r="M3548" s="30">
        <f t="shared" ref="M3548" si="3309">SUM(M3519,M3542,M3545)</f>
        <v>100650</v>
      </c>
      <c r="N3548" s="30">
        <f t="shared" ref="N3548:O3548" si="3310">SUM(N3519,N3542,N3545)</f>
        <v>100050</v>
      </c>
      <c r="O3548" s="30">
        <f t="shared" si="3310"/>
        <v>115100</v>
      </c>
      <c r="P3548" s="30">
        <f t="shared" si="3297"/>
        <v>1030154</v>
      </c>
      <c r="Q3548" s="30">
        <f t="shared" si="3298"/>
        <v>75.727129047671554</v>
      </c>
      <c r="R3548" s="93"/>
      <c r="S3548" s="93"/>
      <c r="T3548" s="93"/>
      <c r="U3548" s="93"/>
      <c r="V3548" s="93"/>
      <c r="W3548" s="93"/>
      <c r="X3548" s="93"/>
      <c r="Y3548" s="93"/>
    </row>
    <row r="3549" spans="1:25" ht="15" customHeight="1" thickBot="1" x14ac:dyDescent="0.3">
      <c r="A3549" s="53" t="s">
        <v>1</v>
      </c>
      <c r="B3549" s="53" t="s">
        <v>1</v>
      </c>
      <c r="C3549" s="53" t="s">
        <v>1</v>
      </c>
      <c r="D3549" s="53" t="s">
        <v>1</v>
      </c>
      <c r="E3549" s="53" t="s">
        <v>1</v>
      </c>
      <c r="F3549" s="53" t="s">
        <v>1</v>
      </c>
      <c r="G3549" s="53" t="s">
        <v>1</v>
      </c>
      <c r="H3549" s="65" t="s">
        <v>76</v>
      </c>
      <c r="I3549" s="31"/>
      <c r="J3549" s="31"/>
      <c r="K3549" s="31">
        <v>0</v>
      </c>
      <c r="L3549" s="31"/>
      <c r="M3549" s="31"/>
      <c r="N3549" s="31"/>
      <c r="O3549" s="31"/>
      <c r="P3549" s="31"/>
      <c r="Q3549" s="31"/>
      <c r="R3549" s="94"/>
      <c r="S3549" s="94"/>
      <c r="T3549" s="94"/>
      <c r="U3549" s="94"/>
      <c r="V3549" s="94"/>
      <c r="W3549" s="94"/>
      <c r="X3549" s="94"/>
      <c r="Y3549" s="94"/>
    </row>
    <row r="3550" spans="1:25" ht="47.25" customHeight="1" thickBot="1" x14ac:dyDescent="0.3">
      <c r="A3550" s="110" t="s">
        <v>1</v>
      </c>
      <c r="B3550" s="110" t="s">
        <v>1</v>
      </c>
      <c r="C3550" s="110" t="s">
        <v>1</v>
      </c>
      <c r="D3550" s="110" t="s">
        <v>1</v>
      </c>
      <c r="E3550" s="110" t="s">
        <v>1</v>
      </c>
      <c r="F3550" s="110" t="s">
        <v>1</v>
      </c>
      <c r="G3550" s="110" t="s">
        <v>1</v>
      </c>
      <c r="H3550" s="28" t="s">
        <v>77</v>
      </c>
      <c r="I3550" s="109" t="s">
        <v>3984</v>
      </c>
      <c r="J3550" s="109" t="s">
        <v>11</v>
      </c>
      <c r="K3550" s="109" t="s">
        <v>3989</v>
      </c>
      <c r="L3550" s="109" t="s">
        <v>3985</v>
      </c>
      <c r="M3550" s="109" t="s">
        <v>4027</v>
      </c>
      <c r="N3550" s="109" t="s">
        <v>3988</v>
      </c>
      <c r="O3550" s="109" t="s">
        <v>3986</v>
      </c>
      <c r="P3550" s="109" t="s">
        <v>3987</v>
      </c>
      <c r="Q3550" s="109" t="s">
        <v>3695</v>
      </c>
      <c r="R3550" s="91"/>
      <c r="S3550" s="91"/>
      <c r="T3550" s="91"/>
      <c r="U3550" s="91"/>
      <c r="V3550" s="91"/>
      <c r="W3550" s="91"/>
      <c r="X3550" s="91"/>
      <c r="Y3550" s="91"/>
    </row>
    <row r="3551" spans="1:25" ht="15" customHeight="1" x14ac:dyDescent="0.25">
      <c r="A3551" s="111"/>
      <c r="B3551" s="111"/>
      <c r="C3551" s="111"/>
      <c r="D3551" s="111"/>
      <c r="E3551" s="111"/>
      <c r="F3551" s="111"/>
      <c r="G3551" s="111"/>
      <c r="H3551" s="67" t="s">
        <v>1</v>
      </c>
      <c r="I3551" s="29">
        <v>1</v>
      </c>
      <c r="J3551" s="29">
        <v>2</v>
      </c>
      <c r="K3551" s="29">
        <v>3</v>
      </c>
      <c r="L3551" s="29" t="s">
        <v>3478</v>
      </c>
      <c r="M3551" s="29">
        <v>5</v>
      </c>
      <c r="N3551" s="29">
        <v>6</v>
      </c>
      <c r="O3551" s="29">
        <v>7</v>
      </c>
      <c r="P3551" s="29" t="s">
        <v>3696</v>
      </c>
      <c r="Q3551" s="29">
        <v>9</v>
      </c>
      <c r="R3551" s="92"/>
      <c r="S3551" s="92"/>
      <c r="T3551" s="92"/>
      <c r="U3551" s="92"/>
      <c r="V3551" s="92"/>
      <c r="W3551" s="92"/>
      <c r="X3551" s="92"/>
      <c r="Y3551" s="92"/>
    </row>
    <row r="3552" spans="1:25" ht="15" customHeight="1" x14ac:dyDescent="0.25">
      <c r="A3552" s="111"/>
      <c r="B3552" s="111"/>
      <c r="C3552" s="111"/>
      <c r="D3552" s="111"/>
      <c r="E3552" s="111"/>
      <c r="F3552" s="111"/>
      <c r="G3552" s="111"/>
      <c r="H3552" s="68" t="s">
        <v>1085</v>
      </c>
      <c r="I3552" s="32">
        <f t="shared" ref="I3552:K3552" si="3311">SUM(I3548)</f>
        <v>1410964</v>
      </c>
      <c r="J3552" s="32">
        <f t="shared" si="3311"/>
        <v>1360350</v>
      </c>
      <c r="K3552" s="32">
        <f t="shared" si="3311"/>
        <v>714354</v>
      </c>
      <c r="L3552" s="32">
        <f t="shared" si="3296"/>
        <v>315800</v>
      </c>
      <c r="M3552" s="32">
        <f t="shared" ref="M3552" si="3312">SUM(M3548)</f>
        <v>100650</v>
      </c>
      <c r="N3552" s="32">
        <f t="shared" ref="N3552:O3552" si="3313">SUM(N3548)</f>
        <v>100050</v>
      </c>
      <c r="O3552" s="32">
        <f t="shared" si="3313"/>
        <v>115100</v>
      </c>
      <c r="P3552" s="32">
        <f t="shared" si="3297"/>
        <v>1030154</v>
      </c>
      <c r="Q3552" s="32">
        <f t="shared" si="3298"/>
        <v>75.727129047671554</v>
      </c>
      <c r="R3552" s="90"/>
      <c r="S3552" s="90"/>
      <c r="T3552" s="90"/>
      <c r="U3552" s="90"/>
      <c r="V3552" s="90"/>
      <c r="W3552" s="90"/>
      <c r="X3552" s="90"/>
      <c r="Y3552" s="90"/>
    </row>
    <row r="3553" spans="1:25" ht="15" customHeight="1" x14ac:dyDescent="0.25">
      <c r="A3553" s="111"/>
      <c r="B3553" s="111"/>
      <c r="C3553" s="111"/>
      <c r="D3553" s="111"/>
      <c r="E3553" s="111"/>
      <c r="F3553" s="111"/>
      <c r="G3553" s="111"/>
      <c r="H3553" s="69" t="s">
        <v>79</v>
      </c>
      <c r="I3553" s="32">
        <f t="shared" ref="I3553:K3553" si="3314">SUM(I3552)</f>
        <v>1410964</v>
      </c>
      <c r="J3553" s="32">
        <f t="shared" si="3314"/>
        <v>1360350</v>
      </c>
      <c r="K3553" s="32">
        <f t="shared" si="3314"/>
        <v>714354</v>
      </c>
      <c r="L3553" s="32">
        <f t="shared" si="3296"/>
        <v>315800</v>
      </c>
      <c r="M3553" s="32">
        <f t="shared" ref="M3553" si="3315">SUM(M3552)</f>
        <v>100650</v>
      </c>
      <c r="N3553" s="32">
        <f t="shared" ref="N3553:O3553" si="3316">SUM(N3552)</f>
        <v>100050</v>
      </c>
      <c r="O3553" s="32">
        <f t="shared" si="3316"/>
        <v>115100</v>
      </c>
      <c r="P3553" s="32">
        <f t="shared" si="3297"/>
        <v>1030154</v>
      </c>
      <c r="Q3553" s="32">
        <f t="shared" si="3298"/>
        <v>75.727129047671554</v>
      </c>
      <c r="R3553" s="90"/>
      <c r="S3553" s="90"/>
      <c r="T3553" s="90"/>
      <c r="U3553" s="90"/>
      <c r="V3553" s="90"/>
      <c r="W3553" s="90"/>
      <c r="X3553" s="90"/>
      <c r="Y3553" s="90"/>
    </row>
    <row r="3554" spans="1:25" ht="15" customHeight="1" x14ac:dyDescent="0.25">
      <c r="A3554" s="112"/>
      <c r="B3554" s="112"/>
      <c r="C3554" s="112"/>
      <c r="D3554" s="112"/>
      <c r="E3554" s="112"/>
      <c r="F3554" s="112"/>
      <c r="G3554" s="112"/>
      <c r="I3554" s="27"/>
      <c r="J3554" s="27"/>
      <c r="K3554" s="27">
        <v>0</v>
      </c>
      <c r="L3554" s="27"/>
      <c r="M3554" s="27"/>
      <c r="N3554" s="27"/>
      <c r="O3554" s="27"/>
      <c r="P3554" s="27"/>
      <c r="Q3554" s="27"/>
      <c r="R3554" s="27"/>
      <c r="S3554" s="27"/>
      <c r="T3554" s="27"/>
      <c r="U3554" s="27"/>
      <c r="V3554" s="27"/>
      <c r="W3554" s="27"/>
      <c r="X3554" s="27"/>
      <c r="Y3554" s="27"/>
    </row>
    <row r="3555" spans="1:25" ht="15" customHeight="1" thickBot="1" x14ac:dyDescent="0.3">
      <c r="A3555" s="53" t="s">
        <v>1</v>
      </c>
      <c r="B3555" s="53" t="s">
        <v>1</v>
      </c>
      <c r="C3555" s="53" t="s">
        <v>1</v>
      </c>
      <c r="D3555" s="53" t="s">
        <v>1</v>
      </c>
      <c r="E3555" s="53" t="s">
        <v>1</v>
      </c>
      <c r="F3555" s="53" t="s">
        <v>1</v>
      </c>
      <c r="G3555" s="53" t="s">
        <v>1</v>
      </c>
      <c r="H3555" s="21" t="s">
        <v>1</v>
      </c>
      <c r="I3555" s="33"/>
      <c r="J3555" s="33"/>
      <c r="K3555" s="33">
        <v>0</v>
      </c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  <c r="Y3555" s="33"/>
    </row>
    <row r="3556" spans="1:25" ht="45.75" customHeight="1" thickBot="1" x14ac:dyDescent="0.3">
      <c r="A3556" s="28" t="s">
        <v>4</v>
      </c>
      <c r="B3556" s="28" t="s">
        <v>5</v>
      </c>
      <c r="C3556" s="28" t="s">
        <v>6</v>
      </c>
      <c r="D3556" s="57" t="s">
        <v>1</v>
      </c>
      <c r="E3556" s="28" t="s">
        <v>7</v>
      </c>
      <c r="F3556" s="28" t="s">
        <v>8</v>
      </c>
      <c r="G3556" s="28" t="s">
        <v>9</v>
      </c>
      <c r="H3556" s="28" t="s">
        <v>10</v>
      </c>
      <c r="I3556" s="109" t="s">
        <v>3984</v>
      </c>
      <c r="J3556" s="109" t="s">
        <v>11</v>
      </c>
      <c r="K3556" s="109" t="s">
        <v>3989</v>
      </c>
      <c r="L3556" s="109" t="s">
        <v>3985</v>
      </c>
      <c r="M3556" s="109" t="s">
        <v>4027</v>
      </c>
      <c r="N3556" s="109" t="s">
        <v>3988</v>
      </c>
      <c r="O3556" s="109" t="s">
        <v>3986</v>
      </c>
      <c r="P3556" s="109" t="s">
        <v>3987</v>
      </c>
      <c r="Q3556" s="109" t="s">
        <v>3695</v>
      </c>
      <c r="R3556" s="91"/>
      <c r="S3556" s="91"/>
      <c r="T3556" s="91"/>
      <c r="U3556" s="91"/>
      <c r="V3556" s="91"/>
      <c r="W3556" s="91"/>
      <c r="X3556" s="91"/>
      <c r="Y3556" s="91"/>
    </row>
    <row r="3557" spans="1:25" ht="15" customHeight="1" x14ac:dyDescent="0.25">
      <c r="A3557" s="58" t="s">
        <v>1</v>
      </c>
      <c r="B3557" s="58" t="s">
        <v>1</v>
      </c>
      <c r="C3557" s="58" t="s">
        <v>1</v>
      </c>
      <c r="D3557" s="59" t="s">
        <v>1</v>
      </c>
      <c r="E3557" s="59" t="s">
        <v>1</v>
      </c>
      <c r="F3557" s="60" t="s">
        <v>1</v>
      </c>
      <c r="G3557" s="61" t="s">
        <v>1</v>
      </c>
      <c r="H3557" s="62" t="s">
        <v>1</v>
      </c>
      <c r="I3557" s="29">
        <v>1</v>
      </c>
      <c r="J3557" s="29">
        <v>2</v>
      </c>
      <c r="K3557" s="29">
        <v>3</v>
      </c>
      <c r="L3557" s="29" t="s">
        <v>3478</v>
      </c>
      <c r="M3557" s="29">
        <v>5</v>
      </c>
      <c r="N3557" s="29">
        <v>6</v>
      </c>
      <c r="O3557" s="29">
        <v>7</v>
      </c>
      <c r="P3557" s="29" t="s">
        <v>3696</v>
      </c>
      <c r="Q3557" s="29">
        <v>9</v>
      </c>
      <c r="R3557" s="92"/>
      <c r="S3557" s="92"/>
      <c r="T3557" s="92"/>
      <c r="U3557" s="92"/>
      <c r="V3557" s="92"/>
      <c r="W3557" s="92"/>
      <c r="X3557" s="92"/>
      <c r="Y3557" s="92"/>
    </row>
    <row r="3558" spans="1:25" ht="15" customHeight="1" x14ac:dyDescent="0.25">
      <c r="A3558" s="63" t="s">
        <v>935</v>
      </c>
      <c r="B3558" s="63" t="s">
        <v>81</v>
      </c>
      <c r="C3558" s="64" t="s">
        <v>1566</v>
      </c>
      <c r="D3558" s="64" t="s">
        <v>1567</v>
      </c>
      <c r="E3558" s="65" t="s">
        <v>1</v>
      </c>
      <c r="F3558" s="65" t="s">
        <v>1</v>
      </c>
      <c r="G3558" s="65" t="s">
        <v>1</v>
      </c>
      <c r="H3558" s="65" t="s">
        <v>1568</v>
      </c>
      <c r="I3558" s="26">
        <v>0</v>
      </c>
      <c r="J3558" s="26" t="s">
        <v>1</v>
      </c>
      <c r="K3558" s="26">
        <v>0</v>
      </c>
      <c r="L3558" s="26"/>
      <c r="M3558" s="26"/>
      <c r="N3558" s="26"/>
      <c r="O3558" s="26"/>
      <c r="P3558" s="26"/>
      <c r="Q3558" s="26"/>
      <c r="R3558" s="90"/>
      <c r="S3558" s="90"/>
      <c r="T3558" s="90"/>
      <c r="U3558" s="90"/>
      <c r="V3558" s="90"/>
      <c r="W3558" s="90"/>
      <c r="X3558" s="90"/>
      <c r="Y3558" s="90"/>
    </row>
    <row r="3559" spans="1:25" ht="22.5" customHeight="1" x14ac:dyDescent="0.25">
      <c r="A3559" s="63" t="s">
        <v>1</v>
      </c>
      <c r="B3559" s="63" t="s">
        <v>1</v>
      </c>
      <c r="C3559" s="63" t="s">
        <v>1</v>
      </c>
      <c r="D3559" s="65" t="s">
        <v>1</v>
      </c>
      <c r="E3559" s="65" t="s">
        <v>1</v>
      </c>
      <c r="F3559" s="65" t="s">
        <v>1</v>
      </c>
      <c r="G3559" s="65" t="s">
        <v>1</v>
      </c>
      <c r="H3559" s="66" t="s">
        <v>15</v>
      </c>
      <c r="I3559" s="30">
        <f t="shared" ref="I3559:K3559" si="3317">SUM(I3560,I3567,I3569)</f>
        <v>1501728</v>
      </c>
      <c r="J3559" s="30">
        <f t="shared" si="3317"/>
        <v>1480284</v>
      </c>
      <c r="K3559" s="30">
        <f t="shared" si="3317"/>
        <v>787075</v>
      </c>
      <c r="L3559" s="30">
        <f t="shared" si="3296"/>
        <v>351450</v>
      </c>
      <c r="M3559" s="30">
        <f t="shared" ref="M3559" si="3318">SUM(M3560,M3567,M3569)</f>
        <v>115550</v>
      </c>
      <c r="N3559" s="30">
        <f t="shared" ref="N3559:O3559" si="3319">SUM(N3560,N3567,N3569)</f>
        <v>116550</v>
      </c>
      <c r="O3559" s="30">
        <f t="shared" si="3319"/>
        <v>119350</v>
      </c>
      <c r="P3559" s="30">
        <f t="shared" si="3297"/>
        <v>1138525</v>
      </c>
      <c r="Q3559" s="30">
        <f t="shared" si="3298"/>
        <v>76.912605959396984</v>
      </c>
      <c r="R3559" s="93"/>
      <c r="S3559" s="93"/>
      <c r="T3559" s="93"/>
      <c r="U3559" s="93"/>
      <c r="V3559" s="93"/>
      <c r="W3559" s="93"/>
      <c r="X3559" s="93"/>
      <c r="Y3559" s="93"/>
    </row>
    <row r="3560" spans="1:25" ht="15" customHeight="1" x14ac:dyDescent="0.25">
      <c r="A3560" s="63" t="s">
        <v>935</v>
      </c>
      <c r="B3560" s="63" t="s">
        <v>81</v>
      </c>
      <c r="C3560" s="63" t="s">
        <v>1566</v>
      </c>
      <c r="D3560" s="63" t="s">
        <v>1567</v>
      </c>
      <c r="E3560" s="65" t="s">
        <v>16</v>
      </c>
      <c r="F3560" s="65" t="s">
        <v>1</v>
      </c>
      <c r="G3560" s="65" t="s">
        <v>1</v>
      </c>
      <c r="H3560" s="65" t="s">
        <v>17</v>
      </c>
      <c r="I3560" s="31">
        <f t="shared" ref="I3560:K3560" si="3320">SUM(I3561:I3562)</f>
        <v>1259652</v>
      </c>
      <c r="J3560" s="31">
        <f t="shared" si="3320"/>
        <v>1259652</v>
      </c>
      <c r="K3560" s="31">
        <f t="shared" si="3320"/>
        <v>665368</v>
      </c>
      <c r="L3560" s="31">
        <f t="shared" si="3296"/>
        <v>301000</v>
      </c>
      <c r="M3560" s="31">
        <f t="shared" ref="M3560" si="3321">SUM(M3561:M3562)</f>
        <v>99000</v>
      </c>
      <c r="N3560" s="31">
        <f t="shared" ref="N3560:O3560" si="3322">SUM(N3561:N3562)</f>
        <v>100000</v>
      </c>
      <c r="O3560" s="31">
        <f t="shared" si="3322"/>
        <v>102000</v>
      </c>
      <c r="P3560" s="31">
        <f t="shared" si="3297"/>
        <v>966368</v>
      </c>
      <c r="Q3560" s="31">
        <f t="shared" si="3298"/>
        <v>76.717061537631025</v>
      </c>
      <c r="R3560" s="94"/>
      <c r="S3560" s="94"/>
      <c r="T3560" s="94"/>
      <c r="U3560" s="94"/>
      <c r="V3560" s="94"/>
      <c r="W3560" s="94"/>
      <c r="X3560" s="94"/>
      <c r="Y3560" s="94"/>
    </row>
    <row r="3561" spans="1:25" ht="15" customHeight="1" x14ac:dyDescent="0.25">
      <c r="A3561" s="64" t="s">
        <v>935</v>
      </c>
      <c r="B3561" s="64" t="s">
        <v>81</v>
      </c>
      <c r="C3561" s="64" t="s">
        <v>1566</v>
      </c>
      <c r="D3561" s="64" t="s">
        <v>1567</v>
      </c>
      <c r="E3561" s="20" t="s">
        <v>19</v>
      </c>
      <c r="F3561" s="64"/>
      <c r="G3561" s="53" t="s">
        <v>1076</v>
      </c>
      <c r="H3561" s="53" t="s">
        <v>3913</v>
      </c>
      <c r="I3561" s="26">
        <v>1117684</v>
      </c>
      <c r="J3561" s="26">
        <v>1117684</v>
      </c>
      <c r="K3561" s="26">
        <v>566000</v>
      </c>
      <c r="L3561" s="26">
        <f t="shared" si="3296"/>
        <v>270000</v>
      </c>
      <c r="M3561" s="26">
        <v>90000</v>
      </c>
      <c r="N3561" s="26">
        <v>90000</v>
      </c>
      <c r="O3561" s="26">
        <v>90000</v>
      </c>
      <c r="P3561" s="26">
        <f t="shared" si="3297"/>
        <v>836000</v>
      </c>
      <c r="Q3561" s="26">
        <f t="shared" si="3298"/>
        <v>74.797527744872426</v>
      </c>
      <c r="R3561" s="90"/>
      <c r="S3561" s="90"/>
      <c r="T3561" s="90"/>
      <c r="U3561" s="90"/>
      <c r="V3561" s="90"/>
      <c r="W3561" s="90"/>
      <c r="X3561" s="90"/>
      <c r="Y3561" s="90"/>
    </row>
    <row r="3562" spans="1:25" ht="15" customHeight="1" x14ac:dyDescent="0.25">
      <c r="A3562" s="63" t="s">
        <v>935</v>
      </c>
      <c r="B3562" s="63" t="s">
        <v>81</v>
      </c>
      <c r="C3562" s="63" t="s">
        <v>1566</v>
      </c>
      <c r="D3562" s="63" t="s">
        <v>1567</v>
      </c>
      <c r="E3562" s="63" t="s">
        <v>21</v>
      </c>
      <c r="F3562" s="64" t="s">
        <v>1</v>
      </c>
      <c r="G3562" s="53" t="s">
        <v>1</v>
      </c>
      <c r="H3562" s="65" t="s">
        <v>22</v>
      </c>
      <c r="I3562" s="31">
        <f t="shared" ref="I3562:K3562" si="3323">SUM(I3563:I3566)</f>
        <v>141968</v>
      </c>
      <c r="J3562" s="31">
        <f t="shared" si="3323"/>
        <v>141968</v>
      </c>
      <c r="K3562" s="31">
        <f t="shared" si="3323"/>
        <v>99368</v>
      </c>
      <c r="L3562" s="31">
        <f t="shared" si="3296"/>
        <v>31000</v>
      </c>
      <c r="M3562" s="31">
        <f t="shared" ref="M3562" si="3324">SUM(M3563:M3566)</f>
        <v>9000</v>
      </c>
      <c r="N3562" s="31">
        <f t="shared" ref="N3562:O3562" si="3325">SUM(N3563:N3566)</f>
        <v>10000</v>
      </c>
      <c r="O3562" s="31">
        <f t="shared" si="3325"/>
        <v>12000</v>
      </c>
      <c r="P3562" s="31">
        <f t="shared" si="3297"/>
        <v>130368</v>
      </c>
      <c r="Q3562" s="31">
        <f t="shared" si="3298"/>
        <v>91.829144595965289</v>
      </c>
      <c r="R3562" s="94"/>
      <c r="S3562" s="94"/>
      <c r="T3562" s="94"/>
      <c r="U3562" s="94"/>
      <c r="V3562" s="94"/>
      <c r="W3562" s="94"/>
      <c r="X3562" s="94"/>
      <c r="Y3562" s="94"/>
    </row>
    <row r="3563" spans="1:25" ht="15" customHeight="1" x14ac:dyDescent="0.25">
      <c r="A3563" s="64" t="s">
        <v>935</v>
      </c>
      <c r="B3563" s="64" t="s">
        <v>81</v>
      </c>
      <c r="C3563" s="64" t="s">
        <v>1566</v>
      </c>
      <c r="D3563" s="64" t="s">
        <v>1567</v>
      </c>
      <c r="E3563" s="20" t="s">
        <v>23</v>
      </c>
      <c r="F3563" s="64" t="s">
        <v>1569</v>
      </c>
      <c r="G3563" s="53" t="s">
        <v>1076</v>
      </c>
      <c r="H3563" s="53" t="s">
        <v>85</v>
      </c>
      <c r="I3563" s="26">
        <v>21000</v>
      </c>
      <c r="J3563" s="26">
        <v>21000</v>
      </c>
      <c r="K3563" s="26">
        <v>13500</v>
      </c>
      <c r="L3563" s="26">
        <f t="shared" si="3296"/>
        <v>6000</v>
      </c>
      <c r="M3563" s="26">
        <v>2000</v>
      </c>
      <c r="N3563" s="26">
        <v>2000</v>
      </c>
      <c r="O3563" s="26">
        <v>2000</v>
      </c>
      <c r="P3563" s="26">
        <f t="shared" si="3297"/>
        <v>19500</v>
      </c>
      <c r="Q3563" s="26">
        <f t="shared" si="3298"/>
        <v>92.857142857142861</v>
      </c>
      <c r="R3563" s="90"/>
      <c r="S3563" s="90"/>
      <c r="T3563" s="90"/>
      <c r="U3563" s="90"/>
      <c r="V3563" s="90"/>
      <c r="W3563" s="90"/>
      <c r="X3563" s="90"/>
      <c r="Y3563" s="90"/>
    </row>
    <row r="3564" spans="1:25" ht="15" customHeight="1" x14ac:dyDescent="0.25">
      <c r="A3564" s="64" t="s">
        <v>935</v>
      </c>
      <c r="B3564" s="64" t="s">
        <v>81</v>
      </c>
      <c r="C3564" s="64" t="s">
        <v>1566</v>
      </c>
      <c r="D3564" s="64" t="s">
        <v>1567</v>
      </c>
      <c r="E3564" s="20" t="s">
        <v>23</v>
      </c>
      <c r="F3564" s="64" t="s">
        <v>1570</v>
      </c>
      <c r="G3564" s="53" t="s">
        <v>1076</v>
      </c>
      <c r="H3564" s="53" t="s">
        <v>25</v>
      </c>
      <c r="I3564" s="26">
        <v>86000</v>
      </c>
      <c r="J3564" s="26">
        <v>86000</v>
      </c>
      <c r="K3564" s="26">
        <v>57400</v>
      </c>
      <c r="L3564" s="26">
        <f t="shared" si="3296"/>
        <v>25000</v>
      </c>
      <c r="M3564" s="26">
        <v>7000</v>
      </c>
      <c r="N3564" s="26">
        <v>8000</v>
      </c>
      <c r="O3564" s="26">
        <v>10000</v>
      </c>
      <c r="P3564" s="26">
        <f t="shared" si="3297"/>
        <v>82400</v>
      </c>
      <c r="Q3564" s="26">
        <f t="shared" si="3298"/>
        <v>95.813953488372093</v>
      </c>
      <c r="R3564" s="90"/>
      <c r="S3564" s="90"/>
      <c r="T3564" s="90"/>
      <c r="U3564" s="90"/>
      <c r="V3564" s="90"/>
      <c r="W3564" s="90"/>
      <c r="X3564" s="90"/>
      <c r="Y3564" s="90"/>
    </row>
    <row r="3565" spans="1:25" ht="15" customHeight="1" x14ac:dyDescent="0.25">
      <c r="A3565" s="64" t="s">
        <v>935</v>
      </c>
      <c r="B3565" s="64" t="s">
        <v>81</v>
      </c>
      <c r="C3565" s="64" t="s">
        <v>1566</v>
      </c>
      <c r="D3565" s="64" t="s">
        <v>1567</v>
      </c>
      <c r="E3565" s="20" t="s">
        <v>23</v>
      </c>
      <c r="F3565" s="64" t="s">
        <v>1571</v>
      </c>
      <c r="G3565" s="53" t="s">
        <v>1076</v>
      </c>
      <c r="H3565" s="53" t="s">
        <v>27</v>
      </c>
      <c r="I3565" s="26">
        <v>21068</v>
      </c>
      <c r="J3565" s="26">
        <v>21068</v>
      </c>
      <c r="K3565" s="26">
        <v>21068</v>
      </c>
      <c r="L3565" s="26">
        <f t="shared" si="3296"/>
        <v>0</v>
      </c>
      <c r="M3565" s="26"/>
      <c r="N3565" s="26"/>
      <c r="O3565" s="26"/>
      <c r="P3565" s="26">
        <f t="shared" si="3297"/>
        <v>21068</v>
      </c>
      <c r="Q3565" s="26">
        <f t="shared" si="3298"/>
        <v>100</v>
      </c>
      <c r="R3565" s="90"/>
      <c r="S3565" s="90"/>
      <c r="T3565" s="90"/>
      <c r="U3565" s="90"/>
      <c r="V3565" s="90"/>
      <c r="W3565" s="90"/>
      <c r="X3565" s="90"/>
      <c r="Y3565" s="90"/>
    </row>
    <row r="3566" spans="1:25" ht="15" customHeight="1" x14ac:dyDescent="0.25">
      <c r="A3566" s="64" t="s">
        <v>935</v>
      </c>
      <c r="B3566" s="64" t="s">
        <v>81</v>
      </c>
      <c r="C3566" s="64" t="s">
        <v>1566</v>
      </c>
      <c r="D3566" s="64" t="s">
        <v>1567</v>
      </c>
      <c r="E3566" s="20" t="s">
        <v>23</v>
      </c>
      <c r="F3566" s="64" t="s">
        <v>1572</v>
      </c>
      <c r="G3566" s="53" t="s">
        <v>1076</v>
      </c>
      <c r="H3566" s="53" t="s">
        <v>29</v>
      </c>
      <c r="I3566" s="26">
        <v>13900</v>
      </c>
      <c r="J3566" s="26">
        <v>13900</v>
      </c>
      <c r="K3566" s="26">
        <v>7400</v>
      </c>
      <c r="L3566" s="26">
        <f t="shared" si="3296"/>
        <v>0</v>
      </c>
      <c r="M3566" s="26"/>
      <c r="N3566" s="26"/>
      <c r="O3566" s="26"/>
      <c r="P3566" s="26">
        <f t="shared" si="3297"/>
        <v>7400</v>
      </c>
      <c r="Q3566" s="26">
        <f t="shared" si="3298"/>
        <v>53.237410071942449</v>
      </c>
      <c r="R3566" s="90"/>
      <c r="S3566" s="90"/>
      <c r="T3566" s="90"/>
      <c r="U3566" s="90"/>
      <c r="V3566" s="90"/>
      <c r="W3566" s="90"/>
      <c r="X3566" s="90"/>
      <c r="Y3566" s="90"/>
    </row>
    <row r="3567" spans="1:25" ht="15" customHeight="1" x14ac:dyDescent="0.25">
      <c r="A3567" s="63" t="s">
        <v>935</v>
      </c>
      <c r="B3567" s="63" t="s">
        <v>81</v>
      </c>
      <c r="C3567" s="63" t="s">
        <v>1566</v>
      </c>
      <c r="D3567" s="63" t="s">
        <v>1567</v>
      </c>
      <c r="E3567" s="65" t="s">
        <v>30</v>
      </c>
      <c r="F3567" s="65" t="s">
        <v>1</v>
      </c>
      <c r="G3567" s="65" t="s">
        <v>1</v>
      </c>
      <c r="H3567" s="65" t="s">
        <v>31</v>
      </c>
      <c r="I3567" s="31">
        <f t="shared" ref="I3567:K3567" si="3326">SUM(I3568)</f>
        <v>117365</v>
      </c>
      <c r="J3567" s="31">
        <f t="shared" si="3326"/>
        <v>117365</v>
      </c>
      <c r="K3567" s="31">
        <f t="shared" si="3326"/>
        <v>63500</v>
      </c>
      <c r="L3567" s="31">
        <f t="shared" si="3296"/>
        <v>27000</v>
      </c>
      <c r="M3567" s="31">
        <f t="shared" ref="M3567" si="3327">SUM(M3568)</f>
        <v>9000</v>
      </c>
      <c r="N3567" s="31">
        <f t="shared" ref="N3567:O3567" si="3328">SUM(N3568)</f>
        <v>9000</v>
      </c>
      <c r="O3567" s="31">
        <f t="shared" si="3328"/>
        <v>9000</v>
      </c>
      <c r="P3567" s="31">
        <f t="shared" si="3297"/>
        <v>90500</v>
      </c>
      <c r="Q3567" s="31">
        <f t="shared" si="3298"/>
        <v>77.109870915519963</v>
      </c>
      <c r="R3567" s="94"/>
      <c r="S3567" s="94"/>
      <c r="T3567" s="94"/>
      <c r="U3567" s="94"/>
      <c r="V3567" s="94"/>
      <c r="W3567" s="94"/>
      <c r="X3567" s="94"/>
      <c r="Y3567" s="94"/>
    </row>
    <row r="3568" spans="1:25" ht="15" customHeight="1" x14ac:dyDescent="0.25">
      <c r="A3568" s="64" t="s">
        <v>935</v>
      </c>
      <c r="B3568" s="64" t="s">
        <v>81</v>
      </c>
      <c r="C3568" s="64" t="s">
        <v>1566</v>
      </c>
      <c r="D3568" s="64" t="s">
        <v>1567</v>
      </c>
      <c r="E3568" s="20" t="s">
        <v>33</v>
      </c>
      <c r="F3568" s="64"/>
      <c r="G3568" s="53" t="s">
        <v>1076</v>
      </c>
      <c r="H3568" s="53" t="s">
        <v>3863</v>
      </c>
      <c r="I3568" s="26">
        <v>117365</v>
      </c>
      <c r="J3568" s="26">
        <v>117365</v>
      </c>
      <c r="K3568" s="26">
        <v>63500</v>
      </c>
      <c r="L3568" s="26">
        <f t="shared" si="3296"/>
        <v>27000</v>
      </c>
      <c r="M3568" s="26">
        <v>9000</v>
      </c>
      <c r="N3568" s="26">
        <v>9000</v>
      </c>
      <c r="O3568" s="26">
        <v>9000</v>
      </c>
      <c r="P3568" s="26">
        <f t="shared" si="3297"/>
        <v>90500</v>
      </c>
      <c r="Q3568" s="26">
        <f t="shared" si="3298"/>
        <v>77.109870915519963</v>
      </c>
      <c r="R3568" s="90"/>
      <c r="S3568" s="90"/>
      <c r="T3568" s="90"/>
      <c r="U3568" s="90"/>
      <c r="V3568" s="90"/>
      <c r="W3568" s="90"/>
      <c r="X3568" s="90"/>
      <c r="Y3568" s="90"/>
    </row>
    <row r="3569" spans="1:25" ht="15" customHeight="1" x14ac:dyDescent="0.25">
      <c r="A3569" s="63" t="s">
        <v>935</v>
      </c>
      <c r="B3569" s="63" t="s">
        <v>81</v>
      </c>
      <c r="C3569" s="63" t="s">
        <v>1566</v>
      </c>
      <c r="D3569" s="63" t="s">
        <v>1567</v>
      </c>
      <c r="E3569" s="65" t="s">
        <v>34</v>
      </c>
      <c r="F3569" s="65" t="s">
        <v>1</v>
      </c>
      <c r="G3569" s="65" t="s">
        <v>1</v>
      </c>
      <c r="H3569" s="65" t="s">
        <v>35</v>
      </c>
      <c r="I3569" s="31">
        <f t="shared" ref="I3569:K3569" si="3329">SUM(I3570:I3577)</f>
        <v>124711</v>
      </c>
      <c r="J3569" s="31">
        <f t="shared" si="3329"/>
        <v>103267</v>
      </c>
      <c r="K3569" s="31">
        <f t="shared" si="3329"/>
        <v>58207</v>
      </c>
      <c r="L3569" s="31">
        <f t="shared" si="3296"/>
        <v>23450</v>
      </c>
      <c r="M3569" s="31">
        <f t="shared" ref="M3569" si="3330">SUM(M3570:M3577)</f>
        <v>7550</v>
      </c>
      <c r="N3569" s="31">
        <f t="shared" ref="N3569:O3569" si="3331">SUM(N3570:N3577)</f>
        <v>7550</v>
      </c>
      <c r="O3569" s="31">
        <f t="shared" si="3331"/>
        <v>8350</v>
      </c>
      <c r="P3569" s="31">
        <f t="shared" si="3297"/>
        <v>81657</v>
      </c>
      <c r="Q3569" s="31">
        <f t="shared" si="3298"/>
        <v>79.073663416192971</v>
      </c>
      <c r="R3569" s="94"/>
      <c r="S3569" s="94"/>
      <c r="T3569" s="94"/>
      <c r="U3569" s="94"/>
      <c r="V3569" s="94"/>
      <c r="W3569" s="94"/>
      <c r="X3569" s="94"/>
      <c r="Y3569" s="94"/>
    </row>
    <row r="3570" spans="1:25" ht="15" customHeight="1" x14ac:dyDescent="0.25">
      <c r="A3570" s="64" t="s">
        <v>935</v>
      </c>
      <c r="B3570" s="64" t="s">
        <v>81</v>
      </c>
      <c r="C3570" s="64" t="s">
        <v>1566</v>
      </c>
      <c r="D3570" s="64" t="s">
        <v>1567</v>
      </c>
      <c r="E3570" s="20" t="s">
        <v>38</v>
      </c>
      <c r="F3570" s="64"/>
      <c r="G3570" s="53" t="s">
        <v>1076</v>
      </c>
      <c r="H3570" s="53" t="s">
        <v>37</v>
      </c>
      <c r="I3570" s="26">
        <v>1500</v>
      </c>
      <c r="J3570" s="26">
        <v>500</v>
      </c>
      <c r="K3570" s="26">
        <v>500</v>
      </c>
      <c r="L3570" s="26">
        <f t="shared" si="3296"/>
        <v>0</v>
      </c>
      <c r="M3570" s="26"/>
      <c r="N3570" s="26"/>
      <c r="O3570" s="26"/>
      <c r="P3570" s="26">
        <f t="shared" si="3297"/>
        <v>500</v>
      </c>
      <c r="Q3570" s="26">
        <f t="shared" si="3298"/>
        <v>100</v>
      </c>
      <c r="R3570" s="90"/>
      <c r="S3570" s="90"/>
      <c r="T3570" s="90"/>
      <c r="U3570" s="90"/>
      <c r="V3570" s="90"/>
      <c r="W3570" s="90"/>
      <c r="X3570" s="90"/>
      <c r="Y3570" s="90"/>
    </row>
    <row r="3571" spans="1:25" ht="15" customHeight="1" x14ac:dyDescent="0.25">
      <c r="A3571" s="64" t="s">
        <v>935</v>
      </c>
      <c r="B3571" s="64" t="s">
        <v>81</v>
      </c>
      <c r="C3571" s="64" t="s">
        <v>1566</v>
      </c>
      <c r="D3571" s="64" t="s">
        <v>1567</v>
      </c>
      <c r="E3571" s="20" t="s">
        <v>298</v>
      </c>
      <c r="F3571" s="64"/>
      <c r="G3571" s="53" t="s">
        <v>1076</v>
      </c>
      <c r="H3571" s="53" t="s">
        <v>297</v>
      </c>
      <c r="I3571" s="26">
        <v>41983</v>
      </c>
      <c r="J3571" s="26">
        <v>41983</v>
      </c>
      <c r="K3571" s="26">
        <v>26000</v>
      </c>
      <c r="L3571" s="26">
        <f t="shared" si="3296"/>
        <v>6000</v>
      </c>
      <c r="M3571" s="26">
        <v>2000</v>
      </c>
      <c r="N3571" s="26">
        <v>2000</v>
      </c>
      <c r="O3571" s="26">
        <v>2000</v>
      </c>
      <c r="P3571" s="26">
        <f t="shared" si="3297"/>
        <v>32000</v>
      </c>
      <c r="Q3571" s="26">
        <f t="shared" si="3298"/>
        <v>76.221327680251534</v>
      </c>
      <c r="R3571" s="90"/>
      <c r="S3571" s="90"/>
      <c r="T3571" s="90"/>
      <c r="U3571" s="90"/>
      <c r="V3571" s="90"/>
      <c r="W3571" s="90"/>
      <c r="X3571" s="90"/>
      <c r="Y3571" s="90"/>
    </row>
    <row r="3572" spans="1:25" ht="15" customHeight="1" x14ac:dyDescent="0.25">
      <c r="A3572" s="64" t="s">
        <v>935</v>
      </c>
      <c r="B3572" s="64" t="s">
        <v>81</v>
      </c>
      <c r="C3572" s="64" t="s">
        <v>1566</v>
      </c>
      <c r="D3572" s="64" t="s">
        <v>1567</v>
      </c>
      <c r="E3572" s="20" t="s">
        <v>301</v>
      </c>
      <c r="F3572" s="64"/>
      <c r="G3572" s="53" t="s">
        <v>1076</v>
      </c>
      <c r="H3572" s="53" t="s">
        <v>300</v>
      </c>
      <c r="I3572" s="26">
        <v>10021</v>
      </c>
      <c r="J3572" s="26">
        <v>9871</v>
      </c>
      <c r="K3572" s="26">
        <v>5050</v>
      </c>
      <c r="L3572" s="26">
        <f t="shared" si="3296"/>
        <v>2550</v>
      </c>
      <c r="M3572" s="26">
        <v>850</v>
      </c>
      <c r="N3572" s="26">
        <v>850</v>
      </c>
      <c r="O3572" s="26">
        <v>850</v>
      </c>
      <c r="P3572" s="26">
        <f t="shared" si="3297"/>
        <v>7600</v>
      </c>
      <c r="Q3572" s="26">
        <f t="shared" si="3298"/>
        <v>76.99321244048221</v>
      </c>
      <c r="R3572" s="90"/>
      <c r="S3572" s="90"/>
      <c r="T3572" s="90"/>
      <c r="U3572" s="90"/>
      <c r="V3572" s="90"/>
      <c r="W3572" s="90"/>
      <c r="X3572" s="90"/>
      <c r="Y3572" s="90"/>
    </row>
    <row r="3573" spans="1:25" ht="15" customHeight="1" x14ac:dyDescent="0.25">
      <c r="A3573" s="64" t="s">
        <v>935</v>
      </c>
      <c r="B3573" s="64" t="s">
        <v>81</v>
      </c>
      <c r="C3573" s="64" t="s">
        <v>1566</v>
      </c>
      <c r="D3573" s="64" t="s">
        <v>1567</v>
      </c>
      <c r="E3573" s="20" t="s">
        <v>218</v>
      </c>
      <c r="F3573" s="64"/>
      <c r="G3573" s="53" t="s">
        <v>1076</v>
      </c>
      <c r="H3573" s="53" t="s">
        <v>217</v>
      </c>
      <c r="I3573" s="26">
        <v>12847</v>
      </c>
      <c r="J3573" s="26">
        <v>8000</v>
      </c>
      <c r="K3573" s="26">
        <v>4150</v>
      </c>
      <c r="L3573" s="26">
        <f t="shared" si="3296"/>
        <v>3000</v>
      </c>
      <c r="M3573" s="26">
        <v>1000</v>
      </c>
      <c r="N3573" s="26">
        <v>1000</v>
      </c>
      <c r="O3573" s="26">
        <v>1000</v>
      </c>
      <c r="P3573" s="26">
        <f t="shared" si="3297"/>
        <v>7150</v>
      </c>
      <c r="Q3573" s="26">
        <f t="shared" si="3298"/>
        <v>89.375</v>
      </c>
      <c r="R3573" s="90"/>
      <c r="S3573" s="90"/>
      <c r="T3573" s="90"/>
      <c r="U3573" s="90"/>
      <c r="V3573" s="90"/>
      <c r="W3573" s="90"/>
      <c r="X3573" s="90"/>
      <c r="Y3573" s="90"/>
    </row>
    <row r="3574" spans="1:25" ht="15" customHeight="1" x14ac:dyDescent="0.25">
      <c r="A3574" s="64" t="s">
        <v>935</v>
      </c>
      <c r="B3574" s="64" t="s">
        <v>81</v>
      </c>
      <c r="C3574" s="64" t="s">
        <v>1566</v>
      </c>
      <c r="D3574" s="64" t="s">
        <v>1567</v>
      </c>
      <c r="E3574" s="20" t="s">
        <v>303</v>
      </c>
      <c r="F3574" s="64"/>
      <c r="G3574" s="53" t="s">
        <v>1076</v>
      </c>
      <c r="H3574" s="53" t="s">
        <v>302</v>
      </c>
      <c r="I3574" s="26">
        <v>1577</v>
      </c>
      <c r="J3574" s="26">
        <v>477</v>
      </c>
      <c r="K3574" s="26">
        <v>477</v>
      </c>
      <c r="L3574" s="26">
        <f t="shared" si="3296"/>
        <v>0</v>
      </c>
      <c r="M3574" s="26"/>
      <c r="N3574" s="26"/>
      <c r="O3574" s="26"/>
      <c r="P3574" s="26">
        <f t="shared" si="3297"/>
        <v>477</v>
      </c>
      <c r="Q3574" s="26">
        <f t="shared" si="3298"/>
        <v>100</v>
      </c>
      <c r="R3574" s="90"/>
      <c r="S3574" s="90"/>
      <c r="T3574" s="90"/>
      <c r="U3574" s="90"/>
      <c r="V3574" s="90"/>
      <c r="W3574" s="90"/>
      <c r="X3574" s="90"/>
      <c r="Y3574" s="90"/>
    </row>
    <row r="3575" spans="1:25" ht="15" customHeight="1" x14ac:dyDescent="0.25">
      <c r="A3575" s="64" t="s">
        <v>935</v>
      </c>
      <c r="B3575" s="64" t="s">
        <v>81</v>
      </c>
      <c r="C3575" s="64" t="s">
        <v>1566</v>
      </c>
      <c r="D3575" s="64" t="s">
        <v>1567</v>
      </c>
      <c r="E3575" s="20" t="s">
        <v>308</v>
      </c>
      <c r="F3575" s="64"/>
      <c r="G3575" s="53" t="s">
        <v>1076</v>
      </c>
      <c r="H3575" s="53" t="s">
        <v>307</v>
      </c>
      <c r="I3575" s="26">
        <v>17737</v>
      </c>
      <c r="J3575" s="26">
        <v>9237</v>
      </c>
      <c r="K3575" s="26">
        <v>4800</v>
      </c>
      <c r="L3575" s="26">
        <f t="shared" si="3296"/>
        <v>3000</v>
      </c>
      <c r="M3575" s="26">
        <v>1000</v>
      </c>
      <c r="N3575" s="26">
        <v>1000</v>
      </c>
      <c r="O3575" s="26">
        <v>1000</v>
      </c>
      <c r="P3575" s="26">
        <f t="shared" si="3297"/>
        <v>7800</v>
      </c>
      <c r="Q3575" s="26">
        <f t="shared" si="3298"/>
        <v>84.443000974342326</v>
      </c>
      <c r="R3575" s="90"/>
      <c r="S3575" s="90"/>
      <c r="T3575" s="90"/>
      <c r="U3575" s="90"/>
      <c r="V3575" s="90"/>
      <c r="W3575" s="90"/>
      <c r="X3575" s="90"/>
      <c r="Y3575" s="90"/>
    </row>
    <row r="3576" spans="1:25" ht="15" customHeight="1" x14ac:dyDescent="0.25">
      <c r="A3576" s="64" t="s">
        <v>935</v>
      </c>
      <c r="B3576" s="64" t="s">
        <v>81</v>
      </c>
      <c r="C3576" s="64" t="s">
        <v>1566</v>
      </c>
      <c r="D3576" s="64" t="s">
        <v>1567</v>
      </c>
      <c r="E3576" s="20" t="s">
        <v>311</v>
      </c>
      <c r="F3576" s="64"/>
      <c r="G3576" s="53" t="s">
        <v>1076</v>
      </c>
      <c r="H3576" s="53" t="s">
        <v>310</v>
      </c>
      <c r="I3576" s="26">
        <v>3100</v>
      </c>
      <c r="J3576" s="26">
        <v>3100</v>
      </c>
      <c r="K3576" s="26">
        <v>1380</v>
      </c>
      <c r="L3576" s="26">
        <f t="shared" si="3296"/>
        <v>0</v>
      </c>
      <c r="M3576" s="26"/>
      <c r="N3576" s="26"/>
      <c r="O3576" s="26"/>
      <c r="P3576" s="26">
        <f t="shared" si="3297"/>
        <v>1380</v>
      </c>
      <c r="Q3576" s="26">
        <f t="shared" si="3298"/>
        <v>44.516129032258064</v>
      </c>
      <c r="R3576" s="90"/>
      <c r="S3576" s="90"/>
      <c r="T3576" s="90"/>
      <c r="U3576" s="90"/>
      <c r="V3576" s="90"/>
      <c r="W3576" s="90"/>
      <c r="X3576" s="90"/>
      <c r="Y3576" s="90"/>
    </row>
    <row r="3577" spans="1:25" ht="15" customHeight="1" x14ac:dyDescent="0.25">
      <c r="A3577" s="63" t="s">
        <v>935</v>
      </c>
      <c r="B3577" s="63" t="s">
        <v>81</v>
      </c>
      <c r="C3577" s="63" t="s">
        <v>1566</v>
      </c>
      <c r="D3577" s="63" t="s">
        <v>1567</v>
      </c>
      <c r="E3577" s="63" t="s">
        <v>39</v>
      </c>
      <c r="F3577" s="64" t="s">
        <v>1</v>
      </c>
      <c r="G3577" s="53" t="s">
        <v>1</v>
      </c>
      <c r="H3577" s="65" t="s">
        <v>40</v>
      </c>
      <c r="I3577" s="31">
        <f t="shared" ref="I3577:K3577" si="3332">SUM(I3578:I3580)</f>
        <v>35946</v>
      </c>
      <c r="J3577" s="31">
        <f t="shared" si="3332"/>
        <v>30099</v>
      </c>
      <c r="K3577" s="31">
        <f t="shared" si="3332"/>
        <v>15850</v>
      </c>
      <c r="L3577" s="31">
        <f t="shared" si="3296"/>
        <v>8900</v>
      </c>
      <c r="M3577" s="31">
        <f t="shared" ref="M3577" si="3333">SUM(M3578:M3580)</f>
        <v>2700</v>
      </c>
      <c r="N3577" s="31">
        <f t="shared" ref="N3577:O3577" si="3334">SUM(N3578:N3580)</f>
        <v>2700</v>
      </c>
      <c r="O3577" s="31">
        <f t="shared" si="3334"/>
        <v>3500</v>
      </c>
      <c r="P3577" s="31">
        <f t="shared" si="3297"/>
        <v>24750</v>
      </c>
      <c r="Q3577" s="31">
        <f t="shared" si="3298"/>
        <v>82.228645469949171</v>
      </c>
      <c r="R3577" s="94"/>
      <c r="S3577" s="94"/>
      <c r="T3577" s="94"/>
      <c r="U3577" s="94"/>
      <c r="V3577" s="94"/>
      <c r="W3577" s="94"/>
      <c r="X3577" s="94"/>
      <c r="Y3577" s="94"/>
    </row>
    <row r="3578" spans="1:25" ht="15" customHeight="1" x14ac:dyDescent="0.25">
      <c r="A3578" s="64" t="s">
        <v>935</v>
      </c>
      <c r="B3578" s="64" t="s">
        <v>81</v>
      </c>
      <c r="C3578" s="64" t="s">
        <v>1566</v>
      </c>
      <c r="D3578" s="64" t="s">
        <v>1567</v>
      </c>
      <c r="E3578" s="20" t="s">
        <v>41</v>
      </c>
      <c r="F3578" s="64"/>
      <c r="G3578" s="53" t="s">
        <v>1076</v>
      </c>
      <c r="H3578" s="53" t="s">
        <v>40</v>
      </c>
      <c r="I3578" s="26">
        <v>25346</v>
      </c>
      <c r="J3578" s="26">
        <v>19499</v>
      </c>
      <c r="K3578" s="26">
        <v>10000</v>
      </c>
      <c r="L3578" s="26">
        <f t="shared" si="3296"/>
        <v>5900</v>
      </c>
      <c r="M3578" s="26">
        <v>1700</v>
      </c>
      <c r="N3578" s="26">
        <v>1700</v>
      </c>
      <c r="O3578" s="26">
        <v>2500</v>
      </c>
      <c r="P3578" s="26">
        <f t="shared" si="3297"/>
        <v>15900</v>
      </c>
      <c r="Q3578" s="26">
        <f t="shared" si="3298"/>
        <v>81.542643212472427</v>
      </c>
      <c r="R3578" s="90"/>
      <c r="S3578" s="90"/>
      <c r="T3578" s="90"/>
      <c r="U3578" s="90"/>
      <c r="V3578" s="90"/>
      <c r="W3578" s="90"/>
      <c r="X3578" s="90"/>
      <c r="Y3578" s="90"/>
    </row>
    <row r="3579" spans="1:25" ht="15" customHeight="1" x14ac:dyDescent="0.25">
      <c r="A3579" s="64" t="s">
        <v>935</v>
      </c>
      <c r="B3579" s="64" t="s">
        <v>81</v>
      </c>
      <c r="C3579" s="64" t="s">
        <v>1566</v>
      </c>
      <c r="D3579" s="64" t="s">
        <v>1567</v>
      </c>
      <c r="E3579" s="20" t="s">
        <v>41</v>
      </c>
      <c r="F3579" s="64" t="s">
        <v>1573</v>
      </c>
      <c r="G3579" s="53" t="s">
        <v>1076</v>
      </c>
      <c r="H3579" s="53" t="s">
        <v>49</v>
      </c>
      <c r="I3579" s="26">
        <v>3000</v>
      </c>
      <c r="J3579" s="26">
        <v>3000</v>
      </c>
      <c r="K3579" s="26">
        <v>1950</v>
      </c>
      <c r="L3579" s="26">
        <f t="shared" si="3296"/>
        <v>1050</v>
      </c>
      <c r="M3579" s="26">
        <v>350</v>
      </c>
      <c r="N3579" s="26">
        <v>350</v>
      </c>
      <c r="O3579" s="26">
        <v>350</v>
      </c>
      <c r="P3579" s="26">
        <f t="shared" si="3297"/>
        <v>3000</v>
      </c>
      <c r="Q3579" s="26">
        <f t="shared" si="3298"/>
        <v>100</v>
      </c>
      <c r="R3579" s="90"/>
      <c r="S3579" s="90"/>
      <c r="T3579" s="90"/>
      <c r="U3579" s="90"/>
      <c r="V3579" s="90"/>
      <c r="W3579" s="90"/>
      <c r="X3579" s="90"/>
      <c r="Y3579" s="90"/>
    </row>
    <row r="3580" spans="1:25" ht="22.5" customHeight="1" x14ac:dyDescent="0.25">
      <c r="A3580" s="64" t="s">
        <v>935</v>
      </c>
      <c r="B3580" s="64" t="s">
        <v>81</v>
      </c>
      <c r="C3580" s="64" t="s">
        <v>1566</v>
      </c>
      <c r="D3580" s="64" t="s">
        <v>1567</v>
      </c>
      <c r="E3580" s="20" t="s">
        <v>41</v>
      </c>
      <c r="F3580" s="64" t="s">
        <v>1574</v>
      </c>
      <c r="G3580" s="53" t="s">
        <v>1076</v>
      </c>
      <c r="H3580" s="53" t="s">
        <v>55</v>
      </c>
      <c r="I3580" s="26">
        <v>7600</v>
      </c>
      <c r="J3580" s="26">
        <v>7600</v>
      </c>
      <c r="K3580" s="26">
        <v>3900</v>
      </c>
      <c r="L3580" s="26">
        <f t="shared" si="3296"/>
        <v>1950</v>
      </c>
      <c r="M3580" s="26">
        <v>650</v>
      </c>
      <c r="N3580" s="26">
        <v>650</v>
      </c>
      <c r="O3580" s="26">
        <v>650</v>
      </c>
      <c r="P3580" s="26">
        <f t="shared" si="3297"/>
        <v>5850</v>
      </c>
      <c r="Q3580" s="26">
        <f t="shared" si="3298"/>
        <v>76.973684210526315</v>
      </c>
      <c r="R3580" s="90"/>
      <c r="S3580" s="90"/>
      <c r="T3580" s="90"/>
      <c r="U3580" s="90"/>
      <c r="V3580" s="90"/>
      <c r="W3580" s="90"/>
      <c r="X3580" s="90"/>
      <c r="Y3580" s="90"/>
    </row>
    <row r="3581" spans="1:25" ht="22.5" customHeight="1" x14ac:dyDescent="0.25">
      <c r="A3581" s="63" t="s">
        <v>1</v>
      </c>
      <c r="B3581" s="63" t="s">
        <v>1</v>
      </c>
      <c r="C3581" s="63" t="s">
        <v>1</v>
      </c>
      <c r="D3581" s="65" t="s">
        <v>1</v>
      </c>
      <c r="E3581" s="65" t="s">
        <v>1</v>
      </c>
      <c r="F3581" s="65" t="s">
        <v>1</v>
      </c>
      <c r="G3581" s="65" t="s">
        <v>1</v>
      </c>
      <c r="H3581" s="66" t="s">
        <v>56</v>
      </c>
      <c r="I3581" s="30">
        <f t="shared" ref="I3581:K3582" si="3335">SUM(I3582)</f>
        <v>100</v>
      </c>
      <c r="J3581" s="30">
        <f t="shared" si="3335"/>
        <v>100</v>
      </c>
      <c r="K3581" s="30">
        <f t="shared" si="3335"/>
        <v>0</v>
      </c>
      <c r="L3581" s="30">
        <f t="shared" si="3296"/>
        <v>0</v>
      </c>
      <c r="M3581" s="30">
        <f t="shared" ref="M3581:M3582" si="3336">SUM(M3582)</f>
        <v>0</v>
      </c>
      <c r="N3581" s="30">
        <f t="shared" ref="N3581:O3582" si="3337">SUM(N3582)</f>
        <v>0</v>
      </c>
      <c r="O3581" s="30">
        <f t="shared" si="3337"/>
        <v>0</v>
      </c>
      <c r="P3581" s="30">
        <f t="shared" si="3297"/>
        <v>0</v>
      </c>
      <c r="Q3581" s="30">
        <f t="shared" si="3298"/>
        <v>0</v>
      </c>
      <c r="R3581" s="93"/>
      <c r="S3581" s="93"/>
      <c r="T3581" s="93"/>
      <c r="U3581" s="93"/>
      <c r="V3581" s="93"/>
      <c r="W3581" s="93"/>
      <c r="X3581" s="93"/>
      <c r="Y3581" s="93"/>
    </row>
    <row r="3582" spans="1:25" ht="15" customHeight="1" x14ac:dyDescent="0.25">
      <c r="A3582" s="63" t="s">
        <v>935</v>
      </c>
      <c r="B3582" s="63" t="s">
        <v>81</v>
      </c>
      <c r="C3582" s="63" t="s">
        <v>1566</v>
      </c>
      <c r="D3582" s="63" t="s">
        <v>1567</v>
      </c>
      <c r="E3582" s="65" t="s">
        <v>57</v>
      </c>
      <c r="F3582" s="65" t="s">
        <v>1</v>
      </c>
      <c r="G3582" s="65" t="s">
        <v>1</v>
      </c>
      <c r="H3582" s="65" t="s">
        <v>58</v>
      </c>
      <c r="I3582" s="31">
        <f t="shared" si="3335"/>
        <v>100</v>
      </c>
      <c r="J3582" s="31">
        <f t="shared" si="3335"/>
        <v>100</v>
      </c>
      <c r="K3582" s="31">
        <f t="shared" si="3335"/>
        <v>0</v>
      </c>
      <c r="L3582" s="31">
        <f t="shared" si="3296"/>
        <v>0</v>
      </c>
      <c r="M3582" s="31">
        <f t="shared" si="3336"/>
        <v>0</v>
      </c>
      <c r="N3582" s="31">
        <f t="shared" si="3337"/>
        <v>0</v>
      </c>
      <c r="O3582" s="31">
        <f t="shared" si="3337"/>
        <v>0</v>
      </c>
      <c r="P3582" s="31">
        <f t="shared" si="3297"/>
        <v>0</v>
      </c>
      <c r="Q3582" s="31">
        <f t="shared" si="3298"/>
        <v>0</v>
      </c>
      <c r="R3582" s="94"/>
      <c r="S3582" s="94"/>
      <c r="T3582" s="94"/>
      <c r="U3582" s="94"/>
      <c r="V3582" s="94"/>
      <c r="W3582" s="94"/>
      <c r="X3582" s="94"/>
      <c r="Y3582" s="94"/>
    </row>
    <row r="3583" spans="1:25" ht="15" customHeight="1" x14ac:dyDescent="0.25">
      <c r="A3583" s="64" t="s">
        <v>935</v>
      </c>
      <c r="B3583" s="64" t="s">
        <v>81</v>
      </c>
      <c r="C3583" s="64" t="s">
        <v>1566</v>
      </c>
      <c r="D3583" s="64" t="s">
        <v>1567</v>
      </c>
      <c r="E3583" s="20" t="s">
        <v>68</v>
      </c>
      <c r="F3583" s="64"/>
      <c r="G3583" s="53" t="s">
        <v>1076</v>
      </c>
      <c r="H3583" s="53" t="s">
        <v>67</v>
      </c>
      <c r="I3583" s="26">
        <v>100</v>
      </c>
      <c r="J3583" s="26">
        <v>100</v>
      </c>
      <c r="K3583" s="26">
        <v>0</v>
      </c>
      <c r="L3583" s="26">
        <f t="shared" si="3296"/>
        <v>0</v>
      </c>
      <c r="M3583" s="26"/>
      <c r="N3583" s="26"/>
      <c r="O3583" s="26"/>
      <c r="P3583" s="26">
        <f t="shared" si="3297"/>
        <v>0</v>
      </c>
      <c r="Q3583" s="26">
        <f t="shared" si="3298"/>
        <v>0</v>
      </c>
      <c r="R3583" s="90"/>
      <c r="S3583" s="90"/>
      <c r="T3583" s="90"/>
      <c r="U3583" s="90"/>
      <c r="V3583" s="90"/>
      <c r="W3583" s="90"/>
      <c r="X3583" s="90"/>
      <c r="Y3583" s="90"/>
    </row>
    <row r="3584" spans="1:25" ht="22.5" customHeight="1" x14ac:dyDescent="0.25">
      <c r="A3584" s="63" t="s">
        <v>1</v>
      </c>
      <c r="B3584" s="63" t="s">
        <v>1</v>
      </c>
      <c r="C3584" s="63" t="s">
        <v>1</v>
      </c>
      <c r="D3584" s="65" t="s">
        <v>1</v>
      </c>
      <c r="E3584" s="65" t="s">
        <v>1</v>
      </c>
      <c r="F3584" s="65" t="s">
        <v>1</v>
      </c>
      <c r="G3584" s="65" t="s">
        <v>1</v>
      </c>
      <c r="H3584" s="66" t="s">
        <v>69</v>
      </c>
      <c r="I3584" s="30">
        <f t="shared" ref="I3584:K3584" si="3338">SUM(I3585)</f>
        <v>14000</v>
      </c>
      <c r="J3584" s="30">
        <f t="shared" si="3338"/>
        <v>0</v>
      </c>
      <c r="K3584" s="30">
        <f t="shared" si="3338"/>
        <v>0</v>
      </c>
      <c r="L3584" s="30">
        <f t="shared" si="3296"/>
        <v>0</v>
      </c>
      <c r="M3584" s="30">
        <f t="shared" ref="M3584" si="3339">SUM(M3585)</f>
        <v>0</v>
      </c>
      <c r="N3584" s="30">
        <f t="shared" ref="N3584:O3584" si="3340">SUM(N3585)</f>
        <v>0</v>
      </c>
      <c r="O3584" s="30">
        <f t="shared" si="3340"/>
        <v>0</v>
      </c>
      <c r="P3584" s="30">
        <f t="shared" si="3297"/>
        <v>0</v>
      </c>
      <c r="Q3584" s="30" t="str">
        <f t="shared" si="3298"/>
        <v>-</v>
      </c>
      <c r="R3584" s="93"/>
      <c r="S3584" s="93"/>
      <c r="T3584" s="93"/>
      <c r="U3584" s="93"/>
      <c r="V3584" s="93"/>
      <c r="W3584" s="93"/>
      <c r="X3584" s="93"/>
      <c r="Y3584" s="93"/>
    </row>
    <row r="3585" spans="1:25" ht="15" customHeight="1" x14ac:dyDescent="0.25">
      <c r="A3585" s="63" t="s">
        <v>935</v>
      </c>
      <c r="B3585" s="63" t="s">
        <v>81</v>
      </c>
      <c r="C3585" s="63" t="s">
        <v>1566</v>
      </c>
      <c r="D3585" s="63" t="s">
        <v>1567</v>
      </c>
      <c r="E3585" s="65" t="s">
        <v>70</v>
      </c>
      <c r="F3585" s="65" t="s">
        <v>1</v>
      </c>
      <c r="G3585" s="65" t="s">
        <v>1</v>
      </c>
      <c r="H3585" s="65" t="s">
        <v>71</v>
      </c>
      <c r="I3585" s="31">
        <f t="shared" ref="I3585:K3585" si="3341">SUM(I3586:I3587)</f>
        <v>14000</v>
      </c>
      <c r="J3585" s="31">
        <f t="shared" si="3341"/>
        <v>0</v>
      </c>
      <c r="K3585" s="31">
        <f t="shared" si="3341"/>
        <v>0</v>
      </c>
      <c r="L3585" s="31">
        <f t="shared" si="3296"/>
        <v>0</v>
      </c>
      <c r="M3585" s="31">
        <f t="shared" ref="M3585" si="3342">SUM(M3586:M3587)</f>
        <v>0</v>
      </c>
      <c r="N3585" s="31">
        <f t="shared" ref="N3585:O3585" si="3343">SUM(N3586:N3587)</f>
        <v>0</v>
      </c>
      <c r="O3585" s="31">
        <f t="shared" si="3343"/>
        <v>0</v>
      </c>
      <c r="P3585" s="31">
        <f t="shared" si="3297"/>
        <v>0</v>
      </c>
      <c r="Q3585" s="31" t="str">
        <f t="shared" si="3298"/>
        <v>-</v>
      </c>
      <c r="R3585" s="94"/>
      <c r="S3585" s="94"/>
      <c r="T3585" s="94"/>
      <c r="U3585" s="94"/>
      <c r="V3585" s="94"/>
      <c r="W3585" s="94"/>
      <c r="X3585" s="94"/>
      <c r="Y3585" s="94"/>
    </row>
    <row r="3586" spans="1:25" ht="15" customHeight="1" x14ac:dyDescent="0.25">
      <c r="A3586" s="64" t="s">
        <v>935</v>
      </c>
      <c r="B3586" s="64" t="s">
        <v>81</v>
      </c>
      <c r="C3586" s="64" t="s">
        <v>1566</v>
      </c>
      <c r="D3586" s="64" t="s">
        <v>1567</v>
      </c>
      <c r="E3586" s="20" t="s">
        <v>74</v>
      </c>
      <c r="F3586" s="64"/>
      <c r="G3586" s="53" t="s">
        <v>1076</v>
      </c>
      <c r="H3586" s="53" t="s">
        <v>73</v>
      </c>
      <c r="I3586" s="26">
        <v>12000</v>
      </c>
      <c r="J3586" s="26">
        <v>0</v>
      </c>
      <c r="K3586" s="26">
        <v>0</v>
      </c>
      <c r="L3586" s="26">
        <f t="shared" si="3296"/>
        <v>0</v>
      </c>
      <c r="M3586" s="26"/>
      <c r="N3586" s="26"/>
      <c r="O3586" s="26"/>
      <c r="P3586" s="26">
        <f t="shared" si="3297"/>
        <v>0</v>
      </c>
      <c r="Q3586" s="26" t="str">
        <f t="shared" si="3298"/>
        <v>-</v>
      </c>
      <c r="R3586" s="90"/>
      <c r="S3586" s="90"/>
      <c r="T3586" s="90"/>
      <c r="U3586" s="90"/>
      <c r="V3586" s="90"/>
      <c r="W3586" s="90"/>
      <c r="X3586" s="90"/>
      <c r="Y3586" s="90"/>
    </row>
    <row r="3587" spans="1:25" ht="15" customHeight="1" x14ac:dyDescent="0.25">
      <c r="A3587" s="64" t="s">
        <v>935</v>
      </c>
      <c r="B3587" s="64" t="s">
        <v>81</v>
      </c>
      <c r="C3587" s="64" t="s">
        <v>1566</v>
      </c>
      <c r="D3587" s="64" t="s">
        <v>1567</v>
      </c>
      <c r="E3587" s="20" t="s">
        <v>323</v>
      </c>
      <c r="F3587" s="64"/>
      <c r="G3587" s="53" t="s">
        <v>1076</v>
      </c>
      <c r="H3587" s="53" t="s">
        <v>322</v>
      </c>
      <c r="I3587" s="26">
        <v>2000</v>
      </c>
      <c r="J3587" s="26">
        <v>0</v>
      </c>
      <c r="K3587" s="26">
        <v>0</v>
      </c>
      <c r="L3587" s="26">
        <f t="shared" si="3296"/>
        <v>0</v>
      </c>
      <c r="M3587" s="26"/>
      <c r="N3587" s="26"/>
      <c r="O3587" s="26"/>
      <c r="P3587" s="26">
        <f t="shared" si="3297"/>
        <v>0</v>
      </c>
      <c r="Q3587" s="26" t="str">
        <f t="shared" si="3298"/>
        <v>-</v>
      </c>
      <c r="R3587" s="90"/>
      <c r="S3587" s="90"/>
      <c r="T3587" s="90"/>
      <c r="U3587" s="90"/>
      <c r="V3587" s="90"/>
      <c r="W3587" s="90"/>
      <c r="X3587" s="90"/>
      <c r="Y3587" s="90"/>
    </row>
    <row r="3588" spans="1:25" ht="15" customHeight="1" x14ac:dyDescent="0.25">
      <c r="A3588" s="53" t="s">
        <v>1</v>
      </c>
      <c r="B3588" s="53" t="s">
        <v>1</v>
      </c>
      <c r="C3588" s="53" t="s">
        <v>1</v>
      </c>
      <c r="D3588" s="53" t="s">
        <v>1</v>
      </c>
      <c r="E3588" s="53" t="s">
        <v>1</v>
      </c>
      <c r="F3588" s="53" t="s">
        <v>1</v>
      </c>
      <c r="G3588" s="53" t="s">
        <v>1</v>
      </c>
      <c r="H3588" s="66" t="s">
        <v>1575</v>
      </c>
      <c r="I3588" s="30">
        <f t="shared" ref="I3588:K3588" si="3344">SUM(I3559,I3581,I3584)</f>
        <v>1515828</v>
      </c>
      <c r="J3588" s="30">
        <f t="shared" si="3344"/>
        <v>1480384</v>
      </c>
      <c r="K3588" s="30">
        <f t="shared" si="3344"/>
        <v>787075</v>
      </c>
      <c r="L3588" s="30">
        <f t="shared" si="3296"/>
        <v>351450</v>
      </c>
      <c r="M3588" s="30">
        <f t="shared" ref="M3588" si="3345">SUM(M3559,M3581,M3584)</f>
        <v>115550</v>
      </c>
      <c r="N3588" s="30">
        <f t="shared" ref="N3588:O3588" si="3346">SUM(N3559,N3581,N3584)</f>
        <v>116550</v>
      </c>
      <c r="O3588" s="30">
        <f t="shared" si="3346"/>
        <v>119350</v>
      </c>
      <c r="P3588" s="30">
        <f t="shared" si="3297"/>
        <v>1138525</v>
      </c>
      <c r="Q3588" s="30">
        <f t="shared" si="3298"/>
        <v>76.907410509705585</v>
      </c>
      <c r="R3588" s="93"/>
      <c r="S3588" s="93"/>
      <c r="T3588" s="93"/>
      <c r="U3588" s="93"/>
      <c r="V3588" s="93"/>
      <c r="W3588" s="93"/>
      <c r="X3588" s="93"/>
      <c r="Y3588" s="93"/>
    </row>
    <row r="3589" spans="1:25" ht="15" customHeight="1" thickBot="1" x14ac:dyDescent="0.3">
      <c r="A3589" s="53" t="s">
        <v>1</v>
      </c>
      <c r="B3589" s="53" t="s">
        <v>1</v>
      </c>
      <c r="C3589" s="53" t="s">
        <v>1</v>
      </c>
      <c r="D3589" s="53" t="s">
        <v>1</v>
      </c>
      <c r="E3589" s="53" t="s">
        <v>1</v>
      </c>
      <c r="F3589" s="53" t="s">
        <v>1</v>
      </c>
      <c r="G3589" s="53" t="s">
        <v>1</v>
      </c>
      <c r="H3589" s="65" t="s">
        <v>76</v>
      </c>
      <c r="I3589" s="31"/>
      <c r="J3589" s="31"/>
      <c r="K3589" s="31">
        <v>0</v>
      </c>
      <c r="L3589" s="31"/>
      <c r="M3589" s="31"/>
      <c r="N3589" s="31"/>
      <c r="O3589" s="31"/>
      <c r="P3589" s="31"/>
      <c r="Q3589" s="31"/>
      <c r="R3589" s="94"/>
      <c r="S3589" s="94"/>
      <c r="T3589" s="94"/>
      <c r="U3589" s="94"/>
      <c r="V3589" s="94"/>
      <c r="W3589" s="94"/>
      <c r="X3589" s="94"/>
      <c r="Y3589" s="94"/>
    </row>
    <row r="3590" spans="1:25" ht="47.25" customHeight="1" thickBot="1" x14ac:dyDescent="0.3">
      <c r="A3590" s="110" t="s">
        <v>1</v>
      </c>
      <c r="B3590" s="110" t="s">
        <v>1</v>
      </c>
      <c r="C3590" s="110" t="s">
        <v>1</v>
      </c>
      <c r="D3590" s="110" t="s">
        <v>1</v>
      </c>
      <c r="E3590" s="110" t="s">
        <v>1</v>
      </c>
      <c r="F3590" s="110" t="s">
        <v>1</v>
      </c>
      <c r="G3590" s="110" t="s">
        <v>1</v>
      </c>
      <c r="H3590" s="28" t="s">
        <v>77</v>
      </c>
      <c r="I3590" s="109" t="s">
        <v>3984</v>
      </c>
      <c r="J3590" s="109" t="s">
        <v>11</v>
      </c>
      <c r="K3590" s="109" t="s">
        <v>3989</v>
      </c>
      <c r="L3590" s="109" t="s">
        <v>3985</v>
      </c>
      <c r="M3590" s="109" t="s">
        <v>4027</v>
      </c>
      <c r="N3590" s="109" t="s">
        <v>3988</v>
      </c>
      <c r="O3590" s="109" t="s">
        <v>3986</v>
      </c>
      <c r="P3590" s="109" t="s">
        <v>3987</v>
      </c>
      <c r="Q3590" s="109" t="s">
        <v>3695</v>
      </c>
      <c r="R3590" s="91"/>
      <c r="S3590" s="91"/>
      <c r="T3590" s="91"/>
      <c r="U3590" s="91"/>
      <c r="V3590" s="91"/>
      <c r="W3590" s="91"/>
      <c r="X3590" s="91"/>
      <c r="Y3590" s="91"/>
    </row>
    <row r="3591" spans="1:25" ht="15" customHeight="1" x14ac:dyDescent="0.25">
      <c r="A3591" s="111"/>
      <c r="B3591" s="111"/>
      <c r="C3591" s="111"/>
      <c r="D3591" s="111"/>
      <c r="E3591" s="111"/>
      <c r="F3591" s="111"/>
      <c r="G3591" s="111"/>
      <c r="H3591" s="67" t="s">
        <v>1</v>
      </c>
      <c r="I3591" s="29">
        <v>1</v>
      </c>
      <c r="J3591" s="29">
        <v>2</v>
      </c>
      <c r="K3591" s="29">
        <v>3</v>
      </c>
      <c r="L3591" s="29" t="s">
        <v>3478</v>
      </c>
      <c r="M3591" s="29">
        <v>5</v>
      </c>
      <c r="N3591" s="29">
        <v>6</v>
      </c>
      <c r="O3591" s="29">
        <v>7</v>
      </c>
      <c r="P3591" s="29" t="s">
        <v>3696</v>
      </c>
      <c r="Q3591" s="29">
        <v>9</v>
      </c>
      <c r="R3591" s="92"/>
      <c r="S3591" s="92"/>
      <c r="T3591" s="92"/>
      <c r="U3591" s="92"/>
      <c r="V3591" s="92"/>
      <c r="W3591" s="92"/>
      <c r="X3591" s="92"/>
      <c r="Y3591" s="92"/>
    </row>
    <row r="3592" spans="1:25" ht="15" customHeight="1" x14ac:dyDescent="0.25">
      <c r="A3592" s="111"/>
      <c r="B3592" s="111"/>
      <c r="C3592" s="111"/>
      <c r="D3592" s="111"/>
      <c r="E3592" s="111"/>
      <c r="F3592" s="111"/>
      <c r="G3592" s="111"/>
      <c r="H3592" s="68" t="s">
        <v>1085</v>
      </c>
      <c r="I3592" s="32">
        <f t="shared" ref="I3592:K3592" si="3347">SUM(I3588)</f>
        <v>1515828</v>
      </c>
      <c r="J3592" s="32">
        <f t="shared" si="3347"/>
        <v>1480384</v>
      </c>
      <c r="K3592" s="32">
        <f t="shared" si="3347"/>
        <v>787075</v>
      </c>
      <c r="L3592" s="32">
        <f t="shared" si="3296"/>
        <v>351450</v>
      </c>
      <c r="M3592" s="32">
        <f t="shared" ref="M3592" si="3348">SUM(M3588)</f>
        <v>115550</v>
      </c>
      <c r="N3592" s="32">
        <f t="shared" ref="N3592:O3592" si="3349">SUM(N3588)</f>
        <v>116550</v>
      </c>
      <c r="O3592" s="32">
        <f t="shared" si="3349"/>
        <v>119350</v>
      </c>
      <c r="P3592" s="32">
        <f t="shared" si="3297"/>
        <v>1138525</v>
      </c>
      <c r="Q3592" s="32">
        <f t="shared" si="3298"/>
        <v>76.907410509705585</v>
      </c>
      <c r="R3592" s="90"/>
      <c r="S3592" s="90"/>
      <c r="T3592" s="90"/>
      <c r="U3592" s="90"/>
      <c r="V3592" s="90"/>
      <c r="W3592" s="90"/>
      <c r="X3592" s="90"/>
      <c r="Y3592" s="90"/>
    </row>
    <row r="3593" spans="1:25" ht="15" customHeight="1" x14ac:dyDescent="0.25">
      <c r="A3593" s="111"/>
      <c r="B3593" s="111"/>
      <c r="C3593" s="111"/>
      <c r="D3593" s="111"/>
      <c r="E3593" s="111"/>
      <c r="F3593" s="111"/>
      <c r="G3593" s="111"/>
      <c r="H3593" s="69" t="s">
        <v>79</v>
      </c>
      <c r="I3593" s="32">
        <f t="shared" ref="I3593:K3593" si="3350">SUM(I3592)</f>
        <v>1515828</v>
      </c>
      <c r="J3593" s="32">
        <f t="shared" si="3350"/>
        <v>1480384</v>
      </c>
      <c r="K3593" s="32">
        <f t="shared" si="3350"/>
        <v>787075</v>
      </c>
      <c r="L3593" s="32">
        <f t="shared" si="3296"/>
        <v>351450</v>
      </c>
      <c r="M3593" s="32">
        <f t="shared" ref="M3593" si="3351">SUM(M3592)</f>
        <v>115550</v>
      </c>
      <c r="N3593" s="32">
        <f t="shared" ref="N3593:O3593" si="3352">SUM(N3592)</f>
        <v>116550</v>
      </c>
      <c r="O3593" s="32">
        <f t="shared" si="3352"/>
        <v>119350</v>
      </c>
      <c r="P3593" s="32">
        <f t="shared" si="3297"/>
        <v>1138525</v>
      </c>
      <c r="Q3593" s="32">
        <f t="shared" si="3298"/>
        <v>76.907410509705585</v>
      </c>
      <c r="R3593" s="90"/>
      <c r="S3593" s="90"/>
      <c r="T3593" s="90"/>
      <c r="U3593" s="90"/>
      <c r="V3593" s="90"/>
      <c r="W3593" s="90"/>
      <c r="X3593" s="90"/>
      <c r="Y3593" s="90"/>
    </row>
    <row r="3594" spans="1:25" ht="15" customHeight="1" x14ac:dyDescent="0.25">
      <c r="A3594" s="112"/>
      <c r="B3594" s="112"/>
      <c r="C3594" s="112"/>
      <c r="D3594" s="112"/>
      <c r="E3594" s="112"/>
      <c r="F3594" s="112"/>
      <c r="G3594" s="112"/>
      <c r="I3594" s="27"/>
      <c r="J3594" s="27"/>
      <c r="K3594" s="27">
        <v>0</v>
      </c>
      <c r="L3594" s="27"/>
      <c r="M3594" s="27"/>
      <c r="N3594" s="27"/>
      <c r="O3594" s="27"/>
      <c r="P3594" s="27"/>
      <c r="Q3594" s="27"/>
      <c r="R3594" s="27"/>
      <c r="S3594" s="27"/>
      <c r="T3594" s="27"/>
      <c r="U3594" s="27"/>
      <c r="V3594" s="27"/>
      <c r="W3594" s="27"/>
      <c r="X3594" s="27"/>
      <c r="Y3594" s="27"/>
    </row>
    <row r="3595" spans="1:25" ht="15" customHeight="1" thickBot="1" x14ac:dyDescent="0.3">
      <c r="A3595" s="53" t="s">
        <v>1</v>
      </c>
      <c r="B3595" s="53" t="s">
        <v>1</v>
      </c>
      <c r="C3595" s="53" t="s">
        <v>1</v>
      </c>
      <c r="D3595" s="53" t="s">
        <v>1</v>
      </c>
      <c r="E3595" s="53" t="s">
        <v>1</v>
      </c>
      <c r="F3595" s="53" t="s">
        <v>1</v>
      </c>
      <c r="G3595" s="53" t="s">
        <v>1</v>
      </c>
      <c r="H3595" s="21" t="s">
        <v>1</v>
      </c>
      <c r="I3595" s="33"/>
      <c r="J3595" s="33"/>
      <c r="K3595" s="33">
        <v>0</v>
      </c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  <c r="Y3595" s="33"/>
    </row>
    <row r="3596" spans="1:25" ht="45.75" customHeight="1" thickBot="1" x14ac:dyDescent="0.3">
      <c r="A3596" s="28" t="s">
        <v>4</v>
      </c>
      <c r="B3596" s="28" t="s">
        <v>5</v>
      </c>
      <c r="C3596" s="28" t="s">
        <v>6</v>
      </c>
      <c r="D3596" s="57" t="s">
        <v>1</v>
      </c>
      <c r="E3596" s="28" t="s">
        <v>7</v>
      </c>
      <c r="F3596" s="28" t="s">
        <v>8</v>
      </c>
      <c r="G3596" s="28" t="s">
        <v>9</v>
      </c>
      <c r="H3596" s="28" t="s">
        <v>10</v>
      </c>
      <c r="I3596" s="109" t="s">
        <v>3984</v>
      </c>
      <c r="J3596" s="109" t="s">
        <v>11</v>
      </c>
      <c r="K3596" s="109" t="s">
        <v>3989</v>
      </c>
      <c r="L3596" s="109" t="s">
        <v>3985</v>
      </c>
      <c r="M3596" s="109" t="s">
        <v>4027</v>
      </c>
      <c r="N3596" s="109" t="s">
        <v>3988</v>
      </c>
      <c r="O3596" s="109" t="s">
        <v>3986</v>
      </c>
      <c r="P3596" s="109" t="s">
        <v>3987</v>
      </c>
      <c r="Q3596" s="109" t="s">
        <v>3695</v>
      </c>
      <c r="R3596" s="91"/>
      <c r="S3596" s="91"/>
      <c r="T3596" s="91"/>
      <c r="U3596" s="91"/>
      <c r="V3596" s="91"/>
      <c r="W3596" s="91"/>
      <c r="X3596" s="91"/>
      <c r="Y3596" s="91"/>
    </row>
    <row r="3597" spans="1:25" ht="15" customHeight="1" x14ac:dyDescent="0.25">
      <c r="A3597" s="58" t="s">
        <v>1</v>
      </c>
      <c r="B3597" s="58" t="s">
        <v>1</v>
      </c>
      <c r="C3597" s="58" t="s">
        <v>1</v>
      </c>
      <c r="D3597" s="59" t="s">
        <v>1</v>
      </c>
      <c r="E3597" s="59" t="s">
        <v>1</v>
      </c>
      <c r="F3597" s="60" t="s">
        <v>1</v>
      </c>
      <c r="G3597" s="61" t="s">
        <v>1</v>
      </c>
      <c r="H3597" s="62" t="s">
        <v>1</v>
      </c>
      <c r="I3597" s="29">
        <v>1</v>
      </c>
      <c r="J3597" s="29">
        <v>2</v>
      </c>
      <c r="K3597" s="29">
        <v>3</v>
      </c>
      <c r="L3597" s="29" t="s">
        <v>3478</v>
      </c>
      <c r="M3597" s="29">
        <v>5</v>
      </c>
      <c r="N3597" s="29">
        <v>6</v>
      </c>
      <c r="O3597" s="29">
        <v>7</v>
      </c>
      <c r="P3597" s="29" t="s">
        <v>3696</v>
      </c>
      <c r="Q3597" s="29">
        <v>9</v>
      </c>
      <c r="R3597" s="92"/>
      <c r="S3597" s="92"/>
      <c r="T3597" s="92"/>
      <c r="U3597" s="92"/>
      <c r="V3597" s="92"/>
      <c r="W3597" s="92"/>
      <c r="X3597" s="92"/>
      <c r="Y3597" s="92"/>
    </row>
    <row r="3598" spans="1:25" ht="15" customHeight="1" x14ac:dyDescent="0.25">
      <c r="A3598" s="63" t="s">
        <v>935</v>
      </c>
      <c r="B3598" s="63" t="s">
        <v>81</v>
      </c>
      <c r="C3598" s="64" t="s">
        <v>1576</v>
      </c>
      <c r="D3598" s="64" t="s">
        <v>1577</v>
      </c>
      <c r="E3598" s="65" t="s">
        <v>1</v>
      </c>
      <c r="F3598" s="65" t="s">
        <v>1</v>
      </c>
      <c r="G3598" s="65" t="s">
        <v>1</v>
      </c>
      <c r="H3598" s="65" t="s">
        <v>1578</v>
      </c>
      <c r="I3598" s="26">
        <v>0</v>
      </c>
      <c r="J3598" s="26" t="s">
        <v>1</v>
      </c>
      <c r="K3598" s="26">
        <v>0</v>
      </c>
      <c r="L3598" s="26"/>
      <c r="M3598" s="26"/>
      <c r="N3598" s="26"/>
      <c r="O3598" s="26"/>
      <c r="P3598" s="26"/>
      <c r="Q3598" s="26"/>
      <c r="R3598" s="90"/>
      <c r="S3598" s="90"/>
      <c r="T3598" s="90"/>
      <c r="U3598" s="90"/>
      <c r="V3598" s="90"/>
      <c r="W3598" s="90"/>
      <c r="X3598" s="90"/>
      <c r="Y3598" s="90"/>
    </row>
    <row r="3599" spans="1:25" ht="22.5" customHeight="1" x14ac:dyDescent="0.25">
      <c r="A3599" s="63" t="s">
        <v>1</v>
      </c>
      <c r="B3599" s="63" t="s">
        <v>1</v>
      </c>
      <c r="C3599" s="63" t="s">
        <v>1</v>
      </c>
      <c r="D3599" s="65" t="s">
        <v>1</v>
      </c>
      <c r="E3599" s="65" t="s">
        <v>1</v>
      </c>
      <c r="F3599" s="65" t="s">
        <v>1</v>
      </c>
      <c r="G3599" s="65" t="s">
        <v>1</v>
      </c>
      <c r="H3599" s="66" t="s">
        <v>15</v>
      </c>
      <c r="I3599" s="30">
        <f t="shared" ref="I3599:K3599" si="3353">SUM(I3600,I3608,I3610)</f>
        <v>1429511</v>
      </c>
      <c r="J3599" s="30">
        <f t="shared" si="3353"/>
        <v>1377119</v>
      </c>
      <c r="K3599" s="30">
        <f t="shared" si="3353"/>
        <v>747454</v>
      </c>
      <c r="L3599" s="30">
        <f t="shared" si="3296"/>
        <v>345050</v>
      </c>
      <c r="M3599" s="30">
        <f t="shared" ref="M3599" si="3354">SUM(M3600,M3608,M3610)</f>
        <v>114150</v>
      </c>
      <c r="N3599" s="30">
        <f t="shared" ref="N3599:O3599" si="3355">SUM(N3600,N3608,N3610)</f>
        <v>115150</v>
      </c>
      <c r="O3599" s="30">
        <f t="shared" si="3355"/>
        <v>115750</v>
      </c>
      <c r="P3599" s="30">
        <f t="shared" si="3297"/>
        <v>1092504</v>
      </c>
      <c r="Q3599" s="30">
        <f t="shared" si="3298"/>
        <v>79.332577649426085</v>
      </c>
      <c r="R3599" s="93"/>
      <c r="S3599" s="93"/>
      <c r="T3599" s="93"/>
      <c r="U3599" s="93"/>
      <c r="V3599" s="93"/>
      <c r="W3599" s="93"/>
      <c r="X3599" s="93"/>
      <c r="Y3599" s="93"/>
    </row>
    <row r="3600" spans="1:25" ht="15" customHeight="1" x14ac:dyDescent="0.25">
      <c r="A3600" s="63" t="s">
        <v>935</v>
      </c>
      <c r="B3600" s="63" t="s">
        <v>81</v>
      </c>
      <c r="C3600" s="63" t="s">
        <v>1576</v>
      </c>
      <c r="D3600" s="63" t="s">
        <v>1577</v>
      </c>
      <c r="E3600" s="65" t="s">
        <v>16</v>
      </c>
      <c r="F3600" s="65" t="s">
        <v>1</v>
      </c>
      <c r="G3600" s="65" t="s">
        <v>1</v>
      </c>
      <c r="H3600" s="65" t="s">
        <v>17</v>
      </c>
      <c r="I3600" s="31">
        <f t="shared" ref="I3600:K3600" si="3356">SUM(I3601:I3602)</f>
        <v>1143904</v>
      </c>
      <c r="J3600" s="31">
        <f t="shared" si="3356"/>
        <v>1132704</v>
      </c>
      <c r="K3600" s="31">
        <f t="shared" si="3356"/>
        <v>616594</v>
      </c>
      <c r="L3600" s="31">
        <f t="shared" ref="L3600:L3663" si="3357">SUM(M3600:O3600)</f>
        <v>271000</v>
      </c>
      <c r="M3600" s="31">
        <f t="shared" ref="M3600" si="3358">SUM(M3601:M3602)</f>
        <v>85000</v>
      </c>
      <c r="N3600" s="31">
        <f t="shared" ref="N3600:O3600" si="3359">SUM(N3601:N3602)</f>
        <v>93000</v>
      </c>
      <c r="O3600" s="31">
        <f t="shared" si="3359"/>
        <v>93000</v>
      </c>
      <c r="P3600" s="31">
        <f t="shared" ref="P3600:P3663" si="3360">K3600+L3600</f>
        <v>887594</v>
      </c>
      <c r="Q3600" s="31">
        <f t="shared" ref="Q3600:Q3663" si="3361">IF(J3600=0,"-",P3600/J3600*100)</f>
        <v>78.360630844421848</v>
      </c>
      <c r="R3600" s="94"/>
      <c r="S3600" s="94"/>
      <c r="T3600" s="94"/>
      <c r="U3600" s="94"/>
      <c r="V3600" s="94"/>
      <c r="W3600" s="94"/>
      <c r="X3600" s="94"/>
      <c r="Y3600" s="94"/>
    </row>
    <row r="3601" spans="1:25" ht="15" customHeight="1" x14ac:dyDescent="0.25">
      <c r="A3601" s="64" t="s">
        <v>935</v>
      </c>
      <c r="B3601" s="64" t="s">
        <v>81</v>
      </c>
      <c r="C3601" s="64" t="s">
        <v>1576</v>
      </c>
      <c r="D3601" s="64" t="s">
        <v>1577</v>
      </c>
      <c r="E3601" s="20" t="s">
        <v>19</v>
      </c>
      <c r="F3601" s="64"/>
      <c r="G3601" s="53" t="s">
        <v>1076</v>
      </c>
      <c r="H3601" s="53" t="s">
        <v>3860</v>
      </c>
      <c r="I3601" s="26">
        <v>1010010</v>
      </c>
      <c r="J3601" s="26">
        <v>1000010</v>
      </c>
      <c r="K3601" s="26">
        <v>524000</v>
      </c>
      <c r="L3601" s="26">
        <f t="shared" si="3357"/>
        <v>246000</v>
      </c>
      <c r="M3601" s="26">
        <v>82000</v>
      </c>
      <c r="N3601" s="26">
        <v>82000</v>
      </c>
      <c r="O3601" s="26">
        <v>82000</v>
      </c>
      <c r="P3601" s="26">
        <f t="shared" si="3360"/>
        <v>770000</v>
      </c>
      <c r="Q3601" s="26">
        <f t="shared" si="3361"/>
        <v>76.999230007699921</v>
      </c>
      <c r="R3601" s="90"/>
      <c r="S3601" s="90"/>
      <c r="T3601" s="90"/>
      <c r="U3601" s="90"/>
      <c r="V3601" s="90"/>
      <c r="W3601" s="90"/>
      <c r="X3601" s="90"/>
      <c r="Y3601" s="90"/>
    </row>
    <row r="3602" spans="1:25" ht="15" customHeight="1" x14ac:dyDescent="0.25">
      <c r="A3602" s="63" t="s">
        <v>935</v>
      </c>
      <c r="B3602" s="63" t="s">
        <v>81</v>
      </c>
      <c r="C3602" s="63" t="s">
        <v>1576</v>
      </c>
      <c r="D3602" s="63" t="s">
        <v>1577</v>
      </c>
      <c r="E3602" s="63" t="s">
        <v>21</v>
      </c>
      <c r="F3602" s="64" t="s">
        <v>1</v>
      </c>
      <c r="G3602" s="53" t="s">
        <v>1</v>
      </c>
      <c r="H3602" s="65" t="s">
        <v>22</v>
      </c>
      <c r="I3602" s="31">
        <f t="shared" ref="I3602:K3602" si="3362">SUM(I3603:I3607)</f>
        <v>133894</v>
      </c>
      <c r="J3602" s="31">
        <f t="shared" si="3362"/>
        <v>132694</v>
      </c>
      <c r="K3602" s="31">
        <f t="shared" si="3362"/>
        <v>92594</v>
      </c>
      <c r="L3602" s="31">
        <f t="shared" si="3357"/>
        <v>25000</v>
      </c>
      <c r="M3602" s="31">
        <f t="shared" ref="M3602" si="3363">SUM(M3603:M3607)</f>
        <v>3000</v>
      </c>
      <c r="N3602" s="31">
        <f t="shared" ref="N3602:O3602" si="3364">SUM(N3603:N3607)</f>
        <v>11000</v>
      </c>
      <c r="O3602" s="31">
        <f t="shared" si="3364"/>
        <v>11000</v>
      </c>
      <c r="P3602" s="31">
        <f t="shared" si="3360"/>
        <v>117594</v>
      </c>
      <c r="Q3602" s="31">
        <f t="shared" si="3361"/>
        <v>88.620434985756702</v>
      </c>
      <c r="R3602" s="94"/>
      <c r="S3602" s="94"/>
      <c r="T3602" s="94"/>
      <c r="U3602" s="94"/>
      <c r="V3602" s="94"/>
      <c r="W3602" s="94"/>
      <c r="X3602" s="94"/>
      <c r="Y3602" s="94"/>
    </row>
    <row r="3603" spans="1:25" ht="15" customHeight="1" x14ac:dyDescent="0.25">
      <c r="A3603" s="64" t="s">
        <v>935</v>
      </c>
      <c r="B3603" s="64" t="s">
        <v>81</v>
      </c>
      <c r="C3603" s="64" t="s">
        <v>1576</v>
      </c>
      <c r="D3603" s="64" t="s">
        <v>1577</v>
      </c>
      <c r="E3603" s="20" t="s">
        <v>23</v>
      </c>
      <c r="F3603" s="64" t="s">
        <v>1579</v>
      </c>
      <c r="G3603" s="53" t="s">
        <v>1076</v>
      </c>
      <c r="H3603" s="53" t="s">
        <v>85</v>
      </c>
      <c r="I3603" s="26">
        <v>21800</v>
      </c>
      <c r="J3603" s="26">
        <v>21800</v>
      </c>
      <c r="K3603" s="26">
        <v>13300</v>
      </c>
      <c r="L3603" s="26">
        <f t="shared" si="3357"/>
        <v>6000</v>
      </c>
      <c r="M3603" s="26">
        <v>2000</v>
      </c>
      <c r="N3603" s="26">
        <v>2000</v>
      </c>
      <c r="O3603" s="26">
        <v>2000</v>
      </c>
      <c r="P3603" s="26">
        <f t="shared" si="3360"/>
        <v>19300</v>
      </c>
      <c r="Q3603" s="26">
        <f t="shared" si="3361"/>
        <v>88.532110091743121</v>
      </c>
      <c r="R3603" s="90"/>
      <c r="S3603" s="90"/>
      <c r="T3603" s="90"/>
      <c r="U3603" s="90"/>
      <c r="V3603" s="90"/>
      <c r="W3603" s="90"/>
      <c r="X3603" s="90"/>
      <c r="Y3603" s="90"/>
    </row>
    <row r="3604" spans="1:25" ht="15" customHeight="1" x14ac:dyDescent="0.25">
      <c r="A3604" s="64" t="s">
        <v>935</v>
      </c>
      <c r="B3604" s="64" t="s">
        <v>81</v>
      </c>
      <c r="C3604" s="64" t="s">
        <v>1576</v>
      </c>
      <c r="D3604" s="64" t="s">
        <v>1577</v>
      </c>
      <c r="E3604" s="20" t="s">
        <v>23</v>
      </c>
      <c r="F3604" s="64" t="s">
        <v>1580</v>
      </c>
      <c r="G3604" s="53" t="s">
        <v>1076</v>
      </c>
      <c r="H3604" s="53" t="s">
        <v>25</v>
      </c>
      <c r="I3604" s="26">
        <v>76000</v>
      </c>
      <c r="J3604" s="26">
        <v>75200</v>
      </c>
      <c r="K3604" s="26">
        <v>53600</v>
      </c>
      <c r="L3604" s="26">
        <f t="shared" si="3357"/>
        <v>19000</v>
      </c>
      <c r="M3604" s="26">
        <v>1000</v>
      </c>
      <c r="N3604" s="26">
        <v>9000</v>
      </c>
      <c r="O3604" s="26">
        <v>9000</v>
      </c>
      <c r="P3604" s="26">
        <f t="shared" si="3360"/>
        <v>72600</v>
      </c>
      <c r="Q3604" s="26">
        <f t="shared" si="3361"/>
        <v>96.542553191489361</v>
      </c>
      <c r="R3604" s="90"/>
      <c r="S3604" s="90"/>
      <c r="T3604" s="90"/>
      <c r="U3604" s="90"/>
      <c r="V3604" s="90"/>
      <c r="W3604" s="90"/>
      <c r="X3604" s="90"/>
      <c r="Y3604" s="90"/>
    </row>
    <row r="3605" spans="1:25" ht="15" customHeight="1" x14ac:dyDescent="0.25">
      <c r="A3605" s="64" t="s">
        <v>935</v>
      </c>
      <c r="B3605" s="64" t="s">
        <v>81</v>
      </c>
      <c r="C3605" s="64" t="s">
        <v>1576</v>
      </c>
      <c r="D3605" s="64" t="s">
        <v>1577</v>
      </c>
      <c r="E3605" s="20" t="s">
        <v>23</v>
      </c>
      <c r="F3605" s="64" t="s">
        <v>1581</v>
      </c>
      <c r="G3605" s="53" t="s">
        <v>1076</v>
      </c>
      <c r="H3605" s="53" t="s">
        <v>27</v>
      </c>
      <c r="I3605" s="26">
        <v>19694</v>
      </c>
      <c r="J3605" s="26">
        <v>19294</v>
      </c>
      <c r="K3605" s="26">
        <v>19294</v>
      </c>
      <c r="L3605" s="26">
        <f t="shared" si="3357"/>
        <v>0</v>
      </c>
      <c r="M3605" s="26"/>
      <c r="N3605" s="26"/>
      <c r="O3605" s="26"/>
      <c r="P3605" s="26">
        <f t="shared" si="3360"/>
        <v>19294</v>
      </c>
      <c r="Q3605" s="26">
        <f t="shared" si="3361"/>
        <v>100</v>
      </c>
      <c r="R3605" s="90"/>
      <c r="S3605" s="90"/>
      <c r="T3605" s="90"/>
      <c r="U3605" s="90"/>
      <c r="V3605" s="90"/>
      <c r="W3605" s="90"/>
      <c r="X3605" s="90"/>
      <c r="Y3605" s="90"/>
    </row>
    <row r="3606" spans="1:25" ht="15" customHeight="1" x14ac:dyDescent="0.25">
      <c r="A3606" s="64" t="s">
        <v>935</v>
      </c>
      <c r="B3606" s="64" t="s">
        <v>81</v>
      </c>
      <c r="C3606" s="64" t="s">
        <v>1576</v>
      </c>
      <c r="D3606" s="64" t="s">
        <v>1577</v>
      </c>
      <c r="E3606" s="20" t="s">
        <v>23</v>
      </c>
      <c r="F3606" s="64" t="s">
        <v>1582</v>
      </c>
      <c r="G3606" s="53" t="s">
        <v>1076</v>
      </c>
      <c r="H3606" s="53" t="s">
        <v>89</v>
      </c>
      <c r="I3606" s="26">
        <v>0</v>
      </c>
      <c r="J3606" s="26">
        <v>0</v>
      </c>
      <c r="K3606" s="26">
        <v>0</v>
      </c>
      <c r="L3606" s="26">
        <f t="shared" si="3357"/>
        <v>0</v>
      </c>
      <c r="M3606" s="26"/>
      <c r="N3606" s="26"/>
      <c r="O3606" s="26"/>
      <c r="P3606" s="26">
        <f t="shared" si="3360"/>
        <v>0</v>
      </c>
      <c r="Q3606" s="26" t="str">
        <f t="shared" si="3361"/>
        <v>-</v>
      </c>
      <c r="R3606" s="90"/>
      <c r="S3606" s="90"/>
      <c r="T3606" s="90"/>
      <c r="U3606" s="90"/>
      <c r="V3606" s="90"/>
      <c r="W3606" s="90"/>
      <c r="X3606" s="90"/>
      <c r="Y3606" s="90"/>
    </row>
    <row r="3607" spans="1:25" ht="15" customHeight="1" x14ac:dyDescent="0.25">
      <c r="A3607" s="64" t="s">
        <v>935</v>
      </c>
      <c r="B3607" s="64" t="s">
        <v>81</v>
      </c>
      <c r="C3607" s="64" t="s">
        <v>1576</v>
      </c>
      <c r="D3607" s="64" t="s">
        <v>1577</v>
      </c>
      <c r="E3607" s="20" t="s">
        <v>23</v>
      </c>
      <c r="F3607" s="64" t="s">
        <v>1583</v>
      </c>
      <c r="G3607" s="53" t="s">
        <v>1076</v>
      </c>
      <c r="H3607" s="53" t="s">
        <v>29</v>
      </c>
      <c r="I3607" s="26">
        <v>16400</v>
      </c>
      <c r="J3607" s="26">
        <v>16400</v>
      </c>
      <c r="K3607" s="26">
        <v>6400</v>
      </c>
      <c r="L3607" s="26">
        <f t="shared" si="3357"/>
        <v>0</v>
      </c>
      <c r="M3607" s="26"/>
      <c r="N3607" s="26"/>
      <c r="O3607" s="26"/>
      <c r="P3607" s="26">
        <f t="shared" si="3360"/>
        <v>6400</v>
      </c>
      <c r="Q3607" s="26">
        <f t="shared" si="3361"/>
        <v>39.024390243902438</v>
      </c>
      <c r="R3607" s="90"/>
      <c r="S3607" s="90"/>
      <c r="T3607" s="90"/>
      <c r="U3607" s="90"/>
      <c r="V3607" s="90"/>
      <c r="W3607" s="90"/>
      <c r="X3607" s="90"/>
      <c r="Y3607" s="90"/>
    </row>
    <row r="3608" spans="1:25" ht="15" customHeight="1" x14ac:dyDescent="0.25">
      <c r="A3608" s="63" t="s">
        <v>935</v>
      </c>
      <c r="B3608" s="63" t="s">
        <v>81</v>
      </c>
      <c r="C3608" s="63" t="s">
        <v>1576</v>
      </c>
      <c r="D3608" s="63" t="s">
        <v>1577</v>
      </c>
      <c r="E3608" s="65" t="s">
        <v>30</v>
      </c>
      <c r="F3608" s="65" t="s">
        <v>1</v>
      </c>
      <c r="G3608" s="65" t="s">
        <v>1</v>
      </c>
      <c r="H3608" s="65" t="s">
        <v>31</v>
      </c>
      <c r="I3608" s="31">
        <f t="shared" ref="I3608:K3608" si="3365">SUM(I3609)</f>
        <v>110317</v>
      </c>
      <c r="J3608" s="31">
        <f t="shared" si="3365"/>
        <v>109317</v>
      </c>
      <c r="K3608" s="31">
        <f t="shared" si="3365"/>
        <v>59000</v>
      </c>
      <c r="L3608" s="31">
        <f t="shared" si="3357"/>
        <v>27000</v>
      </c>
      <c r="M3608" s="31">
        <f t="shared" ref="M3608" si="3366">SUM(M3609)</f>
        <v>9000</v>
      </c>
      <c r="N3608" s="31">
        <f t="shared" ref="N3608:O3608" si="3367">SUM(N3609)</f>
        <v>9000</v>
      </c>
      <c r="O3608" s="31">
        <f t="shared" si="3367"/>
        <v>9000</v>
      </c>
      <c r="P3608" s="31">
        <f t="shared" si="3360"/>
        <v>86000</v>
      </c>
      <c r="Q3608" s="31">
        <f t="shared" si="3361"/>
        <v>78.670289159051194</v>
      </c>
      <c r="R3608" s="94"/>
      <c r="S3608" s="94"/>
      <c r="T3608" s="94"/>
      <c r="U3608" s="94"/>
      <c r="V3608" s="94"/>
      <c r="W3608" s="94"/>
      <c r="X3608" s="94"/>
      <c r="Y3608" s="94"/>
    </row>
    <row r="3609" spans="1:25" ht="15" customHeight="1" x14ac:dyDescent="0.25">
      <c r="A3609" s="64" t="s">
        <v>935</v>
      </c>
      <c r="B3609" s="64" t="s">
        <v>81</v>
      </c>
      <c r="C3609" s="64" t="s">
        <v>1576</v>
      </c>
      <c r="D3609" s="64" t="s">
        <v>1577</v>
      </c>
      <c r="E3609" s="20" t="s">
        <v>33</v>
      </c>
      <c r="F3609" s="64"/>
      <c r="G3609" s="53" t="s">
        <v>1076</v>
      </c>
      <c r="H3609" s="53" t="s">
        <v>3861</v>
      </c>
      <c r="I3609" s="26">
        <v>110317</v>
      </c>
      <c r="J3609" s="26">
        <v>109317</v>
      </c>
      <c r="K3609" s="26">
        <v>59000</v>
      </c>
      <c r="L3609" s="26">
        <f t="shared" si="3357"/>
        <v>27000</v>
      </c>
      <c r="M3609" s="26">
        <v>9000</v>
      </c>
      <c r="N3609" s="26">
        <v>9000</v>
      </c>
      <c r="O3609" s="26">
        <v>9000</v>
      </c>
      <c r="P3609" s="26">
        <f t="shared" si="3360"/>
        <v>86000</v>
      </c>
      <c r="Q3609" s="26">
        <f t="shared" si="3361"/>
        <v>78.670289159051194</v>
      </c>
      <c r="R3609" s="90"/>
      <c r="S3609" s="90"/>
      <c r="T3609" s="90"/>
      <c r="U3609" s="90"/>
      <c r="V3609" s="90"/>
      <c r="W3609" s="90"/>
      <c r="X3609" s="90"/>
      <c r="Y3609" s="90"/>
    </row>
    <row r="3610" spans="1:25" ht="15" customHeight="1" x14ac:dyDescent="0.25">
      <c r="A3610" s="63" t="s">
        <v>935</v>
      </c>
      <c r="B3610" s="63" t="s">
        <v>81</v>
      </c>
      <c r="C3610" s="63" t="s">
        <v>1576</v>
      </c>
      <c r="D3610" s="63" t="s">
        <v>1577</v>
      </c>
      <c r="E3610" s="65" t="s">
        <v>34</v>
      </c>
      <c r="F3610" s="65" t="s">
        <v>1</v>
      </c>
      <c r="G3610" s="65" t="s">
        <v>1</v>
      </c>
      <c r="H3610" s="65" t="s">
        <v>35</v>
      </c>
      <c r="I3610" s="31">
        <f t="shared" ref="I3610:K3610" si="3368">SUM(I3611:I3618)</f>
        <v>175290</v>
      </c>
      <c r="J3610" s="31">
        <f t="shared" si="3368"/>
        <v>135098</v>
      </c>
      <c r="K3610" s="31">
        <f t="shared" si="3368"/>
        <v>71860</v>
      </c>
      <c r="L3610" s="31">
        <f t="shared" si="3357"/>
        <v>47050</v>
      </c>
      <c r="M3610" s="31">
        <f t="shared" ref="M3610" si="3369">SUM(M3611:M3618)</f>
        <v>20150</v>
      </c>
      <c r="N3610" s="31">
        <f t="shared" ref="N3610:O3610" si="3370">SUM(N3611:N3618)</f>
        <v>13150</v>
      </c>
      <c r="O3610" s="31">
        <f t="shared" si="3370"/>
        <v>13750</v>
      </c>
      <c r="P3610" s="31">
        <f t="shared" si="3360"/>
        <v>118910</v>
      </c>
      <c r="Q3610" s="31">
        <f t="shared" si="3361"/>
        <v>88.017587232971621</v>
      </c>
      <c r="R3610" s="94"/>
      <c r="S3610" s="94"/>
      <c r="T3610" s="94"/>
      <c r="U3610" s="94"/>
      <c r="V3610" s="94"/>
      <c r="W3610" s="94"/>
      <c r="X3610" s="94"/>
      <c r="Y3610" s="94"/>
    </row>
    <row r="3611" spans="1:25" ht="15" customHeight="1" x14ac:dyDescent="0.25">
      <c r="A3611" s="64" t="s">
        <v>935</v>
      </c>
      <c r="B3611" s="64" t="s">
        <v>81</v>
      </c>
      <c r="C3611" s="64" t="s">
        <v>1576</v>
      </c>
      <c r="D3611" s="64" t="s">
        <v>1577</v>
      </c>
      <c r="E3611" s="20" t="s">
        <v>38</v>
      </c>
      <c r="F3611" s="64"/>
      <c r="G3611" s="53" t="s">
        <v>1076</v>
      </c>
      <c r="H3611" s="53" t="s">
        <v>37</v>
      </c>
      <c r="I3611" s="26">
        <v>1000</v>
      </c>
      <c r="J3611" s="26">
        <v>500</v>
      </c>
      <c r="K3611" s="26">
        <v>500</v>
      </c>
      <c r="L3611" s="26">
        <f t="shared" si="3357"/>
        <v>0</v>
      </c>
      <c r="M3611" s="26"/>
      <c r="N3611" s="26"/>
      <c r="O3611" s="26"/>
      <c r="P3611" s="26">
        <f t="shared" si="3360"/>
        <v>500</v>
      </c>
      <c r="Q3611" s="26">
        <f t="shared" si="3361"/>
        <v>100</v>
      </c>
      <c r="R3611" s="90"/>
      <c r="S3611" s="90"/>
      <c r="T3611" s="90"/>
      <c r="U3611" s="90"/>
      <c r="V3611" s="90"/>
      <c r="W3611" s="90"/>
      <c r="X3611" s="90"/>
      <c r="Y3611" s="90"/>
    </row>
    <row r="3612" spans="1:25" ht="15" customHeight="1" x14ac:dyDescent="0.25">
      <c r="A3612" s="64" t="s">
        <v>935</v>
      </c>
      <c r="B3612" s="64" t="s">
        <v>81</v>
      </c>
      <c r="C3612" s="64" t="s">
        <v>1576</v>
      </c>
      <c r="D3612" s="64" t="s">
        <v>1577</v>
      </c>
      <c r="E3612" s="20" t="s">
        <v>298</v>
      </c>
      <c r="F3612" s="64"/>
      <c r="G3612" s="53" t="s">
        <v>1076</v>
      </c>
      <c r="H3612" s="53" t="s">
        <v>297</v>
      </c>
      <c r="I3612" s="26">
        <v>75100</v>
      </c>
      <c r="J3612" s="26">
        <v>75100</v>
      </c>
      <c r="K3612" s="26">
        <v>40400</v>
      </c>
      <c r="L3612" s="26">
        <f t="shared" si="3357"/>
        <v>31000</v>
      </c>
      <c r="M3612" s="26">
        <v>15000</v>
      </c>
      <c r="N3612" s="26">
        <v>8000</v>
      </c>
      <c r="O3612" s="26">
        <v>8000</v>
      </c>
      <c r="P3612" s="26">
        <f t="shared" si="3360"/>
        <v>71400</v>
      </c>
      <c r="Q3612" s="26">
        <f t="shared" si="3361"/>
        <v>95.073235685752337</v>
      </c>
      <c r="R3612" s="90"/>
      <c r="S3612" s="90"/>
      <c r="T3612" s="90"/>
      <c r="U3612" s="90"/>
      <c r="V3612" s="90"/>
      <c r="W3612" s="90"/>
      <c r="X3612" s="90"/>
      <c r="Y3612" s="90"/>
    </row>
    <row r="3613" spans="1:25" ht="15" customHeight="1" x14ac:dyDescent="0.25">
      <c r="A3613" s="64" t="s">
        <v>935</v>
      </c>
      <c r="B3613" s="64" t="s">
        <v>81</v>
      </c>
      <c r="C3613" s="64" t="s">
        <v>1576</v>
      </c>
      <c r="D3613" s="64" t="s">
        <v>1577</v>
      </c>
      <c r="E3613" s="20" t="s">
        <v>301</v>
      </c>
      <c r="F3613" s="64"/>
      <c r="G3613" s="53" t="s">
        <v>1076</v>
      </c>
      <c r="H3613" s="53" t="s">
        <v>300</v>
      </c>
      <c r="I3613" s="26">
        <v>11699</v>
      </c>
      <c r="J3613" s="26">
        <v>11699</v>
      </c>
      <c r="K3613" s="26">
        <v>6000</v>
      </c>
      <c r="L3613" s="26">
        <f t="shared" si="3357"/>
        <v>3000</v>
      </c>
      <c r="M3613" s="26">
        <v>1000</v>
      </c>
      <c r="N3613" s="26">
        <v>1000</v>
      </c>
      <c r="O3613" s="26">
        <v>1000</v>
      </c>
      <c r="P3613" s="26">
        <f t="shared" si="3360"/>
        <v>9000</v>
      </c>
      <c r="Q3613" s="26">
        <f t="shared" si="3361"/>
        <v>76.929652107017702</v>
      </c>
      <c r="R3613" s="90"/>
      <c r="S3613" s="90"/>
      <c r="T3613" s="90"/>
      <c r="U3613" s="90"/>
      <c r="V3613" s="90"/>
      <c r="W3613" s="90"/>
      <c r="X3613" s="90"/>
      <c r="Y3613" s="90"/>
    </row>
    <row r="3614" spans="1:25" ht="15" customHeight="1" x14ac:dyDescent="0.25">
      <c r="A3614" s="64" t="s">
        <v>935</v>
      </c>
      <c r="B3614" s="64" t="s">
        <v>81</v>
      </c>
      <c r="C3614" s="64" t="s">
        <v>1576</v>
      </c>
      <c r="D3614" s="64" t="s">
        <v>1577</v>
      </c>
      <c r="E3614" s="20" t="s">
        <v>218</v>
      </c>
      <c r="F3614" s="64"/>
      <c r="G3614" s="53" t="s">
        <v>1076</v>
      </c>
      <c r="H3614" s="53" t="s">
        <v>217</v>
      </c>
      <c r="I3614" s="26">
        <v>38840</v>
      </c>
      <c r="J3614" s="26">
        <v>5000</v>
      </c>
      <c r="K3614" s="26">
        <v>2650</v>
      </c>
      <c r="L3614" s="26">
        <f t="shared" si="3357"/>
        <v>1500</v>
      </c>
      <c r="M3614" s="26">
        <v>500</v>
      </c>
      <c r="N3614" s="26">
        <v>500</v>
      </c>
      <c r="O3614" s="26">
        <v>500</v>
      </c>
      <c r="P3614" s="26">
        <f t="shared" si="3360"/>
        <v>4150</v>
      </c>
      <c r="Q3614" s="26">
        <f t="shared" si="3361"/>
        <v>83</v>
      </c>
      <c r="R3614" s="90"/>
      <c r="S3614" s="90"/>
      <c r="T3614" s="90"/>
      <c r="U3614" s="90"/>
      <c r="V3614" s="90"/>
      <c r="W3614" s="90"/>
      <c r="X3614" s="90"/>
      <c r="Y3614" s="90"/>
    </row>
    <row r="3615" spans="1:25" ht="15" customHeight="1" x14ac:dyDescent="0.25">
      <c r="A3615" s="64" t="s">
        <v>935</v>
      </c>
      <c r="B3615" s="64" t="s">
        <v>81</v>
      </c>
      <c r="C3615" s="64" t="s">
        <v>1576</v>
      </c>
      <c r="D3615" s="64" t="s">
        <v>1577</v>
      </c>
      <c r="E3615" s="20" t="s">
        <v>303</v>
      </c>
      <c r="F3615" s="64"/>
      <c r="G3615" s="53" t="s">
        <v>1076</v>
      </c>
      <c r="H3615" s="53" t="s">
        <v>302</v>
      </c>
      <c r="I3615" s="26">
        <v>2100</v>
      </c>
      <c r="J3615" s="26">
        <v>700</v>
      </c>
      <c r="K3615" s="26">
        <v>700</v>
      </c>
      <c r="L3615" s="26">
        <f t="shared" si="3357"/>
        <v>0</v>
      </c>
      <c r="M3615" s="26"/>
      <c r="N3615" s="26"/>
      <c r="O3615" s="26"/>
      <c r="P3615" s="26">
        <f t="shared" si="3360"/>
        <v>700</v>
      </c>
      <c r="Q3615" s="26">
        <f t="shared" si="3361"/>
        <v>100</v>
      </c>
      <c r="R3615" s="90"/>
      <c r="S3615" s="90"/>
      <c r="T3615" s="90"/>
      <c r="U3615" s="90"/>
      <c r="V3615" s="90"/>
      <c r="W3615" s="90"/>
      <c r="X3615" s="90"/>
      <c r="Y3615" s="90"/>
    </row>
    <row r="3616" spans="1:25" ht="15" customHeight="1" x14ac:dyDescent="0.25">
      <c r="A3616" s="64" t="s">
        <v>935</v>
      </c>
      <c r="B3616" s="64" t="s">
        <v>81</v>
      </c>
      <c r="C3616" s="64" t="s">
        <v>1576</v>
      </c>
      <c r="D3616" s="64" t="s">
        <v>1577</v>
      </c>
      <c r="E3616" s="20" t="s">
        <v>308</v>
      </c>
      <c r="F3616" s="64"/>
      <c r="G3616" s="53" t="s">
        <v>1076</v>
      </c>
      <c r="H3616" s="53" t="s">
        <v>307</v>
      </c>
      <c r="I3616" s="26">
        <v>8199</v>
      </c>
      <c r="J3616" s="26">
        <v>7199</v>
      </c>
      <c r="K3616" s="26">
        <v>3600</v>
      </c>
      <c r="L3616" s="26">
        <f t="shared" si="3357"/>
        <v>2400</v>
      </c>
      <c r="M3616" s="26">
        <v>800</v>
      </c>
      <c r="N3616" s="26">
        <v>800</v>
      </c>
      <c r="O3616" s="26">
        <v>800</v>
      </c>
      <c r="P3616" s="26">
        <f t="shared" si="3360"/>
        <v>6000</v>
      </c>
      <c r="Q3616" s="26">
        <f t="shared" si="3361"/>
        <v>83.344909015140985</v>
      </c>
      <c r="R3616" s="90"/>
      <c r="S3616" s="90"/>
      <c r="T3616" s="90"/>
      <c r="U3616" s="90"/>
      <c r="V3616" s="90"/>
      <c r="W3616" s="90"/>
      <c r="X3616" s="90"/>
      <c r="Y3616" s="90"/>
    </row>
    <row r="3617" spans="1:25" ht="15" customHeight="1" x14ac:dyDescent="0.25">
      <c r="A3617" s="64" t="s">
        <v>935</v>
      </c>
      <c r="B3617" s="64" t="s">
        <v>81</v>
      </c>
      <c r="C3617" s="64" t="s">
        <v>1576</v>
      </c>
      <c r="D3617" s="64" t="s">
        <v>1577</v>
      </c>
      <c r="E3617" s="20" t="s">
        <v>311</v>
      </c>
      <c r="F3617" s="64"/>
      <c r="G3617" s="53" t="s">
        <v>1076</v>
      </c>
      <c r="H3617" s="53" t="s">
        <v>310</v>
      </c>
      <c r="I3617" s="26">
        <v>2600</v>
      </c>
      <c r="J3617" s="26">
        <v>2600</v>
      </c>
      <c r="K3617" s="26">
        <v>1260</v>
      </c>
      <c r="L3617" s="26">
        <f t="shared" si="3357"/>
        <v>0</v>
      </c>
      <c r="M3617" s="26"/>
      <c r="N3617" s="26"/>
      <c r="O3617" s="26"/>
      <c r="P3617" s="26">
        <f t="shared" si="3360"/>
        <v>1260</v>
      </c>
      <c r="Q3617" s="26">
        <f t="shared" si="3361"/>
        <v>48.46153846153846</v>
      </c>
      <c r="R3617" s="90"/>
      <c r="S3617" s="90"/>
      <c r="T3617" s="90"/>
      <c r="U3617" s="90"/>
      <c r="V3617" s="90"/>
      <c r="W3617" s="90"/>
      <c r="X3617" s="90"/>
      <c r="Y3617" s="90"/>
    </row>
    <row r="3618" spans="1:25" ht="15" customHeight="1" x14ac:dyDescent="0.25">
      <c r="A3618" s="63" t="s">
        <v>935</v>
      </c>
      <c r="B3618" s="63" t="s">
        <v>81</v>
      </c>
      <c r="C3618" s="63" t="s">
        <v>1576</v>
      </c>
      <c r="D3618" s="63" t="s">
        <v>1577</v>
      </c>
      <c r="E3618" s="63" t="s">
        <v>39</v>
      </c>
      <c r="F3618" s="64" t="s">
        <v>1</v>
      </c>
      <c r="G3618" s="53" t="s">
        <v>1</v>
      </c>
      <c r="H3618" s="65" t="s">
        <v>40</v>
      </c>
      <c r="I3618" s="31">
        <f t="shared" ref="I3618:K3618" si="3371">SUM(I3619:I3621)</f>
        <v>35752</v>
      </c>
      <c r="J3618" s="31">
        <f t="shared" si="3371"/>
        <v>32300</v>
      </c>
      <c r="K3618" s="31">
        <f t="shared" si="3371"/>
        <v>16750</v>
      </c>
      <c r="L3618" s="31">
        <f t="shared" si="3357"/>
        <v>9150</v>
      </c>
      <c r="M3618" s="31">
        <f t="shared" ref="M3618" si="3372">SUM(M3619:M3621)</f>
        <v>2850</v>
      </c>
      <c r="N3618" s="31">
        <f t="shared" ref="N3618:O3618" si="3373">SUM(N3619:N3621)</f>
        <v>2850</v>
      </c>
      <c r="O3618" s="31">
        <f t="shared" si="3373"/>
        <v>3450</v>
      </c>
      <c r="P3618" s="31">
        <f t="shared" si="3360"/>
        <v>25900</v>
      </c>
      <c r="Q3618" s="31">
        <f t="shared" si="3361"/>
        <v>80.185758513931887</v>
      </c>
      <c r="R3618" s="94"/>
      <c r="S3618" s="94"/>
      <c r="T3618" s="94"/>
      <c r="U3618" s="94"/>
      <c r="V3618" s="94"/>
      <c r="W3618" s="94"/>
      <c r="X3618" s="94"/>
      <c r="Y3618" s="94"/>
    </row>
    <row r="3619" spans="1:25" ht="15" customHeight="1" x14ac:dyDescent="0.25">
      <c r="A3619" s="64" t="s">
        <v>935</v>
      </c>
      <c r="B3619" s="64" t="s">
        <v>81</v>
      </c>
      <c r="C3619" s="64" t="s">
        <v>1576</v>
      </c>
      <c r="D3619" s="64" t="s">
        <v>1577</v>
      </c>
      <c r="E3619" s="20" t="s">
        <v>41</v>
      </c>
      <c r="F3619" s="64"/>
      <c r="G3619" s="53" t="s">
        <v>1076</v>
      </c>
      <c r="H3619" s="53" t="s">
        <v>40</v>
      </c>
      <c r="I3619" s="26">
        <v>25452</v>
      </c>
      <c r="J3619" s="26">
        <v>22000</v>
      </c>
      <c r="K3619" s="26">
        <v>11050</v>
      </c>
      <c r="L3619" s="26">
        <f t="shared" si="3357"/>
        <v>6300</v>
      </c>
      <c r="M3619" s="26">
        <v>1900</v>
      </c>
      <c r="N3619" s="26">
        <v>1900</v>
      </c>
      <c r="O3619" s="26">
        <v>2500</v>
      </c>
      <c r="P3619" s="26">
        <f t="shared" si="3360"/>
        <v>17350</v>
      </c>
      <c r="Q3619" s="26">
        <f t="shared" si="3361"/>
        <v>78.863636363636374</v>
      </c>
      <c r="R3619" s="90"/>
      <c r="S3619" s="90"/>
      <c r="T3619" s="90"/>
      <c r="U3619" s="90"/>
      <c r="V3619" s="90"/>
      <c r="W3619" s="90"/>
      <c r="X3619" s="90"/>
      <c r="Y3619" s="90"/>
    </row>
    <row r="3620" spans="1:25" ht="15" customHeight="1" x14ac:dyDescent="0.25">
      <c r="A3620" s="64" t="s">
        <v>935</v>
      </c>
      <c r="B3620" s="64" t="s">
        <v>81</v>
      </c>
      <c r="C3620" s="64" t="s">
        <v>1576</v>
      </c>
      <c r="D3620" s="64" t="s">
        <v>1577</v>
      </c>
      <c r="E3620" s="20" t="s">
        <v>41</v>
      </c>
      <c r="F3620" s="64" t="s">
        <v>1584</v>
      </c>
      <c r="G3620" s="53" t="s">
        <v>1076</v>
      </c>
      <c r="H3620" s="53" t="s">
        <v>49</v>
      </c>
      <c r="I3620" s="26">
        <v>2700</v>
      </c>
      <c r="J3620" s="26">
        <v>2700</v>
      </c>
      <c r="K3620" s="26">
        <v>1800</v>
      </c>
      <c r="L3620" s="26">
        <f t="shared" si="3357"/>
        <v>900</v>
      </c>
      <c r="M3620" s="26">
        <v>300</v>
      </c>
      <c r="N3620" s="26">
        <v>300</v>
      </c>
      <c r="O3620" s="26">
        <v>300</v>
      </c>
      <c r="P3620" s="26">
        <f t="shared" si="3360"/>
        <v>2700</v>
      </c>
      <c r="Q3620" s="26">
        <f t="shared" si="3361"/>
        <v>100</v>
      </c>
      <c r="R3620" s="90"/>
      <c r="S3620" s="90"/>
      <c r="T3620" s="90"/>
      <c r="U3620" s="90"/>
      <c r="V3620" s="90"/>
      <c r="W3620" s="90"/>
      <c r="X3620" s="90"/>
      <c r="Y3620" s="90"/>
    </row>
    <row r="3621" spans="1:25" ht="22.5" customHeight="1" x14ac:dyDescent="0.25">
      <c r="A3621" s="64" t="s">
        <v>935</v>
      </c>
      <c r="B3621" s="64" t="s">
        <v>81</v>
      </c>
      <c r="C3621" s="64" t="s">
        <v>1576</v>
      </c>
      <c r="D3621" s="64" t="s">
        <v>1577</v>
      </c>
      <c r="E3621" s="20" t="s">
        <v>41</v>
      </c>
      <c r="F3621" s="64" t="s">
        <v>1585</v>
      </c>
      <c r="G3621" s="53" t="s">
        <v>1076</v>
      </c>
      <c r="H3621" s="53" t="s">
        <v>55</v>
      </c>
      <c r="I3621" s="26">
        <v>7600</v>
      </c>
      <c r="J3621" s="26">
        <v>7600</v>
      </c>
      <c r="K3621" s="26">
        <v>3900</v>
      </c>
      <c r="L3621" s="26">
        <f t="shared" si="3357"/>
        <v>1950</v>
      </c>
      <c r="M3621" s="26">
        <v>650</v>
      </c>
      <c r="N3621" s="26">
        <v>650</v>
      </c>
      <c r="O3621" s="26">
        <v>650</v>
      </c>
      <c r="P3621" s="26">
        <f t="shared" si="3360"/>
        <v>5850</v>
      </c>
      <c r="Q3621" s="26">
        <f t="shared" si="3361"/>
        <v>76.973684210526315</v>
      </c>
      <c r="R3621" s="90"/>
      <c r="S3621" s="90"/>
      <c r="T3621" s="90"/>
      <c r="U3621" s="90"/>
      <c r="V3621" s="90"/>
      <c r="W3621" s="90"/>
      <c r="X3621" s="90"/>
      <c r="Y3621" s="90"/>
    </row>
    <row r="3622" spans="1:25" ht="22.5" customHeight="1" x14ac:dyDescent="0.25">
      <c r="A3622" s="63" t="s">
        <v>1</v>
      </c>
      <c r="B3622" s="63" t="s">
        <v>1</v>
      </c>
      <c r="C3622" s="63" t="s">
        <v>1</v>
      </c>
      <c r="D3622" s="65" t="s">
        <v>1</v>
      </c>
      <c r="E3622" s="65" t="s">
        <v>1</v>
      </c>
      <c r="F3622" s="65" t="s">
        <v>1</v>
      </c>
      <c r="G3622" s="65" t="s">
        <v>1</v>
      </c>
      <c r="H3622" s="66" t="s">
        <v>56</v>
      </c>
      <c r="I3622" s="30">
        <f t="shared" ref="I3622:K3623" si="3374">SUM(I3623)</f>
        <v>100</v>
      </c>
      <c r="J3622" s="30">
        <f t="shared" si="3374"/>
        <v>100</v>
      </c>
      <c r="K3622" s="30">
        <f t="shared" si="3374"/>
        <v>0</v>
      </c>
      <c r="L3622" s="30">
        <f t="shared" si="3357"/>
        <v>0</v>
      </c>
      <c r="M3622" s="30">
        <f t="shared" ref="M3622:M3623" si="3375">SUM(M3623)</f>
        <v>0</v>
      </c>
      <c r="N3622" s="30">
        <f t="shared" ref="N3622:O3623" si="3376">SUM(N3623)</f>
        <v>0</v>
      </c>
      <c r="O3622" s="30">
        <f t="shared" si="3376"/>
        <v>0</v>
      </c>
      <c r="P3622" s="30">
        <f t="shared" si="3360"/>
        <v>0</v>
      </c>
      <c r="Q3622" s="30">
        <f t="shared" si="3361"/>
        <v>0</v>
      </c>
      <c r="R3622" s="93"/>
      <c r="S3622" s="93"/>
      <c r="T3622" s="93"/>
      <c r="U3622" s="93"/>
      <c r="V3622" s="93"/>
      <c r="W3622" s="93"/>
      <c r="X3622" s="93"/>
      <c r="Y3622" s="93"/>
    </row>
    <row r="3623" spans="1:25" ht="15" customHeight="1" x14ac:dyDescent="0.25">
      <c r="A3623" s="63" t="s">
        <v>935</v>
      </c>
      <c r="B3623" s="63" t="s">
        <v>81</v>
      </c>
      <c r="C3623" s="63" t="s">
        <v>1576</v>
      </c>
      <c r="D3623" s="63" t="s">
        <v>1577</v>
      </c>
      <c r="E3623" s="65" t="s">
        <v>57</v>
      </c>
      <c r="F3623" s="65" t="s">
        <v>1</v>
      </c>
      <c r="G3623" s="65" t="s">
        <v>1</v>
      </c>
      <c r="H3623" s="65" t="s">
        <v>58</v>
      </c>
      <c r="I3623" s="31">
        <f t="shared" si="3374"/>
        <v>100</v>
      </c>
      <c r="J3623" s="31">
        <f t="shared" si="3374"/>
        <v>100</v>
      </c>
      <c r="K3623" s="31">
        <f t="shared" si="3374"/>
        <v>0</v>
      </c>
      <c r="L3623" s="31">
        <f t="shared" si="3357"/>
        <v>0</v>
      </c>
      <c r="M3623" s="31">
        <f t="shared" si="3375"/>
        <v>0</v>
      </c>
      <c r="N3623" s="31">
        <f t="shared" si="3376"/>
        <v>0</v>
      </c>
      <c r="O3623" s="31">
        <f t="shared" si="3376"/>
        <v>0</v>
      </c>
      <c r="P3623" s="31">
        <f t="shared" si="3360"/>
        <v>0</v>
      </c>
      <c r="Q3623" s="31">
        <f t="shared" si="3361"/>
        <v>0</v>
      </c>
      <c r="R3623" s="94"/>
      <c r="S3623" s="94"/>
      <c r="T3623" s="94"/>
      <c r="U3623" s="94"/>
      <c r="V3623" s="94"/>
      <c r="W3623" s="94"/>
      <c r="X3623" s="94"/>
      <c r="Y3623" s="94"/>
    </row>
    <row r="3624" spans="1:25" ht="15" customHeight="1" x14ac:dyDescent="0.25">
      <c r="A3624" s="64" t="s">
        <v>935</v>
      </c>
      <c r="B3624" s="64" t="s">
        <v>81</v>
      </c>
      <c r="C3624" s="64" t="s">
        <v>1576</v>
      </c>
      <c r="D3624" s="64" t="s">
        <v>1577</v>
      </c>
      <c r="E3624" s="20" t="s">
        <v>68</v>
      </c>
      <c r="F3624" s="64"/>
      <c r="G3624" s="53" t="s">
        <v>1076</v>
      </c>
      <c r="H3624" s="53" t="s">
        <v>67</v>
      </c>
      <c r="I3624" s="26">
        <v>100</v>
      </c>
      <c r="J3624" s="26">
        <v>100</v>
      </c>
      <c r="K3624" s="26">
        <v>0</v>
      </c>
      <c r="L3624" s="26">
        <f t="shared" si="3357"/>
        <v>0</v>
      </c>
      <c r="M3624" s="26"/>
      <c r="N3624" s="26"/>
      <c r="O3624" s="26"/>
      <c r="P3624" s="26">
        <f t="shared" si="3360"/>
        <v>0</v>
      </c>
      <c r="Q3624" s="26">
        <f t="shared" si="3361"/>
        <v>0</v>
      </c>
      <c r="R3624" s="90"/>
      <c r="S3624" s="90"/>
      <c r="T3624" s="90"/>
      <c r="U3624" s="90"/>
      <c r="V3624" s="90"/>
      <c r="W3624" s="90"/>
      <c r="X3624" s="90"/>
      <c r="Y3624" s="90"/>
    </row>
    <row r="3625" spans="1:25" ht="22.5" customHeight="1" x14ac:dyDescent="0.25">
      <c r="A3625" s="63" t="s">
        <v>1</v>
      </c>
      <c r="B3625" s="63" t="s">
        <v>1</v>
      </c>
      <c r="C3625" s="63" t="s">
        <v>1</v>
      </c>
      <c r="D3625" s="65" t="s">
        <v>1</v>
      </c>
      <c r="E3625" s="65" t="s">
        <v>1</v>
      </c>
      <c r="F3625" s="65" t="s">
        <v>1</v>
      </c>
      <c r="G3625" s="65" t="s">
        <v>1</v>
      </c>
      <c r="H3625" s="66" t="s">
        <v>69</v>
      </c>
      <c r="I3625" s="30">
        <f t="shared" ref="I3625:K3626" si="3377">SUM(I3626)</f>
        <v>11000</v>
      </c>
      <c r="J3625" s="30">
        <f t="shared" si="3377"/>
        <v>0</v>
      </c>
      <c r="K3625" s="30">
        <f t="shared" si="3377"/>
        <v>0</v>
      </c>
      <c r="L3625" s="30">
        <f t="shared" si="3357"/>
        <v>0</v>
      </c>
      <c r="M3625" s="30">
        <f t="shared" ref="M3625:M3626" si="3378">SUM(M3626)</f>
        <v>0</v>
      </c>
      <c r="N3625" s="30">
        <f t="shared" ref="N3625:O3626" si="3379">SUM(N3626)</f>
        <v>0</v>
      </c>
      <c r="O3625" s="30">
        <f t="shared" si="3379"/>
        <v>0</v>
      </c>
      <c r="P3625" s="30">
        <f t="shared" si="3360"/>
        <v>0</v>
      </c>
      <c r="Q3625" s="30" t="str">
        <f t="shared" si="3361"/>
        <v>-</v>
      </c>
      <c r="R3625" s="93"/>
      <c r="S3625" s="93"/>
      <c r="T3625" s="93"/>
      <c r="U3625" s="93"/>
      <c r="V3625" s="93"/>
      <c r="W3625" s="93"/>
      <c r="X3625" s="93"/>
      <c r="Y3625" s="93"/>
    </row>
    <row r="3626" spans="1:25" ht="15" customHeight="1" x14ac:dyDescent="0.25">
      <c r="A3626" s="63" t="s">
        <v>935</v>
      </c>
      <c r="B3626" s="63" t="s">
        <v>81</v>
      </c>
      <c r="C3626" s="63" t="s">
        <v>1576</v>
      </c>
      <c r="D3626" s="63" t="s">
        <v>1577</v>
      </c>
      <c r="E3626" s="65" t="s">
        <v>70</v>
      </c>
      <c r="F3626" s="65" t="s">
        <v>1</v>
      </c>
      <c r="G3626" s="65" t="s">
        <v>1</v>
      </c>
      <c r="H3626" s="65" t="s">
        <v>71</v>
      </c>
      <c r="I3626" s="31">
        <f t="shared" si="3377"/>
        <v>11000</v>
      </c>
      <c r="J3626" s="31">
        <f t="shared" si="3377"/>
        <v>0</v>
      </c>
      <c r="K3626" s="31">
        <f t="shared" si="3377"/>
        <v>0</v>
      </c>
      <c r="L3626" s="31">
        <f t="shared" si="3357"/>
        <v>0</v>
      </c>
      <c r="M3626" s="31">
        <f t="shared" si="3378"/>
        <v>0</v>
      </c>
      <c r="N3626" s="31">
        <f t="shared" si="3379"/>
        <v>0</v>
      </c>
      <c r="O3626" s="31">
        <f t="shared" si="3379"/>
        <v>0</v>
      </c>
      <c r="P3626" s="31">
        <f t="shared" si="3360"/>
        <v>0</v>
      </c>
      <c r="Q3626" s="31" t="str">
        <f t="shared" si="3361"/>
        <v>-</v>
      </c>
      <c r="R3626" s="94"/>
      <c r="S3626" s="94"/>
      <c r="T3626" s="94"/>
      <c r="U3626" s="94"/>
      <c r="V3626" s="94"/>
      <c r="W3626" s="94"/>
      <c r="X3626" s="94"/>
      <c r="Y3626" s="94"/>
    </row>
    <row r="3627" spans="1:25" ht="15" customHeight="1" x14ac:dyDescent="0.25">
      <c r="A3627" s="64" t="s">
        <v>935</v>
      </c>
      <c r="B3627" s="64" t="s">
        <v>81</v>
      </c>
      <c r="C3627" s="64" t="s">
        <v>1576</v>
      </c>
      <c r="D3627" s="64" t="s">
        <v>1577</v>
      </c>
      <c r="E3627" s="20" t="s">
        <v>74</v>
      </c>
      <c r="F3627" s="64"/>
      <c r="G3627" s="53" t="s">
        <v>1076</v>
      </c>
      <c r="H3627" s="53" t="s">
        <v>73</v>
      </c>
      <c r="I3627" s="26">
        <v>11000</v>
      </c>
      <c r="J3627" s="26">
        <v>0</v>
      </c>
      <c r="K3627" s="26">
        <v>0</v>
      </c>
      <c r="L3627" s="26">
        <f t="shared" si="3357"/>
        <v>0</v>
      </c>
      <c r="M3627" s="26"/>
      <c r="N3627" s="26"/>
      <c r="O3627" s="26"/>
      <c r="P3627" s="26">
        <f t="shared" si="3360"/>
        <v>0</v>
      </c>
      <c r="Q3627" s="26" t="str">
        <f t="shared" si="3361"/>
        <v>-</v>
      </c>
      <c r="R3627" s="90"/>
      <c r="S3627" s="90"/>
      <c r="T3627" s="90"/>
      <c r="U3627" s="90"/>
      <c r="V3627" s="90"/>
      <c r="W3627" s="90"/>
      <c r="X3627" s="90"/>
      <c r="Y3627" s="90"/>
    </row>
    <row r="3628" spans="1:25" ht="15" customHeight="1" x14ac:dyDescent="0.25">
      <c r="A3628" s="53" t="s">
        <v>1</v>
      </c>
      <c r="B3628" s="53" t="s">
        <v>1</v>
      </c>
      <c r="C3628" s="53" t="s">
        <v>1</v>
      </c>
      <c r="D3628" s="53" t="s">
        <v>1</v>
      </c>
      <c r="E3628" s="53" t="s">
        <v>1</v>
      </c>
      <c r="F3628" s="53" t="s">
        <v>1</v>
      </c>
      <c r="G3628" s="53" t="s">
        <v>1</v>
      </c>
      <c r="H3628" s="66" t="s">
        <v>1586</v>
      </c>
      <c r="I3628" s="30">
        <f t="shared" ref="I3628:K3628" si="3380">SUM(I3599,I3622,I3625)</f>
        <v>1440611</v>
      </c>
      <c r="J3628" s="30">
        <f t="shared" si="3380"/>
        <v>1377219</v>
      </c>
      <c r="K3628" s="30">
        <f t="shared" si="3380"/>
        <v>747454</v>
      </c>
      <c r="L3628" s="30">
        <f t="shared" si="3357"/>
        <v>345050</v>
      </c>
      <c r="M3628" s="30">
        <f t="shared" ref="M3628" si="3381">SUM(M3599,M3622,M3625)</f>
        <v>114150</v>
      </c>
      <c r="N3628" s="30">
        <f t="shared" ref="N3628:O3628" si="3382">SUM(N3599,N3622,N3625)</f>
        <v>115150</v>
      </c>
      <c r="O3628" s="30">
        <f t="shared" si="3382"/>
        <v>115750</v>
      </c>
      <c r="P3628" s="30">
        <f t="shared" si="3360"/>
        <v>1092504</v>
      </c>
      <c r="Q3628" s="30">
        <f t="shared" si="3361"/>
        <v>79.326817303566102</v>
      </c>
      <c r="R3628" s="93"/>
      <c r="S3628" s="93"/>
      <c r="T3628" s="93"/>
      <c r="U3628" s="93"/>
      <c r="V3628" s="93"/>
      <c r="W3628" s="93"/>
      <c r="X3628" s="93"/>
      <c r="Y3628" s="93"/>
    </row>
    <row r="3629" spans="1:25" ht="15" customHeight="1" thickBot="1" x14ac:dyDescent="0.3">
      <c r="A3629" s="53" t="s">
        <v>1</v>
      </c>
      <c r="B3629" s="53" t="s">
        <v>1</v>
      </c>
      <c r="C3629" s="53" t="s">
        <v>1</v>
      </c>
      <c r="D3629" s="53" t="s">
        <v>1</v>
      </c>
      <c r="E3629" s="53" t="s">
        <v>1</v>
      </c>
      <c r="F3629" s="53" t="s">
        <v>1</v>
      </c>
      <c r="G3629" s="53" t="s">
        <v>1</v>
      </c>
      <c r="H3629" s="65" t="s">
        <v>76</v>
      </c>
      <c r="I3629" s="31"/>
      <c r="J3629" s="31"/>
      <c r="K3629" s="31">
        <v>0</v>
      </c>
      <c r="L3629" s="31"/>
      <c r="M3629" s="31"/>
      <c r="N3629" s="31"/>
      <c r="O3629" s="31"/>
      <c r="P3629" s="31"/>
      <c r="Q3629" s="31"/>
      <c r="R3629" s="94"/>
      <c r="S3629" s="94"/>
      <c r="T3629" s="94"/>
      <c r="U3629" s="94"/>
      <c r="V3629" s="94"/>
      <c r="W3629" s="94"/>
      <c r="X3629" s="94"/>
      <c r="Y3629" s="94"/>
    </row>
    <row r="3630" spans="1:25" ht="47.25" customHeight="1" thickBot="1" x14ac:dyDescent="0.3">
      <c r="A3630" s="110" t="s">
        <v>1</v>
      </c>
      <c r="B3630" s="110" t="s">
        <v>1</v>
      </c>
      <c r="C3630" s="110" t="s">
        <v>1</v>
      </c>
      <c r="D3630" s="110" t="s">
        <v>1</v>
      </c>
      <c r="E3630" s="110" t="s">
        <v>1</v>
      </c>
      <c r="F3630" s="110" t="s">
        <v>1</v>
      </c>
      <c r="G3630" s="110" t="s">
        <v>1</v>
      </c>
      <c r="H3630" s="28" t="s">
        <v>77</v>
      </c>
      <c r="I3630" s="109" t="s">
        <v>3984</v>
      </c>
      <c r="J3630" s="109" t="s">
        <v>11</v>
      </c>
      <c r="K3630" s="109" t="s">
        <v>3989</v>
      </c>
      <c r="L3630" s="109" t="s">
        <v>3985</v>
      </c>
      <c r="M3630" s="109" t="s">
        <v>4027</v>
      </c>
      <c r="N3630" s="109" t="s">
        <v>3988</v>
      </c>
      <c r="O3630" s="109" t="s">
        <v>3986</v>
      </c>
      <c r="P3630" s="109" t="s">
        <v>3987</v>
      </c>
      <c r="Q3630" s="109" t="s">
        <v>3695</v>
      </c>
      <c r="R3630" s="91"/>
      <c r="S3630" s="91"/>
      <c r="T3630" s="91"/>
      <c r="U3630" s="91"/>
      <c r="V3630" s="91"/>
      <c r="W3630" s="91"/>
      <c r="X3630" s="91"/>
      <c r="Y3630" s="91"/>
    </row>
    <row r="3631" spans="1:25" ht="15" customHeight="1" x14ac:dyDescent="0.25">
      <c r="A3631" s="111"/>
      <c r="B3631" s="111"/>
      <c r="C3631" s="111"/>
      <c r="D3631" s="111"/>
      <c r="E3631" s="111"/>
      <c r="F3631" s="111"/>
      <c r="G3631" s="111"/>
      <c r="H3631" s="67" t="s">
        <v>1</v>
      </c>
      <c r="I3631" s="29">
        <v>1</v>
      </c>
      <c r="J3631" s="29">
        <v>2</v>
      </c>
      <c r="K3631" s="29">
        <v>3</v>
      </c>
      <c r="L3631" s="29" t="s">
        <v>3478</v>
      </c>
      <c r="M3631" s="29">
        <v>5</v>
      </c>
      <c r="N3631" s="29">
        <v>6</v>
      </c>
      <c r="O3631" s="29">
        <v>7</v>
      </c>
      <c r="P3631" s="29" t="s">
        <v>3696</v>
      </c>
      <c r="Q3631" s="29">
        <v>9</v>
      </c>
      <c r="R3631" s="92"/>
      <c r="S3631" s="92"/>
      <c r="T3631" s="92"/>
      <c r="U3631" s="92"/>
      <c r="V3631" s="92"/>
      <c r="W3631" s="92"/>
      <c r="X3631" s="92"/>
      <c r="Y3631" s="92"/>
    </row>
    <row r="3632" spans="1:25" ht="15" customHeight="1" x14ac:dyDescent="0.25">
      <c r="A3632" s="111"/>
      <c r="B3632" s="111"/>
      <c r="C3632" s="111"/>
      <c r="D3632" s="111"/>
      <c r="E3632" s="111"/>
      <c r="F3632" s="111"/>
      <c r="G3632" s="111"/>
      <c r="H3632" s="68" t="s">
        <v>1085</v>
      </c>
      <c r="I3632" s="32">
        <f t="shared" ref="I3632:K3632" si="3383">SUM(I3628)</f>
        <v>1440611</v>
      </c>
      <c r="J3632" s="32">
        <f t="shared" si="3383"/>
        <v>1377219</v>
      </c>
      <c r="K3632" s="32">
        <f t="shared" si="3383"/>
        <v>747454</v>
      </c>
      <c r="L3632" s="32">
        <f t="shared" si="3357"/>
        <v>345050</v>
      </c>
      <c r="M3632" s="32">
        <f t="shared" ref="M3632" si="3384">SUM(M3628)</f>
        <v>114150</v>
      </c>
      <c r="N3632" s="32">
        <f t="shared" ref="N3632:O3632" si="3385">SUM(N3628)</f>
        <v>115150</v>
      </c>
      <c r="O3632" s="32">
        <f t="shared" si="3385"/>
        <v>115750</v>
      </c>
      <c r="P3632" s="32">
        <f t="shared" si="3360"/>
        <v>1092504</v>
      </c>
      <c r="Q3632" s="32">
        <f t="shared" si="3361"/>
        <v>79.326817303566102</v>
      </c>
      <c r="R3632" s="90"/>
      <c r="S3632" s="90"/>
      <c r="T3632" s="90"/>
      <c r="U3632" s="90"/>
      <c r="V3632" s="90"/>
      <c r="W3632" s="90"/>
      <c r="X3632" s="90"/>
      <c r="Y3632" s="90"/>
    </row>
    <row r="3633" spans="1:25" ht="15" customHeight="1" x14ac:dyDescent="0.25">
      <c r="A3633" s="111"/>
      <c r="B3633" s="111"/>
      <c r="C3633" s="111"/>
      <c r="D3633" s="111"/>
      <c r="E3633" s="111"/>
      <c r="F3633" s="111"/>
      <c r="G3633" s="111"/>
      <c r="H3633" s="69" t="s">
        <v>79</v>
      </c>
      <c r="I3633" s="32">
        <f t="shared" ref="I3633:K3633" si="3386">SUM(I3632)</f>
        <v>1440611</v>
      </c>
      <c r="J3633" s="32">
        <f t="shared" si="3386"/>
        <v>1377219</v>
      </c>
      <c r="K3633" s="32">
        <f t="shared" si="3386"/>
        <v>747454</v>
      </c>
      <c r="L3633" s="32">
        <f t="shared" si="3357"/>
        <v>345050</v>
      </c>
      <c r="M3633" s="32">
        <f t="shared" ref="M3633" si="3387">SUM(M3632)</f>
        <v>114150</v>
      </c>
      <c r="N3633" s="32">
        <f t="shared" ref="N3633:O3633" si="3388">SUM(N3632)</f>
        <v>115150</v>
      </c>
      <c r="O3633" s="32">
        <f t="shared" si="3388"/>
        <v>115750</v>
      </c>
      <c r="P3633" s="32">
        <f t="shared" si="3360"/>
        <v>1092504</v>
      </c>
      <c r="Q3633" s="32">
        <f t="shared" si="3361"/>
        <v>79.326817303566102</v>
      </c>
      <c r="R3633" s="90"/>
      <c r="S3633" s="90"/>
      <c r="T3633" s="90"/>
      <c r="U3633" s="90"/>
      <c r="V3633" s="90"/>
      <c r="W3633" s="90"/>
      <c r="X3633" s="90"/>
      <c r="Y3633" s="90"/>
    </row>
    <row r="3634" spans="1:25" ht="15" customHeight="1" x14ac:dyDescent="0.25">
      <c r="A3634" s="112"/>
      <c r="B3634" s="112"/>
      <c r="C3634" s="112"/>
      <c r="D3634" s="112"/>
      <c r="E3634" s="112"/>
      <c r="F3634" s="112"/>
      <c r="G3634" s="112"/>
      <c r="I3634" s="27"/>
      <c r="J3634" s="27"/>
      <c r="K3634" s="27">
        <v>0</v>
      </c>
      <c r="L3634" s="27"/>
      <c r="M3634" s="27"/>
      <c r="N3634" s="27"/>
      <c r="O3634" s="27"/>
      <c r="P3634" s="27"/>
      <c r="Q3634" s="27"/>
      <c r="R3634" s="27"/>
      <c r="S3634" s="27"/>
      <c r="T3634" s="27"/>
      <c r="U3634" s="27"/>
      <c r="V3634" s="27"/>
      <c r="W3634" s="27"/>
      <c r="X3634" s="27"/>
      <c r="Y3634" s="27"/>
    </row>
    <row r="3635" spans="1:25" ht="15" customHeight="1" thickBot="1" x14ac:dyDescent="0.3">
      <c r="A3635" s="53" t="s">
        <v>1</v>
      </c>
      <c r="B3635" s="53" t="s">
        <v>1</v>
      </c>
      <c r="C3635" s="53" t="s">
        <v>1</v>
      </c>
      <c r="D3635" s="53" t="s">
        <v>1</v>
      </c>
      <c r="E3635" s="53" t="s">
        <v>1</v>
      </c>
      <c r="F3635" s="53" t="s">
        <v>1</v>
      </c>
      <c r="G3635" s="53" t="s">
        <v>1</v>
      </c>
      <c r="H3635" s="21" t="s">
        <v>1</v>
      </c>
      <c r="I3635" s="33"/>
      <c r="J3635" s="33"/>
      <c r="K3635" s="33">
        <v>0</v>
      </c>
      <c r="L3635" s="33"/>
      <c r="M3635" s="33"/>
      <c r="N3635" s="33"/>
      <c r="O3635" s="33"/>
      <c r="P3635" s="33"/>
      <c r="Q3635" s="33"/>
      <c r="R3635" s="33"/>
      <c r="S3635" s="33"/>
      <c r="T3635" s="33"/>
      <c r="U3635" s="33"/>
      <c r="V3635" s="33"/>
      <c r="W3635" s="33"/>
      <c r="X3635" s="33"/>
      <c r="Y3635" s="33"/>
    </row>
    <row r="3636" spans="1:25" ht="45.75" customHeight="1" thickBot="1" x14ac:dyDescent="0.3">
      <c r="A3636" s="28" t="s">
        <v>4</v>
      </c>
      <c r="B3636" s="28" t="s">
        <v>5</v>
      </c>
      <c r="C3636" s="28" t="s">
        <v>6</v>
      </c>
      <c r="D3636" s="57" t="s">
        <v>1</v>
      </c>
      <c r="E3636" s="28" t="s">
        <v>7</v>
      </c>
      <c r="F3636" s="28" t="s">
        <v>8</v>
      </c>
      <c r="G3636" s="28" t="s">
        <v>9</v>
      </c>
      <c r="H3636" s="28" t="s">
        <v>10</v>
      </c>
      <c r="I3636" s="109" t="s">
        <v>3984</v>
      </c>
      <c r="J3636" s="109" t="s">
        <v>11</v>
      </c>
      <c r="K3636" s="109" t="s">
        <v>3989</v>
      </c>
      <c r="L3636" s="109" t="s">
        <v>3985</v>
      </c>
      <c r="M3636" s="109" t="s">
        <v>4027</v>
      </c>
      <c r="N3636" s="109" t="s">
        <v>3988</v>
      </c>
      <c r="O3636" s="109" t="s">
        <v>3986</v>
      </c>
      <c r="P3636" s="109" t="s">
        <v>3987</v>
      </c>
      <c r="Q3636" s="109" t="s">
        <v>3695</v>
      </c>
      <c r="R3636" s="91"/>
      <c r="S3636" s="91"/>
      <c r="T3636" s="91"/>
      <c r="U3636" s="91"/>
      <c r="V3636" s="91"/>
      <c r="W3636" s="91"/>
      <c r="X3636" s="91"/>
      <c r="Y3636" s="91"/>
    </row>
    <row r="3637" spans="1:25" ht="15" customHeight="1" x14ac:dyDescent="0.25">
      <c r="A3637" s="58" t="s">
        <v>1</v>
      </c>
      <c r="B3637" s="58" t="s">
        <v>1</v>
      </c>
      <c r="C3637" s="58" t="s">
        <v>1</v>
      </c>
      <c r="D3637" s="59" t="s">
        <v>1</v>
      </c>
      <c r="E3637" s="59" t="s">
        <v>1</v>
      </c>
      <c r="F3637" s="60" t="s">
        <v>1</v>
      </c>
      <c r="G3637" s="61" t="s">
        <v>1</v>
      </c>
      <c r="H3637" s="62" t="s">
        <v>1</v>
      </c>
      <c r="I3637" s="29">
        <v>1</v>
      </c>
      <c r="J3637" s="29">
        <v>2</v>
      </c>
      <c r="K3637" s="29">
        <v>3</v>
      </c>
      <c r="L3637" s="29" t="s">
        <v>3478</v>
      </c>
      <c r="M3637" s="29">
        <v>5</v>
      </c>
      <c r="N3637" s="29">
        <v>6</v>
      </c>
      <c r="O3637" s="29">
        <v>7</v>
      </c>
      <c r="P3637" s="29" t="s">
        <v>3696</v>
      </c>
      <c r="Q3637" s="29">
        <v>9</v>
      </c>
      <c r="R3637" s="92"/>
      <c r="S3637" s="92"/>
      <c r="T3637" s="92"/>
      <c r="U3637" s="92"/>
      <c r="V3637" s="92"/>
      <c r="W3637" s="92"/>
      <c r="X3637" s="92"/>
      <c r="Y3637" s="92"/>
    </row>
    <row r="3638" spans="1:25" ht="15" customHeight="1" x14ac:dyDescent="0.25">
      <c r="A3638" s="63" t="s">
        <v>935</v>
      </c>
      <c r="B3638" s="63" t="s">
        <v>81</v>
      </c>
      <c r="C3638" s="64" t="s">
        <v>1587</v>
      </c>
      <c r="D3638" s="64" t="s">
        <v>1588</v>
      </c>
      <c r="E3638" s="65" t="s">
        <v>1</v>
      </c>
      <c r="F3638" s="65" t="s">
        <v>1</v>
      </c>
      <c r="G3638" s="65" t="s">
        <v>1</v>
      </c>
      <c r="H3638" s="65" t="s">
        <v>1589</v>
      </c>
      <c r="I3638" s="26">
        <v>0</v>
      </c>
      <c r="J3638" s="26" t="s">
        <v>1</v>
      </c>
      <c r="K3638" s="26">
        <v>0</v>
      </c>
      <c r="L3638" s="26"/>
      <c r="M3638" s="26"/>
      <c r="N3638" s="26"/>
      <c r="O3638" s="26"/>
      <c r="P3638" s="26"/>
      <c r="Q3638" s="26"/>
      <c r="R3638" s="90"/>
      <c r="S3638" s="90"/>
      <c r="T3638" s="90"/>
      <c r="U3638" s="90"/>
      <c r="V3638" s="90"/>
      <c r="W3638" s="90"/>
      <c r="X3638" s="90"/>
      <c r="Y3638" s="90"/>
    </row>
    <row r="3639" spans="1:25" ht="22.5" customHeight="1" x14ac:dyDescent="0.25">
      <c r="A3639" s="63" t="s">
        <v>1</v>
      </c>
      <c r="B3639" s="63" t="s">
        <v>1</v>
      </c>
      <c r="C3639" s="63" t="s">
        <v>1</v>
      </c>
      <c r="D3639" s="65" t="s">
        <v>1</v>
      </c>
      <c r="E3639" s="65" t="s">
        <v>1</v>
      </c>
      <c r="F3639" s="65" t="s">
        <v>1</v>
      </c>
      <c r="G3639" s="65" t="s">
        <v>1</v>
      </c>
      <c r="H3639" s="66" t="s">
        <v>15</v>
      </c>
      <c r="I3639" s="30">
        <f t="shared" ref="I3639:K3639" si="3389">SUM(I3640,I3648,I3650)</f>
        <v>1700960</v>
      </c>
      <c r="J3639" s="30">
        <f t="shared" si="3389"/>
        <v>1627593</v>
      </c>
      <c r="K3639" s="30">
        <f t="shared" si="3389"/>
        <v>976390</v>
      </c>
      <c r="L3639" s="30">
        <f t="shared" si="3357"/>
        <v>408750</v>
      </c>
      <c r="M3639" s="30">
        <f t="shared" ref="M3639" si="3390">SUM(M3640,M3648,M3650)</f>
        <v>134750</v>
      </c>
      <c r="N3639" s="30">
        <f t="shared" ref="N3639:O3639" si="3391">SUM(N3640,N3648,N3650)</f>
        <v>134750</v>
      </c>
      <c r="O3639" s="30">
        <f t="shared" si="3391"/>
        <v>139250</v>
      </c>
      <c r="P3639" s="30">
        <f t="shared" si="3360"/>
        <v>1385140</v>
      </c>
      <c r="Q3639" s="30">
        <f t="shared" si="3361"/>
        <v>85.10358547867925</v>
      </c>
      <c r="R3639" s="93"/>
      <c r="S3639" s="93"/>
      <c r="T3639" s="93"/>
      <c r="U3639" s="93"/>
      <c r="V3639" s="93"/>
      <c r="W3639" s="93"/>
      <c r="X3639" s="93"/>
      <c r="Y3639" s="93"/>
    </row>
    <row r="3640" spans="1:25" ht="15" customHeight="1" x14ac:dyDescent="0.25">
      <c r="A3640" s="63" t="s">
        <v>935</v>
      </c>
      <c r="B3640" s="63" t="s">
        <v>81</v>
      </c>
      <c r="C3640" s="63" t="s">
        <v>1587</v>
      </c>
      <c r="D3640" s="63" t="s">
        <v>1588</v>
      </c>
      <c r="E3640" s="65" t="s">
        <v>16</v>
      </c>
      <c r="F3640" s="65" t="s">
        <v>1</v>
      </c>
      <c r="G3640" s="65" t="s">
        <v>1</v>
      </c>
      <c r="H3640" s="65" t="s">
        <v>17</v>
      </c>
      <c r="I3640" s="31">
        <f t="shared" ref="I3640:K3640" si="3392">SUM(I3641:I3642)</f>
        <v>1366615</v>
      </c>
      <c r="J3640" s="31">
        <f t="shared" si="3392"/>
        <v>1345415</v>
      </c>
      <c r="K3640" s="31">
        <f t="shared" si="3392"/>
        <v>815890</v>
      </c>
      <c r="L3640" s="31">
        <f t="shared" si="3357"/>
        <v>335300</v>
      </c>
      <c r="M3640" s="31">
        <f t="shared" ref="M3640" si="3393">SUM(M3641:M3642)</f>
        <v>110500</v>
      </c>
      <c r="N3640" s="31">
        <f t="shared" ref="N3640:O3640" si="3394">SUM(N3641:N3642)</f>
        <v>110500</v>
      </c>
      <c r="O3640" s="31">
        <f t="shared" si="3394"/>
        <v>114300</v>
      </c>
      <c r="P3640" s="31">
        <f t="shared" si="3360"/>
        <v>1151190</v>
      </c>
      <c r="Q3640" s="31">
        <f t="shared" si="3361"/>
        <v>85.563933804811157</v>
      </c>
      <c r="R3640" s="94"/>
      <c r="S3640" s="94"/>
      <c r="T3640" s="94"/>
      <c r="U3640" s="94"/>
      <c r="V3640" s="94"/>
      <c r="W3640" s="94"/>
      <c r="X3640" s="94"/>
      <c r="Y3640" s="94"/>
    </row>
    <row r="3641" spans="1:25" ht="15" customHeight="1" x14ac:dyDescent="0.25">
      <c r="A3641" s="64" t="s">
        <v>935</v>
      </c>
      <c r="B3641" s="64" t="s">
        <v>81</v>
      </c>
      <c r="C3641" s="64" t="s">
        <v>1587</v>
      </c>
      <c r="D3641" s="64" t="s">
        <v>1588</v>
      </c>
      <c r="E3641" s="20" t="s">
        <v>19</v>
      </c>
      <c r="F3641" s="64"/>
      <c r="G3641" s="53" t="s">
        <v>1076</v>
      </c>
      <c r="H3641" s="53" t="s">
        <v>3887</v>
      </c>
      <c r="I3641" s="26">
        <v>1202025</v>
      </c>
      <c r="J3641" s="26">
        <v>1184025</v>
      </c>
      <c r="K3641" s="26">
        <v>679800</v>
      </c>
      <c r="L3641" s="26">
        <f t="shared" si="3357"/>
        <v>310000</v>
      </c>
      <c r="M3641" s="26">
        <v>100000</v>
      </c>
      <c r="N3641" s="26">
        <v>100000</v>
      </c>
      <c r="O3641" s="26">
        <v>110000</v>
      </c>
      <c r="P3641" s="26">
        <f t="shared" si="3360"/>
        <v>989800</v>
      </c>
      <c r="Q3641" s="26">
        <f t="shared" si="3361"/>
        <v>83.596207850341003</v>
      </c>
      <c r="R3641" s="90"/>
      <c r="S3641" s="90"/>
      <c r="T3641" s="90"/>
      <c r="U3641" s="90"/>
      <c r="V3641" s="90"/>
      <c r="W3641" s="90"/>
      <c r="X3641" s="90"/>
      <c r="Y3641" s="90"/>
    </row>
    <row r="3642" spans="1:25" ht="15" customHeight="1" x14ac:dyDescent="0.25">
      <c r="A3642" s="63" t="s">
        <v>935</v>
      </c>
      <c r="B3642" s="63" t="s">
        <v>81</v>
      </c>
      <c r="C3642" s="63" t="s">
        <v>1587</v>
      </c>
      <c r="D3642" s="63" t="s">
        <v>1588</v>
      </c>
      <c r="E3642" s="63" t="s">
        <v>21</v>
      </c>
      <c r="F3642" s="64" t="s">
        <v>1</v>
      </c>
      <c r="G3642" s="53" t="s">
        <v>1</v>
      </c>
      <c r="H3642" s="65" t="s">
        <v>22</v>
      </c>
      <c r="I3642" s="31">
        <f t="shared" ref="I3642:K3642" si="3395">SUM(I3643:I3647)</f>
        <v>164590</v>
      </c>
      <c r="J3642" s="31">
        <f t="shared" si="3395"/>
        <v>161390</v>
      </c>
      <c r="K3642" s="31">
        <f t="shared" si="3395"/>
        <v>136090</v>
      </c>
      <c r="L3642" s="31">
        <f t="shared" si="3357"/>
        <v>25300</v>
      </c>
      <c r="M3642" s="31">
        <f t="shared" ref="M3642" si="3396">SUM(M3643:M3647)</f>
        <v>10500</v>
      </c>
      <c r="N3642" s="31">
        <f t="shared" ref="N3642:O3642" si="3397">SUM(N3643:N3647)</f>
        <v>10500</v>
      </c>
      <c r="O3642" s="31">
        <f t="shared" si="3397"/>
        <v>4300</v>
      </c>
      <c r="P3642" s="31">
        <f t="shared" si="3360"/>
        <v>161390</v>
      </c>
      <c r="Q3642" s="31">
        <f t="shared" si="3361"/>
        <v>100</v>
      </c>
      <c r="R3642" s="94"/>
      <c r="S3642" s="94"/>
      <c r="T3642" s="94"/>
      <c r="U3642" s="94"/>
      <c r="V3642" s="94"/>
      <c r="W3642" s="94"/>
      <c r="X3642" s="94"/>
      <c r="Y3642" s="94"/>
    </row>
    <row r="3643" spans="1:25" ht="15" customHeight="1" x14ac:dyDescent="0.25">
      <c r="A3643" s="64" t="s">
        <v>935</v>
      </c>
      <c r="B3643" s="64" t="s">
        <v>81</v>
      </c>
      <c r="C3643" s="64" t="s">
        <v>1587</v>
      </c>
      <c r="D3643" s="64" t="s">
        <v>1588</v>
      </c>
      <c r="E3643" s="20" t="s">
        <v>23</v>
      </c>
      <c r="F3643" s="64" t="s">
        <v>1590</v>
      </c>
      <c r="G3643" s="53" t="s">
        <v>1076</v>
      </c>
      <c r="H3643" s="53" t="s">
        <v>85</v>
      </c>
      <c r="I3643" s="26">
        <v>24200</v>
      </c>
      <c r="J3643" s="26">
        <v>23600</v>
      </c>
      <c r="K3643" s="26">
        <v>16700</v>
      </c>
      <c r="L3643" s="26">
        <f t="shared" si="3357"/>
        <v>6900</v>
      </c>
      <c r="M3643" s="26">
        <v>2500</v>
      </c>
      <c r="N3643" s="26">
        <v>2500</v>
      </c>
      <c r="O3643" s="26">
        <v>1900</v>
      </c>
      <c r="P3643" s="26">
        <f t="shared" si="3360"/>
        <v>23600</v>
      </c>
      <c r="Q3643" s="26">
        <f t="shared" si="3361"/>
        <v>100</v>
      </c>
      <c r="R3643" s="90"/>
      <c r="S3643" s="90"/>
      <c r="T3643" s="90"/>
      <c r="U3643" s="90"/>
      <c r="V3643" s="90"/>
      <c r="W3643" s="90"/>
      <c r="X3643" s="90"/>
      <c r="Y3643" s="90"/>
    </row>
    <row r="3644" spans="1:25" ht="15" customHeight="1" x14ac:dyDescent="0.25">
      <c r="A3644" s="64" t="s">
        <v>935</v>
      </c>
      <c r="B3644" s="64" t="s">
        <v>81</v>
      </c>
      <c r="C3644" s="64" t="s">
        <v>1587</v>
      </c>
      <c r="D3644" s="64" t="s">
        <v>1588</v>
      </c>
      <c r="E3644" s="20" t="s">
        <v>23</v>
      </c>
      <c r="F3644" s="64" t="s">
        <v>1591</v>
      </c>
      <c r="G3644" s="53" t="s">
        <v>1076</v>
      </c>
      <c r="H3644" s="53" t="s">
        <v>25</v>
      </c>
      <c r="I3644" s="26">
        <v>89400</v>
      </c>
      <c r="J3644" s="26">
        <v>87400</v>
      </c>
      <c r="K3644" s="26">
        <v>69000</v>
      </c>
      <c r="L3644" s="26">
        <f t="shared" si="3357"/>
        <v>18400</v>
      </c>
      <c r="M3644" s="26">
        <v>8000</v>
      </c>
      <c r="N3644" s="26">
        <v>8000</v>
      </c>
      <c r="O3644" s="26">
        <v>2400</v>
      </c>
      <c r="P3644" s="26">
        <f t="shared" si="3360"/>
        <v>87400</v>
      </c>
      <c r="Q3644" s="26">
        <f t="shared" si="3361"/>
        <v>100</v>
      </c>
      <c r="R3644" s="90"/>
      <c r="S3644" s="90"/>
      <c r="T3644" s="90"/>
      <c r="U3644" s="90"/>
      <c r="V3644" s="90"/>
      <c r="W3644" s="90"/>
      <c r="X3644" s="90"/>
      <c r="Y3644" s="90"/>
    </row>
    <row r="3645" spans="1:25" ht="15" customHeight="1" x14ac:dyDescent="0.25">
      <c r="A3645" s="64" t="s">
        <v>935</v>
      </c>
      <c r="B3645" s="64" t="s">
        <v>81</v>
      </c>
      <c r="C3645" s="64" t="s">
        <v>1587</v>
      </c>
      <c r="D3645" s="64" t="s">
        <v>1588</v>
      </c>
      <c r="E3645" s="20" t="s">
        <v>23</v>
      </c>
      <c r="F3645" s="64" t="s">
        <v>1592</v>
      </c>
      <c r="G3645" s="53" t="s">
        <v>1076</v>
      </c>
      <c r="H3645" s="53" t="s">
        <v>27</v>
      </c>
      <c r="I3645" s="26">
        <v>25190</v>
      </c>
      <c r="J3645" s="26">
        <v>24590</v>
      </c>
      <c r="K3645" s="26">
        <v>24590</v>
      </c>
      <c r="L3645" s="26">
        <f t="shared" si="3357"/>
        <v>0</v>
      </c>
      <c r="M3645" s="26"/>
      <c r="N3645" s="26"/>
      <c r="O3645" s="26"/>
      <c r="P3645" s="26">
        <f t="shared" si="3360"/>
        <v>24590</v>
      </c>
      <c r="Q3645" s="26">
        <f t="shared" si="3361"/>
        <v>100</v>
      </c>
      <c r="R3645" s="90"/>
      <c r="S3645" s="90"/>
      <c r="T3645" s="90"/>
      <c r="U3645" s="90"/>
      <c r="V3645" s="90"/>
      <c r="W3645" s="90"/>
      <c r="X3645" s="90"/>
      <c r="Y3645" s="90"/>
    </row>
    <row r="3646" spans="1:25" ht="15" customHeight="1" x14ac:dyDescent="0.25">
      <c r="A3646" s="64" t="s">
        <v>935</v>
      </c>
      <c r="B3646" s="64" t="s">
        <v>81</v>
      </c>
      <c r="C3646" s="64" t="s">
        <v>1587</v>
      </c>
      <c r="D3646" s="64" t="s">
        <v>1588</v>
      </c>
      <c r="E3646" s="20" t="s">
        <v>23</v>
      </c>
      <c r="F3646" s="64" t="s">
        <v>1593</v>
      </c>
      <c r="G3646" s="53" t="s">
        <v>1076</v>
      </c>
      <c r="H3646" s="53" t="s">
        <v>89</v>
      </c>
      <c r="I3646" s="26">
        <v>11900</v>
      </c>
      <c r="J3646" s="26">
        <v>11900</v>
      </c>
      <c r="K3646" s="26">
        <v>11900</v>
      </c>
      <c r="L3646" s="26">
        <f t="shared" si="3357"/>
        <v>0</v>
      </c>
      <c r="M3646" s="26"/>
      <c r="N3646" s="26"/>
      <c r="O3646" s="26"/>
      <c r="P3646" s="26">
        <f t="shared" si="3360"/>
        <v>11900</v>
      </c>
      <c r="Q3646" s="26">
        <f t="shared" si="3361"/>
        <v>100</v>
      </c>
      <c r="R3646" s="90"/>
      <c r="S3646" s="90"/>
      <c r="T3646" s="90"/>
      <c r="U3646" s="90"/>
      <c r="V3646" s="90"/>
      <c r="W3646" s="90"/>
      <c r="X3646" s="90"/>
      <c r="Y3646" s="90"/>
    </row>
    <row r="3647" spans="1:25" ht="15" customHeight="1" x14ac:dyDescent="0.25">
      <c r="A3647" s="64" t="s">
        <v>935</v>
      </c>
      <c r="B3647" s="64" t="s">
        <v>81</v>
      </c>
      <c r="C3647" s="64" t="s">
        <v>1587</v>
      </c>
      <c r="D3647" s="64" t="s">
        <v>1588</v>
      </c>
      <c r="E3647" s="20" t="s">
        <v>23</v>
      </c>
      <c r="F3647" s="64" t="s">
        <v>1594</v>
      </c>
      <c r="G3647" s="53" t="s">
        <v>1076</v>
      </c>
      <c r="H3647" s="53" t="s">
        <v>29</v>
      </c>
      <c r="I3647" s="26">
        <v>13900</v>
      </c>
      <c r="J3647" s="26">
        <v>13900</v>
      </c>
      <c r="K3647" s="26">
        <v>13900</v>
      </c>
      <c r="L3647" s="26">
        <f t="shared" si="3357"/>
        <v>0</v>
      </c>
      <c r="M3647" s="26"/>
      <c r="N3647" s="26"/>
      <c r="O3647" s="26"/>
      <c r="P3647" s="26">
        <f t="shared" si="3360"/>
        <v>13900</v>
      </c>
      <c r="Q3647" s="26">
        <f t="shared" si="3361"/>
        <v>100</v>
      </c>
      <c r="R3647" s="90"/>
      <c r="S3647" s="90"/>
      <c r="T3647" s="90"/>
      <c r="U3647" s="90"/>
      <c r="V3647" s="90"/>
      <c r="W3647" s="90"/>
      <c r="X3647" s="90"/>
      <c r="Y3647" s="90"/>
    </row>
    <row r="3648" spans="1:25" ht="15" customHeight="1" x14ac:dyDescent="0.25">
      <c r="A3648" s="63" t="s">
        <v>935</v>
      </c>
      <c r="B3648" s="63" t="s">
        <v>81</v>
      </c>
      <c r="C3648" s="63" t="s">
        <v>1587</v>
      </c>
      <c r="D3648" s="63" t="s">
        <v>1588</v>
      </c>
      <c r="E3648" s="65" t="s">
        <v>30</v>
      </c>
      <c r="F3648" s="65" t="s">
        <v>1</v>
      </c>
      <c r="G3648" s="65" t="s">
        <v>1</v>
      </c>
      <c r="H3648" s="65" t="s">
        <v>31</v>
      </c>
      <c r="I3648" s="31">
        <f t="shared" ref="I3648:K3648" si="3398">SUM(I3649)</f>
        <v>126179</v>
      </c>
      <c r="J3648" s="31">
        <f t="shared" si="3398"/>
        <v>124679</v>
      </c>
      <c r="K3648" s="31">
        <f t="shared" si="3398"/>
        <v>76000</v>
      </c>
      <c r="L3648" s="31">
        <f t="shared" si="3357"/>
        <v>33000</v>
      </c>
      <c r="M3648" s="31">
        <f t="shared" ref="M3648" si="3399">SUM(M3649)</f>
        <v>11000</v>
      </c>
      <c r="N3648" s="31">
        <f t="shared" ref="N3648:O3648" si="3400">SUM(N3649)</f>
        <v>11000</v>
      </c>
      <c r="O3648" s="31">
        <f t="shared" si="3400"/>
        <v>11000</v>
      </c>
      <c r="P3648" s="31">
        <f t="shared" si="3360"/>
        <v>109000</v>
      </c>
      <c r="Q3648" s="31">
        <f t="shared" si="3361"/>
        <v>87.424506131746327</v>
      </c>
      <c r="R3648" s="94"/>
      <c r="S3648" s="94"/>
      <c r="T3648" s="94"/>
      <c r="U3648" s="94"/>
      <c r="V3648" s="94"/>
      <c r="W3648" s="94"/>
      <c r="X3648" s="94"/>
      <c r="Y3648" s="94"/>
    </row>
    <row r="3649" spans="1:25" ht="15" customHeight="1" x14ac:dyDescent="0.25">
      <c r="A3649" s="64" t="s">
        <v>935</v>
      </c>
      <c r="B3649" s="64" t="s">
        <v>81</v>
      </c>
      <c r="C3649" s="64" t="s">
        <v>1587</v>
      </c>
      <c r="D3649" s="64" t="s">
        <v>1588</v>
      </c>
      <c r="E3649" s="20" t="s">
        <v>33</v>
      </c>
      <c r="F3649" s="64"/>
      <c r="G3649" s="53" t="s">
        <v>1076</v>
      </c>
      <c r="H3649" s="53" t="s">
        <v>3863</v>
      </c>
      <c r="I3649" s="26">
        <v>126179</v>
      </c>
      <c r="J3649" s="26">
        <v>124679</v>
      </c>
      <c r="K3649" s="26">
        <v>76000</v>
      </c>
      <c r="L3649" s="26">
        <f t="shared" si="3357"/>
        <v>33000</v>
      </c>
      <c r="M3649" s="26">
        <v>11000</v>
      </c>
      <c r="N3649" s="26">
        <v>11000</v>
      </c>
      <c r="O3649" s="26">
        <v>11000</v>
      </c>
      <c r="P3649" s="26">
        <f t="shared" si="3360"/>
        <v>109000</v>
      </c>
      <c r="Q3649" s="26">
        <f t="shared" si="3361"/>
        <v>87.424506131746327</v>
      </c>
      <c r="R3649" s="90"/>
      <c r="S3649" s="90"/>
      <c r="T3649" s="90"/>
      <c r="U3649" s="90"/>
      <c r="V3649" s="90"/>
      <c r="W3649" s="90"/>
      <c r="X3649" s="90"/>
      <c r="Y3649" s="90"/>
    </row>
    <row r="3650" spans="1:25" ht="15" customHeight="1" x14ac:dyDescent="0.25">
      <c r="A3650" s="63" t="s">
        <v>935</v>
      </c>
      <c r="B3650" s="63" t="s">
        <v>81</v>
      </c>
      <c r="C3650" s="63" t="s">
        <v>1587</v>
      </c>
      <c r="D3650" s="63" t="s">
        <v>1588</v>
      </c>
      <c r="E3650" s="65" t="s">
        <v>34</v>
      </c>
      <c r="F3650" s="65" t="s">
        <v>1</v>
      </c>
      <c r="G3650" s="65" t="s">
        <v>1</v>
      </c>
      <c r="H3650" s="65" t="s">
        <v>35</v>
      </c>
      <c r="I3650" s="31">
        <f t="shared" ref="I3650:K3650" si="3401">SUM(I3651:I3658)</f>
        <v>208166</v>
      </c>
      <c r="J3650" s="31">
        <f t="shared" si="3401"/>
        <v>157499</v>
      </c>
      <c r="K3650" s="31">
        <f t="shared" si="3401"/>
        <v>84500</v>
      </c>
      <c r="L3650" s="31">
        <f t="shared" si="3357"/>
        <v>40450</v>
      </c>
      <c r="M3650" s="31">
        <f t="shared" ref="M3650" si="3402">SUM(M3651:M3658)</f>
        <v>13250</v>
      </c>
      <c r="N3650" s="31">
        <f t="shared" ref="N3650:O3650" si="3403">SUM(N3651:N3658)</f>
        <v>13250</v>
      </c>
      <c r="O3650" s="31">
        <f t="shared" si="3403"/>
        <v>13950</v>
      </c>
      <c r="P3650" s="31">
        <f t="shared" si="3360"/>
        <v>124950</v>
      </c>
      <c r="Q3650" s="31">
        <f t="shared" si="3361"/>
        <v>79.333837040235181</v>
      </c>
      <c r="R3650" s="94"/>
      <c r="S3650" s="94"/>
      <c r="T3650" s="94"/>
      <c r="U3650" s="94"/>
      <c r="V3650" s="94"/>
      <c r="W3650" s="94"/>
      <c r="X3650" s="94"/>
      <c r="Y3650" s="94"/>
    </row>
    <row r="3651" spans="1:25" ht="15" customHeight="1" x14ac:dyDescent="0.25">
      <c r="A3651" s="64" t="s">
        <v>935</v>
      </c>
      <c r="B3651" s="64" t="s">
        <v>81</v>
      </c>
      <c r="C3651" s="64" t="s">
        <v>1587</v>
      </c>
      <c r="D3651" s="64" t="s">
        <v>1588</v>
      </c>
      <c r="E3651" s="20" t="s">
        <v>38</v>
      </c>
      <c r="F3651" s="64"/>
      <c r="G3651" s="53" t="s">
        <v>1076</v>
      </c>
      <c r="H3651" s="53" t="s">
        <v>37</v>
      </c>
      <c r="I3651" s="26">
        <v>1500</v>
      </c>
      <c r="J3651" s="26">
        <v>500</v>
      </c>
      <c r="K3651" s="26">
        <v>500</v>
      </c>
      <c r="L3651" s="26">
        <f t="shared" si="3357"/>
        <v>0</v>
      </c>
      <c r="M3651" s="26"/>
      <c r="N3651" s="26"/>
      <c r="O3651" s="26"/>
      <c r="P3651" s="26">
        <f t="shared" si="3360"/>
        <v>500</v>
      </c>
      <c r="Q3651" s="26">
        <f t="shared" si="3361"/>
        <v>100</v>
      </c>
      <c r="R3651" s="90"/>
      <c r="S3651" s="90"/>
      <c r="T3651" s="90"/>
      <c r="U3651" s="90"/>
      <c r="V3651" s="90"/>
      <c r="W3651" s="90"/>
      <c r="X3651" s="90"/>
      <c r="Y3651" s="90"/>
    </row>
    <row r="3652" spans="1:25" ht="15" customHeight="1" x14ac:dyDescent="0.25">
      <c r="A3652" s="64" t="s">
        <v>935</v>
      </c>
      <c r="B3652" s="64" t="s">
        <v>81</v>
      </c>
      <c r="C3652" s="64" t="s">
        <v>1587</v>
      </c>
      <c r="D3652" s="64" t="s">
        <v>1588</v>
      </c>
      <c r="E3652" s="20" t="s">
        <v>298</v>
      </c>
      <c r="F3652" s="64"/>
      <c r="G3652" s="53" t="s">
        <v>1076</v>
      </c>
      <c r="H3652" s="53" t="s">
        <v>297</v>
      </c>
      <c r="I3652" s="26">
        <v>93200</v>
      </c>
      <c r="J3652" s="26">
        <v>93200</v>
      </c>
      <c r="K3652" s="26">
        <v>50500</v>
      </c>
      <c r="L3652" s="26">
        <f t="shared" si="3357"/>
        <v>24000</v>
      </c>
      <c r="M3652" s="26">
        <v>8000</v>
      </c>
      <c r="N3652" s="26">
        <v>8000</v>
      </c>
      <c r="O3652" s="26">
        <v>8000</v>
      </c>
      <c r="P3652" s="26">
        <f t="shared" si="3360"/>
        <v>74500</v>
      </c>
      <c r="Q3652" s="26">
        <f t="shared" si="3361"/>
        <v>79.935622317596568</v>
      </c>
      <c r="R3652" s="90"/>
      <c r="S3652" s="90"/>
      <c r="T3652" s="90"/>
      <c r="U3652" s="90"/>
      <c r="V3652" s="90"/>
      <c r="W3652" s="90"/>
      <c r="X3652" s="90"/>
      <c r="Y3652" s="90"/>
    </row>
    <row r="3653" spans="1:25" ht="15" customHeight="1" x14ac:dyDescent="0.25">
      <c r="A3653" s="64" t="s">
        <v>935</v>
      </c>
      <c r="B3653" s="64" t="s">
        <v>81</v>
      </c>
      <c r="C3653" s="64" t="s">
        <v>1587</v>
      </c>
      <c r="D3653" s="64" t="s">
        <v>1588</v>
      </c>
      <c r="E3653" s="20" t="s">
        <v>301</v>
      </c>
      <c r="F3653" s="64"/>
      <c r="G3653" s="53" t="s">
        <v>1076</v>
      </c>
      <c r="H3653" s="53" t="s">
        <v>300</v>
      </c>
      <c r="I3653" s="26">
        <v>13061</v>
      </c>
      <c r="J3653" s="26">
        <v>13061</v>
      </c>
      <c r="K3653" s="26">
        <v>6600</v>
      </c>
      <c r="L3653" s="26">
        <f t="shared" si="3357"/>
        <v>3300</v>
      </c>
      <c r="M3653" s="26">
        <v>1100</v>
      </c>
      <c r="N3653" s="26">
        <v>1100</v>
      </c>
      <c r="O3653" s="26">
        <v>1100</v>
      </c>
      <c r="P3653" s="26">
        <f t="shared" si="3360"/>
        <v>9900</v>
      </c>
      <c r="Q3653" s="26">
        <f t="shared" si="3361"/>
        <v>75.798177781180613</v>
      </c>
      <c r="R3653" s="90"/>
      <c r="S3653" s="90"/>
      <c r="T3653" s="90"/>
      <c r="U3653" s="90"/>
      <c r="V3653" s="90"/>
      <c r="W3653" s="90"/>
      <c r="X3653" s="90"/>
      <c r="Y3653" s="90"/>
    </row>
    <row r="3654" spans="1:25" ht="15" customHeight="1" x14ac:dyDescent="0.25">
      <c r="A3654" s="64" t="s">
        <v>935</v>
      </c>
      <c r="B3654" s="64" t="s">
        <v>81</v>
      </c>
      <c r="C3654" s="64" t="s">
        <v>1587</v>
      </c>
      <c r="D3654" s="64" t="s">
        <v>1588</v>
      </c>
      <c r="E3654" s="20" t="s">
        <v>218</v>
      </c>
      <c r="F3654" s="64"/>
      <c r="G3654" s="53" t="s">
        <v>1076</v>
      </c>
      <c r="H3654" s="53" t="s">
        <v>217</v>
      </c>
      <c r="I3654" s="26">
        <v>45015</v>
      </c>
      <c r="J3654" s="26">
        <v>5000</v>
      </c>
      <c r="K3654" s="26">
        <v>2700</v>
      </c>
      <c r="L3654" s="26">
        <f t="shared" si="3357"/>
        <v>1500</v>
      </c>
      <c r="M3654" s="26">
        <v>500</v>
      </c>
      <c r="N3654" s="26">
        <v>500</v>
      </c>
      <c r="O3654" s="26">
        <v>500</v>
      </c>
      <c r="P3654" s="26">
        <f t="shared" si="3360"/>
        <v>4200</v>
      </c>
      <c r="Q3654" s="26">
        <f t="shared" si="3361"/>
        <v>84</v>
      </c>
      <c r="R3654" s="90"/>
      <c r="S3654" s="90"/>
      <c r="T3654" s="90"/>
      <c r="U3654" s="90"/>
      <c r="V3654" s="90"/>
      <c r="W3654" s="90"/>
      <c r="X3654" s="90"/>
      <c r="Y3654" s="90"/>
    </row>
    <row r="3655" spans="1:25" ht="15" customHeight="1" x14ac:dyDescent="0.25">
      <c r="A3655" s="64" t="s">
        <v>935</v>
      </c>
      <c r="B3655" s="64" t="s">
        <v>81</v>
      </c>
      <c r="C3655" s="64" t="s">
        <v>1587</v>
      </c>
      <c r="D3655" s="64" t="s">
        <v>1588</v>
      </c>
      <c r="E3655" s="20" t="s">
        <v>303</v>
      </c>
      <c r="F3655" s="64"/>
      <c r="G3655" s="53" t="s">
        <v>1076</v>
      </c>
      <c r="H3655" s="53" t="s">
        <v>302</v>
      </c>
      <c r="I3655" s="26">
        <v>2200</v>
      </c>
      <c r="J3655" s="26">
        <v>1000</v>
      </c>
      <c r="K3655" s="26">
        <v>700</v>
      </c>
      <c r="L3655" s="26">
        <f t="shared" si="3357"/>
        <v>0</v>
      </c>
      <c r="M3655" s="26"/>
      <c r="N3655" s="26"/>
      <c r="O3655" s="26"/>
      <c r="P3655" s="26">
        <f t="shared" si="3360"/>
        <v>700</v>
      </c>
      <c r="Q3655" s="26">
        <f t="shared" si="3361"/>
        <v>70</v>
      </c>
      <c r="R3655" s="90"/>
      <c r="S3655" s="90"/>
      <c r="T3655" s="90"/>
      <c r="U3655" s="90"/>
      <c r="V3655" s="90"/>
      <c r="W3655" s="90"/>
      <c r="X3655" s="90"/>
      <c r="Y3655" s="90"/>
    </row>
    <row r="3656" spans="1:25" ht="15" customHeight="1" x14ac:dyDescent="0.25">
      <c r="A3656" s="64" t="s">
        <v>935</v>
      </c>
      <c r="B3656" s="64" t="s">
        <v>81</v>
      </c>
      <c r="C3656" s="64" t="s">
        <v>1587</v>
      </c>
      <c r="D3656" s="64" t="s">
        <v>1588</v>
      </c>
      <c r="E3656" s="20" t="s">
        <v>308</v>
      </c>
      <c r="F3656" s="64"/>
      <c r="G3656" s="53" t="s">
        <v>1076</v>
      </c>
      <c r="H3656" s="53" t="s">
        <v>307</v>
      </c>
      <c r="I3656" s="26">
        <v>16900</v>
      </c>
      <c r="J3656" s="26">
        <v>11900</v>
      </c>
      <c r="K3656" s="26">
        <v>6000</v>
      </c>
      <c r="L3656" s="26">
        <f t="shared" si="3357"/>
        <v>3000</v>
      </c>
      <c r="M3656" s="26">
        <v>1000</v>
      </c>
      <c r="N3656" s="26">
        <v>1000</v>
      </c>
      <c r="O3656" s="26">
        <v>1000</v>
      </c>
      <c r="P3656" s="26">
        <f t="shared" si="3360"/>
        <v>9000</v>
      </c>
      <c r="Q3656" s="26">
        <f t="shared" si="3361"/>
        <v>75.630252100840337</v>
      </c>
      <c r="R3656" s="90"/>
      <c r="S3656" s="90"/>
      <c r="T3656" s="90"/>
      <c r="U3656" s="90"/>
      <c r="V3656" s="90"/>
      <c r="W3656" s="90"/>
      <c r="X3656" s="90"/>
      <c r="Y3656" s="90"/>
    </row>
    <row r="3657" spans="1:25" ht="15" customHeight="1" x14ac:dyDescent="0.25">
      <c r="A3657" s="64" t="s">
        <v>935</v>
      </c>
      <c r="B3657" s="64" t="s">
        <v>81</v>
      </c>
      <c r="C3657" s="64" t="s">
        <v>1587</v>
      </c>
      <c r="D3657" s="64" t="s">
        <v>1588</v>
      </c>
      <c r="E3657" s="20" t="s">
        <v>311</v>
      </c>
      <c r="F3657" s="64"/>
      <c r="G3657" s="53" t="s">
        <v>1076</v>
      </c>
      <c r="H3657" s="53" t="s">
        <v>310</v>
      </c>
      <c r="I3657" s="26">
        <v>2460</v>
      </c>
      <c r="J3657" s="26">
        <v>2460</v>
      </c>
      <c r="K3657" s="26">
        <v>1100</v>
      </c>
      <c r="L3657" s="26">
        <f t="shared" si="3357"/>
        <v>0</v>
      </c>
      <c r="M3657" s="26"/>
      <c r="N3657" s="26"/>
      <c r="O3657" s="26"/>
      <c r="P3657" s="26">
        <f t="shared" si="3360"/>
        <v>1100</v>
      </c>
      <c r="Q3657" s="26">
        <f t="shared" si="3361"/>
        <v>44.715447154471541</v>
      </c>
      <c r="R3657" s="90"/>
      <c r="S3657" s="90"/>
      <c r="T3657" s="90"/>
      <c r="U3657" s="90"/>
      <c r="V3657" s="90"/>
      <c r="W3657" s="90"/>
      <c r="X3657" s="90"/>
      <c r="Y3657" s="90"/>
    </row>
    <row r="3658" spans="1:25" ht="15" customHeight="1" x14ac:dyDescent="0.25">
      <c r="A3658" s="63" t="s">
        <v>935</v>
      </c>
      <c r="B3658" s="63" t="s">
        <v>81</v>
      </c>
      <c r="C3658" s="63" t="s">
        <v>1587</v>
      </c>
      <c r="D3658" s="63" t="s">
        <v>1588</v>
      </c>
      <c r="E3658" s="63" t="s">
        <v>39</v>
      </c>
      <c r="F3658" s="64" t="s">
        <v>1</v>
      </c>
      <c r="G3658" s="53" t="s">
        <v>1</v>
      </c>
      <c r="H3658" s="65" t="s">
        <v>40</v>
      </c>
      <c r="I3658" s="31">
        <f t="shared" ref="I3658:K3658" si="3404">SUM(I3659:I3661)</f>
        <v>33830</v>
      </c>
      <c r="J3658" s="31">
        <f t="shared" si="3404"/>
        <v>30378</v>
      </c>
      <c r="K3658" s="31">
        <f t="shared" si="3404"/>
        <v>16400</v>
      </c>
      <c r="L3658" s="31">
        <f t="shared" si="3357"/>
        <v>8650</v>
      </c>
      <c r="M3658" s="31">
        <f t="shared" ref="M3658" si="3405">SUM(M3659:M3661)</f>
        <v>2650</v>
      </c>
      <c r="N3658" s="31">
        <f t="shared" ref="N3658:O3658" si="3406">SUM(N3659:N3661)</f>
        <v>2650</v>
      </c>
      <c r="O3658" s="31">
        <f t="shared" si="3406"/>
        <v>3350</v>
      </c>
      <c r="P3658" s="31">
        <f t="shared" si="3360"/>
        <v>25050</v>
      </c>
      <c r="Q3658" s="31">
        <f t="shared" si="3361"/>
        <v>82.460991507011656</v>
      </c>
      <c r="R3658" s="94"/>
      <c r="S3658" s="94"/>
      <c r="T3658" s="94"/>
      <c r="U3658" s="94"/>
      <c r="V3658" s="94"/>
      <c r="W3658" s="94"/>
      <c r="X3658" s="94"/>
      <c r="Y3658" s="94"/>
    </row>
    <row r="3659" spans="1:25" ht="15" customHeight="1" x14ac:dyDescent="0.25">
      <c r="A3659" s="64" t="s">
        <v>935</v>
      </c>
      <c r="B3659" s="64" t="s">
        <v>81</v>
      </c>
      <c r="C3659" s="64" t="s">
        <v>1587</v>
      </c>
      <c r="D3659" s="64" t="s">
        <v>1588</v>
      </c>
      <c r="E3659" s="20" t="s">
        <v>41</v>
      </c>
      <c r="F3659" s="64"/>
      <c r="G3659" s="53" t="s">
        <v>1076</v>
      </c>
      <c r="H3659" s="53" t="s">
        <v>40</v>
      </c>
      <c r="I3659" s="26">
        <v>23130</v>
      </c>
      <c r="J3659" s="26">
        <v>19678</v>
      </c>
      <c r="K3659" s="26">
        <v>10200</v>
      </c>
      <c r="L3659" s="26">
        <f t="shared" si="3357"/>
        <v>6100</v>
      </c>
      <c r="M3659" s="26">
        <v>1800</v>
      </c>
      <c r="N3659" s="26">
        <v>1800</v>
      </c>
      <c r="O3659" s="26">
        <v>2500</v>
      </c>
      <c r="P3659" s="26">
        <f t="shared" si="3360"/>
        <v>16300</v>
      </c>
      <c r="Q3659" s="26">
        <f t="shared" si="3361"/>
        <v>82.833621302977946</v>
      </c>
      <c r="R3659" s="90"/>
      <c r="S3659" s="90"/>
      <c r="T3659" s="90"/>
      <c r="U3659" s="90"/>
      <c r="V3659" s="90"/>
      <c r="W3659" s="90"/>
      <c r="X3659" s="90"/>
      <c r="Y3659" s="90"/>
    </row>
    <row r="3660" spans="1:25" ht="15" customHeight="1" x14ac:dyDescent="0.25">
      <c r="A3660" s="64" t="s">
        <v>935</v>
      </c>
      <c r="B3660" s="64" t="s">
        <v>81</v>
      </c>
      <c r="C3660" s="64" t="s">
        <v>1587</v>
      </c>
      <c r="D3660" s="64" t="s">
        <v>1588</v>
      </c>
      <c r="E3660" s="20" t="s">
        <v>41</v>
      </c>
      <c r="F3660" s="64" t="s">
        <v>1595</v>
      </c>
      <c r="G3660" s="53" t="s">
        <v>1076</v>
      </c>
      <c r="H3660" s="53" t="s">
        <v>49</v>
      </c>
      <c r="I3660" s="26">
        <v>3100</v>
      </c>
      <c r="J3660" s="26">
        <v>3100</v>
      </c>
      <c r="K3660" s="26">
        <v>2300</v>
      </c>
      <c r="L3660" s="26">
        <f t="shared" si="3357"/>
        <v>600</v>
      </c>
      <c r="M3660" s="26">
        <v>200</v>
      </c>
      <c r="N3660" s="26">
        <v>200</v>
      </c>
      <c r="O3660" s="26">
        <v>200</v>
      </c>
      <c r="P3660" s="26">
        <f t="shared" si="3360"/>
        <v>2900</v>
      </c>
      <c r="Q3660" s="26">
        <f t="shared" si="3361"/>
        <v>93.548387096774192</v>
      </c>
      <c r="R3660" s="90"/>
      <c r="S3660" s="90"/>
      <c r="T3660" s="90"/>
      <c r="U3660" s="90"/>
      <c r="V3660" s="90"/>
      <c r="W3660" s="90"/>
      <c r="X3660" s="90"/>
      <c r="Y3660" s="90"/>
    </row>
    <row r="3661" spans="1:25" ht="22.5" customHeight="1" x14ac:dyDescent="0.25">
      <c r="A3661" s="64" t="s">
        <v>935</v>
      </c>
      <c r="B3661" s="64" t="s">
        <v>81</v>
      </c>
      <c r="C3661" s="64" t="s">
        <v>1587</v>
      </c>
      <c r="D3661" s="64" t="s">
        <v>1588</v>
      </c>
      <c r="E3661" s="20" t="s">
        <v>41</v>
      </c>
      <c r="F3661" s="64" t="s">
        <v>1596</v>
      </c>
      <c r="G3661" s="53" t="s">
        <v>1076</v>
      </c>
      <c r="H3661" s="53" t="s">
        <v>55</v>
      </c>
      <c r="I3661" s="26">
        <v>7600</v>
      </c>
      <c r="J3661" s="26">
        <v>7600</v>
      </c>
      <c r="K3661" s="26">
        <v>3900</v>
      </c>
      <c r="L3661" s="26">
        <f t="shared" si="3357"/>
        <v>1950</v>
      </c>
      <c r="M3661" s="26">
        <v>650</v>
      </c>
      <c r="N3661" s="26">
        <v>650</v>
      </c>
      <c r="O3661" s="26">
        <v>650</v>
      </c>
      <c r="P3661" s="26">
        <f t="shared" si="3360"/>
        <v>5850</v>
      </c>
      <c r="Q3661" s="26">
        <f t="shared" si="3361"/>
        <v>76.973684210526315</v>
      </c>
      <c r="R3661" s="90"/>
      <c r="S3661" s="90"/>
      <c r="T3661" s="90"/>
      <c r="U3661" s="90"/>
      <c r="V3661" s="90"/>
      <c r="W3661" s="90"/>
      <c r="X3661" s="90"/>
      <c r="Y3661" s="90"/>
    </row>
    <row r="3662" spans="1:25" ht="22.5" customHeight="1" x14ac:dyDescent="0.25">
      <c r="A3662" s="63" t="s">
        <v>1</v>
      </c>
      <c r="B3662" s="63" t="s">
        <v>1</v>
      </c>
      <c r="C3662" s="63" t="s">
        <v>1</v>
      </c>
      <c r="D3662" s="65" t="s">
        <v>1</v>
      </c>
      <c r="E3662" s="65" t="s">
        <v>1</v>
      </c>
      <c r="F3662" s="65" t="s">
        <v>1</v>
      </c>
      <c r="G3662" s="65" t="s">
        <v>1</v>
      </c>
      <c r="H3662" s="66" t="s">
        <v>56</v>
      </c>
      <c r="I3662" s="30">
        <f t="shared" ref="I3662:K3663" si="3407">SUM(I3663)</f>
        <v>100</v>
      </c>
      <c r="J3662" s="30">
        <f t="shared" si="3407"/>
        <v>100</v>
      </c>
      <c r="K3662" s="30">
        <f t="shared" si="3407"/>
        <v>0</v>
      </c>
      <c r="L3662" s="30">
        <f t="shared" si="3357"/>
        <v>0</v>
      </c>
      <c r="M3662" s="30">
        <f t="shared" ref="M3662:M3663" si="3408">SUM(M3663)</f>
        <v>0</v>
      </c>
      <c r="N3662" s="30">
        <f t="shared" ref="N3662:O3663" si="3409">SUM(N3663)</f>
        <v>0</v>
      </c>
      <c r="O3662" s="30">
        <f t="shared" si="3409"/>
        <v>0</v>
      </c>
      <c r="P3662" s="30">
        <f t="shared" si="3360"/>
        <v>0</v>
      </c>
      <c r="Q3662" s="30">
        <f t="shared" si="3361"/>
        <v>0</v>
      </c>
      <c r="R3662" s="93"/>
      <c r="S3662" s="93"/>
      <c r="T3662" s="93"/>
      <c r="U3662" s="93"/>
      <c r="V3662" s="93"/>
      <c r="W3662" s="93"/>
      <c r="X3662" s="93"/>
      <c r="Y3662" s="93"/>
    </row>
    <row r="3663" spans="1:25" ht="15" customHeight="1" x14ac:dyDescent="0.25">
      <c r="A3663" s="63" t="s">
        <v>935</v>
      </c>
      <c r="B3663" s="63" t="s">
        <v>81</v>
      </c>
      <c r="C3663" s="63" t="s">
        <v>1587</v>
      </c>
      <c r="D3663" s="63" t="s">
        <v>1588</v>
      </c>
      <c r="E3663" s="65" t="s">
        <v>57</v>
      </c>
      <c r="F3663" s="65" t="s">
        <v>1</v>
      </c>
      <c r="G3663" s="65" t="s">
        <v>1</v>
      </c>
      <c r="H3663" s="65" t="s">
        <v>58</v>
      </c>
      <c r="I3663" s="31">
        <f t="shared" si="3407"/>
        <v>100</v>
      </c>
      <c r="J3663" s="31">
        <f t="shared" si="3407"/>
        <v>100</v>
      </c>
      <c r="K3663" s="31">
        <f t="shared" si="3407"/>
        <v>0</v>
      </c>
      <c r="L3663" s="31">
        <f t="shared" si="3357"/>
        <v>0</v>
      </c>
      <c r="M3663" s="31">
        <f t="shared" si="3408"/>
        <v>0</v>
      </c>
      <c r="N3663" s="31">
        <f t="shared" si="3409"/>
        <v>0</v>
      </c>
      <c r="O3663" s="31">
        <f t="shared" si="3409"/>
        <v>0</v>
      </c>
      <c r="P3663" s="31">
        <f t="shared" si="3360"/>
        <v>0</v>
      </c>
      <c r="Q3663" s="31">
        <f t="shared" si="3361"/>
        <v>0</v>
      </c>
      <c r="R3663" s="94"/>
      <c r="S3663" s="94"/>
      <c r="T3663" s="94"/>
      <c r="U3663" s="94"/>
      <c r="V3663" s="94"/>
      <c r="W3663" s="94"/>
      <c r="X3663" s="94"/>
      <c r="Y3663" s="94"/>
    </row>
    <row r="3664" spans="1:25" ht="15" customHeight="1" x14ac:dyDescent="0.25">
      <c r="A3664" s="64" t="s">
        <v>935</v>
      </c>
      <c r="B3664" s="64" t="s">
        <v>81</v>
      </c>
      <c r="C3664" s="64" t="s">
        <v>1587</v>
      </c>
      <c r="D3664" s="64" t="s">
        <v>1588</v>
      </c>
      <c r="E3664" s="20" t="s">
        <v>68</v>
      </c>
      <c r="F3664" s="64"/>
      <c r="G3664" s="53" t="s">
        <v>1076</v>
      </c>
      <c r="H3664" s="53" t="s">
        <v>67</v>
      </c>
      <c r="I3664" s="26">
        <v>100</v>
      </c>
      <c r="J3664" s="26">
        <v>100</v>
      </c>
      <c r="K3664" s="26">
        <v>0</v>
      </c>
      <c r="L3664" s="26">
        <f t="shared" ref="L3664:L3727" si="3410">SUM(M3664:O3664)</f>
        <v>0</v>
      </c>
      <c r="M3664" s="26"/>
      <c r="N3664" s="26"/>
      <c r="O3664" s="26"/>
      <c r="P3664" s="26">
        <f t="shared" ref="P3664:P3727" si="3411">K3664+L3664</f>
        <v>0</v>
      </c>
      <c r="Q3664" s="26">
        <f t="shared" ref="Q3664:Q3727" si="3412">IF(J3664=0,"-",P3664/J3664*100)</f>
        <v>0</v>
      </c>
      <c r="R3664" s="90"/>
      <c r="S3664" s="90"/>
      <c r="T3664" s="90"/>
      <c r="U3664" s="90"/>
      <c r="V3664" s="90"/>
      <c r="W3664" s="90"/>
      <c r="X3664" s="90"/>
      <c r="Y3664" s="90"/>
    </row>
    <row r="3665" spans="1:25" ht="22.5" customHeight="1" x14ac:dyDescent="0.25">
      <c r="A3665" s="63" t="s">
        <v>1</v>
      </c>
      <c r="B3665" s="63" t="s">
        <v>1</v>
      </c>
      <c r="C3665" s="63" t="s">
        <v>1</v>
      </c>
      <c r="D3665" s="65" t="s">
        <v>1</v>
      </c>
      <c r="E3665" s="65" t="s">
        <v>1</v>
      </c>
      <c r="F3665" s="65" t="s">
        <v>1</v>
      </c>
      <c r="G3665" s="65" t="s">
        <v>1</v>
      </c>
      <c r="H3665" s="66" t="s">
        <v>69</v>
      </c>
      <c r="I3665" s="30">
        <f t="shared" ref="I3665:K3665" si="3413">SUM(I3666)</f>
        <v>10000</v>
      </c>
      <c r="J3665" s="30">
        <f t="shared" si="3413"/>
        <v>0</v>
      </c>
      <c r="K3665" s="30">
        <f t="shared" si="3413"/>
        <v>0</v>
      </c>
      <c r="L3665" s="30">
        <f t="shared" si="3410"/>
        <v>0</v>
      </c>
      <c r="M3665" s="30">
        <f t="shared" ref="M3665" si="3414">SUM(M3666)</f>
        <v>0</v>
      </c>
      <c r="N3665" s="30">
        <f t="shared" ref="N3665:O3665" si="3415">SUM(N3666)</f>
        <v>0</v>
      </c>
      <c r="O3665" s="30">
        <f t="shared" si="3415"/>
        <v>0</v>
      </c>
      <c r="P3665" s="30">
        <f t="shared" si="3411"/>
        <v>0</v>
      </c>
      <c r="Q3665" s="30" t="str">
        <f t="shared" si="3412"/>
        <v>-</v>
      </c>
      <c r="R3665" s="93"/>
      <c r="S3665" s="93"/>
      <c r="T3665" s="93"/>
      <c r="U3665" s="93"/>
      <c r="V3665" s="93"/>
      <c r="W3665" s="93"/>
      <c r="X3665" s="93"/>
      <c r="Y3665" s="93"/>
    </row>
    <row r="3666" spans="1:25" ht="15" customHeight="1" x14ac:dyDescent="0.25">
      <c r="A3666" s="63" t="s">
        <v>935</v>
      </c>
      <c r="B3666" s="63" t="s">
        <v>81</v>
      </c>
      <c r="C3666" s="63" t="s">
        <v>1587</v>
      </c>
      <c r="D3666" s="63" t="s">
        <v>1588</v>
      </c>
      <c r="E3666" s="65" t="s">
        <v>70</v>
      </c>
      <c r="F3666" s="65" t="s">
        <v>1</v>
      </c>
      <c r="G3666" s="65" t="s">
        <v>1</v>
      </c>
      <c r="H3666" s="65" t="s">
        <v>71</v>
      </c>
      <c r="I3666" s="31">
        <f t="shared" ref="I3666:K3666" si="3416">SUM(I3667:I3668)</f>
        <v>10000</v>
      </c>
      <c r="J3666" s="31">
        <f t="shared" si="3416"/>
        <v>0</v>
      </c>
      <c r="K3666" s="31">
        <f t="shared" si="3416"/>
        <v>0</v>
      </c>
      <c r="L3666" s="31">
        <f t="shared" si="3410"/>
        <v>0</v>
      </c>
      <c r="M3666" s="31">
        <f t="shared" ref="M3666" si="3417">SUM(M3667:M3668)</f>
        <v>0</v>
      </c>
      <c r="N3666" s="31">
        <f t="shared" ref="N3666:O3666" si="3418">SUM(N3667:N3668)</f>
        <v>0</v>
      </c>
      <c r="O3666" s="31">
        <f t="shared" si="3418"/>
        <v>0</v>
      </c>
      <c r="P3666" s="31">
        <f t="shared" si="3411"/>
        <v>0</v>
      </c>
      <c r="Q3666" s="31" t="str">
        <f t="shared" si="3412"/>
        <v>-</v>
      </c>
      <c r="R3666" s="94"/>
      <c r="S3666" s="94"/>
      <c r="T3666" s="94"/>
      <c r="U3666" s="94"/>
      <c r="V3666" s="94"/>
      <c r="W3666" s="94"/>
      <c r="X3666" s="94"/>
      <c r="Y3666" s="94"/>
    </row>
    <row r="3667" spans="1:25" ht="15" customHeight="1" x14ac:dyDescent="0.25">
      <c r="A3667" s="64" t="s">
        <v>935</v>
      </c>
      <c r="B3667" s="64" t="s">
        <v>81</v>
      </c>
      <c r="C3667" s="64" t="s">
        <v>1587</v>
      </c>
      <c r="D3667" s="64" t="s">
        <v>1588</v>
      </c>
      <c r="E3667" s="20" t="s">
        <v>74</v>
      </c>
      <c r="F3667" s="64"/>
      <c r="G3667" s="53" t="s">
        <v>1076</v>
      </c>
      <c r="H3667" s="53" t="s">
        <v>73</v>
      </c>
      <c r="I3667" s="26">
        <v>8000</v>
      </c>
      <c r="J3667" s="26">
        <v>0</v>
      </c>
      <c r="K3667" s="26">
        <v>0</v>
      </c>
      <c r="L3667" s="26">
        <f t="shared" si="3410"/>
        <v>0</v>
      </c>
      <c r="M3667" s="26"/>
      <c r="N3667" s="26"/>
      <c r="O3667" s="26"/>
      <c r="P3667" s="26">
        <f t="shared" si="3411"/>
        <v>0</v>
      </c>
      <c r="Q3667" s="26" t="str">
        <f t="shared" si="3412"/>
        <v>-</v>
      </c>
      <c r="R3667" s="90"/>
      <c r="S3667" s="90"/>
      <c r="T3667" s="90"/>
      <c r="U3667" s="90"/>
      <c r="V3667" s="90"/>
      <c r="W3667" s="90"/>
      <c r="X3667" s="90"/>
      <c r="Y3667" s="90"/>
    </row>
    <row r="3668" spans="1:25" ht="15" customHeight="1" x14ac:dyDescent="0.25">
      <c r="A3668" s="64" t="s">
        <v>935</v>
      </c>
      <c r="B3668" s="64" t="s">
        <v>81</v>
      </c>
      <c r="C3668" s="64" t="s">
        <v>1587</v>
      </c>
      <c r="D3668" s="64" t="s">
        <v>1588</v>
      </c>
      <c r="E3668" s="20" t="s">
        <v>323</v>
      </c>
      <c r="F3668" s="64"/>
      <c r="G3668" s="53" t="s">
        <v>1076</v>
      </c>
      <c r="H3668" s="53" t="s">
        <v>322</v>
      </c>
      <c r="I3668" s="26">
        <v>2000</v>
      </c>
      <c r="J3668" s="26">
        <v>0</v>
      </c>
      <c r="K3668" s="26">
        <v>0</v>
      </c>
      <c r="L3668" s="26">
        <f t="shared" si="3410"/>
        <v>0</v>
      </c>
      <c r="M3668" s="26"/>
      <c r="N3668" s="26"/>
      <c r="O3668" s="26"/>
      <c r="P3668" s="26">
        <f t="shared" si="3411"/>
        <v>0</v>
      </c>
      <c r="Q3668" s="26" t="str">
        <f t="shared" si="3412"/>
        <v>-</v>
      </c>
      <c r="R3668" s="90"/>
      <c r="S3668" s="90"/>
      <c r="T3668" s="90"/>
      <c r="U3668" s="90"/>
      <c r="V3668" s="90"/>
      <c r="W3668" s="90"/>
      <c r="X3668" s="90"/>
      <c r="Y3668" s="90"/>
    </row>
    <row r="3669" spans="1:25" ht="15" customHeight="1" x14ac:dyDescent="0.25">
      <c r="A3669" s="53" t="s">
        <v>1</v>
      </c>
      <c r="B3669" s="53" t="s">
        <v>1</v>
      </c>
      <c r="C3669" s="53" t="s">
        <v>1</v>
      </c>
      <c r="D3669" s="53" t="s">
        <v>1</v>
      </c>
      <c r="E3669" s="53" t="s">
        <v>1</v>
      </c>
      <c r="F3669" s="53" t="s">
        <v>1</v>
      </c>
      <c r="G3669" s="53" t="s">
        <v>1</v>
      </c>
      <c r="H3669" s="66" t="s">
        <v>1597</v>
      </c>
      <c r="I3669" s="30">
        <f t="shared" ref="I3669:K3669" si="3419">SUM(I3639,I3662,I3665)</f>
        <v>1711060</v>
      </c>
      <c r="J3669" s="30">
        <f t="shared" si="3419"/>
        <v>1627693</v>
      </c>
      <c r="K3669" s="30">
        <f t="shared" si="3419"/>
        <v>976390</v>
      </c>
      <c r="L3669" s="30">
        <f t="shared" si="3410"/>
        <v>408750</v>
      </c>
      <c r="M3669" s="30">
        <f t="shared" ref="M3669" si="3420">SUM(M3639,M3662,M3665)</f>
        <v>134750</v>
      </c>
      <c r="N3669" s="30">
        <f t="shared" ref="N3669:O3669" si="3421">SUM(N3639,N3662,N3665)</f>
        <v>134750</v>
      </c>
      <c r="O3669" s="30">
        <f t="shared" si="3421"/>
        <v>139250</v>
      </c>
      <c r="P3669" s="30">
        <f t="shared" si="3411"/>
        <v>1385140</v>
      </c>
      <c r="Q3669" s="30">
        <f t="shared" si="3412"/>
        <v>85.098356999753648</v>
      </c>
      <c r="R3669" s="93"/>
      <c r="S3669" s="93"/>
      <c r="T3669" s="93"/>
      <c r="U3669" s="93"/>
      <c r="V3669" s="93"/>
      <c r="W3669" s="93"/>
      <c r="X3669" s="93"/>
      <c r="Y3669" s="93"/>
    </row>
    <row r="3670" spans="1:25" ht="15" customHeight="1" thickBot="1" x14ac:dyDescent="0.3">
      <c r="A3670" s="53" t="s">
        <v>1</v>
      </c>
      <c r="B3670" s="53" t="s">
        <v>1</v>
      </c>
      <c r="C3670" s="53" t="s">
        <v>1</v>
      </c>
      <c r="D3670" s="53" t="s">
        <v>1</v>
      </c>
      <c r="E3670" s="53" t="s">
        <v>1</v>
      </c>
      <c r="F3670" s="53" t="s">
        <v>1</v>
      </c>
      <c r="G3670" s="53" t="s">
        <v>1</v>
      </c>
      <c r="H3670" s="65" t="s">
        <v>76</v>
      </c>
      <c r="I3670" s="31"/>
      <c r="J3670" s="31"/>
      <c r="K3670" s="31">
        <v>0</v>
      </c>
      <c r="L3670" s="31"/>
      <c r="M3670" s="31"/>
      <c r="N3670" s="31"/>
      <c r="O3670" s="31"/>
      <c r="P3670" s="31"/>
      <c r="Q3670" s="31"/>
      <c r="R3670" s="94"/>
      <c r="S3670" s="94"/>
      <c r="T3670" s="94"/>
      <c r="U3670" s="94"/>
      <c r="V3670" s="94"/>
      <c r="W3670" s="94"/>
      <c r="X3670" s="94"/>
      <c r="Y3670" s="94"/>
    </row>
    <row r="3671" spans="1:25" ht="47.25" customHeight="1" thickBot="1" x14ac:dyDescent="0.3">
      <c r="A3671" s="110" t="s">
        <v>1</v>
      </c>
      <c r="B3671" s="110" t="s">
        <v>1</v>
      </c>
      <c r="C3671" s="110" t="s">
        <v>1</v>
      </c>
      <c r="D3671" s="110" t="s">
        <v>1</v>
      </c>
      <c r="E3671" s="110" t="s">
        <v>1</v>
      </c>
      <c r="F3671" s="110" t="s">
        <v>1</v>
      </c>
      <c r="G3671" s="110" t="s">
        <v>1</v>
      </c>
      <c r="H3671" s="28" t="s">
        <v>77</v>
      </c>
      <c r="I3671" s="109" t="s">
        <v>3984</v>
      </c>
      <c r="J3671" s="109" t="s">
        <v>11</v>
      </c>
      <c r="K3671" s="109" t="s">
        <v>3989</v>
      </c>
      <c r="L3671" s="109" t="s">
        <v>3985</v>
      </c>
      <c r="M3671" s="109" t="s">
        <v>4027</v>
      </c>
      <c r="N3671" s="109" t="s">
        <v>3988</v>
      </c>
      <c r="O3671" s="109" t="s">
        <v>3986</v>
      </c>
      <c r="P3671" s="109" t="s">
        <v>3987</v>
      </c>
      <c r="Q3671" s="109" t="s">
        <v>3695</v>
      </c>
      <c r="R3671" s="91"/>
      <c r="S3671" s="91"/>
      <c r="T3671" s="91"/>
      <c r="U3671" s="91"/>
      <c r="V3671" s="91"/>
      <c r="W3671" s="91"/>
      <c r="X3671" s="91"/>
      <c r="Y3671" s="91"/>
    </row>
    <row r="3672" spans="1:25" ht="15" customHeight="1" x14ac:dyDescent="0.25">
      <c r="A3672" s="111"/>
      <c r="B3672" s="111"/>
      <c r="C3672" s="111"/>
      <c r="D3672" s="111"/>
      <c r="E3672" s="111"/>
      <c r="F3672" s="111"/>
      <c r="G3672" s="111"/>
      <c r="H3672" s="67" t="s">
        <v>1</v>
      </c>
      <c r="I3672" s="29">
        <v>1</v>
      </c>
      <c r="J3672" s="29">
        <v>2</v>
      </c>
      <c r="K3672" s="29">
        <v>3</v>
      </c>
      <c r="L3672" s="29" t="s">
        <v>3478</v>
      </c>
      <c r="M3672" s="29">
        <v>5</v>
      </c>
      <c r="N3672" s="29">
        <v>6</v>
      </c>
      <c r="O3672" s="29">
        <v>7</v>
      </c>
      <c r="P3672" s="29" t="s">
        <v>3696</v>
      </c>
      <c r="Q3672" s="29">
        <v>9</v>
      </c>
      <c r="R3672" s="92"/>
      <c r="S3672" s="92"/>
      <c r="T3672" s="92"/>
      <c r="U3672" s="92"/>
      <c r="V3672" s="92"/>
      <c r="W3672" s="92"/>
      <c r="X3672" s="92"/>
      <c r="Y3672" s="92"/>
    </row>
    <row r="3673" spans="1:25" ht="15" customHeight="1" x14ac:dyDescent="0.25">
      <c r="A3673" s="111"/>
      <c r="B3673" s="111"/>
      <c r="C3673" s="111"/>
      <c r="D3673" s="111"/>
      <c r="E3673" s="111"/>
      <c r="F3673" s="111"/>
      <c r="G3673" s="111"/>
      <c r="H3673" s="68" t="s">
        <v>1085</v>
      </c>
      <c r="I3673" s="32">
        <f t="shared" ref="I3673:K3673" si="3422">SUM(I3669)</f>
        <v>1711060</v>
      </c>
      <c r="J3673" s="32">
        <f t="shared" si="3422"/>
        <v>1627693</v>
      </c>
      <c r="K3673" s="32">
        <f t="shared" si="3422"/>
        <v>976390</v>
      </c>
      <c r="L3673" s="32">
        <f t="shared" si="3410"/>
        <v>408750</v>
      </c>
      <c r="M3673" s="32">
        <f t="shared" ref="M3673" si="3423">SUM(M3669)</f>
        <v>134750</v>
      </c>
      <c r="N3673" s="32">
        <f t="shared" ref="N3673:O3673" si="3424">SUM(N3669)</f>
        <v>134750</v>
      </c>
      <c r="O3673" s="32">
        <f t="shared" si="3424"/>
        <v>139250</v>
      </c>
      <c r="P3673" s="32">
        <f t="shared" si="3411"/>
        <v>1385140</v>
      </c>
      <c r="Q3673" s="32">
        <f t="shared" si="3412"/>
        <v>85.098356999753648</v>
      </c>
      <c r="R3673" s="90"/>
      <c r="S3673" s="90"/>
      <c r="T3673" s="90"/>
      <c r="U3673" s="90"/>
      <c r="V3673" s="90"/>
      <c r="W3673" s="90"/>
      <c r="X3673" s="90"/>
      <c r="Y3673" s="90"/>
    </row>
    <row r="3674" spans="1:25" ht="15" customHeight="1" x14ac:dyDescent="0.25">
      <c r="A3674" s="111"/>
      <c r="B3674" s="111"/>
      <c r="C3674" s="111"/>
      <c r="D3674" s="111"/>
      <c r="E3674" s="111"/>
      <c r="F3674" s="111"/>
      <c r="G3674" s="111"/>
      <c r="H3674" s="69" t="s">
        <v>79</v>
      </c>
      <c r="I3674" s="32">
        <f t="shared" ref="I3674:K3674" si="3425">SUM(I3673)</f>
        <v>1711060</v>
      </c>
      <c r="J3674" s="32">
        <f t="shared" si="3425"/>
        <v>1627693</v>
      </c>
      <c r="K3674" s="32">
        <f t="shared" si="3425"/>
        <v>976390</v>
      </c>
      <c r="L3674" s="32">
        <f t="shared" si="3410"/>
        <v>408750</v>
      </c>
      <c r="M3674" s="32">
        <f t="shared" ref="M3674" si="3426">SUM(M3673)</f>
        <v>134750</v>
      </c>
      <c r="N3674" s="32">
        <f t="shared" ref="N3674:O3674" si="3427">SUM(N3673)</f>
        <v>134750</v>
      </c>
      <c r="O3674" s="32">
        <f t="shared" si="3427"/>
        <v>139250</v>
      </c>
      <c r="P3674" s="32">
        <f t="shared" si="3411"/>
        <v>1385140</v>
      </c>
      <c r="Q3674" s="32">
        <f t="shared" si="3412"/>
        <v>85.098356999753648</v>
      </c>
      <c r="R3674" s="90"/>
      <c r="S3674" s="90"/>
      <c r="T3674" s="90"/>
      <c r="U3674" s="90"/>
      <c r="V3674" s="90"/>
      <c r="W3674" s="90"/>
      <c r="X3674" s="90"/>
      <c r="Y3674" s="90"/>
    </row>
    <row r="3675" spans="1:25" ht="15" customHeight="1" x14ac:dyDescent="0.25">
      <c r="A3675" s="112"/>
      <c r="B3675" s="112"/>
      <c r="C3675" s="112"/>
      <c r="D3675" s="112"/>
      <c r="E3675" s="112"/>
      <c r="F3675" s="112"/>
      <c r="G3675" s="112"/>
      <c r="I3675" s="27"/>
      <c r="J3675" s="27"/>
      <c r="K3675" s="27">
        <v>0</v>
      </c>
      <c r="L3675" s="27"/>
      <c r="M3675" s="27"/>
      <c r="N3675" s="27"/>
      <c r="O3675" s="27"/>
      <c r="P3675" s="27"/>
      <c r="Q3675" s="27"/>
      <c r="R3675" s="27"/>
      <c r="S3675" s="27"/>
      <c r="T3675" s="27"/>
      <c r="U3675" s="27"/>
      <c r="V3675" s="27"/>
      <c r="W3675" s="27"/>
      <c r="X3675" s="27"/>
      <c r="Y3675" s="27"/>
    </row>
    <row r="3676" spans="1:25" ht="15" customHeight="1" thickBot="1" x14ac:dyDescent="0.3">
      <c r="A3676" s="53" t="s">
        <v>1</v>
      </c>
      <c r="B3676" s="53" t="s">
        <v>1</v>
      </c>
      <c r="C3676" s="53" t="s">
        <v>1</v>
      </c>
      <c r="D3676" s="53" t="s">
        <v>1</v>
      </c>
      <c r="E3676" s="53" t="s">
        <v>1</v>
      </c>
      <c r="F3676" s="53" t="s">
        <v>1</v>
      </c>
      <c r="G3676" s="53" t="s">
        <v>1</v>
      </c>
      <c r="H3676" s="21" t="s">
        <v>1</v>
      </c>
      <c r="I3676" s="33"/>
      <c r="J3676" s="33"/>
      <c r="K3676" s="33">
        <v>0</v>
      </c>
      <c r="L3676" s="33"/>
      <c r="M3676" s="33"/>
      <c r="N3676" s="33"/>
      <c r="O3676" s="33"/>
      <c r="P3676" s="33"/>
      <c r="Q3676" s="33"/>
      <c r="R3676" s="33"/>
      <c r="S3676" s="33"/>
      <c r="T3676" s="33"/>
      <c r="U3676" s="33"/>
      <c r="V3676" s="33"/>
      <c r="W3676" s="33"/>
      <c r="X3676" s="33"/>
      <c r="Y3676" s="33"/>
    </row>
    <row r="3677" spans="1:25" ht="45.75" customHeight="1" thickBot="1" x14ac:dyDescent="0.3">
      <c r="A3677" s="28" t="s">
        <v>4</v>
      </c>
      <c r="B3677" s="28" t="s">
        <v>5</v>
      </c>
      <c r="C3677" s="28" t="s">
        <v>6</v>
      </c>
      <c r="D3677" s="57" t="s">
        <v>1</v>
      </c>
      <c r="E3677" s="28" t="s">
        <v>7</v>
      </c>
      <c r="F3677" s="28" t="s">
        <v>8</v>
      </c>
      <c r="G3677" s="28" t="s">
        <v>9</v>
      </c>
      <c r="H3677" s="28" t="s">
        <v>10</v>
      </c>
      <c r="I3677" s="109" t="s">
        <v>3984</v>
      </c>
      <c r="J3677" s="109" t="s">
        <v>11</v>
      </c>
      <c r="K3677" s="109" t="s">
        <v>3989</v>
      </c>
      <c r="L3677" s="109" t="s">
        <v>3985</v>
      </c>
      <c r="M3677" s="109" t="s">
        <v>4027</v>
      </c>
      <c r="N3677" s="109" t="s">
        <v>3988</v>
      </c>
      <c r="O3677" s="109" t="s">
        <v>3986</v>
      </c>
      <c r="P3677" s="109" t="s">
        <v>3987</v>
      </c>
      <c r="Q3677" s="109" t="s">
        <v>3695</v>
      </c>
      <c r="R3677" s="91"/>
      <c r="S3677" s="91"/>
      <c r="T3677" s="91"/>
      <c r="U3677" s="91"/>
      <c r="V3677" s="91"/>
      <c r="W3677" s="91"/>
      <c r="X3677" s="91"/>
      <c r="Y3677" s="91"/>
    </row>
    <row r="3678" spans="1:25" ht="15" customHeight="1" x14ac:dyDescent="0.25">
      <c r="A3678" s="58" t="s">
        <v>1</v>
      </c>
      <c r="B3678" s="58" t="s">
        <v>1</v>
      </c>
      <c r="C3678" s="58" t="s">
        <v>1</v>
      </c>
      <c r="D3678" s="59" t="s">
        <v>1</v>
      </c>
      <c r="E3678" s="59" t="s">
        <v>1</v>
      </c>
      <c r="F3678" s="60" t="s">
        <v>1</v>
      </c>
      <c r="G3678" s="61" t="s">
        <v>1</v>
      </c>
      <c r="H3678" s="62" t="s">
        <v>1</v>
      </c>
      <c r="I3678" s="29">
        <v>1</v>
      </c>
      <c r="J3678" s="29">
        <v>2</v>
      </c>
      <c r="K3678" s="29">
        <v>3</v>
      </c>
      <c r="L3678" s="29" t="s">
        <v>3478</v>
      </c>
      <c r="M3678" s="29">
        <v>5</v>
      </c>
      <c r="N3678" s="29">
        <v>6</v>
      </c>
      <c r="O3678" s="29">
        <v>7</v>
      </c>
      <c r="P3678" s="29" t="s">
        <v>3696</v>
      </c>
      <c r="Q3678" s="29">
        <v>9</v>
      </c>
      <c r="R3678" s="92"/>
      <c r="S3678" s="92"/>
      <c r="T3678" s="92"/>
      <c r="U3678" s="92"/>
      <c r="V3678" s="92"/>
      <c r="W3678" s="92"/>
      <c r="X3678" s="92"/>
      <c r="Y3678" s="92"/>
    </row>
    <row r="3679" spans="1:25" ht="15" customHeight="1" x14ac:dyDescent="0.25">
      <c r="A3679" s="63" t="s">
        <v>935</v>
      </c>
      <c r="B3679" s="63" t="s">
        <v>81</v>
      </c>
      <c r="C3679" s="64" t="s">
        <v>1598</v>
      </c>
      <c r="D3679" s="64" t="s">
        <v>1599</v>
      </c>
      <c r="E3679" s="65" t="s">
        <v>1</v>
      </c>
      <c r="F3679" s="65" t="s">
        <v>1</v>
      </c>
      <c r="G3679" s="65" t="s">
        <v>1</v>
      </c>
      <c r="H3679" s="65" t="s">
        <v>1600</v>
      </c>
      <c r="I3679" s="26">
        <v>0</v>
      </c>
      <c r="J3679" s="26" t="s">
        <v>1</v>
      </c>
      <c r="K3679" s="26">
        <v>0</v>
      </c>
      <c r="L3679" s="26"/>
      <c r="M3679" s="26"/>
      <c r="N3679" s="26"/>
      <c r="O3679" s="26"/>
      <c r="P3679" s="26"/>
      <c r="Q3679" s="26"/>
      <c r="R3679" s="90"/>
      <c r="S3679" s="90"/>
      <c r="T3679" s="90"/>
      <c r="U3679" s="90"/>
      <c r="V3679" s="90"/>
      <c r="W3679" s="90"/>
      <c r="X3679" s="90"/>
      <c r="Y3679" s="90"/>
    </row>
    <row r="3680" spans="1:25" ht="22.5" customHeight="1" x14ac:dyDescent="0.25">
      <c r="A3680" s="63" t="s">
        <v>1</v>
      </c>
      <c r="B3680" s="63" t="s">
        <v>1</v>
      </c>
      <c r="C3680" s="63" t="s">
        <v>1</v>
      </c>
      <c r="D3680" s="65" t="s">
        <v>1</v>
      </c>
      <c r="E3680" s="65" t="s">
        <v>1</v>
      </c>
      <c r="F3680" s="65" t="s">
        <v>1</v>
      </c>
      <c r="G3680" s="65" t="s">
        <v>1</v>
      </c>
      <c r="H3680" s="66" t="s">
        <v>15</v>
      </c>
      <c r="I3680" s="30">
        <f t="shared" ref="I3680:K3680" si="3428">SUM(I3681,I3689,I3691)</f>
        <v>1999141</v>
      </c>
      <c r="J3680" s="30">
        <f t="shared" si="3428"/>
        <v>1901371</v>
      </c>
      <c r="K3680" s="30">
        <f t="shared" si="3428"/>
        <v>1094271</v>
      </c>
      <c r="L3680" s="30">
        <f t="shared" si="3410"/>
        <v>477500</v>
      </c>
      <c r="M3680" s="30">
        <f t="shared" ref="M3680" si="3429">SUM(M3681,M3689,M3691)</f>
        <v>165500</v>
      </c>
      <c r="N3680" s="30">
        <f t="shared" ref="N3680:O3680" si="3430">SUM(N3681,N3689,N3691)</f>
        <v>155100</v>
      </c>
      <c r="O3680" s="30">
        <f t="shared" si="3430"/>
        <v>156900</v>
      </c>
      <c r="P3680" s="30">
        <f t="shared" si="3411"/>
        <v>1571771</v>
      </c>
      <c r="Q3680" s="30">
        <f t="shared" si="3412"/>
        <v>82.665140048943627</v>
      </c>
      <c r="R3680" s="93"/>
      <c r="S3680" s="93"/>
      <c r="T3680" s="93"/>
      <c r="U3680" s="93"/>
      <c r="V3680" s="93"/>
      <c r="W3680" s="93"/>
      <c r="X3680" s="93"/>
      <c r="Y3680" s="93"/>
    </row>
    <row r="3681" spans="1:25" ht="15" customHeight="1" x14ac:dyDescent="0.25">
      <c r="A3681" s="63" t="s">
        <v>935</v>
      </c>
      <c r="B3681" s="63" t="s">
        <v>81</v>
      </c>
      <c r="C3681" s="63" t="s">
        <v>1598</v>
      </c>
      <c r="D3681" s="63" t="s">
        <v>1599</v>
      </c>
      <c r="E3681" s="65" t="s">
        <v>16</v>
      </c>
      <c r="F3681" s="65" t="s">
        <v>1</v>
      </c>
      <c r="G3681" s="65" t="s">
        <v>1</v>
      </c>
      <c r="H3681" s="65" t="s">
        <v>17</v>
      </c>
      <c r="I3681" s="31">
        <f t="shared" ref="I3681:K3681" si="3431">SUM(I3682:I3683)</f>
        <v>1603883</v>
      </c>
      <c r="J3681" s="31">
        <f t="shared" si="3431"/>
        <v>1580783</v>
      </c>
      <c r="K3681" s="31">
        <f t="shared" si="3431"/>
        <v>915911</v>
      </c>
      <c r="L3681" s="31">
        <f t="shared" si="3410"/>
        <v>395900</v>
      </c>
      <c r="M3681" s="31">
        <f t="shared" ref="M3681" si="3432">SUM(M3682:M3683)</f>
        <v>137200</v>
      </c>
      <c r="N3681" s="31">
        <f t="shared" ref="N3681:O3681" si="3433">SUM(N3682:N3683)</f>
        <v>127200</v>
      </c>
      <c r="O3681" s="31">
        <f t="shared" si="3433"/>
        <v>131500</v>
      </c>
      <c r="P3681" s="31">
        <f t="shared" si="3411"/>
        <v>1311811</v>
      </c>
      <c r="Q3681" s="31">
        <f t="shared" si="3412"/>
        <v>82.984887868859929</v>
      </c>
      <c r="R3681" s="94"/>
      <c r="S3681" s="94"/>
      <c r="T3681" s="94"/>
      <c r="U3681" s="94"/>
      <c r="V3681" s="94"/>
      <c r="W3681" s="94"/>
      <c r="X3681" s="94"/>
      <c r="Y3681" s="94"/>
    </row>
    <row r="3682" spans="1:25" ht="15" customHeight="1" x14ac:dyDescent="0.25">
      <c r="A3682" s="64" t="s">
        <v>935</v>
      </c>
      <c r="B3682" s="64" t="s">
        <v>81</v>
      </c>
      <c r="C3682" s="64" t="s">
        <v>1598</v>
      </c>
      <c r="D3682" s="64" t="s">
        <v>1599</v>
      </c>
      <c r="E3682" s="20" t="s">
        <v>19</v>
      </c>
      <c r="F3682" s="64"/>
      <c r="G3682" s="53" t="s">
        <v>1076</v>
      </c>
      <c r="H3682" s="53" t="s">
        <v>3886</v>
      </c>
      <c r="I3682" s="26">
        <v>1431465</v>
      </c>
      <c r="J3682" s="26">
        <v>1411465</v>
      </c>
      <c r="K3682" s="26">
        <v>772800</v>
      </c>
      <c r="L3682" s="26">
        <f t="shared" si="3410"/>
        <v>370000</v>
      </c>
      <c r="M3682" s="26">
        <v>130000</v>
      </c>
      <c r="N3682" s="26">
        <v>120000</v>
      </c>
      <c r="O3682" s="26">
        <v>120000</v>
      </c>
      <c r="P3682" s="26">
        <f t="shared" si="3411"/>
        <v>1142800</v>
      </c>
      <c r="Q3682" s="26">
        <f t="shared" si="3412"/>
        <v>80.965521638864573</v>
      </c>
      <c r="R3682" s="90"/>
      <c r="S3682" s="90"/>
      <c r="T3682" s="90"/>
      <c r="U3682" s="90"/>
      <c r="V3682" s="90"/>
      <c r="W3682" s="90"/>
      <c r="X3682" s="90"/>
      <c r="Y3682" s="90"/>
    </row>
    <row r="3683" spans="1:25" ht="15" customHeight="1" x14ac:dyDescent="0.25">
      <c r="A3683" s="63" t="s">
        <v>935</v>
      </c>
      <c r="B3683" s="63" t="s">
        <v>81</v>
      </c>
      <c r="C3683" s="63" t="s">
        <v>1598</v>
      </c>
      <c r="D3683" s="63" t="s">
        <v>1599</v>
      </c>
      <c r="E3683" s="63" t="s">
        <v>21</v>
      </c>
      <c r="F3683" s="64" t="s">
        <v>1</v>
      </c>
      <c r="G3683" s="53" t="s">
        <v>1</v>
      </c>
      <c r="H3683" s="65" t="s">
        <v>22</v>
      </c>
      <c r="I3683" s="31">
        <f t="shared" ref="I3683:K3683" si="3434">SUM(I3684:I3688)</f>
        <v>172418</v>
      </c>
      <c r="J3683" s="31">
        <f t="shared" si="3434"/>
        <v>169318</v>
      </c>
      <c r="K3683" s="31">
        <f t="shared" si="3434"/>
        <v>143111</v>
      </c>
      <c r="L3683" s="31">
        <f t="shared" si="3410"/>
        <v>25900</v>
      </c>
      <c r="M3683" s="31">
        <f t="shared" ref="M3683" si="3435">SUM(M3684:M3688)</f>
        <v>7200</v>
      </c>
      <c r="N3683" s="31">
        <f t="shared" ref="N3683:O3683" si="3436">SUM(N3684:N3688)</f>
        <v>7200</v>
      </c>
      <c r="O3683" s="31">
        <f t="shared" si="3436"/>
        <v>11500</v>
      </c>
      <c r="P3683" s="31">
        <f t="shared" si="3411"/>
        <v>169011</v>
      </c>
      <c r="Q3683" s="31">
        <f t="shared" si="3412"/>
        <v>99.818684369057038</v>
      </c>
      <c r="R3683" s="94"/>
      <c r="S3683" s="94"/>
      <c r="T3683" s="94"/>
      <c r="U3683" s="94"/>
      <c r="V3683" s="94"/>
      <c r="W3683" s="94"/>
      <c r="X3683" s="94"/>
      <c r="Y3683" s="94"/>
    </row>
    <row r="3684" spans="1:25" ht="15" customHeight="1" x14ac:dyDescent="0.25">
      <c r="A3684" s="64" t="s">
        <v>935</v>
      </c>
      <c r="B3684" s="64" t="s">
        <v>81</v>
      </c>
      <c r="C3684" s="64" t="s">
        <v>1598</v>
      </c>
      <c r="D3684" s="64" t="s">
        <v>1599</v>
      </c>
      <c r="E3684" s="20" t="s">
        <v>23</v>
      </c>
      <c r="F3684" s="64" t="s">
        <v>1601</v>
      </c>
      <c r="G3684" s="53" t="s">
        <v>1076</v>
      </c>
      <c r="H3684" s="53" t="s">
        <v>85</v>
      </c>
      <c r="I3684" s="26">
        <v>25600</v>
      </c>
      <c r="J3684" s="26">
        <v>24800</v>
      </c>
      <c r="K3684" s="26">
        <v>19299</v>
      </c>
      <c r="L3684" s="26">
        <f t="shared" si="3410"/>
        <v>5200</v>
      </c>
      <c r="M3684" s="26">
        <v>2200</v>
      </c>
      <c r="N3684" s="26">
        <v>1500</v>
      </c>
      <c r="O3684" s="26">
        <v>1500</v>
      </c>
      <c r="P3684" s="26">
        <f t="shared" si="3411"/>
        <v>24499</v>
      </c>
      <c r="Q3684" s="26">
        <f t="shared" si="3412"/>
        <v>98.786290322580655</v>
      </c>
      <c r="R3684" s="90"/>
      <c r="S3684" s="90"/>
      <c r="T3684" s="90"/>
      <c r="U3684" s="90"/>
      <c r="V3684" s="90"/>
      <c r="W3684" s="90"/>
      <c r="X3684" s="90"/>
      <c r="Y3684" s="90"/>
    </row>
    <row r="3685" spans="1:25" ht="15" customHeight="1" x14ac:dyDescent="0.25">
      <c r="A3685" s="64" t="s">
        <v>935</v>
      </c>
      <c r="B3685" s="64" t="s">
        <v>81</v>
      </c>
      <c r="C3685" s="64" t="s">
        <v>1598</v>
      </c>
      <c r="D3685" s="64" t="s">
        <v>1599</v>
      </c>
      <c r="E3685" s="20" t="s">
        <v>23</v>
      </c>
      <c r="F3685" s="64" t="s">
        <v>1602</v>
      </c>
      <c r="G3685" s="53" t="s">
        <v>1076</v>
      </c>
      <c r="H3685" s="53" t="s">
        <v>25</v>
      </c>
      <c r="I3685" s="26">
        <v>102600</v>
      </c>
      <c r="J3685" s="26">
        <v>101100</v>
      </c>
      <c r="K3685" s="26">
        <v>80400</v>
      </c>
      <c r="L3685" s="26">
        <f t="shared" si="3410"/>
        <v>20700</v>
      </c>
      <c r="M3685" s="26">
        <v>5000</v>
      </c>
      <c r="N3685" s="26">
        <v>5700</v>
      </c>
      <c r="O3685" s="26">
        <v>10000</v>
      </c>
      <c r="P3685" s="26">
        <f t="shared" si="3411"/>
        <v>101100</v>
      </c>
      <c r="Q3685" s="26">
        <f t="shared" si="3412"/>
        <v>100</v>
      </c>
      <c r="R3685" s="90"/>
      <c r="S3685" s="90"/>
      <c r="T3685" s="90"/>
      <c r="U3685" s="90"/>
      <c r="V3685" s="90"/>
      <c r="W3685" s="90"/>
      <c r="X3685" s="90"/>
      <c r="Y3685" s="90"/>
    </row>
    <row r="3686" spans="1:25" ht="15" customHeight="1" x14ac:dyDescent="0.25">
      <c r="A3686" s="64" t="s">
        <v>935</v>
      </c>
      <c r="B3686" s="64" t="s">
        <v>81</v>
      </c>
      <c r="C3686" s="64" t="s">
        <v>1598</v>
      </c>
      <c r="D3686" s="64" t="s">
        <v>1599</v>
      </c>
      <c r="E3686" s="20" t="s">
        <v>23</v>
      </c>
      <c r="F3686" s="64" t="s">
        <v>1603</v>
      </c>
      <c r="G3686" s="53" t="s">
        <v>1076</v>
      </c>
      <c r="H3686" s="53" t="s">
        <v>27</v>
      </c>
      <c r="I3686" s="26">
        <v>29318</v>
      </c>
      <c r="J3686" s="26">
        <v>28518</v>
      </c>
      <c r="K3686" s="26">
        <v>28512</v>
      </c>
      <c r="L3686" s="26">
        <f t="shared" si="3410"/>
        <v>0</v>
      </c>
      <c r="M3686" s="26"/>
      <c r="N3686" s="26"/>
      <c r="O3686" s="26"/>
      <c r="P3686" s="26">
        <f t="shared" si="3411"/>
        <v>28512</v>
      </c>
      <c r="Q3686" s="26">
        <f t="shared" si="3412"/>
        <v>99.978960656427518</v>
      </c>
      <c r="R3686" s="90"/>
      <c r="S3686" s="90"/>
      <c r="T3686" s="90"/>
      <c r="U3686" s="90"/>
      <c r="V3686" s="90"/>
      <c r="W3686" s="90"/>
      <c r="X3686" s="90"/>
      <c r="Y3686" s="90"/>
    </row>
    <row r="3687" spans="1:25" ht="15" customHeight="1" x14ac:dyDescent="0.25">
      <c r="A3687" s="64" t="s">
        <v>935</v>
      </c>
      <c r="B3687" s="64" t="s">
        <v>81</v>
      </c>
      <c r="C3687" s="64" t="s">
        <v>1598</v>
      </c>
      <c r="D3687" s="64" t="s">
        <v>1599</v>
      </c>
      <c r="E3687" s="20" t="s">
        <v>23</v>
      </c>
      <c r="F3687" s="64" t="s">
        <v>1604</v>
      </c>
      <c r="G3687" s="53" t="s">
        <v>1076</v>
      </c>
      <c r="H3687" s="53" t="s">
        <v>89</v>
      </c>
      <c r="I3687" s="26">
        <v>0</v>
      </c>
      <c r="J3687" s="26">
        <v>0</v>
      </c>
      <c r="K3687" s="26">
        <v>0</v>
      </c>
      <c r="L3687" s="26">
        <f t="shared" si="3410"/>
        <v>0</v>
      </c>
      <c r="M3687" s="26"/>
      <c r="N3687" s="26"/>
      <c r="O3687" s="26"/>
      <c r="P3687" s="26">
        <f t="shared" si="3411"/>
        <v>0</v>
      </c>
      <c r="Q3687" s="26" t="str">
        <f t="shared" si="3412"/>
        <v>-</v>
      </c>
      <c r="R3687" s="90"/>
      <c r="S3687" s="90"/>
      <c r="T3687" s="90"/>
      <c r="U3687" s="90"/>
      <c r="V3687" s="90"/>
      <c r="W3687" s="90"/>
      <c r="X3687" s="90"/>
      <c r="Y3687" s="90"/>
    </row>
    <row r="3688" spans="1:25" ht="15" customHeight="1" x14ac:dyDescent="0.25">
      <c r="A3688" s="64" t="s">
        <v>935</v>
      </c>
      <c r="B3688" s="64" t="s">
        <v>81</v>
      </c>
      <c r="C3688" s="64" t="s">
        <v>1598</v>
      </c>
      <c r="D3688" s="64" t="s">
        <v>1599</v>
      </c>
      <c r="E3688" s="20" t="s">
        <v>23</v>
      </c>
      <c r="F3688" s="64" t="s">
        <v>1605</v>
      </c>
      <c r="G3688" s="53" t="s">
        <v>1076</v>
      </c>
      <c r="H3688" s="53" t="s">
        <v>29</v>
      </c>
      <c r="I3688" s="26">
        <v>14900</v>
      </c>
      <c r="J3688" s="26">
        <v>14900</v>
      </c>
      <c r="K3688" s="26">
        <v>14900</v>
      </c>
      <c r="L3688" s="26">
        <f t="shared" si="3410"/>
        <v>0</v>
      </c>
      <c r="M3688" s="26"/>
      <c r="N3688" s="26"/>
      <c r="O3688" s="26"/>
      <c r="P3688" s="26">
        <f t="shared" si="3411"/>
        <v>14900</v>
      </c>
      <c r="Q3688" s="26">
        <f t="shared" si="3412"/>
        <v>100</v>
      </c>
      <c r="R3688" s="90"/>
      <c r="S3688" s="90"/>
      <c r="T3688" s="90"/>
      <c r="U3688" s="90"/>
      <c r="V3688" s="90"/>
      <c r="W3688" s="90"/>
      <c r="X3688" s="90"/>
      <c r="Y3688" s="90"/>
    </row>
    <row r="3689" spans="1:25" ht="15" customHeight="1" x14ac:dyDescent="0.25">
      <c r="A3689" s="63" t="s">
        <v>935</v>
      </c>
      <c r="B3689" s="63" t="s">
        <v>81</v>
      </c>
      <c r="C3689" s="63" t="s">
        <v>1598</v>
      </c>
      <c r="D3689" s="63" t="s">
        <v>1599</v>
      </c>
      <c r="E3689" s="65" t="s">
        <v>30</v>
      </c>
      <c r="F3689" s="65" t="s">
        <v>1</v>
      </c>
      <c r="G3689" s="65" t="s">
        <v>1</v>
      </c>
      <c r="H3689" s="65" t="s">
        <v>31</v>
      </c>
      <c r="I3689" s="31">
        <f t="shared" ref="I3689:K3689" si="3437">SUM(I3690)</f>
        <v>155510</v>
      </c>
      <c r="J3689" s="31">
        <f t="shared" si="3437"/>
        <v>153510</v>
      </c>
      <c r="K3689" s="31">
        <f t="shared" si="3437"/>
        <v>87000</v>
      </c>
      <c r="L3689" s="31">
        <f t="shared" si="3410"/>
        <v>42000</v>
      </c>
      <c r="M3689" s="31">
        <f t="shared" ref="M3689" si="3438">SUM(M3690)</f>
        <v>14000</v>
      </c>
      <c r="N3689" s="31">
        <f t="shared" ref="N3689:O3689" si="3439">SUM(N3690)</f>
        <v>14000</v>
      </c>
      <c r="O3689" s="31">
        <f t="shared" si="3439"/>
        <v>14000</v>
      </c>
      <c r="P3689" s="31">
        <f t="shared" si="3411"/>
        <v>129000</v>
      </c>
      <c r="Q3689" s="31">
        <f t="shared" si="3412"/>
        <v>84.033613445378151</v>
      </c>
      <c r="R3689" s="94"/>
      <c r="S3689" s="94"/>
      <c r="T3689" s="94"/>
      <c r="U3689" s="94"/>
      <c r="V3689" s="94"/>
      <c r="W3689" s="94"/>
      <c r="X3689" s="94"/>
      <c r="Y3689" s="94"/>
    </row>
    <row r="3690" spans="1:25" ht="15" customHeight="1" x14ac:dyDescent="0.25">
      <c r="A3690" s="64" t="s">
        <v>935</v>
      </c>
      <c r="B3690" s="64" t="s">
        <v>81</v>
      </c>
      <c r="C3690" s="64" t="s">
        <v>1598</v>
      </c>
      <c r="D3690" s="64" t="s">
        <v>1599</v>
      </c>
      <c r="E3690" s="20" t="s">
        <v>33</v>
      </c>
      <c r="F3690" s="64"/>
      <c r="G3690" s="53" t="s">
        <v>1076</v>
      </c>
      <c r="H3690" s="53" t="s">
        <v>3865</v>
      </c>
      <c r="I3690" s="26">
        <v>155510</v>
      </c>
      <c r="J3690" s="26">
        <v>153510</v>
      </c>
      <c r="K3690" s="26">
        <v>87000</v>
      </c>
      <c r="L3690" s="26">
        <f t="shared" si="3410"/>
        <v>42000</v>
      </c>
      <c r="M3690" s="26">
        <v>14000</v>
      </c>
      <c r="N3690" s="26">
        <v>14000</v>
      </c>
      <c r="O3690" s="26">
        <v>14000</v>
      </c>
      <c r="P3690" s="26">
        <f t="shared" si="3411"/>
        <v>129000</v>
      </c>
      <c r="Q3690" s="26">
        <f t="shared" si="3412"/>
        <v>84.033613445378151</v>
      </c>
      <c r="R3690" s="90"/>
      <c r="S3690" s="90"/>
      <c r="T3690" s="90"/>
      <c r="U3690" s="90"/>
      <c r="V3690" s="90"/>
      <c r="W3690" s="90"/>
      <c r="X3690" s="90"/>
      <c r="Y3690" s="90"/>
    </row>
    <row r="3691" spans="1:25" ht="15" customHeight="1" x14ac:dyDescent="0.25">
      <c r="A3691" s="63" t="s">
        <v>935</v>
      </c>
      <c r="B3691" s="63" t="s">
        <v>81</v>
      </c>
      <c r="C3691" s="63" t="s">
        <v>1598</v>
      </c>
      <c r="D3691" s="63" t="s">
        <v>1599</v>
      </c>
      <c r="E3691" s="65" t="s">
        <v>34</v>
      </c>
      <c r="F3691" s="65" t="s">
        <v>1</v>
      </c>
      <c r="G3691" s="65" t="s">
        <v>1</v>
      </c>
      <c r="H3691" s="65" t="s">
        <v>35</v>
      </c>
      <c r="I3691" s="31">
        <f t="shared" ref="I3691:K3691" si="3440">SUM(I3692:I3699)</f>
        <v>239748</v>
      </c>
      <c r="J3691" s="31">
        <f t="shared" si="3440"/>
        <v>167078</v>
      </c>
      <c r="K3691" s="31">
        <f t="shared" si="3440"/>
        <v>91360</v>
      </c>
      <c r="L3691" s="31">
        <f t="shared" si="3410"/>
        <v>39600</v>
      </c>
      <c r="M3691" s="31">
        <f t="shared" ref="M3691" si="3441">SUM(M3692:M3699)</f>
        <v>14300</v>
      </c>
      <c r="N3691" s="31">
        <f t="shared" ref="N3691:O3691" si="3442">SUM(N3692:N3699)</f>
        <v>13900</v>
      </c>
      <c r="O3691" s="31">
        <f t="shared" si="3442"/>
        <v>11400</v>
      </c>
      <c r="P3691" s="31">
        <f t="shared" si="3411"/>
        <v>130960</v>
      </c>
      <c r="Q3691" s="31">
        <f t="shared" si="3412"/>
        <v>78.382551862004561</v>
      </c>
      <c r="R3691" s="94"/>
      <c r="S3691" s="94"/>
      <c r="T3691" s="94"/>
      <c r="U3691" s="94"/>
      <c r="V3691" s="94"/>
      <c r="W3691" s="94"/>
      <c r="X3691" s="94"/>
      <c r="Y3691" s="94"/>
    </row>
    <row r="3692" spans="1:25" ht="15" customHeight="1" x14ac:dyDescent="0.25">
      <c r="A3692" s="64" t="s">
        <v>935</v>
      </c>
      <c r="B3692" s="64" t="s">
        <v>81</v>
      </c>
      <c r="C3692" s="64" t="s">
        <v>1598</v>
      </c>
      <c r="D3692" s="64" t="s">
        <v>1599</v>
      </c>
      <c r="E3692" s="20" t="s">
        <v>38</v>
      </c>
      <c r="F3692" s="64"/>
      <c r="G3692" s="53" t="s">
        <v>1076</v>
      </c>
      <c r="H3692" s="53" t="s">
        <v>37</v>
      </c>
      <c r="I3692" s="26">
        <v>1500</v>
      </c>
      <c r="J3692" s="26">
        <v>500</v>
      </c>
      <c r="K3692" s="26">
        <v>500</v>
      </c>
      <c r="L3692" s="26">
        <f t="shared" si="3410"/>
        <v>0</v>
      </c>
      <c r="M3692" s="26"/>
      <c r="N3692" s="26"/>
      <c r="O3692" s="26"/>
      <c r="P3692" s="26">
        <f t="shared" si="3411"/>
        <v>500</v>
      </c>
      <c r="Q3692" s="26">
        <f t="shared" si="3412"/>
        <v>100</v>
      </c>
      <c r="R3692" s="90"/>
      <c r="S3692" s="90"/>
      <c r="T3692" s="90"/>
      <c r="U3692" s="90"/>
      <c r="V3692" s="90"/>
      <c r="W3692" s="90"/>
      <c r="X3692" s="90"/>
      <c r="Y3692" s="90"/>
    </row>
    <row r="3693" spans="1:25" ht="15" customHeight="1" x14ac:dyDescent="0.25">
      <c r="A3693" s="64" t="s">
        <v>935</v>
      </c>
      <c r="B3693" s="64" t="s">
        <v>81</v>
      </c>
      <c r="C3693" s="64" t="s">
        <v>1598</v>
      </c>
      <c r="D3693" s="64" t="s">
        <v>1599</v>
      </c>
      <c r="E3693" s="20" t="s">
        <v>298</v>
      </c>
      <c r="F3693" s="64"/>
      <c r="G3693" s="53" t="s">
        <v>1076</v>
      </c>
      <c r="H3693" s="53" t="s">
        <v>297</v>
      </c>
      <c r="I3693" s="26">
        <v>100000</v>
      </c>
      <c r="J3693" s="26">
        <v>100000</v>
      </c>
      <c r="K3693" s="26">
        <v>55000</v>
      </c>
      <c r="L3693" s="26">
        <f t="shared" si="3410"/>
        <v>29000</v>
      </c>
      <c r="M3693" s="26">
        <v>10500</v>
      </c>
      <c r="N3693" s="26">
        <v>10500</v>
      </c>
      <c r="O3693" s="26">
        <v>8000</v>
      </c>
      <c r="P3693" s="26">
        <f t="shared" si="3411"/>
        <v>84000</v>
      </c>
      <c r="Q3693" s="26">
        <f t="shared" si="3412"/>
        <v>84</v>
      </c>
      <c r="R3693" s="90"/>
      <c r="S3693" s="90"/>
      <c r="T3693" s="90"/>
      <c r="U3693" s="90"/>
      <c r="V3693" s="90"/>
      <c r="W3693" s="90"/>
      <c r="X3693" s="90"/>
      <c r="Y3693" s="90"/>
    </row>
    <row r="3694" spans="1:25" ht="15" customHeight="1" x14ac:dyDescent="0.25">
      <c r="A3694" s="64" t="s">
        <v>935</v>
      </c>
      <c r="B3694" s="64" t="s">
        <v>81</v>
      </c>
      <c r="C3694" s="64" t="s">
        <v>1598</v>
      </c>
      <c r="D3694" s="64" t="s">
        <v>1599</v>
      </c>
      <c r="E3694" s="20" t="s">
        <v>301</v>
      </c>
      <c r="F3694" s="64"/>
      <c r="G3694" s="53" t="s">
        <v>1076</v>
      </c>
      <c r="H3694" s="53" t="s">
        <v>300</v>
      </c>
      <c r="I3694" s="26">
        <v>15150</v>
      </c>
      <c r="J3694" s="26">
        <v>15000</v>
      </c>
      <c r="K3694" s="26">
        <v>7500</v>
      </c>
      <c r="L3694" s="26">
        <f t="shared" si="3410"/>
        <v>4000</v>
      </c>
      <c r="M3694" s="26">
        <v>1500</v>
      </c>
      <c r="N3694" s="26">
        <v>1250</v>
      </c>
      <c r="O3694" s="26">
        <v>1250</v>
      </c>
      <c r="P3694" s="26">
        <f t="shared" si="3411"/>
        <v>11500</v>
      </c>
      <c r="Q3694" s="26">
        <f t="shared" si="3412"/>
        <v>76.666666666666671</v>
      </c>
      <c r="R3694" s="90"/>
      <c r="S3694" s="90"/>
      <c r="T3694" s="90"/>
      <c r="U3694" s="90"/>
      <c r="V3694" s="90"/>
      <c r="W3694" s="90"/>
      <c r="X3694" s="90"/>
      <c r="Y3694" s="90"/>
    </row>
    <row r="3695" spans="1:25" ht="15" customHeight="1" x14ac:dyDescent="0.25">
      <c r="A3695" s="64" t="s">
        <v>935</v>
      </c>
      <c r="B3695" s="64" t="s">
        <v>81</v>
      </c>
      <c r="C3695" s="64" t="s">
        <v>1598</v>
      </c>
      <c r="D3695" s="64" t="s">
        <v>1599</v>
      </c>
      <c r="E3695" s="20" t="s">
        <v>218</v>
      </c>
      <c r="F3695" s="64"/>
      <c r="G3695" s="53" t="s">
        <v>1076</v>
      </c>
      <c r="H3695" s="53" t="s">
        <v>217</v>
      </c>
      <c r="I3695" s="26">
        <v>59894</v>
      </c>
      <c r="J3695" s="26">
        <v>5007</v>
      </c>
      <c r="K3695" s="26">
        <v>3000</v>
      </c>
      <c r="L3695" s="26">
        <f t="shared" si="3410"/>
        <v>1500</v>
      </c>
      <c r="M3695" s="26">
        <v>500</v>
      </c>
      <c r="N3695" s="26">
        <v>500</v>
      </c>
      <c r="O3695" s="26">
        <v>500</v>
      </c>
      <c r="P3695" s="26">
        <f t="shared" si="3411"/>
        <v>4500</v>
      </c>
      <c r="Q3695" s="26">
        <f t="shared" si="3412"/>
        <v>89.874176153385264</v>
      </c>
      <c r="R3695" s="90"/>
      <c r="S3695" s="90"/>
      <c r="T3695" s="90"/>
      <c r="U3695" s="90"/>
      <c r="V3695" s="90"/>
      <c r="W3695" s="90"/>
      <c r="X3695" s="90"/>
      <c r="Y3695" s="90"/>
    </row>
    <row r="3696" spans="1:25" ht="15" customHeight="1" x14ac:dyDescent="0.25">
      <c r="A3696" s="64" t="s">
        <v>935</v>
      </c>
      <c r="B3696" s="64" t="s">
        <v>81</v>
      </c>
      <c r="C3696" s="64" t="s">
        <v>1598</v>
      </c>
      <c r="D3696" s="64" t="s">
        <v>1599</v>
      </c>
      <c r="E3696" s="20" t="s">
        <v>303</v>
      </c>
      <c r="F3696" s="64"/>
      <c r="G3696" s="53" t="s">
        <v>1076</v>
      </c>
      <c r="H3696" s="53" t="s">
        <v>302</v>
      </c>
      <c r="I3696" s="26">
        <v>5100</v>
      </c>
      <c r="J3696" s="26">
        <v>200</v>
      </c>
      <c r="K3696" s="26">
        <v>200</v>
      </c>
      <c r="L3696" s="26">
        <f t="shared" si="3410"/>
        <v>0</v>
      </c>
      <c r="M3696" s="26"/>
      <c r="N3696" s="26"/>
      <c r="O3696" s="26"/>
      <c r="P3696" s="26">
        <f t="shared" si="3411"/>
        <v>200</v>
      </c>
      <c r="Q3696" s="26">
        <f t="shared" si="3412"/>
        <v>100</v>
      </c>
      <c r="R3696" s="90"/>
      <c r="S3696" s="90"/>
      <c r="T3696" s="90"/>
      <c r="U3696" s="90"/>
      <c r="V3696" s="90"/>
      <c r="W3696" s="90"/>
      <c r="X3696" s="90"/>
      <c r="Y3696" s="90"/>
    </row>
    <row r="3697" spans="1:25" ht="15" customHeight="1" x14ac:dyDescent="0.25">
      <c r="A3697" s="64" t="s">
        <v>935</v>
      </c>
      <c r="B3697" s="64" t="s">
        <v>81</v>
      </c>
      <c r="C3697" s="64" t="s">
        <v>1598</v>
      </c>
      <c r="D3697" s="64" t="s">
        <v>1599</v>
      </c>
      <c r="E3697" s="20" t="s">
        <v>308</v>
      </c>
      <c r="F3697" s="64"/>
      <c r="G3697" s="53" t="s">
        <v>1076</v>
      </c>
      <c r="H3697" s="53" t="s">
        <v>307</v>
      </c>
      <c r="I3697" s="26">
        <v>16400</v>
      </c>
      <c r="J3697" s="26">
        <v>12900</v>
      </c>
      <c r="K3697" s="26">
        <v>6600</v>
      </c>
      <c r="L3697" s="26">
        <f t="shared" si="3410"/>
        <v>3000</v>
      </c>
      <c r="M3697" s="26">
        <v>1000</v>
      </c>
      <c r="N3697" s="26">
        <v>1000</v>
      </c>
      <c r="O3697" s="26">
        <v>1000</v>
      </c>
      <c r="P3697" s="26">
        <f t="shared" si="3411"/>
        <v>9600</v>
      </c>
      <c r="Q3697" s="26">
        <f t="shared" si="3412"/>
        <v>74.418604651162795</v>
      </c>
      <c r="R3697" s="90"/>
      <c r="S3697" s="90"/>
      <c r="T3697" s="90"/>
      <c r="U3697" s="90"/>
      <c r="V3697" s="90"/>
      <c r="W3697" s="90"/>
      <c r="X3697" s="90"/>
      <c r="Y3697" s="90"/>
    </row>
    <row r="3698" spans="1:25" ht="15" customHeight="1" x14ac:dyDescent="0.25">
      <c r="A3698" s="64" t="s">
        <v>935</v>
      </c>
      <c r="B3698" s="64" t="s">
        <v>81</v>
      </c>
      <c r="C3698" s="64" t="s">
        <v>1598</v>
      </c>
      <c r="D3698" s="64" t="s">
        <v>1599</v>
      </c>
      <c r="E3698" s="20" t="s">
        <v>311</v>
      </c>
      <c r="F3698" s="64"/>
      <c r="G3698" s="53" t="s">
        <v>1076</v>
      </c>
      <c r="H3698" s="53" t="s">
        <v>310</v>
      </c>
      <c r="I3698" s="26">
        <v>3200</v>
      </c>
      <c r="J3698" s="26">
        <v>3200</v>
      </c>
      <c r="K3698" s="26">
        <v>1310</v>
      </c>
      <c r="L3698" s="26">
        <f t="shared" si="3410"/>
        <v>0</v>
      </c>
      <c r="M3698" s="26"/>
      <c r="N3698" s="26"/>
      <c r="O3698" s="26"/>
      <c r="P3698" s="26">
        <f t="shared" si="3411"/>
        <v>1310</v>
      </c>
      <c r="Q3698" s="26">
        <f t="shared" si="3412"/>
        <v>40.9375</v>
      </c>
      <c r="R3698" s="90"/>
      <c r="S3698" s="90"/>
      <c r="T3698" s="90"/>
      <c r="U3698" s="90"/>
      <c r="V3698" s="90"/>
      <c r="W3698" s="90"/>
      <c r="X3698" s="90"/>
      <c r="Y3698" s="90"/>
    </row>
    <row r="3699" spans="1:25" ht="15" customHeight="1" x14ac:dyDescent="0.25">
      <c r="A3699" s="63" t="s">
        <v>935</v>
      </c>
      <c r="B3699" s="63" t="s">
        <v>81</v>
      </c>
      <c r="C3699" s="63" t="s">
        <v>1598</v>
      </c>
      <c r="D3699" s="63" t="s">
        <v>1599</v>
      </c>
      <c r="E3699" s="63" t="s">
        <v>39</v>
      </c>
      <c r="F3699" s="64" t="s">
        <v>1</v>
      </c>
      <c r="G3699" s="53" t="s">
        <v>1</v>
      </c>
      <c r="H3699" s="65" t="s">
        <v>40</v>
      </c>
      <c r="I3699" s="31">
        <f t="shared" ref="I3699:K3699" si="3443">SUM(I3700:I3702)</f>
        <v>38504</v>
      </c>
      <c r="J3699" s="31">
        <f t="shared" si="3443"/>
        <v>30271</v>
      </c>
      <c r="K3699" s="31">
        <f t="shared" si="3443"/>
        <v>17250</v>
      </c>
      <c r="L3699" s="31">
        <f t="shared" si="3410"/>
        <v>2100</v>
      </c>
      <c r="M3699" s="31">
        <f t="shared" ref="M3699" si="3444">SUM(M3700:M3702)</f>
        <v>800</v>
      </c>
      <c r="N3699" s="31">
        <f t="shared" ref="N3699:O3699" si="3445">SUM(N3700:N3702)</f>
        <v>650</v>
      </c>
      <c r="O3699" s="31">
        <f t="shared" si="3445"/>
        <v>650</v>
      </c>
      <c r="P3699" s="31">
        <f t="shared" si="3411"/>
        <v>19350</v>
      </c>
      <c r="Q3699" s="31">
        <f t="shared" si="3412"/>
        <v>63.922566152423109</v>
      </c>
      <c r="R3699" s="94"/>
      <c r="S3699" s="94"/>
      <c r="T3699" s="94"/>
      <c r="U3699" s="94"/>
      <c r="V3699" s="94"/>
      <c r="W3699" s="94"/>
      <c r="X3699" s="94"/>
      <c r="Y3699" s="94"/>
    </row>
    <row r="3700" spans="1:25" ht="15" customHeight="1" x14ac:dyDescent="0.25">
      <c r="A3700" s="64" t="s">
        <v>935</v>
      </c>
      <c r="B3700" s="64" t="s">
        <v>81</v>
      </c>
      <c r="C3700" s="64" t="s">
        <v>1598</v>
      </c>
      <c r="D3700" s="64" t="s">
        <v>1599</v>
      </c>
      <c r="E3700" s="20" t="s">
        <v>41</v>
      </c>
      <c r="F3700" s="64"/>
      <c r="G3700" s="53" t="s">
        <v>1076</v>
      </c>
      <c r="H3700" s="53" t="s">
        <v>40</v>
      </c>
      <c r="I3700" s="26">
        <v>27404</v>
      </c>
      <c r="J3700" s="26">
        <v>19171</v>
      </c>
      <c r="K3700" s="26">
        <v>10000</v>
      </c>
      <c r="L3700" s="26">
        <f t="shared" si="3410"/>
        <v>0</v>
      </c>
      <c r="M3700" s="26"/>
      <c r="N3700" s="26"/>
      <c r="O3700" s="26"/>
      <c r="P3700" s="26">
        <f t="shared" si="3411"/>
        <v>10000</v>
      </c>
      <c r="Q3700" s="26">
        <f t="shared" si="3412"/>
        <v>52.162119868551457</v>
      </c>
      <c r="R3700" s="90"/>
      <c r="S3700" s="90"/>
      <c r="T3700" s="90"/>
      <c r="U3700" s="90"/>
      <c r="V3700" s="90"/>
      <c r="W3700" s="90"/>
      <c r="X3700" s="90"/>
      <c r="Y3700" s="90"/>
    </row>
    <row r="3701" spans="1:25" ht="15" customHeight="1" x14ac:dyDescent="0.25">
      <c r="A3701" s="64" t="s">
        <v>935</v>
      </c>
      <c r="B3701" s="64" t="s">
        <v>81</v>
      </c>
      <c r="C3701" s="64" t="s">
        <v>1598</v>
      </c>
      <c r="D3701" s="64" t="s">
        <v>1599</v>
      </c>
      <c r="E3701" s="20" t="s">
        <v>41</v>
      </c>
      <c r="F3701" s="64" t="s">
        <v>1606</v>
      </c>
      <c r="G3701" s="53" t="s">
        <v>1076</v>
      </c>
      <c r="H3701" s="53" t="s">
        <v>49</v>
      </c>
      <c r="I3701" s="26">
        <v>3500</v>
      </c>
      <c r="J3701" s="26">
        <v>3500</v>
      </c>
      <c r="K3701" s="26">
        <v>3350</v>
      </c>
      <c r="L3701" s="26">
        <f t="shared" si="3410"/>
        <v>150</v>
      </c>
      <c r="M3701" s="26">
        <v>150</v>
      </c>
      <c r="N3701" s="26"/>
      <c r="O3701" s="26"/>
      <c r="P3701" s="26">
        <f t="shared" si="3411"/>
        <v>3500</v>
      </c>
      <c r="Q3701" s="26">
        <f t="shared" si="3412"/>
        <v>100</v>
      </c>
      <c r="R3701" s="90"/>
      <c r="S3701" s="90"/>
      <c r="T3701" s="90"/>
      <c r="U3701" s="90"/>
      <c r="V3701" s="90"/>
      <c r="W3701" s="90"/>
      <c r="X3701" s="90"/>
      <c r="Y3701" s="90"/>
    </row>
    <row r="3702" spans="1:25" ht="22.5" customHeight="1" x14ac:dyDescent="0.25">
      <c r="A3702" s="64" t="s">
        <v>935</v>
      </c>
      <c r="B3702" s="64" t="s">
        <v>81</v>
      </c>
      <c r="C3702" s="64" t="s">
        <v>1598</v>
      </c>
      <c r="D3702" s="64" t="s">
        <v>1599</v>
      </c>
      <c r="E3702" s="20" t="s">
        <v>41</v>
      </c>
      <c r="F3702" s="64" t="s">
        <v>1607</v>
      </c>
      <c r="G3702" s="53" t="s">
        <v>1076</v>
      </c>
      <c r="H3702" s="53" t="s">
        <v>55</v>
      </c>
      <c r="I3702" s="26">
        <v>7600</v>
      </c>
      <c r="J3702" s="26">
        <v>7600</v>
      </c>
      <c r="K3702" s="26">
        <v>3900</v>
      </c>
      <c r="L3702" s="26">
        <f t="shared" si="3410"/>
        <v>1950</v>
      </c>
      <c r="M3702" s="26">
        <v>650</v>
      </c>
      <c r="N3702" s="26">
        <v>650</v>
      </c>
      <c r="O3702" s="26">
        <v>650</v>
      </c>
      <c r="P3702" s="26">
        <f t="shared" si="3411"/>
        <v>5850</v>
      </c>
      <c r="Q3702" s="26">
        <f t="shared" si="3412"/>
        <v>76.973684210526315</v>
      </c>
      <c r="R3702" s="90"/>
      <c r="S3702" s="90"/>
      <c r="T3702" s="90"/>
      <c r="U3702" s="90"/>
      <c r="V3702" s="90"/>
      <c r="W3702" s="90"/>
      <c r="X3702" s="90"/>
      <c r="Y3702" s="90"/>
    </row>
    <row r="3703" spans="1:25" ht="22.5" customHeight="1" x14ac:dyDescent="0.25">
      <c r="A3703" s="63" t="s">
        <v>1</v>
      </c>
      <c r="B3703" s="63" t="s">
        <v>1</v>
      </c>
      <c r="C3703" s="63" t="s">
        <v>1</v>
      </c>
      <c r="D3703" s="65" t="s">
        <v>1</v>
      </c>
      <c r="E3703" s="65" t="s">
        <v>1</v>
      </c>
      <c r="F3703" s="65" t="s">
        <v>1</v>
      </c>
      <c r="G3703" s="65" t="s">
        <v>1</v>
      </c>
      <c r="H3703" s="66" t="s">
        <v>56</v>
      </c>
      <c r="I3703" s="30">
        <f t="shared" ref="I3703:K3704" si="3446">SUM(I3704)</f>
        <v>100</v>
      </c>
      <c r="J3703" s="30">
        <f t="shared" si="3446"/>
        <v>100</v>
      </c>
      <c r="K3703" s="30">
        <f t="shared" si="3446"/>
        <v>0</v>
      </c>
      <c r="L3703" s="30">
        <f t="shared" si="3410"/>
        <v>0</v>
      </c>
      <c r="M3703" s="30">
        <f t="shared" ref="M3703:M3704" si="3447">SUM(M3704)</f>
        <v>0</v>
      </c>
      <c r="N3703" s="30">
        <f t="shared" ref="N3703:O3704" si="3448">SUM(N3704)</f>
        <v>0</v>
      </c>
      <c r="O3703" s="30">
        <f t="shared" si="3448"/>
        <v>0</v>
      </c>
      <c r="P3703" s="30">
        <f t="shared" si="3411"/>
        <v>0</v>
      </c>
      <c r="Q3703" s="30">
        <f t="shared" si="3412"/>
        <v>0</v>
      </c>
      <c r="R3703" s="93"/>
      <c r="S3703" s="93"/>
      <c r="T3703" s="93"/>
      <c r="U3703" s="93"/>
      <c r="V3703" s="93"/>
      <c r="W3703" s="93"/>
      <c r="X3703" s="93"/>
      <c r="Y3703" s="93"/>
    </row>
    <row r="3704" spans="1:25" ht="15" customHeight="1" x14ac:dyDescent="0.25">
      <c r="A3704" s="63" t="s">
        <v>935</v>
      </c>
      <c r="B3704" s="63" t="s">
        <v>81</v>
      </c>
      <c r="C3704" s="63" t="s">
        <v>1598</v>
      </c>
      <c r="D3704" s="63" t="s">
        <v>1599</v>
      </c>
      <c r="E3704" s="65" t="s">
        <v>57</v>
      </c>
      <c r="F3704" s="65" t="s">
        <v>1</v>
      </c>
      <c r="G3704" s="65" t="s">
        <v>1</v>
      </c>
      <c r="H3704" s="65" t="s">
        <v>58</v>
      </c>
      <c r="I3704" s="31">
        <f t="shared" si="3446"/>
        <v>100</v>
      </c>
      <c r="J3704" s="31">
        <f t="shared" si="3446"/>
        <v>100</v>
      </c>
      <c r="K3704" s="31">
        <f t="shared" si="3446"/>
        <v>0</v>
      </c>
      <c r="L3704" s="31">
        <f t="shared" si="3410"/>
        <v>0</v>
      </c>
      <c r="M3704" s="31">
        <f t="shared" si="3447"/>
        <v>0</v>
      </c>
      <c r="N3704" s="31">
        <f t="shared" si="3448"/>
        <v>0</v>
      </c>
      <c r="O3704" s="31">
        <f t="shared" si="3448"/>
        <v>0</v>
      </c>
      <c r="P3704" s="31">
        <f t="shared" si="3411"/>
        <v>0</v>
      </c>
      <c r="Q3704" s="31">
        <f t="shared" si="3412"/>
        <v>0</v>
      </c>
      <c r="R3704" s="94"/>
      <c r="S3704" s="94"/>
      <c r="T3704" s="94"/>
      <c r="U3704" s="94"/>
      <c r="V3704" s="94"/>
      <c r="W3704" s="94"/>
      <c r="X3704" s="94"/>
      <c r="Y3704" s="94"/>
    </row>
    <row r="3705" spans="1:25" ht="15" customHeight="1" x14ac:dyDescent="0.25">
      <c r="A3705" s="64" t="s">
        <v>935</v>
      </c>
      <c r="B3705" s="64" t="s">
        <v>81</v>
      </c>
      <c r="C3705" s="64" t="s">
        <v>1598</v>
      </c>
      <c r="D3705" s="64" t="s">
        <v>1599</v>
      </c>
      <c r="E3705" s="20" t="s">
        <v>68</v>
      </c>
      <c r="F3705" s="64"/>
      <c r="G3705" s="53" t="s">
        <v>1076</v>
      </c>
      <c r="H3705" s="53" t="s">
        <v>67</v>
      </c>
      <c r="I3705" s="26">
        <v>100</v>
      </c>
      <c r="J3705" s="26">
        <v>100</v>
      </c>
      <c r="K3705" s="26">
        <v>0</v>
      </c>
      <c r="L3705" s="26">
        <f t="shared" si="3410"/>
        <v>0</v>
      </c>
      <c r="M3705" s="26"/>
      <c r="N3705" s="26"/>
      <c r="O3705" s="26"/>
      <c r="P3705" s="26">
        <f t="shared" si="3411"/>
        <v>0</v>
      </c>
      <c r="Q3705" s="26">
        <f t="shared" si="3412"/>
        <v>0</v>
      </c>
      <c r="R3705" s="90"/>
      <c r="S3705" s="90"/>
      <c r="T3705" s="90"/>
      <c r="U3705" s="90"/>
      <c r="V3705" s="90"/>
      <c r="W3705" s="90"/>
      <c r="X3705" s="90"/>
      <c r="Y3705" s="90"/>
    </row>
    <row r="3706" spans="1:25" ht="22.5" customHeight="1" x14ac:dyDescent="0.25">
      <c r="A3706" s="63" t="s">
        <v>1</v>
      </c>
      <c r="B3706" s="63" t="s">
        <v>1</v>
      </c>
      <c r="C3706" s="63" t="s">
        <v>1</v>
      </c>
      <c r="D3706" s="65" t="s">
        <v>1</v>
      </c>
      <c r="E3706" s="65" t="s">
        <v>1</v>
      </c>
      <c r="F3706" s="65" t="s">
        <v>1</v>
      </c>
      <c r="G3706" s="65" t="s">
        <v>1</v>
      </c>
      <c r="H3706" s="66" t="s">
        <v>69</v>
      </c>
      <c r="I3706" s="30">
        <f t="shared" ref="I3706:K3706" si="3449">SUM(I3707)</f>
        <v>30000</v>
      </c>
      <c r="J3706" s="30">
        <f t="shared" si="3449"/>
        <v>0</v>
      </c>
      <c r="K3706" s="30">
        <f t="shared" si="3449"/>
        <v>0</v>
      </c>
      <c r="L3706" s="30">
        <f t="shared" si="3410"/>
        <v>0</v>
      </c>
      <c r="M3706" s="30">
        <f t="shared" ref="M3706" si="3450">SUM(M3707)</f>
        <v>0</v>
      </c>
      <c r="N3706" s="30">
        <f t="shared" ref="N3706:O3706" si="3451">SUM(N3707)</f>
        <v>0</v>
      </c>
      <c r="O3706" s="30">
        <f t="shared" si="3451"/>
        <v>0</v>
      </c>
      <c r="P3706" s="30">
        <f t="shared" si="3411"/>
        <v>0</v>
      </c>
      <c r="Q3706" s="30" t="str">
        <f t="shared" si="3412"/>
        <v>-</v>
      </c>
      <c r="R3706" s="93"/>
      <c r="S3706" s="93"/>
      <c r="T3706" s="93"/>
      <c r="U3706" s="93"/>
      <c r="V3706" s="93"/>
      <c r="W3706" s="93"/>
      <c r="X3706" s="93"/>
      <c r="Y3706" s="93"/>
    </row>
    <row r="3707" spans="1:25" ht="15" customHeight="1" x14ac:dyDescent="0.25">
      <c r="A3707" s="63" t="s">
        <v>935</v>
      </c>
      <c r="B3707" s="63" t="s">
        <v>81</v>
      </c>
      <c r="C3707" s="63" t="s">
        <v>1598</v>
      </c>
      <c r="D3707" s="63" t="s">
        <v>1599</v>
      </c>
      <c r="E3707" s="65" t="s">
        <v>70</v>
      </c>
      <c r="F3707" s="65" t="s">
        <v>1</v>
      </c>
      <c r="G3707" s="65" t="s">
        <v>1</v>
      </c>
      <c r="H3707" s="65" t="s">
        <v>71</v>
      </c>
      <c r="I3707" s="31">
        <f t="shared" ref="I3707:K3707" si="3452">SUM(I3708:I3709)</f>
        <v>30000</v>
      </c>
      <c r="J3707" s="31">
        <f t="shared" si="3452"/>
        <v>0</v>
      </c>
      <c r="K3707" s="31">
        <f t="shared" si="3452"/>
        <v>0</v>
      </c>
      <c r="L3707" s="31">
        <f t="shared" si="3410"/>
        <v>0</v>
      </c>
      <c r="M3707" s="31">
        <f t="shared" ref="M3707" si="3453">SUM(M3708:M3709)</f>
        <v>0</v>
      </c>
      <c r="N3707" s="31">
        <f t="shared" ref="N3707:O3707" si="3454">SUM(N3708:N3709)</f>
        <v>0</v>
      </c>
      <c r="O3707" s="31">
        <f t="shared" si="3454"/>
        <v>0</v>
      </c>
      <c r="P3707" s="31">
        <f t="shared" si="3411"/>
        <v>0</v>
      </c>
      <c r="Q3707" s="31" t="str">
        <f t="shared" si="3412"/>
        <v>-</v>
      </c>
      <c r="R3707" s="94"/>
      <c r="S3707" s="94"/>
      <c r="T3707" s="94"/>
      <c r="U3707" s="94"/>
      <c r="V3707" s="94"/>
      <c r="W3707" s="94"/>
      <c r="X3707" s="94"/>
      <c r="Y3707" s="94"/>
    </row>
    <row r="3708" spans="1:25" ht="15" customHeight="1" x14ac:dyDescent="0.25">
      <c r="A3708" s="64" t="s">
        <v>935</v>
      </c>
      <c r="B3708" s="64" t="s">
        <v>81</v>
      </c>
      <c r="C3708" s="64" t="s">
        <v>1598</v>
      </c>
      <c r="D3708" s="64" t="s">
        <v>1599</v>
      </c>
      <c r="E3708" s="20" t="s">
        <v>74</v>
      </c>
      <c r="F3708" s="64"/>
      <c r="G3708" s="53" t="s">
        <v>1076</v>
      </c>
      <c r="H3708" s="53" t="s">
        <v>73</v>
      </c>
      <c r="I3708" s="26">
        <v>20000</v>
      </c>
      <c r="J3708" s="26">
        <v>0</v>
      </c>
      <c r="K3708" s="26">
        <v>0</v>
      </c>
      <c r="L3708" s="26">
        <f t="shared" si="3410"/>
        <v>0</v>
      </c>
      <c r="M3708" s="26"/>
      <c r="N3708" s="26"/>
      <c r="O3708" s="26"/>
      <c r="P3708" s="26">
        <f t="shared" si="3411"/>
        <v>0</v>
      </c>
      <c r="Q3708" s="26" t="str">
        <f t="shared" si="3412"/>
        <v>-</v>
      </c>
      <c r="R3708" s="90"/>
      <c r="S3708" s="90"/>
      <c r="T3708" s="90"/>
      <c r="U3708" s="90"/>
      <c r="V3708" s="90"/>
      <c r="W3708" s="90"/>
      <c r="X3708" s="90"/>
      <c r="Y3708" s="90"/>
    </row>
    <row r="3709" spans="1:25" ht="15" customHeight="1" x14ac:dyDescent="0.25">
      <c r="A3709" s="64" t="s">
        <v>935</v>
      </c>
      <c r="B3709" s="64" t="s">
        <v>81</v>
      </c>
      <c r="C3709" s="64" t="s">
        <v>1598</v>
      </c>
      <c r="D3709" s="64" t="s">
        <v>1599</v>
      </c>
      <c r="E3709" s="20" t="s">
        <v>323</v>
      </c>
      <c r="F3709" s="64"/>
      <c r="G3709" s="53" t="s">
        <v>1076</v>
      </c>
      <c r="H3709" s="53" t="s">
        <v>322</v>
      </c>
      <c r="I3709" s="26">
        <v>10000</v>
      </c>
      <c r="J3709" s="26">
        <v>0</v>
      </c>
      <c r="K3709" s="26">
        <v>0</v>
      </c>
      <c r="L3709" s="26">
        <f t="shared" si="3410"/>
        <v>0</v>
      </c>
      <c r="M3709" s="26"/>
      <c r="N3709" s="26"/>
      <c r="O3709" s="26"/>
      <c r="P3709" s="26">
        <f t="shared" si="3411"/>
        <v>0</v>
      </c>
      <c r="Q3709" s="26" t="str">
        <f t="shared" si="3412"/>
        <v>-</v>
      </c>
      <c r="R3709" s="90"/>
      <c r="S3709" s="90"/>
      <c r="T3709" s="90"/>
      <c r="U3709" s="90"/>
      <c r="V3709" s="90"/>
      <c r="W3709" s="90"/>
      <c r="X3709" s="90"/>
      <c r="Y3709" s="90"/>
    </row>
    <row r="3710" spans="1:25" ht="15" customHeight="1" x14ac:dyDescent="0.25">
      <c r="A3710" s="53" t="s">
        <v>1</v>
      </c>
      <c r="B3710" s="53" t="s">
        <v>1</v>
      </c>
      <c r="C3710" s="53" t="s">
        <v>1</v>
      </c>
      <c r="D3710" s="53" t="s">
        <v>1</v>
      </c>
      <c r="E3710" s="53" t="s">
        <v>1</v>
      </c>
      <c r="F3710" s="53" t="s">
        <v>1</v>
      </c>
      <c r="G3710" s="53" t="s">
        <v>1</v>
      </c>
      <c r="H3710" s="66" t="s">
        <v>1608</v>
      </c>
      <c r="I3710" s="30">
        <f t="shared" ref="I3710:K3710" si="3455">SUM(I3680,I3703,I3706)</f>
        <v>2029241</v>
      </c>
      <c r="J3710" s="30">
        <f t="shared" si="3455"/>
        <v>1901471</v>
      </c>
      <c r="K3710" s="30">
        <f t="shared" si="3455"/>
        <v>1094271</v>
      </c>
      <c r="L3710" s="30">
        <f t="shared" si="3410"/>
        <v>477500</v>
      </c>
      <c r="M3710" s="30">
        <f t="shared" ref="M3710" si="3456">SUM(M3680,M3703,M3706)</f>
        <v>165500</v>
      </c>
      <c r="N3710" s="30">
        <f t="shared" ref="N3710:O3710" si="3457">SUM(N3680,N3703,N3706)</f>
        <v>155100</v>
      </c>
      <c r="O3710" s="30">
        <f t="shared" si="3457"/>
        <v>156900</v>
      </c>
      <c r="P3710" s="30">
        <f t="shared" si="3411"/>
        <v>1571771</v>
      </c>
      <c r="Q3710" s="30">
        <f t="shared" si="3412"/>
        <v>82.660792617925807</v>
      </c>
      <c r="R3710" s="93"/>
      <c r="S3710" s="93"/>
      <c r="T3710" s="93"/>
      <c r="U3710" s="93"/>
      <c r="V3710" s="93"/>
      <c r="W3710" s="93"/>
      <c r="X3710" s="93"/>
      <c r="Y3710" s="93"/>
    </row>
    <row r="3711" spans="1:25" ht="15" customHeight="1" thickBot="1" x14ac:dyDescent="0.3">
      <c r="A3711" s="53" t="s">
        <v>1</v>
      </c>
      <c r="B3711" s="53" t="s">
        <v>1</v>
      </c>
      <c r="C3711" s="53" t="s">
        <v>1</v>
      </c>
      <c r="D3711" s="53" t="s">
        <v>1</v>
      </c>
      <c r="E3711" s="53" t="s">
        <v>1</v>
      </c>
      <c r="F3711" s="53" t="s">
        <v>1</v>
      </c>
      <c r="G3711" s="53" t="s">
        <v>1</v>
      </c>
      <c r="H3711" s="65" t="s">
        <v>76</v>
      </c>
      <c r="I3711" s="31"/>
      <c r="J3711" s="31"/>
      <c r="K3711" s="31">
        <v>0</v>
      </c>
      <c r="L3711" s="31"/>
      <c r="M3711" s="31"/>
      <c r="N3711" s="31"/>
      <c r="O3711" s="31"/>
      <c r="P3711" s="31"/>
      <c r="Q3711" s="31"/>
      <c r="R3711" s="94"/>
      <c r="S3711" s="94"/>
      <c r="T3711" s="94"/>
      <c r="U3711" s="94"/>
      <c r="V3711" s="94"/>
      <c r="W3711" s="94"/>
      <c r="X3711" s="94"/>
      <c r="Y3711" s="94"/>
    </row>
    <row r="3712" spans="1:25" ht="47.25" customHeight="1" thickBot="1" x14ac:dyDescent="0.3">
      <c r="A3712" s="110" t="s">
        <v>1</v>
      </c>
      <c r="B3712" s="110" t="s">
        <v>1</v>
      </c>
      <c r="C3712" s="110" t="s">
        <v>1</v>
      </c>
      <c r="D3712" s="110" t="s">
        <v>1</v>
      </c>
      <c r="E3712" s="110" t="s">
        <v>1</v>
      </c>
      <c r="F3712" s="110" t="s">
        <v>1</v>
      </c>
      <c r="G3712" s="110" t="s">
        <v>1</v>
      </c>
      <c r="H3712" s="28" t="s">
        <v>77</v>
      </c>
      <c r="I3712" s="109" t="s">
        <v>3984</v>
      </c>
      <c r="J3712" s="109" t="s">
        <v>11</v>
      </c>
      <c r="K3712" s="109" t="s">
        <v>3989</v>
      </c>
      <c r="L3712" s="109" t="s">
        <v>3985</v>
      </c>
      <c r="M3712" s="109" t="s">
        <v>4027</v>
      </c>
      <c r="N3712" s="109" t="s">
        <v>3988</v>
      </c>
      <c r="O3712" s="109" t="s">
        <v>3986</v>
      </c>
      <c r="P3712" s="109" t="s">
        <v>3987</v>
      </c>
      <c r="Q3712" s="109" t="s">
        <v>3695</v>
      </c>
      <c r="R3712" s="91"/>
      <c r="S3712" s="91"/>
      <c r="T3712" s="91"/>
      <c r="U3712" s="91"/>
      <c r="V3712" s="91"/>
      <c r="W3712" s="91"/>
      <c r="X3712" s="91"/>
      <c r="Y3712" s="91"/>
    </row>
    <row r="3713" spans="1:25" ht="15" customHeight="1" x14ac:dyDescent="0.25">
      <c r="A3713" s="111"/>
      <c r="B3713" s="111"/>
      <c r="C3713" s="111"/>
      <c r="D3713" s="111"/>
      <c r="E3713" s="111"/>
      <c r="F3713" s="111"/>
      <c r="G3713" s="111"/>
      <c r="H3713" s="67" t="s">
        <v>1</v>
      </c>
      <c r="I3713" s="29">
        <v>1</v>
      </c>
      <c r="J3713" s="29">
        <v>2</v>
      </c>
      <c r="K3713" s="29">
        <v>3</v>
      </c>
      <c r="L3713" s="29" t="s">
        <v>3478</v>
      </c>
      <c r="M3713" s="29">
        <v>5</v>
      </c>
      <c r="N3713" s="29">
        <v>6</v>
      </c>
      <c r="O3713" s="29">
        <v>7</v>
      </c>
      <c r="P3713" s="29" t="s">
        <v>3696</v>
      </c>
      <c r="Q3713" s="29">
        <v>9</v>
      </c>
      <c r="R3713" s="92"/>
      <c r="S3713" s="92"/>
      <c r="T3713" s="92"/>
      <c r="U3713" s="92"/>
      <c r="V3713" s="92"/>
      <c r="W3713" s="92"/>
      <c r="X3713" s="92"/>
      <c r="Y3713" s="92"/>
    </row>
    <row r="3714" spans="1:25" ht="15" customHeight="1" x14ac:dyDescent="0.25">
      <c r="A3714" s="111"/>
      <c r="B3714" s="111"/>
      <c r="C3714" s="111"/>
      <c r="D3714" s="111"/>
      <c r="E3714" s="111"/>
      <c r="F3714" s="111"/>
      <c r="G3714" s="111"/>
      <c r="H3714" s="68" t="s">
        <v>1085</v>
      </c>
      <c r="I3714" s="32">
        <f t="shared" ref="I3714:K3714" si="3458">SUM(I3710)</f>
        <v>2029241</v>
      </c>
      <c r="J3714" s="32">
        <f t="shared" si="3458"/>
        <v>1901471</v>
      </c>
      <c r="K3714" s="32">
        <f t="shared" si="3458"/>
        <v>1094271</v>
      </c>
      <c r="L3714" s="32">
        <f t="shared" si="3410"/>
        <v>477500</v>
      </c>
      <c r="M3714" s="32">
        <f t="shared" ref="M3714" si="3459">SUM(M3710)</f>
        <v>165500</v>
      </c>
      <c r="N3714" s="32">
        <f t="shared" ref="N3714:O3714" si="3460">SUM(N3710)</f>
        <v>155100</v>
      </c>
      <c r="O3714" s="32">
        <f t="shared" si="3460"/>
        <v>156900</v>
      </c>
      <c r="P3714" s="32">
        <f t="shared" si="3411"/>
        <v>1571771</v>
      </c>
      <c r="Q3714" s="32">
        <f t="shared" si="3412"/>
        <v>82.660792617925807</v>
      </c>
      <c r="R3714" s="90"/>
      <c r="S3714" s="90"/>
      <c r="T3714" s="90"/>
      <c r="U3714" s="90"/>
      <c r="V3714" s="90"/>
      <c r="W3714" s="90"/>
      <c r="X3714" s="90"/>
      <c r="Y3714" s="90"/>
    </row>
    <row r="3715" spans="1:25" ht="15" customHeight="1" x14ac:dyDescent="0.25">
      <c r="A3715" s="111"/>
      <c r="B3715" s="111"/>
      <c r="C3715" s="111"/>
      <c r="D3715" s="111"/>
      <c r="E3715" s="111"/>
      <c r="F3715" s="111"/>
      <c r="G3715" s="111"/>
      <c r="H3715" s="69" t="s">
        <v>79</v>
      </c>
      <c r="I3715" s="32">
        <f t="shared" ref="I3715:K3715" si="3461">SUM(I3714)</f>
        <v>2029241</v>
      </c>
      <c r="J3715" s="32">
        <f t="shared" si="3461"/>
        <v>1901471</v>
      </c>
      <c r="K3715" s="32">
        <f t="shared" si="3461"/>
        <v>1094271</v>
      </c>
      <c r="L3715" s="32">
        <f t="shared" si="3410"/>
        <v>477500</v>
      </c>
      <c r="M3715" s="32">
        <f t="shared" ref="M3715" si="3462">SUM(M3714)</f>
        <v>165500</v>
      </c>
      <c r="N3715" s="32">
        <f t="shared" ref="N3715:O3715" si="3463">SUM(N3714)</f>
        <v>155100</v>
      </c>
      <c r="O3715" s="32">
        <f t="shared" si="3463"/>
        <v>156900</v>
      </c>
      <c r="P3715" s="32">
        <f t="shared" si="3411"/>
        <v>1571771</v>
      </c>
      <c r="Q3715" s="32">
        <f t="shared" si="3412"/>
        <v>82.660792617925807</v>
      </c>
      <c r="R3715" s="90"/>
      <c r="S3715" s="90"/>
      <c r="T3715" s="90"/>
      <c r="U3715" s="90"/>
      <c r="V3715" s="90"/>
      <c r="W3715" s="90"/>
      <c r="X3715" s="90"/>
      <c r="Y3715" s="90"/>
    </row>
    <row r="3716" spans="1:25" ht="15" customHeight="1" x14ac:dyDescent="0.25">
      <c r="A3716" s="112"/>
      <c r="B3716" s="112"/>
      <c r="C3716" s="112"/>
      <c r="D3716" s="112"/>
      <c r="E3716" s="112"/>
      <c r="F3716" s="112"/>
      <c r="G3716" s="112"/>
      <c r="I3716" s="27"/>
      <c r="J3716" s="27"/>
      <c r="K3716" s="27">
        <v>0</v>
      </c>
      <c r="L3716" s="27"/>
      <c r="M3716" s="27"/>
      <c r="N3716" s="27"/>
      <c r="O3716" s="27"/>
      <c r="P3716" s="27"/>
      <c r="Q3716" s="27"/>
      <c r="R3716" s="27"/>
      <c r="S3716" s="27"/>
      <c r="T3716" s="27"/>
      <c r="U3716" s="27"/>
      <c r="V3716" s="27"/>
      <c r="W3716" s="27"/>
      <c r="X3716" s="27"/>
      <c r="Y3716" s="27"/>
    </row>
    <row r="3717" spans="1:25" ht="15" customHeight="1" thickBot="1" x14ac:dyDescent="0.3">
      <c r="A3717" s="53" t="s">
        <v>1</v>
      </c>
      <c r="B3717" s="53" t="s">
        <v>1</v>
      </c>
      <c r="C3717" s="53" t="s">
        <v>1</v>
      </c>
      <c r="D3717" s="53" t="s">
        <v>1</v>
      </c>
      <c r="E3717" s="53" t="s">
        <v>1</v>
      </c>
      <c r="F3717" s="53" t="s">
        <v>1</v>
      </c>
      <c r="G3717" s="53" t="s">
        <v>1</v>
      </c>
      <c r="H3717" s="21" t="s">
        <v>1</v>
      </c>
      <c r="I3717" s="33"/>
      <c r="J3717" s="33"/>
      <c r="K3717" s="33">
        <v>0</v>
      </c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  <c r="Y3717" s="33"/>
    </row>
    <row r="3718" spans="1:25" ht="45.75" customHeight="1" thickBot="1" x14ac:dyDescent="0.3">
      <c r="A3718" s="28" t="s">
        <v>4</v>
      </c>
      <c r="B3718" s="28" t="s">
        <v>5</v>
      </c>
      <c r="C3718" s="28" t="s">
        <v>6</v>
      </c>
      <c r="D3718" s="57" t="s">
        <v>1</v>
      </c>
      <c r="E3718" s="28" t="s">
        <v>7</v>
      </c>
      <c r="F3718" s="28" t="s">
        <v>8</v>
      </c>
      <c r="G3718" s="28" t="s">
        <v>9</v>
      </c>
      <c r="H3718" s="28" t="s">
        <v>10</v>
      </c>
      <c r="I3718" s="109" t="s">
        <v>3984</v>
      </c>
      <c r="J3718" s="109" t="s">
        <v>11</v>
      </c>
      <c r="K3718" s="109" t="s">
        <v>3989</v>
      </c>
      <c r="L3718" s="109" t="s">
        <v>3985</v>
      </c>
      <c r="M3718" s="109" t="s">
        <v>4027</v>
      </c>
      <c r="N3718" s="109" t="s">
        <v>3988</v>
      </c>
      <c r="O3718" s="109" t="s">
        <v>3986</v>
      </c>
      <c r="P3718" s="109" t="s">
        <v>3987</v>
      </c>
      <c r="Q3718" s="109" t="s">
        <v>3695</v>
      </c>
      <c r="R3718" s="91"/>
      <c r="S3718" s="91"/>
      <c r="T3718" s="91"/>
      <c r="U3718" s="91"/>
      <c r="V3718" s="91"/>
      <c r="W3718" s="91"/>
      <c r="X3718" s="91"/>
      <c r="Y3718" s="91"/>
    </row>
    <row r="3719" spans="1:25" ht="15" customHeight="1" x14ac:dyDescent="0.25">
      <c r="A3719" s="58" t="s">
        <v>1</v>
      </c>
      <c r="B3719" s="58" t="s">
        <v>1</v>
      </c>
      <c r="C3719" s="58" t="s">
        <v>1</v>
      </c>
      <c r="D3719" s="59" t="s">
        <v>1</v>
      </c>
      <c r="E3719" s="59" t="s">
        <v>1</v>
      </c>
      <c r="F3719" s="60" t="s">
        <v>1</v>
      </c>
      <c r="G3719" s="61" t="s">
        <v>1</v>
      </c>
      <c r="H3719" s="62" t="s">
        <v>1</v>
      </c>
      <c r="I3719" s="29">
        <v>1</v>
      </c>
      <c r="J3719" s="29">
        <v>2</v>
      </c>
      <c r="K3719" s="29">
        <v>3</v>
      </c>
      <c r="L3719" s="29" t="s">
        <v>3478</v>
      </c>
      <c r="M3719" s="29">
        <v>5</v>
      </c>
      <c r="N3719" s="29">
        <v>6</v>
      </c>
      <c r="O3719" s="29">
        <v>7</v>
      </c>
      <c r="P3719" s="29" t="s">
        <v>3696</v>
      </c>
      <c r="Q3719" s="29">
        <v>9</v>
      </c>
      <c r="R3719" s="92"/>
      <c r="S3719" s="92"/>
      <c r="T3719" s="92"/>
      <c r="U3719" s="92"/>
      <c r="V3719" s="92"/>
      <c r="W3719" s="92"/>
      <c r="X3719" s="92"/>
      <c r="Y3719" s="92"/>
    </row>
    <row r="3720" spans="1:25" ht="15" customHeight="1" x14ac:dyDescent="0.25">
      <c r="A3720" s="63" t="s">
        <v>935</v>
      </c>
      <c r="B3720" s="63" t="s">
        <v>81</v>
      </c>
      <c r="C3720" s="64" t="s">
        <v>1609</v>
      </c>
      <c r="D3720" s="64" t="s">
        <v>1610</v>
      </c>
      <c r="E3720" s="65" t="s">
        <v>1</v>
      </c>
      <c r="F3720" s="65" t="s">
        <v>1</v>
      </c>
      <c r="G3720" s="65" t="s">
        <v>1</v>
      </c>
      <c r="H3720" s="65" t="s">
        <v>1611</v>
      </c>
      <c r="I3720" s="26">
        <v>0</v>
      </c>
      <c r="J3720" s="26" t="s">
        <v>1</v>
      </c>
      <c r="K3720" s="26">
        <v>0</v>
      </c>
      <c r="L3720" s="26"/>
      <c r="M3720" s="26"/>
      <c r="N3720" s="26"/>
      <c r="O3720" s="26"/>
      <c r="P3720" s="26"/>
      <c r="Q3720" s="26"/>
      <c r="R3720" s="90"/>
      <c r="S3720" s="90"/>
      <c r="T3720" s="90"/>
      <c r="U3720" s="90"/>
      <c r="V3720" s="90"/>
      <c r="W3720" s="90"/>
      <c r="X3720" s="90"/>
      <c r="Y3720" s="90"/>
    </row>
    <row r="3721" spans="1:25" ht="22.5" customHeight="1" x14ac:dyDescent="0.25">
      <c r="A3721" s="63" t="s">
        <v>1</v>
      </c>
      <c r="B3721" s="63" t="s">
        <v>1</v>
      </c>
      <c r="C3721" s="63" t="s">
        <v>1</v>
      </c>
      <c r="D3721" s="65" t="s">
        <v>1</v>
      </c>
      <c r="E3721" s="65" t="s">
        <v>1</v>
      </c>
      <c r="F3721" s="65" t="s">
        <v>1</v>
      </c>
      <c r="G3721" s="65" t="s">
        <v>1</v>
      </c>
      <c r="H3721" s="66" t="s">
        <v>15</v>
      </c>
      <c r="I3721" s="30">
        <f t="shared" ref="I3721:K3721" si="3464">SUM(I3722,I3729,I3731)</f>
        <v>2659128</v>
      </c>
      <c r="J3721" s="30">
        <f t="shared" si="3464"/>
        <v>2398868</v>
      </c>
      <c r="K3721" s="30">
        <f t="shared" si="3464"/>
        <v>1411872</v>
      </c>
      <c r="L3721" s="30">
        <f t="shared" si="3410"/>
        <v>602550</v>
      </c>
      <c r="M3721" s="30">
        <f t="shared" ref="M3721" si="3465">SUM(M3722,M3729,M3731)</f>
        <v>193950</v>
      </c>
      <c r="N3721" s="30">
        <f t="shared" ref="N3721:O3721" si="3466">SUM(N3722,N3729,N3731)</f>
        <v>199450</v>
      </c>
      <c r="O3721" s="30">
        <f t="shared" si="3466"/>
        <v>209150</v>
      </c>
      <c r="P3721" s="30">
        <f t="shared" si="3411"/>
        <v>2014422</v>
      </c>
      <c r="Q3721" s="30">
        <f t="shared" si="3412"/>
        <v>83.973857669534141</v>
      </c>
      <c r="R3721" s="93"/>
      <c r="S3721" s="93"/>
      <c r="T3721" s="93"/>
      <c r="U3721" s="93"/>
      <c r="V3721" s="93"/>
      <c r="W3721" s="93"/>
      <c r="X3721" s="93"/>
      <c r="Y3721" s="93"/>
    </row>
    <row r="3722" spans="1:25" ht="15" customHeight="1" x14ac:dyDescent="0.25">
      <c r="A3722" s="63" t="s">
        <v>935</v>
      </c>
      <c r="B3722" s="63" t="s">
        <v>81</v>
      </c>
      <c r="C3722" s="63" t="s">
        <v>1609</v>
      </c>
      <c r="D3722" s="63" t="s">
        <v>1610</v>
      </c>
      <c r="E3722" s="65" t="s">
        <v>16</v>
      </c>
      <c r="F3722" s="65" t="s">
        <v>1</v>
      </c>
      <c r="G3722" s="65" t="s">
        <v>1</v>
      </c>
      <c r="H3722" s="65" t="s">
        <v>17</v>
      </c>
      <c r="I3722" s="31">
        <f t="shared" ref="I3722:K3722" si="3467">SUM(I3723:I3724)</f>
        <v>2113979</v>
      </c>
      <c r="J3722" s="31">
        <f t="shared" si="3467"/>
        <v>2051479</v>
      </c>
      <c r="K3722" s="31">
        <f t="shared" si="3467"/>
        <v>1219772</v>
      </c>
      <c r="L3722" s="31">
        <f t="shared" si="3410"/>
        <v>517400</v>
      </c>
      <c r="M3722" s="31">
        <f t="shared" ref="M3722" si="3468">SUM(M3723:M3724)</f>
        <v>167500</v>
      </c>
      <c r="N3722" s="31">
        <f t="shared" ref="N3722:O3722" si="3469">SUM(N3723:N3724)</f>
        <v>170500</v>
      </c>
      <c r="O3722" s="31">
        <f t="shared" si="3469"/>
        <v>179400</v>
      </c>
      <c r="P3722" s="31">
        <f t="shared" si="3411"/>
        <v>1737172</v>
      </c>
      <c r="Q3722" s="31">
        <f t="shared" si="3412"/>
        <v>84.679004757055765</v>
      </c>
      <c r="R3722" s="94"/>
      <c r="S3722" s="94"/>
      <c r="T3722" s="94"/>
      <c r="U3722" s="94"/>
      <c r="V3722" s="94"/>
      <c r="W3722" s="94"/>
      <c r="X3722" s="94"/>
      <c r="Y3722" s="94"/>
    </row>
    <row r="3723" spans="1:25" ht="15" customHeight="1" x14ac:dyDescent="0.25">
      <c r="A3723" s="64" t="s">
        <v>935</v>
      </c>
      <c r="B3723" s="64" t="s">
        <v>81</v>
      </c>
      <c r="C3723" s="64" t="s">
        <v>1609</v>
      </c>
      <c r="D3723" s="64" t="s">
        <v>1610</v>
      </c>
      <c r="E3723" s="20" t="s">
        <v>19</v>
      </c>
      <c r="F3723" s="64"/>
      <c r="G3723" s="53" t="s">
        <v>1076</v>
      </c>
      <c r="H3723" s="53" t="s">
        <v>3914</v>
      </c>
      <c r="I3723" s="26">
        <v>1880807</v>
      </c>
      <c r="J3723" s="26">
        <v>1825807</v>
      </c>
      <c r="K3723" s="26">
        <v>1038000</v>
      </c>
      <c r="L3723" s="26">
        <f t="shared" si="3410"/>
        <v>480000</v>
      </c>
      <c r="M3723" s="26">
        <v>160000</v>
      </c>
      <c r="N3723" s="26">
        <v>160000</v>
      </c>
      <c r="O3723" s="26">
        <v>160000</v>
      </c>
      <c r="P3723" s="26">
        <f t="shared" si="3411"/>
        <v>1518000</v>
      </c>
      <c r="Q3723" s="26">
        <f t="shared" si="3412"/>
        <v>83.14131778440985</v>
      </c>
      <c r="R3723" s="90"/>
      <c r="S3723" s="90"/>
      <c r="T3723" s="90"/>
      <c r="U3723" s="90"/>
      <c r="V3723" s="90"/>
      <c r="W3723" s="90"/>
      <c r="X3723" s="90"/>
      <c r="Y3723" s="90"/>
    </row>
    <row r="3724" spans="1:25" ht="15" customHeight="1" x14ac:dyDescent="0.25">
      <c r="A3724" s="63" t="s">
        <v>935</v>
      </c>
      <c r="B3724" s="63" t="s">
        <v>81</v>
      </c>
      <c r="C3724" s="63" t="s">
        <v>1609</v>
      </c>
      <c r="D3724" s="63" t="s">
        <v>1610</v>
      </c>
      <c r="E3724" s="63" t="s">
        <v>21</v>
      </c>
      <c r="F3724" s="64" t="s">
        <v>1</v>
      </c>
      <c r="G3724" s="53" t="s">
        <v>1</v>
      </c>
      <c r="H3724" s="65" t="s">
        <v>22</v>
      </c>
      <c r="I3724" s="31">
        <f t="shared" ref="I3724:K3724" si="3470">SUM(I3725:I3728)</f>
        <v>233172</v>
      </c>
      <c r="J3724" s="31">
        <f t="shared" si="3470"/>
        <v>225672</v>
      </c>
      <c r="K3724" s="31">
        <f t="shared" si="3470"/>
        <v>181772</v>
      </c>
      <c r="L3724" s="31">
        <f t="shared" si="3410"/>
        <v>37400</v>
      </c>
      <c r="M3724" s="31">
        <f t="shared" ref="M3724" si="3471">SUM(M3725:M3728)</f>
        <v>7500</v>
      </c>
      <c r="N3724" s="31">
        <f t="shared" ref="N3724:O3724" si="3472">SUM(N3725:N3728)</f>
        <v>10500</v>
      </c>
      <c r="O3724" s="31">
        <f t="shared" si="3472"/>
        <v>19400</v>
      </c>
      <c r="P3724" s="31">
        <f t="shared" si="3411"/>
        <v>219172</v>
      </c>
      <c r="Q3724" s="31">
        <f t="shared" si="3412"/>
        <v>97.119713566592225</v>
      </c>
      <c r="R3724" s="94"/>
      <c r="S3724" s="94"/>
      <c r="T3724" s="94"/>
      <c r="U3724" s="94"/>
      <c r="V3724" s="94"/>
      <c r="W3724" s="94"/>
      <c r="X3724" s="94"/>
      <c r="Y3724" s="94"/>
    </row>
    <row r="3725" spans="1:25" ht="15" customHeight="1" x14ac:dyDescent="0.25">
      <c r="A3725" s="64" t="s">
        <v>935</v>
      </c>
      <c r="B3725" s="64" t="s">
        <v>81</v>
      </c>
      <c r="C3725" s="64" t="s">
        <v>1609</v>
      </c>
      <c r="D3725" s="64" t="s">
        <v>1610</v>
      </c>
      <c r="E3725" s="20" t="s">
        <v>23</v>
      </c>
      <c r="F3725" s="64" t="s">
        <v>1612</v>
      </c>
      <c r="G3725" s="53" t="s">
        <v>1076</v>
      </c>
      <c r="H3725" s="53" t="s">
        <v>85</v>
      </c>
      <c r="I3725" s="26">
        <v>38300</v>
      </c>
      <c r="J3725" s="26">
        <v>37500</v>
      </c>
      <c r="K3725" s="26">
        <v>28100</v>
      </c>
      <c r="L3725" s="26">
        <f t="shared" si="3410"/>
        <v>9400</v>
      </c>
      <c r="M3725" s="26">
        <v>2500</v>
      </c>
      <c r="N3725" s="26">
        <v>2500</v>
      </c>
      <c r="O3725" s="26">
        <v>4400</v>
      </c>
      <c r="P3725" s="26">
        <f t="shared" si="3411"/>
        <v>37500</v>
      </c>
      <c r="Q3725" s="26">
        <f t="shared" si="3412"/>
        <v>100</v>
      </c>
      <c r="R3725" s="90"/>
      <c r="S3725" s="90"/>
      <c r="T3725" s="90"/>
      <c r="U3725" s="90"/>
      <c r="V3725" s="90"/>
      <c r="W3725" s="90"/>
      <c r="X3725" s="90"/>
      <c r="Y3725" s="90"/>
    </row>
    <row r="3726" spans="1:25" ht="15" customHeight="1" x14ac:dyDescent="0.25">
      <c r="A3726" s="64" t="s">
        <v>935</v>
      </c>
      <c r="B3726" s="64" t="s">
        <v>81</v>
      </c>
      <c r="C3726" s="64" t="s">
        <v>1609</v>
      </c>
      <c r="D3726" s="64" t="s">
        <v>1610</v>
      </c>
      <c r="E3726" s="20" t="s">
        <v>23</v>
      </c>
      <c r="F3726" s="64" t="s">
        <v>1613</v>
      </c>
      <c r="G3726" s="53" t="s">
        <v>1076</v>
      </c>
      <c r="H3726" s="53" t="s">
        <v>25</v>
      </c>
      <c r="I3726" s="26">
        <v>139500</v>
      </c>
      <c r="J3726" s="26">
        <v>134000</v>
      </c>
      <c r="K3726" s="26">
        <v>99500</v>
      </c>
      <c r="L3726" s="26">
        <f t="shared" si="3410"/>
        <v>28000</v>
      </c>
      <c r="M3726" s="26">
        <v>5000</v>
      </c>
      <c r="N3726" s="26">
        <v>8000</v>
      </c>
      <c r="O3726" s="26">
        <v>15000</v>
      </c>
      <c r="P3726" s="26">
        <f t="shared" si="3411"/>
        <v>127500</v>
      </c>
      <c r="Q3726" s="26">
        <f t="shared" si="3412"/>
        <v>95.149253731343293</v>
      </c>
      <c r="R3726" s="90"/>
      <c r="S3726" s="90"/>
      <c r="T3726" s="90"/>
      <c r="U3726" s="90"/>
      <c r="V3726" s="90"/>
      <c r="W3726" s="90"/>
      <c r="X3726" s="90"/>
      <c r="Y3726" s="90"/>
    </row>
    <row r="3727" spans="1:25" ht="15" customHeight="1" x14ac:dyDescent="0.25">
      <c r="A3727" s="64" t="s">
        <v>935</v>
      </c>
      <c r="B3727" s="64" t="s">
        <v>81</v>
      </c>
      <c r="C3727" s="64" t="s">
        <v>1609</v>
      </c>
      <c r="D3727" s="64" t="s">
        <v>1610</v>
      </c>
      <c r="E3727" s="20" t="s">
        <v>23</v>
      </c>
      <c r="F3727" s="64" t="s">
        <v>1614</v>
      </c>
      <c r="G3727" s="53" t="s">
        <v>1076</v>
      </c>
      <c r="H3727" s="53" t="s">
        <v>27</v>
      </c>
      <c r="I3727" s="26">
        <v>38472</v>
      </c>
      <c r="J3727" s="26">
        <v>37272</v>
      </c>
      <c r="K3727" s="26">
        <v>37272</v>
      </c>
      <c r="L3727" s="26">
        <f t="shared" si="3410"/>
        <v>0</v>
      </c>
      <c r="M3727" s="26"/>
      <c r="N3727" s="26"/>
      <c r="O3727" s="26"/>
      <c r="P3727" s="26">
        <f t="shared" si="3411"/>
        <v>37272</v>
      </c>
      <c r="Q3727" s="26">
        <f t="shared" si="3412"/>
        <v>100</v>
      </c>
      <c r="R3727" s="90"/>
      <c r="S3727" s="90"/>
      <c r="T3727" s="90"/>
      <c r="U3727" s="90"/>
      <c r="V3727" s="90"/>
      <c r="W3727" s="90"/>
      <c r="X3727" s="90"/>
      <c r="Y3727" s="90"/>
    </row>
    <row r="3728" spans="1:25" ht="15" customHeight="1" x14ac:dyDescent="0.25">
      <c r="A3728" s="64" t="s">
        <v>935</v>
      </c>
      <c r="B3728" s="64" t="s">
        <v>81</v>
      </c>
      <c r="C3728" s="64" t="s">
        <v>1609</v>
      </c>
      <c r="D3728" s="64" t="s">
        <v>1610</v>
      </c>
      <c r="E3728" s="20" t="s">
        <v>23</v>
      </c>
      <c r="F3728" s="64" t="s">
        <v>1615</v>
      </c>
      <c r="G3728" s="53" t="s">
        <v>1076</v>
      </c>
      <c r="H3728" s="53" t="s">
        <v>29</v>
      </c>
      <c r="I3728" s="26">
        <v>16900</v>
      </c>
      <c r="J3728" s="26">
        <v>16900</v>
      </c>
      <c r="K3728" s="26">
        <v>16900</v>
      </c>
      <c r="L3728" s="26">
        <f t="shared" ref="L3728:L3791" si="3473">SUM(M3728:O3728)</f>
        <v>0</v>
      </c>
      <c r="M3728" s="26"/>
      <c r="N3728" s="26"/>
      <c r="O3728" s="26"/>
      <c r="P3728" s="26">
        <f t="shared" ref="P3728:P3791" si="3474">K3728+L3728</f>
        <v>16900</v>
      </c>
      <c r="Q3728" s="26">
        <f t="shared" ref="Q3728:Q3791" si="3475">IF(J3728=0,"-",P3728/J3728*100)</f>
        <v>100</v>
      </c>
      <c r="R3728" s="90"/>
      <c r="S3728" s="90"/>
      <c r="T3728" s="90"/>
      <c r="U3728" s="90"/>
      <c r="V3728" s="90"/>
      <c r="W3728" s="90"/>
      <c r="X3728" s="90"/>
      <c r="Y3728" s="90"/>
    </row>
    <row r="3729" spans="1:25" ht="15" customHeight="1" x14ac:dyDescent="0.25">
      <c r="A3729" s="63" t="s">
        <v>935</v>
      </c>
      <c r="B3729" s="63" t="s">
        <v>81</v>
      </c>
      <c r="C3729" s="63" t="s">
        <v>1609</v>
      </c>
      <c r="D3729" s="63" t="s">
        <v>1610</v>
      </c>
      <c r="E3729" s="65" t="s">
        <v>30</v>
      </c>
      <c r="F3729" s="65" t="s">
        <v>1</v>
      </c>
      <c r="G3729" s="65" t="s">
        <v>1</v>
      </c>
      <c r="H3729" s="65" t="s">
        <v>31</v>
      </c>
      <c r="I3729" s="31">
        <f t="shared" ref="I3729:K3729" si="3476">SUM(I3730)</f>
        <v>201631</v>
      </c>
      <c r="J3729" s="31">
        <f t="shared" si="3476"/>
        <v>196131</v>
      </c>
      <c r="K3729" s="31">
        <f t="shared" si="3476"/>
        <v>114000</v>
      </c>
      <c r="L3729" s="31">
        <f t="shared" si="3473"/>
        <v>50000</v>
      </c>
      <c r="M3729" s="31">
        <f t="shared" ref="M3729" si="3477">SUM(M3730)</f>
        <v>15000</v>
      </c>
      <c r="N3729" s="31">
        <f t="shared" ref="N3729:O3729" si="3478">SUM(N3730)</f>
        <v>17500</v>
      </c>
      <c r="O3729" s="31">
        <f t="shared" si="3478"/>
        <v>17500</v>
      </c>
      <c r="P3729" s="31">
        <f t="shared" si="3474"/>
        <v>164000</v>
      </c>
      <c r="Q3729" s="31">
        <f t="shared" si="3475"/>
        <v>83.617582126231966</v>
      </c>
      <c r="R3729" s="94"/>
      <c r="S3729" s="94"/>
      <c r="T3729" s="94"/>
      <c r="U3729" s="94"/>
      <c r="V3729" s="94"/>
      <c r="W3729" s="94"/>
      <c r="X3729" s="94"/>
      <c r="Y3729" s="94"/>
    </row>
    <row r="3730" spans="1:25" ht="15" customHeight="1" x14ac:dyDescent="0.25">
      <c r="A3730" s="64" t="s">
        <v>935</v>
      </c>
      <c r="B3730" s="64" t="s">
        <v>81</v>
      </c>
      <c r="C3730" s="64" t="s">
        <v>1609</v>
      </c>
      <c r="D3730" s="64" t="s">
        <v>1610</v>
      </c>
      <c r="E3730" s="20" t="s">
        <v>33</v>
      </c>
      <c r="F3730" s="64"/>
      <c r="G3730" s="53" t="s">
        <v>1076</v>
      </c>
      <c r="H3730" s="53" t="s">
        <v>3915</v>
      </c>
      <c r="I3730" s="26">
        <v>201631</v>
      </c>
      <c r="J3730" s="26">
        <v>196131</v>
      </c>
      <c r="K3730" s="26">
        <v>114000</v>
      </c>
      <c r="L3730" s="26">
        <f t="shared" si="3473"/>
        <v>50000</v>
      </c>
      <c r="M3730" s="26">
        <v>15000</v>
      </c>
      <c r="N3730" s="26">
        <v>17500</v>
      </c>
      <c r="O3730" s="26">
        <v>17500</v>
      </c>
      <c r="P3730" s="26">
        <f t="shared" si="3474"/>
        <v>164000</v>
      </c>
      <c r="Q3730" s="26">
        <f t="shared" si="3475"/>
        <v>83.617582126231966</v>
      </c>
      <c r="R3730" s="90"/>
      <c r="S3730" s="90"/>
      <c r="T3730" s="90"/>
      <c r="U3730" s="90"/>
      <c r="V3730" s="90"/>
      <c r="W3730" s="90"/>
      <c r="X3730" s="90"/>
      <c r="Y3730" s="90"/>
    </row>
    <row r="3731" spans="1:25" ht="15" customHeight="1" x14ac:dyDescent="0.25">
      <c r="A3731" s="63" t="s">
        <v>935</v>
      </c>
      <c r="B3731" s="63" t="s">
        <v>81</v>
      </c>
      <c r="C3731" s="63" t="s">
        <v>1609</v>
      </c>
      <c r="D3731" s="63" t="s">
        <v>1610</v>
      </c>
      <c r="E3731" s="65" t="s">
        <v>34</v>
      </c>
      <c r="F3731" s="65" t="s">
        <v>1</v>
      </c>
      <c r="G3731" s="65" t="s">
        <v>1</v>
      </c>
      <c r="H3731" s="65" t="s">
        <v>35</v>
      </c>
      <c r="I3731" s="31">
        <f t="shared" ref="I3731:K3731" si="3479">SUM(I3732:I3739)</f>
        <v>343518</v>
      </c>
      <c r="J3731" s="31">
        <f t="shared" si="3479"/>
        <v>151258</v>
      </c>
      <c r="K3731" s="31">
        <f t="shared" si="3479"/>
        <v>78100</v>
      </c>
      <c r="L3731" s="31">
        <f t="shared" si="3473"/>
        <v>35150</v>
      </c>
      <c r="M3731" s="31">
        <f t="shared" ref="M3731" si="3480">SUM(M3732:M3739)</f>
        <v>11450</v>
      </c>
      <c r="N3731" s="31">
        <f t="shared" ref="N3731:O3731" si="3481">SUM(N3732:N3739)</f>
        <v>11450</v>
      </c>
      <c r="O3731" s="31">
        <f t="shared" si="3481"/>
        <v>12250</v>
      </c>
      <c r="P3731" s="31">
        <f t="shared" si="3474"/>
        <v>113250</v>
      </c>
      <c r="Q3731" s="31">
        <f t="shared" si="3475"/>
        <v>74.872072882095495</v>
      </c>
      <c r="R3731" s="94"/>
      <c r="S3731" s="94"/>
      <c r="T3731" s="94"/>
      <c r="U3731" s="94"/>
      <c r="V3731" s="94"/>
      <c r="W3731" s="94"/>
      <c r="X3731" s="94"/>
      <c r="Y3731" s="94"/>
    </row>
    <row r="3732" spans="1:25" ht="15" customHeight="1" x14ac:dyDescent="0.25">
      <c r="A3732" s="64" t="s">
        <v>935</v>
      </c>
      <c r="B3732" s="64" t="s">
        <v>81</v>
      </c>
      <c r="C3732" s="64" t="s">
        <v>1609</v>
      </c>
      <c r="D3732" s="64" t="s">
        <v>1610</v>
      </c>
      <c r="E3732" s="20" t="s">
        <v>38</v>
      </c>
      <c r="F3732" s="64"/>
      <c r="G3732" s="53" t="s">
        <v>1076</v>
      </c>
      <c r="H3732" s="53" t="s">
        <v>37</v>
      </c>
      <c r="I3732" s="26">
        <v>6900</v>
      </c>
      <c r="J3732" s="26">
        <v>400</v>
      </c>
      <c r="K3732" s="26">
        <v>400</v>
      </c>
      <c r="L3732" s="26">
        <f t="shared" si="3473"/>
        <v>0</v>
      </c>
      <c r="M3732" s="26"/>
      <c r="N3732" s="26"/>
      <c r="O3732" s="26"/>
      <c r="P3732" s="26">
        <f t="shared" si="3474"/>
        <v>400</v>
      </c>
      <c r="Q3732" s="26">
        <f t="shared" si="3475"/>
        <v>100</v>
      </c>
      <c r="R3732" s="90"/>
      <c r="S3732" s="90"/>
      <c r="T3732" s="90"/>
      <c r="U3732" s="90"/>
      <c r="V3732" s="90"/>
      <c r="W3732" s="90"/>
      <c r="X3732" s="90"/>
      <c r="Y3732" s="90"/>
    </row>
    <row r="3733" spans="1:25" ht="15" customHeight="1" x14ac:dyDescent="0.25">
      <c r="A3733" s="64" t="s">
        <v>935</v>
      </c>
      <c r="B3733" s="64" t="s">
        <v>81</v>
      </c>
      <c r="C3733" s="64" t="s">
        <v>1609</v>
      </c>
      <c r="D3733" s="64" t="s">
        <v>1610</v>
      </c>
      <c r="E3733" s="20" t="s">
        <v>298</v>
      </c>
      <c r="F3733" s="64"/>
      <c r="G3733" s="53" t="s">
        <v>1076</v>
      </c>
      <c r="H3733" s="53" t="s">
        <v>297</v>
      </c>
      <c r="I3733" s="26">
        <v>72200</v>
      </c>
      <c r="J3733" s="26">
        <v>72200</v>
      </c>
      <c r="K3733" s="26">
        <v>36600</v>
      </c>
      <c r="L3733" s="26">
        <f t="shared" si="3473"/>
        <v>15000</v>
      </c>
      <c r="M3733" s="26">
        <v>5000</v>
      </c>
      <c r="N3733" s="26">
        <v>5000</v>
      </c>
      <c r="O3733" s="26">
        <v>5000</v>
      </c>
      <c r="P3733" s="26">
        <f t="shared" si="3474"/>
        <v>51600</v>
      </c>
      <c r="Q3733" s="26">
        <f t="shared" si="3475"/>
        <v>71.468144044321321</v>
      </c>
      <c r="R3733" s="90"/>
      <c r="S3733" s="90"/>
      <c r="T3733" s="90"/>
      <c r="U3733" s="90"/>
      <c r="V3733" s="90"/>
      <c r="W3733" s="90"/>
      <c r="X3733" s="90"/>
      <c r="Y3733" s="90"/>
    </row>
    <row r="3734" spans="1:25" ht="15" customHeight="1" x14ac:dyDescent="0.25">
      <c r="A3734" s="64" t="s">
        <v>935</v>
      </c>
      <c r="B3734" s="64" t="s">
        <v>81</v>
      </c>
      <c r="C3734" s="64" t="s">
        <v>1609</v>
      </c>
      <c r="D3734" s="64" t="s">
        <v>1610</v>
      </c>
      <c r="E3734" s="20" t="s">
        <v>301</v>
      </c>
      <c r="F3734" s="64"/>
      <c r="G3734" s="53" t="s">
        <v>1076</v>
      </c>
      <c r="H3734" s="53" t="s">
        <v>300</v>
      </c>
      <c r="I3734" s="26">
        <v>16500</v>
      </c>
      <c r="J3734" s="26">
        <v>16500</v>
      </c>
      <c r="K3734" s="26">
        <v>8400</v>
      </c>
      <c r="L3734" s="26">
        <f t="shared" si="3473"/>
        <v>4200</v>
      </c>
      <c r="M3734" s="26">
        <v>1400</v>
      </c>
      <c r="N3734" s="26">
        <v>1400</v>
      </c>
      <c r="O3734" s="26">
        <v>1400</v>
      </c>
      <c r="P3734" s="26">
        <f t="shared" si="3474"/>
        <v>12600</v>
      </c>
      <c r="Q3734" s="26">
        <f t="shared" si="3475"/>
        <v>76.363636363636374</v>
      </c>
      <c r="R3734" s="90"/>
      <c r="S3734" s="90"/>
      <c r="T3734" s="90"/>
      <c r="U3734" s="90"/>
      <c r="V3734" s="90"/>
      <c r="W3734" s="90"/>
      <c r="X3734" s="90"/>
      <c r="Y3734" s="90"/>
    </row>
    <row r="3735" spans="1:25" ht="15" customHeight="1" x14ac:dyDescent="0.25">
      <c r="A3735" s="64" t="s">
        <v>935</v>
      </c>
      <c r="B3735" s="64" t="s">
        <v>81</v>
      </c>
      <c r="C3735" s="64" t="s">
        <v>1609</v>
      </c>
      <c r="D3735" s="64" t="s">
        <v>1610</v>
      </c>
      <c r="E3735" s="20" t="s">
        <v>218</v>
      </c>
      <c r="F3735" s="64"/>
      <c r="G3735" s="53" t="s">
        <v>1076</v>
      </c>
      <c r="H3735" s="53" t="s">
        <v>217</v>
      </c>
      <c r="I3735" s="26">
        <v>122128</v>
      </c>
      <c r="J3735" s="26">
        <v>8000</v>
      </c>
      <c r="K3735" s="26">
        <v>4200</v>
      </c>
      <c r="L3735" s="26">
        <f t="shared" si="3473"/>
        <v>3000</v>
      </c>
      <c r="M3735" s="26">
        <v>1000</v>
      </c>
      <c r="N3735" s="26">
        <v>1000</v>
      </c>
      <c r="O3735" s="26">
        <v>1000</v>
      </c>
      <c r="P3735" s="26">
        <f t="shared" si="3474"/>
        <v>7200</v>
      </c>
      <c r="Q3735" s="26">
        <f t="shared" si="3475"/>
        <v>90</v>
      </c>
      <c r="R3735" s="90"/>
      <c r="S3735" s="90"/>
      <c r="T3735" s="90"/>
      <c r="U3735" s="90"/>
      <c r="V3735" s="90"/>
      <c r="W3735" s="90"/>
      <c r="X3735" s="90"/>
      <c r="Y3735" s="90"/>
    </row>
    <row r="3736" spans="1:25" ht="15" customHeight="1" x14ac:dyDescent="0.25">
      <c r="A3736" s="64" t="s">
        <v>935</v>
      </c>
      <c r="B3736" s="64" t="s">
        <v>81</v>
      </c>
      <c r="C3736" s="64" t="s">
        <v>1609</v>
      </c>
      <c r="D3736" s="64" t="s">
        <v>1610</v>
      </c>
      <c r="E3736" s="20" t="s">
        <v>303</v>
      </c>
      <c r="F3736" s="64"/>
      <c r="G3736" s="53" t="s">
        <v>1076</v>
      </c>
      <c r="H3736" s="53" t="s">
        <v>302</v>
      </c>
      <c r="I3736" s="26">
        <v>4698</v>
      </c>
      <c r="J3736" s="26">
        <v>1000</v>
      </c>
      <c r="K3736" s="26">
        <v>600</v>
      </c>
      <c r="L3736" s="26">
        <f t="shared" si="3473"/>
        <v>300</v>
      </c>
      <c r="M3736" s="26">
        <v>100</v>
      </c>
      <c r="N3736" s="26">
        <v>100</v>
      </c>
      <c r="O3736" s="26">
        <v>100</v>
      </c>
      <c r="P3736" s="26">
        <f t="shared" si="3474"/>
        <v>900</v>
      </c>
      <c r="Q3736" s="26">
        <f t="shared" si="3475"/>
        <v>90</v>
      </c>
      <c r="R3736" s="90"/>
      <c r="S3736" s="90"/>
      <c r="T3736" s="90"/>
      <c r="U3736" s="90"/>
      <c r="V3736" s="90"/>
      <c r="W3736" s="90"/>
      <c r="X3736" s="90"/>
      <c r="Y3736" s="90"/>
    </row>
    <row r="3737" spans="1:25" ht="15" customHeight="1" x14ac:dyDescent="0.25">
      <c r="A3737" s="64" t="s">
        <v>935</v>
      </c>
      <c r="B3737" s="64" t="s">
        <v>81</v>
      </c>
      <c r="C3737" s="64" t="s">
        <v>1609</v>
      </c>
      <c r="D3737" s="64" t="s">
        <v>1610</v>
      </c>
      <c r="E3737" s="20" t="s">
        <v>308</v>
      </c>
      <c r="F3737" s="64"/>
      <c r="G3737" s="53" t="s">
        <v>1076</v>
      </c>
      <c r="H3737" s="53" t="s">
        <v>307</v>
      </c>
      <c r="I3737" s="26">
        <v>17000</v>
      </c>
      <c r="J3737" s="26">
        <v>10000</v>
      </c>
      <c r="K3737" s="26">
        <v>5200</v>
      </c>
      <c r="L3737" s="26">
        <f t="shared" si="3473"/>
        <v>3000</v>
      </c>
      <c r="M3737" s="26">
        <v>1000</v>
      </c>
      <c r="N3737" s="26">
        <v>1000</v>
      </c>
      <c r="O3737" s="26">
        <v>1000</v>
      </c>
      <c r="P3737" s="26">
        <f t="shared" si="3474"/>
        <v>8200</v>
      </c>
      <c r="Q3737" s="26">
        <f t="shared" si="3475"/>
        <v>82</v>
      </c>
      <c r="R3737" s="90"/>
      <c r="S3737" s="90"/>
      <c r="T3737" s="90"/>
      <c r="U3737" s="90"/>
      <c r="V3737" s="90"/>
      <c r="W3737" s="90"/>
      <c r="X3737" s="90"/>
      <c r="Y3737" s="90"/>
    </row>
    <row r="3738" spans="1:25" ht="15" customHeight="1" x14ac:dyDescent="0.25">
      <c r="A3738" s="64" t="s">
        <v>935</v>
      </c>
      <c r="B3738" s="64" t="s">
        <v>81</v>
      </c>
      <c r="C3738" s="64" t="s">
        <v>1609</v>
      </c>
      <c r="D3738" s="64" t="s">
        <v>1610</v>
      </c>
      <c r="E3738" s="20" t="s">
        <v>311</v>
      </c>
      <c r="F3738" s="64"/>
      <c r="G3738" s="53" t="s">
        <v>1076</v>
      </c>
      <c r="H3738" s="53" t="s">
        <v>310</v>
      </c>
      <c r="I3738" s="26">
        <v>4700</v>
      </c>
      <c r="J3738" s="26">
        <v>4700</v>
      </c>
      <c r="K3738" s="26">
        <v>2100</v>
      </c>
      <c r="L3738" s="26">
        <f t="shared" si="3473"/>
        <v>0</v>
      </c>
      <c r="M3738" s="26"/>
      <c r="N3738" s="26"/>
      <c r="O3738" s="26"/>
      <c r="P3738" s="26">
        <f t="shared" si="3474"/>
        <v>2100</v>
      </c>
      <c r="Q3738" s="26">
        <f t="shared" si="3475"/>
        <v>44.680851063829785</v>
      </c>
      <c r="R3738" s="90"/>
      <c r="S3738" s="90"/>
      <c r="T3738" s="90"/>
      <c r="U3738" s="90"/>
      <c r="V3738" s="90"/>
      <c r="W3738" s="90"/>
      <c r="X3738" s="90"/>
      <c r="Y3738" s="90"/>
    </row>
    <row r="3739" spans="1:25" ht="15" customHeight="1" x14ac:dyDescent="0.25">
      <c r="A3739" s="63" t="s">
        <v>935</v>
      </c>
      <c r="B3739" s="63" t="s">
        <v>81</v>
      </c>
      <c r="C3739" s="63" t="s">
        <v>1609</v>
      </c>
      <c r="D3739" s="63" t="s">
        <v>1610</v>
      </c>
      <c r="E3739" s="63" t="s">
        <v>39</v>
      </c>
      <c r="F3739" s="64" t="s">
        <v>1</v>
      </c>
      <c r="G3739" s="53" t="s">
        <v>1</v>
      </c>
      <c r="H3739" s="65" t="s">
        <v>40</v>
      </c>
      <c r="I3739" s="31">
        <f t="shared" ref="I3739:K3739" si="3482">SUM(I3740:I3742)</f>
        <v>99392</v>
      </c>
      <c r="J3739" s="31">
        <f t="shared" si="3482"/>
        <v>38458</v>
      </c>
      <c r="K3739" s="31">
        <f t="shared" si="3482"/>
        <v>20600</v>
      </c>
      <c r="L3739" s="31">
        <f t="shared" si="3473"/>
        <v>9650</v>
      </c>
      <c r="M3739" s="31">
        <f t="shared" ref="M3739" si="3483">SUM(M3740:M3742)</f>
        <v>2950</v>
      </c>
      <c r="N3739" s="31">
        <f t="shared" ref="N3739:O3739" si="3484">SUM(N3740:N3742)</f>
        <v>2950</v>
      </c>
      <c r="O3739" s="31">
        <f t="shared" si="3484"/>
        <v>3750</v>
      </c>
      <c r="P3739" s="31">
        <f t="shared" si="3474"/>
        <v>30250</v>
      </c>
      <c r="Q3739" s="31">
        <f t="shared" si="3475"/>
        <v>78.657236465754849</v>
      </c>
      <c r="R3739" s="94"/>
      <c r="S3739" s="94"/>
      <c r="T3739" s="94"/>
      <c r="U3739" s="94"/>
      <c r="V3739" s="94"/>
      <c r="W3739" s="94"/>
      <c r="X3739" s="94"/>
      <c r="Y3739" s="94"/>
    </row>
    <row r="3740" spans="1:25" ht="15" customHeight="1" x14ac:dyDescent="0.25">
      <c r="A3740" s="64" t="s">
        <v>935</v>
      </c>
      <c r="B3740" s="64" t="s">
        <v>81</v>
      </c>
      <c r="C3740" s="64" t="s">
        <v>1609</v>
      </c>
      <c r="D3740" s="64" t="s">
        <v>1610</v>
      </c>
      <c r="E3740" s="20" t="s">
        <v>41</v>
      </c>
      <c r="F3740" s="64"/>
      <c r="G3740" s="53" t="s">
        <v>1076</v>
      </c>
      <c r="H3740" s="53" t="s">
        <v>40</v>
      </c>
      <c r="I3740" s="26">
        <v>82192</v>
      </c>
      <c r="J3740" s="26">
        <v>21258</v>
      </c>
      <c r="K3740" s="26">
        <v>10800</v>
      </c>
      <c r="L3740" s="26">
        <f t="shared" si="3473"/>
        <v>5900</v>
      </c>
      <c r="M3740" s="26">
        <v>1700</v>
      </c>
      <c r="N3740" s="26">
        <v>1700</v>
      </c>
      <c r="O3740" s="26">
        <v>2500</v>
      </c>
      <c r="P3740" s="26">
        <f t="shared" si="3474"/>
        <v>16700</v>
      </c>
      <c r="Q3740" s="26">
        <f t="shared" si="3475"/>
        <v>78.558660269075176</v>
      </c>
      <c r="R3740" s="90"/>
      <c r="S3740" s="90"/>
      <c r="T3740" s="90"/>
      <c r="U3740" s="90"/>
      <c r="V3740" s="90"/>
      <c r="W3740" s="90"/>
      <c r="X3740" s="90"/>
      <c r="Y3740" s="90"/>
    </row>
    <row r="3741" spans="1:25" ht="15" customHeight="1" x14ac:dyDescent="0.25">
      <c r="A3741" s="64" t="s">
        <v>935</v>
      </c>
      <c r="B3741" s="64" t="s">
        <v>81</v>
      </c>
      <c r="C3741" s="64" t="s">
        <v>1609</v>
      </c>
      <c r="D3741" s="64" t="s">
        <v>1610</v>
      </c>
      <c r="E3741" s="20" t="s">
        <v>41</v>
      </c>
      <c r="F3741" s="64" t="s">
        <v>1616</v>
      </c>
      <c r="G3741" s="53" t="s">
        <v>1076</v>
      </c>
      <c r="H3741" s="53" t="s">
        <v>49</v>
      </c>
      <c r="I3741" s="26">
        <v>4600</v>
      </c>
      <c r="J3741" s="26">
        <v>4600</v>
      </c>
      <c r="K3741" s="26">
        <v>3500</v>
      </c>
      <c r="L3741" s="26">
        <f t="shared" si="3473"/>
        <v>600</v>
      </c>
      <c r="M3741" s="26">
        <v>200</v>
      </c>
      <c r="N3741" s="26">
        <v>200</v>
      </c>
      <c r="O3741" s="26">
        <v>200</v>
      </c>
      <c r="P3741" s="26">
        <f t="shared" si="3474"/>
        <v>4100</v>
      </c>
      <c r="Q3741" s="26">
        <f t="shared" si="3475"/>
        <v>89.130434782608688</v>
      </c>
      <c r="R3741" s="90"/>
      <c r="S3741" s="90"/>
      <c r="T3741" s="90"/>
      <c r="U3741" s="90"/>
      <c r="V3741" s="90"/>
      <c r="W3741" s="90"/>
      <c r="X3741" s="90"/>
      <c r="Y3741" s="90"/>
    </row>
    <row r="3742" spans="1:25" ht="22.5" customHeight="1" x14ac:dyDescent="0.25">
      <c r="A3742" s="64" t="s">
        <v>935</v>
      </c>
      <c r="B3742" s="64" t="s">
        <v>81</v>
      </c>
      <c r="C3742" s="64" t="s">
        <v>1609</v>
      </c>
      <c r="D3742" s="64" t="s">
        <v>1610</v>
      </c>
      <c r="E3742" s="20" t="s">
        <v>41</v>
      </c>
      <c r="F3742" s="64" t="s">
        <v>1617</v>
      </c>
      <c r="G3742" s="53" t="s">
        <v>1076</v>
      </c>
      <c r="H3742" s="53" t="s">
        <v>55</v>
      </c>
      <c r="I3742" s="26">
        <v>12600</v>
      </c>
      <c r="J3742" s="26">
        <v>12600</v>
      </c>
      <c r="K3742" s="26">
        <v>6300</v>
      </c>
      <c r="L3742" s="26">
        <f t="shared" si="3473"/>
        <v>3150</v>
      </c>
      <c r="M3742" s="26">
        <v>1050</v>
      </c>
      <c r="N3742" s="26">
        <v>1050</v>
      </c>
      <c r="O3742" s="26">
        <v>1050</v>
      </c>
      <c r="P3742" s="26">
        <f t="shared" si="3474"/>
        <v>9450</v>
      </c>
      <c r="Q3742" s="26">
        <f t="shared" si="3475"/>
        <v>75</v>
      </c>
      <c r="R3742" s="90"/>
      <c r="S3742" s="90"/>
      <c r="T3742" s="90"/>
      <c r="U3742" s="90"/>
      <c r="V3742" s="90"/>
      <c r="W3742" s="90"/>
      <c r="X3742" s="90"/>
      <c r="Y3742" s="90"/>
    </row>
    <row r="3743" spans="1:25" ht="22.5" customHeight="1" x14ac:dyDescent="0.25">
      <c r="A3743" s="63" t="s">
        <v>1</v>
      </c>
      <c r="B3743" s="63" t="s">
        <v>1</v>
      </c>
      <c r="C3743" s="63" t="s">
        <v>1</v>
      </c>
      <c r="D3743" s="65" t="s">
        <v>1</v>
      </c>
      <c r="E3743" s="65" t="s">
        <v>1</v>
      </c>
      <c r="F3743" s="65" t="s">
        <v>1</v>
      </c>
      <c r="G3743" s="65" t="s">
        <v>1</v>
      </c>
      <c r="H3743" s="66" t="s">
        <v>56</v>
      </c>
      <c r="I3743" s="30">
        <f t="shared" ref="I3743:K3744" si="3485">SUM(I3744)</f>
        <v>100</v>
      </c>
      <c r="J3743" s="30">
        <f t="shared" si="3485"/>
        <v>100</v>
      </c>
      <c r="K3743" s="30">
        <f t="shared" si="3485"/>
        <v>0</v>
      </c>
      <c r="L3743" s="30">
        <f t="shared" si="3473"/>
        <v>0</v>
      </c>
      <c r="M3743" s="30">
        <f t="shared" ref="M3743:M3744" si="3486">SUM(M3744)</f>
        <v>0</v>
      </c>
      <c r="N3743" s="30">
        <f t="shared" ref="N3743:O3744" si="3487">SUM(N3744)</f>
        <v>0</v>
      </c>
      <c r="O3743" s="30">
        <f t="shared" si="3487"/>
        <v>0</v>
      </c>
      <c r="P3743" s="30">
        <f t="shared" si="3474"/>
        <v>0</v>
      </c>
      <c r="Q3743" s="30">
        <f t="shared" si="3475"/>
        <v>0</v>
      </c>
      <c r="R3743" s="93"/>
      <c r="S3743" s="93"/>
      <c r="T3743" s="93"/>
      <c r="U3743" s="93"/>
      <c r="V3743" s="93"/>
      <c r="W3743" s="93"/>
      <c r="X3743" s="93"/>
      <c r="Y3743" s="93"/>
    </row>
    <row r="3744" spans="1:25" ht="15" customHeight="1" x14ac:dyDescent="0.25">
      <c r="A3744" s="63" t="s">
        <v>935</v>
      </c>
      <c r="B3744" s="63" t="s">
        <v>81</v>
      </c>
      <c r="C3744" s="63" t="s">
        <v>1609</v>
      </c>
      <c r="D3744" s="63" t="s">
        <v>1610</v>
      </c>
      <c r="E3744" s="65" t="s">
        <v>57</v>
      </c>
      <c r="F3744" s="65" t="s">
        <v>1</v>
      </c>
      <c r="G3744" s="65" t="s">
        <v>1</v>
      </c>
      <c r="H3744" s="65" t="s">
        <v>58</v>
      </c>
      <c r="I3744" s="31">
        <f t="shared" si="3485"/>
        <v>100</v>
      </c>
      <c r="J3744" s="31">
        <f t="shared" si="3485"/>
        <v>100</v>
      </c>
      <c r="K3744" s="31">
        <f t="shared" si="3485"/>
        <v>0</v>
      </c>
      <c r="L3744" s="31">
        <f t="shared" si="3473"/>
        <v>0</v>
      </c>
      <c r="M3744" s="31">
        <f t="shared" si="3486"/>
        <v>0</v>
      </c>
      <c r="N3744" s="31">
        <f t="shared" si="3487"/>
        <v>0</v>
      </c>
      <c r="O3744" s="31">
        <f t="shared" si="3487"/>
        <v>0</v>
      </c>
      <c r="P3744" s="31">
        <f t="shared" si="3474"/>
        <v>0</v>
      </c>
      <c r="Q3744" s="31">
        <f t="shared" si="3475"/>
        <v>0</v>
      </c>
      <c r="R3744" s="94"/>
      <c r="S3744" s="94"/>
      <c r="T3744" s="94"/>
      <c r="U3744" s="94"/>
      <c r="V3744" s="94"/>
      <c r="W3744" s="94"/>
      <c r="X3744" s="94"/>
      <c r="Y3744" s="94"/>
    </row>
    <row r="3745" spans="1:25" ht="15" customHeight="1" x14ac:dyDescent="0.25">
      <c r="A3745" s="64" t="s">
        <v>935</v>
      </c>
      <c r="B3745" s="64" t="s">
        <v>81</v>
      </c>
      <c r="C3745" s="64" t="s">
        <v>1609</v>
      </c>
      <c r="D3745" s="64" t="s">
        <v>1610</v>
      </c>
      <c r="E3745" s="20" t="s">
        <v>68</v>
      </c>
      <c r="F3745" s="64"/>
      <c r="G3745" s="53" t="s">
        <v>1076</v>
      </c>
      <c r="H3745" s="53" t="s">
        <v>67</v>
      </c>
      <c r="I3745" s="26">
        <v>100</v>
      </c>
      <c r="J3745" s="26">
        <v>100</v>
      </c>
      <c r="K3745" s="26">
        <v>0</v>
      </c>
      <c r="L3745" s="26">
        <f t="shared" si="3473"/>
        <v>0</v>
      </c>
      <c r="M3745" s="26"/>
      <c r="N3745" s="26"/>
      <c r="O3745" s="26"/>
      <c r="P3745" s="26">
        <f t="shared" si="3474"/>
        <v>0</v>
      </c>
      <c r="Q3745" s="26">
        <f t="shared" si="3475"/>
        <v>0</v>
      </c>
      <c r="R3745" s="90"/>
      <c r="S3745" s="90"/>
      <c r="T3745" s="90"/>
      <c r="U3745" s="90"/>
      <c r="V3745" s="90"/>
      <c r="W3745" s="90"/>
      <c r="X3745" s="90"/>
      <c r="Y3745" s="90"/>
    </row>
    <row r="3746" spans="1:25" ht="22.5" customHeight="1" x14ac:dyDescent="0.25">
      <c r="A3746" s="63" t="s">
        <v>1</v>
      </c>
      <c r="B3746" s="63" t="s">
        <v>1</v>
      </c>
      <c r="C3746" s="63" t="s">
        <v>1</v>
      </c>
      <c r="D3746" s="65" t="s">
        <v>1</v>
      </c>
      <c r="E3746" s="65" t="s">
        <v>1</v>
      </c>
      <c r="F3746" s="65" t="s">
        <v>1</v>
      </c>
      <c r="G3746" s="65" t="s">
        <v>1</v>
      </c>
      <c r="H3746" s="66" t="s">
        <v>69</v>
      </c>
      <c r="I3746" s="30">
        <f t="shared" ref="I3746:K3746" si="3488">SUM(I3747)</f>
        <v>26550</v>
      </c>
      <c r="J3746" s="30">
        <f t="shared" si="3488"/>
        <v>0</v>
      </c>
      <c r="K3746" s="30">
        <f t="shared" si="3488"/>
        <v>0</v>
      </c>
      <c r="L3746" s="30">
        <f t="shared" si="3473"/>
        <v>0</v>
      </c>
      <c r="M3746" s="30">
        <f t="shared" ref="M3746" si="3489">SUM(M3747)</f>
        <v>0</v>
      </c>
      <c r="N3746" s="30">
        <f t="shared" ref="N3746:O3746" si="3490">SUM(N3747)</f>
        <v>0</v>
      </c>
      <c r="O3746" s="30">
        <f t="shared" si="3490"/>
        <v>0</v>
      </c>
      <c r="P3746" s="30">
        <f t="shared" si="3474"/>
        <v>0</v>
      </c>
      <c r="Q3746" s="30" t="str">
        <f t="shared" si="3475"/>
        <v>-</v>
      </c>
      <c r="R3746" s="93"/>
      <c r="S3746" s="93"/>
      <c r="T3746" s="93"/>
      <c r="U3746" s="93"/>
      <c r="V3746" s="93"/>
      <c r="W3746" s="93"/>
      <c r="X3746" s="93"/>
      <c r="Y3746" s="93"/>
    </row>
    <row r="3747" spans="1:25" ht="15" customHeight="1" x14ac:dyDescent="0.25">
      <c r="A3747" s="63" t="s">
        <v>935</v>
      </c>
      <c r="B3747" s="63" t="s">
        <v>81</v>
      </c>
      <c r="C3747" s="63" t="s">
        <v>1609</v>
      </c>
      <c r="D3747" s="63" t="s">
        <v>1610</v>
      </c>
      <c r="E3747" s="65" t="s">
        <v>70</v>
      </c>
      <c r="F3747" s="65" t="s">
        <v>1</v>
      </c>
      <c r="G3747" s="65" t="s">
        <v>1</v>
      </c>
      <c r="H3747" s="65" t="s">
        <v>71</v>
      </c>
      <c r="I3747" s="31">
        <f t="shared" ref="I3747:K3747" si="3491">SUM(I3748:I3749)</f>
        <v>26550</v>
      </c>
      <c r="J3747" s="31">
        <f t="shared" si="3491"/>
        <v>0</v>
      </c>
      <c r="K3747" s="31">
        <f t="shared" si="3491"/>
        <v>0</v>
      </c>
      <c r="L3747" s="31">
        <f t="shared" si="3473"/>
        <v>0</v>
      </c>
      <c r="M3747" s="31">
        <f t="shared" ref="M3747" si="3492">SUM(M3748:M3749)</f>
        <v>0</v>
      </c>
      <c r="N3747" s="31">
        <f t="shared" ref="N3747:O3747" si="3493">SUM(N3748:N3749)</f>
        <v>0</v>
      </c>
      <c r="O3747" s="31">
        <f t="shared" si="3493"/>
        <v>0</v>
      </c>
      <c r="P3747" s="31">
        <f t="shared" si="3474"/>
        <v>0</v>
      </c>
      <c r="Q3747" s="31" t="str">
        <f t="shared" si="3475"/>
        <v>-</v>
      </c>
      <c r="R3747" s="94"/>
      <c r="S3747" s="94"/>
      <c r="T3747" s="94"/>
      <c r="U3747" s="94"/>
      <c r="V3747" s="94"/>
      <c r="W3747" s="94"/>
      <c r="X3747" s="94"/>
      <c r="Y3747" s="94"/>
    </row>
    <row r="3748" spans="1:25" ht="15" customHeight="1" x14ac:dyDescent="0.25">
      <c r="A3748" s="64" t="s">
        <v>935</v>
      </c>
      <c r="B3748" s="64" t="s">
        <v>81</v>
      </c>
      <c r="C3748" s="64" t="s">
        <v>1609</v>
      </c>
      <c r="D3748" s="64" t="s">
        <v>1610</v>
      </c>
      <c r="E3748" s="20" t="s">
        <v>74</v>
      </c>
      <c r="F3748" s="64"/>
      <c r="G3748" s="53" t="s">
        <v>1076</v>
      </c>
      <c r="H3748" s="53" t="s">
        <v>73</v>
      </c>
      <c r="I3748" s="26">
        <v>16550</v>
      </c>
      <c r="J3748" s="26">
        <v>0</v>
      </c>
      <c r="K3748" s="26">
        <v>0</v>
      </c>
      <c r="L3748" s="26">
        <f t="shared" si="3473"/>
        <v>0</v>
      </c>
      <c r="M3748" s="26"/>
      <c r="N3748" s="26"/>
      <c r="O3748" s="26"/>
      <c r="P3748" s="26">
        <f t="shared" si="3474"/>
        <v>0</v>
      </c>
      <c r="Q3748" s="26" t="str">
        <f t="shared" si="3475"/>
        <v>-</v>
      </c>
      <c r="R3748" s="90"/>
      <c r="S3748" s="90"/>
      <c r="T3748" s="90"/>
      <c r="U3748" s="90"/>
      <c r="V3748" s="90"/>
      <c r="W3748" s="90"/>
      <c r="X3748" s="90"/>
      <c r="Y3748" s="90"/>
    </row>
    <row r="3749" spans="1:25" ht="15" customHeight="1" x14ac:dyDescent="0.25">
      <c r="A3749" s="64" t="s">
        <v>935</v>
      </c>
      <c r="B3749" s="64" t="s">
        <v>81</v>
      </c>
      <c r="C3749" s="64" t="s">
        <v>1609</v>
      </c>
      <c r="D3749" s="64" t="s">
        <v>1610</v>
      </c>
      <c r="E3749" s="20" t="s">
        <v>323</v>
      </c>
      <c r="F3749" s="64"/>
      <c r="G3749" s="53" t="s">
        <v>1076</v>
      </c>
      <c r="H3749" s="53" t="s">
        <v>322</v>
      </c>
      <c r="I3749" s="26">
        <v>10000</v>
      </c>
      <c r="J3749" s="26">
        <v>0</v>
      </c>
      <c r="K3749" s="26">
        <v>0</v>
      </c>
      <c r="L3749" s="26">
        <f t="shared" si="3473"/>
        <v>0</v>
      </c>
      <c r="M3749" s="26"/>
      <c r="N3749" s="26"/>
      <c r="O3749" s="26"/>
      <c r="P3749" s="26">
        <f t="shared" si="3474"/>
        <v>0</v>
      </c>
      <c r="Q3749" s="26" t="str">
        <f t="shared" si="3475"/>
        <v>-</v>
      </c>
      <c r="R3749" s="90"/>
      <c r="S3749" s="90"/>
      <c r="T3749" s="90"/>
      <c r="U3749" s="90"/>
      <c r="V3749" s="90"/>
      <c r="W3749" s="90"/>
      <c r="X3749" s="90"/>
      <c r="Y3749" s="90"/>
    </row>
    <row r="3750" spans="1:25" ht="15" customHeight="1" x14ac:dyDescent="0.25">
      <c r="A3750" s="53" t="s">
        <v>1</v>
      </c>
      <c r="B3750" s="53" t="s">
        <v>1</v>
      </c>
      <c r="C3750" s="53" t="s">
        <v>1</v>
      </c>
      <c r="D3750" s="53" t="s">
        <v>1</v>
      </c>
      <c r="E3750" s="53" t="s">
        <v>1</v>
      </c>
      <c r="F3750" s="53" t="s">
        <v>1</v>
      </c>
      <c r="G3750" s="53" t="s">
        <v>1</v>
      </c>
      <c r="H3750" s="66" t="s">
        <v>1618</v>
      </c>
      <c r="I3750" s="30">
        <f t="shared" ref="I3750:K3750" si="3494">SUM(I3721,I3743,I3746)</f>
        <v>2685778</v>
      </c>
      <c r="J3750" s="30">
        <f t="shared" si="3494"/>
        <v>2398968</v>
      </c>
      <c r="K3750" s="30">
        <f t="shared" si="3494"/>
        <v>1411872</v>
      </c>
      <c r="L3750" s="30">
        <f t="shared" si="3473"/>
        <v>602550</v>
      </c>
      <c r="M3750" s="30">
        <f t="shared" ref="M3750" si="3495">SUM(M3721,M3743,M3746)</f>
        <v>193950</v>
      </c>
      <c r="N3750" s="30">
        <f t="shared" ref="N3750:O3750" si="3496">SUM(N3721,N3743,N3746)</f>
        <v>199450</v>
      </c>
      <c r="O3750" s="30">
        <f t="shared" si="3496"/>
        <v>209150</v>
      </c>
      <c r="P3750" s="30">
        <f t="shared" si="3474"/>
        <v>2014422</v>
      </c>
      <c r="Q3750" s="30">
        <f t="shared" si="3475"/>
        <v>83.970357253619056</v>
      </c>
      <c r="R3750" s="93"/>
      <c r="S3750" s="93"/>
      <c r="T3750" s="93"/>
      <c r="U3750" s="93"/>
      <c r="V3750" s="93"/>
      <c r="W3750" s="93"/>
      <c r="X3750" s="93"/>
      <c r="Y3750" s="93"/>
    </row>
    <row r="3751" spans="1:25" ht="15" customHeight="1" thickBot="1" x14ac:dyDescent="0.3">
      <c r="A3751" s="53" t="s">
        <v>1</v>
      </c>
      <c r="B3751" s="53" t="s">
        <v>1</v>
      </c>
      <c r="C3751" s="53" t="s">
        <v>1</v>
      </c>
      <c r="D3751" s="53" t="s">
        <v>1</v>
      </c>
      <c r="E3751" s="53" t="s">
        <v>1</v>
      </c>
      <c r="F3751" s="53" t="s">
        <v>1</v>
      </c>
      <c r="G3751" s="53" t="s">
        <v>1</v>
      </c>
      <c r="H3751" s="65" t="s">
        <v>76</v>
      </c>
      <c r="I3751" s="31"/>
      <c r="J3751" s="31"/>
      <c r="K3751" s="31">
        <v>0</v>
      </c>
      <c r="L3751" s="31"/>
      <c r="M3751" s="31"/>
      <c r="N3751" s="31"/>
      <c r="O3751" s="31"/>
      <c r="P3751" s="31"/>
      <c r="Q3751" s="31"/>
      <c r="R3751" s="94"/>
      <c r="S3751" s="94"/>
      <c r="T3751" s="94"/>
      <c r="U3751" s="94"/>
      <c r="V3751" s="94"/>
      <c r="W3751" s="94"/>
      <c r="X3751" s="94"/>
      <c r="Y3751" s="94"/>
    </row>
    <row r="3752" spans="1:25" ht="47.25" customHeight="1" thickBot="1" x14ac:dyDescent="0.3">
      <c r="A3752" s="110" t="s">
        <v>1</v>
      </c>
      <c r="B3752" s="110" t="s">
        <v>1</v>
      </c>
      <c r="C3752" s="110" t="s">
        <v>1</v>
      </c>
      <c r="D3752" s="110" t="s">
        <v>1</v>
      </c>
      <c r="E3752" s="110" t="s">
        <v>1</v>
      </c>
      <c r="F3752" s="110" t="s">
        <v>1</v>
      </c>
      <c r="G3752" s="110" t="s">
        <v>1</v>
      </c>
      <c r="H3752" s="28" t="s">
        <v>77</v>
      </c>
      <c r="I3752" s="109" t="s">
        <v>3984</v>
      </c>
      <c r="J3752" s="109" t="s">
        <v>11</v>
      </c>
      <c r="K3752" s="109" t="s">
        <v>3989</v>
      </c>
      <c r="L3752" s="109" t="s">
        <v>3985</v>
      </c>
      <c r="M3752" s="109" t="s">
        <v>4027</v>
      </c>
      <c r="N3752" s="109" t="s">
        <v>3988</v>
      </c>
      <c r="O3752" s="109" t="s">
        <v>3986</v>
      </c>
      <c r="P3752" s="109" t="s">
        <v>3987</v>
      </c>
      <c r="Q3752" s="109" t="s">
        <v>3695</v>
      </c>
      <c r="R3752" s="91"/>
      <c r="S3752" s="91"/>
      <c r="T3752" s="91"/>
      <c r="U3752" s="91"/>
      <c r="V3752" s="91"/>
      <c r="W3752" s="91"/>
      <c r="X3752" s="91"/>
      <c r="Y3752" s="91"/>
    </row>
    <row r="3753" spans="1:25" ht="15" customHeight="1" x14ac:dyDescent="0.25">
      <c r="A3753" s="111"/>
      <c r="B3753" s="111"/>
      <c r="C3753" s="111"/>
      <c r="D3753" s="111"/>
      <c r="E3753" s="111"/>
      <c r="F3753" s="111"/>
      <c r="G3753" s="111"/>
      <c r="H3753" s="67" t="s">
        <v>1</v>
      </c>
      <c r="I3753" s="29">
        <v>1</v>
      </c>
      <c r="J3753" s="29">
        <v>2</v>
      </c>
      <c r="K3753" s="29">
        <v>3</v>
      </c>
      <c r="L3753" s="29" t="s">
        <v>3478</v>
      </c>
      <c r="M3753" s="29">
        <v>5</v>
      </c>
      <c r="N3753" s="29">
        <v>6</v>
      </c>
      <c r="O3753" s="29">
        <v>7</v>
      </c>
      <c r="P3753" s="29" t="s">
        <v>3696</v>
      </c>
      <c r="Q3753" s="29">
        <v>9</v>
      </c>
      <c r="R3753" s="92"/>
      <c r="S3753" s="92"/>
      <c r="T3753" s="92"/>
      <c r="U3753" s="92"/>
      <c r="V3753" s="92"/>
      <c r="W3753" s="92"/>
      <c r="X3753" s="92"/>
      <c r="Y3753" s="92"/>
    </row>
    <row r="3754" spans="1:25" ht="15" customHeight="1" x14ac:dyDescent="0.25">
      <c r="A3754" s="111"/>
      <c r="B3754" s="111"/>
      <c r="C3754" s="111"/>
      <c r="D3754" s="111"/>
      <c r="E3754" s="111"/>
      <c r="F3754" s="111"/>
      <c r="G3754" s="111"/>
      <c r="H3754" s="68" t="s">
        <v>1085</v>
      </c>
      <c r="I3754" s="32">
        <f t="shared" ref="I3754:K3754" si="3497">SUM(I3750)</f>
        <v>2685778</v>
      </c>
      <c r="J3754" s="32">
        <f t="shared" si="3497"/>
        <v>2398968</v>
      </c>
      <c r="K3754" s="32">
        <f t="shared" si="3497"/>
        <v>1411872</v>
      </c>
      <c r="L3754" s="32">
        <f t="shared" si="3473"/>
        <v>602550</v>
      </c>
      <c r="M3754" s="32">
        <f t="shared" ref="M3754" si="3498">SUM(M3750)</f>
        <v>193950</v>
      </c>
      <c r="N3754" s="32">
        <f t="shared" ref="N3754:O3754" si="3499">SUM(N3750)</f>
        <v>199450</v>
      </c>
      <c r="O3754" s="32">
        <f t="shared" si="3499"/>
        <v>209150</v>
      </c>
      <c r="P3754" s="32">
        <f t="shared" si="3474"/>
        <v>2014422</v>
      </c>
      <c r="Q3754" s="32">
        <f t="shared" si="3475"/>
        <v>83.970357253619056</v>
      </c>
      <c r="R3754" s="90"/>
      <c r="S3754" s="90"/>
      <c r="T3754" s="90"/>
      <c r="U3754" s="90"/>
      <c r="V3754" s="90"/>
      <c r="W3754" s="90"/>
      <c r="X3754" s="90"/>
      <c r="Y3754" s="90"/>
    </row>
    <row r="3755" spans="1:25" ht="15" customHeight="1" x14ac:dyDescent="0.25">
      <c r="A3755" s="111"/>
      <c r="B3755" s="111"/>
      <c r="C3755" s="111"/>
      <c r="D3755" s="111"/>
      <c r="E3755" s="111"/>
      <c r="F3755" s="111"/>
      <c r="G3755" s="111"/>
      <c r="H3755" s="69" t="s">
        <v>79</v>
      </c>
      <c r="I3755" s="32">
        <f t="shared" ref="I3755:K3755" si="3500">SUM(I3754)</f>
        <v>2685778</v>
      </c>
      <c r="J3755" s="32">
        <f t="shared" si="3500"/>
        <v>2398968</v>
      </c>
      <c r="K3755" s="32">
        <f t="shared" si="3500"/>
        <v>1411872</v>
      </c>
      <c r="L3755" s="32">
        <f t="shared" si="3473"/>
        <v>602550</v>
      </c>
      <c r="M3755" s="32">
        <f t="shared" ref="M3755" si="3501">SUM(M3754)</f>
        <v>193950</v>
      </c>
      <c r="N3755" s="32">
        <f t="shared" ref="N3755:O3755" si="3502">SUM(N3754)</f>
        <v>199450</v>
      </c>
      <c r="O3755" s="32">
        <f t="shared" si="3502"/>
        <v>209150</v>
      </c>
      <c r="P3755" s="32">
        <f t="shared" si="3474"/>
        <v>2014422</v>
      </c>
      <c r="Q3755" s="32">
        <f t="shared" si="3475"/>
        <v>83.970357253619056</v>
      </c>
      <c r="R3755" s="90"/>
      <c r="S3755" s="90"/>
      <c r="T3755" s="90"/>
      <c r="U3755" s="90"/>
      <c r="V3755" s="90"/>
      <c r="W3755" s="90"/>
      <c r="X3755" s="90"/>
      <c r="Y3755" s="90"/>
    </row>
    <row r="3756" spans="1:25" ht="15" customHeight="1" x14ac:dyDescent="0.25">
      <c r="A3756" s="112"/>
      <c r="B3756" s="112"/>
      <c r="C3756" s="112"/>
      <c r="D3756" s="112"/>
      <c r="E3756" s="112"/>
      <c r="F3756" s="112"/>
      <c r="G3756" s="112"/>
      <c r="I3756" s="27"/>
      <c r="J3756" s="27"/>
      <c r="K3756" s="27">
        <v>0</v>
      </c>
      <c r="L3756" s="27"/>
      <c r="M3756" s="27"/>
      <c r="N3756" s="27"/>
      <c r="O3756" s="27"/>
      <c r="P3756" s="27"/>
      <c r="Q3756" s="27"/>
      <c r="R3756" s="27"/>
      <c r="S3756" s="27"/>
      <c r="T3756" s="27"/>
      <c r="U3756" s="27"/>
      <c r="V3756" s="27"/>
      <c r="W3756" s="27"/>
      <c r="X3756" s="27"/>
      <c r="Y3756" s="27"/>
    </row>
    <row r="3757" spans="1:25" ht="15" customHeight="1" thickBot="1" x14ac:dyDescent="0.3">
      <c r="A3757" s="53" t="s">
        <v>1</v>
      </c>
      <c r="B3757" s="53" t="s">
        <v>1</v>
      </c>
      <c r="C3757" s="53" t="s">
        <v>1</v>
      </c>
      <c r="D3757" s="53" t="s">
        <v>1</v>
      </c>
      <c r="E3757" s="53" t="s">
        <v>1</v>
      </c>
      <c r="F3757" s="53" t="s">
        <v>1</v>
      </c>
      <c r="G3757" s="53" t="s">
        <v>1</v>
      </c>
      <c r="H3757" s="21" t="s">
        <v>1</v>
      </c>
      <c r="I3757" s="33"/>
      <c r="J3757" s="33"/>
      <c r="K3757" s="33">
        <v>0</v>
      </c>
      <c r="L3757" s="33"/>
      <c r="M3757" s="33"/>
      <c r="N3757" s="33"/>
      <c r="O3757" s="33"/>
      <c r="P3757" s="33"/>
      <c r="Q3757" s="33"/>
      <c r="R3757" s="33"/>
      <c r="S3757" s="33"/>
      <c r="T3757" s="33"/>
      <c r="U3757" s="33"/>
      <c r="V3757" s="33"/>
      <c r="W3757" s="33"/>
      <c r="X3757" s="33"/>
      <c r="Y3757" s="33"/>
    </row>
    <row r="3758" spans="1:25" ht="45.75" customHeight="1" thickBot="1" x14ac:dyDescent="0.3">
      <c r="A3758" s="28" t="s">
        <v>4</v>
      </c>
      <c r="B3758" s="28" t="s">
        <v>5</v>
      </c>
      <c r="C3758" s="28" t="s">
        <v>6</v>
      </c>
      <c r="D3758" s="57" t="s">
        <v>1</v>
      </c>
      <c r="E3758" s="28" t="s">
        <v>7</v>
      </c>
      <c r="F3758" s="28" t="s">
        <v>8</v>
      </c>
      <c r="G3758" s="28" t="s">
        <v>9</v>
      </c>
      <c r="H3758" s="28" t="s">
        <v>10</v>
      </c>
      <c r="I3758" s="109" t="s">
        <v>3984</v>
      </c>
      <c r="J3758" s="109" t="s">
        <v>11</v>
      </c>
      <c r="K3758" s="109" t="s">
        <v>3989</v>
      </c>
      <c r="L3758" s="109" t="s">
        <v>3985</v>
      </c>
      <c r="M3758" s="109" t="s">
        <v>4027</v>
      </c>
      <c r="N3758" s="109" t="s">
        <v>3988</v>
      </c>
      <c r="O3758" s="109" t="s">
        <v>3986</v>
      </c>
      <c r="P3758" s="109" t="s">
        <v>3987</v>
      </c>
      <c r="Q3758" s="109" t="s">
        <v>3695</v>
      </c>
      <c r="R3758" s="91"/>
      <c r="S3758" s="91"/>
      <c r="T3758" s="91"/>
      <c r="U3758" s="91"/>
      <c r="V3758" s="91"/>
      <c r="W3758" s="91"/>
      <c r="X3758" s="91"/>
      <c r="Y3758" s="91"/>
    </row>
    <row r="3759" spans="1:25" ht="15" customHeight="1" x14ac:dyDescent="0.25">
      <c r="A3759" s="58" t="s">
        <v>1</v>
      </c>
      <c r="B3759" s="58" t="s">
        <v>1</v>
      </c>
      <c r="C3759" s="58" t="s">
        <v>1</v>
      </c>
      <c r="D3759" s="59" t="s">
        <v>1</v>
      </c>
      <c r="E3759" s="59" t="s">
        <v>1</v>
      </c>
      <c r="F3759" s="60" t="s">
        <v>1</v>
      </c>
      <c r="G3759" s="61" t="s">
        <v>1</v>
      </c>
      <c r="H3759" s="62" t="s">
        <v>1</v>
      </c>
      <c r="I3759" s="29">
        <v>1</v>
      </c>
      <c r="J3759" s="29">
        <v>2</v>
      </c>
      <c r="K3759" s="29">
        <v>3</v>
      </c>
      <c r="L3759" s="29" t="s">
        <v>3478</v>
      </c>
      <c r="M3759" s="29">
        <v>5</v>
      </c>
      <c r="N3759" s="29">
        <v>6</v>
      </c>
      <c r="O3759" s="29">
        <v>7</v>
      </c>
      <c r="P3759" s="29" t="s">
        <v>3696</v>
      </c>
      <c r="Q3759" s="29">
        <v>9</v>
      </c>
      <c r="R3759" s="92"/>
      <c r="S3759" s="92"/>
      <c r="T3759" s="92"/>
      <c r="U3759" s="92"/>
      <c r="V3759" s="92"/>
      <c r="W3759" s="92"/>
      <c r="X3759" s="92"/>
      <c r="Y3759" s="92"/>
    </row>
    <row r="3760" spans="1:25" ht="15" customHeight="1" x14ac:dyDescent="0.25">
      <c r="A3760" s="63" t="s">
        <v>935</v>
      </c>
      <c r="B3760" s="63" t="s">
        <v>81</v>
      </c>
      <c r="C3760" s="64" t="s">
        <v>1619</v>
      </c>
      <c r="D3760" s="64" t="s">
        <v>1620</v>
      </c>
      <c r="E3760" s="65" t="s">
        <v>1</v>
      </c>
      <c r="F3760" s="65" t="s">
        <v>1</v>
      </c>
      <c r="G3760" s="65" t="s">
        <v>1</v>
      </c>
      <c r="H3760" s="65" t="s">
        <v>1621</v>
      </c>
      <c r="I3760" s="26">
        <v>0</v>
      </c>
      <c r="J3760" s="26" t="s">
        <v>1</v>
      </c>
      <c r="K3760" s="26">
        <v>0</v>
      </c>
      <c r="L3760" s="26"/>
      <c r="M3760" s="26"/>
      <c r="N3760" s="26"/>
      <c r="O3760" s="26"/>
      <c r="P3760" s="26"/>
      <c r="Q3760" s="26"/>
      <c r="R3760" s="90"/>
      <c r="S3760" s="90"/>
      <c r="T3760" s="90"/>
      <c r="U3760" s="90"/>
      <c r="V3760" s="90"/>
      <c r="W3760" s="90"/>
      <c r="X3760" s="90"/>
      <c r="Y3760" s="90"/>
    </row>
    <row r="3761" spans="1:25" ht="22.5" customHeight="1" x14ac:dyDescent="0.25">
      <c r="A3761" s="63" t="s">
        <v>1</v>
      </c>
      <c r="B3761" s="63" t="s">
        <v>1</v>
      </c>
      <c r="C3761" s="63" t="s">
        <v>1</v>
      </c>
      <c r="D3761" s="65" t="s">
        <v>1</v>
      </c>
      <c r="E3761" s="65" t="s">
        <v>1</v>
      </c>
      <c r="F3761" s="65" t="s">
        <v>1</v>
      </c>
      <c r="G3761" s="65" t="s">
        <v>1</v>
      </c>
      <c r="H3761" s="66" t="s">
        <v>15</v>
      </c>
      <c r="I3761" s="30">
        <f t="shared" ref="I3761:K3761" si="3503">SUM(I3762,I3770,I3772)</f>
        <v>2119772</v>
      </c>
      <c r="J3761" s="30">
        <f t="shared" si="3503"/>
        <v>2102260</v>
      </c>
      <c r="K3761" s="30">
        <f t="shared" si="3503"/>
        <v>1164444</v>
      </c>
      <c r="L3761" s="30">
        <f t="shared" si="3473"/>
        <v>548450</v>
      </c>
      <c r="M3761" s="30">
        <f t="shared" ref="M3761" si="3504">SUM(M3762,M3770,M3772)</f>
        <v>184150</v>
      </c>
      <c r="N3761" s="30">
        <f t="shared" ref="N3761:O3761" si="3505">SUM(N3762,N3770,N3772)</f>
        <v>183150</v>
      </c>
      <c r="O3761" s="30">
        <f t="shared" si="3505"/>
        <v>181150</v>
      </c>
      <c r="P3761" s="30">
        <f t="shared" si="3474"/>
        <v>1712894</v>
      </c>
      <c r="Q3761" s="30">
        <f t="shared" si="3475"/>
        <v>81.478694357500984</v>
      </c>
      <c r="R3761" s="93"/>
      <c r="S3761" s="93"/>
      <c r="T3761" s="93"/>
      <c r="U3761" s="93"/>
      <c r="V3761" s="93"/>
      <c r="W3761" s="93"/>
      <c r="X3761" s="93"/>
      <c r="Y3761" s="93"/>
    </row>
    <row r="3762" spans="1:25" ht="15" customHeight="1" x14ac:dyDescent="0.25">
      <c r="A3762" s="63" t="s">
        <v>935</v>
      </c>
      <c r="B3762" s="63" t="s">
        <v>81</v>
      </c>
      <c r="C3762" s="63" t="s">
        <v>1619</v>
      </c>
      <c r="D3762" s="63" t="s">
        <v>1620</v>
      </c>
      <c r="E3762" s="65" t="s">
        <v>16</v>
      </c>
      <c r="F3762" s="65" t="s">
        <v>1</v>
      </c>
      <c r="G3762" s="65" t="s">
        <v>1</v>
      </c>
      <c r="H3762" s="65" t="s">
        <v>17</v>
      </c>
      <c r="I3762" s="31">
        <f t="shared" ref="I3762:K3762" si="3506">SUM(I3763:I3764)</f>
        <v>1792563</v>
      </c>
      <c r="J3762" s="31">
        <f t="shared" si="3506"/>
        <v>1792563</v>
      </c>
      <c r="K3762" s="31">
        <f t="shared" si="3506"/>
        <v>992744</v>
      </c>
      <c r="L3762" s="31">
        <f t="shared" si="3473"/>
        <v>467500</v>
      </c>
      <c r="M3762" s="31">
        <f t="shared" ref="M3762" si="3507">SUM(M3763:M3764)</f>
        <v>156500</v>
      </c>
      <c r="N3762" s="31">
        <f t="shared" ref="N3762:O3762" si="3508">SUM(N3763:N3764)</f>
        <v>156500</v>
      </c>
      <c r="O3762" s="31">
        <f t="shared" si="3508"/>
        <v>154500</v>
      </c>
      <c r="P3762" s="31">
        <f t="shared" si="3474"/>
        <v>1460244</v>
      </c>
      <c r="Q3762" s="31">
        <f t="shared" si="3475"/>
        <v>81.461237345633037</v>
      </c>
      <c r="R3762" s="94"/>
      <c r="S3762" s="94"/>
      <c r="T3762" s="94"/>
      <c r="U3762" s="94"/>
      <c r="V3762" s="94"/>
      <c r="W3762" s="94"/>
      <c r="X3762" s="94"/>
      <c r="Y3762" s="94"/>
    </row>
    <row r="3763" spans="1:25" ht="15" customHeight="1" x14ac:dyDescent="0.25">
      <c r="A3763" s="64" t="s">
        <v>935</v>
      </c>
      <c r="B3763" s="64" t="s">
        <v>81</v>
      </c>
      <c r="C3763" s="64" t="s">
        <v>1619</v>
      </c>
      <c r="D3763" s="64" t="s">
        <v>1620</v>
      </c>
      <c r="E3763" s="20" t="s">
        <v>19</v>
      </c>
      <c r="F3763" s="64"/>
      <c r="G3763" s="53" t="s">
        <v>1076</v>
      </c>
      <c r="H3763" s="53" t="s">
        <v>3916</v>
      </c>
      <c r="I3763" s="26">
        <v>1593319</v>
      </c>
      <c r="J3763" s="26">
        <v>1593319</v>
      </c>
      <c r="K3763" s="26">
        <v>850000</v>
      </c>
      <c r="L3763" s="26">
        <f t="shared" si="3473"/>
        <v>420000</v>
      </c>
      <c r="M3763" s="26">
        <v>140000</v>
      </c>
      <c r="N3763" s="26">
        <v>140000</v>
      </c>
      <c r="O3763" s="26">
        <v>140000</v>
      </c>
      <c r="P3763" s="26">
        <f t="shared" si="3474"/>
        <v>1270000</v>
      </c>
      <c r="Q3763" s="26">
        <f t="shared" si="3475"/>
        <v>79.70783000767581</v>
      </c>
      <c r="R3763" s="90"/>
      <c r="S3763" s="90"/>
      <c r="T3763" s="90"/>
      <c r="U3763" s="90"/>
      <c r="V3763" s="90"/>
      <c r="W3763" s="90"/>
      <c r="X3763" s="90"/>
      <c r="Y3763" s="90"/>
    </row>
    <row r="3764" spans="1:25" ht="15" customHeight="1" x14ac:dyDescent="0.25">
      <c r="A3764" s="63" t="s">
        <v>935</v>
      </c>
      <c r="B3764" s="63" t="s">
        <v>81</v>
      </c>
      <c r="C3764" s="63" t="s">
        <v>1619</v>
      </c>
      <c r="D3764" s="63" t="s">
        <v>1620</v>
      </c>
      <c r="E3764" s="63" t="s">
        <v>21</v>
      </c>
      <c r="F3764" s="64" t="s">
        <v>1</v>
      </c>
      <c r="G3764" s="53" t="s">
        <v>1</v>
      </c>
      <c r="H3764" s="65" t="s">
        <v>22</v>
      </c>
      <c r="I3764" s="31">
        <f t="shared" ref="I3764:K3764" si="3509">SUM(I3765:I3769)</f>
        <v>199244</v>
      </c>
      <c r="J3764" s="31">
        <f t="shared" si="3509"/>
        <v>199244</v>
      </c>
      <c r="K3764" s="31">
        <f t="shared" si="3509"/>
        <v>142744</v>
      </c>
      <c r="L3764" s="31">
        <f t="shared" si="3473"/>
        <v>47500</v>
      </c>
      <c r="M3764" s="31">
        <f t="shared" ref="M3764" si="3510">SUM(M3765:M3769)</f>
        <v>16500</v>
      </c>
      <c r="N3764" s="31">
        <f t="shared" ref="N3764:O3764" si="3511">SUM(N3765:N3769)</f>
        <v>16500</v>
      </c>
      <c r="O3764" s="31">
        <f t="shared" si="3511"/>
        <v>14500</v>
      </c>
      <c r="P3764" s="31">
        <f t="shared" si="3474"/>
        <v>190244</v>
      </c>
      <c r="Q3764" s="31">
        <f t="shared" si="3475"/>
        <v>95.482925458232117</v>
      </c>
      <c r="R3764" s="94"/>
      <c r="S3764" s="94"/>
      <c r="T3764" s="94"/>
      <c r="U3764" s="94"/>
      <c r="V3764" s="94"/>
      <c r="W3764" s="94"/>
      <c r="X3764" s="94"/>
      <c r="Y3764" s="94"/>
    </row>
    <row r="3765" spans="1:25" ht="15" customHeight="1" x14ac:dyDescent="0.25">
      <c r="A3765" s="64" t="s">
        <v>935</v>
      </c>
      <c r="B3765" s="64" t="s">
        <v>81</v>
      </c>
      <c r="C3765" s="64" t="s">
        <v>1619</v>
      </c>
      <c r="D3765" s="64" t="s">
        <v>1620</v>
      </c>
      <c r="E3765" s="20" t="s">
        <v>23</v>
      </c>
      <c r="F3765" s="64" t="s">
        <v>1622</v>
      </c>
      <c r="G3765" s="53" t="s">
        <v>1076</v>
      </c>
      <c r="H3765" s="53" t="s">
        <v>85</v>
      </c>
      <c r="I3765" s="26">
        <v>25300</v>
      </c>
      <c r="J3765" s="26">
        <v>25300</v>
      </c>
      <c r="K3765" s="26">
        <v>16400</v>
      </c>
      <c r="L3765" s="26">
        <f t="shared" si="3473"/>
        <v>7500</v>
      </c>
      <c r="M3765" s="26">
        <v>2500</v>
      </c>
      <c r="N3765" s="26">
        <v>2500</v>
      </c>
      <c r="O3765" s="26">
        <v>2500</v>
      </c>
      <c r="P3765" s="26">
        <f t="shared" si="3474"/>
        <v>23900</v>
      </c>
      <c r="Q3765" s="26">
        <f t="shared" si="3475"/>
        <v>94.466403162055329</v>
      </c>
      <c r="R3765" s="90"/>
      <c r="S3765" s="90"/>
      <c r="T3765" s="90"/>
      <c r="U3765" s="90"/>
      <c r="V3765" s="90"/>
      <c r="W3765" s="90"/>
      <c r="X3765" s="90"/>
      <c r="Y3765" s="90"/>
    </row>
    <row r="3766" spans="1:25" ht="15" customHeight="1" x14ac:dyDescent="0.25">
      <c r="A3766" s="64" t="s">
        <v>935</v>
      </c>
      <c r="B3766" s="64" t="s">
        <v>81</v>
      </c>
      <c r="C3766" s="64" t="s">
        <v>1619</v>
      </c>
      <c r="D3766" s="64" t="s">
        <v>1620</v>
      </c>
      <c r="E3766" s="20" t="s">
        <v>23</v>
      </c>
      <c r="F3766" s="64" t="s">
        <v>1623</v>
      </c>
      <c r="G3766" s="53" t="s">
        <v>1076</v>
      </c>
      <c r="H3766" s="53" t="s">
        <v>25</v>
      </c>
      <c r="I3766" s="26">
        <v>122700</v>
      </c>
      <c r="J3766" s="26">
        <v>122700</v>
      </c>
      <c r="K3766" s="26">
        <v>81300</v>
      </c>
      <c r="L3766" s="26">
        <f t="shared" si="3473"/>
        <v>40000</v>
      </c>
      <c r="M3766" s="26">
        <v>14000</v>
      </c>
      <c r="N3766" s="26">
        <v>14000</v>
      </c>
      <c r="O3766" s="26">
        <v>12000</v>
      </c>
      <c r="P3766" s="26">
        <f t="shared" si="3474"/>
        <v>121300</v>
      </c>
      <c r="Q3766" s="26">
        <f t="shared" si="3475"/>
        <v>98.859005704971466</v>
      </c>
      <c r="R3766" s="90"/>
      <c r="S3766" s="90"/>
      <c r="T3766" s="90"/>
      <c r="U3766" s="90"/>
      <c r="V3766" s="90"/>
      <c r="W3766" s="90"/>
      <c r="X3766" s="90"/>
      <c r="Y3766" s="90"/>
    </row>
    <row r="3767" spans="1:25" ht="15" customHeight="1" x14ac:dyDescent="0.25">
      <c r="A3767" s="64" t="s">
        <v>935</v>
      </c>
      <c r="B3767" s="64" t="s">
        <v>81</v>
      </c>
      <c r="C3767" s="64" t="s">
        <v>1619</v>
      </c>
      <c r="D3767" s="64" t="s">
        <v>1620</v>
      </c>
      <c r="E3767" s="20" t="s">
        <v>23</v>
      </c>
      <c r="F3767" s="64" t="s">
        <v>1624</v>
      </c>
      <c r="G3767" s="53" t="s">
        <v>1076</v>
      </c>
      <c r="H3767" s="53" t="s">
        <v>27</v>
      </c>
      <c r="I3767" s="26">
        <v>31144</v>
      </c>
      <c r="J3767" s="26">
        <v>31144</v>
      </c>
      <c r="K3767" s="26">
        <v>31144</v>
      </c>
      <c r="L3767" s="26">
        <f t="shared" si="3473"/>
        <v>0</v>
      </c>
      <c r="M3767" s="26"/>
      <c r="N3767" s="26"/>
      <c r="O3767" s="26"/>
      <c r="P3767" s="26">
        <f t="shared" si="3474"/>
        <v>31144</v>
      </c>
      <c r="Q3767" s="26">
        <f t="shared" si="3475"/>
        <v>100</v>
      </c>
      <c r="R3767" s="90"/>
      <c r="S3767" s="90"/>
      <c r="T3767" s="90"/>
      <c r="U3767" s="90"/>
      <c r="V3767" s="90"/>
      <c r="W3767" s="90"/>
      <c r="X3767" s="90"/>
      <c r="Y3767" s="90"/>
    </row>
    <row r="3768" spans="1:25" ht="15" customHeight="1" x14ac:dyDescent="0.25">
      <c r="A3768" s="64" t="s">
        <v>935</v>
      </c>
      <c r="B3768" s="64" t="s">
        <v>81</v>
      </c>
      <c r="C3768" s="64" t="s">
        <v>1619</v>
      </c>
      <c r="D3768" s="64" t="s">
        <v>1620</v>
      </c>
      <c r="E3768" s="20" t="s">
        <v>23</v>
      </c>
      <c r="F3768" s="64" t="s">
        <v>1625</v>
      </c>
      <c r="G3768" s="53" t="s">
        <v>1076</v>
      </c>
      <c r="H3768" s="53" t="s">
        <v>89</v>
      </c>
      <c r="I3768" s="26">
        <v>6200</v>
      </c>
      <c r="J3768" s="26">
        <v>6200</v>
      </c>
      <c r="K3768" s="26">
        <v>0</v>
      </c>
      <c r="L3768" s="26">
        <f t="shared" si="3473"/>
        <v>0</v>
      </c>
      <c r="M3768" s="26"/>
      <c r="N3768" s="26"/>
      <c r="O3768" s="26"/>
      <c r="P3768" s="26">
        <f t="shared" si="3474"/>
        <v>0</v>
      </c>
      <c r="Q3768" s="26">
        <f t="shared" si="3475"/>
        <v>0</v>
      </c>
      <c r="R3768" s="90"/>
      <c r="S3768" s="90"/>
      <c r="T3768" s="90"/>
      <c r="U3768" s="90"/>
      <c r="V3768" s="90"/>
      <c r="W3768" s="90"/>
      <c r="X3768" s="90"/>
      <c r="Y3768" s="90"/>
    </row>
    <row r="3769" spans="1:25" ht="15" customHeight="1" x14ac:dyDescent="0.25">
      <c r="A3769" s="64" t="s">
        <v>935</v>
      </c>
      <c r="B3769" s="64" t="s">
        <v>81</v>
      </c>
      <c r="C3769" s="64" t="s">
        <v>1619</v>
      </c>
      <c r="D3769" s="64" t="s">
        <v>1620</v>
      </c>
      <c r="E3769" s="20" t="s">
        <v>23</v>
      </c>
      <c r="F3769" s="64" t="s">
        <v>1626</v>
      </c>
      <c r="G3769" s="53" t="s">
        <v>1076</v>
      </c>
      <c r="H3769" s="53" t="s">
        <v>29</v>
      </c>
      <c r="I3769" s="26">
        <v>13900</v>
      </c>
      <c r="J3769" s="26">
        <v>13900</v>
      </c>
      <c r="K3769" s="26">
        <v>13900</v>
      </c>
      <c r="L3769" s="26">
        <f t="shared" si="3473"/>
        <v>0</v>
      </c>
      <c r="M3769" s="26"/>
      <c r="N3769" s="26"/>
      <c r="O3769" s="26"/>
      <c r="P3769" s="26">
        <f t="shared" si="3474"/>
        <v>13900</v>
      </c>
      <c r="Q3769" s="26">
        <f t="shared" si="3475"/>
        <v>100</v>
      </c>
      <c r="R3769" s="90"/>
      <c r="S3769" s="90"/>
      <c r="T3769" s="90"/>
      <c r="U3769" s="90"/>
      <c r="V3769" s="90"/>
      <c r="W3769" s="90"/>
      <c r="X3769" s="90"/>
      <c r="Y3769" s="90"/>
    </row>
    <row r="3770" spans="1:25" ht="15" customHeight="1" x14ac:dyDescent="0.25">
      <c r="A3770" s="63" t="s">
        <v>935</v>
      </c>
      <c r="B3770" s="63" t="s">
        <v>81</v>
      </c>
      <c r="C3770" s="63" t="s">
        <v>1619</v>
      </c>
      <c r="D3770" s="63" t="s">
        <v>1620</v>
      </c>
      <c r="E3770" s="65" t="s">
        <v>30</v>
      </c>
      <c r="F3770" s="65" t="s">
        <v>1</v>
      </c>
      <c r="G3770" s="65" t="s">
        <v>1</v>
      </c>
      <c r="H3770" s="65" t="s">
        <v>31</v>
      </c>
      <c r="I3770" s="31">
        <f t="shared" ref="I3770:K3770" si="3512">SUM(I3771)</f>
        <v>170447</v>
      </c>
      <c r="J3770" s="31">
        <f t="shared" si="3512"/>
        <v>170447</v>
      </c>
      <c r="K3770" s="31">
        <f t="shared" si="3512"/>
        <v>94000</v>
      </c>
      <c r="L3770" s="31">
        <f t="shared" si="3473"/>
        <v>45000</v>
      </c>
      <c r="M3770" s="31">
        <f t="shared" ref="M3770" si="3513">SUM(M3771)</f>
        <v>15000</v>
      </c>
      <c r="N3770" s="31">
        <f t="shared" ref="N3770:O3770" si="3514">SUM(N3771)</f>
        <v>15000</v>
      </c>
      <c r="O3770" s="31">
        <f t="shared" si="3514"/>
        <v>15000</v>
      </c>
      <c r="P3770" s="31">
        <f t="shared" si="3474"/>
        <v>139000</v>
      </c>
      <c r="Q3770" s="31">
        <f t="shared" si="3475"/>
        <v>81.550276625578618</v>
      </c>
      <c r="R3770" s="94"/>
      <c r="S3770" s="94"/>
      <c r="T3770" s="94"/>
      <c r="U3770" s="94"/>
      <c r="V3770" s="94"/>
      <c r="W3770" s="94"/>
      <c r="X3770" s="94"/>
      <c r="Y3770" s="94"/>
    </row>
    <row r="3771" spans="1:25" ht="15" customHeight="1" x14ac:dyDescent="0.25">
      <c r="A3771" s="64" t="s">
        <v>935</v>
      </c>
      <c r="B3771" s="64" t="s">
        <v>81</v>
      </c>
      <c r="C3771" s="64" t="s">
        <v>1619</v>
      </c>
      <c r="D3771" s="64" t="s">
        <v>1620</v>
      </c>
      <c r="E3771" s="20" t="s">
        <v>33</v>
      </c>
      <c r="F3771" s="64"/>
      <c r="G3771" s="53" t="s">
        <v>1076</v>
      </c>
      <c r="H3771" s="53" t="s">
        <v>3917</v>
      </c>
      <c r="I3771" s="26">
        <v>170447</v>
      </c>
      <c r="J3771" s="26">
        <v>170447</v>
      </c>
      <c r="K3771" s="26">
        <v>94000</v>
      </c>
      <c r="L3771" s="26">
        <f t="shared" si="3473"/>
        <v>45000</v>
      </c>
      <c r="M3771" s="26">
        <v>15000</v>
      </c>
      <c r="N3771" s="26">
        <v>15000</v>
      </c>
      <c r="O3771" s="26">
        <v>15000</v>
      </c>
      <c r="P3771" s="26">
        <f t="shared" si="3474"/>
        <v>139000</v>
      </c>
      <c r="Q3771" s="26">
        <f t="shared" si="3475"/>
        <v>81.550276625578618</v>
      </c>
      <c r="R3771" s="90"/>
      <c r="S3771" s="90"/>
      <c r="T3771" s="90"/>
      <c r="U3771" s="90"/>
      <c r="V3771" s="90"/>
      <c r="W3771" s="90"/>
      <c r="X3771" s="90"/>
      <c r="Y3771" s="90"/>
    </row>
    <row r="3772" spans="1:25" ht="15" customHeight="1" x14ac:dyDescent="0.25">
      <c r="A3772" s="63" t="s">
        <v>935</v>
      </c>
      <c r="B3772" s="63" t="s">
        <v>81</v>
      </c>
      <c r="C3772" s="63" t="s">
        <v>1619</v>
      </c>
      <c r="D3772" s="63" t="s">
        <v>1620</v>
      </c>
      <c r="E3772" s="65" t="s">
        <v>34</v>
      </c>
      <c r="F3772" s="65" t="s">
        <v>1</v>
      </c>
      <c r="G3772" s="65" t="s">
        <v>1</v>
      </c>
      <c r="H3772" s="65" t="s">
        <v>35</v>
      </c>
      <c r="I3772" s="31">
        <f t="shared" ref="I3772:K3772" si="3515">SUM(I3773:I3780)</f>
        <v>156762</v>
      </c>
      <c r="J3772" s="31">
        <f t="shared" si="3515"/>
        <v>139250</v>
      </c>
      <c r="K3772" s="31">
        <f t="shared" si="3515"/>
        <v>77700</v>
      </c>
      <c r="L3772" s="31">
        <f t="shared" si="3473"/>
        <v>35950</v>
      </c>
      <c r="M3772" s="31">
        <f t="shared" ref="M3772" si="3516">SUM(M3773:M3780)</f>
        <v>12650</v>
      </c>
      <c r="N3772" s="31">
        <f t="shared" ref="N3772:O3772" si="3517">SUM(N3773:N3780)</f>
        <v>11650</v>
      </c>
      <c r="O3772" s="31">
        <f t="shared" si="3517"/>
        <v>11650</v>
      </c>
      <c r="P3772" s="31">
        <f t="shared" si="3474"/>
        <v>113650</v>
      </c>
      <c r="Q3772" s="31">
        <f t="shared" si="3475"/>
        <v>81.615798922800721</v>
      </c>
      <c r="R3772" s="94"/>
      <c r="S3772" s="94"/>
      <c r="T3772" s="94"/>
      <c r="U3772" s="94"/>
      <c r="V3772" s="94"/>
      <c r="W3772" s="94"/>
      <c r="X3772" s="94"/>
      <c r="Y3772" s="94"/>
    </row>
    <row r="3773" spans="1:25" ht="15" customHeight="1" x14ac:dyDescent="0.25">
      <c r="A3773" s="64" t="s">
        <v>935</v>
      </c>
      <c r="B3773" s="64" t="s">
        <v>81</v>
      </c>
      <c r="C3773" s="64" t="s">
        <v>1619</v>
      </c>
      <c r="D3773" s="64" t="s">
        <v>1620</v>
      </c>
      <c r="E3773" s="20" t="s">
        <v>38</v>
      </c>
      <c r="F3773" s="64"/>
      <c r="G3773" s="53" t="s">
        <v>1076</v>
      </c>
      <c r="H3773" s="53" t="s">
        <v>37</v>
      </c>
      <c r="I3773" s="26">
        <v>1500</v>
      </c>
      <c r="J3773" s="26">
        <v>500</v>
      </c>
      <c r="K3773" s="26">
        <v>500</v>
      </c>
      <c r="L3773" s="26">
        <f t="shared" si="3473"/>
        <v>0</v>
      </c>
      <c r="M3773" s="26"/>
      <c r="N3773" s="26"/>
      <c r="O3773" s="26"/>
      <c r="P3773" s="26">
        <f t="shared" si="3474"/>
        <v>500</v>
      </c>
      <c r="Q3773" s="26">
        <f t="shared" si="3475"/>
        <v>100</v>
      </c>
      <c r="R3773" s="90"/>
      <c r="S3773" s="90"/>
      <c r="T3773" s="90"/>
      <c r="U3773" s="90"/>
      <c r="V3773" s="90"/>
      <c r="W3773" s="90"/>
      <c r="X3773" s="90"/>
      <c r="Y3773" s="90"/>
    </row>
    <row r="3774" spans="1:25" ht="15" customHeight="1" x14ac:dyDescent="0.25">
      <c r="A3774" s="64" t="s">
        <v>935</v>
      </c>
      <c r="B3774" s="64" t="s">
        <v>81</v>
      </c>
      <c r="C3774" s="64" t="s">
        <v>1619</v>
      </c>
      <c r="D3774" s="64" t="s">
        <v>1620</v>
      </c>
      <c r="E3774" s="20" t="s">
        <v>298</v>
      </c>
      <c r="F3774" s="64"/>
      <c r="G3774" s="53" t="s">
        <v>1076</v>
      </c>
      <c r="H3774" s="53" t="s">
        <v>297</v>
      </c>
      <c r="I3774" s="26">
        <v>60978</v>
      </c>
      <c r="J3774" s="26">
        <v>60978</v>
      </c>
      <c r="K3774" s="26">
        <v>37300</v>
      </c>
      <c r="L3774" s="26">
        <f t="shared" si="3473"/>
        <v>15300</v>
      </c>
      <c r="M3774" s="26">
        <v>5100</v>
      </c>
      <c r="N3774" s="26">
        <v>5100</v>
      </c>
      <c r="O3774" s="26">
        <v>5100</v>
      </c>
      <c r="P3774" s="26">
        <f t="shared" si="3474"/>
        <v>52600</v>
      </c>
      <c r="Q3774" s="26">
        <f t="shared" si="3475"/>
        <v>86.260618583751508</v>
      </c>
      <c r="R3774" s="90"/>
      <c r="S3774" s="90"/>
      <c r="T3774" s="90"/>
      <c r="U3774" s="90"/>
      <c r="V3774" s="90"/>
      <c r="W3774" s="90"/>
      <c r="X3774" s="90"/>
      <c r="Y3774" s="90"/>
    </row>
    <row r="3775" spans="1:25" ht="15" customHeight="1" x14ac:dyDescent="0.25">
      <c r="A3775" s="64" t="s">
        <v>935</v>
      </c>
      <c r="B3775" s="64" t="s">
        <v>81</v>
      </c>
      <c r="C3775" s="64" t="s">
        <v>1619</v>
      </c>
      <c r="D3775" s="64" t="s">
        <v>1620</v>
      </c>
      <c r="E3775" s="20" t="s">
        <v>301</v>
      </c>
      <c r="F3775" s="64"/>
      <c r="G3775" s="53" t="s">
        <v>1076</v>
      </c>
      <c r="H3775" s="53" t="s">
        <v>300</v>
      </c>
      <c r="I3775" s="26">
        <v>13600</v>
      </c>
      <c r="J3775" s="26">
        <v>13600</v>
      </c>
      <c r="K3775" s="26">
        <v>6900</v>
      </c>
      <c r="L3775" s="26">
        <f t="shared" si="3473"/>
        <v>5500</v>
      </c>
      <c r="M3775" s="26">
        <v>2500</v>
      </c>
      <c r="N3775" s="26">
        <v>1500</v>
      </c>
      <c r="O3775" s="26">
        <v>1500</v>
      </c>
      <c r="P3775" s="26">
        <f t="shared" si="3474"/>
        <v>12400</v>
      </c>
      <c r="Q3775" s="26">
        <f t="shared" si="3475"/>
        <v>91.17647058823529</v>
      </c>
      <c r="R3775" s="90"/>
      <c r="S3775" s="90"/>
      <c r="T3775" s="90"/>
      <c r="U3775" s="90"/>
      <c r="V3775" s="90"/>
      <c r="W3775" s="90"/>
      <c r="X3775" s="90"/>
      <c r="Y3775" s="90"/>
    </row>
    <row r="3776" spans="1:25" ht="15" customHeight="1" x14ac:dyDescent="0.25">
      <c r="A3776" s="64" t="s">
        <v>935</v>
      </c>
      <c r="B3776" s="64" t="s">
        <v>81</v>
      </c>
      <c r="C3776" s="64" t="s">
        <v>1619</v>
      </c>
      <c r="D3776" s="64" t="s">
        <v>1620</v>
      </c>
      <c r="E3776" s="20" t="s">
        <v>218</v>
      </c>
      <c r="F3776" s="64"/>
      <c r="G3776" s="53" t="s">
        <v>1076</v>
      </c>
      <c r="H3776" s="53" t="s">
        <v>217</v>
      </c>
      <c r="I3776" s="26">
        <v>15471</v>
      </c>
      <c r="J3776" s="26">
        <v>11000</v>
      </c>
      <c r="K3776" s="26">
        <v>5700</v>
      </c>
      <c r="L3776" s="26">
        <f t="shared" si="3473"/>
        <v>3000</v>
      </c>
      <c r="M3776" s="26">
        <v>1000</v>
      </c>
      <c r="N3776" s="26">
        <v>1000</v>
      </c>
      <c r="O3776" s="26">
        <v>1000</v>
      </c>
      <c r="P3776" s="26">
        <f t="shared" si="3474"/>
        <v>8700</v>
      </c>
      <c r="Q3776" s="26">
        <f t="shared" si="3475"/>
        <v>79.090909090909093</v>
      </c>
      <c r="R3776" s="90"/>
      <c r="S3776" s="90"/>
      <c r="T3776" s="90"/>
      <c r="U3776" s="90"/>
      <c r="V3776" s="90"/>
      <c r="W3776" s="90"/>
      <c r="X3776" s="90"/>
      <c r="Y3776" s="90"/>
    </row>
    <row r="3777" spans="1:25" ht="15" customHeight="1" x14ac:dyDescent="0.25">
      <c r="A3777" s="64" t="s">
        <v>935</v>
      </c>
      <c r="B3777" s="64" t="s">
        <v>81</v>
      </c>
      <c r="C3777" s="64" t="s">
        <v>1619</v>
      </c>
      <c r="D3777" s="64" t="s">
        <v>1620</v>
      </c>
      <c r="E3777" s="20" t="s">
        <v>303</v>
      </c>
      <c r="F3777" s="64"/>
      <c r="G3777" s="53" t="s">
        <v>1076</v>
      </c>
      <c r="H3777" s="53" t="s">
        <v>302</v>
      </c>
      <c r="I3777" s="26">
        <v>6449</v>
      </c>
      <c r="J3777" s="26">
        <v>798</v>
      </c>
      <c r="K3777" s="26">
        <v>500</v>
      </c>
      <c r="L3777" s="26">
        <f t="shared" si="3473"/>
        <v>0</v>
      </c>
      <c r="M3777" s="26"/>
      <c r="N3777" s="26"/>
      <c r="O3777" s="26"/>
      <c r="P3777" s="26">
        <f t="shared" si="3474"/>
        <v>500</v>
      </c>
      <c r="Q3777" s="26">
        <f t="shared" si="3475"/>
        <v>62.656641604010019</v>
      </c>
      <c r="R3777" s="90"/>
      <c r="S3777" s="90"/>
      <c r="T3777" s="90"/>
      <c r="U3777" s="90"/>
      <c r="V3777" s="90"/>
      <c r="W3777" s="90"/>
      <c r="X3777" s="90"/>
      <c r="Y3777" s="90"/>
    </row>
    <row r="3778" spans="1:25" ht="15" customHeight="1" x14ac:dyDescent="0.25">
      <c r="A3778" s="64" t="s">
        <v>935</v>
      </c>
      <c r="B3778" s="64" t="s">
        <v>81</v>
      </c>
      <c r="C3778" s="64" t="s">
        <v>1619</v>
      </c>
      <c r="D3778" s="64" t="s">
        <v>1620</v>
      </c>
      <c r="E3778" s="20" t="s">
        <v>308</v>
      </c>
      <c r="F3778" s="64"/>
      <c r="G3778" s="53" t="s">
        <v>1076</v>
      </c>
      <c r="H3778" s="53" t="s">
        <v>307</v>
      </c>
      <c r="I3778" s="26">
        <v>15000</v>
      </c>
      <c r="J3778" s="26">
        <v>12500</v>
      </c>
      <c r="K3778" s="26">
        <v>6300</v>
      </c>
      <c r="L3778" s="26">
        <f t="shared" si="3473"/>
        <v>3000</v>
      </c>
      <c r="M3778" s="26">
        <v>1000</v>
      </c>
      <c r="N3778" s="26">
        <v>1000</v>
      </c>
      <c r="O3778" s="26">
        <v>1000</v>
      </c>
      <c r="P3778" s="26">
        <f t="shared" si="3474"/>
        <v>9300</v>
      </c>
      <c r="Q3778" s="26">
        <f t="shared" si="3475"/>
        <v>74.400000000000006</v>
      </c>
      <c r="R3778" s="90"/>
      <c r="S3778" s="90"/>
      <c r="T3778" s="90"/>
      <c r="U3778" s="90"/>
      <c r="V3778" s="90"/>
      <c r="W3778" s="90"/>
      <c r="X3778" s="90"/>
      <c r="Y3778" s="90"/>
    </row>
    <row r="3779" spans="1:25" ht="15" customHeight="1" x14ac:dyDescent="0.25">
      <c r="A3779" s="64" t="s">
        <v>935</v>
      </c>
      <c r="B3779" s="64" t="s">
        <v>81</v>
      </c>
      <c r="C3779" s="64" t="s">
        <v>1619</v>
      </c>
      <c r="D3779" s="64" t="s">
        <v>1620</v>
      </c>
      <c r="E3779" s="20" t="s">
        <v>311</v>
      </c>
      <c r="F3779" s="64"/>
      <c r="G3779" s="53" t="s">
        <v>1076</v>
      </c>
      <c r="H3779" s="53" t="s">
        <v>310</v>
      </c>
      <c r="I3779" s="26">
        <v>3820</v>
      </c>
      <c r="J3779" s="26">
        <v>3820</v>
      </c>
      <c r="K3779" s="26">
        <v>1700</v>
      </c>
      <c r="L3779" s="26">
        <f t="shared" si="3473"/>
        <v>0</v>
      </c>
      <c r="M3779" s="26"/>
      <c r="N3779" s="26"/>
      <c r="O3779" s="26"/>
      <c r="P3779" s="26">
        <f t="shared" si="3474"/>
        <v>1700</v>
      </c>
      <c r="Q3779" s="26">
        <f t="shared" si="3475"/>
        <v>44.502617801047123</v>
      </c>
      <c r="R3779" s="90"/>
      <c r="S3779" s="90"/>
      <c r="T3779" s="90"/>
      <c r="U3779" s="90"/>
      <c r="V3779" s="90"/>
      <c r="W3779" s="90"/>
      <c r="X3779" s="90"/>
      <c r="Y3779" s="90"/>
    </row>
    <row r="3780" spans="1:25" ht="15" customHeight="1" x14ac:dyDescent="0.25">
      <c r="A3780" s="63" t="s">
        <v>935</v>
      </c>
      <c r="B3780" s="63" t="s">
        <v>81</v>
      </c>
      <c r="C3780" s="63" t="s">
        <v>1619</v>
      </c>
      <c r="D3780" s="63" t="s">
        <v>1620</v>
      </c>
      <c r="E3780" s="63" t="s">
        <v>39</v>
      </c>
      <c r="F3780" s="64" t="s">
        <v>1</v>
      </c>
      <c r="G3780" s="53" t="s">
        <v>1</v>
      </c>
      <c r="H3780" s="65" t="s">
        <v>40</v>
      </c>
      <c r="I3780" s="31">
        <f t="shared" ref="I3780:K3780" si="3518">SUM(I3781:I3783)</f>
        <v>39944</v>
      </c>
      <c r="J3780" s="31">
        <f t="shared" si="3518"/>
        <v>36054</v>
      </c>
      <c r="K3780" s="31">
        <f t="shared" si="3518"/>
        <v>18800</v>
      </c>
      <c r="L3780" s="31">
        <f t="shared" si="3473"/>
        <v>9150</v>
      </c>
      <c r="M3780" s="31">
        <f t="shared" ref="M3780" si="3519">SUM(M3781:M3783)</f>
        <v>3050</v>
      </c>
      <c r="N3780" s="31">
        <f t="shared" ref="N3780:O3780" si="3520">SUM(N3781:N3783)</f>
        <v>3050</v>
      </c>
      <c r="O3780" s="31">
        <f t="shared" si="3520"/>
        <v>3050</v>
      </c>
      <c r="P3780" s="31">
        <f t="shared" si="3474"/>
        <v>27950</v>
      </c>
      <c r="Q3780" s="31">
        <f t="shared" si="3475"/>
        <v>77.522604981416762</v>
      </c>
      <c r="R3780" s="94"/>
      <c r="S3780" s="94"/>
      <c r="T3780" s="94"/>
      <c r="U3780" s="94"/>
      <c r="V3780" s="94"/>
      <c r="W3780" s="94"/>
      <c r="X3780" s="94"/>
      <c r="Y3780" s="94"/>
    </row>
    <row r="3781" spans="1:25" ht="15" customHeight="1" x14ac:dyDescent="0.25">
      <c r="A3781" s="64" t="s">
        <v>935</v>
      </c>
      <c r="B3781" s="64" t="s">
        <v>81</v>
      </c>
      <c r="C3781" s="64" t="s">
        <v>1619</v>
      </c>
      <c r="D3781" s="64" t="s">
        <v>1620</v>
      </c>
      <c r="E3781" s="20" t="s">
        <v>41</v>
      </c>
      <c r="F3781" s="64"/>
      <c r="G3781" s="53" t="s">
        <v>1076</v>
      </c>
      <c r="H3781" s="53" t="s">
        <v>40</v>
      </c>
      <c r="I3781" s="26">
        <v>25644</v>
      </c>
      <c r="J3781" s="26">
        <v>21754</v>
      </c>
      <c r="K3781" s="26">
        <v>10900</v>
      </c>
      <c r="L3781" s="26">
        <f t="shared" si="3473"/>
        <v>5400</v>
      </c>
      <c r="M3781" s="26">
        <v>1800</v>
      </c>
      <c r="N3781" s="26">
        <v>1800</v>
      </c>
      <c r="O3781" s="26">
        <v>1800</v>
      </c>
      <c r="P3781" s="26">
        <f t="shared" si="3474"/>
        <v>16300</v>
      </c>
      <c r="Q3781" s="26">
        <f t="shared" si="3475"/>
        <v>74.928748735864673</v>
      </c>
      <c r="R3781" s="90"/>
      <c r="S3781" s="90"/>
      <c r="T3781" s="90"/>
      <c r="U3781" s="90"/>
      <c r="V3781" s="90"/>
      <c r="W3781" s="90"/>
      <c r="X3781" s="90"/>
      <c r="Y3781" s="90"/>
    </row>
    <row r="3782" spans="1:25" ht="15" customHeight="1" x14ac:dyDescent="0.25">
      <c r="A3782" s="64" t="s">
        <v>935</v>
      </c>
      <c r="B3782" s="64" t="s">
        <v>81</v>
      </c>
      <c r="C3782" s="64" t="s">
        <v>1619</v>
      </c>
      <c r="D3782" s="64" t="s">
        <v>1620</v>
      </c>
      <c r="E3782" s="20" t="s">
        <v>41</v>
      </c>
      <c r="F3782" s="64" t="s">
        <v>1627</v>
      </c>
      <c r="G3782" s="53" t="s">
        <v>1076</v>
      </c>
      <c r="H3782" s="53" t="s">
        <v>49</v>
      </c>
      <c r="I3782" s="26">
        <v>4200</v>
      </c>
      <c r="J3782" s="26">
        <v>4200</v>
      </c>
      <c r="K3782" s="26">
        <v>2800</v>
      </c>
      <c r="L3782" s="26">
        <f t="shared" si="3473"/>
        <v>1200</v>
      </c>
      <c r="M3782" s="26">
        <v>400</v>
      </c>
      <c r="N3782" s="26">
        <v>400</v>
      </c>
      <c r="O3782" s="26">
        <v>400</v>
      </c>
      <c r="P3782" s="26">
        <f t="shared" si="3474"/>
        <v>4000</v>
      </c>
      <c r="Q3782" s="26">
        <f t="shared" si="3475"/>
        <v>95.238095238095227</v>
      </c>
      <c r="R3782" s="90"/>
      <c r="S3782" s="90"/>
      <c r="T3782" s="90"/>
      <c r="U3782" s="90"/>
      <c r="V3782" s="90"/>
      <c r="W3782" s="90"/>
      <c r="X3782" s="90"/>
      <c r="Y3782" s="90"/>
    </row>
    <row r="3783" spans="1:25" ht="22.5" customHeight="1" x14ac:dyDescent="0.25">
      <c r="A3783" s="64" t="s">
        <v>935</v>
      </c>
      <c r="B3783" s="64" t="s">
        <v>81</v>
      </c>
      <c r="C3783" s="64" t="s">
        <v>1619</v>
      </c>
      <c r="D3783" s="64" t="s">
        <v>1620</v>
      </c>
      <c r="E3783" s="20" t="s">
        <v>41</v>
      </c>
      <c r="F3783" s="64" t="s">
        <v>1628</v>
      </c>
      <c r="G3783" s="53" t="s">
        <v>1076</v>
      </c>
      <c r="H3783" s="53" t="s">
        <v>55</v>
      </c>
      <c r="I3783" s="26">
        <v>10100</v>
      </c>
      <c r="J3783" s="26">
        <v>10100</v>
      </c>
      <c r="K3783" s="26">
        <v>5100</v>
      </c>
      <c r="L3783" s="26">
        <f t="shared" si="3473"/>
        <v>2550</v>
      </c>
      <c r="M3783" s="26">
        <v>850</v>
      </c>
      <c r="N3783" s="26">
        <v>850</v>
      </c>
      <c r="O3783" s="26">
        <v>850</v>
      </c>
      <c r="P3783" s="26">
        <f t="shared" si="3474"/>
        <v>7650</v>
      </c>
      <c r="Q3783" s="26">
        <f t="shared" si="3475"/>
        <v>75.742574257425744</v>
      </c>
      <c r="R3783" s="90"/>
      <c r="S3783" s="90"/>
      <c r="T3783" s="90"/>
      <c r="U3783" s="90"/>
      <c r="V3783" s="90"/>
      <c r="W3783" s="90"/>
      <c r="X3783" s="90"/>
      <c r="Y3783" s="90"/>
    </row>
    <row r="3784" spans="1:25" ht="22.5" customHeight="1" x14ac:dyDescent="0.25">
      <c r="A3784" s="63" t="s">
        <v>1</v>
      </c>
      <c r="B3784" s="63" t="s">
        <v>1</v>
      </c>
      <c r="C3784" s="63" t="s">
        <v>1</v>
      </c>
      <c r="D3784" s="65" t="s">
        <v>1</v>
      </c>
      <c r="E3784" s="65" t="s">
        <v>1</v>
      </c>
      <c r="F3784" s="65" t="s">
        <v>1</v>
      </c>
      <c r="G3784" s="65" t="s">
        <v>1</v>
      </c>
      <c r="H3784" s="66" t="s">
        <v>56</v>
      </c>
      <c r="I3784" s="30">
        <f t="shared" ref="I3784:K3785" si="3521">SUM(I3785)</f>
        <v>100</v>
      </c>
      <c r="J3784" s="30">
        <f t="shared" si="3521"/>
        <v>100</v>
      </c>
      <c r="K3784" s="30">
        <f t="shared" si="3521"/>
        <v>0</v>
      </c>
      <c r="L3784" s="30">
        <f t="shared" si="3473"/>
        <v>0</v>
      </c>
      <c r="M3784" s="30">
        <f t="shared" ref="M3784:M3785" si="3522">SUM(M3785)</f>
        <v>0</v>
      </c>
      <c r="N3784" s="30">
        <f t="shared" ref="N3784:O3785" si="3523">SUM(N3785)</f>
        <v>0</v>
      </c>
      <c r="O3784" s="30">
        <f t="shared" si="3523"/>
        <v>0</v>
      </c>
      <c r="P3784" s="30">
        <f t="shared" si="3474"/>
        <v>0</v>
      </c>
      <c r="Q3784" s="30">
        <f t="shared" si="3475"/>
        <v>0</v>
      </c>
      <c r="R3784" s="93"/>
      <c r="S3784" s="93"/>
      <c r="T3784" s="93"/>
      <c r="U3784" s="93"/>
      <c r="V3784" s="93"/>
      <c r="W3784" s="93"/>
      <c r="X3784" s="93"/>
      <c r="Y3784" s="93"/>
    </row>
    <row r="3785" spans="1:25" ht="15" customHeight="1" x14ac:dyDescent="0.25">
      <c r="A3785" s="63" t="s">
        <v>935</v>
      </c>
      <c r="B3785" s="63" t="s">
        <v>81</v>
      </c>
      <c r="C3785" s="63" t="s">
        <v>1619</v>
      </c>
      <c r="D3785" s="63" t="s">
        <v>1620</v>
      </c>
      <c r="E3785" s="65" t="s">
        <v>57</v>
      </c>
      <c r="F3785" s="65" t="s">
        <v>1</v>
      </c>
      <c r="G3785" s="65" t="s">
        <v>1</v>
      </c>
      <c r="H3785" s="65" t="s">
        <v>58</v>
      </c>
      <c r="I3785" s="31">
        <f t="shared" si="3521"/>
        <v>100</v>
      </c>
      <c r="J3785" s="31">
        <f t="shared" si="3521"/>
        <v>100</v>
      </c>
      <c r="K3785" s="31">
        <f t="shared" si="3521"/>
        <v>0</v>
      </c>
      <c r="L3785" s="31">
        <f t="shared" si="3473"/>
        <v>0</v>
      </c>
      <c r="M3785" s="31">
        <f t="shared" si="3522"/>
        <v>0</v>
      </c>
      <c r="N3785" s="31">
        <f t="shared" si="3523"/>
        <v>0</v>
      </c>
      <c r="O3785" s="31">
        <f t="shared" si="3523"/>
        <v>0</v>
      </c>
      <c r="P3785" s="31">
        <f t="shared" si="3474"/>
        <v>0</v>
      </c>
      <c r="Q3785" s="31">
        <f t="shared" si="3475"/>
        <v>0</v>
      </c>
      <c r="R3785" s="94"/>
      <c r="S3785" s="94"/>
      <c r="T3785" s="94"/>
      <c r="U3785" s="94"/>
      <c r="V3785" s="94"/>
      <c r="W3785" s="94"/>
      <c r="X3785" s="94"/>
      <c r="Y3785" s="94"/>
    </row>
    <row r="3786" spans="1:25" ht="15" customHeight="1" x14ac:dyDescent="0.25">
      <c r="A3786" s="64" t="s">
        <v>935</v>
      </c>
      <c r="B3786" s="64" t="s">
        <v>81</v>
      </c>
      <c r="C3786" s="64" t="s">
        <v>1619</v>
      </c>
      <c r="D3786" s="64" t="s">
        <v>1620</v>
      </c>
      <c r="E3786" s="20" t="s">
        <v>68</v>
      </c>
      <c r="F3786" s="64"/>
      <c r="G3786" s="53" t="s">
        <v>1076</v>
      </c>
      <c r="H3786" s="53" t="s">
        <v>67</v>
      </c>
      <c r="I3786" s="26">
        <v>100</v>
      </c>
      <c r="J3786" s="26">
        <v>100</v>
      </c>
      <c r="K3786" s="26">
        <v>0</v>
      </c>
      <c r="L3786" s="26">
        <f t="shared" si="3473"/>
        <v>0</v>
      </c>
      <c r="M3786" s="26"/>
      <c r="N3786" s="26"/>
      <c r="O3786" s="26"/>
      <c r="P3786" s="26">
        <f t="shared" si="3474"/>
        <v>0</v>
      </c>
      <c r="Q3786" s="26">
        <f t="shared" si="3475"/>
        <v>0</v>
      </c>
      <c r="R3786" s="90"/>
      <c r="S3786" s="90"/>
      <c r="T3786" s="90"/>
      <c r="U3786" s="90"/>
      <c r="V3786" s="90"/>
      <c r="W3786" s="90"/>
      <c r="X3786" s="90"/>
      <c r="Y3786" s="90"/>
    </row>
    <row r="3787" spans="1:25" ht="22.5" customHeight="1" x14ac:dyDescent="0.25">
      <c r="A3787" s="63" t="s">
        <v>1</v>
      </c>
      <c r="B3787" s="63" t="s">
        <v>1</v>
      </c>
      <c r="C3787" s="63" t="s">
        <v>1</v>
      </c>
      <c r="D3787" s="65" t="s">
        <v>1</v>
      </c>
      <c r="E3787" s="65" t="s">
        <v>1</v>
      </c>
      <c r="F3787" s="65" t="s">
        <v>1</v>
      </c>
      <c r="G3787" s="65" t="s">
        <v>1</v>
      </c>
      <c r="H3787" s="66" t="s">
        <v>69</v>
      </c>
      <c r="I3787" s="30">
        <f t="shared" ref="I3787:K3787" si="3524">SUM(I3788)</f>
        <v>21500</v>
      </c>
      <c r="J3787" s="30">
        <f t="shared" si="3524"/>
        <v>0</v>
      </c>
      <c r="K3787" s="30">
        <f t="shared" si="3524"/>
        <v>0</v>
      </c>
      <c r="L3787" s="30">
        <f t="shared" si="3473"/>
        <v>0</v>
      </c>
      <c r="M3787" s="30">
        <f t="shared" ref="M3787" si="3525">SUM(M3788)</f>
        <v>0</v>
      </c>
      <c r="N3787" s="30">
        <f t="shared" ref="N3787:O3787" si="3526">SUM(N3788)</f>
        <v>0</v>
      </c>
      <c r="O3787" s="30">
        <f t="shared" si="3526"/>
        <v>0</v>
      </c>
      <c r="P3787" s="30">
        <f t="shared" si="3474"/>
        <v>0</v>
      </c>
      <c r="Q3787" s="30" t="str">
        <f t="shared" si="3475"/>
        <v>-</v>
      </c>
      <c r="R3787" s="93"/>
      <c r="S3787" s="93"/>
      <c r="T3787" s="93"/>
      <c r="U3787" s="93"/>
      <c r="V3787" s="93"/>
      <c r="W3787" s="93"/>
      <c r="X3787" s="93"/>
      <c r="Y3787" s="93"/>
    </row>
    <row r="3788" spans="1:25" ht="15" customHeight="1" x14ac:dyDescent="0.25">
      <c r="A3788" s="63" t="s">
        <v>935</v>
      </c>
      <c r="B3788" s="63" t="s">
        <v>81</v>
      </c>
      <c r="C3788" s="63" t="s">
        <v>1619</v>
      </c>
      <c r="D3788" s="63" t="s">
        <v>1620</v>
      </c>
      <c r="E3788" s="65" t="s">
        <v>70</v>
      </c>
      <c r="F3788" s="65" t="s">
        <v>1</v>
      </c>
      <c r="G3788" s="65" t="s">
        <v>1</v>
      </c>
      <c r="H3788" s="65" t="s">
        <v>71</v>
      </c>
      <c r="I3788" s="31">
        <f t="shared" ref="I3788:K3788" si="3527">SUM(I3789:I3790)</f>
        <v>21500</v>
      </c>
      <c r="J3788" s="31">
        <f t="shared" si="3527"/>
        <v>0</v>
      </c>
      <c r="K3788" s="31">
        <f t="shared" si="3527"/>
        <v>0</v>
      </c>
      <c r="L3788" s="31">
        <f t="shared" si="3473"/>
        <v>0</v>
      </c>
      <c r="M3788" s="31">
        <f t="shared" ref="M3788" si="3528">SUM(M3789:M3790)</f>
        <v>0</v>
      </c>
      <c r="N3788" s="31">
        <f t="shared" ref="N3788:O3788" si="3529">SUM(N3789:N3790)</f>
        <v>0</v>
      </c>
      <c r="O3788" s="31">
        <f t="shared" si="3529"/>
        <v>0</v>
      </c>
      <c r="P3788" s="31">
        <f t="shared" si="3474"/>
        <v>0</v>
      </c>
      <c r="Q3788" s="31" t="str">
        <f t="shared" si="3475"/>
        <v>-</v>
      </c>
      <c r="R3788" s="94"/>
      <c r="S3788" s="94"/>
      <c r="T3788" s="94"/>
      <c r="U3788" s="94"/>
      <c r="V3788" s="94"/>
      <c r="W3788" s="94"/>
      <c r="X3788" s="94"/>
      <c r="Y3788" s="94"/>
    </row>
    <row r="3789" spans="1:25" ht="15" customHeight="1" x14ac:dyDescent="0.25">
      <c r="A3789" s="64" t="s">
        <v>935</v>
      </c>
      <c r="B3789" s="64" t="s">
        <v>81</v>
      </c>
      <c r="C3789" s="64" t="s">
        <v>1619</v>
      </c>
      <c r="D3789" s="64" t="s">
        <v>1620</v>
      </c>
      <c r="E3789" s="20" t="s">
        <v>74</v>
      </c>
      <c r="F3789" s="64"/>
      <c r="G3789" s="53" t="s">
        <v>1076</v>
      </c>
      <c r="H3789" s="53" t="s">
        <v>73</v>
      </c>
      <c r="I3789" s="26">
        <v>16500</v>
      </c>
      <c r="J3789" s="26">
        <v>0</v>
      </c>
      <c r="K3789" s="26">
        <v>0</v>
      </c>
      <c r="L3789" s="26">
        <f t="shared" si="3473"/>
        <v>0</v>
      </c>
      <c r="M3789" s="26"/>
      <c r="N3789" s="26"/>
      <c r="O3789" s="26"/>
      <c r="P3789" s="26">
        <f t="shared" si="3474"/>
        <v>0</v>
      </c>
      <c r="Q3789" s="26" t="str">
        <f t="shared" si="3475"/>
        <v>-</v>
      </c>
      <c r="R3789" s="90"/>
      <c r="S3789" s="90"/>
      <c r="T3789" s="90"/>
      <c r="U3789" s="90"/>
      <c r="V3789" s="90"/>
      <c r="W3789" s="90"/>
      <c r="X3789" s="90"/>
      <c r="Y3789" s="90"/>
    </row>
    <row r="3790" spans="1:25" ht="15" customHeight="1" x14ac:dyDescent="0.25">
      <c r="A3790" s="64" t="s">
        <v>935</v>
      </c>
      <c r="B3790" s="64" t="s">
        <v>81</v>
      </c>
      <c r="C3790" s="64" t="s">
        <v>1619</v>
      </c>
      <c r="D3790" s="64" t="s">
        <v>1620</v>
      </c>
      <c r="E3790" s="20" t="s">
        <v>323</v>
      </c>
      <c r="F3790" s="64"/>
      <c r="G3790" s="53" t="s">
        <v>1076</v>
      </c>
      <c r="H3790" s="53" t="s">
        <v>322</v>
      </c>
      <c r="I3790" s="26">
        <v>5000</v>
      </c>
      <c r="J3790" s="26">
        <v>0</v>
      </c>
      <c r="K3790" s="26">
        <v>0</v>
      </c>
      <c r="L3790" s="26">
        <f t="shared" si="3473"/>
        <v>0</v>
      </c>
      <c r="M3790" s="26"/>
      <c r="N3790" s="26"/>
      <c r="O3790" s="26"/>
      <c r="P3790" s="26">
        <f t="shared" si="3474"/>
        <v>0</v>
      </c>
      <c r="Q3790" s="26" t="str">
        <f t="shared" si="3475"/>
        <v>-</v>
      </c>
      <c r="R3790" s="90"/>
      <c r="S3790" s="90"/>
      <c r="T3790" s="90"/>
      <c r="U3790" s="90"/>
      <c r="V3790" s="90"/>
      <c r="W3790" s="90"/>
      <c r="X3790" s="90"/>
      <c r="Y3790" s="90"/>
    </row>
    <row r="3791" spans="1:25" ht="15" customHeight="1" x14ac:dyDescent="0.25">
      <c r="A3791" s="53" t="s">
        <v>1</v>
      </c>
      <c r="B3791" s="53" t="s">
        <v>1</v>
      </c>
      <c r="C3791" s="53" t="s">
        <v>1</v>
      </c>
      <c r="D3791" s="53" t="s">
        <v>1</v>
      </c>
      <c r="E3791" s="53" t="s">
        <v>1</v>
      </c>
      <c r="F3791" s="53" t="s">
        <v>1</v>
      </c>
      <c r="G3791" s="53" t="s">
        <v>1</v>
      </c>
      <c r="H3791" s="66" t="s">
        <v>1629</v>
      </c>
      <c r="I3791" s="30">
        <f t="shared" ref="I3791:K3791" si="3530">SUM(I3761,I3784,I3787)</f>
        <v>2141372</v>
      </c>
      <c r="J3791" s="30">
        <f t="shared" si="3530"/>
        <v>2102360</v>
      </c>
      <c r="K3791" s="30">
        <f t="shared" si="3530"/>
        <v>1164444</v>
      </c>
      <c r="L3791" s="30">
        <f t="shared" si="3473"/>
        <v>548450</v>
      </c>
      <c r="M3791" s="30">
        <f t="shared" ref="M3791" si="3531">SUM(M3761,M3784,M3787)</f>
        <v>184150</v>
      </c>
      <c r="N3791" s="30">
        <f t="shared" ref="N3791:O3791" si="3532">SUM(N3761,N3784,N3787)</f>
        <v>183150</v>
      </c>
      <c r="O3791" s="30">
        <f t="shared" si="3532"/>
        <v>181150</v>
      </c>
      <c r="P3791" s="30">
        <f t="shared" si="3474"/>
        <v>1712894</v>
      </c>
      <c r="Q3791" s="30">
        <f t="shared" si="3475"/>
        <v>81.474818775090853</v>
      </c>
      <c r="R3791" s="93"/>
      <c r="S3791" s="93"/>
      <c r="T3791" s="93"/>
      <c r="U3791" s="93"/>
      <c r="V3791" s="93"/>
      <c r="W3791" s="93"/>
      <c r="X3791" s="93"/>
      <c r="Y3791" s="93"/>
    </row>
    <row r="3792" spans="1:25" ht="15" customHeight="1" thickBot="1" x14ac:dyDescent="0.3">
      <c r="A3792" s="53" t="s">
        <v>1</v>
      </c>
      <c r="B3792" s="53" t="s">
        <v>1</v>
      </c>
      <c r="C3792" s="53" t="s">
        <v>1</v>
      </c>
      <c r="D3792" s="53" t="s">
        <v>1</v>
      </c>
      <c r="E3792" s="53" t="s">
        <v>1</v>
      </c>
      <c r="F3792" s="53" t="s">
        <v>1</v>
      </c>
      <c r="G3792" s="53" t="s">
        <v>1</v>
      </c>
      <c r="H3792" s="65" t="s">
        <v>76</v>
      </c>
      <c r="I3792" s="31"/>
      <c r="J3792" s="31"/>
      <c r="K3792" s="31">
        <v>0</v>
      </c>
      <c r="L3792" s="31"/>
      <c r="M3792" s="31"/>
      <c r="N3792" s="31"/>
      <c r="O3792" s="31"/>
      <c r="P3792" s="31"/>
      <c r="Q3792" s="31"/>
      <c r="R3792" s="94"/>
      <c r="S3792" s="94"/>
      <c r="T3792" s="94"/>
      <c r="U3792" s="94"/>
      <c r="V3792" s="94"/>
      <c r="W3792" s="94"/>
      <c r="X3792" s="94"/>
      <c r="Y3792" s="94"/>
    </row>
    <row r="3793" spans="1:25" ht="47.25" customHeight="1" thickBot="1" x14ac:dyDescent="0.3">
      <c r="A3793" s="110" t="s">
        <v>1</v>
      </c>
      <c r="B3793" s="110" t="s">
        <v>1</v>
      </c>
      <c r="C3793" s="110" t="s">
        <v>1</v>
      </c>
      <c r="D3793" s="110" t="s">
        <v>1</v>
      </c>
      <c r="E3793" s="110" t="s">
        <v>1</v>
      </c>
      <c r="F3793" s="110" t="s">
        <v>1</v>
      </c>
      <c r="G3793" s="110" t="s">
        <v>1</v>
      </c>
      <c r="H3793" s="28" t="s">
        <v>77</v>
      </c>
      <c r="I3793" s="109" t="s">
        <v>3984</v>
      </c>
      <c r="J3793" s="109" t="s">
        <v>11</v>
      </c>
      <c r="K3793" s="109" t="s">
        <v>3989</v>
      </c>
      <c r="L3793" s="109" t="s">
        <v>3985</v>
      </c>
      <c r="M3793" s="109" t="s">
        <v>4027</v>
      </c>
      <c r="N3793" s="109" t="s">
        <v>3988</v>
      </c>
      <c r="O3793" s="109" t="s">
        <v>3986</v>
      </c>
      <c r="P3793" s="109" t="s">
        <v>3987</v>
      </c>
      <c r="Q3793" s="109" t="s">
        <v>3695</v>
      </c>
      <c r="R3793" s="91"/>
      <c r="S3793" s="91"/>
      <c r="T3793" s="91"/>
      <c r="U3793" s="91"/>
      <c r="V3793" s="91"/>
      <c r="W3793" s="91"/>
      <c r="X3793" s="91"/>
      <c r="Y3793" s="91"/>
    </row>
    <row r="3794" spans="1:25" ht="15" customHeight="1" x14ac:dyDescent="0.25">
      <c r="A3794" s="111"/>
      <c r="B3794" s="111"/>
      <c r="C3794" s="111"/>
      <c r="D3794" s="111"/>
      <c r="E3794" s="111"/>
      <c r="F3794" s="111"/>
      <c r="G3794" s="111"/>
      <c r="H3794" s="67" t="s">
        <v>1</v>
      </c>
      <c r="I3794" s="29">
        <v>1</v>
      </c>
      <c r="J3794" s="29">
        <v>2</v>
      </c>
      <c r="K3794" s="29">
        <v>3</v>
      </c>
      <c r="L3794" s="29" t="s">
        <v>3478</v>
      </c>
      <c r="M3794" s="29">
        <v>5</v>
      </c>
      <c r="N3794" s="29">
        <v>6</v>
      </c>
      <c r="O3794" s="29">
        <v>7</v>
      </c>
      <c r="P3794" s="29" t="s">
        <v>3696</v>
      </c>
      <c r="Q3794" s="29">
        <v>9</v>
      </c>
      <c r="R3794" s="92"/>
      <c r="S3794" s="92"/>
      <c r="T3794" s="92"/>
      <c r="U3794" s="92"/>
      <c r="V3794" s="92"/>
      <c r="W3794" s="92"/>
      <c r="X3794" s="92"/>
      <c r="Y3794" s="92"/>
    </row>
    <row r="3795" spans="1:25" ht="15" customHeight="1" x14ac:dyDescent="0.25">
      <c r="A3795" s="111"/>
      <c r="B3795" s="111"/>
      <c r="C3795" s="111"/>
      <c r="D3795" s="111"/>
      <c r="E3795" s="111"/>
      <c r="F3795" s="111"/>
      <c r="G3795" s="111"/>
      <c r="H3795" s="68" t="s">
        <v>1085</v>
      </c>
      <c r="I3795" s="32">
        <f t="shared" ref="I3795:K3795" si="3533">SUM(I3791)</f>
        <v>2141372</v>
      </c>
      <c r="J3795" s="32">
        <f t="shared" si="3533"/>
        <v>2102360</v>
      </c>
      <c r="K3795" s="32">
        <f t="shared" si="3533"/>
        <v>1164444</v>
      </c>
      <c r="L3795" s="32">
        <f t="shared" ref="L3795:L3855" si="3534">SUM(M3795:O3795)</f>
        <v>548450</v>
      </c>
      <c r="M3795" s="32">
        <f t="shared" ref="M3795" si="3535">SUM(M3791)</f>
        <v>184150</v>
      </c>
      <c r="N3795" s="32">
        <f t="shared" ref="N3795:O3795" si="3536">SUM(N3791)</f>
        <v>183150</v>
      </c>
      <c r="O3795" s="32">
        <f t="shared" si="3536"/>
        <v>181150</v>
      </c>
      <c r="P3795" s="32">
        <f t="shared" ref="P3795:P3855" si="3537">K3795+L3795</f>
        <v>1712894</v>
      </c>
      <c r="Q3795" s="32">
        <f t="shared" ref="Q3795:Q3855" si="3538">IF(J3795=0,"-",P3795/J3795*100)</f>
        <v>81.474818775090853</v>
      </c>
      <c r="R3795" s="90"/>
      <c r="S3795" s="90"/>
      <c r="T3795" s="90"/>
      <c r="U3795" s="90"/>
      <c r="V3795" s="90"/>
      <c r="W3795" s="90"/>
      <c r="X3795" s="90"/>
      <c r="Y3795" s="90"/>
    </row>
    <row r="3796" spans="1:25" ht="15" customHeight="1" x14ac:dyDescent="0.25">
      <c r="A3796" s="111"/>
      <c r="B3796" s="111"/>
      <c r="C3796" s="111"/>
      <c r="D3796" s="111"/>
      <c r="E3796" s="111"/>
      <c r="F3796" s="111"/>
      <c r="G3796" s="111"/>
      <c r="H3796" s="69" t="s">
        <v>79</v>
      </c>
      <c r="I3796" s="32">
        <f t="shared" ref="I3796:K3796" si="3539">SUM(I3795)</f>
        <v>2141372</v>
      </c>
      <c r="J3796" s="32">
        <f t="shared" si="3539"/>
        <v>2102360</v>
      </c>
      <c r="K3796" s="32">
        <f t="shared" si="3539"/>
        <v>1164444</v>
      </c>
      <c r="L3796" s="32">
        <f t="shared" si="3534"/>
        <v>548450</v>
      </c>
      <c r="M3796" s="32">
        <f t="shared" ref="M3796" si="3540">SUM(M3795)</f>
        <v>184150</v>
      </c>
      <c r="N3796" s="32">
        <f t="shared" ref="N3796:O3796" si="3541">SUM(N3795)</f>
        <v>183150</v>
      </c>
      <c r="O3796" s="32">
        <f t="shared" si="3541"/>
        <v>181150</v>
      </c>
      <c r="P3796" s="32">
        <f t="shared" si="3537"/>
        <v>1712894</v>
      </c>
      <c r="Q3796" s="32">
        <f t="shared" si="3538"/>
        <v>81.474818775090853</v>
      </c>
      <c r="R3796" s="90"/>
      <c r="S3796" s="90"/>
      <c r="T3796" s="90"/>
      <c r="U3796" s="90"/>
      <c r="V3796" s="90"/>
      <c r="W3796" s="90"/>
      <c r="X3796" s="90"/>
      <c r="Y3796" s="90"/>
    </row>
    <row r="3797" spans="1:25" ht="15" customHeight="1" x14ac:dyDescent="0.25">
      <c r="A3797" s="112"/>
      <c r="B3797" s="112"/>
      <c r="C3797" s="112"/>
      <c r="D3797" s="112"/>
      <c r="E3797" s="112"/>
      <c r="F3797" s="112"/>
      <c r="G3797" s="112"/>
      <c r="I3797" s="27"/>
      <c r="J3797" s="27"/>
      <c r="K3797" s="27">
        <v>0</v>
      </c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</row>
    <row r="3798" spans="1:25" ht="15" customHeight="1" thickBot="1" x14ac:dyDescent="0.3">
      <c r="A3798" s="53" t="s">
        <v>1</v>
      </c>
      <c r="B3798" s="53" t="s">
        <v>1</v>
      </c>
      <c r="C3798" s="53" t="s">
        <v>1</v>
      </c>
      <c r="D3798" s="53" t="s">
        <v>1</v>
      </c>
      <c r="E3798" s="53" t="s">
        <v>1</v>
      </c>
      <c r="F3798" s="53" t="s">
        <v>1</v>
      </c>
      <c r="G3798" s="53" t="s">
        <v>1</v>
      </c>
      <c r="H3798" s="21" t="s">
        <v>1</v>
      </c>
      <c r="I3798" s="33"/>
      <c r="J3798" s="33"/>
      <c r="K3798" s="33">
        <v>0</v>
      </c>
      <c r="L3798" s="33"/>
      <c r="M3798" s="33"/>
      <c r="N3798" s="33"/>
      <c r="O3798" s="33"/>
      <c r="P3798" s="33"/>
      <c r="Q3798" s="33"/>
      <c r="R3798" s="33"/>
      <c r="S3798" s="33"/>
      <c r="T3798" s="33"/>
      <c r="U3798" s="33"/>
      <c r="V3798" s="33"/>
      <c r="W3798" s="33"/>
      <c r="X3798" s="33"/>
      <c r="Y3798" s="33"/>
    </row>
    <row r="3799" spans="1:25" ht="45.75" customHeight="1" thickBot="1" x14ac:dyDescent="0.3">
      <c r="A3799" s="28" t="s">
        <v>4</v>
      </c>
      <c r="B3799" s="28" t="s">
        <v>5</v>
      </c>
      <c r="C3799" s="28" t="s">
        <v>6</v>
      </c>
      <c r="D3799" s="57" t="s">
        <v>1</v>
      </c>
      <c r="E3799" s="28" t="s">
        <v>7</v>
      </c>
      <c r="F3799" s="28" t="s">
        <v>8</v>
      </c>
      <c r="G3799" s="28" t="s">
        <v>9</v>
      </c>
      <c r="H3799" s="28" t="s">
        <v>10</v>
      </c>
      <c r="I3799" s="109" t="s">
        <v>3984</v>
      </c>
      <c r="J3799" s="109" t="s">
        <v>11</v>
      </c>
      <c r="K3799" s="109" t="s">
        <v>3989</v>
      </c>
      <c r="L3799" s="109" t="s">
        <v>3985</v>
      </c>
      <c r="M3799" s="109" t="s">
        <v>4027</v>
      </c>
      <c r="N3799" s="109" t="s">
        <v>3988</v>
      </c>
      <c r="O3799" s="109" t="s">
        <v>3986</v>
      </c>
      <c r="P3799" s="109" t="s">
        <v>3987</v>
      </c>
      <c r="Q3799" s="109" t="s">
        <v>3695</v>
      </c>
      <c r="R3799" s="91"/>
      <c r="S3799" s="91"/>
      <c r="T3799" s="91"/>
      <c r="U3799" s="91"/>
      <c r="V3799" s="91"/>
      <c r="W3799" s="91"/>
      <c r="X3799" s="91"/>
      <c r="Y3799" s="91"/>
    </row>
    <row r="3800" spans="1:25" ht="15" customHeight="1" x14ac:dyDescent="0.25">
      <c r="A3800" s="58" t="s">
        <v>1</v>
      </c>
      <c r="B3800" s="58" t="s">
        <v>1</v>
      </c>
      <c r="C3800" s="58" t="s">
        <v>1</v>
      </c>
      <c r="D3800" s="59" t="s">
        <v>1</v>
      </c>
      <c r="E3800" s="59" t="s">
        <v>1</v>
      </c>
      <c r="F3800" s="60" t="s">
        <v>1</v>
      </c>
      <c r="G3800" s="61" t="s">
        <v>1</v>
      </c>
      <c r="H3800" s="62" t="s">
        <v>1</v>
      </c>
      <c r="I3800" s="29">
        <v>1</v>
      </c>
      <c r="J3800" s="29">
        <v>2</v>
      </c>
      <c r="K3800" s="29">
        <v>3</v>
      </c>
      <c r="L3800" s="29" t="s">
        <v>3478</v>
      </c>
      <c r="M3800" s="29">
        <v>5</v>
      </c>
      <c r="N3800" s="29">
        <v>6</v>
      </c>
      <c r="O3800" s="29">
        <v>7</v>
      </c>
      <c r="P3800" s="29" t="s">
        <v>3696</v>
      </c>
      <c r="Q3800" s="29">
        <v>9</v>
      </c>
      <c r="R3800" s="92"/>
      <c r="S3800" s="92"/>
      <c r="T3800" s="92"/>
      <c r="U3800" s="92"/>
      <c r="V3800" s="92"/>
      <c r="W3800" s="92"/>
      <c r="X3800" s="92"/>
      <c r="Y3800" s="92"/>
    </row>
    <row r="3801" spans="1:25" ht="15" customHeight="1" x14ac:dyDescent="0.25">
      <c r="A3801" s="63" t="s">
        <v>935</v>
      </c>
      <c r="B3801" s="63" t="s">
        <v>81</v>
      </c>
      <c r="C3801" s="64" t="s">
        <v>1630</v>
      </c>
      <c r="D3801" s="64" t="s">
        <v>1631</v>
      </c>
      <c r="E3801" s="65" t="s">
        <v>1</v>
      </c>
      <c r="F3801" s="65" t="s">
        <v>1</v>
      </c>
      <c r="G3801" s="65" t="s">
        <v>1</v>
      </c>
      <c r="H3801" s="65" t="s">
        <v>1632</v>
      </c>
      <c r="I3801" s="26">
        <v>0</v>
      </c>
      <c r="J3801" s="26" t="s">
        <v>1</v>
      </c>
      <c r="K3801" s="26">
        <v>0</v>
      </c>
      <c r="L3801" s="26"/>
      <c r="M3801" s="26"/>
      <c r="N3801" s="26"/>
      <c r="O3801" s="26"/>
      <c r="P3801" s="26"/>
      <c r="Q3801" s="26"/>
      <c r="R3801" s="90"/>
      <c r="S3801" s="90"/>
      <c r="T3801" s="90"/>
      <c r="U3801" s="90"/>
      <c r="V3801" s="90"/>
      <c r="W3801" s="90"/>
      <c r="X3801" s="90"/>
      <c r="Y3801" s="90"/>
    </row>
    <row r="3802" spans="1:25" ht="22.5" customHeight="1" x14ac:dyDescent="0.25">
      <c r="A3802" s="63" t="s">
        <v>1</v>
      </c>
      <c r="B3802" s="63" t="s">
        <v>1</v>
      </c>
      <c r="C3802" s="63" t="s">
        <v>1</v>
      </c>
      <c r="D3802" s="65" t="s">
        <v>1</v>
      </c>
      <c r="E3802" s="65" t="s">
        <v>1</v>
      </c>
      <c r="F3802" s="65" t="s">
        <v>1</v>
      </c>
      <c r="G3802" s="65" t="s">
        <v>1</v>
      </c>
      <c r="H3802" s="66" t="s">
        <v>15</v>
      </c>
      <c r="I3802" s="30">
        <f t="shared" ref="I3802:K3802" si="3542">SUM(I3803,I3811,I3813)</f>
        <v>1999340</v>
      </c>
      <c r="J3802" s="30">
        <f t="shared" si="3542"/>
        <v>1847311</v>
      </c>
      <c r="K3802" s="30">
        <f t="shared" si="3542"/>
        <v>1066308</v>
      </c>
      <c r="L3802" s="30">
        <f t="shared" si="3534"/>
        <v>470700</v>
      </c>
      <c r="M3802" s="30">
        <f t="shared" ref="M3802" si="3543">SUM(M3803,M3811,M3813)</f>
        <v>154200</v>
      </c>
      <c r="N3802" s="30">
        <f t="shared" ref="N3802:O3802" si="3544">SUM(N3803,N3811,N3813)</f>
        <v>152900</v>
      </c>
      <c r="O3802" s="30">
        <f t="shared" si="3544"/>
        <v>163600</v>
      </c>
      <c r="P3802" s="30">
        <f t="shared" si="3537"/>
        <v>1537008</v>
      </c>
      <c r="Q3802" s="30">
        <f t="shared" si="3538"/>
        <v>83.202449398071039</v>
      </c>
      <c r="R3802" s="93"/>
      <c r="S3802" s="93"/>
      <c r="T3802" s="93"/>
      <c r="U3802" s="93"/>
      <c r="V3802" s="93"/>
      <c r="W3802" s="93"/>
      <c r="X3802" s="93"/>
      <c r="Y3802" s="93"/>
    </row>
    <row r="3803" spans="1:25" ht="15" customHeight="1" x14ac:dyDescent="0.25">
      <c r="A3803" s="63" t="s">
        <v>935</v>
      </c>
      <c r="B3803" s="63" t="s">
        <v>81</v>
      </c>
      <c r="C3803" s="63" t="s">
        <v>1630</v>
      </c>
      <c r="D3803" s="63" t="s">
        <v>1631</v>
      </c>
      <c r="E3803" s="65" t="s">
        <v>16</v>
      </c>
      <c r="F3803" s="65" t="s">
        <v>1</v>
      </c>
      <c r="G3803" s="65" t="s">
        <v>1</v>
      </c>
      <c r="H3803" s="65" t="s">
        <v>17</v>
      </c>
      <c r="I3803" s="31">
        <f t="shared" ref="I3803:K3803" si="3545">SUM(I3804:I3805)</f>
        <v>1628995</v>
      </c>
      <c r="J3803" s="31">
        <f t="shared" si="3545"/>
        <v>1579595</v>
      </c>
      <c r="K3803" s="31">
        <f t="shared" si="3545"/>
        <v>914844</v>
      </c>
      <c r="L3803" s="31">
        <f t="shared" si="3534"/>
        <v>401100</v>
      </c>
      <c r="M3803" s="31">
        <f t="shared" ref="M3803" si="3546">SUM(M3804:M3805)</f>
        <v>131000</v>
      </c>
      <c r="N3803" s="31">
        <f t="shared" ref="N3803:O3803" si="3547">SUM(N3804:N3805)</f>
        <v>129700</v>
      </c>
      <c r="O3803" s="31">
        <f t="shared" si="3547"/>
        <v>140400</v>
      </c>
      <c r="P3803" s="31">
        <f t="shared" si="3537"/>
        <v>1315944</v>
      </c>
      <c r="Q3803" s="31">
        <f t="shared" si="3538"/>
        <v>83.308949445902272</v>
      </c>
      <c r="R3803" s="94"/>
      <c r="S3803" s="94"/>
      <c r="T3803" s="94"/>
      <c r="U3803" s="94"/>
      <c r="V3803" s="94"/>
      <c r="W3803" s="94"/>
      <c r="X3803" s="94"/>
      <c r="Y3803" s="94"/>
    </row>
    <row r="3804" spans="1:25" ht="15" customHeight="1" x14ac:dyDescent="0.25">
      <c r="A3804" s="64" t="s">
        <v>935</v>
      </c>
      <c r="B3804" s="64" t="s">
        <v>81</v>
      </c>
      <c r="C3804" s="64" t="s">
        <v>1630</v>
      </c>
      <c r="D3804" s="64" t="s">
        <v>1631</v>
      </c>
      <c r="E3804" s="20" t="s">
        <v>19</v>
      </c>
      <c r="F3804" s="64"/>
      <c r="G3804" s="53" t="s">
        <v>1076</v>
      </c>
      <c r="H3804" s="53" t="s">
        <v>3918</v>
      </c>
      <c r="I3804" s="26">
        <v>1446551</v>
      </c>
      <c r="J3804" s="26">
        <v>1402551</v>
      </c>
      <c r="K3804" s="26">
        <v>774400</v>
      </c>
      <c r="L3804" s="26">
        <f t="shared" si="3534"/>
        <v>375000</v>
      </c>
      <c r="M3804" s="26">
        <v>125000</v>
      </c>
      <c r="N3804" s="26">
        <v>125000</v>
      </c>
      <c r="O3804" s="26">
        <v>125000</v>
      </c>
      <c r="P3804" s="26">
        <f t="shared" si="3537"/>
        <v>1149400</v>
      </c>
      <c r="Q3804" s="26">
        <f t="shared" si="3538"/>
        <v>81.950674164433238</v>
      </c>
      <c r="R3804" s="90"/>
      <c r="S3804" s="90"/>
      <c r="T3804" s="90"/>
      <c r="U3804" s="90"/>
      <c r="V3804" s="90"/>
      <c r="W3804" s="90"/>
      <c r="X3804" s="90"/>
      <c r="Y3804" s="90"/>
    </row>
    <row r="3805" spans="1:25" ht="15" customHeight="1" x14ac:dyDescent="0.25">
      <c r="A3805" s="63" t="s">
        <v>935</v>
      </c>
      <c r="B3805" s="63" t="s">
        <v>81</v>
      </c>
      <c r="C3805" s="63" t="s">
        <v>1630</v>
      </c>
      <c r="D3805" s="63" t="s">
        <v>1631</v>
      </c>
      <c r="E3805" s="63" t="s">
        <v>21</v>
      </c>
      <c r="F3805" s="64" t="s">
        <v>1</v>
      </c>
      <c r="G3805" s="53" t="s">
        <v>1</v>
      </c>
      <c r="H3805" s="65" t="s">
        <v>22</v>
      </c>
      <c r="I3805" s="31">
        <f t="shared" ref="I3805:K3805" si="3548">SUM(I3806:I3810)</f>
        <v>182444</v>
      </c>
      <c r="J3805" s="31">
        <f t="shared" si="3548"/>
        <v>177044</v>
      </c>
      <c r="K3805" s="31">
        <f t="shared" si="3548"/>
        <v>140444</v>
      </c>
      <c r="L3805" s="31">
        <f t="shared" si="3534"/>
        <v>26100</v>
      </c>
      <c r="M3805" s="31">
        <f t="shared" ref="M3805" si="3549">SUM(M3806:M3810)</f>
        <v>6000</v>
      </c>
      <c r="N3805" s="31">
        <f t="shared" ref="N3805:O3805" si="3550">SUM(N3806:N3810)</f>
        <v>4700</v>
      </c>
      <c r="O3805" s="31">
        <f t="shared" si="3550"/>
        <v>15400</v>
      </c>
      <c r="P3805" s="31">
        <f t="shared" si="3537"/>
        <v>166544</v>
      </c>
      <c r="Q3805" s="31">
        <f t="shared" si="3538"/>
        <v>94.069270915704578</v>
      </c>
      <c r="R3805" s="94"/>
      <c r="S3805" s="94"/>
      <c r="T3805" s="94"/>
      <c r="U3805" s="94"/>
      <c r="V3805" s="94"/>
      <c r="W3805" s="94"/>
      <c r="X3805" s="94"/>
      <c r="Y3805" s="94"/>
    </row>
    <row r="3806" spans="1:25" ht="15" customHeight="1" x14ac:dyDescent="0.25">
      <c r="A3806" s="64" t="s">
        <v>935</v>
      </c>
      <c r="B3806" s="64" t="s">
        <v>81</v>
      </c>
      <c r="C3806" s="64" t="s">
        <v>1630</v>
      </c>
      <c r="D3806" s="64" t="s">
        <v>1631</v>
      </c>
      <c r="E3806" s="20" t="s">
        <v>23</v>
      </c>
      <c r="F3806" s="64" t="s">
        <v>1633</v>
      </c>
      <c r="G3806" s="53" t="s">
        <v>1076</v>
      </c>
      <c r="H3806" s="53" t="s">
        <v>85</v>
      </c>
      <c r="I3806" s="26">
        <v>26000</v>
      </c>
      <c r="J3806" s="26">
        <v>26000</v>
      </c>
      <c r="K3806" s="26">
        <v>18300</v>
      </c>
      <c r="L3806" s="26">
        <f t="shared" si="3534"/>
        <v>7600</v>
      </c>
      <c r="M3806" s="26">
        <v>2000</v>
      </c>
      <c r="N3806" s="26">
        <v>2700</v>
      </c>
      <c r="O3806" s="26">
        <v>2900</v>
      </c>
      <c r="P3806" s="26">
        <f t="shared" si="3537"/>
        <v>25900</v>
      </c>
      <c r="Q3806" s="26">
        <f t="shared" si="3538"/>
        <v>99.615384615384613</v>
      </c>
      <c r="R3806" s="90"/>
      <c r="S3806" s="90"/>
      <c r="T3806" s="90"/>
      <c r="U3806" s="90"/>
      <c r="V3806" s="90"/>
      <c r="W3806" s="90"/>
      <c r="X3806" s="90"/>
      <c r="Y3806" s="90"/>
    </row>
    <row r="3807" spans="1:25" ht="15" customHeight="1" x14ac:dyDescent="0.25">
      <c r="A3807" s="64" t="s">
        <v>935</v>
      </c>
      <c r="B3807" s="64" t="s">
        <v>81</v>
      </c>
      <c r="C3807" s="64" t="s">
        <v>1630</v>
      </c>
      <c r="D3807" s="64" t="s">
        <v>1631</v>
      </c>
      <c r="E3807" s="20" t="s">
        <v>23</v>
      </c>
      <c r="F3807" s="64" t="s">
        <v>1634</v>
      </c>
      <c r="G3807" s="53" t="s">
        <v>1076</v>
      </c>
      <c r="H3807" s="53" t="s">
        <v>25</v>
      </c>
      <c r="I3807" s="26">
        <v>102900</v>
      </c>
      <c r="J3807" s="26">
        <v>98900</v>
      </c>
      <c r="K3807" s="26">
        <v>79500</v>
      </c>
      <c r="L3807" s="26">
        <f t="shared" si="3534"/>
        <v>14500</v>
      </c>
      <c r="M3807" s="26"/>
      <c r="N3807" s="26">
        <v>2000</v>
      </c>
      <c r="O3807" s="26">
        <v>12500</v>
      </c>
      <c r="P3807" s="26">
        <f t="shared" si="3537"/>
        <v>94000</v>
      </c>
      <c r="Q3807" s="26">
        <f t="shared" si="3538"/>
        <v>95.045500505561179</v>
      </c>
      <c r="R3807" s="90"/>
      <c r="S3807" s="90"/>
      <c r="T3807" s="90"/>
      <c r="U3807" s="90"/>
      <c r="V3807" s="90"/>
      <c r="W3807" s="90"/>
      <c r="X3807" s="90"/>
      <c r="Y3807" s="90"/>
    </row>
    <row r="3808" spans="1:25" ht="15" customHeight="1" x14ac:dyDescent="0.25">
      <c r="A3808" s="64" t="s">
        <v>935</v>
      </c>
      <c r="B3808" s="64" t="s">
        <v>81</v>
      </c>
      <c r="C3808" s="64" t="s">
        <v>1630</v>
      </c>
      <c r="D3808" s="64" t="s">
        <v>1631</v>
      </c>
      <c r="E3808" s="20" t="s">
        <v>23</v>
      </c>
      <c r="F3808" s="64" t="s">
        <v>1635</v>
      </c>
      <c r="G3808" s="53" t="s">
        <v>1076</v>
      </c>
      <c r="H3808" s="53" t="s">
        <v>27</v>
      </c>
      <c r="I3808" s="26">
        <v>31144</v>
      </c>
      <c r="J3808" s="26">
        <v>29744</v>
      </c>
      <c r="K3808" s="26">
        <v>29744</v>
      </c>
      <c r="L3808" s="26">
        <f t="shared" si="3534"/>
        <v>0</v>
      </c>
      <c r="M3808" s="26"/>
      <c r="N3808" s="26"/>
      <c r="O3808" s="26"/>
      <c r="P3808" s="26">
        <f t="shared" si="3537"/>
        <v>29744</v>
      </c>
      <c r="Q3808" s="26">
        <f t="shared" si="3538"/>
        <v>100</v>
      </c>
      <c r="R3808" s="90"/>
      <c r="S3808" s="90"/>
      <c r="T3808" s="90"/>
      <c r="U3808" s="90"/>
      <c r="V3808" s="90"/>
      <c r="W3808" s="90"/>
      <c r="X3808" s="90"/>
      <c r="Y3808" s="90"/>
    </row>
    <row r="3809" spans="1:25" ht="15" customHeight="1" x14ac:dyDescent="0.25">
      <c r="A3809" s="64" t="s">
        <v>935</v>
      </c>
      <c r="B3809" s="64" t="s">
        <v>81</v>
      </c>
      <c r="C3809" s="64" t="s">
        <v>1630</v>
      </c>
      <c r="D3809" s="64" t="s">
        <v>1631</v>
      </c>
      <c r="E3809" s="20" t="s">
        <v>23</v>
      </c>
      <c r="F3809" s="64" t="s">
        <v>1636</v>
      </c>
      <c r="G3809" s="53" t="s">
        <v>1076</v>
      </c>
      <c r="H3809" s="53" t="s">
        <v>89</v>
      </c>
      <c r="I3809" s="26">
        <v>6500</v>
      </c>
      <c r="J3809" s="26">
        <v>6500</v>
      </c>
      <c r="K3809" s="26">
        <v>6500</v>
      </c>
      <c r="L3809" s="26">
        <f t="shared" si="3534"/>
        <v>0</v>
      </c>
      <c r="M3809" s="26"/>
      <c r="N3809" s="26"/>
      <c r="O3809" s="26"/>
      <c r="P3809" s="26">
        <f t="shared" si="3537"/>
        <v>6500</v>
      </c>
      <c r="Q3809" s="26">
        <f t="shared" si="3538"/>
        <v>100</v>
      </c>
      <c r="R3809" s="90"/>
      <c r="S3809" s="90"/>
      <c r="T3809" s="90"/>
      <c r="U3809" s="90"/>
      <c r="V3809" s="90"/>
      <c r="W3809" s="90"/>
      <c r="X3809" s="90"/>
      <c r="Y3809" s="90"/>
    </row>
    <row r="3810" spans="1:25" ht="15" customHeight="1" x14ac:dyDescent="0.25">
      <c r="A3810" s="64" t="s">
        <v>935</v>
      </c>
      <c r="B3810" s="64" t="s">
        <v>81</v>
      </c>
      <c r="C3810" s="64" t="s">
        <v>1630</v>
      </c>
      <c r="D3810" s="64" t="s">
        <v>1631</v>
      </c>
      <c r="E3810" s="20" t="s">
        <v>23</v>
      </c>
      <c r="F3810" s="64" t="s">
        <v>1637</v>
      </c>
      <c r="G3810" s="53" t="s">
        <v>1076</v>
      </c>
      <c r="H3810" s="53" t="s">
        <v>29</v>
      </c>
      <c r="I3810" s="26">
        <v>15900</v>
      </c>
      <c r="J3810" s="26">
        <v>15900</v>
      </c>
      <c r="K3810" s="26">
        <v>6400</v>
      </c>
      <c r="L3810" s="26">
        <f t="shared" si="3534"/>
        <v>4000</v>
      </c>
      <c r="M3810" s="26">
        <v>4000</v>
      </c>
      <c r="N3810" s="26"/>
      <c r="O3810" s="26"/>
      <c r="P3810" s="26">
        <f t="shared" si="3537"/>
        <v>10400</v>
      </c>
      <c r="Q3810" s="26">
        <f t="shared" si="3538"/>
        <v>65.408805031446533</v>
      </c>
      <c r="R3810" s="90"/>
      <c r="S3810" s="90"/>
      <c r="T3810" s="90"/>
      <c r="U3810" s="90"/>
      <c r="V3810" s="90"/>
      <c r="W3810" s="90"/>
      <c r="X3810" s="90"/>
      <c r="Y3810" s="90"/>
    </row>
    <row r="3811" spans="1:25" ht="15" customHeight="1" x14ac:dyDescent="0.25">
      <c r="A3811" s="63" t="s">
        <v>935</v>
      </c>
      <c r="B3811" s="63" t="s">
        <v>81</v>
      </c>
      <c r="C3811" s="63" t="s">
        <v>1630</v>
      </c>
      <c r="D3811" s="63" t="s">
        <v>1631</v>
      </c>
      <c r="E3811" s="65" t="s">
        <v>30</v>
      </c>
      <c r="F3811" s="65" t="s">
        <v>1</v>
      </c>
      <c r="G3811" s="65" t="s">
        <v>1</v>
      </c>
      <c r="H3811" s="65" t="s">
        <v>31</v>
      </c>
      <c r="I3811" s="31">
        <f t="shared" ref="I3811:K3811" si="3551">SUM(I3812)</f>
        <v>155020</v>
      </c>
      <c r="J3811" s="31">
        <f t="shared" si="3551"/>
        <v>150520</v>
      </c>
      <c r="K3811" s="31">
        <f t="shared" si="3551"/>
        <v>85900</v>
      </c>
      <c r="L3811" s="31">
        <f t="shared" si="3534"/>
        <v>42000</v>
      </c>
      <c r="M3811" s="31">
        <f t="shared" ref="M3811" si="3552">SUM(M3812)</f>
        <v>14000</v>
      </c>
      <c r="N3811" s="31">
        <f t="shared" ref="N3811:O3811" si="3553">SUM(N3812)</f>
        <v>14000</v>
      </c>
      <c r="O3811" s="31">
        <f t="shared" si="3553"/>
        <v>14000</v>
      </c>
      <c r="P3811" s="31">
        <f t="shared" si="3537"/>
        <v>127900</v>
      </c>
      <c r="Q3811" s="31">
        <f t="shared" si="3538"/>
        <v>84.972096731331376</v>
      </c>
      <c r="R3811" s="94"/>
      <c r="S3811" s="94"/>
      <c r="T3811" s="94"/>
      <c r="U3811" s="94"/>
      <c r="V3811" s="94"/>
      <c r="W3811" s="94"/>
      <c r="X3811" s="94"/>
      <c r="Y3811" s="94"/>
    </row>
    <row r="3812" spans="1:25" ht="15" customHeight="1" x14ac:dyDescent="0.25">
      <c r="A3812" s="64" t="s">
        <v>935</v>
      </c>
      <c r="B3812" s="64" t="s">
        <v>81</v>
      </c>
      <c r="C3812" s="64" t="s">
        <v>1630</v>
      </c>
      <c r="D3812" s="64" t="s">
        <v>1631</v>
      </c>
      <c r="E3812" s="20" t="s">
        <v>33</v>
      </c>
      <c r="F3812" s="64"/>
      <c r="G3812" s="53" t="s">
        <v>1076</v>
      </c>
      <c r="H3812" s="53" t="s">
        <v>3885</v>
      </c>
      <c r="I3812" s="26">
        <v>155020</v>
      </c>
      <c r="J3812" s="26">
        <v>150520</v>
      </c>
      <c r="K3812" s="26">
        <v>85900</v>
      </c>
      <c r="L3812" s="26">
        <f t="shared" si="3534"/>
        <v>42000</v>
      </c>
      <c r="M3812" s="26">
        <v>14000</v>
      </c>
      <c r="N3812" s="26">
        <v>14000</v>
      </c>
      <c r="O3812" s="26">
        <v>14000</v>
      </c>
      <c r="P3812" s="26">
        <f t="shared" si="3537"/>
        <v>127900</v>
      </c>
      <c r="Q3812" s="26">
        <f t="shared" si="3538"/>
        <v>84.972096731331376</v>
      </c>
      <c r="R3812" s="90"/>
      <c r="S3812" s="90"/>
      <c r="T3812" s="90"/>
      <c r="U3812" s="90"/>
      <c r="V3812" s="90"/>
      <c r="W3812" s="90"/>
      <c r="X3812" s="90"/>
      <c r="Y3812" s="90"/>
    </row>
    <row r="3813" spans="1:25" ht="15" customHeight="1" x14ac:dyDescent="0.25">
      <c r="A3813" s="63" t="s">
        <v>935</v>
      </c>
      <c r="B3813" s="63" t="s">
        <v>81</v>
      </c>
      <c r="C3813" s="63" t="s">
        <v>1630</v>
      </c>
      <c r="D3813" s="63" t="s">
        <v>1631</v>
      </c>
      <c r="E3813" s="65" t="s">
        <v>34</v>
      </c>
      <c r="F3813" s="65" t="s">
        <v>1</v>
      </c>
      <c r="G3813" s="65" t="s">
        <v>1</v>
      </c>
      <c r="H3813" s="65" t="s">
        <v>35</v>
      </c>
      <c r="I3813" s="31">
        <f t="shared" ref="I3813:K3813" si="3554">SUM(I3814:I3821)</f>
        <v>215325</v>
      </c>
      <c r="J3813" s="31">
        <f t="shared" si="3554"/>
        <v>117196</v>
      </c>
      <c r="K3813" s="31">
        <f t="shared" si="3554"/>
        <v>65564</v>
      </c>
      <c r="L3813" s="31">
        <f t="shared" si="3534"/>
        <v>27600</v>
      </c>
      <c r="M3813" s="31">
        <f t="shared" ref="M3813" si="3555">SUM(M3814:M3821)</f>
        <v>9200</v>
      </c>
      <c r="N3813" s="31">
        <f t="shared" ref="N3813:O3813" si="3556">SUM(N3814:N3821)</f>
        <v>9200</v>
      </c>
      <c r="O3813" s="31">
        <f t="shared" si="3556"/>
        <v>9200</v>
      </c>
      <c r="P3813" s="31">
        <f t="shared" si="3537"/>
        <v>93164</v>
      </c>
      <c r="Q3813" s="31">
        <f t="shared" si="3538"/>
        <v>79.494180688760707</v>
      </c>
      <c r="R3813" s="94"/>
      <c r="S3813" s="94"/>
      <c r="T3813" s="94"/>
      <c r="U3813" s="94"/>
      <c r="V3813" s="94"/>
      <c r="W3813" s="94"/>
      <c r="X3813" s="94"/>
      <c r="Y3813" s="94"/>
    </row>
    <row r="3814" spans="1:25" ht="15" customHeight="1" x14ac:dyDescent="0.25">
      <c r="A3814" s="64" t="s">
        <v>935</v>
      </c>
      <c r="B3814" s="64" t="s">
        <v>81</v>
      </c>
      <c r="C3814" s="64" t="s">
        <v>1630</v>
      </c>
      <c r="D3814" s="64" t="s">
        <v>1631</v>
      </c>
      <c r="E3814" s="20" t="s">
        <v>38</v>
      </c>
      <c r="F3814" s="64"/>
      <c r="G3814" s="53" t="s">
        <v>1076</v>
      </c>
      <c r="H3814" s="53" t="s">
        <v>37</v>
      </c>
      <c r="I3814" s="26">
        <v>1200</v>
      </c>
      <c r="J3814" s="26">
        <v>200</v>
      </c>
      <c r="K3814" s="26">
        <v>200</v>
      </c>
      <c r="L3814" s="26">
        <f t="shared" si="3534"/>
        <v>0</v>
      </c>
      <c r="M3814" s="26"/>
      <c r="N3814" s="26"/>
      <c r="O3814" s="26"/>
      <c r="P3814" s="26">
        <f t="shared" si="3537"/>
        <v>200</v>
      </c>
      <c r="Q3814" s="26">
        <f t="shared" si="3538"/>
        <v>100</v>
      </c>
      <c r="R3814" s="90"/>
      <c r="S3814" s="90"/>
      <c r="T3814" s="90"/>
      <c r="U3814" s="90"/>
      <c r="V3814" s="90"/>
      <c r="W3814" s="90"/>
      <c r="X3814" s="90"/>
      <c r="Y3814" s="90"/>
    </row>
    <row r="3815" spans="1:25" ht="15" customHeight="1" x14ac:dyDescent="0.25">
      <c r="A3815" s="64" t="s">
        <v>935</v>
      </c>
      <c r="B3815" s="64" t="s">
        <v>81</v>
      </c>
      <c r="C3815" s="64" t="s">
        <v>1630</v>
      </c>
      <c r="D3815" s="64" t="s">
        <v>1631</v>
      </c>
      <c r="E3815" s="20" t="s">
        <v>298</v>
      </c>
      <c r="F3815" s="64"/>
      <c r="G3815" s="53" t="s">
        <v>1076</v>
      </c>
      <c r="H3815" s="53" t="s">
        <v>297</v>
      </c>
      <c r="I3815" s="26">
        <v>50000</v>
      </c>
      <c r="J3815" s="26">
        <v>50000</v>
      </c>
      <c r="K3815" s="26">
        <v>30500</v>
      </c>
      <c r="L3815" s="26">
        <f t="shared" si="3534"/>
        <v>10500</v>
      </c>
      <c r="M3815" s="26">
        <v>3500</v>
      </c>
      <c r="N3815" s="26">
        <v>3500</v>
      </c>
      <c r="O3815" s="26">
        <v>3500</v>
      </c>
      <c r="P3815" s="26">
        <f t="shared" si="3537"/>
        <v>41000</v>
      </c>
      <c r="Q3815" s="26">
        <f t="shared" si="3538"/>
        <v>82</v>
      </c>
      <c r="R3815" s="90"/>
      <c r="S3815" s="90"/>
      <c r="T3815" s="90"/>
      <c r="U3815" s="90"/>
      <c r="V3815" s="90"/>
      <c r="W3815" s="90"/>
      <c r="X3815" s="90"/>
      <c r="Y3815" s="90"/>
    </row>
    <row r="3816" spans="1:25" ht="15" customHeight="1" x14ac:dyDescent="0.25">
      <c r="A3816" s="64" t="s">
        <v>935</v>
      </c>
      <c r="B3816" s="64" t="s">
        <v>81</v>
      </c>
      <c r="C3816" s="64" t="s">
        <v>1630</v>
      </c>
      <c r="D3816" s="64" t="s">
        <v>1631</v>
      </c>
      <c r="E3816" s="20" t="s">
        <v>301</v>
      </c>
      <c r="F3816" s="64"/>
      <c r="G3816" s="53" t="s">
        <v>1076</v>
      </c>
      <c r="H3816" s="53" t="s">
        <v>300</v>
      </c>
      <c r="I3816" s="26">
        <v>11563</v>
      </c>
      <c r="J3816" s="26">
        <v>11563</v>
      </c>
      <c r="K3816" s="26">
        <v>5900</v>
      </c>
      <c r="L3816" s="26">
        <f t="shared" si="3534"/>
        <v>3000</v>
      </c>
      <c r="M3816" s="26">
        <v>1000</v>
      </c>
      <c r="N3816" s="26">
        <v>1000</v>
      </c>
      <c r="O3816" s="26">
        <v>1000</v>
      </c>
      <c r="P3816" s="26">
        <f t="shared" si="3537"/>
        <v>8900</v>
      </c>
      <c r="Q3816" s="26">
        <f t="shared" si="3538"/>
        <v>76.969644555911103</v>
      </c>
      <c r="R3816" s="90"/>
      <c r="S3816" s="90"/>
      <c r="T3816" s="90"/>
      <c r="U3816" s="90"/>
      <c r="V3816" s="90"/>
      <c r="W3816" s="90"/>
      <c r="X3816" s="90"/>
      <c r="Y3816" s="90"/>
    </row>
    <row r="3817" spans="1:25" ht="15" customHeight="1" x14ac:dyDescent="0.25">
      <c r="A3817" s="64" t="s">
        <v>935</v>
      </c>
      <c r="B3817" s="64" t="s">
        <v>81</v>
      </c>
      <c r="C3817" s="64" t="s">
        <v>1630</v>
      </c>
      <c r="D3817" s="64" t="s">
        <v>1631</v>
      </c>
      <c r="E3817" s="20" t="s">
        <v>218</v>
      </c>
      <c r="F3817" s="64"/>
      <c r="G3817" s="53" t="s">
        <v>1076</v>
      </c>
      <c r="H3817" s="53" t="s">
        <v>217</v>
      </c>
      <c r="I3817" s="26">
        <v>95817</v>
      </c>
      <c r="J3817" s="26">
        <v>8093</v>
      </c>
      <c r="K3817" s="26">
        <v>4200</v>
      </c>
      <c r="L3817" s="26">
        <f t="shared" si="3534"/>
        <v>3000</v>
      </c>
      <c r="M3817" s="26">
        <v>1000</v>
      </c>
      <c r="N3817" s="26">
        <v>1000</v>
      </c>
      <c r="O3817" s="26">
        <v>1000</v>
      </c>
      <c r="P3817" s="26">
        <f t="shared" si="3537"/>
        <v>7200</v>
      </c>
      <c r="Q3817" s="26">
        <f t="shared" si="3538"/>
        <v>88.965772890151982</v>
      </c>
      <c r="R3817" s="90"/>
      <c r="S3817" s="90"/>
      <c r="T3817" s="90"/>
      <c r="U3817" s="90"/>
      <c r="V3817" s="90"/>
      <c r="W3817" s="90"/>
      <c r="X3817" s="90"/>
      <c r="Y3817" s="90"/>
    </row>
    <row r="3818" spans="1:25" ht="15" customHeight="1" x14ac:dyDescent="0.25">
      <c r="A3818" s="64" t="s">
        <v>935</v>
      </c>
      <c r="B3818" s="64" t="s">
        <v>81</v>
      </c>
      <c r="C3818" s="64" t="s">
        <v>1630</v>
      </c>
      <c r="D3818" s="64" t="s">
        <v>1631</v>
      </c>
      <c r="E3818" s="20" t="s">
        <v>303</v>
      </c>
      <c r="F3818" s="64"/>
      <c r="G3818" s="53" t="s">
        <v>1076</v>
      </c>
      <c r="H3818" s="53" t="s">
        <v>302</v>
      </c>
      <c r="I3818" s="26">
        <v>2125</v>
      </c>
      <c r="J3818" s="26">
        <v>500</v>
      </c>
      <c r="K3818" s="26">
        <v>500</v>
      </c>
      <c r="L3818" s="26">
        <f t="shared" si="3534"/>
        <v>0</v>
      </c>
      <c r="M3818" s="26"/>
      <c r="N3818" s="26"/>
      <c r="O3818" s="26"/>
      <c r="P3818" s="26">
        <f t="shared" si="3537"/>
        <v>500</v>
      </c>
      <c r="Q3818" s="26">
        <f t="shared" si="3538"/>
        <v>100</v>
      </c>
      <c r="R3818" s="90"/>
      <c r="S3818" s="90"/>
      <c r="T3818" s="90"/>
      <c r="U3818" s="90"/>
      <c r="V3818" s="90"/>
      <c r="W3818" s="90"/>
      <c r="X3818" s="90"/>
      <c r="Y3818" s="90"/>
    </row>
    <row r="3819" spans="1:25" ht="15" customHeight="1" x14ac:dyDescent="0.25">
      <c r="A3819" s="64" t="s">
        <v>935</v>
      </c>
      <c r="B3819" s="64" t="s">
        <v>81</v>
      </c>
      <c r="C3819" s="64" t="s">
        <v>1630</v>
      </c>
      <c r="D3819" s="64" t="s">
        <v>1631</v>
      </c>
      <c r="E3819" s="20" t="s">
        <v>308</v>
      </c>
      <c r="F3819" s="64"/>
      <c r="G3819" s="53" t="s">
        <v>1076</v>
      </c>
      <c r="H3819" s="53" t="s">
        <v>307</v>
      </c>
      <c r="I3819" s="26">
        <v>13500</v>
      </c>
      <c r="J3819" s="26">
        <v>10500</v>
      </c>
      <c r="K3819" s="26">
        <v>5400</v>
      </c>
      <c r="L3819" s="26">
        <f t="shared" si="3534"/>
        <v>3000</v>
      </c>
      <c r="M3819" s="26">
        <v>1000</v>
      </c>
      <c r="N3819" s="26">
        <v>1000</v>
      </c>
      <c r="O3819" s="26">
        <v>1000</v>
      </c>
      <c r="P3819" s="26">
        <f t="shared" si="3537"/>
        <v>8400</v>
      </c>
      <c r="Q3819" s="26">
        <f t="shared" si="3538"/>
        <v>80</v>
      </c>
      <c r="R3819" s="90"/>
      <c r="S3819" s="90"/>
      <c r="T3819" s="90"/>
      <c r="U3819" s="90"/>
      <c r="V3819" s="90"/>
      <c r="W3819" s="90"/>
      <c r="X3819" s="90"/>
      <c r="Y3819" s="90"/>
    </row>
    <row r="3820" spans="1:25" ht="15" customHeight="1" x14ac:dyDescent="0.25">
      <c r="A3820" s="64" t="s">
        <v>935</v>
      </c>
      <c r="B3820" s="64" t="s">
        <v>81</v>
      </c>
      <c r="C3820" s="64" t="s">
        <v>1630</v>
      </c>
      <c r="D3820" s="64" t="s">
        <v>1631</v>
      </c>
      <c r="E3820" s="20" t="s">
        <v>311</v>
      </c>
      <c r="F3820" s="64"/>
      <c r="G3820" s="53" t="s">
        <v>1076</v>
      </c>
      <c r="H3820" s="53" t="s">
        <v>310</v>
      </c>
      <c r="I3820" s="26">
        <v>3240</v>
      </c>
      <c r="J3820" s="26">
        <v>3240</v>
      </c>
      <c r="K3820" s="26">
        <v>1310</v>
      </c>
      <c r="L3820" s="26">
        <f t="shared" si="3534"/>
        <v>0</v>
      </c>
      <c r="M3820" s="26"/>
      <c r="N3820" s="26"/>
      <c r="O3820" s="26"/>
      <c r="P3820" s="26">
        <f t="shared" si="3537"/>
        <v>1310</v>
      </c>
      <c r="Q3820" s="26">
        <f t="shared" si="3538"/>
        <v>40.432098765432102</v>
      </c>
      <c r="R3820" s="90"/>
      <c r="S3820" s="90"/>
      <c r="T3820" s="90"/>
      <c r="U3820" s="90"/>
      <c r="V3820" s="90"/>
      <c r="W3820" s="90"/>
      <c r="X3820" s="90"/>
      <c r="Y3820" s="90"/>
    </row>
    <row r="3821" spans="1:25" ht="15" customHeight="1" x14ac:dyDescent="0.25">
      <c r="A3821" s="63" t="s">
        <v>935</v>
      </c>
      <c r="B3821" s="63" t="s">
        <v>81</v>
      </c>
      <c r="C3821" s="63" t="s">
        <v>1630</v>
      </c>
      <c r="D3821" s="63" t="s">
        <v>1631</v>
      </c>
      <c r="E3821" s="63" t="s">
        <v>39</v>
      </c>
      <c r="F3821" s="64" t="s">
        <v>1</v>
      </c>
      <c r="G3821" s="53" t="s">
        <v>1</v>
      </c>
      <c r="H3821" s="65" t="s">
        <v>40</v>
      </c>
      <c r="I3821" s="31">
        <f t="shared" ref="I3821:K3821" si="3557">SUM(I3822:I3824)</f>
        <v>37880</v>
      </c>
      <c r="J3821" s="31">
        <f t="shared" si="3557"/>
        <v>33100</v>
      </c>
      <c r="K3821" s="31">
        <f t="shared" si="3557"/>
        <v>17554</v>
      </c>
      <c r="L3821" s="31">
        <f t="shared" si="3534"/>
        <v>8100</v>
      </c>
      <c r="M3821" s="31">
        <f t="shared" ref="M3821" si="3558">SUM(M3822:M3824)</f>
        <v>2700</v>
      </c>
      <c r="N3821" s="31">
        <f t="shared" ref="N3821:O3821" si="3559">SUM(N3822:N3824)</f>
        <v>2700</v>
      </c>
      <c r="O3821" s="31">
        <f t="shared" si="3559"/>
        <v>2700</v>
      </c>
      <c r="P3821" s="31">
        <f t="shared" si="3537"/>
        <v>25654</v>
      </c>
      <c r="Q3821" s="31">
        <f t="shared" si="3538"/>
        <v>77.504531722054381</v>
      </c>
      <c r="R3821" s="94"/>
      <c r="S3821" s="94"/>
      <c r="T3821" s="94"/>
      <c r="U3821" s="94"/>
      <c r="V3821" s="94"/>
      <c r="W3821" s="94"/>
      <c r="X3821" s="94"/>
      <c r="Y3821" s="94"/>
    </row>
    <row r="3822" spans="1:25" ht="15" customHeight="1" x14ac:dyDescent="0.25">
      <c r="A3822" s="64" t="s">
        <v>935</v>
      </c>
      <c r="B3822" s="64" t="s">
        <v>81</v>
      </c>
      <c r="C3822" s="64" t="s">
        <v>1630</v>
      </c>
      <c r="D3822" s="64" t="s">
        <v>1631</v>
      </c>
      <c r="E3822" s="20" t="s">
        <v>41</v>
      </c>
      <c r="F3822" s="64"/>
      <c r="G3822" s="53" t="s">
        <v>1076</v>
      </c>
      <c r="H3822" s="53" t="s">
        <v>40</v>
      </c>
      <c r="I3822" s="26">
        <v>26680</v>
      </c>
      <c r="J3822" s="26">
        <v>21900</v>
      </c>
      <c r="K3822" s="26">
        <v>11000</v>
      </c>
      <c r="L3822" s="26">
        <f t="shared" si="3534"/>
        <v>5400</v>
      </c>
      <c r="M3822" s="26">
        <v>1800</v>
      </c>
      <c r="N3822" s="26">
        <v>1800</v>
      </c>
      <c r="O3822" s="26">
        <v>1800</v>
      </c>
      <c r="P3822" s="26">
        <f t="shared" si="3537"/>
        <v>16400</v>
      </c>
      <c r="Q3822" s="26">
        <f t="shared" si="3538"/>
        <v>74.885844748858446</v>
      </c>
      <c r="R3822" s="90"/>
      <c r="S3822" s="90"/>
      <c r="T3822" s="90"/>
      <c r="U3822" s="90"/>
      <c r="V3822" s="90"/>
      <c r="W3822" s="90"/>
      <c r="X3822" s="90"/>
      <c r="Y3822" s="90"/>
    </row>
    <row r="3823" spans="1:25" ht="15" customHeight="1" x14ac:dyDescent="0.25">
      <c r="A3823" s="64" t="s">
        <v>935</v>
      </c>
      <c r="B3823" s="64" t="s">
        <v>81</v>
      </c>
      <c r="C3823" s="64" t="s">
        <v>1630</v>
      </c>
      <c r="D3823" s="64" t="s">
        <v>1631</v>
      </c>
      <c r="E3823" s="20" t="s">
        <v>41</v>
      </c>
      <c r="F3823" s="64" t="s">
        <v>1638</v>
      </c>
      <c r="G3823" s="53" t="s">
        <v>1076</v>
      </c>
      <c r="H3823" s="53" t="s">
        <v>49</v>
      </c>
      <c r="I3823" s="26">
        <v>3300</v>
      </c>
      <c r="J3823" s="26">
        <v>3300</v>
      </c>
      <c r="K3823" s="26">
        <v>2600</v>
      </c>
      <c r="L3823" s="26">
        <f t="shared" si="3534"/>
        <v>600</v>
      </c>
      <c r="M3823" s="26">
        <v>200</v>
      </c>
      <c r="N3823" s="26">
        <v>200</v>
      </c>
      <c r="O3823" s="26">
        <v>200</v>
      </c>
      <c r="P3823" s="26">
        <f t="shared" si="3537"/>
        <v>3200</v>
      </c>
      <c r="Q3823" s="26">
        <f t="shared" si="3538"/>
        <v>96.969696969696969</v>
      </c>
      <c r="R3823" s="90"/>
      <c r="S3823" s="90"/>
      <c r="T3823" s="90"/>
      <c r="U3823" s="90"/>
      <c r="V3823" s="90"/>
      <c r="W3823" s="90"/>
      <c r="X3823" s="90"/>
      <c r="Y3823" s="90"/>
    </row>
    <row r="3824" spans="1:25" ht="22.5" customHeight="1" x14ac:dyDescent="0.25">
      <c r="A3824" s="64" t="s">
        <v>935</v>
      </c>
      <c r="B3824" s="64" t="s">
        <v>81</v>
      </c>
      <c r="C3824" s="64" t="s">
        <v>1630</v>
      </c>
      <c r="D3824" s="64" t="s">
        <v>1631</v>
      </c>
      <c r="E3824" s="20" t="s">
        <v>41</v>
      </c>
      <c r="F3824" s="64" t="s">
        <v>1639</v>
      </c>
      <c r="G3824" s="53" t="s">
        <v>1076</v>
      </c>
      <c r="H3824" s="53" t="s">
        <v>55</v>
      </c>
      <c r="I3824" s="26">
        <v>7900</v>
      </c>
      <c r="J3824" s="26">
        <v>7900</v>
      </c>
      <c r="K3824" s="26">
        <v>3954</v>
      </c>
      <c r="L3824" s="26">
        <f t="shared" si="3534"/>
        <v>2100</v>
      </c>
      <c r="M3824" s="26">
        <v>700</v>
      </c>
      <c r="N3824" s="26">
        <v>700</v>
      </c>
      <c r="O3824" s="26">
        <v>700</v>
      </c>
      <c r="P3824" s="26">
        <f t="shared" si="3537"/>
        <v>6054</v>
      </c>
      <c r="Q3824" s="26">
        <f t="shared" si="3538"/>
        <v>76.632911392405063</v>
      </c>
      <c r="R3824" s="90"/>
      <c r="S3824" s="90"/>
      <c r="T3824" s="90"/>
      <c r="U3824" s="90"/>
      <c r="V3824" s="90"/>
      <c r="W3824" s="90"/>
      <c r="X3824" s="90"/>
      <c r="Y3824" s="90"/>
    </row>
    <row r="3825" spans="1:25" ht="22.5" customHeight="1" x14ac:dyDescent="0.25">
      <c r="A3825" s="63" t="s">
        <v>1</v>
      </c>
      <c r="B3825" s="63" t="s">
        <v>1</v>
      </c>
      <c r="C3825" s="63" t="s">
        <v>1</v>
      </c>
      <c r="D3825" s="65" t="s">
        <v>1</v>
      </c>
      <c r="E3825" s="65" t="s">
        <v>1</v>
      </c>
      <c r="F3825" s="65" t="s">
        <v>1</v>
      </c>
      <c r="G3825" s="65" t="s">
        <v>1</v>
      </c>
      <c r="H3825" s="66" t="s">
        <v>56</v>
      </c>
      <c r="I3825" s="30">
        <f t="shared" ref="I3825:K3826" si="3560">SUM(I3826)</f>
        <v>100</v>
      </c>
      <c r="J3825" s="30">
        <f t="shared" si="3560"/>
        <v>100</v>
      </c>
      <c r="K3825" s="30">
        <f t="shared" si="3560"/>
        <v>0</v>
      </c>
      <c r="L3825" s="30">
        <f t="shared" si="3534"/>
        <v>0</v>
      </c>
      <c r="M3825" s="30">
        <f t="shared" ref="M3825:M3826" si="3561">SUM(M3826)</f>
        <v>0</v>
      </c>
      <c r="N3825" s="30">
        <f t="shared" ref="N3825:O3826" si="3562">SUM(N3826)</f>
        <v>0</v>
      </c>
      <c r="O3825" s="30">
        <f t="shared" si="3562"/>
        <v>0</v>
      </c>
      <c r="P3825" s="30">
        <f t="shared" si="3537"/>
        <v>0</v>
      </c>
      <c r="Q3825" s="30">
        <f t="shared" si="3538"/>
        <v>0</v>
      </c>
      <c r="R3825" s="93"/>
      <c r="S3825" s="93"/>
      <c r="T3825" s="93"/>
      <c r="U3825" s="93"/>
      <c r="V3825" s="93"/>
      <c r="W3825" s="93"/>
      <c r="X3825" s="93"/>
      <c r="Y3825" s="93"/>
    </row>
    <row r="3826" spans="1:25" ht="15" customHeight="1" x14ac:dyDescent="0.25">
      <c r="A3826" s="63" t="s">
        <v>935</v>
      </c>
      <c r="B3826" s="63" t="s">
        <v>81</v>
      </c>
      <c r="C3826" s="63" t="s">
        <v>1630</v>
      </c>
      <c r="D3826" s="63" t="s">
        <v>1631</v>
      </c>
      <c r="E3826" s="65" t="s">
        <v>57</v>
      </c>
      <c r="F3826" s="65" t="s">
        <v>1</v>
      </c>
      <c r="G3826" s="65" t="s">
        <v>1</v>
      </c>
      <c r="H3826" s="65" t="s">
        <v>58</v>
      </c>
      <c r="I3826" s="31">
        <f t="shared" si="3560"/>
        <v>100</v>
      </c>
      <c r="J3826" s="31">
        <f t="shared" si="3560"/>
        <v>100</v>
      </c>
      <c r="K3826" s="31">
        <f t="shared" si="3560"/>
        <v>0</v>
      </c>
      <c r="L3826" s="31">
        <f t="shared" si="3534"/>
        <v>0</v>
      </c>
      <c r="M3826" s="31">
        <f t="shared" si="3561"/>
        <v>0</v>
      </c>
      <c r="N3826" s="31">
        <f t="shared" si="3562"/>
        <v>0</v>
      </c>
      <c r="O3826" s="31">
        <f t="shared" si="3562"/>
        <v>0</v>
      </c>
      <c r="P3826" s="31">
        <f t="shared" si="3537"/>
        <v>0</v>
      </c>
      <c r="Q3826" s="31">
        <f t="shared" si="3538"/>
        <v>0</v>
      </c>
      <c r="R3826" s="94"/>
      <c r="S3826" s="94"/>
      <c r="T3826" s="94"/>
      <c r="U3826" s="94"/>
      <c r="V3826" s="94"/>
      <c r="W3826" s="94"/>
      <c r="X3826" s="94"/>
      <c r="Y3826" s="94"/>
    </row>
    <row r="3827" spans="1:25" ht="15" customHeight="1" x14ac:dyDescent="0.25">
      <c r="A3827" s="64" t="s">
        <v>935</v>
      </c>
      <c r="B3827" s="64" t="s">
        <v>81</v>
      </c>
      <c r="C3827" s="64" t="s">
        <v>1630</v>
      </c>
      <c r="D3827" s="64" t="s">
        <v>1631</v>
      </c>
      <c r="E3827" s="20" t="s">
        <v>68</v>
      </c>
      <c r="F3827" s="64"/>
      <c r="G3827" s="53" t="s">
        <v>1076</v>
      </c>
      <c r="H3827" s="53" t="s">
        <v>67</v>
      </c>
      <c r="I3827" s="26">
        <v>100</v>
      </c>
      <c r="J3827" s="26">
        <v>100</v>
      </c>
      <c r="K3827" s="26">
        <v>0</v>
      </c>
      <c r="L3827" s="26">
        <f t="shared" si="3534"/>
        <v>0</v>
      </c>
      <c r="M3827" s="26"/>
      <c r="N3827" s="26"/>
      <c r="O3827" s="26"/>
      <c r="P3827" s="26">
        <f t="shared" si="3537"/>
        <v>0</v>
      </c>
      <c r="Q3827" s="26">
        <f t="shared" si="3538"/>
        <v>0</v>
      </c>
      <c r="R3827" s="90"/>
      <c r="S3827" s="90"/>
      <c r="T3827" s="90"/>
      <c r="U3827" s="90"/>
      <c r="V3827" s="90"/>
      <c r="W3827" s="90"/>
      <c r="X3827" s="90"/>
      <c r="Y3827" s="90"/>
    </row>
    <row r="3828" spans="1:25" ht="22.5" customHeight="1" x14ac:dyDescent="0.25">
      <c r="A3828" s="63" t="s">
        <v>1</v>
      </c>
      <c r="B3828" s="63" t="s">
        <v>1</v>
      </c>
      <c r="C3828" s="63" t="s">
        <v>1</v>
      </c>
      <c r="D3828" s="65" t="s">
        <v>1</v>
      </c>
      <c r="E3828" s="65" t="s">
        <v>1</v>
      </c>
      <c r="F3828" s="65" t="s">
        <v>1</v>
      </c>
      <c r="G3828" s="65" t="s">
        <v>1</v>
      </c>
      <c r="H3828" s="66" t="s">
        <v>69</v>
      </c>
      <c r="I3828" s="30">
        <f t="shared" ref="I3828:K3828" si="3563">SUM(I3829)</f>
        <v>17000</v>
      </c>
      <c r="J3828" s="30">
        <f t="shared" si="3563"/>
        <v>0</v>
      </c>
      <c r="K3828" s="30">
        <f t="shared" si="3563"/>
        <v>0</v>
      </c>
      <c r="L3828" s="30">
        <f t="shared" si="3534"/>
        <v>0</v>
      </c>
      <c r="M3828" s="30">
        <f t="shared" ref="M3828" si="3564">SUM(M3829)</f>
        <v>0</v>
      </c>
      <c r="N3828" s="30">
        <f t="shared" ref="N3828:O3828" si="3565">SUM(N3829)</f>
        <v>0</v>
      </c>
      <c r="O3828" s="30">
        <f t="shared" si="3565"/>
        <v>0</v>
      </c>
      <c r="P3828" s="30">
        <f t="shared" si="3537"/>
        <v>0</v>
      </c>
      <c r="Q3828" s="30" t="str">
        <f t="shared" si="3538"/>
        <v>-</v>
      </c>
      <c r="R3828" s="93"/>
      <c r="S3828" s="93"/>
      <c r="T3828" s="93"/>
      <c r="U3828" s="93"/>
      <c r="V3828" s="93"/>
      <c r="W3828" s="93"/>
      <c r="X3828" s="93"/>
      <c r="Y3828" s="93"/>
    </row>
    <row r="3829" spans="1:25" ht="15" customHeight="1" x14ac:dyDescent="0.25">
      <c r="A3829" s="63" t="s">
        <v>935</v>
      </c>
      <c r="B3829" s="63" t="s">
        <v>81</v>
      </c>
      <c r="C3829" s="63" t="s">
        <v>1630</v>
      </c>
      <c r="D3829" s="63" t="s">
        <v>1631</v>
      </c>
      <c r="E3829" s="65" t="s">
        <v>70</v>
      </c>
      <c r="F3829" s="65" t="s">
        <v>1</v>
      </c>
      <c r="G3829" s="65" t="s">
        <v>1</v>
      </c>
      <c r="H3829" s="65" t="s">
        <v>71</v>
      </c>
      <c r="I3829" s="31">
        <f t="shared" ref="I3829:K3829" si="3566">SUM(I3830:I3831)</f>
        <v>17000</v>
      </c>
      <c r="J3829" s="31">
        <f t="shared" si="3566"/>
        <v>0</v>
      </c>
      <c r="K3829" s="31">
        <f t="shared" si="3566"/>
        <v>0</v>
      </c>
      <c r="L3829" s="31">
        <f t="shared" si="3534"/>
        <v>0</v>
      </c>
      <c r="M3829" s="31">
        <f t="shared" ref="M3829" si="3567">SUM(M3830:M3831)</f>
        <v>0</v>
      </c>
      <c r="N3829" s="31">
        <f t="shared" ref="N3829:O3829" si="3568">SUM(N3830:N3831)</f>
        <v>0</v>
      </c>
      <c r="O3829" s="31">
        <f t="shared" si="3568"/>
        <v>0</v>
      </c>
      <c r="P3829" s="31">
        <f t="shared" si="3537"/>
        <v>0</v>
      </c>
      <c r="Q3829" s="31" t="str">
        <f t="shared" si="3538"/>
        <v>-</v>
      </c>
      <c r="R3829" s="94"/>
      <c r="S3829" s="94"/>
      <c r="T3829" s="94"/>
      <c r="U3829" s="94"/>
      <c r="V3829" s="94"/>
      <c r="W3829" s="94"/>
      <c r="X3829" s="94"/>
      <c r="Y3829" s="94"/>
    </row>
    <row r="3830" spans="1:25" ht="15" customHeight="1" x14ac:dyDescent="0.25">
      <c r="A3830" s="64" t="s">
        <v>935</v>
      </c>
      <c r="B3830" s="64" t="s">
        <v>81</v>
      </c>
      <c r="C3830" s="64" t="s">
        <v>1630</v>
      </c>
      <c r="D3830" s="64" t="s">
        <v>1631</v>
      </c>
      <c r="E3830" s="20" t="s">
        <v>74</v>
      </c>
      <c r="F3830" s="64"/>
      <c r="G3830" s="53" t="s">
        <v>1076</v>
      </c>
      <c r="H3830" s="53" t="s">
        <v>73</v>
      </c>
      <c r="I3830" s="26">
        <v>5000</v>
      </c>
      <c r="J3830" s="26">
        <v>0</v>
      </c>
      <c r="K3830" s="26">
        <v>0</v>
      </c>
      <c r="L3830" s="26">
        <f t="shared" si="3534"/>
        <v>0</v>
      </c>
      <c r="M3830" s="26"/>
      <c r="N3830" s="26"/>
      <c r="O3830" s="26"/>
      <c r="P3830" s="26">
        <f t="shared" si="3537"/>
        <v>0</v>
      </c>
      <c r="Q3830" s="26" t="str">
        <f t="shared" si="3538"/>
        <v>-</v>
      </c>
      <c r="R3830" s="90"/>
      <c r="S3830" s="90"/>
      <c r="T3830" s="90"/>
      <c r="U3830" s="90"/>
      <c r="V3830" s="90"/>
      <c r="W3830" s="90"/>
      <c r="X3830" s="90"/>
      <c r="Y3830" s="90"/>
    </row>
    <row r="3831" spans="1:25" ht="15" customHeight="1" x14ac:dyDescent="0.25">
      <c r="A3831" s="64" t="s">
        <v>935</v>
      </c>
      <c r="B3831" s="64" t="s">
        <v>81</v>
      </c>
      <c r="C3831" s="64" t="s">
        <v>1630</v>
      </c>
      <c r="D3831" s="64" t="s">
        <v>1631</v>
      </c>
      <c r="E3831" s="20" t="s">
        <v>323</v>
      </c>
      <c r="F3831" s="64"/>
      <c r="G3831" s="53" t="s">
        <v>1076</v>
      </c>
      <c r="H3831" s="53" t="s">
        <v>322</v>
      </c>
      <c r="I3831" s="26">
        <v>12000</v>
      </c>
      <c r="J3831" s="26">
        <v>0</v>
      </c>
      <c r="K3831" s="26">
        <v>0</v>
      </c>
      <c r="L3831" s="26">
        <f t="shared" si="3534"/>
        <v>0</v>
      </c>
      <c r="M3831" s="26"/>
      <c r="N3831" s="26"/>
      <c r="O3831" s="26"/>
      <c r="P3831" s="26">
        <f t="shared" si="3537"/>
        <v>0</v>
      </c>
      <c r="Q3831" s="26" t="str">
        <f t="shared" si="3538"/>
        <v>-</v>
      </c>
      <c r="R3831" s="90"/>
      <c r="S3831" s="90"/>
      <c r="T3831" s="90"/>
      <c r="U3831" s="90"/>
      <c r="V3831" s="90"/>
      <c r="W3831" s="90"/>
      <c r="X3831" s="90"/>
      <c r="Y3831" s="90"/>
    </row>
    <row r="3832" spans="1:25" ht="15" customHeight="1" x14ac:dyDescent="0.25">
      <c r="A3832" s="53" t="s">
        <v>1</v>
      </c>
      <c r="B3832" s="53" t="s">
        <v>1</v>
      </c>
      <c r="C3832" s="53" t="s">
        <v>1</v>
      </c>
      <c r="D3832" s="53" t="s">
        <v>1</v>
      </c>
      <c r="E3832" s="53" t="s">
        <v>1</v>
      </c>
      <c r="F3832" s="53" t="s">
        <v>1</v>
      </c>
      <c r="G3832" s="53" t="s">
        <v>1</v>
      </c>
      <c r="H3832" s="66" t="s">
        <v>1640</v>
      </c>
      <c r="I3832" s="30">
        <f t="shared" ref="I3832:K3832" si="3569">SUM(I3802,I3825,I3828)</f>
        <v>2016440</v>
      </c>
      <c r="J3832" s="30">
        <f t="shared" si="3569"/>
        <v>1847411</v>
      </c>
      <c r="K3832" s="30">
        <f t="shared" si="3569"/>
        <v>1066308</v>
      </c>
      <c r="L3832" s="30">
        <f t="shared" si="3534"/>
        <v>470700</v>
      </c>
      <c r="M3832" s="30">
        <f t="shared" ref="M3832" si="3570">SUM(M3802,M3825,M3828)</f>
        <v>154200</v>
      </c>
      <c r="N3832" s="30">
        <f t="shared" ref="N3832:O3832" si="3571">SUM(N3802,N3825,N3828)</f>
        <v>152900</v>
      </c>
      <c r="O3832" s="30">
        <f t="shared" si="3571"/>
        <v>163600</v>
      </c>
      <c r="P3832" s="30">
        <f t="shared" si="3537"/>
        <v>1537008</v>
      </c>
      <c r="Q3832" s="30">
        <f t="shared" si="3538"/>
        <v>83.197945665582807</v>
      </c>
      <c r="R3832" s="93"/>
      <c r="S3832" s="93"/>
      <c r="T3832" s="93"/>
      <c r="U3832" s="93"/>
      <c r="V3832" s="93"/>
      <c r="W3832" s="93"/>
      <c r="X3832" s="93"/>
      <c r="Y3832" s="93"/>
    </row>
    <row r="3833" spans="1:25" ht="15" customHeight="1" thickBot="1" x14ac:dyDescent="0.3">
      <c r="A3833" s="53" t="s">
        <v>1</v>
      </c>
      <c r="B3833" s="53" t="s">
        <v>1</v>
      </c>
      <c r="C3833" s="53" t="s">
        <v>1</v>
      </c>
      <c r="D3833" s="53" t="s">
        <v>1</v>
      </c>
      <c r="E3833" s="53" t="s">
        <v>1</v>
      </c>
      <c r="F3833" s="53" t="s">
        <v>1</v>
      </c>
      <c r="G3833" s="53" t="s">
        <v>1</v>
      </c>
      <c r="H3833" s="65" t="s">
        <v>76</v>
      </c>
      <c r="I3833" s="31"/>
      <c r="J3833" s="31"/>
      <c r="K3833" s="31">
        <v>0</v>
      </c>
      <c r="L3833" s="31"/>
      <c r="M3833" s="31"/>
      <c r="N3833" s="31"/>
      <c r="O3833" s="31"/>
      <c r="P3833" s="31"/>
      <c r="Q3833" s="31"/>
      <c r="R3833" s="94"/>
      <c r="S3833" s="94"/>
      <c r="T3833" s="94"/>
      <c r="U3833" s="94"/>
      <c r="V3833" s="94"/>
      <c r="W3833" s="94"/>
      <c r="X3833" s="94"/>
      <c r="Y3833" s="94"/>
    </row>
    <row r="3834" spans="1:25" ht="47.25" customHeight="1" thickBot="1" x14ac:dyDescent="0.3">
      <c r="A3834" s="110" t="s">
        <v>1</v>
      </c>
      <c r="B3834" s="110" t="s">
        <v>1</v>
      </c>
      <c r="C3834" s="110" t="s">
        <v>1</v>
      </c>
      <c r="D3834" s="110" t="s">
        <v>1</v>
      </c>
      <c r="E3834" s="110" t="s">
        <v>1</v>
      </c>
      <c r="F3834" s="110" t="s">
        <v>1</v>
      </c>
      <c r="G3834" s="110" t="s">
        <v>1</v>
      </c>
      <c r="H3834" s="28" t="s">
        <v>77</v>
      </c>
      <c r="I3834" s="109" t="s">
        <v>3984</v>
      </c>
      <c r="J3834" s="109" t="s">
        <v>11</v>
      </c>
      <c r="K3834" s="109" t="s">
        <v>3989</v>
      </c>
      <c r="L3834" s="109" t="s">
        <v>3985</v>
      </c>
      <c r="M3834" s="109" t="s">
        <v>4027</v>
      </c>
      <c r="N3834" s="109" t="s">
        <v>3988</v>
      </c>
      <c r="O3834" s="109" t="s">
        <v>3986</v>
      </c>
      <c r="P3834" s="109" t="s">
        <v>3987</v>
      </c>
      <c r="Q3834" s="109" t="s">
        <v>3695</v>
      </c>
      <c r="R3834" s="91"/>
      <c r="S3834" s="91"/>
      <c r="T3834" s="91"/>
      <c r="U3834" s="91"/>
      <c r="V3834" s="91"/>
      <c r="W3834" s="91"/>
      <c r="X3834" s="91"/>
      <c r="Y3834" s="91"/>
    </row>
    <row r="3835" spans="1:25" ht="15" customHeight="1" x14ac:dyDescent="0.25">
      <c r="A3835" s="111"/>
      <c r="B3835" s="111"/>
      <c r="C3835" s="111"/>
      <c r="D3835" s="111"/>
      <c r="E3835" s="111"/>
      <c r="F3835" s="111"/>
      <c r="G3835" s="111"/>
      <c r="H3835" s="67" t="s">
        <v>1</v>
      </c>
      <c r="I3835" s="29">
        <v>1</v>
      </c>
      <c r="J3835" s="29">
        <v>2</v>
      </c>
      <c r="K3835" s="29">
        <v>3</v>
      </c>
      <c r="L3835" s="29" t="s">
        <v>3478</v>
      </c>
      <c r="M3835" s="29">
        <v>5</v>
      </c>
      <c r="N3835" s="29">
        <v>6</v>
      </c>
      <c r="O3835" s="29">
        <v>7</v>
      </c>
      <c r="P3835" s="29" t="s">
        <v>3696</v>
      </c>
      <c r="Q3835" s="29">
        <v>9</v>
      </c>
      <c r="R3835" s="92"/>
      <c r="S3835" s="92"/>
      <c r="T3835" s="92"/>
      <c r="U3835" s="92"/>
      <c r="V3835" s="92"/>
      <c r="W3835" s="92"/>
      <c r="X3835" s="92"/>
      <c r="Y3835" s="92"/>
    </row>
    <row r="3836" spans="1:25" ht="15" customHeight="1" x14ac:dyDescent="0.25">
      <c r="A3836" s="111"/>
      <c r="B3836" s="111"/>
      <c r="C3836" s="111"/>
      <c r="D3836" s="111"/>
      <c r="E3836" s="111"/>
      <c r="F3836" s="111"/>
      <c r="G3836" s="111"/>
      <c r="H3836" s="68" t="s">
        <v>1085</v>
      </c>
      <c r="I3836" s="32">
        <f t="shared" ref="I3836:K3836" si="3572">SUM(I3832)</f>
        <v>2016440</v>
      </c>
      <c r="J3836" s="32">
        <f t="shared" si="3572"/>
        <v>1847411</v>
      </c>
      <c r="K3836" s="32">
        <f t="shared" si="3572"/>
        <v>1066308</v>
      </c>
      <c r="L3836" s="32">
        <f t="shared" si="3534"/>
        <v>470700</v>
      </c>
      <c r="M3836" s="32">
        <f t="shared" ref="M3836" si="3573">SUM(M3832)</f>
        <v>154200</v>
      </c>
      <c r="N3836" s="32">
        <f t="shared" ref="N3836:O3836" si="3574">SUM(N3832)</f>
        <v>152900</v>
      </c>
      <c r="O3836" s="32">
        <f t="shared" si="3574"/>
        <v>163600</v>
      </c>
      <c r="P3836" s="32">
        <f t="shared" si="3537"/>
        <v>1537008</v>
      </c>
      <c r="Q3836" s="32">
        <f t="shared" si="3538"/>
        <v>83.197945665582807</v>
      </c>
      <c r="R3836" s="90"/>
      <c r="S3836" s="90"/>
      <c r="T3836" s="90"/>
      <c r="U3836" s="90"/>
      <c r="V3836" s="90"/>
      <c r="W3836" s="90"/>
      <c r="X3836" s="90"/>
      <c r="Y3836" s="90"/>
    </row>
    <row r="3837" spans="1:25" ht="15" customHeight="1" x14ac:dyDescent="0.25">
      <c r="A3837" s="111"/>
      <c r="B3837" s="111"/>
      <c r="C3837" s="111"/>
      <c r="D3837" s="111"/>
      <c r="E3837" s="111"/>
      <c r="F3837" s="111"/>
      <c r="G3837" s="111"/>
      <c r="H3837" s="69" t="s">
        <v>79</v>
      </c>
      <c r="I3837" s="32">
        <f t="shared" ref="I3837:K3837" si="3575">SUM(I3836)</f>
        <v>2016440</v>
      </c>
      <c r="J3837" s="32">
        <f t="shared" si="3575"/>
        <v>1847411</v>
      </c>
      <c r="K3837" s="32">
        <f t="shared" si="3575"/>
        <v>1066308</v>
      </c>
      <c r="L3837" s="32">
        <f t="shared" si="3534"/>
        <v>470700</v>
      </c>
      <c r="M3837" s="32">
        <f t="shared" ref="M3837" si="3576">SUM(M3836)</f>
        <v>154200</v>
      </c>
      <c r="N3837" s="32">
        <f t="shared" ref="N3837:O3837" si="3577">SUM(N3836)</f>
        <v>152900</v>
      </c>
      <c r="O3837" s="32">
        <f t="shared" si="3577"/>
        <v>163600</v>
      </c>
      <c r="P3837" s="32">
        <f t="shared" si="3537"/>
        <v>1537008</v>
      </c>
      <c r="Q3837" s="32">
        <f t="shared" si="3538"/>
        <v>83.197945665582807</v>
      </c>
      <c r="R3837" s="90"/>
      <c r="S3837" s="90"/>
      <c r="T3837" s="90"/>
      <c r="U3837" s="90"/>
      <c r="V3837" s="90"/>
      <c r="W3837" s="90"/>
      <c r="X3837" s="90"/>
      <c r="Y3837" s="90"/>
    </row>
    <row r="3838" spans="1:25" ht="15" customHeight="1" x14ac:dyDescent="0.25">
      <c r="A3838" s="112"/>
      <c r="B3838" s="112"/>
      <c r="C3838" s="112"/>
      <c r="D3838" s="112"/>
      <c r="E3838" s="112"/>
      <c r="F3838" s="112"/>
      <c r="G3838" s="112"/>
      <c r="I3838" s="27"/>
      <c r="J3838" s="27"/>
      <c r="K3838" s="27">
        <v>0</v>
      </c>
      <c r="L3838" s="27"/>
      <c r="M3838" s="27"/>
      <c r="N3838" s="27"/>
      <c r="O3838" s="27"/>
      <c r="P3838" s="27"/>
      <c r="Q3838" s="27"/>
      <c r="R3838" s="27"/>
      <c r="S3838" s="27"/>
      <c r="T3838" s="27"/>
      <c r="U3838" s="27"/>
      <c r="V3838" s="27"/>
      <c r="W3838" s="27"/>
      <c r="X3838" s="27"/>
      <c r="Y3838" s="27"/>
    </row>
    <row r="3839" spans="1:25" ht="15" customHeight="1" thickBot="1" x14ac:dyDescent="0.3">
      <c r="A3839" s="53" t="s">
        <v>1</v>
      </c>
      <c r="B3839" s="53" t="s">
        <v>1</v>
      </c>
      <c r="C3839" s="53" t="s">
        <v>1</v>
      </c>
      <c r="D3839" s="53" t="s">
        <v>1</v>
      </c>
      <c r="E3839" s="53" t="s">
        <v>1</v>
      </c>
      <c r="F3839" s="53" t="s">
        <v>1</v>
      </c>
      <c r="G3839" s="53" t="s">
        <v>1</v>
      </c>
      <c r="H3839" s="21" t="s">
        <v>1</v>
      </c>
      <c r="I3839" s="33"/>
      <c r="J3839" s="33"/>
      <c r="K3839" s="33">
        <v>0</v>
      </c>
      <c r="L3839" s="33"/>
      <c r="M3839" s="33"/>
      <c r="N3839" s="33"/>
      <c r="O3839" s="33"/>
      <c r="P3839" s="33"/>
      <c r="Q3839" s="33"/>
      <c r="R3839" s="33"/>
      <c r="S3839" s="33"/>
      <c r="T3839" s="33"/>
      <c r="U3839" s="33"/>
      <c r="V3839" s="33"/>
      <c r="W3839" s="33"/>
      <c r="X3839" s="33"/>
      <c r="Y3839" s="33"/>
    </row>
    <row r="3840" spans="1:25" ht="45.75" customHeight="1" thickBot="1" x14ac:dyDescent="0.3">
      <c r="A3840" s="28" t="s">
        <v>4</v>
      </c>
      <c r="B3840" s="28" t="s">
        <v>5</v>
      </c>
      <c r="C3840" s="28" t="s">
        <v>6</v>
      </c>
      <c r="D3840" s="57" t="s">
        <v>1</v>
      </c>
      <c r="E3840" s="28" t="s">
        <v>7</v>
      </c>
      <c r="F3840" s="28" t="s">
        <v>8</v>
      </c>
      <c r="G3840" s="28" t="s">
        <v>9</v>
      </c>
      <c r="H3840" s="28" t="s">
        <v>10</v>
      </c>
      <c r="I3840" s="109" t="s">
        <v>3984</v>
      </c>
      <c r="J3840" s="109" t="s">
        <v>11</v>
      </c>
      <c r="K3840" s="109" t="s">
        <v>3989</v>
      </c>
      <c r="L3840" s="109" t="s">
        <v>3985</v>
      </c>
      <c r="M3840" s="109" t="s">
        <v>4027</v>
      </c>
      <c r="N3840" s="109" t="s">
        <v>3988</v>
      </c>
      <c r="O3840" s="109" t="s">
        <v>3986</v>
      </c>
      <c r="P3840" s="109" t="s">
        <v>3987</v>
      </c>
      <c r="Q3840" s="109" t="s">
        <v>3695</v>
      </c>
      <c r="R3840" s="91"/>
      <c r="S3840" s="91"/>
      <c r="T3840" s="91"/>
      <c r="U3840" s="91"/>
      <c r="V3840" s="91"/>
      <c r="W3840" s="91"/>
      <c r="X3840" s="91"/>
      <c r="Y3840" s="91"/>
    </row>
    <row r="3841" spans="1:25" ht="15" customHeight="1" x14ac:dyDescent="0.25">
      <c r="A3841" s="58" t="s">
        <v>1</v>
      </c>
      <c r="B3841" s="58" t="s">
        <v>1</v>
      </c>
      <c r="C3841" s="58" t="s">
        <v>1</v>
      </c>
      <c r="D3841" s="59" t="s">
        <v>1</v>
      </c>
      <c r="E3841" s="59" t="s">
        <v>1</v>
      </c>
      <c r="F3841" s="60" t="s">
        <v>1</v>
      </c>
      <c r="G3841" s="61" t="s">
        <v>1</v>
      </c>
      <c r="H3841" s="62" t="s">
        <v>1</v>
      </c>
      <c r="I3841" s="29">
        <v>1</v>
      </c>
      <c r="J3841" s="29">
        <v>2</v>
      </c>
      <c r="K3841" s="29">
        <v>3</v>
      </c>
      <c r="L3841" s="29" t="s">
        <v>3478</v>
      </c>
      <c r="M3841" s="29">
        <v>5</v>
      </c>
      <c r="N3841" s="29">
        <v>6</v>
      </c>
      <c r="O3841" s="29">
        <v>7</v>
      </c>
      <c r="P3841" s="29" t="s">
        <v>3696</v>
      </c>
      <c r="Q3841" s="29">
        <v>9</v>
      </c>
      <c r="R3841" s="92"/>
      <c r="S3841" s="92"/>
      <c r="T3841" s="92"/>
      <c r="U3841" s="92"/>
      <c r="V3841" s="92"/>
      <c r="W3841" s="92"/>
      <c r="X3841" s="92"/>
      <c r="Y3841" s="92"/>
    </row>
    <row r="3842" spans="1:25" ht="15" customHeight="1" x14ac:dyDescent="0.25">
      <c r="A3842" s="63" t="s">
        <v>935</v>
      </c>
      <c r="B3842" s="63" t="s">
        <v>81</v>
      </c>
      <c r="C3842" s="64" t="s">
        <v>1641</v>
      </c>
      <c r="D3842" s="64" t="s">
        <v>1642</v>
      </c>
      <c r="E3842" s="65" t="s">
        <v>1</v>
      </c>
      <c r="F3842" s="65" t="s">
        <v>1</v>
      </c>
      <c r="G3842" s="65" t="s">
        <v>1</v>
      </c>
      <c r="H3842" s="65" t="s">
        <v>1643</v>
      </c>
      <c r="I3842" s="26">
        <v>0</v>
      </c>
      <c r="J3842" s="26" t="s">
        <v>1</v>
      </c>
      <c r="K3842" s="26">
        <v>0</v>
      </c>
      <c r="L3842" s="26"/>
      <c r="M3842" s="26"/>
      <c r="N3842" s="26"/>
      <c r="O3842" s="26"/>
      <c r="P3842" s="26"/>
      <c r="Q3842" s="26"/>
      <c r="R3842" s="90"/>
      <c r="S3842" s="90"/>
      <c r="T3842" s="90"/>
      <c r="U3842" s="90"/>
      <c r="V3842" s="90"/>
      <c r="W3842" s="90"/>
      <c r="X3842" s="90"/>
      <c r="Y3842" s="90"/>
    </row>
    <row r="3843" spans="1:25" ht="22.5" customHeight="1" x14ac:dyDescent="0.25">
      <c r="A3843" s="63" t="s">
        <v>1</v>
      </c>
      <c r="B3843" s="63" t="s">
        <v>1</v>
      </c>
      <c r="C3843" s="63" t="s">
        <v>1</v>
      </c>
      <c r="D3843" s="65" t="s">
        <v>1</v>
      </c>
      <c r="E3843" s="65" t="s">
        <v>1</v>
      </c>
      <c r="F3843" s="65" t="s">
        <v>1</v>
      </c>
      <c r="G3843" s="65" t="s">
        <v>1</v>
      </c>
      <c r="H3843" s="66" t="s">
        <v>15</v>
      </c>
      <c r="I3843" s="30">
        <f t="shared" ref="I3843:K3843" si="3578">SUM(I3844,I3852,I3854)</f>
        <v>1957466</v>
      </c>
      <c r="J3843" s="30">
        <f t="shared" si="3578"/>
        <v>1820981</v>
      </c>
      <c r="K3843" s="30">
        <f t="shared" si="3578"/>
        <v>1095445</v>
      </c>
      <c r="L3843" s="30">
        <f t="shared" si="3534"/>
        <v>462600</v>
      </c>
      <c r="M3843" s="30">
        <f t="shared" ref="M3843" si="3579">SUM(M3844,M3852,M3854)</f>
        <v>163600</v>
      </c>
      <c r="N3843" s="30">
        <f t="shared" ref="N3843:O3843" si="3580">SUM(N3844,N3852,N3854)</f>
        <v>140350</v>
      </c>
      <c r="O3843" s="30">
        <f t="shared" si="3580"/>
        <v>158650</v>
      </c>
      <c r="P3843" s="30">
        <f t="shared" si="3537"/>
        <v>1558045</v>
      </c>
      <c r="Q3843" s="30">
        <f t="shared" si="3538"/>
        <v>85.560749947418458</v>
      </c>
      <c r="R3843" s="93"/>
      <c r="S3843" s="93"/>
      <c r="T3843" s="93"/>
      <c r="U3843" s="93"/>
      <c r="V3843" s="93"/>
      <c r="W3843" s="93"/>
      <c r="X3843" s="93"/>
      <c r="Y3843" s="93"/>
    </row>
    <row r="3844" spans="1:25" ht="15" customHeight="1" x14ac:dyDescent="0.25">
      <c r="A3844" s="63" t="s">
        <v>935</v>
      </c>
      <c r="B3844" s="63" t="s">
        <v>81</v>
      </c>
      <c r="C3844" s="63" t="s">
        <v>1641</v>
      </c>
      <c r="D3844" s="63" t="s">
        <v>1642</v>
      </c>
      <c r="E3844" s="65" t="s">
        <v>16</v>
      </c>
      <c r="F3844" s="65" t="s">
        <v>1</v>
      </c>
      <c r="G3844" s="65" t="s">
        <v>1</v>
      </c>
      <c r="H3844" s="65" t="s">
        <v>17</v>
      </c>
      <c r="I3844" s="31">
        <f t="shared" ref="I3844:K3844" si="3581">SUM(I3845:I3846)</f>
        <v>1558958</v>
      </c>
      <c r="J3844" s="31">
        <f t="shared" si="3581"/>
        <v>1513458</v>
      </c>
      <c r="K3844" s="31">
        <f t="shared" si="3581"/>
        <v>918670</v>
      </c>
      <c r="L3844" s="31">
        <f t="shared" si="3534"/>
        <v>376200</v>
      </c>
      <c r="M3844" s="31">
        <f t="shared" ref="M3844" si="3582">SUM(M3845:M3846)</f>
        <v>134700</v>
      </c>
      <c r="N3844" s="31">
        <f t="shared" ref="N3844:O3844" si="3583">SUM(N3845:N3846)</f>
        <v>111500</v>
      </c>
      <c r="O3844" s="31">
        <f t="shared" si="3583"/>
        <v>130000</v>
      </c>
      <c r="P3844" s="31">
        <f t="shared" si="3537"/>
        <v>1294870</v>
      </c>
      <c r="Q3844" s="31">
        <f t="shared" si="3538"/>
        <v>85.557048824612252</v>
      </c>
      <c r="R3844" s="94"/>
      <c r="S3844" s="94"/>
      <c r="T3844" s="94"/>
      <c r="U3844" s="94"/>
      <c r="V3844" s="94"/>
      <c r="W3844" s="94"/>
      <c r="X3844" s="94"/>
      <c r="Y3844" s="94"/>
    </row>
    <row r="3845" spans="1:25" ht="15" customHeight="1" x14ac:dyDescent="0.25">
      <c r="A3845" s="64" t="s">
        <v>935</v>
      </c>
      <c r="B3845" s="64" t="s">
        <v>81</v>
      </c>
      <c r="C3845" s="64" t="s">
        <v>1641</v>
      </c>
      <c r="D3845" s="64" t="s">
        <v>1642</v>
      </c>
      <c r="E3845" s="20" t="s">
        <v>19</v>
      </c>
      <c r="F3845" s="64"/>
      <c r="G3845" s="53" t="s">
        <v>1076</v>
      </c>
      <c r="H3845" s="53" t="s">
        <v>3886</v>
      </c>
      <c r="I3845" s="26">
        <v>1385588</v>
      </c>
      <c r="J3845" s="26">
        <v>1345588</v>
      </c>
      <c r="K3845" s="26">
        <v>778400</v>
      </c>
      <c r="L3845" s="26">
        <f t="shared" si="3534"/>
        <v>360000</v>
      </c>
      <c r="M3845" s="26">
        <v>130000</v>
      </c>
      <c r="N3845" s="26">
        <v>100000</v>
      </c>
      <c r="O3845" s="26">
        <v>130000</v>
      </c>
      <c r="P3845" s="26">
        <f t="shared" si="3537"/>
        <v>1138400</v>
      </c>
      <c r="Q3845" s="26">
        <f t="shared" si="3538"/>
        <v>84.602419165450343</v>
      </c>
      <c r="R3845" s="90"/>
      <c r="S3845" s="90"/>
      <c r="T3845" s="90"/>
      <c r="U3845" s="90"/>
      <c r="V3845" s="90"/>
      <c r="W3845" s="90"/>
      <c r="X3845" s="90"/>
      <c r="Y3845" s="90"/>
    </row>
    <row r="3846" spans="1:25" ht="15" customHeight="1" x14ac:dyDescent="0.25">
      <c r="A3846" s="63" t="s">
        <v>935</v>
      </c>
      <c r="B3846" s="63" t="s">
        <v>81</v>
      </c>
      <c r="C3846" s="63" t="s">
        <v>1641</v>
      </c>
      <c r="D3846" s="63" t="s">
        <v>1642</v>
      </c>
      <c r="E3846" s="63" t="s">
        <v>21</v>
      </c>
      <c r="F3846" s="64" t="s">
        <v>1</v>
      </c>
      <c r="G3846" s="53" t="s">
        <v>1</v>
      </c>
      <c r="H3846" s="65" t="s">
        <v>22</v>
      </c>
      <c r="I3846" s="31">
        <f t="shared" ref="I3846:K3846" si="3584">SUM(I3847:I3851)</f>
        <v>173370</v>
      </c>
      <c r="J3846" s="31">
        <f t="shared" si="3584"/>
        <v>167870</v>
      </c>
      <c r="K3846" s="31">
        <f t="shared" si="3584"/>
        <v>140270</v>
      </c>
      <c r="L3846" s="31">
        <f t="shared" si="3534"/>
        <v>16200</v>
      </c>
      <c r="M3846" s="31">
        <f t="shared" ref="M3846" si="3585">SUM(M3847:M3851)</f>
        <v>4700</v>
      </c>
      <c r="N3846" s="31">
        <f t="shared" ref="N3846:O3846" si="3586">SUM(N3847:N3851)</f>
        <v>11500</v>
      </c>
      <c r="O3846" s="31">
        <f t="shared" si="3586"/>
        <v>0</v>
      </c>
      <c r="P3846" s="31">
        <f t="shared" si="3537"/>
        <v>156470</v>
      </c>
      <c r="Q3846" s="31">
        <f t="shared" si="3538"/>
        <v>93.209030797641034</v>
      </c>
      <c r="R3846" s="94"/>
      <c r="S3846" s="94"/>
      <c r="T3846" s="94"/>
      <c r="U3846" s="94"/>
      <c r="V3846" s="94"/>
      <c r="W3846" s="94"/>
      <c r="X3846" s="94"/>
      <c r="Y3846" s="94"/>
    </row>
    <row r="3847" spans="1:25" ht="15" customHeight="1" x14ac:dyDescent="0.25">
      <c r="A3847" s="64" t="s">
        <v>935</v>
      </c>
      <c r="B3847" s="64" t="s">
        <v>81</v>
      </c>
      <c r="C3847" s="64" t="s">
        <v>1641</v>
      </c>
      <c r="D3847" s="64" t="s">
        <v>1642</v>
      </c>
      <c r="E3847" s="20" t="s">
        <v>23</v>
      </c>
      <c r="F3847" s="64" t="s">
        <v>1644</v>
      </c>
      <c r="G3847" s="53" t="s">
        <v>1076</v>
      </c>
      <c r="H3847" s="53" t="s">
        <v>85</v>
      </c>
      <c r="I3847" s="26">
        <v>24500</v>
      </c>
      <c r="J3847" s="26">
        <v>23500</v>
      </c>
      <c r="K3847" s="26">
        <v>19900</v>
      </c>
      <c r="L3847" s="26">
        <f t="shared" si="3534"/>
        <v>3600</v>
      </c>
      <c r="M3847" s="26">
        <v>2700</v>
      </c>
      <c r="N3847" s="26">
        <v>900</v>
      </c>
      <c r="O3847" s="26"/>
      <c r="P3847" s="26">
        <f t="shared" si="3537"/>
        <v>23500</v>
      </c>
      <c r="Q3847" s="26">
        <f t="shared" si="3538"/>
        <v>100</v>
      </c>
      <c r="R3847" s="90"/>
      <c r="S3847" s="90"/>
      <c r="T3847" s="90"/>
      <c r="U3847" s="90"/>
      <c r="V3847" s="90"/>
      <c r="W3847" s="90"/>
      <c r="X3847" s="90"/>
      <c r="Y3847" s="90"/>
    </row>
    <row r="3848" spans="1:25" ht="15" customHeight="1" x14ac:dyDescent="0.25">
      <c r="A3848" s="64" t="s">
        <v>935</v>
      </c>
      <c r="B3848" s="64" t="s">
        <v>81</v>
      </c>
      <c r="C3848" s="64" t="s">
        <v>1641</v>
      </c>
      <c r="D3848" s="64" t="s">
        <v>1642</v>
      </c>
      <c r="E3848" s="20" t="s">
        <v>23</v>
      </c>
      <c r="F3848" s="64" t="s">
        <v>1645</v>
      </c>
      <c r="G3848" s="53" t="s">
        <v>1076</v>
      </c>
      <c r="H3848" s="53" t="s">
        <v>25</v>
      </c>
      <c r="I3848" s="26">
        <v>97500</v>
      </c>
      <c r="J3848" s="26">
        <v>94600</v>
      </c>
      <c r="K3848" s="26">
        <v>84000</v>
      </c>
      <c r="L3848" s="26">
        <f t="shared" si="3534"/>
        <v>10600</v>
      </c>
      <c r="M3848" s="26"/>
      <c r="N3848" s="26">
        <v>10600</v>
      </c>
      <c r="O3848" s="26"/>
      <c r="P3848" s="26">
        <f t="shared" si="3537"/>
        <v>94600</v>
      </c>
      <c r="Q3848" s="26">
        <f t="shared" si="3538"/>
        <v>100</v>
      </c>
      <c r="R3848" s="90"/>
      <c r="S3848" s="90"/>
      <c r="T3848" s="90"/>
      <c r="U3848" s="90"/>
      <c r="V3848" s="90"/>
      <c r="W3848" s="90"/>
      <c r="X3848" s="90"/>
      <c r="Y3848" s="90"/>
    </row>
    <row r="3849" spans="1:25" ht="15" customHeight="1" x14ac:dyDescent="0.25">
      <c r="A3849" s="64" t="s">
        <v>935</v>
      </c>
      <c r="B3849" s="64" t="s">
        <v>81</v>
      </c>
      <c r="C3849" s="64" t="s">
        <v>1641</v>
      </c>
      <c r="D3849" s="64" t="s">
        <v>1642</v>
      </c>
      <c r="E3849" s="20" t="s">
        <v>23</v>
      </c>
      <c r="F3849" s="64" t="s">
        <v>1646</v>
      </c>
      <c r="G3849" s="53" t="s">
        <v>1076</v>
      </c>
      <c r="H3849" s="53" t="s">
        <v>27</v>
      </c>
      <c r="I3849" s="26">
        <v>29770</v>
      </c>
      <c r="J3849" s="26">
        <v>28170</v>
      </c>
      <c r="K3849" s="26">
        <v>28170</v>
      </c>
      <c r="L3849" s="26">
        <f t="shared" si="3534"/>
        <v>0</v>
      </c>
      <c r="M3849" s="26"/>
      <c r="N3849" s="26"/>
      <c r="O3849" s="26"/>
      <c r="P3849" s="26">
        <f t="shared" si="3537"/>
        <v>28170</v>
      </c>
      <c r="Q3849" s="26">
        <f t="shared" si="3538"/>
        <v>100</v>
      </c>
      <c r="R3849" s="90"/>
      <c r="S3849" s="90"/>
      <c r="T3849" s="90"/>
      <c r="U3849" s="90"/>
      <c r="V3849" s="90"/>
      <c r="W3849" s="90"/>
      <c r="X3849" s="90"/>
      <c r="Y3849" s="90"/>
    </row>
    <row r="3850" spans="1:25" ht="15" customHeight="1" x14ac:dyDescent="0.25">
      <c r="A3850" s="64" t="s">
        <v>935</v>
      </c>
      <c r="B3850" s="64" t="s">
        <v>81</v>
      </c>
      <c r="C3850" s="64" t="s">
        <v>1641</v>
      </c>
      <c r="D3850" s="64" t="s">
        <v>1642</v>
      </c>
      <c r="E3850" s="20" t="s">
        <v>23</v>
      </c>
      <c r="F3850" s="64" t="s">
        <v>1647</v>
      </c>
      <c r="G3850" s="53" t="s">
        <v>1076</v>
      </c>
      <c r="H3850" s="53" t="s">
        <v>89</v>
      </c>
      <c r="I3850" s="26">
        <v>6500</v>
      </c>
      <c r="J3850" s="26">
        <v>6500</v>
      </c>
      <c r="K3850" s="26">
        <v>0</v>
      </c>
      <c r="L3850" s="26">
        <f t="shared" si="3534"/>
        <v>0</v>
      </c>
      <c r="M3850" s="26"/>
      <c r="N3850" s="26"/>
      <c r="O3850" s="26"/>
      <c r="P3850" s="26">
        <f t="shared" si="3537"/>
        <v>0</v>
      </c>
      <c r="Q3850" s="26">
        <f t="shared" si="3538"/>
        <v>0</v>
      </c>
      <c r="R3850" s="90"/>
      <c r="S3850" s="90"/>
      <c r="T3850" s="90"/>
      <c r="U3850" s="90"/>
      <c r="V3850" s="90"/>
      <c r="W3850" s="90"/>
      <c r="X3850" s="90"/>
      <c r="Y3850" s="90"/>
    </row>
    <row r="3851" spans="1:25" ht="15" customHeight="1" x14ac:dyDescent="0.25">
      <c r="A3851" s="64" t="s">
        <v>935</v>
      </c>
      <c r="B3851" s="64" t="s">
        <v>81</v>
      </c>
      <c r="C3851" s="64" t="s">
        <v>1641</v>
      </c>
      <c r="D3851" s="64" t="s">
        <v>1642</v>
      </c>
      <c r="E3851" s="20" t="s">
        <v>23</v>
      </c>
      <c r="F3851" s="64" t="s">
        <v>1648</v>
      </c>
      <c r="G3851" s="53" t="s">
        <v>1076</v>
      </c>
      <c r="H3851" s="53" t="s">
        <v>29</v>
      </c>
      <c r="I3851" s="26">
        <v>15100</v>
      </c>
      <c r="J3851" s="26">
        <v>15100</v>
      </c>
      <c r="K3851" s="26">
        <v>8200</v>
      </c>
      <c r="L3851" s="26">
        <f t="shared" si="3534"/>
        <v>2000</v>
      </c>
      <c r="M3851" s="26">
        <v>2000</v>
      </c>
      <c r="N3851" s="26"/>
      <c r="O3851" s="26"/>
      <c r="P3851" s="26">
        <f t="shared" si="3537"/>
        <v>10200</v>
      </c>
      <c r="Q3851" s="26">
        <f t="shared" si="3538"/>
        <v>67.549668874172184</v>
      </c>
      <c r="R3851" s="90"/>
      <c r="S3851" s="90"/>
      <c r="T3851" s="90"/>
      <c r="U3851" s="90"/>
      <c r="V3851" s="90"/>
      <c r="W3851" s="90"/>
      <c r="X3851" s="90"/>
      <c r="Y3851" s="90"/>
    </row>
    <row r="3852" spans="1:25" ht="15" customHeight="1" x14ac:dyDescent="0.25">
      <c r="A3852" s="63" t="s">
        <v>935</v>
      </c>
      <c r="B3852" s="63" t="s">
        <v>81</v>
      </c>
      <c r="C3852" s="63" t="s">
        <v>1641</v>
      </c>
      <c r="D3852" s="63" t="s">
        <v>1642</v>
      </c>
      <c r="E3852" s="65" t="s">
        <v>30</v>
      </c>
      <c r="F3852" s="65" t="s">
        <v>1</v>
      </c>
      <c r="G3852" s="65" t="s">
        <v>1</v>
      </c>
      <c r="H3852" s="65" t="s">
        <v>31</v>
      </c>
      <c r="I3852" s="31">
        <f t="shared" ref="I3852:K3852" si="3587">SUM(I3853)</f>
        <v>147645</v>
      </c>
      <c r="J3852" s="31">
        <f t="shared" si="3587"/>
        <v>144145</v>
      </c>
      <c r="K3852" s="31">
        <f t="shared" si="3587"/>
        <v>83500</v>
      </c>
      <c r="L3852" s="31">
        <f t="shared" si="3534"/>
        <v>42000</v>
      </c>
      <c r="M3852" s="31">
        <f t="shared" ref="M3852" si="3588">SUM(M3853)</f>
        <v>14000</v>
      </c>
      <c r="N3852" s="31">
        <f t="shared" ref="N3852:O3852" si="3589">SUM(N3853)</f>
        <v>14000</v>
      </c>
      <c r="O3852" s="31">
        <f t="shared" si="3589"/>
        <v>14000</v>
      </c>
      <c r="P3852" s="31">
        <f t="shared" si="3537"/>
        <v>125500</v>
      </c>
      <c r="Q3852" s="31">
        <f t="shared" si="3538"/>
        <v>87.065108050920941</v>
      </c>
      <c r="R3852" s="94"/>
      <c r="S3852" s="94"/>
      <c r="T3852" s="94"/>
      <c r="U3852" s="94"/>
      <c r="V3852" s="94"/>
      <c r="W3852" s="94"/>
      <c r="X3852" s="94"/>
      <c r="Y3852" s="94"/>
    </row>
    <row r="3853" spans="1:25" ht="15" customHeight="1" x14ac:dyDescent="0.25">
      <c r="A3853" s="64" t="s">
        <v>935</v>
      </c>
      <c r="B3853" s="64" t="s">
        <v>81</v>
      </c>
      <c r="C3853" s="64" t="s">
        <v>1641</v>
      </c>
      <c r="D3853" s="64" t="s">
        <v>1642</v>
      </c>
      <c r="E3853" s="20" t="s">
        <v>33</v>
      </c>
      <c r="F3853" s="64"/>
      <c r="G3853" s="53" t="s">
        <v>1076</v>
      </c>
      <c r="H3853" s="53" t="s">
        <v>3865</v>
      </c>
      <c r="I3853" s="26">
        <v>147645</v>
      </c>
      <c r="J3853" s="26">
        <v>144145</v>
      </c>
      <c r="K3853" s="26">
        <v>83500</v>
      </c>
      <c r="L3853" s="26">
        <f t="shared" si="3534"/>
        <v>42000</v>
      </c>
      <c r="M3853" s="26">
        <v>14000</v>
      </c>
      <c r="N3853" s="26">
        <v>14000</v>
      </c>
      <c r="O3853" s="26">
        <v>14000</v>
      </c>
      <c r="P3853" s="26">
        <f t="shared" si="3537"/>
        <v>125500</v>
      </c>
      <c r="Q3853" s="26">
        <f t="shared" si="3538"/>
        <v>87.065108050920941</v>
      </c>
      <c r="R3853" s="90"/>
      <c r="S3853" s="90"/>
      <c r="T3853" s="90"/>
      <c r="U3853" s="90"/>
      <c r="V3853" s="90"/>
      <c r="W3853" s="90"/>
      <c r="X3853" s="90"/>
      <c r="Y3853" s="90"/>
    </row>
    <row r="3854" spans="1:25" ht="15" customHeight="1" x14ac:dyDescent="0.25">
      <c r="A3854" s="63" t="s">
        <v>935</v>
      </c>
      <c r="B3854" s="63" t="s">
        <v>81</v>
      </c>
      <c r="C3854" s="63" t="s">
        <v>1641</v>
      </c>
      <c r="D3854" s="63" t="s">
        <v>1642</v>
      </c>
      <c r="E3854" s="65" t="s">
        <v>34</v>
      </c>
      <c r="F3854" s="65" t="s">
        <v>1</v>
      </c>
      <c r="G3854" s="65" t="s">
        <v>1</v>
      </c>
      <c r="H3854" s="65" t="s">
        <v>35</v>
      </c>
      <c r="I3854" s="31">
        <f t="shared" ref="I3854:K3854" si="3590">SUM(I3855:I3862)</f>
        <v>250863</v>
      </c>
      <c r="J3854" s="31">
        <f t="shared" si="3590"/>
        <v>163378</v>
      </c>
      <c r="K3854" s="31">
        <f t="shared" si="3590"/>
        <v>93275</v>
      </c>
      <c r="L3854" s="31">
        <f t="shared" si="3534"/>
        <v>44400</v>
      </c>
      <c r="M3854" s="31">
        <f t="shared" ref="M3854" si="3591">SUM(M3855:M3862)</f>
        <v>14900</v>
      </c>
      <c r="N3854" s="31">
        <f t="shared" ref="N3854:O3854" si="3592">SUM(N3855:N3862)</f>
        <v>14850</v>
      </c>
      <c r="O3854" s="31">
        <f t="shared" si="3592"/>
        <v>14650</v>
      </c>
      <c r="P3854" s="31">
        <f t="shared" si="3537"/>
        <v>137675</v>
      </c>
      <c r="Q3854" s="31">
        <f t="shared" si="3538"/>
        <v>84.267771670604361</v>
      </c>
      <c r="R3854" s="94"/>
      <c r="S3854" s="94"/>
      <c r="T3854" s="94"/>
      <c r="U3854" s="94"/>
      <c r="V3854" s="94"/>
      <c r="W3854" s="94"/>
      <c r="X3854" s="94"/>
      <c r="Y3854" s="94"/>
    </row>
    <row r="3855" spans="1:25" ht="15" customHeight="1" x14ac:dyDescent="0.25">
      <c r="A3855" s="64" t="s">
        <v>935</v>
      </c>
      <c r="B3855" s="64" t="s">
        <v>81</v>
      </c>
      <c r="C3855" s="64" t="s">
        <v>1641</v>
      </c>
      <c r="D3855" s="64" t="s">
        <v>1642</v>
      </c>
      <c r="E3855" s="20" t="s">
        <v>38</v>
      </c>
      <c r="F3855" s="64"/>
      <c r="G3855" s="53" t="s">
        <v>1076</v>
      </c>
      <c r="H3855" s="53" t="s">
        <v>37</v>
      </c>
      <c r="I3855" s="26">
        <v>1200</v>
      </c>
      <c r="J3855" s="26">
        <v>200</v>
      </c>
      <c r="K3855" s="26">
        <v>200</v>
      </c>
      <c r="L3855" s="26">
        <f t="shared" si="3534"/>
        <v>0</v>
      </c>
      <c r="M3855" s="26"/>
      <c r="N3855" s="26"/>
      <c r="O3855" s="26"/>
      <c r="P3855" s="26">
        <f t="shared" si="3537"/>
        <v>200</v>
      </c>
      <c r="Q3855" s="26">
        <f t="shared" si="3538"/>
        <v>100</v>
      </c>
      <c r="R3855" s="90"/>
      <c r="S3855" s="90"/>
      <c r="T3855" s="90"/>
      <c r="U3855" s="90"/>
      <c r="V3855" s="90"/>
      <c r="W3855" s="90"/>
      <c r="X3855" s="90"/>
      <c r="Y3855" s="90"/>
    </row>
    <row r="3856" spans="1:25" ht="15" customHeight="1" x14ac:dyDescent="0.25">
      <c r="A3856" s="64" t="s">
        <v>935</v>
      </c>
      <c r="B3856" s="64" t="s">
        <v>81</v>
      </c>
      <c r="C3856" s="64" t="s">
        <v>1641</v>
      </c>
      <c r="D3856" s="64" t="s">
        <v>1642</v>
      </c>
      <c r="E3856" s="20" t="s">
        <v>298</v>
      </c>
      <c r="F3856" s="64"/>
      <c r="G3856" s="53" t="s">
        <v>1076</v>
      </c>
      <c r="H3856" s="53" t="s">
        <v>297</v>
      </c>
      <c r="I3856" s="26">
        <v>100000</v>
      </c>
      <c r="J3856" s="26">
        <v>100000</v>
      </c>
      <c r="K3856" s="26">
        <v>60500</v>
      </c>
      <c r="L3856" s="26">
        <f t="shared" ref="L3856:L3918" si="3593">SUM(M3856:O3856)</f>
        <v>25500</v>
      </c>
      <c r="M3856" s="26">
        <v>8500</v>
      </c>
      <c r="N3856" s="26">
        <v>8500</v>
      </c>
      <c r="O3856" s="26">
        <v>8500</v>
      </c>
      <c r="P3856" s="26">
        <f t="shared" ref="P3856:P3918" si="3594">K3856+L3856</f>
        <v>86000</v>
      </c>
      <c r="Q3856" s="26">
        <f t="shared" ref="Q3856:Q3918" si="3595">IF(J3856=0,"-",P3856/J3856*100)</f>
        <v>86</v>
      </c>
      <c r="R3856" s="90"/>
      <c r="S3856" s="90"/>
      <c r="T3856" s="90"/>
      <c r="U3856" s="90"/>
      <c r="V3856" s="90"/>
      <c r="W3856" s="90"/>
      <c r="X3856" s="90"/>
      <c r="Y3856" s="90"/>
    </row>
    <row r="3857" spans="1:25" ht="15" customHeight="1" x14ac:dyDescent="0.25">
      <c r="A3857" s="64" t="s">
        <v>935</v>
      </c>
      <c r="B3857" s="64" t="s">
        <v>81</v>
      </c>
      <c r="C3857" s="64" t="s">
        <v>1641</v>
      </c>
      <c r="D3857" s="64" t="s">
        <v>1642</v>
      </c>
      <c r="E3857" s="20" t="s">
        <v>301</v>
      </c>
      <c r="F3857" s="64"/>
      <c r="G3857" s="53" t="s">
        <v>1076</v>
      </c>
      <c r="H3857" s="53" t="s">
        <v>300</v>
      </c>
      <c r="I3857" s="26">
        <v>11000</v>
      </c>
      <c r="J3857" s="26">
        <v>11000</v>
      </c>
      <c r="K3857" s="26">
        <v>5600</v>
      </c>
      <c r="L3857" s="26">
        <f t="shared" si="3593"/>
        <v>3000</v>
      </c>
      <c r="M3857" s="26">
        <v>1000</v>
      </c>
      <c r="N3857" s="26">
        <v>1000</v>
      </c>
      <c r="O3857" s="26">
        <v>1000</v>
      </c>
      <c r="P3857" s="26">
        <f t="shared" si="3594"/>
        <v>8600</v>
      </c>
      <c r="Q3857" s="26">
        <f t="shared" si="3595"/>
        <v>78.181818181818187</v>
      </c>
      <c r="R3857" s="90"/>
      <c r="S3857" s="90"/>
      <c r="T3857" s="90"/>
      <c r="U3857" s="90"/>
      <c r="V3857" s="90"/>
      <c r="W3857" s="90"/>
      <c r="X3857" s="90"/>
      <c r="Y3857" s="90"/>
    </row>
    <row r="3858" spans="1:25" ht="15" customHeight="1" x14ac:dyDescent="0.25">
      <c r="A3858" s="64" t="s">
        <v>935</v>
      </c>
      <c r="B3858" s="64" t="s">
        <v>81</v>
      </c>
      <c r="C3858" s="64" t="s">
        <v>1641</v>
      </c>
      <c r="D3858" s="64" t="s">
        <v>1642</v>
      </c>
      <c r="E3858" s="20" t="s">
        <v>218</v>
      </c>
      <c r="F3858" s="64"/>
      <c r="G3858" s="53" t="s">
        <v>1076</v>
      </c>
      <c r="H3858" s="53" t="s">
        <v>217</v>
      </c>
      <c r="I3858" s="26">
        <v>79948</v>
      </c>
      <c r="J3858" s="26">
        <v>7966</v>
      </c>
      <c r="K3858" s="26">
        <v>4050</v>
      </c>
      <c r="L3858" s="26">
        <f t="shared" si="3593"/>
        <v>3000</v>
      </c>
      <c r="M3858" s="26">
        <v>1000</v>
      </c>
      <c r="N3858" s="26">
        <v>1000</v>
      </c>
      <c r="O3858" s="26">
        <v>1000</v>
      </c>
      <c r="P3858" s="26">
        <f t="shared" si="3594"/>
        <v>7050</v>
      </c>
      <c r="Q3858" s="26">
        <f t="shared" si="3595"/>
        <v>88.501129801657044</v>
      </c>
      <c r="R3858" s="90"/>
      <c r="S3858" s="90"/>
      <c r="T3858" s="90"/>
      <c r="U3858" s="90"/>
      <c r="V3858" s="90"/>
      <c r="W3858" s="90"/>
      <c r="X3858" s="90"/>
      <c r="Y3858" s="90"/>
    </row>
    <row r="3859" spans="1:25" ht="15" customHeight="1" x14ac:dyDescent="0.25">
      <c r="A3859" s="64" t="s">
        <v>935</v>
      </c>
      <c r="B3859" s="64" t="s">
        <v>81</v>
      </c>
      <c r="C3859" s="64" t="s">
        <v>1641</v>
      </c>
      <c r="D3859" s="64" t="s">
        <v>1642</v>
      </c>
      <c r="E3859" s="20" t="s">
        <v>303</v>
      </c>
      <c r="F3859" s="64"/>
      <c r="G3859" s="53" t="s">
        <v>1076</v>
      </c>
      <c r="H3859" s="53" t="s">
        <v>302</v>
      </c>
      <c r="I3859" s="26">
        <v>7351</v>
      </c>
      <c r="J3859" s="26">
        <v>500</v>
      </c>
      <c r="K3859" s="26">
        <v>500</v>
      </c>
      <c r="L3859" s="26">
        <f t="shared" si="3593"/>
        <v>0</v>
      </c>
      <c r="M3859" s="26"/>
      <c r="N3859" s="26"/>
      <c r="O3859" s="26"/>
      <c r="P3859" s="26">
        <f t="shared" si="3594"/>
        <v>500</v>
      </c>
      <c r="Q3859" s="26">
        <f t="shared" si="3595"/>
        <v>100</v>
      </c>
      <c r="R3859" s="90"/>
      <c r="S3859" s="90"/>
      <c r="T3859" s="90"/>
      <c r="U3859" s="90"/>
      <c r="V3859" s="90"/>
      <c r="W3859" s="90"/>
      <c r="X3859" s="90"/>
      <c r="Y3859" s="90"/>
    </row>
    <row r="3860" spans="1:25" ht="15" customHeight="1" x14ac:dyDescent="0.25">
      <c r="A3860" s="64" t="s">
        <v>935</v>
      </c>
      <c r="B3860" s="64" t="s">
        <v>81</v>
      </c>
      <c r="C3860" s="64" t="s">
        <v>1641</v>
      </c>
      <c r="D3860" s="64" t="s">
        <v>1642</v>
      </c>
      <c r="E3860" s="20" t="s">
        <v>308</v>
      </c>
      <c r="F3860" s="64"/>
      <c r="G3860" s="53" t="s">
        <v>1076</v>
      </c>
      <c r="H3860" s="53" t="s">
        <v>307</v>
      </c>
      <c r="I3860" s="26">
        <v>15412</v>
      </c>
      <c r="J3860" s="26">
        <v>12412</v>
      </c>
      <c r="K3860" s="26">
        <v>5075</v>
      </c>
      <c r="L3860" s="26">
        <f t="shared" si="3593"/>
        <v>5000</v>
      </c>
      <c r="M3860" s="26">
        <v>2000</v>
      </c>
      <c r="N3860" s="26">
        <v>2000</v>
      </c>
      <c r="O3860" s="26">
        <v>1000</v>
      </c>
      <c r="P3860" s="26">
        <f t="shared" si="3594"/>
        <v>10075</v>
      </c>
      <c r="Q3860" s="26">
        <f t="shared" si="3595"/>
        <v>81.171446986786975</v>
      </c>
      <c r="R3860" s="90"/>
      <c r="S3860" s="90"/>
      <c r="T3860" s="90"/>
      <c r="U3860" s="90"/>
      <c r="V3860" s="90"/>
      <c r="W3860" s="90"/>
      <c r="X3860" s="90"/>
      <c r="Y3860" s="90"/>
    </row>
    <row r="3861" spans="1:25" ht="15" customHeight="1" x14ac:dyDescent="0.25">
      <c r="A3861" s="64" t="s">
        <v>935</v>
      </c>
      <c r="B3861" s="64" t="s">
        <v>81</v>
      </c>
      <c r="C3861" s="64" t="s">
        <v>1641</v>
      </c>
      <c r="D3861" s="64" t="s">
        <v>1642</v>
      </c>
      <c r="E3861" s="20" t="s">
        <v>311</v>
      </c>
      <c r="F3861" s="64"/>
      <c r="G3861" s="53" t="s">
        <v>1076</v>
      </c>
      <c r="H3861" s="53" t="s">
        <v>310</v>
      </c>
      <c r="I3861" s="26">
        <v>0</v>
      </c>
      <c r="J3861" s="26">
        <v>0</v>
      </c>
      <c r="K3861" s="26">
        <v>0</v>
      </c>
      <c r="L3861" s="26">
        <f t="shared" si="3593"/>
        <v>0</v>
      </c>
      <c r="M3861" s="26"/>
      <c r="N3861" s="26"/>
      <c r="O3861" s="26"/>
      <c r="P3861" s="26">
        <f t="shared" si="3594"/>
        <v>0</v>
      </c>
      <c r="Q3861" s="26" t="str">
        <f t="shared" si="3595"/>
        <v>-</v>
      </c>
      <c r="R3861" s="90"/>
      <c r="S3861" s="90"/>
      <c r="T3861" s="90"/>
      <c r="U3861" s="90"/>
      <c r="V3861" s="90"/>
      <c r="W3861" s="90"/>
      <c r="X3861" s="90"/>
      <c r="Y3861" s="90"/>
    </row>
    <row r="3862" spans="1:25" ht="15" customHeight="1" x14ac:dyDescent="0.25">
      <c r="A3862" s="63" t="s">
        <v>935</v>
      </c>
      <c r="B3862" s="63" t="s">
        <v>81</v>
      </c>
      <c r="C3862" s="63" t="s">
        <v>1641</v>
      </c>
      <c r="D3862" s="63" t="s">
        <v>1642</v>
      </c>
      <c r="E3862" s="63" t="s">
        <v>39</v>
      </c>
      <c r="F3862" s="64" t="s">
        <v>1</v>
      </c>
      <c r="G3862" s="53" t="s">
        <v>1</v>
      </c>
      <c r="H3862" s="65" t="s">
        <v>40</v>
      </c>
      <c r="I3862" s="31">
        <f t="shared" ref="I3862:K3862" si="3596">SUM(I3863:I3865)</f>
        <v>35952</v>
      </c>
      <c r="J3862" s="31">
        <f t="shared" si="3596"/>
        <v>31300</v>
      </c>
      <c r="K3862" s="31">
        <f t="shared" si="3596"/>
        <v>17350</v>
      </c>
      <c r="L3862" s="31">
        <f t="shared" si="3593"/>
        <v>7900</v>
      </c>
      <c r="M3862" s="31">
        <f t="shared" ref="M3862" si="3597">SUM(M3863:M3865)</f>
        <v>2400</v>
      </c>
      <c r="N3862" s="31">
        <f t="shared" ref="N3862:O3862" si="3598">SUM(N3863:N3865)</f>
        <v>2350</v>
      </c>
      <c r="O3862" s="31">
        <f t="shared" si="3598"/>
        <v>3150</v>
      </c>
      <c r="P3862" s="31">
        <f t="shared" si="3594"/>
        <v>25250</v>
      </c>
      <c r="Q3862" s="31">
        <f t="shared" si="3595"/>
        <v>80.670926517571885</v>
      </c>
      <c r="R3862" s="94"/>
      <c r="S3862" s="94"/>
      <c r="T3862" s="94"/>
      <c r="U3862" s="94"/>
      <c r="V3862" s="94"/>
      <c r="W3862" s="94"/>
      <c r="X3862" s="94"/>
      <c r="Y3862" s="94"/>
    </row>
    <row r="3863" spans="1:25" ht="15" customHeight="1" x14ac:dyDescent="0.25">
      <c r="A3863" s="64" t="s">
        <v>935</v>
      </c>
      <c r="B3863" s="64" t="s">
        <v>81</v>
      </c>
      <c r="C3863" s="64" t="s">
        <v>1641</v>
      </c>
      <c r="D3863" s="64" t="s">
        <v>1642</v>
      </c>
      <c r="E3863" s="20" t="s">
        <v>41</v>
      </c>
      <c r="F3863" s="64"/>
      <c r="G3863" s="53" t="s">
        <v>1076</v>
      </c>
      <c r="H3863" s="53" t="s">
        <v>40</v>
      </c>
      <c r="I3863" s="26">
        <v>24852</v>
      </c>
      <c r="J3863" s="26">
        <v>20200</v>
      </c>
      <c r="K3863" s="26">
        <v>10200</v>
      </c>
      <c r="L3863" s="26">
        <f t="shared" si="3593"/>
        <v>5900</v>
      </c>
      <c r="M3863" s="26">
        <v>1700</v>
      </c>
      <c r="N3863" s="26">
        <v>1700</v>
      </c>
      <c r="O3863" s="26">
        <v>2500</v>
      </c>
      <c r="P3863" s="26">
        <f t="shared" si="3594"/>
        <v>16100</v>
      </c>
      <c r="Q3863" s="26">
        <f t="shared" si="3595"/>
        <v>79.702970297029708</v>
      </c>
      <c r="R3863" s="90"/>
      <c r="S3863" s="90"/>
      <c r="T3863" s="90"/>
      <c r="U3863" s="90"/>
      <c r="V3863" s="90"/>
      <c r="W3863" s="90"/>
      <c r="X3863" s="90"/>
      <c r="Y3863" s="90"/>
    </row>
    <row r="3864" spans="1:25" ht="15" customHeight="1" x14ac:dyDescent="0.25">
      <c r="A3864" s="64" t="s">
        <v>935</v>
      </c>
      <c r="B3864" s="64" t="s">
        <v>81</v>
      </c>
      <c r="C3864" s="64" t="s">
        <v>1641</v>
      </c>
      <c r="D3864" s="64" t="s">
        <v>1642</v>
      </c>
      <c r="E3864" s="20" t="s">
        <v>41</v>
      </c>
      <c r="F3864" s="64" t="s">
        <v>1649</v>
      </c>
      <c r="G3864" s="53" t="s">
        <v>1076</v>
      </c>
      <c r="H3864" s="53" t="s">
        <v>49</v>
      </c>
      <c r="I3864" s="26">
        <v>3300</v>
      </c>
      <c r="J3864" s="26">
        <v>3300</v>
      </c>
      <c r="K3864" s="26">
        <v>3250</v>
      </c>
      <c r="L3864" s="26">
        <f t="shared" si="3593"/>
        <v>50</v>
      </c>
      <c r="M3864" s="26">
        <v>50</v>
      </c>
      <c r="N3864" s="26"/>
      <c r="O3864" s="26"/>
      <c r="P3864" s="26">
        <f t="shared" si="3594"/>
        <v>3300</v>
      </c>
      <c r="Q3864" s="26">
        <f t="shared" si="3595"/>
        <v>100</v>
      </c>
      <c r="R3864" s="90"/>
      <c r="S3864" s="90"/>
      <c r="T3864" s="90"/>
      <c r="U3864" s="90"/>
      <c r="V3864" s="90"/>
      <c r="W3864" s="90"/>
      <c r="X3864" s="90"/>
      <c r="Y3864" s="90"/>
    </row>
    <row r="3865" spans="1:25" ht="22.5" customHeight="1" x14ac:dyDescent="0.25">
      <c r="A3865" s="64" t="s">
        <v>935</v>
      </c>
      <c r="B3865" s="64" t="s">
        <v>81</v>
      </c>
      <c r="C3865" s="64" t="s">
        <v>1641</v>
      </c>
      <c r="D3865" s="64" t="s">
        <v>1642</v>
      </c>
      <c r="E3865" s="20" t="s">
        <v>41</v>
      </c>
      <c r="F3865" s="64" t="s">
        <v>1650</v>
      </c>
      <c r="G3865" s="53" t="s">
        <v>1076</v>
      </c>
      <c r="H3865" s="53" t="s">
        <v>55</v>
      </c>
      <c r="I3865" s="26">
        <v>7800</v>
      </c>
      <c r="J3865" s="26">
        <v>7800</v>
      </c>
      <c r="K3865" s="26">
        <v>3900</v>
      </c>
      <c r="L3865" s="26">
        <f t="shared" si="3593"/>
        <v>1950</v>
      </c>
      <c r="M3865" s="26">
        <v>650</v>
      </c>
      <c r="N3865" s="26">
        <v>650</v>
      </c>
      <c r="O3865" s="26">
        <v>650</v>
      </c>
      <c r="P3865" s="26">
        <f t="shared" si="3594"/>
        <v>5850</v>
      </c>
      <c r="Q3865" s="26">
        <f t="shared" si="3595"/>
        <v>75</v>
      </c>
      <c r="R3865" s="90"/>
      <c r="S3865" s="90"/>
      <c r="T3865" s="90"/>
      <c r="U3865" s="90"/>
      <c r="V3865" s="90"/>
      <c r="W3865" s="90"/>
      <c r="X3865" s="90"/>
      <c r="Y3865" s="90"/>
    </row>
    <row r="3866" spans="1:25" ht="22.5" customHeight="1" x14ac:dyDescent="0.25">
      <c r="A3866" s="63" t="s">
        <v>1</v>
      </c>
      <c r="B3866" s="63" t="s">
        <v>1</v>
      </c>
      <c r="C3866" s="63" t="s">
        <v>1</v>
      </c>
      <c r="D3866" s="65" t="s">
        <v>1</v>
      </c>
      <c r="E3866" s="65" t="s">
        <v>1</v>
      </c>
      <c r="F3866" s="65" t="s">
        <v>1</v>
      </c>
      <c r="G3866" s="65" t="s">
        <v>1</v>
      </c>
      <c r="H3866" s="66" t="s">
        <v>56</v>
      </c>
      <c r="I3866" s="30">
        <f t="shared" ref="I3866:K3867" si="3599">SUM(I3867)</f>
        <v>100</v>
      </c>
      <c r="J3866" s="30">
        <f t="shared" si="3599"/>
        <v>100</v>
      </c>
      <c r="K3866" s="30">
        <f t="shared" si="3599"/>
        <v>0</v>
      </c>
      <c r="L3866" s="30">
        <f t="shared" si="3593"/>
        <v>0</v>
      </c>
      <c r="M3866" s="30">
        <f t="shared" ref="M3866:M3867" si="3600">SUM(M3867)</f>
        <v>0</v>
      </c>
      <c r="N3866" s="30">
        <f t="shared" ref="N3866:O3867" si="3601">SUM(N3867)</f>
        <v>0</v>
      </c>
      <c r="O3866" s="30">
        <f t="shared" si="3601"/>
        <v>0</v>
      </c>
      <c r="P3866" s="30">
        <f t="shared" si="3594"/>
        <v>0</v>
      </c>
      <c r="Q3866" s="30">
        <f t="shared" si="3595"/>
        <v>0</v>
      </c>
      <c r="R3866" s="93"/>
      <c r="S3866" s="93"/>
      <c r="T3866" s="93"/>
      <c r="U3866" s="93"/>
      <c r="V3866" s="93"/>
      <c r="W3866" s="93"/>
      <c r="X3866" s="93"/>
      <c r="Y3866" s="93"/>
    </row>
    <row r="3867" spans="1:25" ht="15" customHeight="1" x14ac:dyDescent="0.25">
      <c r="A3867" s="63" t="s">
        <v>935</v>
      </c>
      <c r="B3867" s="63" t="s">
        <v>81</v>
      </c>
      <c r="C3867" s="63" t="s">
        <v>1641</v>
      </c>
      <c r="D3867" s="63" t="s">
        <v>1642</v>
      </c>
      <c r="E3867" s="65" t="s">
        <v>57</v>
      </c>
      <c r="F3867" s="65" t="s">
        <v>1</v>
      </c>
      <c r="G3867" s="65" t="s">
        <v>1</v>
      </c>
      <c r="H3867" s="65" t="s">
        <v>58</v>
      </c>
      <c r="I3867" s="31">
        <f t="shared" si="3599"/>
        <v>100</v>
      </c>
      <c r="J3867" s="31">
        <f t="shared" si="3599"/>
        <v>100</v>
      </c>
      <c r="K3867" s="31">
        <f t="shared" si="3599"/>
        <v>0</v>
      </c>
      <c r="L3867" s="31">
        <f t="shared" si="3593"/>
        <v>0</v>
      </c>
      <c r="M3867" s="31">
        <f t="shared" si="3600"/>
        <v>0</v>
      </c>
      <c r="N3867" s="31">
        <f t="shared" si="3601"/>
        <v>0</v>
      </c>
      <c r="O3867" s="31">
        <f t="shared" si="3601"/>
        <v>0</v>
      </c>
      <c r="P3867" s="31">
        <f t="shared" si="3594"/>
        <v>0</v>
      </c>
      <c r="Q3867" s="31">
        <f t="shared" si="3595"/>
        <v>0</v>
      </c>
      <c r="R3867" s="94"/>
      <c r="S3867" s="94"/>
      <c r="T3867" s="94"/>
      <c r="U3867" s="94"/>
      <c r="V3867" s="94"/>
      <c r="W3867" s="94"/>
      <c r="X3867" s="94"/>
      <c r="Y3867" s="94"/>
    </row>
    <row r="3868" spans="1:25" ht="15" customHeight="1" x14ac:dyDescent="0.25">
      <c r="A3868" s="64" t="s">
        <v>935</v>
      </c>
      <c r="B3868" s="64" t="s">
        <v>81</v>
      </c>
      <c r="C3868" s="64" t="s">
        <v>1641</v>
      </c>
      <c r="D3868" s="64" t="s">
        <v>1642</v>
      </c>
      <c r="E3868" s="20" t="s">
        <v>68</v>
      </c>
      <c r="F3868" s="64"/>
      <c r="G3868" s="53" t="s">
        <v>1076</v>
      </c>
      <c r="H3868" s="53" t="s">
        <v>67</v>
      </c>
      <c r="I3868" s="26">
        <v>100</v>
      </c>
      <c r="J3868" s="26">
        <v>100</v>
      </c>
      <c r="K3868" s="26">
        <v>0</v>
      </c>
      <c r="L3868" s="26">
        <f t="shared" si="3593"/>
        <v>0</v>
      </c>
      <c r="M3868" s="26"/>
      <c r="N3868" s="26"/>
      <c r="O3868" s="26"/>
      <c r="P3868" s="26">
        <f t="shared" si="3594"/>
        <v>0</v>
      </c>
      <c r="Q3868" s="26">
        <f t="shared" si="3595"/>
        <v>0</v>
      </c>
      <c r="R3868" s="90"/>
      <c r="S3868" s="90"/>
      <c r="T3868" s="90"/>
      <c r="U3868" s="90"/>
      <c r="V3868" s="90"/>
      <c r="W3868" s="90"/>
      <c r="X3868" s="90"/>
      <c r="Y3868" s="90"/>
    </row>
    <row r="3869" spans="1:25" ht="22.5" customHeight="1" x14ac:dyDescent="0.25">
      <c r="A3869" s="63" t="s">
        <v>1</v>
      </c>
      <c r="B3869" s="63" t="s">
        <v>1</v>
      </c>
      <c r="C3869" s="63" t="s">
        <v>1</v>
      </c>
      <c r="D3869" s="65" t="s">
        <v>1</v>
      </c>
      <c r="E3869" s="65" t="s">
        <v>1</v>
      </c>
      <c r="F3869" s="65" t="s">
        <v>1</v>
      </c>
      <c r="G3869" s="65" t="s">
        <v>1</v>
      </c>
      <c r="H3869" s="66" t="s">
        <v>69</v>
      </c>
      <c r="I3869" s="30">
        <f t="shared" ref="I3869:K3869" si="3602">SUM(I3870)</f>
        <v>29000</v>
      </c>
      <c r="J3869" s="30">
        <f t="shared" si="3602"/>
        <v>0</v>
      </c>
      <c r="K3869" s="30">
        <f t="shared" si="3602"/>
        <v>0</v>
      </c>
      <c r="L3869" s="30">
        <f t="shared" si="3593"/>
        <v>0</v>
      </c>
      <c r="M3869" s="30">
        <f t="shared" ref="M3869" si="3603">SUM(M3870)</f>
        <v>0</v>
      </c>
      <c r="N3869" s="30">
        <f t="shared" ref="N3869:O3869" si="3604">SUM(N3870)</f>
        <v>0</v>
      </c>
      <c r="O3869" s="30">
        <f t="shared" si="3604"/>
        <v>0</v>
      </c>
      <c r="P3869" s="30">
        <f t="shared" si="3594"/>
        <v>0</v>
      </c>
      <c r="Q3869" s="30" t="str">
        <f t="shared" si="3595"/>
        <v>-</v>
      </c>
      <c r="R3869" s="93"/>
      <c r="S3869" s="93"/>
      <c r="T3869" s="93"/>
      <c r="U3869" s="93"/>
      <c r="V3869" s="93"/>
      <c r="W3869" s="93"/>
      <c r="X3869" s="93"/>
      <c r="Y3869" s="93"/>
    </row>
    <row r="3870" spans="1:25" ht="15" customHeight="1" x14ac:dyDescent="0.25">
      <c r="A3870" s="63" t="s">
        <v>935</v>
      </c>
      <c r="B3870" s="63" t="s">
        <v>81</v>
      </c>
      <c r="C3870" s="63" t="s">
        <v>1641</v>
      </c>
      <c r="D3870" s="63" t="s">
        <v>1642</v>
      </c>
      <c r="E3870" s="65" t="s">
        <v>70</v>
      </c>
      <c r="F3870" s="65" t="s">
        <v>1</v>
      </c>
      <c r="G3870" s="65" t="s">
        <v>1</v>
      </c>
      <c r="H3870" s="65" t="s">
        <v>71</v>
      </c>
      <c r="I3870" s="31">
        <f t="shared" ref="I3870:K3870" si="3605">SUM(I3871:I3872)</f>
        <v>29000</v>
      </c>
      <c r="J3870" s="31">
        <f t="shared" si="3605"/>
        <v>0</v>
      </c>
      <c r="K3870" s="31">
        <f t="shared" si="3605"/>
        <v>0</v>
      </c>
      <c r="L3870" s="31">
        <f t="shared" si="3593"/>
        <v>0</v>
      </c>
      <c r="M3870" s="31">
        <f t="shared" ref="M3870" si="3606">SUM(M3871:M3872)</f>
        <v>0</v>
      </c>
      <c r="N3870" s="31">
        <f t="shared" ref="N3870:O3870" si="3607">SUM(N3871:N3872)</f>
        <v>0</v>
      </c>
      <c r="O3870" s="31">
        <f t="shared" si="3607"/>
        <v>0</v>
      </c>
      <c r="P3870" s="31">
        <f t="shared" si="3594"/>
        <v>0</v>
      </c>
      <c r="Q3870" s="31" t="str">
        <f t="shared" si="3595"/>
        <v>-</v>
      </c>
      <c r="R3870" s="94"/>
      <c r="S3870" s="94"/>
      <c r="T3870" s="94"/>
      <c r="U3870" s="94"/>
      <c r="V3870" s="94"/>
      <c r="W3870" s="94"/>
      <c r="X3870" s="94"/>
      <c r="Y3870" s="94"/>
    </row>
    <row r="3871" spans="1:25" ht="15" customHeight="1" x14ac:dyDescent="0.25">
      <c r="A3871" s="64" t="s">
        <v>935</v>
      </c>
      <c r="B3871" s="64" t="s">
        <v>81</v>
      </c>
      <c r="C3871" s="64" t="s">
        <v>1641</v>
      </c>
      <c r="D3871" s="64" t="s">
        <v>1642</v>
      </c>
      <c r="E3871" s="20" t="s">
        <v>74</v>
      </c>
      <c r="F3871" s="64"/>
      <c r="G3871" s="53" t="s">
        <v>1076</v>
      </c>
      <c r="H3871" s="53" t="s">
        <v>73</v>
      </c>
      <c r="I3871" s="26">
        <v>19000</v>
      </c>
      <c r="J3871" s="26">
        <v>0</v>
      </c>
      <c r="K3871" s="26">
        <v>0</v>
      </c>
      <c r="L3871" s="26">
        <f t="shared" si="3593"/>
        <v>0</v>
      </c>
      <c r="M3871" s="26"/>
      <c r="N3871" s="26"/>
      <c r="O3871" s="26"/>
      <c r="P3871" s="26">
        <f t="shared" si="3594"/>
        <v>0</v>
      </c>
      <c r="Q3871" s="26" t="str">
        <f t="shared" si="3595"/>
        <v>-</v>
      </c>
      <c r="R3871" s="90"/>
      <c r="S3871" s="90"/>
      <c r="T3871" s="90"/>
      <c r="U3871" s="90"/>
      <c r="V3871" s="90"/>
      <c r="W3871" s="90"/>
      <c r="X3871" s="90"/>
      <c r="Y3871" s="90"/>
    </row>
    <row r="3872" spans="1:25" ht="15" customHeight="1" x14ac:dyDescent="0.25">
      <c r="A3872" s="64" t="s">
        <v>935</v>
      </c>
      <c r="B3872" s="64" t="s">
        <v>81</v>
      </c>
      <c r="C3872" s="64" t="s">
        <v>1641</v>
      </c>
      <c r="D3872" s="64" t="s">
        <v>1642</v>
      </c>
      <c r="E3872" s="20" t="s">
        <v>323</v>
      </c>
      <c r="F3872" s="64"/>
      <c r="G3872" s="53" t="s">
        <v>1076</v>
      </c>
      <c r="H3872" s="53" t="s">
        <v>322</v>
      </c>
      <c r="I3872" s="26">
        <v>10000</v>
      </c>
      <c r="J3872" s="26">
        <v>0</v>
      </c>
      <c r="K3872" s="26">
        <v>0</v>
      </c>
      <c r="L3872" s="26">
        <f t="shared" si="3593"/>
        <v>0</v>
      </c>
      <c r="M3872" s="26"/>
      <c r="N3872" s="26"/>
      <c r="O3872" s="26"/>
      <c r="P3872" s="26">
        <f t="shared" si="3594"/>
        <v>0</v>
      </c>
      <c r="Q3872" s="26" t="str">
        <f t="shared" si="3595"/>
        <v>-</v>
      </c>
      <c r="R3872" s="90"/>
      <c r="S3872" s="90"/>
      <c r="T3872" s="90"/>
      <c r="U3872" s="90"/>
      <c r="V3872" s="90"/>
      <c r="W3872" s="90"/>
      <c r="X3872" s="90"/>
      <c r="Y3872" s="90"/>
    </row>
    <row r="3873" spans="1:25" ht="15" customHeight="1" x14ac:dyDescent="0.25">
      <c r="A3873" s="53" t="s">
        <v>1</v>
      </c>
      <c r="B3873" s="53" t="s">
        <v>1</v>
      </c>
      <c r="C3873" s="53" t="s">
        <v>1</v>
      </c>
      <c r="D3873" s="53" t="s">
        <v>1</v>
      </c>
      <c r="E3873" s="53" t="s">
        <v>1</v>
      </c>
      <c r="F3873" s="53" t="s">
        <v>1</v>
      </c>
      <c r="G3873" s="53" t="s">
        <v>1</v>
      </c>
      <c r="H3873" s="66" t="s">
        <v>1651</v>
      </c>
      <c r="I3873" s="30">
        <f t="shared" ref="I3873:K3873" si="3608">SUM(I3843,I3866,I3869)</f>
        <v>1986566</v>
      </c>
      <c r="J3873" s="30">
        <f t="shared" si="3608"/>
        <v>1821081</v>
      </c>
      <c r="K3873" s="30">
        <f t="shared" si="3608"/>
        <v>1095445</v>
      </c>
      <c r="L3873" s="30">
        <f t="shared" si="3593"/>
        <v>462600</v>
      </c>
      <c r="M3873" s="30">
        <f t="shared" ref="M3873" si="3609">SUM(M3843,M3866,M3869)</f>
        <v>163600</v>
      </c>
      <c r="N3873" s="30">
        <f t="shared" ref="N3873:O3873" si="3610">SUM(N3843,N3866,N3869)</f>
        <v>140350</v>
      </c>
      <c r="O3873" s="30">
        <f t="shared" si="3610"/>
        <v>158650</v>
      </c>
      <c r="P3873" s="30">
        <f t="shared" si="3594"/>
        <v>1558045</v>
      </c>
      <c r="Q3873" s="30">
        <f t="shared" si="3595"/>
        <v>85.556051597924537</v>
      </c>
      <c r="R3873" s="93"/>
      <c r="S3873" s="93"/>
      <c r="T3873" s="93"/>
      <c r="U3873" s="93"/>
      <c r="V3873" s="93"/>
      <c r="W3873" s="93"/>
      <c r="X3873" s="93"/>
      <c r="Y3873" s="93"/>
    </row>
    <row r="3874" spans="1:25" ht="15" customHeight="1" thickBot="1" x14ac:dyDescent="0.3">
      <c r="A3874" s="53" t="s">
        <v>1</v>
      </c>
      <c r="B3874" s="53" t="s">
        <v>1</v>
      </c>
      <c r="C3874" s="53" t="s">
        <v>1</v>
      </c>
      <c r="D3874" s="53" t="s">
        <v>1</v>
      </c>
      <c r="E3874" s="53" t="s">
        <v>1</v>
      </c>
      <c r="F3874" s="53" t="s">
        <v>1</v>
      </c>
      <c r="G3874" s="53" t="s">
        <v>1</v>
      </c>
      <c r="H3874" s="65" t="s">
        <v>76</v>
      </c>
      <c r="I3874" s="31"/>
      <c r="J3874" s="31"/>
      <c r="K3874" s="31">
        <v>0</v>
      </c>
      <c r="L3874" s="31"/>
      <c r="M3874" s="31"/>
      <c r="N3874" s="31"/>
      <c r="O3874" s="31"/>
      <c r="P3874" s="31"/>
      <c r="Q3874" s="31"/>
      <c r="R3874" s="94"/>
      <c r="S3874" s="94"/>
      <c r="T3874" s="94"/>
      <c r="U3874" s="94"/>
      <c r="V3874" s="94"/>
      <c r="W3874" s="94"/>
      <c r="X3874" s="94"/>
      <c r="Y3874" s="94"/>
    </row>
    <row r="3875" spans="1:25" ht="47.25" customHeight="1" thickBot="1" x14ac:dyDescent="0.3">
      <c r="A3875" s="110" t="s">
        <v>1</v>
      </c>
      <c r="B3875" s="110" t="s">
        <v>1</v>
      </c>
      <c r="C3875" s="110" t="s">
        <v>1</v>
      </c>
      <c r="D3875" s="110" t="s">
        <v>1</v>
      </c>
      <c r="E3875" s="110" t="s">
        <v>1</v>
      </c>
      <c r="F3875" s="110" t="s">
        <v>1</v>
      </c>
      <c r="G3875" s="110" t="s">
        <v>1</v>
      </c>
      <c r="H3875" s="28" t="s">
        <v>77</v>
      </c>
      <c r="I3875" s="109" t="s">
        <v>3984</v>
      </c>
      <c r="J3875" s="109" t="s">
        <v>11</v>
      </c>
      <c r="K3875" s="109" t="s">
        <v>3989</v>
      </c>
      <c r="L3875" s="109" t="s">
        <v>3985</v>
      </c>
      <c r="M3875" s="109" t="s">
        <v>4027</v>
      </c>
      <c r="N3875" s="109" t="s">
        <v>3988</v>
      </c>
      <c r="O3875" s="109" t="s">
        <v>3986</v>
      </c>
      <c r="P3875" s="109" t="s">
        <v>3987</v>
      </c>
      <c r="Q3875" s="109" t="s">
        <v>3695</v>
      </c>
      <c r="R3875" s="91"/>
      <c r="S3875" s="91"/>
      <c r="T3875" s="91"/>
      <c r="U3875" s="91"/>
      <c r="V3875" s="91"/>
      <c r="W3875" s="91"/>
      <c r="X3875" s="91"/>
      <c r="Y3875" s="91"/>
    </row>
    <row r="3876" spans="1:25" ht="15" customHeight="1" x14ac:dyDescent="0.25">
      <c r="A3876" s="111"/>
      <c r="B3876" s="111"/>
      <c r="C3876" s="111"/>
      <c r="D3876" s="111"/>
      <c r="E3876" s="111"/>
      <c r="F3876" s="111"/>
      <c r="G3876" s="111"/>
      <c r="H3876" s="67" t="s">
        <v>1</v>
      </c>
      <c r="I3876" s="29">
        <v>1</v>
      </c>
      <c r="J3876" s="29">
        <v>2</v>
      </c>
      <c r="K3876" s="29">
        <v>3</v>
      </c>
      <c r="L3876" s="29" t="s">
        <v>3478</v>
      </c>
      <c r="M3876" s="29">
        <v>5</v>
      </c>
      <c r="N3876" s="29">
        <v>6</v>
      </c>
      <c r="O3876" s="29">
        <v>7</v>
      </c>
      <c r="P3876" s="29" t="s">
        <v>3696</v>
      </c>
      <c r="Q3876" s="29">
        <v>9</v>
      </c>
      <c r="R3876" s="92"/>
      <c r="S3876" s="92"/>
      <c r="T3876" s="92"/>
      <c r="U3876" s="92"/>
      <c r="V3876" s="92"/>
      <c r="W3876" s="92"/>
      <c r="X3876" s="92"/>
      <c r="Y3876" s="92"/>
    </row>
    <row r="3877" spans="1:25" ht="15" customHeight="1" x14ac:dyDescent="0.25">
      <c r="A3877" s="111"/>
      <c r="B3877" s="111"/>
      <c r="C3877" s="111"/>
      <c r="D3877" s="111"/>
      <c r="E3877" s="111"/>
      <c r="F3877" s="111"/>
      <c r="G3877" s="111"/>
      <c r="H3877" s="68" t="s">
        <v>1085</v>
      </c>
      <c r="I3877" s="32">
        <f t="shared" ref="I3877:K3877" si="3611">SUM(I3873)</f>
        <v>1986566</v>
      </c>
      <c r="J3877" s="32">
        <f t="shared" si="3611"/>
        <v>1821081</v>
      </c>
      <c r="K3877" s="32">
        <f t="shared" si="3611"/>
        <v>1095445</v>
      </c>
      <c r="L3877" s="32">
        <f t="shared" si="3593"/>
        <v>462600</v>
      </c>
      <c r="M3877" s="32">
        <f t="shared" ref="M3877" si="3612">SUM(M3873)</f>
        <v>163600</v>
      </c>
      <c r="N3877" s="32">
        <f t="shared" ref="N3877:O3877" si="3613">SUM(N3873)</f>
        <v>140350</v>
      </c>
      <c r="O3877" s="32">
        <f t="shared" si="3613"/>
        <v>158650</v>
      </c>
      <c r="P3877" s="32">
        <f t="shared" si="3594"/>
        <v>1558045</v>
      </c>
      <c r="Q3877" s="32">
        <f t="shared" si="3595"/>
        <v>85.556051597924537</v>
      </c>
      <c r="R3877" s="90"/>
      <c r="S3877" s="90"/>
      <c r="T3877" s="90"/>
      <c r="U3877" s="90"/>
      <c r="V3877" s="90"/>
      <c r="W3877" s="90"/>
      <c r="X3877" s="90"/>
      <c r="Y3877" s="90"/>
    </row>
    <row r="3878" spans="1:25" ht="15" customHeight="1" x14ac:dyDescent="0.25">
      <c r="A3878" s="111"/>
      <c r="B3878" s="111"/>
      <c r="C3878" s="111"/>
      <c r="D3878" s="111"/>
      <c r="E3878" s="111"/>
      <c r="F3878" s="111"/>
      <c r="G3878" s="111"/>
      <c r="H3878" s="69" t="s">
        <v>79</v>
      </c>
      <c r="I3878" s="32">
        <f t="shared" ref="I3878:K3878" si="3614">SUM(I3877)</f>
        <v>1986566</v>
      </c>
      <c r="J3878" s="32">
        <f t="shared" si="3614"/>
        <v>1821081</v>
      </c>
      <c r="K3878" s="32">
        <f t="shared" si="3614"/>
        <v>1095445</v>
      </c>
      <c r="L3878" s="32">
        <f t="shared" si="3593"/>
        <v>462600</v>
      </c>
      <c r="M3878" s="32">
        <f t="shared" ref="M3878" si="3615">SUM(M3877)</f>
        <v>163600</v>
      </c>
      <c r="N3878" s="32">
        <f t="shared" ref="N3878:O3878" si="3616">SUM(N3877)</f>
        <v>140350</v>
      </c>
      <c r="O3878" s="32">
        <f t="shared" si="3616"/>
        <v>158650</v>
      </c>
      <c r="P3878" s="32">
        <f t="shared" si="3594"/>
        <v>1558045</v>
      </c>
      <c r="Q3878" s="32">
        <f t="shared" si="3595"/>
        <v>85.556051597924537</v>
      </c>
      <c r="R3878" s="90"/>
      <c r="S3878" s="90"/>
      <c r="T3878" s="90"/>
      <c r="U3878" s="90"/>
      <c r="V3878" s="90"/>
      <c r="W3878" s="90"/>
      <c r="X3878" s="90"/>
      <c r="Y3878" s="90"/>
    </row>
    <row r="3879" spans="1:25" ht="15" customHeight="1" x14ac:dyDescent="0.25">
      <c r="A3879" s="112"/>
      <c r="B3879" s="112"/>
      <c r="C3879" s="112"/>
      <c r="D3879" s="112"/>
      <c r="E3879" s="112"/>
      <c r="F3879" s="112"/>
      <c r="G3879" s="112"/>
      <c r="I3879" s="27"/>
      <c r="J3879" s="27"/>
      <c r="K3879" s="27">
        <v>0</v>
      </c>
      <c r="L3879" s="27"/>
      <c r="M3879" s="27"/>
      <c r="N3879" s="27"/>
      <c r="O3879" s="27"/>
      <c r="P3879" s="27"/>
      <c r="Q3879" s="27"/>
      <c r="R3879" s="27"/>
      <c r="S3879" s="27"/>
      <c r="T3879" s="27"/>
      <c r="U3879" s="27"/>
      <c r="V3879" s="27"/>
      <c r="W3879" s="27"/>
      <c r="X3879" s="27"/>
      <c r="Y3879" s="27"/>
    </row>
    <row r="3880" spans="1:25" ht="15" customHeight="1" thickBot="1" x14ac:dyDescent="0.3">
      <c r="A3880" s="53" t="s">
        <v>1</v>
      </c>
      <c r="B3880" s="53" t="s">
        <v>1</v>
      </c>
      <c r="C3880" s="53" t="s">
        <v>1</v>
      </c>
      <c r="D3880" s="53" t="s">
        <v>1</v>
      </c>
      <c r="E3880" s="53" t="s">
        <v>1</v>
      </c>
      <c r="F3880" s="53" t="s">
        <v>1</v>
      </c>
      <c r="G3880" s="53" t="s">
        <v>1</v>
      </c>
      <c r="H3880" s="21" t="s">
        <v>1</v>
      </c>
      <c r="I3880" s="33"/>
      <c r="J3880" s="33"/>
      <c r="K3880" s="33">
        <v>0</v>
      </c>
      <c r="L3880" s="33"/>
      <c r="M3880" s="33"/>
      <c r="N3880" s="33"/>
      <c r="O3880" s="33"/>
      <c r="P3880" s="33"/>
      <c r="Q3880" s="33"/>
      <c r="R3880" s="33"/>
      <c r="S3880" s="33"/>
      <c r="T3880" s="33"/>
      <c r="U3880" s="33"/>
      <c r="V3880" s="33"/>
      <c r="W3880" s="33"/>
      <c r="X3880" s="33"/>
      <c r="Y3880" s="33"/>
    </row>
    <row r="3881" spans="1:25" ht="45.75" customHeight="1" thickBot="1" x14ac:dyDescent="0.3">
      <c r="A3881" s="28" t="s">
        <v>4</v>
      </c>
      <c r="B3881" s="28" t="s">
        <v>5</v>
      </c>
      <c r="C3881" s="28" t="s">
        <v>6</v>
      </c>
      <c r="D3881" s="57" t="s">
        <v>1</v>
      </c>
      <c r="E3881" s="28" t="s">
        <v>7</v>
      </c>
      <c r="F3881" s="28" t="s">
        <v>8</v>
      </c>
      <c r="G3881" s="28" t="s">
        <v>9</v>
      </c>
      <c r="H3881" s="28" t="s">
        <v>10</v>
      </c>
      <c r="I3881" s="109" t="s">
        <v>3984</v>
      </c>
      <c r="J3881" s="109" t="s">
        <v>11</v>
      </c>
      <c r="K3881" s="109" t="s">
        <v>3989</v>
      </c>
      <c r="L3881" s="109" t="s">
        <v>3985</v>
      </c>
      <c r="M3881" s="109" t="s">
        <v>4027</v>
      </c>
      <c r="N3881" s="109" t="s">
        <v>3988</v>
      </c>
      <c r="O3881" s="109" t="s">
        <v>3986</v>
      </c>
      <c r="P3881" s="109" t="s">
        <v>3987</v>
      </c>
      <c r="Q3881" s="109" t="s">
        <v>3695</v>
      </c>
      <c r="R3881" s="91"/>
      <c r="S3881" s="91"/>
      <c r="T3881" s="91"/>
      <c r="U3881" s="91"/>
      <c r="V3881" s="91"/>
      <c r="W3881" s="91"/>
      <c r="X3881" s="91"/>
      <c r="Y3881" s="91"/>
    </row>
    <row r="3882" spans="1:25" ht="15" customHeight="1" x14ac:dyDescent="0.25">
      <c r="A3882" s="58" t="s">
        <v>1</v>
      </c>
      <c r="B3882" s="58" t="s">
        <v>1</v>
      </c>
      <c r="C3882" s="58" t="s">
        <v>1</v>
      </c>
      <c r="D3882" s="59" t="s">
        <v>1</v>
      </c>
      <c r="E3882" s="59" t="s">
        <v>1</v>
      </c>
      <c r="F3882" s="60" t="s">
        <v>1</v>
      </c>
      <c r="G3882" s="61" t="s">
        <v>1</v>
      </c>
      <c r="H3882" s="62" t="s">
        <v>1</v>
      </c>
      <c r="I3882" s="29">
        <v>1</v>
      </c>
      <c r="J3882" s="29">
        <v>2</v>
      </c>
      <c r="K3882" s="29">
        <v>3</v>
      </c>
      <c r="L3882" s="29" t="s">
        <v>3478</v>
      </c>
      <c r="M3882" s="29">
        <v>5</v>
      </c>
      <c r="N3882" s="29">
        <v>6</v>
      </c>
      <c r="O3882" s="29">
        <v>7</v>
      </c>
      <c r="P3882" s="29" t="s">
        <v>3696</v>
      </c>
      <c r="Q3882" s="29">
        <v>9</v>
      </c>
      <c r="R3882" s="92"/>
      <c r="S3882" s="92"/>
      <c r="T3882" s="92"/>
      <c r="U3882" s="92"/>
      <c r="V3882" s="92"/>
      <c r="W3882" s="92"/>
      <c r="X3882" s="92"/>
      <c r="Y3882" s="92"/>
    </row>
    <row r="3883" spans="1:25" ht="15" customHeight="1" x14ac:dyDescent="0.25">
      <c r="A3883" s="63" t="s">
        <v>935</v>
      </c>
      <c r="B3883" s="63" t="s">
        <v>81</v>
      </c>
      <c r="C3883" s="64" t="s">
        <v>1652</v>
      </c>
      <c r="D3883" s="64" t="s">
        <v>1653</v>
      </c>
      <c r="E3883" s="65" t="s">
        <v>1</v>
      </c>
      <c r="F3883" s="65" t="s">
        <v>1</v>
      </c>
      <c r="G3883" s="65" t="s">
        <v>1</v>
      </c>
      <c r="H3883" s="65" t="s">
        <v>1654</v>
      </c>
      <c r="I3883" s="26">
        <v>0</v>
      </c>
      <c r="J3883" s="26" t="s">
        <v>1</v>
      </c>
      <c r="K3883" s="26">
        <v>0</v>
      </c>
      <c r="L3883" s="26"/>
      <c r="M3883" s="26"/>
      <c r="N3883" s="26"/>
      <c r="O3883" s="26"/>
      <c r="P3883" s="26"/>
      <c r="Q3883" s="26"/>
      <c r="R3883" s="90"/>
      <c r="S3883" s="90"/>
      <c r="T3883" s="90"/>
      <c r="U3883" s="90"/>
      <c r="V3883" s="90"/>
      <c r="W3883" s="90"/>
      <c r="X3883" s="90"/>
      <c r="Y3883" s="90"/>
    </row>
    <row r="3884" spans="1:25" ht="22.5" customHeight="1" x14ac:dyDescent="0.25">
      <c r="A3884" s="63" t="s">
        <v>1</v>
      </c>
      <c r="B3884" s="63" t="s">
        <v>1</v>
      </c>
      <c r="C3884" s="63" t="s">
        <v>1</v>
      </c>
      <c r="D3884" s="65" t="s">
        <v>1</v>
      </c>
      <c r="E3884" s="65" t="s">
        <v>1</v>
      </c>
      <c r="F3884" s="65" t="s">
        <v>1</v>
      </c>
      <c r="G3884" s="65" t="s">
        <v>1</v>
      </c>
      <c r="H3884" s="66" t="s">
        <v>15</v>
      </c>
      <c r="I3884" s="30">
        <f t="shared" ref="I3884:K3884" si="3617">SUM(I3885,I3893,I3895)</f>
        <v>2105032</v>
      </c>
      <c r="J3884" s="30">
        <f t="shared" si="3617"/>
        <v>2091344</v>
      </c>
      <c r="K3884" s="30">
        <f t="shared" si="3617"/>
        <v>1169581</v>
      </c>
      <c r="L3884" s="30">
        <f t="shared" si="3593"/>
        <v>512150</v>
      </c>
      <c r="M3884" s="30">
        <f t="shared" ref="M3884" si="3618">SUM(M3885,M3893,M3895)</f>
        <v>169150</v>
      </c>
      <c r="N3884" s="30">
        <f t="shared" ref="N3884:O3884" si="3619">SUM(N3885,N3893,N3895)</f>
        <v>170350</v>
      </c>
      <c r="O3884" s="30">
        <f t="shared" si="3619"/>
        <v>172650</v>
      </c>
      <c r="P3884" s="30">
        <f t="shared" si="3594"/>
        <v>1681731</v>
      </c>
      <c r="Q3884" s="30">
        <f t="shared" si="3595"/>
        <v>80.413886954991625</v>
      </c>
      <c r="R3884" s="93"/>
      <c r="S3884" s="93"/>
      <c r="T3884" s="93"/>
      <c r="U3884" s="93"/>
      <c r="V3884" s="93"/>
      <c r="W3884" s="93"/>
      <c r="X3884" s="93"/>
      <c r="Y3884" s="93"/>
    </row>
    <row r="3885" spans="1:25" ht="15" customHeight="1" x14ac:dyDescent="0.25">
      <c r="A3885" s="63" t="s">
        <v>935</v>
      </c>
      <c r="B3885" s="63" t="s">
        <v>81</v>
      </c>
      <c r="C3885" s="63" t="s">
        <v>1652</v>
      </c>
      <c r="D3885" s="63" t="s">
        <v>1653</v>
      </c>
      <c r="E3885" s="65" t="s">
        <v>16</v>
      </c>
      <c r="F3885" s="65" t="s">
        <v>1</v>
      </c>
      <c r="G3885" s="65" t="s">
        <v>1</v>
      </c>
      <c r="H3885" s="65" t="s">
        <v>17</v>
      </c>
      <c r="I3885" s="31">
        <f t="shared" ref="I3885:K3885" si="3620">SUM(I3886:I3887)</f>
        <v>1809225</v>
      </c>
      <c r="J3885" s="31">
        <f t="shared" si="3620"/>
        <v>1809225</v>
      </c>
      <c r="K3885" s="31">
        <f t="shared" si="3620"/>
        <v>1013618</v>
      </c>
      <c r="L3885" s="31">
        <f t="shared" si="3593"/>
        <v>436100</v>
      </c>
      <c r="M3885" s="31">
        <f t="shared" ref="M3885" si="3621">SUM(M3886:M3887)</f>
        <v>143600</v>
      </c>
      <c r="N3885" s="31">
        <f t="shared" ref="N3885:O3885" si="3622">SUM(N3886:N3887)</f>
        <v>145000</v>
      </c>
      <c r="O3885" s="31">
        <f t="shared" si="3622"/>
        <v>147500</v>
      </c>
      <c r="P3885" s="31">
        <f t="shared" si="3594"/>
        <v>1449718</v>
      </c>
      <c r="Q3885" s="31">
        <f t="shared" si="3595"/>
        <v>80.129226602550816</v>
      </c>
      <c r="R3885" s="94"/>
      <c r="S3885" s="94"/>
      <c r="T3885" s="94"/>
      <c r="U3885" s="94"/>
      <c r="V3885" s="94"/>
      <c r="W3885" s="94"/>
      <c r="X3885" s="94"/>
      <c r="Y3885" s="94"/>
    </row>
    <row r="3886" spans="1:25" ht="15" customHeight="1" x14ac:dyDescent="0.25">
      <c r="A3886" s="64" t="s">
        <v>935</v>
      </c>
      <c r="B3886" s="64" t="s">
        <v>81</v>
      </c>
      <c r="C3886" s="64" t="s">
        <v>1652</v>
      </c>
      <c r="D3886" s="64" t="s">
        <v>1653</v>
      </c>
      <c r="E3886" s="20" t="s">
        <v>19</v>
      </c>
      <c r="F3886" s="64"/>
      <c r="G3886" s="53" t="s">
        <v>1076</v>
      </c>
      <c r="H3886" s="53" t="s">
        <v>3919</v>
      </c>
      <c r="I3886" s="26">
        <v>1583807</v>
      </c>
      <c r="J3886" s="26">
        <v>1583807</v>
      </c>
      <c r="K3886" s="26">
        <v>857500</v>
      </c>
      <c r="L3886" s="26">
        <f t="shared" si="3593"/>
        <v>390000</v>
      </c>
      <c r="M3886" s="26">
        <v>130000</v>
      </c>
      <c r="N3886" s="26">
        <v>130000</v>
      </c>
      <c r="O3886" s="26">
        <v>130000</v>
      </c>
      <c r="P3886" s="26">
        <f t="shared" si="3594"/>
        <v>1247500</v>
      </c>
      <c r="Q3886" s="26">
        <f t="shared" si="3595"/>
        <v>78.765910240325994</v>
      </c>
      <c r="R3886" s="90"/>
      <c r="S3886" s="90"/>
      <c r="T3886" s="90"/>
      <c r="U3886" s="90"/>
      <c r="V3886" s="90"/>
      <c r="W3886" s="90"/>
      <c r="X3886" s="90"/>
      <c r="Y3886" s="90"/>
    </row>
    <row r="3887" spans="1:25" ht="15" customHeight="1" x14ac:dyDescent="0.25">
      <c r="A3887" s="63" t="s">
        <v>935</v>
      </c>
      <c r="B3887" s="63" t="s">
        <v>81</v>
      </c>
      <c r="C3887" s="63" t="s">
        <v>1652</v>
      </c>
      <c r="D3887" s="63" t="s">
        <v>1653</v>
      </c>
      <c r="E3887" s="63" t="s">
        <v>21</v>
      </c>
      <c r="F3887" s="64" t="s">
        <v>1</v>
      </c>
      <c r="G3887" s="53" t="s">
        <v>1</v>
      </c>
      <c r="H3887" s="65" t="s">
        <v>22</v>
      </c>
      <c r="I3887" s="31">
        <f t="shared" ref="I3887:K3887" si="3623">SUM(I3888:I3892)</f>
        <v>225418</v>
      </c>
      <c r="J3887" s="31">
        <f t="shared" si="3623"/>
        <v>225418</v>
      </c>
      <c r="K3887" s="31">
        <f t="shared" si="3623"/>
        <v>156118</v>
      </c>
      <c r="L3887" s="31">
        <f t="shared" si="3593"/>
        <v>46100</v>
      </c>
      <c r="M3887" s="31">
        <f t="shared" ref="M3887" si="3624">SUM(M3888:M3892)</f>
        <v>13600</v>
      </c>
      <c r="N3887" s="31">
        <f t="shared" ref="N3887:O3887" si="3625">SUM(N3888:N3892)</f>
        <v>15000</v>
      </c>
      <c r="O3887" s="31">
        <f t="shared" si="3625"/>
        <v>17500</v>
      </c>
      <c r="P3887" s="31">
        <f t="shared" si="3594"/>
        <v>202218</v>
      </c>
      <c r="Q3887" s="31">
        <f t="shared" si="3595"/>
        <v>89.708009120833296</v>
      </c>
      <c r="R3887" s="94"/>
      <c r="S3887" s="94"/>
      <c r="T3887" s="94"/>
      <c r="U3887" s="94"/>
      <c r="V3887" s="94"/>
      <c r="W3887" s="94"/>
      <c r="X3887" s="94"/>
      <c r="Y3887" s="94"/>
    </row>
    <row r="3888" spans="1:25" ht="15" customHeight="1" x14ac:dyDescent="0.25">
      <c r="A3888" s="64" t="s">
        <v>935</v>
      </c>
      <c r="B3888" s="64" t="s">
        <v>81</v>
      </c>
      <c r="C3888" s="64" t="s">
        <v>1652</v>
      </c>
      <c r="D3888" s="64" t="s">
        <v>1653</v>
      </c>
      <c r="E3888" s="20" t="s">
        <v>23</v>
      </c>
      <c r="F3888" s="64" t="s">
        <v>1655</v>
      </c>
      <c r="G3888" s="53" t="s">
        <v>1076</v>
      </c>
      <c r="H3888" s="53" t="s">
        <v>85</v>
      </c>
      <c r="I3888" s="26">
        <v>36500</v>
      </c>
      <c r="J3888" s="26">
        <v>36500</v>
      </c>
      <c r="K3888" s="26">
        <v>26100</v>
      </c>
      <c r="L3888" s="26">
        <f t="shared" si="3593"/>
        <v>9000</v>
      </c>
      <c r="M3888" s="26">
        <v>3000</v>
      </c>
      <c r="N3888" s="26">
        <v>3000</v>
      </c>
      <c r="O3888" s="26">
        <v>3000</v>
      </c>
      <c r="P3888" s="26">
        <f t="shared" si="3594"/>
        <v>35100</v>
      </c>
      <c r="Q3888" s="26">
        <f t="shared" si="3595"/>
        <v>96.164383561643845</v>
      </c>
      <c r="R3888" s="90"/>
      <c r="S3888" s="90"/>
      <c r="T3888" s="90"/>
      <c r="U3888" s="90"/>
      <c r="V3888" s="90"/>
      <c r="W3888" s="90"/>
      <c r="X3888" s="90"/>
      <c r="Y3888" s="90"/>
    </row>
    <row r="3889" spans="1:25" ht="15" customHeight="1" x14ac:dyDescent="0.25">
      <c r="A3889" s="64" t="s">
        <v>935</v>
      </c>
      <c r="B3889" s="64" t="s">
        <v>81</v>
      </c>
      <c r="C3889" s="64" t="s">
        <v>1652</v>
      </c>
      <c r="D3889" s="64" t="s">
        <v>1653</v>
      </c>
      <c r="E3889" s="20" t="s">
        <v>23</v>
      </c>
      <c r="F3889" s="64" t="s">
        <v>1656</v>
      </c>
      <c r="G3889" s="53" t="s">
        <v>1076</v>
      </c>
      <c r="H3889" s="53" t="s">
        <v>25</v>
      </c>
      <c r="I3889" s="26">
        <v>129000</v>
      </c>
      <c r="J3889" s="26">
        <v>129000</v>
      </c>
      <c r="K3889" s="26">
        <v>84600</v>
      </c>
      <c r="L3889" s="26">
        <f t="shared" si="3593"/>
        <v>36500</v>
      </c>
      <c r="M3889" s="26">
        <v>10000</v>
      </c>
      <c r="N3889" s="26">
        <v>12000</v>
      </c>
      <c r="O3889" s="26">
        <v>14500</v>
      </c>
      <c r="P3889" s="26">
        <f t="shared" si="3594"/>
        <v>121100</v>
      </c>
      <c r="Q3889" s="26">
        <f t="shared" si="3595"/>
        <v>93.875968992248062</v>
      </c>
      <c r="R3889" s="90"/>
      <c r="S3889" s="90"/>
      <c r="T3889" s="90"/>
      <c r="U3889" s="90"/>
      <c r="V3889" s="90"/>
      <c r="W3889" s="90"/>
      <c r="X3889" s="90"/>
      <c r="Y3889" s="90"/>
    </row>
    <row r="3890" spans="1:25" ht="15" customHeight="1" x14ac:dyDescent="0.25">
      <c r="A3890" s="64" t="s">
        <v>935</v>
      </c>
      <c r="B3890" s="64" t="s">
        <v>81</v>
      </c>
      <c r="C3890" s="64" t="s">
        <v>1652</v>
      </c>
      <c r="D3890" s="64" t="s">
        <v>1653</v>
      </c>
      <c r="E3890" s="20" t="s">
        <v>23</v>
      </c>
      <c r="F3890" s="64" t="s">
        <v>1657</v>
      </c>
      <c r="G3890" s="53" t="s">
        <v>1076</v>
      </c>
      <c r="H3890" s="53" t="s">
        <v>27</v>
      </c>
      <c r="I3890" s="26">
        <v>32518</v>
      </c>
      <c r="J3890" s="26">
        <v>32518</v>
      </c>
      <c r="K3890" s="26">
        <v>32518</v>
      </c>
      <c r="L3890" s="26">
        <f t="shared" si="3593"/>
        <v>0</v>
      </c>
      <c r="M3890" s="26"/>
      <c r="N3890" s="26"/>
      <c r="O3890" s="26"/>
      <c r="P3890" s="26">
        <f t="shared" si="3594"/>
        <v>32518</v>
      </c>
      <c r="Q3890" s="26">
        <f t="shared" si="3595"/>
        <v>100</v>
      </c>
      <c r="R3890" s="90"/>
      <c r="S3890" s="90"/>
      <c r="T3890" s="90"/>
      <c r="U3890" s="90"/>
      <c r="V3890" s="90"/>
      <c r="W3890" s="90"/>
      <c r="X3890" s="90"/>
      <c r="Y3890" s="90"/>
    </row>
    <row r="3891" spans="1:25" ht="15" customHeight="1" x14ac:dyDescent="0.25">
      <c r="A3891" s="64" t="s">
        <v>935</v>
      </c>
      <c r="B3891" s="64" t="s">
        <v>81</v>
      </c>
      <c r="C3891" s="64" t="s">
        <v>1652</v>
      </c>
      <c r="D3891" s="64" t="s">
        <v>1653</v>
      </c>
      <c r="E3891" s="20" t="s">
        <v>23</v>
      </c>
      <c r="F3891" s="64" t="s">
        <v>1658</v>
      </c>
      <c r="G3891" s="53" t="s">
        <v>1076</v>
      </c>
      <c r="H3891" s="53" t="s">
        <v>89</v>
      </c>
      <c r="I3891" s="26">
        <v>11500</v>
      </c>
      <c r="J3891" s="26">
        <v>11500</v>
      </c>
      <c r="K3891" s="26">
        <v>0</v>
      </c>
      <c r="L3891" s="26">
        <f t="shared" si="3593"/>
        <v>0</v>
      </c>
      <c r="M3891" s="26"/>
      <c r="N3891" s="26"/>
      <c r="O3891" s="26"/>
      <c r="P3891" s="26">
        <f t="shared" si="3594"/>
        <v>0</v>
      </c>
      <c r="Q3891" s="26">
        <f t="shared" si="3595"/>
        <v>0</v>
      </c>
      <c r="R3891" s="90"/>
      <c r="S3891" s="90"/>
      <c r="T3891" s="90"/>
      <c r="U3891" s="90"/>
      <c r="V3891" s="90"/>
      <c r="W3891" s="90"/>
      <c r="X3891" s="90"/>
      <c r="Y3891" s="90"/>
    </row>
    <row r="3892" spans="1:25" ht="15" customHeight="1" x14ac:dyDescent="0.25">
      <c r="A3892" s="64" t="s">
        <v>935</v>
      </c>
      <c r="B3892" s="64" t="s">
        <v>81</v>
      </c>
      <c r="C3892" s="64" t="s">
        <v>1652</v>
      </c>
      <c r="D3892" s="64" t="s">
        <v>1653</v>
      </c>
      <c r="E3892" s="20" t="s">
        <v>23</v>
      </c>
      <c r="F3892" s="64" t="s">
        <v>1659</v>
      </c>
      <c r="G3892" s="53" t="s">
        <v>1076</v>
      </c>
      <c r="H3892" s="53" t="s">
        <v>29</v>
      </c>
      <c r="I3892" s="26">
        <v>15900</v>
      </c>
      <c r="J3892" s="26">
        <v>15900</v>
      </c>
      <c r="K3892" s="26">
        <v>12900</v>
      </c>
      <c r="L3892" s="26">
        <f t="shared" si="3593"/>
        <v>600</v>
      </c>
      <c r="M3892" s="26">
        <v>600</v>
      </c>
      <c r="N3892" s="26"/>
      <c r="O3892" s="26"/>
      <c r="P3892" s="26">
        <f t="shared" si="3594"/>
        <v>13500</v>
      </c>
      <c r="Q3892" s="26">
        <f t="shared" si="3595"/>
        <v>84.905660377358487</v>
      </c>
      <c r="R3892" s="90"/>
      <c r="S3892" s="90"/>
      <c r="T3892" s="90"/>
      <c r="U3892" s="90"/>
      <c r="V3892" s="90"/>
      <c r="W3892" s="90"/>
      <c r="X3892" s="90"/>
      <c r="Y3892" s="90"/>
    </row>
    <row r="3893" spans="1:25" ht="15" customHeight="1" x14ac:dyDescent="0.25">
      <c r="A3893" s="63" t="s">
        <v>935</v>
      </c>
      <c r="B3893" s="63" t="s">
        <v>81</v>
      </c>
      <c r="C3893" s="63" t="s">
        <v>1652</v>
      </c>
      <c r="D3893" s="63" t="s">
        <v>1653</v>
      </c>
      <c r="E3893" s="65" t="s">
        <v>30</v>
      </c>
      <c r="F3893" s="65" t="s">
        <v>1</v>
      </c>
      <c r="G3893" s="65" t="s">
        <v>1</v>
      </c>
      <c r="H3893" s="65" t="s">
        <v>31</v>
      </c>
      <c r="I3893" s="31">
        <f t="shared" ref="I3893:K3893" si="3626">SUM(I3894)</f>
        <v>166362</v>
      </c>
      <c r="J3893" s="31">
        <f t="shared" si="3626"/>
        <v>166362</v>
      </c>
      <c r="K3893" s="31">
        <f t="shared" si="3626"/>
        <v>96300</v>
      </c>
      <c r="L3893" s="31">
        <f t="shared" si="3593"/>
        <v>43800</v>
      </c>
      <c r="M3893" s="31">
        <f t="shared" ref="M3893" si="3627">SUM(M3894)</f>
        <v>14600</v>
      </c>
      <c r="N3893" s="31">
        <f t="shared" ref="N3893:O3893" si="3628">SUM(N3894)</f>
        <v>14600</v>
      </c>
      <c r="O3893" s="31">
        <f t="shared" si="3628"/>
        <v>14600</v>
      </c>
      <c r="P3893" s="31">
        <f t="shared" si="3594"/>
        <v>140100</v>
      </c>
      <c r="Q3893" s="31">
        <f t="shared" si="3595"/>
        <v>84.213943087964807</v>
      </c>
      <c r="R3893" s="94"/>
      <c r="S3893" s="94"/>
      <c r="T3893" s="94"/>
      <c r="U3893" s="94"/>
      <c r="V3893" s="94"/>
      <c r="W3893" s="94"/>
      <c r="X3893" s="94"/>
      <c r="Y3893" s="94"/>
    </row>
    <row r="3894" spans="1:25" ht="15" customHeight="1" x14ac:dyDescent="0.25">
      <c r="A3894" s="64" t="s">
        <v>935</v>
      </c>
      <c r="B3894" s="64" t="s">
        <v>81</v>
      </c>
      <c r="C3894" s="64" t="s">
        <v>1652</v>
      </c>
      <c r="D3894" s="64" t="s">
        <v>1653</v>
      </c>
      <c r="E3894" s="20" t="s">
        <v>33</v>
      </c>
      <c r="F3894" s="64"/>
      <c r="G3894" s="53" t="s">
        <v>1076</v>
      </c>
      <c r="H3894" s="53" t="s">
        <v>3920</v>
      </c>
      <c r="I3894" s="26">
        <v>166362</v>
      </c>
      <c r="J3894" s="26">
        <v>166362</v>
      </c>
      <c r="K3894" s="26">
        <v>96300</v>
      </c>
      <c r="L3894" s="26">
        <f t="shared" si="3593"/>
        <v>43800</v>
      </c>
      <c r="M3894" s="26">
        <v>14600</v>
      </c>
      <c r="N3894" s="26">
        <v>14600</v>
      </c>
      <c r="O3894" s="26">
        <v>14600</v>
      </c>
      <c r="P3894" s="26">
        <f t="shared" si="3594"/>
        <v>140100</v>
      </c>
      <c r="Q3894" s="26">
        <f t="shared" si="3595"/>
        <v>84.213943087964807</v>
      </c>
      <c r="R3894" s="90"/>
      <c r="S3894" s="90"/>
      <c r="T3894" s="90"/>
      <c r="U3894" s="90"/>
      <c r="V3894" s="90"/>
      <c r="W3894" s="90"/>
      <c r="X3894" s="90"/>
      <c r="Y3894" s="90"/>
    </row>
    <row r="3895" spans="1:25" ht="15" customHeight="1" x14ac:dyDescent="0.25">
      <c r="A3895" s="63" t="s">
        <v>935</v>
      </c>
      <c r="B3895" s="63" t="s">
        <v>81</v>
      </c>
      <c r="C3895" s="63" t="s">
        <v>1652</v>
      </c>
      <c r="D3895" s="63" t="s">
        <v>1653</v>
      </c>
      <c r="E3895" s="65" t="s">
        <v>34</v>
      </c>
      <c r="F3895" s="65" t="s">
        <v>1</v>
      </c>
      <c r="G3895" s="65" t="s">
        <v>1</v>
      </c>
      <c r="H3895" s="65" t="s">
        <v>35</v>
      </c>
      <c r="I3895" s="31">
        <f t="shared" ref="I3895:K3895" si="3629">SUM(I3896:I3903)</f>
        <v>129445</v>
      </c>
      <c r="J3895" s="31">
        <f t="shared" si="3629"/>
        <v>115757</v>
      </c>
      <c r="K3895" s="31">
        <f t="shared" si="3629"/>
        <v>59663</v>
      </c>
      <c r="L3895" s="31">
        <f t="shared" si="3593"/>
        <v>32250</v>
      </c>
      <c r="M3895" s="31">
        <f t="shared" ref="M3895" si="3630">SUM(M3896:M3903)</f>
        <v>10950</v>
      </c>
      <c r="N3895" s="31">
        <f t="shared" ref="N3895:O3895" si="3631">SUM(N3896:N3903)</f>
        <v>10750</v>
      </c>
      <c r="O3895" s="31">
        <f t="shared" si="3631"/>
        <v>10550</v>
      </c>
      <c r="P3895" s="31">
        <f t="shared" si="3594"/>
        <v>91913</v>
      </c>
      <c r="Q3895" s="31">
        <f t="shared" si="3595"/>
        <v>79.4016776523234</v>
      </c>
      <c r="R3895" s="94"/>
      <c r="S3895" s="94"/>
      <c r="T3895" s="94"/>
      <c r="U3895" s="94"/>
      <c r="V3895" s="94"/>
      <c r="W3895" s="94"/>
      <c r="X3895" s="94"/>
      <c r="Y3895" s="94"/>
    </row>
    <row r="3896" spans="1:25" ht="15" customHeight="1" x14ac:dyDescent="0.25">
      <c r="A3896" s="64" t="s">
        <v>935</v>
      </c>
      <c r="B3896" s="64" t="s">
        <v>81</v>
      </c>
      <c r="C3896" s="64" t="s">
        <v>1652</v>
      </c>
      <c r="D3896" s="64" t="s">
        <v>1653</v>
      </c>
      <c r="E3896" s="20" t="s">
        <v>38</v>
      </c>
      <c r="F3896" s="64"/>
      <c r="G3896" s="53" t="s">
        <v>1076</v>
      </c>
      <c r="H3896" s="53" t="s">
        <v>37</v>
      </c>
      <c r="I3896" s="26">
        <v>1242</v>
      </c>
      <c r="J3896" s="26">
        <v>742</v>
      </c>
      <c r="K3896" s="26">
        <v>542</v>
      </c>
      <c r="L3896" s="26">
        <f t="shared" si="3593"/>
        <v>200</v>
      </c>
      <c r="M3896" s="26">
        <v>200</v>
      </c>
      <c r="N3896" s="26"/>
      <c r="O3896" s="26"/>
      <c r="P3896" s="26">
        <f t="shared" si="3594"/>
        <v>742</v>
      </c>
      <c r="Q3896" s="26">
        <f t="shared" si="3595"/>
        <v>100</v>
      </c>
      <c r="R3896" s="90"/>
      <c r="S3896" s="90"/>
      <c r="T3896" s="90"/>
      <c r="U3896" s="90"/>
      <c r="V3896" s="90"/>
      <c r="W3896" s="90"/>
      <c r="X3896" s="90"/>
      <c r="Y3896" s="90"/>
    </row>
    <row r="3897" spans="1:25" ht="15" customHeight="1" x14ac:dyDescent="0.25">
      <c r="A3897" s="64" t="s">
        <v>935</v>
      </c>
      <c r="B3897" s="64" t="s">
        <v>81</v>
      </c>
      <c r="C3897" s="64" t="s">
        <v>1652</v>
      </c>
      <c r="D3897" s="64" t="s">
        <v>1653</v>
      </c>
      <c r="E3897" s="20" t="s">
        <v>298</v>
      </c>
      <c r="F3897" s="64"/>
      <c r="G3897" s="53" t="s">
        <v>1076</v>
      </c>
      <c r="H3897" s="53" t="s">
        <v>297</v>
      </c>
      <c r="I3897" s="26">
        <v>36968</v>
      </c>
      <c r="J3897" s="26">
        <v>36968</v>
      </c>
      <c r="K3897" s="26">
        <v>19300</v>
      </c>
      <c r="L3897" s="26">
        <f t="shared" si="3593"/>
        <v>9300</v>
      </c>
      <c r="M3897" s="26">
        <v>3100</v>
      </c>
      <c r="N3897" s="26">
        <v>3100</v>
      </c>
      <c r="O3897" s="26">
        <v>3100</v>
      </c>
      <c r="P3897" s="26">
        <f t="shared" si="3594"/>
        <v>28600</v>
      </c>
      <c r="Q3897" s="26">
        <f t="shared" si="3595"/>
        <v>77.364206881627354</v>
      </c>
      <c r="R3897" s="90"/>
      <c r="S3897" s="90"/>
      <c r="T3897" s="90"/>
      <c r="U3897" s="90"/>
      <c r="V3897" s="90"/>
      <c r="W3897" s="90"/>
      <c r="X3897" s="90"/>
      <c r="Y3897" s="90"/>
    </row>
    <row r="3898" spans="1:25" ht="15" customHeight="1" x14ac:dyDescent="0.25">
      <c r="A3898" s="64" t="s">
        <v>935</v>
      </c>
      <c r="B3898" s="64" t="s">
        <v>81</v>
      </c>
      <c r="C3898" s="64" t="s">
        <v>1652</v>
      </c>
      <c r="D3898" s="64" t="s">
        <v>1653</v>
      </c>
      <c r="E3898" s="20" t="s">
        <v>301</v>
      </c>
      <c r="F3898" s="64"/>
      <c r="G3898" s="53" t="s">
        <v>1076</v>
      </c>
      <c r="H3898" s="53" t="s">
        <v>300</v>
      </c>
      <c r="I3898" s="26">
        <v>9889</v>
      </c>
      <c r="J3898" s="26">
        <v>9889</v>
      </c>
      <c r="K3898" s="26">
        <v>5150</v>
      </c>
      <c r="L3898" s="26">
        <f t="shared" si="3593"/>
        <v>3000</v>
      </c>
      <c r="M3898" s="26">
        <v>1000</v>
      </c>
      <c r="N3898" s="26">
        <v>1000</v>
      </c>
      <c r="O3898" s="26">
        <v>1000</v>
      </c>
      <c r="P3898" s="26">
        <f t="shared" si="3594"/>
        <v>8150</v>
      </c>
      <c r="Q3898" s="26">
        <f t="shared" si="3595"/>
        <v>82.414804328041257</v>
      </c>
      <c r="R3898" s="90"/>
      <c r="S3898" s="90"/>
      <c r="T3898" s="90"/>
      <c r="U3898" s="90"/>
      <c r="V3898" s="90"/>
      <c r="W3898" s="90"/>
      <c r="X3898" s="90"/>
      <c r="Y3898" s="90"/>
    </row>
    <row r="3899" spans="1:25" ht="15" customHeight="1" x14ac:dyDescent="0.25">
      <c r="A3899" s="64" t="s">
        <v>935</v>
      </c>
      <c r="B3899" s="64" t="s">
        <v>81</v>
      </c>
      <c r="C3899" s="64" t="s">
        <v>1652</v>
      </c>
      <c r="D3899" s="64" t="s">
        <v>1653</v>
      </c>
      <c r="E3899" s="20" t="s">
        <v>218</v>
      </c>
      <c r="F3899" s="64"/>
      <c r="G3899" s="53" t="s">
        <v>1076</v>
      </c>
      <c r="H3899" s="53" t="s">
        <v>217</v>
      </c>
      <c r="I3899" s="26">
        <v>19404</v>
      </c>
      <c r="J3899" s="26">
        <v>12500</v>
      </c>
      <c r="K3899" s="26">
        <v>6400</v>
      </c>
      <c r="L3899" s="26">
        <f t="shared" si="3593"/>
        <v>5000</v>
      </c>
      <c r="M3899" s="26">
        <v>2000</v>
      </c>
      <c r="N3899" s="26">
        <v>1500</v>
      </c>
      <c r="O3899" s="26">
        <v>1500</v>
      </c>
      <c r="P3899" s="26">
        <f t="shared" si="3594"/>
        <v>11400</v>
      </c>
      <c r="Q3899" s="26">
        <f t="shared" si="3595"/>
        <v>91.2</v>
      </c>
      <c r="R3899" s="90"/>
      <c r="S3899" s="90"/>
      <c r="T3899" s="90"/>
      <c r="U3899" s="90"/>
      <c r="V3899" s="90"/>
      <c r="W3899" s="90"/>
      <c r="X3899" s="90"/>
      <c r="Y3899" s="90"/>
    </row>
    <row r="3900" spans="1:25" ht="15" customHeight="1" x14ac:dyDescent="0.25">
      <c r="A3900" s="64" t="s">
        <v>935</v>
      </c>
      <c r="B3900" s="64" t="s">
        <v>81</v>
      </c>
      <c r="C3900" s="64" t="s">
        <v>1652</v>
      </c>
      <c r="D3900" s="64" t="s">
        <v>1653</v>
      </c>
      <c r="E3900" s="20" t="s">
        <v>303</v>
      </c>
      <c r="F3900" s="64"/>
      <c r="G3900" s="53" t="s">
        <v>1076</v>
      </c>
      <c r="H3900" s="53" t="s">
        <v>302</v>
      </c>
      <c r="I3900" s="26">
        <v>2128</v>
      </c>
      <c r="J3900" s="26">
        <v>196</v>
      </c>
      <c r="K3900" s="26">
        <v>196</v>
      </c>
      <c r="L3900" s="26">
        <f t="shared" si="3593"/>
        <v>0</v>
      </c>
      <c r="M3900" s="26"/>
      <c r="N3900" s="26"/>
      <c r="O3900" s="26"/>
      <c r="P3900" s="26">
        <f t="shared" si="3594"/>
        <v>196</v>
      </c>
      <c r="Q3900" s="26">
        <f t="shared" si="3595"/>
        <v>100</v>
      </c>
      <c r="R3900" s="90"/>
      <c r="S3900" s="90"/>
      <c r="T3900" s="90"/>
      <c r="U3900" s="90"/>
      <c r="V3900" s="90"/>
      <c r="W3900" s="90"/>
      <c r="X3900" s="90"/>
      <c r="Y3900" s="90"/>
    </row>
    <row r="3901" spans="1:25" ht="15" customHeight="1" x14ac:dyDescent="0.25">
      <c r="A3901" s="64" t="s">
        <v>935</v>
      </c>
      <c r="B3901" s="64" t="s">
        <v>81</v>
      </c>
      <c r="C3901" s="64" t="s">
        <v>1652</v>
      </c>
      <c r="D3901" s="64" t="s">
        <v>1653</v>
      </c>
      <c r="E3901" s="20" t="s">
        <v>308</v>
      </c>
      <c r="F3901" s="64"/>
      <c r="G3901" s="53" t="s">
        <v>1076</v>
      </c>
      <c r="H3901" s="53" t="s">
        <v>307</v>
      </c>
      <c r="I3901" s="26">
        <v>13900</v>
      </c>
      <c r="J3901" s="26">
        <v>12900</v>
      </c>
      <c r="K3901" s="26">
        <v>6600</v>
      </c>
      <c r="L3901" s="26">
        <f t="shared" si="3593"/>
        <v>3900</v>
      </c>
      <c r="M3901" s="26">
        <v>1000</v>
      </c>
      <c r="N3901" s="26">
        <v>1900</v>
      </c>
      <c r="O3901" s="26">
        <v>1000</v>
      </c>
      <c r="P3901" s="26">
        <f t="shared" si="3594"/>
        <v>10500</v>
      </c>
      <c r="Q3901" s="26">
        <f t="shared" si="3595"/>
        <v>81.395348837209298</v>
      </c>
      <c r="R3901" s="90"/>
      <c r="S3901" s="90"/>
      <c r="T3901" s="90"/>
      <c r="U3901" s="90"/>
      <c r="V3901" s="90"/>
      <c r="W3901" s="90"/>
      <c r="X3901" s="90"/>
      <c r="Y3901" s="90"/>
    </row>
    <row r="3902" spans="1:25" ht="15" customHeight="1" x14ac:dyDescent="0.25">
      <c r="A3902" s="64" t="s">
        <v>935</v>
      </c>
      <c r="B3902" s="64" t="s">
        <v>81</v>
      </c>
      <c r="C3902" s="64" t="s">
        <v>1652</v>
      </c>
      <c r="D3902" s="64" t="s">
        <v>1653</v>
      </c>
      <c r="E3902" s="20" t="s">
        <v>311</v>
      </c>
      <c r="F3902" s="64"/>
      <c r="G3902" s="53" t="s">
        <v>1076</v>
      </c>
      <c r="H3902" s="53" t="s">
        <v>310</v>
      </c>
      <c r="I3902" s="26">
        <v>4500</v>
      </c>
      <c r="J3902" s="26">
        <v>4500</v>
      </c>
      <c r="K3902" s="26">
        <v>1775</v>
      </c>
      <c r="L3902" s="26">
        <f t="shared" si="3593"/>
        <v>0</v>
      </c>
      <c r="M3902" s="26"/>
      <c r="N3902" s="26"/>
      <c r="O3902" s="26"/>
      <c r="P3902" s="26">
        <f t="shared" si="3594"/>
        <v>1775</v>
      </c>
      <c r="Q3902" s="26">
        <f t="shared" si="3595"/>
        <v>39.444444444444443</v>
      </c>
      <c r="R3902" s="90"/>
      <c r="S3902" s="90"/>
      <c r="T3902" s="90"/>
      <c r="U3902" s="90"/>
      <c r="V3902" s="90"/>
      <c r="W3902" s="90"/>
      <c r="X3902" s="90"/>
      <c r="Y3902" s="90"/>
    </row>
    <row r="3903" spans="1:25" ht="15" customHeight="1" x14ac:dyDescent="0.25">
      <c r="A3903" s="63" t="s">
        <v>935</v>
      </c>
      <c r="B3903" s="63" t="s">
        <v>81</v>
      </c>
      <c r="C3903" s="63" t="s">
        <v>1652</v>
      </c>
      <c r="D3903" s="63" t="s">
        <v>1653</v>
      </c>
      <c r="E3903" s="63" t="s">
        <v>39</v>
      </c>
      <c r="F3903" s="64" t="s">
        <v>1</v>
      </c>
      <c r="G3903" s="53" t="s">
        <v>1</v>
      </c>
      <c r="H3903" s="65" t="s">
        <v>40</v>
      </c>
      <c r="I3903" s="31">
        <f t="shared" ref="I3903:K3903" si="3632">SUM(I3904:I3906)</f>
        <v>41414</v>
      </c>
      <c r="J3903" s="31">
        <f t="shared" si="3632"/>
        <v>38062</v>
      </c>
      <c r="K3903" s="31">
        <f t="shared" si="3632"/>
        <v>19700</v>
      </c>
      <c r="L3903" s="31">
        <f t="shared" si="3593"/>
        <v>10850</v>
      </c>
      <c r="M3903" s="31">
        <f t="shared" ref="M3903" si="3633">SUM(M3904:M3906)</f>
        <v>3650</v>
      </c>
      <c r="N3903" s="31">
        <f t="shared" ref="N3903:O3903" si="3634">SUM(N3904:N3906)</f>
        <v>3250</v>
      </c>
      <c r="O3903" s="31">
        <f t="shared" si="3634"/>
        <v>3950</v>
      </c>
      <c r="P3903" s="31">
        <f t="shared" si="3594"/>
        <v>30550</v>
      </c>
      <c r="Q3903" s="31">
        <f t="shared" si="3595"/>
        <v>80.263780148179293</v>
      </c>
      <c r="R3903" s="94"/>
      <c r="S3903" s="94"/>
      <c r="T3903" s="94"/>
      <c r="U3903" s="94"/>
      <c r="V3903" s="94"/>
      <c r="W3903" s="94"/>
      <c r="X3903" s="94"/>
      <c r="Y3903" s="94"/>
    </row>
    <row r="3904" spans="1:25" ht="15" customHeight="1" x14ac:dyDescent="0.25">
      <c r="A3904" s="64" t="s">
        <v>935</v>
      </c>
      <c r="B3904" s="64" t="s">
        <v>81</v>
      </c>
      <c r="C3904" s="64" t="s">
        <v>1652</v>
      </c>
      <c r="D3904" s="64" t="s">
        <v>1653</v>
      </c>
      <c r="E3904" s="20" t="s">
        <v>41</v>
      </c>
      <c r="F3904" s="64"/>
      <c r="G3904" s="53" t="s">
        <v>1076</v>
      </c>
      <c r="H3904" s="53" t="s">
        <v>40</v>
      </c>
      <c r="I3904" s="26">
        <v>24314</v>
      </c>
      <c r="J3904" s="26">
        <v>20962</v>
      </c>
      <c r="K3904" s="26">
        <v>10700</v>
      </c>
      <c r="L3904" s="26">
        <f t="shared" si="3593"/>
        <v>6500</v>
      </c>
      <c r="M3904" s="26">
        <v>2200</v>
      </c>
      <c r="N3904" s="26">
        <v>1800</v>
      </c>
      <c r="O3904" s="26">
        <v>2500</v>
      </c>
      <c r="P3904" s="26">
        <f t="shared" si="3594"/>
        <v>17200</v>
      </c>
      <c r="Q3904" s="26">
        <f t="shared" si="3595"/>
        <v>82.053239194733322</v>
      </c>
      <c r="R3904" s="90"/>
      <c r="S3904" s="90"/>
      <c r="T3904" s="90"/>
      <c r="U3904" s="90"/>
      <c r="V3904" s="90"/>
      <c r="W3904" s="90"/>
      <c r="X3904" s="90"/>
      <c r="Y3904" s="90"/>
    </row>
    <row r="3905" spans="1:25" ht="15" customHeight="1" x14ac:dyDescent="0.25">
      <c r="A3905" s="64" t="s">
        <v>935</v>
      </c>
      <c r="B3905" s="64" t="s">
        <v>81</v>
      </c>
      <c r="C3905" s="64" t="s">
        <v>1652</v>
      </c>
      <c r="D3905" s="64" t="s">
        <v>1653</v>
      </c>
      <c r="E3905" s="20" t="s">
        <v>41</v>
      </c>
      <c r="F3905" s="64" t="s">
        <v>1660</v>
      </c>
      <c r="G3905" s="53" t="s">
        <v>1076</v>
      </c>
      <c r="H3905" s="53" t="s">
        <v>49</v>
      </c>
      <c r="I3905" s="26">
        <v>4500</v>
      </c>
      <c r="J3905" s="26">
        <v>4500</v>
      </c>
      <c r="K3905" s="26">
        <v>2700</v>
      </c>
      <c r="L3905" s="26">
        <f t="shared" si="3593"/>
        <v>1200</v>
      </c>
      <c r="M3905" s="26">
        <v>400</v>
      </c>
      <c r="N3905" s="26">
        <v>400</v>
      </c>
      <c r="O3905" s="26">
        <v>400</v>
      </c>
      <c r="P3905" s="26">
        <f t="shared" si="3594"/>
        <v>3900</v>
      </c>
      <c r="Q3905" s="26">
        <f t="shared" si="3595"/>
        <v>86.666666666666671</v>
      </c>
      <c r="R3905" s="90"/>
      <c r="S3905" s="90"/>
      <c r="T3905" s="90"/>
      <c r="U3905" s="90"/>
      <c r="V3905" s="90"/>
      <c r="W3905" s="90"/>
      <c r="X3905" s="90"/>
      <c r="Y3905" s="90"/>
    </row>
    <row r="3906" spans="1:25" ht="22.5" customHeight="1" x14ac:dyDescent="0.25">
      <c r="A3906" s="64" t="s">
        <v>935</v>
      </c>
      <c r="B3906" s="64" t="s">
        <v>81</v>
      </c>
      <c r="C3906" s="64" t="s">
        <v>1652</v>
      </c>
      <c r="D3906" s="64" t="s">
        <v>1653</v>
      </c>
      <c r="E3906" s="20" t="s">
        <v>41</v>
      </c>
      <c r="F3906" s="64" t="s">
        <v>1661</v>
      </c>
      <c r="G3906" s="53" t="s">
        <v>1076</v>
      </c>
      <c r="H3906" s="53" t="s">
        <v>55</v>
      </c>
      <c r="I3906" s="26">
        <v>12600</v>
      </c>
      <c r="J3906" s="26">
        <v>12600</v>
      </c>
      <c r="K3906" s="26">
        <v>6300</v>
      </c>
      <c r="L3906" s="26">
        <f t="shared" si="3593"/>
        <v>3150</v>
      </c>
      <c r="M3906" s="26">
        <v>1050</v>
      </c>
      <c r="N3906" s="26">
        <v>1050</v>
      </c>
      <c r="O3906" s="26">
        <v>1050</v>
      </c>
      <c r="P3906" s="26">
        <f t="shared" si="3594"/>
        <v>9450</v>
      </c>
      <c r="Q3906" s="26">
        <f t="shared" si="3595"/>
        <v>75</v>
      </c>
      <c r="R3906" s="90"/>
      <c r="S3906" s="90"/>
      <c r="T3906" s="90"/>
      <c r="U3906" s="90"/>
      <c r="V3906" s="90"/>
      <c r="W3906" s="90"/>
      <c r="X3906" s="90"/>
      <c r="Y3906" s="90"/>
    </row>
    <row r="3907" spans="1:25" ht="22.5" customHeight="1" x14ac:dyDescent="0.25">
      <c r="A3907" s="63" t="s">
        <v>1</v>
      </c>
      <c r="B3907" s="63" t="s">
        <v>1</v>
      </c>
      <c r="C3907" s="63" t="s">
        <v>1</v>
      </c>
      <c r="D3907" s="65" t="s">
        <v>1</v>
      </c>
      <c r="E3907" s="65" t="s">
        <v>1</v>
      </c>
      <c r="F3907" s="65" t="s">
        <v>1</v>
      </c>
      <c r="G3907" s="65" t="s">
        <v>1</v>
      </c>
      <c r="H3907" s="66" t="s">
        <v>56</v>
      </c>
      <c r="I3907" s="30">
        <f t="shared" ref="I3907:K3908" si="3635">SUM(I3908)</f>
        <v>100</v>
      </c>
      <c r="J3907" s="30">
        <f t="shared" si="3635"/>
        <v>100</v>
      </c>
      <c r="K3907" s="30">
        <f t="shared" si="3635"/>
        <v>0</v>
      </c>
      <c r="L3907" s="30">
        <f t="shared" si="3593"/>
        <v>0</v>
      </c>
      <c r="M3907" s="30">
        <f t="shared" ref="M3907:M3908" si="3636">SUM(M3908)</f>
        <v>0</v>
      </c>
      <c r="N3907" s="30">
        <f t="shared" ref="N3907:O3908" si="3637">SUM(N3908)</f>
        <v>0</v>
      </c>
      <c r="O3907" s="30">
        <f t="shared" si="3637"/>
        <v>0</v>
      </c>
      <c r="P3907" s="30">
        <f t="shared" si="3594"/>
        <v>0</v>
      </c>
      <c r="Q3907" s="30">
        <f t="shared" si="3595"/>
        <v>0</v>
      </c>
      <c r="R3907" s="93"/>
      <c r="S3907" s="93"/>
      <c r="T3907" s="93"/>
      <c r="U3907" s="93"/>
      <c r="V3907" s="93"/>
      <c r="W3907" s="93"/>
      <c r="X3907" s="93"/>
      <c r="Y3907" s="93"/>
    </row>
    <row r="3908" spans="1:25" ht="15" customHeight="1" x14ac:dyDescent="0.25">
      <c r="A3908" s="63" t="s">
        <v>935</v>
      </c>
      <c r="B3908" s="63" t="s">
        <v>81</v>
      </c>
      <c r="C3908" s="63" t="s">
        <v>1652</v>
      </c>
      <c r="D3908" s="63" t="s">
        <v>1653</v>
      </c>
      <c r="E3908" s="65" t="s">
        <v>57</v>
      </c>
      <c r="F3908" s="65" t="s">
        <v>1</v>
      </c>
      <c r="G3908" s="65" t="s">
        <v>1</v>
      </c>
      <c r="H3908" s="65" t="s">
        <v>58</v>
      </c>
      <c r="I3908" s="31">
        <f t="shared" si="3635"/>
        <v>100</v>
      </c>
      <c r="J3908" s="31">
        <f t="shared" si="3635"/>
        <v>100</v>
      </c>
      <c r="K3908" s="31">
        <f t="shared" si="3635"/>
        <v>0</v>
      </c>
      <c r="L3908" s="31">
        <f t="shared" si="3593"/>
        <v>0</v>
      </c>
      <c r="M3908" s="31">
        <f t="shared" si="3636"/>
        <v>0</v>
      </c>
      <c r="N3908" s="31">
        <f t="shared" si="3637"/>
        <v>0</v>
      </c>
      <c r="O3908" s="31">
        <f t="shared" si="3637"/>
        <v>0</v>
      </c>
      <c r="P3908" s="31">
        <f t="shared" si="3594"/>
        <v>0</v>
      </c>
      <c r="Q3908" s="31">
        <f t="shared" si="3595"/>
        <v>0</v>
      </c>
      <c r="R3908" s="94"/>
      <c r="S3908" s="94"/>
      <c r="T3908" s="94"/>
      <c r="U3908" s="94"/>
      <c r="V3908" s="94"/>
      <c r="W3908" s="94"/>
      <c r="X3908" s="94"/>
      <c r="Y3908" s="94"/>
    </row>
    <row r="3909" spans="1:25" ht="15" customHeight="1" x14ac:dyDescent="0.25">
      <c r="A3909" s="64" t="s">
        <v>935</v>
      </c>
      <c r="B3909" s="64" t="s">
        <v>81</v>
      </c>
      <c r="C3909" s="64" t="s">
        <v>1652</v>
      </c>
      <c r="D3909" s="64" t="s">
        <v>1653</v>
      </c>
      <c r="E3909" s="20" t="s">
        <v>68</v>
      </c>
      <c r="F3909" s="64"/>
      <c r="G3909" s="53" t="s">
        <v>1076</v>
      </c>
      <c r="H3909" s="53" t="s">
        <v>67</v>
      </c>
      <c r="I3909" s="26">
        <v>100</v>
      </c>
      <c r="J3909" s="26">
        <v>100</v>
      </c>
      <c r="K3909" s="26">
        <v>0</v>
      </c>
      <c r="L3909" s="26">
        <f t="shared" si="3593"/>
        <v>0</v>
      </c>
      <c r="M3909" s="26"/>
      <c r="N3909" s="26"/>
      <c r="O3909" s="26"/>
      <c r="P3909" s="26">
        <f t="shared" si="3594"/>
        <v>0</v>
      </c>
      <c r="Q3909" s="26">
        <f t="shared" si="3595"/>
        <v>0</v>
      </c>
      <c r="R3909" s="90"/>
      <c r="S3909" s="90"/>
      <c r="T3909" s="90"/>
      <c r="U3909" s="90"/>
      <c r="V3909" s="90"/>
      <c r="W3909" s="90"/>
      <c r="X3909" s="90"/>
      <c r="Y3909" s="90"/>
    </row>
    <row r="3910" spans="1:25" ht="22.5" customHeight="1" x14ac:dyDescent="0.25">
      <c r="A3910" s="63" t="s">
        <v>1</v>
      </c>
      <c r="B3910" s="63" t="s">
        <v>1</v>
      </c>
      <c r="C3910" s="63" t="s">
        <v>1</v>
      </c>
      <c r="D3910" s="65" t="s">
        <v>1</v>
      </c>
      <c r="E3910" s="65" t="s">
        <v>1</v>
      </c>
      <c r="F3910" s="65" t="s">
        <v>1</v>
      </c>
      <c r="G3910" s="65" t="s">
        <v>1</v>
      </c>
      <c r="H3910" s="66" t="s">
        <v>69</v>
      </c>
      <c r="I3910" s="30">
        <f t="shared" ref="I3910:K3911" si="3638">SUM(I3911)</f>
        <v>5000</v>
      </c>
      <c r="J3910" s="30">
        <f t="shared" si="3638"/>
        <v>0</v>
      </c>
      <c r="K3910" s="30">
        <f t="shared" si="3638"/>
        <v>0</v>
      </c>
      <c r="L3910" s="30">
        <f t="shared" si="3593"/>
        <v>0</v>
      </c>
      <c r="M3910" s="30">
        <f t="shared" ref="M3910:M3911" si="3639">SUM(M3911)</f>
        <v>0</v>
      </c>
      <c r="N3910" s="30">
        <f t="shared" ref="N3910:O3911" si="3640">SUM(N3911)</f>
        <v>0</v>
      </c>
      <c r="O3910" s="30">
        <f t="shared" si="3640"/>
        <v>0</v>
      </c>
      <c r="P3910" s="30">
        <f t="shared" si="3594"/>
        <v>0</v>
      </c>
      <c r="Q3910" s="30" t="str">
        <f t="shared" si="3595"/>
        <v>-</v>
      </c>
      <c r="R3910" s="93"/>
      <c r="S3910" s="93"/>
      <c r="T3910" s="93"/>
      <c r="U3910" s="93"/>
      <c r="V3910" s="93"/>
      <c r="W3910" s="93"/>
      <c r="X3910" s="93"/>
      <c r="Y3910" s="93"/>
    </row>
    <row r="3911" spans="1:25" ht="15" customHeight="1" x14ac:dyDescent="0.25">
      <c r="A3911" s="63" t="s">
        <v>935</v>
      </c>
      <c r="B3911" s="63" t="s">
        <v>81</v>
      </c>
      <c r="C3911" s="63" t="s">
        <v>1652</v>
      </c>
      <c r="D3911" s="63" t="s">
        <v>1653</v>
      </c>
      <c r="E3911" s="65" t="s">
        <v>70</v>
      </c>
      <c r="F3911" s="65" t="s">
        <v>1</v>
      </c>
      <c r="G3911" s="65" t="s">
        <v>1</v>
      </c>
      <c r="H3911" s="65" t="s">
        <v>71</v>
      </c>
      <c r="I3911" s="31">
        <f t="shared" si="3638"/>
        <v>5000</v>
      </c>
      <c r="J3911" s="31">
        <f t="shared" si="3638"/>
        <v>0</v>
      </c>
      <c r="K3911" s="31">
        <f t="shared" si="3638"/>
        <v>0</v>
      </c>
      <c r="L3911" s="31">
        <f t="shared" si="3593"/>
        <v>0</v>
      </c>
      <c r="M3911" s="31">
        <f t="shared" si="3639"/>
        <v>0</v>
      </c>
      <c r="N3911" s="31">
        <f t="shared" si="3640"/>
        <v>0</v>
      </c>
      <c r="O3911" s="31">
        <f t="shared" si="3640"/>
        <v>0</v>
      </c>
      <c r="P3911" s="31">
        <f t="shared" si="3594"/>
        <v>0</v>
      </c>
      <c r="Q3911" s="31" t="str">
        <f t="shared" si="3595"/>
        <v>-</v>
      </c>
      <c r="R3911" s="94"/>
      <c r="S3911" s="94"/>
      <c r="T3911" s="94"/>
      <c r="U3911" s="94"/>
      <c r="V3911" s="94"/>
      <c r="W3911" s="94"/>
      <c r="X3911" s="94"/>
      <c r="Y3911" s="94"/>
    </row>
    <row r="3912" spans="1:25" ht="15" customHeight="1" x14ac:dyDescent="0.25">
      <c r="A3912" s="64" t="s">
        <v>935</v>
      </c>
      <c r="B3912" s="64" t="s">
        <v>81</v>
      </c>
      <c r="C3912" s="64" t="s">
        <v>1652</v>
      </c>
      <c r="D3912" s="64" t="s">
        <v>1653</v>
      </c>
      <c r="E3912" s="20" t="s">
        <v>74</v>
      </c>
      <c r="F3912" s="64"/>
      <c r="G3912" s="53" t="s">
        <v>1076</v>
      </c>
      <c r="H3912" s="53" t="s">
        <v>73</v>
      </c>
      <c r="I3912" s="26">
        <v>5000</v>
      </c>
      <c r="J3912" s="26">
        <v>0</v>
      </c>
      <c r="K3912" s="26">
        <v>0</v>
      </c>
      <c r="L3912" s="26">
        <f t="shared" si="3593"/>
        <v>0</v>
      </c>
      <c r="M3912" s="26"/>
      <c r="N3912" s="26"/>
      <c r="O3912" s="26"/>
      <c r="P3912" s="26">
        <f t="shared" si="3594"/>
        <v>0</v>
      </c>
      <c r="Q3912" s="26" t="str">
        <f t="shared" si="3595"/>
        <v>-</v>
      </c>
      <c r="R3912" s="90"/>
      <c r="S3912" s="90"/>
      <c r="T3912" s="90"/>
      <c r="U3912" s="90"/>
      <c r="V3912" s="90"/>
      <c r="W3912" s="90"/>
      <c r="X3912" s="90"/>
      <c r="Y3912" s="90"/>
    </row>
    <row r="3913" spans="1:25" ht="15" customHeight="1" x14ac:dyDescent="0.25">
      <c r="A3913" s="53" t="s">
        <v>1</v>
      </c>
      <c r="B3913" s="53" t="s">
        <v>1</v>
      </c>
      <c r="C3913" s="53" t="s">
        <v>1</v>
      </c>
      <c r="D3913" s="53" t="s">
        <v>1</v>
      </c>
      <c r="E3913" s="53" t="s">
        <v>1</v>
      </c>
      <c r="F3913" s="53" t="s">
        <v>1</v>
      </c>
      <c r="G3913" s="53" t="s">
        <v>1</v>
      </c>
      <c r="H3913" s="66" t="s">
        <v>1662</v>
      </c>
      <c r="I3913" s="30">
        <f t="shared" ref="I3913:K3913" si="3641">SUM(I3884,I3907,I3910)</f>
        <v>2110132</v>
      </c>
      <c r="J3913" s="30">
        <f t="shared" si="3641"/>
        <v>2091444</v>
      </c>
      <c r="K3913" s="30">
        <f t="shared" si="3641"/>
        <v>1169581</v>
      </c>
      <c r="L3913" s="30">
        <f t="shared" si="3593"/>
        <v>512150</v>
      </c>
      <c r="M3913" s="30">
        <f t="shared" ref="M3913" si="3642">SUM(M3884,M3907,M3910)</f>
        <v>169150</v>
      </c>
      <c r="N3913" s="30">
        <f t="shared" ref="N3913:O3913" si="3643">SUM(N3884,N3907,N3910)</f>
        <v>170350</v>
      </c>
      <c r="O3913" s="30">
        <f t="shared" si="3643"/>
        <v>172650</v>
      </c>
      <c r="P3913" s="30">
        <f t="shared" si="3594"/>
        <v>1681731</v>
      </c>
      <c r="Q3913" s="30">
        <f t="shared" si="3595"/>
        <v>80.410042057066789</v>
      </c>
      <c r="R3913" s="93"/>
      <c r="S3913" s="93"/>
      <c r="T3913" s="93"/>
      <c r="U3913" s="93"/>
      <c r="V3913" s="93"/>
      <c r="W3913" s="93"/>
      <c r="X3913" s="93"/>
      <c r="Y3913" s="93"/>
    </row>
    <row r="3914" spans="1:25" ht="15" customHeight="1" thickBot="1" x14ac:dyDescent="0.3">
      <c r="A3914" s="53" t="s">
        <v>1</v>
      </c>
      <c r="B3914" s="53" t="s">
        <v>1</v>
      </c>
      <c r="C3914" s="53" t="s">
        <v>1</v>
      </c>
      <c r="D3914" s="53" t="s">
        <v>1</v>
      </c>
      <c r="E3914" s="53" t="s">
        <v>1</v>
      </c>
      <c r="F3914" s="53" t="s">
        <v>1</v>
      </c>
      <c r="G3914" s="53" t="s">
        <v>1</v>
      </c>
      <c r="H3914" s="65" t="s">
        <v>76</v>
      </c>
      <c r="I3914" s="31"/>
      <c r="J3914" s="31"/>
      <c r="K3914" s="31">
        <v>0</v>
      </c>
      <c r="L3914" s="31"/>
      <c r="M3914" s="31"/>
      <c r="N3914" s="31"/>
      <c r="O3914" s="31"/>
      <c r="P3914" s="31"/>
      <c r="Q3914" s="31"/>
      <c r="R3914" s="94"/>
      <c r="S3914" s="94"/>
      <c r="T3914" s="94"/>
      <c r="U3914" s="94"/>
      <c r="V3914" s="94"/>
      <c r="W3914" s="94"/>
      <c r="X3914" s="94"/>
      <c r="Y3914" s="94"/>
    </row>
    <row r="3915" spans="1:25" ht="47.25" customHeight="1" thickBot="1" x14ac:dyDescent="0.3">
      <c r="A3915" s="110" t="s">
        <v>1</v>
      </c>
      <c r="B3915" s="110" t="s">
        <v>1</v>
      </c>
      <c r="C3915" s="110" t="s">
        <v>1</v>
      </c>
      <c r="D3915" s="110" t="s">
        <v>1</v>
      </c>
      <c r="E3915" s="110" t="s">
        <v>1</v>
      </c>
      <c r="F3915" s="110" t="s">
        <v>1</v>
      </c>
      <c r="G3915" s="110" t="s">
        <v>1</v>
      </c>
      <c r="H3915" s="28" t="s">
        <v>77</v>
      </c>
      <c r="I3915" s="109" t="s">
        <v>3984</v>
      </c>
      <c r="J3915" s="109" t="s">
        <v>11</v>
      </c>
      <c r="K3915" s="109" t="s">
        <v>3989</v>
      </c>
      <c r="L3915" s="109" t="s">
        <v>3985</v>
      </c>
      <c r="M3915" s="109" t="s">
        <v>4027</v>
      </c>
      <c r="N3915" s="109" t="s">
        <v>3988</v>
      </c>
      <c r="O3915" s="109" t="s">
        <v>3986</v>
      </c>
      <c r="P3915" s="109" t="s">
        <v>3987</v>
      </c>
      <c r="Q3915" s="109" t="s">
        <v>3695</v>
      </c>
      <c r="R3915" s="91"/>
      <c r="S3915" s="91"/>
      <c r="T3915" s="91"/>
      <c r="U3915" s="91"/>
      <c r="V3915" s="91"/>
      <c r="W3915" s="91"/>
      <c r="X3915" s="91"/>
      <c r="Y3915" s="91"/>
    </row>
    <row r="3916" spans="1:25" ht="15" customHeight="1" x14ac:dyDescent="0.25">
      <c r="A3916" s="111"/>
      <c r="B3916" s="111"/>
      <c r="C3916" s="111"/>
      <c r="D3916" s="111"/>
      <c r="E3916" s="111"/>
      <c r="F3916" s="111"/>
      <c r="G3916" s="111"/>
      <c r="H3916" s="67" t="s">
        <v>1</v>
      </c>
      <c r="I3916" s="29">
        <v>1</v>
      </c>
      <c r="J3916" s="29">
        <v>2</v>
      </c>
      <c r="K3916" s="29">
        <v>3</v>
      </c>
      <c r="L3916" s="29" t="s">
        <v>3478</v>
      </c>
      <c r="M3916" s="29">
        <v>5</v>
      </c>
      <c r="N3916" s="29">
        <v>6</v>
      </c>
      <c r="O3916" s="29">
        <v>7</v>
      </c>
      <c r="P3916" s="29" t="s">
        <v>3696</v>
      </c>
      <c r="Q3916" s="29">
        <v>9</v>
      </c>
      <c r="R3916" s="92"/>
      <c r="S3916" s="92"/>
      <c r="T3916" s="92"/>
      <c r="U3916" s="92"/>
      <c r="V3916" s="92"/>
      <c r="W3916" s="92"/>
      <c r="X3916" s="92"/>
      <c r="Y3916" s="92"/>
    </row>
    <row r="3917" spans="1:25" ht="15" customHeight="1" x14ac:dyDescent="0.25">
      <c r="A3917" s="111"/>
      <c r="B3917" s="111"/>
      <c r="C3917" s="111"/>
      <c r="D3917" s="111"/>
      <c r="E3917" s="111"/>
      <c r="F3917" s="111"/>
      <c r="G3917" s="111"/>
      <c r="H3917" s="68" t="s">
        <v>1085</v>
      </c>
      <c r="I3917" s="32">
        <f t="shared" ref="I3917:K3917" si="3644">SUM(I3913)</f>
        <v>2110132</v>
      </c>
      <c r="J3917" s="32">
        <f t="shared" si="3644"/>
        <v>2091444</v>
      </c>
      <c r="K3917" s="32">
        <f t="shared" si="3644"/>
        <v>1169581</v>
      </c>
      <c r="L3917" s="32">
        <f t="shared" si="3593"/>
        <v>512150</v>
      </c>
      <c r="M3917" s="32">
        <f t="shared" ref="M3917" si="3645">SUM(M3913)</f>
        <v>169150</v>
      </c>
      <c r="N3917" s="32">
        <f t="shared" ref="N3917:O3917" si="3646">SUM(N3913)</f>
        <v>170350</v>
      </c>
      <c r="O3917" s="32">
        <f t="shared" si="3646"/>
        <v>172650</v>
      </c>
      <c r="P3917" s="32">
        <f t="shared" si="3594"/>
        <v>1681731</v>
      </c>
      <c r="Q3917" s="32">
        <f t="shared" si="3595"/>
        <v>80.410042057066789</v>
      </c>
      <c r="R3917" s="90"/>
      <c r="S3917" s="90"/>
      <c r="T3917" s="90"/>
      <c r="U3917" s="90"/>
      <c r="V3917" s="90"/>
      <c r="W3917" s="90"/>
      <c r="X3917" s="90"/>
      <c r="Y3917" s="90"/>
    </row>
    <row r="3918" spans="1:25" ht="15" customHeight="1" x14ac:dyDescent="0.25">
      <c r="A3918" s="111"/>
      <c r="B3918" s="111"/>
      <c r="C3918" s="111"/>
      <c r="D3918" s="111"/>
      <c r="E3918" s="111"/>
      <c r="F3918" s="111"/>
      <c r="G3918" s="111"/>
      <c r="H3918" s="69" t="s">
        <v>79</v>
      </c>
      <c r="I3918" s="32">
        <f t="shared" ref="I3918:K3918" si="3647">SUM(I3917)</f>
        <v>2110132</v>
      </c>
      <c r="J3918" s="32">
        <f t="shared" si="3647"/>
        <v>2091444</v>
      </c>
      <c r="K3918" s="32">
        <f t="shared" si="3647"/>
        <v>1169581</v>
      </c>
      <c r="L3918" s="32">
        <f t="shared" si="3593"/>
        <v>512150</v>
      </c>
      <c r="M3918" s="32">
        <f t="shared" ref="M3918" si="3648">SUM(M3917)</f>
        <v>169150</v>
      </c>
      <c r="N3918" s="32">
        <f t="shared" ref="N3918:O3918" si="3649">SUM(N3917)</f>
        <v>170350</v>
      </c>
      <c r="O3918" s="32">
        <f t="shared" si="3649"/>
        <v>172650</v>
      </c>
      <c r="P3918" s="32">
        <f t="shared" si="3594"/>
        <v>1681731</v>
      </c>
      <c r="Q3918" s="32">
        <f t="shared" si="3595"/>
        <v>80.410042057066789</v>
      </c>
      <c r="R3918" s="90"/>
      <c r="S3918" s="90"/>
      <c r="T3918" s="90"/>
      <c r="U3918" s="90"/>
      <c r="V3918" s="90"/>
      <c r="W3918" s="90"/>
      <c r="X3918" s="90"/>
      <c r="Y3918" s="90"/>
    </row>
    <row r="3919" spans="1:25" ht="15" customHeight="1" x14ac:dyDescent="0.25">
      <c r="A3919" s="112"/>
      <c r="B3919" s="112"/>
      <c r="C3919" s="112"/>
      <c r="D3919" s="112"/>
      <c r="E3919" s="112"/>
      <c r="F3919" s="112"/>
      <c r="G3919" s="112"/>
      <c r="I3919" s="27"/>
      <c r="J3919" s="27"/>
      <c r="K3919" s="27">
        <v>0</v>
      </c>
      <c r="L3919" s="27"/>
      <c r="M3919" s="27"/>
      <c r="N3919" s="27"/>
      <c r="O3919" s="27"/>
      <c r="P3919" s="27"/>
      <c r="Q3919" s="27"/>
      <c r="R3919" s="27"/>
      <c r="S3919" s="27"/>
      <c r="T3919" s="27"/>
      <c r="U3919" s="27"/>
      <c r="V3919" s="27"/>
      <c r="W3919" s="27"/>
      <c r="X3919" s="27"/>
      <c r="Y3919" s="27"/>
    </row>
    <row r="3920" spans="1:25" ht="15" customHeight="1" thickBot="1" x14ac:dyDescent="0.3">
      <c r="A3920" s="53" t="s">
        <v>1</v>
      </c>
      <c r="B3920" s="53" t="s">
        <v>1</v>
      </c>
      <c r="C3920" s="53" t="s">
        <v>1</v>
      </c>
      <c r="D3920" s="53" t="s">
        <v>1</v>
      </c>
      <c r="E3920" s="53" t="s">
        <v>1</v>
      </c>
      <c r="F3920" s="53" t="s">
        <v>1</v>
      </c>
      <c r="G3920" s="53" t="s">
        <v>1</v>
      </c>
      <c r="H3920" s="21" t="s">
        <v>1</v>
      </c>
      <c r="I3920" s="33"/>
      <c r="J3920" s="33"/>
      <c r="K3920" s="33">
        <v>0</v>
      </c>
      <c r="L3920" s="33"/>
      <c r="M3920" s="33"/>
      <c r="N3920" s="33"/>
      <c r="O3920" s="33"/>
      <c r="P3920" s="33"/>
      <c r="Q3920" s="33"/>
      <c r="R3920" s="33"/>
      <c r="S3920" s="33"/>
      <c r="T3920" s="33"/>
      <c r="U3920" s="33"/>
      <c r="V3920" s="33"/>
      <c r="W3920" s="33"/>
      <c r="X3920" s="33"/>
      <c r="Y3920" s="33"/>
    </row>
    <row r="3921" spans="1:25" ht="45.75" customHeight="1" thickBot="1" x14ac:dyDescent="0.3">
      <c r="A3921" s="28" t="s">
        <v>4</v>
      </c>
      <c r="B3921" s="28" t="s">
        <v>5</v>
      </c>
      <c r="C3921" s="28" t="s">
        <v>6</v>
      </c>
      <c r="D3921" s="57" t="s">
        <v>1</v>
      </c>
      <c r="E3921" s="28" t="s">
        <v>7</v>
      </c>
      <c r="F3921" s="28" t="s">
        <v>8</v>
      </c>
      <c r="G3921" s="28" t="s">
        <v>9</v>
      </c>
      <c r="H3921" s="28" t="s">
        <v>10</v>
      </c>
      <c r="I3921" s="109" t="s">
        <v>3984</v>
      </c>
      <c r="J3921" s="109" t="s">
        <v>11</v>
      </c>
      <c r="K3921" s="109" t="s">
        <v>3989</v>
      </c>
      <c r="L3921" s="109" t="s">
        <v>3985</v>
      </c>
      <c r="M3921" s="109" t="s">
        <v>4027</v>
      </c>
      <c r="N3921" s="109" t="s">
        <v>3988</v>
      </c>
      <c r="O3921" s="109" t="s">
        <v>3986</v>
      </c>
      <c r="P3921" s="109" t="s">
        <v>3987</v>
      </c>
      <c r="Q3921" s="109" t="s">
        <v>3695</v>
      </c>
      <c r="R3921" s="91"/>
      <c r="S3921" s="91"/>
      <c r="T3921" s="91"/>
      <c r="U3921" s="91"/>
      <c r="V3921" s="91"/>
      <c r="W3921" s="91"/>
      <c r="X3921" s="91"/>
      <c r="Y3921" s="91"/>
    </row>
    <row r="3922" spans="1:25" ht="15" customHeight="1" x14ac:dyDescent="0.25">
      <c r="A3922" s="58" t="s">
        <v>1</v>
      </c>
      <c r="B3922" s="58" t="s">
        <v>1</v>
      </c>
      <c r="C3922" s="58" t="s">
        <v>1</v>
      </c>
      <c r="D3922" s="59" t="s">
        <v>1</v>
      </c>
      <c r="E3922" s="59" t="s">
        <v>1</v>
      </c>
      <c r="F3922" s="60" t="s">
        <v>1</v>
      </c>
      <c r="G3922" s="61" t="s">
        <v>1</v>
      </c>
      <c r="H3922" s="62" t="s">
        <v>1</v>
      </c>
      <c r="I3922" s="29">
        <v>1</v>
      </c>
      <c r="J3922" s="29">
        <v>2</v>
      </c>
      <c r="K3922" s="29">
        <v>3</v>
      </c>
      <c r="L3922" s="29" t="s">
        <v>3478</v>
      </c>
      <c r="M3922" s="29">
        <v>5</v>
      </c>
      <c r="N3922" s="29">
        <v>6</v>
      </c>
      <c r="O3922" s="29">
        <v>7</v>
      </c>
      <c r="P3922" s="29" t="s">
        <v>3696</v>
      </c>
      <c r="Q3922" s="29">
        <v>9</v>
      </c>
      <c r="R3922" s="92"/>
      <c r="S3922" s="92"/>
      <c r="T3922" s="92"/>
      <c r="U3922" s="92"/>
      <c r="V3922" s="92"/>
      <c r="W3922" s="92"/>
      <c r="X3922" s="92"/>
      <c r="Y3922" s="92"/>
    </row>
    <row r="3923" spans="1:25" ht="15" customHeight="1" x14ac:dyDescent="0.25">
      <c r="A3923" s="63" t="s">
        <v>935</v>
      </c>
      <c r="B3923" s="63" t="s">
        <v>81</v>
      </c>
      <c r="C3923" s="64" t="s">
        <v>1663</v>
      </c>
      <c r="D3923" s="64" t="s">
        <v>1664</v>
      </c>
      <c r="E3923" s="65" t="s">
        <v>1</v>
      </c>
      <c r="F3923" s="65" t="s">
        <v>1</v>
      </c>
      <c r="G3923" s="65" t="s">
        <v>1</v>
      </c>
      <c r="H3923" s="65" t="s">
        <v>1665</v>
      </c>
      <c r="I3923" s="26">
        <v>0</v>
      </c>
      <c r="J3923" s="26" t="s">
        <v>1</v>
      </c>
      <c r="K3923" s="26">
        <v>0</v>
      </c>
      <c r="L3923" s="26"/>
      <c r="M3923" s="26"/>
      <c r="N3923" s="26"/>
      <c r="O3923" s="26"/>
      <c r="P3923" s="26"/>
      <c r="Q3923" s="26"/>
      <c r="R3923" s="90"/>
      <c r="S3923" s="90"/>
      <c r="T3923" s="90"/>
      <c r="U3923" s="90"/>
      <c r="V3923" s="90"/>
      <c r="W3923" s="90"/>
      <c r="X3923" s="90"/>
      <c r="Y3923" s="90"/>
    </row>
    <row r="3924" spans="1:25" ht="22.5" customHeight="1" x14ac:dyDescent="0.25">
      <c r="A3924" s="63" t="s">
        <v>1</v>
      </c>
      <c r="B3924" s="63" t="s">
        <v>1</v>
      </c>
      <c r="C3924" s="63" t="s">
        <v>1</v>
      </c>
      <c r="D3924" s="65" t="s">
        <v>1</v>
      </c>
      <c r="E3924" s="65" t="s">
        <v>1</v>
      </c>
      <c r="F3924" s="65" t="s">
        <v>1</v>
      </c>
      <c r="G3924" s="65" t="s">
        <v>1</v>
      </c>
      <c r="H3924" s="66" t="s">
        <v>15</v>
      </c>
      <c r="I3924" s="30">
        <f t="shared" ref="I3924:K3924" si="3650">SUM(I3925,I3933,I3935)</f>
        <v>2266228</v>
      </c>
      <c r="J3924" s="30">
        <f t="shared" si="3650"/>
        <v>2252368</v>
      </c>
      <c r="K3924" s="30">
        <f t="shared" si="3650"/>
        <v>1285896</v>
      </c>
      <c r="L3924" s="30">
        <f t="shared" ref="L3924:L3983" si="3651">SUM(M3924:O3924)</f>
        <v>601064</v>
      </c>
      <c r="M3924" s="30">
        <f t="shared" ref="M3924" si="3652">SUM(M3925,M3933,M3935)</f>
        <v>200964</v>
      </c>
      <c r="N3924" s="30">
        <f t="shared" ref="N3924:O3924" si="3653">SUM(N3925,N3933,N3935)</f>
        <v>199950</v>
      </c>
      <c r="O3924" s="30">
        <f t="shared" si="3653"/>
        <v>200150</v>
      </c>
      <c r="P3924" s="30">
        <f t="shared" ref="P3924:P3983" si="3654">K3924+L3924</f>
        <v>1886960</v>
      </c>
      <c r="Q3924" s="30">
        <f t="shared" ref="Q3924:Q3983" si="3655">IF(J3924=0,"-",P3924/J3924*100)</f>
        <v>83.776718546880431</v>
      </c>
      <c r="R3924" s="93"/>
      <c r="S3924" s="93"/>
      <c r="T3924" s="93"/>
      <c r="U3924" s="93"/>
      <c r="V3924" s="93"/>
      <c r="W3924" s="93"/>
      <c r="X3924" s="93"/>
      <c r="Y3924" s="93"/>
    </row>
    <row r="3925" spans="1:25" ht="15" customHeight="1" x14ac:dyDescent="0.25">
      <c r="A3925" s="63" t="s">
        <v>935</v>
      </c>
      <c r="B3925" s="63" t="s">
        <v>81</v>
      </c>
      <c r="C3925" s="63" t="s">
        <v>1663</v>
      </c>
      <c r="D3925" s="63" t="s">
        <v>1664</v>
      </c>
      <c r="E3925" s="65" t="s">
        <v>16</v>
      </c>
      <c r="F3925" s="65" t="s">
        <v>1</v>
      </c>
      <c r="G3925" s="65" t="s">
        <v>1</v>
      </c>
      <c r="H3925" s="65" t="s">
        <v>17</v>
      </c>
      <c r="I3925" s="31">
        <f t="shared" ref="I3925:K3925" si="3656">SUM(I3926:I3927)</f>
        <v>1957356</v>
      </c>
      <c r="J3925" s="31">
        <f t="shared" si="3656"/>
        <v>1957356</v>
      </c>
      <c r="K3925" s="31">
        <f t="shared" si="3656"/>
        <v>1121366</v>
      </c>
      <c r="L3925" s="31">
        <f t="shared" si="3651"/>
        <v>514300</v>
      </c>
      <c r="M3925" s="31">
        <f t="shared" ref="M3925" si="3657">SUM(M3926:M3927)</f>
        <v>168100</v>
      </c>
      <c r="N3925" s="31">
        <f t="shared" ref="N3925:O3925" si="3658">SUM(N3926:N3927)</f>
        <v>173100</v>
      </c>
      <c r="O3925" s="31">
        <f t="shared" si="3658"/>
        <v>173100</v>
      </c>
      <c r="P3925" s="31">
        <f t="shared" si="3654"/>
        <v>1635666</v>
      </c>
      <c r="Q3925" s="31">
        <f t="shared" si="3655"/>
        <v>83.565074518891819</v>
      </c>
      <c r="R3925" s="94"/>
      <c r="S3925" s="94"/>
      <c r="T3925" s="94"/>
      <c r="U3925" s="94"/>
      <c r="V3925" s="94"/>
      <c r="W3925" s="94"/>
      <c r="X3925" s="94"/>
      <c r="Y3925" s="94"/>
    </row>
    <row r="3926" spans="1:25" ht="15" customHeight="1" x14ac:dyDescent="0.25">
      <c r="A3926" s="64" t="s">
        <v>935</v>
      </c>
      <c r="B3926" s="64" t="s">
        <v>81</v>
      </c>
      <c r="C3926" s="64" t="s">
        <v>1663</v>
      </c>
      <c r="D3926" s="64" t="s">
        <v>1664</v>
      </c>
      <c r="E3926" s="20" t="s">
        <v>19</v>
      </c>
      <c r="F3926" s="64"/>
      <c r="G3926" s="53" t="s">
        <v>1076</v>
      </c>
      <c r="H3926" s="53" t="s">
        <v>3921</v>
      </c>
      <c r="I3926" s="26">
        <v>1733390</v>
      </c>
      <c r="J3926" s="26">
        <v>1733390</v>
      </c>
      <c r="K3926" s="26">
        <v>960000</v>
      </c>
      <c r="L3926" s="26">
        <f t="shared" si="3651"/>
        <v>465000</v>
      </c>
      <c r="M3926" s="26">
        <v>155000</v>
      </c>
      <c r="N3926" s="26">
        <v>155000</v>
      </c>
      <c r="O3926" s="26">
        <v>155000</v>
      </c>
      <c r="P3926" s="26">
        <f t="shared" si="3654"/>
        <v>1425000</v>
      </c>
      <c r="Q3926" s="26">
        <f t="shared" si="3655"/>
        <v>82.208850864490969</v>
      </c>
      <c r="R3926" s="90"/>
      <c r="S3926" s="90"/>
      <c r="T3926" s="90"/>
      <c r="U3926" s="90"/>
      <c r="V3926" s="90"/>
      <c r="W3926" s="90"/>
      <c r="X3926" s="90"/>
      <c r="Y3926" s="90"/>
    </row>
    <row r="3927" spans="1:25" ht="15" customHeight="1" x14ac:dyDescent="0.25">
      <c r="A3927" s="63" t="s">
        <v>935</v>
      </c>
      <c r="B3927" s="63" t="s">
        <v>81</v>
      </c>
      <c r="C3927" s="63" t="s">
        <v>1663</v>
      </c>
      <c r="D3927" s="63" t="s">
        <v>1664</v>
      </c>
      <c r="E3927" s="63" t="s">
        <v>21</v>
      </c>
      <c r="F3927" s="64" t="s">
        <v>1</v>
      </c>
      <c r="G3927" s="53" t="s">
        <v>1</v>
      </c>
      <c r="H3927" s="65" t="s">
        <v>22</v>
      </c>
      <c r="I3927" s="31">
        <f t="shared" ref="I3927:K3927" si="3659">SUM(I3928:I3932)</f>
        <v>223966</v>
      </c>
      <c r="J3927" s="31">
        <f t="shared" si="3659"/>
        <v>223966</v>
      </c>
      <c r="K3927" s="31">
        <f t="shared" si="3659"/>
        <v>161366</v>
      </c>
      <c r="L3927" s="31">
        <f t="shared" si="3651"/>
        <v>49300</v>
      </c>
      <c r="M3927" s="31">
        <f t="shared" ref="M3927" si="3660">SUM(M3928:M3932)</f>
        <v>13100</v>
      </c>
      <c r="N3927" s="31">
        <f t="shared" ref="N3927:O3927" si="3661">SUM(N3928:N3932)</f>
        <v>18100</v>
      </c>
      <c r="O3927" s="31">
        <f t="shared" si="3661"/>
        <v>18100</v>
      </c>
      <c r="P3927" s="31">
        <f t="shared" si="3654"/>
        <v>210666</v>
      </c>
      <c r="Q3927" s="31">
        <f t="shared" si="3655"/>
        <v>94.061598635507167</v>
      </c>
      <c r="R3927" s="94"/>
      <c r="S3927" s="94"/>
      <c r="T3927" s="94"/>
      <c r="U3927" s="94"/>
      <c r="V3927" s="94"/>
      <c r="W3927" s="94"/>
      <c r="X3927" s="94"/>
      <c r="Y3927" s="94"/>
    </row>
    <row r="3928" spans="1:25" ht="15" customHeight="1" x14ac:dyDescent="0.25">
      <c r="A3928" s="64" t="s">
        <v>935</v>
      </c>
      <c r="B3928" s="64" t="s">
        <v>81</v>
      </c>
      <c r="C3928" s="64" t="s">
        <v>1663</v>
      </c>
      <c r="D3928" s="64" t="s">
        <v>1664</v>
      </c>
      <c r="E3928" s="20" t="s">
        <v>23</v>
      </c>
      <c r="F3928" s="64" t="s">
        <v>1666</v>
      </c>
      <c r="G3928" s="53" t="s">
        <v>1076</v>
      </c>
      <c r="H3928" s="53" t="s">
        <v>85</v>
      </c>
      <c r="I3928" s="26">
        <v>33500</v>
      </c>
      <c r="J3928" s="26">
        <v>33500</v>
      </c>
      <c r="K3928" s="26">
        <v>21700</v>
      </c>
      <c r="L3928" s="26">
        <f t="shared" si="3651"/>
        <v>9300</v>
      </c>
      <c r="M3928" s="26">
        <v>3100</v>
      </c>
      <c r="N3928" s="26">
        <v>3100</v>
      </c>
      <c r="O3928" s="26">
        <v>3100</v>
      </c>
      <c r="P3928" s="26">
        <f t="shared" si="3654"/>
        <v>31000</v>
      </c>
      <c r="Q3928" s="26">
        <f t="shared" si="3655"/>
        <v>92.537313432835816</v>
      </c>
      <c r="R3928" s="90"/>
      <c r="S3928" s="90"/>
      <c r="T3928" s="90"/>
      <c r="U3928" s="90"/>
      <c r="V3928" s="90"/>
      <c r="W3928" s="90"/>
      <c r="X3928" s="90"/>
      <c r="Y3928" s="90"/>
    </row>
    <row r="3929" spans="1:25" ht="15" customHeight="1" x14ac:dyDescent="0.25">
      <c r="A3929" s="64" t="s">
        <v>935</v>
      </c>
      <c r="B3929" s="64" t="s">
        <v>81</v>
      </c>
      <c r="C3929" s="64" t="s">
        <v>1663</v>
      </c>
      <c r="D3929" s="64" t="s">
        <v>1664</v>
      </c>
      <c r="E3929" s="20" t="s">
        <v>23</v>
      </c>
      <c r="F3929" s="64" t="s">
        <v>1667</v>
      </c>
      <c r="G3929" s="53" t="s">
        <v>1076</v>
      </c>
      <c r="H3929" s="53" t="s">
        <v>25</v>
      </c>
      <c r="I3929" s="26">
        <v>134800</v>
      </c>
      <c r="J3929" s="26">
        <v>134800</v>
      </c>
      <c r="K3929" s="26">
        <v>88500</v>
      </c>
      <c r="L3929" s="26">
        <f t="shared" si="3651"/>
        <v>40000</v>
      </c>
      <c r="M3929" s="26">
        <v>10000</v>
      </c>
      <c r="N3929" s="26">
        <v>15000</v>
      </c>
      <c r="O3929" s="26">
        <v>15000</v>
      </c>
      <c r="P3929" s="26">
        <f t="shared" si="3654"/>
        <v>128500</v>
      </c>
      <c r="Q3929" s="26">
        <f t="shared" si="3655"/>
        <v>95.326409495548958</v>
      </c>
      <c r="R3929" s="90"/>
      <c r="S3929" s="90"/>
      <c r="T3929" s="90"/>
      <c r="U3929" s="90"/>
      <c r="V3929" s="90"/>
      <c r="W3929" s="90"/>
      <c r="X3929" s="90"/>
      <c r="Y3929" s="90"/>
    </row>
    <row r="3930" spans="1:25" ht="15" customHeight="1" x14ac:dyDescent="0.25">
      <c r="A3930" s="64" t="s">
        <v>935</v>
      </c>
      <c r="B3930" s="64" t="s">
        <v>81</v>
      </c>
      <c r="C3930" s="64" t="s">
        <v>1663</v>
      </c>
      <c r="D3930" s="64" t="s">
        <v>1664</v>
      </c>
      <c r="E3930" s="20" t="s">
        <v>23</v>
      </c>
      <c r="F3930" s="64" t="s">
        <v>1668</v>
      </c>
      <c r="G3930" s="53" t="s">
        <v>1076</v>
      </c>
      <c r="H3930" s="53" t="s">
        <v>27</v>
      </c>
      <c r="I3930" s="26">
        <v>35266</v>
      </c>
      <c r="J3930" s="26">
        <v>35266</v>
      </c>
      <c r="K3930" s="26">
        <v>35266</v>
      </c>
      <c r="L3930" s="26">
        <f t="shared" si="3651"/>
        <v>0</v>
      </c>
      <c r="M3930" s="26"/>
      <c r="N3930" s="26"/>
      <c r="O3930" s="26"/>
      <c r="P3930" s="26">
        <f t="shared" si="3654"/>
        <v>35266</v>
      </c>
      <c r="Q3930" s="26">
        <f t="shared" si="3655"/>
        <v>100</v>
      </c>
      <c r="R3930" s="90"/>
      <c r="S3930" s="90"/>
      <c r="T3930" s="90"/>
      <c r="U3930" s="90"/>
      <c r="V3930" s="90"/>
      <c r="W3930" s="90"/>
      <c r="X3930" s="90"/>
      <c r="Y3930" s="90"/>
    </row>
    <row r="3931" spans="1:25" ht="15" customHeight="1" x14ac:dyDescent="0.25">
      <c r="A3931" s="64" t="s">
        <v>935</v>
      </c>
      <c r="B3931" s="64" t="s">
        <v>81</v>
      </c>
      <c r="C3931" s="64" t="s">
        <v>1663</v>
      </c>
      <c r="D3931" s="64" t="s">
        <v>1664</v>
      </c>
      <c r="E3931" s="20" t="s">
        <v>23</v>
      </c>
      <c r="F3931" s="64" t="s">
        <v>1669</v>
      </c>
      <c r="G3931" s="53" t="s">
        <v>1076</v>
      </c>
      <c r="H3931" s="53" t="s">
        <v>89</v>
      </c>
      <c r="I3931" s="26">
        <v>4500</v>
      </c>
      <c r="J3931" s="26">
        <v>4500</v>
      </c>
      <c r="K3931" s="26">
        <v>0</v>
      </c>
      <c r="L3931" s="26">
        <f t="shared" si="3651"/>
        <v>0</v>
      </c>
      <c r="M3931" s="26"/>
      <c r="N3931" s="26"/>
      <c r="O3931" s="26"/>
      <c r="P3931" s="26">
        <f t="shared" si="3654"/>
        <v>0</v>
      </c>
      <c r="Q3931" s="26">
        <f t="shared" si="3655"/>
        <v>0</v>
      </c>
      <c r="R3931" s="90"/>
      <c r="S3931" s="90"/>
      <c r="T3931" s="90"/>
      <c r="U3931" s="90"/>
      <c r="V3931" s="90"/>
      <c r="W3931" s="90"/>
      <c r="X3931" s="90"/>
      <c r="Y3931" s="90"/>
    </row>
    <row r="3932" spans="1:25" ht="15" customHeight="1" x14ac:dyDescent="0.25">
      <c r="A3932" s="64" t="s">
        <v>935</v>
      </c>
      <c r="B3932" s="64" t="s">
        <v>81</v>
      </c>
      <c r="C3932" s="64" t="s">
        <v>1663</v>
      </c>
      <c r="D3932" s="64" t="s">
        <v>1664</v>
      </c>
      <c r="E3932" s="20" t="s">
        <v>23</v>
      </c>
      <c r="F3932" s="64" t="s">
        <v>1670</v>
      </c>
      <c r="G3932" s="53" t="s">
        <v>1076</v>
      </c>
      <c r="H3932" s="53" t="s">
        <v>29</v>
      </c>
      <c r="I3932" s="26">
        <v>15900</v>
      </c>
      <c r="J3932" s="26">
        <v>15900</v>
      </c>
      <c r="K3932" s="26">
        <v>15900</v>
      </c>
      <c r="L3932" s="26">
        <f t="shared" si="3651"/>
        <v>0</v>
      </c>
      <c r="M3932" s="26"/>
      <c r="N3932" s="26"/>
      <c r="O3932" s="26"/>
      <c r="P3932" s="26">
        <f t="shared" si="3654"/>
        <v>15900</v>
      </c>
      <c r="Q3932" s="26">
        <f t="shared" si="3655"/>
        <v>100</v>
      </c>
      <c r="R3932" s="90"/>
      <c r="S3932" s="90"/>
      <c r="T3932" s="90"/>
      <c r="U3932" s="90"/>
      <c r="V3932" s="90"/>
      <c r="W3932" s="90"/>
      <c r="X3932" s="90"/>
      <c r="Y3932" s="90"/>
    </row>
    <row r="3933" spans="1:25" ht="15" customHeight="1" x14ac:dyDescent="0.25">
      <c r="A3933" s="63" t="s">
        <v>935</v>
      </c>
      <c r="B3933" s="63" t="s">
        <v>81</v>
      </c>
      <c r="C3933" s="63" t="s">
        <v>1663</v>
      </c>
      <c r="D3933" s="63" t="s">
        <v>1664</v>
      </c>
      <c r="E3933" s="65" t="s">
        <v>30</v>
      </c>
      <c r="F3933" s="65" t="s">
        <v>1</v>
      </c>
      <c r="G3933" s="65" t="s">
        <v>1</v>
      </c>
      <c r="H3933" s="65" t="s">
        <v>31</v>
      </c>
      <c r="I3933" s="31">
        <f t="shared" ref="I3933:K3933" si="3662">SUM(I3934)</f>
        <v>182016</v>
      </c>
      <c r="J3933" s="31">
        <f t="shared" si="3662"/>
        <v>182016</v>
      </c>
      <c r="K3933" s="31">
        <f t="shared" si="3662"/>
        <v>105900</v>
      </c>
      <c r="L3933" s="31">
        <f t="shared" si="3651"/>
        <v>49500</v>
      </c>
      <c r="M3933" s="31">
        <f t="shared" ref="M3933" si="3663">SUM(M3934)</f>
        <v>16500</v>
      </c>
      <c r="N3933" s="31">
        <f t="shared" ref="N3933:O3933" si="3664">SUM(N3934)</f>
        <v>16500</v>
      </c>
      <c r="O3933" s="31">
        <f t="shared" si="3664"/>
        <v>16500</v>
      </c>
      <c r="P3933" s="31">
        <f t="shared" si="3654"/>
        <v>155400</v>
      </c>
      <c r="Q3933" s="31">
        <f t="shared" si="3655"/>
        <v>85.377109704641356</v>
      </c>
      <c r="R3933" s="94"/>
      <c r="S3933" s="94"/>
      <c r="T3933" s="94"/>
      <c r="U3933" s="94"/>
      <c r="V3933" s="94"/>
      <c r="W3933" s="94"/>
      <c r="X3933" s="94"/>
      <c r="Y3933" s="94"/>
    </row>
    <row r="3934" spans="1:25" ht="15" customHeight="1" x14ac:dyDescent="0.25">
      <c r="A3934" s="64" t="s">
        <v>935</v>
      </c>
      <c r="B3934" s="64" t="s">
        <v>81</v>
      </c>
      <c r="C3934" s="64" t="s">
        <v>1663</v>
      </c>
      <c r="D3934" s="64" t="s">
        <v>1664</v>
      </c>
      <c r="E3934" s="20" t="s">
        <v>33</v>
      </c>
      <c r="F3934" s="64"/>
      <c r="G3934" s="53" t="s">
        <v>1076</v>
      </c>
      <c r="H3934" s="53" t="s">
        <v>3920</v>
      </c>
      <c r="I3934" s="26">
        <v>182016</v>
      </c>
      <c r="J3934" s="26">
        <v>182016</v>
      </c>
      <c r="K3934" s="26">
        <v>105900</v>
      </c>
      <c r="L3934" s="26">
        <f t="shared" si="3651"/>
        <v>49500</v>
      </c>
      <c r="M3934" s="26">
        <v>16500</v>
      </c>
      <c r="N3934" s="26">
        <v>16500</v>
      </c>
      <c r="O3934" s="26">
        <v>16500</v>
      </c>
      <c r="P3934" s="26">
        <f t="shared" si="3654"/>
        <v>155400</v>
      </c>
      <c r="Q3934" s="26">
        <f t="shared" si="3655"/>
        <v>85.377109704641356</v>
      </c>
      <c r="R3934" s="90"/>
      <c r="S3934" s="90"/>
      <c r="T3934" s="90"/>
      <c r="U3934" s="90"/>
      <c r="V3934" s="90"/>
      <c r="W3934" s="90"/>
      <c r="X3934" s="90"/>
      <c r="Y3934" s="90"/>
    </row>
    <row r="3935" spans="1:25" ht="15" customHeight="1" x14ac:dyDescent="0.25">
      <c r="A3935" s="63" t="s">
        <v>935</v>
      </c>
      <c r="B3935" s="63" t="s">
        <v>81</v>
      </c>
      <c r="C3935" s="63" t="s">
        <v>1663</v>
      </c>
      <c r="D3935" s="63" t="s">
        <v>1664</v>
      </c>
      <c r="E3935" s="65" t="s">
        <v>34</v>
      </c>
      <c r="F3935" s="65" t="s">
        <v>1</v>
      </c>
      <c r="G3935" s="65" t="s">
        <v>1</v>
      </c>
      <c r="H3935" s="65" t="s">
        <v>35</v>
      </c>
      <c r="I3935" s="31">
        <f t="shared" ref="I3935:K3935" si="3665">SUM(I3936:I3943)</f>
        <v>126856</v>
      </c>
      <c r="J3935" s="31">
        <f t="shared" si="3665"/>
        <v>112996</v>
      </c>
      <c r="K3935" s="31">
        <f t="shared" si="3665"/>
        <v>58630</v>
      </c>
      <c r="L3935" s="31">
        <f t="shared" si="3651"/>
        <v>37264</v>
      </c>
      <c r="M3935" s="31">
        <f t="shared" ref="M3935" si="3666">SUM(M3936:M3943)</f>
        <v>16364</v>
      </c>
      <c r="N3935" s="31">
        <f t="shared" ref="N3935:O3935" si="3667">SUM(N3936:N3943)</f>
        <v>10350</v>
      </c>
      <c r="O3935" s="31">
        <f t="shared" si="3667"/>
        <v>10550</v>
      </c>
      <c r="P3935" s="31">
        <f t="shared" si="3654"/>
        <v>95894</v>
      </c>
      <c r="Q3935" s="31">
        <f t="shared" si="3655"/>
        <v>84.864950971715814</v>
      </c>
      <c r="R3935" s="94"/>
      <c r="S3935" s="94"/>
      <c r="T3935" s="94"/>
      <c r="U3935" s="94"/>
      <c r="V3935" s="94"/>
      <c r="W3935" s="94"/>
      <c r="X3935" s="94"/>
      <c r="Y3935" s="94"/>
    </row>
    <row r="3936" spans="1:25" ht="15" customHeight="1" x14ac:dyDescent="0.25">
      <c r="A3936" s="64" t="s">
        <v>935</v>
      </c>
      <c r="B3936" s="64" t="s">
        <v>81</v>
      </c>
      <c r="C3936" s="64" t="s">
        <v>1663</v>
      </c>
      <c r="D3936" s="64" t="s">
        <v>1664</v>
      </c>
      <c r="E3936" s="20" t="s">
        <v>38</v>
      </c>
      <c r="F3936" s="64"/>
      <c r="G3936" s="53" t="s">
        <v>1076</v>
      </c>
      <c r="H3936" s="53" t="s">
        <v>37</v>
      </c>
      <c r="I3936" s="26">
        <v>1200</v>
      </c>
      <c r="J3936" s="26">
        <v>200</v>
      </c>
      <c r="K3936" s="26">
        <v>200</v>
      </c>
      <c r="L3936" s="26">
        <f t="shared" si="3651"/>
        <v>0</v>
      </c>
      <c r="M3936" s="26"/>
      <c r="N3936" s="26"/>
      <c r="O3936" s="26"/>
      <c r="P3936" s="26">
        <f t="shared" si="3654"/>
        <v>200</v>
      </c>
      <c r="Q3936" s="26">
        <f t="shared" si="3655"/>
        <v>100</v>
      </c>
      <c r="R3936" s="90"/>
      <c r="S3936" s="90"/>
      <c r="T3936" s="90"/>
      <c r="U3936" s="90"/>
      <c r="V3936" s="90"/>
      <c r="W3936" s="90"/>
      <c r="X3936" s="90"/>
      <c r="Y3936" s="90"/>
    </row>
    <row r="3937" spans="1:25" ht="15" customHeight="1" x14ac:dyDescent="0.25">
      <c r="A3937" s="64" t="s">
        <v>935</v>
      </c>
      <c r="B3937" s="64" t="s">
        <v>81</v>
      </c>
      <c r="C3937" s="64" t="s">
        <v>1663</v>
      </c>
      <c r="D3937" s="64" t="s">
        <v>1664</v>
      </c>
      <c r="E3937" s="20" t="s">
        <v>298</v>
      </c>
      <c r="F3937" s="64"/>
      <c r="G3937" s="53" t="s">
        <v>1076</v>
      </c>
      <c r="H3937" s="53" t="s">
        <v>297</v>
      </c>
      <c r="I3937" s="26">
        <v>39200</v>
      </c>
      <c r="J3937" s="26">
        <v>39200</v>
      </c>
      <c r="K3937" s="26">
        <v>19600</v>
      </c>
      <c r="L3937" s="26">
        <f t="shared" si="3651"/>
        <v>18000</v>
      </c>
      <c r="M3937" s="26">
        <v>10000</v>
      </c>
      <c r="N3937" s="26">
        <v>4000</v>
      </c>
      <c r="O3937" s="26">
        <v>4000</v>
      </c>
      <c r="P3937" s="26">
        <f t="shared" si="3654"/>
        <v>37600</v>
      </c>
      <c r="Q3937" s="26">
        <f t="shared" si="3655"/>
        <v>95.918367346938766</v>
      </c>
      <c r="R3937" s="90"/>
      <c r="S3937" s="90"/>
      <c r="T3937" s="90"/>
      <c r="U3937" s="90"/>
      <c r="V3937" s="90"/>
      <c r="W3937" s="90"/>
      <c r="X3937" s="90"/>
      <c r="Y3937" s="90"/>
    </row>
    <row r="3938" spans="1:25" ht="15" customHeight="1" x14ac:dyDescent="0.25">
      <c r="A3938" s="64" t="s">
        <v>935</v>
      </c>
      <c r="B3938" s="64" t="s">
        <v>81</v>
      </c>
      <c r="C3938" s="64" t="s">
        <v>1663</v>
      </c>
      <c r="D3938" s="64" t="s">
        <v>1664</v>
      </c>
      <c r="E3938" s="20" t="s">
        <v>301</v>
      </c>
      <c r="F3938" s="64"/>
      <c r="G3938" s="53" t="s">
        <v>1076</v>
      </c>
      <c r="H3938" s="53" t="s">
        <v>300</v>
      </c>
      <c r="I3938" s="26">
        <v>11500</v>
      </c>
      <c r="J3938" s="26">
        <v>11500</v>
      </c>
      <c r="K3938" s="26">
        <v>5850</v>
      </c>
      <c r="L3938" s="26">
        <f t="shared" si="3651"/>
        <v>3000</v>
      </c>
      <c r="M3938" s="26">
        <v>1000</v>
      </c>
      <c r="N3938" s="26">
        <v>1000</v>
      </c>
      <c r="O3938" s="26">
        <v>1000</v>
      </c>
      <c r="P3938" s="26">
        <f t="shared" si="3654"/>
        <v>8850</v>
      </c>
      <c r="Q3938" s="26">
        <f t="shared" si="3655"/>
        <v>76.956521739130437</v>
      </c>
      <c r="R3938" s="90"/>
      <c r="S3938" s="90"/>
      <c r="T3938" s="90"/>
      <c r="U3938" s="90"/>
      <c r="V3938" s="90"/>
      <c r="W3938" s="90"/>
      <c r="X3938" s="90"/>
      <c r="Y3938" s="90"/>
    </row>
    <row r="3939" spans="1:25" ht="15" customHeight="1" x14ac:dyDescent="0.25">
      <c r="A3939" s="64" t="s">
        <v>935</v>
      </c>
      <c r="B3939" s="64" t="s">
        <v>81</v>
      </c>
      <c r="C3939" s="64" t="s">
        <v>1663</v>
      </c>
      <c r="D3939" s="64" t="s">
        <v>1664</v>
      </c>
      <c r="E3939" s="20" t="s">
        <v>218</v>
      </c>
      <c r="F3939" s="64"/>
      <c r="G3939" s="53" t="s">
        <v>1076</v>
      </c>
      <c r="H3939" s="53" t="s">
        <v>217</v>
      </c>
      <c r="I3939" s="26">
        <v>18108</v>
      </c>
      <c r="J3939" s="26">
        <v>12000</v>
      </c>
      <c r="K3939" s="26">
        <v>6000</v>
      </c>
      <c r="L3939" s="26">
        <f t="shared" si="3651"/>
        <v>4000</v>
      </c>
      <c r="M3939" s="26">
        <v>1500</v>
      </c>
      <c r="N3939" s="26">
        <v>1500</v>
      </c>
      <c r="O3939" s="26">
        <v>1000</v>
      </c>
      <c r="P3939" s="26">
        <f t="shared" si="3654"/>
        <v>10000</v>
      </c>
      <c r="Q3939" s="26">
        <f t="shared" si="3655"/>
        <v>83.333333333333343</v>
      </c>
      <c r="R3939" s="90"/>
      <c r="S3939" s="90"/>
      <c r="T3939" s="90"/>
      <c r="U3939" s="90"/>
      <c r="V3939" s="90"/>
      <c r="W3939" s="90"/>
      <c r="X3939" s="90"/>
      <c r="Y3939" s="90"/>
    </row>
    <row r="3940" spans="1:25" ht="15" customHeight="1" x14ac:dyDescent="0.25">
      <c r="A3940" s="64" t="s">
        <v>935</v>
      </c>
      <c r="B3940" s="64" t="s">
        <v>81</v>
      </c>
      <c r="C3940" s="64" t="s">
        <v>1663</v>
      </c>
      <c r="D3940" s="64" t="s">
        <v>1664</v>
      </c>
      <c r="E3940" s="20" t="s">
        <v>303</v>
      </c>
      <c r="F3940" s="64"/>
      <c r="G3940" s="53" t="s">
        <v>1076</v>
      </c>
      <c r="H3940" s="53" t="s">
        <v>302</v>
      </c>
      <c r="I3940" s="26">
        <v>1794</v>
      </c>
      <c r="J3940" s="26">
        <v>494</v>
      </c>
      <c r="K3940" s="26">
        <v>330</v>
      </c>
      <c r="L3940" s="26">
        <f t="shared" si="3651"/>
        <v>64</v>
      </c>
      <c r="M3940" s="26">
        <v>64</v>
      </c>
      <c r="N3940" s="26"/>
      <c r="O3940" s="26"/>
      <c r="P3940" s="26">
        <f t="shared" si="3654"/>
        <v>394</v>
      </c>
      <c r="Q3940" s="26">
        <f t="shared" si="3655"/>
        <v>79.757085020242911</v>
      </c>
      <c r="R3940" s="90"/>
      <c r="S3940" s="90"/>
      <c r="T3940" s="90"/>
      <c r="U3940" s="90"/>
      <c r="V3940" s="90"/>
      <c r="W3940" s="90"/>
      <c r="X3940" s="90"/>
      <c r="Y3940" s="90"/>
    </row>
    <row r="3941" spans="1:25" ht="15" customHeight="1" x14ac:dyDescent="0.25">
      <c r="A3941" s="64" t="s">
        <v>935</v>
      </c>
      <c r="B3941" s="64" t="s">
        <v>81</v>
      </c>
      <c r="C3941" s="64" t="s">
        <v>1663</v>
      </c>
      <c r="D3941" s="64" t="s">
        <v>1664</v>
      </c>
      <c r="E3941" s="20" t="s">
        <v>308</v>
      </c>
      <c r="F3941" s="64"/>
      <c r="G3941" s="53" t="s">
        <v>1076</v>
      </c>
      <c r="H3941" s="53" t="s">
        <v>307</v>
      </c>
      <c r="I3941" s="26">
        <v>10500</v>
      </c>
      <c r="J3941" s="26">
        <v>9000</v>
      </c>
      <c r="K3941" s="26">
        <v>4500</v>
      </c>
      <c r="L3941" s="26">
        <f t="shared" si="3651"/>
        <v>3000</v>
      </c>
      <c r="M3941" s="26">
        <v>1000</v>
      </c>
      <c r="N3941" s="26">
        <v>1000</v>
      </c>
      <c r="O3941" s="26">
        <v>1000</v>
      </c>
      <c r="P3941" s="26">
        <f t="shared" si="3654"/>
        <v>7500</v>
      </c>
      <c r="Q3941" s="26">
        <f t="shared" si="3655"/>
        <v>83.333333333333343</v>
      </c>
      <c r="R3941" s="90"/>
      <c r="S3941" s="90"/>
      <c r="T3941" s="90"/>
      <c r="U3941" s="90"/>
      <c r="V3941" s="90"/>
      <c r="W3941" s="90"/>
      <c r="X3941" s="90"/>
      <c r="Y3941" s="90"/>
    </row>
    <row r="3942" spans="1:25" ht="15" customHeight="1" x14ac:dyDescent="0.25">
      <c r="A3942" s="64" t="s">
        <v>935</v>
      </c>
      <c r="B3942" s="64" t="s">
        <v>81</v>
      </c>
      <c r="C3942" s="64" t="s">
        <v>1663</v>
      </c>
      <c r="D3942" s="64" t="s">
        <v>1664</v>
      </c>
      <c r="E3942" s="20" t="s">
        <v>311</v>
      </c>
      <c r="F3942" s="64"/>
      <c r="G3942" s="53" t="s">
        <v>1076</v>
      </c>
      <c r="H3942" s="53" t="s">
        <v>310</v>
      </c>
      <c r="I3942" s="26">
        <v>4700</v>
      </c>
      <c r="J3942" s="26">
        <v>4700</v>
      </c>
      <c r="K3942" s="26">
        <v>2400</v>
      </c>
      <c r="L3942" s="26">
        <f t="shared" si="3651"/>
        <v>0</v>
      </c>
      <c r="M3942" s="26"/>
      <c r="N3942" s="26"/>
      <c r="O3942" s="26"/>
      <c r="P3942" s="26">
        <f t="shared" si="3654"/>
        <v>2400</v>
      </c>
      <c r="Q3942" s="26">
        <f t="shared" si="3655"/>
        <v>51.063829787234042</v>
      </c>
      <c r="R3942" s="90"/>
      <c r="S3942" s="90"/>
      <c r="T3942" s="90"/>
      <c r="U3942" s="90"/>
      <c r="V3942" s="90"/>
      <c r="W3942" s="90"/>
      <c r="X3942" s="90"/>
      <c r="Y3942" s="90"/>
    </row>
    <row r="3943" spans="1:25" ht="15" customHeight="1" x14ac:dyDescent="0.25">
      <c r="A3943" s="63" t="s">
        <v>935</v>
      </c>
      <c r="B3943" s="63" t="s">
        <v>81</v>
      </c>
      <c r="C3943" s="63" t="s">
        <v>1663</v>
      </c>
      <c r="D3943" s="63" t="s">
        <v>1664</v>
      </c>
      <c r="E3943" s="63" t="s">
        <v>39</v>
      </c>
      <c r="F3943" s="64" t="s">
        <v>1</v>
      </c>
      <c r="G3943" s="53" t="s">
        <v>1</v>
      </c>
      <c r="H3943" s="65" t="s">
        <v>40</v>
      </c>
      <c r="I3943" s="31">
        <f t="shared" ref="I3943:K3943" si="3668">SUM(I3944:I3946)</f>
        <v>39854</v>
      </c>
      <c r="J3943" s="31">
        <f t="shared" si="3668"/>
        <v>35902</v>
      </c>
      <c r="K3943" s="31">
        <f t="shared" si="3668"/>
        <v>19750</v>
      </c>
      <c r="L3943" s="31">
        <f t="shared" si="3651"/>
        <v>9200</v>
      </c>
      <c r="M3943" s="31">
        <f t="shared" ref="M3943" si="3669">SUM(M3944:M3946)</f>
        <v>2800</v>
      </c>
      <c r="N3943" s="31">
        <f t="shared" ref="N3943:O3943" si="3670">SUM(N3944:N3946)</f>
        <v>2850</v>
      </c>
      <c r="O3943" s="31">
        <f t="shared" si="3670"/>
        <v>3550</v>
      </c>
      <c r="P3943" s="31">
        <f t="shared" si="3654"/>
        <v>28950</v>
      </c>
      <c r="Q3943" s="31">
        <f t="shared" si="3655"/>
        <v>80.636176257590108</v>
      </c>
      <c r="R3943" s="94"/>
      <c r="S3943" s="94"/>
      <c r="T3943" s="94"/>
      <c r="U3943" s="94"/>
      <c r="V3943" s="94"/>
      <c r="W3943" s="94"/>
      <c r="X3943" s="94"/>
      <c r="Y3943" s="94"/>
    </row>
    <row r="3944" spans="1:25" ht="15" customHeight="1" x14ac:dyDescent="0.25">
      <c r="A3944" s="64" t="s">
        <v>935</v>
      </c>
      <c r="B3944" s="64" t="s">
        <v>81</v>
      </c>
      <c r="C3944" s="64" t="s">
        <v>1663</v>
      </c>
      <c r="D3944" s="64" t="s">
        <v>1664</v>
      </c>
      <c r="E3944" s="20" t="s">
        <v>41</v>
      </c>
      <c r="F3944" s="64"/>
      <c r="G3944" s="53" t="s">
        <v>1076</v>
      </c>
      <c r="H3944" s="53" t="s">
        <v>40</v>
      </c>
      <c r="I3944" s="26">
        <v>25054</v>
      </c>
      <c r="J3944" s="26">
        <v>21102</v>
      </c>
      <c r="K3944" s="26">
        <v>10700</v>
      </c>
      <c r="L3944" s="26">
        <f t="shared" si="3651"/>
        <v>6100</v>
      </c>
      <c r="M3944" s="26">
        <v>1800</v>
      </c>
      <c r="N3944" s="26">
        <v>1800</v>
      </c>
      <c r="O3944" s="26">
        <v>2500</v>
      </c>
      <c r="P3944" s="26">
        <f t="shared" si="3654"/>
        <v>16800</v>
      </c>
      <c r="Q3944" s="26">
        <f t="shared" si="3655"/>
        <v>79.613306795564398</v>
      </c>
      <c r="R3944" s="90"/>
      <c r="S3944" s="90"/>
      <c r="T3944" s="90"/>
      <c r="U3944" s="90"/>
      <c r="V3944" s="90"/>
      <c r="W3944" s="90"/>
      <c r="X3944" s="90"/>
      <c r="Y3944" s="90"/>
    </row>
    <row r="3945" spans="1:25" ht="15" customHeight="1" x14ac:dyDescent="0.25">
      <c r="A3945" s="64" t="s">
        <v>935</v>
      </c>
      <c r="B3945" s="64" t="s">
        <v>81</v>
      </c>
      <c r="C3945" s="64" t="s">
        <v>1663</v>
      </c>
      <c r="D3945" s="64" t="s">
        <v>1664</v>
      </c>
      <c r="E3945" s="20" t="s">
        <v>41</v>
      </c>
      <c r="F3945" s="64" t="s">
        <v>1671</v>
      </c>
      <c r="G3945" s="53" t="s">
        <v>1076</v>
      </c>
      <c r="H3945" s="53" t="s">
        <v>49</v>
      </c>
      <c r="I3945" s="26">
        <v>4700</v>
      </c>
      <c r="J3945" s="26">
        <v>4700</v>
      </c>
      <c r="K3945" s="26">
        <v>3950</v>
      </c>
      <c r="L3945" s="26">
        <f t="shared" si="3651"/>
        <v>550</v>
      </c>
      <c r="M3945" s="26">
        <v>150</v>
      </c>
      <c r="N3945" s="26">
        <v>200</v>
      </c>
      <c r="O3945" s="26">
        <v>200</v>
      </c>
      <c r="P3945" s="26">
        <f t="shared" si="3654"/>
        <v>4500</v>
      </c>
      <c r="Q3945" s="26">
        <f t="shared" si="3655"/>
        <v>95.744680851063833</v>
      </c>
      <c r="R3945" s="90"/>
      <c r="S3945" s="90"/>
      <c r="T3945" s="90"/>
      <c r="U3945" s="90"/>
      <c r="V3945" s="90"/>
      <c r="W3945" s="90"/>
      <c r="X3945" s="90"/>
      <c r="Y3945" s="90"/>
    </row>
    <row r="3946" spans="1:25" ht="22.5" customHeight="1" x14ac:dyDescent="0.25">
      <c r="A3946" s="64" t="s">
        <v>935</v>
      </c>
      <c r="B3946" s="64" t="s">
        <v>81</v>
      </c>
      <c r="C3946" s="64" t="s">
        <v>1663</v>
      </c>
      <c r="D3946" s="64" t="s">
        <v>1664</v>
      </c>
      <c r="E3946" s="20" t="s">
        <v>41</v>
      </c>
      <c r="F3946" s="64" t="s">
        <v>1672</v>
      </c>
      <c r="G3946" s="53" t="s">
        <v>1076</v>
      </c>
      <c r="H3946" s="53" t="s">
        <v>55</v>
      </c>
      <c r="I3946" s="26">
        <v>10100</v>
      </c>
      <c r="J3946" s="26">
        <v>10100</v>
      </c>
      <c r="K3946" s="26">
        <v>5100</v>
      </c>
      <c r="L3946" s="26">
        <f t="shared" si="3651"/>
        <v>2550</v>
      </c>
      <c r="M3946" s="26">
        <v>850</v>
      </c>
      <c r="N3946" s="26">
        <v>850</v>
      </c>
      <c r="O3946" s="26">
        <v>850</v>
      </c>
      <c r="P3946" s="26">
        <f t="shared" si="3654"/>
        <v>7650</v>
      </c>
      <c r="Q3946" s="26">
        <f t="shared" si="3655"/>
        <v>75.742574257425744</v>
      </c>
      <c r="R3946" s="90"/>
      <c r="S3946" s="90"/>
      <c r="T3946" s="90"/>
      <c r="U3946" s="90"/>
      <c r="V3946" s="90"/>
      <c r="W3946" s="90"/>
      <c r="X3946" s="90"/>
      <c r="Y3946" s="90"/>
    </row>
    <row r="3947" spans="1:25" ht="22.5" customHeight="1" x14ac:dyDescent="0.25">
      <c r="A3947" s="63" t="s">
        <v>1</v>
      </c>
      <c r="B3947" s="63" t="s">
        <v>1</v>
      </c>
      <c r="C3947" s="63" t="s">
        <v>1</v>
      </c>
      <c r="D3947" s="65" t="s">
        <v>1</v>
      </c>
      <c r="E3947" s="65" t="s">
        <v>1</v>
      </c>
      <c r="F3947" s="65" t="s">
        <v>1</v>
      </c>
      <c r="G3947" s="65" t="s">
        <v>1</v>
      </c>
      <c r="H3947" s="66" t="s">
        <v>56</v>
      </c>
      <c r="I3947" s="30">
        <f t="shared" ref="I3947:K3948" si="3671">SUM(I3948)</f>
        <v>100</v>
      </c>
      <c r="J3947" s="30">
        <f t="shared" si="3671"/>
        <v>100</v>
      </c>
      <c r="K3947" s="30">
        <f t="shared" si="3671"/>
        <v>0</v>
      </c>
      <c r="L3947" s="30">
        <f t="shared" si="3651"/>
        <v>0</v>
      </c>
      <c r="M3947" s="30">
        <f t="shared" ref="M3947:M3948" si="3672">SUM(M3948)</f>
        <v>0</v>
      </c>
      <c r="N3947" s="30">
        <f t="shared" ref="N3947:O3948" si="3673">SUM(N3948)</f>
        <v>0</v>
      </c>
      <c r="O3947" s="30">
        <f t="shared" si="3673"/>
        <v>0</v>
      </c>
      <c r="P3947" s="30">
        <f t="shared" si="3654"/>
        <v>0</v>
      </c>
      <c r="Q3947" s="30">
        <f t="shared" si="3655"/>
        <v>0</v>
      </c>
      <c r="R3947" s="93"/>
      <c r="S3947" s="93"/>
      <c r="T3947" s="93"/>
      <c r="U3947" s="93"/>
      <c r="V3947" s="93"/>
      <c r="W3947" s="93"/>
      <c r="X3947" s="93"/>
      <c r="Y3947" s="93"/>
    </row>
    <row r="3948" spans="1:25" ht="15" customHeight="1" x14ac:dyDescent="0.25">
      <c r="A3948" s="63" t="s">
        <v>935</v>
      </c>
      <c r="B3948" s="63" t="s">
        <v>81</v>
      </c>
      <c r="C3948" s="63" t="s">
        <v>1663</v>
      </c>
      <c r="D3948" s="63" t="s">
        <v>1664</v>
      </c>
      <c r="E3948" s="65" t="s">
        <v>57</v>
      </c>
      <c r="F3948" s="65" t="s">
        <v>1</v>
      </c>
      <c r="G3948" s="65" t="s">
        <v>1</v>
      </c>
      <c r="H3948" s="65" t="s">
        <v>58</v>
      </c>
      <c r="I3948" s="31">
        <f t="shared" si="3671"/>
        <v>100</v>
      </c>
      <c r="J3948" s="31">
        <f t="shared" si="3671"/>
        <v>100</v>
      </c>
      <c r="K3948" s="31">
        <f t="shared" si="3671"/>
        <v>0</v>
      </c>
      <c r="L3948" s="31">
        <f t="shared" si="3651"/>
        <v>0</v>
      </c>
      <c r="M3948" s="31">
        <f t="shared" si="3672"/>
        <v>0</v>
      </c>
      <c r="N3948" s="31">
        <f t="shared" si="3673"/>
        <v>0</v>
      </c>
      <c r="O3948" s="31">
        <f t="shared" si="3673"/>
        <v>0</v>
      </c>
      <c r="P3948" s="31">
        <f t="shared" si="3654"/>
        <v>0</v>
      </c>
      <c r="Q3948" s="31">
        <f t="shared" si="3655"/>
        <v>0</v>
      </c>
      <c r="R3948" s="94"/>
      <c r="S3948" s="94"/>
      <c r="T3948" s="94"/>
      <c r="U3948" s="94"/>
      <c r="V3948" s="94"/>
      <c r="W3948" s="94"/>
      <c r="X3948" s="94"/>
      <c r="Y3948" s="94"/>
    </row>
    <row r="3949" spans="1:25" ht="15" customHeight="1" x14ac:dyDescent="0.25">
      <c r="A3949" s="64" t="s">
        <v>935</v>
      </c>
      <c r="B3949" s="64" t="s">
        <v>81</v>
      </c>
      <c r="C3949" s="64" t="s">
        <v>1663</v>
      </c>
      <c r="D3949" s="64" t="s">
        <v>1664</v>
      </c>
      <c r="E3949" s="20" t="s">
        <v>68</v>
      </c>
      <c r="F3949" s="64"/>
      <c r="G3949" s="53" t="s">
        <v>1076</v>
      </c>
      <c r="H3949" s="53" t="s">
        <v>67</v>
      </c>
      <c r="I3949" s="26">
        <v>100</v>
      </c>
      <c r="J3949" s="26">
        <v>100</v>
      </c>
      <c r="K3949" s="26">
        <v>0</v>
      </c>
      <c r="L3949" s="26">
        <f t="shared" si="3651"/>
        <v>0</v>
      </c>
      <c r="M3949" s="26"/>
      <c r="N3949" s="26"/>
      <c r="O3949" s="26"/>
      <c r="P3949" s="26">
        <f t="shared" si="3654"/>
        <v>0</v>
      </c>
      <c r="Q3949" s="26">
        <f t="shared" si="3655"/>
        <v>0</v>
      </c>
      <c r="R3949" s="90"/>
      <c r="S3949" s="90"/>
      <c r="T3949" s="90"/>
      <c r="U3949" s="90"/>
      <c r="V3949" s="90"/>
      <c r="W3949" s="90"/>
      <c r="X3949" s="90"/>
      <c r="Y3949" s="90"/>
    </row>
    <row r="3950" spans="1:25" ht="22.5" customHeight="1" x14ac:dyDescent="0.25">
      <c r="A3950" s="63" t="s">
        <v>1</v>
      </c>
      <c r="B3950" s="63" t="s">
        <v>1</v>
      </c>
      <c r="C3950" s="63" t="s">
        <v>1</v>
      </c>
      <c r="D3950" s="65" t="s">
        <v>1</v>
      </c>
      <c r="E3950" s="65" t="s">
        <v>1</v>
      </c>
      <c r="F3950" s="65" t="s">
        <v>1</v>
      </c>
      <c r="G3950" s="65" t="s">
        <v>1</v>
      </c>
      <c r="H3950" s="66" t="s">
        <v>69</v>
      </c>
      <c r="I3950" s="30">
        <f t="shared" ref="I3950:K3950" si="3674">SUM(I3951)</f>
        <v>12000</v>
      </c>
      <c r="J3950" s="30">
        <f t="shared" si="3674"/>
        <v>0</v>
      </c>
      <c r="K3950" s="30">
        <f t="shared" si="3674"/>
        <v>0</v>
      </c>
      <c r="L3950" s="30">
        <f t="shared" si="3651"/>
        <v>0</v>
      </c>
      <c r="M3950" s="30">
        <f t="shared" ref="M3950" si="3675">SUM(M3951)</f>
        <v>0</v>
      </c>
      <c r="N3950" s="30">
        <f t="shared" ref="N3950:O3950" si="3676">SUM(N3951)</f>
        <v>0</v>
      </c>
      <c r="O3950" s="30">
        <f t="shared" si="3676"/>
        <v>0</v>
      </c>
      <c r="P3950" s="30">
        <f t="shared" si="3654"/>
        <v>0</v>
      </c>
      <c r="Q3950" s="30" t="str">
        <f t="shared" si="3655"/>
        <v>-</v>
      </c>
      <c r="R3950" s="93"/>
      <c r="S3950" s="93"/>
      <c r="T3950" s="93"/>
      <c r="U3950" s="93"/>
      <c r="V3950" s="93"/>
      <c r="W3950" s="93"/>
      <c r="X3950" s="93"/>
      <c r="Y3950" s="93"/>
    </row>
    <row r="3951" spans="1:25" ht="15" customHeight="1" x14ac:dyDescent="0.25">
      <c r="A3951" s="63" t="s">
        <v>935</v>
      </c>
      <c r="B3951" s="63" t="s">
        <v>81</v>
      </c>
      <c r="C3951" s="63" t="s">
        <v>1663</v>
      </c>
      <c r="D3951" s="63" t="s">
        <v>1664</v>
      </c>
      <c r="E3951" s="65" t="s">
        <v>70</v>
      </c>
      <c r="F3951" s="65" t="s">
        <v>1</v>
      </c>
      <c r="G3951" s="65" t="s">
        <v>1</v>
      </c>
      <c r="H3951" s="65" t="s">
        <v>71</v>
      </c>
      <c r="I3951" s="31">
        <f t="shared" ref="I3951:K3951" si="3677">SUM(I3952:I3953)</f>
        <v>12000</v>
      </c>
      <c r="J3951" s="31">
        <f t="shared" si="3677"/>
        <v>0</v>
      </c>
      <c r="K3951" s="31">
        <f t="shared" si="3677"/>
        <v>0</v>
      </c>
      <c r="L3951" s="31">
        <f t="shared" si="3651"/>
        <v>0</v>
      </c>
      <c r="M3951" s="31">
        <f t="shared" ref="M3951" si="3678">SUM(M3952:M3953)</f>
        <v>0</v>
      </c>
      <c r="N3951" s="31">
        <f t="shared" ref="N3951:O3951" si="3679">SUM(N3952:N3953)</f>
        <v>0</v>
      </c>
      <c r="O3951" s="31">
        <f t="shared" si="3679"/>
        <v>0</v>
      </c>
      <c r="P3951" s="31">
        <f t="shared" si="3654"/>
        <v>0</v>
      </c>
      <c r="Q3951" s="31" t="str">
        <f t="shared" si="3655"/>
        <v>-</v>
      </c>
      <c r="R3951" s="94"/>
      <c r="S3951" s="94"/>
      <c r="T3951" s="94"/>
      <c r="U3951" s="94"/>
      <c r="V3951" s="94"/>
      <c r="W3951" s="94"/>
      <c r="X3951" s="94"/>
      <c r="Y3951" s="94"/>
    </row>
    <row r="3952" spans="1:25" ht="15" customHeight="1" x14ac:dyDescent="0.25">
      <c r="A3952" s="64" t="s">
        <v>935</v>
      </c>
      <c r="B3952" s="64" t="s">
        <v>81</v>
      </c>
      <c r="C3952" s="64" t="s">
        <v>1663</v>
      </c>
      <c r="D3952" s="64" t="s">
        <v>1664</v>
      </c>
      <c r="E3952" s="20" t="s">
        <v>74</v>
      </c>
      <c r="F3952" s="64"/>
      <c r="G3952" s="53" t="s">
        <v>1076</v>
      </c>
      <c r="H3952" s="53" t="s">
        <v>73</v>
      </c>
      <c r="I3952" s="26">
        <v>8000</v>
      </c>
      <c r="J3952" s="26">
        <v>0</v>
      </c>
      <c r="K3952" s="26">
        <v>0</v>
      </c>
      <c r="L3952" s="26">
        <f t="shared" si="3651"/>
        <v>0</v>
      </c>
      <c r="M3952" s="26"/>
      <c r="N3952" s="26"/>
      <c r="O3952" s="26"/>
      <c r="P3952" s="26">
        <f t="shared" si="3654"/>
        <v>0</v>
      </c>
      <c r="Q3952" s="26" t="str">
        <f t="shared" si="3655"/>
        <v>-</v>
      </c>
      <c r="R3952" s="90"/>
      <c r="S3952" s="90"/>
      <c r="T3952" s="90"/>
      <c r="U3952" s="90"/>
      <c r="V3952" s="90"/>
      <c r="W3952" s="90"/>
      <c r="X3952" s="90"/>
      <c r="Y3952" s="90"/>
    </row>
    <row r="3953" spans="1:25" ht="15" customHeight="1" x14ac:dyDescent="0.25">
      <c r="A3953" s="64" t="s">
        <v>935</v>
      </c>
      <c r="B3953" s="64" t="s">
        <v>81</v>
      </c>
      <c r="C3953" s="64" t="s">
        <v>1663</v>
      </c>
      <c r="D3953" s="64" t="s">
        <v>1664</v>
      </c>
      <c r="E3953" s="20" t="s">
        <v>323</v>
      </c>
      <c r="F3953" s="64"/>
      <c r="G3953" s="53" t="s">
        <v>1076</v>
      </c>
      <c r="H3953" s="53" t="s">
        <v>322</v>
      </c>
      <c r="I3953" s="26">
        <v>4000</v>
      </c>
      <c r="J3953" s="26">
        <v>0</v>
      </c>
      <c r="K3953" s="26">
        <v>0</v>
      </c>
      <c r="L3953" s="26">
        <f t="shared" si="3651"/>
        <v>0</v>
      </c>
      <c r="M3953" s="26"/>
      <c r="N3953" s="26"/>
      <c r="O3953" s="26"/>
      <c r="P3953" s="26">
        <f t="shared" si="3654"/>
        <v>0</v>
      </c>
      <c r="Q3953" s="26" t="str">
        <f t="shared" si="3655"/>
        <v>-</v>
      </c>
      <c r="R3953" s="90"/>
      <c r="S3953" s="90"/>
      <c r="T3953" s="90"/>
      <c r="U3953" s="90"/>
      <c r="V3953" s="90"/>
      <c r="W3953" s="90"/>
      <c r="X3953" s="90"/>
      <c r="Y3953" s="90"/>
    </row>
    <row r="3954" spans="1:25" ht="15" customHeight="1" x14ac:dyDescent="0.25">
      <c r="A3954" s="53" t="s">
        <v>1</v>
      </c>
      <c r="B3954" s="53" t="s">
        <v>1</v>
      </c>
      <c r="C3954" s="53" t="s">
        <v>1</v>
      </c>
      <c r="D3954" s="53" t="s">
        <v>1</v>
      </c>
      <c r="E3954" s="53" t="s">
        <v>1</v>
      </c>
      <c r="F3954" s="53" t="s">
        <v>1</v>
      </c>
      <c r="G3954" s="53" t="s">
        <v>1</v>
      </c>
      <c r="H3954" s="66" t="s">
        <v>1673</v>
      </c>
      <c r="I3954" s="30">
        <f t="shared" ref="I3954:K3954" si="3680">SUM(I3924,I3947,I3950)</f>
        <v>2278328</v>
      </c>
      <c r="J3954" s="30">
        <f t="shared" si="3680"/>
        <v>2252468</v>
      </c>
      <c r="K3954" s="30">
        <f t="shared" si="3680"/>
        <v>1285896</v>
      </c>
      <c r="L3954" s="30">
        <f t="shared" si="3651"/>
        <v>601064</v>
      </c>
      <c r="M3954" s="30">
        <f t="shared" ref="M3954" si="3681">SUM(M3924,M3947,M3950)</f>
        <v>200964</v>
      </c>
      <c r="N3954" s="30">
        <f t="shared" ref="N3954:O3954" si="3682">SUM(N3924,N3947,N3950)</f>
        <v>199950</v>
      </c>
      <c r="O3954" s="30">
        <f t="shared" si="3682"/>
        <v>200150</v>
      </c>
      <c r="P3954" s="30">
        <f t="shared" si="3654"/>
        <v>1886960</v>
      </c>
      <c r="Q3954" s="30">
        <f t="shared" si="3655"/>
        <v>83.77299921685902</v>
      </c>
      <c r="R3954" s="93"/>
      <c r="S3954" s="93"/>
      <c r="T3954" s="93"/>
      <c r="U3954" s="93"/>
      <c r="V3954" s="93"/>
      <c r="W3954" s="93"/>
      <c r="X3954" s="93"/>
      <c r="Y3954" s="93"/>
    </row>
    <row r="3955" spans="1:25" ht="15" customHeight="1" thickBot="1" x14ac:dyDescent="0.3">
      <c r="A3955" s="53" t="s">
        <v>1</v>
      </c>
      <c r="B3955" s="53" t="s">
        <v>1</v>
      </c>
      <c r="C3955" s="53" t="s">
        <v>1</v>
      </c>
      <c r="D3955" s="53" t="s">
        <v>1</v>
      </c>
      <c r="E3955" s="53" t="s">
        <v>1</v>
      </c>
      <c r="F3955" s="53" t="s">
        <v>1</v>
      </c>
      <c r="G3955" s="53" t="s">
        <v>1</v>
      </c>
      <c r="H3955" s="65" t="s">
        <v>76</v>
      </c>
      <c r="I3955" s="31"/>
      <c r="J3955" s="31"/>
      <c r="K3955" s="31">
        <v>0</v>
      </c>
      <c r="L3955" s="31"/>
      <c r="M3955" s="31"/>
      <c r="N3955" s="31"/>
      <c r="O3955" s="31"/>
      <c r="P3955" s="31"/>
      <c r="Q3955" s="31"/>
      <c r="R3955" s="94"/>
      <c r="S3955" s="94"/>
      <c r="T3955" s="94"/>
      <c r="U3955" s="94"/>
      <c r="V3955" s="94"/>
      <c r="W3955" s="94"/>
      <c r="X3955" s="94"/>
      <c r="Y3955" s="94"/>
    </row>
    <row r="3956" spans="1:25" ht="47.25" customHeight="1" thickBot="1" x14ac:dyDescent="0.3">
      <c r="A3956" s="110" t="s">
        <v>1</v>
      </c>
      <c r="B3956" s="110" t="s">
        <v>1</v>
      </c>
      <c r="C3956" s="110" t="s">
        <v>1</v>
      </c>
      <c r="D3956" s="110" t="s">
        <v>1</v>
      </c>
      <c r="E3956" s="110" t="s">
        <v>1</v>
      </c>
      <c r="F3956" s="110" t="s">
        <v>1</v>
      </c>
      <c r="G3956" s="110" t="s">
        <v>1</v>
      </c>
      <c r="H3956" s="28" t="s">
        <v>77</v>
      </c>
      <c r="I3956" s="109" t="s">
        <v>3984</v>
      </c>
      <c r="J3956" s="109" t="s">
        <v>11</v>
      </c>
      <c r="K3956" s="109" t="s">
        <v>3989</v>
      </c>
      <c r="L3956" s="109" t="s">
        <v>3985</v>
      </c>
      <c r="M3956" s="109" t="s">
        <v>4027</v>
      </c>
      <c r="N3956" s="109" t="s">
        <v>3988</v>
      </c>
      <c r="O3956" s="109" t="s">
        <v>3986</v>
      </c>
      <c r="P3956" s="109" t="s">
        <v>3987</v>
      </c>
      <c r="Q3956" s="109" t="s">
        <v>3695</v>
      </c>
      <c r="R3956" s="91"/>
      <c r="S3956" s="91"/>
      <c r="T3956" s="91"/>
      <c r="U3956" s="91"/>
      <c r="V3956" s="91"/>
      <c r="W3956" s="91"/>
      <c r="X3956" s="91"/>
      <c r="Y3956" s="91"/>
    </row>
    <row r="3957" spans="1:25" ht="15" customHeight="1" x14ac:dyDescent="0.25">
      <c r="A3957" s="111"/>
      <c r="B3957" s="111"/>
      <c r="C3957" s="111"/>
      <c r="D3957" s="111"/>
      <c r="E3957" s="111"/>
      <c r="F3957" s="111"/>
      <c r="G3957" s="111"/>
      <c r="H3957" s="67" t="s">
        <v>1</v>
      </c>
      <c r="I3957" s="29">
        <v>1</v>
      </c>
      <c r="J3957" s="29">
        <v>2</v>
      </c>
      <c r="K3957" s="29">
        <v>3</v>
      </c>
      <c r="L3957" s="29" t="s">
        <v>3478</v>
      </c>
      <c r="M3957" s="29">
        <v>5</v>
      </c>
      <c r="N3957" s="29">
        <v>6</v>
      </c>
      <c r="O3957" s="29">
        <v>7</v>
      </c>
      <c r="P3957" s="29" t="s">
        <v>3696</v>
      </c>
      <c r="Q3957" s="29">
        <v>9</v>
      </c>
      <c r="R3957" s="92"/>
      <c r="S3957" s="92"/>
      <c r="T3957" s="92"/>
      <c r="U3957" s="92"/>
      <c r="V3957" s="92"/>
      <c r="W3957" s="92"/>
      <c r="X3957" s="92"/>
      <c r="Y3957" s="92"/>
    </row>
    <row r="3958" spans="1:25" ht="15" customHeight="1" x14ac:dyDescent="0.25">
      <c r="A3958" s="111"/>
      <c r="B3958" s="111"/>
      <c r="C3958" s="111"/>
      <c r="D3958" s="111"/>
      <c r="E3958" s="111"/>
      <c r="F3958" s="111"/>
      <c r="G3958" s="111"/>
      <c r="H3958" s="68" t="s">
        <v>1085</v>
      </c>
      <c r="I3958" s="32">
        <f t="shared" ref="I3958:K3958" si="3683">SUM(I3954)</f>
        <v>2278328</v>
      </c>
      <c r="J3958" s="32">
        <f t="shared" si="3683"/>
        <v>2252468</v>
      </c>
      <c r="K3958" s="32">
        <f t="shared" si="3683"/>
        <v>1285896</v>
      </c>
      <c r="L3958" s="32">
        <f t="shared" si="3651"/>
        <v>601064</v>
      </c>
      <c r="M3958" s="32">
        <f t="shared" ref="M3958" si="3684">SUM(M3954)</f>
        <v>200964</v>
      </c>
      <c r="N3958" s="32">
        <f t="shared" ref="N3958:O3958" si="3685">SUM(N3954)</f>
        <v>199950</v>
      </c>
      <c r="O3958" s="32">
        <f t="shared" si="3685"/>
        <v>200150</v>
      </c>
      <c r="P3958" s="32">
        <f t="shared" si="3654"/>
        <v>1886960</v>
      </c>
      <c r="Q3958" s="32">
        <f t="shared" si="3655"/>
        <v>83.77299921685902</v>
      </c>
      <c r="R3958" s="90"/>
      <c r="S3958" s="90"/>
      <c r="T3958" s="90"/>
      <c r="U3958" s="90"/>
      <c r="V3958" s="90"/>
      <c r="W3958" s="90"/>
      <c r="X3958" s="90"/>
      <c r="Y3958" s="90"/>
    </row>
    <row r="3959" spans="1:25" ht="15" customHeight="1" x14ac:dyDescent="0.25">
      <c r="A3959" s="111"/>
      <c r="B3959" s="111"/>
      <c r="C3959" s="111"/>
      <c r="D3959" s="111"/>
      <c r="E3959" s="111"/>
      <c r="F3959" s="111"/>
      <c r="G3959" s="111"/>
      <c r="H3959" s="69" t="s">
        <v>79</v>
      </c>
      <c r="I3959" s="32">
        <f t="shared" ref="I3959:K3959" si="3686">SUM(I3958)</f>
        <v>2278328</v>
      </c>
      <c r="J3959" s="32">
        <f t="shared" si="3686"/>
        <v>2252468</v>
      </c>
      <c r="K3959" s="32">
        <f t="shared" si="3686"/>
        <v>1285896</v>
      </c>
      <c r="L3959" s="32">
        <f t="shared" si="3651"/>
        <v>601064</v>
      </c>
      <c r="M3959" s="32">
        <f t="shared" ref="M3959" si="3687">SUM(M3958)</f>
        <v>200964</v>
      </c>
      <c r="N3959" s="32">
        <f t="shared" ref="N3959:O3959" si="3688">SUM(N3958)</f>
        <v>199950</v>
      </c>
      <c r="O3959" s="32">
        <f t="shared" si="3688"/>
        <v>200150</v>
      </c>
      <c r="P3959" s="32">
        <f t="shared" si="3654"/>
        <v>1886960</v>
      </c>
      <c r="Q3959" s="32">
        <f t="shared" si="3655"/>
        <v>83.77299921685902</v>
      </c>
      <c r="R3959" s="90"/>
      <c r="S3959" s="90"/>
      <c r="T3959" s="90"/>
      <c r="U3959" s="90"/>
      <c r="V3959" s="90"/>
      <c r="W3959" s="90"/>
      <c r="X3959" s="90"/>
      <c r="Y3959" s="90"/>
    </row>
    <row r="3960" spans="1:25" ht="15" customHeight="1" x14ac:dyDescent="0.25">
      <c r="A3960" s="112"/>
      <c r="B3960" s="112"/>
      <c r="C3960" s="112"/>
      <c r="D3960" s="112"/>
      <c r="E3960" s="112"/>
      <c r="F3960" s="112"/>
      <c r="G3960" s="112"/>
      <c r="I3960" s="27"/>
      <c r="J3960" s="27"/>
      <c r="K3960" s="27">
        <v>0</v>
      </c>
      <c r="L3960" s="27"/>
      <c r="M3960" s="27"/>
      <c r="N3960" s="27"/>
      <c r="O3960" s="27"/>
      <c r="P3960" s="27"/>
      <c r="Q3960" s="27"/>
      <c r="R3960" s="27"/>
      <c r="S3960" s="27"/>
      <c r="T3960" s="27"/>
      <c r="U3960" s="27"/>
      <c r="V3960" s="27"/>
      <c r="W3960" s="27"/>
      <c r="X3960" s="27"/>
      <c r="Y3960" s="27"/>
    </row>
    <row r="3961" spans="1:25" ht="15" customHeight="1" thickBot="1" x14ac:dyDescent="0.3">
      <c r="A3961" s="53" t="s">
        <v>1</v>
      </c>
      <c r="B3961" s="53" t="s">
        <v>1</v>
      </c>
      <c r="C3961" s="53" t="s">
        <v>1</v>
      </c>
      <c r="D3961" s="53" t="s">
        <v>1</v>
      </c>
      <c r="E3961" s="53" t="s">
        <v>1</v>
      </c>
      <c r="F3961" s="53" t="s">
        <v>1</v>
      </c>
      <c r="G3961" s="53" t="s">
        <v>1</v>
      </c>
      <c r="H3961" s="21" t="s">
        <v>1</v>
      </c>
      <c r="I3961" s="33"/>
      <c r="J3961" s="33"/>
      <c r="K3961" s="33">
        <v>0</v>
      </c>
      <c r="L3961" s="33"/>
      <c r="M3961" s="33"/>
      <c r="N3961" s="33"/>
      <c r="O3961" s="33"/>
      <c r="P3961" s="33"/>
      <c r="Q3961" s="33"/>
      <c r="R3961" s="33"/>
      <c r="S3961" s="33"/>
      <c r="T3961" s="33"/>
      <c r="U3961" s="33"/>
      <c r="V3961" s="33"/>
      <c r="W3961" s="33"/>
      <c r="X3961" s="33"/>
      <c r="Y3961" s="33"/>
    </row>
    <row r="3962" spans="1:25" ht="45.75" customHeight="1" thickBot="1" x14ac:dyDescent="0.3">
      <c r="A3962" s="28" t="s">
        <v>4</v>
      </c>
      <c r="B3962" s="28" t="s">
        <v>5</v>
      </c>
      <c r="C3962" s="28" t="s">
        <v>6</v>
      </c>
      <c r="D3962" s="57" t="s">
        <v>1</v>
      </c>
      <c r="E3962" s="28" t="s">
        <v>7</v>
      </c>
      <c r="F3962" s="28" t="s">
        <v>8</v>
      </c>
      <c r="G3962" s="28" t="s">
        <v>9</v>
      </c>
      <c r="H3962" s="28" t="s">
        <v>10</v>
      </c>
      <c r="I3962" s="109" t="s">
        <v>3984</v>
      </c>
      <c r="J3962" s="109" t="s">
        <v>11</v>
      </c>
      <c r="K3962" s="109" t="s">
        <v>3989</v>
      </c>
      <c r="L3962" s="109" t="s">
        <v>3985</v>
      </c>
      <c r="M3962" s="109" t="s">
        <v>4027</v>
      </c>
      <c r="N3962" s="109" t="s">
        <v>3988</v>
      </c>
      <c r="O3962" s="109" t="s">
        <v>3986</v>
      </c>
      <c r="P3962" s="109" t="s">
        <v>3987</v>
      </c>
      <c r="Q3962" s="109" t="s">
        <v>3695</v>
      </c>
      <c r="R3962" s="91"/>
      <c r="S3962" s="91"/>
      <c r="T3962" s="91"/>
      <c r="U3962" s="91"/>
      <c r="V3962" s="91"/>
      <c r="W3962" s="91"/>
      <c r="X3962" s="91"/>
      <c r="Y3962" s="91"/>
    </row>
    <row r="3963" spans="1:25" ht="15" customHeight="1" x14ac:dyDescent="0.25">
      <c r="A3963" s="58" t="s">
        <v>1</v>
      </c>
      <c r="B3963" s="58" t="s">
        <v>1</v>
      </c>
      <c r="C3963" s="58" t="s">
        <v>1</v>
      </c>
      <c r="D3963" s="59" t="s">
        <v>1</v>
      </c>
      <c r="E3963" s="59" t="s">
        <v>1</v>
      </c>
      <c r="F3963" s="60" t="s">
        <v>1</v>
      </c>
      <c r="G3963" s="61" t="s">
        <v>1</v>
      </c>
      <c r="H3963" s="62" t="s">
        <v>1</v>
      </c>
      <c r="I3963" s="29">
        <v>1</v>
      </c>
      <c r="J3963" s="29">
        <v>2</v>
      </c>
      <c r="K3963" s="29">
        <v>3</v>
      </c>
      <c r="L3963" s="29" t="s">
        <v>3478</v>
      </c>
      <c r="M3963" s="29">
        <v>5</v>
      </c>
      <c r="N3963" s="29">
        <v>6</v>
      </c>
      <c r="O3963" s="29">
        <v>7</v>
      </c>
      <c r="P3963" s="29" t="s">
        <v>3696</v>
      </c>
      <c r="Q3963" s="29">
        <v>9</v>
      </c>
      <c r="R3963" s="92"/>
      <c r="S3963" s="92"/>
      <c r="T3963" s="92"/>
      <c r="U3963" s="92"/>
      <c r="V3963" s="92"/>
      <c r="W3963" s="92"/>
      <c r="X3963" s="92"/>
      <c r="Y3963" s="92"/>
    </row>
    <row r="3964" spans="1:25" ht="15" customHeight="1" x14ac:dyDescent="0.25">
      <c r="A3964" s="63" t="s">
        <v>935</v>
      </c>
      <c r="B3964" s="63" t="s">
        <v>81</v>
      </c>
      <c r="C3964" s="64" t="s">
        <v>1674</v>
      </c>
      <c r="D3964" s="64" t="s">
        <v>1675</v>
      </c>
      <c r="E3964" s="65" t="s">
        <v>1</v>
      </c>
      <c r="F3964" s="65" t="s">
        <v>1</v>
      </c>
      <c r="G3964" s="65" t="s">
        <v>1</v>
      </c>
      <c r="H3964" s="65" t="s">
        <v>1676</v>
      </c>
      <c r="I3964" s="26">
        <v>0</v>
      </c>
      <c r="J3964" s="26" t="s">
        <v>1</v>
      </c>
      <c r="K3964" s="26">
        <v>0</v>
      </c>
      <c r="L3964" s="26"/>
      <c r="M3964" s="26"/>
      <c r="N3964" s="26"/>
      <c r="O3964" s="26"/>
      <c r="P3964" s="26"/>
      <c r="Q3964" s="26"/>
      <c r="R3964" s="90"/>
      <c r="S3964" s="90"/>
      <c r="T3964" s="90"/>
      <c r="U3964" s="90"/>
      <c r="V3964" s="90"/>
      <c r="W3964" s="90"/>
      <c r="X3964" s="90"/>
      <c r="Y3964" s="90"/>
    </row>
    <row r="3965" spans="1:25" ht="22.5" customHeight="1" x14ac:dyDescent="0.25">
      <c r="A3965" s="63" t="s">
        <v>1</v>
      </c>
      <c r="B3965" s="63" t="s">
        <v>1</v>
      </c>
      <c r="C3965" s="63" t="s">
        <v>1</v>
      </c>
      <c r="D3965" s="65" t="s">
        <v>1</v>
      </c>
      <c r="E3965" s="65" t="s">
        <v>1</v>
      </c>
      <c r="F3965" s="65" t="s">
        <v>1</v>
      </c>
      <c r="G3965" s="65" t="s">
        <v>1</v>
      </c>
      <c r="H3965" s="66" t="s">
        <v>15</v>
      </c>
      <c r="I3965" s="30">
        <f t="shared" ref="I3965:K3965" si="3689">SUM(I3966,I3974,I3976)</f>
        <v>1931310</v>
      </c>
      <c r="J3965" s="30">
        <f t="shared" si="3689"/>
        <v>1888498</v>
      </c>
      <c r="K3965" s="30">
        <f t="shared" si="3689"/>
        <v>1003706</v>
      </c>
      <c r="L3965" s="30">
        <f t="shared" si="3651"/>
        <v>452553</v>
      </c>
      <c r="M3965" s="30">
        <f t="shared" ref="M3965" si="3690">SUM(M3966,M3974,M3976)</f>
        <v>142323</v>
      </c>
      <c r="N3965" s="30">
        <f t="shared" ref="N3965:O3965" si="3691">SUM(N3966,N3974,N3976)</f>
        <v>156015</v>
      </c>
      <c r="O3965" s="30">
        <f t="shared" si="3691"/>
        <v>154215</v>
      </c>
      <c r="P3965" s="30">
        <f t="shared" si="3654"/>
        <v>1456259</v>
      </c>
      <c r="Q3965" s="30">
        <f t="shared" si="3655"/>
        <v>77.11202235850925</v>
      </c>
      <c r="R3965" s="93"/>
      <c r="S3965" s="93"/>
      <c r="T3965" s="93"/>
      <c r="U3965" s="93"/>
      <c r="V3965" s="93"/>
      <c r="W3965" s="93"/>
      <c r="X3965" s="93"/>
      <c r="Y3965" s="93"/>
    </row>
    <row r="3966" spans="1:25" ht="15" customHeight="1" x14ac:dyDescent="0.25">
      <c r="A3966" s="63" t="s">
        <v>935</v>
      </c>
      <c r="B3966" s="63" t="s">
        <v>81</v>
      </c>
      <c r="C3966" s="63" t="s">
        <v>1674</v>
      </c>
      <c r="D3966" s="63" t="s">
        <v>1675</v>
      </c>
      <c r="E3966" s="65" t="s">
        <v>16</v>
      </c>
      <c r="F3966" s="65" t="s">
        <v>1</v>
      </c>
      <c r="G3966" s="65" t="s">
        <v>1</v>
      </c>
      <c r="H3966" s="65" t="s">
        <v>17</v>
      </c>
      <c r="I3966" s="31">
        <f t="shared" ref="I3966:K3966" si="3692">SUM(I3967:I3968)</f>
        <v>1622116</v>
      </c>
      <c r="J3966" s="31">
        <f t="shared" si="3692"/>
        <v>1606866</v>
      </c>
      <c r="K3966" s="31">
        <f t="shared" si="3692"/>
        <v>846964</v>
      </c>
      <c r="L3966" s="31">
        <f t="shared" si="3651"/>
        <v>393880</v>
      </c>
      <c r="M3966" s="31">
        <f t="shared" ref="M3966" si="3693">SUM(M3967:M3968)</f>
        <v>122000</v>
      </c>
      <c r="N3966" s="31">
        <f t="shared" ref="N3966:O3966" si="3694">SUM(N3967:N3968)</f>
        <v>138140</v>
      </c>
      <c r="O3966" s="31">
        <f t="shared" si="3694"/>
        <v>133740</v>
      </c>
      <c r="P3966" s="31">
        <f t="shared" si="3654"/>
        <v>1240844</v>
      </c>
      <c r="Q3966" s="31">
        <f t="shared" si="3655"/>
        <v>77.221373779767575</v>
      </c>
      <c r="R3966" s="94"/>
      <c r="S3966" s="94"/>
      <c r="T3966" s="94"/>
      <c r="U3966" s="94"/>
      <c r="V3966" s="94"/>
      <c r="W3966" s="94"/>
      <c r="X3966" s="94"/>
      <c r="Y3966" s="94"/>
    </row>
    <row r="3967" spans="1:25" ht="15" customHeight="1" x14ac:dyDescent="0.25">
      <c r="A3967" s="64" t="s">
        <v>935</v>
      </c>
      <c r="B3967" s="64" t="s">
        <v>81</v>
      </c>
      <c r="C3967" s="64" t="s">
        <v>1674</v>
      </c>
      <c r="D3967" s="64" t="s">
        <v>1675</v>
      </c>
      <c r="E3967" s="20" t="s">
        <v>19</v>
      </c>
      <c r="F3967" s="64"/>
      <c r="G3967" s="53" t="s">
        <v>1076</v>
      </c>
      <c r="H3967" s="53" t="s">
        <v>3922</v>
      </c>
      <c r="I3967" s="26">
        <v>1404402</v>
      </c>
      <c r="J3967" s="26">
        <v>1391252</v>
      </c>
      <c r="K3967" s="26">
        <v>724000</v>
      </c>
      <c r="L3967" s="26">
        <f t="shared" si="3651"/>
        <v>360000</v>
      </c>
      <c r="M3967" s="26">
        <v>120000</v>
      </c>
      <c r="N3967" s="26">
        <v>120000</v>
      </c>
      <c r="O3967" s="26">
        <v>120000</v>
      </c>
      <c r="P3967" s="26">
        <f t="shared" si="3654"/>
        <v>1084000</v>
      </c>
      <c r="Q3967" s="26">
        <f t="shared" si="3655"/>
        <v>77.915431568112751</v>
      </c>
      <c r="R3967" s="90"/>
      <c r="S3967" s="90"/>
      <c r="T3967" s="90"/>
      <c r="U3967" s="90"/>
      <c r="V3967" s="90"/>
      <c r="W3967" s="90"/>
      <c r="X3967" s="90"/>
      <c r="Y3967" s="90"/>
    </row>
    <row r="3968" spans="1:25" ht="15" customHeight="1" x14ac:dyDescent="0.25">
      <c r="A3968" s="63" t="s">
        <v>935</v>
      </c>
      <c r="B3968" s="63" t="s">
        <v>81</v>
      </c>
      <c r="C3968" s="63" t="s">
        <v>1674</v>
      </c>
      <c r="D3968" s="63" t="s">
        <v>1675</v>
      </c>
      <c r="E3968" s="63" t="s">
        <v>21</v>
      </c>
      <c r="F3968" s="64" t="s">
        <v>1</v>
      </c>
      <c r="G3968" s="53" t="s">
        <v>1</v>
      </c>
      <c r="H3968" s="65" t="s">
        <v>22</v>
      </c>
      <c r="I3968" s="31">
        <f t="shared" ref="I3968:K3968" si="3695">SUM(I3969:I3973)</f>
        <v>217714</v>
      </c>
      <c r="J3968" s="31">
        <f t="shared" si="3695"/>
        <v>215614</v>
      </c>
      <c r="K3968" s="31">
        <f t="shared" si="3695"/>
        <v>122964</v>
      </c>
      <c r="L3968" s="31">
        <f t="shared" si="3651"/>
        <v>33880</v>
      </c>
      <c r="M3968" s="31">
        <f t="shared" ref="M3968" si="3696">SUM(M3969:M3973)</f>
        <v>2000</v>
      </c>
      <c r="N3968" s="31">
        <f t="shared" ref="N3968:O3968" si="3697">SUM(N3969:N3973)</f>
        <v>18140</v>
      </c>
      <c r="O3968" s="31">
        <f t="shared" si="3697"/>
        <v>13740</v>
      </c>
      <c r="P3968" s="31">
        <f t="shared" si="3654"/>
        <v>156844</v>
      </c>
      <c r="Q3968" s="31">
        <f t="shared" si="3655"/>
        <v>72.742957321880766</v>
      </c>
      <c r="R3968" s="94"/>
      <c r="S3968" s="94"/>
      <c r="T3968" s="94"/>
      <c r="U3968" s="94"/>
      <c r="V3968" s="94"/>
      <c r="W3968" s="94"/>
      <c r="X3968" s="94"/>
      <c r="Y3968" s="94"/>
    </row>
    <row r="3969" spans="1:25" ht="15" customHeight="1" x14ac:dyDescent="0.25">
      <c r="A3969" s="64" t="s">
        <v>935</v>
      </c>
      <c r="B3969" s="64" t="s">
        <v>81</v>
      </c>
      <c r="C3969" s="64" t="s">
        <v>1674</v>
      </c>
      <c r="D3969" s="64" t="s">
        <v>1675</v>
      </c>
      <c r="E3969" s="20" t="s">
        <v>23</v>
      </c>
      <c r="F3969" s="64" t="s">
        <v>1677</v>
      </c>
      <c r="G3969" s="53" t="s">
        <v>1076</v>
      </c>
      <c r="H3969" s="53" t="s">
        <v>85</v>
      </c>
      <c r="I3969" s="26">
        <v>37200</v>
      </c>
      <c r="J3969" s="26">
        <v>36700</v>
      </c>
      <c r="K3969" s="26">
        <v>22110</v>
      </c>
      <c r="L3969" s="26">
        <f t="shared" si="3651"/>
        <v>8300</v>
      </c>
      <c r="M3969" s="26">
        <v>2000</v>
      </c>
      <c r="N3969" s="26">
        <v>3000</v>
      </c>
      <c r="O3969" s="26">
        <v>3300</v>
      </c>
      <c r="P3969" s="26">
        <f t="shared" si="3654"/>
        <v>30410</v>
      </c>
      <c r="Q3969" s="26">
        <f t="shared" si="3655"/>
        <v>82.861035422343321</v>
      </c>
      <c r="R3969" s="90"/>
      <c r="S3969" s="90"/>
      <c r="T3969" s="90"/>
      <c r="U3969" s="90"/>
      <c r="V3969" s="90"/>
      <c r="W3969" s="90"/>
      <c r="X3969" s="90"/>
      <c r="Y3969" s="90"/>
    </row>
    <row r="3970" spans="1:25" ht="15" customHeight="1" x14ac:dyDescent="0.25">
      <c r="A3970" s="64" t="s">
        <v>935</v>
      </c>
      <c r="B3970" s="64" t="s">
        <v>81</v>
      </c>
      <c r="C3970" s="64" t="s">
        <v>1674</v>
      </c>
      <c r="D3970" s="64" t="s">
        <v>1675</v>
      </c>
      <c r="E3970" s="20" t="s">
        <v>23</v>
      </c>
      <c r="F3970" s="64" t="s">
        <v>1678</v>
      </c>
      <c r="G3970" s="53" t="s">
        <v>1076</v>
      </c>
      <c r="H3970" s="53" t="s">
        <v>25</v>
      </c>
      <c r="I3970" s="26">
        <v>126600</v>
      </c>
      <c r="J3970" s="26">
        <v>125300</v>
      </c>
      <c r="K3970" s="26">
        <v>72000</v>
      </c>
      <c r="L3970" s="26">
        <f t="shared" si="3651"/>
        <v>20880</v>
      </c>
      <c r="M3970" s="26">
        <v>0</v>
      </c>
      <c r="N3970" s="26">
        <v>10440</v>
      </c>
      <c r="O3970" s="26">
        <v>10440</v>
      </c>
      <c r="P3970" s="26">
        <f t="shared" si="3654"/>
        <v>92880</v>
      </c>
      <c r="Q3970" s="26">
        <f t="shared" si="3655"/>
        <v>74.126097366320835</v>
      </c>
      <c r="R3970" s="90"/>
      <c r="S3970" s="90"/>
      <c r="T3970" s="90"/>
      <c r="U3970" s="90"/>
      <c r="V3970" s="90"/>
      <c r="W3970" s="90"/>
      <c r="X3970" s="90"/>
      <c r="Y3970" s="90"/>
    </row>
    <row r="3971" spans="1:25" ht="15" customHeight="1" x14ac:dyDescent="0.25">
      <c r="A3971" s="64" t="s">
        <v>935</v>
      </c>
      <c r="B3971" s="64" t="s">
        <v>81</v>
      </c>
      <c r="C3971" s="64" t="s">
        <v>1674</v>
      </c>
      <c r="D3971" s="64" t="s">
        <v>1675</v>
      </c>
      <c r="E3971" s="20" t="s">
        <v>23</v>
      </c>
      <c r="F3971" s="64" t="s">
        <v>1679</v>
      </c>
      <c r="G3971" s="53" t="s">
        <v>1076</v>
      </c>
      <c r="H3971" s="53" t="s">
        <v>27</v>
      </c>
      <c r="I3971" s="26">
        <v>29154</v>
      </c>
      <c r="J3971" s="26">
        <v>28854</v>
      </c>
      <c r="K3971" s="26">
        <v>28854</v>
      </c>
      <c r="L3971" s="26">
        <f t="shared" si="3651"/>
        <v>0</v>
      </c>
      <c r="M3971" s="26"/>
      <c r="N3971" s="26"/>
      <c r="O3971" s="26"/>
      <c r="P3971" s="26">
        <f t="shared" si="3654"/>
        <v>28854</v>
      </c>
      <c r="Q3971" s="26">
        <f t="shared" si="3655"/>
        <v>100</v>
      </c>
      <c r="R3971" s="90"/>
      <c r="S3971" s="90"/>
      <c r="T3971" s="90"/>
      <c r="U3971" s="90"/>
      <c r="V3971" s="90"/>
      <c r="W3971" s="90"/>
      <c r="X3971" s="90"/>
      <c r="Y3971" s="90"/>
    </row>
    <row r="3972" spans="1:25" ht="15" customHeight="1" x14ac:dyDescent="0.25">
      <c r="A3972" s="64" t="s">
        <v>935</v>
      </c>
      <c r="B3972" s="64" t="s">
        <v>81</v>
      </c>
      <c r="C3972" s="64" t="s">
        <v>1674</v>
      </c>
      <c r="D3972" s="64" t="s">
        <v>1675</v>
      </c>
      <c r="E3972" s="20" t="s">
        <v>23</v>
      </c>
      <c r="F3972" s="64" t="s">
        <v>1680</v>
      </c>
      <c r="G3972" s="53" t="s">
        <v>1076</v>
      </c>
      <c r="H3972" s="53" t="s">
        <v>89</v>
      </c>
      <c r="I3972" s="26">
        <v>9200</v>
      </c>
      <c r="J3972" s="26">
        <v>9200</v>
      </c>
      <c r="K3972" s="26">
        <v>0</v>
      </c>
      <c r="L3972" s="26">
        <f t="shared" si="3651"/>
        <v>4700</v>
      </c>
      <c r="M3972" s="26">
        <v>0</v>
      </c>
      <c r="N3972" s="26">
        <v>4700</v>
      </c>
      <c r="O3972" s="26">
        <v>0</v>
      </c>
      <c r="P3972" s="26">
        <f t="shared" si="3654"/>
        <v>4700</v>
      </c>
      <c r="Q3972" s="26">
        <f t="shared" si="3655"/>
        <v>51.086956521739133</v>
      </c>
      <c r="R3972" s="90"/>
      <c r="S3972" s="90"/>
      <c r="T3972" s="90"/>
      <c r="U3972" s="90"/>
      <c r="V3972" s="90"/>
      <c r="W3972" s="90"/>
      <c r="X3972" s="90"/>
      <c r="Y3972" s="90"/>
    </row>
    <row r="3973" spans="1:25" ht="15" customHeight="1" x14ac:dyDescent="0.25">
      <c r="A3973" s="64" t="s">
        <v>935</v>
      </c>
      <c r="B3973" s="64" t="s">
        <v>81</v>
      </c>
      <c r="C3973" s="64" t="s">
        <v>1674</v>
      </c>
      <c r="D3973" s="64" t="s">
        <v>1675</v>
      </c>
      <c r="E3973" s="20" t="s">
        <v>23</v>
      </c>
      <c r="F3973" s="64" t="s">
        <v>1681</v>
      </c>
      <c r="G3973" s="53" t="s">
        <v>1076</v>
      </c>
      <c r="H3973" s="53" t="s">
        <v>29</v>
      </c>
      <c r="I3973" s="26">
        <v>15560</v>
      </c>
      <c r="J3973" s="26">
        <v>15560</v>
      </c>
      <c r="K3973" s="26">
        <v>0</v>
      </c>
      <c r="L3973" s="26">
        <f t="shared" si="3651"/>
        <v>0</v>
      </c>
      <c r="M3973" s="26">
        <v>0</v>
      </c>
      <c r="N3973" s="26">
        <v>0</v>
      </c>
      <c r="O3973" s="26">
        <v>0</v>
      </c>
      <c r="P3973" s="26">
        <f t="shared" si="3654"/>
        <v>0</v>
      </c>
      <c r="Q3973" s="26">
        <f t="shared" si="3655"/>
        <v>0</v>
      </c>
      <c r="R3973" s="90"/>
      <c r="S3973" s="90"/>
      <c r="T3973" s="90"/>
      <c r="U3973" s="90"/>
      <c r="V3973" s="90"/>
      <c r="W3973" s="90"/>
      <c r="X3973" s="90"/>
      <c r="Y3973" s="90"/>
    </row>
    <row r="3974" spans="1:25" ht="15" customHeight="1" x14ac:dyDescent="0.25">
      <c r="A3974" s="63" t="s">
        <v>935</v>
      </c>
      <c r="B3974" s="63" t="s">
        <v>81</v>
      </c>
      <c r="C3974" s="63" t="s">
        <v>1674</v>
      </c>
      <c r="D3974" s="63" t="s">
        <v>1675</v>
      </c>
      <c r="E3974" s="65" t="s">
        <v>30</v>
      </c>
      <c r="F3974" s="65" t="s">
        <v>1</v>
      </c>
      <c r="G3974" s="65" t="s">
        <v>1</v>
      </c>
      <c r="H3974" s="65" t="s">
        <v>31</v>
      </c>
      <c r="I3974" s="31">
        <f t="shared" ref="I3974:K3974" si="3698">SUM(I3975)</f>
        <v>147466</v>
      </c>
      <c r="J3974" s="31">
        <f t="shared" si="3698"/>
        <v>146166</v>
      </c>
      <c r="K3974" s="31">
        <f t="shared" si="3698"/>
        <v>81000</v>
      </c>
      <c r="L3974" s="31">
        <f t="shared" si="3651"/>
        <v>37500</v>
      </c>
      <c r="M3974" s="31">
        <f t="shared" ref="M3974" si="3699">SUM(M3975)</f>
        <v>12500</v>
      </c>
      <c r="N3974" s="31">
        <f t="shared" ref="N3974:O3974" si="3700">SUM(N3975)</f>
        <v>12500</v>
      </c>
      <c r="O3974" s="31">
        <f t="shared" si="3700"/>
        <v>12500</v>
      </c>
      <c r="P3974" s="31">
        <f t="shared" si="3654"/>
        <v>118500</v>
      </c>
      <c r="Q3974" s="31">
        <f t="shared" si="3655"/>
        <v>81.072205574483803</v>
      </c>
      <c r="R3974" s="94"/>
      <c r="S3974" s="94"/>
      <c r="T3974" s="94"/>
      <c r="U3974" s="94"/>
      <c r="V3974" s="94"/>
      <c r="W3974" s="94"/>
      <c r="X3974" s="94"/>
      <c r="Y3974" s="94"/>
    </row>
    <row r="3975" spans="1:25" ht="15" customHeight="1" x14ac:dyDescent="0.25">
      <c r="A3975" s="64" t="s">
        <v>935</v>
      </c>
      <c r="B3975" s="64" t="s">
        <v>81</v>
      </c>
      <c r="C3975" s="64" t="s">
        <v>1674</v>
      </c>
      <c r="D3975" s="64" t="s">
        <v>1675</v>
      </c>
      <c r="E3975" s="20" t="s">
        <v>33</v>
      </c>
      <c r="F3975" s="64"/>
      <c r="G3975" s="53" t="s">
        <v>1076</v>
      </c>
      <c r="H3975" s="53" t="s">
        <v>3885</v>
      </c>
      <c r="I3975" s="26">
        <v>147466</v>
      </c>
      <c r="J3975" s="26">
        <v>146166</v>
      </c>
      <c r="K3975" s="26">
        <v>81000</v>
      </c>
      <c r="L3975" s="26">
        <f t="shared" si="3651"/>
        <v>37500</v>
      </c>
      <c r="M3975" s="26">
        <v>12500</v>
      </c>
      <c r="N3975" s="26">
        <v>12500</v>
      </c>
      <c r="O3975" s="26">
        <v>12500</v>
      </c>
      <c r="P3975" s="26">
        <f t="shared" si="3654"/>
        <v>118500</v>
      </c>
      <c r="Q3975" s="26">
        <f t="shared" si="3655"/>
        <v>81.072205574483803</v>
      </c>
      <c r="R3975" s="90"/>
      <c r="S3975" s="90"/>
      <c r="T3975" s="90"/>
      <c r="U3975" s="90"/>
      <c r="V3975" s="90"/>
      <c r="W3975" s="90"/>
      <c r="X3975" s="90"/>
      <c r="Y3975" s="90"/>
    </row>
    <row r="3976" spans="1:25" ht="15" customHeight="1" x14ac:dyDescent="0.25">
      <c r="A3976" s="63" t="s">
        <v>935</v>
      </c>
      <c r="B3976" s="63" t="s">
        <v>81</v>
      </c>
      <c r="C3976" s="63" t="s">
        <v>1674</v>
      </c>
      <c r="D3976" s="63" t="s">
        <v>1675</v>
      </c>
      <c r="E3976" s="65" t="s">
        <v>34</v>
      </c>
      <c r="F3976" s="65" t="s">
        <v>1</v>
      </c>
      <c r="G3976" s="65" t="s">
        <v>1</v>
      </c>
      <c r="H3976" s="65" t="s">
        <v>35</v>
      </c>
      <c r="I3976" s="31">
        <f t="shared" ref="I3976:K3976" si="3701">SUM(I3977:I3985)</f>
        <v>161728</v>
      </c>
      <c r="J3976" s="31">
        <f t="shared" si="3701"/>
        <v>135466</v>
      </c>
      <c r="K3976" s="31">
        <f t="shared" si="3701"/>
        <v>75742</v>
      </c>
      <c r="L3976" s="31">
        <f t="shared" si="3651"/>
        <v>21173</v>
      </c>
      <c r="M3976" s="31">
        <f t="shared" ref="M3976" si="3702">SUM(M3977:M3985)</f>
        <v>7823</v>
      </c>
      <c r="N3976" s="31">
        <f t="shared" ref="N3976:O3976" si="3703">SUM(N3977:N3985)</f>
        <v>5375</v>
      </c>
      <c r="O3976" s="31">
        <f t="shared" si="3703"/>
        <v>7975</v>
      </c>
      <c r="P3976" s="31">
        <f t="shared" si="3654"/>
        <v>96915</v>
      </c>
      <c r="Q3976" s="31">
        <f t="shared" si="3655"/>
        <v>71.541936722129535</v>
      </c>
      <c r="R3976" s="94"/>
      <c r="S3976" s="94"/>
      <c r="T3976" s="94"/>
      <c r="U3976" s="94"/>
      <c r="V3976" s="94"/>
      <c r="W3976" s="94"/>
      <c r="X3976" s="94"/>
      <c r="Y3976" s="94"/>
    </row>
    <row r="3977" spans="1:25" ht="15" customHeight="1" x14ac:dyDescent="0.25">
      <c r="A3977" s="64" t="s">
        <v>935</v>
      </c>
      <c r="B3977" s="64" t="s">
        <v>81</v>
      </c>
      <c r="C3977" s="64" t="s">
        <v>1674</v>
      </c>
      <c r="D3977" s="64" t="s">
        <v>1675</v>
      </c>
      <c r="E3977" s="20" t="s">
        <v>38</v>
      </c>
      <c r="F3977" s="64"/>
      <c r="G3977" s="53" t="s">
        <v>1076</v>
      </c>
      <c r="H3977" s="53" t="s">
        <v>37</v>
      </c>
      <c r="I3977" s="26">
        <v>9600</v>
      </c>
      <c r="J3977" s="26">
        <v>6100</v>
      </c>
      <c r="K3977" s="26">
        <v>3352</v>
      </c>
      <c r="L3977" s="26">
        <f t="shared" si="3651"/>
        <v>2648</v>
      </c>
      <c r="M3977" s="26">
        <v>2648</v>
      </c>
      <c r="N3977" s="26">
        <v>0</v>
      </c>
      <c r="O3977" s="26">
        <v>0</v>
      </c>
      <c r="P3977" s="26">
        <f t="shared" si="3654"/>
        <v>6000</v>
      </c>
      <c r="Q3977" s="26">
        <f t="shared" si="3655"/>
        <v>98.360655737704917</v>
      </c>
      <c r="R3977" s="90"/>
      <c r="S3977" s="90"/>
      <c r="T3977" s="90"/>
      <c r="U3977" s="90"/>
      <c r="V3977" s="90"/>
      <c r="W3977" s="90"/>
      <c r="X3977" s="90"/>
      <c r="Y3977" s="90"/>
    </row>
    <row r="3978" spans="1:25" ht="15" customHeight="1" x14ac:dyDescent="0.25">
      <c r="A3978" s="64" t="s">
        <v>935</v>
      </c>
      <c r="B3978" s="64" t="s">
        <v>81</v>
      </c>
      <c r="C3978" s="64" t="s">
        <v>1674</v>
      </c>
      <c r="D3978" s="64" t="s">
        <v>1675</v>
      </c>
      <c r="E3978" s="20" t="s">
        <v>298</v>
      </c>
      <c r="F3978" s="64"/>
      <c r="G3978" s="53" t="s">
        <v>1076</v>
      </c>
      <c r="H3978" s="53" t="s">
        <v>297</v>
      </c>
      <c r="I3978" s="26">
        <v>73165</v>
      </c>
      <c r="J3978" s="26">
        <v>73165</v>
      </c>
      <c r="K3978" s="26">
        <v>43600</v>
      </c>
      <c r="L3978" s="26">
        <f t="shared" si="3651"/>
        <v>5100</v>
      </c>
      <c r="M3978" s="26">
        <v>700</v>
      </c>
      <c r="N3978" s="26">
        <v>900</v>
      </c>
      <c r="O3978" s="26">
        <v>3500</v>
      </c>
      <c r="P3978" s="26">
        <f t="shared" si="3654"/>
        <v>48700</v>
      </c>
      <c r="Q3978" s="26">
        <f t="shared" si="3655"/>
        <v>66.561880680653317</v>
      </c>
      <c r="R3978" s="90"/>
      <c r="S3978" s="90"/>
      <c r="T3978" s="90"/>
      <c r="U3978" s="90"/>
      <c r="V3978" s="90"/>
      <c r="W3978" s="90"/>
      <c r="X3978" s="90"/>
      <c r="Y3978" s="90"/>
    </row>
    <row r="3979" spans="1:25" ht="15" customHeight="1" x14ac:dyDescent="0.25">
      <c r="A3979" s="64" t="s">
        <v>935</v>
      </c>
      <c r="B3979" s="64" t="s">
        <v>81</v>
      </c>
      <c r="C3979" s="64" t="s">
        <v>1674</v>
      </c>
      <c r="D3979" s="64" t="s">
        <v>1675</v>
      </c>
      <c r="E3979" s="20" t="s">
        <v>301</v>
      </c>
      <c r="F3979" s="64"/>
      <c r="G3979" s="53" t="s">
        <v>1076</v>
      </c>
      <c r="H3979" s="53" t="s">
        <v>300</v>
      </c>
      <c r="I3979" s="26">
        <v>15500</v>
      </c>
      <c r="J3979" s="26">
        <v>15500</v>
      </c>
      <c r="K3979" s="26">
        <v>7620</v>
      </c>
      <c r="L3979" s="26">
        <f t="shared" si="3651"/>
        <v>3870</v>
      </c>
      <c r="M3979" s="26">
        <v>1290</v>
      </c>
      <c r="N3979" s="26">
        <v>1290</v>
      </c>
      <c r="O3979" s="26">
        <v>1290</v>
      </c>
      <c r="P3979" s="26">
        <f t="shared" si="3654"/>
        <v>11490</v>
      </c>
      <c r="Q3979" s="26">
        <f t="shared" si="3655"/>
        <v>74.129032258064527</v>
      </c>
      <c r="R3979" s="90"/>
      <c r="S3979" s="90"/>
      <c r="T3979" s="90"/>
      <c r="U3979" s="90"/>
      <c r="V3979" s="90"/>
      <c r="W3979" s="90"/>
      <c r="X3979" s="90"/>
      <c r="Y3979" s="90"/>
    </row>
    <row r="3980" spans="1:25" ht="15" customHeight="1" x14ac:dyDescent="0.25">
      <c r="A3980" s="64" t="s">
        <v>935</v>
      </c>
      <c r="B3980" s="64" t="s">
        <v>81</v>
      </c>
      <c r="C3980" s="64" t="s">
        <v>1674</v>
      </c>
      <c r="D3980" s="64" t="s">
        <v>1675</v>
      </c>
      <c r="E3980" s="20" t="s">
        <v>218</v>
      </c>
      <c r="F3980" s="64"/>
      <c r="G3980" s="53" t="s">
        <v>1076</v>
      </c>
      <c r="H3980" s="53" t="s">
        <v>217</v>
      </c>
      <c r="I3980" s="26">
        <v>28566</v>
      </c>
      <c r="J3980" s="26">
        <v>8065</v>
      </c>
      <c r="K3980" s="26">
        <v>4070</v>
      </c>
      <c r="L3980" s="26">
        <f t="shared" si="3651"/>
        <v>2010</v>
      </c>
      <c r="M3980" s="26">
        <v>670</v>
      </c>
      <c r="N3980" s="26">
        <v>670</v>
      </c>
      <c r="O3980" s="26">
        <v>670</v>
      </c>
      <c r="P3980" s="26">
        <f t="shared" si="3654"/>
        <v>6080</v>
      </c>
      <c r="Q3980" s="26">
        <f t="shared" si="3655"/>
        <v>75.387476751394928</v>
      </c>
      <c r="R3980" s="90"/>
      <c r="S3980" s="90"/>
      <c r="T3980" s="90"/>
      <c r="U3980" s="90"/>
      <c r="V3980" s="90"/>
      <c r="W3980" s="90"/>
      <c r="X3980" s="90"/>
      <c r="Y3980" s="90"/>
    </row>
    <row r="3981" spans="1:25" ht="15" customHeight="1" x14ac:dyDescent="0.25">
      <c r="A3981" s="64" t="s">
        <v>935</v>
      </c>
      <c r="B3981" s="64" t="s">
        <v>81</v>
      </c>
      <c r="C3981" s="64" t="s">
        <v>1674</v>
      </c>
      <c r="D3981" s="64" t="s">
        <v>1675</v>
      </c>
      <c r="E3981" s="20" t="s">
        <v>303</v>
      </c>
      <c r="F3981" s="64"/>
      <c r="G3981" s="53" t="s">
        <v>1076</v>
      </c>
      <c r="H3981" s="53" t="s">
        <v>302</v>
      </c>
      <c r="I3981" s="26">
        <v>900</v>
      </c>
      <c r="J3981" s="26">
        <v>900</v>
      </c>
      <c r="K3981" s="26">
        <v>450</v>
      </c>
      <c r="L3981" s="26">
        <f t="shared" si="3651"/>
        <v>225</v>
      </c>
      <c r="M3981" s="26">
        <v>75</v>
      </c>
      <c r="N3981" s="26">
        <v>75</v>
      </c>
      <c r="O3981" s="26">
        <v>75</v>
      </c>
      <c r="P3981" s="26">
        <f t="shared" si="3654"/>
        <v>675</v>
      </c>
      <c r="Q3981" s="26">
        <f t="shared" si="3655"/>
        <v>75</v>
      </c>
      <c r="R3981" s="90"/>
      <c r="S3981" s="90"/>
      <c r="T3981" s="90"/>
      <c r="U3981" s="90"/>
      <c r="V3981" s="90"/>
      <c r="W3981" s="90"/>
      <c r="X3981" s="90"/>
      <c r="Y3981" s="90"/>
    </row>
    <row r="3982" spans="1:25" ht="15" customHeight="1" x14ac:dyDescent="0.25">
      <c r="A3982" s="64" t="s">
        <v>935</v>
      </c>
      <c r="B3982" s="64" t="s">
        <v>81</v>
      </c>
      <c r="C3982" s="64" t="s">
        <v>1674</v>
      </c>
      <c r="D3982" s="64" t="s">
        <v>1675</v>
      </c>
      <c r="E3982" s="20" t="s">
        <v>305</v>
      </c>
      <c r="F3982" s="64"/>
      <c r="G3982" s="53" t="s">
        <v>1076</v>
      </c>
      <c r="H3982" s="53" t="s">
        <v>304</v>
      </c>
      <c r="I3982" s="26">
        <v>0</v>
      </c>
      <c r="J3982" s="26">
        <v>0</v>
      </c>
      <c r="K3982" s="26">
        <v>0</v>
      </c>
      <c r="L3982" s="26">
        <f t="shared" si="3651"/>
        <v>0</v>
      </c>
      <c r="M3982" s="26">
        <v>0</v>
      </c>
      <c r="N3982" s="26">
        <v>0</v>
      </c>
      <c r="O3982" s="26">
        <v>0</v>
      </c>
      <c r="P3982" s="26">
        <f t="shared" si="3654"/>
        <v>0</v>
      </c>
      <c r="Q3982" s="26" t="str">
        <f t="shared" si="3655"/>
        <v>-</v>
      </c>
      <c r="R3982" s="90"/>
      <c r="S3982" s="90"/>
      <c r="T3982" s="90"/>
      <c r="U3982" s="90"/>
      <c r="V3982" s="90"/>
      <c r="W3982" s="90"/>
      <c r="X3982" s="90"/>
      <c r="Y3982" s="90"/>
    </row>
    <row r="3983" spans="1:25" ht="15" customHeight="1" x14ac:dyDescent="0.25">
      <c r="A3983" s="64" t="s">
        <v>935</v>
      </c>
      <c r="B3983" s="64" t="s">
        <v>81</v>
      </c>
      <c r="C3983" s="64" t="s">
        <v>1674</v>
      </c>
      <c r="D3983" s="64" t="s">
        <v>1675</v>
      </c>
      <c r="E3983" s="20" t="s">
        <v>308</v>
      </c>
      <c r="F3983" s="64"/>
      <c r="G3983" s="53" t="s">
        <v>1076</v>
      </c>
      <c r="H3983" s="53" t="s">
        <v>307</v>
      </c>
      <c r="I3983" s="26">
        <v>12000</v>
      </c>
      <c r="J3983" s="26">
        <v>12000</v>
      </c>
      <c r="K3983" s="26">
        <v>7500</v>
      </c>
      <c r="L3983" s="26">
        <f t="shared" si="3651"/>
        <v>3000</v>
      </c>
      <c r="M3983" s="26">
        <v>1000</v>
      </c>
      <c r="N3983" s="26">
        <v>1000</v>
      </c>
      <c r="O3983" s="26">
        <v>1000</v>
      </c>
      <c r="P3983" s="26">
        <f t="shared" si="3654"/>
        <v>10500</v>
      </c>
      <c r="Q3983" s="26">
        <f t="shared" si="3655"/>
        <v>87.5</v>
      </c>
      <c r="R3983" s="90"/>
      <c r="S3983" s="90"/>
      <c r="T3983" s="90"/>
      <c r="U3983" s="90"/>
      <c r="V3983" s="90"/>
      <c r="W3983" s="90"/>
      <c r="X3983" s="90"/>
      <c r="Y3983" s="90"/>
    </row>
    <row r="3984" spans="1:25" ht="15" customHeight="1" x14ac:dyDescent="0.25">
      <c r="A3984" s="64" t="s">
        <v>935</v>
      </c>
      <c r="B3984" s="64" t="s">
        <v>81</v>
      </c>
      <c r="C3984" s="64" t="s">
        <v>1674</v>
      </c>
      <c r="D3984" s="64" t="s">
        <v>1675</v>
      </c>
      <c r="E3984" s="20" t="s">
        <v>311</v>
      </c>
      <c r="F3984" s="64"/>
      <c r="G3984" s="53" t="s">
        <v>1076</v>
      </c>
      <c r="H3984" s="53" t="s">
        <v>310</v>
      </c>
      <c r="I3984" s="26">
        <v>0</v>
      </c>
      <c r="J3984" s="26">
        <v>0</v>
      </c>
      <c r="K3984" s="26">
        <v>0</v>
      </c>
      <c r="L3984" s="26">
        <f t="shared" ref="L3984:L4047" si="3704">SUM(M3984:O3984)</f>
        <v>0</v>
      </c>
      <c r="M3984" s="26">
        <v>0</v>
      </c>
      <c r="N3984" s="26">
        <v>0</v>
      </c>
      <c r="O3984" s="26">
        <v>0</v>
      </c>
      <c r="P3984" s="26">
        <f t="shared" ref="P3984:P4047" si="3705">K3984+L3984</f>
        <v>0</v>
      </c>
      <c r="Q3984" s="26" t="str">
        <f t="shared" ref="Q3984:Q4047" si="3706">IF(J3984=0,"-",P3984/J3984*100)</f>
        <v>-</v>
      </c>
      <c r="R3984" s="90"/>
      <c r="S3984" s="90"/>
      <c r="T3984" s="90"/>
      <c r="U3984" s="90"/>
      <c r="V3984" s="90"/>
      <c r="W3984" s="90"/>
      <c r="X3984" s="90"/>
      <c r="Y3984" s="90"/>
    </row>
    <row r="3985" spans="1:25" ht="15" customHeight="1" x14ac:dyDescent="0.25">
      <c r="A3985" s="63" t="s">
        <v>935</v>
      </c>
      <c r="B3985" s="63" t="s">
        <v>81</v>
      </c>
      <c r="C3985" s="63" t="s">
        <v>1674</v>
      </c>
      <c r="D3985" s="63" t="s">
        <v>1675</v>
      </c>
      <c r="E3985" s="63" t="s">
        <v>39</v>
      </c>
      <c r="F3985" s="64" t="s">
        <v>1</v>
      </c>
      <c r="G3985" s="53" t="s">
        <v>1</v>
      </c>
      <c r="H3985" s="65" t="s">
        <v>40</v>
      </c>
      <c r="I3985" s="31">
        <f t="shared" ref="I3985:K3985" si="3707">SUM(I3986:I3988)</f>
        <v>21997</v>
      </c>
      <c r="J3985" s="31">
        <f t="shared" si="3707"/>
        <v>19736</v>
      </c>
      <c r="K3985" s="31">
        <f t="shared" si="3707"/>
        <v>9150</v>
      </c>
      <c r="L3985" s="31">
        <f t="shared" si="3704"/>
        <v>4320</v>
      </c>
      <c r="M3985" s="31">
        <f t="shared" ref="M3985" si="3708">SUM(M3986:M3988)</f>
        <v>1440</v>
      </c>
      <c r="N3985" s="31">
        <f t="shared" ref="N3985:O3985" si="3709">SUM(N3986:N3988)</f>
        <v>1440</v>
      </c>
      <c r="O3985" s="31">
        <f t="shared" si="3709"/>
        <v>1440</v>
      </c>
      <c r="P3985" s="31">
        <f t="shared" si="3705"/>
        <v>13470</v>
      </c>
      <c r="Q3985" s="31">
        <f t="shared" si="3706"/>
        <v>68.250912038913654</v>
      </c>
      <c r="R3985" s="94"/>
      <c r="S3985" s="94"/>
      <c r="T3985" s="94"/>
      <c r="U3985" s="94"/>
      <c r="V3985" s="94"/>
      <c r="W3985" s="94"/>
      <c r="X3985" s="94"/>
      <c r="Y3985" s="94"/>
    </row>
    <row r="3986" spans="1:25" ht="15" customHeight="1" x14ac:dyDescent="0.25">
      <c r="A3986" s="64" t="s">
        <v>935</v>
      </c>
      <c r="B3986" s="64" t="s">
        <v>81</v>
      </c>
      <c r="C3986" s="64" t="s">
        <v>1674</v>
      </c>
      <c r="D3986" s="64" t="s">
        <v>1675</v>
      </c>
      <c r="E3986" s="20" t="s">
        <v>41</v>
      </c>
      <c r="F3986" s="64"/>
      <c r="G3986" s="53" t="s">
        <v>1076</v>
      </c>
      <c r="H3986" s="53" t="s">
        <v>40</v>
      </c>
      <c r="I3986" s="26">
        <v>12447</v>
      </c>
      <c r="J3986" s="26">
        <v>10186</v>
      </c>
      <c r="K3986" s="26">
        <v>5100</v>
      </c>
      <c r="L3986" s="26">
        <f t="shared" si="3704"/>
        <v>2535</v>
      </c>
      <c r="M3986" s="26">
        <v>845</v>
      </c>
      <c r="N3986" s="26">
        <v>845</v>
      </c>
      <c r="O3986" s="26">
        <v>845</v>
      </c>
      <c r="P3986" s="26">
        <f t="shared" si="3705"/>
        <v>7635</v>
      </c>
      <c r="Q3986" s="26">
        <f t="shared" si="3706"/>
        <v>74.955821716080891</v>
      </c>
      <c r="R3986" s="90"/>
      <c r="S3986" s="90"/>
      <c r="T3986" s="90"/>
      <c r="U3986" s="90"/>
      <c r="V3986" s="90"/>
      <c r="W3986" s="90"/>
      <c r="X3986" s="90"/>
      <c r="Y3986" s="90"/>
    </row>
    <row r="3987" spans="1:25" ht="15" customHeight="1" x14ac:dyDescent="0.25">
      <c r="A3987" s="64" t="s">
        <v>935</v>
      </c>
      <c r="B3987" s="64" t="s">
        <v>81</v>
      </c>
      <c r="C3987" s="64" t="s">
        <v>1674</v>
      </c>
      <c r="D3987" s="64" t="s">
        <v>1675</v>
      </c>
      <c r="E3987" s="20" t="s">
        <v>41</v>
      </c>
      <c r="F3987" s="64" t="s">
        <v>1682</v>
      </c>
      <c r="G3987" s="53" t="s">
        <v>1076</v>
      </c>
      <c r="H3987" s="53" t="s">
        <v>49</v>
      </c>
      <c r="I3987" s="26">
        <v>4400</v>
      </c>
      <c r="J3987" s="26">
        <v>4400</v>
      </c>
      <c r="K3987" s="26">
        <v>2550</v>
      </c>
      <c r="L3987" s="26">
        <f t="shared" si="3704"/>
        <v>1035</v>
      </c>
      <c r="M3987" s="26">
        <v>345</v>
      </c>
      <c r="N3987" s="26">
        <v>345</v>
      </c>
      <c r="O3987" s="26">
        <v>345</v>
      </c>
      <c r="P3987" s="26">
        <f t="shared" si="3705"/>
        <v>3585</v>
      </c>
      <c r="Q3987" s="26">
        <f t="shared" si="3706"/>
        <v>81.477272727272734</v>
      </c>
      <c r="R3987" s="90"/>
      <c r="S3987" s="90"/>
      <c r="T3987" s="90"/>
      <c r="U3987" s="90"/>
      <c r="V3987" s="90"/>
      <c r="W3987" s="90"/>
      <c r="X3987" s="90"/>
      <c r="Y3987" s="90"/>
    </row>
    <row r="3988" spans="1:25" ht="22.5" customHeight="1" x14ac:dyDescent="0.25">
      <c r="A3988" s="64" t="s">
        <v>935</v>
      </c>
      <c r="B3988" s="64" t="s">
        <v>81</v>
      </c>
      <c r="C3988" s="64" t="s">
        <v>1674</v>
      </c>
      <c r="D3988" s="64" t="s">
        <v>1675</v>
      </c>
      <c r="E3988" s="20" t="s">
        <v>41</v>
      </c>
      <c r="F3988" s="64" t="s">
        <v>1683</v>
      </c>
      <c r="G3988" s="53" t="s">
        <v>1076</v>
      </c>
      <c r="H3988" s="53" t="s">
        <v>55</v>
      </c>
      <c r="I3988" s="26">
        <v>5150</v>
      </c>
      <c r="J3988" s="26">
        <v>5150</v>
      </c>
      <c r="K3988" s="26">
        <v>1500</v>
      </c>
      <c r="L3988" s="26">
        <f t="shared" si="3704"/>
        <v>750</v>
      </c>
      <c r="M3988" s="26">
        <v>250</v>
      </c>
      <c r="N3988" s="26">
        <v>250</v>
      </c>
      <c r="O3988" s="26">
        <v>250</v>
      </c>
      <c r="P3988" s="26">
        <f t="shared" si="3705"/>
        <v>2250</v>
      </c>
      <c r="Q3988" s="26">
        <f t="shared" si="3706"/>
        <v>43.689320388349515</v>
      </c>
      <c r="R3988" s="90"/>
      <c r="S3988" s="90"/>
      <c r="T3988" s="90"/>
      <c r="U3988" s="90"/>
      <c r="V3988" s="90"/>
      <c r="W3988" s="90"/>
      <c r="X3988" s="90"/>
      <c r="Y3988" s="90"/>
    </row>
    <row r="3989" spans="1:25" ht="22.5" customHeight="1" x14ac:dyDescent="0.25">
      <c r="A3989" s="63" t="s">
        <v>1</v>
      </c>
      <c r="B3989" s="63" t="s">
        <v>1</v>
      </c>
      <c r="C3989" s="63" t="s">
        <v>1</v>
      </c>
      <c r="D3989" s="65" t="s">
        <v>1</v>
      </c>
      <c r="E3989" s="65" t="s">
        <v>1</v>
      </c>
      <c r="F3989" s="65" t="s">
        <v>1</v>
      </c>
      <c r="G3989" s="65" t="s">
        <v>1</v>
      </c>
      <c r="H3989" s="66" t="s">
        <v>56</v>
      </c>
      <c r="I3989" s="30">
        <f t="shared" ref="I3989:K3990" si="3710">SUM(I3990)</f>
        <v>100</v>
      </c>
      <c r="J3989" s="30">
        <f t="shared" si="3710"/>
        <v>100</v>
      </c>
      <c r="K3989" s="30">
        <f t="shared" si="3710"/>
        <v>0</v>
      </c>
      <c r="L3989" s="30">
        <f t="shared" si="3704"/>
        <v>0</v>
      </c>
      <c r="M3989" s="30">
        <f t="shared" ref="M3989:M3990" si="3711">SUM(M3990)</f>
        <v>0</v>
      </c>
      <c r="N3989" s="30">
        <f t="shared" ref="N3989:O3990" si="3712">SUM(N3990)</f>
        <v>0</v>
      </c>
      <c r="O3989" s="30">
        <f t="shared" si="3712"/>
        <v>0</v>
      </c>
      <c r="P3989" s="30">
        <f t="shared" si="3705"/>
        <v>0</v>
      </c>
      <c r="Q3989" s="30">
        <f t="shared" si="3706"/>
        <v>0</v>
      </c>
      <c r="R3989" s="93"/>
      <c r="S3989" s="93"/>
      <c r="T3989" s="93"/>
      <c r="U3989" s="93"/>
      <c r="V3989" s="93"/>
      <c r="W3989" s="93"/>
      <c r="X3989" s="93"/>
      <c r="Y3989" s="93"/>
    </row>
    <row r="3990" spans="1:25" ht="15" customHeight="1" x14ac:dyDescent="0.25">
      <c r="A3990" s="63" t="s">
        <v>935</v>
      </c>
      <c r="B3990" s="63" t="s">
        <v>81</v>
      </c>
      <c r="C3990" s="63" t="s">
        <v>1674</v>
      </c>
      <c r="D3990" s="63" t="s">
        <v>1675</v>
      </c>
      <c r="E3990" s="65" t="s">
        <v>57</v>
      </c>
      <c r="F3990" s="65" t="s">
        <v>1</v>
      </c>
      <c r="G3990" s="65" t="s">
        <v>1</v>
      </c>
      <c r="H3990" s="65" t="s">
        <v>58</v>
      </c>
      <c r="I3990" s="31">
        <f t="shared" si="3710"/>
        <v>100</v>
      </c>
      <c r="J3990" s="31">
        <f t="shared" si="3710"/>
        <v>100</v>
      </c>
      <c r="K3990" s="31">
        <f t="shared" si="3710"/>
        <v>0</v>
      </c>
      <c r="L3990" s="31">
        <f t="shared" si="3704"/>
        <v>0</v>
      </c>
      <c r="M3990" s="31">
        <f t="shared" si="3711"/>
        <v>0</v>
      </c>
      <c r="N3990" s="31">
        <f t="shared" si="3712"/>
        <v>0</v>
      </c>
      <c r="O3990" s="31">
        <f t="shared" si="3712"/>
        <v>0</v>
      </c>
      <c r="P3990" s="31">
        <f t="shared" si="3705"/>
        <v>0</v>
      </c>
      <c r="Q3990" s="31">
        <f t="shared" si="3706"/>
        <v>0</v>
      </c>
      <c r="R3990" s="94"/>
      <c r="S3990" s="94"/>
      <c r="T3990" s="94"/>
      <c r="U3990" s="94"/>
      <c r="V3990" s="94"/>
      <c r="W3990" s="94"/>
      <c r="X3990" s="94"/>
      <c r="Y3990" s="94"/>
    </row>
    <row r="3991" spans="1:25" ht="15" customHeight="1" x14ac:dyDescent="0.25">
      <c r="A3991" s="64" t="s">
        <v>935</v>
      </c>
      <c r="B3991" s="64" t="s">
        <v>81</v>
      </c>
      <c r="C3991" s="64" t="s">
        <v>1674</v>
      </c>
      <c r="D3991" s="64" t="s">
        <v>1675</v>
      </c>
      <c r="E3991" s="20" t="s">
        <v>68</v>
      </c>
      <c r="F3991" s="64"/>
      <c r="G3991" s="53" t="s">
        <v>1076</v>
      </c>
      <c r="H3991" s="53" t="s">
        <v>67</v>
      </c>
      <c r="I3991" s="26">
        <v>100</v>
      </c>
      <c r="J3991" s="26">
        <v>100</v>
      </c>
      <c r="K3991" s="26">
        <v>0</v>
      </c>
      <c r="L3991" s="26">
        <f t="shared" si="3704"/>
        <v>0</v>
      </c>
      <c r="M3991" s="26"/>
      <c r="N3991" s="26"/>
      <c r="O3991" s="26"/>
      <c r="P3991" s="26">
        <f t="shared" si="3705"/>
        <v>0</v>
      </c>
      <c r="Q3991" s="26">
        <f t="shared" si="3706"/>
        <v>0</v>
      </c>
      <c r="R3991" s="90"/>
      <c r="S3991" s="90"/>
      <c r="T3991" s="90"/>
      <c r="U3991" s="90"/>
      <c r="V3991" s="90"/>
      <c r="W3991" s="90"/>
      <c r="X3991" s="90"/>
      <c r="Y3991" s="90"/>
    </row>
    <row r="3992" spans="1:25" ht="22.5" customHeight="1" x14ac:dyDescent="0.25">
      <c r="A3992" s="63" t="s">
        <v>1</v>
      </c>
      <c r="B3992" s="63" t="s">
        <v>1</v>
      </c>
      <c r="C3992" s="63" t="s">
        <v>1</v>
      </c>
      <c r="D3992" s="65" t="s">
        <v>1</v>
      </c>
      <c r="E3992" s="65" t="s">
        <v>1</v>
      </c>
      <c r="F3992" s="65" t="s">
        <v>1</v>
      </c>
      <c r="G3992" s="65" t="s">
        <v>1</v>
      </c>
      <c r="H3992" s="66" t="s">
        <v>69</v>
      </c>
      <c r="I3992" s="30">
        <f t="shared" ref="I3992:K3993" si="3713">SUM(I3993)</f>
        <v>8300</v>
      </c>
      <c r="J3992" s="30">
        <f t="shared" si="3713"/>
        <v>0</v>
      </c>
      <c r="K3992" s="30">
        <f t="shared" si="3713"/>
        <v>0</v>
      </c>
      <c r="L3992" s="30">
        <f t="shared" si="3704"/>
        <v>0</v>
      </c>
      <c r="M3992" s="30">
        <f t="shared" ref="M3992:M3993" si="3714">SUM(M3993)</f>
        <v>0</v>
      </c>
      <c r="N3992" s="30">
        <f t="shared" ref="N3992:O3993" si="3715">SUM(N3993)</f>
        <v>0</v>
      </c>
      <c r="O3992" s="30">
        <f t="shared" si="3715"/>
        <v>0</v>
      </c>
      <c r="P3992" s="30">
        <f t="shared" si="3705"/>
        <v>0</v>
      </c>
      <c r="Q3992" s="30" t="str">
        <f t="shared" si="3706"/>
        <v>-</v>
      </c>
      <c r="R3992" s="93"/>
      <c r="S3992" s="93"/>
      <c r="T3992" s="93"/>
      <c r="U3992" s="93"/>
      <c r="V3992" s="93"/>
      <c r="W3992" s="93"/>
      <c r="X3992" s="93"/>
      <c r="Y3992" s="93"/>
    </row>
    <row r="3993" spans="1:25" ht="15" customHeight="1" x14ac:dyDescent="0.25">
      <c r="A3993" s="63" t="s">
        <v>935</v>
      </c>
      <c r="B3993" s="63" t="s">
        <v>81</v>
      </c>
      <c r="C3993" s="63" t="s">
        <v>1674</v>
      </c>
      <c r="D3993" s="63" t="s">
        <v>1675</v>
      </c>
      <c r="E3993" s="65" t="s">
        <v>70</v>
      </c>
      <c r="F3993" s="65" t="s">
        <v>1</v>
      </c>
      <c r="G3993" s="65" t="s">
        <v>1</v>
      </c>
      <c r="H3993" s="65" t="s">
        <v>71</v>
      </c>
      <c r="I3993" s="31">
        <f t="shared" si="3713"/>
        <v>8300</v>
      </c>
      <c r="J3993" s="31">
        <f t="shared" si="3713"/>
        <v>0</v>
      </c>
      <c r="K3993" s="31">
        <f t="shared" si="3713"/>
        <v>0</v>
      </c>
      <c r="L3993" s="31">
        <f t="shared" si="3704"/>
        <v>0</v>
      </c>
      <c r="M3993" s="31">
        <f t="shared" si="3714"/>
        <v>0</v>
      </c>
      <c r="N3993" s="31">
        <f t="shared" si="3715"/>
        <v>0</v>
      </c>
      <c r="O3993" s="31">
        <f t="shared" si="3715"/>
        <v>0</v>
      </c>
      <c r="P3993" s="31">
        <f t="shared" si="3705"/>
        <v>0</v>
      </c>
      <c r="Q3993" s="31" t="str">
        <f t="shared" si="3706"/>
        <v>-</v>
      </c>
      <c r="R3993" s="94"/>
      <c r="S3993" s="94"/>
      <c r="T3993" s="94"/>
      <c r="U3993" s="94"/>
      <c r="V3993" s="94"/>
      <c r="W3993" s="94"/>
      <c r="X3993" s="94"/>
      <c r="Y3993" s="94"/>
    </row>
    <row r="3994" spans="1:25" ht="15" customHeight="1" x14ac:dyDescent="0.25">
      <c r="A3994" s="64" t="s">
        <v>935</v>
      </c>
      <c r="B3994" s="64" t="s">
        <v>81</v>
      </c>
      <c r="C3994" s="64" t="s">
        <v>1674</v>
      </c>
      <c r="D3994" s="64" t="s">
        <v>1675</v>
      </c>
      <c r="E3994" s="20" t="s">
        <v>74</v>
      </c>
      <c r="F3994" s="64"/>
      <c r="G3994" s="53" t="s">
        <v>1076</v>
      </c>
      <c r="H3994" s="53" t="s">
        <v>73</v>
      </c>
      <c r="I3994" s="26">
        <v>8300</v>
      </c>
      <c r="J3994" s="26">
        <v>0</v>
      </c>
      <c r="K3994" s="26">
        <v>0</v>
      </c>
      <c r="L3994" s="26">
        <f t="shared" si="3704"/>
        <v>0</v>
      </c>
      <c r="M3994" s="26"/>
      <c r="N3994" s="26"/>
      <c r="O3994" s="26"/>
      <c r="P3994" s="26">
        <f t="shared" si="3705"/>
        <v>0</v>
      </c>
      <c r="Q3994" s="26" t="str">
        <f t="shared" si="3706"/>
        <v>-</v>
      </c>
      <c r="R3994" s="90"/>
      <c r="S3994" s="90"/>
      <c r="T3994" s="90"/>
      <c r="U3994" s="90"/>
      <c r="V3994" s="90"/>
      <c r="W3994" s="90"/>
      <c r="X3994" s="90"/>
      <c r="Y3994" s="90"/>
    </row>
    <row r="3995" spans="1:25" ht="15" customHeight="1" x14ac:dyDescent="0.25">
      <c r="A3995" s="53" t="s">
        <v>1</v>
      </c>
      <c r="B3995" s="53" t="s">
        <v>1</v>
      </c>
      <c r="C3995" s="53" t="s">
        <v>1</v>
      </c>
      <c r="D3995" s="53" t="s">
        <v>1</v>
      </c>
      <c r="E3995" s="53" t="s">
        <v>1</v>
      </c>
      <c r="F3995" s="53" t="s">
        <v>1</v>
      </c>
      <c r="G3995" s="53" t="s">
        <v>1</v>
      </c>
      <c r="H3995" s="66" t="s">
        <v>1684</v>
      </c>
      <c r="I3995" s="30">
        <f t="shared" ref="I3995:K3995" si="3716">SUM(I3965,I3989,I3992)</f>
        <v>1939710</v>
      </c>
      <c r="J3995" s="30">
        <f t="shared" si="3716"/>
        <v>1888598</v>
      </c>
      <c r="K3995" s="30">
        <f t="shared" si="3716"/>
        <v>1003706</v>
      </c>
      <c r="L3995" s="30">
        <f t="shared" si="3704"/>
        <v>452553</v>
      </c>
      <c r="M3995" s="30">
        <f t="shared" ref="M3995" si="3717">SUM(M3965,M3989,M3992)</f>
        <v>142323</v>
      </c>
      <c r="N3995" s="30">
        <f t="shared" ref="N3995:O3995" si="3718">SUM(N3965,N3989,N3992)</f>
        <v>156015</v>
      </c>
      <c r="O3995" s="30">
        <f t="shared" si="3718"/>
        <v>154215</v>
      </c>
      <c r="P3995" s="30">
        <f t="shared" si="3705"/>
        <v>1456259</v>
      </c>
      <c r="Q3995" s="30">
        <f t="shared" si="3706"/>
        <v>77.107939328538947</v>
      </c>
      <c r="R3995" s="93"/>
      <c r="S3995" s="93"/>
      <c r="T3995" s="93"/>
      <c r="U3995" s="93"/>
      <c r="V3995" s="93"/>
      <c r="W3995" s="93"/>
      <c r="X3995" s="93"/>
      <c r="Y3995" s="93"/>
    </row>
    <row r="3996" spans="1:25" ht="15" customHeight="1" thickBot="1" x14ac:dyDescent="0.3">
      <c r="A3996" s="53" t="s">
        <v>1</v>
      </c>
      <c r="B3996" s="53" t="s">
        <v>1</v>
      </c>
      <c r="C3996" s="53" t="s">
        <v>1</v>
      </c>
      <c r="D3996" s="53" t="s">
        <v>1</v>
      </c>
      <c r="E3996" s="53" t="s">
        <v>1</v>
      </c>
      <c r="F3996" s="53" t="s">
        <v>1</v>
      </c>
      <c r="G3996" s="53" t="s">
        <v>1</v>
      </c>
      <c r="H3996" s="65" t="s">
        <v>76</v>
      </c>
      <c r="I3996" s="31"/>
      <c r="J3996" s="31"/>
      <c r="K3996" s="31">
        <v>0</v>
      </c>
      <c r="L3996" s="31"/>
      <c r="M3996" s="31"/>
      <c r="N3996" s="31"/>
      <c r="O3996" s="31"/>
      <c r="P3996" s="31"/>
      <c r="Q3996" s="31"/>
      <c r="R3996" s="94"/>
      <c r="S3996" s="94"/>
      <c r="T3996" s="94"/>
      <c r="U3996" s="94"/>
      <c r="V3996" s="94"/>
      <c r="W3996" s="94"/>
      <c r="X3996" s="94"/>
      <c r="Y3996" s="94"/>
    </row>
    <row r="3997" spans="1:25" ht="47.25" customHeight="1" thickBot="1" x14ac:dyDescent="0.3">
      <c r="A3997" s="110" t="s">
        <v>1</v>
      </c>
      <c r="B3997" s="110" t="s">
        <v>1</v>
      </c>
      <c r="C3997" s="110" t="s">
        <v>1</v>
      </c>
      <c r="D3997" s="110" t="s">
        <v>1</v>
      </c>
      <c r="E3997" s="110" t="s">
        <v>1</v>
      </c>
      <c r="F3997" s="110" t="s">
        <v>1</v>
      </c>
      <c r="G3997" s="110" t="s">
        <v>1</v>
      </c>
      <c r="H3997" s="28" t="s">
        <v>77</v>
      </c>
      <c r="I3997" s="109" t="s">
        <v>3984</v>
      </c>
      <c r="J3997" s="109" t="s">
        <v>11</v>
      </c>
      <c r="K3997" s="109" t="s">
        <v>3989</v>
      </c>
      <c r="L3997" s="109" t="s">
        <v>3985</v>
      </c>
      <c r="M3997" s="109" t="s">
        <v>4027</v>
      </c>
      <c r="N3997" s="109" t="s">
        <v>3988</v>
      </c>
      <c r="O3997" s="109" t="s">
        <v>3986</v>
      </c>
      <c r="P3997" s="109" t="s">
        <v>3987</v>
      </c>
      <c r="Q3997" s="109" t="s">
        <v>3695</v>
      </c>
      <c r="R3997" s="91"/>
      <c r="S3997" s="91"/>
      <c r="T3997" s="91"/>
      <c r="U3997" s="91"/>
      <c r="V3997" s="91"/>
      <c r="W3997" s="91"/>
      <c r="X3997" s="91"/>
      <c r="Y3997" s="91"/>
    </row>
    <row r="3998" spans="1:25" ht="15" customHeight="1" x14ac:dyDescent="0.25">
      <c r="A3998" s="111"/>
      <c r="B3998" s="111"/>
      <c r="C3998" s="111"/>
      <c r="D3998" s="111"/>
      <c r="E3998" s="111"/>
      <c r="F3998" s="111"/>
      <c r="G3998" s="111"/>
      <c r="H3998" s="67" t="s">
        <v>1</v>
      </c>
      <c r="I3998" s="29">
        <v>1</v>
      </c>
      <c r="J3998" s="29">
        <v>2</v>
      </c>
      <c r="K3998" s="29">
        <v>3</v>
      </c>
      <c r="L3998" s="29" t="s">
        <v>3478</v>
      </c>
      <c r="M3998" s="29">
        <v>5</v>
      </c>
      <c r="N3998" s="29">
        <v>6</v>
      </c>
      <c r="O3998" s="29">
        <v>7</v>
      </c>
      <c r="P3998" s="29" t="s">
        <v>3696</v>
      </c>
      <c r="Q3998" s="29">
        <v>9</v>
      </c>
      <c r="R3998" s="92"/>
      <c r="S3998" s="92"/>
      <c r="T3998" s="92"/>
      <c r="U3998" s="92"/>
      <c r="V3998" s="92"/>
      <c r="W3998" s="92"/>
      <c r="X3998" s="92"/>
      <c r="Y3998" s="92"/>
    </row>
    <row r="3999" spans="1:25" ht="15" customHeight="1" x14ac:dyDescent="0.25">
      <c r="A3999" s="111"/>
      <c r="B3999" s="111"/>
      <c r="C3999" s="111"/>
      <c r="D3999" s="111"/>
      <c r="E3999" s="111"/>
      <c r="F3999" s="111"/>
      <c r="G3999" s="111"/>
      <c r="H3999" s="68" t="s">
        <v>1085</v>
      </c>
      <c r="I3999" s="32">
        <f t="shared" ref="I3999:K3999" si="3719">SUM(I3995)</f>
        <v>1939710</v>
      </c>
      <c r="J3999" s="32">
        <f t="shared" si="3719"/>
        <v>1888598</v>
      </c>
      <c r="K3999" s="32">
        <f t="shared" si="3719"/>
        <v>1003706</v>
      </c>
      <c r="L3999" s="32">
        <f t="shared" si="3704"/>
        <v>452553</v>
      </c>
      <c r="M3999" s="32">
        <f t="shared" ref="M3999" si="3720">SUM(M3995)</f>
        <v>142323</v>
      </c>
      <c r="N3999" s="32">
        <f t="shared" ref="N3999:O3999" si="3721">SUM(N3995)</f>
        <v>156015</v>
      </c>
      <c r="O3999" s="32">
        <f t="shared" si="3721"/>
        <v>154215</v>
      </c>
      <c r="P3999" s="32">
        <f t="shared" si="3705"/>
        <v>1456259</v>
      </c>
      <c r="Q3999" s="32">
        <f t="shared" si="3706"/>
        <v>77.107939328538947</v>
      </c>
      <c r="R3999" s="90"/>
      <c r="S3999" s="90"/>
      <c r="T3999" s="90"/>
      <c r="U3999" s="90"/>
      <c r="V3999" s="90"/>
      <c r="W3999" s="90"/>
      <c r="X3999" s="90"/>
      <c r="Y3999" s="90"/>
    </row>
    <row r="4000" spans="1:25" ht="15" customHeight="1" x14ac:dyDescent="0.25">
      <c r="A4000" s="111"/>
      <c r="B4000" s="111"/>
      <c r="C4000" s="111"/>
      <c r="D4000" s="111"/>
      <c r="E4000" s="111"/>
      <c r="F4000" s="111"/>
      <c r="G4000" s="111"/>
      <c r="H4000" s="69" t="s">
        <v>79</v>
      </c>
      <c r="I4000" s="32">
        <f t="shared" ref="I4000:K4000" si="3722">SUM(I3999)</f>
        <v>1939710</v>
      </c>
      <c r="J4000" s="32">
        <f t="shared" si="3722"/>
        <v>1888598</v>
      </c>
      <c r="K4000" s="32">
        <f t="shared" si="3722"/>
        <v>1003706</v>
      </c>
      <c r="L4000" s="32">
        <f t="shared" si="3704"/>
        <v>452553</v>
      </c>
      <c r="M4000" s="32">
        <f t="shared" ref="M4000" si="3723">SUM(M3999)</f>
        <v>142323</v>
      </c>
      <c r="N4000" s="32">
        <f t="shared" ref="N4000:O4000" si="3724">SUM(N3999)</f>
        <v>156015</v>
      </c>
      <c r="O4000" s="32">
        <f t="shared" si="3724"/>
        <v>154215</v>
      </c>
      <c r="P4000" s="32">
        <f t="shared" si="3705"/>
        <v>1456259</v>
      </c>
      <c r="Q4000" s="32">
        <f t="shared" si="3706"/>
        <v>77.107939328538947</v>
      </c>
      <c r="R4000" s="90"/>
      <c r="S4000" s="90"/>
      <c r="T4000" s="90"/>
      <c r="U4000" s="90"/>
      <c r="V4000" s="90"/>
      <c r="W4000" s="90"/>
      <c r="X4000" s="90"/>
      <c r="Y4000" s="90"/>
    </row>
    <row r="4001" spans="1:25" ht="15" customHeight="1" x14ac:dyDescent="0.25">
      <c r="A4001" s="112"/>
      <c r="B4001" s="112"/>
      <c r="C4001" s="112"/>
      <c r="D4001" s="112"/>
      <c r="E4001" s="112"/>
      <c r="F4001" s="112"/>
      <c r="G4001" s="112"/>
      <c r="I4001" s="27"/>
      <c r="J4001" s="27"/>
      <c r="K4001" s="27">
        <v>0</v>
      </c>
      <c r="L4001" s="27"/>
      <c r="M4001" s="27"/>
      <c r="N4001" s="27"/>
      <c r="O4001" s="27"/>
      <c r="P4001" s="27"/>
      <c r="Q4001" s="27"/>
      <c r="R4001" s="27"/>
      <c r="S4001" s="27"/>
      <c r="T4001" s="27"/>
      <c r="U4001" s="27"/>
      <c r="V4001" s="27"/>
      <c r="W4001" s="27"/>
      <c r="X4001" s="27"/>
      <c r="Y4001" s="27"/>
    </row>
    <row r="4002" spans="1:25" ht="15" customHeight="1" thickBot="1" x14ac:dyDescent="0.3">
      <c r="A4002" s="53" t="s">
        <v>1</v>
      </c>
      <c r="B4002" s="53" t="s">
        <v>1</v>
      </c>
      <c r="C4002" s="53" t="s">
        <v>1</v>
      </c>
      <c r="D4002" s="53" t="s">
        <v>1</v>
      </c>
      <c r="E4002" s="53" t="s">
        <v>1</v>
      </c>
      <c r="F4002" s="53" t="s">
        <v>1</v>
      </c>
      <c r="G4002" s="53" t="s">
        <v>1</v>
      </c>
      <c r="H4002" s="21" t="s">
        <v>1</v>
      </c>
      <c r="I4002" s="33"/>
      <c r="J4002" s="33"/>
      <c r="K4002" s="33">
        <v>0</v>
      </c>
      <c r="L4002" s="33"/>
      <c r="M4002" s="33"/>
      <c r="N4002" s="33"/>
      <c r="O4002" s="33"/>
      <c r="P4002" s="33"/>
      <c r="Q4002" s="33"/>
      <c r="R4002" s="33"/>
      <c r="S4002" s="33"/>
      <c r="T4002" s="33"/>
      <c r="U4002" s="33"/>
      <c r="V4002" s="33"/>
      <c r="W4002" s="33"/>
      <c r="X4002" s="33"/>
      <c r="Y4002" s="33"/>
    </row>
    <row r="4003" spans="1:25" ht="45.75" customHeight="1" thickBot="1" x14ac:dyDescent="0.3">
      <c r="A4003" s="28" t="s">
        <v>4</v>
      </c>
      <c r="B4003" s="28" t="s">
        <v>5</v>
      </c>
      <c r="C4003" s="28" t="s">
        <v>6</v>
      </c>
      <c r="D4003" s="57" t="s">
        <v>1</v>
      </c>
      <c r="E4003" s="28" t="s">
        <v>7</v>
      </c>
      <c r="F4003" s="28" t="s">
        <v>8</v>
      </c>
      <c r="G4003" s="28" t="s">
        <v>9</v>
      </c>
      <c r="H4003" s="28" t="s">
        <v>10</v>
      </c>
      <c r="I4003" s="109" t="s">
        <v>3984</v>
      </c>
      <c r="J4003" s="109" t="s">
        <v>11</v>
      </c>
      <c r="K4003" s="109" t="s">
        <v>3989</v>
      </c>
      <c r="L4003" s="109" t="s">
        <v>3985</v>
      </c>
      <c r="M4003" s="109" t="s">
        <v>4027</v>
      </c>
      <c r="N4003" s="109" t="s">
        <v>3988</v>
      </c>
      <c r="O4003" s="109" t="s">
        <v>3986</v>
      </c>
      <c r="P4003" s="109" t="s">
        <v>3987</v>
      </c>
      <c r="Q4003" s="109" t="s">
        <v>3695</v>
      </c>
      <c r="R4003" s="91"/>
      <c r="S4003" s="91"/>
      <c r="T4003" s="91"/>
      <c r="U4003" s="91"/>
      <c r="V4003" s="91"/>
      <c r="W4003" s="91"/>
      <c r="X4003" s="91"/>
      <c r="Y4003" s="91"/>
    </row>
    <row r="4004" spans="1:25" ht="15" customHeight="1" x14ac:dyDescent="0.25">
      <c r="A4004" s="58" t="s">
        <v>1</v>
      </c>
      <c r="B4004" s="58" t="s">
        <v>1</v>
      </c>
      <c r="C4004" s="58" t="s">
        <v>1</v>
      </c>
      <c r="D4004" s="59" t="s">
        <v>1</v>
      </c>
      <c r="E4004" s="59" t="s">
        <v>1</v>
      </c>
      <c r="F4004" s="60" t="s">
        <v>1</v>
      </c>
      <c r="G4004" s="61" t="s">
        <v>1</v>
      </c>
      <c r="H4004" s="62" t="s">
        <v>1</v>
      </c>
      <c r="I4004" s="29">
        <v>1</v>
      </c>
      <c r="J4004" s="29">
        <v>2</v>
      </c>
      <c r="K4004" s="29">
        <v>3</v>
      </c>
      <c r="L4004" s="29" t="s">
        <v>3478</v>
      </c>
      <c r="M4004" s="29">
        <v>5</v>
      </c>
      <c r="N4004" s="29">
        <v>6</v>
      </c>
      <c r="O4004" s="29">
        <v>7</v>
      </c>
      <c r="P4004" s="29" t="s">
        <v>3696</v>
      </c>
      <c r="Q4004" s="29">
        <v>9</v>
      </c>
      <c r="R4004" s="92"/>
      <c r="S4004" s="92"/>
      <c r="T4004" s="92"/>
      <c r="U4004" s="92"/>
      <c r="V4004" s="92"/>
      <c r="W4004" s="92"/>
      <c r="X4004" s="92"/>
      <c r="Y4004" s="92"/>
    </row>
    <row r="4005" spans="1:25" ht="15" customHeight="1" x14ac:dyDescent="0.25">
      <c r="A4005" s="63" t="s">
        <v>935</v>
      </c>
      <c r="B4005" s="63" t="s">
        <v>81</v>
      </c>
      <c r="C4005" s="64" t="s">
        <v>1685</v>
      </c>
      <c r="D4005" s="64" t="s">
        <v>1686</v>
      </c>
      <c r="E4005" s="65" t="s">
        <v>1</v>
      </c>
      <c r="F4005" s="65" t="s">
        <v>1</v>
      </c>
      <c r="G4005" s="65" t="s">
        <v>1</v>
      </c>
      <c r="H4005" s="65" t="s">
        <v>1687</v>
      </c>
      <c r="I4005" s="26">
        <v>0</v>
      </c>
      <c r="J4005" s="26" t="s">
        <v>1</v>
      </c>
      <c r="K4005" s="26">
        <v>0</v>
      </c>
      <c r="L4005" s="26"/>
      <c r="M4005" s="26"/>
      <c r="N4005" s="26"/>
      <c r="O4005" s="26"/>
      <c r="P4005" s="26"/>
      <c r="Q4005" s="26"/>
      <c r="R4005" s="90"/>
      <c r="S4005" s="90"/>
      <c r="T4005" s="90"/>
      <c r="U4005" s="90"/>
      <c r="V4005" s="90"/>
      <c r="W4005" s="90"/>
      <c r="X4005" s="90"/>
      <c r="Y4005" s="90"/>
    </row>
    <row r="4006" spans="1:25" ht="22.5" customHeight="1" x14ac:dyDescent="0.25">
      <c r="A4006" s="63" t="s">
        <v>1</v>
      </c>
      <c r="B4006" s="63" t="s">
        <v>1</v>
      </c>
      <c r="C4006" s="63" t="s">
        <v>1</v>
      </c>
      <c r="D4006" s="65" t="s">
        <v>1</v>
      </c>
      <c r="E4006" s="65" t="s">
        <v>1</v>
      </c>
      <c r="F4006" s="65" t="s">
        <v>1</v>
      </c>
      <c r="G4006" s="65" t="s">
        <v>1</v>
      </c>
      <c r="H4006" s="66" t="s">
        <v>15</v>
      </c>
      <c r="I4006" s="30">
        <f t="shared" ref="I4006:K4006" si="3725">SUM(I4007,I4015,I4017)</f>
        <v>1468271</v>
      </c>
      <c r="J4006" s="30">
        <f t="shared" si="3725"/>
        <v>1398195</v>
      </c>
      <c r="K4006" s="30">
        <f t="shared" si="3725"/>
        <v>862622</v>
      </c>
      <c r="L4006" s="30">
        <f t="shared" si="3704"/>
        <v>375725</v>
      </c>
      <c r="M4006" s="30">
        <f t="shared" ref="M4006" si="3726">SUM(M4007,M4015,M4017)</f>
        <v>116887</v>
      </c>
      <c r="N4006" s="30">
        <f t="shared" ref="N4006:O4006" si="3727">SUM(N4007,N4015,N4017)</f>
        <v>131802</v>
      </c>
      <c r="O4006" s="30">
        <f t="shared" si="3727"/>
        <v>127036</v>
      </c>
      <c r="P4006" s="30">
        <f t="shared" si="3705"/>
        <v>1238347</v>
      </c>
      <c r="Q4006" s="30">
        <f t="shared" si="3706"/>
        <v>88.567546014683217</v>
      </c>
      <c r="R4006" s="93"/>
      <c r="S4006" s="93"/>
      <c r="T4006" s="93"/>
      <c r="U4006" s="93"/>
      <c r="V4006" s="93"/>
      <c r="W4006" s="93"/>
      <c r="X4006" s="93"/>
      <c r="Y4006" s="93"/>
    </row>
    <row r="4007" spans="1:25" ht="15" customHeight="1" x14ac:dyDescent="0.25">
      <c r="A4007" s="63" t="s">
        <v>935</v>
      </c>
      <c r="B4007" s="63" t="s">
        <v>81</v>
      </c>
      <c r="C4007" s="63" t="s">
        <v>1685</v>
      </c>
      <c r="D4007" s="63" t="s">
        <v>1686</v>
      </c>
      <c r="E4007" s="65" t="s">
        <v>16</v>
      </c>
      <c r="F4007" s="65" t="s">
        <v>1</v>
      </c>
      <c r="G4007" s="65" t="s">
        <v>1</v>
      </c>
      <c r="H4007" s="65" t="s">
        <v>17</v>
      </c>
      <c r="I4007" s="31">
        <f t="shared" ref="I4007:K4007" si="3728">SUM(I4008:I4009)</f>
        <v>1189175</v>
      </c>
      <c r="J4007" s="31">
        <f t="shared" si="3728"/>
        <v>1181735</v>
      </c>
      <c r="K4007" s="31">
        <f t="shared" si="3728"/>
        <v>703932</v>
      </c>
      <c r="L4007" s="31">
        <f t="shared" si="3704"/>
        <v>335000</v>
      </c>
      <c r="M4007" s="31">
        <f t="shared" ref="M4007" si="3729">SUM(M4008:M4009)</f>
        <v>103000</v>
      </c>
      <c r="N4007" s="31">
        <f t="shared" ref="N4007:O4007" si="3730">SUM(N4008:N4009)</f>
        <v>119000</v>
      </c>
      <c r="O4007" s="31">
        <f t="shared" si="3730"/>
        <v>113000</v>
      </c>
      <c r="P4007" s="31">
        <f t="shared" si="3705"/>
        <v>1038932</v>
      </c>
      <c r="Q4007" s="31">
        <f t="shared" si="3706"/>
        <v>87.915818690315504</v>
      </c>
      <c r="R4007" s="94"/>
      <c r="S4007" s="94"/>
      <c r="T4007" s="94"/>
      <c r="U4007" s="94"/>
      <c r="V4007" s="94"/>
      <c r="W4007" s="94"/>
      <c r="X4007" s="94"/>
      <c r="Y4007" s="94"/>
    </row>
    <row r="4008" spans="1:25" ht="15" customHeight="1" x14ac:dyDescent="0.25">
      <c r="A4008" s="64" t="s">
        <v>935</v>
      </c>
      <c r="B4008" s="64" t="s">
        <v>81</v>
      </c>
      <c r="C4008" s="64" t="s">
        <v>1685</v>
      </c>
      <c r="D4008" s="64" t="s">
        <v>1686</v>
      </c>
      <c r="E4008" s="20" t="s">
        <v>19</v>
      </c>
      <c r="F4008" s="64"/>
      <c r="G4008" s="53" t="s">
        <v>1076</v>
      </c>
      <c r="H4008" s="53" t="s">
        <v>3866</v>
      </c>
      <c r="I4008" s="26">
        <v>1021858</v>
      </c>
      <c r="J4008" s="26">
        <v>1015378</v>
      </c>
      <c r="K4008" s="26">
        <v>600000</v>
      </c>
      <c r="L4008" s="26">
        <f t="shared" si="3704"/>
        <v>300000</v>
      </c>
      <c r="M4008" s="26">
        <v>100000</v>
      </c>
      <c r="N4008" s="26">
        <v>100000</v>
      </c>
      <c r="O4008" s="26">
        <v>100000</v>
      </c>
      <c r="P4008" s="26">
        <f t="shared" si="3705"/>
        <v>900000</v>
      </c>
      <c r="Q4008" s="26">
        <f t="shared" si="3706"/>
        <v>88.636941119464879</v>
      </c>
      <c r="R4008" s="90"/>
      <c r="S4008" s="90"/>
      <c r="T4008" s="90"/>
      <c r="U4008" s="90"/>
      <c r="V4008" s="90"/>
      <c r="W4008" s="90"/>
      <c r="X4008" s="90"/>
      <c r="Y4008" s="90"/>
    </row>
    <row r="4009" spans="1:25" ht="15" customHeight="1" x14ac:dyDescent="0.25">
      <c r="A4009" s="63" t="s">
        <v>935</v>
      </c>
      <c r="B4009" s="63" t="s">
        <v>81</v>
      </c>
      <c r="C4009" s="63" t="s">
        <v>1685</v>
      </c>
      <c r="D4009" s="63" t="s">
        <v>1686</v>
      </c>
      <c r="E4009" s="63" t="s">
        <v>21</v>
      </c>
      <c r="F4009" s="64" t="s">
        <v>1</v>
      </c>
      <c r="G4009" s="53" t="s">
        <v>1</v>
      </c>
      <c r="H4009" s="65" t="s">
        <v>22</v>
      </c>
      <c r="I4009" s="31">
        <f t="shared" ref="I4009:K4009" si="3731">SUM(I4010:I4014)</f>
        <v>167317</v>
      </c>
      <c r="J4009" s="31">
        <f t="shared" si="3731"/>
        <v>166357</v>
      </c>
      <c r="K4009" s="31">
        <f t="shared" si="3731"/>
        <v>103932</v>
      </c>
      <c r="L4009" s="31">
        <f t="shared" si="3704"/>
        <v>35000</v>
      </c>
      <c r="M4009" s="31">
        <f t="shared" ref="M4009" si="3732">SUM(M4010:M4014)</f>
        <v>3000</v>
      </c>
      <c r="N4009" s="31">
        <f t="shared" ref="N4009:O4009" si="3733">SUM(N4010:N4014)</f>
        <v>19000</v>
      </c>
      <c r="O4009" s="31">
        <f t="shared" si="3733"/>
        <v>13000</v>
      </c>
      <c r="P4009" s="31">
        <f t="shared" si="3705"/>
        <v>138932</v>
      </c>
      <c r="Q4009" s="31">
        <f t="shared" si="3706"/>
        <v>83.514369698900566</v>
      </c>
      <c r="R4009" s="94"/>
      <c r="S4009" s="94"/>
      <c r="T4009" s="94"/>
      <c r="U4009" s="94"/>
      <c r="V4009" s="94"/>
      <c r="W4009" s="94"/>
      <c r="X4009" s="94"/>
      <c r="Y4009" s="94"/>
    </row>
    <row r="4010" spans="1:25" ht="15" customHeight="1" x14ac:dyDescent="0.25">
      <c r="A4010" s="64" t="s">
        <v>935</v>
      </c>
      <c r="B4010" s="64" t="s">
        <v>81</v>
      </c>
      <c r="C4010" s="64" t="s">
        <v>1685</v>
      </c>
      <c r="D4010" s="64" t="s">
        <v>1686</v>
      </c>
      <c r="E4010" s="20" t="s">
        <v>23</v>
      </c>
      <c r="F4010" s="64" t="s">
        <v>1688</v>
      </c>
      <c r="G4010" s="53" t="s">
        <v>1076</v>
      </c>
      <c r="H4010" s="53" t="s">
        <v>85</v>
      </c>
      <c r="I4010" s="26">
        <v>25600</v>
      </c>
      <c r="J4010" s="26">
        <v>25400</v>
      </c>
      <c r="K4010" s="26">
        <v>15700</v>
      </c>
      <c r="L4010" s="26">
        <f t="shared" si="3704"/>
        <v>8500</v>
      </c>
      <c r="M4010" s="26">
        <v>3000</v>
      </c>
      <c r="N4010" s="26">
        <v>2500</v>
      </c>
      <c r="O4010" s="26">
        <v>3000</v>
      </c>
      <c r="P4010" s="26">
        <f t="shared" si="3705"/>
        <v>24200</v>
      </c>
      <c r="Q4010" s="26">
        <f t="shared" si="3706"/>
        <v>95.275590551181097</v>
      </c>
      <c r="R4010" s="90"/>
      <c r="S4010" s="90"/>
      <c r="T4010" s="90"/>
      <c r="U4010" s="90"/>
      <c r="V4010" s="90"/>
      <c r="W4010" s="90"/>
      <c r="X4010" s="90"/>
      <c r="Y4010" s="90"/>
    </row>
    <row r="4011" spans="1:25" ht="15" customHeight="1" x14ac:dyDescent="0.25">
      <c r="A4011" s="64" t="s">
        <v>935</v>
      </c>
      <c r="B4011" s="64" t="s">
        <v>81</v>
      </c>
      <c r="C4011" s="64" t="s">
        <v>1685</v>
      </c>
      <c r="D4011" s="64" t="s">
        <v>1686</v>
      </c>
      <c r="E4011" s="20" t="s">
        <v>23</v>
      </c>
      <c r="F4011" s="64" t="s">
        <v>1689</v>
      </c>
      <c r="G4011" s="53" t="s">
        <v>1076</v>
      </c>
      <c r="H4011" s="53" t="s">
        <v>25</v>
      </c>
      <c r="I4011" s="26">
        <v>94960</v>
      </c>
      <c r="J4011" s="26">
        <v>94200</v>
      </c>
      <c r="K4011" s="26">
        <v>58000</v>
      </c>
      <c r="L4011" s="26">
        <f t="shared" si="3704"/>
        <v>19000</v>
      </c>
      <c r="M4011" s="26"/>
      <c r="N4011" s="26">
        <v>9000</v>
      </c>
      <c r="O4011" s="26">
        <v>10000</v>
      </c>
      <c r="P4011" s="26">
        <f t="shared" si="3705"/>
        <v>77000</v>
      </c>
      <c r="Q4011" s="26">
        <f t="shared" si="3706"/>
        <v>81.740976645435254</v>
      </c>
      <c r="R4011" s="90"/>
      <c r="S4011" s="90"/>
      <c r="T4011" s="90"/>
      <c r="U4011" s="90"/>
      <c r="V4011" s="90"/>
      <c r="W4011" s="90"/>
      <c r="X4011" s="90"/>
      <c r="Y4011" s="90"/>
    </row>
    <row r="4012" spans="1:25" ht="15" customHeight="1" x14ac:dyDescent="0.25">
      <c r="A4012" s="64" t="s">
        <v>935</v>
      </c>
      <c r="B4012" s="64" t="s">
        <v>81</v>
      </c>
      <c r="C4012" s="64" t="s">
        <v>1685</v>
      </c>
      <c r="D4012" s="64" t="s">
        <v>1686</v>
      </c>
      <c r="E4012" s="20" t="s">
        <v>23</v>
      </c>
      <c r="F4012" s="64" t="s">
        <v>1690</v>
      </c>
      <c r="G4012" s="53" t="s">
        <v>1076</v>
      </c>
      <c r="H4012" s="53" t="s">
        <v>27</v>
      </c>
      <c r="I4012" s="26">
        <v>24732</v>
      </c>
      <c r="J4012" s="26">
        <v>24732</v>
      </c>
      <c r="K4012" s="26">
        <v>24732</v>
      </c>
      <c r="L4012" s="26">
        <f t="shared" si="3704"/>
        <v>0</v>
      </c>
      <c r="M4012" s="26"/>
      <c r="N4012" s="26"/>
      <c r="O4012" s="26"/>
      <c r="P4012" s="26">
        <f t="shared" si="3705"/>
        <v>24732</v>
      </c>
      <c r="Q4012" s="26">
        <f t="shared" si="3706"/>
        <v>100</v>
      </c>
      <c r="R4012" s="90"/>
      <c r="S4012" s="90"/>
      <c r="T4012" s="90"/>
      <c r="U4012" s="90"/>
      <c r="V4012" s="90"/>
      <c r="W4012" s="90"/>
      <c r="X4012" s="90"/>
      <c r="Y4012" s="90"/>
    </row>
    <row r="4013" spans="1:25" ht="15" customHeight="1" x14ac:dyDescent="0.25">
      <c r="A4013" s="64" t="s">
        <v>935</v>
      </c>
      <c r="B4013" s="64" t="s">
        <v>81</v>
      </c>
      <c r="C4013" s="64" t="s">
        <v>1685</v>
      </c>
      <c r="D4013" s="64" t="s">
        <v>1686</v>
      </c>
      <c r="E4013" s="20" t="s">
        <v>23</v>
      </c>
      <c r="F4013" s="64" t="s">
        <v>1691</v>
      </c>
      <c r="G4013" s="53" t="s">
        <v>1076</v>
      </c>
      <c r="H4013" s="53" t="s">
        <v>89</v>
      </c>
      <c r="I4013" s="26">
        <v>11000</v>
      </c>
      <c r="J4013" s="26">
        <v>11000</v>
      </c>
      <c r="K4013" s="26">
        <v>0</v>
      </c>
      <c r="L4013" s="26">
        <f t="shared" si="3704"/>
        <v>7500</v>
      </c>
      <c r="M4013" s="26"/>
      <c r="N4013" s="26">
        <v>7500</v>
      </c>
      <c r="O4013" s="26"/>
      <c r="P4013" s="26">
        <f t="shared" si="3705"/>
        <v>7500</v>
      </c>
      <c r="Q4013" s="26">
        <f t="shared" si="3706"/>
        <v>68.181818181818173</v>
      </c>
      <c r="R4013" s="90"/>
      <c r="S4013" s="90"/>
      <c r="T4013" s="90"/>
      <c r="U4013" s="90"/>
      <c r="V4013" s="90"/>
      <c r="W4013" s="90"/>
      <c r="X4013" s="90"/>
      <c r="Y4013" s="90"/>
    </row>
    <row r="4014" spans="1:25" ht="15" customHeight="1" x14ac:dyDescent="0.25">
      <c r="A4014" s="64" t="s">
        <v>935</v>
      </c>
      <c r="B4014" s="64" t="s">
        <v>81</v>
      </c>
      <c r="C4014" s="64" t="s">
        <v>1685</v>
      </c>
      <c r="D4014" s="64" t="s">
        <v>1686</v>
      </c>
      <c r="E4014" s="20" t="s">
        <v>23</v>
      </c>
      <c r="F4014" s="64" t="s">
        <v>1692</v>
      </c>
      <c r="G4014" s="53" t="s">
        <v>1076</v>
      </c>
      <c r="H4014" s="53" t="s">
        <v>29</v>
      </c>
      <c r="I4014" s="26">
        <v>11025</v>
      </c>
      <c r="J4014" s="26">
        <v>11025</v>
      </c>
      <c r="K4014" s="26">
        <v>5500</v>
      </c>
      <c r="L4014" s="26">
        <f t="shared" si="3704"/>
        <v>0</v>
      </c>
      <c r="M4014" s="26"/>
      <c r="N4014" s="26"/>
      <c r="O4014" s="26"/>
      <c r="P4014" s="26">
        <f t="shared" si="3705"/>
        <v>5500</v>
      </c>
      <c r="Q4014" s="26">
        <f t="shared" si="3706"/>
        <v>49.886621315192741</v>
      </c>
      <c r="R4014" s="90"/>
      <c r="S4014" s="90"/>
      <c r="T4014" s="90"/>
      <c r="U4014" s="90"/>
      <c r="V4014" s="90"/>
      <c r="W4014" s="90"/>
      <c r="X4014" s="90"/>
      <c r="Y4014" s="90"/>
    </row>
    <row r="4015" spans="1:25" ht="15" customHeight="1" x14ac:dyDescent="0.25">
      <c r="A4015" s="63" t="s">
        <v>935</v>
      </c>
      <c r="B4015" s="63" t="s">
        <v>81</v>
      </c>
      <c r="C4015" s="63" t="s">
        <v>1685</v>
      </c>
      <c r="D4015" s="63" t="s">
        <v>1686</v>
      </c>
      <c r="E4015" s="65" t="s">
        <v>30</v>
      </c>
      <c r="F4015" s="65" t="s">
        <v>1</v>
      </c>
      <c r="G4015" s="65" t="s">
        <v>1</v>
      </c>
      <c r="H4015" s="65" t="s">
        <v>31</v>
      </c>
      <c r="I4015" s="31">
        <f t="shared" ref="I4015:K4015" si="3734">SUM(I4016)</f>
        <v>107205</v>
      </c>
      <c r="J4015" s="31">
        <f t="shared" si="3734"/>
        <v>106445</v>
      </c>
      <c r="K4015" s="31">
        <f t="shared" si="3734"/>
        <v>70000</v>
      </c>
      <c r="L4015" s="31">
        <f t="shared" si="3704"/>
        <v>30000</v>
      </c>
      <c r="M4015" s="31">
        <f t="shared" ref="M4015" si="3735">SUM(M4016)</f>
        <v>10000</v>
      </c>
      <c r="N4015" s="31">
        <f t="shared" ref="N4015:O4015" si="3736">SUM(N4016)</f>
        <v>10000</v>
      </c>
      <c r="O4015" s="31">
        <f t="shared" si="3736"/>
        <v>10000</v>
      </c>
      <c r="P4015" s="31">
        <f t="shared" si="3705"/>
        <v>100000</v>
      </c>
      <c r="Q4015" s="31">
        <f t="shared" si="3706"/>
        <v>93.945229930950262</v>
      </c>
      <c r="R4015" s="94"/>
      <c r="S4015" s="94"/>
      <c r="T4015" s="94"/>
      <c r="U4015" s="94"/>
      <c r="V4015" s="94"/>
      <c r="W4015" s="94"/>
      <c r="X4015" s="94"/>
      <c r="Y4015" s="94"/>
    </row>
    <row r="4016" spans="1:25" ht="15" customHeight="1" x14ac:dyDescent="0.25">
      <c r="A4016" s="64" t="s">
        <v>935</v>
      </c>
      <c r="B4016" s="64" t="s">
        <v>81</v>
      </c>
      <c r="C4016" s="64" t="s">
        <v>1685</v>
      </c>
      <c r="D4016" s="64" t="s">
        <v>1686</v>
      </c>
      <c r="E4016" s="20" t="s">
        <v>33</v>
      </c>
      <c r="F4016" s="64"/>
      <c r="G4016" s="53" t="s">
        <v>1076</v>
      </c>
      <c r="H4016" s="53" t="s">
        <v>3863</v>
      </c>
      <c r="I4016" s="26">
        <v>107205</v>
      </c>
      <c r="J4016" s="26">
        <v>106445</v>
      </c>
      <c r="K4016" s="26">
        <v>70000</v>
      </c>
      <c r="L4016" s="26">
        <f t="shared" si="3704"/>
        <v>30000</v>
      </c>
      <c r="M4016" s="26">
        <v>10000</v>
      </c>
      <c r="N4016" s="26">
        <v>10000</v>
      </c>
      <c r="O4016" s="26">
        <v>10000</v>
      </c>
      <c r="P4016" s="26">
        <f t="shared" si="3705"/>
        <v>100000</v>
      </c>
      <c r="Q4016" s="26">
        <f t="shared" si="3706"/>
        <v>93.945229930950262</v>
      </c>
      <c r="R4016" s="90"/>
      <c r="S4016" s="90"/>
      <c r="T4016" s="90"/>
      <c r="U4016" s="90"/>
      <c r="V4016" s="90"/>
      <c r="W4016" s="90"/>
      <c r="X4016" s="90"/>
      <c r="Y4016" s="90"/>
    </row>
    <row r="4017" spans="1:25" ht="15" customHeight="1" x14ac:dyDescent="0.25">
      <c r="A4017" s="63" t="s">
        <v>935</v>
      </c>
      <c r="B4017" s="63" t="s">
        <v>81</v>
      </c>
      <c r="C4017" s="63" t="s">
        <v>1685</v>
      </c>
      <c r="D4017" s="63" t="s">
        <v>1686</v>
      </c>
      <c r="E4017" s="65" t="s">
        <v>34</v>
      </c>
      <c r="F4017" s="65" t="s">
        <v>1</v>
      </c>
      <c r="G4017" s="65" t="s">
        <v>1</v>
      </c>
      <c r="H4017" s="65" t="s">
        <v>35</v>
      </c>
      <c r="I4017" s="31">
        <f t="shared" ref="I4017:K4017" si="3737">SUM(I4018:I4025)</f>
        <v>171891</v>
      </c>
      <c r="J4017" s="31">
        <f t="shared" si="3737"/>
        <v>110015</v>
      </c>
      <c r="K4017" s="31">
        <f t="shared" si="3737"/>
        <v>88690</v>
      </c>
      <c r="L4017" s="31">
        <f t="shared" si="3704"/>
        <v>10725</v>
      </c>
      <c r="M4017" s="31">
        <f t="shared" ref="M4017" si="3738">SUM(M4018:M4025)</f>
        <v>3887</v>
      </c>
      <c r="N4017" s="31">
        <f t="shared" ref="N4017:O4017" si="3739">SUM(N4018:N4025)</f>
        <v>2802</v>
      </c>
      <c r="O4017" s="31">
        <f t="shared" si="3739"/>
        <v>4036</v>
      </c>
      <c r="P4017" s="31">
        <f t="shared" si="3705"/>
        <v>99415</v>
      </c>
      <c r="Q4017" s="31">
        <f t="shared" si="3706"/>
        <v>90.364950234058995</v>
      </c>
      <c r="R4017" s="94"/>
      <c r="S4017" s="94"/>
      <c r="T4017" s="94"/>
      <c r="U4017" s="94"/>
      <c r="V4017" s="94"/>
      <c r="W4017" s="94"/>
      <c r="X4017" s="94"/>
      <c r="Y4017" s="94"/>
    </row>
    <row r="4018" spans="1:25" ht="15" customHeight="1" x14ac:dyDescent="0.25">
      <c r="A4018" s="64" t="s">
        <v>935</v>
      </c>
      <c r="B4018" s="64" t="s">
        <v>81</v>
      </c>
      <c r="C4018" s="64" t="s">
        <v>1685</v>
      </c>
      <c r="D4018" s="64" t="s">
        <v>1686</v>
      </c>
      <c r="E4018" s="20" t="s">
        <v>38</v>
      </c>
      <c r="F4018" s="64"/>
      <c r="G4018" s="53" t="s">
        <v>1076</v>
      </c>
      <c r="H4018" s="53" t="s">
        <v>37</v>
      </c>
      <c r="I4018" s="26">
        <v>440</v>
      </c>
      <c r="J4018" s="26">
        <v>440</v>
      </c>
      <c r="K4018" s="26">
        <v>440</v>
      </c>
      <c r="L4018" s="26">
        <f t="shared" si="3704"/>
        <v>0</v>
      </c>
      <c r="M4018" s="26"/>
      <c r="N4018" s="26"/>
      <c r="O4018" s="26"/>
      <c r="P4018" s="26">
        <f t="shared" si="3705"/>
        <v>440</v>
      </c>
      <c r="Q4018" s="26">
        <f t="shared" si="3706"/>
        <v>100</v>
      </c>
      <c r="R4018" s="90"/>
      <c r="S4018" s="90"/>
      <c r="T4018" s="90"/>
      <c r="U4018" s="90"/>
      <c r="V4018" s="90"/>
      <c r="W4018" s="90"/>
      <c r="X4018" s="90"/>
      <c r="Y4018" s="90"/>
    </row>
    <row r="4019" spans="1:25" ht="15" customHeight="1" x14ac:dyDescent="0.25">
      <c r="A4019" s="64" t="s">
        <v>935</v>
      </c>
      <c r="B4019" s="64" t="s">
        <v>81</v>
      </c>
      <c r="C4019" s="64" t="s">
        <v>1685</v>
      </c>
      <c r="D4019" s="64" t="s">
        <v>1686</v>
      </c>
      <c r="E4019" s="20" t="s">
        <v>298</v>
      </c>
      <c r="F4019" s="64"/>
      <c r="G4019" s="53" t="s">
        <v>1076</v>
      </c>
      <c r="H4019" s="53" t="s">
        <v>297</v>
      </c>
      <c r="I4019" s="26">
        <v>72702</v>
      </c>
      <c r="J4019" s="26">
        <v>72702</v>
      </c>
      <c r="K4019" s="26">
        <v>63000</v>
      </c>
      <c r="L4019" s="26">
        <f t="shared" si="3704"/>
        <v>2202</v>
      </c>
      <c r="M4019" s="26"/>
      <c r="N4019" s="26">
        <v>202</v>
      </c>
      <c r="O4019" s="26">
        <v>2000</v>
      </c>
      <c r="P4019" s="26">
        <f t="shared" si="3705"/>
        <v>65202</v>
      </c>
      <c r="Q4019" s="26">
        <f t="shared" si="3706"/>
        <v>89.683915160518282</v>
      </c>
      <c r="R4019" s="90"/>
      <c r="S4019" s="90"/>
      <c r="T4019" s="90"/>
      <c r="U4019" s="90"/>
      <c r="V4019" s="90"/>
      <c r="W4019" s="90"/>
      <c r="X4019" s="90"/>
      <c r="Y4019" s="90"/>
    </row>
    <row r="4020" spans="1:25" ht="15" customHeight="1" x14ac:dyDescent="0.25">
      <c r="A4020" s="64" t="s">
        <v>935</v>
      </c>
      <c r="B4020" s="64" t="s">
        <v>81</v>
      </c>
      <c r="C4020" s="64" t="s">
        <v>1685</v>
      </c>
      <c r="D4020" s="64" t="s">
        <v>1686</v>
      </c>
      <c r="E4020" s="20" t="s">
        <v>301</v>
      </c>
      <c r="F4020" s="64"/>
      <c r="G4020" s="53" t="s">
        <v>1076</v>
      </c>
      <c r="H4020" s="53" t="s">
        <v>300</v>
      </c>
      <c r="I4020" s="26">
        <v>14000</v>
      </c>
      <c r="J4020" s="26">
        <v>14000</v>
      </c>
      <c r="K4020" s="26">
        <v>11600</v>
      </c>
      <c r="L4020" s="26">
        <f t="shared" si="3704"/>
        <v>1400</v>
      </c>
      <c r="M4020" s="26">
        <v>400</v>
      </c>
      <c r="N4020" s="26">
        <v>500</v>
      </c>
      <c r="O4020" s="26">
        <v>500</v>
      </c>
      <c r="P4020" s="26">
        <f t="shared" si="3705"/>
        <v>13000</v>
      </c>
      <c r="Q4020" s="26">
        <f t="shared" si="3706"/>
        <v>92.857142857142861</v>
      </c>
      <c r="R4020" s="90"/>
      <c r="S4020" s="90"/>
      <c r="T4020" s="90"/>
      <c r="U4020" s="90"/>
      <c r="V4020" s="90"/>
      <c r="W4020" s="90"/>
      <c r="X4020" s="90"/>
      <c r="Y4020" s="90"/>
    </row>
    <row r="4021" spans="1:25" ht="15" customHeight="1" x14ac:dyDescent="0.25">
      <c r="A4021" s="64" t="s">
        <v>935</v>
      </c>
      <c r="B4021" s="64" t="s">
        <v>81</v>
      </c>
      <c r="C4021" s="64" t="s">
        <v>1685</v>
      </c>
      <c r="D4021" s="64" t="s">
        <v>1686</v>
      </c>
      <c r="E4021" s="20" t="s">
        <v>218</v>
      </c>
      <c r="F4021" s="64"/>
      <c r="G4021" s="53" t="s">
        <v>1076</v>
      </c>
      <c r="H4021" s="53" t="s">
        <v>217</v>
      </c>
      <c r="I4021" s="26">
        <v>46376</v>
      </c>
      <c r="J4021" s="26">
        <v>5000</v>
      </c>
      <c r="K4021" s="26">
        <v>3000</v>
      </c>
      <c r="L4021" s="26">
        <f t="shared" si="3704"/>
        <v>1000</v>
      </c>
      <c r="M4021" s="26">
        <v>500</v>
      </c>
      <c r="N4021" s="26">
        <v>300</v>
      </c>
      <c r="O4021" s="26">
        <v>200</v>
      </c>
      <c r="P4021" s="26">
        <f t="shared" si="3705"/>
        <v>4000</v>
      </c>
      <c r="Q4021" s="26">
        <f t="shared" si="3706"/>
        <v>80</v>
      </c>
      <c r="R4021" s="90"/>
      <c r="S4021" s="90"/>
      <c r="T4021" s="90"/>
      <c r="U4021" s="90"/>
      <c r="V4021" s="90"/>
      <c r="W4021" s="90"/>
      <c r="X4021" s="90"/>
      <c r="Y4021" s="90"/>
    </row>
    <row r="4022" spans="1:25" ht="15" customHeight="1" x14ac:dyDescent="0.25">
      <c r="A4022" s="64" t="s">
        <v>935</v>
      </c>
      <c r="B4022" s="64" t="s">
        <v>81</v>
      </c>
      <c r="C4022" s="64" t="s">
        <v>1685</v>
      </c>
      <c r="D4022" s="64" t="s">
        <v>1686</v>
      </c>
      <c r="E4022" s="20" t="s">
        <v>303</v>
      </c>
      <c r="F4022" s="64"/>
      <c r="G4022" s="53" t="s">
        <v>1076</v>
      </c>
      <c r="H4022" s="53" t="s">
        <v>302</v>
      </c>
      <c r="I4022" s="26">
        <v>200</v>
      </c>
      <c r="J4022" s="26">
        <v>200</v>
      </c>
      <c r="K4022" s="26">
        <v>200</v>
      </c>
      <c r="L4022" s="26">
        <f t="shared" si="3704"/>
        <v>0</v>
      </c>
      <c r="M4022" s="26"/>
      <c r="N4022" s="26"/>
      <c r="O4022" s="26"/>
      <c r="P4022" s="26">
        <f t="shared" si="3705"/>
        <v>200</v>
      </c>
      <c r="Q4022" s="26">
        <f t="shared" si="3706"/>
        <v>100</v>
      </c>
      <c r="R4022" s="90"/>
      <c r="S4022" s="90"/>
      <c r="T4022" s="90"/>
      <c r="U4022" s="90"/>
      <c r="V4022" s="90"/>
      <c r="W4022" s="90"/>
      <c r="X4022" s="90"/>
      <c r="Y4022" s="90"/>
    </row>
    <row r="4023" spans="1:25" ht="15" customHeight="1" x14ac:dyDescent="0.25">
      <c r="A4023" s="64" t="s">
        <v>935</v>
      </c>
      <c r="B4023" s="64" t="s">
        <v>81</v>
      </c>
      <c r="C4023" s="64" t="s">
        <v>1685</v>
      </c>
      <c r="D4023" s="64" t="s">
        <v>1686</v>
      </c>
      <c r="E4023" s="20" t="s">
        <v>308</v>
      </c>
      <c r="F4023" s="64"/>
      <c r="G4023" s="53" t="s">
        <v>1076</v>
      </c>
      <c r="H4023" s="53" t="s">
        <v>307</v>
      </c>
      <c r="I4023" s="26">
        <v>9887</v>
      </c>
      <c r="J4023" s="26">
        <v>4887</v>
      </c>
      <c r="K4023" s="26">
        <v>3500</v>
      </c>
      <c r="L4023" s="26">
        <f t="shared" si="3704"/>
        <v>1387</v>
      </c>
      <c r="M4023" s="26">
        <v>587</v>
      </c>
      <c r="N4023" s="26">
        <v>500</v>
      </c>
      <c r="O4023" s="26">
        <v>300</v>
      </c>
      <c r="P4023" s="26">
        <f t="shared" si="3705"/>
        <v>4887</v>
      </c>
      <c r="Q4023" s="26">
        <f t="shared" si="3706"/>
        <v>100</v>
      </c>
      <c r="R4023" s="90"/>
      <c r="S4023" s="90"/>
      <c r="T4023" s="90"/>
      <c r="U4023" s="90"/>
      <c r="V4023" s="90"/>
      <c r="W4023" s="90"/>
      <c r="X4023" s="90"/>
      <c r="Y4023" s="90"/>
    </row>
    <row r="4024" spans="1:25" ht="15" customHeight="1" x14ac:dyDescent="0.25">
      <c r="A4024" s="64" t="s">
        <v>935</v>
      </c>
      <c r="B4024" s="64" t="s">
        <v>81</v>
      </c>
      <c r="C4024" s="64" t="s">
        <v>1685</v>
      </c>
      <c r="D4024" s="64" t="s">
        <v>1686</v>
      </c>
      <c r="E4024" s="20" t="s">
        <v>311</v>
      </c>
      <c r="F4024" s="64"/>
      <c r="G4024" s="53" t="s">
        <v>1076</v>
      </c>
      <c r="H4024" s="53" t="s">
        <v>310</v>
      </c>
      <c r="I4024" s="26">
        <v>0</v>
      </c>
      <c r="J4024" s="26">
        <v>0</v>
      </c>
      <c r="K4024" s="26">
        <v>0</v>
      </c>
      <c r="L4024" s="26">
        <f t="shared" si="3704"/>
        <v>0</v>
      </c>
      <c r="M4024" s="26"/>
      <c r="N4024" s="26"/>
      <c r="O4024" s="26"/>
      <c r="P4024" s="26">
        <f t="shared" si="3705"/>
        <v>0</v>
      </c>
      <c r="Q4024" s="26" t="str">
        <f t="shared" si="3706"/>
        <v>-</v>
      </c>
      <c r="R4024" s="90"/>
      <c r="S4024" s="90"/>
      <c r="T4024" s="90"/>
      <c r="U4024" s="90"/>
      <c r="V4024" s="90"/>
      <c r="W4024" s="90"/>
      <c r="X4024" s="90"/>
      <c r="Y4024" s="90"/>
    </row>
    <row r="4025" spans="1:25" ht="15" customHeight="1" x14ac:dyDescent="0.25">
      <c r="A4025" s="63" t="s">
        <v>935</v>
      </c>
      <c r="B4025" s="63" t="s">
        <v>81</v>
      </c>
      <c r="C4025" s="63" t="s">
        <v>1685</v>
      </c>
      <c r="D4025" s="63" t="s">
        <v>1686</v>
      </c>
      <c r="E4025" s="63" t="s">
        <v>39</v>
      </c>
      <c r="F4025" s="64" t="s">
        <v>1</v>
      </c>
      <c r="G4025" s="53" t="s">
        <v>1</v>
      </c>
      <c r="H4025" s="65" t="s">
        <v>40</v>
      </c>
      <c r="I4025" s="31">
        <f t="shared" ref="I4025:K4025" si="3740">SUM(I4026:I4028)</f>
        <v>28286</v>
      </c>
      <c r="J4025" s="31">
        <f t="shared" si="3740"/>
        <v>12786</v>
      </c>
      <c r="K4025" s="31">
        <f t="shared" si="3740"/>
        <v>6950</v>
      </c>
      <c r="L4025" s="31">
        <f t="shared" si="3704"/>
        <v>4736</v>
      </c>
      <c r="M4025" s="31">
        <f t="shared" ref="M4025" si="3741">SUM(M4026:M4028)</f>
        <v>2400</v>
      </c>
      <c r="N4025" s="31">
        <f t="shared" ref="N4025:O4025" si="3742">SUM(N4026:N4028)</f>
        <v>1300</v>
      </c>
      <c r="O4025" s="31">
        <f t="shared" si="3742"/>
        <v>1036</v>
      </c>
      <c r="P4025" s="31">
        <f t="shared" si="3705"/>
        <v>11686</v>
      </c>
      <c r="Q4025" s="31">
        <f t="shared" si="3706"/>
        <v>91.396840294071652</v>
      </c>
      <c r="R4025" s="94"/>
      <c r="S4025" s="94"/>
      <c r="T4025" s="94"/>
      <c r="U4025" s="94"/>
      <c r="V4025" s="94"/>
      <c r="W4025" s="94"/>
      <c r="X4025" s="94"/>
      <c r="Y4025" s="94"/>
    </row>
    <row r="4026" spans="1:25" ht="15" customHeight="1" x14ac:dyDescent="0.25">
      <c r="A4026" s="64" t="s">
        <v>935</v>
      </c>
      <c r="B4026" s="64" t="s">
        <v>81</v>
      </c>
      <c r="C4026" s="64" t="s">
        <v>1685</v>
      </c>
      <c r="D4026" s="64" t="s">
        <v>1686</v>
      </c>
      <c r="E4026" s="20" t="s">
        <v>41</v>
      </c>
      <c r="F4026" s="64"/>
      <c r="G4026" s="53" t="s">
        <v>1076</v>
      </c>
      <c r="H4026" s="53" t="s">
        <v>40</v>
      </c>
      <c r="I4026" s="26">
        <v>25500</v>
      </c>
      <c r="J4026" s="26">
        <v>10000</v>
      </c>
      <c r="K4026" s="26">
        <v>4900</v>
      </c>
      <c r="L4026" s="26">
        <f t="shared" si="3704"/>
        <v>4100</v>
      </c>
      <c r="M4026" s="26">
        <v>2000</v>
      </c>
      <c r="N4026" s="26">
        <v>1100</v>
      </c>
      <c r="O4026" s="26">
        <v>1000</v>
      </c>
      <c r="P4026" s="26">
        <f t="shared" si="3705"/>
        <v>9000</v>
      </c>
      <c r="Q4026" s="26">
        <f t="shared" si="3706"/>
        <v>90</v>
      </c>
      <c r="R4026" s="90"/>
      <c r="S4026" s="90"/>
      <c r="T4026" s="90"/>
      <c r="U4026" s="90"/>
      <c r="V4026" s="90"/>
      <c r="W4026" s="90"/>
      <c r="X4026" s="90"/>
      <c r="Y4026" s="90"/>
    </row>
    <row r="4027" spans="1:25" ht="15" customHeight="1" x14ac:dyDescent="0.25">
      <c r="A4027" s="64" t="s">
        <v>935</v>
      </c>
      <c r="B4027" s="64" t="s">
        <v>81</v>
      </c>
      <c r="C4027" s="64" t="s">
        <v>1685</v>
      </c>
      <c r="D4027" s="64" t="s">
        <v>1686</v>
      </c>
      <c r="E4027" s="20" t="s">
        <v>41</v>
      </c>
      <c r="F4027" s="64" t="s">
        <v>1693</v>
      </c>
      <c r="G4027" s="53" t="s">
        <v>1076</v>
      </c>
      <c r="H4027" s="53" t="s">
        <v>49</v>
      </c>
      <c r="I4027" s="26">
        <v>2686</v>
      </c>
      <c r="J4027" s="26">
        <v>2686</v>
      </c>
      <c r="K4027" s="26">
        <v>2050</v>
      </c>
      <c r="L4027" s="26">
        <f t="shared" si="3704"/>
        <v>636</v>
      </c>
      <c r="M4027" s="26">
        <v>400</v>
      </c>
      <c r="N4027" s="26">
        <v>200</v>
      </c>
      <c r="O4027" s="26">
        <v>36</v>
      </c>
      <c r="P4027" s="26">
        <f t="shared" si="3705"/>
        <v>2686</v>
      </c>
      <c r="Q4027" s="26">
        <f t="shared" si="3706"/>
        <v>100</v>
      </c>
      <c r="R4027" s="90"/>
      <c r="S4027" s="90"/>
      <c r="T4027" s="90"/>
      <c r="U4027" s="90"/>
      <c r="V4027" s="90"/>
      <c r="W4027" s="90"/>
      <c r="X4027" s="90"/>
      <c r="Y4027" s="90"/>
    </row>
    <row r="4028" spans="1:25" ht="22.5" customHeight="1" x14ac:dyDescent="0.25">
      <c r="A4028" s="64" t="s">
        <v>935</v>
      </c>
      <c r="B4028" s="64" t="s">
        <v>81</v>
      </c>
      <c r="C4028" s="64" t="s">
        <v>1685</v>
      </c>
      <c r="D4028" s="64" t="s">
        <v>1686</v>
      </c>
      <c r="E4028" s="20" t="s">
        <v>41</v>
      </c>
      <c r="F4028" s="64" t="s">
        <v>1694</v>
      </c>
      <c r="G4028" s="53" t="s">
        <v>1076</v>
      </c>
      <c r="H4028" s="53" t="s">
        <v>55</v>
      </c>
      <c r="I4028" s="26">
        <v>100</v>
      </c>
      <c r="J4028" s="26">
        <v>100</v>
      </c>
      <c r="K4028" s="26">
        <v>0</v>
      </c>
      <c r="L4028" s="26">
        <f t="shared" si="3704"/>
        <v>0</v>
      </c>
      <c r="M4028" s="26"/>
      <c r="N4028" s="26"/>
      <c r="O4028" s="26"/>
      <c r="P4028" s="26">
        <f t="shared" si="3705"/>
        <v>0</v>
      </c>
      <c r="Q4028" s="26">
        <f t="shared" si="3706"/>
        <v>0</v>
      </c>
      <c r="R4028" s="90"/>
      <c r="S4028" s="90"/>
      <c r="T4028" s="90"/>
      <c r="U4028" s="90"/>
      <c r="V4028" s="90"/>
      <c r="W4028" s="90"/>
      <c r="X4028" s="90"/>
      <c r="Y4028" s="90"/>
    </row>
    <row r="4029" spans="1:25" ht="22.5" customHeight="1" x14ac:dyDescent="0.25">
      <c r="A4029" s="63" t="s">
        <v>1</v>
      </c>
      <c r="B4029" s="63" t="s">
        <v>1</v>
      </c>
      <c r="C4029" s="63" t="s">
        <v>1</v>
      </c>
      <c r="D4029" s="65" t="s">
        <v>1</v>
      </c>
      <c r="E4029" s="65" t="s">
        <v>1</v>
      </c>
      <c r="F4029" s="65" t="s">
        <v>1</v>
      </c>
      <c r="G4029" s="65" t="s">
        <v>1</v>
      </c>
      <c r="H4029" s="66" t="s">
        <v>56</v>
      </c>
      <c r="I4029" s="30">
        <f t="shared" ref="I4029:K4030" si="3743">SUM(I4030)</f>
        <v>100</v>
      </c>
      <c r="J4029" s="30">
        <f t="shared" si="3743"/>
        <v>100</v>
      </c>
      <c r="K4029" s="30">
        <f t="shared" si="3743"/>
        <v>0</v>
      </c>
      <c r="L4029" s="30">
        <f t="shared" si="3704"/>
        <v>0</v>
      </c>
      <c r="M4029" s="30">
        <f t="shared" ref="M4029:M4030" si="3744">SUM(M4030)</f>
        <v>0</v>
      </c>
      <c r="N4029" s="30">
        <f t="shared" ref="N4029:O4030" si="3745">SUM(N4030)</f>
        <v>0</v>
      </c>
      <c r="O4029" s="30">
        <f t="shared" si="3745"/>
        <v>0</v>
      </c>
      <c r="P4029" s="30">
        <f t="shared" si="3705"/>
        <v>0</v>
      </c>
      <c r="Q4029" s="30">
        <f t="shared" si="3706"/>
        <v>0</v>
      </c>
      <c r="R4029" s="93"/>
      <c r="S4029" s="93"/>
      <c r="T4029" s="93"/>
      <c r="U4029" s="93"/>
      <c r="V4029" s="93"/>
      <c r="W4029" s="93"/>
      <c r="X4029" s="93"/>
      <c r="Y4029" s="93"/>
    </row>
    <row r="4030" spans="1:25" ht="15" customHeight="1" x14ac:dyDescent="0.25">
      <c r="A4030" s="63" t="s">
        <v>935</v>
      </c>
      <c r="B4030" s="63" t="s">
        <v>81</v>
      </c>
      <c r="C4030" s="63" t="s">
        <v>1685</v>
      </c>
      <c r="D4030" s="63" t="s">
        <v>1686</v>
      </c>
      <c r="E4030" s="65" t="s">
        <v>57</v>
      </c>
      <c r="F4030" s="65" t="s">
        <v>1</v>
      </c>
      <c r="G4030" s="65" t="s">
        <v>1</v>
      </c>
      <c r="H4030" s="65" t="s">
        <v>58</v>
      </c>
      <c r="I4030" s="31">
        <f t="shared" si="3743"/>
        <v>100</v>
      </c>
      <c r="J4030" s="31">
        <f t="shared" si="3743"/>
        <v>100</v>
      </c>
      <c r="K4030" s="31">
        <f t="shared" si="3743"/>
        <v>0</v>
      </c>
      <c r="L4030" s="31">
        <f t="shared" si="3704"/>
        <v>0</v>
      </c>
      <c r="M4030" s="31">
        <f t="shared" si="3744"/>
        <v>0</v>
      </c>
      <c r="N4030" s="31">
        <f t="shared" si="3745"/>
        <v>0</v>
      </c>
      <c r="O4030" s="31">
        <f t="shared" si="3745"/>
        <v>0</v>
      </c>
      <c r="P4030" s="31">
        <f t="shared" si="3705"/>
        <v>0</v>
      </c>
      <c r="Q4030" s="31">
        <f t="shared" si="3706"/>
        <v>0</v>
      </c>
      <c r="R4030" s="94"/>
      <c r="S4030" s="94"/>
      <c r="T4030" s="94"/>
      <c r="U4030" s="94"/>
      <c r="V4030" s="94"/>
      <c r="W4030" s="94"/>
      <c r="X4030" s="94"/>
      <c r="Y4030" s="94"/>
    </row>
    <row r="4031" spans="1:25" ht="15" customHeight="1" x14ac:dyDescent="0.25">
      <c r="A4031" s="64" t="s">
        <v>935</v>
      </c>
      <c r="B4031" s="64" t="s">
        <v>81</v>
      </c>
      <c r="C4031" s="64" t="s">
        <v>1685</v>
      </c>
      <c r="D4031" s="64" t="s">
        <v>1686</v>
      </c>
      <c r="E4031" s="20" t="s">
        <v>68</v>
      </c>
      <c r="F4031" s="64"/>
      <c r="G4031" s="53" t="s">
        <v>1076</v>
      </c>
      <c r="H4031" s="53" t="s">
        <v>67</v>
      </c>
      <c r="I4031" s="26">
        <v>100</v>
      </c>
      <c r="J4031" s="26">
        <v>100</v>
      </c>
      <c r="K4031" s="26">
        <v>0</v>
      </c>
      <c r="L4031" s="26">
        <f t="shared" si="3704"/>
        <v>0</v>
      </c>
      <c r="M4031" s="26"/>
      <c r="N4031" s="26"/>
      <c r="O4031" s="26"/>
      <c r="P4031" s="26">
        <f t="shared" si="3705"/>
        <v>0</v>
      </c>
      <c r="Q4031" s="26">
        <f t="shared" si="3706"/>
        <v>0</v>
      </c>
      <c r="R4031" s="90"/>
      <c r="S4031" s="90"/>
      <c r="T4031" s="90"/>
      <c r="U4031" s="90"/>
      <c r="V4031" s="90"/>
      <c r="W4031" s="90"/>
      <c r="X4031" s="90"/>
      <c r="Y4031" s="90"/>
    </row>
    <row r="4032" spans="1:25" ht="22.5" customHeight="1" x14ac:dyDescent="0.25">
      <c r="A4032" s="63" t="s">
        <v>1</v>
      </c>
      <c r="B4032" s="63" t="s">
        <v>1</v>
      </c>
      <c r="C4032" s="63" t="s">
        <v>1</v>
      </c>
      <c r="D4032" s="65" t="s">
        <v>1</v>
      </c>
      <c r="E4032" s="65" t="s">
        <v>1</v>
      </c>
      <c r="F4032" s="65" t="s">
        <v>1</v>
      </c>
      <c r="G4032" s="65" t="s">
        <v>1</v>
      </c>
      <c r="H4032" s="66" t="s">
        <v>69</v>
      </c>
      <c r="I4032" s="30">
        <f t="shared" ref="I4032:K4032" si="3746">SUM(I4033)</f>
        <v>14501</v>
      </c>
      <c r="J4032" s="30">
        <f t="shared" si="3746"/>
        <v>0</v>
      </c>
      <c r="K4032" s="30">
        <f t="shared" si="3746"/>
        <v>0</v>
      </c>
      <c r="L4032" s="30">
        <f t="shared" si="3704"/>
        <v>0</v>
      </c>
      <c r="M4032" s="30">
        <f t="shared" ref="M4032" si="3747">SUM(M4033)</f>
        <v>0</v>
      </c>
      <c r="N4032" s="30">
        <f t="shared" ref="N4032:O4032" si="3748">SUM(N4033)</f>
        <v>0</v>
      </c>
      <c r="O4032" s="30">
        <f t="shared" si="3748"/>
        <v>0</v>
      </c>
      <c r="P4032" s="30">
        <f t="shared" si="3705"/>
        <v>0</v>
      </c>
      <c r="Q4032" s="30" t="str">
        <f t="shared" si="3706"/>
        <v>-</v>
      </c>
      <c r="R4032" s="93"/>
      <c r="S4032" s="93"/>
      <c r="T4032" s="93"/>
      <c r="U4032" s="93"/>
      <c r="V4032" s="93"/>
      <c r="W4032" s="93"/>
      <c r="X4032" s="93"/>
      <c r="Y4032" s="93"/>
    </row>
    <row r="4033" spans="1:25" ht="15" customHeight="1" x14ac:dyDescent="0.25">
      <c r="A4033" s="63" t="s">
        <v>935</v>
      </c>
      <c r="B4033" s="63" t="s">
        <v>81</v>
      </c>
      <c r="C4033" s="63" t="s">
        <v>1685</v>
      </c>
      <c r="D4033" s="63" t="s">
        <v>1686</v>
      </c>
      <c r="E4033" s="65" t="s">
        <v>70</v>
      </c>
      <c r="F4033" s="65" t="s">
        <v>1</v>
      </c>
      <c r="G4033" s="65" t="s">
        <v>1</v>
      </c>
      <c r="H4033" s="65" t="s">
        <v>71</v>
      </c>
      <c r="I4033" s="31">
        <f t="shared" ref="I4033:K4033" si="3749">SUM(I4034:I4035)</f>
        <v>14501</v>
      </c>
      <c r="J4033" s="31">
        <f t="shared" si="3749"/>
        <v>0</v>
      </c>
      <c r="K4033" s="31">
        <f t="shared" si="3749"/>
        <v>0</v>
      </c>
      <c r="L4033" s="31">
        <f t="shared" si="3704"/>
        <v>0</v>
      </c>
      <c r="M4033" s="31">
        <f t="shared" ref="M4033" si="3750">SUM(M4034:M4035)</f>
        <v>0</v>
      </c>
      <c r="N4033" s="31">
        <f t="shared" ref="N4033:O4033" si="3751">SUM(N4034:N4035)</f>
        <v>0</v>
      </c>
      <c r="O4033" s="31">
        <f t="shared" si="3751"/>
        <v>0</v>
      </c>
      <c r="P4033" s="31">
        <f t="shared" si="3705"/>
        <v>0</v>
      </c>
      <c r="Q4033" s="31" t="str">
        <f t="shared" si="3706"/>
        <v>-</v>
      </c>
      <c r="R4033" s="94"/>
      <c r="S4033" s="94"/>
      <c r="T4033" s="94"/>
      <c r="U4033" s="94"/>
      <c r="V4033" s="94"/>
      <c r="W4033" s="94"/>
      <c r="X4033" s="94"/>
      <c r="Y4033" s="94"/>
    </row>
    <row r="4034" spans="1:25" ht="15" customHeight="1" x14ac:dyDescent="0.25">
      <c r="A4034" s="64" t="s">
        <v>935</v>
      </c>
      <c r="B4034" s="64" t="s">
        <v>81</v>
      </c>
      <c r="C4034" s="64" t="s">
        <v>1685</v>
      </c>
      <c r="D4034" s="64" t="s">
        <v>1686</v>
      </c>
      <c r="E4034" s="20" t="s">
        <v>74</v>
      </c>
      <c r="F4034" s="64"/>
      <c r="G4034" s="53" t="s">
        <v>1076</v>
      </c>
      <c r="H4034" s="53" t="s">
        <v>73</v>
      </c>
      <c r="I4034" s="26">
        <v>12601</v>
      </c>
      <c r="J4034" s="26">
        <v>0</v>
      </c>
      <c r="K4034" s="26">
        <v>0</v>
      </c>
      <c r="L4034" s="26">
        <f t="shared" si="3704"/>
        <v>0</v>
      </c>
      <c r="M4034" s="26"/>
      <c r="N4034" s="26"/>
      <c r="O4034" s="26"/>
      <c r="P4034" s="26">
        <f t="shared" si="3705"/>
        <v>0</v>
      </c>
      <c r="Q4034" s="26" t="str">
        <f t="shared" si="3706"/>
        <v>-</v>
      </c>
      <c r="R4034" s="90"/>
      <c r="S4034" s="90"/>
      <c r="T4034" s="90"/>
      <c r="U4034" s="90"/>
      <c r="V4034" s="90"/>
      <c r="W4034" s="90"/>
      <c r="X4034" s="90"/>
      <c r="Y4034" s="90"/>
    </row>
    <row r="4035" spans="1:25" ht="15" customHeight="1" x14ac:dyDescent="0.25">
      <c r="A4035" s="64" t="s">
        <v>935</v>
      </c>
      <c r="B4035" s="64" t="s">
        <v>81</v>
      </c>
      <c r="C4035" s="64" t="s">
        <v>1685</v>
      </c>
      <c r="D4035" s="64" t="s">
        <v>1686</v>
      </c>
      <c r="E4035" s="20" t="s">
        <v>323</v>
      </c>
      <c r="F4035" s="64"/>
      <c r="G4035" s="53" t="s">
        <v>1076</v>
      </c>
      <c r="H4035" s="53" t="s">
        <v>322</v>
      </c>
      <c r="I4035" s="26">
        <v>1900</v>
      </c>
      <c r="J4035" s="26">
        <v>0</v>
      </c>
      <c r="K4035" s="26">
        <v>0</v>
      </c>
      <c r="L4035" s="26">
        <f t="shared" si="3704"/>
        <v>0</v>
      </c>
      <c r="M4035" s="26"/>
      <c r="N4035" s="26"/>
      <c r="O4035" s="26"/>
      <c r="P4035" s="26">
        <f t="shared" si="3705"/>
        <v>0</v>
      </c>
      <c r="Q4035" s="26" t="str">
        <f t="shared" si="3706"/>
        <v>-</v>
      </c>
      <c r="R4035" s="90"/>
      <c r="S4035" s="90"/>
      <c r="T4035" s="90"/>
      <c r="U4035" s="90"/>
      <c r="V4035" s="90"/>
      <c r="W4035" s="90"/>
      <c r="X4035" s="90"/>
      <c r="Y4035" s="90"/>
    </row>
    <row r="4036" spans="1:25" ht="15" customHeight="1" x14ac:dyDescent="0.25">
      <c r="A4036" s="53" t="s">
        <v>1</v>
      </c>
      <c r="B4036" s="53" t="s">
        <v>1</v>
      </c>
      <c r="C4036" s="53" t="s">
        <v>1</v>
      </c>
      <c r="D4036" s="53" t="s">
        <v>1</v>
      </c>
      <c r="E4036" s="53" t="s">
        <v>1</v>
      </c>
      <c r="F4036" s="53" t="s">
        <v>1</v>
      </c>
      <c r="G4036" s="53" t="s">
        <v>1</v>
      </c>
      <c r="H4036" s="66" t="s">
        <v>1695</v>
      </c>
      <c r="I4036" s="30">
        <f t="shared" ref="I4036:K4036" si="3752">SUM(I4006,I4029,I4032)</f>
        <v>1482872</v>
      </c>
      <c r="J4036" s="30">
        <f t="shared" si="3752"/>
        <v>1398295</v>
      </c>
      <c r="K4036" s="30">
        <f t="shared" si="3752"/>
        <v>862622</v>
      </c>
      <c r="L4036" s="30">
        <f t="shared" si="3704"/>
        <v>375725</v>
      </c>
      <c r="M4036" s="30">
        <f t="shared" ref="M4036" si="3753">SUM(M4006,M4029,M4032)</f>
        <v>116887</v>
      </c>
      <c r="N4036" s="30">
        <f t="shared" ref="N4036:O4036" si="3754">SUM(N4006,N4029,N4032)</f>
        <v>131802</v>
      </c>
      <c r="O4036" s="30">
        <f t="shared" si="3754"/>
        <v>127036</v>
      </c>
      <c r="P4036" s="30">
        <f t="shared" si="3705"/>
        <v>1238347</v>
      </c>
      <c r="Q4036" s="30">
        <f t="shared" si="3706"/>
        <v>88.56121204752931</v>
      </c>
      <c r="R4036" s="93"/>
      <c r="S4036" s="93"/>
      <c r="T4036" s="93"/>
      <c r="U4036" s="93"/>
      <c r="V4036" s="93"/>
      <c r="W4036" s="93"/>
      <c r="X4036" s="93"/>
      <c r="Y4036" s="93"/>
    </row>
    <row r="4037" spans="1:25" ht="15" customHeight="1" thickBot="1" x14ac:dyDescent="0.3">
      <c r="A4037" s="53" t="s">
        <v>1</v>
      </c>
      <c r="B4037" s="53" t="s">
        <v>1</v>
      </c>
      <c r="C4037" s="53" t="s">
        <v>1</v>
      </c>
      <c r="D4037" s="53" t="s">
        <v>1</v>
      </c>
      <c r="E4037" s="53" t="s">
        <v>1</v>
      </c>
      <c r="F4037" s="53" t="s">
        <v>1</v>
      </c>
      <c r="G4037" s="53" t="s">
        <v>1</v>
      </c>
      <c r="H4037" s="65" t="s">
        <v>76</v>
      </c>
      <c r="I4037" s="31"/>
      <c r="J4037" s="31"/>
      <c r="K4037" s="31">
        <v>0</v>
      </c>
      <c r="L4037" s="31"/>
      <c r="M4037" s="31"/>
      <c r="N4037" s="31"/>
      <c r="O4037" s="31"/>
      <c r="P4037" s="31"/>
      <c r="Q4037" s="31"/>
      <c r="R4037" s="94"/>
      <c r="S4037" s="94"/>
      <c r="T4037" s="94"/>
      <c r="U4037" s="94"/>
      <c r="V4037" s="94"/>
      <c r="W4037" s="94"/>
      <c r="X4037" s="94"/>
      <c r="Y4037" s="94"/>
    </row>
    <row r="4038" spans="1:25" ht="47.25" customHeight="1" thickBot="1" x14ac:dyDescent="0.3">
      <c r="A4038" s="110" t="s">
        <v>1</v>
      </c>
      <c r="B4038" s="110" t="s">
        <v>1</v>
      </c>
      <c r="C4038" s="110" t="s">
        <v>1</v>
      </c>
      <c r="D4038" s="110" t="s">
        <v>1</v>
      </c>
      <c r="E4038" s="110" t="s">
        <v>1</v>
      </c>
      <c r="F4038" s="110" t="s">
        <v>1</v>
      </c>
      <c r="G4038" s="110" t="s">
        <v>1</v>
      </c>
      <c r="H4038" s="28" t="s">
        <v>77</v>
      </c>
      <c r="I4038" s="109" t="s">
        <v>3984</v>
      </c>
      <c r="J4038" s="109" t="s">
        <v>11</v>
      </c>
      <c r="K4038" s="109" t="s">
        <v>3989</v>
      </c>
      <c r="L4038" s="109" t="s">
        <v>3985</v>
      </c>
      <c r="M4038" s="109" t="s">
        <v>4027</v>
      </c>
      <c r="N4038" s="109" t="s">
        <v>3988</v>
      </c>
      <c r="O4038" s="109" t="s">
        <v>3986</v>
      </c>
      <c r="P4038" s="109" t="s">
        <v>3987</v>
      </c>
      <c r="Q4038" s="109" t="s">
        <v>3695</v>
      </c>
      <c r="R4038" s="91"/>
      <c r="S4038" s="91"/>
      <c r="T4038" s="91"/>
      <c r="U4038" s="91"/>
      <c r="V4038" s="91"/>
      <c r="W4038" s="91"/>
      <c r="X4038" s="91"/>
      <c r="Y4038" s="91"/>
    </row>
    <row r="4039" spans="1:25" ht="15" customHeight="1" x14ac:dyDescent="0.25">
      <c r="A4039" s="111"/>
      <c r="B4039" s="111"/>
      <c r="C4039" s="111"/>
      <c r="D4039" s="111"/>
      <c r="E4039" s="111"/>
      <c r="F4039" s="111"/>
      <c r="G4039" s="111"/>
      <c r="H4039" s="67" t="s">
        <v>1</v>
      </c>
      <c r="I4039" s="29">
        <v>1</v>
      </c>
      <c r="J4039" s="29">
        <v>2</v>
      </c>
      <c r="K4039" s="29">
        <v>3</v>
      </c>
      <c r="L4039" s="29" t="s">
        <v>3478</v>
      </c>
      <c r="M4039" s="29">
        <v>5</v>
      </c>
      <c r="N4039" s="29">
        <v>6</v>
      </c>
      <c r="O4039" s="29">
        <v>7</v>
      </c>
      <c r="P4039" s="29" t="s">
        <v>3696</v>
      </c>
      <c r="Q4039" s="29">
        <v>9</v>
      </c>
      <c r="R4039" s="92"/>
      <c r="S4039" s="92"/>
      <c r="T4039" s="92"/>
      <c r="U4039" s="92"/>
      <c r="V4039" s="92"/>
      <c r="W4039" s="92"/>
      <c r="X4039" s="92"/>
      <c r="Y4039" s="92"/>
    </row>
    <row r="4040" spans="1:25" ht="15" customHeight="1" x14ac:dyDescent="0.25">
      <c r="A4040" s="111"/>
      <c r="B4040" s="111"/>
      <c r="C4040" s="111"/>
      <c r="D4040" s="111"/>
      <c r="E4040" s="111"/>
      <c r="F4040" s="111"/>
      <c r="G4040" s="111"/>
      <c r="H4040" s="68" t="s">
        <v>1085</v>
      </c>
      <c r="I4040" s="32">
        <f t="shared" ref="I4040:K4040" si="3755">SUM(I4036)</f>
        <v>1482872</v>
      </c>
      <c r="J4040" s="32">
        <f t="shared" si="3755"/>
        <v>1398295</v>
      </c>
      <c r="K4040" s="32">
        <f t="shared" si="3755"/>
        <v>862622</v>
      </c>
      <c r="L4040" s="32">
        <f t="shared" si="3704"/>
        <v>375725</v>
      </c>
      <c r="M4040" s="32">
        <f t="shared" ref="M4040" si="3756">SUM(M4036)</f>
        <v>116887</v>
      </c>
      <c r="N4040" s="32">
        <f t="shared" ref="N4040:O4040" si="3757">SUM(N4036)</f>
        <v>131802</v>
      </c>
      <c r="O4040" s="32">
        <f t="shared" si="3757"/>
        <v>127036</v>
      </c>
      <c r="P4040" s="32">
        <f t="shared" si="3705"/>
        <v>1238347</v>
      </c>
      <c r="Q4040" s="32">
        <f t="shared" si="3706"/>
        <v>88.56121204752931</v>
      </c>
      <c r="R4040" s="90"/>
      <c r="S4040" s="90"/>
      <c r="T4040" s="90"/>
      <c r="U4040" s="90"/>
      <c r="V4040" s="90"/>
      <c r="W4040" s="90"/>
      <c r="X4040" s="90"/>
      <c r="Y4040" s="90"/>
    </row>
    <row r="4041" spans="1:25" ht="15" customHeight="1" x14ac:dyDescent="0.25">
      <c r="A4041" s="111"/>
      <c r="B4041" s="111"/>
      <c r="C4041" s="111"/>
      <c r="D4041" s="111"/>
      <c r="E4041" s="111"/>
      <c r="F4041" s="111"/>
      <c r="G4041" s="111"/>
      <c r="H4041" s="69" t="s">
        <v>79</v>
      </c>
      <c r="I4041" s="32">
        <f t="shared" ref="I4041:K4041" si="3758">SUM(I4040)</f>
        <v>1482872</v>
      </c>
      <c r="J4041" s="32">
        <f t="shared" si="3758"/>
        <v>1398295</v>
      </c>
      <c r="K4041" s="32">
        <f t="shared" si="3758"/>
        <v>862622</v>
      </c>
      <c r="L4041" s="32">
        <f t="shared" si="3704"/>
        <v>375725</v>
      </c>
      <c r="M4041" s="32">
        <f t="shared" ref="M4041" si="3759">SUM(M4040)</f>
        <v>116887</v>
      </c>
      <c r="N4041" s="32">
        <f t="shared" ref="N4041:O4041" si="3760">SUM(N4040)</f>
        <v>131802</v>
      </c>
      <c r="O4041" s="32">
        <f t="shared" si="3760"/>
        <v>127036</v>
      </c>
      <c r="P4041" s="32">
        <f t="shared" si="3705"/>
        <v>1238347</v>
      </c>
      <c r="Q4041" s="32">
        <f t="shared" si="3706"/>
        <v>88.56121204752931</v>
      </c>
      <c r="R4041" s="90"/>
      <c r="S4041" s="90"/>
      <c r="T4041" s="90"/>
      <c r="U4041" s="90"/>
      <c r="V4041" s="90"/>
      <c r="W4041" s="90"/>
      <c r="X4041" s="90"/>
      <c r="Y4041" s="90"/>
    </row>
    <row r="4042" spans="1:25" ht="15" customHeight="1" x14ac:dyDescent="0.25">
      <c r="A4042" s="112"/>
      <c r="B4042" s="112"/>
      <c r="C4042" s="112"/>
      <c r="D4042" s="112"/>
      <c r="E4042" s="112"/>
      <c r="F4042" s="112"/>
      <c r="G4042" s="112"/>
      <c r="I4042" s="27"/>
      <c r="J4042" s="27"/>
      <c r="K4042" s="27">
        <v>0</v>
      </c>
      <c r="L4042" s="27"/>
      <c r="M4042" s="27"/>
      <c r="N4042" s="27"/>
      <c r="O4042" s="27"/>
      <c r="P4042" s="27"/>
      <c r="Q4042" s="27"/>
      <c r="R4042" s="27"/>
      <c r="S4042" s="27"/>
      <c r="T4042" s="27"/>
      <c r="U4042" s="27"/>
      <c r="V4042" s="27"/>
      <c r="W4042" s="27"/>
      <c r="X4042" s="27"/>
      <c r="Y4042" s="27"/>
    </row>
    <row r="4043" spans="1:25" ht="15" customHeight="1" thickBot="1" x14ac:dyDescent="0.3">
      <c r="A4043" s="53" t="s">
        <v>1</v>
      </c>
      <c r="B4043" s="53" t="s">
        <v>1</v>
      </c>
      <c r="C4043" s="53" t="s">
        <v>1</v>
      </c>
      <c r="D4043" s="53" t="s">
        <v>1</v>
      </c>
      <c r="E4043" s="53" t="s">
        <v>1</v>
      </c>
      <c r="F4043" s="53" t="s">
        <v>1</v>
      </c>
      <c r="G4043" s="53" t="s">
        <v>1</v>
      </c>
      <c r="H4043" s="21" t="s">
        <v>1</v>
      </c>
      <c r="I4043" s="33"/>
      <c r="J4043" s="33"/>
      <c r="K4043" s="33">
        <v>0</v>
      </c>
      <c r="L4043" s="33"/>
      <c r="M4043" s="33"/>
      <c r="N4043" s="33"/>
      <c r="O4043" s="33"/>
      <c r="P4043" s="33"/>
      <c r="Q4043" s="33"/>
      <c r="R4043" s="33"/>
      <c r="S4043" s="33"/>
      <c r="T4043" s="33"/>
      <c r="U4043" s="33"/>
      <c r="V4043" s="33"/>
      <c r="W4043" s="33"/>
      <c r="X4043" s="33"/>
      <c r="Y4043" s="33"/>
    </row>
    <row r="4044" spans="1:25" ht="45.75" customHeight="1" thickBot="1" x14ac:dyDescent="0.3">
      <c r="A4044" s="28" t="s">
        <v>4</v>
      </c>
      <c r="B4044" s="28" t="s">
        <v>5</v>
      </c>
      <c r="C4044" s="28" t="s">
        <v>6</v>
      </c>
      <c r="D4044" s="57" t="s">
        <v>1</v>
      </c>
      <c r="E4044" s="28" t="s">
        <v>7</v>
      </c>
      <c r="F4044" s="28" t="s">
        <v>8</v>
      </c>
      <c r="G4044" s="28" t="s">
        <v>9</v>
      </c>
      <c r="H4044" s="28" t="s">
        <v>10</v>
      </c>
      <c r="I4044" s="109" t="s">
        <v>3984</v>
      </c>
      <c r="J4044" s="109" t="s">
        <v>11</v>
      </c>
      <c r="K4044" s="109" t="s">
        <v>3989</v>
      </c>
      <c r="L4044" s="109" t="s">
        <v>3985</v>
      </c>
      <c r="M4044" s="109" t="s">
        <v>4027</v>
      </c>
      <c r="N4044" s="109" t="s">
        <v>3988</v>
      </c>
      <c r="O4044" s="109" t="s">
        <v>3986</v>
      </c>
      <c r="P4044" s="109" t="s">
        <v>3987</v>
      </c>
      <c r="Q4044" s="109" t="s">
        <v>3695</v>
      </c>
      <c r="R4044" s="91"/>
      <c r="S4044" s="91"/>
      <c r="T4044" s="91"/>
      <c r="U4044" s="91"/>
      <c r="V4044" s="91"/>
      <c r="W4044" s="91"/>
      <c r="X4044" s="91"/>
      <c r="Y4044" s="91"/>
    </row>
    <row r="4045" spans="1:25" ht="15" customHeight="1" x14ac:dyDescent="0.25">
      <c r="A4045" s="58" t="s">
        <v>1</v>
      </c>
      <c r="B4045" s="58" t="s">
        <v>1</v>
      </c>
      <c r="C4045" s="58" t="s">
        <v>1</v>
      </c>
      <c r="D4045" s="59" t="s">
        <v>1</v>
      </c>
      <c r="E4045" s="59" t="s">
        <v>1</v>
      </c>
      <c r="F4045" s="60" t="s">
        <v>1</v>
      </c>
      <c r="G4045" s="61" t="s">
        <v>1</v>
      </c>
      <c r="H4045" s="62" t="s">
        <v>1</v>
      </c>
      <c r="I4045" s="29">
        <v>1</v>
      </c>
      <c r="J4045" s="29">
        <v>2</v>
      </c>
      <c r="K4045" s="29">
        <v>3</v>
      </c>
      <c r="L4045" s="29" t="s">
        <v>3478</v>
      </c>
      <c r="M4045" s="29">
        <v>5</v>
      </c>
      <c r="N4045" s="29">
        <v>6</v>
      </c>
      <c r="O4045" s="29">
        <v>7</v>
      </c>
      <c r="P4045" s="29" t="s">
        <v>3696</v>
      </c>
      <c r="Q4045" s="29">
        <v>9</v>
      </c>
      <c r="R4045" s="92"/>
      <c r="S4045" s="92"/>
      <c r="T4045" s="92"/>
      <c r="U4045" s="92"/>
      <c r="V4045" s="92"/>
      <c r="W4045" s="92"/>
      <c r="X4045" s="92"/>
      <c r="Y4045" s="92"/>
    </row>
    <row r="4046" spans="1:25" ht="15" customHeight="1" x14ac:dyDescent="0.25">
      <c r="A4046" s="63" t="s">
        <v>935</v>
      </c>
      <c r="B4046" s="63" t="s">
        <v>81</v>
      </c>
      <c r="C4046" s="64" t="s">
        <v>1696</v>
      </c>
      <c r="D4046" s="64" t="s">
        <v>1697</v>
      </c>
      <c r="E4046" s="65" t="s">
        <v>1</v>
      </c>
      <c r="F4046" s="65" t="s">
        <v>1</v>
      </c>
      <c r="G4046" s="65" t="s">
        <v>1</v>
      </c>
      <c r="H4046" s="65" t="s">
        <v>1698</v>
      </c>
      <c r="I4046" s="26">
        <v>0</v>
      </c>
      <c r="J4046" s="26" t="s">
        <v>1</v>
      </c>
      <c r="K4046" s="26">
        <v>0</v>
      </c>
      <c r="L4046" s="26"/>
      <c r="M4046" s="26"/>
      <c r="N4046" s="26"/>
      <c r="O4046" s="26"/>
      <c r="P4046" s="26"/>
      <c r="Q4046" s="26"/>
      <c r="R4046" s="90"/>
      <c r="S4046" s="90"/>
      <c r="T4046" s="90"/>
      <c r="U4046" s="90"/>
      <c r="V4046" s="90"/>
      <c r="W4046" s="90"/>
      <c r="X4046" s="90"/>
      <c r="Y4046" s="90"/>
    </row>
    <row r="4047" spans="1:25" ht="22.5" customHeight="1" x14ac:dyDescent="0.25">
      <c r="A4047" s="63" t="s">
        <v>1</v>
      </c>
      <c r="B4047" s="63" t="s">
        <v>1</v>
      </c>
      <c r="C4047" s="63" t="s">
        <v>1</v>
      </c>
      <c r="D4047" s="65" t="s">
        <v>1</v>
      </c>
      <c r="E4047" s="65" t="s">
        <v>1</v>
      </c>
      <c r="F4047" s="65" t="s">
        <v>1</v>
      </c>
      <c r="G4047" s="65" t="s">
        <v>1</v>
      </c>
      <c r="H4047" s="66" t="s">
        <v>15</v>
      </c>
      <c r="I4047" s="30">
        <f t="shared" ref="I4047:K4047" si="3761">SUM(I4048,I4056,I4058)</f>
        <v>901728</v>
      </c>
      <c r="J4047" s="30">
        <f t="shared" si="3761"/>
        <v>865288</v>
      </c>
      <c r="K4047" s="30">
        <f t="shared" si="3761"/>
        <v>551839</v>
      </c>
      <c r="L4047" s="30">
        <f t="shared" si="3704"/>
        <v>129750</v>
      </c>
      <c r="M4047" s="30">
        <f t="shared" ref="M4047" si="3762">SUM(M4048,M4056,M4058)</f>
        <v>27750</v>
      </c>
      <c r="N4047" s="30">
        <f t="shared" ref="N4047:O4047" si="3763">SUM(N4048,N4056,N4058)</f>
        <v>47400</v>
      </c>
      <c r="O4047" s="30">
        <f t="shared" si="3763"/>
        <v>54600</v>
      </c>
      <c r="P4047" s="30">
        <f t="shared" si="3705"/>
        <v>681589</v>
      </c>
      <c r="Q4047" s="30">
        <f t="shared" si="3706"/>
        <v>78.770189809635639</v>
      </c>
      <c r="R4047" s="93"/>
      <c r="S4047" s="93"/>
      <c r="T4047" s="93"/>
      <c r="U4047" s="93"/>
      <c r="V4047" s="93"/>
      <c r="W4047" s="93"/>
      <c r="X4047" s="93"/>
      <c r="Y4047" s="93"/>
    </row>
    <row r="4048" spans="1:25" ht="15" customHeight="1" x14ac:dyDescent="0.25">
      <c r="A4048" s="63" t="s">
        <v>935</v>
      </c>
      <c r="B4048" s="63" t="s">
        <v>81</v>
      </c>
      <c r="C4048" s="63" t="s">
        <v>1696</v>
      </c>
      <c r="D4048" s="63" t="s">
        <v>1697</v>
      </c>
      <c r="E4048" s="65" t="s">
        <v>16</v>
      </c>
      <c r="F4048" s="65" t="s">
        <v>1</v>
      </c>
      <c r="G4048" s="65" t="s">
        <v>1</v>
      </c>
      <c r="H4048" s="65" t="s">
        <v>17</v>
      </c>
      <c r="I4048" s="31">
        <f t="shared" ref="I4048:K4048" si="3764">SUM(I4049:I4050)</f>
        <v>740748</v>
      </c>
      <c r="J4048" s="31">
        <f t="shared" si="3764"/>
        <v>732848</v>
      </c>
      <c r="K4048" s="31">
        <f t="shared" si="3764"/>
        <v>453224</v>
      </c>
      <c r="L4048" s="31">
        <f t="shared" ref="L4048:L4111" si="3765">SUM(M4048:O4048)</f>
        <v>114200</v>
      </c>
      <c r="M4048" s="31">
        <f t="shared" ref="M4048" si="3766">SUM(M4049:M4050)</f>
        <v>21200</v>
      </c>
      <c r="N4048" s="31">
        <f t="shared" ref="N4048:O4048" si="3767">SUM(N4049:N4050)</f>
        <v>41500</v>
      </c>
      <c r="O4048" s="31">
        <f t="shared" si="3767"/>
        <v>51500</v>
      </c>
      <c r="P4048" s="31">
        <f t="shared" ref="P4048:P4111" si="3768">K4048+L4048</f>
        <v>567424</v>
      </c>
      <c r="Q4048" s="31">
        <f t="shared" ref="Q4048:Q4111" si="3769">IF(J4048=0,"-",P4048/J4048*100)</f>
        <v>77.427242757024644</v>
      </c>
      <c r="R4048" s="94"/>
      <c r="S4048" s="94"/>
      <c r="T4048" s="94"/>
      <c r="U4048" s="94"/>
      <c r="V4048" s="94"/>
      <c r="W4048" s="94"/>
      <c r="X4048" s="94"/>
      <c r="Y4048" s="94"/>
    </row>
    <row r="4049" spans="1:25" ht="15" customHeight="1" x14ac:dyDescent="0.25">
      <c r="A4049" s="64" t="s">
        <v>935</v>
      </c>
      <c r="B4049" s="64" t="s">
        <v>81</v>
      </c>
      <c r="C4049" s="64" t="s">
        <v>1696</v>
      </c>
      <c r="D4049" s="64" t="s">
        <v>1697</v>
      </c>
      <c r="E4049" s="20" t="s">
        <v>19</v>
      </c>
      <c r="F4049" s="64"/>
      <c r="G4049" s="53" t="s">
        <v>1076</v>
      </c>
      <c r="H4049" s="53" t="s">
        <v>3923</v>
      </c>
      <c r="I4049" s="26">
        <v>646530</v>
      </c>
      <c r="J4049" s="26">
        <v>640530</v>
      </c>
      <c r="K4049" s="26">
        <v>385000</v>
      </c>
      <c r="L4049" s="26">
        <f t="shared" si="3765"/>
        <v>110000</v>
      </c>
      <c r="M4049" s="26">
        <v>20000</v>
      </c>
      <c r="N4049" s="26">
        <v>40000</v>
      </c>
      <c r="O4049" s="26">
        <v>50000</v>
      </c>
      <c r="P4049" s="26">
        <f t="shared" si="3768"/>
        <v>495000</v>
      </c>
      <c r="Q4049" s="26">
        <f t="shared" si="3769"/>
        <v>77.279752704791349</v>
      </c>
      <c r="R4049" s="90"/>
      <c r="S4049" s="90"/>
      <c r="T4049" s="90"/>
      <c r="U4049" s="90"/>
      <c r="V4049" s="90"/>
      <c r="W4049" s="90"/>
      <c r="X4049" s="90"/>
      <c r="Y4049" s="90"/>
    </row>
    <row r="4050" spans="1:25" ht="15" customHeight="1" x14ac:dyDescent="0.25">
      <c r="A4050" s="63" t="s">
        <v>935</v>
      </c>
      <c r="B4050" s="63" t="s">
        <v>81</v>
      </c>
      <c r="C4050" s="63" t="s">
        <v>1696</v>
      </c>
      <c r="D4050" s="63" t="s">
        <v>1697</v>
      </c>
      <c r="E4050" s="63" t="s">
        <v>21</v>
      </c>
      <c r="F4050" s="64" t="s">
        <v>1</v>
      </c>
      <c r="G4050" s="53" t="s">
        <v>1</v>
      </c>
      <c r="H4050" s="65" t="s">
        <v>22</v>
      </c>
      <c r="I4050" s="31">
        <f t="shared" ref="I4050:K4050" si="3770">SUM(I4051:I4055)</f>
        <v>94218</v>
      </c>
      <c r="J4050" s="31">
        <f t="shared" si="3770"/>
        <v>92318</v>
      </c>
      <c r="K4050" s="31">
        <f t="shared" si="3770"/>
        <v>68224</v>
      </c>
      <c r="L4050" s="31">
        <f t="shared" si="3765"/>
        <v>4200</v>
      </c>
      <c r="M4050" s="31">
        <f t="shared" ref="M4050" si="3771">SUM(M4051:M4055)</f>
        <v>1200</v>
      </c>
      <c r="N4050" s="31">
        <f t="shared" ref="N4050:O4050" si="3772">SUM(N4051:N4055)</f>
        <v>1500</v>
      </c>
      <c r="O4050" s="31">
        <f t="shared" si="3772"/>
        <v>1500</v>
      </c>
      <c r="P4050" s="31">
        <f t="shared" si="3768"/>
        <v>72424</v>
      </c>
      <c r="Q4050" s="31">
        <f t="shared" si="3769"/>
        <v>78.450573019346166</v>
      </c>
      <c r="R4050" s="94"/>
      <c r="S4050" s="94"/>
      <c r="T4050" s="94"/>
      <c r="U4050" s="94"/>
      <c r="V4050" s="94"/>
      <c r="W4050" s="94"/>
      <c r="X4050" s="94"/>
      <c r="Y4050" s="94"/>
    </row>
    <row r="4051" spans="1:25" ht="15" customHeight="1" x14ac:dyDescent="0.25">
      <c r="A4051" s="64" t="s">
        <v>935</v>
      </c>
      <c r="B4051" s="64" t="s">
        <v>81</v>
      </c>
      <c r="C4051" s="64" t="s">
        <v>1696</v>
      </c>
      <c r="D4051" s="64" t="s">
        <v>1697</v>
      </c>
      <c r="E4051" s="20" t="s">
        <v>23</v>
      </c>
      <c r="F4051" s="64" t="s">
        <v>1699</v>
      </c>
      <c r="G4051" s="53" t="s">
        <v>1076</v>
      </c>
      <c r="H4051" s="53" t="s">
        <v>85</v>
      </c>
      <c r="I4051" s="26">
        <v>15658</v>
      </c>
      <c r="J4051" s="26">
        <v>15158</v>
      </c>
      <c r="K4051" s="26">
        <v>10000</v>
      </c>
      <c r="L4051" s="26">
        <f t="shared" si="3765"/>
        <v>1200</v>
      </c>
      <c r="M4051" s="26">
        <v>200</v>
      </c>
      <c r="N4051" s="26">
        <v>500</v>
      </c>
      <c r="O4051" s="26">
        <v>500</v>
      </c>
      <c r="P4051" s="26">
        <f t="shared" si="3768"/>
        <v>11200</v>
      </c>
      <c r="Q4051" s="26">
        <f t="shared" si="3769"/>
        <v>73.888375775168228</v>
      </c>
      <c r="R4051" s="90"/>
      <c r="S4051" s="90"/>
      <c r="T4051" s="90"/>
      <c r="U4051" s="90"/>
      <c r="V4051" s="90"/>
      <c r="W4051" s="90"/>
      <c r="X4051" s="90"/>
      <c r="Y4051" s="90"/>
    </row>
    <row r="4052" spans="1:25" ht="15" customHeight="1" x14ac:dyDescent="0.25">
      <c r="A4052" s="64" t="s">
        <v>935</v>
      </c>
      <c r="B4052" s="64" t="s">
        <v>81</v>
      </c>
      <c r="C4052" s="64" t="s">
        <v>1696</v>
      </c>
      <c r="D4052" s="64" t="s">
        <v>1697</v>
      </c>
      <c r="E4052" s="20" t="s">
        <v>23</v>
      </c>
      <c r="F4052" s="64" t="s">
        <v>1700</v>
      </c>
      <c r="G4052" s="53" t="s">
        <v>1076</v>
      </c>
      <c r="H4052" s="53" t="s">
        <v>25</v>
      </c>
      <c r="I4052" s="26">
        <v>61160</v>
      </c>
      <c r="J4052" s="26">
        <v>59760</v>
      </c>
      <c r="K4052" s="26">
        <v>42000</v>
      </c>
      <c r="L4052" s="26">
        <f t="shared" si="3765"/>
        <v>3000</v>
      </c>
      <c r="M4052" s="26">
        <v>1000</v>
      </c>
      <c r="N4052" s="26">
        <v>1000</v>
      </c>
      <c r="O4052" s="26">
        <v>1000</v>
      </c>
      <c r="P4052" s="26">
        <f t="shared" si="3768"/>
        <v>45000</v>
      </c>
      <c r="Q4052" s="26">
        <f t="shared" si="3769"/>
        <v>75.301204819277118</v>
      </c>
      <c r="R4052" s="90"/>
      <c r="S4052" s="90"/>
      <c r="T4052" s="90"/>
      <c r="U4052" s="90"/>
      <c r="V4052" s="90"/>
      <c r="W4052" s="90"/>
      <c r="X4052" s="90"/>
      <c r="Y4052" s="90"/>
    </row>
    <row r="4053" spans="1:25" ht="15" customHeight="1" x14ac:dyDescent="0.25">
      <c r="A4053" s="64" t="s">
        <v>935</v>
      </c>
      <c r="B4053" s="64" t="s">
        <v>81</v>
      </c>
      <c r="C4053" s="64" t="s">
        <v>1696</v>
      </c>
      <c r="D4053" s="64" t="s">
        <v>1697</v>
      </c>
      <c r="E4053" s="20" t="s">
        <v>23</v>
      </c>
      <c r="F4053" s="64" t="s">
        <v>1701</v>
      </c>
      <c r="G4053" s="53" t="s">
        <v>1076</v>
      </c>
      <c r="H4053" s="53" t="s">
        <v>27</v>
      </c>
      <c r="I4053" s="26">
        <v>14000</v>
      </c>
      <c r="J4053" s="26">
        <v>14000</v>
      </c>
      <c r="K4053" s="26">
        <v>12824</v>
      </c>
      <c r="L4053" s="26">
        <f t="shared" si="3765"/>
        <v>0</v>
      </c>
      <c r="M4053" s="26"/>
      <c r="N4053" s="26"/>
      <c r="O4053" s="26"/>
      <c r="P4053" s="26">
        <f t="shared" si="3768"/>
        <v>12824</v>
      </c>
      <c r="Q4053" s="26">
        <f t="shared" si="3769"/>
        <v>91.600000000000009</v>
      </c>
      <c r="R4053" s="90"/>
      <c r="S4053" s="90"/>
      <c r="T4053" s="90"/>
      <c r="U4053" s="90"/>
      <c r="V4053" s="90"/>
      <c r="W4053" s="90"/>
      <c r="X4053" s="90"/>
      <c r="Y4053" s="90"/>
    </row>
    <row r="4054" spans="1:25" ht="15" customHeight="1" x14ac:dyDescent="0.25">
      <c r="A4054" s="64" t="s">
        <v>935</v>
      </c>
      <c r="B4054" s="64" t="s">
        <v>81</v>
      </c>
      <c r="C4054" s="64" t="s">
        <v>1696</v>
      </c>
      <c r="D4054" s="64" t="s">
        <v>1697</v>
      </c>
      <c r="E4054" s="20" t="s">
        <v>23</v>
      </c>
      <c r="F4054" s="64" t="s">
        <v>1702</v>
      </c>
      <c r="G4054" s="53" t="s">
        <v>1076</v>
      </c>
      <c r="H4054" s="53" t="s">
        <v>89</v>
      </c>
      <c r="I4054" s="26">
        <v>0</v>
      </c>
      <c r="J4054" s="26">
        <v>0</v>
      </c>
      <c r="K4054" s="26">
        <v>0</v>
      </c>
      <c r="L4054" s="26">
        <f t="shared" si="3765"/>
        <v>0</v>
      </c>
      <c r="M4054" s="26"/>
      <c r="N4054" s="26"/>
      <c r="O4054" s="26"/>
      <c r="P4054" s="26">
        <f t="shared" si="3768"/>
        <v>0</v>
      </c>
      <c r="Q4054" s="26" t="str">
        <f t="shared" si="3769"/>
        <v>-</v>
      </c>
      <c r="R4054" s="90"/>
      <c r="S4054" s="90"/>
      <c r="T4054" s="90"/>
      <c r="U4054" s="90"/>
      <c r="V4054" s="90"/>
      <c r="W4054" s="90"/>
      <c r="X4054" s="90"/>
      <c r="Y4054" s="90"/>
    </row>
    <row r="4055" spans="1:25" ht="15" customHeight="1" x14ac:dyDescent="0.25">
      <c r="A4055" s="64" t="s">
        <v>935</v>
      </c>
      <c r="B4055" s="64" t="s">
        <v>81</v>
      </c>
      <c r="C4055" s="64" t="s">
        <v>1696</v>
      </c>
      <c r="D4055" s="64" t="s">
        <v>1697</v>
      </c>
      <c r="E4055" s="20" t="s">
        <v>23</v>
      </c>
      <c r="F4055" s="64" t="s">
        <v>1703</v>
      </c>
      <c r="G4055" s="53" t="s">
        <v>1076</v>
      </c>
      <c r="H4055" s="53" t="s">
        <v>29</v>
      </c>
      <c r="I4055" s="26">
        <v>3400</v>
      </c>
      <c r="J4055" s="26">
        <v>3400</v>
      </c>
      <c r="K4055" s="26">
        <v>3400</v>
      </c>
      <c r="L4055" s="26">
        <f t="shared" si="3765"/>
        <v>0</v>
      </c>
      <c r="M4055" s="26"/>
      <c r="N4055" s="26"/>
      <c r="O4055" s="26"/>
      <c r="P4055" s="26">
        <f t="shared" si="3768"/>
        <v>3400</v>
      </c>
      <c r="Q4055" s="26">
        <f t="shared" si="3769"/>
        <v>100</v>
      </c>
      <c r="R4055" s="90"/>
      <c r="S4055" s="90"/>
      <c r="T4055" s="90"/>
      <c r="U4055" s="90"/>
      <c r="V4055" s="90"/>
      <c r="W4055" s="90"/>
      <c r="X4055" s="90"/>
      <c r="Y4055" s="90"/>
    </row>
    <row r="4056" spans="1:25" ht="15" customHeight="1" x14ac:dyDescent="0.25">
      <c r="A4056" s="63" t="s">
        <v>935</v>
      </c>
      <c r="B4056" s="63" t="s">
        <v>81</v>
      </c>
      <c r="C4056" s="63" t="s">
        <v>1696</v>
      </c>
      <c r="D4056" s="63" t="s">
        <v>1697</v>
      </c>
      <c r="E4056" s="65" t="s">
        <v>30</v>
      </c>
      <c r="F4056" s="65" t="s">
        <v>1</v>
      </c>
      <c r="G4056" s="65" t="s">
        <v>1</v>
      </c>
      <c r="H4056" s="65" t="s">
        <v>31</v>
      </c>
      <c r="I4056" s="31">
        <f t="shared" ref="I4056:K4056" si="3773">SUM(I4057)</f>
        <v>67924</v>
      </c>
      <c r="J4056" s="31">
        <f t="shared" si="3773"/>
        <v>66824</v>
      </c>
      <c r="K4056" s="31">
        <f t="shared" si="3773"/>
        <v>43000</v>
      </c>
      <c r="L4056" s="31">
        <f t="shared" si="3765"/>
        <v>13000</v>
      </c>
      <c r="M4056" s="31">
        <f t="shared" ref="M4056" si="3774">SUM(M4057)</f>
        <v>5000</v>
      </c>
      <c r="N4056" s="31">
        <f t="shared" ref="N4056:O4056" si="3775">SUM(N4057)</f>
        <v>5000</v>
      </c>
      <c r="O4056" s="31">
        <f t="shared" si="3775"/>
        <v>3000</v>
      </c>
      <c r="P4056" s="31">
        <f t="shared" si="3768"/>
        <v>56000</v>
      </c>
      <c r="Q4056" s="31">
        <f t="shared" si="3769"/>
        <v>83.802226744882077</v>
      </c>
      <c r="R4056" s="94"/>
      <c r="S4056" s="94"/>
      <c r="T4056" s="94"/>
      <c r="U4056" s="94"/>
      <c r="V4056" s="94"/>
      <c r="W4056" s="94"/>
      <c r="X4056" s="94"/>
      <c r="Y4056" s="94"/>
    </row>
    <row r="4057" spans="1:25" ht="15" customHeight="1" x14ac:dyDescent="0.25">
      <c r="A4057" s="64" t="s">
        <v>935</v>
      </c>
      <c r="B4057" s="64" t="s">
        <v>81</v>
      </c>
      <c r="C4057" s="64" t="s">
        <v>1696</v>
      </c>
      <c r="D4057" s="64" t="s">
        <v>1697</v>
      </c>
      <c r="E4057" s="20" t="s">
        <v>33</v>
      </c>
      <c r="F4057" s="64"/>
      <c r="G4057" s="53" t="s">
        <v>1076</v>
      </c>
      <c r="H4057" s="53" t="s">
        <v>3924</v>
      </c>
      <c r="I4057" s="26">
        <v>67924</v>
      </c>
      <c r="J4057" s="26">
        <v>66824</v>
      </c>
      <c r="K4057" s="26">
        <v>43000</v>
      </c>
      <c r="L4057" s="26">
        <f t="shared" si="3765"/>
        <v>13000</v>
      </c>
      <c r="M4057" s="26">
        <v>5000</v>
      </c>
      <c r="N4057" s="26">
        <v>5000</v>
      </c>
      <c r="O4057" s="26">
        <v>3000</v>
      </c>
      <c r="P4057" s="26">
        <f t="shared" si="3768"/>
        <v>56000</v>
      </c>
      <c r="Q4057" s="26">
        <f t="shared" si="3769"/>
        <v>83.802226744882077</v>
      </c>
      <c r="R4057" s="90"/>
      <c r="S4057" s="90"/>
      <c r="T4057" s="90"/>
      <c r="U4057" s="90"/>
      <c r="V4057" s="90"/>
      <c r="W4057" s="90"/>
      <c r="X4057" s="90"/>
      <c r="Y4057" s="90"/>
    </row>
    <row r="4058" spans="1:25" ht="15" customHeight="1" x14ac:dyDescent="0.25">
      <c r="A4058" s="63" t="s">
        <v>935</v>
      </c>
      <c r="B4058" s="63" t="s">
        <v>81</v>
      </c>
      <c r="C4058" s="63" t="s">
        <v>1696</v>
      </c>
      <c r="D4058" s="63" t="s">
        <v>1697</v>
      </c>
      <c r="E4058" s="65" t="s">
        <v>34</v>
      </c>
      <c r="F4058" s="65" t="s">
        <v>1</v>
      </c>
      <c r="G4058" s="65" t="s">
        <v>1</v>
      </c>
      <c r="H4058" s="65" t="s">
        <v>35</v>
      </c>
      <c r="I4058" s="31">
        <f t="shared" ref="I4058:K4058" si="3776">SUM(I4059:I4066)</f>
        <v>93056</v>
      </c>
      <c r="J4058" s="31">
        <f t="shared" si="3776"/>
        <v>65616</v>
      </c>
      <c r="K4058" s="31">
        <f t="shared" si="3776"/>
        <v>55615</v>
      </c>
      <c r="L4058" s="31">
        <f t="shared" si="3765"/>
        <v>2550</v>
      </c>
      <c r="M4058" s="31">
        <f t="shared" ref="M4058" si="3777">SUM(M4059:M4066)</f>
        <v>1550</v>
      </c>
      <c r="N4058" s="31">
        <f t="shared" ref="N4058:O4058" si="3778">SUM(N4059:N4066)</f>
        <v>900</v>
      </c>
      <c r="O4058" s="31">
        <f t="shared" si="3778"/>
        <v>100</v>
      </c>
      <c r="P4058" s="31">
        <f t="shared" si="3768"/>
        <v>58165</v>
      </c>
      <c r="Q4058" s="31">
        <f t="shared" si="3769"/>
        <v>88.644537917581076</v>
      </c>
      <c r="R4058" s="94"/>
      <c r="S4058" s="94"/>
      <c r="T4058" s="94"/>
      <c r="U4058" s="94"/>
      <c r="V4058" s="94"/>
      <c r="W4058" s="94"/>
      <c r="X4058" s="94"/>
      <c r="Y4058" s="94"/>
    </row>
    <row r="4059" spans="1:25" ht="15" customHeight="1" x14ac:dyDescent="0.25">
      <c r="A4059" s="64" t="s">
        <v>935</v>
      </c>
      <c r="B4059" s="64" t="s">
        <v>81</v>
      </c>
      <c r="C4059" s="64" t="s">
        <v>1696</v>
      </c>
      <c r="D4059" s="64" t="s">
        <v>1697</v>
      </c>
      <c r="E4059" s="20" t="s">
        <v>38</v>
      </c>
      <c r="F4059" s="64"/>
      <c r="G4059" s="53" t="s">
        <v>1076</v>
      </c>
      <c r="H4059" s="53" t="s">
        <v>37</v>
      </c>
      <c r="I4059" s="26">
        <v>765</v>
      </c>
      <c r="J4059" s="26">
        <v>765</v>
      </c>
      <c r="K4059" s="26">
        <v>765</v>
      </c>
      <c r="L4059" s="26">
        <f t="shared" si="3765"/>
        <v>0</v>
      </c>
      <c r="M4059" s="26"/>
      <c r="N4059" s="26"/>
      <c r="O4059" s="26"/>
      <c r="P4059" s="26">
        <f t="shared" si="3768"/>
        <v>765</v>
      </c>
      <c r="Q4059" s="26">
        <f t="shared" si="3769"/>
        <v>100</v>
      </c>
      <c r="R4059" s="90"/>
      <c r="S4059" s="90"/>
      <c r="T4059" s="90"/>
      <c r="U4059" s="90"/>
      <c r="V4059" s="90"/>
      <c r="W4059" s="90"/>
      <c r="X4059" s="90"/>
      <c r="Y4059" s="90"/>
    </row>
    <row r="4060" spans="1:25" ht="15" customHeight="1" x14ac:dyDescent="0.25">
      <c r="A4060" s="64" t="s">
        <v>935</v>
      </c>
      <c r="B4060" s="64" t="s">
        <v>81</v>
      </c>
      <c r="C4060" s="64" t="s">
        <v>1696</v>
      </c>
      <c r="D4060" s="64" t="s">
        <v>1697</v>
      </c>
      <c r="E4060" s="20" t="s">
        <v>298</v>
      </c>
      <c r="F4060" s="64"/>
      <c r="G4060" s="53" t="s">
        <v>1076</v>
      </c>
      <c r="H4060" s="53" t="s">
        <v>297</v>
      </c>
      <c r="I4060" s="26">
        <v>37387</v>
      </c>
      <c r="J4060" s="26">
        <v>37387</v>
      </c>
      <c r="K4060" s="26">
        <v>35000</v>
      </c>
      <c r="L4060" s="26">
        <f t="shared" si="3765"/>
        <v>0</v>
      </c>
      <c r="M4060" s="26"/>
      <c r="N4060" s="26"/>
      <c r="O4060" s="26"/>
      <c r="P4060" s="26">
        <f t="shared" si="3768"/>
        <v>35000</v>
      </c>
      <c r="Q4060" s="26">
        <f t="shared" si="3769"/>
        <v>93.615427822505154</v>
      </c>
      <c r="R4060" s="90"/>
      <c r="S4060" s="90"/>
      <c r="T4060" s="90"/>
      <c r="U4060" s="90"/>
      <c r="V4060" s="90"/>
      <c r="W4060" s="90"/>
      <c r="X4060" s="90"/>
      <c r="Y4060" s="90"/>
    </row>
    <row r="4061" spans="1:25" ht="15" customHeight="1" x14ac:dyDescent="0.25">
      <c r="A4061" s="64" t="s">
        <v>935</v>
      </c>
      <c r="B4061" s="64" t="s">
        <v>81</v>
      </c>
      <c r="C4061" s="64" t="s">
        <v>1696</v>
      </c>
      <c r="D4061" s="64" t="s">
        <v>1697</v>
      </c>
      <c r="E4061" s="20" t="s">
        <v>301</v>
      </c>
      <c r="F4061" s="64"/>
      <c r="G4061" s="53" t="s">
        <v>1076</v>
      </c>
      <c r="H4061" s="53" t="s">
        <v>300</v>
      </c>
      <c r="I4061" s="26">
        <v>6330</v>
      </c>
      <c r="J4061" s="26">
        <v>6330</v>
      </c>
      <c r="K4061" s="26">
        <v>5000</v>
      </c>
      <c r="L4061" s="26">
        <f t="shared" si="3765"/>
        <v>0</v>
      </c>
      <c r="M4061" s="26"/>
      <c r="N4061" s="26"/>
      <c r="O4061" s="26"/>
      <c r="P4061" s="26">
        <f t="shared" si="3768"/>
        <v>5000</v>
      </c>
      <c r="Q4061" s="26">
        <f t="shared" si="3769"/>
        <v>78.988941548183249</v>
      </c>
      <c r="R4061" s="90"/>
      <c r="S4061" s="90"/>
      <c r="T4061" s="90"/>
      <c r="U4061" s="90"/>
      <c r="V4061" s="90"/>
      <c r="W4061" s="90"/>
      <c r="X4061" s="90"/>
      <c r="Y4061" s="90"/>
    </row>
    <row r="4062" spans="1:25" ht="15" customHeight="1" x14ac:dyDescent="0.25">
      <c r="A4062" s="64" t="s">
        <v>935</v>
      </c>
      <c r="B4062" s="64" t="s">
        <v>81</v>
      </c>
      <c r="C4062" s="64" t="s">
        <v>1696</v>
      </c>
      <c r="D4062" s="64" t="s">
        <v>1697</v>
      </c>
      <c r="E4062" s="20" t="s">
        <v>218</v>
      </c>
      <c r="F4062" s="64"/>
      <c r="G4062" s="53" t="s">
        <v>1076</v>
      </c>
      <c r="H4062" s="53" t="s">
        <v>217</v>
      </c>
      <c r="I4062" s="26">
        <v>23240</v>
      </c>
      <c r="J4062" s="26">
        <v>5000</v>
      </c>
      <c r="K4062" s="26">
        <v>3600</v>
      </c>
      <c r="L4062" s="26">
        <f t="shared" si="3765"/>
        <v>800</v>
      </c>
      <c r="M4062" s="26">
        <v>500</v>
      </c>
      <c r="N4062" s="26">
        <v>300</v>
      </c>
      <c r="O4062" s="26"/>
      <c r="P4062" s="26">
        <f t="shared" si="3768"/>
        <v>4400</v>
      </c>
      <c r="Q4062" s="26">
        <f t="shared" si="3769"/>
        <v>88</v>
      </c>
      <c r="R4062" s="90"/>
      <c r="S4062" s="90"/>
      <c r="T4062" s="90"/>
      <c r="U4062" s="90"/>
      <c r="V4062" s="90"/>
      <c r="W4062" s="90"/>
      <c r="X4062" s="90"/>
      <c r="Y4062" s="90"/>
    </row>
    <row r="4063" spans="1:25" ht="15" customHeight="1" x14ac:dyDescent="0.25">
      <c r="A4063" s="64" t="s">
        <v>935</v>
      </c>
      <c r="B4063" s="64" t="s">
        <v>81</v>
      </c>
      <c r="C4063" s="64" t="s">
        <v>1696</v>
      </c>
      <c r="D4063" s="64" t="s">
        <v>1697</v>
      </c>
      <c r="E4063" s="20" t="s">
        <v>303</v>
      </c>
      <c r="F4063" s="64"/>
      <c r="G4063" s="53" t="s">
        <v>1076</v>
      </c>
      <c r="H4063" s="53" t="s">
        <v>302</v>
      </c>
      <c r="I4063" s="26">
        <v>200</v>
      </c>
      <c r="J4063" s="26">
        <v>200</v>
      </c>
      <c r="K4063" s="26">
        <v>200</v>
      </c>
      <c r="L4063" s="26">
        <f t="shared" si="3765"/>
        <v>0</v>
      </c>
      <c r="M4063" s="26"/>
      <c r="N4063" s="26"/>
      <c r="O4063" s="26"/>
      <c r="P4063" s="26">
        <f t="shared" si="3768"/>
        <v>200</v>
      </c>
      <c r="Q4063" s="26">
        <f t="shared" si="3769"/>
        <v>100</v>
      </c>
      <c r="R4063" s="90"/>
      <c r="S4063" s="90"/>
      <c r="T4063" s="90"/>
      <c r="U4063" s="90"/>
      <c r="V4063" s="90"/>
      <c r="W4063" s="90"/>
      <c r="X4063" s="90"/>
      <c r="Y4063" s="90"/>
    </row>
    <row r="4064" spans="1:25" ht="15" customHeight="1" x14ac:dyDescent="0.25">
      <c r="A4064" s="64" t="s">
        <v>935</v>
      </c>
      <c r="B4064" s="64" t="s">
        <v>81</v>
      </c>
      <c r="C4064" s="64" t="s">
        <v>1696</v>
      </c>
      <c r="D4064" s="64" t="s">
        <v>1697</v>
      </c>
      <c r="E4064" s="20" t="s">
        <v>308</v>
      </c>
      <c r="F4064" s="64"/>
      <c r="G4064" s="53" t="s">
        <v>1076</v>
      </c>
      <c r="H4064" s="53" t="s">
        <v>307</v>
      </c>
      <c r="I4064" s="26">
        <v>8529</v>
      </c>
      <c r="J4064" s="26">
        <v>5529</v>
      </c>
      <c r="K4064" s="26">
        <v>3500</v>
      </c>
      <c r="L4064" s="26">
        <f t="shared" si="3765"/>
        <v>700</v>
      </c>
      <c r="M4064" s="26">
        <v>300</v>
      </c>
      <c r="N4064" s="26">
        <v>300</v>
      </c>
      <c r="O4064" s="26">
        <v>100</v>
      </c>
      <c r="P4064" s="26">
        <f t="shared" si="3768"/>
        <v>4200</v>
      </c>
      <c r="Q4064" s="26">
        <f t="shared" si="3769"/>
        <v>75.963103635377109</v>
      </c>
      <c r="R4064" s="90"/>
      <c r="S4064" s="90"/>
      <c r="T4064" s="90"/>
      <c r="U4064" s="90"/>
      <c r="V4064" s="90"/>
      <c r="W4064" s="90"/>
      <c r="X4064" s="90"/>
      <c r="Y4064" s="90"/>
    </row>
    <row r="4065" spans="1:25" ht="15" customHeight="1" x14ac:dyDescent="0.25">
      <c r="A4065" s="64" t="s">
        <v>935</v>
      </c>
      <c r="B4065" s="64" t="s">
        <v>81</v>
      </c>
      <c r="C4065" s="64" t="s">
        <v>1696</v>
      </c>
      <c r="D4065" s="64" t="s">
        <v>1697</v>
      </c>
      <c r="E4065" s="20" t="s">
        <v>311</v>
      </c>
      <c r="F4065" s="64"/>
      <c r="G4065" s="53" t="s">
        <v>1076</v>
      </c>
      <c r="H4065" s="53" t="s">
        <v>310</v>
      </c>
      <c r="I4065" s="26">
        <v>0</v>
      </c>
      <c r="J4065" s="26">
        <v>0</v>
      </c>
      <c r="K4065" s="26">
        <v>0</v>
      </c>
      <c r="L4065" s="26">
        <f t="shared" si="3765"/>
        <v>0</v>
      </c>
      <c r="M4065" s="26"/>
      <c r="N4065" s="26"/>
      <c r="O4065" s="26"/>
      <c r="P4065" s="26">
        <f t="shared" si="3768"/>
        <v>0</v>
      </c>
      <c r="Q4065" s="26" t="str">
        <f t="shared" si="3769"/>
        <v>-</v>
      </c>
      <c r="R4065" s="90"/>
      <c r="S4065" s="90"/>
      <c r="T4065" s="90"/>
      <c r="U4065" s="90"/>
      <c r="V4065" s="90"/>
      <c r="W4065" s="90"/>
      <c r="X4065" s="90"/>
      <c r="Y4065" s="90"/>
    </row>
    <row r="4066" spans="1:25" ht="15" customHeight="1" x14ac:dyDescent="0.25">
      <c r="A4066" s="63" t="s">
        <v>935</v>
      </c>
      <c r="B4066" s="63" t="s">
        <v>81</v>
      </c>
      <c r="C4066" s="63" t="s">
        <v>1696</v>
      </c>
      <c r="D4066" s="63" t="s">
        <v>1697</v>
      </c>
      <c r="E4066" s="63" t="s">
        <v>39</v>
      </c>
      <c r="F4066" s="64" t="s">
        <v>1</v>
      </c>
      <c r="G4066" s="53" t="s">
        <v>1</v>
      </c>
      <c r="H4066" s="65" t="s">
        <v>40</v>
      </c>
      <c r="I4066" s="31">
        <f t="shared" ref="I4066:K4066" si="3779">SUM(I4067:I4069)</f>
        <v>16605</v>
      </c>
      <c r="J4066" s="31">
        <f t="shared" si="3779"/>
        <v>10405</v>
      </c>
      <c r="K4066" s="31">
        <f t="shared" si="3779"/>
        <v>7550</v>
      </c>
      <c r="L4066" s="31">
        <f t="shared" si="3765"/>
        <v>1050</v>
      </c>
      <c r="M4066" s="31">
        <f t="shared" ref="M4066" si="3780">SUM(M4067:M4069)</f>
        <v>750</v>
      </c>
      <c r="N4066" s="31">
        <f t="shared" ref="N4066:O4066" si="3781">SUM(N4067:N4069)</f>
        <v>300</v>
      </c>
      <c r="O4066" s="31">
        <f t="shared" si="3781"/>
        <v>0</v>
      </c>
      <c r="P4066" s="31">
        <f t="shared" si="3768"/>
        <v>8600</v>
      </c>
      <c r="Q4066" s="31">
        <f t="shared" si="3769"/>
        <v>82.652570879384911</v>
      </c>
      <c r="R4066" s="94"/>
      <c r="S4066" s="94"/>
      <c r="T4066" s="94"/>
      <c r="U4066" s="94"/>
      <c r="V4066" s="94"/>
      <c r="W4066" s="94"/>
      <c r="X4066" s="94"/>
      <c r="Y4066" s="94"/>
    </row>
    <row r="4067" spans="1:25" ht="15" customHeight="1" x14ac:dyDescent="0.25">
      <c r="A4067" s="64" t="s">
        <v>935</v>
      </c>
      <c r="B4067" s="64" t="s">
        <v>81</v>
      </c>
      <c r="C4067" s="64" t="s">
        <v>1696</v>
      </c>
      <c r="D4067" s="64" t="s">
        <v>1697</v>
      </c>
      <c r="E4067" s="20" t="s">
        <v>41</v>
      </c>
      <c r="F4067" s="64"/>
      <c r="G4067" s="53" t="s">
        <v>1076</v>
      </c>
      <c r="H4067" s="53" t="s">
        <v>40</v>
      </c>
      <c r="I4067" s="26">
        <v>9605</v>
      </c>
      <c r="J4067" s="26">
        <v>3405</v>
      </c>
      <c r="K4067" s="26">
        <v>3000</v>
      </c>
      <c r="L4067" s="26">
        <f t="shared" si="3765"/>
        <v>0</v>
      </c>
      <c r="M4067" s="26"/>
      <c r="N4067" s="26"/>
      <c r="O4067" s="26"/>
      <c r="P4067" s="26">
        <f t="shared" si="3768"/>
        <v>3000</v>
      </c>
      <c r="Q4067" s="26">
        <f t="shared" si="3769"/>
        <v>88.105726872246692</v>
      </c>
      <c r="R4067" s="90"/>
      <c r="S4067" s="90"/>
      <c r="T4067" s="90"/>
      <c r="U4067" s="90"/>
      <c r="V4067" s="90"/>
      <c r="W4067" s="90"/>
      <c r="X4067" s="90"/>
      <c r="Y4067" s="90"/>
    </row>
    <row r="4068" spans="1:25" ht="15" customHeight="1" x14ac:dyDescent="0.25">
      <c r="A4068" s="64" t="s">
        <v>935</v>
      </c>
      <c r="B4068" s="64" t="s">
        <v>81</v>
      </c>
      <c r="C4068" s="64" t="s">
        <v>1696</v>
      </c>
      <c r="D4068" s="64" t="s">
        <v>1697</v>
      </c>
      <c r="E4068" s="20" t="s">
        <v>41</v>
      </c>
      <c r="F4068" s="64" t="s">
        <v>1704</v>
      </c>
      <c r="G4068" s="53" t="s">
        <v>1076</v>
      </c>
      <c r="H4068" s="53" t="s">
        <v>49</v>
      </c>
      <c r="I4068" s="26">
        <v>2000</v>
      </c>
      <c r="J4068" s="26">
        <v>2000</v>
      </c>
      <c r="K4068" s="26">
        <v>1550</v>
      </c>
      <c r="L4068" s="26">
        <f t="shared" si="3765"/>
        <v>300</v>
      </c>
      <c r="M4068" s="26">
        <v>300</v>
      </c>
      <c r="N4068" s="26"/>
      <c r="O4068" s="26"/>
      <c r="P4068" s="26">
        <f t="shared" si="3768"/>
        <v>1850</v>
      </c>
      <c r="Q4068" s="26">
        <f t="shared" si="3769"/>
        <v>92.5</v>
      </c>
      <c r="R4068" s="90"/>
      <c r="S4068" s="90"/>
      <c r="T4068" s="90"/>
      <c r="U4068" s="90"/>
      <c r="V4068" s="90"/>
      <c r="W4068" s="90"/>
      <c r="X4068" s="90"/>
      <c r="Y4068" s="90"/>
    </row>
    <row r="4069" spans="1:25" ht="22.5" customHeight="1" x14ac:dyDescent="0.25">
      <c r="A4069" s="64" t="s">
        <v>935</v>
      </c>
      <c r="B4069" s="64" t="s">
        <v>81</v>
      </c>
      <c r="C4069" s="64" t="s">
        <v>1696</v>
      </c>
      <c r="D4069" s="64" t="s">
        <v>1697</v>
      </c>
      <c r="E4069" s="20" t="s">
        <v>41</v>
      </c>
      <c r="F4069" s="64" t="s">
        <v>1705</v>
      </c>
      <c r="G4069" s="53" t="s">
        <v>1076</v>
      </c>
      <c r="H4069" s="53" t="s">
        <v>55</v>
      </c>
      <c r="I4069" s="26">
        <v>5000</v>
      </c>
      <c r="J4069" s="26">
        <v>5000</v>
      </c>
      <c r="K4069" s="26">
        <v>3000</v>
      </c>
      <c r="L4069" s="26">
        <f t="shared" si="3765"/>
        <v>750</v>
      </c>
      <c r="M4069" s="26">
        <v>450</v>
      </c>
      <c r="N4069" s="26">
        <v>300</v>
      </c>
      <c r="O4069" s="26"/>
      <c r="P4069" s="26">
        <f t="shared" si="3768"/>
        <v>3750</v>
      </c>
      <c r="Q4069" s="26">
        <f t="shared" si="3769"/>
        <v>75</v>
      </c>
      <c r="R4069" s="90"/>
      <c r="S4069" s="90"/>
      <c r="T4069" s="90"/>
      <c r="U4069" s="90"/>
      <c r="V4069" s="90"/>
      <c r="W4069" s="90"/>
      <c r="X4069" s="90"/>
      <c r="Y4069" s="90"/>
    </row>
    <row r="4070" spans="1:25" ht="22.5" customHeight="1" x14ac:dyDescent="0.25">
      <c r="A4070" s="63" t="s">
        <v>1</v>
      </c>
      <c r="B4070" s="63" t="s">
        <v>1</v>
      </c>
      <c r="C4070" s="63" t="s">
        <v>1</v>
      </c>
      <c r="D4070" s="65" t="s">
        <v>1</v>
      </c>
      <c r="E4070" s="65" t="s">
        <v>1</v>
      </c>
      <c r="F4070" s="65" t="s">
        <v>1</v>
      </c>
      <c r="G4070" s="65" t="s">
        <v>1</v>
      </c>
      <c r="H4070" s="66" t="s">
        <v>56</v>
      </c>
      <c r="I4070" s="30">
        <f t="shared" ref="I4070:K4071" si="3782">SUM(I4071)</f>
        <v>100</v>
      </c>
      <c r="J4070" s="30">
        <f t="shared" si="3782"/>
        <v>100</v>
      </c>
      <c r="K4070" s="30">
        <f t="shared" si="3782"/>
        <v>0</v>
      </c>
      <c r="L4070" s="30">
        <f t="shared" si="3765"/>
        <v>0</v>
      </c>
      <c r="M4070" s="30">
        <f t="shared" ref="M4070:M4071" si="3783">SUM(M4071)</f>
        <v>0</v>
      </c>
      <c r="N4070" s="30">
        <f t="shared" ref="N4070:O4071" si="3784">SUM(N4071)</f>
        <v>0</v>
      </c>
      <c r="O4070" s="30">
        <f t="shared" si="3784"/>
        <v>0</v>
      </c>
      <c r="P4070" s="30">
        <f t="shared" si="3768"/>
        <v>0</v>
      </c>
      <c r="Q4070" s="30">
        <f t="shared" si="3769"/>
        <v>0</v>
      </c>
      <c r="R4070" s="93"/>
      <c r="S4070" s="93"/>
      <c r="T4070" s="93"/>
      <c r="U4070" s="93"/>
      <c r="V4070" s="93"/>
      <c r="W4070" s="93"/>
      <c r="X4070" s="93"/>
      <c r="Y4070" s="93"/>
    </row>
    <row r="4071" spans="1:25" ht="15" customHeight="1" x14ac:dyDescent="0.25">
      <c r="A4071" s="63" t="s">
        <v>935</v>
      </c>
      <c r="B4071" s="63" t="s">
        <v>81</v>
      </c>
      <c r="C4071" s="63" t="s">
        <v>1696</v>
      </c>
      <c r="D4071" s="63" t="s">
        <v>1697</v>
      </c>
      <c r="E4071" s="65" t="s">
        <v>57</v>
      </c>
      <c r="F4071" s="65" t="s">
        <v>1</v>
      </c>
      <c r="G4071" s="65" t="s">
        <v>1</v>
      </c>
      <c r="H4071" s="65" t="s">
        <v>58</v>
      </c>
      <c r="I4071" s="31">
        <f t="shared" si="3782"/>
        <v>100</v>
      </c>
      <c r="J4071" s="31">
        <f t="shared" si="3782"/>
        <v>100</v>
      </c>
      <c r="K4071" s="31">
        <f t="shared" si="3782"/>
        <v>0</v>
      </c>
      <c r="L4071" s="31">
        <f t="shared" si="3765"/>
        <v>0</v>
      </c>
      <c r="M4071" s="31">
        <f t="shared" si="3783"/>
        <v>0</v>
      </c>
      <c r="N4071" s="31">
        <f t="shared" si="3784"/>
        <v>0</v>
      </c>
      <c r="O4071" s="31">
        <f t="shared" si="3784"/>
        <v>0</v>
      </c>
      <c r="P4071" s="31">
        <f t="shared" si="3768"/>
        <v>0</v>
      </c>
      <c r="Q4071" s="31">
        <f t="shared" si="3769"/>
        <v>0</v>
      </c>
      <c r="R4071" s="94"/>
      <c r="S4071" s="94"/>
      <c r="T4071" s="94"/>
      <c r="U4071" s="94"/>
      <c r="V4071" s="94"/>
      <c r="W4071" s="94"/>
      <c r="X4071" s="94"/>
      <c r="Y4071" s="94"/>
    </row>
    <row r="4072" spans="1:25" ht="15" customHeight="1" x14ac:dyDescent="0.25">
      <c r="A4072" s="64" t="s">
        <v>935</v>
      </c>
      <c r="B4072" s="64" t="s">
        <v>81</v>
      </c>
      <c r="C4072" s="64" t="s">
        <v>1696</v>
      </c>
      <c r="D4072" s="64" t="s">
        <v>1697</v>
      </c>
      <c r="E4072" s="20" t="s">
        <v>68</v>
      </c>
      <c r="F4072" s="64"/>
      <c r="G4072" s="53" t="s">
        <v>1076</v>
      </c>
      <c r="H4072" s="53" t="s">
        <v>67</v>
      </c>
      <c r="I4072" s="26">
        <v>100</v>
      </c>
      <c r="J4072" s="26">
        <v>100</v>
      </c>
      <c r="K4072" s="26">
        <v>0</v>
      </c>
      <c r="L4072" s="26">
        <f t="shared" si="3765"/>
        <v>0</v>
      </c>
      <c r="M4072" s="26"/>
      <c r="N4072" s="26"/>
      <c r="O4072" s="26"/>
      <c r="P4072" s="26">
        <f t="shared" si="3768"/>
        <v>0</v>
      </c>
      <c r="Q4072" s="26">
        <f t="shared" si="3769"/>
        <v>0</v>
      </c>
      <c r="R4072" s="90"/>
      <c r="S4072" s="90"/>
      <c r="T4072" s="90"/>
      <c r="U4072" s="90"/>
      <c r="V4072" s="90"/>
      <c r="W4072" s="90"/>
      <c r="X4072" s="90"/>
      <c r="Y4072" s="90"/>
    </row>
    <row r="4073" spans="1:25" ht="22.5" customHeight="1" x14ac:dyDescent="0.25">
      <c r="A4073" s="63" t="s">
        <v>1</v>
      </c>
      <c r="B4073" s="63" t="s">
        <v>1</v>
      </c>
      <c r="C4073" s="63" t="s">
        <v>1</v>
      </c>
      <c r="D4073" s="65" t="s">
        <v>1</v>
      </c>
      <c r="E4073" s="65" t="s">
        <v>1</v>
      </c>
      <c r="F4073" s="65" t="s">
        <v>1</v>
      </c>
      <c r="G4073" s="65" t="s">
        <v>1</v>
      </c>
      <c r="H4073" s="66" t="s">
        <v>69</v>
      </c>
      <c r="I4073" s="30">
        <f t="shared" ref="I4073:K4073" si="3785">SUM(I4074)</f>
        <v>6000</v>
      </c>
      <c r="J4073" s="30">
        <f t="shared" si="3785"/>
        <v>0</v>
      </c>
      <c r="K4073" s="30">
        <f t="shared" si="3785"/>
        <v>0</v>
      </c>
      <c r="L4073" s="30">
        <f t="shared" si="3765"/>
        <v>0</v>
      </c>
      <c r="M4073" s="30">
        <f t="shared" ref="M4073" si="3786">SUM(M4074)</f>
        <v>0</v>
      </c>
      <c r="N4073" s="30">
        <f t="shared" ref="N4073:O4073" si="3787">SUM(N4074)</f>
        <v>0</v>
      </c>
      <c r="O4073" s="30">
        <f t="shared" si="3787"/>
        <v>0</v>
      </c>
      <c r="P4073" s="30">
        <f t="shared" si="3768"/>
        <v>0</v>
      </c>
      <c r="Q4073" s="30" t="str">
        <f t="shared" si="3769"/>
        <v>-</v>
      </c>
      <c r="R4073" s="93"/>
      <c r="S4073" s="93"/>
      <c r="T4073" s="93"/>
      <c r="U4073" s="93"/>
      <c r="V4073" s="93"/>
      <c r="W4073" s="93"/>
      <c r="X4073" s="93"/>
      <c r="Y4073" s="93"/>
    </row>
    <row r="4074" spans="1:25" ht="15" customHeight="1" x14ac:dyDescent="0.25">
      <c r="A4074" s="63" t="s">
        <v>935</v>
      </c>
      <c r="B4074" s="63" t="s">
        <v>81</v>
      </c>
      <c r="C4074" s="63" t="s">
        <v>1696</v>
      </c>
      <c r="D4074" s="63" t="s">
        <v>1697</v>
      </c>
      <c r="E4074" s="65" t="s">
        <v>70</v>
      </c>
      <c r="F4074" s="65" t="s">
        <v>1</v>
      </c>
      <c r="G4074" s="65" t="s">
        <v>1</v>
      </c>
      <c r="H4074" s="65" t="s">
        <v>71</v>
      </c>
      <c r="I4074" s="31">
        <f t="shared" ref="I4074:K4074" si="3788">SUM(I4075:I4076)</f>
        <v>6000</v>
      </c>
      <c r="J4074" s="31">
        <f t="shared" si="3788"/>
        <v>0</v>
      </c>
      <c r="K4074" s="31">
        <f t="shared" si="3788"/>
        <v>0</v>
      </c>
      <c r="L4074" s="31">
        <f t="shared" si="3765"/>
        <v>0</v>
      </c>
      <c r="M4074" s="31">
        <f t="shared" ref="M4074" si="3789">SUM(M4075:M4076)</f>
        <v>0</v>
      </c>
      <c r="N4074" s="31">
        <f t="shared" ref="N4074:O4074" si="3790">SUM(N4075:N4076)</f>
        <v>0</v>
      </c>
      <c r="O4074" s="31">
        <f t="shared" si="3790"/>
        <v>0</v>
      </c>
      <c r="P4074" s="31">
        <f t="shared" si="3768"/>
        <v>0</v>
      </c>
      <c r="Q4074" s="31" t="str">
        <f t="shared" si="3769"/>
        <v>-</v>
      </c>
      <c r="R4074" s="94"/>
      <c r="S4074" s="94"/>
      <c r="T4074" s="94"/>
      <c r="U4074" s="94"/>
      <c r="V4074" s="94"/>
      <c r="W4074" s="94"/>
      <c r="X4074" s="94"/>
      <c r="Y4074" s="94"/>
    </row>
    <row r="4075" spans="1:25" ht="15" customHeight="1" x14ac:dyDescent="0.25">
      <c r="A4075" s="64" t="s">
        <v>935</v>
      </c>
      <c r="B4075" s="64" t="s">
        <v>81</v>
      </c>
      <c r="C4075" s="64" t="s">
        <v>1696</v>
      </c>
      <c r="D4075" s="64" t="s">
        <v>1697</v>
      </c>
      <c r="E4075" s="20" t="s">
        <v>74</v>
      </c>
      <c r="F4075" s="64"/>
      <c r="G4075" s="53" t="s">
        <v>1076</v>
      </c>
      <c r="H4075" s="53" t="s">
        <v>73</v>
      </c>
      <c r="I4075" s="26">
        <v>5000</v>
      </c>
      <c r="J4075" s="26">
        <v>0</v>
      </c>
      <c r="K4075" s="26">
        <v>0</v>
      </c>
      <c r="L4075" s="26">
        <f t="shared" si="3765"/>
        <v>0</v>
      </c>
      <c r="M4075" s="26"/>
      <c r="N4075" s="26"/>
      <c r="O4075" s="26"/>
      <c r="P4075" s="26">
        <f t="shared" si="3768"/>
        <v>0</v>
      </c>
      <c r="Q4075" s="26" t="str">
        <f t="shared" si="3769"/>
        <v>-</v>
      </c>
      <c r="R4075" s="90"/>
      <c r="S4075" s="90"/>
      <c r="T4075" s="90"/>
      <c r="U4075" s="90"/>
      <c r="V4075" s="90"/>
      <c r="W4075" s="90"/>
      <c r="X4075" s="90"/>
      <c r="Y4075" s="90"/>
    </row>
    <row r="4076" spans="1:25" ht="15" customHeight="1" x14ac:dyDescent="0.25">
      <c r="A4076" s="64" t="s">
        <v>935</v>
      </c>
      <c r="B4076" s="64" t="s">
        <v>81</v>
      </c>
      <c r="C4076" s="64" t="s">
        <v>1696</v>
      </c>
      <c r="D4076" s="64" t="s">
        <v>1697</v>
      </c>
      <c r="E4076" s="20" t="s">
        <v>323</v>
      </c>
      <c r="F4076" s="64"/>
      <c r="G4076" s="53" t="s">
        <v>1076</v>
      </c>
      <c r="H4076" s="53" t="s">
        <v>322</v>
      </c>
      <c r="I4076" s="26">
        <v>1000</v>
      </c>
      <c r="J4076" s="26">
        <v>0</v>
      </c>
      <c r="K4076" s="26">
        <v>0</v>
      </c>
      <c r="L4076" s="26">
        <f t="shared" si="3765"/>
        <v>0</v>
      </c>
      <c r="M4076" s="26"/>
      <c r="N4076" s="26"/>
      <c r="O4076" s="26"/>
      <c r="P4076" s="26">
        <f t="shared" si="3768"/>
        <v>0</v>
      </c>
      <c r="Q4076" s="26" t="str">
        <f t="shared" si="3769"/>
        <v>-</v>
      </c>
      <c r="R4076" s="90"/>
      <c r="S4076" s="90"/>
      <c r="T4076" s="90"/>
      <c r="U4076" s="90"/>
      <c r="V4076" s="90"/>
      <c r="W4076" s="90"/>
      <c r="X4076" s="90"/>
      <c r="Y4076" s="90"/>
    </row>
    <row r="4077" spans="1:25" ht="15" customHeight="1" x14ac:dyDescent="0.25">
      <c r="A4077" s="53" t="s">
        <v>1</v>
      </c>
      <c r="B4077" s="53" t="s">
        <v>1</v>
      </c>
      <c r="C4077" s="53" t="s">
        <v>1</v>
      </c>
      <c r="D4077" s="53" t="s">
        <v>1</v>
      </c>
      <c r="E4077" s="53" t="s">
        <v>1</v>
      </c>
      <c r="F4077" s="53" t="s">
        <v>1</v>
      </c>
      <c r="G4077" s="53" t="s">
        <v>1</v>
      </c>
      <c r="H4077" s="66" t="s">
        <v>1706</v>
      </c>
      <c r="I4077" s="30">
        <f t="shared" ref="I4077:K4077" si="3791">SUM(I4047,I4070,I4073)</f>
        <v>907828</v>
      </c>
      <c r="J4077" s="30">
        <f t="shared" si="3791"/>
        <v>865388</v>
      </c>
      <c r="K4077" s="30">
        <f t="shared" si="3791"/>
        <v>551839</v>
      </c>
      <c r="L4077" s="30">
        <f t="shared" si="3765"/>
        <v>129750</v>
      </c>
      <c r="M4077" s="30">
        <f t="shared" ref="M4077" si="3792">SUM(M4047,M4070,M4073)</f>
        <v>27750</v>
      </c>
      <c r="N4077" s="30">
        <f t="shared" ref="N4077:O4077" si="3793">SUM(N4047,N4070,N4073)</f>
        <v>47400</v>
      </c>
      <c r="O4077" s="30">
        <f t="shared" si="3793"/>
        <v>54600</v>
      </c>
      <c r="P4077" s="30">
        <f t="shared" si="3768"/>
        <v>681589</v>
      </c>
      <c r="Q4077" s="30">
        <f t="shared" si="3769"/>
        <v>78.761087512191068</v>
      </c>
      <c r="R4077" s="93"/>
      <c r="S4077" s="93"/>
      <c r="T4077" s="93"/>
      <c r="U4077" s="93"/>
      <c r="V4077" s="93"/>
      <c r="W4077" s="93"/>
      <c r="X4077" s="93"/>
      <c r="Y4077" s="93"/>
    </row>
    <row r="4078" spans="1:25" ht="15" customHeight="1" thickBot="1" x14ac:dyDescent="0.3">
      <c r="A4078" s="53" t="s">
        <v>1</v>
      </c>
      <c r="B4078" s="53" t="s">
        <v>1</v>
      </c>
      <c r="C4078" s="53" t="s">
        <v>1</v>
      </c>
      <c r="D4078" s="53" t="s">
        <v>1</v>
      </c>
      <c r="E4078" s="53" t="s">
        <v>1</v>
      </c>
      <c r="F4078" s="53" t="s">
        <v>1</v>
      </c>
      <c r="G4078" s="53" t="s">
        <v>1</v>
      </c>
      <c r="H4078" s="65" t="s">
        <v>76</v>
      </c>
      <c r="I4078" s="31"/>
      <c r="J4078" s="31"/>
      <c r="K4078" s="31">
        <v>0</v>
      </c>
      <c r="L4078" s="31"/>
      <c r="M4078" s="31"/>
      <c r="N4078" s="31"/>
      <c r="O4078" s="31"/>
      <c r="P4078" s="31"/>
      <c r="Q4078" s="31"/>
      <c r="R4078" s="94"/>
      <c r="S4078" s="94"/>
      <c r="T4078" s="94"/>
      <c r="U4078" s="94"/>
      <c r="V4078" s="94"/>
      <c r="W4078" s="94"/>
      <c r="X4078" s="94"/>
      <c r="Y4078" s="94"/>
    </row>
    <row r="4079" spans="1:25" ht="47.25" customHeight="1" thickBot="1" x14ac:dyDescent="0.3">
      <c r="A4079" s="110" t="s">
        <v>1</v>
      </c>
      <c r="B4079" s="110" t="s">
        <v>1</v>
      </c>
      <c r="C4079" s="110" t="s">
        <v>1</v>
      </c>
      <c r="D4079" s="110" t="s">
        <v>1</v>
      </c>
      <c r="E4079" s="110" t="s">
        <v>1</v>
      </c>
      <c r="F4079" s="110" t="s">
        <v>1</v>
      </c>
      <c r="G4079" s="110" t="s">
        <v>1</v>
      </c>
      <c r="H4079" s="28" t="s">
        <v>77</v>
      </c>
      <c r="I4079" s="109" t="s">
        <v>3984</v>
      </c>
      <c r="J4079" s="109" t="s">
        <v>11</v>
      </c>
      <c r="K4079" s="109" t="s">
        <v>3989</v>
      </c>
      <c r="L4079" s="109" t="s">
        <v>3985</v>
      </c>
      <c r="M4079" s="109" t="s">
        <v>4027</v>
      </c>
      <c r="N4079" s="109" t="s">
        <v>3988</v>
      </c>
      <c r="O4079" s="109" t="s">
        <v>3986</v>
      </c>
      <c r="P4079" s="109" t="s">
        <v>3987</v>
      </c>
      <c r="Q4079" s="109" t="s">
        <v>3695</v>
      </c>
      <c r="R4079" s="91"/>
      <c r="S4079" s="91"/>
      <c r="T4079" s="91"/>
      <c r="U4079" s="91"/>
      <c r="V4079" s="91"/>
      <c r="W4079" s="91"/>
      <c r="X4079" s="91"/>
      <c r="Y4079" s="91"/>
    </row>
    <row r="4080" spans="1:25" ht="15" customHeight="1" x14ac:dyDescent="0.25">
      <c r="A4080" s="111"/>
      <c r="B4080" s="111"/>
      <c r="C4080" s="111"/>
      <c r="D4080" s="111"/>
      <c r="E4080" s="111"/>
      <c r="F4080" s="111"/>
      <c r="G4080" s="111"/>
      <c r="H4080" s="67" t="s">
        <v>1</v>
      </c>
      <c r="I4080" s="29">
        <v>1</v>
      </c>
      <c r="J4080" s="29">
        <v>2</v>
      </c>
      <c r="K4080" s="29">
        <v>3</v>
      </c>
      <c r="L4080" s="29" t="s">
        <v>3478</v>
      </c>
      <c r="M4080" s="29">
        <v>5</v>
      </c>
      <c r="N4080" s="29">
        <v>6</v>
      </c>
      <c r="O4080" s="29">
        <v>7</v>
      </c>
      <c r="P4080" s="29" t="s">
        <v>3696</v>
      </c>
      <c r="Q4080" s="29">
        <v>9</v>
      </c>
      <c r="R4080" s="92"/>
      <c r="S4080" s="92"/>
      <c r="T4080" s="92"/>
      <c r="U4080" s="92"/>
      <c r="V4080" s="92"/>
      <c r="W4080" s="92"/>
      <c r="X4080" s="92"/>
      <c r="Y4080" s="92"/>
    </row>
    <row r="4081" spans="1:25" ht="15" customHeight="1" x14ac:dyDescent="0.25">
      <c r="A4081" s="111"/>
      <c r="B4081" s="111"/>
      <c r="C4081" s="111"/>
      <c r="D4081" s="111"/>
      <c r="E4081" s="111"/>
      <c r="F4081" s="111"/>
      <c r="G4081" s="111"/>
      <c r="H4081" s="68" t="s">
        <v>1085</v>
      </c>
      <c r="I4081" s="32">
        <f t="shared" ref="I4081:K4081" si="3794">SUM(I4077)</f>
        <v>907828</v>
      </c>
      <c r="J4081" s="32">
        <f t="shared" si="3794"/>
        <v>865388</v>
      </c>
      <c r="K4081" s="32">
        <f t="shared" si="3794"/>
        <v>551839</v>
      </c>
      <c r="L4081" s="32">
        <f t="shared" si="3765"/>
        <v>129750</v>
      </c>
      <c r="M4081" s="32">
        <f t="shared" ref="M4081" si="3795">SUM(M4077)</f>
        <v>27750</v>
      </c>
      <c r="N4081" s="32">
        <f t="shared" ref="N4081:O4081" si="3796">SUM(N4077)</f>
        <v>47400</v>
      </c>
      <c r="O4081" s="32">
        <f t="shared" si="3796"/>
        <v>54600</v>
      </c>
      <c r="P4081" s="32">
        <f t="shared" si="3768"/>
        <v>681589</v>
      </c>
      <c r="Q4081" s="32">
        <f t="shared" si="3769"/>
        <v>78.761087512191068</v>
      </c>
      <c r="R4081" s="90"/>
      <c r="S4081" s="90"/>
      <c r="T4081" s="90"/>
      <c r="U4081" s="90"/>
      <c r="V4081" s="90"/>
      <c r="W4081" s="90"/>
      <c r="X4081" s="90"/>
      <c r="Y4081" s="90"/>
    </row>
    <row r="4082" spans="1:25" ht="15" customHeight="1" x14ac:dyDescent="0.25">
      <c r="A4082" s="111"/>
      <c r="B4082" s="111"/>
      <c r="C4082" s="111"/>
      <c r="D4082" s="111"/>
      <c r="E4082" s="111"/>
      <c r="F4082" s="111"/>
      <c r="G4082" s="111"/>
      <c r="H4082" s="69" t="s">
        <v>79</v>
      </c>
      <c r="I4082" s="32">
        <f t="shared" ref="I4082:K4082" si="3797">SUM(I4081)</f>
        <v>907828</v>
      </c>
      <c r="J4082" s="32">
        <f t="shared" si="3797"/>
        <v>865388</v>
      </c>
      <c r="K4082" s="32">
        <f t="shared" si="3797"/>
        <v>551839</v>
      </c>
      <c r="L4082" s="32">
        <f t="shared" si="3765"/>
        <v>129750</v>
      </c>
      <c r="M4082" s="32">
        <f t="shared" ref="M4082" si="3798">SUM(M4081)</f>
        <v>27750</v>
      </c>
      <c r="N4082" s="32">
        <f t="shared" ref="N4082:O4082" si="3799">SUM(N4081)</f>
        <v>47400</v>
      </c>
      <c r="O4082" s="32">
        <f t="shared" si="3799"/>
        <v>54600</v>
      </c>
      <c r="P4082" s="32">
        <f t="shared" si="3768"/>
        <v>681589</v>
      </c>
      <c r="Q4082" s="32">
        <f t="shared" si="3769"/>
        <v>78.761087512191068</v>
      </c>
      <c r="R4082" s="90"/>
      <c r="S4082" s="90"/>
      <c r="T4082" s="90"/>
      <c r="U4082" s="90"/>
      <c r="V4082" s="90"/>
      <c r="W4082" s="90"/>
      <c r="X4082" s="90"/>
      <c r="Y4082" s="90"/>
    </row>
    <row r="4083" spans="1:25" ht="15" customHeight="1" x14ac:dyDescent="0.25">
      <c r="A4083" s="112"/>
      <c r="B4083" s="112"/>
      <c r="C4083" s="112"/>
      <c r="D4083" s="112"/>
      <c r="E4083" s="112"/>
      <c r="F4083" s="112"/>
      <c r="G4083" s="112"/>
      <c r="I4083" s="27"/>
      <c r="J4083" s="27"/>
      <c r="K4083" s="27">
        <v>0</v>
      </c>
      <c r="L4083" s="27"/>
      <c r="M4083" s="27"/>
      <c r="N4083" s="27"/>
      <c r="O4083" s="27"/>
      <c r="P4083" s="27"/>
      <c r="Q4083" s="27"/>
      <c r="R4083" s="27"/>
      <c r="S4083" s="27"/>
      <c r="T4083" s="27"/>
      <c r="U4083" s="27"/>
      <c r="V4083" s="27"/>
      <c r="W4083" s="27"/>
      <c r="X4083" s="27"/>
      <c r="Y4083" s="27"/>
    </row>
    <row r="4084" spans="1:25" ht="15" customHeight="1" thickBot="1" x14ac:dyDescent="0.3">
      <c r="A4084" s="53" t="s">
        <v>1</v>
      </c>
      <c r="B4084" s="53" t="s">
        <v>1</v>
      </c>
      <c r="C4084" s="53" t="s">
        <v>1</v>
      </c>
      <c r="D4084" s="53" t="s">
        <v>1</v>
      </c>
      <c r="E4084" s="53" t="s">
        <v>1</v>
      </c>
      <c r="F4084" s="53" t="s">
        <v>1</v>
      </c>
      <c r="G4084" s="53" t="s">
        <v>1</v>
      </c>
      <c r="H4084" s="21" t="s">
        <v>1</v>
      </c>
      <c r="I4084" s="33"/>
      <c r="J4084" s="33"/>
      <c r="K4084" s="33">
        <v>0</v>
      </c>
      <c r="L4084" s="33"/>
      <c r="M4084" s="33"/>
      <c r="N4084" s="33"/>
      <c r="O4084" s="33"/>
      <c r="P4084" s="33"/>
      <c r="Q4084" s="33"/>
      <c r="R4084" s="33"/>
      <c r="S4084" s="33"/>
      <c r="T4084" s="33"/>
      <c r="U4084" s="33"/>
      <c r="V4084" s="33"/>
      <c r="W4084" s="33"/>
      <c r="X4084" s="33"/>
      <c r="Y4084" s="33"/>
    </row>
    <row r="4085" spans="1:25" ht="45.75" customHeight="1" thickBot="1" x14ac:dyDescent="0.3">
      <c r="A4085" s="28" t="s">
        <v>4</v>
      </c>
      <c r="B4085" s="28" t="s">
        <v>5</v>
      </c>
      <c r="C4085" s="28" t="s">
        <v>6</v>
      </c>
      <c r="D4085" s="57" t="s">
        <v>1</v>
      </c>
      <c r="E4085" s="28" t="s">
        <v>7</v>
      </c>
      <c r="F4085" s="28" t="s">
        <v>8</v>
      </c>
      <c r="G4085" s="28" t="s">
        <v>9</v>
      </c>
      <c r="H4085" s="28" t="s">
        <v>10</v>
      </c>
      <c r="I4085" s="109" t="s">
        <v>3984</v>
      </c>
      <c r="J4085" s="109" t="s">
        <v>11</v>
      </c>
      <c r="K4085" s="109" t="s">
        <v>3989</v>
      </c>
      <c r="L4085" s="109" t="s">
        <v>3985</v>
      </c>
      <c r="M4085" s="109" t="s">
        <v>4027</v>
      </c>
      <c r="N4085" s="109" t="s">
        <v>3988</v>
      </c>
      <c r="O4085" s="109" t="s">
        <v>3986</v>
      </c>
      <c r="P4085" s="109" t="s">
        <v>3987</v>
      </c>
      <c r="Q4085" s="109" t="s">
        <v>3695</v>
      </c>
      <c r="R4085" s="91"/>
      <c r="S4085" s="91"/>
      <c r="T4085" s="91"/>
      <c r="U4085" s="91"/>
      <c r="V4085" s="91"/>
      <c r="W4085" s="91"/>
      <c r="X4085" s="91"/>
      <c r="Y4085" s="91"/>
    </row>
    <row r="4086" spans="1:25" ht="15" customHeight="1" x14ac:dyDescent="0.25">
      <c r="A4086" s="58" t="s">
        <v>1</v>
      </c>
      <c r="B4086" s="58" t="s">
        <v>1</v>
      </c>
      <c r="C4086" s="58" t="s">
        <v>1</v>
      </c>
      <c r="D4086" s="59" t="s">
        <v>1</v>
      </c>
      <c r="E4086" s="59" t="s">
        <v>1</v>
      </c>
      <c r="F4086" s="60" t="s">
        <v>1</v>
      </c>
      <c r="G4086" s="61" t="s">
        <v>1</v>
      </c>
      <c r="H4086" s="62" t="s">
        <v>1</v>
      </c>
      <c r="I4086" s="29">
        <v>1</v>
      </c>
      <c r="J4086" s="29">
        <v>2</v>
      </c>
      <c r="K4086" s="29">
        <v>3</v>
      </c>
      <c r="L4086" s="29" t="s">
        <v>3478</v>
      </c>
      <c r="M4086" s="29">
        <v>5</v>
      </c>
      <c r="N4086" s="29">
        <v>6</v>
      </c>
      <c r="O4086" s="29">
        <v>7</v>
      </c>
      <c r="P4086" s="29" t="s">
        <v>3696</v>
      </c>
      <c r="Q4086" s="29">
        <v>9</v>
      </c>
      <c r="R4086" s="92"/>
      <c r="S4086" s="92"/>
      <c r="T4086" s="92"/>
      <c r="U4086" s="92"/>
      <c r="V4086" s="92"/>
      <c r="W4086" s="92"/>
      <c r="X4086" s="92"/>
      <c r="Y4086" s="92"/>
    </row>
    <row r="4087" spans="1:25" ht="15" customHeight="1" x14ac:dyDescent="0.25">
      <c r="A4087" s="63" t="s">
        <v>935</v>
      </c>
      <c r="B4087" s="63" t="s">
        <v>81</v>
      </c>
      <c r="C4087" s="64" t="s">
        <v>1707</v>
      </c>
      <c r="D4087" s="64" t="s">
        <v>1708</v>
      </c>
      <c r="E4087" s="65" t="s">
        <v>1</v>
      </c>
      <c r="F4087" s="65" t="s">
        <v>1</v>
      </c>
      <c r="G4087" s="65" t="s">
        <v>1</v>
      </c>
      <c r="H4087" s="65" t="s">
        <v>1709</v>
      </c>
      <c r="I4087" s="26">
        <v>0</v>
      </c>
      <c r="J4087" s="26" t="s">
        <v>1</v>
      </c>
      <c r="K4087" s="26">
        <v>0</v>
      </c>
      <c r="L4087" s="26"/>
      <c r="M4087" s="26"/>
      <c r="N4087" s="26"/>
      <c r="O4087" s="26"/>
      <c r="P4087" s="26"/>
      <c r="Q4087" s="26"/>
      <c r="R4087" s="90"/>
      <c r="S4087" s="90"/>
      <c r="T4087" s="90"/>
      <c r="U4087" s="90"/>
      <c r="V4087" s="90"/>
      <c r="W4087" s="90"/>
      <c r="X4087" s="90"/>
      <c r="Y4087" s="90"/>
    </row>
    <row r="4088" spans="1:25" ht="22.5" customHeight="1" x14ac:dyDescent="0.25">
      <c r="A4088" s="63" t="s">
        <v>1</v>
      </c>
      <c r="B4088" s="63" t="s">
        <v>1</v>
      </c>
      <c r="C4088" s="63" t="s">
        <v>1</v>
      </c>
      <c r="D4088" s="65" t="s">
        <v>1</v>
      </c>
      <c r="E4088" s="65" t="s">
        <v>1</v>
      </c>
      <c r="F4088" s="65" t="s">
        <v>1</v>
      </c>
      <c r="G4088" s="65" t="s">
        <v>1</v>
      </c>
      <c r="H4088" s="66" t="s">
        <v>15</v>
      </c>
      <c r="I4088" s="30">
        <f t="shared" ref="I4088:K4088" si="3800">SUM(I4089,I4097,I4099)</f>
        <v>973391</v>
      </c>
      <c r="J4088" s="30">
        <f t="shared" si="3800"/>
        <v>942496</v>
      </c>
      <c r="K4088" s="30">
        <f t="shared" si="3800"/>
        <v>591288</v>
      </c>
      <c r="L4088" s="30">
        <f t="shared" si="3765"/>
        <v>176798</v>
      </c>
      <c r="M4088" s="30">
        <f t="shared" ref="M4088" si="3801">SUM(M4089,M4097,M4099)</f>
        <v>56650</v>
      </c>
      <c r="N4088" s="30">
        <f t="shared" ref="N4088:O4088" si="3802">SUM(N4089,N4097,N4099)</f>
        <v>59750</v>
      </c>
      <c r="O4088" s="30">
        <f t="shared" si="3802"/>
        <v>60398</v>
      </c>
      <c r="P4088" s="30">
        <f t="shared" si="3768"/>
        <v>768086</v>
      </c>
      <c r="Q4088" s="30">
        <f t="shared" si="3769"/>
        <v>81.494881675890412</v>
      </c>
      <c r="R4088" s="93"/>
      <c r="S4088" s="93"/>
      <c r="T4088" s="93"/>
      <c r="U4088" s="93"/>
      <c r="V4088" s="93"/>
      <c r="W4088" s="93"/>
      <c r="X4088" s="93"/>
      <c r="Y4088" s="93"/>
    </row>
    <row r="4089" spans="1:25" ht="15" customHeight="1" x14ac:dyDescent="0.25">
      <c r="A4089" s="63" t="s">
        <v>935</v>
      </c>
      <c r="B4089" s="63" t="s">
        <v>81</v>
      </c>
      <c r="C4089" s="63" t="s">
        <v>1707</v>
      </c>
      <c r="D4089" s="63" t="s">
        <v>1708</v>
      </c>
      <c r="E4089" s="65" t="s">
        <v>16</v>
      </c>
      <c r="F4089" s="65" t="s">
        <v>1</v>
      </c>
      <c r="G4089" s="65" t="s">
        <v>1</v>
      </c>
      <c r="H4089" s="65" t="s">
        <v>17</v>
      </c>
      <c r="I4089" s="31">
        <f t="shared" ref="I4089:K4089" si="3803">SUM(I4090:I4091)</f>
        <v>807626</v>
      </c>
      <c r="J4089" s="31">
        <f t="shared" si="3803"/>
        <v>807626</v>
      </c>
      <c r="K4089" s="31">
        <f t="shared" si="3803"/>
        <v>501572</v>
      </c>
      <c r="L4089" s="31">
        <f t="shared" si="3765"/>
        <v>154000</v>
      </c>
      <c r="M4089" s="31">
        <f t="shared" ref="M4089" si="3804">SUM(M4090:M4091)</f>
        <v>51000</v>
      </c>
      <c r="N4089" s="31">
        <f t="shared" ref="N4089:O4089" si="3805">SUM(N4090:N4091)</f>
        <v>51000</v>
      </c>
      <c r="O4089" s="31">
        <f t="shared" si="3805"/>
        <v>52000</v>
      </c>
      <c r="P4089" s="31">
        <f t="shared" si="3768"/>
        <v>655572</v>
      </c>
      <c r="Q4089" s="31">
        <f t="shared" si="3769"/>
        <v>81.172721036717491</v>
      </c>
      <c r="R4089" s="94"/>
      <c r="S4089" s="94"/>
      <c r="T4089" s="94"/>
      <c r="U4089" s="94"/>
      <c r="V4089" s="94"/>
      <c r="W4089" s="94"/>
      <c r="X4089" s="94"/>
      <c r="Y4089" s="94"/>
    </row>
    <row r="4090" spans="1:25" ht="15" customHeight="1" x14ac:dyDescent="0.25">
      <c r="A4090" s="64" t="s">
        <v>935</v>
      </c>
      <c r="B4090" s="64" t="s">
        <v>81</v>
      </c>
      <c r="C4090" s="64" t="s">
        <v>1707</v>
      </c>
      <c r="D4090" s="64" t="s">
        <v>1708</v>
      </c>
      <c r="E4090" s="20" t="s">
        <v>19</v>
      </c>
      <c r="F4090" s="64"/>
      <c r="G4090" s="53" t="s">
        <v>1076</v>
      </c>
      <c r="H4090" s="53" t="s">
        <v>3888</v>
      </c>
      <c r="I4090" s="26">
        <v>713972</v>
      </c>
      <c r="J4090" s="26">
        <v>713972</v>
      </c>
      <c r="K4090" s="26">
        <v>430000</v>
      </c>
      <c r="L4090" s="26">
        <f t="shared" si="3765"/>
        <v>150000</v>
      </c>
      <c r="M4090" s="26">
        <v>50000</v>
      </c>
      <c r="N4090" s="26">
        <v>50000</v>
      </c>
      <c r="O4090" s="26">
        <v>50000</v>
      </c>
      <c r="P4090" s="26">
        <f t="shared" si="3768"/>
        <v>580000</v>
      </c>
      <c r="Q4090" s="26">
        <f t="shared" si="3769"/>
        <v>81.235678710089473</v>
      </c>
      <c r="R4090" s="90"/>
      <c r="S4090" s="90"/>
      <c r="T4090" s="90"/>
      <c r="U4090" s="90"/>
      <c r="V4090" s="90"/>
      <c r="W4090" s="90"/>
      <c r="X4090" s="90"/>
      <c r="Y4090" s="90"/>
    </row>
    <row r="4091" spans="1:25" ht="15" customHeight="1" x14ac:dyDescent="0.25">
      <c r="A4091" s="63" t="s">
        <v>935</v>
      </c>
      <c r="B4091" s="63" t="s">
        <v>81</v>
      </c>
      <c r="C4091" s="63" t="s">
        <v>1707</v>
      </c>
      <c r="D4091" s="63" t="s">
        <v>1708</v>
      </c>
      <c r="E4091" s="63" t="s">
        <v>21</v>
      </c>
      <c r="F4091" s="64" t="s">
        <v>1</v>
      </c>
      <c r="G4091" s="53" t="s">
        <v>1</v>
      </c>
      <c r="H4091" s="65" t="s">
        <v>22</v>
      </c>
      <c r="I4091" s="31">
        <f t="shared" ref="I4091:K4091" si="3806">SUM(I4092:I4096)</f>
        <v>93654</v>
      </c>
      <c r="J4091" s="31">
        <f t="shared" si="3806"/>
        <v>93654</v>
      </c>
      <c r="K4091" s="31">
        <f t="shared" si="3806"/>
        <v>71572</v>
      </c>
      <c r="L4091" s="31">
        <f t="shared" si="3765"/>
        <v>4000</v>
      </c>
      <c r="M4091" s="31">
        <f t="shared" ref="M4091" si="3807">SUM(M4092:M4096)</f>
        <v>1000</v>
      </c>
      <c r="N4091" s="31">
        <f t="shared" ref="N4091:O4091" si="3808">SUM(N4092:N4096)</f>
        <v>1000</v>
      </c>
      <c r="O4091" s="31">
        <f t="shared" si="3808"/>
        <v>2000</v>
      </c>
      <c r="P4091" s="31">
        <f t="shared" si="3768"/>
        <v>75572</v>
      </c>
      <c r="Q4091" s="31">
        <f t="shared" si="3769"/>
        <v>80.692762722361039</v>
      </c>
      <c r="R4091" s="94"/>
      <c r="S4091" s="94"/>
      <c r="T4091" s="94"/>
      <c r="U4091" s="94"/>
      <c r="V4091" s="94"/>
      <c r="W4091" s="94"/>
      <c r="X4091" s="94"/>
      <c r="Y4091" s="94"/>
    </row>
    <row r="4092" spans="1:25" ht="15" customHeight="1" x14ac:dyDescent="0.25">
      <c r="A4092" s="64" t="s">
        <v>935</v>
      </c>
      <c r="B4092" s="64" t="s">
        <v>81</v>
      </c>
      <c r="C4092" s="64" t="s">
        <v>1707</v>
      </c>
      <c r="D4092" s="64" t="s">
        <v>1708</v>
      </c>
      <c r="E4092" s="20" t="s">
        <v>23</v>
      </c>
      <c r="F4092" s="64" t="s">
        <v>1710</v>
      </c>
      <c r="G4092" s="53" t="s">
        <v>1076</v>
      </c>
      <c r="H4092" s="53" t="s">
        <v>85</v>
      </c>
      <c r="I4092" s="26">
        <v>15000</v>
      </c>
      <c r="J4092" s="26">
        <v>15000</v>
      </c>
      <c r="K4092" s="26">
        <v>10500</v>
      </c>
      <c r="L4092" s="26">
        <f t="shared" si="3765"/>
        <v>3000</v>
      </c>
      <c r="M4092" s="26">
        <v>1000</v>
      </c>
      <c r="N4092" s="26">
        <v>1000</v>
      </c>
      <c r="O4092" s="26">
        <v>1000</v>
      </c>
      <c r="P4092" s="26">
        <f t="shared" si="3768"/>
        <v>13500</v>
      </c>
      <c r="Q4092" s="26">
        <f t="shared" si="3769"/>
        <v>90</v>
      </c>
      <c r="R4092" s="90"/>
      <c r="S4092" s="90"/>
      <c r="T4092" s="90"/>
      <c r="U4092" s="90"/>
      <c r="V4092" s="90"/>
      <c r="W4092" s="90"/>
      <c r="X4092" s="90"/>
      <c r="Y4092" s="90"/>
    </row>
    <row r="4093" spans="1:25" ht="15" customHeight="1" x14ac:dyDescent="0.25">
      <c r="A4093" s="64" t="s">
        <v>935</v>
      </c>
      <c r="B4093" s="64" t="s">
        <v>81</v>
      </c>
      <c r="C4093" s="64" t="s">
        <v>1707</v>
      </c>
      <c r="D4093" s="64" t="s">
        <v>1708</v>
      </c>
      <c r="E4093" s="20" t="s">
        <v>23</v>
      </c>
      <c r="F4093" s="64" t="s">
        <v>1711</v>
      </c>
      <c r="G4093" s="53" t="s">
        <v>1076</v>
      </c>
      <c r="H4093" s="53" t="s">
        <v>25</v>
      </c>
      <c r="I4093" s="26">
        <v>59582</v>
      </c>
      <c r="J4093" s="26">
        <v>59582</v>
      </c>
      <c r="K4093" s="26">
        <v>42000</v>
      </c>
      <c r="L4093" s="26">
        <f t="shared" si="3765"/>
        <v>1000</v>
      </c>
      <c r="M4093" s="26"/>
      <c r="N4093" s="26"/>
      <c r="O4093" s="26">
        <v>1000</v>
      </c>
      <c r="P4093" s="26">
        <f t="shared" si="3768"/>
        <v>43000</v>
      </c>
      <c r="Q4093" s="26">
        <f t="shared" si="3769"/>
        <v>72.169447148467654</v>
      </c>
      <c r="R4093" s="90"/>
      <c r="S4093" s="90"/>
      <c r="T4093" s="90"/>
      <c r="U4093" s="90"/>
      <c r="V4093" s="90"/>
      <c r="W4093" s="90"/>
      <c r="X4093" s="90"/>
      <c r="Y4093" s="90"/>
    </row>
    <row r="4094" spans="1:25" ht="15" customHeight="1" x14ac:dyDescent="0.25">
      <c r="A4094" s="64" t="s">
        <v>935</v>
      </c>
      <c r="B4094" s="64" t="s">
        <v>81</v>
      </c>
      <c r="C4094" s="64" t="s">
        <v>1707</v>
      </c>
      <c r="D4094" s="64" t="s">
        <v>1708</v>
      </c>
      <c r="E4094" s="20" t="s">
        <v>23</v>
      </c>
      <c r="F4094" s="64" t="s">
        <v>1712</v>
      </c>
      <c r="G4094" s="53" t="s">
        <v>1076</v>
      </c>
      <c r="H4094" s="53" t="s">
        <v>27</v>
      </c>
      <c r="I4094" s="26">
        <v>15572</v>
      </c>
      <c r="J4094" s="26">
        <v>15572</v>
      </c>
      <c r="K4094" s="26">
        <v>15572</v>
      </c>
      <c r="L4094" s="26">
        <f t="shared" si="3765"/>
        <v>0</v>
      </c>
      <c r="M4094" s="26"/>
      <c r="N4094" s="26"/>
      <c r="O4094" s="26"/>
      <c r="P4094" s="26">
        <f t="shared" si="3768"/>
        <v>15572</v>
      </c>
      <c r="Q4094" s="26">
        <f t="shared" si="3769"/>
        <v>100</v>
      </c>
      <c r="R4094" s="90"/>
      <c r="S4094" s="90"/>
      <c r="T4094" s="90"/>
      <c r="U4094" s="90"/>
      <c r="V4094" s="90"/>
      <c r="W4094" s="90"/>
      <c r="X4094" s="90"/>
      <c r="Y4094" s="90"/>
    </row>
    <row r="4095" spans="1:25" ht="15" customHeight="1" x14ac:dyDescent="0.25">
      <c r="A4095" s="64" t="s">
        <v>935</v>
      </c>
      <c r="B4095" s="64" t="s">
        <v>81</v>
      </c>
      <c r="C4095" s="64" t="s">
        <v>1707</v>
      </c>
      <c r="D4095" s="64" t="s">
        <v>1708</v>
      </c>
      <c r="E4095" s="20" t="s">
        <v>23</v>
      </c>
      <c r="F4095" s="64" t="s">
        <v>1713</v>
      </c>
      <c r="G4095" s="53" t="s">
        <v>1076</v>
      </c>
      <c r="H4095" s="53" t="s">
        <v>89</v>
      </c>
      <c r="I4095" s="26">
        <v>0</v>
      </c>
      <c r="J4095" s="26">
        <v>0</v>
      </c>
      <c r="K4095" s="26">
        <v>0</v>
      </c>
      <c r="L4095" s="26">
        <f t="shared" si="3765"/>
        <v>0</v>
      </c>
      <c r="M4095" s="26"/>
      <c r="N4095" s="26"/>
      <c r="O4095" s="26"/>
      <c r="P4095" s="26">
        <f t="shared" si="3768"/>
        <v>0</v>
      </c>
      <c r="Q4095" s="26" t="str">
        <f t="shared" si="3769"/>
        <v>-</v>
      </c>
      <c r="R4095" s="90"/>
      <c r="S4095" s="90"/>
      <c r="T4095" s="90"/>
      <c r="U4095" s="90"/>
      <c r="V4095" s="90"/>
      <c r="W4095" s="90"/>
      <c r="X4095" s="90"/>
      <c r="Y4095" s="90"/>
    </row>
    <row r="4096" spans="1:25" ht="15" customHeight="1" x14ac:dyDescent="0.25">
      <c r="A4096" s="64" t="s">
        <v>935</v>
      </c>
      <c r="B4096" s="64" t="s">
        <v>81</v>
      </c>
      <c r="C4096" s="64" t="s">
        <v>1707</v>
      </c>
      <c r="D4096" s="64" t="s">
        <v>1708</v>
      </c>
      <c r="E4096" s="20" t="s">
        <v>23</v>
      </c>
      <c r="F4096" s="64" t="s">
        <v>1714</v>
      </c>
      <c r="G4096" s="53" t="s">
        <v>1076</v>
      </c>
      <c r="H4096" s="53" t="s">
        <v>29</v>
      </c>
      <c r="I4096" s="26">
        <v>3500</v>
      </c>
      <c r="J4096" s="26">
        <v>3500</v>
      </c>
      <c r="K4096" s="26">
        <v>3500</v>
      </c>
      <c r="L4096" s="26">
        <f t="shared" si="3765"/>
        <v>0</v>
      </c>
      <c r="M4096" s="26"/>
      <c r="N4096" s="26"/>
      <c r="O4096" s="26"/>
      <c r="P4096" s="26">
        <f t="shared" si="3768"/>
        <v>3500</v>
      </c>
      <c r="Q4096" s="26">
        <f t="shared" si="3769"/>
        <v>100</v>
      </c>
      <c r="R4096" s="90"/>
      <c r="S4096" s="90"/>
      <c r="T4096" s="90"/>
      <c r="U4096" s="90"/>
      <c r="V4096" s="90"/>
      <c r="W4096" s="90"/>
      <c r="X4096" s="90"/>
      <c r="Y4096" s="90"/>
    </row>
    <row r="4097" spans="1:25" ht="15" customHeight="1" x14ac:dyDescent="0.25">
      <c r="A4097" s="63" t="s">
        <v>935</v>
      </c>
      <c r="B4097" s="63" t="s">
        <v>81</v>
      </c>
      <c r="C4097" s="63" t="s">
        <v>1707</v>
      </c>
      <c r="D4097" s="63" t="s">
        <v>1708</v>
      </c>
      <c r="E4097" s="65" t="s">
        <v>30</v>
      </c>
      <c r="F4097" s="65" t="s">
        <v>1</v>
      </c>
      <c r="G4097" s="65" t="s">
        <v>1</v>
      </c>
      <c r="H4097" s="65" t="s">
        <v>31</v>
      </c>
      <c r="I4097" s="31">
        <f t="shared" ref="I4097:K4097" si="3809">SUM(I4098)</f>
        <v>74969</v>
      </c>
      <c r="J4097" s="31">
        <f t="shared" si="3809"/>
        <v>74969</v>
      </c>
      <c r="K4097" s="31">
        <f t="shared" si="3809"/>
        <v>48000</v>
      </c>
      <c r="L4097" s="31">
        <f t="shared" si="3765"/>
        <v>16000</v>
      </c>
      <c r="M4097" s="31">
        <f t="shared" ref="M4097" si="3810">SUM(M4098)</f>
        <v>5000</v>
      </c>
      <c r="N4097" s="31">
        <f t="shared" ref="N4097:O4097" si="3811">SUM(N4098)</f>
        <v>5000</v>
      </c>
      <c r="O4097" s="31">
        <f t="shared" si="3811"/>
        <v>6000</v>
      </c>
      <c r="P4097" s="31">
        <f t="shared" si="3768"/>
        <v>64000</v>
      </c>
      <c r="Q4097" s="31">
        <f t="shared" si="3769"/>
        <v>85.36861902919874</v>
      </c>
      <c r="R4097" s="94"/>
      <c r="S4097" s="94"/>
      <c r="T4097" s="94"/>
      <c r="U4097" s="94"/>
      <c r="V4097" s="94"/>
      <c r="W4097" s="94"/>
      <c r="X4097" s="94"/>
      <c r="Y4097" s="94"/>
    </row>
    <row r="4098" spans="1:25" ht="15" customHeight="1" x14ac:dyDescent="0.25">
      <c r="A4098" s="64" t="s">
        <v>935</v>
      </c>
      <c r="B4098" s="64" t="s">
        <v>81</v>
      </c>
      <c r="C4098" s="64" t="s">
        <v>1707</v>
      </c>
      <c r="D4098" s="64" t="s">
        <v>1708</v>
      </c>
      <c r="E4098" s="20" t="s">
        <v>33</v>
      </c>
      <c r="F4098" s="64"/>
      <c r="G4098" s="53" t="s">
        <v>1076</v>
      </c>
      <c r="H4098" s="53" t="s">
        <v>3889</v>
      </c>
      <c r="I4098" s="26">
        <v>74969</v>
      </c>
      <c r="J4098" s="26">
        <v>74969</v>
      </c>
      <c r="K4098" s="26">
        <v>48000</v>
      </c>
      <c r="L4098" s="26">
        <f t="shared" si="3765"/>
        <v>16000</v>
      </c>
      <c r="M4098" s="26">
        <v>5000</v>
      </c>
      <c r="N4098" s="26">
        <v>5000</v>
      </c>
      <c r="O4098" s="26">
        <v>6000</v>
      </c>
      <c r="P4098" s="26">
        <f t="shared" si="3768"/>
        <v>64000</v>
      </c>
      <c r="Q4098" s="26">
        <f t="shared" si="3769"/>
        <v>85.36861902919874</v>
      </c>
      <c r="R4098" s="90"/>
      <c r="S4098" s="90"/>
      <c r="T4098" s="90"/>
      <c r="U4098" s="90"/>
      <c r="V4098" s="90"/>
      <c r="W4098" s="90"/>
      <c r="X4098" s="90"/>
      <c r="Y4098" s="90"/>
    </row>
    <row r="4099" spans="1:25" ht="15" customHeight="1" x14ac:dyDescent="0.25">
      <c r="A4099" s="63" t="s">
        <v>935</v>
      </c>
      <c r="B4099" s="63" t="s">
        <v>81</v>
      </c>
      <c r="C4099" s="63" t="s">
        <v>1707</v>
      </c>
      <c r="D4099" s="63" t="s">
        <v>1708</v>
      </c>
      <c r="E4099" s="65" t="s">
        <v>34</v>
      </c>
      <c r="F4099" s="65" t="s">
        <v>1</v>
      </c>
      <c r="G4099" s="65" t="s">
        <v>1</v>
      </c>
      <c r="H4099" s="65" t="s">
        <v>35</v>
      </c>
      <c r="I4099" s="31">
        <f t="shared" ref="I4099:K4099" si="3812">SUM(I4100:I4107)</f>
        <v>90796</v>
      </c>
      <c r="J4099" s="31">
        <f t="shared" si="3812"/>
        <v>59901</v>
      </c>
      <c r="K4099" s="31">
        <f t="shared" si="3812"/>
        <v>41716</v>
      </c>
      <c r="L4099" s="31">
        <f t="shared" si="3765"/>
        <v>6798</v>
      </c>
      <c r="M4099" s="31">
        <f t="shared" ref="M4099" si="3813">SUM(M4100:M4107)</f>
        <v>650</v>
      </c>
      <c r="N4099" s="31">
        <f t="shared" ref="N4099:O4099" si="3814">SUM(N4100:N4107)</f>
        <v>3750</v>
      </c>
      <c r="O4099" s="31">
        <f t="shared" si="3814"/>
        <v>2398</v>
      </c>
      <c r="P4099" s="31">
        <f t="shared" si="3768"/>
        <v>48514</v>
      </c>
      <c r="Q4099" s="31">
        <f t="shared" si="3769"/>
        <v>80.99030066276022</v>
      </c>
      <c r="R4099" s="94"/>
      <c r="S4099" s="94"/>
      <c r="T4099" s="94"/>
      <c r="U4099" s="94"/>
      <c r="V4099" s="94"/>
      <c r="W4099" s="94"/>
      <c r="X4099" s="94"/>
      <c r="Y4099" s="94"/>
    </row>
    <row r="4100" spans="1:25" ht="15" customHeight="1" x14ac:dyDescent="0.25">
      <c r="A4100" s="64" t="s">
        <v>935</v>
      </c>
      <c r="B4100" s="64" t="s">
        <v>81</v>
      </c>
      <c r="C4100" s="64" t="s">
        <v>1707</v>
      </c>
      <c r="D4100" s="64" t="s">
        <v>1708</v>
      </c>
      <c r="E4100" s="20" t="s">
        <v>38</v>
      </c>
      <c r="F4100" s="64"/>
      <c r="G4100" s="53" t="s">
        <v>1076</v>
      </c>
      <c r="H4100" s="53" t="s">
        <v>37</v>
      </c>
      <c r="I4100" s="26">
        <v>916</v>
      </c>
      <c r="J4100" s="26">
        <v>916</v>
      </c>
      <c r="K4100" s="26">
        <v>916</v>
      </c>
      <c r="L4100" s="26">
        <f t="shared" si="3765"/>
        <v>0</v>
      </c>
      <c r="M4100" s="26"/>
      <c r="N4100" s="26"/>
      <c r="O4100" s="26"/>
      <c r="P4100" s="26">
        <f t="shared" si="3768"/>
        <v>916</v>
      </c>
      <c r="Q4100" s="26">
        <f t="shared" si="3769"/>
        <v>100</v>
      </c>
      <c r="R4100" s="90"/>
      <c r="S4100" s="90"/>
      <c r="T4100" s="90"/>
      <c r="U4100" s="90"/>
      <c r="V4100" s="90"/>
      <c r="W4100" s="90"/>
      <c r="X4100" s="90"/>
      <c r="Y4100" s="90"/>
    </row>
    <row r="4101" spans="1:25" ht="15" customHeight="1" x14ac:dyDescent="0.25">
      <c r="A4101" s="64" t="s">
        <v>935</v>
      </c>
      <c r="B4101" s="64" t="s">
        <v>81</v>
      </c>
      <c r="C4101" s="64" t="s">
        <v>1707</v>
      </c>
      <c r="D4101" s="64" t="s">
        <v>1708</v>
      </c>
      <c r="E4101" s="20" t="s">
        <v>298</v>
      </c>
      <c r="F4101" s="64"/>
      <c r="G4101" s="53" t="s">
        <v>1076</v>
      </c>
      <c r="H4101" s="53" t="s">
        <v>297</v>
      </c>
      <c r="I4101" s="26">
        <v>31000</v>
      </c>
      <c r="J4101" s="26">
        <v>31000</v>
      </c>
      <c r="K4101" s="26">
        <v>22000</v>
      </c>
      <c r="L4101" s="26">
        <f t="shared" si="3765"/>
        <v>0</v>
      </c>
      <c r="M4101" s="26"/>
      <c r="N4101" s="26"/>
      <c r="O4101" s="26"/>
      <c r="P4101" s="26">
        <f t="shared" si="3768"/>
        <v>22000</v>
      </c>
      <c r="Q4101" s="26">
        <f t="shared" si="3769"/>
        <v>70.967741935483872</v>
      </c>
      <c r="R4101" s="90"/>
      <c r="S4101" s="90"/>
      <c r="T4101" s="90"/>
      <c r="U4101" s="90"/>
      <c r="V4101" s="90"/>
      <c r="W4101" s="90"/>
      <c r="X4101" s="90"/>
      <c r="Y4101" s="90"/>
    </row>
    <row r="4102" spans="1:25" ht="15" customHeight="1" x14ac:dyDescent="0.25">
      <c r="A4102" s="64" t="s">
        <v>935</v>
      </c>
      <c r="B4102" s="64" t="s">
        <v>81</v>
      </c>
      <c r="C4102" s="64" t="s">
        <v>1707</v>
      </c>
      <c r="D4102" s="64" t="s">
        <v>1708</v>
      </c>
      <c r="E4102" s="20" t="s">
        <v>301</v>
      </c>
      <c r="F4102" s="64"/>
      <c r="G4102" s="53" t="s">
        <v>1076</v>
      </c>
      <c r="H4102" s="53" t="s">
        <v>300</v>
      </c>
      <c r="I4102" s="26">
        <v>7587</v>
      </c>
      <c r="J4102" s="26">
        <v>7587</v>
      </c>
      <c r="K4102" s="26">
        <v>4800</v>
      </c>
      <c r="L4102" s="26">
        <f t="shared" si="3765"/>
        <v>1800</v>
      </c>
      <c r="M4102" s="26">
        <v>500</v>
      </c>
      <c r="N4102" s="26">
        <v>600</v>
      </c>
      <c r="O4102" s="26">
        <v>700</v>
      </c>
      <c r="P4102" s="26">
        <f t="shared" si="3768"/>
        <v>6600</v>
      </c>
      <c r="Q4102" s="26">
        <f t="shared" si="3769"/>
        <v>86.99090549624357</v>
      </c>
      <c r="R4102" s="90"/>
      <c r="S4102" s="90"/>
      <c r="T4102" s="90"/>
      <c r="U4102" s="90"/>
      <c r="V4102" s="90"/>
      <c r="W4102" s="90"/>
      <c r="X4102" s="90"/>
      <c r="Y4102" s="90"/>
    </row>
    <row r="4103" spans="1:25" ht="15" customHeight="1" x14ac:dyDescent="0.25">
      <c r="A4103" s="64" t="s">
        <v>935</v>
      </c>
      <c r="B4103" s="64" t="s">
        <v>81</v>
      </c>
      <c r="C4103" s="64" t="s">
        <v>1707</v>
      </c>
      <c r="D4103" s="64" t="s">
        <v>1708</v>
      </c>
      <c r="E4103" s="20" t="s">
        <v>218</v>
      </c>
      <c r="F4103" s="64"/>
      <c r="G4103" s="53" t="s">
        <v>1076</v>
      </c>
      <c r="H4103" s="53" t="s">
        <v>217</v>
      </c>
      <c r="I4103" s="26">
        <v>26012</v>
      </c>
      <c r="J4103" s="26">
        <v>6000</v>
      </c>
      <c r="K4103" s="26">
        <v>4000</v>
      </c>
      <c r="L4103" s="26">
        <f t="shared" si="3765"/>
        <v>1500</v>
      </c>
      <c r="M4103" s="26"/>
      <c r="N4103" s="26">
        <v>1000</v>
      </c>
      <c r="O4103" s="26">
        <v>500</v>
      </c>
      <c r="P4103" s="26">
        <f t="shared" si="3768"/>
        <v>5500</v>
      </c>
      <c r="Q4103" s="26">
        <f t="shared" si="3769"/>
        <v>91.666666666666657</v>
      </c>
      <c r="R4103" s="90"/>
      <c r="S4103" s="90"/>
      <c r="T4103" s="90"/>
      <c r="U4103" s="90"/>
      <c r="V4103" s="90"/>
      <c r="W4103" s="90"/>
      <c r="X4103" s="90"/>
      <c r="Y4103" s="90"/>
    </row>
    <row r="4104" spans="1:25" ht="15" customHeight="1" x14ac:dyDescent="0.25">
      <c r="A4104" s="64" t="s">
        <v>935</v>
      </c>
      <c r="B4104" s="64" t="s">
        <v>81</v>
      </c>
      <c r="C4104" s="64" t="s">
        <v>1707</v>
      </c>
      <c r="D4104" s="64" t="s">
        <v>1708</v>
      </c>
      <c r="E4104" s="20" t="s">
        <v>303</v>
      </c>
      <c r="F4104" s="64"/>
      <c r="G4104" s="53" t="s">
        <v>1076</v>
      </c>
      <c r="H4104" s="53" t="s">
        <v>302</v>
      </c>
      <c r="I4104" s="26">
        <v>200</v>
      </c>
      <c r="J4104" s="26">
        <v>200</v>
      </c>
      <c r="K4104" s="26">
        <v>200</v>
      </c>
      <c r="L4104" s="26">
        <f t="shared" si="3765"/>
        <v>0</v>
      </c>
      <c r="M4104" s="26"/>
      <c r="N4104" s="26"/>
      <c r="O4104" s="26"/>
      <c r="P4104" s="26">
        <f t="shared" si="3768"/>
        <v>200</v>
      </c>
      <c r="Q4104" s="26">
        <f t="shared" si="3769"/>
        <v>100</v>
      </c>
      <c r="R4104" s="90"/>
      <c r="S4104" s="90"/>
      <c r="T4104" s="90"/>
      <c r="U4104" s="90"/>
      <c r="V4104" s="90"/>
      <c r="W4104" s="90"/>
      <c r="X4104" s="90"/>
      <c r="Y4104" s="90"/>
    </row>
    <row r="4105" spans="1:25" ht="15" customHeight="1" x14ac:dyDescent="0.25">
      <c r="A4105" s="64" t="s">
        <v>935</v>
      </c>
      <c r="B4105" s="64" t="s">
        <v>81</v>
      </c>
      <c r="C4105" s="64" t="s">
        <v>1707</v>
      </c>
      <c r="D4105" s="64" t="s">
        <v>1708</v>
      </c>
      <c r="E4105" s="20" t="s">
        <v>308</v>
      </c>
      <c r="F4105" s="64"/>
      <c r="G4105" s="53" t="s">
        <v>1076</v>
      </c>
      <c r="H4105" s="53" t="s">
        <v>307</v>
      </c>
      <c r="I4105" s="26">
        <v>9283</v>
      </c>
      <c r="J4105" s="26">
        <v>6300</v>
      </c>
      <c r="K4105" s="26">
        <v>4600</v>
      </c>
      <c r="L4105" s="26">
        <f t="shared" si="3765"/>
        <v>1000</v>
      </c>
      <c r="M4105" s="26"/>
      <c r="N4105" s="26">
        <v>500</v>
      </c>
      <c r="O4105" s="26">
        <v>500</v>
      </c>
      <c r="P4105" s="26">
        <f t="shared" si="3768"/>
        <v>5600</v>
      </c>
      <c r="Q4105" s="26">
        <f t="shared" si="3769"/>
        <v>88.888888888888886</v>
      </c>
      <c r="R4105" s="90"/>
      <c r="S4105" s="90"/>
      <c r="T4105" s="90"/>
      <c r="U4105" s="90"/>
      <c r="V4105" s="90"/>
      <c r="W4105" s="90"/>
      <c r="X4105" s="90"/>
      <c r="Y4105" s="90"/>
    </row>
    <row r="4106" spans="1:25" ht="15" customHeight="1" x14ac:dyDescent="0.25">
      <c r="A4106" s="64" t="s">
        <v>935</v>
      </c>
      <c r="B4106" s="64" t="s">
        <v>81</v>
      </c>
      <c r="C4106" s="64" t="s">
        <v>1707</v>
      </c>
      <c r="D4106" s="64" t="s">
        <v>1708</v>
      </c>
      <c r="E4106" s="20" t="s">
        <v>311</v>
      </c>
      <c r="F4106" s="64"/>
      <c r="G4106" s="53" t="s">
        <v>1076</v>
      </c>
      <c r="H4106" s="53" t="s">
        <v>310</v>
      </c>
      <c r="I4106" s="26">
        <v>0</v>
      </c>
      <c r="J4106" s="26">
        <v>0</v>
      </c>
      <c r="K4106" s="26">
        <v>0</v>
      </c>
      <c r="L4106" s="26">
        <f t="shared" si="3765"/>
        <v>0</v>
      </c>
      <c r="M4106" s="26"/>
      <c r="N4106" s="26"/>
      <c r="O4106" s="26"/>
      <c r="P4106" s="26">
        <f t="shared" si="3768"/>
        <v>0</v>
      </c>
      <c r="Q4106" s="26" t="str">
        <f t="shared" si="3769"/>
        <v>-</v>
      </c>
      <c r="R4106" s="90"/>
      <c r="S4106" s="90"/>
      <c r="T4106" s="90"/>
      <c r="U4106" s="90"/>
      <c r="V4106" s="90"/>
      <c r="W4106" s="90"/>
      <c r="X4106" s="90"/>
      <c r="Y4106" s="90"/>
    </row>
    <row r="4107" spans="1:25" ht="15" customHeight="1" x14ac:dyDescent="0.25">
      <c r="A4107" s="63" t="s">
        <v>935</v>
      </c>
      <c r="B4107" s="63" t="s">
        <v>81</v>
      </c>
      <c r="C4107" s="63" t="s">
        <v>1707</v>
      </c>
      <c r="D4107" s="63" t="s">
        <v>1708</v>
      </c>
      <c r="E4107" s="63" t="s">
        <v>39</v>
      </c>
      <c r="F4107" s="64" t="s">
        <v>1</v>
      </c>
      <c r="G4107" s="53" t="s">
        <v>1</v>
      </c>
      <c r="H4107" s="65" t="s">
        <v>40</v>
      </c>
      <c r="I4107" s="31">
        <f t="shared" ref="I4107:K4107" si="3815">SUM(I4108:I4110)</f>
        <v>15798</v>
      </c>
      <c r="J4107" s="31">
        <f t="shared" si="3815"/>
        <v>7898</v>
      </c>
      <c r="K4107" s="31">
        <f t="shared" si="3815"/>
        <v>5200</v>
      </c>
      <c r="L4107" s="31">
        <f t="shared" si="3765"/>
        <v>2498</v>
      </c>
      <c r="M4107" s="31">
        <f t="shared" ref="M4107" si="3816">SUM(M4108:M4110)</f>
        <v>150</v>
      </c>
      <c r="N4107" s="31">
        <f t="shared" ref="N4107:O4107" si="3817">SUM(N4108:N4110)</f>
        <v>1650</v>
      </c>
      <c r="O4107" s="31">
        <f t="shared" si="3817"/>
        <v>698</v>
      </c>
      <c r="P4107" s="31">
        <f t="shared" si="3768"/>
        <v>7698</v>
      </c>
      <c r="Q4107" s="31">
        <f t="shared" si="3769"/>
        <v>97.467713345150671</v>
      </c>
      <c r="R4107" s="94"/>
      <c r="S4107" s="94"/>
      <c r="T4107" s="94"/>
      <c r="U4107" s="94"/>
      <c r="V4107" s="94"/>
      <c r="W4107" s="94"/>
      <c r="X4107" s="94"/>
      <c r="Y4107" s="94"/>
    </row>
    <row r="4108" spans="1:25" ht="15" customHeight="1" x14ac:dyDescent="0.25">
      <c r="A4108" s="64" t="s">
        <v>935</v>
      </c>
      <c r="B4108" s="64" t="s">
        <v>81</v>
      </c>
      <c r="C4108" s="64" t="s">
        <v>1707</v>
      </c>
      <c r="D4108" s="64" t="s">
        <v>1708</v>
      </c>
      <c r="E4108" s="20" t="s">
        <v>41</v>
      </c>
      <c r="F4108" s="64"/>
      <c r="G4108" s="53" t="s">
        <v>1076</v>
      </c>
      <c r="H4108" s="53" t="s">
        <v>40</v>
      </c>
      <c r="I4108" s="26">
        <v>13398</v>
      </c>
      <c r="J4108" s="26">
        <v>5498</v>
      </c>
      <c r="K4108" s="26">
        <v>3500</v>
      </c>
      <c r="L4108" s="26">
        <f t="shared" si="3765"/>
        <v>1998</v>
      </c>
      <c r="M4108" s="26"/>
      <c r="N4108" s="26">
        <v>1500</v>
      </c>
      <c r="O4108" s="26">
        <v>498</v>
      </c>
      <c r="P4108" s="26">
        <f t="shared" si="3768"/>
        <v>5498</v>
      </c>
      <c r="Q4108" s="26">
        <f t="shared" si="3769"/>
        <v>100</v>
      </c>
      <c r="R4108" s="90"/>
      <c r="S4108" s="90"/>
      <c r="T4108" s="90"/>
      <c r="U4108" s="90"/>
      <c r="V4108" s="90"/>
      <c r="W4108" s="90"/>
      <c r="X4108" s="90"/>
      <c r="Y4108" s="90"/>
    </row>
    <row r="4109" spans="1:25" ht="15" customHeight="1" x14ac:dyDescent="0.25">
      <c r="A4109" s="64" t="s">
        <v>935</v>
      </c>
      <c r="B4109" s="64" t="s">
        <v>81</v>
      </c>
      <c r="C4109" s="64" t="s">
        <v>1707</v>
      </c>
      <c r="D4109" s="64" t="s">
        <v>1708</v>
      </c>
      <c r="E4109" s="20" t="s">
        <v>41</v>
      </c>
      <c r="F4109" s="64" t="s">
        <v>1715</v>
      </c>
      <c r="G4109" s="53" t="s">
        <v>1076</v>
      </c>
      <c r="H4109" s="53" t="s">
        <v>49</v>
      </c>
      <c r="I4109" s="26">
        <v>2300</v>
      </c>
      <c r="J4109" s="26">
        <v>2300</v>
      </c>
      <c r="K4109" s="26">
        <v>1700</v>
      </c>
      <c r="L4109" s="26">
        <f t="shared" si="3765"/>
        <v>500</v>
      </c>
      <c r="M4109" s="26">
        <v>150</v>
      </c>
      <c r="N4109" s="26">
        <v>150</v>
      </c>
      <c r="O4109" s="26">
        <v>200</v>
      </c>
      <c r="P4109" s="26">
        <f t="shared" si="3768"/>
        <v>2200</v>
      </c>
      <c r="Q4109" s="26">
        <f t="shared" si="3769"/>
        <v>95.652173913043484</v>
      </c>
      <c r="R4109" s="90"/>
      <c r="S4109" s="90"/>
      <c r="T4109" s="90"/>
      <c r="U4109" s="90"/>
      <c r="V4109" s="90"/>
      <c r="W4109" s="90"/>
      <c r="X4109" s="90"/>
      <c r="Y4109" s="90"/>
    </row>
    <row r="4110" spans="1:25" ht="22.5" customHeight="1" x14ac:dyDescent="0.25">
      <c r="A4110" s="64" t="s">
        <v>935</v>
      </c>
      <c r="B4110" s="64" t="s">
        <v>81</v>
      </c>
      <c r="C4110" s="64" t="s">
        <v>1707</v>
      </c>
      <c r="D4110" s="64" t="s">
        <v>1708</v>
      </c>
      <c r="E4110" s="20" t="s">
        <v>41</v>
      </c>
      <c r="F4110" s="64" t="s">
        <v>1716</v>
      </c>
      <c r="G4110" s="53" t="s">
        <v>1076</v>
      </c>
      <c r="H4110" s="53" t="s">
        <v>55</v>
      </c>
      <c r="I4110" s="26">
        <v>100</v>
      </c>
      <c r="J4110" s="26">
        <v>100</v>
      </c>
      <c r="K4110" s="26">
        <v>0</v>
      </c>
      <c r="L4110" s="26">
        <f t="shared" si="3765"/>
        <v>0</v>
      </c>
      <c r="M4110" s="26"/>
      <c r="N4110" s="26"/>
      <c r="O4110" s="26"/>
      <c r="P4110" s="26">
        <f t="shared" si="3768"/>
        <v>0</v>
      </c>
      <c r="Q4110" s="26">
        <f t="shared" si="3769"/>
        <v>0</v>
      </c>
      <c r="R4110" s="90"/>
      <c r="S4110" s="90"/>
      <c r="T4110" s="90"/>
      <c r="U4110" s="90"/>
      <c r="V4110" s="90"/>
      <c r="W4110" s="90"/>
      <c r="X4110" s="90"/>
      <c r="Y4110" s="90"/>
    </row>
    <row r="4111" spans="1:25" ht="22.5" customHeight="1" x14ac:dyDescent="0.25">
      <c r="A4111" s="63" t="s">
        <v>1</v>
      </c>
      <c r="B4111" s="63" t="s">
        <v>1</v>
      </c>
      <c r="C4111" s="63" t="s">
        <v>1</v>
      </c>
      <c r="D4111" s="65" t="s">
        <v>1</v>
      </c>
      <c r="E4111" s="65" t="s">
        <v>1</v>
      </c>
      <c r="F4111" s="65" t="s">
        <v>1</v>
      </c>
      <c r="G4111" s="65" t="s">
        <v>1</v>
      </c>
      <c r="H4111" s="66" t="s">
        <v>56</v>
      </c>
      <c r="I4111" s="30">
        <f t="shared" ref="I4111:K4112" si="3818">SUM(I4112)</f>
        <v>100</v>
      </c>
      <c r="J4111" s="30">
        <f t="shared" si="3818"/>
        <v>100</v>
      </c>
      <c r="K4111" s="30">
        <f t="shared" si="3818"/>
        <v>0</v>
      </c>
      <c r="L4111" s="30">
        <f t="shared" si="3765"/>
        <v>0</v>
      </c>
      <c r="M4111" s="30">
        <f t="shared" ref="M4111:M4112" si="3819">SUM(M4112)</f>
        <v>0</v>
      </c>
      <c r="N4111" s="30">
        <f t="shared" ref="N4111:O4112" si="3820">SUM(N4112)</f>
        <v>0</v>
      </c>
      <c r="O4111" s="30">
        <f t="shared" si="3820"/>
        <v>0</v>
      </c>
      <c r="P4111" s="30">
        <f t="shared" si="3768"/>
        <v>0</v>
      </c>
      <c r="Q4111" s="30">
        <f t="shared" si="3769"/>
        <v>0</v>
      </c>
      <c r="R4111" s="93"/>
      <c r="S4111" s="93"/>
      <c r="T4111" s="93"/>
      <c r="U4111" s="93"/>
      <c r="V4111" s="93"/>
      <c r="W4111" s="93"/>
      <c r="X4111" s="93"/>
      <c r="Y4111" s="93"/>
    </row>
    <row r="4112" spans="1:25" ht="15" customHeight="1" x14ac:dyDescent="0.25">
      <c r="A4112" s="63" t="s">
        <v>935</v>
      </c>
      <c r="B4112" s="63" t="s">
        <v>81</v>
      </c>
      <c r="C4112" s="63" t="s">
        <v>1707</v>
      </c>
      <c r="D4112" s="63" t="s">
        <v>1708</v>
      </c>
      <c r="E4112" s="65" t="s">
        <v>57</v>
      </c>
      <c r="F4112" s="65" t="s">
        <v>1</v>
      </c>
      <c r="G4112" s="65" t="s">
        <v>1</v>
      </c>
      <c r="H4112" s="65" t="s">
        <v>58</v>
      </c>
      <c r="I4112" s="31">
        <f t="shared" si="3818"/>
        <v>100</v>
      </c>
      <c r="J4112" s="31">
        <f t="shared" si="3818"/>
        <v>100</v>
      </c>
      <c r="K4112" s="31">
        <f t="shared" si="3818"/>
        <v>0</v>
      </c>
      <c r="L4112" s="31">
        <f t="shared" ref="L4112:L4175" si="3821">SUM(M4112:O4112)</f>
        <v>0</v>
      </c>
      <c r="M4112" s="31">
        <f t="shared" si="3819"/>
        <v>0</v>
      </c>
      <c r="N4112" s="31">
        <f t="shared" si="3820"/>
        <v>0</v>
      </c>
      <c r="O4112" s="31">
        <f t="shared" si="3820"/>
        <v>0</v>
      </c>
      <c r="P4112" s="31">
        <f t="shared" ref="P4112:P4175" si="3822">K4112+L4112</f>
        <v>0</v>
      </c>
      <c r="Q4112" s="31">
        <f t="shared" ref="Q4112:Q4175" si="3823">IF(J4112=0,"-",P4112/J4112*100)</f>
        <v>0</v>
      </c>
      <c r="R4112" s="94"/>
      <c r="S4112" s="94"/>
      <c r="T4112" s="94"/>
      <c r="U4112" s="94"/>
      <c r="V4112" s="94"/>
      <c r="W4112" s="94"/>
      <c r="X4112" s="94"/>
      <c r="Y4112" s="94"/>
    </row>
    <row r="4113" spans="1:25" ht="15" customHeight="1" x14ac:dyDescent="0.25">
      <c r="A4113" s="64" t="s">
        <v>935</v>
      </c>
      <c r="B4113" s="64" t="s">
        <v>81</v>
      </c>
      <c r="C4113" s="64" t="s">
        <v>1707</v>
      </c>
      <c r="D4113" s="64" t="s">
        <v>1708</v>
      </c>
      <c r="E4113" s="20" t="s">
        <v>68</v>
      </c>
      <c r="F4113" s="64"/>
      <c r="G4113" s="53" t="s">
        <v>1076</v>
      </c>
      <c r="H4113" s="53" t="s">
        <v>67</v>
      </c>
      <c r="I4113" s="26">
        <v>100</v>
      </c>
      <c r="J4113" s="26">
        <v>100</v>
      </c>
      <c r="K4113" s="26">
        <v>0</v>
      </c>
      <c r="L4113" s="26">
        <f t="shared" si="3821"/>
        <v>0</v>
      </c>
      <c r="M4113" s="26"/>
      <c r="N4113" s="26"/>
      <c r="O4113" s="26"/>
      <c r="P4113" s="26">
        <f t="shared" si="3822"/>
        <v>0</v>
      </c>
      <c r="Q4113" s="26">
        <f t="shared" si="3823"/>
        <v>0</v>
      </c>
      <c r="R4113" s="90"/>
      <c r="S4113" s="90"/>
      <c r="T4113" s="90"/>
      <c r="U4113" s="90"/>
      <c r="V4113" s="90"/>
      <c r="W4113" s="90"/>
      <c r="X4113" s="90"/>
      <c r="Y4113" s="90"/>
    </row>
    <row r="4114" spans="1:25" ht="22.5" customHeight="1" x14ac:dyDescent="0.25">
      <c r="A4114" s="63" t="s">
        <v>1</v>
      </c>
      <c r="B4114" s="63" t="s">
        <v>1</v>
      </c>
      <c r="C4114" s="63" t="s">
        <v>1</v>
      </c>
      <c r="D4114" s="65" t="s">
        <v>1</v>
      </c>
      <c r="E4114" s="65" t="s">
        <v>1</v>
      </c>
      <c r="F4114" s="65" t="s">
        <v>1</v>
      </c>
      <c r="G4114" s="65" t="s">
        <v>1</v>
      </c>
      <c r="H4114" s="66" t="s">
        <v>69</v>
      </c>
      <c r="I4114" s="30">
        <f t="shared" ref="I4114:K4114" si="3824">SUM(I4115)</f>
        <v>6500</v>
      </c>
      <c r="J4114" s="30">
        <f t="shared" si="3824"/>
        <v>0</v>
      </c>
      <c r="K4114" s="30">
        <f t="shared" si="3824"/>
        <v>0</v>
      </c>
      <c r="L4114" s="30">
        <f t="shared" si="3821"/>
        <v>0</v>
      </c>
      <c r="M4114" s="30">
        <f t="shared" ref="M4114" si="3825">SUM(M4115)</f>
        <v>0</v>
      </c>
      <c r="N4114" s="30">
        <f t="shared" ref="N4114:O4114" si="3826">SUM(N4115)</f>
        <v>0</v>
      </c>
      <c r="O4114" s="30">
        <f t="shared" si="3826"/>
        <v>0</v>
      </c>
      <c r="P4114" s="30">
        <f t="shared" si="3822"/>
        <v>0</v>
      </c>
      <c r="Q4114" s="30" t="str">
        <f t="shared" si="3823"/>
        <v>-</v>
      </c>
      <c r="R4114" s="93"/>
      <c r="S4114" s="93"/>
      <c r="T4114" s="93"/>
      <c r="U4114" s="93"/>
      <c r="V4114" s="93"/>
      <c r="W4114" s="93"/>
      <c r="X4114" s="93"/>
      <c r="Y4114" s="93"/>
    </row>
    <row r="4115" spans="1:25" ht="15" customHeight="1" x14ac:dyDescent="0.25">
      <c r="A4115" s="63" t="s">
        <v>935</v>
      </c>
      <c r="B4115" s="63" t="s">
        <v>81</v>
      </c>
      <c r="C4115" s="63" t="s">
        <v>1707</v>
      </c>
      <c r="D4115" s="63" t="s">
        <v>1708</v>
      </c>
      <c r="E4115" s="65" t="s">
        <v>70</v>
      </c>
      <c r="F4115" s="65" t="s">
        <v>1</v>
      </c>
      <c r="G4115" s="65" t="s">
        <v>1</v>
      </c>
      <c r="H4115" s="65" t="s">
        <v>71</v>
      </c>
      <c r="I4115" s="31">
        <f t="shared" ref="I4115:K4115" si="3827">SUM(I4116:I4117)</f>
        <v>6500</v>
      </c>
      <c r="J4115" s="31">
        <f t="shared" si="3827"/>
        <v>0</v>
      </c>
      <c r="K4115" s="31">
        <f t="shared" si="3827"/>
        <v>0</v>
      </c>
      <c r="L4115" s="31">
        <f t="shared" si="3821"/>
        <v>0</v>
      </c>
      <c r="M4115" s="31">
        <f t="shared" ref="M4115" si="3828">SUM(M4116:M4117)</f>
        <v>0</v>
      </c>
      <c r="N4115" s="31">
        <f t="shared" ref="N4115:O4115" si="3829">SUM(N4116:N4117)</f>
        <v>0</v>
      </c>
      <c r="O4115" s="31">
        <f t="shared" si="3829"/>
        <v>0</v>
      </c>
      <c r="P4115" s="31">
        <f t="shared" si="3822"/>
        <v>0</v>
      </c>
      <c r="Q4115" s="31" t="str">
        <f t="shared" si="3823"/>
        <v>-</v>
      </c>
      <c r="R4115" s="94"/>
      <c r="S4115" s="94"/>
      <c r="T4115" s="94"/>
      <c r="U4115" s="94"/>
      <c r="V4115" s="94"/>
      <c r="W4115" s="94"/>
      <c r="X4115" s="94"/>
      <c r="Y4115" s="94"/>
    </row>
    <row r="4116" spans="1:25" ht="15" customHeight="1" x14ac:dyDescent="0.25">
      <c r="A4116" s="64" t="s">
        <v>935</v>
      </c>
      <c r="B4116" s="64" t="s">
        <v>81</v>
      </c>
      <c r="C4116" s="64" t="s">
        <v>1707</v>
      </c>
      <c r="D4116" s="64" t="s">
        <v>1708</v>
      </c>
      <c r="E4116" s="20" t="s">
        <v>74</v>
      </c>
      <c r="F4116" s="64"/>
      <c r="G4116" s="53" t="s">
        <v>1076</v>
      </c>
      <c r="H4116" s="53" t="s">
        <v>73</v>
      </c>
      <c r="I4116" s="26">
        <v>5000</v>
      </c>
      <c r="J4116" s="26">
        <v>0</v>
      </c>
      <c r="K4116" s="26">
        <v>0</v>
      </c>
      <c r="L4116" s="26">
        <f t="shared" si="3821"/>
        <v>0</v>
      </c>
      <c r="M4116" s="26"/>
      <c r="N4116" s="26"/>
      <c r="O4116" s="26"/>
      <c r="P4116" s="26">
        <f t="shared" si="3822"/>
        <v>0</v>
      </c>
      <c r="Q4116" s="26" t="str">
        <f t="shared" si="3823"/>
        <v>-</v>
      </c>
      <c r="R4116" s="90"/>
      <c r="S4116" s="90"/>
      <c r="T4116" s="90"/>
      <c r="U4116" s="90"/>
      <c r="V4116" s="90"/>
      <c r="W4116" s="90"/>
      <c r="X4116" s="90"/>
      <c r="Y4116" s="90"/>
    </row>
    <row r="4117" spans="1:25" ht="15" customHeight="1" x14ac:dyDescent="0.25">
      <c r="A4117" s="64" t="s">
        <v>935</v>
      </c>
      <c r="B4117" s="64" t="s">
        <v>81</v>
      </c>
      <c r="C4117" s="64" t="s">
        <v>1707</v>
      </c>
      <c r="D4117" s="64" t="s">
        <v>1708</v>
      </c>
      <c r="E4117" s="20" t="s">
        <v>323</v>
      </c>
      <c r="F4117" s="64"/>
      <c r="G4117" s="53" t="s">
        <v>1076</v>
      </c>
      <c r="H4117" s="53" t="s">
        <v>322</v>
      </c>
      <c r="I4117" s="26">
        <v>1500</v>
      </c>
      <c r="J4117" s="26">
        <v>0</v>
      </c>
      <c r="K4117" s="26">
        <v>0</v>
      </c>
      <c r="L4117" s="26">
        <f t="shared" si="3821"/>
        <v>0</v>
      </c>
      <c r="M4117" s="26"/>
      <c r="N4117" s="26"/>
      <c r="O4117" s="26"/>
      <c r="P4117" s="26">
        <f t="shared" si="3822"/>
        <v>0</v>
      </c>
      <c r="Q4117" s="26" t="str">
        <f t="shared" si="3823"/>
        <v>-</v>
      </c>
      <c r="R4117" s="90"/>
      <c r="S4117" s="90"/>
      <c r="T4117" s="90"/>
      <c r="U4117" s="90"/>
      <c r="V4117" s="90"/>
      <c r="W4117" s="90"/>
      <c r="X4117" s="90"/>
      <c r="Y4117" s="90"/>
    </row>
    <row r="4118" spans="1:25" ht="15" customHeight="1" x14ac:dyDescent="0.25">
      <c r="A4118" s="53" t="s">
        <v>1</v>
      </c>
      <c r="B4118" s="53" t="s">
        <v>1</v>
      </c>
      <c r="C4118" s="53" t="s">
        <v>1</v>
      </c>
      <c r="D4118" s="53" t="s">
        <v>1</v>
      </c>
      <c r="E4118" s="53" t="s">
        <v>1</v>
      </c>
      <c r="F4118" s="53" t="s">
        <v>1</v>
      </c>
      <c r="G4118" s="53" t="s">
        <v>1</v>
      </c>
      <c r="H4118" s="66" t="s">
        <v>1717</v>
      </c>
      <c r="I4118" s="30">
        <f t="shared" ref="I4118:K4118" si="3830">SUM(I4088,I4111,I4114)</f>
        <v>979991</v>
      </c>
      <c r="J4118" s="30">
        <f t="shared" si="3830"/>
        <v>942596</v>
      </c>
      <c r="K4118" s="30">
        <f t="shared" si="3830"/>
        <v>591288</v>
      </c>
      <c r="L4118" s="30">
        <f t="shared" si="3821"/>
        <v>176798</v>
      </c>
      <c r="M4118" s="30">
        <f t="shared" ref="M4118" si="3831">SUM(M4088,M4111,M4114)</f>
        <v>56650</v>
      </c>
      <c r="N4118" s="30">
        <f t="shared" ref="N4118:O4118" si="3832">SUM(N4088,N4111,N4114)</f>
        <v>59750</v>
      </c>
      <c r="O4118" s="30">
        <f t="shared" si="3832"/>
        <v>60398</v>
      </c>
      <c r="P4118" s="30">
        <f t="shared" si="3822"/>
        <v>768086</v>
      </c>
      <c r="Q4118" s="30">
        <f t="shared" si="3823"/>
        <v>81.486235884726867</v>
      </c>
      <c r="R4118" s="93"/>
      <c r="S4118" s="93"/>
      <c r="T4118" s="93"/>
      <c r="U4118" s="93"/>
      <c r="V4118" s="93"/>
      <c r="W4118" s="93"/>
      <c r="X4118" s="93"/>
      <c r="Y4118" s="93"/>
    </row>
    <row r="4119" spans="1:25" ht="15" customHeight="1" thickBot="1" x14ac:dyDescent="0.3">
      <c r="A4119" s="53" t="s">
        <v>1</v>
      </c>
      <c r="B4119" s="53" t="s">
        <v>1</v>
      </c>
      <c r="C4119" s="53" t="s">
        <v>1</v>
      </c>
      <c r="D4119" s="53" t="s">
        <v>1</v>
      </c>
      <c r="E4119" s="53" t="s">
        <v>1</v>
      </c>
      <c r="F4119" s="53" t="s">
        <v>1</v>
      </c>
      <c r="G4119" s="53" t="s">
        <v>1</v>
      </c>
      <c r="H4119" s="65" t="s">
        <v>76</v>
      </c>
      <c r="I4119" s="31"/>
      <c r="J4119" s="31"/>
      <c r="K4119" s="31">
        <v>0</v>
      </c>
      <c r="L4119" s="31"/>
      <c r="M4119" s="31"/>
      <c r="N4119" s="31"/>
      <c r="O4119" s="31"/>
      <c r="P4119" s="31"/>
      <c r="Q4119" s="31"/>
      <c r="R4119" s="94"/>
      <c r="S4119" s="94"/>
      <c r="T4119" s="94"/>
      <c r="U4119" s="94"/>
      <c r="V4119" s="94"/>
      <c r="W4119" s="94"/>
      <c r="X4119" s="94"/>
      <c r="Y4119" s="94"/>
    </row>
    <row r="4120" spans="1:25" ht="47.25" customHeight="1" thickBot="1" x14ac:dyDescent="0.3">
      <c r="A4120" s="110" t="s">
        <v>1</v>
      </c>
      <c r="B4120" s="110" t="s">
        <v>1</v>
      </c>
      <c r="C4120" s="110" t="s">
        <v>1</v>
      </c>
      <c r="D4120" s="110" t="s">
        <v>1</v>
      </c>
      <c r="E4120" s="110" t="s">
        <v>1</v>
      </c>
      <c r="F4120" s="110" t="s">
        <v>1</v>
      </c>
      <c r="G4120" s="110" t="s">
        <v>1</v>
      </c>
      <c r="H4120" s="28" t="s">
        <v>77</v>
      </c>
      <c r="I4120" s="109" t="s">
        <v>3984</v>
      </c>
      <c r="J4120" s="109" t="s">
        <v>11</v>
      </c>
      <c r="K4120" s="109" t="s">
        <v>3989</v>
      </c>
      <c r="L4120" s="109" t="s">
        <v>3985</v>
      </c>
      <c r="M4120" s="109" t="s">
        <v>4027</v>
      </c>
      <c r="N4120" s="109" t="s">
        <v>3988</v>
      </c>
      <c r="O4120" s="109" t="s">
        <v>3986</v>
      </c>
      <c r="P4120" s="109" t="s">
        <v>3987</v>
      </c>
      <c r="Q4120" s="109" t="s">
        <v>3695</v>
      </c>
      <c r="R4120" s="91"/>
      <c r="S4120" s="91"/>
      <c r="T4120" s="91"/>
      <c r="U4120" s="91"/>
      <c r="V4120" s="91"/>
      <c r="W4120" s="91"/>
      <c r="X4120" s="91"/>
      <c r="Y4120" s="91"/>
    </row>
    <row r="4121" spans="1:25" ht="15" customHeight="1" x14ac:dyDescent="0.25">
      <c r="A4121" s="111"/>
      <c r="B4121" s="111"/>
      <c r="C4121" s="111"/>
      <c r="D4121" s="111"/>
      <c r="E4121" s="111"/>
      <c r="F4121" s="111"/>
      <c r="G4121" s="111"/>
      <c r="H4121" s="67" t="s">
        <v>1</v>
      </c>
      <c r="I4121" s="29">
        <v>1</v>
      </c>
      <c r="J4121" s="29">
        <v>2</v>
      </c>
      <c r="K4121" s="29">
        <v>3</v>
      </c>
      <c r="L4121" s="29" t="s">
        <v>3478</v>
      </c>
      <c r="M4121" s="29">
        <v>5</v>
      </c>
      <c r="N4121" s="29">
        <v>6</v>
      </c>
      <c r="O4121" s="29">
        <v>7</v>
      </c>
      <c r="P4121" s="29" t="s">
        <v>3696</v>
      </c>
      <c r="Q4121" s="29">
        <v>9</v>
      </c>
      <c r="R4121" s="92"/>
      <c r="S4121" s="92"/>
      <c r="T4121" s="92"/>
      <c r="U4121" s="92"/>
      <c r="V4121" s="92"/>
      <c r="W4121" s="92"/>
      <c r="X4121" s="92"/>
      <c r="Y4121" s="92"/>
    </row>
    <row r="4122" spans="1:25" ht="15" customHeight="1" x14ac:dyDescent="0.25">
      <c r="A4122" s="111"/>
      <c r="B4122" s="111"/>
      <c r="C4122" s="111"/>
      <c r="D4122" s="111"/>
      <c r="E4122" s="111"/>
      <c r="F4122" s="111"/>
      <c r="G4122" s="111"/>
      <c r="H4122" s="68" t="s">
        <v>1085</v>
      </c>
      <c r="I4122" s="32">
        <f t="shared" ref="I4122:K4122" si="3833">SUM(I4118)</f>
        <v>979991</v>
      </c>
      <c r="J4122" s="32">
        <f t="shared" si="3833"/>
        <v>942596</v>
      </c>
      <c r="K4122" s="32">
        <f t="shared" si="3833"/>
        <v>591288</v>
      </c>
      <c r="L4122" s="32">
        <f t="shared" si="3821"/>
        <v>176798</v>
      </c>
      <c r="M4122" s="32">
        <f t="shared" ref="M4122" si="3834">SUM(M4118)</f>
        <v>56650</v>
      </c>
      <c r="N4122" s="32">
        <f t="shared" ref="N4122:O4122" si="3835">SUM(N4118)</f>
        <v>59750</v>
      </c>
      <c r="O4122" s="32">
        <f t="shared" si="3835"/>
        <v>60398</v>
      </c>
      <c r="P4122" s="32">
        <f t="shared" si="3822"/>
        <v>768086</v>
      </c>
      <c r="Q4122" s="32">
        <f t="shared" si="3823"/>
        <v>81.486235884726867</v>
      </c>
      <c r="R4122" s="90"/>
      <c r="S4122" s="90"/>
      <c r="T4122" s="90"/>
      <c r="U4122" s="90"/>
      <c r="V4122" s="90"/>
      <c r="W4122" s="90"/>
      <c r="X4122" s="90"/>
      <c r="Y4122" s="90"/>
    </row>
    <row r="4123" spans="1:25" ht="15" customHeight="1" x14ac:dyDescent="0.25">
      <c r="A4123" s="111"/>
      <c r="B4123" s="111"/>
      <c r="C4123" s="111"/>
      <c r="D4123" s="111"/>
      <c r="E4123" s="111"/>
      <c r="F4123" s="111"/>
      <c r="G4123" s="111"/>
      <c r="H4123" s="69" t="s">
        <v>79</v>
      </c>
      <c r="I4123" s="32">
        <f t="shared" ref="I4123:K4123" si="3836">SUM(I4122)</f>
        <v>979991</v>
      </c>
      <c r="J4123" s="32">
        <f t="shared" si="3836"/>
        <v>942596</v>
      </c>
      <c r="K4123" s="32">
        <f t="shared" si="3836"/>
        <v>591288</v>
      </c>
      <c r="L4123" s="32">
        <f t="shared" si="3821"/>
        <v>176798</v>
      </c>
      <c r="M4123" s="32">
        <f t="shared" ref="M4123" si="3837">SUM(M4122)</f>
        <v>56650</v>
      </c>
      <c r="N4123" s="32">
        <f t="shared" ref="N4123:O4123" si="3838">SUM(N4122)</f>
        <v>59750</v>
      </c>
      <c r="O4123" s="32">
        <f t="shared" si="3838"/>
        <v>60398</v>
      </c>
      <c r="P4123" s="32">
        <f t="shared" si="3822"/>
        <v>768086</v>
      </c>
      <c r="Q4123" s="32">
        <f t="shared" si="3823"/>
        <v>81.486235884726867</v>
      </c>
      <c r="R4123" s="90"/>
      <c r="S4123" s="90"/>
      <c r="T4123" s="90"/>
      <c r="U4123" s="90"/>
      <c r="V4123" s="90"/>
      <c r="W4123" s="90"/>
      <c r="X4123" s="90"/>
      <c r="Y4123" s="90"/>
    </row>
    <row r="4124" spans="1:25" ht="15" customHeight="1" x14ac:dyDescent="0.25">
      <c r="A4124" s="112"/>
      <c r="B4124" s="112"/>
      <c r="C4124" s="112"/>
      <c r="D4124" s="112"/>
      <c r="E4124" s="112"/>
      <c r="F4124" s="112"/>
      <c r="G4124" s="112"/>
      <c r="I4124" s="27"/>
      <c r="J4124" s="27"/>
      <c r="K4124" s="27">
        <v>0</v>
      </c>
      <c r="L4124" s="27"/>
      <c r="M4124" s="27"/>
      <c r="N4124" s="27"/>
      <c r="O4124" s="27"/>
      <c r="P4124" s="27"/>
      <c r="Q4124" s="27"/>
      <c r="R4124" s="27"/>
      <c r="S4124" s="27"/>
      <c r="T4124" s="27"/>
      <c r="U4124" s="27"/>
      <c r="V4124" s="27"/>
      <c r="W4124" s="27"/>
      <c r="X4124" s="27"/>
      <c r="Y4124" s="27"/>
    </row>
    <row r="4125" spans="1:25" ht="15" customHeight="1" thickBot="1" x14ac:dyDescent="0.3">
      <c r="A4125" s="53" t="s">
        <v>1</v>
      </c>
      <c r="B4125" s="53" t="s">
        <v>1</v>
      </c>
      <c r="C4125" s="53" t="s">
        <v>1</v>
      </c>
      <c r="D4125" s="53" t="s">
        <v>1</v>
      </c>
      <c r="E4125" s="53" t="s">
        <v>1</v>
      </c>
      <c r="F4125" s="53" t="s">
        <v>1</v>
      </c>
      <c r="G4125" s="53" t="s">
        <v>1</v>
      </c>
      <c r="H4125" s="21" t="s">
        <v>1</v>
      </c>
      <c r="I4125" s="33"/>
      <c r="J4125" s="33"/>
      <c r="K4125" s="33">
        <v>0</v>
      </c>
      <c r="L4125" s="33"/>
      <c r="M4125" s="33"/>
      <c r="N4125" s="33"/>
      <c r="O4125" s="33"/>
      <c r="P4125" s="33"/>
      <c r="Q4125" s="33"/>
      <c r="R4125" s="33"/>
      <c r="S4125" s="33"/>
      <c r="T4125" s="33"/>
      <c r="U4125" s="33"/>
      <c r="V4125" s="33"/>
      <c r="W4125" s="33"/>
      <c r="X4125" s="33"/>
      <c r="Y4125" s="33"/>
    </row>
    <row r="4126" spans="1:25" ht="45.75" customHeight="1" thickBot="1" x14ac:dyDescent="0.3">
      <c r="A4126" s="28" t="s">
        <v>4</v>
      </c>
      <c r="B4126" s="28" t="s">
        <v>5</v>
      </c>
      <c r="C4126" s="28" t="s">
        <v>6</v>
      </c>
      <c r="D4126" s="57" t="s">
        <v>1</v>
      </c>
      <c r="E4126" s="28" t="s">
        <v>7</v>
      </c>
      <c r="F4126" s="28" t="s">
        <v>8</v>
      </c>
      <c r="G4126" s="28" t="s">
        <v>9</v>
      </c>
      <c r="H4126" s="28" t="s">
        <v>10</v>
      </c>
      <c r="I4126" s="109" t="s">
        <v>3984</v>
      </c>
      <c r="J4126" s="109" t="s">
        <v>11</v>
      </c>
      <c r="K4126" s="109" t="s">
        <v>3989</v>
      </c>
      <c r="L4126" s="109" t="s">
        <v>3985</v>
      </c>
      <c r="M4126" s="109" t="s">
        <v>4027</v>
      </c>
      <c r="N4126" s="109" t="s">
        <v>3988</v>
      </c>
      <c r="O4126" s="109" t="s">
        <v>3986</v>
      </c>
      <c r="P4126" s="109" t="s">
        <v>3987</v>
      </c>
      <c r="Q4126" s="109" t="s">
        <v>3695</v>
      </c>
      <c r="R4126" s="91"/>
      <c r="S4126" s="91"/>
      <c r="T4126" s="91"/>
      <c r="U4126" s="91"/>
      <c r="V4126" s="91"/>
      <c r="W4126" s="91"/>
      <c r="X4126" s="91"/>
      <c r="Y4126" s="91"/>
    </row>
    <row r="4127" spans="1:25" ht="15" customHeight="1" x14ac:dyDescent="0.25">
      <c r="A4127" s="58" t="s">
        <v>1</v>
      </c>
      <c r="B4127" s="58" t="s">
        <v>1</v>
      </c>
      <c r="C4127" s="58" t="s">
        <v>1</v>
      </c>
      <c r="D4127" s="59" t="s">
        <v>1</v>
      </c>
      <c r="E4127" s="59" t="s">
        <v>1</v>
      </c>
      <c r="F4127" s="60" t="s">
        <v>1</v>
      </c>
      <c r="G4127" s="61" t="s">
        <v>1</v>
      </c>
      <c r="H4127" s="62" t="s">
        <v>1</v>
      </c>
      <c r="I4127" s="29">
        <v>1</v>
      </c>
      <c r="J4127" s="29">
        <v>2</v>
      </c>
      <c r="K4127" s="29">
        <v>3</v>
      </c>
      <c r="L4127" s="29" t="s">
        <v>3478</v>
      </c>
      <c r="M4127" s="29">
        <v>5</v>
      </c>
      <c r="N4127" s="29">
        <v>6</v>
      </c>
      <c r="O4127" s="29">
        <v>7</v>
      </c>
      <c r="P4127" s="29" t="s">
        <v>3696</v>
      </c>
      <c r="Q4127" s="29">
        <v>9</v>
      </c>
      <c r="R4127" s="92"/>
      <c r="S4127" s="92"/>
      <c r="T4127" s="92"/>
      <c r="U4127" s="92"/>
      <c r="V4127" s="92"/>
      <c r="W4127" s="92"/>
      <c r="X4127" s="92"/>
      <c r="Y4127" s="92"/>
    </row>
    <row r="4128" spans="1:25" ht="15" customHeight="1" x14ac:dyDescent="0.25">
      <c r="A4128" s="63" t="s">
        <v>935</v>
      </c>
      <c r="B4128" s="63" t="s">
        <v>81</v>
      </c>
      <c r="C4128" s="64" t="s">
        <v>1718</v>
      </c>
      <c r="D4128" s="64" t="s">
        <v>1719</v>
      </c>
      <c r="E4128" s="65" t="s">
        <v>1</v>
      </c>
      <c r="F4128" s="65" t="s">
        <v>1</v>
      </c>
      <c r="G4128" s="65" t="s">
        <v>1</v>
      </c>
      <c r="H4128" s="65" t="s">
        <v>1720</v>
      </c>
      <c r="I4128" s="26">
        <v>0</v>
      </c>
      <c r="J4128" s="26" t="s">
        <v>1</v>
      </c>
      <c r="K4128" s="26">
        <v>0</v>
      </c>
      <c r="L4128" s="26"/>
      <c r="M4128" s="26"/>
      <c r="N4128" s="26"/>
      <c r="O4128" s="26"/>
      <c r="P4128" s="26"/>
      <c r="Q4128" s="26"/>
      <c r="R4128" s="90"/>
      <c r="S4128" s="90"/>
      <c r="T4128" s="90"/>
      <c r="U4128" s="90"/>
      <c r="V4128" s="90"/>
      <c r="W4128" s="90"/>
      <c r="X4128" s="90"/>
      <c r="Y4128" s="90"/>
    </row>
    <row r="4129" spans="1:25" ht="22.5" customHeight="1" x14ac:dyDescent="0.25">
      <c r="A4129" s="63" t="s">
        <v>1</v>
      </c>
      <c r="B4129" s="63" t="s">
        <v>1</v>
      </c>
      <c r="C4129" s="63" t="s">
        <v>1</v>
      </c>
      <c r="D4129" s="65" t="s">
        <v>1</v>
      </c>
      <c r="E4129" s="65" t="s">
        <v>1</v>
      </c>
      <c r="F4129" s="65" t="s">
        <v>1</v>
      </c>
      <c r="G4129" s="65" t="s">
        <v>1</v>
      </c>
      <c r="H4129" s="66" t="s">
        <v>15</v>
      </c>
      <c r="I4129" s="30">
        <f t="shared" ref="I4129:K4129" si="3839">SUM(I4130,I4138,I4140)</f>
        <v>1169399</v>
      </c>
      <c r="J4129" s="30">
        <f t="shared" si="3839"/>
        <v>1149899</v>
      </c>
      <c r="K4129" s="30">
        <f t="shared" si="3839"/>
        <v>684998</v>
      </c>
      <c r="L4129" s="30">
        <f t="shared" si="3821"/>
        <v>278080</v>
      </c>
      <c r="M4129" s="30">
        <f t="shared" ref="M4129" si="3840">SUM(M4130,M4138,M4140)</f>
        <v>96560</v>
      </c>
      <c r="N4129" s="30">
        <f t="shared" ref="N4129:O4129" si="3841">SUM(N4130,N4138,N4140)</f>
        <v>90760</v>
      </c>
      <c r="O4129" s="30">
        <f t="shared" si="3841"/>
        <v>90760</v>
      </c>
      <c r="P4129" s="30">
        <f t="shared" si="3822"/>
        <v>963078</v>
      </c>
      <c r="Q4129" s="30">
        <f t="shared" si="3823"/>
        <v>83.753268765343734</v>
      </c>
      <c r="R4129" s="93"/>
      <c r="S4129" s="93"/>
      <c r="T4129" s="93"/>
      <c r="U4129" s="93"/>
      <c r="V4129" s="93"/>
      <c r="W4129" s="93"/>
      <c r="X4129" s="93"/>
      <c r="Y4129" s="93"/>
    </row>
    <row r="4130" spans="1:25" ht="15" customHeight="1" x14ac:dyDescent="0.25">
      <c r="A4130" s="63" t="s">
        <v>935</v>
      </c>
      <c r="B4130" s="63" t="s">
        <v>81</v>
      </c>
      <c r="C4130" s="63" t="s">
        <v>1718</v>
      </c>
      <c r="D4130" s="63" t="s">
        <v>1719</v>
      </c>
      <c r="E4130" s="65" t="s">
        <v>16</v>
      </c>
      <c r="F4130" s="65" t="s">
        <v>1</v>
      </c>
      <c r="G4130" s="65" t="s">
        <v>1</v>
      </c>
      <c r="H4130" s="65" t="s">
        <v>17</v>
      </c>
      <c r="I4130" s="31">
        <f t="shared" ref="I4130:K4130" si="3842">SUM(I4131:I4132)</f>
        <v>998909</v>
      </c>
      <c r="J4130" s="31">
        <f t="shared" si="3842"/>
        <v>998909</v>
      </c>
      <c r="K4130" s="31">
        <f t="shared" si="3842"/>
        <v>596578</v>
      </c>
      <c r="L4130" s="31">
        <f t="shared" si="3821"/>
        <v>241400</v>
      </c>
      <c r="M4130" s="31">
        <f t="shared" ref="M4130" si="3843">SUM(M4131:M4132)</f>
        <v>83100</v>
      </c>
      <c r="N4130" s="31">
        <f t="shared" ref="N4130:O4130" si="3844">SUM(N4131:N4132)</f>
        <v>79150</v>
      </c>
      <c r="O4130" s="31">
        <f t="shared" si="3844"/>
        <v>79150</v>
      </c>
      <c r="P4130" s="31">
        <f t="shared" si="3822"/>
        <v>837978</v>
      </c>
      <c r="Q4130" s="31">
        <f t="shared" si="3823"/>
        <v>83.889323251667562</v>
      </c>
      <c r="R4130" s="94"/>
      <c r="S4130" s="94"/>
      <c r="T4130" s="94"/>
      <c r="U4130" s="94"/>
      <c r="V4130" s="94"/>
      <c r="W4130" s="94"/>
      <c r="X4130" s="94"/>
      <c r="Y4130" s="94"/>
    </row>
    <row r="4131" spans="1:25" ht="15" customHeight="1" x14ac:dyDescent="0.25">
      <c r="A4131" s="64" t="s">
        <v>935</v>
      </c>
      <c r="B4131" s="64" t="s">
        <v>81</v>
      </c>
      <c r="C4131" s="64" t="s">
        <v>1718</v>
      </c>
      <c r="D4131" s="64" t="s">
        <v>1719</v>
      </c>
      <c r="E4131" s="20" t="s">
        <v>19</v>
      </c>
      <c r="F4131" s="64"/>
      <c r="G4131" s="53" t="s">
        <v>1076</v>
      </c>
      <c r="H4131" s="53" t="s">
        <v>3860</v>
      </c>
      <c r="I4131" s="26">
        <v>860171</v>
      </c>
      <c r="J4131" s="26">
        <v>860171</v>
      </c>
      <c r="K4131" s="26">
        <v>506000</v>
      </c>
      <c r="L4131" s="26">
        <f t="shared" si="3821"/>
        <v>213000</v>
      </c>
      <c r="M4131" s="26">
        <v>71000</v>
      </c>
      <c r="N4131" s="26">
        <v>71000</v>
      </c>
      <c r="O4131" s="26">
        <v>71000</v>
      </c>
      <c r="P4131" s="26">
        <f t="shared" si="3822"/>
        <v>719000</v>
      </c>
      <c r="Q4131" s="26">
        <f t="shared" si="3823"/>
        <v>83.588030752024892</v>
      </c>
      <c r="R4131" s="90"/>
      <c r="S4131" s="90"/>
      <c r="T4131" s="90"/>
      <c r="U4131" s="90"/>
      <c r="V4131" s="90"/>
      <c r="W4131" s="90"/>
      <c r="X4131" s="90"/>
      <c r="Y4131" s="90"/>
    </row>
    <row r="4132" spans="1:25" ht="15" customHeight="1" x14ac:dyDescent="0.25">
      <c r="A4132" s="63" t="s">
        <v>935</v>
      </c>
      <c r="B4132" s="63" t="s">
        <v>81</v>
      </c>
      <c r="C4132" s="63" t="s">
        <v>1718</v>
      </c>
      <c r="D4132" s="63" t="s">
        <v>1719</v>
      </c>
      <c r="E4132" s="63" t="s">
        <v>21</v>
      </c>
      <c r="F4132" s="64" t="s">
        <v>1</v>
      </c>
      <c r="G4132" s="53" t="s">
        <v>1</v>
      </c>
      <c r="H4132" s="65" t="s">
        <v>22</v>
      </c>
      <c r="I4132" s="31">
        <f t="shared" ref="I4132:K4132" si="3845">SUM(I4133:I4137)</f>
        <v>138738</v>
      </c>
      <c r="J4132" s="31">
        <f t="shared" si="3845"/>
        <v>138738</v>
      </c>
      <c r="K4132" s="31">
        <f t="shared" si="3845"/>
        <v>90578</v>
      </c>
      <c r="L4132" s="31">
        <f t="shared" si="3821"/>
        <v>28400</v>
      </c>
      <c r="M4132" s="31">
        <f t="shared" ref="M4132" si="3846">SUM(M4133:M4137)</f>
        <v>12100</v>
      </c>
      <c r="N4132" s="31">
        <f t="shared" ref="N4132:O4132" si="3847">SUM(N4133:N4137)</f>
        <v>8150</v>
      </c>
      <c r="O4132" s="31">
        <f t="shared" si="3847"/>
        <v>8150</v>
      </c>
      <c r="P4132" s="31">
        <f t="shared" si="3822"/>
        <v>118978</v>
      </c>
      <c r="Q4132" s="31">
        <f t="shared" si="3823"/>
        <v>85.757326759791837</v>
      </c>
      <c r="R4132" s="94"/>
      <c r="S4132" s="94"/>
      <c r="T4132" s="94"/>
      <c r="U4132" s="94"/>
      <c r="V4132" s="94"/>
      <c r="W4132" s="94"/>
      <c r="X4132" s="94"/>
      <c r="Y4132" s="94"/>
    </row>
    <row r="4133" spans="1:25" ht="15" customHeight="1" x14ac:dyDescent="0.25">
      <c r="A4133" s="64" t="s">
        <v>935</v>
      </c>
      <c r="B4133" s="64" t="s">
        <v>81</v>
      </c>
      <c r="C4133" s="64" t="s">
        <v>1718</v>
      </c>
      <c r="D4133" s="64" t="s">
        <v>1719</v>
      </c>
      <c r="E4133" s="20" t="s">
        <v>23</v>
      </c>
      <c r="F4133" s="64" t="s">
        <v>1721</v>
      </c>
      <c r="G4133" s="53" t="s">
        <v>1076</v>
      </c>
      <c r="H4133" s="53" t="s">
        <v>85</v>
      </c>
      <c r="I4133" s="26">
        <v>20100</v>
      </c>
      <c r="J4133" s="26">
        <v>20100</v>
      </c>
      <c r="K4133" s="26">
        <v>13200</v>
      </c>
      <c r="L4133" s="26">
        <f t="shared" si="3821"/>
        <v>3300</v>
      </c>
      <c r="M4133" s="26">
        <v>1000</v>
      </c>
      <c r="N4133" s="26">
        <v>1150</v>
      </c>
      <c r="O4133" s="26">
        <v>1150</v>
      </c>
      <c r="P4133" s="26">
        <f t="shared" si="3822"/>
        <v>16500</v>
      </c>
      <c r="Q4133" s="26">
        <f t="shared" si="3823"/>
        <v>82.089552238805979</v>
      </c>
      <c r="R4133" s="90"/>
      <c r="S4133" s="90"/>
      <c r="T4133" s="90"/>
      <c r="U4133" s="90"/>
      <c r="V4133" s="90"/>
      <c r="W4133" s="90"/>
      <c r="X4133" s="90"/>
      <c r="Y4133" s="90"/>
    </row>
    <row r="4134" spans="1:25" ht="15" customHeight="1" x14ac:dyDescent="0.25">
      <c r="A4134" s="64" t="s">
        <v>935</v>
      </c>
      <c r="B4134" s="64" t="s">
        <v>81</v>
      </c>
      <c r="C4134" s="64" t="s">
        <v>1718</v>
      </c>
      <c r="D4134" s="64" t="s">
        <v>1719</v>
      </c>
      <c r="E4134" s="20" t="s">
        <v>23</v>
      </c>
      <c r="F4134" s="64" t="s">
        <v>1722</v>
      </c>
      <c r="G4134" s="53" t="s">
        <v>1076</v>
      </c>
      <c r="H4134" s="53" t="s">
        <v>25</v>
      </c>
      <c r="I4134" s="26">
        <v>82000</v>
      </c>
      <c r="J4134" s="26">
        <v>82000</v>
      </c>
      <c r="K4134" s="26">
        <v>48000</v>
      </c>
      <c r="L4134" s="26">
        <f t="shared" si="3821"/>
        <v>21000</v>
      </c>
      <c r="M4134" s="26">
        <v>7000</v>
      </c>
      <c r="N4134" s="26">
        <v>7000</v>
      </c>
      <c r="O4134" s="26">
        <v>7000</v>
      </c>
      <c r="P4134" s="26">
        <f t="shared" si="3822"/>
        <v>69000</v>
      </c>
      <c r="Q4134" s="26">
        <f t="shared" si="3823"/>
        <v>84.146341463414629</v>
      </c>
      <c r="R4134" s="90"/>
      <c r="S4134" s="90"/>
      <c r="T4134" s="90"/>
      <c r="U4134" s="90"/>
      <c r="V4134" s="90"/>
      <c r="W4134" s="90"/>
      <c r="X4134" s="90"/>
      <c r="Y4134" s="90"/>
    </row>
    <row r="4135" spans="1:25" ht="15" customHeight="1" x14ac:dyDescent="0.25">
      <c r="A4135" s="64" t="s">
        <v>935</v>
      </c>
      <c r="B4135" s="64" t="s">
        <v>81</v>
      </c>
      <c r="C4135" s="64" t="s">
        <v>1718</v>
      </c>
      <c r="D4135" s="64" t="s">
        <v>1719</v>
      </c>
      <c r="E4135" s="20" t="s">
        <v>23</v>
      </c>
      <c r="F4135" s="64" t="s">
        <v>1723</v>
      </c>
      <c r="G4135" s="53" t="s">
        <v>1076</v>
      </c>
      <c r="H4135" s="53" t="s">
        <v>27</v>
      </c>
      <c r="I4135" s="26">
        <v>18788</v>
      </c>
      <c r="J4135" s="26">
        <v>18788</v>
      </c>
      <c r="K4135" s="26">
        <v>18778</v>
      </c>
      <c r="L4135" s="26">
        <f t="shared" si="3821"/>
        <v>0</v>
      </c>
      <c r="M4135" s="26"/>
      <c r="N4135" s="26"/>
      <c r="O4135" s="26"/>
      <c r="P4135" s="26">
        <f t="shared" si="3822"/>
        <v>18778</v>
      </c>
      <c r="Q4135" s="26">
        <f t="shared" si="3823"/>
        <v>99.946774536938477</v>
      </c>
      <c r="R4135" s="90"/>
      <c r="S4135" s="90"/>
      <c r="T4135" s="90"/>
      <c r="U4135" s="90"/>
      <c r="V4135" s="90"/>
      <c r="W4135" s="90"/>
      <c r="X4135" s="90"/>
      <c r="Y4135" s="90"/>
    </row>
    <row r="4136" spans="1:25" ht="15" customHeight="1" x14ac:dyDescent="0.25">
      <c r="A4136" s="64" t="s">
        <v>935</v>
      </c>
      <c r="B4136" s="64" t="s">
        <v>81</v>
      </c>
      <c r="C4136" s="64" t="s">
        <v>1718</v>
      </c>
      <c r="D4136" s="64" t="s">
        <v>1719</v>
      </c>
      <c r="E4136" s="20" t="s">
        <v>23</v>
      </c>
      <c r="F4136" s="64" t="s">
        <v>1724</v>
      </c>
      <c r="G4136" s="53" t="s">
        <v>1076</v>
      </c>
      <c r="H4136" s="53" t="s">
        <v>89</v>
      </c>
      <c r="I4136" s="26">
        <v>3150</v>
      </c>
      <c r="J4136" s="26">
        <v>3150</v>
      </c>
      <c r="K4136" s="26">
        <v>0</v>
      </c>
      <c r="L4136" s="26">
        <f t="shared" si="3821"/>
        <v>0</v>
      </c>
      <c r="M4136" s="26">
        <v>0</v>
      </c>
      <c r="N4136" s="26">
        <v>0</v>
      </c>
      <c r="O4136" s="26">
        <v>0</v>
      </c>
      <c r="P4136" s="26">
        <f t="shared" si="3822"/>
        <v>0</v>
      </c>
      <c r="Q4136" s="26">
        <f t="shared" si="3823"/>
        <v>0</v>
      </c>
      <c r="R4136" s="90"/>
      <c r="S4136" s="90"/>
      <c r="T4136" s="90"/>
      <c r="U4136" s="90"/>
      <c r="V4136" s="90"/>
      <c r="W4136" s="90"/>
      <c r="X4136" s="90"/>
      <c r="Y4136" s="90"/>
    </row>
    <row r="4137" spans="1:25" ht="15" customHeight="1" x14ac:dyDescent="0.25">
      <c r="A4137" s="64" t="s">
        <v>935</v>
      </c>
      <c r="B4137" s="64" t="s">
        <v>81</v>
      </c>
      <c r="C4137" s="64" t="s">
        <v>1718</v>
      </c>
      <c r="D4137" s="64" t="s">
        <v>1719</v>
      </c>
      <c r="E4137" s="20" t="s">
        <v>23</v>
      </c>
      <c r="F4137" s="64" t="s">
        <v>1725</v>
      </c>
      <c r="G4137" s="53" t="s">
        <v>1076</v>
      </c>
      <c r="H4137" s="53" t="s">
        <v>29</v>
      </c>
      <c r="I4137" s="26">
        <v>14700</v>
      </c>
      <c r="J4137" s="26">
        <v>14700</v>
      </c>
      <c r="K4137" s="26">
        <v>10600</v>
      </c>
      <c r="L4137" s="26">
        <f t="shared" si="3821"/>
        <v>4100</v>
      </c>
      <c r="M4137" s="26">
        <v>4100</v>
      </c>
      <c r="N4137" s="26">
        <v>0</v>
      </c>
      <c r="O4137" s="26">
        <v>0</v>
      </c>
      <c r="P4137" s="26">
        <f t="shared" si="3822"/>
        <v>14700</v>
      </c>
      <c r="Q4137" s="26">
        <f t="shared" si="3823"/>
        <v>100</v>
      </c>
      <c r="R4137" s="90"/>
      <c r="S4137" s="90"/>
      <c r="T4137" s="90"/>
      <c r="U4137" s="90"/>
      <c r="V4137" s="90"/>
      <c r="W4137" s="90"/>
      <c r="X4137" s="90"/>
      <c r="Y4137" s="90"/>
    </row>
    <row r="4138" spans="1:25" ht="15" customHeight="1" x14ac:dyDescent="0.25">
      <c r="A4138" s="63" t="s">
        <v>935</v>
      </c>
      <c r="B4138" s="63" t="s">
        <v>81</v>
      </c>
      <c r="C4138" s="63" t="s">
        <v>1718</v>
      </c>
      <c r="D4138" s="63" t="s">
        <v>1719</v>
      </c>
      <c r="E4138" s="65" t="s">
        <v>30</v>
      </c>
      <c r="F4138" s="65" t="s">
        <v>1</v>
      </c>
      <c r="G4138" s="65" t="s">
        <v>1</v>
      </c>
      <c r="H4138" s="65" t="s">
        <v>31</v>
      </c>
      <c r="I4138" s="31">
        <f t="shared" ref="I4138:K4138" si="3848">SUM(I4139)</f>
        <v>90383</v>
      </c>
      <c r="J4138" s="31">
        <f t="shared" si="3848"/>
        <v>90383</v>
      </c>
      <c r="K4138" s="31">
        <f t="shared" si="3848"/>
        <v>55000</v>
      </c>
      <c r="L4138" s="31">
        <f t="shared" si="3821"/>
        <v>24000</v>
      </c>
      <c r="M4138" s="31">
        <f t="shared" ref="M4138" si="3849">SUM(M4139)</f>
        <v>8000</v>
      </c>
      <c r="N4138" s="31">
        <f t="shared" ref="N4138:O4138" si="3850">SUM(N4139)</f>
        <v>8000</v>
      </c>
      <c r="O4138" s="31">
        <f t="shared" si="3850"/>
        <v>8000</v>
      </c>
      <c r="P4138" s="31">
        <f t="shared" si="3822"/>
        <v>79000</v>
      </c>
      <c r="Q4138" s="31">
        <f t="shared" si="3823"/>
        <v>87.405817465673849</v>
      </c>
      <c r="R4138" s="94"/>
      <c r="S4138" s="94"/>
      <c r="T4138" s="94"/>
      <c r="U4138" s="94"/>
      <c r="V4138" s="94"/>
      <c r="W4138" s="94"/>
      <c r="X4138" s="94"/>
      <c r="Y4138" s="94"/>
    </row>
    <row r="4139" spans="1:25" ht="15" customHeight="1" x14ac:dyDescent="0.25">
      <c r="A4139" s="64" t="s">
        <v>935</v>
      </c>
      <c r="B4139" s="64" t="s">
        <v>81</v>
      </c>
      <c r="C4139" s="64" t="s">
        <v>1718</v>
      </c>
      <c r="D4139" s="64" t="s">
        <v>1719</v>
      </c>
      <c r="E4139" s="20" t="s">
        <v>33</v>
      </c>
      <c r="F4139" s="64"/>
      <c r="G4139" s="53" t="s">
        <v>1076</v>
      </c>
      <c r="H4139" s="53" t="s">
        <v>3861</v>
      </c>
      <c r="I4139" s="26">
        <v>90383</v>
      </c>
      <c r="J4139" s="26">
        <v>90383</v>
      </c>
      <c r="K4139" s="26">
        <v>55000</v>
      </c>
      <c r="L4139" s="26">
        <f t="shared" si="3821"/>
        <v>24000</v>
      </c>
      <c r="M4139" s="26">
        <v>8000</v>
      </c>
      <c r="N4139" s="26">
        <v>8000</v>
      </c>
      <c r="O4139" s="26">
        <v>8000</v>
      </c>
      <c r="P4139" s="26">
        <f t="shared" si="3822"/>
        <v>79000</v>
      </c>
      <c r="Q4139" s="26">
        <f t="shared" si="3823"/>
        <v>87.405817465673849</v>
      </c>
      <c r="R4139" s="90"/>
      <c r="S4139" s="90"/>
      <c r="T4139" s="90"/>
      <c r="U4139" s="90"/>
      <c r="V4139" s="90"/>
      <c r="W4139" s="90"/>
      <c r="X4139" s="90"/>
      <c r="Y4139" s="90"/>
    </row>
    <row r="4140" spans="1:25" ht="15" customHeight="1" x14ac:dyDescent="0.25">
      <c r="A4140" s="63" t="s">
        <v>935</v>
      </c>
      <c r="B4140" s="63" t="s">
        <v>81</v>
      </c>
      <c r="C4140" s="63" t="s">
        <v>1718</v>
      </c>
      <c r="D4140" s="63" t="s">
        <v>1719</v>
      </c>
      <c r="E4140" s="65" t="s">
        <v>34</v>
      </c>
      <c r="F4140" s="65" t="s">
        <v>1</v>
      </c>
      <c r="G4140" s="65" t="s">
        <v>1</v>
      </c>
      <c r="H4140" s="65" t="s">
        <v>35</v>
      </c>
      <c r="I4140" s="31">
        <f t="shared" ref="I4140:K4140" si="3851">SUM(I4141:I4148)</f>
        <v>80107</v>
      </c>
      <c r="J4140" s="31">
        <f t="shared" si="3851"/>
        <v>60607</v>
      </c>
      <c r="K4140" s="31">
        <f t="shared" si="3851"/>
        <v>33420</v>
      </c>
      <c r="L4140" s="31">
        <f t="shared" si="3821"/>
        <v>12680</v>
      </c>
      <c r="M4140" s="31">
        <f t="shared" ref="M4140" si="3852">SUM(M4141:M4148)</f>
        <v>5460</v>
      </c>
      <c r="N4140" s="31">
        <f t="shared" ref="N4140:O4140" si="3853">SUM(N4141:N4148)</f>
        <v>3610</v>
      </c>
      <c r="O4140" s="31">
        <f t="shared" si="3853"/>
        <v>3610</v>
      </c>
      <c r="P4140" s="31">
        <f t="shared" si="3822"/>
        <v>46100</v>
      </c>
      <c r="Q4140" s="31">
        <f t="shared" si="3823"/>
        <v>76.063821010774333</v>
      </c>
      <c r="R4140" s="94"/>
      <c r="S4140" s="94"/>
      <c r="T4140" s="94"/>
      <c r="U4140" s="94"/>
      <c r="V4140" s="94"/>
      <c r="W4140" s="94"/>
      <c r="X4140" s="94"/>
      <c r="Y4140" s="94"/>
    </row>
    <row r="4141" spans="1:25" ht="15" customHeight="1" x14ac:dyDescent="0.25">
      <c r="A4141" s="64" t="s">
        <v>935</v>
      </c>
      <c r="B4141" s="64" t="s">
        <v>81</v>
      </c>
      <c r="C4141" s="64" t="s">
        <v>1718</v>
      </c>
      <c r="D4141" s="64" t="s">
        <v>1719</v>
      </c>
      <c r="E4141" s="20" t="s">
        <v>38</v>
      </c>
      <c r="F4141" s="64"/>
      <c r="G4141" s="53" t="s">
        <v>1076</v>
      </c>
      <c r="H4141" s="53" t="s">
        <v>37</v>
      </c>
      <c r="I4141" s="26">
        <v>1750</v>
      </c>
      <c r="J4141" s="26">
        <v>1750</v>
      </c>
      <c r="K4141" s="26">
        <v>400</v>
      </c>
      <c r="L4141" s="26">
        <f t="shared" si="3821"/>
        <v>1350</v>
      </c>
      <c r="M4141" s="26">
        <v>1350</v>
      </c>
      <c r="N4141" s="26">
        <v>0</v>
      </c>
      <c r="O4141" s="26">
        <v>0</v>
      </c>
      <c r="P4141" s="26">
        <f t="shared" si="3822"/>
        <v>1750</v>
      </c>
      <c r="Q4141" s="26">
        <f t="shared" si="3823"/>
        <v>100</v>
      </c>
      <c r="R4141" s="90"/>
      <c r="S4141" s="90"/>
      <c r="T4141" s="90"/>
      <c r="U4141" s="90"/>
      <c r="V4141" s="90"/>
      <c r="W4141" s="90"/>
      <c r="X4141" s="90"/>
      <c r="Y4141" s="90"/>
    </row>
    <row r="4142" spans="1:25" ht="15" customHeight="1" x14ac:dyDescent="0.25">
      <c r="A4142" s="64" t="s">
        <v>935</v>
      </c>
      <c r="B4142" s="64" t="s">
        <v>81</v>
      </c>
      <c r="C4142" s="64" t="s">
        <v>1718</v>
      </c>
      <c r="D4142" s="64" t="s">
        <v>1719</v>
      </c>
      <c r="E4142" s="20" t="s">
        <v>298</v>
      </c>
      <c r="F4142" s="64"/>
      <c r="G4142" s="53" t="s">
        <v>1076</v>
      </c>
      <c r="H4142" s="53" t="s">
        <v>297</v>
      </c>
      <c r="I4142" s="26">
        <v>27701</v>
      </c>
      <c r="J4142" s="26">
        <v>27701</v>
      </c>
      <c r="K4142" s="26">
        <v>17100</v>
      </c>
      <c r="L4142" s="26">
        <f t="shared" si="3821"/>
        <v>3500</v>
      </c>
      <c r="M4142" s="26">
        <v>1500</v>
      </c>
      <c r="N4142" s="26">
        <v>1000</v>
      </c>
      <c r="O4142" s="26">
        <v>1000</v>
      </c>
      <c r="P4142" s="26">
        <f t="shared" si="3822"/>
        <v>20600</v>
      </c>
      <c r="Q4142" s="26">
        <f t="shared" si="3823"/>
        <v>74.365546370167152</v>
      </c>
      <c r="R4142" s="90"/>
      <c r="S4142" s="90"/>
      <c r="T4142" s="90"/>
      <c r="U4142" s="90"/>
      <c r="V4142" s="90"/>
      <c r="W4142" s="90"/>
      <c r="X4142" s="90"/>
      <c r="Y4142" s="90"/>
    </row>
    <row r="4143" spans="1:25" ht="15" customHeight="1" x14ac:dyDescent="0.25">
      <c r="A4143" s="64" t="s">
        <v>935</v>
      </c>
      <c r="B4143" s="64" t="s">
        <v>81</v>
      </c>
      <c r="C4143" s="64" t="s">
        <v>1718</v>
      </c>
      <c r="D4143" s="64" t="s">
        <v>1719</v>
      </c>
      <c r="E4143" s="20" t="s">
        <v>301</v>
      </c>
      <c r="F4143" s="64"/>
      <c r="G4143" s="53" t="s">
        <v>1076</v>
      </c>
      <c r="H4143" s="53" t="s">
        <v>300</v>
      </c>
      <c r="I4143" s="26">
        <v>8900</v>
      </c>
      <c r="J4143" s="26">
        <v>8900</v>
      </c>
      <c r="K4143" s="26">
        <v>4500</v>
      </c>
      <c r="L4143" s="26">
        <f t="shared" si="3821"/>
        <v>2250</v>
      </c>
      <c r="M4143" s="26">
        <v>750</v>
      </c>
      <c r="N4143" s="26">
        <v>750</v>
      </c>
      <c r="O4143" s="26">
        <v>750</v>
      </c>
      <c r="P4143" s="26">
        <f t="shared" si="3822"/>
        <v>6750</v>
      </c>
      <c r="Q4143" s="26">
        <f t="shared" si="3823"/>
        <v>75.842696629213478</v>
      </c>
      <c r="R4143" s="90"/>
      <c r="S4143" s="90"/>
      <c r="T4143" s="90"/>
      <c r="U4143" s="90"/>
      <c r="V4143" s="90"/>
      <c r="W4143" s="90"/>
      <c r="X4143" s="90"/>
      <c r="Y4143" s="90"/>
    </row>
    <row r="4144" spans="1:25" ht="15" customHeight="1" x14ac:dyDescent="0.25">
      <c r="A4144" s="64" t="s">
        <v>935</v>
      </c>
      <c r="B4144" s="64" t="s">
        <v>81</v>
      </c>
      <c r="C4144" s="64" t="s">
        <v>1718</v>
      </c>
      <c r="D4144" s="64" t="s">
        <v>1719</v>
      </c>
      <c r="E4144" s="20" t="s">
        <v>218</v>
      </c>
      <c r="F4144" s="64"/>
      <c r="G4144" s="53" t="s">
        <v>1076</v>
      </c>
      <c r="H4144" s="53" t="s">
        <v>217</v>
      </c>
      <c r="I4144" s="26">
        <v>14300</v>
      </c>
      <c r="J4144" s="26">
        <v>5000</v>
      </c>
      <c r="K4144" s="26">
        <v>2520</v>
      </c>
      <c r="L4144" s="26">
        <f t="shared" si="3821"/>
        <v>1260</v>
      </c>
      <c r="M4144" s="26">
        <v>420</v>
      </c>
      <c r="N4144" s="26">
        <v>420</v>
      </c>
      <c r="O4144" s="26">
        <v>420</v>
      </c>
      <c r="P4144" s="26">
        <f t="shared" si="3822"/>
        <v>3780</v>
      </c>
      <c r="Q4144" s="26">
        <f t="shared" si="3823"/>
        <v>75.599999999999994</v>
      </c>
      <c r="R4144" s="90"/>
      <c r="S4144" s="90"/>
      <c r="T4144" s="90"/>
      <c r="U4144" s="90"/>
      <c r="V4144" s="90"/>
      <c r="W4144" s="90"/>
      <c r="X4144" s="90"/>
      <c r="Y4144" s="90"/>
    </row>
    <row r="4145" spans="1:25" ht="15" customHeight="1" x14ac:dyDescent="0.25">
      <c r="A4145" s="64" t="s">
        <v>935</v>
      </c>
      <c r="B4145" s="64" t="s">
        <v>81</v>
      </c>
      <c r="C4145" s="64" t="s">
        <v>1718</v>
      </c>
      <c r="D4145" s="64" t="s">
        <v>1719</v>
      </c>
      <c r="E4145" s="20" t="s">
        <v>303</v>
      </c>
      <c r="F4145" s="64"/>
      <c r="G4145" s="53" t="s">
        <v>1076</v>
      </c>
      <c r="H4145" s="53" t="s">
        <v>302</v>
      </c>
      <c r="I4145" s="26">
        <v>200</v>
      </c>
      <c r="J4145" s="26">
        <v>200</v>
      </c>
      <c r="K4145" s="26">
        <v>100</v>
      </c>
      <c r="L4145" s="26">
        <f t="shared" si="3821"/>
        <v>0</v>
      </c>
      <c r="M4145" s="26">
        <v>0</v>
      </c>
      <c r="N4145" s="26">
        <v>0</v>
      </c>
      <c r="O4145" s="26">
        <v>0</v>
      </c>
      <c r="P4145" s="26">
        <f t="shared" si="3822"/>
        <v>100</v>
      </c>
      <c r="Q4145" s="26">
        <f t="shared" si="3823"/>
        <v>50</v>
      </c>
      <c r="R4145" s="90"/>
      <c r="S4145" s="90"/>
      <c r="T4145" s="90"/>
      <c r="U4145" s="90"/>
      <c r="V4145" s="90"/>
      <c r="W4145" s="90"/>
      <c r="X4145" s="90"/>
      <c r="Y4145" s="90"/>
    </row>
    <row r="4146" spans="1:25" ht="15" customHeight="1" x14ac:dyDescent="0.25">
      <c r="A4146" s="64" t="s">
        <v>935</v>
      </c>
      <c r="B4146" s="64" t="s">
        <v>81</v>
      </c>
      <c r="C4146" s="64" t="s">
        <v>1718</v>
      </c>
      <c r="D4146" s="64" t="s">
        <v>1719</v>
      </c>
      <c r="E4146" s="20" t="s">
        <v>308</v>
      </c>
      <c r="F4146" s="64"/>
      <c r="G4146" s="53" t="s">
        <v>1076</v>
      </c>
      <c r="H4146" s="53" t="s">
        <v>307</v>
      </c>
      <c r="I4146" s="26">
        <v>8800</v>
      </c>
      <c r="J4146" s="26">
        <v>5800</v>
      </c>
      <c r="K4146" s="26">
        <v>2880</v>
      </c>
      <c r="L4146" s="26">
        <f t="shared" si="3821"/>
        <v>1440</v>
      </c>
      <c r="M4146" s="26">
        <v>480</v>
      </c>
      <c r="N4146" s="26">
        <v>480</v>
      </c>
      <c r="O4146" s="26">
        <v>480</v>
      </c>
      <c r="P4146" s="26">
        <f t="shared" si="3822"/>
        <v>4320</v>
      </c>
      <c r="Q4146" s="26">
        <f t="shared" si="3823"/>
        <v>74.482758620689665</v>
      </c>
      <c r="R4146" s="90"/>
      <c r="S4146" s="90"/>
      <c r="T4146" s="90"/>
      <c r="U4146" s="90"/>
      <c r="V4146" s="90"/>
      <c r="W4146" s="90"/>
      <c r="X4146" s="90"/>
      <c r="Y4146" s="90"/>
    </row>
    <row r="4147" spans="1:25" ht="15" customHeight="1" x14ac:dyDescent="0.25">
      <c r="A4147" s="64" t="s">
        <v>935</v>
      </c>
      <c r="B4147" s="64" t="s">
        <v>81</v>
      </c>
      <c r="C4147" s="64" t="s">
        <v>1718</v>
      </c>
      <c r="D4147" s="64" t="s">
        <v>1719</v>
      </c>
      <c r="E4147" s="20" t="s">
        <v>311</v>
      </c>
      <c r="F4147" s="64"/>
      <c r="G4147" s="53" t="s">
        <v>1076</v>
      </c>
      <c r="H4147" s="53" t="s">
        <v>310</v>
      </c>
      <c r="I4147" s="26">
        <v>0</v>
      </c>
      <c r="J4147" s="26">
        <v>0</v>
      </c>
      <c r="K4147" s="26">
        <v>0</v>
      </c>
      <c r="L4147" s="26">
        <f t="shared" si="3821"/>
        <v>0</v>
      </c>
      <c r="M4147" s="26">
        <v>0</v>
      </c>
      <c r="N4147" s="26">
        <v>0</v>
      </c>
      <c r="O4147" s="26">
        <v>0</v>
      </c>
      <c r="P4147" s="26">
        <f t="shared" si="3822"/>
        <v>0</v>
      </c>
      <c r="Q4147" s="26" t="str">
        <f t="shared" si="3823"/>
        <v>-</v>
      </c>
      <c r="R4147" s="90"/>
      <c r="S4147" s="90"/>
      <c r="T4147" s="90"/>
      <c r="U4147" s="90"/>
      <c r="V4147" s="90"/>
      <c r="W4147" s="90"/>
      <c r="X4147" s="90"/>
      <c r="Y4147" s="90"/>
    </row>
    <row r="4148" spans="1:25" ht="15" customHeight="1" x14ac:dyDescent="0.25">
      <c r="A4148" s="63" t="s">
        <v>935</v>
      </c>
      <c r="B4148" s="63" t="s">
        <v>81</v>
      </c>
      <c r="C4148" s="63" t="s">
        <v>1718</v>
      </c>
      <c r="D4148" s="63" t="s">
        <v>1719</v>
      </c>
      <c r="E4148" s="63" t="s">
        <v>39</v>
      </c>
      <c r="F4148" s="64" t="s">
        <v>1</v>
      </c>
      <c r="G4148" s="53" t="s">
        <v>1</v>
      </c>
      <c r="H4148" s="65" t="s">
        <v>40</v>
      </c>
      <c r="I4148" s="31">
        <f t="shared" ref="I4148:K4148" si="3854">SUM(I4149:I4151)</f>
        <v>18456</v>
      </c>
      <c r="J4148" s="31">
        <f t="shared" si="3854"/>
        <v>11256</v>
      </c>
      <c r="K4148" s="31">
        <f t="shared" si="3854"/>
        <v>5920</v>
      </c>
      <c r="L4148" s="31">
        <f t="shared" si="3821"/>
        <v>2880</v>
      </c>
      <c r="M4148" s="31">
        <f t="shared" ref="M4148" si="3855">SUM(M4149:M4151)</f>
        <v>960</v>
      </c>
      <c r="N4148" s="31">
        <f t="shared" ref="N4148:O4148" si="3856">SUM(N4149:N4151)</f>
        <v>960</v>
      </c>
      <c r="O4148" s="31">
        <f t="shared" si="3856"/>
        <v>960</v>
      </c>
      <c r="P4148" s="31">
        <f t="shared" si="3822"/>
        <v>8800</v>
      </c>
      <c r="Q4148" s="31">
        <f t="shared" si="3823"/>
        <v>78.180525941719964</v>
      </c>
      <c r="R4148" s="94"/>
      <c r="S4148" s="94"/>
      <c r="T4148" s="94"/>
      <c r="U4148" s="94"/>
      <c r="V4148" s="94"/>
      <c r="W4148" s="94"/>
      <c r="X4148" s="94"/>
      <c r="Y4148" s="94"/>
    </row>
    <row r="4149" spans="1:25" ht="15" customHeight="1" x14ac:dyDescent="0.25">
      <c r="A4149" s="64" t="s">
        <v>935</v>
      </c>
      <c r="B4149" s="64" t="s">
        <v>81</v>
      </c>
      <c r="C4149" s="64" t="s">
        <v>1718</v>
      </c>
      <c r="D4149" s="64" t="s">
        <v>1719</v>
      </c>
      <c r="E4149" s="20" t="s">
        <v>41</v>
      </c>
      <c r="F4149" s="64"/>
      <c r="G4149" s="53" t="s">
        <v>1076</v>
      </c>
      <c r="H4149" s="53" t="s">
        <v>40</v>
      </c>
      <c r="I4149" s="26">
        <v>12000</v>
      </c>
      <c r="J4149" s="26">
        <v>4800</v>
      </c>
      <c r="K4149" s="26">
        <v>2400</v>
      </c>
      <c r="L4149" s="26">
        <f t="shared" si="3821"/>
        <v>1200</v>
      </c>
      <c r="M4149" s="26">
        <v>400</v>
      </c>
      <c r="N4149" s="26">
        <v>400</v>
      </c>
      <c r="O4149" s="26">
        <v>400</v>
      </c>
      <c r="P4149" s="26">
        <f t="shared" si="3822"/>
        <v>3600</v>
      </c>
      <c r="Q4149" s="26">
        <f t="shared" si="3823"/>
        <v>75</v>
      </c>
      <c r="R4149" s="90"/>
      <c r="S4149" s="90"/>
      <c r="T4149" s="90"/>
      <c r="U4149" s="90"/>
      <c r="V4149" s="90"/>
      <c r="W4149" s="90"/>
      <c r="X4149" s="90"/>
      <c r="Y4149" s="90"/>
    </row>
    <row r="4150" spans="1:25" ht="15" customHeight="1" x14ac:dyDescent="0.25">
      <c r="A4150" s="64" t="s">
        <v>935</v>
      </c>
      <c r="B4150" s="64" t="s">
        <v>81</v>
      </c>
      <c r="C4150" s="64" t="s">
        <v>1718</v>
      </c>
      <c r="D4150" s="64" t="s">
        <v>1719</v>
      </c>
      <c r="E4150" s="20" t="s">
        <v>41</v>
      </c>
      <c r="F4150" s="64" t="s">
        <v>1726</v>
      </c>
      <c r="G4150" s="53" t="s">
        <v>1076</v>
      </c>
      <c r="H4150" s="53" t="s">
        <v>49</v>
      </c>
      <c r="I4150" s="26">
        <v>2600</v>
      </c>
      <c r="J4150" s="26">
        <v>2600</v>
      </c>
      <c r="K4150" s="26">
        <v>1600</v>
      </c>
      <c r="L4150" s="26">
        <f t="shared" si="3821"/>
        <v>720</v>
      </c>
      <c r="M4150" s="26">
        <v>240</v>
      </c>
      <c r="N4150" s="26">
        <v>240</v>
      </c>
      <c r="O4150" s="26">
        <v>240</v>
      </c>
      <c r="P4150" s="26">
        <f t="shared" si="3822"/>
        <v>2320</v>
      </c>
      <c r="Q4150" s="26">
        <f t="shared" si="3823"/>
        <v>89.230769230769241</v>
      </c>
      <c r="R4150" s="90"/>
      <c r="S4150" s="90"/>
      <c r="T4150" s="90"/>
      <c r="U4150" s="90"/>
      <c r="V4150" s="90"/>
      <c r="W4150" s="90"/>
      <c r="X4150" s="90"/>
      <c r="Y4150" s="90"/>
    </row>
    <row r="4151" spans="1:25" ht="22.5" customHeight="1" x14ac:dyDescent="0.25">
      <c r="A4151" s="64" t="s">
        <v>935</v>
      </c>
      <c r="B4151" s="64" t="s">
        <v>81</v>
      </c>
      <c r="C4151" s="64" t="s">
        <v>1718</v>
      </c>
      <c r="D4151" s="64" t="s">
        <v>1719</v>
      </c>
      <c r="E4151" s="20" t="s">
        <v>41</v>
      </c>
      <c r="F4151" s="64" t="s">
        <v>1727</v>
      </c>
      <c r="G4151" s="53" t="s">
        <v>1076</v>
      </c>
      <c r="H4151" s="53" t="s">
        <v>55</v>
      </c>
      <c r="I4151" s="26">
        <v>3856</v>
      </c>
      <c r="J4151" s="26">
        <v>3856</v>
      </c>
      <c r="K4151" s="26">
        <v>1920</v>
      </c>
      <c r="L4151" s="26">
        <f t="shared" si="3821"/>
        <v>960</v>
      </c>
      <c r="M4151" s="26">
        <v>320</v>
      </c>
      <c r="N4151" s="26">
        <v>320</v>
      </c>
      <c r="O4151" s="26">
        <v>320</v>
      </c>
      <c r="P4151" s="26">
        <f t="shared" si="3822"/>
        <v>2880</v>
      </c>
      <c r="Q4151" s="26">
        <f t="shared" si="3823"/>
        <v>74.68879668049793</v>
      </c>
      <c r="R4151" s="90"/>
      <c r="S4151" s="90"/>
      <c r="T4151" s="90"/>
      <c r="U4151" s="90"/>
      <c r="V4151" s="90"/>
      <c r="W4151" s="90"/>
      <c r="X4151" s="90"/>
      <c r="Y4151" s="90"/>
    </row>
    <row r="4152" spans="1:25" ht="22.5" customHeight="1" x14ac:dyDescent="0.25">
      <c r="A4152" s="63" t="s">
        <v>1</v>
      </c>
      <c r="B4152" s="63" t="s">
        <v>1</v>
      </c>
      <c r="C4152" s="63" t="s">
        <v>1</v>
      </c>
      <c r="D4152" s="65" t="s">
        <v>1</v>
      </c>
      <c r="E4152" s="65" t="s">
        <v>1</v>
      </c>
      <c r="F4152" s="65" t="s">
        <v>1</v>
      </c>
      <c r="G4152" s="65" t="s">
        <v>1</v>
      </c>
      <c r="H4152" s="66" t="s">
        <v>56</v>
      </c>
      <c r="I4152" s="30">
        <f t="shared" ref="I4152:K4153" si="3857">SUM(I4153)</f>
        <v>100</v>
      </c>
      <c r="J4152" s="30">
        <f t="shared" si="3857"/>
        <v>100</v>
      </c>
      <c r="K4152" s="30">
        <f t="shared" si="3857"/>
        <v>0</v>
      </c>
      <c r="L4152" s="30">
        <f t="shared" si="3821"/>
        <v>0</v>
      </c>
      <c r="M4152" s="30">
        <f t="shared" ref="M4152:M4153" si="3858">SUM(M4153)</f>
        <v>0</v>
      </c>
      <c r="N4152" s="30">
        <f t="shared" ref="N4152:O4153" si="3859">SUM(N4153)</f>
        <v>0</v>
      </c>
      <c r="O4152" s="30">
        <f t="shared" si="3859"/>
        <v>0</v>
      </c>
      <c r="P4152" s="30">
        <f t="shared" si="3822"/>
        <v>0</v>
      </c>
      <c r="Q4152" s="30">
        <f t="shared" si="3823"/>
        <v>0</v>
      </c>
      <c r="R4152" s="93"/>
      <c r="S4152" s="93"/>
      <c r="T4152" s="93"/>
      <c r="U4152" s="93"/>
      <c r="V4152" s="93"/>
      <c r="W4152" s="93"/>
      <c r="X4152" s="93"/>
      <c r="Y4152" s="93"/>
    </row>
    <row r="4153" spans="1:25" ht="15" customHeight="1" x14ac:dyDescent="0.25">
      <c r="A4153" s="63" t="s">
        <v>935</v>
      </c>
      <c r="B4153" s="63" t="s">
        <v>81</v>
      </c>
      <c r="C4153" s="63" t="s">
        <v>1718</v>
      </c>
      <c r="D4153" s="63" t="s">
        <v>1719</v>
      </c>
      <c r="E4153" s="65" t="s">
        <v>57</v>
      </c>
      <c r="F4153" s="65" t="s">
        <v>1</v>
      </c>
      <c r="G4153" s="65" t="s">
        <v>1</v>
      </c>
      <c r="H4153" s="65" t="s">
        <v>58</v>
      </c>
      <c r="I4153" s="31">
        <f t="shared" si="3857"/>
        <v>100</v>
      </c>
      <c r="J4153" s="31">
        <f t="shared" si="3857"/>
        <v>100</v>
      </c>
      <c r="K4153" s="31">
        <f t="shared" si="3857"/>
        <v>0</v>
      </c>
      <c r="L4153" s="31">
        <f t="shared" si="3821"/>
        <v>0</v>
      </c>
      <c r="M4153" s="31">
        <f t="shared" si="3858"/>
        <v>0</v>
      </c>
      <c r="N4153" s="31">
        <f t="shared" si="3859"/>
        <v>0</v>
      </c>
      <c r="O4153" s="31">
        <f t="shared" si="3859"/>
        <v>0</v>
      </c>
      <c r="P4153" s="31">
        <f t="shared" si="3822"/>
        <v>0</v>
      </c>
      <c r="Q4153" s="31">
        <f t="shared" si="3823"/>
        <v>0</v>
      </c>
      <c r="R4153" s="94"/>
      <c r="S4153" s="94"/>
      <c r="T4153" s="94"/>
      <c r="U4153" s="94"/>
      <c r="V4153" s="94"/>
      <c r="W4153" s="94"/>
      <c r="X4153" s="94"/>
      <c r="Y4153" s="94"/>
    </row>
    <row r="4154" spans="1:25" ht="15" customHeight="1" x14ac:dyDescent="0.25">
      <c r="A4154" s="64" t="s">
        <v>935</v>
      </c>
      <c r="B4154" s="64" t="s">
        <v>81</v>
      </c>
      <c r="C4154" s="64" t="s">
        <v>1718</v>
      </c>
      <c r="D4154" s="64" t="s">
        <v>1719</v>
      </c>
      <c r="E4154" s="20" t="s">
        <v>68</v>
      </c>
      <c r="F4154" s="64"/>
      <c r="G4154" s="53" t="s">
        <v>1076</v>
      </c>
      <c r="H4154" s="53" t="s">
        <v>67</v>
      </c>
      <c r="I4154" s="26">
        <v>100</v>
      </c>
      <c r="J4154" s="26">
        <v>100</v>
      </c>
      <c r="K4154" s="26">
        <v>0</v>
      </c>
      <c r="L4154" s="26">
        <f t="shared" si="3821"/>
        <v>0</v>
      </c>
      <c r="M4154" s="26"/>
      <c r="N4154" s="26"/>
      <c r="O4154" s="26"/>
      <c r="P4154" s="26">
        <f t="shared" si="3822"/>
        <v>0</v>
      </c>
      <c r="Q4154" s="26">
        <f t="shared" si="3823"/>
        <v>0</v>
      </c>
      <c r="R4154" s="90"/>
      <c r="S4154" s="90"/>
      <c r="T4154" s="90"/>
      <c r="U4154" s="90"/>
      <c r="V4154" s="90"/>
      <c r="W4154" s="90"/>
      <c r="X4154" s="90"/>
      <c r="Y4154" s="90"/>
    </row>
    <row r="4155" spans="1:25" ht="22.5" customHeight="1" x14ac:dyDescent="0.25">
      <c r="A4155" s="63" t="s">
        <v>1</v>
      </c>
      <c r="B4155" s="63" t="s">
        <v>1</v>
      </c>
      <c r="C4155" s="63" t="s">
        <v>1</v>
      </c>
      <c r="D4155" s="65" t="s">
        <v>1</v>
      </c>
      <c r="E4155" s="65" t="s">
        <v>1</v>
      </c>
      <c r="F4155" s="65" t="s">
        <v>1</v>
      </c>
      <c r="G4155" s="65" t="s">
        <v>1</v>
      </c>
      <c r="H4155" s="66" t="s">
        <v>69</v>
      </c>
      <c r="I4155" s="30">
        <f t="shared" ref="I4155:K4155" si="3860">SUM(I4156)</f>
        <v>27000</v>
      </c>
      <c r="J4155" s="30">
        <f t="shared" si="3860"/>
        <v>15000</v>
      </c>
      <c r="K4155" s="30">
        <f t="shared" si="3860"/>
        <v>0</v>
      </c>
      <c r="L4155" s="30">
        <f t="shared" si="3821"/>
        <v>0</v>
      </c>
      <c r="M4155" s="30">
        <f t="shared" ref="M4155" si="3861">SUM(M4156)</f>
        <v>0</v>
      </c>
      <c r="N4155" s="30">
        <f t="shared" ref="N4155:O4155" si="3862">SUM(N4156)</f>
        <v>0</v>
      </c>
      <c r="O4155" s="30">
        <f t="shared" si="3862"/>
        <v>0</v>
      </c>
      <c r="P4155" s="30">
        <f t="shared" si="3822"/>
        <v>0</v>
      </c>
      <c r="Q4155" s="30">
        <f t="shared" si="3823"/>
        <v>0</v>
      </c>
      <c r="R4155" s="93"/>
      <c r="S4155" s="93"/>
      <c r="T4155" s="93"/>
      <c r="U4155" s="93"/>
      <c r="V4155" s="93"/>
      <c r="W4155" s="93"/>
      <c r="X4155" s="93"/>
      <c r="Y4155" s="93"/>
    </row>
    <row r="4156" spans="1:25" ht="15" customHeight="1" x14ac:dyDescent="0.25">
      <c r="A4156" s="63" t="s">
        <v>935</v>
      </c>
      <c r="B4156" s="63" t="s">
        <v>81</v>
      </c>
      <c r="C4156" s="63" t="s">
        <v>1718</v>
      </c>
      <c r="D4156" s="63" t="s">
        <v>1719</v>
      </c>
      <c r="E4156" s="65" t="s">
        <v>70</v>
      </c>
      <c r="F4156" s="65" t="s">
        <v>1</v>
      </c>
      <c r="G4156" s="65" t="s">
        <v>1</v>
      </c>
      <c r="H4156" s="65" t="s">
        <v>71</v>
      </c>
      <c r="I4156" s="31">
        <f t="shared" ref="I4156:K4156" si="3863">SUM(I4157:I4158)</f>
        <v>27000</v>
      </c>
      <c r="J4156" s="31">
        <f t="shared" si="3863"/>
        <v>15000</v>
      </c>
      <c r="K4156" s="31">
        <f t="shared" si="3863"/>
        <v>0</v>
      </c>
      <c r="L4156" s="31">
        <f t="shared" si="3821"/>
        <v>0</v>
      </c>
      <c r="M4156" s="31">
        <f t="shared" ref="M4156" si="3864">SUM(M4157:M4158)</f>
        <v>0</v>
      </c>
      <c r="N4156" s="31">
        <f t="shared" ref="N4156:O4156" si="3865">SUM(N4157:N4158)</f>
        <v>0</v>
      </c>
      <c r="O4156" s="31">
        <f t="shared" si="3865"/>
        <v>0</v>
      </c>
      <c r="P4156" s="31">
        <f t="shared" si="3822"/>
        <v>0</v>
      </c>
      <c r="Q4156" s="31">
        <f t="shared" si="3823"/>
        <v>0</v>
      </c>
      <c r="R4156" s="94"/>
      <c r="S4156" s="94"/>
      <c r="T4156" s="94"/>
      <c r="U4156" s="94"/>
      <c r="V4156" s="94"/>
      <c r="W4156" s="94"/>
      <c r="X4156" s="94"/>
      <c r="Y4156" s="94"/>
    </row>
    <row r="4157" spans="1:25" ht="15" customHeight="1" x14ac:dyDescent="0.25">
      <c r="A4157" s="64" t="s">
        <v>935</v>
      </c>
      <c r="B4157" s="64" t="s">
        <v>81</v>
      </c>
      <c r="C4157" s="64" t="s">
        <v>1718</v>
      </c>
      <c r="D4157" s="64" t="s">
        <v>1719</v>
      </c>
      <c r="E4157" s="20" t="s">
        <v>74</v>
      </c>
      <c r="F4157" s="64"/>
      <c r="G4157" s="53" t="s">
        <v>1076</v>
      </c>
      <c r="H4157" s="53" t="s">
        <v>73</v>
      </c>
      <c r="I4157" s="26">
        <v>20000</v>
      </c>
      <c r="J4157" s="26">
        <v>15000</v>
      </c>
      <c r="K4157" s="26">
        <v>0</v>
      </c>
      <c r="L4157" s="26">
        <f t="shared" si="3821"/>
        <v>0</v>
      </c>
      <c r="M4157" s="26">
        <v>0</v>
      </c>
      <c r="N4157" s="26">
        <v>0</v>
      </c>
      <c r="O4157" s="26">
        <v>0</v>
      </c>
      <c r="P4157" s="26">
        <f t="shared" si="3822"/>
        <v>0</v>
      </c>
      <c r="Q4157" s="26">
        <f t="shared" si="3823"/>
        <v>0</v>
      </c>
      <c r="R4157" s="90"/>
      <c r="S4157" s="90"/>
      <c r="T4157" s="90"/>
      <c r="U4157" s="90"/>
      <c r="V4157" s="90"/>
      <c r="W4157" s="90"/>
      <c r="X4157" s="90"/>
      <c r="Y4157" s="90"/>
    </row>
    <row r="4158" spans="1:25" ht="15" customHeight="1" x14ac:dyDescent="0.25">
      <c r="A4158" s="64" t="s">
        <v>935</v>
      </c>
      <c r="B4158" s="64" t="s">
        <v>81</v>
      </c>
      <c r="C4158" s="64" t="s">
        <v>1718</v>
      </c>
      <c r="D4158" s="64" t="s">
        <v>1719</v>
      </c>
      <c r="E4158" s="20" t="s">
        <v>323</v>
      </c>
      <c r="F4158" s="64"/>
      <c r="G4158" s="53" t="s">
        <v>1076</v>
      </c>
      <c r="H4158" s="53" t="s">
        <v>322</v>
      </c>
      <c r="I4158" s="26">
        <v>7000</v>
      </c>
      <c r="J4158" s="26">
        <v>0</v>
      </c>
      <c r="K4158" s="26">
        <v>0</v>
      </c>
      <c r="L4158" s="26">
        <f t="shared" si="3821"/>
        <v>0</v>
      </c>
      <c r="M4158" s="26"/>
      <c r="N4158" s="26"/>
      <c r="O4158" s="26"/>
      <c r="P4158" s="26">
        <f t="shared" si="3822"/>
        <v>0</v>
      </c>
      <c r="Q4158" s="26" t="str">
        <f t="shared" si="3823"/>
        <v>-</v>
      </c>
      <c r="R4158" s="90"/>
      <c r="S4158" s="90"/>
      <c r="T4158" s="90"/>
      <c r="U4158" s="90"/>
      <c r="V4158" s="90"/>
      <c r="W4158" s="90"/>
      <c r="X4158" s="90"/>
      <c r="Y4158" s="90"/>
    </row>
    <row r="4159" spans="1:25" ht="15" customHeight="1" x14ac:dyDescent="0.25">
      <c r="A4159" s="53" t="s">
        <v>1</v>
      </c>
      <c r="B4159" s="53" t="s">
        <v>1</v>
      </c>
      <c r="C4159" s="53" t="s">
        <v>1</v>
      </c>
      <c r="D4159" s="53" t="s">
        <v>1</v>
      </c>
      <c r="E4159" s="53" t="s">
        <v>1</v>
      </c>
      <c r="F4159" s="53" t="s">
        <v>1</v>
      </c>
      <c r="G4159" s="53" t="s">
        <v>1</v>
      </c>
      <c r="H4159" s="66" t="s">
        <v>1728</v>
      </c>
      <c r="I4159" s="30">
        <f t="shared" ref="I4159:K4159" si="3866">SUM(I4129,I4152,I4155)</f>
        <v>1196499</v>
      </c>
      <c r="J4159" s="30">
        <f t="shared" si="3866"/>
        <v>1164999</v>
      </c>
      <c r="K4159" s="30">
        <f t="shared" si="3866"/>
        <v>684998</v>
      </c>
      <c r="L4159" s="30">
        <f t="shared" si="3821"/>
        <v>278080</v>
      </c>
      <c r="M4159" s="30">
        <f t="shared" ref="M4159" si="3867">SUM(M4129,M4152,M4155)</f>
        <v>96560</v>
      </c>
      <c r="N4159" s="30">
        <f t="shared" ref="N4159:O4159" si="3868">SUM(N4129,N4152,N4155)</f>
        <v>90760</v>
      </c>
      <c r="O4159" s="30">
        <f t="shared" si="3868"/>
        <v>90760</v>
      </c>
      <c r="P4159" s="30">
        <f t="shared" si="3822"/>
        <v>963078</v>
      </c>
      <c r="Q4159" s="30">
        <f t="shared" si="3823"/>
        <v>82.667710444386643</v>
      </c>
      <c r="R4159" s="93"/>
      <c r="S4159" s="93"/>
      <c r="T4159" s="93"/>
      <c r="U4159" s="93"/>
      <c r="V4159" s="93"/>
      <c r="W4159" s="93"/>
      <c r="X4159" s="93"/>
      <c r="Y4159" s="93"/>
    </row>
    <row r="4160" spans="1:25" ht="15" customHeight="1" thickBot="1" x14ac:dyDescent="0.3">
      <c r="A4160" s="53" t="s">
        <v>1</v>
      </c>
      <c r="B4160" s="53" t="s">
        <v>1</v>
      </c>
      <c r="C4160" s="53" t="s">
        <v>1</v>
      </c>
      <c r="D4160" s="53" t="s">
        <v>1</v>
      </c>
      <c r="E4160" s="53" t="s">
        <v>1</v>
      </c>
      <c r="F4160" s="53" t="s">
        <v>1</v>
      </c>
      <c r="G4160" s="53" t="s">
        <v>1</v>
      </c>
      <c r="H4160" s="65" t="s">
        <v>76</v>
      </c>
      <c r="I4160" s="31"/>
      <c r="J4160" s="31"/>
      <c r="K4160" s="31">
        <v>0</v>
      </c>
      <c r="L4160" s="31"/>
      <c r="M4160" s="31"/>
      <c r="N4160" s="31"/>
      <c r="O4160" s="31"/>
      <c r="P4160" s="31"/>
      <c r="Q4160" s="31"/>
      <c r="R4160" s="94"/>
      <c r="S4160" s="94"/>
      <c r="T4160" s="94"/>
      <c r="U4160" s="94"/>
      <c r="V4160" s="94"/>
      <c r="W4160" s="94"/>
      <c r="X4160" s="94"/>
      <c r="Y4160" s="94"/>
    </row>
    <row r="4161" spans="1:25" ht="47.25" customHeight="1" thickBot="1" x14ac:dyDescent="0.3">
      <c r="A4161" s="110" t="s">
        <v>1</v>
      </c>
      <c r="B4161" s="110" t="s">
        <v>1</v>
      </c>
      <c r="C4161" s="110" t="s">
        <v>1</v>
      </c>
      <c r="D4161" s="110" t="s">
        <v>1</v>
      </c>
      <c r="E4161" s="110" t="s">
        <v>1</v>
      </c>
      <c r="F4161" s="110" t="s">
        <v>1</v>
      </c>
      <c r="G4161" s="110" t="s">
        <v>1</v>
      </c>
      <c r="H4161" s="28" t="s">
        <v>77</v>
      </c>
      <c r="I4161" s="109" t="s">
        <v>3984</v>
      </c>
      <c r="J4161" s="109" t="s">
        <v>11</v>
      </c>
      <c r="K4161" s="109" t="s">
        <v>3989</v>
      </c>
      <c r="L4161" s="109" t="s">
        <v>3985</v>
      </c>
      <c r="M4161" s="109" t="s">
        <v>4027</v>
      </c>
      <c r="N4161" s="109" t="s">
        <v>3988</v>
      </c>
      <c r="O4161" s="109" t="s">
        <v>3986</v>
      </c>
      <c r="P4161" s="109" t="s">
        <v>3987</v>
      </c>
      <c r="Q4161" s="109" t="s">
        <v>3695</v>
      </c>
      <c r="R4161" s="91"/>
      <c r="S4161" s="91"/>
      <c r="T4161" s="91"/>
      <c r="U4161" s="91"/>
      <c r="V4161" s="91"/>
      <c r="W4161" s="91"/>
      <c r="X4161" s="91"/>
      <c r="Y4161" s="91"/>
    </row>
    <row r="4162" spans="1:25" ht="15" customHeight="1" x14ac:dyDescent="0.25">
      <c r="A4162" s="111"/>
      <c r="B4162" s="111"/>
      <c r="C4162" s="111"/>
      <c r="D4162" s="111"/>
      <c r="E4162" s="111"/>
      <c r="F4162" s="111"/>
      <c r="G4162" s="111"/>
      <c r="H4162" s="67" t="s">
        <v>1</v>
      </c>
      <c r="I4162" s="29">
        <v>1</v>
      </c>
      <c r="J4162" s="29">
        <v>2</v>
      </c>
      <c r="K4162" s="29">
        <v>3</v>
      </c>
      <c r="L4162" s="29" t="s">
        <v>3478</v>
      </c>
      <c r="M4162" s="29">
        <v>5</v>
      </c>
      <c r="N4162" s="29">
        <v>6</v>
      </c>
      <c r="O4162" s="29">
        <v>7</v>
      </c>
      <c r="P4162" s="29" t="s">
        <v>3696</v>
      </c>
      <c r="Q4162" s="29">
        <v>9</v>
      </c>
      <c r="R4162" s="92"/>
      <c r="S4162" s="92"/>
      <c r="T4162" s="92"/>
      <c r="U4162" s="92"/>
      <c r="V4162" s="92"/>
      <c r="W4162" s="92"/>
      <c r="X4162" s="92"/>
      <c r="Y4162" s="92"/>
    </row>
    <row r="4163" spans="1:25" ht="15" customHeight="1" x14ac:dyDescent="0.25">
      <c r="A4163" s="111"/>
      <c r="B4163" s="111"/>
      <c r="C4163" s="111"/>
      <c r="D4163" s="111"/>
      <c r="E4163" s="111"/>
      <c r="F4163" s="111"/>
      <c r="G4163" s="111"/>
      <c r="H4163" s="68" t="s">
        <v>1085</v>
      </c>
      <c r="I4163" s="32">
        <f t="shared" ref="I4163:K4163" si="3869">SUM(I4159)</f>
        <v>1196499</v>
      </c>
      <c r="J4163" s="32">
        <f t="shared" si="3869"/>
        <v>1164999</v>
      </c>
      <c r="K4163" s="32">
        <f t="shared" si="3869"/>
        <v>684998</v>
      </c>
      <c r="L4163" s="32">
        <f t="shared" si="3821"/>
        <v>278080</v>
      </c>
      <c r="M4163" s="32">
        <f t="shared" ref="M4163" si="3870">SUM(M4159)</f>
        <v>96560</v>
      </c>
      <c r="N4163" s="32">
        <f t="shared" ref="N4163:O4163" si="3871">SUM(N4159)</f>
        <v>90760</v>
      </c>
      <c r="O4163" s="32">
        <f t="shared" si="3871"/>
        <v>90760</v>
      </c>
      <c r="P4163" s="32">
        <f t="shared" si="3822"/>
        <v>963078</v>
      </c>
      <c r="Q4163" s="32">
        <f t="shared" si="3823"/>
        <v>82.667710444386643</v>
      </c>
      <c r="R4163" s="90"/>
      <c r="S4163" s="90"/>
      <c r="T4163" s="90"/>
      <c r="U4163" s="90"/>
      <c r="V4163" s="90"/>
      <c r="W4163" s="90"/>
      <c r="X4163" s="90"/>
      <c r="Y4163" s="90"/>
    </row>
    <row r="4164" spans="1:25" ht="15" customHeight="1" x14ac:dyDescent="0.25">
      <c r="A4164" s="111"/>
      <c r="B4164" s="111"/>
      <c r="C4164" s="111"/>
      <c r="D4164" s="111"/>
      <c r="E4164" s="111"/>
      <c r="F4164" s="111"/>
      <c r="G4164" s="111"/>
      <c r="H4164" s="69" t="s">
        <v>79</v>
      </c>
      <c r="I4164" s="32">
        <f t="shared" ref="I4164:K4164" si="3872">SUM(I4163)</f>
        <v>1196499</v>
      </c>
      <c r="J4164" s="32">
        <f t="shared" si="3872"/>
        <v>1164999</v>
      </c>
      <c r="K4164" s="32">
        <f t="shared" si="3872"/>
        <v>684998</v>
      </c>
      <c r="L4164" s="32">
        <f t="shared" si="3821"/>
        <v>278080</v>
      </c>
      <c r="M4164" s="32">
        <f t="shared" ref="M4164" si="3873">SUM(M4163)</f>
        <v>96560</v>
      </c>
      <c r="N4164" s="32">
        <f t="shared" ref="N4164:O4164" si="3874">SUM(N4163)</f>
        <v>90760</v>
      </c>
      <c r="O4164" s="32">
        <f t="shared" si="3874"/>
        <v>90760</v>
      </c>
      <c r="P4164" s="32">
        <f t="shared" si="3822"/>
        <v>963078</v>
      </c>
      <c r="Q4164" s="32">
        <f t="shared" si="3823"/>
        <v>82.667710444386643</v>
      </c>
      <c r="R4164" s="90"/>
      <c r="S4164" s="90"/>
      <c r="T4164" s="90"/>
      <c r="U4164" s="90"/>
      <c r="V4164" s="90"/>
      <c r="W4164" s="90"/>
      <c r="X4164" s="90"/>
      <c r="Y4164" s="90"/>
    </row>
    <row r="4165" spans="1:25" ht="15" customHeight="1" x14ac:dyDescent="0.25">
      <c r="A4165" s="112"/>
      <c r="B4165" s="112"/>
      <c r="C4165" s="112"/>
      <c r="D4165" s="112"/>
      <c r="E4165" s="112"/>
      <c r="F4165" s="112"/>
      <c r="G4165" s="112"/>
      <c r="I4165" s="27"/>
      <c r="J4165" s="27"/>
      <c r="K4165" s="27">
        <v>0</v>
      </c>
      <c r="L4165" s="27"/>
      <c r="M4165" s="27"/>
      <c r="N4165" s="27"/>
      <c r="O4165" s="27"/>
      <c r="P4165" s="27"/>
      <c r="Q4165" s="27"/>
      <c r="R4165" s="27"/>
      <c r="S4165" s="27"/>
      <c r="T4165" s="27"/>
      <c r="U4165" s="27"/>
      <c r="V4165" s="27"/>
      <c r="W4165" s="27"/>
      <c r="X4165" s="27"/>
      <c r="Y4165" s="27"/>
    </row>
    <row r="4166" spans="1:25" ht="15" customHeight="1" thickBot="1" x14ac:dyDescent="0.3">
      <c r="A4166" s="53" t="s">
        <v>1</v>
      </c>
      <c r="B4166" s="53" t="s">
        <v>1</v>
      </c>
      <c r="C4166" s="53" t="s">
        <v>1</v>
      </c>
      <c r="D4166" s="53" t="s">
        <v>1</v>
      </c>
      <c r="E4166" s="53" t="s">
        <v>1</v>
      </c>
      <c r="F4166" s="53" t="s">
        <v>1</v>
      </c>
      <c r="G4166" s="53" t="s">
        <v>1</v>
      </c>
      <c r="H4166" s="21" t="s">
        <v>1</v>
      </c>
      <c r="I4166" s="33"/>
      <c r="J4166" s="33"/>
      <c r="K4166" s="33">
        <v>0</v>
      </c>
      <c r="L4166" s="33"/>
      <c r="M4166" s="33"/>
      <c r="N4166" s="33"/>
      <c r="O4166" s="33"/>
      <c r="P4166" s="33"/>
      <c r="Q4166" s="33"/>
      <c r="R4166" s="33"/>
      <c r="S4166" s="33"/>
      <c r="T4166" s="33"/>
      <c r="U4166" s="33"/>
      <c r="V4166" s="33"/>
      <c r="W4166" s="33"/>
      <c r="X4166" s="33"/>
      <c r="Y4166" s="33"/>
    </row>
    <row r="4167" spans="1:25" ht="45.75" customHeight="1" thickBot="1" x14ac:dyDescent="0.3">
      <c r="A4167" s="28" t="s">
        <v>4</v>
      </c>
      <c r="B4167" s="28" t="s">
        <v>5</v>
      </c>
      <c r="C4167" s="28" t="s">
        <v>6</v>
      </c>
      <c r="D4167" s="57" t="s">
        <v>1</v>
      </c>
      <c r="E4167" s="28" t="s">
        <v>7</v>
      </c>
      <c r="F4167" s="28" t="s">
        <v>8</v>
      </c>
      <c r="G4167" s="28" t="s">
        <v>9</v>
      </c>
      <c r="H4167" s="28" t="s">
        <v>10</v>
      </c>
      <c r="I4167" s="109" t="s">
        <v>3984</v>
      </c>
      <c r="J4167" s="109" t="s">
        <v>11</v>
      </c>
      <c r="K4167" s="109" t="s">
        <v>3989</v>
      </c>
      <c r="L4167" s="109" t="s">
        <v>3985</v>
      </c>
      <c r="M4167" s="109" t="s">
        <v>4027</v>
      </c>
      <c r="N4167" s="109" t="s">
        <v>3988</v>
      </c>
      <c r="O4167" s="109" t="s">
        <v>3986</v>
      </c>
      <c r="P4167" s="109" t="s">
        <v>3987</v>
      </c>
      <c r="Q4167" s="109" t="s">
        <v>3695</v>
      </c>
      <c r="R4167" s="91"/>
      <c r="S4167" s="91"/>
      <c r="T4167" s="91"/>
      <c r="U4167" s="91"/>
      <c r="V4167" s="91"/>
      <c r="W4167" s="91"/>
      <c r="X4167" s="91"/>
      <c r="Y4167" s="91"/>
    </row>
    <row r="4168" spans="1:25" ht="15" customHeight="1" x14ac:dyDescent="0.25">
      <c r="A4168" s="58" t="s">
        <v>1</v>
      </c>
      <c r="B4168" s="58" t="s">
        <v>1</v>
      </c>
      <c r="C4168" s="58" t="s">
        <v>1</v>
      </c>
      <c r="D4168" s="59" t="s">
        <v>1</v>
      </c>
      <c r="E4168" s="59" t="s">
        <v>1</v>
      </c>
      <c r="F4168" s="60" t="s">
        <v>1</v>
      </c>
      <c r="G4168" s="61" t="s">
        <v>1</v>
      </c>
      <c r="H4168" s="62" t="s">
        <v>1</v>
      </c>
      <c r="I4168" s="29">
        <v>1</v>
      </c>
      <c r="J4168" s="29">
        <v>2</v>
      </c>
      <c r="K4168" s="29">
        <v>3</v>
      </c>
      <c r="L4168" s="29" t="s">
        <v>3478</v>
      </c>
      <c r="M4168" s="29">
        <v>5</v>
      </c>
      <c r="N4168" s="29">
        <v>6</v>
      </c>
      <c r="O4168" s="29">
        <v>7</v>
      </c>
      <c r="P4168" s="29" t="s">
        <v>3696</v>
      </c>
      <c r="Q4168" s="29">
        <v>9</v>
      </c>
      <c r="R4168" s="92"/>
      <c r="S4168" s="92"/>
      <c r="T4168" s="92"/>
      <c r="U4168" s="92"/>
      <c r="V4168" s="92"/>
      <c r="W4168" s="92"/>
      <c r="X4168" s="92"/>
      <c r="Y4168" s="92"/>
    </row>
    <row r="4169" spans="1:25" ht="15" customHeight="1" x14ac:dyDescent="0.25">
      <c r="A4169" s="63" t="s">
        <v>935</v>
      </c>
      <c r="B4169" s="63" t="s">
        <v>81</v>
      </c>
      <c r="C4169" s="64" t="s">
        <v>1729</v>
      </c>
      <c r="D4169" s="64" t="s">
        <v>1730</v>
      </c>
      <c r="E4169" s="65" t="s">
        <v>1</v>
      </c>
      <c r="F4169" s="65" t="s">
        <v>1</v>
      </c>
      <c r="G4169" s="65" t="s">
        <v>1</v>
      </c>
      <c r="H4169" s="65" t="s">
        <v>1731</v>
      </c>
      <c r="I4169" s="26">
        <v>0</v>
      </c>
      <c r="J4169" s="26" t="s">
        <v>1</v>
      </c>
      <c r="K4169" s="26">
        <v>0</v>
      </c>
      <c r="L4169" s="26"/>
      <c r="M4169" s="26"/>
      <c r="N4169" s="26"/>
      <c r="O4169" s="26"/>
      <c r="P4169" s="26"/>
      <c r="Q4169" s="26"/>
      <c r="R4169" s="90"/>
      <c r="S4169" s="90"/>
      <c r="T4169" s="90"/>
      <c r="U4169" s="90"/>
      <c r="V4169" s="90"/>
      <c r="W4169" s="90"/>
      <c r="X4169" s="90"/>
      <c r="Y4169" s="90"/>
    </row>
    <row r="4170" spans="1:25" ht="22.5" customHeight="1" x14ac:dyDescent="0.25">
      <c r="A4170" s="63" t="s">
        <v>1</v>
      </c>
      <c r="B4170" s="63" t="s">
        <v>1</v>
      </c>
      <c r="C4170" s="63" t="s">
        <v>1</v>
      </c>
      <c r="D4170" s="65" t="s">
        <v>1</v>
      </c>
      <c r="E4170" s="65" t="s">
        <v>1</v>
      </c>
      <c r="F4170" s="65" t="s">
        <v>1</v>
      </c>
      <c r="G4170" s="65" t="s">
        <v>1</v>
      </c>
      <c r="H4170" s="66" t="s">
        <v>15</v>
      </c>
      <c r="I4170" s="30">
        <f t="shared" ref="I4170:K4170" si="3875">SUM(I4171,I4179,I4181)</f>
        <v>1048410</v>
      </c>
      <c r="J4170" s="30">
        <f t="shared" si="3875"/>
        <v>1035409</v>
      </c>
      <c r="K4170" s="30">
        <f t="shared" si="3875"/>
        <v>596458</v>
      </c>
      <c r="L4170" s="30">
        <f t="shared" si="3821"/>
        <v>252484</v>
      </c>
      <c r="M4170" s="30">
        <f t="shared" ref="M4170" si="3876">SUM(M4171,M4179,M4181)</f>
        <v>80276</v>
      </c>
      <c r="N4170" s="30">
        <f t="shared" ref="N4170:O4170" si="3877">SUM(N4171,N4179,N4181)</f>
        <v>83166</v>
      </c>
      <c r="O4170" s="30">
        <f t="shared" si="3877"/>
        <v>89042</v>
      </c>
      <c r="P4170" s="30">
        <f t="shared" si="3822"/>
        <v>848942</v>
      </c>
      <c r="Q4170" s="30">
        <f t="shared" si="3823"/>
        <v>81.990981341672708</v>
      </c>
      <c r="R4170" s="93"/>
      <c r="S4170" s="93"/>
      <c r="T4170" s="93"/>
      <c r="U4170" s="93"/>
      <c r="V4170" s="93"/>
      <c r="W4170" s="93"/>
      <c r="X4170" s="93"/>
      <c r="Y4170" s="93"/>
    </row>
    <row r="4171" spans="1:25" ht="15" customHeight="1" x14ac:dyDescent="0.25">
      <c r="A4171" s="63" t="s">
        <v>935</v>
      </c>
      <c r="B4171" s="63" t="s">
        <v>81</v>
      </c>
      <c r="C4171" s="63" t="s">
        <v>1729</v>
      </c>
      <c r="D4171" s="63" t="s">
        <v>1730</v>
      </c>
      <c r="E4171" s="65" t="s">
        <v>16</v>
      </c>
      <c r="F4171" s="65" t="s">
        <v>1</v>
      </c>
      <c r="G4171" s="65" t="s">
        <v>1</v>
      </c>
      <c r="H4171" s="65" t="s">
        <v>17</v>
      </c>
      <c r="I4171" s="31">
        <f t="shared" ref="I4171:K4171" si="3878">SUM(I4172:I4173)</f>
        <v>895253</v>
      </c>
      <c r="J4171" s="31">
        <f t="shared" si="3878"/>
        <v>895253</v>
      </c>
      <c r="K4171" s="31">
        <f t="shared" si="3878"/>
        <v>512898</v>
      </c>
      <c r="L4171" s="31">
        <f t="shared" si="3821"/>
        <v>217905</v>
      </c>
      <c r="M4171" s="31">
        <f t="shared" ref="M4171" si="3879">SUM(M4172:M4173)</f>
        <v>68506</v>
      </c>
      <c r="N4171" s="31">
        <f t="shared" ref="N4171:O4171" si="3880">SUM(N4172:N4173)</f>
        <v>73673</v>
      </c>
      <c r="O4171" s="31">
        <f t="shared" si="3880"/>
        <v>75726</v>
      </c>
      <c r="P4171" s="31">
        <f t="shared" si="3822"/>
        <v>730803</v>
      </c>
      <c r="Q4171" s="31">
        <f t="shared" si="3823"/>
        <v>81.630890932507356</v>
      </c>
      <c r="R4171" s="94"/>
      <c r="S4171" s="94"/>
      <c r="T4171" s="94"/>
      <c r="U4171" s="94"/>
      <c r="V4171" s="94"/>
      <c r="W4171" s="94"/>
      <c r="X4171" s="94"/>
      <c r="Y4171" s="94"/>
    </row>
    <row r="4172" spans="1:25" ht="15" customHeight="1" x14ac:dyDescent="0.25">
      <c r="A4172" s="64" t="s">
        <v>935</v>
      </c>
      <c r="B4172" s="64" t="s">
        <v>81</v>
      </c>
      <c r="C4172" s="64" t="s">
        <v>1729</v>
      </c>
      <c r="D4172" s="64" t="s">
        <v>1730</v>
      </c>
      <c r="E4172" s="20" t="s">
        <v>19</v>
      </c>
      <c r="F4172" s="64"/>
      <c r="G4172" s="53" t="s">
        <v>1076</v>
      </c>
      <c r="H4172" s="53" t="s">
        <v>3925</v>
      </c>
      <c r="I4172" s="26">
        <v>786061</v>
      </c>
      <c r="J4172" s="26">
        <v>786061</v>
      </c>
      <c r="K4172" s="26">
        <v>430000</v>
      </c>
      <c r="L4172" s="26">
        <f t="shared" si="3821"/>
        <v>204000</v>
      </c>
      <c r="M4172" s="26">
        <v>68000</v>
      </c>
      <c r="N4172" s="26">
        <v>68000</v>
      </c>
      <c r="O4172" s="26">
        <v>68000</v>
      </c>
      <c r="P4172" s="26">
        <f t="shared" si="3822"/>
        <v>634000</v>
      </c>
      <c r="Q4172" s="26">
        <f t="shared" si="3823"/>
        <v>80.655318098722617</v>
      </c>
      <c r="R4172" s="90"/>
      <c r="S4172" s="90"/>
      <c r="T4172" s="90"/>
      <c r="U4172" s="90"/>
      <c r="V4172" s="90"/>
      <c r="W4172" s="90"/>
      <c r="X4172" s="90"/>
      <c r="Y4172" s="90"/>
    </row>
    <row r="4173" spans="1:25" ht="15" customHeight="1" x14ac:dyDescent="0.25">
      <c r="A4173" s="63" t="s">
        <v>935</v>
      </c>
      <c r="B4173" s="63" t="s">
        <v>81</v>
      </c>
      <c r="C4173" s="63" t="s">
        <v>1729</v>
      </c>
      <c r="D4173" s="63" t="s">
        <v>1730</v>
      </c>
      <c r="E4173" s="63" t="s">
        <v>21</v>
      </c>
      <c r="F4173" s="64" t="s">
        <v>1</v>
      </c>
      <c r="G4173" s="53" t="s">
        <v>1</v>
      </c>
      <c r="H4173" s="65" t="s">
        <v>22</v>
      </c>
      <c r="I4173" s="31">
        <f t="shared" ref="I4173:K4173" si="3881">SUM(I4174:I4178)</f>
        <v>109192</v>
      </c>
      <c r="J4173" s="31">
        <f t="shared" si="3881"/>
        <v>109192</v>
      </c>
      <c r="K4173" s="31">
        <f t="shared" si="3881"/>
        <v>82898</v>
      </c>
      <c r="L4173" s="31">
        <f t="shared" si="3821"/>
        <v>13905</v>
      </c>
      <c r="M4173" s="31">
        <f t="shared" ref="M4173" si="3882">SUM(M4174:M4178)</f>
        <v>506</v>
      </c>
      <c r="N4173" s="31">
        <f t="shared" ref="N4173:O4173" si="3883">SUM(N4174:N4178)</f>
        <v>5673</v>
      </c>
      <c r="O4173" s="31">
        <f t="shared" si="3883"/>
        <v>7726</v>
      </c>
      <c r="P4173" s="31">
        <f t="shared" si="3822"/>
        <v>96803</v>
      </c>
      <c r="Q4173" s="31">
        <f t="shared" si="3823"/>
        <v>88.653930690893105</v>
      </c>
      <c r="R4173" s="94"/>
      <c r="S4173" s="94"/>
      <c r="T4173" s="94"/>
      <c r="U4173" s="94"/>
      <c r="V4173" s="94"/>
      <c r="W4173" s="94"/>
      <c r="X4173" s="94"/>
      <c r="Y4173" s="94"/>
    </row>
    <row r="4174" spans="1:25" ht="15" customHeight="1" x14ac:dyDescent="0.25">
      <c r="A4174" s="64" t="s">
        <v>935</v>
      </c>
      <c r="B4174" s="64" t="s">
        <v>81</v>
      </c>
      <c r="C4174" s="64" t="s">
        <v>1729</v>
      </c>
      <c r="D4174" s="64" t="s">
        <v>1730</v>
      </c>
      <c r="E4174" s="20" t="s">
        <v>23</v>
      </c>
      <c r="F4174" s="64" t="s">
        <v>1732</v>
      </c>
      <c r="G4174" s="53" t="s">
        <v>1076</v>
      </c>
      <c r="H4174" s="53" t="s">
        <v>85</v>
      </c>
      <c r="I4174" s="26">
        <v>17900</v>
      </c>
      <c r="J4174" s="26">
        <v>17900</v>
      </c>
      <c r="K4174" s="26">
        <v>13326</v>
      </c>
      <c r="L4174" s="26">
        <f t="shared" si="3821"/>
        <v>3505</v>
      </c>
      <c r="M4174" s="26">
        <v>106</v>
      </c>
      <c r="N4174" s="26">
        <v>1673</v>
      </c>
      <c r="O4174" s="26">
        <v>1726</v>
      </c>
      <c r="P4174" s="26">
        <f t="shared" si="3822"/>
        <v>16831</v>
      </c>
      <c r="Q4174" s="26">
        <f t="shared" si="3823"/>
        <v>94.02793296089385</v>
      </c>
      <c r="R4174" s="90"/>
      <c r="S4174" s="90"/>
      <c r="T4174" s="90"/>
      <c r="U4174" s="90"/>
      <c r="V4174" s="90"/>
      <c r="W4174" s="90"/>
      <c r="X4174" s="90"/>
      <c r="Y4174" s="90"/>
    </row>
    <row r="4175" spans="1:25" ht="15" customHeight="1" x14ac:dyDescent="0.25">
      <c r="A4175" s="64" t="s">
        <v>935</v>
      </c>
      <c r="B4175" s="64" t="s">
        <v>81</v>
      </c>
      <c r="C4175" s="64" t="s">
        <v>1729</v>
      </c>
      <c r="D4175" s="64" t="s">
        <v>1730</v>
      </c>
      <c r="E4175" s="20" t="s">
        <v>23</v>
      </c>
      <c r="F4175" s="64" t="s">
        <v>1733</v>
      </c>
      <c r="G4175" s="53" t="s">
        <v>1076</v>
      </c>
      <c r="H4175" s="53" t="s">
        <v>25</v>
      </c>
      <c r="I4175" s="26">
        <v>65220</v>
      </c>
      <c r="J4175" s="26">
        <v>65220</v>
      </c>
      <c r="K4175" s="26">
        <v>43500</v>
      </c>
      <c r="L4175" s="26">
        <f t="shared" si="3821"/>
        <v>10400</v>
      </c>
      <c r="M4175" s="26">
        <v>400</v>
      </c>
      <c r="N4175" s="26">
        <v>4000</v>
      </c>
      <c r="O4175" s="26">
        <v>6000</v>
      </c>
      <c r="P4175" s="26">
        <f t="shared" si="3822"/>
        <v>53900</v>
      </c>
      <c r="Q4175" s="26">
        <f t="shared" si="3823"/>
        <v>82.643360932229385</v>
      </c>
      <c r="R4175" s="90"/>
      <c r="S4175" s="90"/>
      <c r="T4175" s="90"/>
      <c r="U4175" s="90"/>
      <c r="V4175" s="90"/>
      <c r="W4175" s="90"/>
      <c r="X4175" s="90"/>
      <c r="Y4175" s="90"/>
    </row>
    <row r="4176" spans="1:25" ht="15" customHeight="1" x14ac:dyDescent="0.25">
      <c r="A4176" s="64" t="s">
        <v>935</v>
      </c>
      <c r="B4176" s="64" t="s">
        <v>81</v>
      </c>
      <c r="C4176" s="64" t="s">
        <v>1729</v>
      </c>
      <c r="D4176" s="64" t="s">
        <v>1730</v>
      </c>
      <c r="E4176" s="20" t="s">
        <v>23</v>
      </c>
      <c r="F4176" s="64" t="s">
        <v>1734</v>
      </c>
      <c r="G4176" s="53" t="s">
        <v>1076</v>
      </c>
      <c r="H4176" s="53" t="s">
        <v>27</v>
      </c>
      <c r="I4176" s="26">
        <v>15572</v>
      </c>
      <c r="J4176" s="26">
        <v>15572</v>
      </c>
      <c r="K4176" s="26">
        <v>15572</v>
      </c>
      <c r="L4176" s="26">
        <f t="shared" ref="L4176:L4239" si="3884">SUM(M4176:O4176)</f>
        <v>0</v>
      </c>
      <c r="M4176" s="26"/>
      <c r="N4176" s="26"/>
      <c r="O4176" s="26"/>
      <c r="P4176" s="26">
        <f t="shared" ref="P4176:P4239" si="3885">K4176+L4176</f>
        <v>15572</v>
      </c>
      <c r="Q4176" s="26">
        <f t="shared" ref="Q4176:Q4239" si="3886">IF(J4176=0,"-",P4176/J4176*100)</f>
        <v>100</v>
      </c>
      <c r="R4176" s="90"/>
      <c r="S4176" s="90"/>
      <c r="T4176" s="90"/>
      <c r="U4176" s="90"/>
      <c r="V4176" s="90"/>
      <c r="W4176" s="90"/>
      <c r="X4176" s="90"/>
      <c r="Y4176" s="90"/>
    </row>
    <row r="4177" spans="1:25" ht="15" customHeight="1" x14ac:dyDescent="0.25">
      <c r="A4177" s="64" t="s">
        <v>935</v>
      </c>
      <c r="B4177" s="64" t="s">
        <v>81</v>
      </c>
      <c r="C4177" s="64" t="s">
        <v>1729</v>
      </c>
      <c r="D4177" s="64" t="s">
        <v>1730</v>
      </c>
      <c r="E4177" s="20" t="s">
        <v>23</v>
      </c>
      <c r="F4177" s="64" t="s">
        <v>1735</v>
      </c>
      <c r="G4177" s="53" t="s">
        <v>1076</v>
      </c>
      <c r="H4177" s="53" t="s">
        <v>89</v>
      </c>
      <c r="I4177" s="26">
        <v>0</v>
      </c>
      <c r="J4177" s="26">
        <v>0</v>
      </c>
      <c r="K4177" s="26">
        <v>0</v>
      </c>
      <c r="L4177" s="26">
        <f t="shared" si="3884"/>
        <v>0</v>
      </c>
      <c r="M4177" s="26">
        <v>0</v>
      </c>
      <c r="N4177" s="26">
        <v>0</v>
      </c>
      <c r="O4177" s="26">
        <v>0</v>
      </c>
      <c r="P4177" s="26">
        <f t="shared" si="3885"/>
        <v>0</v>
      </c>
      <c r="Q4177" s="26" t="str">
        <f t="shared" si="3886"/>
        <v>-</v>
      </c>
      <c r="R4177" s="90"/>
      <c r="S4177" s="90"/>
      <c r="T4177" s="90"/>
      <c r="U4177" s="90"/>
      <c r="V4177" s="90"/>
      <c r="W4177" s="90"/>
      <c r="X4177" s="90"/>
      <c r="Y4177" s="90"/>
    </row>
    <row r="4178" spans="1:25" ht="15" customHeight="1" x14ac:dyDescent="0.25">
      <c r="A4178" s="64" t="s">
        <v>935</v>
      </c>
      <c r="B4178" s="64" t="s">
        <v>81</v>
      </c>
      <c r="C4178" s="64" t="s">
        <v>1729</v>
      </c>
      <c r="D4178" s="64" t="s">
        <v>1730</v>
      </c>
      <c r="E4178" s="20" t="s">
        <v>23</v>
      </c>
      <c r="F4178" s="64" t="s">
        <v>1736</v>
      </c>
      <c r="G4178" s="53" t="s">
        <v>1076</v>
      </c>
      <c r="H4178" s="53" t="s">
        <v>29</v>
      </c>
      <c r="I4178" s="26">
        <v>10500</v>
      </c>
      <c r="J4178" s="26">
        <v>10500</v>
      </c>
      <c r="K4178" s="26">
        <v>10500</v>
      </c>
      <c r="L4178" s="26">
        <f t="shared" si="3884"/>
        <v>0</v>
      </c>
      <c r="M4178" s="26"/>
      <c r="N4178" s="26">
        <v>0</v>
      </c>
      <c r="O4178" s="26">
        <v>0</v>
      </c>
      <c r="P4178" s="26">
        <f t="shared" si="3885"/>
        <v>10500</v>
      </c>
      <c r="Q4178" s="26">
        <f t="shared" si="3886"/>
        <v>100</v>
      </c>
      <c r="R4178" s="90"/>
      <c r="S4178" s="90"/>
      <c r="T4178" s="90"/>
      <c r="U4178" s="90"/>
      <c r="V4178" s="90"/>
      <c r="W4178" s="90"/>
      <c r="X4178" s="90"/>
      <c r="Y4178" s="90"/>
    </row>
    <row r="4179" spans="1:25" ht="15" customHeight="1" x14ac:dyDescent="0.25">
      <c r="A4179" s="63" t="s">
        <v>935</v>
      </c>
      <c r="B4179" s="63" t="s">
        <v>81</v>
      </c>
      <c r="C4179" s="63" t="s">
        <v>1729</v>
      </c>
      <c r="D4179" s="63" t="s">
        <v>1730</v>
      </c>
      <c r="E4179" s="65" t="s">
        <v>30</v>
      </c>
      <c r="F4179" s="65" t="s">
        <v>1</v>
      </c>
      <c r="G4179" s="65" t="s">
        <v>1</v>
      </c>
      <c r="H4179" s="65" t="s">
        <v>31</v>
      </c>
      <c r="I4179" s="31">
        <f t="shared" ref="I4179:K4179" si="3887">SUM(I4180)</f>
        <v>82559</v>
      </c>
      <c r="J4179" s="31">
        <f t="shared" si="3887"/>
        <v>82559</v>
      </c>
      <c r="K4179" s="31">
        <f t="shared" si="3887"/>
        <v>50000</v>
      </c>
      <c r="L4179" s="31">
        <f t="shared" si="3884"/>
        <v>21600</v>
      </c>
      <c r="M4179" s="31">
        <f t="shared" ref="M4179" si="3888">SUM(M4180)</f>
        <v>7200</v>
      </c>
      <c r="N4179" s="31">
        <f t="shared" ref="N4179:O4179" si="3889">SUM(N4180)</f>
        <v>7200</v>
      </c>
      <c r="O4179" s="31">
        <f t="shared" si="3889"/>
        <v>7200</v>
      </c>
      <c r="P4179" s="31">
        <f t="shared" si="3885"/>
        <v>71600</v>
      </c>
      <c r="Q4179" s="31">
        <f t="shared" si="3886"/>
        <v>86.725856660085512</v>
      </c>
      <c r="R4179" s="94"/>
      <c r="S4179" s="94"/>
      <c r="T4179" s="94"/>
      <c r="U4179" s="94"/>
      <c r="V4179" s="94"/>
      <c r="W4179" s="94"/>
      <c r="X4179" s="94"/>
      <c r="Y4179" s="94"/>
    </row>
    <row r="4180" spans="1:25" ht="15" customHeight="1" x14ac:dyDescent="0.25">
      <c r="A4180" s="64" t="s">
        <v>935</v>
      </c>
      <c r="B4180" s="64" t="s">
        <v>81</v>
      </c>
      <c r="C4180" s="64" t="s">
        <v>1729</v>
      </c>
      <c r="D4180" s="64" t="s">
        <v>1730</v>
      </c>
      <c r="E4180" s="20" t="s">
        <v>33</v>
      </c>
      <c r="F4180" s="64"/>
      <c r="G4180" s="53" t="s">
        <v>1076</v>
      </c>
      <c r="H4180" s="53" t="s">
        <v>3889</v>
      </c>
      <c r="I4180" s="26">
        <v>82559</v>
      </c>
      <c r="J4180" s="26">
        <v>82559</v>
      </c>
      <c r="K4180" s="26">
        <v>50000</v>
      </c>
      <c r="L4180" s="26">
        <f t="shared" si="3884"/>
        <v>21600</v>
      </c>
      <c r="M4180" s="26">
        <v>7200</v>
      </c>
      <c r="N4180" s="26">
        <v>7200</v>
      </c>
      <c r="O4180" s="26">
        <v>7200</v>
      </c>
      <c r="P4180" s="26">
        <f t="shared" si="3885"/>
        <v>71600</v>
      </c>
      <c r="Q4180" s="26">
        <f t="shared" si="3886"/>
        <v>86.725856660085512</v>
      </c>
      <c r="R4180" s="90"/>
      <c r="S4180" s="90"/>
      <c r="T4180" s="90"/>
      <c r="U4180" s="90"/>
      <c r="V4180" s="90"/>
      <c r="W4180" s="90"/>
      <c r="X4180" s="90"/>
      <c r="Y4180" s="90"/>
    </row>
    <row r="4181" spans="1:25" ht="15" customHeight="1" x14ac:dyDescent="0.25">
      <c r="A4181" s="63" t="s">
        <v>935</v>
      </c>
      <c r="B4181" s="63" t="s">
        <v>81</v>
      </c>
      <c r="C4181" s="63" t="s">
        <v>1729</v>
      </c>
      <c r="D4181" s="63" t="s">
        <v>1730</v>
      </c>
      <c r="E4181" s="65" t="s">
        <v>34</v>
      </c>
      <c r="F4181" s="65" t="s">
        <v>1</v>
      </c>
      <c r="G4181" s="65" t="s">
        <v>1</v>
      </c>
      <c r="H4181" s="65" t="s">
        <v>35</v>
      </c>
      <c r="I4181" s="31">
        <f t="shared" ref="I4181:K4181" si="3890">SUM(I4182:I4190)</f>
        <v>70598</v>
      </c>
      <c r="J4181" s="31">
        <f t="shared" si="3890"/>
        <v>57597</v>
      </c>
      <c r="K4181" s="31">
        <f t="shared" si="3890"/>
        <v>33560</v>
      </c>
      <c r="L4181" s="31">
        <f t="shared" si="3884"/>
        <v>12979</v>
      </c>
      <c r="M4181" s="31">
        <f t="shared" ref="M4181" si="3891">SUM(M4182:M4190)</f>
        <v>4570</v>
      </c>
      <c r="N4181" s="31">
        <f t="shared" ref="N4181:O4181" si="3892">SUM(N4182:N4190)</f>
        <v>2293</v>
      </c>
      <c r="O4181" s="31">
        <f t="shared" si="3892"/>
        <v>6116</v>
      </c>
      <c r="P4181" s="31">
        <f t="shared" si="3885"/>
        <v>46539</v>
      </c>
      <c r="Q4181" s="31">
        <f t="shared" si="3886"/>
        <v>80.801083389759881</v>
      </c>
      <c r="R4181" s="94"/>
      <c r="S4181" s="94"/>
      <c r="T4181" s="94"/>
      <c r="U4181" s="94"/>
      <c r="V4181" s="94"/>
      <c r="W4181" s="94"/>
      <c r="X4181" s="94"/>
      <c r="Y4181" s="94"/>
    </row>
    <row r="4182" spans="1:25" ht="15" customHeight="1" x14ac:dyDescent="0.25">
      <c r="A4182" s="64" t="s">
        <v>935</v>
      </c>
      <c r="B4182" s="64" t="s">
        <v>81</v>
      </c>
      <c r="C4182" s="64" t="s">
        <v>1729</v>
      </c>
      <c r="D4182" s="64" t="s">
        <v>1730</v>
      </c>
      <c r="E4182" s="20" t="s">
        <v>38</v>
      </c>
      <c r="F4182" s="64"/>
      <c r="G4182" s="53" t="s">
        <v>1076</v>
      </c>
      <c r="H4182" s="53" t="s">
        <v>37</v>
      </c>
      <c r="I4182" s="26">
        <v>500</v>
      </c>
      <c r="J4182" s="26">
        <v>500</v>
      </c>
      <c r="K4182" s="26">
        <v>200</v>
      </c>
      <c r="L4182" s="26">
        <f t="shared" si="3884"/>
        <v>0</v>
      </c>
      <c r="M4182" s="26">
        <v>0</v>
      </c>
      <c r="N4182" s="26">
        <v>0</v>
      </c>
      <c r="O4182" s="26">
        <v>0</v>
      </c>
      <c r="P4182" s="26">
        <f t="shared" si="3885"/>
        <v>200</v>
      </c>
      <c r="Q4182" s="26">
        <f t="shared" si="3886"/>
        <v>40</v>
      </c>
      <c r="R4182" s="90"/>
      <c r="S4182" s="90"/>
      <c r="T4182" s="90"/>
      <c r="U4182" s="90"/>
      <c r="V4182" s="90"/>
      <c r="W4182" s="90"/>
      <c r="X4182" s="90"/>
      <c r="Y4182" s="90"/>
    </row>
    <row r="4183" spans="1:25" ht="15" customHeight="1" x14ac:dyDescent="0.25">
      <c r="A4183" s="64" t="s">
        <v>935</v>
      </c>
      <c r="B4183" s="64" t="s">
        <v>81</v>
      </c>
      <c r="C4183" s="64" t="s">
        <v>1729</v>
      </c>
      <c r="D4183" s="64" t="s">
        <v>1730</v>
      </c>
      <c r="E4183" s="20" t="s">
        <v>298</v>
      </c>
      <c r="F4183" s="64"/>
      <c r="G4183" s="53" t="s">
        <v>1076</v>
      </c>
      <c r="H4183" s="53" t="s">
        <v>297</v>
      </c>
      <c r="I4183" s="26">
        <v>26938</v>
      </c>
      <c r="J4183" s="26">
        <v>26938</v>
      </c>
      <c r="K4183" s="26">
        <v>13500</v>
      </c>
      <c r="L4183" s="26">
        <f t="shared" si="3884"/>
        <v>5400</v>
      </c>
      <c r="M4183" s="26">
        <v>2000</v>
      </c>
      <c r="N4183" s="26">
        <v>400</v>
      </c>
      <c r="O4183" s="26">
        <v>3000</v>
      </c>
      <c r="P4183" s="26">
        <f t="shared" si="3885"/>
        <v>18900</v>
      </c>
      <c r="Q4183" s="26">
        <f t="shared" si="3886"/>
        <v>70.161110698641323</v>
      </c>
      <c r="R4183" s="90"/>
      <c r="S4183" s="90"/>
      <c r="T4183" s="90"/>
      <c r="U4183" s="90"/>
      <c r="V4183" s="90"/>
      <c r="W4183" s="90"/>
      <c r="X4183" s="90"/>
      <c r="Y4183" s="90"/>
    </row>
    <row r="4184" spans="1:25" ht="15" customHeight="1" x14ac:dyDescent="0.25">
      <c r="A4184" s="64" t="s">
        <v>935</v>
      </c>
      <c r="B4184" s="64" t="s">
        <v>81</v>
      </c>
      <c r="C4184" s="64" t="s">
        <v>1729</v>
      </c>
      <c r="D4184" s="64" t="s">
        <v>1730</v>
      </c>
      <c r="E4184" s="20" t="s">
        <v>301</v>
      </c>
      <c r="F4184" s="64"/>
      <c r="G4184" s="53" t="s">
        <v>1076</v>
      </c>
      <c r="H4184" s="53" t="s">
        <v>300</v>
      </c>
      <c r="I4184" s="26">
        <v>7000</v>
      </c>
      <c r="J4184" s="26">
        <v>7000</v>
      </c>
      <c r="K4184" s="26">
        <v>3600</v>
      </c>
      <c r="L4184" s="26">
        <f t="shared" si="3884"/>
        <v>2400</v>
      </c>
      <c r="M4184" s="26">
        <v>800</v>
      </c>
      <c r="N4184" s="26">
        <v>800</v>
      </c>
      <c r="O4184" s="26">
        <v>800</v>
      </c>
      <c r="P4184" s="26">
        <f t="shared" si="3885"/>
        <v>6000</v>
      </c>
      <c r="Q4184" s="26">
        <f t="shared" si="3886"/>
        <v>85.714285714285708</v>
      </c>
      <c r="R4184" s="90"/>
      <c r="S4184" s="90"/>
      <c r="T4184" s="90"/>
      <c r="U4184" s="90"/>
      <c r="V4184" s="90"/>
      <c r="W4184" s="90"/>
      <c r="X4184" s="90"/>
      <c r="Y4184" s="90"/>
    </row>
    <row r="4185" spans="1:25" ht="15" customHeight="1" x14ac:dyDescent="0.25">
      <c r="A4185" s="64" t="s">
        <v>935</v>
      </c>
      <c r="B4185" s="64" t="s">
        <v>81</v>
      </c>
      <c r="C4185" s="64" t="s">
        <v>1729</v>
      </c>
      <c r="D4185" s="64" t="s">
        <v>1730</v>
      </c>
      <c r="E4185" s="20" t="s">
        <v>218</v>
      </c>
      <c r="F4185" s="64"/>
      <c r="G4185" s="53" t="s">
        <v>1076</v>
      </c>
      <c r="H4185" s="53" t="s">
        <v>217</v>
      </c>
      <c r="I4185" s="26">
        <v>16834</v>
      </c>
      <c r="J4185" s="26">
        <v>5033</v>
      </c>
      <c r="K4185" s="26">
        <v>3700</v>
      </c>
      <c r="L4185" s="26">
        <f t="shared" si="3884"/>
        <v>1333</v>
      </c>
      <c r="M4185" s="26">
        <v>0</v>
      </c>
      <c r="N4185" s="26">
        <v>600</v>
      </c>
      <c r="O4185" s="26">
        <v>733</v>
      </c>
      <c r="P4185" s="26">
        <f t="shared" si="3885"/>
        <v>5033</v>
      </c>
      <c r="Q4185" s="26">
        <f t="shared" si="3886"/>
        <v>100</v>
      </c>
      <c r="R4185" s="90"/>
      <c r="S4185" s="90"/>
      <c r="T4185" s="90"/>
      <c r="U4185" s="90"/>
      <c r="V4185" s="90"/>
      <c r="W4185" s="90"/>
      <c r="X4185" s="90"/>
      <c r="Y4185" s="90"/>
    </row>
    <row r="4186" spans="1:25" ht="15" customHeight="1" x14ac:dyDescent="0.25">
      <c r="A4186" s="64" t="s">
        <v>935</v>
      </c>
      <c r="B4186" s="64" t="s">
        <v>81</v>
      </c>
      <c r="C4186" s="64" t="s">
        <v>1729</v>
      </c>
      <c r="D4186" s="64" t="s">
        <v>1730</v>
      </c>
      <c r="E4186" s="20" t="s">
        <v>303</v>
      </c>
      <c r="F4186" s="64"/>
      <c r="G4186" s="53" t="s">
        <v>1076</v>
      </c>
      <c r="H4186" s="53" t="s">
        <v>302</v>
      </c>
      <c r="I4186" s="26">
        <v>100</v>
      </c>
      <c r="J4186" s="26">
        <v>100</v>
      </c>
      <c r="K4186" s="26">
        <v>100</v>
      </c>
      <c r="L4186" s="26">
        <f t="shared" si="3884"/>
        <v>0</v>
      </c>
      <c r="M4186" s="26">
        <v>0</v>
      </c>
      <c r="N4186" s="26">
        <v>0</v>
      </c>
      <c r="O4186" s="26">
        <v>0</v>
      </c>
      <c r="P4186" s="26">
        <f t="shared" si="3885"/>
        <v>100</v>
      </c>
      <c r="Q4186" s="26">
        <f t="shared" si="3886"/>
        <v>100</v>
      </c>
      <c r="R4186" s="90"/>
      <c r="S4186" s="90"/>
      <c r="T4186" s="90"/>
      <c r="U4186" s="90"/>
      <c r="V4186" s="90"/>
      <c r="W4186" s="90"/>
      <c r="X4186" s="90"/>
      <c r="Y4186" s="90"/>
    </row>
    <row r="4187" spans="1:25" ht="15" customHeight="1" x14ac:dyDescent="0.25">
      <c r="A4187" s="64" t="s">
        <v>935</v>
      </c>
      <c r="B4187" s="64" t="s">
        <v>81</v>
      </c>
      <c r="C4187" s="64" t="s">
        <v>1729</v>
      </c>
      <c r="D4187" s="64" t="s">
        <v>1730</v>
      </c>
      <c r="E4187" s="20" t="s">
        <v>305</v>
      </c>
      <c r="F4187" s="64"/>
      <c r="G4187" s="53" t="s">
        <v>1076</v>
      </c>
      <c r="H4187" s="53" t="s">
        <v>304</v>
      </c>
      <c r="I4187" s="26">
        <v>0</v>
      </c>
      <c r="J4187" s="26">
        <v>0</v>
      </c>
      <c r="K4187" s="26">
        <v>0</v>
      </c>
      <c r="L4187" s="26">
        <f t="shared" si="3884"/>
        <v>0</v>
      </c>
      <c r="M4187" s="26">
        <v>0</v>
      </c>
      <c r="N4187" s="26">
        <v>0</v>
      </c>
      <c r="O4187" s="26">
        <v>0</v>
      </c>
      <c r="P4187" s="26">
        <f t="shared" si="3885"/>
        <v>0</v>
      </c>
      <c r="Q4187" s="26" t="str">
        <f t="shared" si="3886"/>
        <v>-</v>
      </c>
      <c r="R4187" s="90"/>
      <c r="S4187" s="90"/>
      <c r="T4187" s="90"/>
      <c r="U4187" s="90"/>
      <c r="V4187" s="90"/>
      <c r="W4187" s="90"/>
      <c r="X4187" s="90"/>
      <c r="Y4187" s="90"/>
    </row>
    <row r="4188" spans="1:25" ht="15" customHeight="1" x14ac:dyDescent="0.25">
      <c r="A4188" s="64" t="s">
        <v>935</v>
      </c>
      <c r="B4188" s="64" t="s">
        <v>81</v>
      </c>
      <c r="C4188" s="64" t="s">
        <v>1729</v>
      </c>
      <c r="D4188" s="64" t="s">
        <v>1730</v>
      </c>
      <c r="E4188" s="20" t="s">
        <v>308</v>
      </c>
      <c r="F4188" s="64"/>
      <c r="G4188" s="53" t="s">
        <v>1076</v>
      </c>
      <c r="H4188" s="53" t="s">
        <v>307</v>
      </c>
      <c r="I4188" s="26">
        <v>7000</v>
      </c>
      <c r="J4188" s="26">
        <v>7000</v>
      </c>
      <c r="K4188" s="26">
        <v>4900</v>
      </c>
      <c r="L4188" s="26">
        <f t="shared" si="3884"/>
        <v>1500</v>
      </c>
      <c r="M4188" s="26">
        <v>1000</v>
      </c>
      <c r="N4188" s="26">
        <v>0</v>
      </c>
      <c r="O4188" s="26">
        <v>500</v>
      </c>
      <c r="P4188" s="26">
        <f t="shared" si="3885"/>
        <v>6400</v>
      </c>
      <c r="Q4188" s="26">
        <f t="shared" si="3886"/>
        <v>91.428571428571431</v>
      </c>
      <c r="R4188" s="90"/>
      <c r="S4188" s="90"/>
      <c r="T4188" s="90"/>
      <c r="U4188" s="90"/>
      <c r="V4188" s="90"/>
      <c r="W4188" s="90"/>
      <c r="X4188" s="90"/>
      <c r="Y4188" s="90"/>
    </row>
    <row r="4189" spans="1:25" ht="15" customHeight="1" x14ac:dyDescent="0.25">
      <c r="A4189" s="64" t="s">
        <v>935</v>
      </c>
      <c r="B4189" s="64" t="s">
        <v>81</v>
      </c>
      <c r="C4189" s="64" t="s">
        <v>1729</v>
      </c>
      <c r="D4189" s="64" t="s">
        <v>1730</v>
      </c>
      <c r="E4189" s="20" t="s">
        <v>311</v>
      </c>
      <c r="F4189" s="64"/>
      <c r="G4189" s="53" t="s">
        <v>1076</v>
      </c>
      <c r="H4189" s="53" t="s">
        <v>310</v>
      </c>
      <c r="I4189" s="26">
        <v>0</v>
      </c>
      <c r="J4189" s="26">
        <v>0</v>
      </c>
      <c r="K4189" s="26">
        <v>0</v>
      </c>
      <c r="L4189" s="26">
        <f t="shared" si="3884"/>
        <v>0</v>
      </c>
      <c r="M4189" s="26">
        <v>0</v>
      </c>
      <c r="N4189" s="26">
        <v>0</v>
      </c>
      <c r="O4189" s="26">
        <v>0</v>
      </c>
      <c r="P4189" s="26">
        <f t="shared" si="3885"/>
        <v>0</v>
      </c>
      <c r="Q4189" s="26" t="str">
        <f t="shared" si="3886"/>
        <v>-</v>
      </c>
      <c r="R4189" s="90"/>
      <c r="S4189" s="90"/>
      <c r="T4189" s="90"/>
      <c r="U4189" s="90"/>
      <c r="V4189" s="90"/>
      <c r="W4189" s="90"/>
      <c r="X4189" s="90"/>
      <c r="Y4189" s="90"/>
    </row>
    <row r="4190" spans="1:25" ht="15" customHeight="1" x14ac:dyDescent="0.25">
      <c r="A4190" s="63" t="s">
        <v>935</v>
      </c>
      <c r="B4190" s="63" t="s">
        <v>81</v>
      </c>
      <c r="C4190" s="63" t="s">
        <v>1729</v>
      </c>
      <c r="D4190" s="63" t="s">
        <v>1730</v>
      </c>
      <c r="E4190" s="63" t="s">
        <v>39</v>
      </c>
      <c r="F4190" s="64" t="s">
        <v>1</v>
      </c>
      <c r="G4190" s="53" t="s">
        <v>1</v>
      </c>
      <c r="H4190" s="65" t="s">
        <v>40</v>
      </c>
      <c r="I4190" s="31">
        <f t="shared" ref="I4190:K4190" si="3893">SUM(I4191:I4193)</f>
        <v>12226</v>
      </c>
      <c r="J4190" s="31">
        <f t="shared" si="3893"/>
        <v>11026</v>
      </c>
      <c r="K4190" s="31">
        <f t="shared" si="3893"/>
        <v>7560</v>
      </c>
      <c r="L4190" s="31">
        <f t="shared" si="3884"/>
        <v>2346</v>
      </c>
      <c r="M4190" s="31">
        <f t="shared" ref="M4190" si="3894">SUM(M4191:M4193)</f>
        <v>770</v>
      </c>
      <c r="N4190" s="31">
        <f t="shared" ref="N4190:O4190" si="3895">SUM(N4191:N4193)</f>
        <v>493</v>
      </c>
      <c r="O4190" s="31">
        <f t="shared" si="3895"/>
        <v>1083</v>
      </c>
      <c r="P4190" s="31">
        <f t="shared" si="3885"/>
        <v>9906</v>
      </c>
      <c r="Q4190" s="31">
        <f t="shared" si="3886"/>
        <v>89.842191184473066</v>
      </c>
      <c r="R4190" s="94"/>
      <c r="S4190" s="94"/>
      <c r="T4190" s="94"/>
      <c r="U4190" s="94"/>
      <c r="V4190" s="94"/>
      <c r="W4190" s="94"/>
      <c r="X4190" s="94"/>
      <c r="Y4190" s="94"/>
    </row>
    <row r="4191" spans="1:25" ht="15" customHeight="1" x14ac:dyDescent="0.25">
      <c r="A4191" s="64" t="s">
        <v>935</v>
      </c>
      <c r="B4191" s="64" t="s">
        <v>81</v>
      </c>
      <c r="C4191" s="64" t="s">
        <v>1729</v>
      </c>
      <c r="D4191" s="64" t="s">
        <v>1730</v>
      </c>
      <c r="E4191" s="20" t="s">
        <v>41</v>
      </c>
      <c r="F4191" s="64"/>
      <c r="G4191" s="53" t="s">
        <v>1076</v>
      </c>
      <c r="H4191" s="53" t="s">
        <v>40</v>
      </c>
      <c r="I4191" s="26">
        <v>6620</v>
      </c>
      <c r="J4191" s="26">
        <v>5420</v>
      </c>
      <c r="K4191" s="26">
        <v>3300</v>
      </c>
      <c r="L4191" s="26">
        <f t="shared" si="3884"/>
        <v>1000</v>
      </c>
      <c r="M4191" s="26">
        <v>0</v>
      </c>
      <c r="N4191" s="26">
        <v>0</v>
      </c>
      <c r="O4191" s="26">
        <v>1000</v>
      </c>
      <c r="P4191" s="26">
        <f t="shared" si="3885"/>
        <v>4300</v>
      </c>
      <c r="Q4191" s="26">
        <f t="shared" si="3886"/>
        <v>79.335793357933582</v>
      </c>
      <c r="R4191" s="90"/>
      <c r="S4191" s="90"/>
      <c r="T4191" s="90"/>
      <c r="U4191" s="90"/>
      <c r="V4191" s="90"/>
      <c r="W4191" s="90"/>
      <c r="X4191" s="90"/>
      <c r="Y4191" s="90"/>
    </row>
    <row r="4192" spans="1:25" ht="15" customHeight="1" x14ac:dyDescent="0.25">
      <c r="A4192" s="64" t="s">
        <v>935</v>
      </c>
      <c r="B4192" s="64" t="s">
        <v>81</v>
      </c>
      <c r="C4192" s="64" t="s">
        <v>1729</v>
      </c>
      <c r="D4192" s="64" t="s">
        <v>1730</v>
      </c>
      <c r="E4192" s="20" t="s">
        <v>41</v>
      </c>
      <c r="F4192" s="64" t="s">
        <v>1737</v>
      </c>
      <c r="G4192" s="53" t="s">
        <v>1076</v>
      </c>
      <c r="H4192" s="53" t="s">
        <v>49</v>
      </c>
      <c r="I4192" s="26">
        <v>2183</v>
      </c>
      <c r="J4192" s="26">
        <v>2183</v>
      </c>
      <c r="K4192" s="26">
        <v>1500</v>
      </c>
      <c r="L4192" s="26">
        <f t="shared" si="3884"/>
        <v>683</v>
      </c>
      <c r="M4192" s="26">
        <v>300</v>
      </c>
      <c r="N4192" s="26">
        <v>300</v>
      </c>
      <c r="O4192" s="26">
        <v>83</v>
      </c>
      <c r="P4192" s="26">
        <f t="shared" si="3885"/>
        <v>2183</v>
      </c>
      <c r="Q4192" s="26">
        <f t="shared" si="3886"/>
        <v>100</v>
      </c>
      <c r="R4192" s="90"/>
      <c r="S4192" s="90"/>
      <c r="T4192" s="90"/>
      <c r="U4192" s="90"/>
      <c r="V4192" s="90"/>
      <c r="W4192" s="90"/>
      <c r="X4192" s="90"/>
      <c r="Y4192" s="90"/>
    </row>
    <row r="4193" spans="1:25" ht="22.5" customHeight="1" x14ac:dyDescent="0.25">
      <c r="A4193" s="64" t="s">
        <v>935</v>
      </c>
      <c r="B4193" s="64" t="s">
        <v>81</v>
      </c>
      <c r="C4193" s="64" t="s">
        <v>1729</v>
      </c>
      <c r="D4193" s="64" t="s">
        <v>1730</v>
      </c>
      <c r="E4193" s="20" t="s">
        <v>41</v>
      </c>
      <c r="F4193" s="64" t="s">
        <v>1738</v>
      </c>
      <c r="G4193" s="53" t="s">
        <v>1076</v>
      </c>
      <c r="H4193" s="53" t="s">
        <v>55</v>
      </c>
      <c r="I4193" s="26">
        <v>3423</v>
      </c>
      <c r="J4193" s="26">
        <v>3423</v>
      </c>
      <c r="K4193" s="26">
        <v>2760</v>
      </c>
      <c r="L4193" s="26">
        <f t="shared" si="3884"/>
        <v>663</v>
      </c>
      <c r="M4193" s="26">
        <v>470</v>
      </c>
      <c r="N4193" s="26">
        <v>193</v>
      </c>
      <c r="O4193" s="26">
        <v>0</v>
      </c>
      <c r="P4193" s="26">
        <f t="shared" si="3885"/>
        <v>3423</v>
      </c>
      <c r="Q4193" s="26">
        <f t="shared" si="3886"/>
        <v>100</v>
      </c>
      <c r="R4193" s="90"/>
      <c r="S4193" s="90"/>
      <c r="T4193" s="90"/>
      <c r="U4193" s="90"/>
      <c r="V4193" s="90"/>
      <c r="W4193" s="90"/>
      <c r="X4193" s="90"/>
      <c r="Y4193" s="90"/>
    </row>
    <row r="4194" spans="1:25" ht="15" customHeight="1" x14ac:dyDescent="0.25">
      <c r="A4194" s="63" t="s">
        <v>1</v>
      </c>
      <c r="B4194" s="63" t="s">
        <v>1</v>
      </c>
      <c r="C4194" s="63" t="s">
        <v>1</v>
      </c>
      <c r="D4194" s="65" t="s">
        <v>1</v>
      </c>
      <c r="E4194" s="65" t="s">
        <v>1</v>
      </c>
      <c r="F4194" s="65" t="s">
        <v>1</v>
      </c>
      <c r="G4194" s="65" t="s">
        <v>1</v>
      </c>
      <c r="H4194" s="66" t="s">
        <v>56</v>
      </c>
      <c r="I4194" s="30">
        <f t="shared" ref="I4194:K4195" si="3896">SUM(I4195)</f>
        <v>100</v>
      </c>
      <c r="J4194" s="30">
        <f t="shared" si="3896"/>
        <v>100</v>
      </c>
      <c r="K4194" s="30">
        <f t="shared" si="3896"/>
        <v>0</v>
      </c>
      <c r="L4194" s="30">
        <f t="shared" si="3884"/>
        <v>0</v>
      </c>
      <c r="M4194" s="30">
        <f t="shared" ref="M4194:M4195" si="3897">SUM(M4195)</f>
        <v>0</v>
      </c>
      <c r="N4194" s="30">
        <f t="shared" ref="N4194:O4195" si="3898">SUM(N4195)</f>
        <v>0</v>
      </c>
      <c r="O4194" s="30">
        <f t="shared" si="3898"/>
        <v>0</v>
      </c>
      <c r="P4194" s="30">
        <f t="shared" si="3885"/>
        <v>0</v>
      </c>
      <c r="Q4194" s="30">
        <f t="shared" si="3886"/>
        <v>0</v>
      </c>
      <c r="R4194" s="93"/>
      <c r="S4194" s="93"/>
      <c r="T4194" s="93"/>
      <c r="U4194" s="93"/>
      <c r="V4194" s="93"/>
      <c r="W4194" s="93"/>
      <c r="X4194" s="93"/>
      <c r="Y4194" s="93"/>
    </row>
    <row r="4195" spans="1:25" ht="15" customHeight="1" x14ac:dyDescent="0.25">
      <c r="A4195" s="63" t="s">
        <v>935</v>
      </c>
      <c r="B4195" s="63" t="s">
        <v>81</v>
      </c>
      <c r="C4195" s="63" t="s">
        <v>1729</v>
      </c>
      <c r="D4195" s="63" t="s">
        <v>1730</v>
      </c>
      <c r="E4195" s="65" t="s">
        <v>57</v>
      </c>
      <c r="F4195" s="65" t="s">
        <v>1</v>
      </c>
      <c r="G4195" s="65" t="s">
        <v>1</v>
      </c>
      <c r="H4195" s="65" t="s">
        <v>58</v>
      </c>
      <c r="I4195" s="31">
        <f t="shared" si="3896"/>
        <v>100</v>
      </c>
      <c r="J4195" s="31">
        <f t="shared" si="3896"/>
        <v>100</v>
      </c>
      <c r="K4195" s="31">
        <f t="shared" si="3896"/>
        <v>0</v>
      </c>
      <c r="L4195" s="31">
        <f t="shared" si="3884"/>
        <v>0</v>
      </c>
      <c r="M4195" s="31">
        <f t="shared" si="3897"/>
        <v>0</v>
      </c>
      <c r="N4195" s="31">
        <f t="shared" si="3898"/>
        <v>0</v>
      </c>
      <c r="O4195" s="31">
        <f t="shared" si="3898"/>
        <v>0</v>
      </c>
      <c r="P4195" s="31">
        <f t="shared" si="3885"/>
        <v>0</v>
      </c>
      <c r="Q4195" s="31">
        <f t="shared" si="3886"/>
        <v>0</v>
      </c>
      <c r="R4195" s="94"/>
      <c r="S4195" s="94"/>
      <c r="T4195" s="94"/>
      <c r="U4195" s="94"/>
      <c r="V4195" s="94"/>
      <c r="W4195" s="94"/>
      <c r="X4195" s="94"/>
      <c r="Y4195" s="94"/>
    </row>
    <row r="4196" spans="1:25" ht="15" customHeight="1" x14ac:dyDescent="0.25">
      <c r="A4196" s="64" t="s">
        <v>935</v>
      </c>
      <c r="B4196" s="64" t="s">
        <v>81</v>
      </c>
      <c r="C4196" s="64" t="s">
        <v>1729</v>
      </c>
      <c r="D4196" s="64" t="s">
        <v>1730</v>
      </c>
      <c r="E4196" s="20" t="s">
        <v>68</v>
      </c>
      <c r="F4196" s="64"/>
      <c r="G4196" s="53" t="s">
        <v>1076</v>
      </c>
      <c r="H4196" s="53" t="s">
        <v>67</v>
      </c>
      <c r="I4196" s="26">
        <v>100</v>
      </c>
      <c r="J4196" s="26">
        <v>100</v>
      </c>
      <c r="K4196" s="26">
        <v>0</v>
      </c>
      <c r="L4196" s="26">
        <f t="shared" si="3884"/>
        <v>0</v>
      </c>
      <c r="M4196" s="26"/>
      <c r="N4196" s="26"/>
      <c r="O4196" s="26"/>
      <c r="P4196" s="26">
        <f t="shared" si="3885"/>
        <v>0</v>
      </c>
      <c r="Q4196" s="26">
        <f t="shared" si="3886"/>
        <v>0</v>
      </c>
      <c r="R4196" s="90"/>
      <c r="S4196" s="90"/>
      <c r="T4196" s="90"/>
      <c r="U4196" s="90"/>
      <c r="V4196" s="90"/>
      <c r="W4196" s="90"/>
      <c r="X4196" s="90"/>
      <c r="Y4196" s="90"/>
    </row>
    <row r="4197" spans="1:25" ht="15.75" customHeight="1" x14ac:dyDescent="0.25">
      <c r="A4197" s="63" t="s">
        <v>1</v>
      </c>
      <c r="B4197" s="63" t="s">
        <v>1</v>
      </c>
      <c r="C4197" s="63" t="s">
        <v>1</v>
      </c>
      <c r="D4197" s="65" t="s">
        <v>1</v>
      </c>
      <c r="E4197" s="65" t="s">
        <v>1</v>
      </c>
      <c r="F4197" s="65" t="s">
        <v>1</v>
      </c>
      <c r="G4197" s="65" t="s">
        <v>1</v>
      </c>
      <c r="H4197" s="66" t="s">
        <v>69</v>
      </c>
      <c r="I4197" s="30">
        <f t="shared" ref="I4197:K4197" si="3899">SUM(I4198)</f>
        <v>4500</v>
      </c>
      <c r="J4197" s="30">
        <f t="shared" si="3899"/>
        <v>0</v>
      </c>
      <c r="K4197" s="30">
        <f t="shared" si="3899"/>
        <v>0</v>
      </c>
      <c r="L4197" s="30">
        <f t="shared" si="3884"/>
        <v>0</v>
      </c>
      <c r="M4197" s="30">
        <f t="shared" ref="M4197" si="3900">SUM(M4198)</f>
        <v>0</v>
      </c>
      <c r="N4197" s="30">
        <f t="shared" ref="N4197:O4197" si="3901">SUM(N4198)</f>
        <v>0</v>
      </c>
      <c r="O4197" s="30">
        <f t="shared" si="3901"/>
        <v>0</v>
      </c>
      <c r="P4197" s="30">
        <f t="shared" si="3885"/>
        <v>0</v>
      </c>
      <c r="Q4197" s="30" t="str">
        <f t="shared" si="3886"/>
        <v>-</v>
      </c>
      <c r="R4197" s="93"/>
      <c r="S4197" s="93"/>
      <c r="T4197" s="93"/>
      <c r="U4197" s="93"/>
      <c r="V4197" s="93"/>
      <c r="W4197" s="93"/>
      <c r="X4197" s="93"/>
      <c r="Y4197" s="93"/>
    </row>
    <row r="4198" spans="1:25" ht="15" customHeight="1" x14ac:dyDescent="0.25">
      <c r="A4198" s="63" t="s">
        <v>935</v>
      </c>
      <c r="B4198" s="63" t="s">
        <v>81</v>
      </c>
      <c r="C4198" s="63" t="s">
        <v>1729</v>
      </c>
      <c r="D4198" s="63" t="s">
        <v>1730</v>
      </c>
      <c r="E4198" s="65" t="s">
        <v>70</v>
      </c>
      <c r="F4198" s="65" t="s">
        <v>1</v>
      </c>
      <c r="G4198" s="65" t="s">
        <v>1</v>
      </c>
      <c r="H4198" s="65" t="s">
        <v>71</v>
      </c>
      <c r="I4198" s="31">
        <f t="shared" ref="I4198:K4198" si="3902">SUM(I4199:I4200)</f>
        <v>4500</v>
      </c>
      <c r="J4198" s="31">
        <f t="shared" si="3902"/>
        <v>0</v>
      </c>
      <c r="K4198" s="31">
        <f t="shared" si="3902"/>
        <v>0</v>
      </c>
      <c r="L4198" s="31">
        <f t="shared" si="3884"/>
        <v>0</v>
      </c>
      <c r="M4198" s="31">
        <f t="shared" ref="M4198" si="3903">SUM(M4199:M4200)</f>
        <v>0</v>
      </c>
      <c r="N4198" s="31">
        <f t="shared" ref="N4198:O4198" si="3904">SUM(N4199:N4200)</f>
        <v>0</v>
      </c>
      <c r="O4198" s="31">
        <f t="shared" si="3904"/>
        <v>0</v>
      </c>
      <c r="P4198" s="31">
        <f t="shared" si="3885"/>
        <v>0</v>
      </c>
      <c r="Q4198" s="31" t="str">
        <f t="shared" si="3886"/>
        <v>-</v>
      </c>
      <c r="R4198" s="94"/>
      <c r="S4198" s="94"/>
      <c r="T4198" s="94"/>
      <c r="U4198" s="94"/>
      <c r="V4198" s="94"/>
      <c r="W4198" s="94"/>
      <c r="X4198" s="94"/>
      <c r="Y4198" s="94"/>
    </row>
    <row r="4199" spans="1:25" ht="15" customHeight="1" x14ac:dyDescent="0.25">
      <c r="A4199" s="64" t="s">
        <v>935</v>
      </c>
      <c r="B4199" s="64" t="s">
        <v>81</v>
      </c>
      <c r="C4199" s="64" t="s">
        <v>1729</v>
      </c>
      <c r="D4199" s="64" t="s">
        <v>1730</v>
      </c>
      <c r="E4199" s="20" t="s">
        <v>74</v>
      </c>
      <c r="F4199" s="64"/>
      <c r="G4199" s="53" t="s">
        <v>1076</v>
      </c>
      <c r="H4199" s="53" t="s">
        <v>73</v>
      </c>
      <c r="I4199" s="26">
        <v>4000</v>
      </c>
      <c r="J4199" s="26">
        <v>0</v>
      </c>
      <c r="K4199" s="26">
        <v>0</v>
      </c>
      <c r="L4199" s="26">
        <f t="shared" si="3884"/>
        <v>0</v>
      </c>
      <c r="M4199" s="26"/>
      <c r="N4199" s="26"/>
      <c r="O4199" s="26"/>
      <c r="P4199" s="26">
        <f t="shared" si="3885"/>
        <v>0</v>
      </c>
      <c r="Q4199" s="26" t="str">
        <f t="shared" si="3886"/>
        <v>-</v>
      </c>
      <c r="R4199" s="90"/>
      <c r="S4199" s="90"/>
      <c r="T4199" s="90"/>
      <c r="U4199" s="90"/>
      <c r="V4199" s="90"/>
      <c r="W4199" s="90"/>
      <c r="X4199" s="90"/>
      <c r="Y4199" s="90"/>
    </row>
    <row r="4200" spans="1:25" ht="15" customHeight="1" x14ac:dyDescent="0.25">
      <c r="A4200" s="64" t="s">
        <v>935</v>
      </c>
      <c r="B4200" s="64" t="s">
        <v>81</v>
      </c>
      <c r="C4200" s="64" t="s">
        <v>1729</v>
      </c>
      <c r="D4200" s="64" t="s">
        <v>1730</v>
      </c>
      <c r="E4200" s="20" t="s">
        <v>323</v>
      </c>
      <c r="F4200" s="64"/>
      <c r="G4200" s="53" t="s">
        <v>1076</v>
      </c>
      <c r="H4200" s="53" t="s">
        <v>322</v>
      </c>
      <c r="I4200" s="26">
        <v>500</v>
      </c>
      <c r="J4200" s="26">
        <v>0</v>
      </c>
      <c r="K4200" s="26">
        <v>0</v>
      </c>
      <c r="L4200" s="26">
        <f t="shared" si="3884"/>
        <v>0</v>
      </c>
      <c r="M4200" s="26"/>
      <c r="N4200" s="26"/>
      <c r="O4200" s="26"/>
      <c r="P4200" s="26">
        <f t="shared" si="3885"/>
        <v>0</v>
      </c>
      <c r="Q4200" s="26" t="str">
        <f t="shared" si="3886"/>
        <v>-</v>
      </c>
      <c r="R4200" s="90"/>
      <c r="S4200" s="90"/>
      <c r="T4200" s="90"/>
      <c r="U4200" s="90"/>
      <c r="V4200" s="90"/>
      <c r="W4200" s="90"/>
      <c r="X4200" s="90"/>
      <c r="Y4200" s="90"/>
    </row>
    <row r="4201" spans="1:25" ht="15" customHeight="1" x14ac:dyDescent="0.25">
      <c r="A4201" s="53" t="s">
        <v>1</v>
      </c>
      <c r="B4201" s="53" t="s">
        <v>1</v>
      </c>
      <c r="C4201" s="53" t="s">
        <v>1</v>
      </c>
      <c r="D4201" s="53" t="s">
        <v>1</v>
      </c>
      <c r="E4201" s="53" t="s">
        <v>1</v>
      </c>
      <c r="F4201" s="53" t="s">
        <v>1</v>
      </c>
      <c r="G4201" s="53" t="s">
        <v>1</v>
      </c>
      <c r="H4201" s="66" t="s">
        <v>1739</v>
      </c>
      <c r="I4201" s="30">
        <f t="shared" ref="I4201:K4201" si="3905">SUM(I4170,I4194,I4197)</f>
        <v>1053010</v>
      </c>
      <c r="J4201" s="30">
        <f t="shared" si="3905"/>
        <v>1035509</v>
      </c>
      <c r="K4201" s="30">
        <f t="shared" si="3905"/>
        <v>596458</v>
      </c>
      <c r="L4201" s="30">
        <f t="shared" si="3884"/>
        <v>252484</v>
      </c>
      <c r="M4201" s="30">
        <f t="shared" ref="M4201" si="3906">SUM(M4170,M4194,M4197)</f>
        <v>80276</v>
      </c>
      <c r="N4201" s="30">
        <f t="shared" ref="N4201:O4201" si="3907">SUM(N4170,N4194,N4197)</f>
        <v>83166</v>
      </c>
      <c r="O4201" s="30">
        <f t="shared" si="3907"/>
        <v>89042</v>
      </c>
      <c r="P4201" s="30">
        <f t="shared" si="3885"/>
        <v>848942</v>
      </c>
      <c r="Q4201" s="30">
        <f t="shared" si="3886"/>
        <v>81.983063401670094</v>
      </c>
      <c r="R4201" s="93"/>
      <c r="S4201" s="93"/>
      <c r="T4201" s="93"/>
      <c r="U4201" s="93"/>
      <c r="V4201" s="93"/>
      <c r="W4201" s="93"/>
      <c r="X4201" s="93"/>
      <c r="Y4201" s="93"/>
    </row>
    <row r="4202" spans="1:25" ht="15" customHeight="1" thickBot="1" x14ac:dyDescent="0.3">
      <c r="A4202" s="53" t="s">
        <v>1</v>
      </c>
      <c r="B4202" s="53" t="s">
        <v>1</v>
      </c>
      <c r="C4202" s="53" t="s">
        <v>1</v>
      </c>
      <c r="D4202" s="53" t="s">
        <v>1</v>
      </c>
      <c r="E4202" s="53" t="s">
        <v>1</v>
      </c>
      <c r="F4202" s="53" t="s">
        <v>1</v>
      </c>
      <c r="G4202" s="53" t="s">
        <v>1</v>
      </c>
      <c r="H4202" s="65" t="s">
        <v>76</v>
      </c>
      <c r="I4202" s="31"/>
      <c r="J4202" s="31"/>
      <c r="K4202" s="31">
        <v>0</v>
      </c>
      <c r="L4202" s="31"/>
      <c r="M4202" s="31"/>
      <c r="N4202" s="31"/>
      <c r="O4202" s="31"/>
      <c r="P4202" s="31"/>
      <c r="Q4202" s="31"/>
      <c r="R4202" s="94"/>
      <c r="S4202" s="94"/>
      <c r="T4202" s="94"/>
      <c r="U4202" s="94"/>
      <c r="V4202" s="94"/>
      <c r="W4202" s="94"/>
      <c r="X4202" s="94"/>
      <c r="Y4202" s="94"/>
    </row>
    <row r="4203" spans="1:25" ht="47.25" customHeight="1" thickBot="1" x14ac:dyDescent="0.3">
      <c r="A4203" s="110" t="s">
        <v>1</v>
      </c>
      <c r="B4203" s="110" t="s">
        <v>1</v>
      </c>
      <c r="C4203" s="110" t="s">
        <v>1</v>
      </c>
      <c r="D4203" s="110" t="s">
        <v>1</v>
      </c>
      <c r="E4203" s="110" t="s">
        <v>1</v>
      </c>
      <c r="F4203" s="110" t="s">
        <v>1</v>
      </c>
      <c r="G4203" s="110" t="s">
        <v>1</v>
      </c>
      <c r="H4203" s="28" t="s">
        <v>77</v>
      </c>
      <c r="I4203" s="109" t="s">
        <v>3984</v>
      </c>
      <c r="J4203" s="109" t="s">
        <v>11</v>
      </c>
      <c r="K4203" s="109" t="s">
        <v>3989</v>
      </c>
      <c r="L4203" s="109" t="s">
        <v>3985</v>
      </c>
      <c r="M4203" s="109" t="s">
        <v>4027</v>
      </c>
      <c r="N4203" s="109" t="s">
        <v>3988</v>
      </c>
      <c r="O4203" s="109" t="s">
        <v>3986</v>
      </c>
      <c r="P4203" s="109" t="s">
        <v>3987</v>
      </c>
      <c r="Q4203" s="109" t="s">
        <v>3695</v>
      </c>
      <c r="R4203" s="91"/>
      <c r="S4203" s="91"/>
      <c r="T4203" s="91"/>
      <c r="U4203" s="91"/>
      <c r="V4203" s="91"/>
      <c r="W4203" s="91"/>
      <c r="X4203" s="91"/>
      <c r="Y4203" s="91"/>
    </row>
    <row r="4204" spans="1:25" ht="15" customHeight="1" x14ac:dyDescent="0.25">
      <c r="A4204" s="111"/>
      <c r="B4204" s="111"/>
      <c r="C4204" s="111"/>
      <c r="D4204" s="111"/>
      <c r="E4204" s="111"/>
      <c r="F4204" s="111"/>
      <c r="G4204" s="111"/>
      <c r="H4204" s="67" t="s">
        <v>1</v>
      </c>
      <c r="I4204" s="29">
        <v>1</v>
      </c>
      <c r="J4204" s="29">
        <v>2</v>
      </c>
      <c r="K4204" s="29">
        <v>3</v>
      </c>
      <c r="L4204" s="29" t="s">
        <v>3478</v>
      </c>
      <c r="M4204" s="29">
        <v>5</v>
      </c>
      <c r="N4204" s="29">
        <v>6</v>
      </c>
      <c r="O4204" s="29">
        <v>7</v>
      </c>
      <c r="P4204" s="29" t="s">
        <v>3696</v>
      </c>
      <c r="Q4204" s="29">
        <v>9</v>
      </c>
      <c r="R4204" s="92"/>
      <c r="S4204" s="92"/>
      <c r="T4204" s="92"/>
      <c r="U4204" s="92"/>
      <c r="V4204" s="92"/>
      <c r="W4204" s="92"/>
      <c r="X4204" s="92"/>
      <c r="Y4204" s="92"/>
    </row>
    <row r="4205" spans="1:25" ht="15" customHeight="1" x14ac:dyDescent="0.25">
      <c r="A4205" s="111"/>
      <c r="B4205" s="111"/>
      <c r="C4205" s="111"/>
      <c r="D4205" s="111"/>
      <c r="E4205" s="111"/>
      <c r="F4205" s="111"/>
      <c r="G4205" s="111"/>
      <c r="H4205" s="68" t="s">
        <v>1085</v>
      </c>
      <c r="I4205" s="32">
        <f t="shared" ref="I4205:K4205" si="3908">SUM(I4201)</f>
        <v>1053010</v>
      </c>
      <c r="J4205" s="32">
        <f t="shared" si="3908"/>
        <v>1035509</v>
      </c>
      <c r="K4205" s="32">
        <f t="shared" si="3908"/>
        <v>596458</v>
      </c>
      <c r="L4205" s="32">
        <f t="shared" si="3884"/>
        <v>252484</v>
      </c>
      <c r="M4205" s="32">
        <f t="shared" ref="M4205" si="3909">SUM(M4201)</f>
        <v>80276</v>
      </c>
      <c r="N4205" s="32">
        <f t="shared" ref="N4205:O4205" si="3910">SUM(N4201)</f>
        <v>83166</v>
      </c>
      <c r="O4205" s="32">
        <f t="shared" si="3910"/>
        <v>89042</v>
      </c>
      <c r="P4205" s="32">
        <f t="shared" si="3885"/>
        <v>848942</v>
      </c>
      <c r="Q4205" s="32">
        <f t="shared" si="3886"/>
        <v>81.983063401670094</v>
      </c>
      <c r="R4205" s="90"/>
      <c r="S4205" s="90"/>
      <c r="T4205" s="90"/>
      <c r="U4205" s="90"/>
      <c r="V4205" s="90"/>
      <c r="W4205" s="90"/>
      <c r="X4205" s="90"/>
      <c r="Y4205" s="90"/>
    </row>
    <row r="4206" spans="1:25" ht="15" customHeight="1" x14ac:dyDescent="0.25">
      <c r="A4206" s="111"/>
      <c r="B4206" s="111"/>
      <c r="C4206" s="111"/>
      <c r="D4206" s="111"/>
      <c r="E4206" s="111"/>
      <c r="F4206" s="111"/>
      <c r="G4206" s="111"/>
      <c r="H4206" s="69" t="s">
        <v>79</v>
      </c>
      <c r="I4206" s="32">
        <f t="shared" ref="I4206:K4206" si="3911">SUM(I4205)</f>
        <v>1053010</v>
      </c>
      <c r="J4206" s="32">
        <f t="shared" si="3911"/>
        <v>1035509</v>
      </c>
      <c r="K4206" s="32">
        <f t="shared" si="3911"/>
        <v>596458</v>
      </c>
      <c r="L4206" s="32">
        <f t="shared" si="3884"/>
        <v>252484</v>
      </c>
      <c r="M4206" s="32">
        <f t="shared" ref="M4206" si="3912">SUM(M4205)</f>
        <v>80276</v>
      </c>
      <c r="N4206" s="32">
        <f t="shared" ref="N4206:O4206" si="3913">SUM(N4205)</f>
        <v>83166</v>
      </c>
      <c r="O4206" s="32">
        <f t="shared" si="3913"/>
        <v>89042</v>
      </c>
      <c r="P4206" s="32">
        <f t="shared" si="3885"/>
        <v>848942</v>
      </c>
      <c r="Q4206" s="32">
        <f t="shared" si="3886"/>
        <v>81.983063401670094</v>
      </c>
      <c r="R4206" s="90"/>
      <c r="S4206" s="90"/>
      <c r="T4206" s="90"/>
      <c r="U4206" s="90"/>
      <c r="V4206" s="90"/>
      <c r="W4206" s="90"/>
      <c r="X4206" s="90"/>
      <c r="Y4206" s="90"/>
    </row>
    <row r="4207" spans="1:25" ht="15" customHeight="1" x14ac:dyDescent="0.25">
      <c r="A4207" s="112"/>
      <c r="B4207" s="112"/>
      <c r="C4207" s="112"/>
      <c r="D4207" s="112"/>
      <c r="E4207" s="112"/>
      <c r="F4207" s="112"/>
      <c r="G4207" s="112"/>
      <c r="I4207" s="27"/>
      <c r="J4207" s="27"/>
      <c r="K4207" s="27">
        <v>0</v>
      </c>
      <c r="L4207" s="27"/>
      <c r="M4207" s="27"/>
      <c r="N4207" s="27"/>
      <c r="O4207" s="27"/>
      <c r="P4207" s="27"/>
      <c r="Q4207" s="27"/>
      <c r="R4207" s="27"/>
      <c r="S4207" s="27"/>
      <c r="T4207" s="27"/>
      <c r="U4207" s="27"/>
      <c r="V4207" s="27"/>
      <c r="W4207" s="27"/>
      <c r="X4207" s="27"/>
      <c r="Y4207" s="27"/>
    </row>
    <row r="4208" spans="1:25" ht="15" customHeight="1" thickBot="1" x14ac:dyDescent="0.3">
      <c r="A4208" s="53" t="s">
        <v>1</v>
      </c>
      <c r="B4208" s="53" t="s">
        <v>1</v>
      </c>
      <c r="C4208" s="53" t="s">
        <v>1</v>
      </c>
      <c r="D4208" s="53" t="s">
        <v>1</v>
      </c>
      <c r="E4208" s="53" t="s">
        <v>1</v>
      </c>
      <c r="F4208" s="53" t="s">
        <v>1</v>
      </c>
      <c r="G4208" s="53" t="s">
        <v>1</v>
      </c>
      <c r="H4208" s="21" t="s">
        <v>1</v>
      </c>
      <c r="I4208" s="33"/>
      <c r="J4208" s="33"/>
      <c r="K4208" s="33">
        <v>0</v>
      </c>
      <c r="L4208" s="33"/>
      <c r="M4208" s="33"/>
      <c r="N4208" s="33"/>
      <c r="O4208" s="33"/>
      <c r="P4208" s="33"/>
      <c r="Q4208" s="33"/>
      <c r="R4208" s="33"/>
      <c r="S4208" s="33"/>
      <c r="T4208" s="33"/>
      <c r="U4208" s="33"/>
      <c r="V4208" s="33"/>
      <c r="W4208" s="33"/>
      <c r="X4208" s="33"/>
      <c r="Y4208" s="33"/>
    </row>
    <row r="4209" spans="1:25" ht="45.75" customHeight="1" thickBot="1" x14ac:dyDescent="0.3">
      <c r="A4209" s="28" t="s">
        <v>4</v>
      </c>
      <c r="B4209" s="28" t="s">
        <v>5</v>
      </c>
      <c r="C4209" s="28" t="s">
        <v>6</v>
      </c>
      <c r="D4209" s="57" t="s">
        <v>1</v>
      </c>
      <c r="E4209" s="28" t="s">
        <v>7</v>
      </c>
      <c r="F4209" s="28" t="s">
        <v>8</v>
      </c>
      <c r="G4209" s="28" t="s">
        <v>9</v>
      </c>
      <c r="H4209" s="28" t="s">
        <v>10</v>
      </c>
      <c r="I4209" s="109" t="s">
        <v>3984</v>
      </c>
      <c r="J4209" s="109" t="s">
        <v>11</v>
      </c>
      <c r="K4209" s="109" t="s">
        <v>3989</v>
      </c>
      <c r="L4209" s="109" t="s">
        <v>3985</v>
      </c>
      <c r="M4209" s="109" t="s">
        <v>4027</v>
      </c>
      <c r="N4209" s="109" t="s">
        <v>3988</v>
      </c>
      <c r="O4209" s="109" t="s">
        <v>3986</v>
      </c>
      <c r="P4209" s="109" t="s">
        <v>3987</v>
      </c>
      <c r="Q4209" s="109" t="s">
        <v>3695</v>
      </c>
      <c r="R4209" s="91"/>
      <c r="S4209" s="91"/>
      <c r="T4209" s="91"/>
      <c r="U4209" s="91"/>
      <c r="V4209" s="91"/>
      <c r="W4209" s="91"/>
      <c r="X4209" s="91"/>
      <c r="Y4209" s="91"/>
    </row>
    <row r="4210" spans="1:25" ht="15" customHeight="1" x14ac:dyDescent="0.25">
      <c r="A4210" s="58" t="s">
        <v>1</v>
      </c>
      <c r="B4210" s="58" t="s">
        <v>1</v>
      </c>
      <c r="C4210" s="58" t="s">
        <v>1</v>
      </c>
      <c r="D4210" s="59" t="s">
        <v>1</v>
      </c>
      <c r="E4210" s="59" t="s">
        <v>1</v>
      </c>
      <c r="F4210" s="60" t="s">
        <v>1</v>
      </c>
      <c r="G4210" s="61" t="s">
        <v>1</v>
      </c>
      <c r="H4210" s="62" t="s">
        <v>1</v>
      </c>
      <c r="I4210" s="29">
        <v>1</v>
      </c>
      <c r="J4210" s="29">
        <v>2</v>
      </c>
      <c r="K4210" s="29">
        <v>3</v>
      </c>
      <c r="L4210" s="29" t="s">
        <v>3478</v>
      </c>
      <c r="M4210" s="29">
        <v>5</v>
      </c>
      <c r="N4210" s="29">
        <v>6</v>
      </c>
      <c r="O4210" s="29">
        <v>7</v>
      </c>
      <c r="P4210" s="29" t="s">
        <v>3696</v>
      </c>
      <c r="Q4210" s="29">
        <v>9</v>
      </c>
      <c r="R4210" s="92"/>
      <c r="S4210" s="92"/>
      <c r="T4210" s="92"/>
      <c r="U4210" s="92"/>
      <c r="V4210" s="92"/>
      <c r="W4210" s="92"/>
      <c r="X4210" s="92"/>
      <c r="Y4210" s="92"/>
    </row>
    <row r="4211" spans="1:25" ht="15" customHeight="1" x14ac:dyDescent="0.25">
      <c r="A4211" s="63" t="s">
        <v>935</v>
      </c>
      <c r="B4211" s="63" t="s">
        <v>81</v>
      </c>
      <c r="C4211" s="64" t="s">
        <v>1740</v>
      </c>
      <c r="D4211" s="64" t="s">
        <v>1741</v>
      </c>
      <c r="E4211" s="65" t="s">
        <v>1</v>
      </c>
      <c r="F4211" s="65" t="s">
        <v>1</v>
      </c>
      <c r="G4211" s="65" t="s">
        <v>1</v>
      </c>
      <c r="H4211" s="65" t="s">
        <v>1742</v>
      </c>
      <c r="I4211" s="26">
        <v>0</v>
      </c>
      <c r="J4211" s="26" t="s">
        <v>1</v>
      </c>
      <c r="K4211" s="26">
        <v>0</v>
      </c>
      <c r="L4211" s="26"/>
      <c r="M4211" s="26"/>
      <c r="N4211" s="26"/>
      <c r="O4211" s="26"/>
      <c r="P4211" s="26"/>
      <c r="Q4211" s="26"/>
      <c r="R4211" s="90"/>
      <c r="S4211" s="90"/>
      <c r="T4211" s="90"/>
      <c r="U4211" s="90"/>
      <c r="V4211" s="90"/>
      <c r="W4211" s="90"/>
      <c r="X4211" s="90"/>
      <c r="Y4211" s="90"/>
    </row>
    <row r="4212" spans="1:25" ht="22.5" customHeight="1" x14ac:dyDescent="0.25">
      <c r="A4212" s="63" t="s">
        <v>1</v>
      </c>
      <c r="B4212" s="63" t="s">
        <v>1</v>
      </c>
      <c r="C4212" s="63" t="s">
        <v>1</v>
      </c>
      <c r="D4212" s="65" t="s">
        <v>1</v>
      </c>
      <c r="E4212" s="65" t="s">
        <v>1</v>
      </c>
      <c r="F4212" s="65" t="s">
        <v>1</v>
      </c>
      <c r="G4212" s="65" t="s">
        <v>1</v>
      </c>
      <c r="H4212" s="66" t="s">
        <v>15</v>
      </c>
      <c r="I4212" s="30">
        <f t="shared" ref="I4212:K4212" si="3914">SUM(I4213,I4221,I4223)</f>
        <v>1455141</v>
      </c>
      <c r="J4212" s="30">
        <f t="shared" si="3914"/>
        <v>1455141</v>
      </c>
      <c r="K4212" s="30">
        <f t="shared" si="3914"/>
        <v>801251</v>
      </c>
      <c r="L4212" s="30">
        <f t="shared" si="3884"/>
        <v>363662</v>
      </c>
      <c r="M4212" s="30">
        <f t="shared" ref="M4212" si="3915">SUM(M4213,M4221,M4223)</f>
        <v>125324</v>
      </c>
      <c r="N4212" s="30">
        <f t="shared" ref="N4212:O4212" si="3916">SUM(N4213,N4221,N4223)</f>
        <v>118694</v>
      </c>
      <c r="O4212" s="30">
        <f t="shared" si="3916"/>
        <v>119644</v>
      </c>
      <c r="P4212" s="30">
        <f t="shared" si="3885"/>
        <v>1164913</v>
      </c>
      <c r="Q4212" s="30">
        <f t="shared" si="3886"/>
        <v>80.054991234526412</v>
      </c>
      <c r="R4212" s="93"/>
      <c r="S4212" s="93"/>
      <c r="T4212" s="93"/>
      <c r="U4212" s="93"/>
      <c r="V4212" s="93"/>
      <c r="W4212" s="93"/>
      <c r="X4212" s="93"/>
      <c r="Y4212" s="93"/>
    </row>
    <row r="4213" spans="1:25" ht="15" customHeight="1" x14ac:dyDescent="0.25">
      <c r="A4213" s="63" t="s">
        <v>935</v>
      </c>
      <c r="B4213" s="63" t="s">
        <v>81</v>
      </c>
      <c r="C4213" s="63" t="s">
        <v>1740</v>
      </c>
      <c r="D4213" s="63" t="s">
        <v>1741</v>
      </c>
      <c r="E4213" s="65" t="s">
        <v>16</v>
      </c>
      <c r="F4213" s="65" t="s">
        <v>1</v>
      </c>
      <c r="G4213" s="65" t="s">
        <v>1</v>
      </c>
      <c r="H4213" s="65" t="s">
        <v>17</v>
      </c>
      <c r="I4213" s="31">
        <f t="shared" ref="I4213:K4213" si="3917">SUM(I4214:I4215)</f>
        <v>1279095</v>
      </c>
      <c r="J4213" s="31">
        <f t="shared" si="3917"/>
        <v>1279095</v>
      </c>
      <c r="K4213" s="31">
        <f t="shared" si="3917"/>
        <v>702067</v>
      </c>
      <c r="L4213" s="31">
        <f t="shared" si="3884"/>
        <v>317968</v>
      </c>
      <c r="M4213" s="31">
        <f t="shared" ref="M4213" si="3918">SUM(M4214:M4215)</f>
        <v>108856</v>
      </c>
      <c r="N4213" s="31">
        <f t="shared" ref="N4213:O4213" si="3919">SUM(N4214:N4215)</f>
        <v>104556</v>
      </c>
      <c r="O4213" s="31">
        <f t="shared" si="3919"/>
        <v>104556</v>
      </c>
      <c r="P4213" s="31">
        <f t="shared" si="3885"/>
        <v>1020035</v>
      </c>
      <c r="Q4213" s="31">
        <f t="shared" si="3886"/>
        <v>79.746617725813948</v>
      </c>
      <c r="R4213" s="94"/>
      <c r="S4213" s="94"/>
      <c r="T4213" s="94"/>
      <c r="U4213" s="94"/>
      <c r="V4213" s="94"/>
      <c r="W4213" s="94"/>
      <c r="X4213" s="94"/>
      <c r="Y4213" s="94"/>
    </row>
    <row r="4214" spans="1:25" ht="15" customHeight="1" x14ac:dyDescent="0.25">
      <c r="A4214" s="64" t="s">
        <v>935</v>
      </c>
      <c r="B4214" s="64" t="s">
        <v>81</v>
      </c>
      <c r="C4214" s="64" t="s">
        <v>1740</v>
      </c>
      <c r="D4214" s="64" t="s">
        <v>1741</v>
      </c>
      <c r="E4214" s="20" t="s">
        <v>19</v>
      </c>
      <c r="F4214" s="64"/>
      <c r="G4214" s="53" t="s">
        <v>1076</v>
      </c>
      <c r="H4214" s="53" t="s">
        <v>3862</v>
      </c>
      <c r="I4214" s="26">
        <v>1136296</v>
      </c>
      <c r="J4214" s="26">
        <v>1136296</v>
      </c>
      <c r="K4214" s="26">
        <v>600000</v>
      </c>
      <c r="L4214" s="26">
        <f t="shared" si="3884"/>
        <v>295600</v>
      </c>
      <c r="M4214" s="26">
        <v>105600</v>
      </c>
      <c r="N4214" s="26">
        <v>95000</v>
      </c>
      <c r="O4214" s="26">
        <v>95000</v>
      </c>
      <c r="P4214" s="26">
        <f t="shared" si="3885"/>
        <v>895600</v>
      </c>
      <c r="Q4214" s="26">
        <f t="shared" si="3886"/>
        <v>78.817491217077247</v>
      </c>
      <c r="R4214" s="90"/>
      <c r="S4214" s="90"/>
      <c r="T4214" s="90"/>
      <c r="U4214" s="90"/>
      <c r="V4214" s="90"/>
      <c r="W4214" s="90"/>
      <c r="X4214" s="90"/>
      <c r="Y4214" s="90"/>
    </row>
    <row r="4215" spans="1:25" ht="15" customHeight="1" x14ac:dyDescent="0.25">
      <c r="A4215" s="63" t="s">
        <v>935</v>
      </c>
      <c r="B4215" s="63" t="s">
        <v>81</v>
      </c>
      <c r="C4215" s="63" t="s">
        <v>1740</v>
      </c>
      <c r="D4215" s="63" t="s">
        <v>1741</v>
      </c>
      <c r="E4215" s="63" t="s">
        <v>21</v>
      </c>
      <c r="F4215" s="64" t="s">
        <v>1</v>
      </c>
      <c r="G4215" s="53" t="s">
        <v>1</v>
      </c>
      <c r="H4215" s="65" t="s">
        <v>22</v>
      </c>
      <c r="I4215" s="31">
        <f t="shared" ref="I4215:K4215" si="3920">SUM(I4216:I4220)</f>
        <v>142799</v>
      </c>
      <c r="J4215" s="31">
        <f t="shared" si="3920"/>
        <v>142799</v>
      </c>
      <c r="K4215" s="31">
        <f t="shared" si="3920"/>
        <v>102067</v>
      </c>
      <c r="L4215" s="31">
        <f t="shared" si="3884"/>
        <v>22368</v>
      </c>
      <c r="M4215" s="31">
        <f t="shared" ref="M4215" si="3921">SUM(M4216:M4220)</f>
        <v>3256</v>
      </c>
      <c r="N4215" s="31">
        <f t="shared" ref="N4215:O4215" si="3922">SUM(N4216:N4220)</f>
        <v>9556</v>
      </c>
      <c r="O4215" s="31">
        <f t="shared" si="3922"/>
        <v>9556</v>
      </c>
      <c r="P4215" s="31">
        <f t="shared" si="3885"/>
        <v>124435</v>
      </c>
      <c r="Q4215" s="31">
        <f t="shared" si="3886"/>
        <v>87.139965966148225</v>
      </c>
      <c r="R4215" s="94"/>
      <c r="S4215" s="94"/>
      <c r="T4215" s="94"/>
      <c r="U4215" s="94"/>
      <c r="V4215" s="94"/>
      <c r="W4215" s="94"/>
      <c r="X4215" s="94"/>
      <c r="Y4215" s="94"/>
    </row>
    <row r="4216" spans="1:25" ht="15" customHeight="1" x14ac:dyDescent="0.25">
      <c r="A4216" s="64" t="s">
        <v>935</v>
      </c>
      <c r="B4216" s="64" t="s">
        <v>81</v>
      </c>
      <c r="C4216" s="64" t="s">
        <v>1740</v>
      </c>
      <c r="D4216" s="64" t="s">
        <v>1741</v>
      </c>
      <c r="E4216" s="20" t="s">
        <v>23</v>
      </c>
      <c r="F4216" s="64" t="s">
        <v>1743</v>
      </c>
      <c r="G4216" s="53" t="s">
        <v>1076</v>
      </c>
      <c r="H4216" s="53" t="s">
        <v>85</v>
      </c>
      <c r="I4216" s="26">
        <v>24500</v>
      </c>
      <c r="J4216" s="26">
        <v>24500</v>
      </c>
      <c r="K4216" s="26">
        <v>16268</v>
      </c>
      <c r="L4216" s="26">
        <f t="shared" si="3884"/>
        <v>6768</v>
      </c>
      <c r="M4216" s="26">
        <v>2256</v>
      </c>
      <c r="N4216" s="26">
        <v>2256</v>
      </c>
      <c r="O4216" s="26">
        <v>2256</v>
      </c>
      <c r="P4216" s="26">
        <f t="shared" si="3885"/>
        <v>23036</v>
      </c>
      <c r="Q4216" s="26">
        <f t="shared" si="3886"/>
        <v>94.02448979591837</v>
      </c>
      <c r="R4216" s="90"/>
      <c r="S4216" s="90"/>
      <c r="T4216" s="90"/>
      <c r="U4216" s="90"/>
      <c r="V4216" s="90"/>
      <c r="W4216" s="90"/>
      <c r="X4216" s="90"/>
      <c r="Y4216" s="90"/>
    </row>
    <row r="4217" spans="1:25" ht="15" customHeight="1" x14ac:dyDescent="0.25">
      <c r="A4217" s="64" t="s">
        <v>935</v>
      </c>
      <c r="B4217" s="64" t="s">
        <v>81</v>
      </c>
      <c r="C4217" s="64" t="s">
        <v>1740</v>
      </c>
      <c r="D4217" s="64" t="s">
        <v>1741</v>
      </c>
      <c r="E4217" s="20" t="s">
        <v>23</v>
      </c>
      <c r="F4217" s="64" t="s">
        <v>1744</v>
      </c>
      <c r="G4217" s="53" t="s">
        <v>1076</v>
      </c>
      <c r="H4217" s="53" t="s">
        <v>25</v>
      </c>
      <c r="I4217" s="26">
        <v>87500</v>
      </c>
      <c r="J4217" s="26">
        <v>87500</v>
      </c>
      <c r="K4217" s="26">
        <v>55000</v>
      </c>
      <c r="L4217" s="26">
        <f t="shared" si="3884"/>
        <v>15600</v>
      </c>
      <c r="M4217" s="26">
        <v>1000</v>
      </c>
      <c r="N4217" s="26">
        <v>7300</v>
      </c>
      <c r="O4217" s="26">
        <v>7300</v>
      </c>
      <c r="P4217" s="26">
        <f t="shared" si="3885"/>
        <v>70600</v>
      </c>
      <c r="Q4217" s="26">
        <f t="shared" si="3886"/>
        <v>80.685714285714283</v>
      </c>
      <c r="R4217" s="90"/>
      <c r="S4217" s="90"/>
      <c r="T4217" s="90"/>
      <c r="U4217" s="90"/>
      <c r="V4217" s="90"/>
      <c r="W4217" s="90"/>
      <c r="X4217" s="90"/>
      <c r="Y4217" s="90"/>
    </row>
    <row r="4218" spans="1:25" ht="15" customHeight="1" x14ac:dyDescent="0.25">
      <c r="A4218" s="64" t="s">
        <v>935</v>
      </c>
      <c r="B4218" s="64" t="s">
        <v>81</v>
      </c>
      <c r="C4218" s="64" t="s">
        <v>1740</v>
      </c>
      <c r="D4218" s="64" t="s">
        <v>1741</v>
      </c>
      <c r="E4218" s="20" t="s">
        <v>23</v>
      </c>
      <c r="F4218" s="64" t="s">
        <v>1745</v>
      </c>
      <c r="G4218" s="53" t="s">
        <v>1076</v>
      </c>
      <c r="H4218" s="53" t="s">
        <v>27</v>
      </c>
      <c r="I4218" s="26">
        <v>23799</v>
      </c>
      <c r="J4218" s="26">
        <v>23799</v>
      </c>
      <c r="K4218" s="26">
        <v>23799</v>
      </c>
      <c r="L4218" s="26">
        <f t="shared" si="3884"/>
        <v>0</v>
      </c>
      <c r="M4218" s="26"/>
      <c r="N4218" s="26"/>
      <c r="O4218" s="26"/>
      <c r="P4218" s="26">
        <f t="shared" si="3885"/>
        <v>23799</v>
      </c>
      <c r="Q4218" s="26">
        <f t="shared" si="3886"/>
        <v>100</v>
      </c>
      <c r="R4218" s="90"/>
      <c r="S4218" s="90"/>
      <c r="T4218" s="90"/>
      <c r="U4218" s="90"/>
      <c r="V4218" s="90"/>
      <c r="W4218" s="90"/>
      <c r="X4218" s="90"/>
      <c r="Y4218" s="90"/>
    </row>
    <row r="4219" spans="1:25" ht="15" customHeight="1" x14ac:dyDescent="0.25">
      <c r="A4219" s="64" t="s">
        <v>935</v>
      </c>
      <c r="B4219" s="64" t="s">
        <v>81</v>
      </c>
      <c r="C4219" s="64" t="s">
        <v>1740</v>
      </c>
      <c r="D4219" s="64" t="s">
        <v>1741</v>
      </c>
      <c r="E4219" s="20" t="s">
        <v>23</v>
      </c>
      <c r="F4219" s="64" t="s">
        <v>1746</v>
      </c>
      <c r="G4219" s="53" t="s">
        <v>1076</v>
      </c>
      <c r="H4219" s="53" t="s">
        <v>89</v>
      </c>
      <c r="I4219" s="26">
        <v>0</v>
      </c>
      <c r="J4219" s="26">
        <v>0</v>
      </c>
      <c r="K4219" s="26">
        <v>0</v>
      </c>
      <c r="L4219" s="26">
        <f t="shared" si="3884"/>
        <v>0</v>
      </c>
      <c r="M4219" s="26">
        <v>0</v>
      </c>
      <c r="N4219" s="26">
        <v>0</v>
      </c>
      <c r="O4219" s="26">
        <v>0</v>
      </c>
      <c r="P4219" s="26">
        <f t="shared" si="3885"/>
        <v>0</v>
      </c>
      <c r="Q4219" s="26" t="str">
        <f t="shared" si="3886"/>
        <v>-</v>
      </c>
      <c r="R4219" s="90"/>
      <c r="S4219" s="90"/>
      <c r="T4219" s="90"/>
      <c r="U4219" s="90"/>
      <c r="V4219" s="90"/>
      <c r="W4219" s="90"/>
      <c r="X4219" s="90"/>
      <c r="Y4219" s="90"/>
    </row>
    <row r="4220" spans="1:25" ht="15" customHeight="1" x14ac:dyDescent="0.25">
      <c r="A4220" s="64" t="s">
        <v>935</v>
      </c>
      <c r="B4220" s="64" t="s">
        <v>81</v>
      </c>
      <c r="C4220" s="64" t="s">
        <v>1740</v>
      </c>
      <c r="D4220" s="64" t="s">
        <v>1741</v>
      </c>
      <c r="E4220" s="20" t="s">
        <v>23</v>
      </c>
      <c r="F4220" s="64" t="s">
        <v>1747</v>
      </c>
      <c r="G4220" s="53" t="s">
        <v>1076</v>
      </c>
      <c r="H4220" s="53" t="s">
        <v>29</v>
      </c>
      <c r="I4220" s="26">
        <v>7000</v>
      </c>
      <c r="J4220" s="26">
        <v>7000</v>
      </c>
      <c r="K4220" s="26">
        <v>7000</v>
      </c>
      <c r="L4220" s="26">
        <f t="shared" si="3884"/>
        <v>0</v>
      </c>
      <c r="M4220" s="26"/>
      <c r="N4220" s="26"/>
      <c r="O4220" s="26"/>
      <c r="P4220" s="26">
        <f t="shared" si="3885"/>
        <v>7000</v>
      </c>
      <c r="Q4220" s="26">
        <f t="shared" si="3886"/>
        <v>100</v>
      </c>
      <c r="R4220" s="90"/>
      <c r="S4220" s="90"/>
      <c r="T4220" s="90"/>
      <c r="U4220" s="90"/>
      <c r="V4220" s="90"/>
      <c r="W4220" s="90"/>
      <c r="X4220" s="90"/>
      <c r="Y4220" s="90"/>
    </row>
    <row r="4221" spans="1:25" ht="15" customHeight="1" x14ac:dyDescent="0.25">
      <c r="A4221" s="63" t="s">
        <v>935</v>
      </c>
      <c r="B4221" s="63" t="s">
        <v>81</v>
      </c>
      <c r="C4221" s="63" t="s">
        <v>1740</v>
      </c>
      <c r="D4221" s="63" t="s">
        <v>1741</v>
      </c>
      <c r="E4221" s="65" t="s">
        <v>30</v>
      </c>
      <c r="F4221" s="65" t="s">
        <v>1</v>
      </c>
      <c r="G4221" s="65" t="s">
        <v>1</v>
      </c>
      <c r="H4221" s="65" t="s">
        <v>31</v>
      </c>
      <c r="I4221" s="31">
        <f t="shared" ref="I4221:K4221" si="3923">SUM(I4222)</f>
        <v>119298</v>
      </c>
      <c r="J4221" s="31">
        <f t="shared" si="3923"/>
        <v>119298</v>
      </c>
      <c r="K4221" s="31">
        <f t="shared" si="3923"/>
        <v>66000</v>
      </c>
      <c r="L4221" s="31">
        <f t="shared" si="3884"/>
        <v>31100</v>
      </c>
      <c r="M4221" s="31">
        <f t="shared" ref="M4221" si="3924">SUM(M4222)</f>
        <v>11100</v>
      </c>
      <c r="N4221" s="31">
        <f t="shared" ref="N4221:O4221" si="3925">SUM(N4222)</f>
        <v>10000</v>
      </c>
      <c r="O4221" s="31">
        <f t="shared" si="3925"/>
        <v>10000</v>
      </c>
      <c r="P4221" s="31">
        <f t="shared" si="3885"/>
        <v>97100</v>
      </c>
      <c r="Q4221" s="31">
        <f t="shared" si="3886"/>
        <v>81.392814632265413</v>
      </c>
      <c r="R4221" s="94"/>
      <c r="S4221" s="94"/>
      <c r="T4221" s="94"/>
      <c r="U4221" s="94"/>
      <c r="V4221" s="94"/>
      <c r="W4221" s="94"/>
      <c r="X4221" s="94"/>
      <c r="Y4221" s="94"/>
    </row>
    <row r="4222" spans="1:25" ht="15" customHeight="1" x14ac:dyDescent="0.25">
      <c r="A4222" s="64" t="s">
        <v>935</v>
      </c>
      <c r="B4222" s="64" t="s">
        <v>81</v>
      </c>
      <c r="C4222" s="64" t="s">
        <v>1740</v>
      </c>
      <c r="D4222" s="64" t="s">
        <v>1741</v>
      </c>
      <c r="E4222" s="20" t="s">
        <v>33</v>
      </c>
      <c r="F4222" s="64"/>
      <c r="G4222" s="53" t="s">
        <v>1076</v>
      </c>
      <c r="H4222" s="53" t="s">
        <v>3863</v>
      </c>
      <c r="I4222" s="26">
        <v>119298</v>
      </c>
      <c r="J4222" s="26">
        <v>119298</v>
      </c>
      <c r="K4222" s="26">
        <v>66000</v>
      </c>
      <c r="L4222" s="26">
        <f t="shared" si="3884"/>
        <v>31100</v>
      </c>
      <c r="M4222" s="26">
        <v>11100</v>
      </c>
      <c r="N4222" s="26">
        <v>10000</v>
      </c>
      <c r="O4222" s="26">
        <v>10000</v>
      </c>
      <c r="P4222" s="26">
        <f t="shared" si="3885"/>
        <v>97100</v>
      </c>
      <c r="Q4222" s="26">
        <f t="shared" si="3886"/>
        <v>81.392814632265413</v>
      </c>
      <c r="R4222" s="90"/>
      <c r="S4222" s="90"/>
      <c r="T4222" s="90"/>
      <c r="U4222" s="90"/>
      <c r="V4222" s="90"/>
      <c r="W4222" s="90"/>
      <c r="X4222" s="90"/>
      <c r="Y4222" s="90"/>
    </row>
    <row r="4223" spans="1:25" ht="15" customHeight="1" x14ac:dyDescent="0.25">
      <c r="A4223" s="63" t="s">
        <v>935</v>
      </c>
      <c r="B4223" s="63" t="s">
        <v>81</v>
      </c>
      <c r="C4223" s="63" t="s">
        <v>1740</v>
      </c>
      <c r="D4223" s="63" t="s">
        <v>1741</v>
      </c>
      <c r="E4223" s="65" t="s">
        <v>34</v>
      </c>
      <c r="F4223" s="65" t="s">
        <v>1</v>
      </c>
      <c r="G4223" s="65" t="s">
        <v>1</v>
      </c>
      <c r="H4223" s="65" t="s">
        <v>35</v>
      </c>
      <c r="I4223" s="31">
        <f t="shared" ref="I4223:K4223" si="3926">SUM(I4224:I4231)</f>
        <v>56748</v>
      </c>
      <c r="J4223" s="31">
        <f t="shared" si="3926"/>
        <v>56748</v>
      </c>
      <c r="K4223" s="31">
        <f t="shared" si="3926"/>
        <v>33184</v>
      </c>
      <c r="L4223" s="31">
        <f t="shared" si="3884"/>
        <v>14594</v>
      </c>
      <c r="M4223" s="31">
        <f t="shared" ref="M4223" si="3927">SUM(M4224:M4231)</f>
        <v>5368</v>
      </c>
      <c r="N4223" s="31">
        <f t="shared" ref="N4223:O4223" si="3928">SUM(N4224:N4231)</f>
        <v>4138</v>
      </c>
      <c r="O4223" s="31">
        <f t="shared" si="3928"/>
        <v>5088</v>
      </c>
      <c r="P4223" s="31">
        <f t="shared" si="3885"/>
        <v>47778</v>
      </c>
      <c r="Q4223" s="31">
        <f t="shared" si="3886"/>
        <v>84.193275533939527</v>
      </c>
      <c r="R4223" s="94"/>
      <c r="S4223" s="94"/>
      <c r="T4223" s="94"/>
      <c r="U4223" s="94"/>
      <c r="V4223" s="94"/>
      <c r="W4223" s="94"/>
      <c r="X4223" s="94"/>
      <c r="Y4223" s="94"/>
    </row>
    <row r="4224" spans="1:25" ht="15" customHeight="1" x14ac:dyDescent="0.25">
      <c r="A4224" s="64" t="s">
        <v>935</v>
      </c>
      <c r="B4224" s="64" t="s">
        <v>81</v>
      </c>
      <c r="C4224" s="64" t="s">
        <v>1740</v>
      </c>
      <c r="D4224" s="64" t="s">
        <v>1741</v>
      </c>
      <c r="E4224" s="20" t="s">
        <v>38</v>
      </c>
      <c r="F4224" s="64"/>
      <c r="G4224" s="53" t="s">
        <v>1076</v>
      </c>
      <c r="H4224" s="53" t="s">
        <v>37</v>
      </c>
      <c r="I4224" s="26">
        <v>1000</v>
      </c>
      <c r="J4224" s="26">
        <v>1000</v>
      </c>
      <c r="K4224" s="26">
        <v>1000</v>
      </c>
      <c r="L4224" s="26">
        <f t="shared" si="3884"/>
        <v>0</v>
      </c>
      <c r="M4224" s="26">
        <v>0</v>
      </c>
      <c r="N4224" s="26">
        <v>0</v>
      </c>
      <c r="O4224" s="26">
        <v>0</v>
      </c>
      <c r="P4224" s="26">
        <f t="shared" si="3885"/>
        <v>1000</v>
      </c>
      <c r="Q4224" s="26">
        <f t="shared" si="3886"/>
        <v>100</v>
      </c>
      <c r="R4224" s="90"/>
      <c r="S4224" s="90"/>
      <c r="T4224" s="90"/>
      <c r="U4224" s="90"/>
      <c r="V4224" s="90"/>
      <c r="W4224" s="90"/>
      <c r="X4224" s="90"/>
      <c r="Y4224" s="90"/>
    </row>
    <row r="4225" spans="1:25" ht="15" customHeight="1" x14ac:dyDescent="0.25">
      <c r="A4225" s="64" t="s">
        <v>935</v>
      </c>
      <c r="B4225" s="64" t="s">
        <v>81</v>
      </c>
      <c r="C4225" s="64" t="s">
        <v>1740</v>
      </c>
      <c r="D4225" s="64" t="s">
        <v>1741</v>
      </c>
      <c r="E4225" s="20" t="s">
        <v>298</v>
      </c>
      <c r="F4225" s="64"/>
      <c r="G4225" s="53" t="s">
        <v>1076</v>
      </c>
      <c r="H4225" s="53" t="s">
        <v>297</v>
      </c>
      <c r="I4225" s="26">
        <v>13567</v>
      </c>
      <c r="J4225" s="26">
        <v>13567</v>
      </c>
      <c r="K4225" s="26">
        <v>9023</v>
      </c>
      <c r="L4225" s="26">
        <f t="shared" si="3884"/>
        <v>2630</v>
      </c>
      <c r="M4225" s="26">
        <v>1130</v>
      </c>
      <c r="N4225" s="26">
        <v>500</v>
      </c>
      <c r="O4225" s="26">
        <v>1000</v>
      </c>
      <c r="P4225" s="26">
        <f t="shared" si="3885"/>
        <v>11653</v>
      </c>
      <c r="Q4225" s="26">
        <f t="shared" si="3886"/>
        <v>85.892238519938076</v>
      </c>
      <c r="R4225" s="90"/>
      <c r="S4225" s="90"/>
      <c r="T4225" s="90"/>
      <c r="U4225" s="90"/>
      <c r="V4225" s="90"/>
      <c r="W4225" s="90"/>
      <c r="X4225" s="90"/>
      <c r="Y4225" s="90"/>
    </row>
    <row r="4226" spans="1:25" ht="15" customHeight="1" x14ac:dyDescent="0.25">
      <c r="A4226" s="64" t="s">
        <v>935</v>
      </c>
      <c r="B4226" s="64" t="s">
        <v>81</v>
      </c>
      <c r="C4226" s="64" t="s">
        <v>1740</v>
      </c>
      <c r="D4226" s="64" t="s">
        <v>1741</v>
      </c>
      <c r="E4226" s="20" t="s">
        <v>301</v>
      </c>
      <c r="F4226" s="64"/>
      <c r="G4226" s="53" t="s">
        <v>1076</v>
      </c>
      <c r="H4226" s="53" t="s">
        <v>300</v>
      </c>
      <c r="I4226" s="26">
        <v>4648</v>
      </c>
      <c r="J4226" s="26">
        <v>4648</v>
      </c>
      <c r="K4226" s="26">
        <v>2323</v>
      </c>
      <c r="L4226" s="26">
        <f t="shared" si="3884"/>
        <v>1400</v>
      </c>
      <c r="M4226" s="26">
        <v>500</v>
      </c>
      <c r="N4226" s="26">
        <v>500</v>
      </c>
      <c r="O4226" s="26">
        <v>400</v>
      </c>
      <c r="P4226" s="26">
        <f t="shared" si="3885"/>
        <v>3723</v>
      </c>
      <c r="Q4226" s="26">
        <f t="shared" si="3886"/>
        <v>80.098967297762485</v>
      </c>
      <c r="R4226" s="90"/>
      <c r="S4226" s="90"/>
      <c r="T4226" s="90"/>
      <c r="U4226" s="90"/>
      <c r="V4226" s="90"/>
      <c r="W4226" s="90"/>
      <c r="X4226" s="90"/>
      <c r="Y4226" s="90"/>
    </row>
    <row r="4227" spans="1:25" ht="15" customHeight="1" x14ac:dyDescent="0.25">
      <c r="A4227" s="64" t="s">
        <v>935</v>
      </c>
      <c r="B4227" s="64" t="s">
        <v>81</v>
      </c>
      <c r="C4227" s="64" t="s">
        <v>1740</v>
      </c>
      <c r="D4227" s="64" t="s">
        <v>1741</v>
      </c>
      <c r="E4227" s="20" t="s">
        <v>218</v>
      </c>
      <c r="F4227" s="64"/>
      <c r="G4227" s="53" t="s">
        <v>1076</v>
      </c>
      <c r="H4227" s="53" t="s">
        <v>217</v>
      </c>
      <c r="I4227" s="26">
        <v>7827</v>
      </c>
      <c r="J4227" s="26">
        <v>7827</v>
      </c>
      <c r="K4227" s="26">
        <v>4457</v>
      </c>
      <c r="L4227" s="26">
        <f t="shared" si="3884"/>
        <v>1700</v>
      </c>
      <c r="M4227" s="26">
        <v>700</v>
      </c>
      <c r="N4227" s="26">
        <v>600</v>
      </c>
      <c r="O4227" s="26">
        <v>400</v>
      </c>
      <c r="P4227" s="26">
        <f t="shared" si="3885"/>
        <v>6157</v>
      </c>
      <c r="Q4227" s="26">
        <f t="shared" si="3886"/>
        <v>78.663600357736044</v>
      </c>
      <c r="R4227" s="90"/>
      <c r="S4227" s="90"/>
      <c r="T4227" s="90"/>
      <c r="U4227" s="90"/>
      <c r="V4227" s="90"/>
      <c r="W4227" s="90"/>
      <c r="X4227" s="90"/>
      <c r="Y4227" s="90"/>
    </row>
    <row r="4228" spans="1:25" ht="15" customHeight="1" x14ac:dyDescent="0.25">
      <c r="A4228" s="64" t="s">
        <v>935</v>
      </c>
      <c r="B4228" s="64" t="s">
        <v>81</v>
      </c>
      <c r="C4228" s="64" t="s">
        <v>1740</v>
      </c>
      <c r="D4228" s="64" t="s">
        <v>1741</v>
      </c>
      <c r="E4228" s="20" t="s">
        <v>305</v>
      </c>
      <c r="F4228" s="64"/>
      <c r="G4228" s="53" t="s">
        <v>1076</v>
      </c>
      <c r="H4228" s="53" t="s">
        <v>304</v>
      </c>
      <c r="I4228" s="26">
        <v>5000</v>
      </c>
      <c r="J4228" s="26">
        <v>5000</v>
      </c>
      <c r="K4228" s="26">
        <v>2750</v>
      </c>
      <c r="L4228" s="26">
        <f t="shared" si="3884"/>
        <v>1650</v>
      </c>
      <c r="M4228" s="26">
        <v>550</v>
      </c>
      <c r="N4228" s="26">
        <v>550</v>
      </c>
      <c r="O4228" s="26">
        <v>550</v>
      </c>
      <c r="P4228" s="26">
        <f t="shared" si="3885"/>
        <v>4400</v>
      </c>
      <c r="Q4228" s="26">
        <f t="shared" si="3886"/>
        <v>88</v>
      </c>
      <c r="R4228" s="90"/>
      <c r="S4228" s="90"/>
      <c r="T4228" s="90"/>
      <c r="U4228" s="90"/>
      <c r="V4228" s="90"/>
      <c r="W4228" s="90"/>
      <c r="X4228" s="90"/>
      <c r="Y4228" s="90"/>
    </row>
    <row r="4229" spans="1:25" ht="15" customHeight="1" x14ac:dyDescent="0.25">
      <c r="A4229" s="64" t="s">
        <v>935</v>
      </c>
      <c r="B4229" s="64" t="s">
        <v>81</v>
      </c>
      <c r="C4229" s="64" t="s">
        <v>1740</v>
      </c>
      <c r="D4229" s="64" t="s">
        <v>1741</v>
      </c>
      <c r="E4229" s="20" t="s">
        <v>308</v>
      </c>
      <c r="F4229" s="64"/>
      <c r="G4229" s="53" t="s">
        <v>1076</v>
      </c>
      <c r="H4229" s="53" t="s">
        <v>307</v>
      </c>
      <c r="I4229" s="26">
        <v>9000</v>
      </c>
      <c r="J4229" s="26">
        <v>9000</v>
      </c>
      <c r="K4229" s="26">
        <v>4500</v>
      </c>
      <c r="L4229" s="26">
        <f t="shared" si="3884"/>
        <v>3000</v>
      </c>
      <c r="M4229" s="26">
        <v>750</v>
      </c>
      <c r="N4229" s="26">
        <v>750</v>
      </c>
      <c r="O4229" s="26">
        <v>1500</v>
      </c>
      <c r="P4229" s="26">
        <f t="shared" si="3885"/>
        <v>7500</v>
      </c>
      <c r="Q4229" s="26">
        <f t="shared" si="3886"/>
        <v>83.333333333333343</v>
      </c>
      <c r="R4229" s="90"/>
      <c r="S4229" s="90"/>
      <c r="T4229" s="90"/>
      <c r="U4229" s="90"/>
      <c r="V4229" s="90"/>
      <c r="W4229" s="90"/>
      <c r="X4229" s="90"/>
      <c r="Y4229" s="90"/>
    </row>
    <row r="4230" spans="1:25" ht="15" customHeight="1" x14ac:dyDescent="0.25">
      <c r="A4230" s="64" t="s">
        <v>935</v>
      </c>
      <c r="B4230" s="64" t="s">
        <v>81</v>
      </c>
      <c r="C4230" s="64" t="s">
        <v>1740</v>
      </c>
      <c r="D4230" s="64" t="s">
        <v>1741</v>
      </c>
      <c r="E4230" s="20" t="s">
        <v>311</v>
      </c>
      <c r="F4230" s="64"/>
      <c r="G4230" s="53" t="s">
        <v>1076</v>
      </c>
      <c r="H4230" s="53" t="s">
        <v>310</v>
      </c>
      <c r="I4230" s="26">
        <v>259</v>
      </c>
      <c r="J4230" s="26">
        <v>259</v>
      </c>
      <c r="K4230" s="26">
        <v>129</v>
      </c>
      <c r="L4230" s="26">
        <f t="shared" si="3884"/>
        <v>66</v>
      </c>
      <c r="M4230" s="26">
        <v>22</v>
      </c>
      <c r="N4230" s="26">
        <v>22</v>
      </c>
      <c r="O4230" s="26">
        <v>22</v>
      </c>
      <c r="P4230" s="26">
        <f t="shared" si="3885"/>
        <v>195</v>
      </c>
      <c r="Q4230" s="26">
        <f t="shared" si="3886"/>
        <v>75.289575289575296</v>
      </c>
      <c r="R4230" s="90"/>
      <c r="S4230" s="90"/>
      <c r="T4230" s="90"/>
      <c r="U4230" s="90"/>
      <c r="V4230" s="90"/>
      <c r="W4230" s="90"/>
      <c r="X4230" s="90"/>
      <c r="Y4230" s="90"/>
    </row>
    <row r="4231" spans="1:25" ht="15" customHeight="1" x14ac:dyDescent="0.25">
      <c r="A4231" s="63" t="s">
        <v>935</v>
      </c>
      <c r="B4231" s="63" t="s">
        <v>81</v>
      </c>
      <c r="C4231" s="63" t="s">
        <v>1740</v>
      </c>
      <c r="D4231" s="63" t="s">
        <v>1741</v>
      </c>
      <c r="E4231" s="63" t="s">
        <v>39</v>
      </c>
      <c r="F4231" s="64" t="s">
        <v>1</v>
      </c>
      <c r="G4231" s="53" t="s">
        <v>1</v>
      </c>
      <c r="H4231" s="65" t="s">
        <v>40</v>
      </c>
      <c r="I4231" s="31">
        <f t="shared" ref="I4231:K4231" si="3929">SUM(I4232:I4234)</f>
        <v>15447</v>
      </c>
      <c r="J4231" s="31">
        <f t="shared" si="3929"/>
        <v>15447</v>
      </c>
      <c r="K4231" s="31">
        <f t="shared" si="3929"/>
        <v>9002</v>
      </c>
      <c r="L4231" s="31">
        <f t="shared" si="3884"/>
        <v>4148</v>
      </c>
      <c r="M4231" s="31">
        <f t="shared" ref="M4231" si="3930">SUM(M4232:M4234)</f>
        <v>1716</v>
      </c>
      <c r="N4231" s="31">
        <f t="shared" ref="N4231:O4231" si="3931">SUM(N4232:N4234)</f>
        <v>1216</v>
      </c>
      <c r="O4231" s="31">
        <f t="shared" si="3931"/>
        <v>1216</v>
      </c>
      <c r="P4231" s="31">
        <f t="shared" si="3885"/>
        <v>13150</v>
      </c>
      <c r="Q4231" s="31">
        <f t="shared" si="3886"/>
        <v>85.129798666407723</v>
      </c>
      <c r="R4231" s="94"/>
      <c r="S4231" s="94"/>
      <c r="T4231" s="94"/>
      <c r="U4231" s="94"/>
      <c r="V4231" s="94"/>
      <c r="W4231" s="94"/>
      <c r="X4231" s="94"/>
      <c r="Y4231" s="94"/>
    </row>
    <row r="4232" spans="1:25" ht="15" customHeight="1" x14ac:dyDescent="0.25">
      <c r="A4232" s="64" t="s">
        <v>935</v>
      </c>
      <c r="B4232" s="64" t="s">
        <v>81</v>
      </c>
      <c r="C4232" s="64" t="s">
        <v>1740</v>
      </c>
      <c r="D4232" s="64" t="s">
        <v>1741</v>
      </c>
      <c r="E4232" s="20" t="s">
        <v>41</v>
      </c>
      <c r="F4232" s="64"/>
      <c r="G4232" s="53" t="s">
        <v>1076</v>
      </c>
      <c r="H4232" s="53" t="s">
        <v>40</v>
      </c>
      <c r="I4232" s="26">
        <v>6847</v>
      </c>
      <c r="J4232" s="26">
        <v>6847</v>
      </c>
      <c r="K4232" s="26">
        <v>4153</v>
      </c>
      <c r="L4232" s="26">
        <f t="shared" si="3884"/>
        <v>2000</v>
      </c>
      <c r="M4232" s="26">
        <v>1000</v>
      </c>
      <c r="N4232" s="26">
        <v>500</v>
      </c>
      <c r="O4232" s="26">
        <v>500</v>
      </c>
      <c r="P4232" s="26">
        <f t="shared" si="3885"/>
        <v>6153</v>
      </c>
      <c r="Q4232" s="26">
        <f t="shared" si="3886"/>
        <v>89.86417409084271</v>
      </c>
      <c r="R4232" s="90"/>
      <c r="S4232" s="90"/>
      <c r="T4232" s="90"/>
      <c r="U4232" s="90"/>
      <c r="V4232" s="90"/>
      <c r="W4232" s="90"/>
      <c r="X4232" s="90"/>
      <c r="Y4232" s="90"/>
    </row>
    <row r="4233" spans="1:25" ht="15" customHeight="1" x14ac:dyDescent="0.25">
      <c r="A4233" s="64" t="s">
        <v>935</v>
      </c>
      <c r="B4233" s="64" t="s">
        <v>81</v>
      </c>
      <c r="C4233" s="64" t="s">
        <v>1740</v>
      </c>
      <c r="D4233" s="64" t="s">
        <v>1741</v>
      </c>
      <c r="E4233" s="20" t="s">
        <v>41</v>
      </c>
      <c r="F4233" s="64" t="s">
        <v>1748</v>
      </c>
      <c r="G4233" s="53" t="s">
        <v>1076</v>
      </c>
      <c r="H4233" s="53" t="s">
        <v>49</v>
      </c>
      <c r="I4233" s="26">
        <v>3400</v>
      </c>
      <c r="J4233" s="26">
        <v>3400</v>
      </c>
      <c r="K4233" s="26">
        <v>2200</v>
      </c>
      <c r="L4233" s="26">
        <f t="shared" si="3884"/>
        <v>849</v>
      </c>
      <c r="M4233" s="26">
        <v>283</v>
      </c>
      <c r="N4233" s="26">
        <v>283</v>
      </c>
      <c r="O4233" s="26">
        <v>283</v>
      </c>
      <c r="P4233" s="26">
        <f t="shared" si="3885"/>
        <v>3049</v>
      </c>
      <c r="Q4233" s="26">
        <f t="shared" si="3886"/>
        <v>89.67647058823529</v>
      </c>
      <c r="R4233" s="90"/>
      <c r="S4233" s="90"/>
      <c r="T4233" s="90"/>
      <c r="U4233" s="90"/>
      <c r="V4233" s="90"/>
      <c r="W4233" s="90"/>
      <c r="X4233" s="90"/>
      <c r="Y4233" s="90"/>
    </row>
    <row r="4234" spans="1:25" ht="22.5" customHeight="1" x14ac:dyDescent="0.25">
      <c r="A4234" s="64" t="s">
        <v>935</v>
      </c>
      <c r="B4234" s="64" t="s">
        <v>81</v>
      </c>
      <c r="C4234" s="64" t="s">
        <v>1740</v>
      </c>
      <c r="D4234" s="64" t="s">
        <v>1741</v>
      </c>
      <c r="E4234" s="20" t="s">
        <v>41</v>
      </c>
      <c r="F4234" s="64" t="s">
        <v>1749</v>
      </c>
      <c r="G4234" s="53" t="s">
        <v>1076</v>
      </c>
      <c r="H4234" s="53" t="s">
        <v>55</v>
      </c>
      <c r="I4234" s="26">
        <v>5200</v>
      </c>
      <c r="J4234" s="26">
        <v>5200</v>
      </c>
      <c r="K4234" s="26">
        <v>2649</v>
      </c>
      <c r="L4234" s="26">
        <f t="shared" si="3884"/>
        <v>1299</v>
      </c>
      <c r="M4234" s="26">
        <v>433</v>
      </c>
      <c r="N4234" s="26">
        <v>433</v>
      </c>
      <c r="O4234" s="26">
        <v>433</v>
      </c>
      <c r="P4234" s="26">
        <f t="shared" si="3885"/>
        <v>3948</v>
      </c>
      <c r="Q4234" s="26">
        <f t="shared" si="3886"/>
        <v>75.92307692307692</v>
      </c>
      <c r="R4234" s="90"/>
      <c r="S4234" s="90"/>
      <c r="T4234" s="90"/>
      <c r="U4234" s="90"/>
      <c r="V4234" s="90"/>
      <c r="W4234" s="90"/>
      <c r="X4234" s="90"/>
      <c r="Y4234" s="90"/>
    </row>
    <row r="4235" spans="1:25" ht="22.5" customHeight="1" x14ac:dyDescent="0.25">
      <c r="A4235" s="63" t="s">
        <v>1</v>
      </c>
      <c r="B4235" s="63" t="s">
        <v>1</v>
      </c>
      <c r="C4235" s="63" t="s">
        <v>1</v>
      </c>
      <c r="D4235" s="65" t="s">
        <v>1</v>
      </c>
      <c r="E4235" s="65" t="s">
        <v>1</v>
      </c>
      <c r="F4235" s="65" t="s">
        <v>1</v>
      </c>
      <c r="G4235" s="65" t="s">
        <v>1</v>
      </c>
      <c r="H4235" s="66" t="s">
        <v>56</v>
      </c>
      <c r="I4235" s="30">
        <f t="shared" ref="I4235:K4236" si="3932">SUM(I4236)</f>
        <v>100</v>
      </c>
      <c r="J4235" s="30">
        <f t="shared" si="3932"/>
        <v>100</v>
      </c>
      <c r="K4235" s="30">
        <f t="shared" si="3932"/>
        <v>0</v>
      </c>
      <c r="L4235" s="30">
        <f t="shared" si="3884"/>
        <v>0</v>
      </c>
      <c r="M4235" s="30">
        <f t="shared" ref="M4235:M4236" si="3933">SUM(M4236)</f>
        <v>0</v>
      </c>
      <c r="N4235" s="30">
        <f t="shared" ref="N4235:O4236" si="3934">SUM(N4236)</f>
        <v>0</v>
      </c>
      <c r="O4235" s="30">
        <f t="shared" si="3934"/>
        <v>0</v>
      </c>
      <c r="P4235" s="30">
        <f t="shared" si="3885"/>
        <v>0</v>
      </c>
      <c r="Q4235" s="30">
        <f t="shared" si="3886"/>
        <v>0</v>
      </c>
      <c r="R4235" s="93"/>
      <c r="S4235" s="93"/>
      <c r="T4235" s="93"/>
      <c r="U4235" s="93"/>
      <c r="V4235" s="93"/>
      <c r="W4235" s="93"/>
      <c r="X4235" s="93"/>
      <c r="Y4235" s="93"/>
    </row>
    <row r="4236" spans="1:25" ht="15" customHeight="1" x14ac:dyDescent="0.25">
      <c r="A4236" s="63" t="s">
        <v>935</v>
      </c>
      <c r="B4236" s="63" t="s">
        <v>81</v>
      </c>
      <c r="C4236" s="63" t="s">
        <v>1740</v>
      </c>
      <c r="D4236" s="63" t="s">
        <v>1741</v>
      </c>
      <c r="E4236" s="65" t="s">
        <v>57</v>
      </c>
      <c r="F4236" s="65" t="s">
        <v>1</v>
      </c>
      <c r="G4236" s="65" t="s">
        <v>1</v>
      </c>
      <c r="H4236" s="65" t="s">
        <v>58</v>
      </c>
      <c r="I4236" s="31">
        <f t="shared" si="3932"/>
        <v>100</v>
      </c>
      <c r="J4236" s="31">
        <f t="shared" si="3932"/>
        <v>100</v>
      </c>
      <c r="K4236" s="31">
        <f t="shared" si="3932"/>
        <v>0</v>
      </c>
      <c r="L4236" s="31">
        <f t="shared" si="3884"/>
        <v>0</v>
      </c>
      <c r="M4236" s="31">
        <f t="shared" si="3933"/>
        <v>0</v>
      </c>
      <c r="N4236" s="31">
        <f t="shared" si="3934"/>
        <v>0</v>
      </c>
      <c r="O4236" s="31">
        <f t="shared" si="3934"/>
        <v>0</v>
      </c>
      <c r="P4236" s="31">
        <f t="shared" si="3885"/>
        <v>0</v>
      </c>
      <c r="Q4236" s="31">
        <f t="shared" si="3886"/>
        <v>0</v>
      </c>
      <c r="R4236" s="94"/>
      <c r="S4236" s="94"/>
      <c r="T4236" s="94"/>
      <c r="U4236" s="94"/>
      <c r="V4236" s="94"/>
      <c r="W4236" s="94"/>
      <c r="X4236" s="94"/>
      <c r="Y4236" s="94"/>
    </row>
    <row r="4237" spans="1:25" ht="15" customHeight="1" x14ac:dyDescent="0.25">
      <c r="A4237" s="64" t="s">
        <v>935</v>
      </c>
      <c r="B4237" s="64" t="s">
        <v>81</v>
      </c>
      <c r="C4237" s="64" t="s">
        <v>1740</v>
      </c>
      <c r="D4237" s="64" t="s">
        <v>1741</v>
      </c>
      <c r="E4237" s="20" t="s">
        <v>68</v>
      </c>
      <c r="F4237" s="64"/>
      <c r="G4237" s="53" t="s">
        <v>1076</v>
      </c>
      <c r="H4237" s="53" t="s">
        <v>67</v>
      </c>
      <c r="I4237" s="26">
        <v>100</v>
      </c>
      <c r="J4237" s="26">
        <v>100</v>
      </c>
      <c r="K4237" s="26">
        <v>0</v>
      </c>
      <c r="L4237" s="26">
        <f t="shared" si="3884"/>
        <v>0</v>
      </c>
      <c r="M4237" s="26"/>
      <c r="N4237" s="26"/>
      <c r="O4237" s="26"/>
      <c r="P4237" s="26">
        <f t="shared" si="3885"/>
        <v>0</v>
      </c>
      <c r="Q4237" s="26">
        <f t="shared" si="3886"/>
        <v>0</v>
      </c>
      <c r="R4237" s="90"/>
      <c r="S4237" s="90"/>
      <c r="T4237" s="90"/>
      <c r="U4237" s="90"/>
      <c r="V4237" s="90"/>
      <c r="W4237" s="90"/>
      <c r="X4237" s="90"/>
      <c r="Y4237" s="90"/>
    </row>
    <row r="4238" spans="1:25" ht="22.5" customHeight="1" x14ac:dyDescent="0.25">
      <c r="A4238" s="63" t="s">
        <v>1</v>
      </c>
      <c r="B4238" s="63" t="s">
        <v>1</v>
      </c>
      <c r="C4238" s="63" t="s">
        <v>1</v>
      </c>
      <c r="D4238" s="65" t="s">
        <v>1</v>
      </c>
      <c r="E4238" s="65" t="s">
        <v>1</v>
      </c>
      <c r="F4238" s="65" t="s">
        <v>1</v>
      </c>
      <c r="G4238" s="65" t="s">
        <v>1</v>
      </c>
      <c r="H4238" s="66" t="s">
        <v>69</v>
      </c>
      <c r="I4238" s="30">
        <f t="shared" ref="I4238:K4239" si="3935">SUM(I4239)</f>
        <v>4000</v>
      </c>
      <c r="J4238" s="30">
        <f t="shared" si="3935"/>
        <v>0</v>
      </c>
      <c r="K4238" s="30">
        <f t="shared" si="3935"/>
        <v>0</v>
      </c>
      <c r="L4238" s="30">
        <f t="shared" si="3884"/>
        <v>0</v>
      </c>
      <c r="M4238" s="30">
        <f t="shared" ref="M4238:M4239" si="3936">SUM(M4239)</f>
        <v>0</v>
      </c>
      <c r="N4238" s="30">
        <f t="shared" ref="N4238:O4239" si="3937">SUM(N4239)</f>
        <v>0</v>
      </c>
      <c r="O4238" s="30">
        <f t="shared" si="3937"/>
        <v>0</v>
      </c>
      <c r="P4238" s="30">
        <f t="shared" si="3885"/>
        <v>0</v>
      </c>
      <c r="Q4238" s="30" t="str">
        <f t="shared" si="3886"/>
        <v>-</v>
      </c>
      <c r="R4238" s="93"/>
      <c r="S4238" s="93"/>
      <c r="T4238" s="93"/>
      <c r="U4238" s="93"/>
      <c r="V4238" s="93"/>
      <c r="W4238" s="93"/>
      <c r="X4238" s="93"/>
      <c r="Y4238" s="93"/>
    </row>
    <row r="4239" spans="1:25" ht="15" customHeight="1" x14ac:dyDescent="0.25">
      <c r="A4239" s="63" t="s">
        <v>935</v>
      </c>
      <c r="B4239" s="63" t="s">
        <v>81</v>
      </c>
      <c r="C4239" s="63" t="s">
        <v>1740</v>
      </c>
      <c r="D4239" s="63" t="s">
        <v>1741</v>
      </c>
      <c r="E4239" s="65" t="s">
        <v>70</v>
      </c>
      <c r="F4239" s="65" t="s">
        <v>1</v>
      </c>
      <c r="G4239" s="65" t="s">
        <v>1</v>
      </c>
      <c r="H4239" s="65" t="s">
        <v>71</v>
      </c>
      <c r="I4239" s="31">
        <f t="shared" si="3935"/>
        <v>4000</v>
      </c>
      <c r="J4239" s="31">
        <f t="shared" si="3935"/>
        <v>0</v>
      </c>
      <c r="K4239" s="31">
        <f t="shared" si="3935"/>
        <v>0</v>
      </c>
      <c r="L4239" s="31">
        <f t="shared" si="3884"/>
        <v>0</v>
      </c>
      <c r="M4239" s="31">
        <f t="shared" si="3936"/>
        <v>0</v>
      </c>
      <c r="N4239" s="31">
        <f t="shared" si="3937"/>
        <v>0</v>
      </c>
      <c r="O4239" s="31">
        <f t="shared" si="3937"/>
        <v>0</v>
      </c>
      <c r="P4239" s="31">
        <f t="shared" si="3885"/>
        <v>0</v>
      </c>
      <c r="Q4239" s="31" t="str">
        <f t="shared" si="3886"/>
        <v>-</v>
      </c>
      <c r="R4239" s="94"/>
      <c r="S4239" s="94"/>
      <c r="T4239" s="94"/>
      <c r="U4239" s="94"/>
      <c r="V4239" s="94"/>
      <c r="W4239" s="94"/>
      <c r="X4239" s="94"/>
      <c r="Y4239" s="94"/>
    </row>
    <row r="4240" spans="1:25" ht="15" customHeight="1" x14ac:dyDescent="0.25">
      <c r="A4240" s="64" t="s">
        <v>935</v>
      </c>
      <c r="B4240" s="64" t="s">
        <v>81</v>
      </c>
      <c r="C4240" s="64" t="s">
        <v>1740</v>
      </c>
      <c r="D4240" s="64" t="s">
        <v>1741</v>
      </c>
      <c r="E4240" s="20" t="s">
        <v>74</v>
      </c>
      <c r="F4240" s="64"/>
      <c r="G4240" s="53" t="s">
        <v>1076</v>
      </c>
      <c r="H4240" s="53" t="s">
        <v>73</v>
      </c>
      <c r="I4240" s="26">
        <v>4000</v>
      </c>
      <c r="J4240" s="26">
        <v>0</v>
      </c>
      <c r="K4240" s="26">
        <v>0</v>
      </c>
      <c r="L4240" s="26">
        <f t="shared" ref="L4240:L4303" si="3938">SUM(M4240:O4240)</f>
        <v>0</v>
      </c>
      <c r="M4240" s="26"/>
      <c r="N4240" s="26"/>
      <c r="O4240" s="26"/>
      <c r="P4240" s="26">
        <f t="shared" ref="P4240:P4303" si="3939">K4240+L4240</f>
        <v>0</v>
      </c>
      <c r="Q4240" s="26" t="str">
        <f t="shared" ref="Q4240:Q4303" si="3940">IF(J4240=0,"-",P4240/J4240*100)</f>
        <v>-</v>
      </c>
      <c r="R4240" s="90"/>
      <c r="S4240" s="90"/>
      <c r="T4240" s="90"/>
      <c r="U4240" s="90"/>
      <c r="V4240" s="90"/>
      <c r="W4240" s="90"/>
      <c r="X4240" s="90"/>
      <c r="Y4240" s="90"/>
    </row>
    <row r="4241" spans="1:25" ht="15" customHeight="1" x14ac:dyDescent="0.25">
      <c r="A4241" s="53" t="s">
        <v>1</v>
      </c>
      <c r="B4241" s="53" t="s">
        <v>1</v>
      </c>
      <c r="C4241" s="53" t="s">
        <v>1</v>
      </c>
      <c r="D4241" s="53" t="s">
        <v>1</v>
      </c>
      <c r="E4241" s="53" t="s">
        <v>1</v>
      </c>
      <c r="F4241" s="53" t="s">
        <v>1</v>
      </c>
      <c r="G4241" s="53" t="s">
        <v>1</v>
      </c>
      <c r="H4241" s="66" t="s">
        <v>1750</v>
      </c>
      <c r="I4241" s="30">
        <f t="shared" ref="I4241:K4241" si="3941">SUM(I4212,I4235,I4238)</f>
        <v>1459241</v>
      </c>
      <c r="J4241" s="30">
        <f t="shared" si="3941"/>
        <v>1455241</v>
      </c>
      <c r="K4241" s="30">
        <f t="shared" si="3941"/>
        <v>801251</v>
      </c>
      <c r="L4241" s="30">
        <f t="shared" si="3938"/>
        <v>363662</v>
      </c>
      <c r="M4241" s="30">
        <f t="shared" ref="M4241" si="3942">SUM(M4212,M4235,M4238)</f>
        <v>125324</v>
      </c>
      <c r="N4241" s="30">
        <f t="shared" ref="N4241:O4241" si="3943">SUM(N4212,N4235,N4238)</f>
        <v>118694</v>
      </c>
      <c r="O4241" s="30">
        <f t="shared" si="3943"/>
        <v>119644</v>
      </c>
      <c r="P4241" s="30">
        <f t="shared" si="3939"/>
        <v>1164913</v>
      </c>
      <c r="Q4241" s="30">
        <f t="shared" si="3940"/>
        <v>80.049490084460245</v>
      </c>
      <c r="R4241" s="93"/>
      <c r="S4241" s="93"/>
      <c r="T4241" s="93"/>
      <c r="U4241" s="93"/>
      <c r="V4241" s="93"/>
      <c r="W4241" s="93"/>
      <c r="X4241" s="93"/>
      <c r="Y4241" s="93"/>
    </row>
    <row r="4242" spans="1:25" ht="15" customHeight="1" thickBot="1" x14ac:dyDescent="0.3">
      <c r="A4242" s="53" t="s">
        <v>1</v>
      </c>
      <c r="B4242" s="53" t="s">
        <v>1</v>
      </c>
      <c r="C4242" s="53" t="s">
        <v>1</v>
      </c>
      <c r="D4242" s="53" t="s">
        <v>1</v>
      </c>
      <c r="E4242" s="53" t="s">
        <v>1</v>
      </c>
      <c r="F4242" s="53" t="s">
        <v>1</v>
      </c>
      <c r="G4242" s="53" t="s">
        <v>1</v>
      </c>
      <c r="H4242" s="65" t="s">
        <v>76</v>
      </c>
      <c r="I4242" s="31"/>
      <c r="J4242" s="31"/>
      <c r="K4242" s="31">
        <v>0</v>
      </c>
      <c r="L4242" s="31"/>
      <c r="M4242" s="31"/>
      <c r="N4242" s="31"/>
      <c r="O4242" s="31"/>
      <c r="P4242" s="31"/>
      <c r="Q4242" s="31"/>
      <c r="R4242" s="94"/>
      <c r="S4242" s="94"/>
      <c r="T4242" s="94"/>
      <c r="U4242" s="94"/>
      <c r="V4242" s="94"/>
      <c r="W4242" s="94"/>
      <c r="X4242" s="94"/>
      <c r="Y4242" s="94"/>
    </row>
    <row r="4243" spans="1:25" ht="47.25" customHeight="1" thickBot="1" x14ac:dyDescent="0.3">
      <c r="A4243" s="110" t="s">
        <v>1</v>
      </c>
      <c r="B4243" s="110" t="s">
        <v>1</v>
      </c>
      <c r="C4243" s="110" t="s">
        <v>1</v>
      </c>
      <c r="D4243" s="110" t="s">
        <v>1</v>
      </c>
      <c r="E4243" s="110" t="s">
        <v>1</v>
      </c>
      <c r="F4243" s="110" t="s">
        <v>1</v>
      </c>
      <c r="G4243" s="110" t="s">
        <v>1</v>
      </c>
      <c r="H4243" s="28" t="s">
        <v>77</v>
      </c>
      <c r="I4243" s="109" t="s">
        <v>3984</v>
      </c>
      <c r="J4243" s="109" t="s">
        <v>11</v>
      </c>
      <c r="K4243" s="109" t="s">
        <v>3989</v>
      </c>
      <c r="L4243" s="109" t="s">
        <v>3985</v>
      </c>
      <c r="M4243" s="109" t="s">
        <v>4027</v>
      </c>
      <c r="N4243" s="109" t="s">
        <v>3988</v>
      </c>
      <c r="O4243" s="109" t="s">
        <v>3986</v>
      </c>
      <c r="P4243" s="109" t="s">
        <v>3987</v>
      </c>
      <c r="Q4243" s="109" t="s">
        <v>3695</v>
      </c>
      <c r="R4243" s="91"/>
      <c r="S4243" s="91"/>
      <c r="T4243" s="91"/>
      <c r="U4243" s="91"/>
      <c r="V4243" s="91"/>
      <c r="W4243" s="91"/>
      <c r="X4243" s="91"/>
      <c r="Y4243" s="91"/>
    </row>
    <row r="4244" spans="1:25" ht="15" customHeight="1" x14ac:dyDescent="0.25">
      <c r="A4244" s="111"/>
      <c r="B4244" s="111"/>
      <c r="C4244" s="111"/>
      <c r="D4244" s="111"/>
      <c r="E4244" s="111"/>
      <c r="F4244" s="111"/>
      <c r="G4244" s="111"/>
      <c r="H4244" s="67" t="s">
        <v>1</v>
      </c>
      <c r="I4244" s="29">
        <v>1</v>
      </c>
      <c r="J4244" s="29">
        <v>2</v>
      </c>
      <c r="K4244" s="29">
        <v>3</v>
      </c>
      <c r="L4244" s="29" t="s">
        <v>3478</v>
      </c>
      <c r="M4244" s="29">
        <v>5</v>
      </c>
      <c r="N4244" s="29">
        <v>6</v>
      </c>
      <c r="O4244" s="29">
        <v>7</v>
      </c>
      <c r="P4244" s="29" t="s">
        <v>3696</v>
      </c>
      <c r="Q4244" s="29">
        <v>9</v>
      </c>
      <c r="R4244" s="92"/>
      <c r="S4244" s="92"/>
      <c r="T4244" s="92"/>
      <c r="U4244" s="92"/>
      <c r="V4244" s="92"/>
      <c r="W4244" s="92"/>
      <c r="X4244" s="92"/>
      <c r="Y4244" s="92"/>
    </row>
    <row r="4245" spans="1:25" ht="15" customHeight="1" x14ac:dyDescent="0.25">
      <c r="A4245" s="111"/>
      <c r="B4245" s="111"/>
      <c r="C4245" s="111"/>
      <c r="D4245" s="111"/>
      <c r="E4245" s="111"/>
      <c r="F4245" s="111"/>
      <c r="G4245" s="111"/>
      <c r="H4245" s="68" t="s">
        <v>1085</v>
      </c>
      <c r="I4245" s="32">
        <f t="shared" ref="I4245:K4245" si="3944">SUM(I4241)</f>
        <v>1459241</v>
      </c>
      <c r="J4245" s="32">
        <f t="shared" si="3944"/>
        <v>1455241</v>
      </c>
      <c r="K4245" s="32">
        <f t="shared" si="3944"/>
        <v>801251</v>
      </c>
      <c r="L4245" s="32">
        <f t="shared" si="3938"/>
        <v>363662</v>
      </c>
      <c r="M4245" s="32">
        <f t="shared" ref="M4245" si="3945">SUM(M4241)</f>
        <v>125324</v>
      </c>
      <c r="N4245" s="32">
        <f t="shared" ref="N4245:O4245" si="3946">SUM(N4241)</f>
        <v>118694</v>
      </c>
      <c r="O4245" s="32">
        <f t="shared" si="3946"/>
        <v>119644</v>
      </c>
      <c r="P4245" s="32">
        <f t="shared" si="3939"/>
        <v>1164913</v>
      </c>
      <c r="Q4245" s="32">
        <f t="shared" si="3940"/>
        <v>80.049490084460245</v>
      </c>
      <c r="R4245" s="90"/>
      <c r="S4245" s="90"/>
      <c r="T4245" s="90"/>
      <c r="U4245" s="90"/>
      <c r="V4245" s="90"/>
      <c r="W4245" s="90"/>
      <c r="X4245" s="90"/>
      <c r="Y4245" s="90"/>
    </row>
    <row r="4246" spans="1:25" ht="15" customHeight="1" x14ac:dyDescent="0.25">
      <c r="A4246" s="111"/>
      <c r="B4246" s="111"/>
      <c r="C4246" s="111"/>
      <c r="D4246" s="111"/>
      <c r="E4246" s="111"/>
      <c r="F4246" s="111"/>
      <c r="G4246" s="111"/>
      <c r="H4246" s="69" t="s">
        <v>79</v>
      </c>
      <c r="I4246" s="32">
        <f t="shared" ref="I4246:K4246" si="3947">SUM(I4245)</f>
        <v>1459241</v>
      </c>
      <c r="J4246" s="32">
        <f t="shared" si="3947"/>
        <v>1455241</v>
      </c>
      <c r="K4246" s="32">
        <f t="shared" si="3947"/>
        <v>801251</v>
      </c>
      <c r="L4246" s="32">
        <f t="shared" si="3938"/>
        <v>363662</v>
      </c>
      <c r="M4246" s="32">
        <f t="shared" ref="M4246" si="3948">SUM(M4245)</f>
        <v>125324</v>
      </c>
      <c r="N4246" s="32">
        <f t="shared" ref="N4246:O4246" si="3949">SUM(N4245)</f>
        <v>118694</v>
      </c>
      <c r="O4246" s="32">
        <f t="shared" si="3949"/>
        <v>119644</v>
      </c>
      <c r="P4246" s="32">
        <f t="shared" si="3939"/>
        <v>1164913</v>
      </c>
      <c r="Q4246" s="32">
        <f t="shared" si="3940"/>
        <v>80.049490084460245</v>
      </c>
      <c r="R4246" s="90"/>
      <c r="S4246" s="90"/>
      <c r="T4246" s="90"/>
      <c r="U4246" s="90"/>
      <c r="V4246" s="90"/>
      <c r="W4246" s="90"/>
      <c r="X4246" s="90"/>
      <c r="Y4246" s="90"/>
    </row>
    <row r="4247" spans="1:25" ht="15" customHeight="1" x14ac:dyDescent="0.25">
      <c r="A4247" s="112"/>
      <c r="B4247" s="112"/>
      <c r="C4247" s="112"/>
      <c r="D4247" s="112"/>
      <c r="E4247" s="112"/>
      <c r="F4247" s="112"/>
      <c r="G4247" s="112"/>
      <c r="I4247" s="27"/>
      <c r="J4247" s="27"/>
      <c r="K4247" s="27">
        <v>0</v>
      </c>
      <c r="L4247" s="27"/>
      <c r="M4247" s="27"/>
      <c r="N4247" s="27"/>
      <c r="O4247" s="27"/>
      <c r="P4247" s="27"/>
      <c r="Q4247" s="27"/>
      <c r="R4247" s="27"/>
      <c r="S4247" s="27"/>
      <c r="T4247" s="27"/>
      <c r="U4247" s="27"/>
      <c r="V4247" s="27"/>
      <c r="W4247" s="27"/>
      <c r="X4247" s="27"/>
      <c r="Y4247" s="27"/>
    </row>
    <row r="4248" spans="1:25" ht="15" customHeight="1" thickBot="1" x14ac:dyDescent="0.3">
      <c r="A4248" s="53" t="s">
        <v>1</v>
      </c>
      <c r="B4248" s="53" t="s">
        <v>1</v>
      </c>
      <c r="C4248" s="53" t="s">
        <v>1</v>
      </c>
      <c r="D4248" s="53" t="s">
        <v>1</v>
      </c>
      <c r="E4248" s="53" t="s">
        <v>1</v>
      </c>
      <c r="F4248" s="53" t="s">
        <v>1</v>
      </c>
      <c r="G4248" s="53" t="s">
        <v>1</v>
      </c>
      <c r="H4248" s="21" t="s">
        <v>1</v>
      </c>
      <c r="I4248" s="33"/>
      <c r="J4248" s="33"/>
      <c r="K4248" s="33">
        <v>0</v>
      </c>
      <c r="L4248" s="33"/>
      <c r="M4248" s="33"/>
      <c r="N4248" s="33"/>
      <c r="O4248" s="33"/>
      <c r="P4248" s="33"/>
      <c r="Q4248" s="33"/>
      <c r="R4248" s="33"/>
      <c r="S4248" s="33"/>
      <c r="T4248" s="33"/>
      <c r="U4248" s="33"/>
      <c r="V4248" s="33"/>
      <c r="W4248" s="33"/>
      <c r="X4248" s="33"/>
      <c r="Y4248" s="33"/>
    </row>
    <row r="4249" spans="1:25" ht="45.75" customHeight="1" thickBot="1" x14ac:dyDescent="0.3">
      <c r="A4249" s="28" t="s">
        <v>4</v>
      </c>
      <c r="B4249" s="28" t="s">
        <v>5</v>
      </c>
      <c r="C4249" s="28" t="s">
        <v>6</v>
      </c>
      <c r="D4249" s="57" t="s">
        <v>1</v>
      </c>
      <c r="E4249" s="28" t="s">
        <v>7</v>
      </c>
      <c r="F4249" s="28" t="s">
        <v>8</v>
      </c>
      <c r="G4249" s="28" t="s">
        <v>9</v>
      </c>
      <c r="H4249" s="28" t="s">
        <v>10</v>
      </c>
      <c r="I4249" s="109" t="s">
        <v>3984</v>
      </c>
      <c r="J4249" s="109" t="s">
        <v>11</v>
      </c>
      <c r="K4249" s="109" t="s">
        <v>3989</v>
      </c>
      <c r="L4249" s="109" t="s">
        <v>3985</v>
      </c>
      <c r="M4249" s="109" t="s">
        <v>4027</v>
      </c>
      <c r="N4249" s="109" t="s">
        <v>3988</v>
      </c>
      <c r="O4249" s="109" t="s">
        <v>3986</v>
      </c>
      <c r="P4249" s="109" t="s">
        <v>3987</v>
      </c>
      <c r="Q4249" s="109" t="s">
        <v>3695</v>
      </c>
      <c r="R4249" s="91"/>
      <c r="S4249" s="91"/>
      <c r="T4249" s="91"/>
      <c r="U4249" s="91"/>
      <c r="V4249" s="91"/>
      <c r="W4249" s="91"/>
      <c r="X4249" s="91"/>
      <c r="Y4249" s="91"/>
    </row>
    <row r="4250" spans="1:25" ht="15" customHeight="1" x14ac:dyDescent="0.25">
      <c r="A4250" s="58" t="s">
        <v>1</v>
      </c>
      <c r="B4250" s="58" t="s">
        <v>1</v>
      </c>
      <c r="C4250" s="58" t="s">
        <v>1</v>
      </c>
      <c r="D4250" s="59" t="s">
        <v>1</v>
      </c>
      <c r="E4250" s="59" t="s">
        <v>1</v>
      </c>
      <c r="F4250" s="60" t="s">
        <v>1</v>
      </c>
      <c r="G4250" s="61" t="s">
        <v>1</v>
      </c>
      <c r="H4250" s="62" t="s">
        <v>1</v>
      </c>
      <c r="I4250" s="29">
        <v>1</v>
      </c>
      <c r="J4250" s="29">
        <v>2</v>
      </c>
      <c r="K4250" s="29">
        <v>3</v>
      </c>
      <c r="L4250" s="29" t="s">
        <v>3478</v>
      </c>
      <c r="M4250" s="29">
        <v>5</v>
      </c>
      <c r="N4250" s="29">
        <v>6</v>
      </c>
      <c r="O4250" s="29">
        <v>7</v>
      </c>
      <c r="P4250" s="29" t="s">
        <v>3696</v>
      </c>
      <c r="Q4250" s="29">
        <v>9</v>
      </c>
      <c r="R4250" s="92"/>
      <c r="S4250" s="92"/>
      <c r="T4250" s="92"/>
      <c r="U4250" s="92"/>
      <c r="V4250" s="92"/>
      <c r="W4250" s="92"/>
      <c r="X4250" s="92"/>
      <c r="Y4250" s="92"/>
    </row>
    <row r="4251" spans="1:25" ht="15" customHeight="1" x14ac:dyDescent="0.25">
      <c r="A4251" s="63" t="s">
        <v>935</v>
      </c>
      <c r="B4251" s="63" t="s">
        <v>81</v>
      </c>
      <c r="C4251" s="64" t="s">
        <v>1751</v>
      </c>
      <c r="D4251" s="64" t="s">
        <v>1752</v>
      </c>
      <c r="E4251" s="65" t="s">
        <v>1</v>
      </c>
      <c r="F4251" s="65" t="s">
        <v>1</v>
      </c>
      <c r="G4251" s="65" t="s">
        <v>1</v>
      </c>
      <c r="H4251" s="65" t="s">
        <v>1753</v>
      </c>
      <c r="I4251" s="26">
        <v>0</v>
      </c>
      <c r="J4251" s="26" t="s">
        <v>1</v>
      </c>
      <c r="K4251" s="26">
        <v>0</v>
      </c>
      <c r="L4251" s="26"/>
      <c r="M4251" s="26"/>
      <c r="N4251" s="26"/>
      <c r="O4251" s="26"/>
      <c r="P4251" s="26"/>
      <c r="Q4251" s="26"/>
      <c r="R4251" s="90"/>
      <c r="S4251" s="90"/>
      <c r="T4251" s="90"/>
      <c r="U4251" s="90"/>
      <c r="V4251" s="90"/>
      <c r="W4251" s="90"/>
      <c r="X4251" s="90"/>
      <c r="Y4251" s="90"/>
    </row>
    <row r="4252" spans="1:25" ht="22.5" customHeight="1" x14ac:dyDescent="0.25">
      <c r="A4252" s="63" t="s">
        <v>1</v>
      </c>
      <c r="B4252" s="63" t="s">
        <v>1</v>
      </c>
      <c r="C4252" s="63" t="s">
        <v>1</v>
      </c>
      <c r="D4252" s="65" t="s">
        <v>1</v>
      </c>
      <c r="E4252" s="65" t="s">
        <v>1</v>
      </c>
      <c r="F4252" s="65" t="s">
        <v>1</v>
      </c>
      <c r="G4252" s="65" t="s">
        <v>1</v>
      </c>
      <c r="H4252" s="66" t="s">
        <v>15</v>
      </c>
      <c r="I4252" s="30">
        <f t="shared" ref="I4252:K4252" si="3950">SUM(I4253,I4261,I4263)</f>
        <v>2742932</v>
      </c>
      <c r="J4252" s="30">
        <f t="shared" si="3950"/>
        <v>2691037</v>
      </c>
      <c r="K4252" s="30">
        <f t="shared" si="3950"/>
        <v>1504530</v>
      </c>
      <c r="L4252" s="30">
        <f t="shared" si="3938"/>
        <v>629875</v>
      </c>
      <c r="M4252" s="30">
        <f t="shared" ref="M4252" si="3951">SUM(M4253,M4261,M4263)</f>
        <v>197684</v>
      </c>
      <c r="N4252" s="30">
        <f t="shared" ref="N4252:O4252" si="3952">SUM(N4253,N4261,N4263)</f>
        <v>211555</v>
      </c>
      <c r="O4252" s="30">
        <f t="shared" si="3952"/>
        <v>220636</v>
      </c>
      <c r="P4252" s="30">
        <f t="shared" si="3939"/>
        <v>2134405</v>
      </c>
      <c r="Q4252" s="30">
        <f t="shared" si="3940"/>
        <v>79.315334571765462</v>
      </c>
      <c r="R4252" s="93"/>
      <c r="S4252" s="93"/>
      <c r="T4252" s="93"/>
      <c r="U4252" s="93"/>
      <c r="V4252" s="93"/>
      <c r="W4252" s="93"/>
      <c r="X4252" s="93"/>
      <c r="Y4252" s="93"/>
    </row>
    <row r="4253" spans="1:25" ht="15" customHeight="1" x14ac:dyDescent="0.25">
      <c r="A4253" s="63" t="s">
        <v>935</v>
      </c>
      <c r="B4253" s="63" t="s">
        <v>81</v>
      </c>
      <c r="C4253" s="63" t="s">
        <v>1751</v>
      </c>
      <c r="D4253" s="63" t="s">
        <v>1752</v>
      </c>
      <c r="E4253" s="65" t="s">
        <v>16</v>
      </c>
      <c r="F4253" s="65" t="s">
        <v>1</v>
      </c>
      <c r="G4253" s="65" t="s">
        <v>1</v>
      </c>
      <c r="H4253" s="65" t="s">
        <v>17</v>
      </c>
      <c r="I4253" s="31">
        <f t="shared" ref="I4253:K4253" si="3953">SUM(I4254:I4255)</f>
        <v>2143998</v>
      </c>
      <c r="J4253" s="31">
        <f t="shared" si="3953"/>
        <v>2115742</v>
      </c>
      <c r="K4253" s="31">
        <f t="shared" si="3953"/>
        <v>1172750</v>
      </c>
      <c r="L4253" s="31">
        <f t="shared" si="3938"/>
        <v>493700</v>
      </c>
      <c r="M4253" s="31">
        <f t="shared" ref="M4253" si="3954">SUM(M4254:M4255)</f>
        <v>157000</v>
      </c>
      <c r="N4253" s="31">
        <f t="shared" ref="N4253:O4253" si="3955">SUM(N4254:N4255)</f>
        <v>163500</v>
      </c>
      <c r="O4253" s="31">
        <f t="shared" si="3955"/>
        <v>173200</v>
      </c>
      <c r="P4253" s="31">
        <f t="shared" si="3939"/>
        <v>1666450</v>
      </c>
      <c r="Q4253" s="31">
        <f t="shared" si="3940"/>
        <v>78.764329488189006</v>
      </c>
      <c r="R4253" s="94"/>
      <c r="S4253" s="94"/>
      <c r="T4253" s="94"/>
      <c r="U4253" s="94"/>
      <c r="V4253" s="94"/>
      <c r="W4253" s="94"/>
      <c r="X4253" s="94"/>
      <c r="Y4253" s="94"/>
    </row>
    <row r="4254" spans="1:25" ht="15" customHeight="1" x14ac:dyDescent="0.25">
      <c r="A4254" s="64" t="s">
        <v>935</v>
      </c>
      <c r="B4254" s="64" t="s">
        <v>81</v>
      </c>
      <c r="C4254" s="64" t="s">
        <v>1751</v>
      </c>
      <c r="D4254" s="64" t="s">
        <v>1752</v>
      </c>
      <c r="E4254" s="20" t="s">
        <v>19</v>
      </c>
      <c r="F4254" s="64"/>
      <c r="G4254" s="53" t="s">
        <v>1076</v>
      </c>
      <c r="H4254" s="53" t="s">
        <v>3926</v>
      </c>
      <c r="I4254" s="26">
        <v>1897962</v>
      </c>
      <c r="J4254" s="26">
        <v>1876962</v>
      </c>
      <c r="K4254" s="26">
        <v>1000000</v>
      </c>
      <c r="L4254" s="26">
        <f t="shared" si="3938"/>
        <v>465000</v>
      </c>
      <c r="M4254" s="26">
        <v>155000</v>
      </c>
      <c r="N4254" s="26">
        <v>155000</v>
      </c>
      <c r="O4254" s="26">
        <v>155000</v>
      </c>
      <c r="P4254" s="26">
        <f t="shared" si="3939"/>
        <v>1465000</v>
      </c>
      <c r="Q4254" s="26">
        <f t="shared" si="3940"/>
        <v>78.051660076229567</v>
      </c>
      <c r="R4254" s="90"/>
      <c r="S4254" s="90"/>
      <c r="T4254" s="90"/>
      <c r="U4254" s="90"/>
      <c r="V4254" s="90"/>
      <c r="W4254" s="90"/>
      <c r="X4254" s="90"/>
      <c r="Y4254" s="90"/>
    </row>
    <row r="4255" spans="1:25" ht="15" customHeight="1" x14ac:dyDescent="0.25">
      <c r="A4255" s="63" t="s">
        <v>935</v>
      </c>
      <c r="B4255" s="63" t="s">
        <v>81</v>
      </c>
      <c r="C4255" s="63" t="s">
        <v>1751</v>
      </c>
      <c r="D4255" s="63" t="s">
        <v>1752</v>
      </c>
      <c r="E4255" s="63" t="s">
        <v>21</v>
      </c>
      <c r="F4255" s="64" t="s">
        <v>1</v>
      </c>
      <c r="G4255" s="53" t="s">
        <v>1</v>
      </c>
      <c r="H4255" s="65" t="s">
        <v>22</v>
      </c>
      <c r="I4255" s="31">
        <f t="shared" ref="I4255:K4255" si="3956">SUM(I4256:I4260)</f>
        <v>246036</v>
      </c>
      <c r="J4255" s="31">
        <f t="shared" si="3956"/>
        <v>238780</v>
      </c>
      <c r="K4255" s="31">
        <f t="shared" si="3956"/>
        <v>172750</v>
      </c>
      <c r="L4255" s="31">
        <f t="shared" si="3938"/>
        <v>28700</v>
      </c>
      <c r="M4255" s="31">
        <f t="shared" ref="M4255" si="3957">SUM(M4256:M4260)</f>
        <v>2000</v>
      </c>
      <c r="N4255" s="31">
        <f t="shared" ref="N4255:O4255" si="3958">SUM(N4256:N4260)</f>
        <v>8500</v>
      </c>
      <c r="O4255" s="31">
        <f t="shared" si="3958"/>
        <v>18200</v>
      </c>
      <c r="P4255" s="31">
        <f t="shared" si="3939"/>
        <v>201450</v>
      </c>
      <c r="Q4255" s="31">
        <f t="shared" si="3940"/>
        <v>84.366362341904676</v>
      </c>
      <c r="R4255" s="94"/>
      <c r="S4255" s="94"/>
      <c r="T4255" s="94"/>
      <c r="U4255" s="94"/>
      <c r="V4255" s="94"/>
      <c r="W4255" s="94"/>
      <c r="X4255" s="94"/>
      <c r="Y4255" s="94"/>
    </row>
    <row r="4256" spans="1:25" ht="15" customHeight="1" x14ac:dyDescent="0.25">
      <c r="A4256" s="64" t="s">
        <v>935</v>
      </c>
      <c r="B4256" s="64" t="s">
        <v>81</v>
      </c>
      <c r="C4256" s="64" t="s">
        <v>1751</v>
      </c>
      <c r="D4256" s="64" t="s">
        <v>1752</v>
      </c>
      <c r="E4256" s="20" t="s">
        <v>23</v>
      </c>
      <c r="F4256" s="64" t="s">
        <v>1754</v>
      </c>
      <c r="G4256" s="53" t="s">
        <v>1076</v>
      </c>
      <c r="H4256" s="53" t="s">
        <v>29</v>
      </c>
      <c r="I4256" s="26">
        <v>15500</v>
      </c>
      <c r="J4256" s="26">
        <v>15500</v>
      </c>
      <c r="K4256" s="26">
        <v>11170</v>
      </c>
      <c r="L4256" s="26">
        <f t="shared" si="3938"/>
        <v>0</v>
      </c>
      <c r="M4256" s="26">
        <v>0</v>
      </c>
      <c r="N4256" s="26">
        <v>0</v>
      </c>
      <c r="O4256" s="26">
        <v>0</v>
      </c>
      <c r="P4256" s="26">
        <f t="shared" si="3939"/>
        <v>11170</v>
      </c>
      <c r="Q4256" s="26">
        <f t="shared" si="3940"/>
        <v>72.064516129032256</v>
      </c>
      <c r="R4256" s="90"/>
      <c r="S4256" s="90"/>
      <c r="T4256" s="90"/>
      <c r="U4256" s="90"/>
      <c r="V4256" s="90"/>
      <c r="W4256" s="90"/>
      <c r="X4256" s="90"/>
      <c r="Y4256" s="90"/>
    </row>
    <row r="4257" spans="1:25" ht="15" customHeight="1" x14ac:dyDescent="0.25">
      <c r="A4257" s="64" t="s">
        <v>935</v>
      </c>
      <c r="B4257" s="64" t="s">
        <v>81</v>
      </c>
      <c r="C4257" s="64" t="s">
        <v>1751</v>
      </c>
      <c r="D4257" s="64" t="s">
        <v>1752</v>
      </c>
      <c r="E4257" s="20" t="s">
        <v>23</v>
      </c>
      <c r="F4257" s="64" t="s">
        <v>1755</v>
      </c>
      <c r="G4257" s="53" t="s">
        <v>1076</v>
      </c>
      <c r="H4257" s="53" t="s">
        <v>85</v>
      </c>
      <c r="I4257" s="26">
        <v>53906</v>
      </c>
      <c r="J4257" s="26">
        <v>49000</v>
      </c>
      <c r="K4257" s="26">
        <v>37400</v>
      </c>
      <c r="L4257" s="26">
        <f t="shared" si="3938"/>
        <v>7500</v>
      </c>
      <c r="M4257" s="26">
        <v>2000</v>
      </c>
      <c r="N4257" s="26">
        <v>1000</v>
      </c>
      <c r="O4257" s="26">
        <v>4500</v>
      </c>
      <c r="P4257" s="26">
        <f t="shared" si="3939"/>
        <v>44900</v>
      </c>
      <c r="Q4257" s="26">
        <f t="shared" si="3940"/>
        <v>91.632653061224488</v>
      </c>
      <c r="R4257" s="90"/>
      <c r="S4257" s="90"/>
      <c r="T4257" s="90"/>
      <c r="U4257" s="90"/>
      <c r="V4257" s="90"/>
      <c r="W4257" s="90"/>
      <c r="X4257" s="90"/>
      <c r="Y4257" s="90"/>
    </row>
    <row r="4258" spans="1:25" ht="15" customHeight="1" x14ac:dyDescent="0.25">
      <c r="A4258" s="64" t="s">
        <v>935</v>
      </c>
      <c r="B4258" s="64" t="s">
        <v>81</v>
      </c>
      <c r="C4258" s="64" t="s">
        <v>1751</v>
      </c>
      <c r="D4258" s="64" t="s">
        <v>1752</v>
      </c>
      <c r="E4258" s="20" t="s">
        <v>23</v>
      </c>
      <c r="F4258" s="64" t="s">
        <v>1756</v>
      </c>
      <c r="G4258" s="53" t="s">
        <v>1076</v>
      </c>
      <c r="H4258" s="53" t="s">
        <v>25</v>
      </c>
      <c r="I4258" s="26">
        <v>140600</v>
      </c>
      <c r="J4258" s="26">
        <v>138700</v>
      </c>
      <c r="K4258" s="26">
        <v>88600</v>
      </c>
      <c r="L4258" s="26">
        <f t="shared" si="3938"/>
        <v>21200</v>
      </c>
      <c r="M4258" s="26">
        <v>0</v>
      </c>
      <c r="N4258" s="26">
        <v>7500</v>
      </c>
      <c r="O4258" s="26">
        <v>13700</v>
      </c>
      <c r="P4258" s="26">
        <f t="shared" si="3939"/>
        <v>109800</v>
      </c>
      <c r="Q4258" s="26">
        <f t="shared" si="3940"/>
        <v>79.163662581110302</v>
      </c>
      <c r="R4258" s="90"/>
      <c r="S4258" s="90"/>
      <c r="T4258" s="90"/>
      <c r="U4258" s="90"/>
      <c r="V4258" s="90"/>
      <c r="W4258" s="90"/>
      <c r="X4258" s="90"/>
      <c r="Y4258" s="90"/>
    </row>
    <row r="4259" spans="1:25" ht="15" customHeight="1" x14ac:dyDescent="0.25">
      <c r="A4259" s="64" t="s">
        <v>935</v>
      </c>
      <c r="B4259" s="64" t="s">
        <v>81</v>
      </c>
      <c r="C4259" s="64" t="s">
        <v>1751</v>
      </c>
      <c r="D4259" s="64" t="s">
        <v>1752</v>
      </c>
      <c r="E4259" s="20" t="s">
        <v>23</v>
      </c>
      <c r="F4259" s="64" t="s">
        <v>1757</v>
      </c>
      <c r="G4259" s="53" t="s">
        <v>1076</v>
      </c>
      <c r="H4259" s="53" t="s">
        <v>27</v>
      </c>
      <c r="I4259" s="26">
        <v>36030</v>
      </c>
      <c r="J4259" s="26">
        <v>35580</v>
      </c>
      <c r="K4259" s="26">
        <v>35580</v>
      </c>
      <c r="L4259" s="26">
        <f t="shared" si="3938"/>
        <v>0</v>
      </c>
      <c r="M4259" s="26"/>
      <c r="N4259" s="26"/>
      <c r="O4259" s="26"/>
      <c r="P4259" s="26">
        <f t="shared" si="3939"/>
        <v>35580</v>
      </c>
      <c r="Q4259" s="26">
        <f t="shared" si="3940"/>
        <v>100</v>
      </c>
      <c r="R4259" s="90"/>
      <c r="S4259" s="90"/>
      <c r="T4259" s="90"/>
      <c r="U4259" s="90"/>
      <c r="V4259" s="90"/>
      <c r="W4259" s="90"/>
      <c r="X4259" s="90"/>
      <c r="Y4259" s="90"/>
    </row>
    <row r="4260" spans="1:25" ht="15" customHeight="1" x14ac:dyDescent="0.25">
      <c r="A4260" s="64" t="s">
        <v>935</v>
      </c>
      <c r="B4260" s="64" t="s">
        <v>81</v>
      </c>
      <c r="C4260" s="64" t="s">
        <v>1751</v>
      </c>
      <c r="D4260" s="64" t="s">
        <v>1752</v>
      </c>
      <c r="E4260" s="20" t="s">
        <v>23</v>
      </c>
      <c r="F4260" s="64" t="s">
        <v>1758</v>
      </c>
      <c r="G4260" s="53" t="s">
        <v>1076</v>
      </c>
      <c r="H4260" s="53" t="s">
        <v>89</v>
      </c>
      <c r="I4260" s="26">
        <v>0</v>
      </c>
      <c r="J4260" s="26">
        <v>0</v>
      </c>
      <c r="K4260" s="26">
        <v>0</v>
      </c>
      <c r="L4260" s="26">
        <f t="shared" si="3938"/>
        <v>0</v>
      </c>
      <c r="M4260" s="26">
        <v>0</v>
      </c>
      <c r="N4260" s="26">
        <v>0</v>
      </c>
      <c r="O4260" s="26">
        <v>0</v>
      </c>
      <c r="P4260" s="26">
        <f t="shared" si="3939"/>
        <v>0</v>
      </c>
      <c r="Q4260" s="26" t="str">
        <f t="shared" si="3940"/>
        <v>-</v>
      </c>
      <c r="R4260" s="90"/>
      <c r="S4260" s="90"/>
      <c r="T4260" s="90"/>
      <c r="U4260" s="90"/>
      <c r="V4260" s="90"/>
      <c r="W4260" s="90"/>
      <c r="X4260" s="90"/>
      <c r="Y4260" s="90"/>
    </row>
    <row r="4261" spans="1:25" ht="15" customHeight="1" x14ac:dyDescent="0.25">
      <c r="A4261" s="63" t="s">
        <v>935</v>
      </c>
      <c r="B4261" s="63" t="s">
        <v>81</v>
      </c>
      <c r="C4261" s="63" t="s">
        <v>1751</v>
      </c>
      <c r="D4261" s="63" t="s">
        <v>1752</v>
      </c>
      <c r="E4261" s="65" t="s">
        <v>30</v>
      </c>
      <c r="F4261" s="65" t="s">
        <v>1</v>
      </c>
      <c r="G4261" s="65" t="s">
        <v>1</v>
      </c>
      <c r="H4261" s="65" t="s">
        <v>31</v>
      </c>
      <c r="I4261" s="31">
        <f t="shared" ref="I4261:K4261" si="3959">SUM(I4262)</f>
        <v>199253</v>
      </c>
      <c r="J4261" s="31">
        <f t="shared" si="3959"/>
        <v>199253</v>
      </c>
      <c r="K4261" s="31">
        <f t="shared" si="3959"/>
        <v>107600</v>
      </c>
      <c r="L4261" s="31">
        <f t="shared" si="3938"/>
        <v>48000</v>
      </c>
      <c r="M4261" s="31">
        <f t="shared" ref="M4261" si="3960">SUM(M4262)</f>
        <v>16000</v>
      </c>
      <c r="N4261" s="31">
        <f t="shared" ref="N4261:O4261" si="3961">SUM(N4262)</f>
        <v>16000</v>
      </c>
      <c r="O4261" s="31">
        <f t="shared" si="3961"/>
        <v>16000</v>
      </c>
      <c r="P4261" s="31">
        <f t="shared" si="3939"/>
        <v>155600</v>
      </c>
      <c r="Q4261" s="31">
        <f t="shared" si="3940"/>
        <v>78.091672396400554</v>
      </c>
      <c r="R4261" s="94"/>
      <c r="S4261" s="94"/>
      <c r="T4261" s="94"/>
      <c r="U4261" s="94"/>
      <c r="V4261" s="94"/>
      <c r="W4261" s="94"/>
      <c r="X4261" s="94"/>
      <c r="Y4261" s="94"/>
    </row>
    <row r="4262" spans="1:25" ht="15" customHeight="1" x14ac:dyDescent="0.25">
      <c r="A4262" s="64" t="s">
        <v>935</v>
      </c>
      <c r="B4262" s="64" t="s">
        <v>81</v>
      </c>
      <c r="C4262" s="64" t="s">
        <v>1751</v>
      </c>
      <c r="D4262" s="64" t="s">
        <v>1752</v>
      </c>
      <c r="E4262" s="20" t="s">
        <v>33</v>
      </c>
      <c r="F4262" s="64"/>
      <c r="G4262" s="53" t="s">
        <v>1076</v>
      </c>
      <c r="H4262" s="53" t="s">
        <v>3920</v>
      </c>
      <c r="I4262" s="26">
        <v>199253</v>
      </c>
      <c r="J4262" s="26">
        <v>199253</v>
      </c>
      <c r="K4262" s="26">
        <v>107600</v>
      </c>
      <c r="L4262" s="26">
        <f t="shared" si="3938"/>
        <v>48000</v>
      </c>
      <c r="M4262" s="26">
        <v>16000</v>
      </c>
      <c r="N4262" s="26">
        <v>16000</v>
      </c>
      <c r="O4262" s="26">
        <v>16000</v>
      </c>
      <c r="P4262" s="26">
        <f t="shared" si="3939"/>
        <v>155600</v>
      </c>
      <c r="Q4262" s="26">
        <f t="shared" si="3940"/>
        <v>78.091672396400554</v>
      </c>
      <c r="R4262" s="90"/>
      <c r="S4262" s="90"/>
      <c r="T4262" s="90"/>
      <c r="U4262" s="90"/>
      <c r="V4262" s="90"/>
      <c r="W4262" s="90"/>
      <c r="X4262" s="90"/>
      <c r="Y4262" s="90"/>
    </row>
    <row r="4263" spans="1:25" ht="15" customHeight="1" x14ac:dyDescent="0.25">
      <c r="A4263" s="63" t="s">
        <v>935</v>
      </c>
      <c r="B4263" s="63" t="s">
        <v>81</v>
      </c>
      <c r="C4263" s="63" t="s">
        <v>1751</v>
      </c>
      <c r="D4263" s="63" t="s">
        <v>1752</v>
      </c>
      <c r="E4263" s="65" t="s">
        <v>34</v>
      </c>
      <c r="F4263" s="65" t="s">
        <v>1</v>
      </c>
      <c r="G4263" s="65" t="s">
        <v>1</v>
      </c>
      <c r="H4263" s="65" t="s">
        <v>35</v>
      </c>
      <c r="I4263" s="31">
        <f t="shared" ref="I4263:K4263" si="3962">SUM(I4264:I4272)</f>
        <v>399681</v>
      </c>
      <c r="J4263" s="31">
        <f t="shared" si="3962"/>
        <v>376042</v>
      </c>
      <c r="K4263" s="31">
        <f t="shared" si="3962"/>
        <v>224180</v>
      </c>
      <c r="L4263" s="31">
        <f t="shared" si="3938"/>
        <v>88175</v>
      </c>
      <c r="M4263" s="31">
        <f t="shared" ref="M4263" si="3963">SUM(M4264:M4272)</f>
        <v>24684</v>
      </c>
      <c r="N4263" s="31">
        <f t="shared" ref="N4263:O4263" si="3964">SUM(N4264:N4272)</f>
        <v>32055</v>
      </c>
      <c r="O4263" s="31">
        <f t="shared" si="3964"/>
        <v>31436</v>
      </c>
      <c r="P4263" s="31">
        <f t="shared" si="3939"/>
        <v>312355</v>
      </c>
      <c r="Q4263" s="31">
        <f t="shared" si="3940"/>
        <v>83.063859887991228</v>
      </c>
      <c r="R4263" s="94"/>
      <c r="S4263" s="94"/>
      <c r="T4263" s="94"/>
      <c r="U4263" s="94"/>
      <c r="V4263" s="94"/>
      <c r="W4263" s="94"/>
      <c r="X4263" s="94"/>
      <c r="Y4263" s="94"/>
    </row>
    <row r="4264" spans="1:25" ht="15" customHeight="1" x14ac:dyDescent="0.25">
      <c r="A4264" s="64" t="s">
        <v>935</v>
      </c>
      <c r="B4264" s="64" t="s">
        <v>81</v>
      </c>
      <c r="C4264" s="64" t="s">
        <v>1751</v>
      </c>
      <c r="D4264" s="64" t="s">
        <v>1752</v>
      </c>
      <c r="E4264" s="20" t="s">
        <v>38</v>
      </c>
      <c r="F4264" s="64"/>
      <c r="G4264" s="53" t="s">
        <v>1076</v>
      </c>
      <c r="H4264" s="53" t="s">
        <v>37</v>
      </c>
      <c r="I4264" s="26">
        <v>6935</v>
      </c>
      <c r="J4264" s="26">
        <v>6935</v>
      </c>
      <c r="K4264" s="26">
        <v>3530</v>
      </c>
      <c r="L4264" s="26">
        <f t="shared" si="3938"/>
        <v>3405</v>
      </c>
      <c r="M4264" s="26">
        <v>0</v>
      </c>
      <c r="N4264" s="26">
        <v>3405</v>
      </c>
      <c r="O4264" s="26">
        <v>0</v>
      </c>
      <c r="P4264" s="26">
        <f t="shared" si="3939"/>
        <v>6935</v>
      </c>
      <c r="Q4264" s="26">
        <f t="shared" si="3940"/>
        <v>100</v>
      </c>
      <c r="R4264" s="90"/>
      <c r="S4264" s="90"/>
      <c r="T4264" s="90"/>
      <c r="U4264" s="90"/>
      <c r="V4264" s="90"/>
      <c r="W4264" s="90"/>
      <c r="X4264" s="90"/>
      <c r="Y4264" s="90"/>
    </row>
    <row r="4265" spans="1:25" ht="15" customHeight="1" x14ac:dyDescent="0.25">
      <c r="A4265" s="64" t="s">
        <v>935</v>
      </c>
      <c r="B4265" s="64" t="s">
        <v>81</v>
      </c>
      <c r="C4265" s="64" t="s">
        <v>1751</v>
      </c>
      <c r="D4265" s="64" t="s">
        <v>1752</v>
      </c>
      <c r="E4265" s="20" t="s">
        <v>298</v>
      </c>
      <c r="F4265" s="64"/>
      <c r="G4265" s="53" t="s">
        <v>1076</v>
      </c>
      <c r="H4265" s="53" t="s">
        <v>297</v>
      </c>
      <c r="I4265" s="26">
        <v>55000</v>
      </c>
      <c r="J4265" s="26">
        <v>55000</v>
      </c>
      <c r="K4265" s="26">
        <v>35200</v>
      </c>
      <c r="L4265" s="26">
        <f t="shared" si="3938"/>
        <v>7500</v>
      </c>
      <c r="M4265" s="26">
        <v>2000</v>
      </c>
      <c r="N4265" s="26">
        <v>2000</v>
      </c>
      <c r="O4265" s="26">
        <v>3500</v>
      </c>
      <c r="P4265" s="26">
        <f t="shared" si="3939"/>
        <v>42700</v>
      </c>
      <c r="Q4265" s="26">
        <f t="shared" si="3940"/>
        <v>77.63636363636364</v>
      </c>
      <c r="R4265" s="90"/>
      <c r="S4265" s="90"/>
      <c r="T4265" s="90"/>
      <c r="U4265" s="90"/>
      <c r="V4265" s="90"/>
      <c r="W4265" s="90"/>
      <c r="X4265" s="90"/>
      <c r="Y4265" s="90"/>
    </row>
    <row r="4266" spans="1:25" ht="15" customHeight="1" x14ac:dyDescent="0.25">
      <c r="A4266" s="64" t="s">
        <v>935</v>
      </c>
      <c r="B4266" s="64" t="s">
        <v>81</v>
      </c>
      <c r="C4266" s="64" t="s">
        <v>1751</v>
      </c>
      <c r="D4266" s="64" t="s">
        <v>1752</v>
      </c>
      <c r="E4266" s="20" t="s">
        <v>301</v>
      </c>
      <c r="F4266" s="64"/>
      <c r="G4266" s="53" t="s">
        <v>1076</v>
      </c>
      <c r="H4266" s="53" t="s">
        <v>300</v>
      </c>
      <c r="I4266" s="26">
        <v>15453</v>
      </c>
      <c r="J4266" s="26">
        <v>15453</v>
      </c>
      <c r="K4266" s="26">
        <v>8400</v>
      </c>
      <c r="L4266" s="26">
        <f t="shared" si="3938"/>
        <v>5400</v>
      </c>
      <c r="M4266" s="26">
        <v>2000</v>
      </c>
      <c r="N4266" s="26">
        <v>1700</v>
      </c>
      <c r="O4266" s="26">
        <v>1700</v>
      </c>
      <c r="P4266" s="26">
        <f t="shared" si="3939"/>
        <v>13800</v>
      </c>
      <c r="Q4266" s="26">
        <f t="shared" si="3940"/>
        <v>89.303047951854012</v>
      </c>
      <c r="R4266" s="90"/>
      <c r="S4266" s="90"/>
      <c r="T4266" s="90"/>
      <c r="U4266" s="90"/>
      <c r="V4266" s="90"/>
      <c r="W4266" s="90"/>
      <c r="X4266" s="90"/>
      <c r="Y4266" s="90"/>
    </row>
    <row r="4267" spans="1:25" ht="15" customHeight="1" x14ac:dyDescent="0.25">
      <c r="A4267" s="64" t="s">
        <v>935</v>
      </c>
      <c r="B4267" s="64" t="s">
        <v>81</v>
      </c>
      <c r="C4267" s="64" t="s">
        <v>1751</v>
      </c>
      <c r="D4267" s="64" t="s">
        <v>1752</v>
      </c>
      <c r="E4267" s="20" t="s">
        <v>218</v>
      </c>
      <c r="F4267" s="64"/>
      <c r="G4267" s="53" t="s">
        <v>1076</v>
      </c>
      <c r="H4267" s="53" t="s">
        <v>217</v>
      </c>
      <c r="I4267" s="26">
        <v>165400</v>
      </c>
      <c r="J4267" s="26">
        <v>156000</v>
      </c>
      <c r="K4267" s="26">
        <v>76000</v>
      </c>
      <c r="L4267" s="26">
        <f t="shared" si="3938"/>
        <v>38700</v>
      </c>
      <c r="M4267" s="26">
        <v>8700</v>
      </c>
      <c r="N4267" s="26">
        <v>15000</v>
      </c>
      <c r="O4267" s="26">
        <v>15000</v>
      </c>
      <c r="P4267" s="26">
        <f t="shared" si="3939"/>
        <v>114700</v>
      </c>
      <c r="Q4267" s="26">
        <f t="shared" si="3940"/>
        <v>73.525641025641036</v>
      </c>
      <c r="R4267" s="90"/>
      <c r="S4267" s="90"/>
      <c r="T4267" s="90"/>
      <c r="U4267" s="90"/>
      <c r="V4267" s="90"/>
      <c r="W4267" s="90"/>
      <c r="X4267" s="90"/>
      <c r="Y4267" s="90"/>
    </row>
    <row r="4268" spans="1:25" ht="15" customHeight="1" x14ac:dyDescent="0.25">
      <c r="A4268" s="64" t="s">
        <v>935</v>
      </c>
      <c r="B4268" s="64" t="s">
        <v>81</v>
      </c>
      <c r="C4268" s="64" t="s">
        <v>1751</v>
      </c>
      <c r="D4268" s="64" t="s">
        <v>1752</v>
      </c>
      <c r="E4268" s="20" t="s">
        <v>303</v>
      </c>
      <c r="F4268" s="64"/>
      <c r="G4268" s="53" t="s">
        <v>1076</v>
      </c>
      <c r="H4268" s="53" t="s">
        <v>302</v>
      </c>
      <c r="I4268" s="26">
        <v>3634</v>
      </c>
      <c r="J4268" s="26">
        <v>3634</v>
      </c>
      <c r="K4268" s="26">
        <v>2100</v>
      </c>
      <c r="L4268" s="26">
        <f t="shared" si="3938"/>
        <v>1534</v>
      </c>
      <c r="M4268" s="26">
        <v>1534</v>
      </c>
      <c r="N4268" s="26">
        <v>0</v>
      </c>
      <c r="O4268" s="26">
        <v>0</v>
      </c>
      <c r="P4268" s="26">
        <f t="shared" si="3939"/>
        <v>3634</v>
      </c>
      <c r="Q4268" s="26">
        <f t="shared" si="3940"/>
        <v>100</v>
      </c>
      <c r="R4268" s="90"/>
      <c r="S4268" s="90"/>
      <c r="T4268" s="90"/>
      <c r="U4268" s="90"/>
      <c r="V4268" s="90"/>
      <c r="W4268" s="90"/>
      <c r="X4268" s="90"/>
      <c r="Y4268" s="90"/>
    </row>
    <row r="4269" spans="1:25" ht="15" customHeight="1" x14ac:dyDescent="0.25">
      <c r="A4269" s="64" t="s">
        <v>935</v>
      </c>
      <c r="B4269" s="64" t="s">
        <v>81</v>
      </c>
      <c r="C4269" s="64" t="s">
        <v>1751</v>
      </c>
      <c r="D4269" s="64" t="s">
        <v>1752</v>
      </c>
      <c r="E4269" s="20" t="s">
        <v>305</v>
      </c>
      <c r="F4269" s="64"/>
      <c r="G4269" s="53" t="s">
        <v>1076</v>
      </c>
      <c r="H4269" s="53" t="s">
        <v>304</v>
      </c>
      <c r="I4269" s="26">
        <v>0</v>
      </c>
      <c r="J4269" s="26">
        <v>0</v>
      </c>
      <c r="K4269" s="26">
        <v>0</v>
      </c>
      <c r="L4269" s="26">
        <f t="shared" si="3938"/>
        <v>0</v>
      </c>
      <c r="M4269" s="26">
        <v>0</v>
      </c>
      <c r="N4269" s="26">
        <v>0</v>
      </c>
      <c r="O4269" s="26">
        <v>0</v>
      </c>
      <c r="P4269" s="26">
        <f t="shared" si="3939"/>
        <v>0</v>
      </c>
      <c r="Q4269" s="26" t="str">
        <f t="shared" si="3940"/>
        <v>-</v>
      </c>
      <c r="R4269" s="90"/>
      <c r="S4269" s="90"/>
      <c r="T4269" s="90"/>
      <c r="U4269" s="90"/>
      <c r="V4269" s="90"/>
      <c r="W4269" s="90"/>
      <c r="X4269" s="90"/>
      <c r="Y4269" s="90"/>
    </row>
    <row r="4270" spans="1:25" ht="15" customHeight="1" x14ac:dyDescent="0.25">
      <c r="A4270" s="64" t="s">
        <v>935</v>
      </c>
      <c r="B4270" s="64" t="s">
        <v>81</v>
      </c>
      <c r="C4270" s="64" t="s">
        <v>1751</v>
      </c>
      <c r="D4270" s="64" t="s">
        <v>1752</v>
      </c>
      <c r="E4270" s="20" t="s">
        <v>308</v>
      </c>
      <c r="F4270" s="64"/>
      <c r="G4270" s="53" t="s">
        <v>1076</v>
      </c>
      <c r="H4270" s="53" t="s">
        <v>307</v>
      </c>
      <c r="I4270" s="26">
        <v>39692</v>
      </c>
      <c r="J4270" s="26">
        <v>39692</v>
      </c>
      <c r="K4270" s="26">
        <v>17000</v>
      </c>
      <c r="L4270" s="26">
        <f t="shared" si="3938"/>
        <v>19000</v>
      </c>
      <c r="M4270" s="26">
        <v>9000</v>
      </c>
      <c r="N4270" s="26">
        <v>5000</v>
      </c>
      <c r="O4270" s="26">
        <v>5000</v>
      </c>
      <c r="P4270" s="26">
        <f t="shared" si="3939"/>
        <v>36000</v>
      </c>
      <c r="Q4270" s="26">
        <f t="shared" si="3940"/>
        <v>90.698377506802373</v>
      </c>
      <c r="R4270" s="90"/>
      <c r="S4270" s="90"/>
      <c r="T4270" s="90"/>
      <c r="U4270" s="90"/>
      <c r="V4270" s="90"/>
      <c r="W4270" s="90"/>
      <c r="X4270" s="90"/>
      <c r="Y4270" s="90"/>
    </row>
    <row r="4271" spans="1:25" ht="15" customHeight="1" x14ac:dyDescent="0.25">
      <c r="A4271" s="64" t="s">
        <v>935</v>
      </c>
      <c r="B4271" s="64" t="s">
        <v>81</v>
      </c>
      <c r="C4271" s="64" t="s">
        <v>1751</v>
      </c>
      <c r="D4271" s="64" t="s">
        <v>1752</v>
      </c>
      <c r="E4271" s="20" t="s">
        <v>311</v>
      </c>
      <c r="F4271" s="64"/>
      <c r="G4271" s="53" t="s">
        <v>1076</v>
      </c>
      <c r="H4271" s="53" t="s">
        <v>310</v>
      </c>
      <c r="I4271" s="26">
        <v>5861</v>
      </c>
      <c r="J4271" s="26">
        <v>5861</v>
      </c>
      <c r="K4271" s="26">
        <v>2200</v>
      </c>
      <c r="L4271" s="26">
        <f t="shared" si="3938"/>
        <v>0</v>
      </c>
      <c r="M4271" s="26">
        <v>0</v>
      </c>
      <c r="N4271" s="26">
        <v>0</v>
      </c>
      <c r="O4271" s="26">
        <v>0</v>
      </c>
      <c r="P4271" s="26">
        <f t="shared" si="3939"/>
        <v>2200</v>
      </c>
      <c r="Q4271" s="26">
        <f t="shared" si="3940"/>
        <v>37.536256611499745</v>
      </c>
      <c r="R4271" s="90"/>
      <c r="S4271" s="90"/>
      <c r="T4271" s="90"/>
      <c r="U4271" s="90"/>
      <c r="V4271" s="90"/>
      <c r="W4271" s="90"/>
      <c r="X4271" s="90"/>
      <c r="Y4271" s="90"/>
    </row>
    <row r="4272" spans="1:25" ht="15" customHeight="1" x14ac:dyDescent="0.25">
      <c r="A4272" s="63" t="s">
        <v>935</v>
      </c>
      <c r="B4272" s="63" t="s">
        <v>81</v>
      </c>
      <c r="C4272" s="63" t="s">
        <v>1751</v>
      </c>
      <c r="D4272" s="63" t="s">
        <v>1752</v>
      </c>
      <c r="E4272" s="63" t="s">
        <v>39</v>
      </c>
      <c r="F4272" s="64" t="s">
        <v>1</v>
      </c>
      <c r="G4272" s="53" t="s">
        <v>1</v>
      </c>
      <c r="H4272" s="65" t="s">
        <v>40</v>
      </c>
      <c r="I4272" s="31">
        <f t="shared" ref="I4272:K4272" si="3965">SUM(I4273:I4275)</f>
        <v>107706</v>
      </c>
      <c r="J4272" s="31">
        <f t="shared" si="3965"/>
        <v>93467</v>
      </c>
      <c r="K4272" s="31">
        <f t="shared" si="3965"/>
        <v>79750</v>
      </c>
      <c r="L4272" s="31">
        <f t="shared" si="3938"/>
        <v>12636</v>
      </c>
      <c r="M4272" s="31">
        <f t="shared" ref="M4272" si="3966">SUM(M4273:M4275)</f>
        <v>1450</v>
      </c>
      <c r="N4272" s="31">
        <f t="shared" ref="N4272:O4272" si="3967">SUM(N4273:N4275)</f>
        <v>4950</v>
      </c>
      <c r="O4272" s="31">
        <f t="shared" si="3967"/>
        <v>6236</v>
      </c>
      <c r="P4272" s="31">
        <f t="shared" si="3939"/>
        <v>92386</v>
      </c>
      <c r="Q4272" s="31">
        <f t="shared" si="3940"/>
        <v>98.843442070463368</v>
      </c>
      <c r="R4272" s="94"/>
      <c r="S4272" s="94"/>
      <c r="T4272" s="94"/>
      <c r="U4272" s="94"/>
      <c r="V4272" s="94"/>
      <c r="W4272" s="94"/>
      <c r="X4272" s="94"/>
      <c r="Y4272" s="94"/>
    </row>
    <row r="4273" spans="1:25" ht="15" customHeight="1" x14ac:dyDescent="0.25">
      <c r="A4273" s="64" t="s">
        <v>935</v>
      </c>
      <c r="B4273" s="64" t="s">
        <v>81</v>
      </c>
      <c r="C4273" s="64" t="s">
        <v>1751</v>
      </c>
      <c r="D4273" s="64" t="s">
        <v>1752</v>
      </c>
      <c r="E4273" s="20" t="s">
        <v>41</v>
      </c>
      <c r="F4273" s="64"/>
      <c r="G4273" s="53" t="s">
        <v>1076</v>
      </c>
      <c r="H4273" s="53" t="s">
        <v>40</v>
      </c>
      <c r="I4273" s="26">
        <v>91839</v>
      </c>
      <c r="J4273" s="26">
        <v>77600</v>
      </c>
      <c r="K4273" s="26">
        <v>69300</v>
      </c>
      <c r="L4273" s="26">
        <f t="shared" si="3938"/>
        <v>8300</v>
      </c>
      <c r="M4273" s="26">
        <v>0</v>
      </c>
      <c r="N4273" s="26">
        <v>3500</v>
      </c>
      <c r="O4273" s="26">
        <v>4800</v>
      </c>
      <c r="P4273" s="26">
        <f t="shared" si="3939"/>
        <v>77600</v>
      </c>
      <c r="Q4273" s="26">
        <f t="shared" si="3940"/>
        <v>100</v>
      </c>
      <c r="R4273" s="90"/>
      <c r="S4273" s="90"/>
      <c r="T4273" s="90"/>
      <c r="U4273" s="90"/>
      <c r="V4273" s="90"/>
      <c r="W4273" s="90"/>
      <c r="X4273" s="90"/>
      <c r="Y4273" s="90"/>
    </row>
    <row r="4274" spans="1:25" ht="15" customHeight="1" x14ac:dyDescent="0.25">
      <c r="A4274" s="64" t="s">
        <v>935</v>
      </c>
      <c r="B4274" s="64" t="s">
        <v>81</v>
      </c>
      <c r="C4274" s="64" t="s">
        <v>1751</v>
      </c>
      <c r="D4274" s="64" t="s">
        <v>1752</v>
      </c>
      <c r="E4274" s="20" t="s">
        <v>41</v>
      </c>
      <c r="F4274" s="64" t="s">
        <v>1759</v>
      </c>
      <c r="G4274" s="53" t="s">
        <v>1076</v>
      </c>
      <c r="H4274" s="53" t="s">
        <v>49</v>
      </c>
      <c r="I4274" s="26">
        <v>4886</v>
      </c>
      <c r="J4274" s="26">
        <v>4886</v>
      </c>
      <c r="K4274" s="26">
        <v>3550</v>
      </c>
      <c r="L4274" s="26">
        <f t="shared" si="3938"/>
        <v>1336</v>
      </c>
      <c r="M4274" s="26">
        <v>450</v>
      </c>
      <c r="N4274" s="26">
        <v>450</v>
      </c>
      <c r="O4274" s="26">
        <v>436</v>
      </c>
      <c r="P4274" s="26">
        <f t="shared" si="3939"/>
        <v>4886</v>
      </c>
      <c r="Q4274" s="26">
        <f t="shared" si="3940"/>
        <v>100</v>
      </c>
      <c r="R4274" s="90"/>
      <c r="S4274" s="90"/>
      <c r="T4274" s="90"/>
      <c r="U4274" s="90"/>
      <c r="V4274" s="90"/>
      <c r="W4274" s="90"/>
      <c r="X4274" s="90"/>
      <c r="Y4274" s="90"/>
    </row>
    <row r="4275" spans="1:25" ht="22.5" customHeight="1" x14ac:dyDescent="0.25">
      <c r="A4275" s="64" t="s">
        <v>935</v>
      </c>
      <c r="B4275" s="64" t="s">
        <v>81</v>
      </c>
      <c r="C4275" s="64" t="s">
        <v>1751</v>
      </c>
      <c r="D4275" s="64" t="s">
        <v>1752</v>
      </c>
      <c r="E4275" s="20" t="s">
        <v>41</v>
      </c>
      <c r="F4275" s="64" t="s">
        <v>1760</v>
      </c>
      <c r="G4275" s="53" t="s">
        <v>1076</v>
      </c>
      <c r="H4275" s="53" t="s">
        <v>55</v>
      </c>
      <c r="I4275" s="26">
        <v>10981</v>
      </c>
      <c r="J4275" s="26">
        <v>10981</v>
      </c>
      <c r="K4275" s="26">
        <v>6900</v>
      </c>
      <c r="L4275" s="26">
        <f t="shared" si="3938"/>
        <v>3000</v>
      </c>
      <c r="M4275" s="26">
        <v>1000</v>
      </c>
      <c r="N4275" s="26">
        <v>1000</v>
      </c>
      <c r="O4275" s="26">
        <v>1000</v>
      </c>
      <c r="P4275" s="26">
        <f t="shared" si="3939"/>
        <v>9900</v>
      </c>
      <c r="Q4275" s="26">
        <f t="shared" si="3940"/>
        <v>90.155723522447857</v>
      </c>
      <c r="R4275" s="90"/>
      <c r="S4275" s="90"/>
      <c r="T4275" s="90"/>
      <c r="U4275" s="90"/>
      <c r="V4275" s="90"/>
      <c r="W4275" s="90"/>
      <c r="X4275" s="90"/>
      <c r="Y4275" s="90"/>
    </row>
    <row r="4276" spans="1:25" ht="22.5" customHeight="1" x14ac:dyDescent="0.25">
      <c r="A4276" s="63" t="s">
        <v>1</v>
      </c>
      <c r="B4276" s="63" t="s">
        <v>1</v>
      </c>
      <c r="C4276" s="63" t="s">
        <v>1</v>
      </c>
      <c r="D4276" s="65" t="s">
        <v>1</v>
      </c>
      <c r="E4276" s="65" t="s">
        <v>1</v>
      </c>
      <c r="F4276" s="65" t="s">
        <v>1</v>
      </c>
      <c r="G4276" s="65" t="s">
        <v>1</v>
      </c>
      <c r="H4276" s="66" t="s">
        <v>56</v>
      </c>
      <c r="I4276" s="30">
        <f t="shared" ref="I4276:K4277" si="3968">SUM(I4277)</f>
        <v>100</v>
      </c>
      <c r="J4276" s="30">
        <f t="shared" si="3968"/>
        <v>100</v>
      </c>
      <c r="K4276" s="30">
        <f t="shared" si="3968"/>
        <v>0</v>
      </c>
      <c r="L4276" s="30">
        <f t="shared" si="3938"/>
        <v>0</v>
      </c>
      <c r="M4276" s="30">
        <f t="shared" ref="M4276:M4277" si="3969">SUM(M4277)</f>
        <v>0</v>
      </c>
      <c r="N4276" s="30">
        <f t="shared" ref="N4276:O4277" si="3970">SUM(N4277)</f>
        <v>0</v>
      </c>
      <c r="O4276" s="30">
        <f t="shared" si="3970"/>
        <v>0</v>
      </c>
      <c r="P4276" s="30">
        <f t="shared" si="3939"/>
        <v>0</v>
      </c>
      <c r="Q4276" s="30">
        <f t="shared" si="3940"/>
        <v>0</v>
      </c>
      <c r="R4276" s="93"/>
      <c r="S4276" s="93"/>
      <c r="T4276" s="93"/>
      <c r="U4276" s="93"/>
      <c r="V4276" s="93"/>
      <c r="W4276" s="93"/>
      <c r="X4276" s="93"/>
      <c r="Y4276" s="93"/>
    </row>
    <row r="4277" spans="1:25" ht="15" customHeight="1" x14ac:dyDescent="0.25">
      <c r="A4277" s="63" t="s">
        <v>935</v>
      </c>
      <c r="B4277" s="63" t="s">
        <v>81</v>
      </c>
      <c r="C4277" s="63" t="s">
        <v>1751</v>
      </c>
      <c r="D4277" s="63" t="s">
        <v>1752</v>
      </c>
      <c r="E4277" s="65" t="s">
        <v>57</v>
      </c>
      <c r="F4277" s="65" t="s">
        <v>1</v>
      </c>
      <c r="G4277" s="65" t="s">
        <v>1</v>
      </c>
      <c r="H4277" s="65" t="s">
        <v>58</v>
      </c>
      <c r="I4277" s="31">
        <f t="shared" si="3968"/>
        <v>100</v>
      </c>
      <c r="J4277" s="31">
        <f t="shared" si="3968"/>
        <v>100</v>
      </c>
      <c r="K4277" s="31">
        <f t="shared" si="3968"/>
        <v>0</v>
      </c>
      <c r="L4277" s="31">
        <f t="shared" si="3938"/>
        <v>0</v>
      </c>
      <c r="M4277" s="31">
        <f t="shared" si="3969"/>
        <v>0</v>
      </c>
      <c r="N4277" s="31">
        <f t="shared" si="3970"/>
        <v>0</v>
      </c>
      <c r="O4277" s="31">
        <f t="shared" si="3970"/>
        <v>0</v>
      </c>
      <c r="P4277" s="31">
        <f t="shared" si="3939"/>
        <v>0</v>
      </c>
      <c r="Q4277" s="31">
        <f t="shared" si="3940"/>
        <v>0</v>
      </c>
      <c r="R4277" s="94"/>
      <c r="S4277" s="94"/>
      <c r="T4277" s="94"/>
      <c r="U4277" s="94"/>
      <c r="V4277" s="94"/>
      <c r="W4277" s="94"/>
      <c r="X4277" s="94"/>
      <c r="Y4277" s="94"/>
    </row>
    <row r="4278" spans="1:25" ht="15" customHeight="1" x14ac:dyDescent="0.25">
      <c r="A4278" s="64" t="s">
        <v>935</v>
      </c>
      <c r="B4278" s="64" t="s">
        <v>81</v>
      </c>
      <c r="C4278" s="64" t="s">
        <v>1751</v>
      </c>
      <c r="D4278" s="64" t="s">
        <v>1752</v>
      </c>
      <c r="E4278" s="20" t="s">
        <v>68</v>
      </c>
      <c r="F4278" s="64"/>
      <c r="G4278" s="53" t="s">
        <v>1076</v>
      </c>
      <c r="H4278" s="53" t="s">
        <v>67</v>
      </c>
      <c r="I4278" s="26">
        <v>100</v>
      </c>
      <c r="J4278" s="26">
        <v>100</v>
      </c>
      <c r="K4278" s="26">
        <v>0</v>
      </c>
      <c r="L4278" s="26">
        <f t="shared" si="3938"/>
        <v>0</v>
      </c>
      <c r="M4278" s="26"/>
      <c r="N4278" s="26"/>
      <c r="O4278" s="26"/>
      <c r="P4278" s="26">
        <f t="shared" si="3939"/>
        <v>0</v>
      </c>
      <c r="Q4278" s="26">
        <f t="shared" si="3940"/>
        <v>0</v>
      </c>
      <c r="R4278" s="90"/>
      <c r="S4278" s="90"/>
      <c r="T4278" s="90"/>
      <c r="U4278" s="90"/>
      <c r="V4278" s="90"/>
      <c r="W4278" s="90"/>
      <c r="X4278" s="90"/>
      <c r="Y4278" s="90"/>
    </row>
    <row r="4279" spans="1:25" ht="22.5" customHeight="1" x14ac:dyDescent="0.25">
      <c r="A4279" s="63" t="s">
        <v>1</v>
      </c>
      <c r="B4279" s="63" t="s">
        <v>1</v>
      </c>
      <c r="C4279" s="63" t="s">
        <v>1</v>
      </c>
      <c r="D4279" s="65" t="s">
        <v>1</v>
      </c>
      <c r="E4279" s="65" t="s">
        <v>1</v>
      </c>
      <c r="F4279" s="65" t="s">
        <v>1</v>
      </c>
      <c r="G4279" s="65" t="s">
        <v>1</v>
      </c>
      <c r="H4279" s="66" t="s">
        <v>69</v>
      </c>
      <c r="I4279" s="30">
        <f t="shared" ref="I4279:K4280" si="3971">SUM(I4280)</f>
        <v>33919</v>
      </c>
      <c r="J4279" s="30">
        <f t="shared" si="3971"/>
        <v>20000</v>
      </c>
      <c r="K4279" s="30">
        <f t="shared" si="3971"/>
        <v>10200</v>
      </c>
      <c r="L4279" s="30">
        <f t="shared" si="3938"/>
        <v>9800</v>
      </c>
      <c r="M4279" s="30">
        <f t="shared" ref="M4279:M4280" si="3972">SUM(M4280)</f>
        <v>3800</v>
      </c>
      <c r="N4279" s="30">
        <f t="shared" ref="N4279:O4280" si="3973">SUM(N4280)</f>
        <v>3000</v>
      </c>
      <c r="O4279" s="30">
        <f t="shared" si="3973"/>
        <v>3000</v>
      </c>
      <c r="P4279" s="30">
        <f t="shared" si="3939"/>
        <v>20000</v>
      </c>
      <c r="Q4279" s="30">
        <f t="shared" si="3940"/>
        <v>100</v>
      </c>
      <c r="R4279" s="93"/>
      <c r="S4279" s="93"/>
      <c r="T4279" s="93"/>
      <c r="U4279" s="93"/>
      <c r="V4279" s="93"/>
      <c r="W4279" s="93"/>
      <c r="X4279" s="93"/>
      <c r="Y4279" s="93"/>
    </row>
    <row r="4280" spans="1:25" ht="15" customHeight="1" x14ac:dyDescent="0.25">
      <c r="A4280" s="63" t="s">
        <v>935</v>
      </c>
      <c r="B4280" s="63" t="s">
        <v>81</v>
      </c>
      <c r="C4280" s="63" t="s">
        <v>1751</v>
      </c>
      <c r="D4280" s="63" t="s">
        <v>1752</v>
      </c>
      <c r="E4280" s="65" t="s">
        <v>70</v>
      </c>
      <c r="F4280" s="65" t="s">
        <v>1</v>
      </c>
      <c r="G4280" s="65" t="s">
        <v>1</v>
      </c>
      <c r="H4280" s="65" t="s">
        <v>71</v>
      </c>
      <c r="I4280" s="31">
        <f t="shared" si="3971"/>
        <v>33919</v>
      </c>
      <c r="J4280" s="31">
        <f t="shared" si="3971"/>
        <v>20000</v>
      </c>
      <c r="K4280" s="31">
        <f t="shared" si="3971"/>
        <v>10200</v>
      </c>
      <c r="L4280" s="31">
        <f t="shared" si="3938"/>
        <v>9800</v>
      </c>
      <c r="M4280" s="31">
        <f t="shared" si="3972"/>
        <v>3800</v>
      </c>
      <c r="N4280" s="31">
        <f t="shared" si="3973"/>
        <v>3000</v>
      </c>
      <c r="O4280" s="31">
        <f t="shared" si="3973"/>
        <v>3000</v>
      </c>
      <c r="P4280" s="31">
        <f t="shared" si="3939"/>
        <v>20000</v>
      </c>
      <c r="Q4280" s="31">
        <f t="shared" si="3940"/>
        <v>100</v>
      </c>
      <c r="R4280" s="94"/>
      <c r="S4280" s="94"/>
      <c r="T4280" s="94"/>
      <c r="U4280" s="94"/>
      <c r="V4280" s="94"/>
      <c r="W4280" s="94"/>
      <c r="X4280" s="94"/>
      <c r="Y4280" s="94"/>
    </row>
    <row r="4281" spans="1:25" ht="15" customHeight="1" x14ac:dyDescent="0.25">
      <c r="A4281" s="64" t="s">
        <v>935</v>
      </c>
      <c r="B4281" s="64" t="s">
        <v>81</v>
      </c>
      <c r="C4281" s="64" t="s">
        <v>1751</v>
      </c>
      <c r="D4281" s="64" t="s">
        <v>1752</v>
      </c>
      <c r="E4281" s="20" t="s">
        <v>74</v>
      </c>
      <c r="F4281" s="64"/>
      <c r="G4281" s="53" t="s">
        <v>1076</v>
      </c>
      <c r="H4281" s="53" t="s">
        <v>73</v>
      </c>
      <c r="I4281" s="26">
        <v>33919</v>
      </c>
      <c r="J4281" s="26">
        <v>20000</v>
      </c>
      <c r="K4281" s="26">
        <v>10200</v>
      </c>
      <c r="L4281" s="26">
        <f t="shared" si="3938"/>
        <v>9800</v>
      </c>
      <c r="M4281" s="26">
        <v>3800</v>
      </c>
      <c r="N4281" s="26">
        <v>3000</v>
      </c>
      <c r="O4281" s="26">
        <v>3000</v>
      </c>
      <c r="P4281" s="26">
        <f t="shared" si="3939"/>
        <v>20000</v>
      </c>
      <c r="Q4281" s="26">
        <f t="shared" si="3940"/>
        <v>100</v>
      </c>
      <c r="R4281" s="90"/>
      <c r="S4281" s="90"/>
      <c r="T4281" s="90"/>
      <c r="U4281" s="90"/>
      <c r="V4281" s="90"/>
      <c r="W4281" s="90"/>
      <c r="X4281" s="90"/>
      <c r="Y4281" s="90"/>
    </row>
    <row r="4282" spans="1:25" ht="15" customHeight="1" x14ac:dyDescent="0.25">
      <c r="A4282" s="53" t="s">
        <v>1</v>
      </c>
      <c r="B4282" s="53" t="s">
        <v>1</v>
      </c>
      <c r="C4282" s="53" t="s">
        <v>1</v>
      </c>
      <c r="D4282" s="53" t="s">
        <v>1</v>
      </c>
      <c r="E4282" s="53" t="s">
        <v>1</v>
      </c>
      <c r="F4282" s="53" t="s">
        <v>1</v>
      </c>
      <c r="G4282" s="53" t="s">
        <v>1</v>
      </c>
      <c r="H4282" s="66" t="s">
        <v>1761</v>
      </c>
      <c r="I4282" s="30">
        <f t="shared" ref="I4282:K4282" si="3974">SUM(I4252,I4276,I4279)</f>
        <v>2776951</v>
      </c>
      <c r="J4282" s="30">
        <f t="shared" si="3974"/>
        <v>2711137</v>
      </c>
      <c r="K4282" s="30">
        <f t="shared" si="3974"/>
        <v>1514730</v>
      </c>
      <c r="L4282" s="30">
        <f t="shared" si="3938"/>
        <v>639675</v>
      </c>
      <c r="M4282" s="30">
        <f t="shared" ref="M4282" si="3975">SUM(M4252,M4276,M4279)</f>
        <v>201484</v>
      </c>
      <c r="N4282" s="30">
        <f t="shared" ref="N4282:O4282" si="3976">SUM(N4252,N4276,N4279)</f>
        <v>214555</v>
      </c>
      <c r="O4282" s="30">
        <f t="shared" si="3976"/>
        <v>223636</v>
      </c>
      <c r="P4282" s="30">
        <f t="shared" si="3939"/>
        <v>2154405</v>
      </c>
      <c r="Q4282" s="30">
        <f t="shared" si="3940"/>
        <v>79.464999371112569</v>
      </c>
      <c r="R4282" s="93"/>
      <c r="S4282" s="93"/>
      <c r="T4282" s="93"/>
      <c r="U4282" s="93"/>
      <c r="V4282" s="93"/>
      <c r="W4282" s="93"/>
      <c r="X4282" s="93"/>
      <c r="Y4282" s="93"/>
    </row>
    <row r="4283" spans="1:25" ht="15" customHeight="1" thickBot="1" x14ac:dyDescent="0.3">
      <c r="A4283" s="53" t="s">
        <v>1</v>
      </c>
      <c r="B4283" s="53" t="s">
        <v>1</v>
      </c>
      <c r="C4283" s="53" t="s">
        <v>1</v>
      </c>
      <c r="D4283" s="53" t="s">
        <v>1</v>
      </c>
      <c r="E4283" s="53" t="s">
        <v>1</v>
      </c>
      <c r="F4283" s="53" t="s">
        <v>1</v>
      </c>
      <c r="G4283" s="53" t="s">
        <v>1</v>
      </c>
      <c r="H4283" s="65" t="s">
        <v>76</v>
      </c>
      <c r="I4283" s="31"/>
      <c r="J4283" s="31"/>
      <c r="K4283" s="31">
        <v>0</v>
      </c>
      <c r="L4283" s="31"/>
      <c r="M4283" s="31"/>
      <c r="N4283" s="31"/>
      <c r="O4283" s="31"/>
      <c r="P4283" s="31"/>
      <c r="Q4283" s="31"/>
      <c r="R4283" s="94"/>
      <c r="S4283" s="94"/>
      <c r="T4283" s="94"/>
      <c r="U4283" s="94"/>
      <c r="V4283" s="94"/>
      <c r="W4283" s="94"/>
      <c r="X4283" s="94"/>
      <c r="Y4283" s="94"/>
    </row>
    <row r="4284" spans="1:25" ht="47.25" customHeight="1" thickBot="1" x14ac:dyDescent="0.3">
      <c r="A4284" s="110" t="s">
        <v>1</v>
      </c>
      <c r="B4284" s="110" t="s">
        <v>1</v>
      </c>
      <c r="C4284" s="110" t="s">
        <v>1</v>
      </c>
      <c r="D4284" s="110" t="s">
        <v>1</v>
      </c>
      <c r="E4284" s="110" t="s">
        <v>1</v>
      </c>
      <c r="F4284" s="110" t="s">
        <v>1</v>
      </c>
      <c r="G4284" s="110" t="s">
        <v>1</v>
      </c>
      <c r="H4284" s="28" t="s">
        <v>77</v>
      </c>
      <c r="I4284" s="109" t="s">
        <v>3984</v>
      </c>
      <c r="J4284" s="109" t="s">
        <v>11</v>
      </c>
      <c r="K4284" s="109" t="s">
        <v>3989</v>
      </c>
      <c r="L4284" s="109" t="s">
        <v>3985</v>
      </c>
      <c r="M4284" s="109" t="s">
        <v>4027</v>
      </c>
      <c r="N4284" s="109" t="s">
        <v>3988</v>
      </c>
      <c r="O4284" s="109" t="s">
        <v>3986</v>
      </c>
      <c r="P4284" s="109" t="s">
        <v>3987</v>
      </c>
      <c r="Q4284" s="109" t="s">
        <v>3695</v>
      </c>
      <c r="R4284" s="91"/>
      <c r="S4284" s="91"/>
      <c r="T4284" s="91"/>
      <c r="U4284" s="91"/>
      <c r="V4284" s="91"/>
      <c r="W4284" s="91"/>
      <c r="X4284" s="91"/>
      <c r="Y4284" s="91"/>
    </row>
    <row r="4285" spans="1:25" ht="15" customHeight="1" x14ac:dyDescent="0.25">
      <c r="A4285" s="111"/>
      <c r="B4285" s="111"/>
      <c r="C4285" s="111"/>
      <c r="D4285" s="111"/>
      <c r="E4285" s="111"/>
      <c r="F4285" s="111"/>
      <c r="G4285" s="111"/>
      <c r="H4285" s="67" t="s">
        <v>1</v>
      </c>
      <c r="I4285" s="29">
        <v>1</v>
      </c>
      <c r="J4285" s="29">
        <v>2</v>
      </c>
      <c r="K4285" s="29">
        <v>3</v>
      </c>
      <c r="L4285" s="29" t="s">
        <v>3478</v>
      </c>
      <c r="M4285" s="29">
        <v>5</v>
      </c>
      <c r="N4285" s="29">
        <v>6</v>
      </c>
      <c r="O4285" s="29">
        <v>7</v>
      </c>
      <c r="P4285" s="29" t="s">
        <v>3696</v>
      </c>
      <c r="Q4285" s="29">
        <v>9</v>
      </c>
      <c r="R4285" s="92"/>
      <c r="S4285" s="92"/>
      <c r="T4285" s="92"/>
      <c r="U4285" s="92"/>
      <c r="V4285" s="92"/>
      <c r="W4285" s="92"/>
      <c r="X4285" s="92"/>
      <c r="Y4285" s="92"/>
    </row>
    <row r="4286" spans="1:25" ht="15" customHeight="1" x14ac:dyDescent="0.25">
      <c r="A4286" s="111"/>
      <c r="B4286" s="111"/>
      <c r="C4286" s="111"/>
      <c r="D4286" s="111"/>
      <c r="E4286" s="111"/>
      <c r="F4286" s="111"/>
      <c r="G4286" s="111"/>
      <c r="H4286" s="68" t="s">
        <v>1085</v>
      </c>
      <c r="I4286" s="32">
        <f t="shared" ref="I4286:K4286" si="3977">SUM(I4282)</f>
        <v>2776951</v>
      </c>
      <c r="J4286" s="32">
        <f t="shared" si="3977"/>
        <v>2711137</v>
      </c>
      <c r="K4286" s="32">
        <f t="shared" si="3977"/>
        <v>1514730</v>
      </c>
      <c r="L4286" s="32">
        <f t="shared" si="3938"/>
        <v>639675</v>
      </c>
      <c r="M4286" s="32">
        <f t="shared" ref="M4286" si="3978">SUM(M4282)</f>
        <v>201484</v>
      </c>
      <c r="N4286" s="32">
        <f t="shared" ref="N4286:O4286" si="3979">SUM(N4282)</f>
        <v>214555</v>
      </c>
      <c r="O4286" s="32">
        <f t="shared" si="3979"/>
        <v>223636</v>
      </c>
      <c r="P4286" s="32">
        <f t="shared" si="3939"/>
        <v>2154405</v>
      </c>
      <c r="Q4286" s="32">
        <f t="shared" si="3940"/>
        <v>79.464999371112569</v>
      </c>
      <c r="R4286" s="90"/>
      <c r="S4286" s="90"/>
      <c r="T4286" s="90"/>
      <c r="U4286" s="90"/>
      <c r="V4286" s="90"/>
      <c r="W4286" s="90"/>
      <c r="X4286" s="90"/>
      <c r="Y4286" s="90"/>
    </row>
    <row r="4287" spans="1:25" ht="15" customHeight="1" x14ac:dyDescent="0.25">
      <c r="A4287" s="111"/>
      <c r="B4287" s="111"/>
      <c r="C4287" s="111"/>
      <c r="D4287" s="111"/>
      <c r="E4287" s="111"/>
      <c r="F4287" s="111"/>
      <c r="G4287" s="111"/>
      <c r="H4287" s="69" t="s">
        <v>79</v>
      </c>
      <c r="I4287" s="32">
        <f t="shared" ref="I4287:K4287" si="3980">SUM(I4286)</f>
        <v>2776951</v>
      </c>
      <c r="J4287" s="32">
        <f t="shared" si="3980"/>
        <v>2711137</v>
      </c>
      <c r="K4287" s="32">
        <f t="shared" si="3980"/>
        <v>1514730</v>
      </c>
      <c r="L4287" s="32">
        <f t="shared" si="3938"/>
        <v>639675</v>
      </c>
      <c r="M4287" s="32">
        <f t="shared" ref="M4287" si="3981">SUM(M4286)</f>
        <v>201484</v>
      </c>
      <c r="N4287" s="32">
        <f t="shared" ref="N4287:O4287" si="3982">SUM(N4286)</f>
        <v>214555</v>
      </c>
      <c r="O4287" s="32">
        <f t="shared" si="3982"/>
        <v>223636</v>
      </c>
      <c r="P4287" s="32">
        <f t="shared" si="3939"/>
        <v>2154405</v>
      </c>
      <c r="Q4287" s="32">
        <f t="shared" si="3940"/>
        <v>79.464999371112569</v>
      </c>
      <c r="R4287" s="90"/>
      <c r="S4287" s="90"/>
      <c r="T4287" s="90"/>
      <c r="U4287" s="90"/>
      <c r="V4287" s="90"/>
      <c r="W4287" s="90"/>
      <c r="X4287" s="90"/>
      <c r="Y4287" s="90"/>
    </row>
    <row r="4288" spans="1:25" ht="15" customHeight="1" x14ac:dyDescent="0.25">
      <c r="A4288" s="112"/>
      <c r="B4288" s="112"/>
      <c r="C4288" s="112"/>
      <c r="D4288" s="112"/>
      <c r="E4288" s="112"/>
      <c r="F4288" s="112"/>
      <c r="G4288" s="112"/>
      <c r="I4288" s="27"/>
      <c r="J4288" s="27"/>
      <c r="K4288" s="27">
        <v>0</v>
      </c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</row>
    <row r="4289" spans="1:25" ht="15" customHeight="1" thickBot="1" x14ac:dyDescent="0.3">
      <c r="A4289" s="53" t="s">
        <v>1</v>
      </c>
      <c r="B4289" s="53" t="s">
        <v>1</v>
      </c>
      <c r="C4289" s="53" t="s">
        <v>1</v>
      </c>
      <c r="D4289" s="53" t="s">
        <v>1</v>
      </c>
      <c r="E4289" s="53" t="s">
        <v>1</v>
      </c>
      <c r="F4289" s="53" t="s">
        <v>1</v>
      </c>
      <c r="G4289" s="53" t="s">
        <v>1</v>
      </c>
      <c r="H4289" s="21" t="s">
        <v>1</v>
      </c>
      <c r="I4289" s="33"/>
      <c r="J4289" s="33"/>
      <c r="K4289" s="33">
        <v>0</v>
      </c>
      <c r="L4289" s="33"/>
      <c r="M4289" s="33"/>
      <c r="N4289" s="33"/>
      <c r="O4289" s="33"/>
      <c r="P4289" s="33"/>
      <c r="Q4289" s="33"/>
      <c r="R4289" s="33"/>
      <c r="S4289" s="33"/>
      <c r="T4289" s="33"/>
      <c r="U4289" s="33"/>
      <c r="V4289" s="33"/>
      <c r="W4289" s="33"/>
      <c r="X4289" s="33"/>
      <c r="Y4289" s="33"/>
    </row>
    <row r="4290" spans="1:25" ht="45.75" customHeight="1" thickBot="1" x14ac:dyDescent="0.3">
      <c r="A4290" s="28" t="s">
        <v>4</v>
      </c>
      <c r="B4290" s="28" t="s">
        <v>5</v>
      </c>
      <c r="C4290" s="28" t="s">
        <v>6</v>
      </c>
      <c r="D4290" s="57" t="s">
        <v>1</v>
      </c>
      <c r="E4290" s="28" t="s">
        <v>7</v>
      </c>
      <c r="F4290" s="28" t="s">
        <v>8</v>
      </c>
      <c r="G4290" s="28" t="s">
        <v>9</v>
      </c>
      <c r="H4290" s="28" t="s">
        <v>10</v>
      </c>
      <c r="I4290" s="109" t="s">
        <v>3984</v>
      </c>
      <c r="J4290" s="109" t="s">
        <v>11</v>
      </c>
      <c r="K4290" s="109" t="s">
        <v>3989</v>
      </c>
      <c r="L4290" s="109" t="s">
        <v>3985</v>
      </c>
      <c r="M4290" s="109" t="s">
        <v>4027</v>
      </c>
      <c r="N4290" s="109" t="s">
        <v>3988</v>
      </c>
      <c r="O4290" s="109" t="s">
        <v>3986</v>
      </c>
      <c r="P4290" s="109" t="s">
        <v>3987</v>
      </c>
      <c r="Q4290" s="109" t="s">
        <v>3695</v>
      </c>
      <c r="R4290" s="91"/>
      <c r="S4290" s="91"/>
      <c r="T4290" s="91"/>
      <c r="U4290" s="91"/>
      <c r="V4290" s="91"/>
      <c r="W4290" s="91"/>
      <c r="X4290" s="91"/>
      <c r="Y4290" s="91"/>
    </row>
    <row r="4291" spans="1:25" ht="15" customHeight="1" x14ac:dyDescent="0.25">
      <c r="A4291" s="58" t="s">
        <v>1</v>
      </c>
      <c r="B4291" s="58" t="s">
        <v>1</v>
      </c>
      <c r="C4291" s="58" t="s">
        <v>1</v>
      </c>
      <c r="D4291" s="59" t="s">
        <v>1</v>
      </c>
      <c r="E4291" s="59" t="s">
        <v>1</v>
      </c>
      <c r="F4291" s="60" t="s">
        <v>1</v>
      </c>
      <c r="G4291" s="61" t="s">
        <v>1</v>
      </c>
      <c r="H4291" s="62" t="s">
        <v>1</v>
      </c>
      <c r="I4291" s="29">
        <v>1</v>
      </c>
      <c r="J4291" s="29">
        <v>2</v>
      </c>
      <c r="K4291" s="29">
        <v>3</v>
      </c>
      <c r="L4291" s="29" t="s">
        <v>3478</v>
      </c>
      <c r="M4291" s="29">
        <v>5</v>
      </c>
      <c r="N4291" s="29">
        <v>6</v>
      </c>
      <c r="O4291" s="29">
        <v>7</v>
      </c>
      <c r="P4291" s="29" t="s">
        <v>3696</v>
      </c>
      <c r="Q4291" s="29">
        <v>9</v>
      </c>
      <c r="R4291" s="92"/>
      <c r="S4291" s="92"/>
      <c r="T4291" s="92"/>
      <c r="U4291" s="92"/>
      <c r="V4291" s="92"/>
      <c r="W4291" s="92"/>
      <c r="X4291" s="92"/>
      <c r="Y4291" s="92"/>
    </row>
    <row r="4292" spans="1:25" ht="15" customHeight="1" x14ac:dyDescent="0.25">
      <c r="A4292" s="63" t="s">
        <v>935</v>
      </c>
      <c r="B4292" s="63" t="s">
        <v>81</v>
      </c>
      <c r="C4292" s="64" t="s">
        <v>1762</v>
      </c>
      <c r="D4292" s="64" t="s">
        <v>1763</v>
      </c>
      <c r="E4292" s="65" t="s">
        <v>1</v>
      </c>
      <c r="F4292" s="65" t="s">
        <v>1</v>
      </c>
      <c r="G4292" s="65" t="s">
        <v>1</v>
      </c>
      <c r="H4292" s="65" t="s">
        <v>1764</v>
      </c>
      <c r="I4292" s="26">
        <v>0</v>
      </c>
      <c r="J4292" s="26" t="s">
        <v>1</v>
      </c>
      <c r="K4292" s="26">
        <v>0</v>
      </c>
      <c r="L4292" s="26"/>
      <c r="M4292" s="26"/>
      <c r="N4292" s="26"/>
      <c r="O4292" s="26"/>
      <c r="P4292" s="26"/>
      <c r="Q4292" s="26"/>
      <c r="R4292" s="90"/>
      <c r="S4292" s="90"/>
      <c r="T4292" s="90"/>
      <c r="U4292" s="90"/>
      <c r="V4292" s="90"/>
      <c r="W4292" s="90"/>
      <c r="X4292" s="90"/>
      <c r="Y4292" s="90"/>
    </row>
    <row r="4293" spans="1:25" ht="22.5" customHeight="1" x14ac:dyDescent="0.25">
      <c r="A4293" s="63" t="s">
        <v>1</v>
      </c>
      <c r="B4293" s="63" t="s">
        <v>1</v>
      </c>
      <c r="C4293" s="63" t="s">
        <v>1</v>
      </c>
      <c r="D4293" s="65" t="s">
        <v>1</v>
      </c>
      <c r="E4293" s="65" t="s">
        <v>1</v>
      </c>
      <c r="F4293" s="65" t="s">
        <v>1</v>
      </c>
      <c r="G4293" s="65" t="s">
        <v>1</v>
      </c>
      <c r="H4293" s="66" t="s">
        <v>15</v>
      </c>
      <c r="I4293" s="30">
        <f t="shared" ref="I4293:K4293" si="3983">SUM(I4294,I4302,I4304)</f>
        <v>1189928</v>
      </c>
      <c r="J4293" s="30">
        <f t="shared" si="3983"/>
        <v>1179571</v>
      </c>
      <c r="K4293" s="30">
        <f t="shared" si="3983"/>
        <v>655274</v>
      </c>
      <c r="L4293" s="30">
        <f t="shared" si="3938"/>
        <v>301260</v>
      </c>
      <c r="M4293" s="30">
        <f t="shared" ref="M4293" si="3984">SUM(M4294,M4302,M4304)</f>
        <v>99170</v>
      </c>
      <c r="N4293" s="30">
        <f t="shared" ref="N4293:O4293" si="3985">SUM(N4294,N4302,N4304)</f>
        <v>100670</v>
      </c>
      <c r="O4293" s="30">
        <f t="shared" si="3985"/>
        <v>101420</v>
      </c>
      <c r="P4293" s="30">
        <f t="shared" si="3939"/>
        <v>956534</v>
      </c>
      <c r="Q4293" s="30">
        <f t="shared" si="3940"/>
        <v>81.091685027861828</v>
      </c>
      <c r="R4293" s="93"/>
      <c r="S4293" s="93"/>
      <c r="T4293" s="93"/>
      <c r="U4293" s="93"/>
      <c r="V4293" s="93"/>
      <c r="W4293" s="93"/>
      <c r="X4293" s="93"/>
      <c r="Y4293" s="93"/>
    </row>
    <row r="4294" spans="1:25" ht="15" customHeight="1" x14ac:dyDescent="0.25">
      <c r="A4294" s="63" t="s">
        <v>935</v>
      </c>
      <c r="B4294" s="63" t="s">
        <v>81</v>
      </c>
      <c r="C4294" s="63" t="s">
        <v>1762</v>
      </c>
      <c r="D4294" s="63" t="s">
        <v>1763</v>
      </c>
      <c r="E4294" s="65" t="s">
        <v>16</v>
      </c>
      <c r="F4294" s="65" t="s">
        <v>1</v>
      </c>
      <c r="G4294" s="65" t="s">
        <v>1</v>
      </c>
      <c r="H4294" s="65" t="s">
        <v>17</v>
      </c>
      <c r="I4294" s="31">
        <f t="shared" ref="I4294:K4294" si="3986">SUM(I4295:I4296)</f>
        <v>987564</v>
      </c>
      <c r="J4294" s="31">
        <f t="shared" si="3986"/>
        <v>987564</v>
      </c>
      <c r="K4294" s="31">
        <f t="shared" si="3986"/>
        <v>550404</v>
      </c>
      <c r="L4294" s="31">
        <f t="shared" si="3938"/>
        <v>252800</v>
      </c>
      <c r="M4294" s="31">
        <f t="shared" ref="M4294" si="3987">SUM(M4295:M4296)</f>
        <v>84000</v>
      </c>
      <c r="N4294" s="31">
        <f t="shared" ref="N4294:O4294" si="3988">SUM(N4295:N4296)</f>
        <v>84400</v>
      </c>
      <c r="O4294" s="31">
        <f t="shared" si="3988"/>
        <v>84400</v>
      </c>
      <c r="P4294" s="31">
        <f t="shared" si="3939"/>
        <v>803204</v>
      </c>
      <c r="Q4294" s="31">
        <f t="shared" si="3940"/>
        <v>81.331842797023796</v>
      </c>
      <c r="R4294" s="94"/>
      <c r="S4294" s="94"/>
      <c r="T4294" s="94"/>
      <c r="U4294" s="94"/>
      <c r="V4294" s="94"/>
      <c r="W4294" s="94"/>
      <c r="X4294" s="94"/>
      <c r="Y4294" s="94"/>
    </row>
    <row r="4295" spans="1:25" ht="15" customHeight="1" x14ac:dyDescent="0.25">
      <c r="A4295" s="64" t="s">
        <v>935</v>
      </c>
      <c r="B4295" s="64" t="s">
        <v>81</v>
      </c>
      <c r="C4295" s="64" t="s">
        <v>1762</v>
      </c>
      <c r="D4295" s="64" t="s">
        <v>1763</v>
      </c>
      <c r="E4295" s="20" t="s">
        <v>19</v>
      </c>
      <c r="F4295" s="64"/>
      <c r="G4295" s="53" t="s">
        <v>1076</v>
      </c>
      <c r="H4295" s="53" t="s">
        <v>3927</v>
      </c>
      <c r="I4295" s="26">
        <v>849160</v>
      </c>
      <c r="J4295" s="26">
        <v>849160</v>
      </c>
      <c r="K4295" s="26">
        <v>460000</v>
      </c>
      <c r="L4295" s="26">
        <f t="shared" si="3938"/>
        <v>225000</v>
      </c>
      <c r="M4295" s="26">
        <v>75000</v>
      </c>
      <c r="N4295" s="26">
        <v>75000</v>
      </c>
      <c r="O4295" s="26">
        <v>75000</v>
      </c>
      <c r="P4295" s="26">
        <f t="shared" si="3939"/>
        <v>685000</v>
      </c>
      <c r="Q4295" s="26">
        <f t="shared" si="3940"/>
        <v>80.667954213575769</v>
      </c>
      <c r="R4295" s="90"/>
      <c r="S4295" s="90"/>
      <c r="T4295" s="90"/>
      <c r="U4295" s="90"/>
      <c r="V4295" s="90"/>
      <c r="W4295" s="90"/>
      <c r="X4295" s="90"/>
      <c r="Y4295" s="90"/>
    </row>
    <row r="4296" spans="1:25" ht="15" customHeight="1" x14ac:dyDescent="0.25">
      <c r="A4296" s="63" t="s">
        <v>935</v>
      </c>
      <c r="B4296" s="63" t="s">
        <v>81</v>
      </c>
      <c r="C4296" s="63" t="s">
        <v>1762</v>
      </c>
      <c r="D4296" s="63" t="s">
        <v>1763</v>
      </c>
      <c r="E4296" s="63" t="s">
        <v>21</v>
      </c>
      <c r="F4296" s="64" t="s">
        <v>1</v>
      </c>
      <c r="G4296" s="53" t="s">
        <v>1</v>
      </c>
      <c r="H4296" s="65" t="s">
        <v>22</v>
      </c>
      <c r="I4296" s="31">
        <f t="shared" ref="I4296:K4296" si="3989">SUM(I4297:I4301)</f>
        <v>138404</v>
      </c>
      <c r="J4296" s="31">
        <f t="shared" si="3989"/>
        <v>138404</v>
      </c>
      <c r="K4296" s="31">
        <f t="shared" si="3989"/>
        <v>90404</v>
      </c>
      <c r="L4296" s="31">
        <f t="shared" si="3938"/>
        <v>27800</v>
      </c>
      <c r="M4296" s="31">
        <f t="shared" ref="M4296" si="3990">SUM(M4297:M4301)</f>
        <v>9000</v>
      </c>
      <c r="N4296" s="31">
        <f t="shared" ref="N4296:O4296" si="3991">SUM(N4297:N4301)</f>
        <v>9400</v>
      </c>
      <c r="O4296" s="31">
        <f t="shared" si="3991"/>
        <v>9400</v>
      </c>
      <c r="P4296" s="31">
        <f t="shared" si="3939"/>
        <v>118204</v>
      </c>
      <c r="Q4296" s="31">
        <f t="shared" si="3940"/>
        <v>85.405046096933617</v>
      </c>
      <c r="R4296" s="94"/>
      <c r="S4296" s="94"/>
      <c r="T4296" s="94"/>
      <c r="U4296" s="94"/>
      <c r="V4296" s="94"/>
      <c r="W4296" s="94"/>
      <c r="X4296" s="94"/>
      <c r="Y4296" s="94"/>
    </row>
    <row r="4297" spans="1:25" ht="15" customHeight="1" x14ac:dyDescent="0.25">
      <c r="A4297" s="64" t="s">
        <v>935</v>
      </c>
      <c r="B4297" s="64" t="s">
        <v>81</v>
      </c>
      <c r="C4297" s="64" t="s">
        <v>1762</v>
      </c>
      <c r="D4297" s="64" t="s">
        <v>1763</v>
      </c>
      <c r="E4297" s="20" t="s">
        <v>23</v>
      </c>
      <c r="F4297" s="64" t="s">
        <v>1765</v>
      </c>
      <c r="G4297" s="53" t="s">
        <v>1076</v>
      </c>
      <c r="H4297" s="53" t="s">
        <v>85</v>
      </c>
      <c r="I4297" s="26">
        <v>26000</v>
      </c>
      <c r="J4297" s="26">
        <v>26000</v>
      </c>
      <c r="K4297" s="26">
        <v>18200</v>
      </c>
      <c r="L4297" s="26">
        <f t="shared" si="3938"/>
        <v>6800</v>
      </c>
      <c r="M4297" s="26">
        <v>2000</v>
      </c>
      <c r="N4297" s="26">
        <v>2400</v>
      </c>
      <c r="O4297" s="26">
        <v>2400</v>
      </c>
      <c r="P4297" s="26">
        <f t="shared" si="3939"/>
        <v>25000</v>
      </c>
      <c r="Q4297" s="26">
        <f t="shared" si="3940"/>
        <v>96.15384615384616</v>
      </c>
      <c r="R4297" s="90"/>
      <c r="S4297" s="90"/>
      <c r="T4297" s="90"/>
      <c r="U4297" s="90"/>
      <c r="V4297" s="90"/>
      <c r="W4297" s="90"/>
      <c r="X4297" s="90"/>
      <c r="Y4297" s="90"/>
    </row>
    <row r="4298" spans="1:25" ht="15" customHeight="1" x14ac:dyDescent="0.25">
      <c r="A4298" s="64" t="s">
        <v>935</v>
      </c>
      <c r="B4298" s="64" t="s">
        <v>81</v>
      </c>
      <c r="C4298" s="64" t="s">
        <v>1762</v>
      </c>
      <c r="D4298" s="64" t="s">
        <v>1763</v>
      </c>
      <c r="E4298" s="20" t="s">
        <v>23</v>
      </c>
      <c r="F4298" s="64" t="s">
        <v>1766</v>
      </c>
      <c r="G4298" s="53" t="s">
        <v>1076</v>
      </c>
      <c r="H4298" s="53" t="s">
        <v>25</v>
      </c>
      <c r="I4298" s="26">
        <v>70200</v>
      </c>
      <c r="J4298" s="26">
        <v>70200</v>
      </c>
      <c r="K4298" s="26">
        <v>47400</v>
      </c>
      <c r="L4298" s="26">
        <f t="shared" si="3938"/>
        <v>21000</v>
      </c>
      <c r="M4298" s="26">
        <v>7000</v>
      </c>
      <c r="N4298" s="26">
        <v>7000</v>
      </c>
      <c r="O4298" s="26">
        <v>7000</v>
      </c>
      <c r="P4298" s="26">
        <f t="shared" si="3939"/>
        <v>68400</v>
      </c>
      <c r="Q4298" s="26">
        <f t="shared" si="3940"/>
        <v>97.435897435897431</v>
      </c>
      <c r="R4298" s="90"/>
      <c r="S4298" s="90"/>
      <c r="T4298" s="90"/>
      <c r="U4298" s="90"/>
      <c r="V4298" s="90"/>
      <c r="W4298" s="90"/>
      <c r="X4298" s="90"/>
      <c r="Y4298" s="90"/>
    </row>
    <row r="4299" spans="1:25" ht="15" customHeight="1" x14ac:dyDescent="0.25">
      <c r="A4299" s="64" t="s">
        <v>935</v>
      </c>
      <c r="B4299" s="64" t="s">
        <v>81</v>
      </c>
      <c r="C4299" s="64" t="s">
        <v>1762</v>
      </c>
      <c r="D4299" s="64" t="s">
        <v>1763</v>
      </c>
      <c r="E4299" s="20" t="s">
        <v>23</v>
      </c>
      <c r="F4299" s="64" t="s">
        <v>1767</v>
      </c>
      <c r="G4299" s="53" t="s">
        <v>1076</v>
      </c>
      <c r="H4299" s="53" t="s">
        <v>27</v>
      </c>
      <c r="I4299" s="26">
        <v>17404</v>
      </c>
      <c r="J4299" s="26">
        <v>17404</v>
      </c>
      <c r="K4299" s="26">
        <v>17404</v>
      </c>
      <c r="L4299" s="26">
        <f t="shared" si="3938"/>
        <v>0</v>
      </c>
      <c r="M4299" s="26"/>
      <c r="N4299" s="26"/>
      <c r="O4299" s="26"/>
      <c r="P4299" s="26">
        <f t="shared" si="3939"/>
        <v>17404</v>
      </c>
      <c r="Q4299" s="26">
        <f t="shared" si="3940"/>
        <v>100</v>
      </c>
      <c r="R4299" s="90"/>
      <c r="S4299" s="90"/>
      <c r="T4299" s="90"/>
      <c r="U4299" s="90"/>
      <c r="V4299" s="90"/>
      <c r="W4299" s="90"/>
      <c r="X4299" s="90"/>
      <c r="Y4299" s="90"/>
    </row>
    <row r="4300" spans="1:25" ht="15" customHeight="1" x14ac:dyDescent="0.25">
      <c r="A4300" s="64" t="s">
        <v>935</v>
      </c>
      <c r="B4300" s="64" t="s">
        <v>81</v>
      </c>
      <c r="C4300" s="64" t="s">
        <v>1762</v>
      </c>
      <c r="D4300" s="64" t="s">
        <v>1763</v>
      </c>
      <c r="E4300" s="20" t="s">
        <v>23</v>
      </c>
      <c r="F4300" s="64" t="s">
        <v>1768</v>
      </c>
      <c r="G4300" s="53" t="s">
        <v>1076</v>
      </c>
      <c r="H4300" s="53" t="s">
        <v>89</v>
      </c>
      <c r="I4300" s="26">
        <v>11700</v>
      </c>
      <c r="J4300" s="26">
        <v>11700</v>
      </c>
      <c r="K4300" s="26">
        <v>0</v>
      </c>
      <c r="L4300" s="26">
        <f t="shared" si="3938"/>
        <v>0</v>
      </c>
      <c r="M4300" s="26"/>
      <c r="N4300" s="26"/>
      <c r="O4300" s="26"/>
      <c r="P4300" s="26">
        <f t="shared" si="3939"/>
        <v>0</v>
      </c>
      <c r="Q4300" s="26">
        <f t="shared" si="3940"/>
        <v>0</v>
      </c>
      <c r="R4300" s="90"/>
      <c r="S4300" s="90"/>
      <c r="T4300" s="90"/>
      <c r="U4300" s="90"/>
      <c r="V4300" s="90"/>
      <c r="W4300" s="90"/>
      <c r="X4300" s="90"/>
      <c r="Y4300" s="90"/>
    </row>
    <row r="4301" spans="1:25" ht="15" customHeight="1" x14ac:dyDescent="0.25">
      <c r="A4301" s="64" t="s">
        <v>935</v>
      </c>
      <c r="B4301" s="64" t="s">
        <v>81</v>
      </c>
      <c r="C4301" s="64" t="s">
        <v>1762</v>
      </c>
      <c r="D4301" s="64" t="s">
        <v>1763</v>
      </c>
      <c r="E4301" s="20" t="s">
        <v>23</v>
      </c>
      <c r="F4301" s="64" t="s">
        <v>1769</v>
      </c>
      <c r="G4301" s="53" t="s">
        <v>1076</v>
      </c>
      <c r="H4301" s="53" t="s">
        <v>29</v>
      </c>
      <c r="I4301" s="26">
        <v>13100</v>
      </c>
      <c r="J4301" s="26">
        <v>13100</v>
      </c>
      <c r="K4301" s="26">
        <v>7400</v>
      </c>
      <c r="L4301" s="26">
        <f t="shared" si="3938"/>
        <v>0</v>
      </c>
      <c r="M4301" s="26"/>
      <c r="N4301" s="26"/>
      <c r="O4301" s="26"/>
      <c r="P4301" s="26">
        <f t="shared" si="3939"/>
        <v>7400</v>
      </c>
      <c r="Q4301" s="26">
        <f t="shared" si="3940"/>
        <v>56.488549618320619</v>
      </c>
      <c r="R4301" s="90"/>
      <c r="S4301" s="90"/>
      <c r="T4301" s="90"/>
      <c r="U4301" s="90"/>
      <c r="V4301" s="90"/>
      <c r="W4301" s="90"/>
      <c r="X4301" s="90"/>
      <c r="Y4301" s="90"/>
    </row>
    <row r="4302" spans="1:25" ht="15" customHeight="1" x14ac:dyDescent="0.25">
      <c r="A4302" s="63" t="s">
        <v>935</v>
      </c>
      <c r="B4302" s="63" t="s">
        <v>81</v>
      </c>
      <c r="C4302" s="63" t="s">
        <v>1762</v>
      </c>
      <c r="D4302" s="63" t="s">
        <v>1763</v>
      </c>
      <c r="E4302" s="65" t="s">
        <v>30</v>
      </c>
      <c r="F4302" s="65" t="s">
        <v>1</v>
      </c>
      <c r="G4302" s="65" t="s">
        <v>1</v>
      </c>
      <c r="H4302" s="65" t="s">
        <v>31</v>
      </c>
      <c r="I4302" s="31">
        <f t="shared" ref="I4302:K4302" si="3992">SUM(I4303)</f>
        <v>92319</v>
      </c>
      <c r="J4302" s="31">
        <f t="shared" si="3992"/>
        <v>92319</v>
      </c>
      <c r="K4302" s="31">
        <f t="shared" si="3992"/>
        <v>51400</v>
      </c>
      <c r="L4302" s="31">
        <f t="shared" si="3938"/>
        <v>24000</v>
      </c>
      <c r="M4302" s="31">
        <f t="shared" ref="M4302" si="3993">SUM(M4303)</f>
        <v>8000</v>
      </c>
      <c r="N4302" s="31">
        <f t="shared" ref="N4302:O4302" si="3994">SUM(N4303)</f>
        <v>8000</v>
      </c>
      <c r="O4302" s="31">
        <f t="shared" si="3994"/>
        <v>8000</v>
      </c>
      <c r="P4302" s="31">
        <f t="shared" si="3939"/>
        <v>75400</v>
      </c>
      <c r="Q4302" s="31">
        <f t="shared" si="3940"/>
        <v>81.67332835061039</v>
      </c>
      <c r="R4302" s="94"/>
      <c r="S4302" s="94"/>
      <c r="T4302" s="94"/>
      <c r="U4302" s="94"/>
      <c r="V4302" s="94"/>
      <c r="W4302" s="94"/>
      <c r="X4302" s="94"/>
      <c r="Y4302" s="94"/>
    </row>
    <row r="4303" spans="1:25" ht="15" customHeight="1" x14ac:dyDescent="0.25">
      <c r="A4303" s="64" t="s">
        <v>935</v>
      </c>
      <c r="B4303" s="64" t="s">
        <v>81</v>
      </c>
      <c r="C4303" s="64" t="s">
        <v>1762</v>
      </c>
      <c r="D4303" s="64" t="s">
        <v>1763</v>
      </c>
      <c r="E4303" s="20" t="s">
        <v>33</v>
      </c>
      <c r="F4303" s="64"/>
      <c r="G4303" s="53" t="s">
        <v>1076</v>
      </c>
      <c r="H4303" s="53" t="s">
        <v>3880</v>
      </c>
      <c r="I4303" s="26">
        <v>92319</v>
      </c>
      <c r="J4303" s="26">
        <v>92319</v>
      </c>
      <c r="K4303" s="26">
        <v>51400</v>
      </c>
      <c r="L4303" s="26">
        <f t="shared" si="3938"/>
        <v>24000</v>
      </c>
      <c r="M4303" s="26">
        <v>8000</v>
      </c>
      <c r="N4303" s="26">
        <v>8000</v>
      </c>
      <c r="O4303" s="26">
        <v>8000</v>
      </c>
      <c r="P4303" s="26">
        <f t="shared" si="3939"/>
        <v>75400</v>
      </c>
      <c r="Q4303" s="26">
        <f t="shared" si="3940"/>
        <v>81.67332835061039</v>
      </c>
      <c r="R4303" s="90"/>
      <c r="S4303" s="90"/>
      <c r="T4303" s="90"/>
      <c r="U4303" s="90"/>
      <c r="V4303" s="90"/>
      <c r="W4303" s="90"/>
      <c r="X4303" s="90"/>
      <c r="Y4303" s="90"/>
    </row>
    <row r="4304" spans="1:25" ht="15" customHeight="1" x14ac:dyDescent="0.25">
      <c r="A4304" s="63" t="s">
        <v>935</v>
      </c>
      <c r="B4304" s="63" t="s">
        <v>81</v>
      </c>
      <c r="C4304" s="63" t="s">
        <v>1762</v>
      </c>
      <c r="D4304" s="63" t="s">
        <v>1763</v>
      </c>
      <c r="E4304" s="65" t="s">
        <v>34</v>
      </c>
      <c r="F4304" s="65" t="s">
        <v>1</v>
      </c>
      <c r="G4304" s="65" t="s">
        <v>1</v>
      </c>
      <c r="H4304" s="65" t="s">
        <v>35</v>
      </c>
      <c r="I4304" s="31">
        <f t="shared" ref="I4304:K4304" si="3995">SUM(I4305:I4312)</f>
        <v>110045</v>
      </c>
      <c r="J4304" s="31">
        <f t="shared" si="3995"/>
        <v>99688</v>
      </c>
      <c r="K4304" s="31">
        <f t="shared" si="3995"/>
        <v>53470</v>
      </c>
      <c r="L4304" s="31">
        <f t="shared" ref="L4304:L4367" si="3996">SUM(M4304:O4304)</f>
        <v>24460</v>
      </c>
      <c r="M4304" s="31">
        <f t="shared" ref="M4304" si="3997">SUM(M4305:M4312)</f>
        <v>7170</v>
      </c>
      <c r="N4304" s="31">
        <f t="shared" ref="N4304:O4304" si="3998">SUM(N4305:N4312)</f>
        <v>8270</v>
      </c>
      <c r="O4304" s="31">
        <f t="shared" si="3998"/>
        <v>9020</v>
      </c>
      <c r="P4304" s="31">
        <f t="shared" ref="P4304:P4367" si="3999">K4304+L4304</f>
        <v>77930</v>
      </c>
      <c r="Q4304" s="31">
        <f t="shared" ref="Q4304:Q4367" si="4000">IF(J4304=0,"-",P4304/J4304*100)</f>
        <v>78.173902576037236</v>
      </c>
      <c r="R4304" s="94"/>
      <c r="S4304" s="94"/>
      <c r="T4304" s="94"/>
      <c r="U4304" s="94"/>
      <c r="V4304" s="94"/>
      <c r="W4304" s="94"/>
      <c r="X4304" s="94"/>
      <c r="Y4304" s="94"/>
    </row>
    <row r="4305" spans="1:25" ht="15" customHeight="1" x14ac:dyDescent="0.25">
      <c r="A4305" s="64" t="s">
        <v>935</v>
      </c>
      <c r="B4305" s="64" t="s">
        <v>81</v>
      </c>
      <c r="C4305" s="64" t="s">
        <v>1762</v>
      </c>
      <c r="D4305" s="64" t="s">
        <v>1763</v>
      </c>
      <c r="E4305" s="20" t="s">
        <v>38</v>
      </c>
      <c r="F4305" s="64"/>
      <c r="G4305" s="53" t="s">
        <v>1076</v>
      </c>
      <c r="H4305" s="53" t="s">
        <v>37</v>
      </c>
      <c r="I4305" s="26">
        <v>1000</v>
      </c>
      <c r="J4305" s="26">
        <v>500</v>
      </c>
      <c r="K4305" s="26">
        <v>500</v>
      </c>
      <c r="L4305" s="26">
        <f t="shared" si="3996"/>
        <v>0</v>
      </c>
      <c r="M4305" s="26"/>
      <c r="N4305" s="26"/>
      <c r="O4305" s="26"/>
      <c r="P4305" s="26">
        <f t="shared" si="3999"/>
        <v>500</v>
      </c>
      <c r="Q4305" s="26">
        <f t="shared" si="4000"/>
        <v>100</v>
      </c>
      <c r="R4305" s="90"/>
      <c r="S4305" s="90"/>
      <c r="T4305" s="90"/>
      <c r="U4305" s="90"/>
      <c r="V4305" s="90"/>
      <c r="W4305" s="90"/>
      <c r="X4305" s="90"/>
      <c r="Y4305" s="90"/>
    </row>
    <row r="4306" spans="1:25" ht="15" customHeight="1" x14ac:dyDescent="0.25">
      <c r="A4306" s="64" t="s">
        <v>935</v>
      </c>
      <c r="B4306" s="64" t="s">
        <v>81</v>
      </c>
      <c r="C4306" s="64" t="s">
        <v>1762</v>
      </c>
      <c r="D4306" s="64" t="s">
        <v>1763</v>
      </c>
      <c r="E4306" s="20" t="s">
        <v>298</v>
      </c>
      <c r="F4306" s="64"/>
      <c r="G4306" s="53" t="s">
        <v>1076</v>
      </c>
      <c r="H4306" s="53" t="s">
        <v>297</v>
      </c>
      <c r="I4306" s="26">
        <v>42188</v>
      </c>
      <c r="J4306" s="26">
        <v>42188</v>
      </c>
      <c r="K4306" s="26">
        <v>23300</v>
      </c>
      <c r="L4306" s="26">
        <f t="shared" si="3996"/>
        <v>9700</v>
      </c>
      <c r="M4306" s="26">
        <v>2500</v>
      </c>
      <c r="N4306" s="26">
        <v>3600</v>
      </c>
      <c r="O4306" s="26">
        <v>3600</v>
      </c>
      <c r="P4306" s="26">
        <f t="shared" si="3999"/>
        <v>33000</v>
      </c>
      <c r="Q4306" s="26">
        <f t="shared" si="4000"/>
        <v>78.221295155020385</v>
      </c>
      <c r="R4306" s="90"/>
      <c r="S4306" s="90"/>
      <c r="T4306" s="90"/>
      <c r="U4306" s="90"/>
      <c r="V4306" s="90"/>
      <c r="W4306" s="90"/>
      <c r="X4306" s="90"/>
      <c r="Y4306" s="90"/>
    </row>
    <row r="4307" spans="1:25" ht="15" customHeight="1" x14ac:dyDescent="0.25">
      <c r="A4307" s="64" t="s">
        <v>935</v>
      </c>
      <c r="B4307" s="64" t="s">
        <v>81</v>
      </c>
      <c r="C4307" s="64" t="s">
        <v>1762</v>
      </c>
      <c r="D4307" s="64" t="s">
        <v>1763</v>
      </c>
      <c r="E4307" s="20" t="s">
        <v>301</v>
      </c>
      <c r="F4307" s="64"/>
      <c r="G4307" s="53" t="s">
        <v>1076</v>
      </c>
      <c r="H4307" s="53" t="s">
        <v>300</v>
      </c>
      <c r="I4307" s="26">
        <v>6800</v>
      </c>
      <c r="J4307" s="26">
        <v>6800</v>
      </c>
      <c r="K4307" s="26">
        <v>3600</v>
      </c>
      <c r="L4307" s="26">
        <f t="shared" si="3996"/>
        <v>1800</v>
      </c>
      <c r="M4307" s="26">
        <v>600</v>
      </c>
      <c r="N4307" s="26">
        <v>600</v>
      </c>
      <c r="O4307" s="26">
        <v>600</v>
      </c>
      <c r="P4307" s="26">
        <f t="shared" si="3999"/>
        <v>5400</v>
      </c>
      <c r="Q4307" s="26">
        <f t="shared" si="4000"/>
        <v>79.411764705882348</v>
      </c>
      <c r="R4307" s="90"/>
      <c r="S4307" s="90"/>
      <c r="T4307" s="90"/>
      <c r="U4307" s="90"/>
      <c r="V4307" s="90"/>
      <c r="W4307" s="90"/>
      <c r="X4307" s="90"/>
      <c r="Y4307" s="90"/>
    </row>
    <row r="4308" spans="1:25" ht="15" customHeight="1" x14ac:dyDescent="0.25">
      <c r="A4308" s="64" t="s">
        <v>935</v>
      </c>
      <c r="B4308" s="64" t="s">
        <v>81</v>
      </c>
      <c r="C4308" s="64" t="s">
        <v>1762</v>
      </c>
      <c r="D4308" s="64" t="s">
        <v>1763</v>
      </c>
      <c r="E4308" s="20" t="s">
        <v>218</v>
      </c>
      <c r="F4308" s="64"/>
      <c r="G4308" s="53" t="s">
        <v>1076</v>
      </c>
      <c r="H4308" s="53" t="s">
        <v>217</v>
      </c>
      <c r="I4308" s="26">
        <v>14900</v>
      </c>
      <c r="J4308" s="26">
        <v>9900</v>
      </c>
      <c r="K4308" s="26">
        <v>5100</v>
      </c>
      <c r="L4308" s="26">
        <f t="shared" si="3996"/>
        <v>3000</v>
      </c>
      <c r="M4308" s="26">
        <v>1000</v>
      </c>
      <c r="N4308" s="26">
        <v>1000</v>
      </c>
      <c r="O4308" s="26">
        <v>1000</v>
      </c>
      <c r="P4308" s="26">
        <f t="shared" si="3999"/>
        <v>8100</v>
      </c>
      <c r="Q4308" s="26">
        <f t="shared" si="4000"/>
        <v>81.818181818181827</v>
      </c>
      <c r="R4308" s="90"/>
      <c r="S4308" s="90"/>
      <c r="T4308" s="90"/>
      <c r="U4308" s="90"/>
      <c r="V4308" s="90"/>
      <c r="W4308" s="90"/>
      <c r="X4308" s="90"/>
      <c r="Y4308" s="90"/>
    </row>
    <row r="4309" spans="1:25" ht="15" customHeight="1" x14ac:dyDescent="0.25">
      <c r="A4309" s="64" t="s">
        <v>935</v>
      </c>
      <c r="B4309" s="64" t="s">
        <v>81</v>
      </c>
      <c r="C4309" s="64" t="s">
        <v>1762</v>
      </c>
      <c r="D4309" s="64" t="s">
        <v>1763</v>
      </c>
      <c r="E4309" s="20" t="s">
        <v>303</v>
      </c>
      <c r="F4309" s="64"/>
      <c r="G4309" s="53" t="s">
        <v>1076</v>
      </c>
      <c r="H4309" s="53" t="s">
        <v>302</v>
      </c>
      <c r="I4309" s="26">
        <v>1500</v>
      </c>
      <c r="J4309" s="26">
        <v>500</v>
      </c>
      <c r="K4309" s="26">
        <v>500</v>
      </c>
      <c r="L4309" s="26">
        <f t="shared" si="3996"/>
        <v>0</v>
      </c>
      <c r="M4309" s="26"/>
      <c r="N4309" s="26"/>
      <c r="O4309" s="26"/>
      <c r="P4309" s="26">
        <f t="shared" si="3999"/>
        <v>500</v>
      </c>
      <c r="Q4309" s="26">
        <f t="shared" si="4000"/>
        <v>100</v>
      </c>
      <c r="R4309" s="90"/>
      <c r="S4309" s="90"/>
      <c r="T4309" s="90"/>
      <c r="U4309" s="90"/>
      <c r="V4309" s="90"/>
      <c r="W4309" s="90"/>
      <c r="X4309" s="90"/>
      <c r="Y4309" s="90"/>
    </row>
    <row r="4310" spans="1:25" ht="15" customHeight="1" x14ac:dyDescent="0.25">
      <c r="A4310" s="64" t="s">
        <v>935</v>
      </c>
      <c r="B4310" s="64" t="s">
        <v>81</v>
      </c>
      <c r="C4310" s="64" t="s">
        <v>1762</v>
      </c>
      <c r="D4310" s="64" t="s">
        <v>1763</v>
      </c>
      <c r="E4310" s="20" t="s">
        <v>308</v>
      </c>
      <c r="F4310" s="64"/>
      <c r="G4310" s="53" t="s">
        <v>1076</v>
      </c>
      <c r="H4310" s="53" t="s">
        <v>307</v>
      </c>
      <c r="I4310" s="26">
        <v>10100</v>
      </c>
      <c r="J4310" s="26">
        <v>8100</v>
      </c>
      <c r="K4310" s="26">
        <v>4150</v>
      </c>
      <c r="L4310" s="26">
        <f t="shared" si="3996"/>
        <v>2100</v>
      </c>
      <c r="M4310" s="26">
        <v>700</v>
      </c>
      <c r="N4310" s="26">
        <v>700</v>
      </c>
      <c r="O4310" s="26">
        <v>700</v>
      </c>
      <c r="P4310" s="26">
        <f t="shared" si="3999"/>
        <v>6250</v>
      </c>
      <c r="Q4310" s="26">
        <f t="shared" si="4000"/>
        <v>77.160493827160494</v>
      </c>
      <c r="R4310" s="90"/>
      <c r="S4310" s="90"/>
      <c r="T4310" s="90"/>
      <c r="U4310" s="90"/>
      <c r="V4310" s="90"/>
      <c r="W4310" s="90"/>
      <c r="X4310" s="90"/>
      <c r="Y4310" s="90"/>
    </row>
    <row r="4311" spans="1:25" ht="15" customHeight="1" x14ac:dyDescent="0.25">
      <c r="A4311" s="64" t="s">
        <v>935</v>
      </c>
      <c r="B4311" s="64" t="s">
        <v>81</v>
      </c>
      <c r="C4311" s="64" t="s">
        <v>1762</v>
      </c>
      <c r="D4311" s="64" t="s">
        <v>1763</v>
      </c>
      <c r="E4311" s="20" t="s">
        <v>311</v>
      </c>
      <c r="F4311" s="64"/>
      <c r="G4311" s="53" t="s">
        <v>1076</v>
      </c>
      <c r="H4311" s="53" t="s">
        <v>310</v>
      </c>
      <c r="I4311" s="26">
        <v>2500</v>
      </c>
      <c r="J4311" s="26">
        <v>2500</v>
      </c>
      <c r="K4311" s="26">
        <v>1200</v>
      </c>
      <c r="L4311" s="26">
        <f t="shared" si="3996"/>
        <v>0</v>
      </c>
      <c r="M4311" s="26"/>
      <c r="N4311" s="26"/>
      <c r="O4311" s="26"/>
      <c r="P4311" s="26">
        <f t="shared" si="3999"/>
        <v>1200</v>
      </c>
      <c r="Q4311" s="26">
        <f t="shared" si="4000"/>
        <v>48</v>
      </c>
      <c r="R4311" s="90"/>
      <c r="S4311" s="90"/>
      <c r="T4311" s="90"/>
      <c r="U4311" s="90"/>
      <c r="V4311" s="90"/>
      <c r="W4311" s="90"/>
      <c r="X4311" s="90"/>
      <c r="Y4311" s="90"/>
    </row>
    <row r="4312" spans="1:25" ht="15" customHeight="1" x14ac:dyDescent="0.25">
      <c r="A4312" s="63" t="s">
        <v>935</v>
      </c>
      <c r="B4312" s="63" t="s">
        <v>81</v>
      </c>
      <c r="C4312" s="63" t="s">
        <v>1762</v>
      </c>
      <c r="D4312" s="63" t="s">
        <v>1763</v>
      </c>
      <c r="E4312" s="63" t="s">
        <v>39</v>
      </c>
      <c r="F4312" s="64" t="s">
        <v>1</v>
      </c>
      <c r="G4312" s="53" t="s">
        <v>1</v>
      </c>
      <c r="H4312" s="65" t="s">
        <v>40</v>
      </c>
      <c r="I4312" s="31">
        <f t="shared" ref="I4312:K4312" si="4001">SUM(I4313:I4315)</f>
        <v>31057</v>
      </c>
      <c r="J4312" s="31">
        <f t="shared" si="4001"/>
        <v>29200</v>
      </c>
      <c r="K4312" s="31">
        <f t="shared" si="4001"/>
        <v>15120</v>
      </c>
      <c r="L4312" s="31">
        <f t="shared" si="3996"/>
        <v>7860</v>
      </c>
      <c r="M4312" s="31">
        <f t="shared" ref="M4312" si="4002">SUM(M4313:M4315)</f>
        <v>2370</v>
      </c>
      <c r="N4312" s="31">
        <f t="shared" ref="N4312:O4312" si="4003">SUM(N4313:N4315)</f>
        <v>2370</v>
      </c>
      <c r="O4312" s="31">
        <f t="shared" si="4003"/>
        <v>3120</v>
      </c>
      <c r="P4312" s="31">
        <f t="shared" si="3999"/>
        <v>22980</v>
      </c>
      <c r="Q4312" s="31">
        <f t="shared" si="4000"/>
        <v>78.69863013698631</v>
      </c>
      <c r="R4312" s="94"/>
      <c r="S4312" s="94"/>
      <c r="T4312" s="94"/>
      <c r="U4312" s="94"/>
      <c r="V4312" s="94"/>
      <c r="W4312" s="94"/>
      <c r="X4312" s="94"/>
      <c r="Y4312" s="94"/>
    </row>
    <row r="4313" spans="1:25" ht="15" customHeight="1" x14ac:dyDescent="0.25">
      <c r="A4313" s="64" t="s">
        <v>935</v>
      </c>
      <c r="B4313" s="64" t="s">
        <v>81</v>
      </c>
      <c r="C4313" s="64" t="s">
        <v>1762</v>
      </c>
      <c r="D4313" s="64" t="s">
        <v>1763</v>
      </c>
      <c r="E4313" s="20" t="s">
        <v>41</v>
      </c>
      <c r="F4313" s="64"/>
      <c r="G4313" s="53" t="s">
        <v>1076</v>
      </c>
      <c r="H4313" s="53" t="s">
        <v>40</v>
      </c>
      <c r="I4313" s="26">
        <v>23757</v>
      </c>
      <c r="J4313" s="26">
        <v>21900</v>
      </c>
      <c r="K4313" s="26">
        <v>11000</v>
      </c>
      <c r="L4313" s="26">
        <f t="shared" si="3996"/>
        <v>6100</v>
      </c>
      <c r="M4313" s="26">
        <v>1800</v>
      </c>
      <c r="N4313" s="26">
        <v>1800</v>
      </c>
      <c r="O4313" s="26">
        <v>2500</v>
      </c>
      <c r="P4313" s="26">
        <f t="shared" si="3999"/>
        <v>17100</v>
      </c>
      <c r="Q4313" s="26">
        <f t="shared" si="4000"/>
        <v>78.082191780821915</v>
      </c>
      <c r="R4313" s="90"/>
      <c r="S4313" s="90"/>
      <c r="T4313" s="90"/>
      <c r="U4313" s="90"/>
      <c r="V4313" s="90"/>
      <c r="W4313" s="90"/>
      <c r="X4313" s="90"/>
      <c r="Y4313" s="90"/>
    </row>
    <row r="4314" spans="1:25" ht="15" customHeight="1" x14ac:dyDescent="0.25">
      <c r="A4314" s="64" t="s">
        <v>935</v>
      </c>
      <c r="B4314" s="64" t="s">
        <v>81</v>
      </c>
      <c r="C4314" s="64" t="s">
        <v>1762</v>
      </c>
      <c r="D4314" s="64" t="s">
        <v>1763</v>
      </c>
      <c r="E4314" s="20" t="s">
        <v>41</v>
      </c>
      <c r="F4314" s="64" t="s">
        <v>1770</v>
      </c>
      <c r="G4314" s="53" t="s">
        <v>1076</v>
      </c>
      <c r="H4314" s="53" t="s">
        <v>49</v>
      </c>
      <c r="I4314" s="26">
        <v>2300</v>
      </c>
      <c r="J4314" s="26">
        <v>2300</v>
      </c>
      <c r="K4314" s="26">
        <v>1600</v>
      </c>
      <c r="L4314" s="26">
        <f t="shared" si="3996"/>
        <v>500</v>
      </c>
      <c r="M4314" s="26">
        <v>150</v>
      </c>
      <c r="N4314" s="26">
        <v>150</v>
      </c>
      <c r="O4314" s="26">
        <v>200</v>
      </c>
      <c r="P4314" s="26">
        <f t="shared" si="3999"/>
        <v>2100</v>
      </c>
      <c r="Q4314" s="26">
        <f t="shared" si="4000"/>
        <v>91.304347826086953</v>
      </c>
      <c r="R4314" s="90"/>
      <c r="S4314" s="90"/>
      <c r="T4314" s="90"/>
      <c r="U4314" s="90"/>
      <c r="V4314" s="90"/>
      <c r="W4314" s="90"/>
      <c r="X4314" s="90"/>
      <c r="Y4314" s="90"/>
    </row>
    <row r="4315" spans="1:25" ht="22.5" customHeight="1" x14ac:dyDescent="0.25">
      <c r="A4315" s="64" t="s">
        <v>935</v>
      </c>
      <c r="B4315" s="64" t="s">
        <v>81</v>
      </c>
      <c r="C4315" s="64" t="s">
        <v>1762</v>
      </c>
      <c r="D4315" s="64" t="s">
        <v>1763</v>
      </c>
      <c r="E4315" s="20" t="s">
        <v>41</v>
      </c>
      <c r="F4315" s="64" t="s">
        <v>1771</v>
      </c>
      <c r="G4315" s="53" t="s">
        <v>1076</v>
      </c>
      <c r="H4315" s="53" t="s">
        <v>55</v>
      </c>
      <c r="I4315" s="26">
        <v>5000</v>
      </c>
      <c r="J4315" s="26">
        <v>5000</v>
      </c>
      <c r="K4315" s="26">
        <v>2520</v>
      </c>
      <c r="L4315" s="26">
        <f t="shared" si="3996"/>
        <v>1260</v>
      </c>
      <c r="M4315" s="26">
        <v>420</v>
      </c>
      <c r="N4315" s="26">
        <v>420</v>
      </c>
      <c r="O4315" s="26">
        <v>420</v>
      </c>
      <c r="P4315" s="26">
        <f t="shared" si="3999"/>
        <v>3780</v>
      </c>
      <c r="Q4315" s="26">
        <f t="shared" si="4000"/>
        <v>75.599999999999994</v>
      </c>
      <c r="R4315" s="90"/>
      <c r="S4315" s="90"/>
      <c r="T4315" s="90"/>
      <c r="U4315" s="90"/>
      <c r="V4315" s="90"/>
      <c r="W4315" s="90"/>
      <c r="X4315" s="90"/>
      <c r="Y4315" s="90"/>
    </row>
    <row r="4316" spans="1:25" ht="22.5" customHeight="1" x14ac:dyDescent="0.25">
      <c r="A4316" s="63" t="s">
        <v>1</v>
      </c>
      <c r="B4316" s="63" t="s">
        <v>1</v>
      </c>
      <c r="C4316" s="63" t="s">
        <v>1</v>
      </c>
      <c r="D4316" s="65" t="s">
        <v>1</v>
      </c>
      <c r="E4316" s="65" t="s">
        <v>1</v>
      </c>
      <c r="F4316" s="65" t="s">
        <v>1</v>
      </c>
      <c r="G4316" s="65" t="s">
        <v>1</v>
      </c>
      <c r="H4316" s="66" t="s">
        <v>56</v>
      </c>
      <c r="I4316" s="30">
        <f t="shared" ref="I4316:K4317" si="4004">SUM(I4317)</f>
        <v>100</v>
      </c>
      <c r="J4316" s="30">
        <f t="shared" si="4004"/>
        <v>100</v>
      </c>
      <c r="K4316" s="30">
        <f t="shared" si="4004"/>
        <v>0</v>
      </c>
      <c r="L4316" s="30">
        <f t="shared" si="3996"/>
        <v>0</v>
      </c>
      <c r="M4316" s="30">
        <f t="shared" ref="M4316:M4317" si="4005">SUM(M4317)</f>
        <v>0</v>
      </c>
      <c r="N4316" s="30">
        <f t="shared" ref="N4316:O4317" si="4006">SUM(N4317)</f>
        <v>0</v>
      </c>
      <c r="O4316" s="30">
        <f t="shared" si="4006"/>
        <v>0</v>
      </c>
      <c r="P4316" s="30">
        <f t="shared" si="3999"/>
        <v>0</v>
      </c>
      <c r="Q4316" s="30">
        <f t="shared" si="4000"/>
        <v>0</v>
      </c>
      <c r="R4316" s="93"/>
      <c r="S4316" s="93"/>
      <c r="T4316" s="93"/>
      <c r="U4316" s="93"/>
      <c r="V4316" s="93"/>
      <c r="W4316" s="93"/>
      <c r="X4316" s="93"/>
      <c r="Y4316" s="93"/>
    </row>
    <row r="4317" spans="1:25" ht="15" customHeight="1" x14ac:dyDescent="0.25">
      <c r="A4317" s="63" t="s">
        <v>935</v>
      </c>
      <c r="B4317" s="63" t="s">
        <v>81</v>
      </c>
      <c r="C4317" s="63" t="s">
        <v>1762</v>
      </c>
      <c r="D4317" s="63" t="s">
        <v>1763</v>
      </c>
      <c r="E4317" s="65" t="s">
        <v>57</v>
      </c>
      <c r="F4317" s="65" t="s">
        <v>1</v>
      </c>
      <c r="G4317" s="65" t="s">
        <v>1</v>
      </c>
      <c r="H4317" s="65" t="s">
        <v>58</v>
      </c>
      <c r="I4317" s="31">
        <f t="shared" si="4004"/>
        <v>100</v>
      </c>
      <c r="J4317" s="31">
        <f t="shared" si="4004"/>
        <v>100</v>
      </c>
      <c r="K4317" s="31">
        <f t="shared" si="4004"/>
        <v>0</v>
      </c>
      <c r="L4317" s="31">
        <f t="shared" si="3996"/>
        <v>0</v>
      </c>
      <c r="M4317" s="31">
        <f t="shared" si="4005"/>
        <v>0</v>
      </c>
      <c r="N4317" s="31">
        <f t="shared" si="4006"/>
        <v>0</v>
      </c>
      <c r="O4317" s="31">
        <f t="shared" si="4006"/>
        <v>0</v>
      </c>
      <c r="P4317" s="31">
        <f t="shared" si="3999"/>
        <v>0</v>
      </c>
      <c r="Q4317" s="31">
        <f t="shared" si="4000"/>
        <v>0</v>
      </c>
      <c r="R4317" s="94"/>
      <c r="S4317" s="94"/>
      <c r="T4317" s="94"/>
      <c r="U4317" s="94"/>
      <c r="V4317" s="94"/>
      <c r="W4317" s="94"/>
      <c r="X4317" s="94"/>
      <c r="Y4317" s="94"/>
    </row>
    <row r="4318" spans="1:25" ht="15" customHeight="1" x14ac:dyDescent="0.25">
      <c r="A4318" s="64" t="s">
        <v>935</v>
      </c>
      <c r="B4318" s="64" t="s">
        <v>81</v>
      </c>
      <c r="C4318" s="64" t="s">
        <v>1762</v>
      </c>
      <c r="D4318" s="64" t="s">
        <v>1763</v>
      </c>
      <c r="E4318" s="20" t="s">
        <v>68</v>
      </c>
      <c r="F4318" s="64"/>
      <c r="G4318" s="53" t="s">
        <v>1076</v>
      </c>
      <c r="H4318" s="53" t="s">
        <v>67</v>
      </c>
      <c r="I4318" s="26">
        <v>100</v>
      </c>
      <c r="J4318" s="26">
        <v>100</v>
      </c>
      <c r="K4318" s="26">
        <v>0</v>
      </c>
      <c r="L4318" s="26">
        <f t="shared" si="3996"/>
        <v>0</v>
      </c>
      <c r="M4318" s="26"/>
      <c r="N4318" s="26"/>
      <c r="O4318" s="26"/>
      <c r="P4318" s="26">
        <f t="shared" si="3999"/>
        <v>0</v>
      </c>
      <c r="Q4318" s="26">
        <f t="shared" si="4000"/>
        <v>0</v>
      </c>
      <c r="R4318" s="90"/>
      <c r="S4318" s="90"/>
      <c r="T4318" s="90"/>
      <c r="U4318" s="90"/>
      <c r="V4318" s="90"/>
      <c r="W4318" s="90"/>
      <c r="X4318" s="90"/>
      <c r="Y4318" s="90"/>
    </row>
    <row r="4319" spans="1:25" ht="22.5" customHeight="1" x14ac:dyDescent="0.25">
      <c r="A4319" s="63" t="s">
        <v>1</v>
      </c>
      <c r="B4319" s="63" t="s">
        <v>1</v>
      </c>
      <c r="C4319" s="63" t="s">
        <v>1</v>
      </c>
      <c r="D4319" s="65" t="s">
        <v>1</v>
      </c>
      <c r="E4319" s="65" t="s">
        <v>1</v>
      </c>
      <c r="F4319" s="65" t="s">
        <v>1</v>
      </c>
      <c r="G4319" s="65" t="s">
        <v>1</v>
      </c>
      <c r="H4319" s="66" t="s">
        <v>69</v>
      </c>
      <c r="I4319" s="30">
        <f t="shared" ref="I4319:K4320" si="4007">SUM(I4320)</f>
        <v>5000</v>
      </c>
      <c r="J4319" s="30">
        <f t="shared" si="4007"/>
        <v>0</v>
      </c>
      <c r="K4319" s="30">
        <f t="shared" si="4007"/>
        <v>0</v>
      </c>
      <c r="L4319" s="30">
        <f t="shared" si="3996"/>
        <v>0</v>
      </c>
      <c r="M4319" s="30">
        <f t="shared" ref="M4319:M4320" si="4008">SUM(M4320)</f>
        <v>0</v>
      </c>
      <c r="N4319" s="30">
        <f t="shared" ref="N4319:O4320" si="4009">SUM(N4320)</f>
        <v>0</v>
      </c>
      <c r="O4319" s="30">
        <f t="shared" si="4009"/>
        <v>0</v>
      </c>
      <c r="P4319" s="30">
        <f t="shared" si="3999"/>
        <v>0</v>
      </c>
      <c r="Q4319" s="30" t="str">
        <f t="shared" si="4000"/>
        <v>-</v>
      </c>
      <c r="R4319" s="93"/>
      <c r="S4319" s="93"/>
      <c r="T4319" s="93"/>
      <c r="U4319" s="93"/>
      <c r="V4319" s="93"/>
      <c r="W4319" s="93"/>
      <c r="X4319" s="93"/>
      <c r="Y4319" s="93"/>
    </row>
    <row r="4320" spans="1:25" ht="15" customHeight="1" x14ac:dyDescent="0.25">
      <c r="A4320" s="63" t="s">
        <v>935</v>
      </c>
      <c r="B4320" s="63" t="s">
        <v>81</v>
      </c>
      <c r="C4320" s="63" t="s">
        <v>1762</v>
      </c>
      <c r="D4320" s="63" t="s">
        <v>1763</v>
      </c>
      <c r="E4320" s="65" t="s">
        <v>70</v>
      </c>
      <c r="F4320" s="65" t="s">
        <v>1</v>
      </c>
      <c r="G4320" s="65" t="s">
        <v>1</v>
      </c>
      <c r="H4320" s="65" t="s">
        <v>71</v>
      </c>
      <c r="I4320" s="31">
        <f t="shared" si="4007"/>
        <v>5000</v>
      </c>
      <c r="J4320" s="31">
        <f t="shared" si="4007"/>
        <v>0</v>
      </c>
      <c r="K4320" s="31">
        <f t="shared" si="4007"/>
        <v>0</v>
      </c>
      <c r="L4320" s="31">
        <f t="shared" si="3996"/>
        <v>0</v>
      </c>
      <c r="M4320" s="31">
        <f t="shared" si="4008"/>
        <v>0</v>
      </c>
      <c r="N4320" s="31">
        <f t="shared" si="4009"/>
        <v>0</v>
      </c>
      <c r="O4320" s="31">
        <f t="shared" si="4009"/>
        <v>0</v>
      </c>
      <c r="P4320" s="31">
        <f t="shared" si="3999"/>
        <v>0</v>
      </c>
      <c r="Q4320" s="31" t="str">
        <f t="shared" si="4000"/>
        <v>-</v>
      </c>
      <c r="R4320" s="94"/>
      <c r="S4320" s="94"/>
      <c r="T4320" s="94"/>
      <c r="U4320" s="94"/>
      <c r="V4320" s="94"/>
      <c r="W4320" s="94"/>
      <c r="X4320" s="94"/>
      <c r="Y4320" s="94"/>
    </row>
    <row r="4321" spans="1:25" ht="15" customHeight="1" x14ac:dyDescent="0.25">
      <c r="A4321" s="64" t="s">
        <v>935</v>
      </c>
      <c r="B4321" s="64" t="s">
        <v>81</v>
      </c>
      <c r="C4321" s="64" t="s">
        <v>1762</v>
      </c>
      <c r="D4321" s="64" t="s">
        <v>1763</v>
      </c>
      <c r="E4321" s="20" t="s">
        <v>74</v>
      </c>
      <c r="F4321" s="64"/>
      <c r="G4321" s="53" t="s">
        <v>1076</v>
      </c>
      <c r="H4321" s="53" t="s">
        <v>73</v>
      </c>
      <c r="I4321" s="26">
        <v>5000</v>
      </c>
      <c r="J4321" s="26">
        <v>0</v>
      </c>
      <c r="K4321" s="26">
        <v>0</v>
      </c>
      <c r="L4321" s="26">
        <f t="shared" si="3996"/>
        <v>0</v>
      </c>
      <c r="M4321" s="26"/>
      <c r="N4321" s="26"/>
      <c r="O4321" s="26"/>
      <c r="P4321" s="26">
        <f t="shared" si="3999"/>
        <v>0</v>
      </c>
      <c r="Q4321" s="26" t="str">
        <f t="shared" si="4000"/>
        <v>-</v>
      </c>
      <c r="R4321" s="90"/>
      <c r="S4321" s="90"/>
      <c r="T4321" s="90"/>
      <c r="U4321" s="90"/>
      <c r="V4321" s="90"/>
      <c r="W4321" s="90"/>
      <c r="X4321" s="90"/>
      <c r="Y4321" s="90"/>
    </row>
    <row r="4322" spans="1:25" ht="15" customHeight="1" x14ac:dyDescent="0.25">
      <c r="A4322" s="53" t="s">
        <v>1</v>
      </c>
      <c r="B4322" s="53" t="s">
        <v>1</v>
      </c>
      <c r="C4322" s="53" t="s">
        <v>1</v>
      </c>
      <c r="D4322" s="53" t="s">
        <v>1</v>
      </c>
      <c r="E4322" s="53" t="s">
        <v>1</v>
      </c>
      <c r="F4322" s="53" t="s">
        <v>1</v>
      </c>
      <c r="G4322" s="53" t="s">
        <v>1</v>
      </c>
      <c r="H4322" s="66" t="s">
        <v>1772</v>
      </c>
      <c r="I4322" s="30">
        <f t="shared" ref="I4322:K4322" si="4010">SUM(I4293,I4316,I4319)</f>
        <v>1195028</v>
      </c>
      <c r="J4322" s="30">
        <f t="shared" si="4010"/>
        <v>1179671</v>
      </c>
      <c r="K4322" s="30">
        <f t="shared" si="4010"/>
        <v>655274</v>
      </c>
      <c r="L4322" s="30">
        <f t="shared" si="3996"/>
        <v>301260</v>
      </c>
      <c r="M4322" s="30">
        <f t="shared" ref="M4322" si="4011">SUM(M4293,M4316,M4319)</f>
        <v>99170</v>
      </c>
      <c r="N4322" s="30">
        <f t="shared" ref="N4322:O4322" si="4012">SUM(N4293,N4316,N4319)</f>
        <v>100670</v>
      </c>
      <c r="O4322" s="30">
        <f t="shared" si="4012"/>
        <v>101420</v>
      </c>
      <c r="P4322" s="30">
        <f t="shared" si="3999"/>
        <v>956534</v>
      </c>
      <c r="Q4322" s="30">
        <f t="shared" si="4000"/>
        <v>81.084810934574136</v>
      </c>
      <c r="R4322" s="93"/>
      <c r="S4322" s="93"/>
      <c r="T4322" s="93"/>
      <c r="U4322" s="93"/>
      <c r="V4322" s="93"/>
      <c r="W4322" s="93"/>
      <c r="X4322" s="93"/>
      <c r="Y4322" s="93"/>
    </row>
    <row r="4323" spans="1:25" ht="15" customHeight="1" thickBot="1" x14ac:dyDescent="0.3">
      <c r="A4323" s="53" t="s">
        <v>1</v>
      </c>
      <c r="B4323" s="53" t="s">
        <v>1</v>
      </c>
      <c r="C4323" s="53" t="s">
        <v>1</v>
      </c>
      <c r="D4323" s="53" t="s">
        <v>1</v>
      </c>
      <c r="E4323" s="53" t="s">
        <v>1</v>
      </c>
      <c r="F4323" s="53" t="s">
        <v>1</v>
      </c>
      <c r="G4323" s="53" t="s">
        <v>1</v>
      </c>
      <c r="H4323" s="65" t="s">
        <v>76</v>
      </c>
      <c r="I4323" s="31"/>
      <c r="J4323" s="31"/>
      <c r="K4323" s="31">
        <v>0</v>
      </c>
      <c r="L4323" s="31"/>
      <c r="M4323" s="31"/>
      <c r="N4323" s="31"/>
      <c r="O4323" s="31"/>
      <c r="P4323" s="31"/>
      <c r="Q4323" s="31"/>
      <c r="R4323" s="94"/>
      <c r="S4323" s="94"/>
      <c r="T4323" s="94"/>
      <c r="U4323" s="94"/>
      <c r="V4323" s="94"/>
      <c r="W4323" s="94"/>
      <c r="X4323" s="94"/>
      <c r="Y4323" s="94"/>
    </row>
    <row r="4324" spans="1:25" ht="47.25" customHeight="1" thickBot="1" x14ac:dyDescent="0.3">
      <c r="A4324" s="110" t="s">
        <v>1</v>
      </c>
      <c r="B4324" s="110" t="s">
        <v>1</v>
      </c>
      <c r="C4324" s="110" t="s">
        <v>1</v>
      </c>
      <c r="D4324" s="110" t="s">
        <v>1</v>
      </c>
      <c r="E4324" s="110" t="s">
        <v>1</v>
      </c>
      <c r="F4324" s="110" t="s">
        <v>1</v>
      </c>
      <c r="G4324" s="110" t="s">
        <v>1</v>
      </c>
      <c r="H4324" s="28" t="s">
        <v>77</v>
      </c>
      <c r="I4324" s="109" t="s">
        <v>3984</v>
      </c>
      <c r="J4324" s="109" t="s">
        <v>11</v>
      </c>
      <c r="K4324" s="109" t="s">
        <v>3989</v>
      </c>
      <c r="L4324" s="109" t="s">
        <v>3985</v>
      </c>
      <c r="M4324" s="109" t="s">
        <v>4027</v>
      </c>
      <c r="N4324" s="109" t="s">
        <v>3988</v>
      </c>
      <c r="O4324" s="109" t="s">
        <v>3986</v>
      </c>
      <c r="P4324" s="109" t="s">
        <v>3987</v>
      </c>
      <c r="Q4324" s="109" t="s">
        <v>3695</v>
      </c>
      <c r="R4324" s="91"/>
      <c r="S4324" s="91"/>
      <c r="T4324" s="91"/>
      <c r="U4324" s="91"/>
      <c r="V4324" s="91"/>
      <c r="W4324" s="91"/>
      <c r="X4324" s="91"/>
      <c r="Y4324" s="91"/>
    </row>
    <row r="4325" spans="1:25" ht="15" customHeight="1" x14ac:dyDescent="0.25">
      <c r="A4325" s="111"/>
      <c r="B4325" s="111"/>
      <c r="C4325" s="111"/>
      <c r="D4325" s="111"/>
      <c r="E4325" s="111"/>
      <c r="F4325" s="111"/>
      <c r="G4325" s="111"/>
      <c r="H4325" s="67" t="s">
        <v>1</v>
      </c>
      <c r="I4325" s="29">
        <v>1</v>
      </c>
      <c r="J4325" s="29">
        <v>2</v>
      </c>
      <c r="K4325" s="29">
        <v>3</v>
      </c>
      <c r="L4325" s="29" t="s">
        <v>3478</v>
      </c>
      <c r="M4325" s="29">
        <v>5</v>
      </c>
      <c r="N4325" s="29">
        <v>6</v>
      </c>
      <c r="O4325" s="29">
        <v>7</v>
      </c>
      <c r="P4325" s="29" t="s">
        <v>3696</v>
      </c>
      <c r="Q4325" s="29">
        <v>9</v>
      </c>
      <c r="R4325" s="92"/>
      <c r="S4325" s="92"/>
      <c r="T4325" s="92"/>
      <c r="U4325" s="92"/>
      <c r="V4325" s="92"/>
      <c r="W4325" s="92"/>
      <c r="X4325" s="92"/>
      <c r="Y4325" s="92"/>
    </row>
    <row r="4326" spans="1:25" ht="15" customHeight="1" x14ac:dyDescent="0.25">
      <c r="A4326" s="111"/>
      <c r="B4326" s="111"/>
      <c r="C4326" s="111"/>
      <c r="D4326" s="111"/>
      <c r="E4326" s="111"/>
      <c r="F4326" s="111"/>
      <c r="G4326" s="111"/>
      <c r="H4326" s="68" t="s">
        <v>1085</v>
      </c>
      <c r="I4326" s="32">
        <f t="shared" ref="I4326:K4326" si="4013">SUM(I4322)</f>
        <v>1195028</v>
      </c>
      <c r="J4326" s="32">
        <f t="shared" si="4013"/>
        <v>1179671</v>
      </c>
      <c r="K4326" s="32">
        <f t="shared" si="4013"/>
        <v>655274</v>
      </c>
      <c r="L4326" s="32">
        <f t="shared" si="3996"/>
        <v>301260</v>
      </c>
      <c r="M4326" s="32">
        <f t="shared" ref="M4326" si="4014">SUM(M4322)</f>
        <v>99170</v>
      </c>
      <c r="N4326" s="32">
        <f t="shared" ref="N4326:O4326" si="4015">SUM(N4322)</f>
        <v>100670</v>
      </c>
      <c r="O4326" s="32">
        <f t="shared" si="4015"/>
        <v>101420</v>
      </c>
      <c r="P4326" s="32">
        <f t="shared" si="3999"/>
        <v>956534</v>
      </c>
      <c r="Q4326" s="32">
        <f t="shared" si="4000"/>
        <v>81.084810934574136</v>
      </c>
      <c r="R4326" s="90"/>
      <c r="S4326" s="90"/>
      <c r="T4326" s="90"/>
      <c r="U4326" s="90"/>
      <c r="V4326" s="90"/>
      <c r="W4326" s="90"/>
      <c r="X4326" s="90"/>
      <c r="Y4326" s="90"/>
    </row>
    <row r="4327" spans="1:25" ht="15" customHeight="1" x14ac:dyDescent="0.25">
      <c r="A4327" s="111"/>
      <c r="B4327" s="111"/>
      <c r="C4327" s="111"/>
      <c r="D4327" s="111"/>
      <c r="E4327" s="111"/>
      <c r="F4327" s="111"/>
      <c r="G4327" s="111"/>
      <c r="H4327" s="69" t="s">
        <v>79</v>
      </c>
      <c r="I4327" s="32">
        <f t="shared" ref="I4327:K4327" si="4016">SUM(I4326)</f>
        <v>1195028</v>
      </c>
      <c r="J4327" s="32">
        <f t="shared" si="4016"/>
        <v>1179671</v>
      </c>
      <c r="K4327" s="32">
        <f t="shared" si="4016"/>
        <v>655274</v>
      </c>
      <c r="L4327" s="32">
        <f t="shared" si="3996"/>
        <v>301260</v>
      </c>
      <c r="M4327" s="32">
        <f t="shared" ref="M4327" si="4017">SUM(M4326)</f>
        <v>99170</v>
      </c>
      <c r="N4327" s="32">
        <f t="shared" ref="N4327:O4327" si="4018">SUM(N4326)</f>
        <v>100670</v>
      </c>
      <c r="O4327" s="32">
        <f t="shared" si="4018"/>
        <v>101420</v>
      </c>
      <c r="P4327" s="32">
        <f t="shared" si="3999"/>
        <v>956534</v>
      </c>
      <c r="Q4327" s="32">
        <f t="shared" si="4000"/>
        <v>81.084810934574136</v>
      </c>
      <c r="R4327" s="90"/>
      <c r="S4327" s="90"/>
      <c r="T4327" s="90"/>
      <c r="U4327" s="90"/>
      <c r="V4327" s="90"/>
      <c r="W4327" s="90"/>
      <c r="X4327" s="90"/>
      <c r="Y4327" s="90"/>
    </row>
    <row r="4328" spans="1:25" ht="15" customHeight="1" x14ac:dyDescent="0.25">
      <c r="A4328" s="112"/>
      <c r="B4328" s="112"/>
      <c r="C4328" s="112"/>
      <c r="D4328" s="112"/>
      <c r="E4328" s="112"/>
      <c r="F4328" s="112"/>
      <c r="G4328" s="112"/>
      <c r="I4328" s="27"/>
      <c r="J4328" s="27"/>
      <c r="K4328" s="27">
        <v>0</v>
      </c>
      <c r="L4328" s="27"/>
      <c r="M4328" s="27"/>
      <c r="N4328" s="27"/>
      <c r="O4328" s="27"/>
      <c r="P4328" s="27"/>
      <c r="Q4328" s="27"/>
      <c r="R4328" s="27"/>
      <c r="S4328" s="27"/>
      <c r="T4328" s="27"/>
      <c r="U4328" s="27"/>
      <c r="V4328" s="27"/>
      <c r="W4328" s="27"/>
      <c r="X4328" s="27"/>
      <c r="Y4328" s="27"/>
    </row>
    <row r="4329" spans="1:25" ht="15" customHeight="1" thickBot="1" x14ac:dyDescent="0.3">
      <c r="A4329" s="53" t="s">
        <v>1</v>
      </c>
      <c r="B4329" s="53" t="s">
        <v>1</v>
      </c>
      <c r="C4329" s="53" t="s">
        <v>1</v>
      </c>
      <c r="D4329" s="53" t="s">
        <v>1</v>
      </c>
      <c r="E4329" s="53" t="s">
        <v>1</v>
      </c>
      <c r="F4329" s="53" t="s">
        <v>1</v>
      </c>
      <c r="G4329" s="53" t="s">
        <v>1</v>
      </c>
      <c r="H4329" s="21" t="s">
        <v>1</v>
      </c>
      <c r="I4329" s="33"/>
      <c r="J4329" s="33"/>
      <c r="K4329" s="33">
        <v>0</v>
      </c>
      <c r="L4329" s="33"/>
      <c r="M4329" s="33"/>
      <c r="N4329" s="33"/>
      <c r="O4329" s="33"/>
      <c r="P4329" s="33"/>
      <c r="Q4329" s="33"/>
      <c r="R4329" s="33"/>
      <c r="S4329" s="33"/>
      <c r="T4329" s="33"/>
      <c r="U4329" s="33"/>
      <c r="V4329" s="33"/>
      <c r="W4329" s="33"/>
      <c r="X4329" s="33"/>
      <c r="Y4329" s="33"/>
    </row>
    <row r="4330" spans="1:25" ht="45.75" customHeight="1" thickBot="1" x14ac:dyDescent="0.3">
      <c r="A4330" s="28" t="s">
        <v>4</v>
      </c>
      <c r="B4330" s="28" t="s">
        <v>5</v>
      </c>
      <c r="C4330" s="28" t="s">
        <v>6</v>
      </c>
      <c r="D4330" s="57" t="s">
        <v>1</v>
      </c>
      <c r="E4330" s="28" t="s">
        <v>7</v>
      </c>
      <c r="F4330" s="28" t="s">
        <v>8</v>
      </c>
      <c r="G4330" s="28" t="s">
        <v>9</v>
      </c>
      <c r="H4330" s="28" t="s">
        <v>10</v>
      </c>
      <c r="I4330" s="109" t="s">
        <v>3984</v>
      </c>
      <c r="J4330" s="109" t="s">
        <v>11</v>
      </c>
      <c r="K4330" s="109" t="s">
        <v>3989</v>
      </c>
      <c r="L4330" s="109" t="s">
        <v>3985</v>
      </c>
      <c r="M4330" s="109" t="s">
        <v>4027</v>
      </c>
      <c r="N4330" s="109" t="s">
        <v>3988</v>
      </c>
      <c r="O4330" s="109" t="s">
        <v>3986</v>
      </c>
      <c r="P4330" s="109" t="s">
        <v>3987</v>
      </c>
      <c r="Q4330" s="109" t="s">
        <v>3695</v>
      </c>
      <c r="R4330" s="91"/>
      <c r="S4330" s="91"/>
      <c r="T4330" s="91"/>
      <c r="U4330" s="91"/>
      <c r="V4330" s="91"/>
      <c r="W4330" s="91"/>
      <c r="X4330" s="91"/>
      <c r="Y4330" s="91"/>
    </row>
    <row r="4331" spans="1:25" ht="15" customHeight="1" x14ac:dyDescent="0.25">
      <c r="A4331" s="58" t="s">
        <v>1</v>
      </c>
      <c r="B4331" s="58" t="s">
        <v>1</v>
      </c>
      <c r="C4331" s="58" t="s">
        <v>1</v>
      </c>
      <c r="D4331" s="59" t="s">
        <v>1</v>
      </c>
      <c r="E4331" s="59" t="s">
        <v>1</v>
      </c>
      <c r="F4331" s="60" t="s">
        <v>1</v>
      </c>
      <c r="G4331" s="61" t="s">
        <v>1</v>
      </c>
      <c r="H4331" s="62" t="s">
        <v>1</v>
      </c>
      <c r="I4331" s="29">
        <v>1</v>
      </c>
      <c r="J4331" s="29">
        <v>2</v>
      </c>
      <c r="K4331" s="29">
        <v>3</v>
      </c>
      <c r="L4331" s="29" t="s">
        <v>3478</v>
      </c>
      <c r="M4331" s="29">
        <v>5</v>
      </c>
      <c r="N4331" s="29">
        <v>6</v>
      </c>
      <c r="O4331" s="29">
        <v>7</v>
      </c>
      <c r="P4331" s="29" t="s">
        <v>3696</v>
      </c>
      <c r="Q4331" s="29">
        <v>9</v>
      </c>
      <c r="R4331" s="92"/>
      <c r="S4331" s="92"/>
      <c r="T4331" s="92"/>
      <c r="U4331" s="92"/>
      <c r="V4331" s="92"/>
      <c r="W4331" s="92"/>
      <c r="X4331" s="92"/>
      <c r="Y4331" s="92"/>
    </row>
    <row r="4332" spans="1:25" ht="15" customHeight="1" x14ac:dyDescent="0.25">
      <c r="A4332" s="63" t="s">
        <v>935</v>
      </c>
      <c r="B4332" s="63" t="s">
        <v>81</v>
      </c>
      <c r="C4332" s="64" t="s">
        <v>1773</v>
      </c>
      <c r="D4332" s="64" t="s">
        <v>1774</v>
      </c>
      <c r="E4332" s="65" t="s">
        <v>1</v>
      </c>
      <c r="F4332" s="65" t="s">
        <v>1</v>
      </c>
      <c r="G4332" s="65" t="s">
        <v>1</v>
      </c>
      <c r="H4332" s="65" t="s">
        <v>3928</v>
      </c>
      <c r="I4332" s="26">
        <v>0</v>
      </c>
      <c r="J4332" s="26" t="s">
        <v>1</v>
      </c>
      <c r="K4332" s="26">
        <v>0</v>
      </c>
      <c r="L4332" s="26"/>
      <c r="M4332" s="26"/>
      <c r="N4332" s="26"/>
      <c r="O4332" s="26"/>
      <c r="P4332" s="26"/>
      <c r="Q4332" s="26"/>
      <c r="R4332" s="90"/>
      <c r="S4332" s="90"/>
      <c r="T4332" s="90"/>
      <c r="U4332" s="90"/>
      <c r="V4332" s="90"/>
      <c r="W4332" s="90"/>
      <c r="X4332" s="90"/>
      <c r="Y4332" s="90"/>
    </row>
    <row r="4333" spans="1:25" ht="22.5" customHeight="1" x14ac:dyDescent="0.25">
      <c r="A4333" s="63" t="s">
        <v>1</v>
      </c>
      <c r="B4333" s="63" t="s">
        <v>1</v>
      </c>
      <c r="C4333" s="63" t="s">
        <v>1</v>
      </c>
      <c r="D4333" s="65" t="s">
        <v>1</v>
      </c>
      <c r="E4333" s="65" t="s">
        <v>1</v>
      </c>
      <c r="F4333" s="65" t="s">
        <v>1</v>
      </c>
      <c r="G4333" s="65" t="s">
        <v>1</v>
      </c>
      <c r="H4333" s="66" t="s">
        <v>15</v>
      </c>
      <c r="I4333" s="30">
        <f t="shared" ref="I4333:K4333" si="4019">SUM(I4334,I4342,I4344)</f>
        <v>1347713</v>
      </c>
      <c r="J4333" s="30">
        <f t="shared" si="4019"/>
        <v>1335168</v>
      </c>
      <c r="K4333" s="30">
        <f t="shared" si="4019"/>
        <v>752065</v>
      </c>
      <c r="L4333" s="30">
        <f t="shared" si="3996"/>
        <v>322250</v>
      </c>
      <c r="M4333" s="30">
        <f t="shared" ref="M4333" si="4020">SUM(M4334,M4342,M4344)</f>
        <v>107350</v>
      </c>
      <c r="N4333" s="30">
        <f t="shared" ref="N4333:O4333" si="4021">SUM(N4334,N4342,N4344)</f>
        <v>107850</v>
      </c>
      <c r="O4333" s="30">
        <f t="shared" si="4021"/>
        <v>107050</v>
      </c>
      <c r="P4333" s="30">
        <f t="shared" si="3999"/>
        <v>1074315</v>
      </c>
      <c r="Q4333" s="30">
        <f t="shared" si="4000"/>
        <v>80.46290803853897</v>
      </c>
      <c r="R4333" s="93"/>
      <c r="S4333" s="93"/>
      <c r="T4333" s="93"/>
      <c r="U4333" s="93"/>
      <c r="V4333" s="93"/>
      <c r="W4333" s="93"/>
      <c r="X4333" s="93"/>
      <c r="Y4333" s="93"/>
    </row>
    <row r="4334" spans="1:25" ht="15" customHeight="1" x14ac:dyDescent="0.25">
      <c r="A4334" s="63" t="s">
        <v>935</v>
      </c>
      <c r="B4334" s="63" t="s">
        <v>81</v>
      </c>
      <c r="C4334" s="63" t="s">
        <v>1773</v>
      </c>
      <c r="D4334" s="63" t="s">
        <v>1774</v>
      </c>
      <c r="E4334" s="65" t="s">
        <v>16</v>
      </c>
      <c r="F4334" s="65" t="s">
        <v>1</v>
      </c>
      <c r="G4334" s="65" t="s">
        <v>1</v>
      </c>
      <c r="H4334" s="65" t="s">
        <v>17</v>
      </c>
      <c r="I4334" s="31">
        <f t="shared" ref="I4334:K4334" si="4022">SUM(I4335:I4336)</f>
        <v>1111441</v>
      </c>
      <c r="J4334" s="31">
        <f t="shared" si="4022"/>
        <v>1111441</v>
      </c>
      <c r="K4334" s="31">
        <f t="shared" si="4022"/>
        <v>634868</v>
      </c>
      <c r="L4334" s="31">
        <f t="shared" si="3996"/>
        <v>267200</v>
      </c>
      <c r="M4334" s="31">
        <f t="shared" ref="M4334" si="4023">SUM(M4335:M4336)</f>
        <v>88000</v>
      </c>
      <c r="N4334" s="31">
        <f t="shared" ref="N4334:O4334" si="4024">SUM(N4335:N4336)</f>
        <v>90000</v>
      </c>
      <c r="O4334" s="31">
        <f t="shared" si="4024"/>
        <v>89200</v>
      </c>
      <c r="P4334" s="31">
        <f t="shared" si="3999"/>
        <v>902068</v>
      </c>
      <c r="Q4334" s="31">
        <f t="shared" si="4000"/>
        <v>81.162022995372666</v>
      </c>
      <c r="R4334" s="94"/>
      <c r="S4334" s="94"/>
      <c r="T4334" s="94"/>
      <c r="U4334" s="94"/>
      <c r="V4334" s="94"/>
      <c r="W4334" s="94"/>
      <c r="X4334" s="94"/>
      <c r="Y4334" s="94"/>
    </row>
    <row r="4335" spans="1:25" ht="15" customHeight="1" x14ac:dyDescent="0.25">
      <c r="A4335" s="64" t="s">
        <v>935</v>
      </c>
      <c r="B4335" s="64" t="s">
        <v>81</v>
      </c>
      <c r="C4335" s="64" t="s">
        <v>1773</v>
      </c>
      <c r="D4335" s="64" t="s">
        <v>1774</v>
      </c>
      <c r="E4335" s="20" t="s">
        <v>19</v>
      </c>
      <c r="F4335" s="64"/>
      <c r="G4335" s="53" t="s">
        <v>1076</v>
      </c>
      <c r="H4335" s="53" t="s">
        <v>3904</v>
      </c>
      <c r="I4335" s="26">
        <v>973373</v>
      </c>
      <c r="J4335" s="26">
        <v>973373</v>
      </c>
      <c r="K4335" s="26">
        <v>526000</v>
      </c>
      <c r="L4335" s="26">
        <f t="shared" si="3996"/>
        <v>245000</v>
      </c>
      <c r="M4335" s="26">
        <v>85000</v>
      </c>
      <c r="N4335" s="26">
        <v>80000</v>
      </c>
      <c r="O4335" s="26">
        <v>80000</v>
      </c>
      <c r="P4335" s="26">
        <f t="shared" si="3999"/>
        <v>771000</v>
      </c>
      <c r="Q4335" s="26">
        <f t="shared" si="4000"/>
        <v>79.209100725004703</v>
      </c>
      <c r="R4335" s="90"/>
      <c r="S4335" s="90"/>
      <c r="T4335" s="90"/>
      <c r="U4335" s="90"/>
      <c r="V4335" s="90"/>
      <c r="W4335" s="90"/>
      <c r="X4335" s="90"/>
      <c r="Y4335" s="90"/>
    </row>
    <row r="4336" spans="1:25" ht="15" customHeight="1" x14ac:dyDescent="0.25">
      <c r="A4336" s="63" t="s">
        <v>935</v>
      </c>
      <c r="B4336" s="63" t="s">
        <v>81</v>
      </c>
      <c r="C4336" s="63" t="s">
        <v>1773</v>
      </c>
      <c r="D4336" s="63" t="s">
        <v>1774</v>
      </c>
      <c r="E4336" s="63" t="s">
        <v>21</v>
      </c>
      <c r="F4336" s="64" t="s">
        <v>1</v>
      </c>
      <c r="G4336" s="53" t="s">
        <v>1</v>
      </c>
      <c r="H4336" s="65" t="s">
        <v>22</v>
      </c>
      <c r="I4336" s="31">
        <f t="shared" ref="I4336:K4336" si="4025">SUM(I4337:I4341)</f>
        <v>138068</v>
      </c>
      <c r="J4336" s="31">
        <f t="shared" si="4025"/>
        <v>138068</v>
      </c>
      <c r="K4336" s="31">
        <f t="shared" si="4025"/>
        <v>108868</v>
      </c>
      <c r="L4336" s="31">
        <f t="shared" si="3996"/>
        <v>22200</v>
      </c>
      <c r="M4336" s="31">
        <f t="shared" ref="M4336" si="4026">SUM(M4337:M4341)</f>
        <v>3000</v>
      </c>
      <c r="N4336" s="31">
        <f t="shared" ref="N4336:O4336" si="4027">SUM(N4337:N4341)</f>
        <v>10000</v>
      </c>
      <c r="O4336" s="31">
        <f t="shared" si="4027"/>
        <v>9200</v>
      </c>
      <c r="P4336" s="31">
        <f t="shared" si="3999"/>
        <v>131068</v>
      </c>
      <c r="Q4336" s="31">
        <f t="shared" si="4000"/>
        <v>94.930034475765567</v>
      </c>
      <c r="R4336" s="94"/>
      <c r="S4336" s="94"/>
      <c r="T4336" s="94"/>
      <c r="U4336" s="94"/>
      <c r="V4336" s="94"/>
      <c r="W4336" s="94"/>
      <c r="X4336" s="94"/>
      <c r="Y4336" s="94"/>
    </row>
    <row r="4337" spans="1:25" ht="15" customHeight="1" x14ac:dyDescent="0.25">
      <c r="A4337" s="64" t="s">
        <v>935</v>
      </c>
      <c r="B4337" s="64" t="s">
        <v>81</v>
      </c>
      <c r="C4337" s="64" t="s">
        <v>1773</v>
      </c>
      <c r="D4337" s="64" t="s">
        <v>1774</v>
      </c>
      <c r="E4337" s="20" t="s">
        <v>23</v>
      </c>
      <c r="F4337" s="64" t="s">
        <v>1775</v>
      </c>
      <c r="G4337" s="53" t="s">
        <v>1076</v>
      </c>
      <c r="H4337" s="53" t="s">
        <v>85</v>
      </c>
      <c r="I4337" s="26">
        <v>23000</v>
      </c>
      <c r="J4337" s="26">
        <v>23000</v>
      </c>
      <c r="K4337" s="26">
        <v>16000</v>
      </c>
      <c r="L4337" s="26">
        <f t="shared" si="3996"/>
        <v>6000</v>
      </c>
      <c r="M4337" s="26">
        <v>2000</v>
      </c>
      <c r="N4337" s="26">
        <v>2000</v>
      </c>
      <c r="O4337" s="26">
        <v>2000</v>
      </c>
      <c r="P4337" s="26">
        <f t="shared" si="3999"/>
        <v>22000</v>
      </c>
      <c r="Q4337" s="26">
        <f t="shared" si="4000"/>
        <v>95.652173913043484</v>
      </c>
      <c r="R4337" s="90"/>
      <c r="S4337" s="90"/>
      <c r="T4337" s="90"/>
      <c r="U4337" s="90"/>
      <c r="V4337" s="90"/>
      <c r="W4337" s="90"/>
      <c r="X4337" s="90"/>
      <c r="Y4337" s="90"/>
    </row>
    <row r="4338" spans="1:25" ht="15" customHeight="1" x14ac:dyDescent="0.25">
      <c r="A4338" s="64" t="s">
        <v>935</v>
      </c>
      <c r="B4338" s="64" t="s">
        <v>81</v>
      </c>
      <c r="C4338" s="64" t="s">
        <v>1773</v>
      </c>
      <c r="D4338" s="64" t="s">
        <v>1774</v>
      </c>
      <c r="E4338" s="20" t="s">
        <v>23</v>
      </c>
      <c r="F4338" s="64" t="s">
        <v>1776</v>
      </c>
      <c r="G4338" s="53" t="s">
        <v>1076</v>
      </c>
      <c r="H4338" s="53" t="s">
        <v>25</v>
      </c>
      <c r="I4338" s="26">
        <v>74100</v>
      </c>
      <c r="J4338" s="26">
        <v>74100</v>
      </c>
      <c r="K4338" s="26">
        <v>57900</v>
      </c>
      <c r="L4338" s="26">
        <f t="shared" si="3996"/>
        <v>16200</v>
      </c>
      <c r="M4338" s="26">
        <v>1000</v>
      </c>
      <c r="N4338" s="26">
        <v>8000</v>
      </c>
      <c r="O4338" s="26">
        <v>7200</v>
      </c>
      <c r="P4338" s="26">
        <f t="shared" si="3999"/>
        <v>74100</v>
      </c>
      <c r="Q4338" s="26">
        <f t="shared" si="4000"/>
        <v>100</v>
      </c>
      <c r="R4338" s="90"/>
      <c r="S4338" s="90"/>
      <c r="T4338" s="90"/>
      <c r="U4338" s="90"/>
      <c r="V4338" s="90"/>
      <c r="W4338" s="90"/>
      <c r="X4338" s="90"/>
      <c r="Y4338" s="90"/>
    </row>
    <row r="4339" spans="1:25" ht="15" customHeight="1" x14ac:dyDescent="0.25">
      <c r="A4339" s="64" t="s">
        <v>935</v>
      </c>
      <c r="B4339" s="64" t="s">
        <v>81</v>
      </c>
      <c r="C4339" s="64" t="s">
        <v>1773</v>
      </c>
      <c r="D4339" s="64" t="s">
        <v>1774</v>
      </c>
      <c r="E4339" s="20" t="s">
        <v>23</v>
      </c>
      <c r="F4339" s="64" t="s">
        <v>1777</v>
      </c>
      <c r="G4339" s="53" t="s">
        <v>1076</v>
      </c>
      <c r="H4339" s="53" t="s">
        <v>27</v>
      </c>
      <c r="I4339" s="26">
        <v>21068</v>
      </c>
      <c r="J4339" s="26">
        <v>21068</v>
      </c>
      <c r="K4339" s="26">
        <v>21068</v>
      </c>
      <c r="L4339" s="26">
        <f t="shared" si="3996"/>
        <v>0</v>
      </c>
      <c r="M4339" s="26"/>
      <c r="N4339" s="26"/>
      <c r="O4339" s="26"/>
      <c r="P4339" s="26">
        <f t="shared" si="3999"/>
        <v>21068</v>
      </c>
      <c r="Q4339" s="26">
        <f t="shared" si="4000"/>
        <v>100</v>
      </c>
      <c r="R4339" s="90"/>
      <c r="S4339" s="90"/>
      <c r="T4339" s="90"/>
      <c r="U4339" s="90"/>
      <c r="V4339" s="90"/>
      <c r="W4339" s="90"/>
      <c r="X4339" s="90"/>
      <c r="Y4339" s="90"/>
    </row>
    <row r="4340" spans="1:25" ht="15" customHeight="1" x14ac:dyDescent="0.25">
      <c r="A4340" s="64" t="s">
        <v>935</v>
      </c>
      <c r="B4340" s="64" t="s">
        <v>81</v>
      </c>
      <c r="C4340" s="64" t="s">
        <v>1773</v>
      </c>
      <c r="D4340" s="64" t="s">
        <v>1774</v>
      </c>
      <c r="E4340" s="20" t="s">
        <v>23</v>
      </c>
      <c r="F4340" s="64" t="s">
        <v>1778</v>
      </c>
      <c r="G4340" s="53" t="s">
        <v>1076</v>
      </c>
      <c r="H4340" s="53" t="s">
        <v>89</v>
      </c>
      <c r="I4340" s="26">
        <v>6000</v>
      </c>
      <c r="J4340" s="26">
        <v>6000</v>
      </c>
      <c r="K4340" s="26">
        <v>0</v>
      </c>
      <c r="L4340" s="26">
        <f t="shared" si="3996"/>
        <v>0</v>
      </c>
      <c r="M4340" s="26"/>
      <c r="N4340" s="26"/>
      <c r="O4340" s="26"/>
      <c r="P4340" s="26">
        <f t="shared" si="3999"/>
        <v>0</v>
      </c>
      <c r="Q4340" s="26">
        <f t="shared" si="4000"/>
        <v>0</v>
      </c>
      <c r="R4340" s="90"/>
      <c r="S4340" s="90"/>
      <c r="T4340" s="90"/>
      <c r="U4340" s="90"/>
      <c r="V4340" s="90"/>
      <c r="W4340" s="90"/>
      <c r="X4340" s="90"/>
      <c r="Y4340" s="90"/>
    </row>
    <row r="4341" spans="1:25" ht="15" customHeight="1" x14ac:dyDescent="0.25">
      <c r="A4341" s="64" t="s">
        <v>935</v>
      </c>
      <c r="B4341" s="64" t="s">
        <v>81</v>
      </c>
      <c r="C4341" s="64" t="s">
        <v>1773</v>
      </c>
      <c r="D4341" s="64" t="s">
        <v>1774</v>
      </c>
      <c r="E4341" s="20" t="s">
        <v>23</v>
      </c>
      <c r="F4341" s="64" t="s">
        <v>1779</v>
      </c>
      <c r="G4341" s="53" t="s">
        <v>1076</v>
      </c>
      <c r="H4341" s="53" t="s">
        <v>29</v>
      </c>
      <c r="I4341" s="26">
        <v>13900</v>
      </c>
      <c r="J4341" s="26">
        <v>13900</v>
      </c>
      <c r="K4341" s="26">
        <v>13900</v>
      </c>
      <c r="L4341" s="26">
        <f t="shared" si="3996"/>
        <v>0</v>
      </c>
      <c r="M4341" s="26"/>
      <c r="N4341" s="26"/>
      <c r="O4341" s="26"/>
      <c r="P4341" s="26">
        <f t="shared" si="3999"/>
        <v>13900</v>
      </c>
      <c r="Q4341" s="26">
        <f t="shared" si="4000"/>
        <v>100</v>
      </c>
      <c r="R4341" s="90"/>
      <c r="S4341" s="90"/>
      <c r="T4341" s="90"/>
      <c r="U4341" s="90"/>
      <c r="V4341" s="90"/>
      <c r="W4341" s="90"/>
      <c r="X4341" s="90"/>
      <c r="Y4341" s="90"/>
    </row>
    <row r="4342" spans="1:25" ht="15" customHeight="1" x14ac:dyDescent="0.25">
      <c r="A4342" s="63" t="s">
        <v>935</v>
      </c>
      <c r="B4342" s="63" t="s">
        <v>81</v>
      </c>
      <c r="C4342" s="63" t="s">
        <v>1773</v>
      </c>
      <c r="D4342" s="63" t="s">
        <v>1774</v>
      </c>
      <c r="E4342" s="65" t="s">
        <v>30</v>
      </c>
      <c r="F4342" s="65" t="s">
        <v>1</v>
      </c>
      <c r="G4342" s="65" t="s">
        <v>1</v>
      </c>
      <c r="H4342" s="65" t="s">
        <v>31</v>
      </c>
      <c r="I4342" s="31">
        <f t="shared" ref="I4342:K4342" si="4028">SUM(I4343)</f>
        <v>107436</v>
      </c>
      <c r="J4342" s="31">
        <f t="shared" si="4028"/>
        <v>107436</v>
      </c>
      <c r="K4342" s="31">
        <f t="shared" si="4028"/>
        <v>58000</v>
      </c>
      <c r="L4342" s="31">
        <f t="shared" si="3996"/>
        <v>27000</v>
      </c>
      <c r="M4342" s="31">
        <f t="shared" ref="M4342" si="4029">SUM(M4343)</f>
        <v>9000</v>
      </c>
      <c r="N4342" s="31">
        <f t="shared" ref="N4342:O4342" si="4030">SUM(N4343)</f>
        <v>9000</v>
      </c>
      <c r="O4342" s="31">
        <f t="shared" si="4030"/>
        <v>9000</v>
      </c>
      <c r="P4342" s="31">
        <f t="shared" si="3999"/>
        <v>85000</v>
      </c>
      <c r="Q4342" s="31">
        <f t="shared" si="4000"/>
        <v>79.116869578167467</v>
      </c>
      <c r="R4342" s="94"/>
      <c r="S4342" s="94"/>
      <c r="T4342" s="94"/>
      <c r="U4342" s="94"/>
      <c r="V4342" s="94"/>
      <c r="W4342" s="94"/>
      <c r="X4342" s="94"/>
      <c r="Y4342" s="94"/>
    </row>
    <row r="4343" spans="1:25" ht="15" customHeight="1" x14ac:dyDescent="0.25">
      <c r="A4343" s="64" t="s">
        <v>935</v>
      </c>
      <c r="B4343" s="64" t="s">
        <v>81</v>
      </c>
      <c r="C4343" s="64" t="s">
        <v>1773</v>
      </c>
      <c r="D4343" s="64" t="s">
        <v>1774</v>
      </c>
      <c r="E4343" s="20" t="s">
        <v>33</v>
      </c>
      <c r="F4343" s="64"/>
      <c r="G4343" s="53" t="s">
        <v>1076</v>
      </c>
      <c r="H4343" s="53" t="s">
        <v>3861</v>
      </c>
      <c r="I4343" s="26">
        <v>107436</v>
      </c>
      <c r="J4343" s="26">
        <v>107436</v>
      </c>
      <c r="K4343" s="26">
        <v>58000</v>
      </c>
      <c r="L4343" s="26">
        <f t="shared" si="3996"/>
        <v>27000</v>
      </c>
      <c r="M4343" s="26">
        <v>9000</v>
      </c>
      <c r="N4343" s="26">
        <v>9000</v>
      </c>
      <c r="O4343" s="26">
        <v>9000</v>
      </c>
      <c r="P4343" s="26">
        <f t="shared" si="3999"/>
        <v>85000</v>
      </c>
      <c r="Q4343" s="26">
        <f t="shared" si="4000"/>
        <v>79.116869578167467</v>
      </c>
      <c r="R4343" s="90"/>
      <c r="S4343" s="90"/>
      <c r="T4343" s="90"/>
      <c r="U4343" s="90"/>
      <c r="V4343" s="90"/>
      <c r="W4343" s="90"/>
      <c r="X4343" s="90"/>
      <c r="Y4343" s="90"/>
    </row>
    <row r="4344" spans="1:25" ht="15" customHeight="1" x14ac:dyDescent="0.25">
      <c r="A4344" s="63" t="s">
        <v>935</v>
      </c>
      <c r="B4344" s="63" t="s">
        <v>81</v>
      </c>
      <c r="C4344" s="63" t="s">
        <v>1773</v>
      </c>
      <c r="D4344" s="63" t="s">
        <v>1774</v>
      </c>
      <c r="E4344" s="65" t="s">
        <v>34</v>
      </c>
      <c r="F4344" s="65" t="s">
        <v>1</v>
      </c>
      <c r="G4344" s="65" t="s">
        <v>1</v>
      </c>
      <c r="H4344" s="65" t="s">
        <v>35</v>
      </c>
      <c r="I4344" s="31">
        <f t="shared" ref="I4344:K4344" si="4031">SUM(I4345:I4352)</f>
        <v>128836</v>
      </c>
      <c r="J4344" s="31">
        <f t="shared" si="4031"/>
        <v>116291</v>
      </c>
      <c r="K4344" s="31">
        <f t="shared" si="4031"/>
        <v>59197</v>
      </c>
      <c r="L4344" s="31">
        <f t="shared" si="3996"/>
        <v>28050</v>
      </c>
      <c r="M4344" s="31">
        <f t="shared" ref="M4344" si="4032">SUM(M4345:M4352)</f>
        <v>10350</v>
      </c>
      <c r="N4344" s="31">
        <f t="shared" ref="N4344:O4344" si="4033">SUM(N4345:N4352)</f>
        <v>8850</v>
      </c>
      <c r="O4344" s="31">
        <f t="shared" si="4033"/>
        <v>8850</v>
      </c>
      <c r="P4344" s="31">
        <f t="shared" si="3999"/>
        <v>87247</v>
      </c>
      <c r="Q4344" s="31">
        <f t="shared" si="4000"/>
        <v>75.024722463475243</v>
      </c>
      <c r="R4344" s="94"/>
      <c r="S4344" s="94"/>
      <c r="T4344" s="94"/>
      <c r="U4344" s="94"/>
      <c r="V4344" s="94"/>
      <c r="W4344" s="94"/>
      <c r="X4344" s="94"/>
      <c r="Y4344" s="94"/>
    </row>
    <row r="4345" spans="1:25" ht="15" customHeight="1" x14ac:dyDescent="0.25">
      <c r="A4345" s="64" t="s">
        <v>935</v>
      </c>
      <c r="B4345" s="64" t="s">
        <v>81</v>
      </c>
      <c r="C4345" s="64" t="s">
        <v>1773</v>
      </c>
      <c r="D4345" s="64" t="s">
        <v>1774</v>
      </c>
      <c r="E4345" s="20" t="s">
        <v>38</v>
      </c>
      <c r="F4345" s="64"/>
      <c r="G4345" s="53" t="s">
        <v>1076</v>
      </c>
      <c r="H4345" s="53" t="s">
        <v>37</v>
      </c>
      <c r="I4345" s="26">
        <v>2191</v>
      </c>
      <c r="J4345" s="26">
        <v>191</v>
      </c>
      <c r="K4345" s="26">
        <v>191</v>
      </c>
      <c r="L4345" s="26">
        <f t="shared" si="3996"/>
        <v>0</v>
      </c>
      <c r="M4345" s="26"/>
      <c r="N4345" s="26"/>
      <c r="O4345" s="26"/>
      <c r="P4345" s="26">
        <f t="shared" si="3999"/>
        <v>191</v>
      </c>
      <c r="Q4345" s="26">
        <f t="shared" si="4000"/>
        <v>100</v>
      </c>
      <c r="R4345" s="90"/>
      <c r="S4345" s="90"/>
      <c r="T4345" s="90"/>
      <c r="U4345" s="90"/>
      <c r="V4345" s="90"/>
      <c r="W4345" s="90"/>
      <c r="X4345" s="90"/>
      <c r="Y4345" s="90"/>
    </row>
    <row r="4346" spans="1:25" ht="15" customHeight="1" x14ac:dyDescent="0.25">
      <c r="A4346" s="64" t="s">
        <v>935</v>
      </c>
      <c r="B4346" s="64" t="s">
        <v>81</v>
      </c>
      <c r="C4346" s="64" t="s">
        <v>1773</v>
      </c>
      <c r="D4346" s="64" t="s">
        <v>1774</v>
      </c>
      <c r="E4346" s="20" t="s">
        <v>298</v>
      </c>
      <c r="F4346" s="64"/>
      <c r="G4346" s="53" t="s">
        <v>1076</v>
      </c>
      <c r="H4346" s="53" t="s">
        <v>297</v>
      </c>
      <c r="I4346" s="26">
        <v>51900</v>
      </c>
      <c r="J4346" s="26">
        <v>51900</v>
      </c>
      <c r="K4346" s="26">
        <v>26000</v>
      </c>
      <c r="L4346" s="26">
        <f t="shared" si="3996"/>
        <v>10500</v>
      </c>
      <c r="M4346" s="26">
        <v>3500</v>
      </c>
      <c r="N4346" s="26">
        <v>3500</v>
      </c>
      <c r="O4346" s="26">
        <v>3500</v>
      </c>
      <c r="P4346" s="26">
        <f t="shared" si="3999"/>
        <v>36500</v>
      </c>
      <c r="Q4346" s="26">
        <f t="shared" si="4000"/>
        <v>70.327552986512515</v>
      </c>
      <c r="R4346" s="90"/>
      <c r="S4346" s="90"/>
      <c r="T4346" s="90"/>
      <c r="U4346" s="90"/>
      <c r="V4346" s="90"/>
      <c r="W4346" s="90"/>
      <c r="X4346" s="90"/>
      <c r="Y4346" s="90"/>
    </row>
    <row r="4347" spans="1:25" ht="15" customHeight="1" x14ac:dyDescent="0.25">
      <c r="A4347" s="64" t="s">
        <v>935</v>
      </c>
      <c r="B4347" s="64" t="s">
        <v>81</v>
      </c>
      <c r="C4347" s="64" t="s">
        <v>1773</v>
      </c>
      <c r="D4347" s="64" t="s">
        <v>1774</v>
      </c>
      <c r="E4347" s="20" t="s">
        <v>301</v>
      </c>
      <c r="F4347" s="64"/>
      <c r="G4347" s="53" t="s">
        <v>1076</v>
      </c>
      <c r="H4347" s="53" t="s">
        <v>300</v>
      </c>
      <c r="I4347" s="26">
        <v>7000</v>
      </c>
      <c r="J4347" s="26">
        <v>7000</v>
      </c>
      <c r="K4347" s="26">
        <v>3600</v>
      </c>
      <c r="L4347" s="26">
        <f t="shared" si="3996"/>
        <v>1800</v>
      </c>
      <c r="M4347" s="26">
        <v>600</v>
      </c>
      <c r="N4347" s="26">
        <v>600</v>
      </c>
      <c r="O4347" s="26">
        <v>600</v>
      </c>
      <c r="P4347" s="26">
        <f t="shared" si="3999"/>
        <v>5400</v>
      </c>
      <c r="Q4347" s="26">
        <f t="shared" si="4000"/>
        <v>77.142857142857153</v>
      </c>
      <c r="R4347" s="90"/>
      <c r="S4347" s="90"/>
      <c r="T4347" s="90"/>
      <c r="U4347" s="90"/>
      <c r="V4347" s="90"/>
      <c r="W4347" s="90"/>
      <c r="X4347" s="90"/>
      <c r="Y4347" s="90"/>
    </row>
    <row r="4348" spans="1:25" ht="15" customHeight="1" x14ac:dyDescent="0.25">
      <c r="A4348" s="64" t="s">
        <v>935</v>
      </c>
      <c r="B4348" s="64" t="s">
        <v>81</v>
      </c>
      <c r="C4348" s="64" t="s">
        <v>1773</v>
      </c>
      <c r="D4348" s="64" t="s">
        <v>1774</v>
      </c>
      <c r="E4348" s="20" t="s">
        <v>218</v>
      </c>
      <c r="F4348" s="64"/>
      <c r="G4348" s="53" t="s">
        <v>1076</v>
      </c>
      <c r="H4348" s="53" t="s">
        <v>217</v>
      </c>
      <c r="I4348" s="26">
        <v>15545</v>
      </c>
      <c r="J4348" s="26">
        <v>10900</v>
      </c>
      <c r="K4348" s="26">
        <v>5550</v>
      </c>
      <c r="L4348" s="26">
        <f t="shared" si="3996"/>
        <v>3500</v>
      </c>
      <c r="M4348" s="26">
        <v>1500</v>
      </c>
      <c r="N4348" s="26">
        <v>1000</v>
      </c>
      <c r="O4348" s="26">
        <v>1000</v>
      </c>
      <c r="P4348" s="26">
        <f t="shared" si="3999"/>
        <v>9050</v>
      </c>
      <c r="Q4348" s="26">
        <f t="shared" si="4000"/>
        <v>83.027522935779814</v>
      </c>
      <c r="R4348" s="90"/>
      <c r="S4348" s="90"/>
      <c r="T4348" s="90"/>
      <c r="U4348" s="90"/>
      <c r="V4348" s="90"/>
      <c r="W4348" s="90"/>
      <c r="X4348" s="90"/>
      <c r="Y4348" s="90"/>
    </row>
    <row r="4349" spans="1:25" ht="15" customHeight="1" x14ac:dyDescent="0.25">
      <c r="A4349" s="64" t="s">
        <v>935</v>
      </c>
      <c r="B4349" s="64" t="s">
        <v>81</v>
      </c>
      <c r="C4349" s="64" t="s">
        <v>1773</v>
      </c>
      <c r="D4349" s="64" t="s">
        <v>1774</v>
      </c>
      <c r="E4349" s="20" t="s">
        <v>303</v>
      </c>
      <c r="F4349" s="64"/>
      <c r="G4349" s="53" t="s">
        <v>1076</v>
      </c>
      <c r="H4349" s="53" t="s">
        <v>302</v>
      </c>
      <c r="I4349" s="26">
        <v>2351</v>
      </c>
      <c r="J4349" s="26">
        <v>1000</v>
      </c>
      <c r="K4349" s="26">
        <v>500</v>
      </c>
      <c r="L4349" s="26">
        <f t="shared" si="3996"/>
        <v>300</v>
      </c>
      <c r="M4349" s="26">
        <v>100</v>
      </c>
      <c r="N4349" s="26">
        <v>100</v>
      </c>
      <c r="O4349" s="26">
        <v>100</v>
      </c>
      <c r="P4349" s="26">
        <f t="shared" si="3999"/>
        <v>800</v>
      </c>
      <c r="Q4349" s="26">
        <f t="shared" si="4000"/>
        <v>80</v>
      </c>
      <c r="R4349" s="90"/>
      <c r="S4349" s="90"/>
      <c r="T4349" s="90"/>
      <c r="U4349" s="90"/>
      <c r="V4349" s="90"/>
      <c r="W4349" s="90"/>
      <c r="X4349" s="90"/>
      <c r="Y4349" s="90"/>
    </row>
    <row r="4350" spans="1:25" ht="15" customHeight="1" x14ac:dyDescent="0.25">
      <c r="A4350" s="64" t="s">
        <v>935</v>
      </c>
      <c r="B4350" s="64" t="s">
        <v>81</v>
      </c>
      <c r="C4350" s="64" t="s">
        <v>1773</v>
      </c>
      <c r="D4350" s="64" t="s">
        <v>1774</v>
      </c>
      <c r="E4350" s="20" t="s">
        <v>308</v>
      </c>
      <c r="F4350" s="64"/>
      <c r="G4350" s="53" t="s">
        <v>1076</v>
      </c>
      <c r="H4350" s="53" t="s">
        <v>307</v>
      </c>
      <c r="I4350" s="26">
        <v>11000</v>
      </c>
      <c r="J4350" s="26">
        <v>10000</v>
      </c>
      <c r="K4350" s="26">
        <v>5100</v>
      </c>
      <c r="L4350" s="26">
        <f t="shared" si="3996"/>
        <v>4000</v>
      </c>
      <c r="M4350" s="26">
        <v>2000</v>
      </c>
      <c r="N4350" s="26">
        <v>1000</v>
      </c>
      <c r="O4350" s="26">
        <v>1000</v>
      </c>
      <c r="P4350" s="26">
        <f t="shared" si="3999"/>
        <v>9100</v>
      </c>
      <c r="Q4350" s="26">
        <f t="shared" si="4000"/>
        <v>91</v>
      </c>
      <c r="R4350" s="90"/>
      <c r="S4350" s="90"/>
      <c r="T4350" s="90"/>
      <c r="U4350" s="90"/>
      <c r="V4350" s="90"/>
      <c r="W4350" s="90"/>
      <c r="X4350" s="90"/>
      <c r="Y4350" s="90"/>
    </row>
    <row r="4351" spans="1:25" ht="15" customHeight="1" x14ac:dyDescent="0.25">
      <c r="A4351" s="64" t="s">
        <v>935</v>
      </c>
      <c r="B4351" s="64" t="s">
        <v>81</v>
      </c>
      <c r="C4351" s="64" t="s">
        <v>1773</v>
      </c>
      <c r="D4351" s="64" t="s">
        <v>1774</v>
      </c>
      <c r="E4351" s="20" t="s">
        <v>311</v>
      </c>
      <c r="F4351" s="64"/>
      <c r="G4351" s="53" t="s">
        <v>1076</v>
      </c>
      <c r="H4351" s="53" t="s">
        <v>310</v>
      </c>
      <c r="I4351" s="26">
        <v>3000</v>
      </c>
      <c r="J4351" s="26">
        <v>3000</v>
      </c>
      <c r="K4351" s="26">
        <v>1500</v>
      </c>
      <c r="L4351" s="26">
        <f t="shared" si="3996"/>
        <v>0</v>
      </c>
      <c r="M4351" s="26"/>
      <c r="N4351" s="26"/>
      <c r="O4351" s="26"/>
      <c r="P4351" s="26">
        <f t="shared" si="3999"/>
        <v>1500</v>
      </c>
      <c r="Q4351" s="26">
        <f t="shared" si="4000"/>
        <v>50</v>
      </c>
      <c r="R4351" s="90"/>
      <c r="S4351" s="90"/>
      <c r="T4351" s="90"/>
      <c r="U4351" s="90"/>
      <c r="V4351" s="90"/>
      <c r="W4351" s="90"/>
      <c r="X4351" s="90"/>
      <c r="Y4351" s="90"/>
    </row>
    <row r="4352" spans="1:25" ht="15" customHeight="1" x14ac:dyDescent="0.25">
      <c r="A4352" s="63" t="s">
        <v>935</v>
      </c>
      <c r="B4352" s="63" t="s">
        <v>81</v>
      </c>
      <c r="C4352" s="63" t="s">
        <v>1773</v>
      </c>
      <c r="D4352" s="63" t="s">
        <v>1774</v>
      </c>
      <c r="E4352" s="63" t="s">
        <v>39</v>
      </c>
      <c r="F4352" s="64" t="s">
        <v>1</v>
      </c>
      <c r="G4352" s="53" t="s">
        <v>1</v>
      </c>
      <c r="H4352" s="65" t="s">
        <v>40</v>
      </c>
      <c r="I4352" s="31">
        <f t="shared" ref="I4352:K4352" si="4034">SUM(I4353:I4355)</f>
        <v>35849</v>
      </c>
      <c r="J4352" s="31">
        <f t="shared" si="4034"/>
        <v>32300</v>
      </c>
      <c r="K4352" s="31">
        <f t="shared" si="4034"/>
        <v>16756</v>
      </c>
      <c r="L4352" s="31">
        <f t="shared" si="3996"/>
        <v>7950</v>
      </c>
      <c r="M4352" s="31">
        <f t="shared" ref="M4352" si="4035">SUM(M4353:M4355)</f>
        <v>2650</v>
      </c>
      <c r="N4352" s="31">
        <f t="shared" ref="N4352:O4352" si="4036">SUM(N4353:N4355)</f>
        <v>2650</v>
      </c>
      <c r="O4352" s="31">
        <f t="shared" si="4036"/>
        <v>2650</v>
      </c>
      <c r="P4352" s="31">
        <f t="shared" si="3999"/>
        <v>24706</v>
      </c>
      <c r="Q4352" s="31">
        <f t="shared" si="4000"/>
        <v>76.48916408668731</v>
      </c>
      <c r="R4352" s="94"/>
      <c r="S4352" s="94"/>
      <c r="T4352" s="94"/>
      <c r="U4352" s="94"/>
      <c r="V4352" s="94"/>
      <c r="W4352" s="94"/>
      <c r="X4352" s="94"/>
      <c r="Y4352" s="94"/>
    </row>
    <row r="4353" spans="1:25" ht="15" customHeight="1" x14ac:dyDescent="0.25">
      <c r="A4353" s="64" t="s">
        <v>935</v>
      </c>
      <c r="B4353" s="64" t="s">
        <v>81</v>
      </c>
      <c r="C4353" s="64" t="s">
        <v>1773</v>
      </c>
      <c r="D4353" s="64" t="s">
        <v>1774</v>
      </c>
      <c r="E4353" s="20" t="s">
        <v>41</v>
      </c>
      <c r="F4353" s="64"/>
      <c r="G4353" s="53" t="s">
        <v>1076</v>
      </c>
      <c r="H4353" s="53" t="s">
        <v>40</v>
      </c>
      <c r="I4353" s="26">
        <v>25549</v>
      </c>
      <c r="J4353" s="26">
        <v>22000</v>
      </c>
      <c r="K4353" s="26">
        <v>11100</v>
      </c>
      <c r="L4353" s="26">
        <f t="shared" si="3996"/>
        <v>5400</v>
      </c>
      <c r="M4353" s="26">
        <v>1800</v>
      </c>
      <c r="N4353" s="26">
        <v>1800</v>
      </c>
      <c r="O4353" s="26">
        <v>1800</v>
      </c>
      <c r="P4353" s="26">
        <f t="shared" si="3999"/>
        <v>16500</v>
      </c>
      <c r="Q4353" s="26">
        <f t="shared" si="4000"/>
        <v>75</v>
      </c>
      <c r="R4353" s="90"/>
      <c r="S4353" s="90"/>
      <c r="T4353" s="90"/>
      <c r="U4353" s="90"/>
      <c r="V4353" s="90"/>
      <c r="W4353" s="90"/>
      <c r="X4353" s="90"/>
      <c r="Y4353" s="90"/>
    </row>
    <row r="4354" spans="1:25" ht="15" customHeight="1" x14ac:dyDescent="0.25">
      <c r="A4354" s="64" t="s">
        <v>935</v>
      </c>
      <c r="B4354" s="64" t="s">
        <v>81</v>
      </c>
      <c r="C4354" s="64" t="s">
        <v>1773</v>
      </c>
      <c r="D4354" s="64" t="s">
        <v>1774</v>
      </c>
      <c r="E4354" s="20" t="s">
        <v>41</v>
      </c>
      <c r="F4354" s="64" t="s">
        <v>1780</v>
      </c>
      <c r="G4354" s="53" t="s">
        <v>1076</v>
      </c>
      <c r="H4354" s="53" t="s">
        <v>49</v>
      </c>
      <c r="I4354" s="26">
        <v>2700</v>
      </c>
      <c r="J4354" s="26">
        <v>2700</v>
      </c>
      <c r="K4354" s="26">
        <v>1800</v>
      </c>
      <c r="L4354" s="26">
        <f t="shared" si="3996"/>
        <v>600</v>
      </c>
      <c r="M4354" s="26">
        <v>200</v>
      </c>
      <c r="N4354" s="26">
        <v>200</v>
      </c>
      <c r="O4354" s="26">
        <v>200</v>
      </c>
      <c r="P4354" s="26">
        <f t="shared" si="3999"/>
        <v>2400</v>
      </c>
      <c r="Q4354" s="26">
        <f t="shared" si="4000"/>
        <v>88.888888888888886</v>
      </c>
      <c r="R4354" s="90"/>
      <c r="S4354" s="90"/>
      <c r="T4354" s="90"/>
      <c r="U4354" s="90"/>
      <c r="V4354" s="90"/>
      <c r="W4354" s="90"/>
      <c r="X4354" s="90"/>
      <c r="Y4354" s="90"/>
    </row>
    <row r="4355" spans="1:25" ht="22.5" customHeight="1" x14ac:dyDescent="0.25">
      <c r="A4355" s="64" t="s">
        <v>935</v>
      </c>
      <c r="B4355" s="64" t="s">
        <v>81</v>
      </c>
      <c r="C4355" s="64" t="s">
        <v>1773</v>
      </c>
      <c r="D4355" s="64" t="s">
        <v>1774</v>
      </c>
      <c r="E4355" s="20" t="s">
        <v>41</v>
      </c>
      <c r="F4355" s="64" t="s">
        <v>1781</v>
      </c>
      <c r="G4355" s="53" t="s">
        <v>1076</v>
      </c>
      <c r="H4355" s="53" t="s">
        <v>55</v>
      </c>
      <c r="I4355" s="26">
        <v>7600</v>
      </c>
      <c r="J4355" s="26">
        <v>7600</v>
      </c>
      <c r="K4355" s="26">
        <v>3856</v>
      </c>
      <c r="L4355" s="26">
        <f t="shared" si="3996"/>
        <v>1950</v>
      </c>
      <c r="M4355" s="26">
        <v>650</v>
      </c>
      <c r="N4355" s="26">
        <v>650</v>
      </c>
      <c r="O4355" s="26">
        <v>650</v>
      </c>
      <c r="P4355" s="26">
        <f t="shared" si="3999"/>
        <v>5806</v>
      </c>
      <c r="Q4355" s="26">
        <f t="shared" si="4000"/>
        <v>76.39473684210526</v>
      </c>
      <c r="R4355" s="90"/>
      <c r="S4355" s="90"/>
      <c r="T4355" s="90"/>
      <c r="U4355" s="90"/>
      <c r="V4355" s="90"/>
      <c r="W4355" s="90"/>
      <c r="X4355" s="90"/>
      <c r="Y4355" s="90"/>
    </row>
    <row r="4356" spans="1:25" ht="22.5" customHeight="1" x14ac:dyDescent="0.25">
      <c r="A4356" s="63" t="s">
        <v>1</v>
      </c>
      <c r="B4356" s="63" t="s">
        <v>1</v>
      </c>
      <c r="C4356" s="63" t="s">
        <v>1</v>
      </c>
      <c r="D4356" s="65" t="s">
        <v>1</v>
      </c>
      <c r="E4356" s="65" t="s">
        <v>1</v>
      </c>
      <c r="F4356" s="65" t="s">
        <v>1</v>
      </c>
      <c r="G4356" s="65" t="s">
        <v>1</v>
      </c>
      <c r="H4356" s="66" t="s">
        <v>56</v>
      </c>
      <c r="I4356" s="30">
        <f t="shared" ref="I4356:K4357" si="4037">SUM(I4357)</f>
        <v>100</v>
      </c>
      <c r="J4356" s="30">
        <f t="shared" si="4037"/>
        <v>100</v>
      </c>
      <c r="K4356" s="30">
        <f t="shared" si="4037"/>
        <v>0</v>
      </c>
      <c r="L4356" s="30">
        <f t="shared" si="3996"/>
        <v>0</v>
      </c>
      <c r="M4356" s="30">
        <f t="shared" ref="M4356:M4357" si="4038">SUM(M4357)</f>
        <v>0</v>
      </c>
      <c r="N4356" s="30">
        <f t="shared" ref="N4356:O4357" si="4039">SUM(N4357)</f>
        <v>0</v>
      </c>
      <c r="O4356" s="30">
        <f t="shared" si="4039"/>
        <v>0</v>
      </c>
      <c r="P4356" s="30">
        <f t="shared" si="3999"/>
        <v>0</v>
      </c>
      <c r="Q4356" s="30">
        <f t="shared" si="4000"/>
        <v>0</v>
      </c>
      <c r="R4356" s="93"/>
      <c r="S4356" s="93"/>
      <c r="T4356" s="93"/>
      <c r="U4356" s="93"/>
      <c r="V4356" s="93"/>
      <c r="W4356" s="93"/>
      <c r="X4356" s="93"/>
      <c r="Y4356" s="93"/>
    </row>
    <row r="4357" spans="1:25" ht="15" customHeight="1" x14ac:dyDescent="0.25">
      <c r="A4357" s="63" t="s">
        <v>935</v>
      </c>
      <c r="B4357" s="63" t="s">
        <v>81</v>
      </c>
      <c r="C4357" s="63" t="s">
        <v>1773</v>
      </c>
      <c r="D4357" s="63" t="s">
        <v>1774</v>
      </c>
      <c r="E4357" s="65" t="s">
        <v>57</v>
      </c>
      <c r="F4357" s="65" t="s">
        <v>1</v>
      </c>
      <c r="G4357" s="65" t="s">
        <v>1</v>
      </c>
      <c r="H4357" s="65" t="s">
        <v>58</v>
      </c>
      <c r="I4357" s="31">
        <f t="shared" si="4037"/>
        <v>100</v>
      </c>
      <c r="J4357" s="31">
        <f t="shared" si="4037"/>
        <v>100</v>
      </c>
      <c r="K4357" s="31">
        <f t="shared" si="4037"/>
        <v>0</v>
      </c>
      <c r="L4357" s="31">
        <f t="shared" si="3996"/>
        <v>0</v>
      </c>
      <c r="M4357" s="31">
        <f t="shared" si="4038"/>
        <v>0</v>
      </c>
      <c r="N4357" s="31">
        <f t="shared" si="4039"/>
        <v>0</v>
      </c>
      <c r="O4357" s="31">
        <f t="shared" si="4039"/>
        <v>0</v>
      </c>
      <c r="P4357" s="31">
        <f t="shared" si="3999"/>
        <v>0</v>
      </c>
      <c r="Q4357" s="31">
        <f t="shared" si="4000"/>
        <v>0</v>
      </c>
      <c r="R4357" s="94"/>
      <c r="S4357" s="94"/>
      <c r="T4357" s="94"/>
      <c r="U4357" s="94"/>
      <c r="V4357" s="94"/>
      <c r="W4357" s="94"/>
      <c r="X4357" s="94"/>
      <c r="Y4357" s="94"/>
    </row>
    <row r="4358" spans="1:25" ht="15" customHeight="1" x14ac:dyDescent="0.25">
      <c r="A4358" s="64" t="s">
        <v>935</v>
      </c>
      <c r="B4358" s="64" t="s">
        <v>81</v>
      </c>
      <c r="C4358" s="64" t="s">
        <v>1773</v>
      </c>
      <c r="D4358" s="64" t="s">
        <v>1774</v>
      </c>
      <c r="E4358" s="20" t="s">
        <v>68</v>
      </c>
      <c r="F4358" s="64"/>
      <c r="G4358" s="53" t="s">
        <v>1076</v>
      </c>
      <c r="H4358" s="53" t="s">
        <v>67</v>
      </c>
      <c r="I4358" s="26">
        <v>100</v>
      </c>
      <c r="J4358" s="26">
        <v>100</v>
      </c>
      <c r="K4358" s="26">
        <v>0</v>
      </c>
      <c r="L4358" s="26">
        <f t="shared" si="3996"/>
        <v>0</v>
      </c>
      <c r="M4358" s="26"/>
      <c r="N4358" s="26"/>
      <c r="O4358" s="26"/>
      <c r="P4358" s="26">
        <f t="shared" si="3999"/>
        <v>0</v>
      </c>
      <c r="Q4358" s="26">
        <f t="shared" si="4000"/>
        <v>0</v>
      </c>
      <c r="R4358" s="90"/>
      <c r="S4358" s="90"/>
      <c r="T4358" s="90"/>
      <c r="U4358" s="90"/>
      <c r="V4358" s="90"/>
      <c r="W4358" s="90"/>
      <c r="X4358" s="90"/>
      <c r="Y4358" s="90"/>
    </row>
    <row r="4359" spans="1:25" ht="22.5" customHeight="1" x14ac:dyDescent="0.25">
      <c r="A4359" s="63" t="s">
        <v>1</v>
      </c>
      <c r="B4359" s="63" t="s">
        <v>1</v>
      </c>
      <c r="C4359" s="63" t="s">
        <v>1</v>
      </c>
      <c r="D4359" s="65" t="s">
        <v>1</v>
      </c>
      <c r="E4359" s="65" t="s">
        <v>1</v>
      </c>
      <c r="F4359" s="65" t="s">
        <v>1</v>
      </c>
      <c r="G4359" s="65" t="s">
        <v>1</v>
      </c>
      <c r="H4359" s="66" t="s">
        <v>69</v>
      </c>
      <c r="I4359" s="30">
        <f t="shared" ref="I4359:K4360" si="4040">SUM(I4360)</f>
        <v>8000</v>
      </c>
      <c r="J4359" s="30">
        <f t="shared" si="4040"/>
        <v>0</v>
      </c>
      <c r="K4359" s="30">
        <f t="shared" si="4040"/>
        <v>0</v>
      </c>
      <c r="L4359" s="30">
        <f t="shared" si="3996"/>
        <v>0</v>
      </c>
      <c r="M4359" s="30">
        <f t="shared" ref="M4359:M4360" si="4041">SUM(M4360)</f>
        <v>0</v>
      </c>
      <c r="N4359" s="30">
        <f t="shared" ref="N4359:O4360" si="4042">SUM(N4360)</f>
        <v>0</v>
      </c>
      <c r="O4359" s="30">
        <f t="shared" si="4042"/>
        <v>0</v>
      </c>
      <c r="P4359" s="30">
        <f t="shared" si="3999"/>
        <v>0</v>
      </c>
      <c r="Q4359" s="30" t="str">
        <f t="shared" si="4000"/>
        <v>-</v>
      </c>
      <c r="R4359" s="93"/>
      <c r="S4359" s="93"/>
      <c r="T4359" s="93"/>
      <c r="U4359" s="93"/>
      <c r="V4359" s="93"/>
      <c r="W4359" s="93"/>
      <c r="X4359" s="93"/>
      <c r="Y4359" s="93"/>
    </row>
    <row r="4360" spans="1:25" ht="15" customHeight="1" x14ac:dyDescent="0.25">
      <c r="A4360" s="63" t="s">
        <v>935</v>
      </c>
      <c r="B4360" s="63" t="s">
        <v>81</v>
      </c>
      <c r="C4360" s="63" t="s">
        <v>1773</v>
      </c>
      <c r="D4360" s="63" t="s">
        <v>1774</v>
      </c>
      <c r="E4360" s="65" t="s">
        <v>70</v>
      </c>
      <c r="F4360" s="65" t="s">
        <v>1</v>
      </c>
      <c r="G4360" s="65" t="s">
        <v>1</v>
      </c>
      <c r="H4360" s="65" t="s">
        <v>71</v>
      </c>
      <c r="I4360" s="31">
        <f t="shared" si="4040"/>
        <v>8000</v>
      </c>
      <c r="J4360" s="31">
        <f t="shared" si="4040"/>
        <v>0</v>
      </c>
      <c r="K4360" s="31">
        <f t="shared" si="4040"/>
        <v>0</v>
      </c>
      <c r="L4360" s="31">
        <f t="shared" si="3996"/>
        <v>0</v>
      </c>
      <c r="M4360" s="31">
        <f t="shared" si="4041"/>
        <v>0</v>
      </c>
      <c r="N4360" s="31">
        <f t="shared" si="4042"/>
        <v>0</v>
      </c>
      <c r="O4360" s="31">
        <f t="shared" si="4042"/>
        <v>0</v>
      </c>
      <c r="P4360" s="31">
        <f t="shared" si="3999"/>
        <v>0</v>
      </c>
      <c r="Q4360" s="31" t="str">
        <f t="shared" si="4000"/>
        <v>-</v>
      </c>
      <c r="R4360" s="94"/>
      <c r="S4360" s="94"/>
      <c r="T4360" s="94"/>
      <c r="U4360" s="94"/>
      <c r="V4360" s="94"/>
      <c r="W4360" s="94"/>
      <c r="X4360" s="94"/>
      <c r="Y4360" s="94"/>
    </row>
    <row r="4361" spans="1:25" ht="15" customHeight="1" x14ac:dyDescent="0.25">
      <c r="A4361" s="64" t="s">
        <v>935</v>
      </c>
      <c r="B4361" s="64" t="s">
        <v>81</v>
      </c>
      <c r="C4361" s="64" t="s">
        <v>1773</v>
      </c>
      <c r="D4361" s="64" t="s">
        <v>1774</v>
      </c>
      <c r="E4361" s="20" t="s">
        <v>74</v>
      </c>
      <c r="F4361" s="64"/>
      <c r="G4361" s="53" t="s">
        <v>1076</v>
      </c>
      <c r="H4361" s="53" t="s">
        <v>73</v>
      </c>
      <c r="I4361" s="26">
        <v>8000</v>
      </c>
      <c r="J4361" s="26">
        <v>0</v>
      </c>
      <c r="K4361" s="26">
        <v>0</v>
      </c>
      <c r="L4361" s="26">
        <f t="shared" si="3996"/>
        <v>0</v>
      </c>
      <c r="M4361" s="26"/>
      <c r="N4361" s="26"/>
      <c r="O4361" s="26"/>
      <c r="P4361" s="26">
        <f t="shared" si="3999"/>
        <v>0</v>
      </c>
      <c r="Q4361" s="26" t="str">
        <f t="shared" si="4000"/>
        <v>-</v>
      </c>
      <c r="R4361" s="90"/>
      <c r="S4361" s="90"/>
      <c r="T4361" s="90"/>
      <c r="U4361" s="90"/>
      <c r="V4361" s="90"/>
      <c r="W4361" s="90"/>
      <c r="X4361" s="90"/>
      <c r="Y4361" s="90"/>
    </row>
    <row r="4362" spans="1:25" ht="15" customHeight="1" x14ac:dyDescent="0.25">
      <c r="A4362" s="53" t="s">
        <v>1</v>
      </c>
      <c r="B4362" s="53" t="s">
        <v>1</v>
      </c>
      <c r="C4362" s="53" t="s">
        <v>1</v>
      </c>
      <c r="D4362" s="53" t="s">
        <v>1</v>
      </c>
      <c r="E4362" s="53" t="s">
        <v>1</v>
      </c>
      <c r="F4362" s="53" t="s">
        <v>1</v>
      </c>
      <c r="G4362" s="53" t="s">
        <v>1</v>
      </c>
      <c r="H4362" s="66" t="s">
        <v>3929</v>
      </c>
      <c r="I4362" s="30">
        <f t="shared" ref="I4362:K4362" si="4043">SUM(I4333,I4356,I4359)</f>
        <v>1355813</v>
      </c>
      <c r="J4362" s="30">
        <f t="shared" si="4043"/>
        <v>1335268</v>
      </c>
      <c r="K4362" s="30">
        <f t="shared" si="4043"/>
        <v>752065</v>
      </c>
      <c r="L4362" s="30">
        <f t="shared" si="3996"/>
        <v>322250</v>
      </c>
      <c r="M4362" s="30">
        <f t="shared" ref="M4362" si="4044">SUM(M4333,M4356,M4359)</f>
        <v>107350</v>
      </c>
      <c r="N4362" s="30">
        <f t="shared" ref="N4362:O4362" si="4045">SUM(N4333,N4356,N4359)</f>
        <v>107850</v>
      </c>
      <c r="O4362" s="30">
        <f t="shared" si="4045"/>
        <v>107050</v>
      </c>
      <c r="P4362" s="30">
        <f t="shared" si="3999"/>
        <v>1074315</v>
      </c>
      <c r="Q4362" s="30">
        <f t="shared" si="4000"/>
        <v>80.456882064124954</v>
      </c>
      <c r="R4362" s="93"/>
      <c r="S4362" s="93"/>
      <c r="T4362" s="93"/>
      <c r="U4362" s="93"/>
      <c r="V4362" s="93"/>
      <c r="W4362" s="93"/>
      <c r="X4362" s="93"/>
      <c r="Y4362" s="93"/>
    </row>
    <row r="4363" spans="1:25" ht="15" customHeight="1" thickBot="1" x14ac:dyDescent="0.3">
      <c r="A4363" s="53" t="s">
        <v>1</v>
      </c>
      <c r="B4363" s="53" t="s">
        <v>1</v>
      </c>
      <c r="C4363" s="53" t="s">
        <v>1</v>
      </c>
      <c r="D4363" s="53" t="s">
        <v>1</v>
      </c>
      <c r="E4363" s="53" t="s">
        <v>1</v>
      </c>
      <c r="F4363" s="53" t="s">
        <v>1</v>
      </c>
      <c r="G4363" s="53" t="s">
        <v>1</v>
      </c>
      <c r="H4363" s="65" t="s">
        <v>76</v>
      </c>
      <c r="I4363" s="31"/>
      <c r="J4363" s="31"/>
      <c r="K4363" s="31">
        <v>0</v>
      </c>
      <c r="L4363" s="31"/>
      <c r="M4363" s="31"/>
      <c r="N4363" s="31"/>
      <c r="O4363" s="31"/>
      <c r="P4363" s="31"/>
      <c r="Q4363" s="31"/>
      <c r="R4363" s="94"/>
      <c r="S4363" s="94"/>
      <c r="T4363" s="94"/>
      <c r="U4363" s="94"/>
      <c r="V4363" s="94"/>
      <c r="W4363" s="94"/>
      <c r="X4363" s="94"/>
      <c r="Y4363" s="94"/>
    </row>
    <row r="4364" spans="1:25" ht="47.25" customHeight="1" thickBot="1" x14ac:dyDescent="0.3">
      <c r="A4364" s="110" t="s">
        <v>1</v>
      </c>
      <c r="B4364" s="110" t="s">
        <v>1</v>
      </c>
      <c r="C4364" s="110" t="s">
        <v>1</v>
      </c>
      <c r="D4364" s="110" t="s">
        <v>1</v>
      </c>
      <c r="E4364" s="110" t="s">
        <v>1</v>
      </c>
      <c r="F4364" s="110" t="s">
        <v>1</v>
      </c>
      <c r="G4364" s="110" t="s">
        <v>1</v>
      </c>
      <c r="H4364" s="28" t="s">
        <v>77</v>
      </c>
      <c r="I4364" s="109" t="s">
        <v>3984</v>
      </c>
      <c r="J4364" s="109" t="s">
        <v>11</v>
      </c>
      <c r="K4364" s="109" t="s">
        <v>3989</v>
      </c>
      <c r="L4364" s="109" t="s">
        <v>3985</v>
      </c>
      <c r="M4364" s="109" t="s">
        <v>4027</v>
      </c>
      <c r="N4364" s="109" t="s">
        <v>3988</v>
      </c>
      <c r="O4364" s="109" t="s">
        <v>3986</v>
      </c>
      <c r="P4364" s="109" t="s">
        <v>3987</v>
      </c>
      <c r="Q4364" s="109" t="s">
        <v>3695</v>
      </c>
      <c r="R4364" s="91"/>
      <c r="S4364" s="91"/>
      <c r="T4364" s="91"/>
      <c r="U4364" s="91"/>
      <c r="V4364" s="91"/>
      <c r="W4364" s="91"/>
      <c r="X4364" s="91"/>
      <c r="Y4364" s="91"/>
    </row>
    <row r="4365" spans="1:25" ht="15" customHeight="1" x14ac:dyDescent="0.25">
      <c r="A4365" s="111"/>
      <c r="B4365" s="111"/>
      <c r="C4365" s="111"/>
      <c r="D4365" s="111"/>
      <c r="E4365" s="111"/>
      <c r="F4365" s="111"/>
      <c r="G4365" s="111"/>
      <c r="H4365" s="67" t="s">
        <v>1</v>
      </c>
      <c r="I4365" s="29">
        <v>1</v>
      </c>
      <c r="J4365" s="29">
        <v>2</v>
      </c>
      <c r="K4365" s="29">
        <v>3</v>
      </c>
      <c r="L4365" s="29" t="s">
        <v>3478</v>
      </c>
      <c r="M4365" s="29">
        <v>5</v>
      </c>
      <c r="N4365" s="29">
        <v>6</v>
      </c>
      <c r="O4365" s="29">
        <v>7</v>
      </c>
      <c r="P4365" s="29" t="s">
        <v>3696</v>
      </c>
      <c r="Q4365" s="29">
        <v>9</v>
      </c>
      <c r="R4365" s="92"/>
      <c r="S4365" s="92"/>
      <c r="T4365" s="92"/>
      <c r="U4365" s="92"/>
      <c r="V4365" s="92"/>
      <c r="W4365" s="92"/>
      <c r="X4365" s="92"/>
      <c r="Y4365" s="92"/>
    </row>
    <row r="4366" spans="1:25" ht="15" customHeight="1" x14ac:dyDescent="0.25">
      <c r="A4366" s="111"/>
      <c r="B4366" s="111"/>
      <c r="C4366" s="111"/>
      <c r="D4366" s="111"/>
      <c r="E4366" s="111"/>
      <c r="F4366" s="111"/>
      <c r="G4366" s="111"/>
      <c r="H4366" s="68" t="s">
        <v>1085</v>
      </c>
      <c r="I4366" s="32">
        <f t="shared" ref="I4366:K4366" si="4046">SUM(I4362)</f>
        <v>1355813</v>
      </c>
      <c r="J4366" s="32">
        <f t="shared" si="4046"/>
        <v>1335268</v>
      </c>
      <c r="K4366" s="32">
        <f t="shared" si="4046"/>
        <v>752065</v>
      </c>
      <c r="L4366" s="32">
        <f t="shared" si="3996"/>
        <v>322250</v>
      </c>
      <c r="M4366" s="32">
        <f t="shared" ref="M4366" si="4047">SUM(M4362)</f>
        <v>107350</v>
      </c>
      <c r="N4366" s="32">
        <f t="shared" ref="N4366:O4366" si="4048">SUM(N4362)</f>
        <v>107850</v>
      </c>
      <c r="O4366" s="32">
        <f t="shared" si="4048"/>
        <v>107050</v>
      </c>
      <c r="P4366" s="32">
        <f t="shared" si="3999"/>
        <v>1074315</v>
      </c>
      <c r="Q4366" s="32">
        <f t="shared" si="4000"/>
        <v>80.456882064124954</v>
      </c>
      <c r="R4366" s="90"/>
      <c r="S4366" s="90"/>
      <c r="T4366" s="90"/>
      <c r="U4366" s="90"/>
      <c r="V4366" s="90"/>
      <c r="W4366" s="90"/>
      <c r="X4366" s="90"/>
      <c r="Y4366" s="90"/>
    </row>
    <row r="4367" spans="1:25" ht="15" customHeight="1" x14ac:dyDescent="0.25">
      <c r="A4367" s="111"/>
      <c r="B4367" s="111"/>
      <c r="C4367" s="111"/>
      <c r="D4367" s="111"/>
      <c r="E4367" s="111"/>
      <c r="F4367" s="111"/>
      <c r="G4367" s="111"/>
      <c r="H4367" s="69" t="s">
        <v>79</v>
      </c>
      <c r="I4367" s="32">
        <f t="shared" ref="I4367:K4367" si="4049">SUM(I4366)</f>
        <v>1355813</v>
      </c>
      <c r="J4367" s="32">
        <f t="shared" si="4049"/>
        <v>1335268</v>
      </c>
      <c r="K4367" s="32">
        <f t="shared" si="4049"/>
        <v>752065</v>
      </c>
      <c r="L4367" s="32">
        <f t="shared" si="3996"/>
        <v>322250</v>
      </c>
      <c r="M4367" s="32">
        <f t="shared" ref="M4367" si="4050">SUM(M4366)</f>
        <v>107350</v>
      </c>
      <c r="N4367" s="32">
        <f t="shared" ref="N4367:O4367" si="4051">SUM(N4366)</f>
        <v>107850</v>
      </c>
      <c r="O4367" s="32">
        <f t="shared" si="4051"/>
        <v>107050</v>
      </c>
      <c r="P4367" s="32">
        <f t="shared" si="3999"/>
        <v>1074315</v>
      </c>
      <c r="Q4367" s="32">
        <f t="shared" si="4000"/>
        <v>80.456882064124954</v>
      </c>
      <c r="R4367" s="90"/>
      <c r="S4367" s="90"/>
      <c r="T4367" s="90"/>
      <c r="U4367" s="90"/>
      <c r="V4367" s="90"/>
      <c r="W4367" s="90"/>
      <c r="X4367" s="90"/>
      <c r="Y4367" s="90"/>
    </row>
    <row r="4368" spans="1:25" ht="15" customHeight="1" x14ac:dyDescent="0.25">
      <c r="A4368" s="112"/>
      <c r="B4368" s="112"/>
      <c r="C4368" s="112"/>
      <c r="D4368" s="112"/>
      <c r="E4368" s="112"/>
      <c r="F4368" s="112"/>
      <c r="G4368" s="112"/>
      <c r="I4368" s="27"/>
      <c r="J4368" s="27"/>
      <c r="K4368" s="27">
        <v>0</v>
      </c>
      <c r="L4368" s="27"/>
      <c r="M4368" s="27"/>
      <c r="N4368" s="27"/>
      <c r="O4368" s="27"/>
      <c r="P4368" s="27"/>
      <c r="Q4368" s="27"/>
      <c r="R4368" s="27"/>
      <c r="S4368" s="27"/>
      <c r="T4368" s="27"/>
      <c r="U4368" s="27"/>
      <c r="V4368" s="27"/>
      <c r="W4368" s="27"/>
      <c r="X4368" s="27"/>
      <c r="Y4368" s="27"/>
    </row>
    <row r="4369" spans="1:25" ht="15" customHeight="1" thickBot="1" x14ac:dyDescent="0.3">
      <c r="A4369" s="53" t="s">
        <v>1</v>
      </c>
      <c r="B4369" s="53" t="s">
        <v>1</v>
      </c>
      <c r="C4369" s="53" t="s">
        <v>1</v>
      </c>
      <c r="D4369" s="53" t="s">
        <v>1</v>
      </c>
      <c r="E4369" s="53" t="s">
        <v>1</v>
      </c>
      <c r="F4369" s="53" t="s">
        <v>1</v>
      </c>
      <c r="G4369" s="53" t="s">
        <v>1</v>
      </c>
      <c r="H4369" s="21" t="s">
        <v>1</v>
      </c>
      <c r="I4369" s="33"/>
      <c r="J4369" s="33"/>
      <c r="K4369" s="33">
        <v>0</v>
      </c>
      <c r="L4369" s="33"/>
      <c r="M4369" s="33"/>
      <c r="N4369" s="33"/>
      <c r="O4369" s="33"/>
      <c r="P4369" s="33"/>
      <c r="Q4369" s="33"/>
      <c r="R4369" s="33"/>
      <c r="S4369" s="33"/>
      <c r="T4369" s="33"/>
      <c r="U4369" s="33"/>
      <c r="V4369" s="33"/>
      <c r="W4369" s="33"/>
      <c r="X4369" s="33"/>
      <c r="Y4369" s="33"/>
    </row>
    <row r="4370" spans="1:25" ht="45.75" customHeight="1" thickBot="1" x14ac:dyDescent="0.3">
      <c r="A4370" s="28" t="s">
        <v>4</v>
      </c>
      <c r="B4370" s="28" t="s">
        <v>5</v>
      </c>
      <c r="C4370" s="28" t="s">
        <v>6</v>
      </c>
      <c r="D4370" s="57" t="s">
        <v>1</v>
      </c>
      <c r="E4370" s="28" t="s">
        <v>7</v>
      </c>
      <c r="F4370" s="28" t="s">
        <v>8</v>
      </c>
      <c r="G4370" s="28" t="s">
        <v>9</v>
      </c>
      <c r="H4370" s="28" t="s">
        <v>10</v>
      </c>
      <c r="I4370" s="109" t="s">
        <v>3984</v>
      </c>
      <c r="J4370" s="109" t="s">
        <v>11</v>
      </c>
      <c r="K4370" s="109" t="s">
        <v>3989</v>
      </c>
      <c r="L4370" s="109" t="s">
        <v>3985</v>
      </c>
      <c r="M4370" s="109" t="s">
        <v>4027</v>
      </c>
      <c r="N4370" s="109" t="s">
        <v>3988</v>
      </c>
      <c r="O4370" s="109" t="s">
        <v>3986</v>
      </c>
      <c r="P4370" s="109" t="s">
        <v>3987</v>
      </c>
      <c r="Q4370" s="109" t="s">
        <v>3695</v>
      </c>
      <c r="R4370" s="91"/>
      <c r="S4370" s="91"/>
      <c r="T4370" s="91"/>
      <c r="U4370" s="91"/>
      <c r="V4370" s="91"/>
      <c r="W4370" s="91"/>
      <c r="X4370" s="91"/>
      <c r="Y4370" s="91"/>
    </row>
    <row r="4371" spans="1:25" ht="15" customHeight="1" x14ac:dyDescent="0.25">
      <c r="A4371" s="58" t="s">
        <v>1</v>
      </c>
      <c r="B4371" s="58" t="s">
        <v>1</v>
      </c>
      <c r="C4371" s="58" t="s">
        <v>1</v>
      </c>
      <c r="D4371" s="59" t="s">
        <v>1</v>
      </c>
      <c r="E4371" s="59" t="s">
        <v>1</v>
      </c>
      <c r="F4371" s="60" t="s">
        <v>1</v>
      </c>
      <c r="G4371" s="61" t="s">
        <v>1</v>
      </c>
      <c r="H4371" s="62" t="s">
        <v>1</v>
      </c>
      <c r="I4371" s="29">
        <v>1</v>
      </c>
      <c r="J4371" s="29">
        <v>2</v>
      </c>
      <c r="K4371" s="29">
        <v>3</v>
      </c>
      <c r="L4371" s="29" t="s">
        <v>3478</v>
      </c>
      <c r="M4371" s="29">
        <v>5</v>
      </c>
      <c r="N4371" s="29">
        <v>6</v>
      </c>
      <c r="O4371" s="29">
        <v>7</v>
      </c>
      <c r="P4371" s="29" t="s">
        <v>3696</v>
      </c>
      <c r="Q4371" s="29">
        <v>9</v>
      </c>
      <c r="R4371" s="92"/>
      <c r="S4371" s="92"/>
      <c r="T4371" s="92"/>
      <c r="U4371" s="92"/>
      <c r="V4371" s="92"/>
      <c r="W4371" s="92"/>
      <c r="X4371" s="92"/>
      <c r="Y4371" s="92"/>
    </row>
    <row r="4372" spans="1:25" ht="15" customHeight="1" x14ac:dyDescent="0.25">
      <c r="A4372" s="63" t="s">
        <v>935</v>
      </c>
      <c r="B4372" s="63" t="s">
        <v>81</v>
      </c>
      <c r="C4372" s="64" t="s">
        <v>1782</v>
      </c>
      <c r="D4372" s="64" t="s">
        <v>1783</v>
      </c>
      <c r="E4372" s="65" t="s">
        <v>1</v>
      </c>
      <c r="F4372" s="65" t="s">
        <v>1</v>
      </c>
      <c r="G4372" s="65" t="s">
        <v>1</v>
      </c>
      <c r="H4372" s="65" t="s">
        <v>1784</v>
      </c>
      <c r="I4372" s="26">
        <v>0</v>
      </c>
      <c r="J4372" s="26" t="s">
        <v>1</v>
      </c>
      <c r="K4372" s="26">
        <v>0</v>
      </c>
      <c r="L4372" s="26"/>
      <c r="M4372" s="26"/>
      <c r="N4372" s="26"/>
      <c r="O4372" s="26"/>
      <c r="P4372" s="26"/>
      <c r="Q4372" s="26"/>
      <c r="R4372" s="90"/>
      <c r="S4372" s="90"/>
      <c r="T4372" s="90"/>
      <c r="U4372" s="90"/>
      <c r="V4372" s="90"/>
      <c r="W4372" s="90"/>
      <c r="X4372" s="90"/>
      <c r="Y4372" s="90"/>
    </row>
    <row r="4373" spans="1:25" ht="22.5" customHeight="1" x14ac:dyDescent="0.25">
      <c r="A4373" s="63" t="s">
        <v>1</v>
      </c>
      <c r="B4373" s="63" t="s">
        <v>1</v>
      </c>
      <c r="C4373" s="63" t="s">
        <v>1</v>
      </c>
      <c r="D4373" s="65" t="s">
        <v>1</v>
      </c>
      <c r="E4373" s="65" t="s">
        <v>1</v>
      </c>
      <c r="F4373" s="65" t="s">
        <v>1</v>
      </c>
      <c r="G4373" s="65" t="s">
        <v>1</v>
      </c>
      <c r="H4373" s="66" t="s">
        <v>15</v>
      </c>
      <c r="I4373" s="30">
        <f t="shared" ref="I4373:K4373" si="4052">SUM(I4374,I4381,I4383)</f>
        <v>1801815</v>
      </c>
      <c r="J4373" s="30">
        <f t="shared" si="4052"/>
        <v>1788657</v>
      </c>
      <c r="K4373" s="30">
        <f t="shared" si="4052"/>
        <v>980480</v>
      </c>
      <c r="L4373" s="30">
        <f t="shared" ref="L4373:L4431" si="4053">SUM(M4373:O4373)</f>
        <v>416650</v>
      </c>
      <c r="M4373" s="30">
        <f t="shared" ref="M4373" si="4054">SUM(M4374,M4381,M4383)</f>
        <v>139150</v>
      </c>
      <c r="N4373" s="30">
        <f t="shared" ref="N4373:O4373" si="4055">SUM(N4374,N4381,N4383)</f>
        <v>131650</v>
      </c>
      <c r="O4373" s="30">
        <f t="shared" si="4055"/>
        <v>145850</v>
      </c>
      <c r="P4373" s="30">
        <f t="shared" ref="P4373:P4431" si="4056">K4373+L4373</f>
        <v>1397130</v>
      </c>
      <c r="Q4373" s="30">
        <f t="shared" ref="Q4373:Q4431" si="4057">IF(J4373=0,"-",P4373/J4373*100)</f>
        <v>78.110560045889173</v>
      </c>
      <c r="R4373" s="93"/>
      <c r="S4373" s="93"/>
      <c r="T4373" s="93"/>
      <c r="U4373" s="93"/>
      <c r="V4373" s="93"/>
      <c r="W4373" s="93"/>
      <c r="X4373" s="93"/>
      <c r="Y4373" s="93"/>
    </row>
    <row r="4374" spans="1:25" ht="15" customHeight="1" x14ac:dyDescent="0.25">
      <c r="A4374" s="63" t="s">
        <v>935</v>
      </c>
      <c r="B4374" s="63" t="s">
        <v>81</v>
      </c>
      <c r="C4374" s="63" t="s">
        <v>1782</v>
      </c>
      <c r="D4374" s="63" t="s">
        <v>1783</v>
      </c>
      <c r="E4374" s="65" t="s">
        <v>16</v>
      </c>
      <c r="F4374" s="65" t="s">
        <v>1</v>
      </c>
      <c r="G4374" s="65" t="s">
        <v>1</v>
      </c>
      <c r="H4374" s="65" t="s">
        <v>17</v>
      </c>
      <c r="I4374" s="31">
        <f t="shared" ref="I4374:K4374" si="4058">SUM(I4375:I4376)</f>
        <v>1535146</v>
      </c>
      <c r="J4374" s="31">
        <f t="shared" si="4058"/>
        <v>1535146</v>
      </c>
      <c r="K4374" s="31">
        <f t="shared" si="4058"/>
        <v>843780</v>
      </c>
      <c r="L4374" s="31">
        <f t="shared" si="4053"/>
        <v>351000</v>
      </c>
      <c r="M4374" s="31">
        <f t="shared" ref="M4374" si="4059">SUM(M4375:M4376)</f>
        <v>116500</v>
      </c>
      <c r="N4374" s="31">
        <f t="shared" ref="N4374:O4374" si="4060">SUM(N4375:N4376)</f>
        <v>111500</v>
      </c>
      <c r="O4374" s="31">
        <f t="shared" si="4060"/>
        <v>123000</v>
      </c>
      <c r="P4374" s="31">
        <f t="shared" si="4056"/>
        <v>1194780</v>
      </c>
      <c r="Q4374" s="31">
        <f t="shared" si="4057"/>
        <v>77.82842804528039</v>
      </c>
      <c r="R4374" s="94"/>
      <c r="S4374" s="94"/>
      <c r="T4374" s="94"/>
      <c r="U4374" s="94"/>
      <c r="V4374" s="94"/>
      <c r="W4374" s="94"/>
      <c r="X4374" s="94"/>
      <c r="Y4374" s="94"/>
    </row>
    <row r="4375" spans="1:25" ht="15" customHeight="1" x14ac:dyDescent="0.25">
      <c r="A4375" s="64" t="s">
        <v>935</v>
      </c>
      <c r="B4375" s="64" t="s">
        <v>81</v>
      </c>
      <c r="C4375" s="64" t="s">
        <v>1782</v>
      </c>
      <c r="D4375" s="64" t="s">
        <v>1783</v>
      </c>
      <c r="E4375" s="20" t="s">
        <v>19</v>
      </c>
      <c r="F4375" s="64"/>
      <c r="G4375" s="53" t="s">
        <v>1076</v>
      </c>
      <c r="H4375" s="53" t="s">
        <v>3930</v>
      </c>
      <c r="I4375" s="26">
        <v>1360066</v>
      </c>
      <c r="J4375" s="26">
        <v>1360066</v>
      </c>
      <c r="K4375" s="26">
        <v>713000</v>
      </c>
      <c r="L4375" s="26">
        <f t="shared" si="4053"/>
        <v>320000</v>
      </c>
      <c r="M4375" s="26">
        <v>110000</v>
      </c>
      <c r="N4375" s="26">
        <v>100000</v>
      </c>
      <c r="O4375" s="26">
        <v>110000</v>
      </c>
      <c r="P4375" s="26">
        <f t="shared" si="4056"/>
        <v>1033000</v>
      </c>
      <c r="Q4375" s="26">
        <f t="shared" si="4057"/>
        <v>75.952196437525828</v>
      </c>
      <c r="R4375" s="90"/>
      <c r="S4375" s="90"/>
      <c r="T4375" s="90"/>
      <c r="U4375" s="90"/>
      <c r="V4375" s="90"/>
      <c r="W4375" s="90"/>
      <c r="X4375" s="90"/>
      <c r="Y4375" s="90"/>
    </row>
    <row r="4376" spans="1:25" ht="15" customHeight="1" x14ac:dyDescent="0.25">
      <c r="A4376" s="63" t="s">
        <v>935</v>
      </c>
      <c r="B4376" s="63" t="s">
        <v>81</v>
      </c>
      <c r="C4376" s="63" t="s">
        <v>1782</v>
      </c>
      <c r="D4376" s="63" t="s">
        <v>1783</v>
      </c>
      <c r="E4376" s="63" t="s">
        <v>21</v>
      </c>
      <c r="F4376" s="64" t="s">
        <v>1</v>
      </c>
      <c r="G4376" s="53" t="s">
        <v>1</v>
      </c>
      <c r="H4376" s="65" t="s">
        <v>22</v>
      </c>
      <c r="I4376" s="31">
        <f t="shared" ref="I4376:K4376" si="4061">SUM(I4377:I4380)</f>
        <v>175080</v>
      </c>
      <c r="J4376" s="31">
        <f t="shared" si="4061"/>
        <v>175080</v>
      </c>
      <c r="K4376" s="31">
        <f t="shared" si="4061"/>
        <v>130780</v>
      </c>
      <c r="L4376" s="31">
        <f t="shared" si="4053"/>
        <v>31000</v>
      </c>
      <c r="M4376" s="31">
        <f t="shared" ref="M4376" si="4062">SUM(M4377:M4380)</f>
        <v>6500</v>
      </c>
      <c r="N4376" s="31">
        <f t="shared" ref="N4376:O4376" si="4063">SUM(N4377:N4380)</f>
        <v>11500</v>
      </c>
      <c r="O4376" s="31">
        <f t="shared" si="4063"/>
        <v>13000</v>
      </c>
      <c r="P4376" s="31">
        <f t="shared" si="4056"/>
        <v>161780</v>
      </c>
      <c r="Q4376" s="31">
        <f t="shared" si="4057"/>
        <v>92.403472698195117</v>
      </c>
      <c r="R4376" s="94"/>
      <c r="S4376" s="94"/>
      <c r="T4376" s="94"/>
      <c r="U4376" s="94"/>
      <c r="V4376" s="94"/>
      <c r="W4376" s="94"/>
      <c r="X4376" s="94"/>
      <c r="Y4376" s="94"/>
    </row>
    <row r="4377" spans="1:25" ht="15" customHeight="1" x14ac:dyDescent="0.25">
      <c r="A4377" s="64" t="s">
        <v>935</v>
      </c>
      <c r="B4377" s="64" t="s">
        <v>81</v>
      </c>
      <c r="C4377" s="64" t="s">
        <v>1782</v>
      </c>
      <c r="D4377" s="64" t="s">
        <v>1783</v>
      </c>
      <c r="E4377" s="20" t="s">
        <v>23</v>
      </c>
      <c r="F4377" s="64" t="s">
        <v>1785</v>
      </c>
      <c r="G4377" s="53" t="s">
        <v>1076</v>
      </c>
      <c r="H4377" s="53" t="s">
        <v>85</v>
      </c>
      <c r="I4377" s="26">
        <v>29000</v>
      </c>
      <c r="J4377" s="26">
        <v>29000</v>
      </c>
      <c r="K4377" s="26">
        <v>22600</v>
      </c>
      <c r="L4377" s="26">
        <f t="shared" si="4053"/>
        <v>6000</v>
      </c>
      <c r="M4377" s="26">
        <v>1500</v>
      </c>
      <c r="N4377" s="26">
        <v>1500</v>
      </c>
      <c r="O4377" s="26">
        <v>3000</v>
      </c>
      <c r="P4377" s="26">
        <f t="shared" si="4056"/>
        <v>28600</v>
      </c>
      <c r="Q4377" s="26">
        <f t="shared" si="4057"/>
        <v>98.620689655172413</v>
      </c>
      <c r="R4377" s="90"/>
      <c r="S4377" s="90"/>
      <c r="T4377" s="90"/>
      <c r="U4377" s="90"/>
      <c r="V4377" s="90"/>
      <c r="W4377" s="90"/>
      <c r="X4377" s="90"/>
      <c r="Y4377" s="90"/>
    </row>
    <row r="4378" spans="1:25" ht="15" customHeight="1" x14ac:dyDescent="0.25">
      <c r="A4378" s="64" t="s">
        <v>935</v>
      </c>
      <c r="B4378" s="64" t="s">
        <v>81</v>
      </c>
      <c r="C4378" s="64" t="s">
        <v>1782</v>
      </c>
      <c r="D4378" s="64" t="s">
        <v>1783</v>
      </c>
      <c r="E4378" s="20" t="s">
        <v>23</v>
      </c>
      <c r="F4378" s="64" t="s">
        <v>1786</v>
      </c>
      <c r="G4378" s="53" t="s">
        <v>1076</v>
      </c>
      <c r="H4378" s="53" t="s">
        <v>25</v>
      </c>
      <c r="I4378" s="26">
        <v>103500</v>
      </c>
      <c r="J4378" s="26">
        <v>103500</v>
      </c>
      <c r="K4378" s="26">
        <v>71600</v>
      </c>
      <c r="L4378" s="26">
        <f t="shared" si="4053"/>
        <v>25000</v>
      </c>
      <c r="M4378" s="26">
        <v>5000</v>
      </c>
      <c r="N4378" s="26">
        <v>10000</v>
      </c>
      <c r="O4378" s="26">
        <v>10000</v>
      </c>
      <c r="P4378" s="26">
        <f t="shared" si="4056"/>
        <v>96600</v>
      </c>
      <c r="Q4378" s="26">
        <f t="shared" si="4057"/>
        <v>93.333333333333329</v>
      </c>
      <c r="R4378" s="90"/>
      <c r="S4378" s="90"/>
      <c r="T4378" s="90"/>
      <c r="U4378" s="90"/>
      <c r="V4378" s="90"/>
      <c r="W4378" s="90"/>
      <c r="X4378" s="90"/>
      <c r="Y4378" s="90"/>
    </row>
    <row r="4379" spans="1:25" ht="15" customHeight="1" x14ac:dyDescent="0.25">
      <c r="A4379" s="64" t="s">
        <v>935</v>
      </c>
      <c r="B4379" s="64" t="s">
        <v>81</v>
      </c>
      <c r="C4379" s="64" t="s">
        <v>1782</v>
      </c>
      <c r="D4379" s="64" t="s">
        <v>1783</v>
      </c>
      <c r="E4379" s="20" t="s">
        <v>23</v>
      </c>
      <c r="F4379" s="64" t="s">
        <v>1787</v>
      </c>
      <c r="G4379" s="53" t="s">
        <v>1076</v>
      </c>
      <c r="H4379" s="53" t="s">
        <v>27</v>
      </c>
      <c r="I4379" s="26">
        <v>27480</v>
      </c>
      <c r="J4379" s="26">
        <v>27480</v>
      </c>
      <c r="K4379" s="26">
        <v>27480</v>
      </c>
      <c r="L4379" s="26">
        <f t="shared" si="4053"/>
        <v>0</v>
      </c>
      <c r="M4379" s="26"/>
      <c r="N4379" s="26"/>
      <c r="O4379" s="26"/>
      <c r="P4379" s="26">
        <f t="shared" si="4056"/>
        <v>27480</v>
      </c>
      <c r="Q4379" s="26">
        <f t="shared" si="4057"/>
        <v>100</v>
      </c>
      <c r="R4379" s="90"/>
      <c r="S4379" s="90"/>
      <c r="T4379" s="90"/>
      <c r="U4379" s="90"/>
      <c r="V4379" s="90"/>
      <c r="W4379" s="90"/>
      <c r="X4379" s="90"/>
      <c r="Y4379" s="90"/>
    </row>
    <row r="4380" spans="1:25" ht="15" customHeight="1" x14ac:dyDescent="0.25">
      <c r="A4380" s="64" t="s">
        <v>935</v>
      </c>
      <c r="B4380" s="64" t="s">
        <v>81</v>
      </c>
      <c r="C4380" s="64" t="s">
        <v>1782</v>
      </c>
      <c r="D4380" s="64" t="s">
        <v>1783</v>
      </c>
      <c r="E4380" s="20" t="s">
        <v>23</v>
      </c>
      <c r="F4380" s="64" t="s">
        <v>1788</v>
      </c>
      <c r="G4380" s="53" t="s">
        <v>1076</v>
      </c>
      <c r="H4380" s="53" t="s">
        <v>29</v>
      </c>
      <c r="I4380" s="26">
        <v>15100</v>
      </c>
      <c r="J4380" s="26">
        <v>15100</v>
      </c>
      <c r="K4380" s="26">
        <v>9100</v>
      </c>
      <c r="L4380" s="26">
        <f t="shared" si="4053"/>
        <v>0</v>
      </c>
      <c r="M4380" s="26"/>
      <c r="N4380" s="26"/>
      <c r="O4380" s="26"/>
      <c r="P4380" s="26">
        <f t="shared" si="4056"/>
        <v>9100</v>
      </c>
      <c r="Q4380" s="26">
        <f t="shared" si="4057"/>
        <v>60.264900662251655</v>
      </c>
      <c r="R4380" s="90"/>
      <c r="S4380" s="90"/>
      <c r="T4380" s="90"/>
      <c r="U4380" s="90"/>
      <c r="V4380" s="90"/>
      <c r="W4380" s="90"/>
      <c r="X4380" s="90"/>
      <c r="Y4380" s="90"/>
    </row>
    <row r="4381" spans="1:25" ht="15" customHeight="1" x14ac:dyDescent="0.25">
      <c r="A4381" s="63" t="s">
        <v>935</v>
      </c>
      <c r="B4381" s="63" t="s">
        <v>81</v>
      </c>
      <c r="C4381" s="63" t="s">
        <v>1782</v>
      </c>
      <c r="D4381" s="63" t="s">
        <v>1783</v>
      </c>
      <c r="E4381" s="65" t="s">
        <v>30</v>
      </c>
      <c r="F4381" s="65" t="s">
        <v>1</v>
      </c>
      <c r="G4381" s="65" t="s">
        <v>1</v>
      </c>
      <c r="H4381" s="65" t="s">
        <v>31</v>
      </c>
      <c r="I4381" s="31">
        <f t="shared" ref="I4381:K4381" si="4064">SUM(I4382)</f>
        <v>142805</v>
      </c>
      <c r="J4381" s="31">
        <f t="shared" si="4064"/>
        <v>142805</v>
      </c>
      <c r="K4381" s="31">
        <f t="shared" si="4064"/>
        <v>79000</v>
      </c>
      <c r="L4381" s="31">
        <f t="shared" si="4053"/>
        <v>34000</v>
      </c>
      <c r="M4381" s="31">
        <f t="shared" ref="M4381" si="4065">SUM(M4382)</f>
        <v>12000</v>
      </c>
      <c r="N4381" s="31">
        <f t="shared" ref="N4381:O4381" si="4066">SUM(N4382)</f>
        <v>10000</v>
      </c>
      <c r="O4381" s="31">
        <f t="shared" si="4066"/>
        <v>12000</v>
      </c>
      <c r="P4381" s="31">
        <f t="shared" si="4056"/>
        <v>113000</v>
      </c>
      <c r="Q4381" s="31">
        <f t="shared" si="4057"/>
        <v>79.128882041945317</v>
      </c>
      <c r="R4381" s="94"/>
      <c r="S4381" s="94"/>
      <c r="T4381" s="94"/>
      <c r="U4381" s="94"/>
      <c r="V4381" s="94"/>
      <c r="W4381" s="94"/>
      <c r="X4381" s="94"/>
      <c r="Y4381" s="94"/>
    </row>
    <row r="4382" spans="1:25" ht="15" customHeight="1" x14ac:dyDescent="0.25">
      <c r="A4382" s="64" t="s">
        <v>935</v>
      </c>
      <c r="B4382" s="64" t="s">
        <v>81</v>
      </c>
      <c r="C4382" s="64" t="s">
        <v>1782</v>
      </c>
      <c r="D4382" s="64" t="s">
        <v>1783</v>
      </c>
      <c r="E4382" s="20" t="s">
        <v>33</v>
      </c>
      <c r="F4382" s="64"/>
      <c r="G4382" s="53" t="s">
        <v>1076</v>
      </c>
      <c r="H4382" s="53" t="s">
        <v>3865</v>
      </c>
      <c r="I4382" s="26">
        <v>142805</v>
      </c>
      <c r="J4382" s="26">
        <v>142805</v>
      </c>
      <c r="K4382" s="26">
        <v>79000</v>
      </c>
      <c r="L4382" s="26">
        <f t="shared" si="4053"/>
        <v>34000</v>
      </c>
      <c r="M4382" s="26">
        <v>12000</v>
      </c>
      <c r="N4382" s="26">
        <v>10000</v>
      </c>
      <c r="O4382" s="26">
        <v>12000</v>
      </c>
      <c r="P4382" s="26">
        <f t="shared" si="4056"/>
        <v>113000</v>
      </c>
      <c r="Q4382" s="26">
        <f t="shared" si="4057"/>
        <v>79.128882041945317</v>
      </c>
      <c r="R4382" s="90"/>
      <c r="S4382" s="90"/>
      <c r="T4382" s="90"/>
      <c r="U4382" s="90"/>
      <c r="V4382" s="90"/>
      <c r="W4382" s="90"/>
      <c r="X4382" s="90"/>
      <c r="Y4382" s="90"/>
    </row>
    <row r="4383" spans="1:25" ht="15" customHeight="1" x14ac:dyDescent="0.25">
      <c r="A4383" s="63" t="s">
        <v>935</v>
      </c>
      <c r="B4383" s="63" t="s">
        <v>81</v>
      </c>
      <c r="C4383" s="63" t="s">
        <v>1782</v>
      </c>
      <c r="D4383" s="63" t="s">
        <v>1783</v>
      </c>
      <c r="E4383" s="65" t="s">
        <v>34</v>
      </c>
      <c r="F4383" s="65" t="s">
        <v>1</v>
      </c>
      <c r="G4383" s="65" t="s">
        <v>1</v>
      </c>
      <c r="H4383" s="65" t="s">
        <v>35</v>
      </c>
      <c r="I4383" s="31">
        <f t="shared" ref="I4383:K4383" si="4067">SUM(I4384:I4391)</f>
        <v>123864</v>
      </c>
      <c r="J4383" s="31">
        <f t="shared" si="4067"/>
        <v>110706</v>
      </c>
      <c r="K4383" s="31">
        <f t="shared" si="4067"/>
        <v>57700</v>
      </c>
      <c r="L4383" s="31">
        <f t="shared" si="4053"/>
        <v>31650</v>
      </c>
      <c r="M4383" s="31">
        <f t="shared" ref="M4383" si="4068">SUM(M4384:M4391)</f>
        <v>10650</v>
      </c>
      <c r="N4383" s="31">
        <f t="shared" ref="N4383:O4383" si="4069">SUM(N4384:N4391)</f>
        <v>10150</v>
      </c>
      <c r="O4383" s="31">
        <f t="shared" si="4069"/>
        <v>10850</v>
      </c>
      <c r="P4383" s="31">
        <f t="shared" si="4056"/>
        <v>89350</v>
      </c>
      <c r="Q4383" s="31">
        <f t="shared" si="4057"/>
        <v>80.709265983776845</v>
      </c>
      <c r="R4383" s="94"/>
      <c r="S4383" s="94"/>
      <c r="T4383" s="94"/>
      <c r="U4383" s="94"/>
      <c r="V4383" s="94"/>
      <c r="W4383" s="94"/>
      <c r="X4383" s="94"/>
      <c r="Y4383" s="94"/>
    </row>
    <row r="4384" spans="1:25" ht="15" customHeight="1" x14ac:dyDescent="0.25">
      <c r="A4384" s="64" t="s">
        <v>935</v>
      </c>
      <c r="B4384" s="64" t="s">
        <v>81</v>
      </c>
      <c r="C4384" s="64" t="s">
        <v>1782</v>
      </c>
      <c r="D4384" s="64" t="s">
        <v>1783</v>
      </c>
      <c r="E4384" s="20" t="s">
        <v>38</v>
      </c>
      <c r="F4384" s="64"/>
      <c r="G4384" s="53" t="s">
        <v>1076</v>
      </c>
      <c r="H4384" s="53" t="s">
        <v>37</v>
      </c>
      <c r="I4384" s="26">
        <v>1500</v>
      </c>
      <c r="J4384" s="26">
        <v>500</v>
      </c>
      <c r="K4384" s="26">
        <v>500</v>
      </c>
      <c r="L4384" s="26">
        <f t="shared" si="4053"/>
        <v>0</v>
      </c>
      <c r="M4384" s="26"/>
      <c r="N4384" s="26"/>
      <c r="O4384" s="26"/>
      <c r="P4384" s="26">
        <f t="shared" si="4056"/>
        <v>500</v>
      </c>
      <c r="Q4384" s="26">
        <f t="shared" si="4057"/>
        <v>100</v>
      </c>
      <c r="R4384" s="90"/>
      <c r="S4384" s="90"/>
      <c r="T4384" s="90"/>
      <c r="U4384" s="90"/>
      <c r="V4384" s="90"/>
      <c r="W4384" s="90"/>
      <c r="X4384" s="90"/>
      <c r="Y4384" s="90"/>
    </row>
    <row r="4385" spans="1:25" ht="15" customHeight="1" x14ac:dyDescent="0.25">
      <c r="A4385" s="64" t="s">
        <v>935</v>
      </c>
      <c r="B4385" s="64" t="s">
        <v>81</v>
      </c>
      <c r="C4385" s="64" t="s">
        <v>1782</v>
      </c>
      <c r="D4385" s="64" t="s">
        <v>1783</v>
      </c>
      <c r="E4385" s="20" t="s">
        <v>298</v>
      </c>
      <c r="F4385" s="64"/>
      <c r="G4385" s="53" t="s">
        <v>1076</v>
      </c>
      <c r="H4385" s="53" t="s">
        <v>297</v>
      </c>
      <c r="I4385" s="26">
        <v>42900</v>
      </c>
      <c r="J4385" s="26">
        <v>42900</v>
      </c>
      <c r="K4385" s="26">
        <v>22000</v>
      </c>
      <c r="L4385" s="26">
        <f t="shared" si="4053"/>
        <v>13000</v>
      </c>
      <c r="M4385" s="26">
        <v>5000</v>
      </c>
      <c r="N4385" s="26">
        <v>4000</v>
      </c>
      <c r="O4385" s="26">
        <v>4000</v>
      </c>
      <c r="P4385" s="26">
        <f t="shared" si="4056"/>
        <v>35000</v>
      </c>
      <c r="Q4385" s="26">
        <f t="shared" si="4057"/>
        <v>81.585081585081582</v>
      </c>
      <c r="R4385" s="90"/>
      <c r="S4385" s="90"/>
      <c r="T4385" s="90"/>
      <c r="U4385" s="90"/>
      <c r="V4385" s="90"/>
      <c r="W4385" s="90"/>
      <c r="X4385" s="90"/>
      <c r="Y4385" s="90"/>
    </row>
    <row r="4386" spans="1:25" ht="15" customHeight="1" x14ac:dyDescent="0.25">
      <c r="A4386" s="64" t="s">
        <v>935</v>
      </c>
      <c r="B4386" s="64" t="s">
        <v>81</v>
      </c>
      <c r="C4386" s="64" t="s">
        <v>1782</v>
      </c>
      <c r="D4386" s="64" t="s">
        <v>1783</v>
      </c>
      <c r="E4386" s="20" t="s">
        <v>301</v>
      </c>
      <c r="F4386" s="64"/>
      <c r="G4386" s="53" t="s">
        <v>1076</v>
      </c>
      <c r="H4386" s="53" t="s">
        <v>300</v>
      </c>
      <c r="I4386" s="26">
        <v>13400</v>
      </c>
      <c r="J4386" s="26">
        <v>13400</v>
      </c>
      <c r="K4386" s="26">
        <v>6800</v>
      </c>
      <c r="L4386" s="26">
        <f t="shared" si="4053"/>
        <v>4000</v>
      </c>
      <c r="M4386" s="26">
        <v>1000</v>
      </c>
      <c r="N4386" s="26">
        <v>1500</v>
      </c>
      <c r="O4386" s="26">
        <v>1500</v>
      </c>
      <c r="P4386" s="26">
        <f t="shared" si="4056"/>
        <v>10800</v>
      </c>
      <c r="Q4386" s="26">
        <f t="shared" si="4057"/>
        <v>80.597014925373131</v>
      </c>
      <c r="R4386" s="90"/>
      <c r="S4386" s="90"/>
      <c r="T4386" s="90"/>
      <c r="U4386" s="90"/>
      <c r="V4386" s="90"/>
      <c r="W4386" s="90"/>
      <c r="X4386" s="90"/>
      <c r="Y4386" s="90"/>
    </row>
    <row r="4387" spans="1:25" ht="15" customHeight="1" x14ac:dyDescent="0.25">
      <c r="A4387" s="64" t="s">
        <v>935</v>
      </c>
      <c r="B4387" s="64" t="s">
        <v>81</v>
      </c>
      <c r="C4387" s="64" t="s">
        <v>1782</v>
      </c>
      <c r="D4387" s="64" t="s">
        <v>1783</v>
      </c>
      <c r="E4387" s="20" t="s">
        <v>218</v>
      </c>
      <c r="F4387" s="64"/>
      <c r="G4387" s="53" t="s">
        <v>1076</v>
      </c>
      <c r="H4387" s="53" t="s">
        <v>217</v>
      </c>
      <c r="I4387" s="26">
        <v>12406</v>
      </c>
      <c r="J4387" s="26">
        <v>8000</v>
      </c>
      <c r="K4387" s="26">
        <v>4100</v>
      </c>
      <c r="L4387" s="26">
        <f t="shared" si="4053"/>
        <v>3000</v>
      </c>
      <c r="M4387" s="26">
        <v>1000</v>
      </c>
      <c r="N4387" s="26">
        <v>1000</v>
      </c>
      <c r="O4387" s="26">
        <v>1000</v>
      </c>
      <c r="P4387" s="26">
        <f t="shared" si="4056"/>
        <v>7100</v>
      </c>
      <c r="Q4387" s="26">
        <f t="shared" si="4057"/>
        <v>88.75</v>
      </c>
      <c r="R4387" s="90"/>
      <c r="S4387" s="90"/>
      <c r="T4387" s="90"/>
      <c r="U4387" s="90"/>
      <c r="V4387" s="90"/>
      <c r="W4387" s="90"/>
      <c r="X4387" s="90"/>
      <c r="Y4387" s="90"/>
    </row>
    <row r="4388" spans="1:25" ht="15" customHeight="1" x14ac:dyDescent="0.25">
      <c r="A4388" s="64" t="s">
        <v>935</v>
      </c>
      <c r="B4388" s="64" t="s">
        <v>81</v>
      </c>
      <c r="C4388" s="64" t="s">
        <v>1782</v>
      </c>
      <c r="D4388" s="64" t="s">
        <v>1783</v>
      </c>
      <c r="E4388" s="20" t="s">
        <v>303</v>
      </c>
      <c r="F4388" s="64"/>
      <c r="G4388" s="53" t="s">
        <v>1076</v>
      </c>
      <c r="H4388" s="53" t="s">
        <v>302</v>
      </c>
      <c r="I4388" s="26">
        <v>2300</v>
      </c>
      <c r="J4388" s="26">
        <v>500</v>
      </c>
      <c r="K4388" s="26">
        <v>500</v>
      </c>
      <c r="L4388" s="26">
        <f t="shared" si="4053"/>
        <v>0</v>
      </c>
      <c r="M4388" s="26"/>
      <c r="N4388" s="26"/>
      <c r="O4388" s="26"/>
      <c r="P4388" s="26">
        <f t="shared" si="4056"/>
        <v>500</v>
      </c>
      <c r="Q4388" s="26">
        <f t="shared" si="4057"/>
        <v>100</v>
      </c>
      <c r="R4388" s="90"/>
      <c r="S4388" s="90"/>
      <c r="T4388" s="90"/>
      <c r="U4388" s="90"/>
      <c r="V4388" s="90"/>
      <c r="W4388" s="90"/>
      <c r="X4388" s="90"/>
      <c r="Y4388" s="90"/>
    </row>
    <row r="4389" spans="1:25" ht="15" customHeight="1" x14ac:dyDescent="0.25">
      <c r="A4389" s="64" t="s">
        <v>935</v>
      </c>
      <c r="B4389" s="64" t="s">
        <v>81</v>
      </c>
      <c r="C4389" s="64" t="s">
        <v>1782</v>
      </c>
      <c r="D4389" s="64" t="s">
        <v>1783</v>
      </c>
      <c r="E4389" s="20" t="s">
        <v>308</v>
      </c>
      <c r="F4389" s="64"/>
      <c r="G4389" s="53" t="s">
        <v>1076</v>
      </c>
      <c r="H4389" s="53" t="s">
        <v>307</v>
      </c>
      <c r="I4389" s="26">
        <v>12700</v>
      </c>
      <c r="J4389" s="26">
        <v>11200</v>
      </c>
      <c r="K4389" s="26">
        <v>5600</v>
      </c>
      <c r="L4389" s="26">
        <f t="shared" si="4053"/>
        <v>3000</v>
      </c>
      <c r="M4389" s="26">
        <v>1000</v>
      </c>
      <c r="N4389" s="26">
        <v>1000</v>
      </c>
      <c r="O4389" s="26">
        <v>1000</v>
      </c>
      <c r="P4389" s="26">
        <f t="shared" si="4056"/>
        <v>8600</v>
      </c>
      <c r="Q4389" s="26">
        <f t="shared" si="4057"/>
        <v>76.785714285714292</v>
      </c>
      <c r="R4389" s="90"/>
      <c r="S4389" s="90"/>
      <c r="T4389" s="90"/>
      <c r="U4389" s="90"/>
      <c r="V4389" s="90"/>
      <c r="W4389" s="90"/>
      <c r="X4389" s="90"/>
      <c r="Y4389" s="90"/>
    </row>
    <row r="4390" spans="1:25" ht="15" customHeight="1" x14ac:dyDescent="0.25">
      <c r="A4390" s="64" t="s">
        <v>935</v>
      </c>
      <c r="B4390" s="64" t="s">
        <v>81</v>
      </c>
      <c r="C4390" s="64" t="s">
        <v>1782</v>
      </c>
      <c r="D4390" s="64" t="s">
        <v>1783</v>
      </c>
      <c r="E4390" s="20" t="s">
        <v>311</v>
      </c>
      <c r="F4390" s="64"/>
      <c r="G4390" s="53" t="s">
        <v>1076</v>
      </c>
      <c r="H4390" s="53" t="s">
        <v>310</v>
      </c>
      <c r="I4390" s="26">
        <v>2995</v>
      </c>
      <c r="J4390" s="26">
        <v>2995</v>
      </c>
      <c r="K4390" s="26">
        <v>1500</v>
      </c>
      <c r="L4390" s="26">
        <f t="shared" si="4053"/>
        <v>0</v>
      </c>
      <c r="M4390" s="26"/>
      <c r="N4390" s="26"/>
      <c r="O4390" s="26"/>
      <c r="P4390" s="26">
        <f t="shared" si="4056"/>
        <v>1500</v>
      </c>
      <c r="Q4390" s="26">
        <f t="shared" si="4057"/>
        <v>50.083472454090149</v>
      </c>
      <c r="R4390" s="90"/>
      <c r="S4390" s="90"/>
      <c r="T4390" s="90"/>
      <c r="U4390" s="90"/>
      <c r="V4390" s="90"/>
      <c r="W4390" s="90"/>
      <c r="X4390" s="90"/>
      <c r="Y4390" s="90"/>
    </row>
    <row r="4391" spans="1:25" ht="15" customHeight="1" x14ac:dyDescent="0.25">
      <c r="A4391" s="63" t="s">
        <v>935</v>
      </c>
      <c r="B4391" s="63" t="s">
        <v>81</v>
      </c>
      <c r="C4391" s="63" t="s">
        <v>1782</v>
      </c>
      <c r="D4391" s="63" t="s">
        <v>1783</v>
      </c>
      <c r="E4391" s="63" t="s">
        <v>39</v>
      </c>
      <c r="F4391" s="64" t="s">
        <v>1</v>
      </c>
      <c r="G4391" s="53" t="s">
        <v>1</v>
      </c>
      <c r="H4391" s="65" t="s">
        <v>40</v>
      </c>
      <c r="I4391" s="31">
        <f t="shared" ref="I4391:K4391" si="4070">SUM(I4392:I4394)</f>
        <v>35663</v>
      </c>
      <c r="J4391" s="31">
        <f t="shared" si="4070"/>
        <v>31211</v>
      </c>
      <c r="K4391" s="31">
        <f t="shared" si="4070"/>
        <v>16700</v>
      </c>
      <c r="L4391" s="31">
        <f t="shared" si="4053"/>
        <v>8650</v>
      </c>
      <c r="M4391" s="31">
        <f t="shared" ref="M4391" si="4071">SUM(M4392:M4394)</f>
        <v>2650</v>
      </c>
      <c r="N4391" s="31">
        <f t="shared" ref="N4391:O4391" si="4072">SUM(N4392:N4394)</f>
        <v>2650</v>
      </c>
      <c r="O4391" s="31">
        <f t="shared" si="4072"/>
        <v>3350</v>
      </c>
      <c r="P4391" s="31">
        <f t="shared" si="4056"/>
        <v>25350</v>
      </c>
      <c r="Q4391" s="31">
        <f t="shared" si="4057"/>
        <v>81.221364262599721</v>
      </c>
      <c r="R4391" s="94"/>
      <c r="S4391" s="94"/>
      <c r="T4391" s="94"/>
      <c r="U4391" s="94"/>
      <c r="V4391" s="94"/>
      <c r="W4391" s="94"/>
      <c r="X4391" s="94"/>
      <c r="Y4391" s="94"/>
    </row>
    <row r="4392" spans="1:25" ht="15" customHeight="1" x14ac:dyDescent="0.25">
      <c r="A4392" s="64" t="s">
        <v>935</v>
      </c>
      <c r="B4392" s="64" t="s">
        <v>81</v>
      </c>
      <c r="C4392" s="64" t="s">
        <v>1782</v>
      </c>
      <c r="D4392" s="64" t="s">
        <v>1783</v>
      </c>
      <c r="E4392" s="20" t="s">
        <v>41</v>
      </c>
      <c r="F4392" s="64"/>
      <c r="G4392" s="53" t="s">
        <v>1076</v>
      </c>
      <c r="H4392" s="53" t="s">
        <v>40</v>
      </c>
      <c r="I4392" s="26">
        <v>24563</v>
      </c>
      <c r="J4392" s="26">
        <v>20111</v>
      </c>
      <c r="K4392" s="26">
        <v>10200</v>
      </c>
      <c r="L4392" s="26">
        <f t="shared" si="4053"/>
        <v>6100</v>
      </c>
      <c r="M4392" s="26">
        <v>1800</v>
      </c>
      <c r="N4392" s="26">
        <v>1800</v>
      </c>
      <c r="O4392" s="26">
        <v>2500</v>
      </c>
      <c r="P4392" s="26">
        <f t="shared" si="4056"/>
        <v>16300</v>
      </c>
      <c r="Q4392" s="26">
        <f t="shared" si="4057"/>
        <v>81.050171547909102</v>
      </c>
      <c r="R4392" s="90"/>
      <c r="S4392" s="90"/>
      <c r="T4392" s="90"/>
      <c r="U4392" s="90"/>
      <c r="V4392" s="90"/>
      <c r="W4392" s="90"/>
      <c r="X4392" s="90"/>
      <c r="Y4392" s="90"/>
    </row>
    <row r="4393" spans="1:25" ht="15" customHeight="1" x14ac:dyDescent="0.25">
      <c r="A4393" s="64" t="s">
        <v>935</v>
      </c>
      <c r="B4393" s="64" t="s">
        <v>81</v>
      </c>
      <c r="C4393" s="64" t="s">
        <v>1782</v>
      </c>
      <c r="D4393" s="64" t="s">
        <v>1783</v>
      </c>
      <c r="E4393" s="20" t="s">
        <v>41</v>
      </c>
      <c r="F4393" s="64" t="s">
        <v>1789</v>
      </c>
      <c r="G4393" s="53" t="s">
        <v>1076</v>
      </c>
      <c r="H4393" s="53" t="s">
        <v>49</v>
      </c>
      <c r="I4393" s="26">
        <v>3500</v>
      </c>
      <c r="J4393" s="26">
        <v>3500</v>
      </c>
      <c r="K4393" s="26">
        <v>2600</v>
      </c>
      <c r="L4393" s="26">
        <f t="shared" si="4053"/>
        <v>600</v>
      </c>
      <c r="M4393" s="26">
        <v>200</v>
      </c>
      <c r="N4393" s="26">
        <v>200</v>
      </c>
      <c r="O4393" s="26">
        <v>200</v>
      </c>
      <c r="P4393" s="26">
        <f t="shared" si="4056"/>
        <v>3200</v>
      </c>
      <c r="Q4393" s="26">
        <f t="shared" si="4057"/>
        <v>91.428571428571431</v>
      </c>
      <c r="R4393" s="90"/>
      <c r="S4393" s="90"/>
      <c r="T4393" s="90"/>
      <c r="U4393" s="90"/>
      <c r="V4393" s="90"/>
      <c r="W4393" s="90"/>
      <c r="X4393" s="90"/>
      <c r="Y4393" s="90"/>
    </row>
    <row r="4394" spans="1:25" ht="22.5" customHeight="1" x14ac:dyDescent="0.25">
      <c r="A4394" s="64" t="s">
        <v>935</v>
      </c>
      <c r="B4394" s="64" t="s">
        <v>81</v>
      </c>
      <c r="C4394" s="64" t="s">
        <v>1782</v>
      </c>
      <c r="D4394" s="64" t="s">
        <v>1783</v>
      </c>
      <c r="E4394" s="20" t="s">
        <v>41</v>
      </c>
      <c r="F4394" s="64" t="s">
        <v>1790</v>
      </c>
      <c r="G4394" s="53" t="s">
        <v>1076</v>
      </c>
      <c r="H4394" s="53" t="s">
        <v>55</v>
      </c>
      <c r="I4394" s="26">
        <v>7600</v>
      </c>
      <c r="J4394" s="26">
        <v>7600</v>
      </c>
      <c r="K4394" s="26">
        <v>3900</v>
      </c>
      <c r="L4394" s="26">
        <f t="shared" si="4053"/>
        <v>1950</v>
      </c>
      <c r="M4394" s="26">
        <v>650</v>
      </c>
      <c r="N4394" s="26">
        <v>650</v>
      </c>
      <c r="O4394" s="26">
        <v>650</v>
      </c>
      <c r="P4394" s="26">
        <f t="shared" si="4056"/>
        <v>5850</v>
      </c>
      <c r="Q4394" s="26">
        <f t="shared" si="4057"/>
        <v>76.973684210526315</v>
      </c>
      <c r="R4394" s="90"/>
      <c r="S4394" s="90"/>
      <c r="T4394" s="90"/>
      <c r="U4394" s="90"/>
      <c r="V4394" s="90"/>
      <c r="W4394" s="90"/>
      <c r="X4394" s="90"/>
      <c r="Y4394" s="90"/>
    </row>
    <row r="4395" spans="1:25" ht="22.5" customHeight="1" x14ac:dyDescent="0.25">
      <c r="A4395" s="63" t="s">
        <v>1</v>
      </c>
      <c r="B4395" s="63" t="s">
        <v>1</v>
      </c>
      <c r="C4395" s="63" t="s">
        <v>1</v>
      </c>
      <c r="D4395" s="65" t="s">
        <v>1</v>
      </c>
      <c r="E4395" s="65" t="s">
        <v>1</v>
      </c>
      <c r="F4395" s="65" t="s">
        <v>1</v>
      </c>
      <c r="G4395" s="65" t="s">
        <v>1</v>
      </c>
      <c r="H4395" s="66" t="s">
        <v>56</v>
      </c>
      <c r="I4395" s="30">
        <f t="shared" ref="I4395:K4396" si="4073">SUM(I4396)</f>
        <v>100</v>
      </c>
      <c r="J4395" s="30">
        <f t="shared" si="4073"/>
        <v>100</v>
      </c>
      <c r="K4395" s="30">
        <f t="shared" si="4073"/>
        <v>0</v>
      </c>
      <c r="L4395" s="30">
        <f t="shared" si="4053"/>
        <v>0</v>
      </c>
      <c r="M4395" s="30">
        <f t="shared" ref="M4395:M4396" si="4074">SUM(M4396)</f>
        <v>0</v>
      </c>
      <c r="N4395" s="30">
        <f t="shared" ref="N4395:O4396" si="4075">SUM(N4396)</f>
        <v>0</v>
      </c>
      <c r="O4395" s="30">
        <f t="shared" si="4075"/>
        <v>0</v>
      </c>
      <c r="P4395" s="30">
        <f t="shared" si="4056"/>
        <v>0</v>
      </c>
      <c r="Q4395" s="30">
        <f t="shared" si="4057"/>
        <v>0</v>
      </c>
      <c r="R4395" s="93"/>
      <c r="S4395" s="93"/>
      <c r="T4395" s="93"/>
      <c r="U4395" s="93"/>
      <c r="V4395" s="93"/>
      <c r="W4395" s="93"/>
      <c r="X4395" s="93"/>
      <c r="Y4395" s="93"/>
    </row>
    <row r="4396" spans="1:25" ht="15" customHeight="1" x14ac:dyDescent="0.25">
      <c r="A4396" s="63" t="s">
        <v>935</v>
      </c>
      <c r="B4396" s="63" t="s">
        <v>81</v>
      </c>
      <c r="C4396" s="63" t="s">
        <v>1782</v>
      </c>
      <c r="D4396" s="63" t="s">
        <v>1783</v>
      </c>
      <c r="E4396" s="65" t="s">
        <v>57</v>
      </c>
      <c r="F4396" s="65" t="s">
        <v>1</v>
      </c>
      <c r="G4396" s="65" t="s">
        <v>1</v>
      </c>
      <c r="H4396" s="65" t="s">
        <v>58</v>
      </c>
      <c r="I4396" s="31">
        <f t="shared" si="4073"/>
        <v>100</v>
      </c>
      <c r="J4396" s="31">
        <f t="shared" si="4073"/>
        <v>100</v>
      </c>
      <c r="K4396" s="31">
        <f t="shared" si="4073"/>
        <v>0</v>
      </c>
      <c r="L4396" s="31">
        <f t="shared" si="4053"/>
        <v>0</v>
      </c>
      <c r="M4396" s="31">
        <f t="shared" si="4074"/>
        <v>0</v>
      </c>
      <c r="N4396" s="31">
        <f t="shared" si="4075"/>
        <v>0</v>
      </c>
      <c r="O4396" s="31">
        <f t="shared" si="4075"/>
        <v>0</v>
      </c>
      <c r="P4396" s="31">
        <f t="shared" si="4056"/>
        <v>0</v>
      </c>
      <c r="Q4396" s="31">
        <f t="shared" si="4057"/>
        <v>0</v>
      </c>
      <c r="R4396" s="94"/>
      <c r="S4396" s="94"/>
      <c r="T4396" s="94"/>
      <c r="U4396" s="94"/>
      <c r="V4396" s="94"/>
      <c r="W4396" s="94"/>
      <c r="X4396" s="94"/>
      <c r="Y4396" s="94"/>
    </row>
    <row r="4397" spans="1:25" ht="15" customHeight="1" x14ac:dyDescent="0.25">
      <c r="A4397" s="64" t="s">
        <v>935</v>
      </c>
      <c r="B4397" s="64" t="s">
        <v>81</v>
      </c>
      <c r="C4397" s="64" t="s">
        <v>1782</v>
      </c>
      <c r="D4397" s="64" t="s">
        <v>1783</v>
      </c>
      <c r="E4397" s="20" t="s">
        <v>68</v>
      </c>
      <c r="F4397" s="64"/>
      <c r="G4397" s="53" t="s">
        <v>1076</v>
      </c>
      <c r="H4397" s="53" t="s">
        <v>67</v>
      </c>
      <c r="I4397" s="26">
        <v>100</v>
      </c>
      <c r="J4397" s="26">
        <v>100</v>
      </c>
      <c r="K4397" s="26">
        <v>0</v>
      </c>
      <c r="L4397" s="26">
        <f t="shared" si="4053"/>
        <v>0</v>
      </c>
      <c r="M4397" s="26"/>
      <c r="N4397" s="26"/>
      <c r="O4397" s="26"/>
      <c r="P4397" s="26">
        <f t="shared" si="4056"/>
        <v>0</v>
      </c>
      <c r="Q4397" s="26">
        <f t="shared" si="4057"/>
        <v>0</v>
      </c>
      <c r="R4397" s="90"/>
      <c r="S4397" s="90"/>
      <c r="T4397" s="90"/>
      <c r="U4397" s="90"/>
      <c r="V4397" s="90"/>
      <c r="W4397" s="90"/>
      <c r="X4397" s="90"/>
      <c r="Y4397" s="90"/>
    </row>
    <row r="4398" spans="1:25" ht="22.5" customHeight="1" x14ac:dyDescent="0.25">
      <c r="A4398" s="63" t="s">
        <v>1</v>
      </c>
      <c r="B4398" s="63" t="s">
        <v>1</v>
      </c>
      <c r="C4398" s="63" t="s">
        <v>1</v>
      </c>
      <c r="D4398" s="65" t="s">
        <v>1</v>
      </c>
      <c r="E4398" s="65" t="s">
        <v>1</v>
      </c>
      <c r="F4398" s="65" t="s">
        <v>1</v>
      </c>
      <c r="G4398" s="65" t="s">
        <v>1</v>
      </c>
      <c r="H4398" s="66" t="s">
        <v>69</v>
      </c>
      <c r="I4398" s="30">
        <f t="shared" ref="I4398:K4399" si="4076">SUM(I4399)</f>
        <v>12000</v>
      </c>
      <c r="J4398" s="30">
        <f t="shared" si="4076"/>
        <v>0</v>
      </c>
      <c r="K4398" s="30">
        <f t="shared" si="4076"/>
        <v>0</v>
      </c>
      <c r="L4398" s="30">
        <f t="shared" si="4053"/>
        <v>0</v>
      </c>
      <c r="M4398" s="30">
        <f t="shared" ref="M4398:M4399" si="4077">SUM(M4399)</f>
        <v>0</v>
      </c>
      <c r="N4398" s="30">
        <f t="shared" ref="N4398:O4399" si="4078">SUM(N4399)</f>
        <v>0</v>
      </c>
      <c r="O4398" s="30">
        <f t="shared" si="4078"/>
        <v>0</v>
      </c>
      <c r="P4398" s="30">
        <f t="shared" si="4056"/>
        <v>0</v>
      </c>
      <c r="Q4398" s="30" t="str">
        <f t="shared" si="4057"/>
        <v>-</v>
      </c>
      <c r="R4398" s="93"/>
      <c r="S4398" s="93"/>
      <c r="T4398" s="93"/>
      <c r="U4398" s="93"/>
      <c r="V4398" s="93"/>
      <c r="W4398" s="93"/>
      <c r="X4398" s="93"/>
      <c r="Y4398" s="93"/>
    </row>
    <row r="4399" spans="1:25" ht="15" customHeight="1" x14ac:dyDescent="0.25">
      <c r="A4399" s="63" t="s">
        <v>935</v>
      </c>
      <c r="B4399" s="63" t="s">
        <v>81</v>
      </c>
      <c r="C4399" s="63" t="s">
        <v>1782</v>
      </c>
      <c r="D4399" s="63" t="s">
        <v>1783</v>
      </c>
      <c r="E4399" s="65" t="s">
        <v>70</v>
      </c>
      <c r="F4399" s="65" t="s">
        <v>1</v>
      </c>
      <c r="G4399" s="65" t="s">
        <v>1</v>
      </c>
      <c r="H4399" s="65" t="s">
        <v>71</v>
      </c>
      <c r="I4399" s="31">
        <f t="shared" si="4076"/>
        <v>12000</v>
      </c>
      <c r="J4399" s="31">
        <f t="shared" si="4076"/>
        <v>0</v>
      </c>
      <c r="K4399" s="31">
        <f t="shared" si="4076"/>
        <v>0</v>
      </c>
      <c r="L4399" s="31">
        <f t="shared" si="4053"/>
        <v>0</v>
      </c>
      <c r="M4399" s="31">
        <f t="shared" si="4077"/>
        <v>0</v>
      </c>
      <c r="N4399" s="31">
        <f t="shared" si="4078"/>
        <v>0</v>
      </c>
      <c r="O4399" s="31">
        <f t="shared" si="4078"/>
        <v>0</v>
      </c>
      <c r="P4399" s="31">
        <f t="shared" si="4056"/>
        <v>0</v>
      </c>
      <c r="Q4399" s="31" t="str">
        <f t="shared" si="4057"/>
        <v>-</v>
      </c>
      <c r="R4399" s="94"/>
      <c r="S4399" s="94"/>
      <c r="T4399" s="94"/>
      <c r="U4399" s="94"/>
      <c r="V4399" s="94"/>
      <c r="W4399" s="94"/>
      <c r="X4399" s="94"/>
      <c r="Y4399" s="94"/>
    </row>
    <row r="4400" spans="1:25" ht="15" customHeight="1" x14ac:dyDescent="0.25">
      <c r="A4400" s="64" t="s">
        <v>935</v>
      </c>
      <c r="B4400" s="64" t="s">
        <v>81</v>
      </c>
      <c r="C4400" s="64" t="s">
        <v>1782</v>
      </c>
      <c r="D4400" s="64" t="s">
        <v>1783</v>
      </c>
      <c r="E4400" s="20" t="s">
        <v>74</v>
      </c>
      <c r="F4400" s="64"/>
      <c r="G4400" s="53" t="s">
        <v>1076</v>
      </c>
      <c r="H4400" s="53" t="s">
        <v>73</v>
      </c>
      <c r="I4400" s="26">
        <v>12000</v>
      </c>
      <c r="J4400" s="26">
        <v>0</v>
      </c>
      <c r="K4400" s="26">
        <v>0</v>
      </c>
      <c r="L4400" s="26">
        <f t="shared" si="4053"/>
        <v>0</v>
      </c>
      <c r="M4400" s="26"/>
      <c r="N4400" s="26"/>
      <c r="O4400" s="26"/>
      <c r="P4400" s="26">
        <f t="shared" si="4056"/>
        <v>0</v>
      </c>
      <c r="Q4400" s="26" t="str">
        <f t="shared" si="4057"/>
        <v>-</v>
      </c>
      <c r="R4400" s="90"/>
      <c r="S4400" s="90"/>
      <c r="T4400" s="90"/>
      <c r="U4400" s="90"/>
      <c r="V4400" s="90"/>
      <c r="W4400" s="90"/>
      <c r="X4400" s="90"/>
      <c r="Y4400" s="90"/>
    </row>
    <row r="4401" spans="1:25" ht="15" customHeight="1" x14ac:dyDescent="0.25">
      <c r="A4401" s="53" t="s">
        <v>1</v>
      </c>
      <c r="B4401" s="53" t="s">
        <v>1</v>
      </c>
      <c r="C4401" s="53" t="s">
        <v>1</v>
      </c>
      <c r="D4401" s="53" t="s">
        <v>1</v>
      </c>
      <c r="E4401" s="53" t="s">
        <v>1</v>
      </c>
      <c r="F4401" s="53" t="s">
        <v>1</v>
      </c>
      <c r="G4401" s="53" t="s">
        <v>1</v>
      </c>
      <c r="H4401" s="66" t="s">
        <v>1791</v>
      </c>
      <c r="I4401" s="30">
        <f t="shared" ref="I4401:K4401" si="4079">SUM(I4373,I4395,I4398)</f>
        <v>1813915</v>
      </c>
      <c r="J4401" s="30">
        <f t="shared" si="4079"/>
        <v>1788757</v>
      </c>
      <c r="K4401" s="30">
        <f t="shared" si="4079"/>
        <v>980480</v>
      </c>
      <c r="L4401" s="30">
        <f t="shared" si="4053"/>
        <v>416650</v>
      </c>
      <c r="M4401" s="30">
        <f t="shared" ref="M4401" si="4080">SUM(M4373,M4395,M4398)</f>
        <v>139150</v>
      </c>
      <c r="N4401" s="30">
        <f t="shared" ref="N4401:O4401" si="4081">SUM(N4373,N4395,N4398)</f>
        <v>131650</v>
      </c>
      <c r="O4401" s="30">
        <f t="shared" si="4081"/>
        <v>145850</v>
      </c>
      <c r="P4401" s="30">
        <f t="shared" si="4056"/>
        <v>1397130</v>
      </c>
      <c r="Q4401" s="30">
        <f t="shared" si="4057"/>
        <v>78.106193295120576</v>
      </c>
      <c r="R4401" s="93"/>
      <c r="S4401" s="93"/>
      <c r="T4401" s="93"/>
      <c r="U4401" s="93"/>
      <c r="V4401" s="93"/>
      <c r="W4401" s="93"/>
      <c r="X4401" s="93"/>
      <c r="Y4401" s="93"/>
    </row>
    <row r="4402" spans="1:25" ht="15" customHeight="1" thickBot="1" x14ac:dyDescent="0.3">
      <c r="A4402" s="53" t="s">
        <v>1</v>
      </c>
      <c r="B4402" s="53" t="s">
        <v>1</v>
      </c>
      <c r="C4402" s="53" t="s">
        <v>1</v>
      </c>
      <c r="D4402" s="53" t="s">
        <v>1</v>
      </c>
      <c r="E4402" s="53" t="s">
        <v>1</v>
      </c>
      <c r="F4402" s="53" t="s">
        <v>1</v>
      </c>
      <c r="G4402" s="53" t="s">
        <v>1</v>
      </c>
      <c r="H4402" s="65" t="s">
        <v>76</v>
      </c>
      <c r="I4402" s="31"/>
      <c r="J4402" s="31"/>
      <c r="K4402" s="31">
        <v>0</v>
      </c>
      <c r="L4402" s="31"/>
      <c r="M4402" s="31"/>
      <c r="N4402" s="31"/>
      <c r="O4402" s="31"/>
      <c r="P4402" s="31"/>
      <c r="Q4402" s="31"/>
      <c r="R4402" s="94"/>
      <c r="S4402" s="94"/>
      <c r="T4402" s="94"/>
      <c r="U4402" s="94"/>
      <c r="V4402" s="94"/>
      <c r="W4402" s="94"/>
      <c r="X4402" s="94"/>
      <c r="Y4402" s="94"/>
    </row>
    <row r="4403" spans="1:25" ht="47.25" customHeight="1" thickBot="1" x14ac:dyDescent="0.3">
      <c r="A4403" s="110" t="s">
        <v>1</v>
      </c>
      <c r="B4403" s="110" t="s">
        <v>1</v>
      </c>
      <c r="C4403" s="110" t="s">
        <v>1</v>
      </c>
      <c r="D4403" s="110" t="s">
        <v>1</v>
      </c>
      <c r="E4403" s="110" t="s">
        <v>1</v>
      </c>
      <c r="F4403" s="110" t="s">
        <v>1</v>
      </c>
      <c r="G4403" s="110" t="s">
        <v>1</v>
      </c>
      <c r="H4403" s="28" t="s">
        <v>77</v>
      </c>
      <c r="I4403" s="109" t="s">
        <v>3984</v>
      </c>
      <c r="J4403" s="109" t="s">
        <v>11</v>
      </c>
      <c r="K4403" s="109" t="s">
        <v>3989</v>
      </c>
      <c r="L4403" s="109" t="s">
        <v>3985</v>
      </c>
      <c r="M4403" s="109" t="s">
        <v>4027</v>
      </c>
      <c r="N4403" s="109" t="s">
        <v>3988</v>
      </c>
      <c r="O4403" s="109" t="s">
        <v>3986</v>
      </c>
      <c r="P4403" s="109" t="s">
        <v>3987</v>
      </c>
      <c r="Q4403" s="109" t="s">
        <v>3695</v>
      </c>
      <c r="R4403" s="91"/>
      <c r="S4403" s="91"/>
      <c r="T4403" s="91"/>
      <c r="U4403" s="91"/>
      <c r="V4403" s="91"/>
      <c r="W4403" s="91"/>
      <c r="X4403" s="91"/>
      <c r="Y4403" s="91"/>
    </row>
    <row r="4404" spans="1:25" ht="15" customHeight="1" x14ac:dyDescent="0.25">
      <c r="A4404" s="111"/>
      <c r="B4404" s="111"/>
      <c r="C4404" s="111"/>
      <c r="D4404" s="111"/>
      <c r="E4404" s="111"/>
      <c r="F4404" s="111"/>
      <c r="G4404" s="111"/>
      <c r="H4404" s="67" t="s">
        <v>1</v>
      </c>
      <c r="I4404" s="29">
        <v>1</v>
      </c>
      <c r="J4404" s="29">
        <v>2</v>
      </c>
      <c r="K4404" s="29">
        <v>3</v>
      </c>
      <c r="L4404" s="29" t="s">
        <v>3478</v>
      </c>
      <c r="M4404" s="29">
        <v>5</v>
      </c>
      <c r="N4404" s="29">
        <v>6</v>
      </c>
      <c r="O4404" s="29">
        <v>7</v>
      </c>
      <c r="P4404" s="29" t="s">
        <v>3696</v>
      </c>
      <c r="Q4404" s="29">
        <v>9</v>
      </c>
      <c r="R4404" s="92"/>
      <c r="S4404" s="92"/>
      <c r="T4404" s="92"/>
      <c r="U4404" s="92"/>
      <c r="V4404" s="92"/>
      <c r="W4404" s="92"/>
      <c r="X4404" s="92"/>
      <c r="Y4404" s="92"/>
    </row>
    <row r="4405" spans="1:25" ht="15" customHeight="1" x14ac:dyDescent="0.25">
      <c r="A4405" s="111"/>
      <c r="B4405" s="111"/>
      <c r="C4405" s="111"/>
      <c r="D4405" s="111"/>
      <c r="E4405" s="111"/>
      <c r="F4405" s="111"/>
      <c r="G4405" s="111"/>
      <c r="H4405" s="68" t="s">
        <v>1085</v>
      </c>
      <c r="I4405" s="32">
        <f t="shared" ref="I4405:K4405" si="4082">SUM(I4401)</f>
        <v>1813915</v>
      </c>
      <c r="J4405" s="32">
        <f t="shared" si="4082"/>
        <v>1788757</v>
      </c>
      <c r="K4405" s="32">
        <f t="shared" si="4082"/>
        <v>980480</v>
      </c>
      <c r="L4405" s="32">
        <f t="shared" si="4053"/>
        <v>416650</v>
      </c>
      <c r="M4405" s="32">
        <f t="shared" ref="M4405" si="4083">SUM(M4401)</f>
        <v>139150</v>
      </c>
      <c r="N4405" s="32">
        <f t="shared" ref="N4405:O4405" si="4084">SUM(N4401)</f>
        <v>131650</v>
      </c>
      <c r="O4405" s="32">
        <f t="shared" si="4084"/>
        <v>145850</v>
      </c>
      <c r="P4405" s="32">
        <f t="shared" si="4056"/>
        <v>1397130</v>
      </c>
      <c r="Q4405" s="32">
        <f t="shared" si="4057"/>
        <v>78.106193295120576</v>
      </c>
      <c r="R4405" s="90"/>
      <c r="S4405" s="90"/>
      <c r="T4405" s="90"/>
      <c r="U4405" s="90"/>
      <c r="V4405" s="90"/>
      <c r="W4405" s="90"/>
      <c r="X4405" s="90"/>
      <c r="Y4405" s="90"/>
    </row>
    <row r="4406" spans="1:25" ht="15" customHeight="1" x14ac:dyDescent="0.25">
      <c r="A4406" s="111"/>
      <c r="B4406" s="111"/>
      <c r="C4406" s="111"/>
      <c r="D4406" s="111"/>
      <c r="E4406" s="111"/>
      <c r="F4406" s="111"/>
      <c r="G4406" s="111"/>
      <c r="H4406" s="69" t="s">
        <v>79</v>
      </c>
      <c r="I4406" s="32">
        <f t="shared" ref="I4406:K4406" si="4085">SUM(I4405)</f>
        <v>1813915</v>
      </c>
      <c r="J4406" s="32">
        <f t="shared" si="4085"/>
        <v>1788757</v>
      </c>
      <c r="K4406" s="32">
        <f t="shared" si="4085"/>
        <v>980480</v>
      </c>
      <c r="L4406" s="32">
        <f t="shared" si="4053"/>
        <v>416650</v>
      </c>
      <c r="M4406" s="32">
        <f t="shared" ref="M4406" si="4086">SUM(M4405)</f>
        <v>139150</v>
      </c>
      <c r="N4406" s="32">
        <f t="shared" ref="N4406:O4406" si="4087">SUM(N4405)</f>
        <v>131650</v>
      </c>
      <c r="O4406" s="32">
        <f t="shared" si="4087"/>
        <v>145850</v>
      </c>
      <c r="P4406" s="32">
        <f t="shared" si="4056"/>
        <v>1397130</v>
      </c>
      <c r="Q4406" s="32">
        <f t="shared" si="4057"/>
        <v>78.106193295120576</v>
      </c>
      <c r="R4406" s="90"/>
      <c r="S4406" s="90"/>
      <c r="T4406" s="90"/>
      <c r="U4406" s="90"/>
      <c r="V4406" s="90"/>
      <c r="W4406" s="90"/>
      <c r="X4406" s="90"/>
      <c r="Y4406" s="90"/>
    </row>
    <row r="4407" spans="1:25" ht="15" customHeight="1" x14ac:dyDescent="0.25">
      <c r="A4407" s="112"/>
      <c r="B4407" s="112"/>
      <c r="C4407" s="112"/>
      <c r="D4407" s="112"/>
      <c r="E4407" s="112"/>
      <c r="F4407" s="112"/>
      <c r="G4407" s="112"/>
      <c r="I4407" s="27"/>
      <c r="J4407" s="27"/>
      <c r="K4407" s="27">
        <v>0</v>
      </c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</row>
    <row r="4408" spans="1:25" ht="15" customHeight="1" thickBot="1" x14ac:dyDescent="0.3">
      <c r="A4408" s="53" t="s">
        <v>1</v>
      </c>
      <c r="B4408" s="53" t="s">
        <v>1</v>
      </c>
      <c r="C4408" s="53" t="s">
        <v>1</v>
      </c>
      <c r="D4408" s="53" t="s">
        <v>1</v>
      </c>
      <c r="E4408" s="53" t="s">
        <v>1</v>
      </c>
      <c r="F4408" s="53" t="s">
        <v>1</v>
      </c>
      <c r="G4408" s="53" t="s">
        <v>1</v>
      </c>
      <c r="H4408" s="21" t="s">
        <v>1</v>
      </c>
      <c r="I4408" s="33"/>
      <c r="J4408" s="33"/>
      <c r="K4408" s="33">
        <v>0</v>
      </c>
      <c r="L4408" s="33"/>
      <c r="M4408" s="33"/>
      <c r="N4408" s="33"/>
      <c r="O4408" s="33"/>
      <c r="P4408" s="33"/>
      <c r="Q4408" s="33"/>
      <c r="R4408" s="33"/>
      <c r="S4408" s="33"/>
      <c r="T4408" s="33"/>
      <c r="U4408" s="33"/>
      <c r="V4408" s="33"/>
      <c r="W4408" s="33"/>
      <c r="X4408" s="33"/>
      <c r="Y4408" s="33"/>
    </row>
    <row r="4409" spans="1:25" ht="45.75" customHeight="1" thickBot="1" x14ac:dyDescent="0.3">
      <c r="A4409" s="28" t="s">
        <v>4</v>
      </c>
      <c r="B4409" s="28" t="s">
        <v>5</v>
      </c>
      <c r="C4409" s="28" t="s">
        <v>6</v>
      </c>
      <c r="D4409" s="57" t="s">
        <v>1</v>
      </c>
      <c r="E4409" s="28" t="s">
        <v>7</v>
      </c>
      <c r="F4409" s="28" t="s">
        <v>8</v>
      </c>
      <c r="G4409" s="28" t="s">
        <v>9</v>
      </c>
      <c r="H4409" s="28" t="s">
        <v>10</v>
      </c>
      <c r="I4409" s="109" t="s">
        <v>3984</v>
      </c>
      <c r="J4409" s="109" t="s">
        <v>11</v>
      </c>
      <c r="K4409" s="109" t="s">
        <v>3989</v>
      </c>
      <c r="L4409" s="109" t="s">
        <v>3985</v>
      </c>
      <c r="M4409" s="109" t="s">
        <v>4027</v>
      </c>
      <c r="N4409" s="109" t="s">
        <v>3988</v>
      </c>
      <c r="O4409" s="109" t="s">
        <v>3986</v>
      </c>
      <c r="P4409" s="109" t="s">
        <v>3987</v>
      </c>
      <c r="Q4409" s="109" t="s">
        <v>3695</v>
      </c>
      <c r="R4409" s="91"/>
      <c r="S4409" s="91"/>
      <c r="T4409" s="91"/>
      <c r="U4409" s="91"/>
      <c r="V4409" s="91"/>
      <c r="W4409" s="91"/>
      <c r="X4409" s="91"/>
      <c r="Y4409" s="91"/>
    </row>
    <row r="4410" spans="1:25" ht="15" customHeight="1" x14ac:dyDescent="0.25">
      <c r="A4410" s="58" t="s">
        <v>1</v>
      </c>
      <c r="B4410" s="58" t="s">
        <v>1</v>
      </c>
      <c r="C4410" s="58" t="s">
        <v>1</v>
      </c>
      <c r="D4410" s="59" t="s">
        <v>1</v>
      </c>
      <c r="E4410" s="59" t="s">
        <v>1</v>
      </c>
      <c r="F4410" s="60" t="s">
        <v>1</v>
      </c>
      <c r="G4410" s="61" t="s">
        <v>1</v>
      </c>
      <c r="H4410" s="62" t="s">
        <v>1</v>
      </c>
      <c r="I4410" s="29">
        <v>1</v>
      </c>
      <c r="J4410" s="29">
        <v>2</v>
      </c>
      <c r="K4410" s="29">
        <v>3</v>
      </c>
      <c r="L4410" s="29" t="s">
        <v>3478</v>
      </c>
      <c r="M4410" s="29">
        <v>5</v>
      </c>
      <c r="N4410" s="29">
        <v>6</v>
      </c>
      <c r="O4410" s="29">
        <v>7</v>
      </c>
      <c r="P4410" s="29" t="s">
        <v>3696</v>
      </c>
      <c r="Q4410" s="29">
        <v>9</v>
      </c>
      <c r="R4410" s="92"/>
      <c r="S4410" s="92"/>
      <c r="T4410" s="92"/>
      <c r="U4410" s="92"/>
      <c r="V4410" s="92"/>
      <c r="W4410" s="92"/>
      <c r="X4410" s="92"/>
      <c r="Y4410" s="92"/>
    </row>
    <row r="4411" spans="1:25" ht="15" customHeight="1" x14ac:dyDescent="0.25">
      <c r="A4411" s="63" t="s">
        <v>935</v>
      </c>
      <c r="B4411" s="63" t="s">
        <v>81</v>
      </c>
      <c r="C4411" s="64" t="s">
        <v>1792</v>
      </c>
      <c r="D4411" s="64" t="s">
        <v>1793</v>
      </c>
      <c r="E4411" s="65" t="s">
        <v>1</v>
      </c>
      <c r="F4411" s="65" t="s">
        <v>1</v>
      </c>
      <c r="G4411" s="65" t="s">
        <v>1</v>
      </c>
      <c r="H4411" s="65" t="s">
        <v>1794</v>
      </c>
      <c r="I4411" s="26">
        <v>0</v>
      </c>
      <c r="J4411" s="26" t="s">
        <v>1</v>
      </c>
      <c r="K4411" s="26">
        <v>0</v>
      </c>
      <c r="L4411" s="26"/>
      <c r="M4411" s="26"/>
      <c r="N4411" s="26"/>
      <c r="O4411" s="26"/>
      <c r="P4411" s="26"/>
      <c r="Q4411" s="26"/>
      <c r="R4411" s="90"/>
      <c r="S4411" s="90"/>
      <c r="T4411" s="90"/>
      <c r="U4411" s="90"/>
      <c r="V4411" s="90"/>
      <c r="W4411" s="90"/>
      <c r="X4411" s="90"/>
      <c r="Y4411" s="90"/>
    </row>
    <row r="4412" spans="1:25" ht="22.5" customHeight="1" x14ac:dyDescent="0.25">
      <c r="A4412" s="63" t="s">
        <v>1</v>
      </c>
      <c r="B4412" s="63" t="s">
        <v>1</v>
      </c>
      <c r="C4412" s="63" t="s">
        <v>1</v>
      </c>
      <c r="D4412" s="65" t="s">
        <v>1</v>
      </c>
      <c r="E4412" s="65" t="s">
        <v>1</v>
      </c>
      <c r="F4412" s="65" t="s">
        <v>1</v>
      </c>
      <c r="G4412" s="65" t="s">
        <v>1</v>
      </c>
      <c r="H4412" s="66" t="s">
        <v>15</v>
      </c>
      <c r="I4412" s="30">
        <f t="shared" ref="I4412:K4412" si="4088">SUM(I4413,I4421,I4423)</f>
        <v>1500164</v>
      </c>
      <c r="J4412" s="30">
        <f t="shared" si="4088"/>
        <v>1491664</v>
      </c>
      <c r="K4412" s="30">
        <f t="shared" si="4088"/>
        <v>829455</v>
      </c>
      <c r="L4412" s="30">
        <f t="shared" si="4053"/>
        <v>379987</v>
      </c>
      <c r="M4412" s="30">
        <f t="shared" ref="M4412" si="4089">SUM(M4413,M4421,M4423)</f>
        <v>115500</v>
      </c>
      <c r="N4412" s="30">
        <f t="shared" ref="N4412:O4412" si="4090">SUM(N4413,N4421,N4423)</f>
        <v>126150</v>
      </c>
      <c r="O4412" s="30">
        <f t="shared" si="4090"/>
        <v>138337</v>
      </c>
      <c r="P4412" s="30">
        <f t="shared" si="4056"/>
        <v>1209442</v>
      </c>
      <c r="Q4412" s="30">
        <f t="shared" si="4057"/>
        <v>81.080055562110502</v>
      </c>
      <c r="R4412" s="93"/>
      <c r="S4412" s="93"/>
      <c r="T4412" s="93"/>
      <c r="U4412" s="93"/>
      <c r="V4412" s="93"/>
      <c r="W4412" s="93"/>
      <c r="X4412" s="93"/>
      <c r="Y4412" s="93"/>
    </row>
    <row r="4413" spans="1:25" ht="15" customHeight="1" x14ac:dyDescent="0.25">
      <c r="A4413" s="63" t="s">
        <v>935</v>
      </c>
      <c r="B4413" s="63" t="s">
        <v>81</v>
      </c>
      <c r="C4413" s="63" t="s">
        <v>1792</v>
      </c>
      <c r="D4413" s="63" t="s">
        <v>1793</v>
      </c>
      <c r="E4413" s="65" t="s">
        <v>16</v>
      </c>
      <c r="F4413" s="65" t="s">
        <v>1</v>
      </c>
      <c r="G4413" s="65" t="s">
        <v>1</v>
      </c>
      <c r="H4413" s="65" t="s">
        <v>17</v>
      </c>
      <c r="I4413" s="31">
        <f t="shared" ref="I4413:K4413" si="4091">SUM(I4414:I4415)</f>
        <v>1305834</v>
      </c>
      <c r="J4413" s="31">
        <f t="shared" si="4091"/>
        <v>1305834</v>
      </c>
      <c r="K4413" s="31">
        <f t="shared" si="4091"/>
        <v>720084</v>
      </c>
      <c r="L4413" s="31">
        <f t="shared" si="4053"/>
        <v>334200</v>
      </c>
      <c r="M4413" s="31">
        <f t="shared" ref="M4413" si="4092">SUM(M4414:M4415)</f>
        <v>101000</v>
      </c>
      <c r="N4413" s="31">
        <f t="shared" ref="N4413:O4413" si="4093">SUM(N4414:N4415)</f>
        <v>111300</v>
      </c>
      <c r="O4413" s="31">
        <f t="shared" si="4093"/>
        <v>121900</v>
      </c>
      <c r="P4413" s="31">
        <f t="shared" si="4056"/>
        <v>1054284</v>
      </c>
      <c r="Q4413" s="31">
        <f t="shared" si="4057"/>
        <v>80.736448890134582</v>
      </c>
      <c r="R4413" s="94"/>
      <c r="S4413" s="94"/>
      <c r="T4413" s="94"/>
      <c r="U4413" s="94"/>
      <c r="V4413" s="94"/>
      <c r="W4413" s="94"/>
      <c r="X4413" s="94"/>
      <c r="Y4413" s="94"/>
    </row>
    <row r="4414" spans="1:25" ht="15" customHeight="1" x14ac:dyDescent="0.25">
      <c r="A4414" s="64" t="s">
        <v>935</v>
      </c>
      <c r="B4414" s="64" t="s">
        <v>81</v>
      </c>
      <c r="C4414" s="64" t="s">
        <v>1792</v>
      </c>
      <c r="D4414" s="64" t="s">
        <v>1793</v>
      </c>
      <c r="E4414" s="20" t="s">
        <v>19</v>
      </c>
      <c r="F4414" s="64"/>
      <c r="G4414" s="53" t="s">
        <v>1076</v>
      </c>
      <c r="H4414" s="53" t="s">
        <v>3862</v>
      </c>
      <c r="I4414" s="26">
        <v>1158850</v>
      </c>
      <c r="J4414" s="26">
        <v>1158850</v>
      </c>
      <c r="K4414" s="26">
        <v>610000</v>
      </c>
      <c r="L4414" s="26">
        <f t="shared" si="4053"/>
        <v>310600</v>
      </c>
      <c r="M4414" s="26">
        <v>100000</v>
      </c>
      <c r="N4414" s="26">
        <v>100000</v>
      </c>
      <c r="O4414" s="26">
        <v>110600</v>
      </c>
      <c r="P4414" s="26">
        <f t="shared" si="4056"/>
        <v>920600</v>
      </c>
      <c r="Q4414" s="26">
        <f t="shared" si="4057"/>
        <v>79.440824955775128</v>
      </c>
      <c r="R4414" s="90"/>
      <c r="S4414" s="90"/>
      <c r="T4414" s="90"/>
      <c r="U4414" s="90"/>
      <c r="V4414" s="90"/>
      <c r="W4414" s="90"/>
      <c r="X4414" s="90"/>
      <c r="Y4414" s="90"/>
    </row>
    <row r="4415" spans="1:25" ht="15" customHeight="1" x14ac:dyDescent="0.25">
      <c r="A4415" s="63" t="s">
        <v>935</v>
      </c>
      <c r="B4415" s="63" t="s">
        <v>81</v>
      </c>
      <c r="C4415" s="63" t="s">
        <v>1792</v>
      </c>
      <c r="D4415" s="63" t="s">
        <v>1793</v>
      </c>
      <c r="E4415" s="63" t="s">
        <v>21</v>
      </c>
      <c r="F4415" s="64" t="s">
        <v>1</v>
      </c>
      <c r="G4415" s="53" t="s">
        <v>1</v>
      </c>
      <c r="H4415" s="65" t="s">
        <v>22</v>
      </c>
      <c r="I4415" s="31">
        <f t="shared" ref="I4415:K4415" si="4094">SUM(I4416:I4420)</f>
        <v>146984</v>
      </c>
      <c r="J4415" s="31">
        <f t="shared" si="4094"/>
        <v>146984</v>
      </c>
      <c r="K4415" s="31">
        <f t="shared" si="4094"/>
        <v>110084</v>
      </c>
      <c r="L4415" s="31">
        <f t="shared" si="4053"/>
        <v>23600</v>
      </c>
      <c r="M4415" s="31">
        <f t="shared" ref="M4415" si="4095">SUM(M4416:M4420)</f>
        <v>1000</v>
      </c>
      <c r="N4415" s="31">
        <f t="shared" ref="N4415:O4415" si="4096">SUM(N4416:N4420)</f>
        <v>11300</v>
      </c>
      <c r="O4415" s="31">
        <f t="shared" si="4096"/>
        <v>11300</v>
      </c>
      <c r="P4415" s="31">
        <f t="shared" si="4056"/>
        <v>133684</v>
      </c>
      <c r="Q4415" s="31">
        <f t="shared" si="4057"/>
        <v>90.951396070320584</v>
      </c>
      <c r="R4415" s="94"/>
      <c r="S4415" s="94"/>
      <c r="T4415" s="94"/>
      <c r="U4415" s="94"/>
      <c r="V4415" s="94"/>
      <c r="W4415" s="94"/>
      <c r="X4415" s="94"/>
      <c r="Y4415" s="94"/>
    </row>
    <row r="4416" spans="1:25" ht="15" customHeight="1" x14ac:dyDescent="0.25">
      <c r="A4416" s="64" t="s">
        <v>935</v>
      </c>
      <c r="B4416" s="64" t="s">
        <v>81</v>
      </c>
      <c r="C4416" s="64" t="s">
        <v>1792</v>
      </c>
      <c r="D4416" s="64" t="s">
        <v>1793</v>
      </c>
      <c r="E4416" s="20" t="s">
        <v>23</v>
      </c>
      <c r="F4416" s="64" t="s">
        <v>1795</v>
      </c>
      <c r="G4416" s="53" t="s">
        <v>1076</v>
      </c>
      <c r="H4416" s="53" t="s">
        <v>29</v>
      </c>
      <c r="I4416" s="26">
        <v>10000</v>
      </c>
      <c r="J4416" s="26">
        <v>10000</v>
      </c>
      <c r="K4416" s="26">
        <v>10000</v>
      </c>
      <c r="L4416" s="26">
        <f t="shared" si="4053"/>
        <v>0</v>
      </c>
      <c r="M4416" s="26">
        <v>0</v>
      </c>
      <c r="N4416" s="26">
        <v>0</v>
      </c>
      <c r="O4416" s="26">
        <v>0</v>
      </c>
      <c r="P4416" s="26">
        <f t="shared" si="4056"/>
        <v>10000</v>
      </c>
      <c r="Q4416" s="26">
        <f t="shared" si="4057"/>
        <v>100</v>
      </c>
      <c r="R4416" s="90"/>
      <c r="S4416" s="90"/>
      <c r="T4416" s="90"/>
      <c r="U4416" s="90"/>
      <c r="V4416" s="90"/>
      <c r="W4416" s="90"/>
      <c r="X4416" s="90"/>
      <c r="Y4416" s="90"/>
    </row>
    <row r="4417" spans="1:25" ht="15" customHeight="1" x14ac:dyDescent="0.25">
      <c r="A4417" s="64" t="s">
        <v>935</v>
      </c>
      <c r="B4417" s="64" t="s">
        <v>81</v>
      </c>
      <c r="C4417" s="64" t="s">
        <v>1792</v>
      </c>
      <c r="D4417" s="64" t="s">
        <v>1793</v>
      </c>
      <c r="E4417" s="20" t="s">
        <v>23</v>
      </c>
      <c r="F4417" s="64" t="s">
        <v>1796</v>
      </c>
      <c r="G4417" s="53" t="s">
        <v>1076</v>
      </c>
      <c r="H4417" s="53" t="s">
        <v>85</v>
      </c>
      <c r="I4417" s="26">
        <v>26000</v>
      </c>
      <c r="J4417" s="26">
        <v>26000</v>
      </c>
      <c r="K4417" s="26">
        <v>19100</v>
      </c>
      <c r="L4417" s="26">
        <f t="shared" si="4053"/>
        <v>5600</v>
      </c>
      <c r="M4417" s="26">
        <v>1000</v>
      </c>
      <c r="N4417" s="26">
        <v>2300</v>
      </c>
      <c r="O4417" s="26">
        <v>2300</v>
      </c>
      <c r="P4417" s="26">
        <f t="shared" si="4056"/>
        <v>24700</v>
      </c>
      <c r="Q4417" s="26">
        <f t="shared" si="4057"/>
        <v>95</v>
      </c>
      <c r="R4417" s="90"/>
      <c r="S4417" s="90"/>
      <c r="T4417" s="90"/>
      <c r="U4417" s="90"/>
      <c r="V4417" s="90"/>
      <c r="W4417" s="90"/>
      <c r="X4417" s="90"/>
      <c r="Y4417" s="90"/>
    </row>
    <row r="4418" spans="1:25" ht="15" customHeight="1" x14ac:dyDescent="0.25">
      <c r="A4418" s="64" t="s">
        <v>935</v>
      </c>
      <c r="B4418" s="64" t="s">
        <v>81</v>
      </c>
      <c r="C4418" s="64" t="s">
        <v>1792</v>
      </c>
      <c r="D4418" s="64" t="s">
        <v>1793</v>
      </c>
      <c r="E4418" s="20" t="s">
        <v>23</v>
      </c>
      <c r="F4418" s="64" t="s">
        <v>1797</v>
      </c>
      <c r="G4418" s="53" t="s">
        <v>1076</v>
      </c>
      <c r="H4418" s="53" t="s">
        <v>25</v>
      </c>
      <c r="I4418" s="26">
        <v>89000</v>
      </c>
      <c r="J4418" s="26">
        <v>89000</v>
      </c>
      <c r="K4418" s="26">
        <v>59000</v>
      </c>
      <c r="L4418" s="26">
        <f t="shared" si="4053"/>
        <v>18000</v>
      </c>
      <c r="M4418" s="26">
        <v>0</v>
      </c>
      <c r="N4418" s="26">
        <v>9000</v>
      </c>
      <c r="O4418" s="26">
        <v>9000</v>
      </c>
      <c r="P4418" s="26">
        <f t="shared" si="4056"/>
        <v>77000</v>
      </c>
      <c r="Q4418" s="26">
        <f t="shared" si="4057"/>
        <v>86.516853932584269</v>
      </c>
      <c r="R4418" s="90"/>
      <c r="S4418" s="90"/>
      <c r="T4418" s="90"/>
      <c r="U4418" s="90"/>
      <c r="V4418" s="90"/>
      <c r="W4418" s="90"/>
      <c r="X4418" s="90"/>
      <c r="Y4418" s="90"/>
    </row>
    <row r="4419" spans="1:25" ht="15" customHeight="1" x14ac:dyDescent="0.25">
      <c r="A4419" s="64" t="s">
        <v>935</v>
      </c>
      <c r="B4419" s="64" t="s">
        <v>81</v>
      </c>
      <c r="C4419" s="64" t="s">
        <v>1792</v>
      </c>
      <c r="D4419" s="64" t="s">
        <v>1793</v>
      </c>
      <c r="E4419" s="20" t="s">
        <v>23</v>
      </c>
      <c r="F4419" s="64" t="s">
        <v>1798</v>
      </c>
      <c r="G4419" s="53" t="s">
        <v>1076</v>
      </c>
      <c r="H4419" s="53" t="s">
        <v>27</v>
      </c>
      <c r="I4419" s="26">
        <v>21984</v>
      </c>
      <c r="J4419" s="26">
        <v>21984</v>
      </c>
      <c r="K4419" s="26">
        <v>21984</v>
      </c>
      <c r="L4419" s="26">
        <f t="shared" si="4053"/>
        <v>0</v>
      </c>
      <c r="M4419" s="26"/>
      <c r="N4419" s="26"/>
      <c r="O4419" s="26"/>
      <c r="P4419" s="26">
        <f t="shared" si="4056"/>
        <v>21984</v>
      </c>
      <c r="Q4419" s="26">
        <f t="shared" si="4057"/>
        <v>100</v>
      </c>
      <c r="R4419" s="90"/>
      <c r="S4419" s="90"/>
      <c r="T4419" s="90"/>
      <c r="U4419" s="90"/>
      <c r="V4419" s="90"/>
      <c r="W4419" s="90"/>
      <c r="X4419" s="90"/>
      <c r="Y4419" s="90"/>
    </row>
    <row r="4420" spans="1:25" ht="15" customHeight="1" x14ac:dyDescent="0.25">
      <c r="A4420" s="64" t="s">
        <v>935</v>
      </c>
      <c r="B4420" s="64" t="s">
        <v>81</v>
      </c>
      <c r="C4420" s="64" t="s">
        <v>1792</v>
      </c>
      <c r="D4420" s="64" t="s">
        <v>1793</v>
      </c>
      <c r="E4420" s="20" t="s">
        <v>23</v>
      </c>
      <c r="F4420" s="64" t="s">
        <v>1799</v>
      </c>
      <c r="G4420" s="53" t="s">
        <v>1076</v>
      </c>
      <c r="H4420" s="53" t="s">
        <v>89</v>
      </c>
      <c r="I4420" s="26">
        <v>0</v>
      </c>
      <c r="J4420" s="26">
        <v>0</v>
      </c>
      <c r="K4420" s="26">
        <v>0</v>
      </c>
      <c r="L4420" s="26">
        <f t="shared" si="4053"/>
        <v>0</v>
      </c>
      <c r="M4420" s="26">
        <v>0</v>
      </c>
      <c r="N4420" s="26">
        <v>0</v>
      </c>
      <c r="O4420" s="26">
        <v>0</v>
      </c>
      <c r="P4420" s="26">
        <f t="shared" si="4056"/>
        <v>0</v>
      </c>
      <c r="Q4420" s="26" t="str">
        <f t="shared" si="4057"/>
        <v>-</v>
      </c>
      <c r="R4420" s="90"/>
      <c r="S4420" s="90"/>
      <c r="T4420" s="90"/>
      <c r="U4420" s="90"/>
      <c r="V4420" s="90"/>
      <c r="W4420" s="90"/>
      <c r="X4420" s="90"/>
      <c r="Y4420" s="90"/>
    </row>
    <row r="4421" spans="1:25" ht="15" customHeight="1" x14ac:dyDescent="0.25">
      <c r="A4421" s="63" t="s">
        <v>935</v>
      </c>
      <c r="B4421" s="63" t="s">
        <v>81</v>
      </c>
      <c r="C4421" s="63" t="s">
        <v>1792</v>
      </c>
      <c r="D4421" s="63" t="s">
        <v>1793</v>
      </c>
      <c r="E4421" s="65" t="s">
        <v>30</v>
      </c>
      <c r="F4421" s="65" t="s">
        <v>1</v>
      </c>
      <c r="G4421" s="65" t="s">
        <v>1</v>
      </c>
      <c r="H4421" s="65" t="s">
        <v>31</v>
      </c>
      <c r="I4421" s="31">
        <f t="shared" ref="I4421:K4421" si="4097">SUM(I4422)</f>
        <v>121666</v>
      </c>
      <c r="J4421" s="31">
        <f t="shared" si="4097"/>
        <v>121666</v>
      </c>
      <c r="K4421" s="31">
        <f t="shared" si="4097"/>
        <v>67000</v>
      </c>
      <c r="L4421" s="31">
        <f t="shared" si="4053"/>
        <v>33000</v>
      </c>
      <c r="M4421" s="31">
        <f t="shared" ref="M4421" si="4098">SUM(M4422)</f>
        <v>11000</v>
      </c>
      <c r="N4421" s="31">
        <f t="shared" ref="N4421:O4421" si="4099">SUM(N4422)</f>
        <v>11000</v>
      </c>
      <c r="O4421" s="31">
        <f t="shared" si="4099"/>
        <v>11000</v>
      </c>
      <c r="P4421" s="31">
        <f t="shared" si="4056"/>
        <v>100000</v>
      </c>
      <c r="Q4421" s="31">
        <f t="shared" si="4057"/>
        <v>82.192231190307893</v>
      </c>
      <c r="R4421" s="94"/>
      <c r="S4421" s="94"/>
      <c r="T4421" s="94"/>
      <c r="U4421" s="94"/>
      <c r="V4421" s="94"/>
      <c r="W4421" s="94"/>
      <c r="X4421" s="94"/>
      <c r="Y4421" s="94"/>
    </row>
    <row r="4422" spans="1:25" ht="15" customHeight="1" x14ac:dyDescent="0.25">
      <c r="A4422" s="64" t="s">
        <v>935</v>
      </c>
      <c r="B4422" s="64" t="s">
        <v>81</v>
      </c>
      <c r="C4422" s="64" t="s">
        <v>1792</v>
      </c>
      <c r="D4422" s="64" t="s">
        <v>1793</v>
      </c>
      <c r="E4422" s="20" t="s">
        <v>33</v>
      </c>
      <c r="F4422" s="64"/>
      <c r="G4422" s="53" t="s">
        <v>1076</v>
      </c>
      <c r="H4422" s="53" t="s">
        <v>3863</v>
      </c>
      <c r="I4422" s="26">
        <v>121666</v>
      </c>
      <c r="J4422" s="26">
        <v>121666</v>
      </c>
      <c r="K4422" s="26">
        <v>67000</v>
      </c>
      <c r="L4422" s="26">
        <f t="shared" si="4053"/>
        <v>33000</v>
      </c>
      <c r="M4422" s="26">
        <v>11000</v>
      </c>
      <c r="N4422" s="26">
        <v>11000</v>
      </c>
      <c r="O4422" s="26">
        <v>11000</v>
      </c>
      <c r="P4422" s="26">
        <f t="shared" si="4056"/>
        <v>100000</v>
      </c>
      <c r="Q4422" s="26">
        <f t="shared" si="4057"/>
        <v>82.192231190307893</v>
      </c>
      <c r="R4422" s="90"/>
      <c r="S4422" s="90"/>
      <c r="T4422" s="90"/>
      <c r="U4422" s="90"/>
      <c r="V4422" s="90"/>
      <c r="W4422" s="90"/>
      <c r="X4422" s="90"/>
      <c r="Y4422" s="90"/>
    </row>
    <row r="4423" spans="1:25" ht="15" customHeight="1" x14ac:dyDescent="0.25">
      <c r="A4423" s="63" t="s">
        <v>935</v>
      </c>
      <c r="B4423" s="63" t="s">
        <v>81</v>
      </c>
      <c r="C4423" s="63" t="s">
        <v>1792</v>
      </c>
      <c r="D4423" s="63" t="s">
        <v>1793</v>
      </c>
      <c r="E4423" s="65" t="s">
        <v>34</v>
      </c>
      <c r="F4423" s="65" t="s">
        <v>1</v>
      </c>
      <c r="G4423" s="65" t="s">
        <v>1</v>
      </c>
      <c r="H4423" s="65" t="s">
        <v>35</v>
      </c>
      <c r="I4423" s="31">
        <f t="shared" ref="I4423:K4423" si="4100">SUM(I4424:I4431)</f>
        <v>72664</v>
      </c>
      <c r="J4423" s="31">
        <f t="shared" si="4100"/>
        <v>64164</v>
      </c>
      <c r="K4423" s="31">
        <f t="shared" si="4100"/>
        <v>42371</v>
      </c>
      <c r="L4423" s="31">
        <f t="shared" si="4053"/>
        <v>12787</v>
      </c>
      <c r="M4423" s="31">
        <f t="shared" ref="M4423" si="4101">SUM(M4424:M4431)</f>
        <v>3500</v>
      </c>
      <c r="N4423" s="31">
        <f t="shared" ref="N4423:O4423" si="4102">SUM(N4424:N4431)</f>
        <v>3850</v>
      </c>
      <c r="O4423" s="31">
        <f t="shared" si="4102"/>
        <v>5437</v>
      </c>
      <c r="P4423" s="31">
        <f t="shared" si="4056"/>
        <v>55158</v>
      </c>
      <c r="Q4423" s="31">
        <f t="shared" si="4057"/>
        <v>85.964092014213577</v>
      </c>
      <c r="R4423" s="94"/>
      <c r="S4423" s="94"/>
      <c r="T4423" s="94"/>
      <c r="U4423" s="94"/>
      <c r="V4423" s="94"/>
      <c r="W4423" s="94"/>
      <c r="X4423" s="94"/>
      <c r="Y4423" s="94"/>
    </row>
    <row r="4424" spans="1:25" ht="15" customHeight="1" x14ac:dyDescent="0.25">
      <c r="A4424" s="64" t="s">
        <v>935</v>
      </c>
      <c r="B4424" s="64" t="s">
        <v>81</v>
      </c>
      <c r="C4424" s="64" t="s">
        <v>1792</v>
      </c>
      <c r="D4424" s="64" t="s">
        <v>1793</v>
      </c>
      <c r="E4424" s="20" t="s">
        <v>38</v>
      </c>
      <c r="F4424" s="64"/>
      <c r="G4424" s="53" t="s">
        <v>1076</v>
      </c>
      <c r="H4424" s="53" t="s">
        <v>37</v>
      </c>
      <c r="I4424" s="26">
        <v>385</v>
      </c>
      <c r="J4424" s="26">
        <v>385</v>
      </c>
      <c r="K4424" s="26">
        <v>385</v>
      </c>
      <c r="L4424" s="26">
        <f t="shared" si="4053"/>
        <v>0</v>
      </c>
      <c r="M4424" s="26">
        <v>0</v>
      </c>
      <c r="N4424" s="26">
        <v>0</v>
      </c>
      <c r="O4424" s="26">
        <v>0</v>
      </c>
      <c r="P4424" s="26">
        <f t="shared" si="4056"/>
        <v>385</v>
      </c>
      <c r="Q4424" s="26">
        <f t="shared" si="4057"/>
        <v>100</v>
      </c>
      <c r="R4424" s="90"/>
      <c r="S4424" s="90"/>
      <c r="T4424" s="90"/>
      <c r="U4424" s="90"/>
      <c r="V4424" s="90"/>
      <c r="W4424" s="90"/>
      <c r="X4424" s="90"/>
      <c r="Y4424" s="90"/>
    </row>
    <row r="4425" spans="1:25" ht="15" customHeight="1" x14ac:dyDescent="0.25">
      <c r="A4425" s="64" t="s">
        <v>935</v>
      </c>
      <c r="B4425" s="64" t="s">
        <v>81</v>
      </c>
      <c r="C4425" s="64" t="s">
        <v>1792</v>
      </c>
      <c r="D4425" s="64" t="s">
        <v>1793</v>
      </c>
      <c r="E4425" s="20" t="s">
        <v>298</v>
      </c>
      <c r="F4425" s="64"/>
      <c r="G4425" s="53" t="s">
        <v>1076</v>
      </c>
      <c r="H4425" s="53" t="s">
        <v>297</v>
      </c>
      <c r="I4425" s="26">
        <v>25492</v>
      </c>
      <c r="J4425" s="26">
        <v>25492</v>
      </c>
      <c r="K4425" s="26">
        <v>21000</v>
      </c>
      <c r="L4425" s="26">
        <f t="shared" si="4053"/>
        <v>2000</v>
      </c>
      <c r="M4425" s="26">
        <v>500</v>
      </c>
      <c r="N4425" s="26">
        <v>500</v>
      </c>
      <c r="O4425" s="26">
        <v>1000</v>
      </c>
      <c r="P4425" s="26">
        <f t="shared" si="4056"/>
        <v>23000</v>
      </c>
      <c r="Q4425" s="26">
        <f t="shared" si="4057"/>
        <v>90.22438412050839</v>
      </c>
      <c r="R4425" s="90"/>
      <c r="S4425" s="90"/>
      <c r="T4425" s="90"/>
      <c r="U4425" s="90"/>
      <c r="V4425" s="90"/>
      <c r="W4425" s="90"/>
      <c r="X4425" s="90"/>
      <c r="Y4425" s="90"/>
    </row>
    <row r="4426" spans="1:25" ht="15" customHeight="1" x14ac:dyDescent="0.25">
      <c r="A4426" s="64" t="s">
        <v>935</v>
      </c>
      <c r="B4426" s="64" t="s">
        <v>81</v>
      </c>
      <c r="C4426" s="64" t="s">
        <v>1792</v>
      </c>
      <c r="D4426" s="64" t="s">
        <v>1793</v>
      </c>
      <c r="E4426" s="20" t="s">
        <v>301</v>
      </c>
      <c r="F4426" s="64"/>
      <c r="G4426" s="53" t="s">
        <v>1076</v>
      </c>
      <c r="H4426" s="53" t="s">
        <v>300</v>
      </c>
      <c r="I4426" s="26">
        <v>10639</v>
      </c>
      <c r="J4426" s="26">
        <v>10639</v>
      </c>
      <c r="K4426" s="26">
        <v>5700</v>
      </c>
      <c r="L4426" s="26">
        <f t="shared" si="4053"/>
        <v>3000</v>
      </c>
      <c r="M4426" s="26">
        <v>1000</v>
      </c>
      <c r="N4426" s="26">
        <v>1000</v>
      </c>
      <c r="O4426" s="26">
        <v>1000</v>
      </c>
      <c r="P4426" s="26">
        <f t="shared" si="4056"/>
        <v>8700</v>
      </c>
      <c r="Q4426" s="26">
        <f t="shared" si="4057"/>
        <v>81.774602876210167</v>
      </c>
      <c r="R4426" s="90"/>
      <c r="S4426" s="90"/>
      <c r="T4426" s="90"/>
      <c r="U4426" s="90"/>
      <c r="V4426" s="90"/>
      <c r="W4426" s="90"/>
      <c r="X4426" s="90"/>
      <c r="Y4426" s="90"/>
    </row>
    <row r="4427" spans="1:25" ht="15" customHeight="1" x14ac:dyDescent="0.25">
      <c r="A4427" s="64" t="s">
        <v>935</v>
      </c>
      <c r="B4427" s="64" t="s">
        <v>81</v>
      </c>
      <c r="C4427" s="64" t="s">
        <v>1792</v>
      </c>
      <c r="D4427" s="64" t="s">
        <v>1793</v>
      </c>
      <c r="E4427" s="20" t="s">
        <v>218</v>
      </c>
      <c r="F4427" s="64"/>
      <c r="G4427" s="53" t="s">
        <v>1076</v>
      </c>
      <c r="H4427" s="53" t="s">
        <v>217</v>
      </c>
      <c r="I4427" s="26">
        <v>9127</v>
      </c>
      <c r="J4427" s="26">
        <v>5127</v>
      </c>
      <c r="K4427" s="26">
        <v>3600</v>
      </c>
      <c r="L4427" s="26">
        <f t="shared" si="4053"/>
        <v>1527</v>
      </c>
      <c r="M4427" s="26">
        <v>500</v>
      </c>
      <c r="N4427" s="26">
        <v>500</v>
      </c>
      <c r="O4427" s="26">
        <v>527</v>
      </c>
      <c r="P4427" s="26">
        <f t="shared" si="4056"/>
        <v>5127</v>
      </c>
      <c r="Q4427" s="26">
        <f t="shared" si="4057"/>
        <v>100</v>
      </c>
      <c r="R4427" s="90"/>
      <c r="S4427" s="90"/>
      <c r="T4427" s="90"/>
      <c r="U4427" s="90"/>
      <c r="V4427" s="90"/>
      <c r="W4427" s="90"/>
      <c r="X4427" s="90"/>
      <c r="Y4427" s="90"/>
    </row>
    <row r="4428" spans="1:25" ht="15" customHeight="1" x14ac:dyDescent="0.25">
      <c r="A4428" s="64" t="s">
        <v>935</v>
      </c>
      <c r="B4428" s="64" t="s">
        <v>81</v>
      </c>
      <c r="C4428" s="64" t="s">
        <v>1792</v>
      </c>
      <c r="D4428" s="64" t="s">
        <v>1793</v>
      </c>
      <c r="E4428" s="20" t="s">
        <v>303</v>
      </c>
      <c r="F4428" s="64"/>
      <c r="G4428" s="53" t="s">
        <v>1076</v>
      </c>
      <c r="H4428" s="53" t="s">
        <v>302</v>
      </c>
      <c r="I4428" s="26">
        <v>200</v>
      </c>
      <c r="J4428" s="26">
        <v>200</v>
      </c>
      <c r="K4428" s="26">
        <v>100</v>
      </c>
      <c r="L4428" s="26">
        <f t="shared" si="4053"/>
        <v>100</v>
      </c>
      <c r="M4428" s="26">
        <v>0</v>
      </c>
      <c r="N4428" s="26">
        <v>0</v>
      </c>
      <c r="O4428" s="26">
        <v>100</v>
      </c>
      <c r="P4428" s="26">
        <f t="shared" si="4056"/>
        <v>200</v>
      </c>
      <c r="Q4428" s="26">
        <f t="shared" si="4057"/>
        <v>100</v>
      </c>
      <c r="R4428" s="90"/>
      <c r="S4428" s="90"/>
      <c r="T4428" s="90"/>
      <c r="U4428" s="90"/>
      <c r="V4428" s="90"/>
      <c r="W4428" s="90"/>
      <c r="X4428" s="90"/>
      <c r="Y4428" s="90"/>
    </row>
    <row r="4429" spans="1:25" ht="15" customHeight="1" x14ac:dyDescent="0.25">
      <c r="A4429" s="64" t="s">
        <v>935</v>
      </c>
      <c r="B4429" s="64" t="s">
        <v>81</v>
      </c>
      <c r="C4429" s="64" t="s">
        <v>1792</v>
      </c>
      <c r="D4429" s="64" t="s">
        <v>1793</v>
      </c>
      <c r="E4429" s="20" t="s">
        <v>308</v>
      </c>
      <c r="F4429" s="64"/>
      <c r="G4429" s="53" t="s">
        <v>1076</v>
      </c>
      <c r="H4429" s="53" t="s">
        <v>307</v>
      </c>
      <c r="I4429" s="26">
        <v>4500</v>
      </c>
      <c r="J4429" s="26">
        <v>3500</v>
      </c>
      <c r="K4429" s="26">
        <v>2400</v>
      </c>
      <c r="L4429" s="26">
        <f t="shared" si="4053"/>
        <v>1100</v>
      </c>
      <c r="M4429" s="26">
        <v>100</v>
      </c>
      <c r="N4429" s="26">
        <v>500</v>
      </c>
      <c r="O4429" s="26">
        <v>500</v>
      </c>
      <c r="P4429" s="26">
        <f t="shared" si="4056"/>
        <v>3500</v>
      </c>
      <c r="Q4429" s="26">
        <f t="shared" si="4057"/>
        <v>100</v>
      </c>
      <c r="R4429" s="90"/>
      <c r="S4429" s="90"/>
      <c r="T4429" s="90"/>
      <c r="U4429" s="90"/>
      <c r="V4429" s="90"/>
      <c r="W4429" s="90"/>
      <c r="X4429" s="90"/>
      <c r="Y4429" s="90"/>
    </row>
    <row r="4430" spans="1:25" ht="15" customHeight="1" x14ac:dyDescent="0.25">
      <c r="A4430" s="64" t="s">
        <v>935</v>
      </c>
      <c r="B4430" s="64" t="s">
        <v>81</v>
      </c>
      <c r="C4430" s="64" t="s">
        <v>1792</v>
      </c>
      <c r="D4430" s="64" t="s">
        <v>1793</v>
      </c>
      <c r="E4430" s="20" t="s">
        <v>311</v>
      </c>
      <c r="F4430" s="64"/>
      <c r="G4430" s="53" t="s">
        <v>1076</v>
      </c>
      <c r="H4430" s="53" t="s">
        <v>310</v>
      </c>
      <c r="I4430" s="26">
        <v>3500</v>
      </c>
      <c r="J4430" s="26">
        <v>3500</v>
      </c>
      <c r="K4430" s="26">
        <v>876</v>
      </c>
      <c r="L4430" s="26">
        <f t="shared" si="4053"/>
        <v>0</v>
      </c>
      <c r="M4430" s="26">
        <v>0</v>
      </c>
      <c r="N4430" s="26">
        <v>0</v>
      </c>
      <c r="O4430" s="26">
        <v>0</v>
      </c>
      <c r="P4430" s="26">
        <f t="shared" si="4056"/>
        <v>876</v>
      </c>
      <c r="Q4430" s="26">
        <f t="shared" si="4057"/>
        <v>25.028571428571428</v>
      </c>
      <c r="R4430" s="90"/>
      <c r="S4430" s="90"/>
      <c r="T4430" s="90"/>
      <c r="U4430" s="90"/>
      <c r="V4430" s="90"/>
      <c r="W4430" s="90"/>
      <c r="X4430" s="90"/>
      <c r="Y4430" s="90"/>
    </row>
    <row r="4431" spans="1:25" ht="15" customHeight="1" x14ac:dyDescent="0.25">
      <c r="A4431" s="63" t="s">
        <v>935</v>
      </c>
      <c r="B4431" s="63" t="s">
        <v>81</v>
      </c>
      <c r="C4431" s="63" t="s">
        <v>1792</v>
      </c>
      <c r="D4431" s="63" t="s">
        <v>1793</v>
      </c>
      <c r="E4431" s="63" t="s">
        <v>39</v>
      </c>
      <c r="F4431" s="64" t="s">
        <v>1</v>
      </c>
      <c r="G4431" s="53" t="s">
        <v>1</v>
      </c>
      <c r="H4431" s="65" t="s">
        <v>40</v>
      </c>
      <c r="I4431" s="31">
        <f t="shared" ref="I4431:K4431" si="4103">SUM(I4432:I4434)</f>
        <v>18821</v>
      </c>
      <c r="J4431" s="31">
        <f t="shared" si="4103"/>
        <v>15321</v>
      </c>
      <c r="K4431" s="31">
        <f t="shared" si="4103"/>
        <v>8310</v>
      </c>
      <c r="L4431" s="31">
        <f t="shared" si="4053"/>
        <v>5060</v>
      </c>
      <c r="M4431" s="31">
        <f t="shared" ref="M4431" si="4104">SUM(M4432:M4434)</f>
        <v>1400</v>
      </c>
      <c r="N4431" s="31">
        <f t="shared" ref="N4431:O4431" si="4105">SUM(N4432:N4434)</f>
        <v>1350</v>
      </c>
      <c r="O4431" s="31">
        <f t="shared" si="4105"/>
        <v>2310</v>
      </c>
      <c r="P4431" s="31">
        <f t="shared" si="4056"/>
        <v>13370</v>
      </c>
      <c r="Q4431" s="31">
        <f t="shared" si="4057"/>
        <v>87.265844266040077</v>
      </c>
      <c r="R4431" s="94"/>
      <c r="S4431" s="94"/>
      <c r="T4431" s="94"/>
      <c r="U4431" s="94"/>
      <c r="V4431" s="94"/>
      <c r="W4431" s="94"/>
      <c r="X4431" s="94"/>
      <c r="Y4431" s="94"/>
    </row>
    <row r="4432" spans="1:25" ht="15" customHeight="1" x14ac:dyDescent="0.25">
      <c r="A4432" s="64" t="s">
        <v>935</v>
      </c>
      <c r="B4432" s="64" t="s">
        <v>81</v>
      </c>
      <c r="C4432" s="64" t="s">
        <v>1792</v>
      </c>
      <c r="D4432" s="64" t="s">
        <v>1793</v>
      </c>
      <c r="E4432" s="20" t="s">
        <v>41</v>
      </c>
      <c r="F4432" s="64"/>
      <c r="G4432" s="53" t="s">
        <v>1076</v>
      </c>
      <c r="H4432" s="53" t="s">
        <v>40</v>
      </c>
      <c r="I4432" s="26">
        <v>7470</v>
      </c>
      <c r="J4432" s="26">
        <v>3970</v>
      </c>
      <c r="K4432" s="26">
        <v>2060</v>
      </c>
      <c r="L4432" s="26">
        <f t="shared" ref="L4432:L4495" si="4106">SUM(M4432:O4432)</f>
        <v>1910</v>
      </c>
      <c r="M4432" s="26">
        <v>300</v>
      </c>
      <c r="N4432" s="26">
        <v>300</v>
      </c>
      <c r="O4432" s="26">
        <v>1310</v>
      </c>
      <c r="P4432" s="26">
        <f t="shared" ref="P4432:P4495" si="4107">K4432+L4432</f>
        <v>3970</v>
      </c>
      <c r="Q4432" s="26">
        <f t="shared" ref="Q4432:Q4495" si="4108">IF(J4432=0,"-",P4432/J4432*100)</f>
        <v>100</v>
      </c>
      <c r="R4432" s="90"/>
      <c r="S4432" s="90"/>
      <c r="T4432" s="90"/>
      <c r="U4432" s="90"/>
      <c r="V4432" s="90"/>
      <c r="W4432" s="90"/>
      <c r="X4432" s="90"/>
      <c r="Y4432" s="90"/>
    </row>
    <row r="4433" spans="1:25" ht="15" customHeight="1" x14ac:dyDescent="0.25">
      <c r="A4433" s="64" t="s">
        <v>935</v>
      </c>
      <c r="B4433" s="64" t="s">
        <v>81</v>
      </c>
      <c r="C4433" s="64" t="s">
        <v>1792</v>
      </c>
      <c r="D4433" s="64" t="s">
        <v>1793</v>
      </c>
      <c r="E4433" s="20" t="s">
        <v>41</v>
      </c>
      <c r="F4433" s="64" t="s">
        <v>1800</v>
      </c>
      <c r="G4433" s="53" t="s">
        <v>1076</v>
      </c>
      <c r="H4433" s="53" t="s">
        <v>49</v>
      </c>
      <c r="I4433" s="26">
        <v>3351</v>
      </c>
      <c r="J4433" s="26">
        <v>3351</v>
      </c>
      <c r="K4433" s="26">
        <v>2050</v>
      </c>
      <c r="L4433" s="26">
        <f t="shared" si="4106"/>
        <v>1050</v>
      </c>
      <c r="M4433" s="26">
        <v>400</v>
      </c>
      <c r="N4433" s="26">
        <v>350</v>
      </c>
      <c r="O4433" s="26">
        <v>300</v>
      </c>
      <c r="P4433" s="26">
        <f t="shared" si="4107"/>
        <v>3100</v>
      </c>
      <c r="Q4433" s="26">
        <f t="shared" si="4108"/>
        <v>92.509698597433598</v>
      </c>
      <c r="R4433" s="90"/>
      <c r="S4433" s="90"/>
      <c r="T4433" s="90"/>
      <c r="U4433" s="90"/>
      <c r="V4433" s="90"/>
      <c r="W4433" s="90"/>
      <c r="X4433" s="90"/>
      <c r="Y4433" s="90"/>
    </row>
    <row r="4434" spans="1:25" ht="22.5" customHeight="1" x14ac:dyDescent="0.25">
      <c r="A4434" s="64" t="s">
        <v>935</v>
      </c>
      <c r="B4434" s="64" t="s">
        <v>81</v>
      </c>
      <c r="C4434" s="64" t="s">
        <v>1792</v>
      </c>
      <c r="D4434" s="64" t="s">
        <v>1793</v>
      </c>
      <c r="E4434" s="20" t="s">
        <v>41</v>
      </c>
      <c r="F4434" s="64" t="s">
        <v>1801</v>
      </c>
      <c r="G4434" s="53" t="s">
        <v>1076</v>
      </c>
      <c r="H4434" s="53" t="s">
        <v>55</v>
      </c>
      <c r="I4434" s="26">
        <v>8000</v>
      </c>
      <c r="J4434" s="26">
        <v>8000</v>
      </c>
      <c r="K4434" s="26">
        <v>4200</v>
      </c>
      <c r="L4434" s="26">
        <f t="shared" si="4106"/>
        <v>2100</v>
      </c>
      <c r="M4434" s="26">
        <v>700</v>
      </c>
      <c r="N4434" s="26">
        <v>700</v>
      </c>
      <c r="O4434" s="26">
        <v>700</v>
      </c>
      <c r="P4434" s="26">
        <f t="shared" si="4107"/>
        <v>6300</v>
      </c>
      <c r="Q4434" s="26">
        <f t="shared" si="4108"/>
        <v>78.75</v>
      </c>
      <c r="R4434" s="90"/>
      <c r="S4434" s="90"/>
      <c r="T4434" s="90"/>
      <c r="U4434" s="90"/>
      <c r="V4434" s="90"/>
      <c r="W4434" s="90"/>
      <c r="X4434" s="90"/>
      <c r="Y4434" s="90"/>
    </row>
    <row r="4435" spans="1:25" ht="22.5" customHeight="1" x14ac:dyDescent="0.25">
      <c r="A4435" s="63" t="s">
        <v>1</v>
      </c>
      <c r="B4435" s="63" t="s">
        <v>1</v>
      </c>
      <c r="C4435" s="63" t="s">
        <v>1</v>
      </c>
      <c r="D4435" s="65" t="s">
        <v>1</v>
      </c>
      <c r="E4435" s="65" t="s">
        <v>1</v>
      </c>
      <c r="F4435" s="65" t="s">
        <v>1</v>
      </c>
      <c r="G4435" s="65" t="s">
        <v>1</v>
      </c>
      <c r="H4435" s="66" t="s">
        <v>56</v>
      </c>
      <c r="I4435" s="30">
        <f t="shared" ref="I4435:K4436" si="4109">SUM(I4436)</f>
        <v>100</v>
      </c>
      <c r="J4435" s="30">
        <f t="shared" si="4109"/>
        <v>100</v>
      </c>
      <c r="K4435" s="30">
        <f t="shared" si="4109"/>
        <v>0</v>
      </c>
      <c r="L4435" s="30">
        <f t="shared" si="4106"/>
        <v>0</v>
      </c>
      <c r="M4435" s="30">
        <f t="shared" ref="M4435:M4436" si="4110">SUM(M4436)</f>
        <v>0</v>
      </c>
      <c r="N4435" s="30">
        <f t="shared" ref="N4435:O4436" si="4111">SUM(N4436)</f>
        <v>0</v>
      </c>
      <c r="O4435" s="30">
        <f t="shared" si="4111"/>
        <v>0</v>
      </c>
      <c r="P4435" s="30">
        <f t="shared" si="4107"/>
        <v>0</v>
      </c>
      <c r="Q4435" s="30">
        <f t="shared" si="4108"/>
        <v>0</v>
      </c>
      <c r="R4435" s="93"/>
      <c r="S4435" s="93"/>
      <c r="T4435" s="93"/>
      <c r="U4435" s="93"/>
      <c r="V4435" s="93"/>
      <c r="W4435" s="93"/>
      <c r="X4435" s="93"/>
      <c r="Y4435" s="93"/>
    </row>
    <row r="4436" spans="1:25" ht="15" customHeight="1" x14ac:dyDescent="0.25">
      <c r="A4436" s="63" t="s">
        <v>935</v>
      </c>
      <c r="B4436" s="63" t="s">
        <v>81</v>
      </c>
      <c r="C4436" s="63" t="s">
        <v>1792</v>
      </c>
      <c r="D4436" s="63" t="s">
        <v>1793</v>
      </c>
      <c r="E4436" s="65" t="s">
        <v>57</v>
      </c>
      <c r="F4436" s="65" t="s">
        <v>1</v>
      </c>
      <c r="G4436" s="65" t="s">
        <v>1</v>
      </c>
      <c r="H4436" s="65" t="s">
        <v>58</v>
      </c>
      <c r="I4436" s="31">
        <f t="shared" si="4109"/>
        <v>100</v>
      </c>
      <c r="J4436" s="31">
        <f t="shared" si="4109"/>
        <v>100</v>
      </c>
      <c r="K4436" s="31">
        <f t="shared" si="4109"/>
        <v>0</v>
      </c>
      <c r="L4436" s="31">
        <f t="shared" si="4106"/>
        <v>0</v>
      </c>
      <c r="M4436" s="31">
        <f t="shared" si="4110"/>
        <v>0</v>
      </c>
      <c r="N4436" s="31">
        <f t="shared" si="4111"/>
        <v>0</v>
      </c>
      <c r="O4436" s="31">
        <f t="shared" si="4111"/>
        <v>0</v>
      </c>
      <c r="P4436" s="31">
        <f t="shared" si="4107"/>
        <v>0</v>
      </c>
      <c r="Q4436" s="31">
        <f t="shared" si="4108"/>
        <v>0</v>
      </c>
      <c r="R4436" s="94"/>
      <c r="S4436" s="94"/>
      <c r="T4436" s="94"/>
      <c r="U4436" s="94"/>
      <c r="V4436" s="94"/>
      <c r="W4436" s="94"/>
      <c r="X4436" s="94"/>
      <c r="Y4436" s="94"/>
    </row>
    <row r="4437" spans="1:25" ht="15" customHeight="1" x14ac:dyDescent="0.25">
      <c r="A4437" s="64" t="s">
        <v>935</v>
      </c>
      <c r="B4437" s="64" t="s">
        <v>81</v>
      </c>
      <c r="C4437" s="64" t="s">
        <v>1792</v>
      </c>
      <c r="D4437" s="64" t="s">
        <v>1793</v>
      </c>
      <c r="E4437" s="20" t="s">
        <v>68</v>
      </c>
      <c r="F4437" s="64"/>
      <c r="G4437" s="53" t="s">
        <v>1076</v>
      </c>
      <c r="H4437" s="53" t="s">
        <v>67</v>
      </c>
      <c r="I4437" s="26">
        <v>100</v>
      </c>
      <c r="J4437" s="26">
        <v>100</v>
      </c>
      <c r="K4437" s="26">
        <v>0</v>
      </c>
      <c r="L4437" s="26">
        <f t="shared" si="4106"/>
        <v>0</v>
      </c>
      <c r="M4437" s="26"/>
      <c r="N4437" s="26"/>
      <c r="O4437" s="26"/>
      <c r="P4437" s="26">
        <f t="shared" si="4107"/>
        <v>0</v>
      </c>
      <c r="Q4437" s="26">
        <f t="shared" si="4108"/>
        <v>0</v>
      </c>
      <c r="R4437" s="90"/>
      <c r="S4437" s="90"/>
      <c r="T4437" s="90"/>
      <c r="U4437" s="90"/>
      <c r="V4437" s="90"/>
      <c r="W4437" s="90"/>
      <c r="X4437" s="90"/>
      <c r="Y4437" s="90"/>
    </row>
    <row r="4438" spans="1:25" ht="22.5" customHeight="1" x14ac:dyDescent="0.25">
      <c r="A4438" s="63" t="s">
        <v>1</v>
      </c>
      <c r="B4438" s="63" t="s">
        <v>1</v>
      </c>
      <c r="C4438" s="63" t="s">
        <v>1</v>
      </c>
      <c r="D4438" s="65" t="s">
        <v>1</v>
      </c>
      <c r="E4438" s="65" t="s">
        <v>1</v>
      </c>
      <c r="F4438" s="65" t="s">
        <v>1</v>
      </c>
      <c r="G4438" s="65" t="s">
        <v>1</v>
      </c>
      <c r="H4438" s="66" t="s">
        <v>69</v>
      </c>
      <c r="I4438" s="30">
        <f t="shared" ref="I4438:K4439" si="4112">SUM(I4439)</f>
        <v>10000</v>
      </c>
      <c r="J4438" s="30">
        <f t="shared" si="4112"/>
        <v>0</v>
      </c>
      <c r="K4438" s="30">
        <f t="shared" si="4112"/>
        <v>0</v>
      </c>
      <c r="L4438" s="30">
        <f t="shared" si="4106"/>
        <v>0</v>
      </c>
      <c r="M4438" s="30">
        <f t="shared" ref="M4438:M4439" si="4113">SUM(M4439)</f>
        <v>0</v>
      </c>
      <c r="N4438" s="30">
        <f t="shared" ref="N4438:O4439" si="4114">SUM(N4439)</f>
        <v>0</v>
      </c>
      <c r="O4438" s="30">
        <f t="shared" si="4114"/>
        <v>0</v>
      </c>
      <c r="P4438" s="30">
        <f t="shared" si="4107"/>
        <v>0</v>
      </c>
      <c r="Q4438" s="30" t="str">
        <f t="shared" si="4108"/>
        <v>-</v>
      </c>
      <c r="R4438" s="93"/>
      <c r="S4438" s="93"/>
      <c r="T4438" s="93"/>
      <c r="U4438" s="93"/>
      <c r="V4438" s="93"/>
      <c r="W4438" s="93"/>
      <c r="X4438" s="93"/>
      <c r="Y4438" s="93"/>
    </row>
    <row r="4439" spans="1:25" ht="15" customHeight="1" x14ac:dyDescent="0.25">
      <c r="A4439" s="63" t="s">
        <v>935</v>
      </c>
      <c r="B4439" s="63" t="s">
        <v>81</v>
      </c>
      <c r="C4439" s="63" t="s">
        <v>1792</v>
      </c>
      <c r="D4439" s="63" t="s">
        <v>1793</v>
      </c>
      <c r="E4439" s="65" t="s">
        <v>70</v>
      </c>
      <c r="F4439" s="65" t="s">
        <v>1</v>
      </c>
      <c r="G4439" s="65" t="s">
        <v>1</v>
      </c>
      <c r="H4439" s="65" t="s">
        <v>71</v>
      </c>
      <c r="I4439" s="31">
        <f t="shared" si="4112"/>
        <v>10000</v>
      </c>
      <c r="J4439" s="31">
        <f t="shared" si="4112"/>
        <v>0</v>
      </c>
      <c r="K4439" s="31">
        <f t="shared" si="4112"/>
        <v>0</v>
      </c>
      <c r="L4439" s="31">
        <f t="shared" si="4106"/>
        <v>0</v>
      </c>
      <c r="M4439" s="31">
        <f t="shared" si="4113"/>
        <v>0</v>
      </c>
      <c r="N4439" s="31">
        <f t="shared" si="4114"/>
        <v>0</v>
      </c>
      <c r="O4439" s="31">
        <f t="shared" si="4114"/>
        <v>0</v>
      </c>
      <c r="P4439" s="31">
        <f t="shared" si="4107"/>
        <v>0</v>
      </c>
      <c r="Q4439" s="31" t="str">
        <f t="shared" si="4108"/>
        <v>-</v>
      </c>
      <c r="R4439" s="94"/>
      <c r="S4439" s="94"/>
      <c r="T4439" s="94"/>
      <c r="U4439" s="94"/>
      <c r="V4439" s="94"/>
      <c r="W4439" s="94"/>
      <c r="X4439" s="94"/>
      <c r="Y4439" s="94"/>
    </row>
    <row r="4440" spans="1:25" ht="15" customHeight="1" x14ac:dyDescent="0.25">
      <c r="A4440" s="64" t="s">
        <v>935</v>
      </c>
      <c r="B4440" s="64" t="s">
        <v>81</v>
      </c>
      <c r="C4440" s="64" t="s">
        <v>1792</v>
      </c>
      <c r="D4440" s="64" t="s">
        <v>1793</v>
      </c>
      <c r="E4440" s="20" t="s">
        <v>74</v>
      </c>
      <c r="F4440" s="64"/>
      <c r="G4440" s="53" t="s">
        <v>1076</v>
      </c>
      <c r="H4440" s="53" t="s">
        <v>73</v>
      </c>
      <c r="I4440" s="26">
        <v>10000</v>
      </c>
      <c r="J4440" s="26">
        <v>0</v>
      </c>
      <c r="K4440" s="26">
        <v>0</v>
      </c>
      <c r="L4440" s="26">
        <f t="shared" si="4106"/>
        <v>0</v>
      </c>
      <c r="M4440" s="26"/>
      <c r="N4440" s="26"/>
      <c r="O4440" s="26"/>
      <c r="P4440" s="26">
        <f t="shared" si="4107"/>
        <v>0</v>
      </c>
      <c r="Q4440" s="26" t="str">
        <f t="shared" si="4108"/>
        <v>-</v>
      </c>
      <c r="R4440" s="90"/>
      <c r="S4440" s="90"/>
      <c r="T4440" s="90"/>
      <c r="U4440" s="90"/>
      <c r="V4440" s="90"/>
      <c r="W4440" s="90"/>
      <c r="X4440" s="90"/>
      <c r="Y4440" s="90"/>
    </row>
    <row r="4441" spans="1:25" ht="15" customHeight="1" x14ac:dyDescent="0.25">
      <c r="A4441" s="53" t="s">
        <v>1</v>
      </c>
      <c r="B4441" s="53" t="s">
        <v>1</v>
      </c>
      <c r="C4441" s="53" t="s">
        <v>1</v>
      </c>
      <c r="D4441" s="53" t="s">
        <v>1</v>
      </c>
      <c r="E4441" s="53" t="s">
        <v>1</v>
      </c>
      <c r="F4441" s="53" t="s">
        <v>1</v>
      </c>
      <c r="G4441" s="53" t="s">
        <v>1</v>
      </c>
      <c r="H4441" s="66" t="s">
        <v>1802</v>
      </c>
      <c r="I4441" s="30">
        <f t="shared" ref="I4441:K4441" si="4115">SUM(I4412,I4435,I4438)</f>
        <v>1510264</v>
      </c>
      <c r="J4441" s="30">
        <f t="shared" si="4115"/>
        <v>1491764</v>
      </c>
      <c r="K4441" s="30">
        <f t="shared" si="4115"/>
        <v>829455</v>
      </c>
      <c r="L4441" s="30">
        <f t="shared" si="4106"/>
        <v>379987</v>
      </c>
      <c r="M4441" s="30">
        <f t="shared" ref="M4441" si="4116">SUM(M4412,M4435,M4438)</f>
        <v>115500</v>
      </c>
      <c r="N4441" s="30">
        <f t="shared" ref="N4441:O4441" si="4117">SUM(N4412,N4435,N4438)</f>
        <v>126150</v>
      </c>
      <c r="O4441" s="30">
        <f t="shared" si="4117"/>
        <v>138337</v>
      </c>
      <c r="P4441" s="30">
        <f t="shared" si="4107"/>
        <v>1209442</v>
      </c>
      <c r="Q4441" s="30">
        <f t="shared" si="4108"/>
        <v>81.074620382312474</v>
      </c>
      <c r="R4441" s="93"/>
      <c r="S4441" s="93"/>
      <c r="T4441" s="93"/>
      <c r="U4441" s="93"/>
      <c r="V4441" s="93"/>
      <c r="W4441" s="93"/>
      <c r="X4441" s="93"/>
      <c r="Y4441" s="93"/>
    </row>
    <row r="4442" spans="1:25" ht="15" customHeight="1" thickBot="1" x14ac:dyDescent="0.3">
      <c r="A4442" s="53" t="s">
        <v>1</v>
      </c>
      <c r="B4442" s="53" t="s">
        <v>1</v>
      </c>
      <c r="C4442" s="53" t="s">
        <v>1</v>
      </c>
      <c r="D4442" s="53" t="s">
        <v>1</v>
      </c>
      <c r="E4442" s="53" t="s">
        <v>1</v>
      </c>
      <c r="F4442" s="53" t="s">
        <v>1</v>
      </c>
      <c r="G4442" s="53" t="s">
        <v>1</v>
      </c>
      <c r="H4442" s="65" t="s">
        <v>76</v>
      </c>
      <c r="I4442" s="31"/>
      <c r="J4442" s="31"/>
      <c r="K4442" s="31">
        <v>0</v>
      </c>
      <c r="L4442" s="31"/>
      <c r="M4442" s="31"/>
      <c r="N4442" s="31"/>
      <c r="O4442" s="31"/>
      <c r="P4442" s="31"/>
      <c r="Q4442" s="31"/>
      <c r="R4442" s="94"/>
      <c r="S4442" s="94"/>
      <c r="T4442" s="94"/>
      <c r="U4442" s="94"/>
      <c r="V4442" s="94"/>
      <c r="W4442" s="94"/>
      <c r="X4442" s="94"/>
      <c r="Y4442" s="94"/>
    </row>
    <row r="4443" spans="1:25" ht="47.25" customHeight="1" thickBot="1" x14ac:dyDescent="0.3">
      <c r="A4443" s="110" t="s">
        <v>1</v>
      </c>
      <c r="B4443" s="110" t="s">
        <v>1</v>
      </c>
      <c r="C4443" s="110" t="s">
        <v>1</v>
      </c>
      <c r="D4443" s="110" t="s">
        <v>1</v>
      </c>
      <c r="E4443" s="110" t="s">
        <v>1</v>
      </c>
      <c r="F4443" s="110" t="s">
        <v>1</v>
      </c>
      <c r="G4443" s="110" t="s">
        <v>1</v>
      </c>
      <c r="H4443" s="28" t="s">
        <v>77</v>
      </c>
      <c r="I4443" s="109" t="s">
        <v>3984</v>
      </c>
      <c r="J4443" s="109" t="s">
        <v>11</v>
      </c>
      <c r="K4443" s="109" t="s">
        <v>3989</v>
      </c>
      <c r="L4443" s="109" t="s">
        <v>3985</v>
      </c>
      <c r="M4443" s="109" t="s">
        <v>4027</v>
      </c>
      <c r="N4443" s="109" t="s">
        <v>3988</v>
      </c>
      <c r="O4443" s="109" t="s">
        <v>3986</v>
      </c>
      <c r="P4443" s="109" t="s">
        <v>3987</v>
      </c>
      <c r="Q4443" s="109" t="s">
        <v>3695</v>
      </c>
      <c r="R4443" s="91"/>
      <c r="S4443" s="91"/>
      <c r="T4443" s="91"/>
      <c r="U4443" s="91"/>
      <c r="V4443" s="91"/>
      <c r="W4443" s="91"/>
      <c r="X4443" s="91"/>
      <c r="Y4443" s="91"/>
    </row>
    <row r="4444" spans="1:25" ht="15" customHeight="1" x14ac:dyDescent="0.25">
      <c r="A4444" s="111"/>
      <c r="B4444" s="111"/>
      <c r="C4444" s="111"/>
      <c r="D4444" s="111"/>
      <c r="E4444" s="111"/>
      <c r="F4444" s="111"/>
      <c r="G4444" s="111"/>
      <c r="H4444" s="67" t="s">
        <v>1</v>
      </c>
      <c r="I4444" s="29">
        <v>1</v>
      </c>
      <c r="J4444" s="29">
        <v>2</v>
      </c>
      <c r="K4444" s="29">
        <v>3</v>
      </c>
      <c r="L4444" s="29" t="s">
        <v>3478</v>
      </c>
      <c r="M4444" s="29">
        <v>5</v>
      </c>
      <c r="N4444" s="29">
        <v>6</v>
      </c>
      <c r="O4444" s="29">
        <v>7</v>
      </c>
      <c r="P4444" s="29" t="s">
        <v>3696</v>
      </c>
      <c r="Q4444" s="29">
        <v>9</v>
      </c>
      <c r="R4444" s="92"/>
      <c r="S4444" s="92"/>
      <c r="T4444" s="92"/>
      <c r="U4444" s="92"/>
      <c r="V4444" s="92"/>
      <c r="W4444" s="92"/>
      <c r="X4444" s="92"/>
      <c r="Y4444" s="92"/>
    </row>
    <row r="4445" spans="1:25" ht="15" customHeight="1" x14ac:dyDescent="0.25">
      <c r="A4445" s="111"/>
      <c r="B4445" s="111"/>
      <c r="C4445" s="111"/>
      <c r="D4445" s="111"/>
      <c r="E4445" s="111"/>
      <c r="F4445" s="111"/>
      <c r="G4445" s="111"/>
      <c r="H4445" s="68" t="s">
        <v>1085</v>
      </c>
      <c r="I4445" s="32">
        <f t="shared" ref="I4445:K4445" si="4118">SUM(I4441)</f>
        <v>1510264</v>
      </c>
      <c r="J4445" s="32">
        <f t="shared" si="4118"/>
        <v>1491764</v>
      </c>
      <c r="K4445" s="32">
        <f t="shared" si="4118"/>
        <v>829455</v>
      </c>
      <c r="L4445" s="32">
        <f t="shared" si="4106"/>
        <v>379987</v>
      </c>
      <c r="M4445" s="32">
        <f t="shared" ref="M4445" si="4119">SUM(M4441)</f>
        <v>115500</v>
      </c>
      <c r="N4445" s="32">
        <f t="shared" ref="N4445:O4445" si="4120">SUM(N4441)</f>
        <v>126150</v>
      </c>
      <c r="O4445" s="32">
        <f t="shared" si="4120"/>
        <v>138337</v>
      </c>
      <c r="P4445" s="32">
        <f t="shared" si="4107"/>
        <v>1209442</v>
      </c>
      <c r="Q4445" s="32">
        <f t="shared" si="4108"/>
        <v>81.074620382312474</v>
      </c>
      <c r="R4445" s="90"/>
      <c r="S4445" s="90"/>
      <c r="T4445" s="90"/>
      <c r="U4445" s="90"/>
      <c r="V4445" s="90"/>
      <c r="W4445" s="90"/>
      <c r="X4445" s="90"/>
      <c r="Y4445" s="90"/>
    </row>
    <row r="4446" spans="1:25" ht="15" customHeight="1" x14ac:dyDescent="0.25">
      <c r="A4446" s="111"/>
      <c r="B4446" s="111"/>
      <c r="C4446" s="111"/>
      <c r="D4446" s="111"/>
      <c r="E4446" s="111"/>
      <c r="F4446" s="111"/>
      <c r="G4446" s="111"/>
      <c r="H4446" s="69" t="s">
        <v>79</v>
      </c>
      <c r="I4446" s="32">
        <f t="shared" ref="I4446:K4446" si="4121">SUM(I4445)</f>
        <v>1510264</v>
      </c>
      <c r="J4446" s="32">
        <f t="shared" si="4121"/>
        <v>1491764</v>
      </c>
      <c r="K4446" s="32">
        <f t="shared" si="4121"/>
        <v>829455</v>
      </c>
      <c r="L4446" s="32">
        <f t="shared" si="4106"/>
        <v>379987</v>
      </c>
      <c r="M4446" s="32">
        <f t="shared" ref="M4446" si="4122">SUM(M4445)</f>
        <v>115500</v>
      </c>
      <c r="N4446" s="32">
        <f t="shared" ref="N4446:O4446" si="4123">SUM(N4445)</f>
        <v>126150</v>
      </c>
      <c r="O4446" s="32">
        <f t="shared" si="4123"/>
        <v>138337</v>
      </c>
      <c r="P4446" s="32">
        <f t="shared" si="4107"/>
        <v>1209442</v>
      </c>
      <c r="Q4446" s="32">
        <f t="shared" si="4108"/>
        <v>81.074620382312474</v>
      </c>
      <c r="R4446" s="90"/>
      <c r="S4446" s="90"/>
      <c r="T4446" s="90"/>
      <c r="U4446" s="90"/>
      <c r="V4446" s="90"/>
      <c r="W4446" s="90"/>
      <c r="X4446" s="90"/>
      <c r="Y4446" s="90"/>
    </row>
    <row r="4447" spans="1:25" ht="15" customHeight="1" x14ac:dyDescent="0.25">
      <c r="A4447" s="112"/>
      <c r="B4447" s="112"/>
      <c r="C4447" s="112"/>
      <c r="D4447" s="112"/>
      <c r="E4447" s="112"/>
      <c r="F4447" s="112"/>
      <c r="G4447" s="112"/>
      <c r="I4447" s="27"/>
      <c r="J4447" s="27"/>
      <c r="K4447" s="27">
        <v>0</v>
      </c>
      <c r="L4447" s="27"/>
      <c r="M4447" s="27"/>
      <c r="N4447" s="27"/>
      <c r="O4447" s="27"/>
      <c r="P4447" s="27"/>
      <c r="Q4447" s="27"/>
      <c r="R4447" s="27"/>
      <c r="S4447" s="27"/>
      <c r="T4447" s="27"/>
      <c r="U4447" s="27"/>
      <c r="V4447" s="27"/>
      <c r="W4447" s="27"/>
      <c r="X4447" s="27"/>
      <c r="Y4447" s="27"/>
    </row>
    <row r="4448" spans="1:25" ht="15" customHeight="1" thickBot="1" x14ac:dyDescent="0.3">
      <c r="A4448" s="53" t="s">
        <v>1</v>
      </c>
      <c r="B4448" s="53" t="s">
        <v>1</v>
      </c>
      <c r="C4448" s="53" t="s">
        <v>1</v>
      </c>
      <c r="D4448" s="53" t="s">
        <v>1</v>
      </c>
      <c r="E4448" s="53" t="s">
        <v>1</v>
      </c>
      <c r="F4448" s="53" t="s">
        <v>1</v>
      </c>
      <c r="G4448" s="53" t="s">
        <v>1</v>
      </c>
      <c r="H4448" s="21" t="s">
        <v>1</v>
      </c>
      <c r="I4448" s="33"/>
      <c r="J4448" s="33"/>
      <c r="K4448" s="33">
        <v>0</v>
      </c>
      <c r="L4448" s="33"/>
      <c r="M4448" s="33"/>
      <c r="N4448" s="33"/>
      <c r="O4448" s="33"/>
      <c r="P4448" s="33"/>
      <c r="Q4448" s="33"/>
      <c r="R4448" s="33"/>
      <c r="S4448" s="33"/>
      <c r="T4448" s="33"/>
      <c r="U4448" s="33"/>
      <c r="V4448" s="33"/>
      <c r="W4448" s="33"/>
      <c r="X4448" s="33"/>
      <c r="Y4448" s="33"/>
    </row>
    <row r="4449" spans="1:25" ht="45.75" customHeight="1" thickBot="1" x14ac:dyDescent="0.3">
      <c r="A4449" s="28" t="s">
        <v>4</v>
      </c>
      <c r="B4449" s="28" t="s">
        <v>5</v>
      </c>
      <c r="C4449" s="28" t="s">
        <v>6</v>
      </c>
      <c r="D4449" s="57" t="s">
        <v>1</v>
      </c>
      <c r="E4449" s="28" t="s">
        <v>7</v>
      </c>
      <c r="F4449" s="28" t="s">
        <v>8</v>
      </c>
      <c r="G4449" s="28" t="s">
        <v>9</v>
      </c>
      <c r="H4449" s="28" t="s">
        <v>10</v>
      </c>
      <c r="I4449" s="109" t="s">
        <v>3984</v>
      </c>
      <c r="J4449" s="109" t="s">
        <v>11</v>
      </c>
      <c r="K4449" s="109" t="s">
        <v>3989</v>
      </c>
      <c r="L4449" s="109" t="s">
        <v>3985</v>
      </c>
      <c r="M4449" s="109" t="s">
        <v>4027</v>
      </c>
      <c r="N4449" s="109" t="s">
        <v>3988</v>
      </c>
      <c r="O4449" s="109" t="s">
        <v>3986</v>
      </c>
      <c r="P4449" s="109" t="s">
        <v>3987</v>
      </c>
      <c r="Q4449" s="109" t="s">
        <v>3695</v>
      </c>
      <c r="R4449" s="91"/>
      <c r="S4449" s="91"/>
      <c r="T4449" s="91"/>
      <c r="U4449" s="91"/>
      <c r="V4449" s="91"/>
      <c r="W4449" s="91"/>
      <c r="X4449" s="91"/>
      <c r="Y4449" s="91"/>
    </row>
    <row r="4450" spans="1:25" ht="15" customHeight="1" x14ac:dyDescent="0.25">
      <c r="A4450" s="58" t="s">
        <v>1</v>
      </c>
      <c r="B4450" s="58" t="s">
        <v>1</v>
      </c>
      <c r="C4450" s="58" t="s">
        <v>1</v>
      </c>
      <c r="D4450" s="59" t="s">
        <v>1</v>
      </c>
      <c r="E4450" s="59" t="s">
        <v>1</v>
      </c>
      <c r="F4450" s="60" t="s">
        <v>1</v>
      </c>
      <c r="G4450" s="61" t="s">
        <v>1</v>
      </c>
      <c r="H4450" s="62" t="s">
        <v>1</v>
      </c>
      <c r="I4450" s="29">
        <v>1</v>
      </c>
      <c r="J4450" s="29">
        <v>2</v>
      </c>
      <c r="K4450" s="29">
        <v>3</v>
      </c>
      <c r="L4450" s="29" t="s">
        <v>3478</v>
      </c>
      <c r="M4450" s="29">
        <v>5</v>
      </c>
      <c r="N4450" s="29">
        <v>6</v>
      </c>
      <c r="O4450" s="29">
        <v>7</v>
      </c>
      <c r="P4450" s="29" t="s">
        <v>3696</v>
      </c>
      <c r="Q4450" s="29">
        <v>9</v>
      </c>
      <c r="R4450" s="92"/>
      <c r="S4450" s="92"/>
      <c r="T4450" s="92"/>
      <c r="U4450" s="92"/>
      <c r="V4450" s="92"/>
      <c r="W4450" s="92"/>
      <c r="X4450" s="92"/>
      <c r="Y4450" s="92"/>
    </row>
    <row r="4451" spans="1:25" ht="15" customHeight="1" x14ac:dyDescent="0.25">
      <c r="A4451" s="63" t="s">
        <v>935</v>
      </c>
      <c r="B4451" s="63" t="s">
        <v>81</v>
      </c>
      <c r="C4451" s="64" t="s">
        <v>1803</v>
      </c>
      <c r="D4451" s="64" t="s">
        <v>1804</v>
      </c>
      <c r="E4451" s="65" t="s">
        <v>1</v>
      </c>
      <c r="F4451" s="65" t="s">
        <v>1</v>
      </c>
      <c r="G4451" s="65" t="s">
        <v>1</v>
      </c>
      <c r="H4451" s="65" t="s">
        <v>1805</v>
      </c>
      <c r="I4451" s="26">
        <v>0</v>
      </c>
      <c r="J4451" s="26" t="s">
        <v>1</v>
      </c>
      <c r="K4451" s="26">
        <v>0</v>
      </c>
      <c r="L4451" s="26"/>
      <c r="M4451" s="26"/>
      <c r="N4451" s="26"/>
      <c r="O4451" s="26"/>
      <c r="P4451" s="26"/>
      <c r="Q4451" s="26"/>
      <c r="R4451" s="90"/>
      <c r="S4451" s="90"/>
      <c r="T4451" s="90"/>
      <c r="U4451" s="90"/>
      <c r="V4451" s="90"/>
      <c r="W4451" s="90"/>
      <c r="X4451" s="90"/>
      <c r="Y4451" s="90"/>
    </row>
    <row r="4452" spans="1:25" ht="15" customHeight="1" x14ac:dyDescent="0.25">
      <c r="A4452" s="63" t="s">
        <v>1</v>
      </c>
      <c r="B4452" s="63" t="s">
        <v>1</v>
      </c>
      <c r="C4452" s="63" t="s">
        <v>1</v>
      </c>
      <c r="D4452" s="65" t="s">
        <v>1</v>
      </c>
      <c r="E4452" s="65" t="s">
        <v>1</v>
      </c>
      <c r="F4452" s="65" t="s">
        <v>1</v>
      </c>
      <c r="G4452" s="65" t="s">
        <v>1</v>
      </c>
      <c r="H4452" s="66" t="s">
        <v>15</v>
      </c>
      <c r="I4452" s="30">
        <f t="shared" ref="I4452:K4452" si="4124">SUM(I4453,I4461,I4463)</f>
        <v>1759683</v>
      </c>
      <c r="J4452" s="30">
        <f t="shared" si="4124"/>
        <v>1715983</v>
      </c>
      <c r="K4452" s="30">
        <f t="shared" si="4124"/>
        <v>1028748</v>
      </c>
      <c r="L4452" s="30">
        <f t="shared" si="4106"/>
        <v>446400</v>
      </c>
      <c r="M4452" s="30">
        <f t="shared" ref="M4452" si="4125">SUM(M4453,M4461,M4463)</f>
        <v>144000</v>
      </c>
      <c r="N4452" s="30">
        <f t="shared" ref="N4452:O4452" si="4126">SUM(N4453,N4461,N4463)</f>
        <v>146000</v>
      </c>
      <c r="O4452" s="30">
        <f t="shared" si="4126"/>
        <v>156400</v>
      </c>
      <c r="P4452" s="30">
        <f t="shared" si="4107"/>
        <v>1475148</v>
      </c>
      <c r="Q4452" s="30">
        <f t="shared" si="4108"/>
        <v>85.965187300806591</v>
      </c>
      <c r="R4452" s="93"/>
      <c r="S4452" s="93"/>
      <c r="T4452" s="93"/>
      <c r="U4452" s="93"/>
      <c r="V4452" s="93"/>
      <c r="W4452" s="93"/>
      <c r="X4452" s="93"/>
      <c r="Y4452" s="93"/>
    </row>
    <row r="4453" spans="1:25" ht="15" customHeight="1" x14ac:dyDescent="0.25">
      <c r="A4453" s="63" t="s">
        <v>935</v>
      </c>
      <c r="B4453" s="63" t="s">
        <v>81</v>
      </c>
      <c r="C4453" s="63" t="s">
        <v>1803</v>
      </c>
      <c r="D4453" s="63" t="s">
        <v>1804</v>
      </c>
      <c r="E4453" s="65" t="s">
        <v>16</v>
      </c>
      <c r="F4453" s="65" t="s">
        <v>1</v>
      </c>
      <c r="G4453" s="65" t="s">
        <v>1</v>
      </c>
      <c r="H4453" s="65" t="s">
        <v>17</v>
      </c>
      <c r="I4453" s="31">
        <f t="shared" ref="I4453:K4453" si="4127">SUM(I4454:I4455)</f>
        <v>1483628</v>
      </c>
      <c r="J4453" s="31">
        <f t="shared" si="4127"/>
        <v>1464228</v>
      </c>
      <c r="K4453" s="31">
        <f t="shared" si="4127"/>
        <v>859348</v>
      </c>
      <c r="L4453" s="31">
        <f t="shared" si="4106"/>
        <v>382500</v>
      </c>
      <c r="M4453" s="31">
        <f t="shared" ref="M4453" si="4128">SUM(M4454:M4455)</f>
        <v>122500</v>
      </c>
      <c r="N4453" s="31">
        <f t="shared" ref="N4453:O4453" si="4129">SUM(N4454:N4455)</f>
        <v>124500</v>
      </c>
      <c r="O4453" s="31">
        <f t="shared" si="4129"/>
        <v>135500</v>
      </c>
      <c r="P4453" s="31">
        <f t="shared" si="4107"/>
        <v>1241848</v>
      </c>
      <c r="Q4453" s="31">
        <f t="shared" si="4108"/>
        <v>84.812474559972912</v>
      </c>
      <c r="R4453" s="94"/>
      <c r="S4453" s="94"/>
      <c r="T4453" s="94"/>
      <c r="U4453" s="94"/>
      <c r="V4453" s="94"/>
      <c r="W4453" s="94"/>
      <c r="X4453" s="94"/>
      <c r="Y4453" s="94"/>
    </row>
    <row r="4454" spans="1:25" ht="15" customHeight="1" x14ac:dyDescent="0.25">
      <c r="A4454" s="64" t="s">
        <v>935</v>
      </c>
      <c r="B4454" s="64" t="s">
        <v>81</v>
      </c>
      <c r="C4454" s="64" t="s">
        <v>1803</v>
      </c>
      <c r="D4454" s="64" t="s">
        <v>1804</v>
      </c>
      <c r="E4454" s="20" t="s">
        <v>19</v>
      </c>
      <c r="F4454" s="64"/>
      <c r="G4454" s="53" t="s">
        <v>1076</v>
      </c>
      <c r="H4454" s="53" t="s">
        <v>3930</v>
      </c>
      <c r="I4454" s="26">
        <v>1295780</v>
      </c>
      <c r="J4454" s="26">
        <v>1279780</v>
      </c>
      <c r="K4454" s="26">
        <v>735000</v>
      </c>
      <c r="L4454" s="26">
        <f t="shared" si="4106"/>
        <v>345000</v>
      </c>
      <c r="M4454" s="26">
        <v>115000</v>
      </c>
      <c r="N4454" s="26">
        <v>115000</v>
      </c>
      <c r="O4454" s="26">
        <v>115000</v>
      </c>
      <c r="P4454" s="26">
        <f t="shared" si="4107"/>
        <v>1080000</v>
      </c>
      <c r="Q4454" s="26">
        <f t="shared" si="4108"/>
        <v>84.389504446076671</v>
      </c>
      <c r="R4454" s="90"/>
      <c r="S4454" s="90"/>
      <c r="T4454" s="90"/>
      <c r="U4454" s="90"/>
      <c r="V4454" s="90"/>
      <c r="W4454" s="90"/>
      <c r="X4454" s="90"/>
      <c r="Y4454" s="90"/>
    </row>
    <row r="4455" spans="1:25" ht="15" customHeight="1" x14ac:dyDescent="0.25">
      <c r="A4455" s="63" t="s">
        <v>935</v>
      </c>
      <c r="B4455" s="63" t="s">
        <v>81</v>
      </c>
      <c r="C4455" s="63" t="s">
        <v>1803</v>
      </c>
      <c r="D4455" s="63" t="s">
        <v>1804</v>
      </c>
      <c r="E4455" s="63" t="s">
        <v>21</v>
      </c>
      <c r="F4455" s="64" t="s">
        <v>1</v>
      </c>
      <c r="G4455" s="53" t="s">
        <v>1</v>
      </c>
      <c r="H4455" s="65" t="s">
        <v>22</v>
      </c>
      <c r="I4455" s="31">
        <f t="shared" ref="I4455:K4455" si="4130">SUM(I4456:I4460)</f>
        <v>187848</v>
      </c>
      <c r="J4455" s="31">
        <f t="shared" si="4130"/>
        <v>184448</v>
      </c>
      <c r="K4455" s="31">
        <f t="shared" si="4130"/>
        <v>124348</v>
      </c>
      <c r="L4455" s="31">
        <f t="shared" si="4106"/>
        <v>37500</v>
      </c>
      <c r="M4455" s="31">
        <f t="shared" ref="M4455" si="4131">SUM(M4456:M4460)</f>
        <v>7500</v>
      </c>
      <c r="N4455" s="31">
        <f t="shared" ref="N4455:O4455" si="4132">SUM(N4456:N4460)</f>
        <v>9500</v>
      </c>
      <c r="O4455" s="31">
        <f t="shared" si="4132"/>
        <v>20500</v>
      </c>
      <c r="P4455" s="31">
        <f t="shared" si="4107"/>
        <v>161848</v>
      </c>
      <c r="Q4455" s="31">
        <f t="shared" si="4108"/>
        <v>87.747224149895914</v>
      </c>
      <c r="R4455" s="94"/>
      <c r="S4455" s="94"/>
      <c r="T4455" s="94"/>
      <c r="U4455" s="94"/>
      <c r="V4455" s="94"/>
      <c r="W4455" s="94"/>
      <c r="X4455" s="94"/>
      <c r="Y4455" s="94"/>
    </row>
    <row r="4456" spans="1:25" ht="15" customHeight="1" x14ac:dyDescent="0.25">
      <c r="A4456" s="64" t="s">
        <v>935</v>
      </c>
      <c r="B4456" s="64" t="s">
        <v>81</v>
      </c>
      <c r="C4456" s="64" t="s">
        <v>1803</v>
      </c>
      <c r="D4456" s="64" t="s">
        <v>1804</v>
      </c>
      <c r="E4456" s="20" t="s">
        <v>23</v>
      </c>
      <c r="F4456" s="64" t="s">
        <v>1806</v>
      </c>
      <c r="G4456" s="53" t="s">
        <v>1076</v>
      </c>
      <c r="H4456" s="53" t="s">
        <v>85</v>
      </c>
      <c r="I4456" s="26">
        <v>45000</v>
      </c>
      <c r="J4456" s="26">
        <v>44200</v>
      </c>
      <c r="K4456" s="26">
        <v>32500</v>
      </c>
      <c r="L4456" s="26">
        <f t="shared" si="4106"/>
        <v>10000</v>
      </c>
      <c r="M4456" s="26">
        <v>2500</v>
      </c>
      <c r="N4456" s="26">
        <v>2500</v>
      </c>
      <c r="O4456" s="26">
        <v>5000</v>
      </c>
      <c r="P4456" s="26">
        <f t="shared" si="4107"/>
        <v>42500</v>
      </c>
      <c r="Q4456" s="26">
        <f t="shared" si="4108"/>
        <v>96.15384615384616</v>
      </c>
      <c r="R4456" s="90"/>
      <c r="S4456" s="90"/>
      <c r="T4456" s="90"/>
      <c r="U4456" s="90"/>
      <c r="V4456" s="90"/>
      <c r="W4456" s="90"/>
      <c r="X4456" s="90"/>
      <c r="Y4456" s="90"/>
    </row>
    <row r="4457" spans="1:25" ht="15" customHeight="1" x14ac:dyDescent="0.25">
      <c r="A4457" s="64" t="s">
        <v>935</v>
      </c>
      <c r="B4457" s="64" t="s">
        <v>81</v>
      </c>
      <c r="C4457" s="64" t="s">
        <v>1803</v>
      </c>
      <c r="D4457" s="64" t="s">
        <v>1804</v>
      </c>
      <c r="E4457" s="20" t="s">
        <v>23</v>
      </c>
      <c r="F4457" s="64" t="s">
        <v>1807</v>
      </c>
      <c r="G4457" s="53" t="s">
        <v>1076</v>
      </c>
      <c r="H4457" s="53" t="s">
        <v>25</v>
      </c>
      <c r="I4457" s="26">
        <v>106200</v>
      </c>
      <c r="J4457" s="26">
        <v>104400</v>
      </c>
      <c r="K4457" s="26">
        <v>64000</v>
      </c>
      <c r="L4457" s="26">
        <f t="shared" si="4106"/>
        <v>24000</v>
      </c>
      <c r="M4457" s="26">
        <v>5000</v>
      </c>
      <c r="N4457" s="26">
        <v>7000</v>
      </c>
      <c r="O4457" s="26">
        <v>12000</v>
      </c>
      <c r="P4457" s="26">
        <f t="shared" si="4107"/>
        <v>88000</v>
      </c>
      <c r="Q4457" s="26">
        <f t="shared" si="4108"/>
        <v>84.291187739463595</v>
      </c>
      <c r="R4457" s="90"/>
      <c r="S4457" s="90"/>
      <c r="T4457" s="90"/>
      <c r="U4457" s="90"/>
      <c r="V4457" s="90"/>
      <c r="W4457" s="90"/>
      <c r="X4457" s="90"/>
      <c r="Y4457" s="90"/>
    </row>
    <row r="4458" spans="1:25" ht="15" customHeight="1" x14ac:dyDescent="0.25">
      <c r="A4458" s="64" t="s">
        <v>935</v>
      </c>
      <c r="B4458" s="64" t="s">
        <v>81</v>
      </c>
      <c r="C4458" s="64" t="s">
        <v>1803</v>
      </c>
      <c r="D4458" s="64" t="s">
        <v>1804</v>
      </c>
      <c r="E4458" s="20" t="s">
        <v>23</v>
      </c>
      <c r="F4458" s="64" t="s">
        <v>1808</v>
      </c>
      <c r="G4458" s="53" t="s">
        <v>1076</v>
      </c>
      <c r="H4458" s="53" t="s">
        <v>27</v>
      </c>
      <c r="I4458" s="26">
        <v>25648</v>
      </c>
      <c r="J4458" s="26">
        <v>24848</v>
      </c>
      <c r="K4458" s="26">
        <v>24848</v>
      </c>
      <c r="L4458" s="26">
        <f t="shared" si="4106"/>
        <v>0</v>
      </c>
      <c r="M4458" s="26"/>
      <c r="N4458" s="26"/>
      <c r="O4458" s="26"/>
      <c r="P4458" s="26">
        <f t="shared" si="4107"/>
        <v>24848</v>
      </c>
      <c r="Q4458" s="26">
        <f t="shared" si="4108"/>
        <v>100</v>
      </c>
      <c r="R4458" s="90"/>
      <c r="S4458" s="90"/>
      <c r="T4458" s="90"/>
      <c r="U4458" s="90"/>
      <c r="V4458" s="90"/>
      <c r="W4458" s="90"/>
      <c r="X4458" s="90"/>
      <c r="Y4458" s="90"/>
    </row>
    <row r="4459" spans="1:25" ht="15" customHeight="1" x14ac:dyDescent="0.25">
      <c r="A4459" s="64" t="s">
        <v>935</v>
      </c>
      <c r="B4459" s="64" t="s">
        <v>81</v>
      </c>
      <c r="C4459" s="64" t="s">
        <v>1803</v>
      </c>
      <c r="D4459" s="64" t="s">
        <v>1804</v>
      </c>
      <c r="E4459" s="20" t="s">
        <v>23</v>
      </c>
      <c r="F4459" s="64" t="s">
        <v>1809</v>
      </c>
      <c r="G4459" s="53" t="s">
        <v>1076</v>
      </c>
      <c r="H4459" s="53" t="s">
        <v>89</v>
      </c>
      <c r="I4459" s="26">
        <v>3500</v>
      </c>
      <c r="J4459" s="26">
        <v>3500</v>
      </c>
      <c r="K4459" s="26">
        <v>0</v>
      </c>
      <c r="L4459" s="26">
        <f t="shared" si="4106"/>
        <v>3500</v>
      </c>
      <c r="M4459" s="26">
        <v>0</v>
      </c>
      <c r="N4459" s="26">
        <v>0</v>
      </c>
      <c r="O4459" s="26">
        <v>3500</v>
      </c>
      <c r="P4459" s="26">
        <f t="shared" si="4107"/>
        <v>3500</v>
      </c>
      <c r="Q4459" s="26">
        <f t="shared" si="4108"/>
        <v>100</v>
      </c>
      <c r="R4459" s="90"/>
      <c r="S4459" s="90"/>
      <c r="T4459" s="90"/>
      <c r="U4459" s="90"/>
      <c r="V4459" s="90"/>
      <c r="W4459" s="90"/>
      <c r="X4459" s="90"/>
      <c r="Y4459" s="90"/>
    </row>
    <row r="4460" spans="1:25" ht="15" customHeight="1" x14ac:dyDescent="0.25">
      <c r="A4460" s="64" t="s">
        <v>935</v>
      </c>
      <c r="B4460" s="64" t="s">
        <v>81</v>
      </c>
      <c r="C4460" s="64" t="s">
        <v>1803</v>
      </c>
      <c r="D4460" s="64" t="s">
        <v>1804</v>
      </c>
      <c r="E4460" s="20" t="s">
        <v>23</v>
      </c>
      <c r="F4460" s="64" t="s">
        <v>1810</v>
      </c>
      <c r="G4460" s="53" t="s">
        <v>1076</v>
      </c>
      <c r="H4460" s="53" t="s">
        <v>29</v>
      </c>
      <c r="I4460" s="26">
        <v>7500</v>
      </c>
      <c r="J4460" s="26">
        <v>7500</v>
      </c>
      <c r="K4460" s="26">
        <v>3000</v>
      </c>
      <c r="L4460" s="26">
        <f t="shared" si="4106"/>
        <v>0</v>
      </c>
      <c r="M4460" s="26">
        <v>0</v>
      </c>
      <c r="N4460" s="26">
        <v>0</v>
      </c>
      <c r="O4460" s="26">
        <v>0</v>
      </c>
      <c r="P4460" s="26">
        <f t="shared" si="4107"/>
        <v>3000</v>
      </c>
      <c r="Q4460" s="26">
        <f t="shared" si="4108"/>
        <v>40</v>
      </c>
      <c r="R4460" s="90"/>
      <c r="S4460" s="90"/>
      <c r="T4460" s="90"/>
      <c r="U4460" s="90"/>
      <c r="V4460" s="90"/>
      <c r="W4460" s="90"/>
      <c r="X4460" s="90"/>
      <c r="Y4460" s="90"/>
    </row>
    <row r="4461" spans="1:25" ht="15" customHeight="1" x14ac:dyDescent="0.25">
      <c r="A4461" s="63" t="s">
        <v>935</v>
      </c>
      <c r="B4461" s="63" t="s">
        <v>81</v>
      </c>
      <c r="C4461" s="63" t="s">
        <v>1803</v>
      </c>
      <c r="D4461" s="63" t="s">
        <v>1804</v>
      </c>
      <c r="E4461" s="65" t="s">
        <v>30</v>
      </c>
      <c r="F4461" s="65" t="s">
        <v>1</v>
      </c>
      <c r="G4461" s="65" t="s">
        <v>1</v>
      </c>
      <c r="H4461" s="65" t="s">
        <v>31</v>
      </c>
      <c r="I4461" s="31">
        <f t="shared" ref="I4461:K4461" si="4133">SUM(I4462)</f>
        <v>136055</v>
      </c>
      <c r="J4461" s="31">
        <f t="shared" si="4133"/>
        <v>134455</v>
      </c>
      <c r="K4461" s="31">
        <f t="shared" si="4133"/>
        <v>78000</v>
      </c>
      <c r="L4461" s="31">
        <f t="shared" si="4106"/>
        <v>39000</v>
      </c>
      <c r="M4461" s="31">
        <f t="shared" ref="M4461" si="4134">SUM(M4462)</f>
        <v>13000</v>
      </c>
      <c r="N4461" s="31">
        <f t="shared" ref="N4461:O4461" si="4135">SUM(N4462)</f>
        <v>13000</v>
      </c>
      <c r="O4461" s="31">
        <f t="shared" si="4135"/>
        <v>13000</v>
      </c>
      <c r="P4461" s="31">
        <f t="shared" si="4107"/>
        <v>117000</v>
      </c>
      <c r="Q4461" s="31">
        <f t="shared" si="4108"/>
        <v>87.017961399724825</v>
      </c>
      <c r="R4461" s="94"/>
      <c r="S4461" s="94"/>
      <c r="T4461" s="94"/>
      <c r="U4461" s="94"/>
      <c r="V4461" s="94"/>
      <c r="W4461" s="94"/>
      <c r="X4461" s="94"/>
      <c r="Y4461" s="94"/>
    </row>
    <row r="4462" spans="1:25" ht="15" customHeight="1" x14ac:dyDescent="0.25">
      <c r="A4462" s="64" t="s">
        <v>935</v>
      </c>
      <c r="B4462" s="64" t="s">
        <v>81</v>
      </c>
      <c r="C4462" s="64" t="s">
        <v>1803</v>
      </c>
      <c r="D4462" s="64" t="s">
        <v>1804</v>
      </c>
      <c r="E4462" s="20" t="s">
        <v>33</v>
      </c>
      <c r="F4462" s="64"/>
      <c r="G4462" s="53" t="s">
        <v>1076</v>
      </c>
      <c r="H4462" s="53" t="s">
        <v>3865</v>
      </c>
      <c r="I4462" s="26">
        <v>136055</v>
      </c>
      <c r="J4462" s="26">
        <v>134455</v>
      </c>
      <c r="K4462" s="26">
        <v>78000</v>
      </c>
      <c r="L4462" s="26">
        <f t="shared" si="4106"/>
        <v>39000</v>
      </c>
      <c r="M4462" s="26">
        <v>13000</v>
      </c>
      <c r="N4462" s="26">
        <v>13000</v>
      </c>
      <c r="O4462" s="26">
        <v>13000</v>
      </c>
      <c r="P4462" s="26">
        <f t="shared" si="4107"/>
        <v>117000</v>
      </c>
      <c r="Q4462" s="26">
        <f t="shared" si="4108"/>
        <v>87.017961399724825</v>
      </c>
      <c r="R4462" s="90"/>
      <c r="S4462" s="90"/>
      <c r="T4462" s="90"/>
      <c r="U4462" s="90"/>
      <c r="V4462" s="90"/>
      <c r="W4462" s="90"/>
      <c r="X4462" s="90"/>
      <c r="Y4462" s="90"/>
    </row>
    <row r="4463" spans="1:25" ht="15" customHeight="1" x14ac:dyDescent="0.25">
      <c r="A4463" s="63" t="s">
        <v>935</v>
      </c>
      <c r="B4463" s="63" t="s">
        <v>81</v>
      </c>
      <c r="C4463" s="63" t="s">
        <v>1803</v>
      </c>
      <c r="D4463" s="63" t="s">
        <v>1804</v>
      </c>
      <c r="E4463" s="65" t="s">
        <v>34</v>
      </c>
      <c r="F4463" s="65" t="s">
        <v>1</v>
      </c>
      <c r="G4463" s="65" t="s">
        <v>1</v>
      </c>
      <c r="H4463" s="65" t="s">
        <v>35</v>
      </c>
      <c r="I4463" s="31">
        <f t="shared" ref="I4463:K4463" si="4136">SUM(I4464:I4472)</f>
        <v>140000</v>
      </c>
      <c r="J4463" s="31">
        <f t="shared" si="4136"/>
        <v>117300</v>
      </c>
      <c r="K4463" s="31">
        <f t="shared" si="4136"/>
        <v>91400</v>
      </c>
      <c r="L4463" s="31">
        <f t="shared" si="4106"/>
        <v>24900</v>
      </c>
      <c r="M4463" s="31">
        <f t="shared" ref="M4463" si="4137">SUM(M4464:M4472)</f>
        <v>8500</v>
      </c>
      <c r="N4463" s="31">
        <f t="shared" ref="N4463:O4463" si="4138">SUM(N4464:N4472)</f>
        <v>8500</v>
      </c>
      <c r="O4463" s="31">
        <f t="shared" si="4138"/>
        <v>7900</v>
      </c>
      <c r="P4463" s="31">
        <f t="shared" si="4107"/>
        <v>116300</v>
      </c>
      <c r="Q4463" s="31">
        <f t="shared" si="4108"/>
        <v>99.147485080988915</v>
      </c>
      <c r="R4463" s="94"/>
      <c r="S4463" s="94"/>
      <c r="T4463" s="94"/>
      <c r="U4463" s="94"/>
      <c r="V4463" s="94"/>
      <c r="W4463" s="94"/>
      <c r="X4463" s="94"/>
      <c r="Y4463" s="94"/>
    </row>
    <row r="4464" spans="1:25" ht="15" customHeight="1" x14ac:dyDescent="0.25">
      <c r="A4464" s="64" t="s">
        <v>935</v>
      </c>
      <c r="B4464" s="64" t="s">
        <v>81</v>
      </c>
      <c r="C4464" s="64" t="s">
        <v>1803</v>
      </c>
      <c r="D4464" s="64" t="s">
        <v>1804</v>
      </c>
      <c r="E4464" s="20" t="s">
        <v>38</v>
      </c>
      <c r="F4464" s="64"/>
      <c r="G4464" s="53" t="s">
        <v>1076</v>
      </c>
      <c r="H4464" s="53" t="s">
        <v>37</v>
      </c>
      <c r="I4464" s="26">
        <v>500</v>
      </c>
      <c r="J4464" s="26">
        <v>500</v>
      </c>
      <c r="K4464" s="26">
        <v>500</v>
      </c>
      <c r="L4464" s="26">
        <f t="shared" si="4106"/>
        <v>0</v>
      </c>
      <c r="M4464" s="26">
        <v>0</v>
      </c>
      <c r="N4464" s="26">
        <v>0</v>
      </c>
      <c r="O4464" s="26">
        <v>0</v>
      </c>
      <c r="P4464" s="26">
        <f t="shared" si="4107"/>
        <v>500</v>
      </c>
      <c r="Q4464" s="26">
        <f t="shared" si="4108"/>
        <v>100</v>
      </c>
      <c r="R4464" s="90"/>
      <c r="S4464" s="90"/>
      <c r="T4464" s="90"/>
      <c r="U4464" s="90"/>
      <c r="V4464" s="90"/>
      <c r="W4464" s="90"/>
      <c r="X4464" s="90"/>
      <c r="Y4464" s="90"/>
    </row>
    <row r="4465" spans="1:25" ht="15" customHeight="1" x14ac:dyDescent="0.25">
      <c r="A4465" s="64" t="s">
        <v>935</v>
      </c>
      <c r="B4465" s="64" t="s">
        <v>81</v>
      </c>
      <c r="C4465" s="64" t="s">
        <v>1803</v>
      </c>
      <c r="D4465" s="64" t="s">
        <v>1804</v>
      </c>
      <c r="E4465" s="20" t="s">
        <v>298</v>
      </c>
      <c r="F4465" s="64"/>
      <c r="G4465" s="53" t="s">
        <v>1076</v>
      </c>
      <c r="H4465" s="53" t="s">
        <v>297</v>
      </c>
      <c r="I4465" s="26">
        <v>69000</v>
      </c>
      <c r="J4465" s="26">
        <v>69000</v>
      </c>
      <c r="K4465" s="26">
        <v>54000</v>
      </c>
      <c r="L4465" s="26">
        <f t="shared" si="4106"/>
        <v>15000</v>
      </c>
      <c r="M4465" s="26">
        <v>5000</v>
      </c>
      <c r="N4465" s="26">
        <v>5000</v>
      </c>
      <c r="O4465" s="26">
        <v>5000</v>
      </c>
      <c r="P4465" s="26">
        <f t="shared" si="4107"/>
        <v>69000</v>
      </c>
      <c r="Q4465" s="26">
        <f t="shared" si="4108"/>
        <v>100</v>
      </c>
      <c r="R4465" s="90"/>
      <c r="S4465" s="90"/>
      <c r="T4465" s="90"/>
      <c r="U4465" s="90"/>
      <c r="V4465" s="90"/>
      <c r="W4465" s="90"/>
      <c r="X4465" s="90"/>
      <c r="Y4465" s="90"/>
    </row>
    <row r="4466" spans="1:25" ht="15" customHeight="1" x14ac:dyDescent="0.25">
      <c r="A4466" s="64" t="s">
        <v>935</v>
      </c>
      <c r="B4466" s="64" t="s">
        <v>81</v>
      </c>
      <c r="C4466" s="64" t="s">
        <v>1803</v>
      </c>
      <c r="D4466" s="64" t="s">
        <v>1804</v>
      </c>
      <c r="E4466" s="20" t="s">
        <v>301</v>
      </c>
      <c r="F4466" s="64"/>
      <c r="G4466" s="53" t="s">
        <v>1076</v>
      </c>
      <c r="H4466" s="53" t="s">
        <v>300</v>
      </c>
      <c r="I4466" s="26">
        <v>10800</v>
      </c>
      <c r="J4466" s="26">
        <v>10800</v>
      </c>
      <c r="K4466" s="26">
        <v>7800</v>
      </c>
      <c r="L4466" s="26">
        <f t="shared" si="4106"/>
        <v>3000</v>
      </c>
      <c r="M4466" s="26">
        <v>1000</v>
      </c>
      <c r="N4466" s="26">
        <v>1000</v>
      </c>
      <c r="O4466" s="26">
        <v>1000</v>
      </c>
      <c r="P4466" s="26">
        <f t="shared" si="4107"/>
        <v>10800</v>
      </c>
      <c r="Q4466" s="26">
        <f t="shared" si="4108"/>
        <v>100</v>
      </c>
      <c r="R4466" s="90"/>
      <c r="S4466" s="90"/>
      <c r="T4466" s="90"/>
      <c r="U4466" s="90"/>
      <c r="V4466" s="90"/>
      <c r="W4466" s="90"/>
      <c r="X4466" s="90"/>
      <c r="Y4466" s="90"/>
    </row>
    <row r="4467" spans="1:25" ht="15" customHeight="1" x14ac:dyDescent="0.25">
      <c r="A4467" s="64" t="s">
        <v>935</v>
      </c>
      <c r="B4467" s="64" t="s">
        <v>81</v>
      </c>
      <c r="C4467" s="64" t="s">
        <v>1803</v>
      </c>
      <c r="D4467" s="64" t="s">
        <v>1804</v>
      </c>
      <c r="E4467" s="20" t="s">
        <v>218</v>
      </c>
      <c r="F4467" s="64"/>
      <c r="G4467" s="53" t="s">
        <v>1076</v>
      </c>
      <c r="H4467" s="53" t="s">
        <v>217</v>
      </c>
      <c r="I4467" s="26">
        <v>30040</v>
      </c>
      <c r="J4467" s="26">
        <v>8040</v>
      </c>
      <c r="K4467" s="26">
        <v>5540</v>
      </c>
      <c r="L4467" s="26">
        <f t="shared" si="4106"/>
        <v>2500</v>
      </c>
      <c r="M4467" s="26">
        <v>1000</v>
      </c>
      <c r="N4467" s="26">
        <v>1000</v>
      </c>
      <c r="O4467" s="26">
        <v>500</v>
      </c>
      <c r="P4467" s="26">
        <f t="shared" si="4107"/>
        <v>8040</v>
      </c>
      <c r="Q4467" s="26">
        <f t="shared" si="4108"/>
        <v>100</v>
      </c>
      <c r="R4467" s="90"/>
      <c r="S4467" s="90"/>
      <c r="T4467" s="90"/>
      <c r="U4467" s="90"/>
      <c r="V4467" s="90"/>
      <c r="W4467" s="90"/>
      <c r="X4467" s="90"/>
      <c r="Y4467" s="90"/>
    </row>
    <row r="4468" spans="1:25" ht="15" customHeight="1" x14ac:dyDescent="0.25">
      <c r="A4468" s="64" t="s">
        <v>935</v>
      </c>
      <c r="B4468" s="64" t="s">
        <v>81</v>
      </c>
      <c r="C4468" s="64" t="s">
        <v>1803</v>
      </c>
      <c r="D4468" s="64" t="s">
        <v>1804</v>
      </c>
      <c r="E4468" s="20" t="s">
        <v>303</v>
      </c>
      <c r="F4468" s="64"/>
      <c r="G4468" s="53" t="s">
        <v>1076</v>
      </c>
      <c r="H4468" s="53" t="s">
        <v>302</v>
      </c>
      <c r="I4468" s="26">
        <v>2560</v>
      </c>
      <c r="J4468" s="26">
        <v>1860</v>
      </c>
      <c r="K4468" s="26">
        <v>1860</v>
      </c>
      <c r="L4468" s="26">
        <f t="shared" si="4106"/>
        <v>0</v>
      </c>
      <c r="M4468" s="26">
        <v>0</v>
      </c>
      <c r="N4468" s="26">
        <v>0</v>
      </c>
      <c r="O4468" s="26">
        <v>0</v>
      </c>
      <c r="P4468" s="26">
        <f t="shared" si="4107"/>
        <v>1860</v>
      </c>
      <c r="Q4468" s="26">
        <f t="shared" si="4108"/>
        <v>100</v>
      </c>
      <c r="R4468" s="90"/>
      <c r="S4468" s="90"/>
      <c r="T4468" s="90"/>
      <c r="U4468" s="90"/>
      <c r="V4468" s="90"/>
      <c r="W4468" s="90"/>
      <c r="X4468" s="90"/>
      <c r="Y4468" s="90"/>
    </row>
    <row r="4469" spans="1:25" ht="15" customHeight="1" x14ac:dyDescent="0.25">
      <c r="A4469" s="64" t="s">
        <v>935</v>
      </c>
      <c r="B4469" s="64" t="s">
        <v>81</v>
      </c>
      <c r="C4469" s="64" t="s">
        <v>1803</v>
      </c>
      <c r="D4469" s="64" t="s">
        <v>1804</v>
      </c>
      <c r="E4469" s="20" t="s">
        <v>305</v>
      </c>
      <c r="F4469" s="64"/>
      <c r="G4469" s="53" t="s">
        <v>1076</v>
      </c>
      <c r="H4469" s="53" t="s">
        <v>304</v>
      </c>
      <c r="I4469" s="26">
        <v>500</v>
      </c>
      <c r="J4469" s="26">
        <v>500</v>
      </c>
      <c r="K4469" s="26">
        <v>500</v>
      </c>
      <c r="L4469" s="26">
        <f t="shared" si="4106"/>
        <v>0</v>
      </c>
      <c r="M4469" s="26">
        <v>0</v>
      </c>
      <c r="N4469" s="26">
        <v>0</v>
      </c>
      <c r="O4469" s="26">
        <v>0</v>
      </c>
      <c r="P4469" s="26">
        <f t="shared" si="4107"/>
        <v>500</v>
      </c>
      <c r="Q4469" s="26">
        <f t="shared" si="4108"/>
        <v>100</v>
      </c>
      <c r="R4469" s="90"/>
      <c r="S4469" s="90"/>
      <c r="T4469" s="90"/>
      <c r="U4469" s="90"/>
      <c r="V4469" s="90"/>
      <c r="W4469" s="90"/>
      <c r="X4469" s="90"/>
      <c r="Y4469" s="90"/>
    </row>
    <row r="4470" spans="1:25" ht="15" customHeight="1" x14ac:dyDescent="0.25">
      <c r="A4470" s="64" t="s">
        <v>935</v>
      </c>
      <c r="B4470" s="64" t="s">
        <v>81</v>
      </c>
      <c r="C4470" s="64" t="s">
        <v>1803</v>
      </c>
      <c r="D4470" s="64" t="s">
        <v>1804</v>
      </c>
      <c r="E4470" s="20" t="s">
        <v>308</v>
      </c>
      <c r="F4470" s="64"/>
      <c r="G4470" s="53" t="s">
        <v>1076</v>
      </c>
      <c r="H4470" s="53" t="s">
        <v>307</v>
      </c>
      <c r="I4470" s="26">
        <v>4000</v>
      </c>
      <c r="J4470" s="26">
        <v>4000</v>
      </c>
      <c r="K4470" s="26">
        <v>4000</v>
      </c>
      <c r="L4470" s="26">
        <f t="shared" si="4106"/>
        <v>0</v>
      </c>
      <c r="M4470" s="26">
        <v>0</v>
      </c>
      <c r="N4470" s="26">
        <v>0</v>
      </c>
      <c r="O4470" s="26">
        <v>0</v>
      </c>
      <c r="P4470" s="26">
        <f t="shared" si="4107"/>
        <v>4000</v>
      </c>
      <c r="Q4470" s="26">
        <f t="shared" si="4108"/>
        <v>100</v>
      </c>
      <c r="R4470" s="90"/>
      <c r="S4470" s="90"/>
      <c r="T4470" s="90"/>
      <c r="U4470" s="90"/>
      <c r="V4470" s="90"/>
      <c r="W4470" s="90"/>
      <c r="X4470" s="90"/>
      <c r="Y4470" s="90"/>
    </row>
    <row r="4471" spans="1:25" ht="15" customHeight="1" x14ac:dyDescent="0.25">
      <c r="A4471" s="64" t="s">
        <v>935</v>
      </c>
      <c r="B4471" s="64" t="s">
        <v>81</v>
      </c>
      <c r="C4471" s="64" t="s">
        <v>1803</v>
      </c>
      <c r="D4471" s="64" t="s">
        <v>1804</v>
      </c>
      <c r="E4471" s="20" t="s">
        <v>311</v>
      </c>
      <c r="F4471" s="64"/>
      <c r="G4471" s="53" t="s">
        <v>1076</v>
      </c>
      <c r="H4471" s="53" t="s">
        <v>310</v>
      </c>
      <c r="I4471" s="26">
        <v>3000</v>
      </c>
      <c r="J4471" s="26">
        <v>3000</v>
      </c>
      <c r="K4471" s="26">
        <v>3000</v>
      </c>
      <c r="L4471" s="26">
        <f t="shared" si="4106"/>
        <v>0</v>
      </c>
      <c r="M4471" s="26">
        <v>0</v>
      </c>
      <c r="N4471" s="26">
        <v>0</v>
      </c>
      <c r="O4471" s="26">
        <v>0</v>
      </c>
      <c r="P4471" s="26">
        <f t="shared" si="4107"/>
        <v>3000</v>
      </c>
      <c r="Q4471" s="26">
        <f t="shared" si="4108"/>
        <v>100</v>
      </c>
      <c r="R4471" s="90"/>
      <c r="S4471" s="90"/>
      <c r="T4471" s="90"/>
      <c r="U4471" s="90"/>
      <c r="V4471" s="90"/>
      <c r="W4471" s="90"/>
      <c r="X4471" s="90"/>
      <c r="Y4471" s="90"/>
    </row>
    <row r="4472" spans="1:25" ht="15" customHeight="1" x14ac:dyDescent="0.25">
      <c r="A4472" s="63" t="s">
        <v>935</v>
      </c>
      <c r="B4472" s="63" t="s">
        <v>81</v>
      </c>
      <c r="C4472" s="63" t="s">
        <v>1803</v>
      </c>
      <c r="D4472" s="63" t="s">
        <v>1804</v>
      </c>
      <c r="E4472" s="63" t="s">
        <v>39</v>
      </c>
      <c r="F4472" s="64" t="s">
        <v>1</v>
      </c>
      <c r="G4472" s="53" t="s">
        <v>1</v>
      </c>
      <c r="H4472" s="65" t="s">
        <v>40</v>
      </c>
      <c r="I4472" s="31">
        <f t="shared" ref="I4472:K4472" si="4139">SUM(I4473:I4475)</f>
        <v>19600</v>
      </c>
      <c r="J4472" s="31">
        <f t="shared" si="4139"/>
        <v>19600</v>
      </c>
      <c r="K4472" s="31">
        <f t="shared" si="4139"/>
        <v>14200</v>
      </c>
      <c r="L4472" s="31">
        <f t="shared" si="4106"/>
        <v>4400</v>
      </c>
      <c r="M4472" s="31">
        <f t="shared" ref="M4472" si="4140">SUM(M4473:M4475)</f>
        <v>1500</v>
      </c>
      <c r="N4472" s="31">
        <f t="shared" ref="N4472:O4472" si="4141">SUM(N4473:N4475)</f>
        <v>1500</v>
      </c>
      <c r="O4472" s="31">
        <f t="shared" si="4141"/>
        <v>1400</v>
      </c>
      <c r="P4472" s="31">
        <f t="shared" si="4107"/>
        <v>18600</v>
      </c>
      <c r="Q4472" s="31">
        <f t="shared" si="4108"/>
        <v>94.897959183673478</v>
      </c>
      <c r="R4472" s="94"/>
      <c r="S4472" s="94"/>
      <c r="T4472" s="94"/>
      <c r="U4472" s="94"/>
      <c r="V4472" s="94"/>
      <c r="W4472" s="94"/>
      <c r="X4472" s="94"/>
      <c r="Y4472" s="94"/>
    </row>
    <row r="4473" spans="1:25" ht="15" customHeight="1" x14ac:dyDescent="0.25">
      <c r="A4473" s="64" t="s">
        <v>935</v>
      </c>
      <c r="B4473" s="64" t="s">
        <v>81</v>
      </c>
      <c r="C4473" s="64" t="s">
        <v>1803</v>
      </c>
      <c r="D4473" s="64" t="s">
        <v>1804</v>
      </c>
      <c r="E4473" s="20" t="s">
        <v>41</v>
      </c>
      <c r="F4473" s="64"/>
      <c r="G4473" s="53" t="s">
        <v>1076</v>
      </c>
      <c r="H4473" s="53" t="s">
        <v>40</v>
      </c>
      <c r="I4473" s="26">
        <v>5800</v>
      </c>
      <c r="J4473" s="26">
        <v>5800</v>
      </c>
      <c r="K4473" s="26">
        <v>5800</v>
      </c>
      <c r="L4473" s="26">
        <f t="shared" si="4106"/>
        <v>0</v>
      </c>
      <c r="M4473" s="26">
        <v>0</v>
      </c>
      <c r="N4473" s="26">
        <v>0</v>
      </c>
      <c r="O4473" s="26">
        <v>0</v>
      </c>
      <c r="P4473" s="26">
        <f t="shared" si="4107"/>
        <v>5800</v>
      </c>
      <c r="Q4473" s="26">
        <f t="shared" si="4108"/>
        <v>100</v>
      </c>
      <c r="R4473" s="90"/>
      <c r="S4473" s="90"/>
      <c r="T4473" s="90"/>
      <c r="U4473" s="90"/>
      <c r="V4473" s="90"/>
      <c r="W4473" s="90"/>
      <c r="X4473" s="90"/>
      <c r="Y4473" s="90"/>
    </row>
    <row r="4474" spans="1:25" ht="15" customHeight="1" x14ac:dyDescent="0.25">
      <c r="A4474" s="64" t="s">
        <v>935</v>
      </c>
      <c r="B4474" s="64" t="s">
        <v>81</v>
      </c>
      <c r="C4474" s="64" t="s">
        <v>1803</v>
      </c>
      <c r="D4474" s="64" t="s">
        <v>1804</v>
      </c>
      <c r="E4474" s="20" t="s">
        <v>41</v>
      </c>
      <c r="F4474" s="64" t="s">
        <v>1811</v>
      </c>
      <c r="G4474" s="53" t="s">
        <v>1076</v>
      </c>
      <c r="H4474" s="53" t="s">
        <v>49</v>
      </c>
      <c r="I4474" s="26">
        <v>3800</v>
      </c>
      <c r="J4474" s="26">
        <v>3800</v>
      </c>
      <c r="K4474" s="26">
        <v>2400</v>
      </c>
      <c r="L4474" s="26">
        <f t="shared" si="4106"/>
        <v>1400</v>
      </c>
      <c r="M4474" s="26">
        <v>500</v>
      </c>
      <c r="N4474" s="26">
        <v>500</v>
      </c>
      <c r="O4474" s="26">
        <v>400</v>
      </c>
      <c r="P4474" s="26">
        <f t="shared" si="4107"/>
        <v>3800</v>
      </c>
      <c r="Q4474" s="26">
        <f t="shared" si="4108"/>
        <v>100</v>
      </c>
      <c r="R4474" s="90"/>
      <c r="S4474" s="90"/>
      <c r="T4474" s="90"/>
      <c r="U4474" s="90"/>
      <c r="V4474" s="90"/>
      <c r="W4474" s="90"/>
      <c r="X4474" s="90"/>
      <c r="Y4474" s="90"/>
    </row>
    <row r="4475" spans="1:25" ht="22.5" customHeight="1" x14ac:dyDescent="0.25">
      <c r="A4475" s="64" t="s">
        <v>935</v>
      </c>
      <c r="B4475" s="64" t="s">
        <v>81</v>
      </c>
      <c r="C4475" s="64" t="s">
        <v>1803</v>
      </c>
      <c r="D4475" s="64" t="s">
        <v>1804</v>
      </c>
      <c r="E4475" s="20" t="s">
        <v>41</v>
      </c>
      <c r="F4475" s="64" t="s">
        <v>1812</v>
      </c>
      <c r="G4475" s="53" t="s">
        <v>1076</v>
      </c>
      <c r="H4475" s="53" t="s">
        <v>55</v>
      </c>
      <c r="I4475" s="26">
        <v>10000</v>
      </c>
      <c r="J4475" s="26">
        <v>10000</v>
      </c>
      <c r="K4475" s="26">
        <v>6000</v>
      </c>
      <c r="L4475" s="26">
        <f t="shared" si="4106"/>
        <v>3000</v>
      </c>
      <c r="M4475" s="26">
        <v>1000</v>
      </c>
      <c r="N4475" s="26">
        <v>1000</v>
      </c>
      <c r="O4475" s="26">
        <v>1000</v>
      </c>
      <c r="P4475" s="26">
        <f t="shared" si="4107"/>
        <v>9000</v>
      </c>
      <c r="Q4475" s="26">
        <f t="shared" si="4108"/>
        <v>90</v>
      </c>
      <c r="R4475" s="90"/>
      <c r="S4475" s="90"/>
      <c r="T4475" s="90"/>
      <c r="U4475" s="90"/>
      <c r="V4475" s="90"/>
      <c r="W4475" s="90"/>
      <c r="X4475" s="90"/>
      <c r="Y4475" s="90"/>
    </row>
    <row r="4476" spans="1:25" ht="17.25" customHeight="1" x14ac:dyDescent="0.25">
      <c r="A4476" s="63" t="s">
        <v>1</v>
      </c>
      <c r="B4476" s="63" t="s">
        <v>1</v>
      </c>
      <c r="C4476" s="63" t="s">
        <v>1</v>
      </c>
      <c r="D4476" s="65" t="s">
        <v>1</v>
      </c>
      <c r="E4476" s="65" t="s">
        <v>1</v>
      </c>
      <c r="F4476" s="65" t="s">
        <v>1</v>
      </c>
      <c r="G4476" s="65" t="s">
        <v>1</v>
      </c>
      <c r="H4476" s="66" t="s">
        <v>56</v>
      </c>
      <c r="I4476" s="30">
        <f t="shared" ref="I4476:K4477" si="4142">SUM(I4477)</f>
        <v>100</v>
      </c>
      <c r="J4476" s="30">
        <f t="shared" si="4142"/>
        <v>100</v>
      </c>
      <c r="K4476" s="30">
        <f t="shared" si="4142"/>
        <v>0</v>
      </c>
      <c r="L4476" s="30">
        <f t="shared" si="4106"/>
        <v>0</v>
      </c>
      <c r="M4476" s="30">
        <f t="shared" ref="M4476:M4477" si="4143">SUM(M4477)</f>
        <v>0</v>
      </c>
      <c r="N4476" s="30">
        <f t="shared" ref="N4476:O4477" si="4144">SUM(N4477)</f>
        <v>0</v>
      </c>
      <c r="O4476" s="30">
        <f t="shared" si="4144"/>
        <v>0</v>
      </c>
      <c r="P4476" s="30">
        <f t="shared" si="4107"/>
        <v>0</v>
      </c>
      <c r="Q4476" s="30">
        <f t="shared" si="4108"/>
        <v>0</v>
      </c>
      <c r="R4476" s="93"/>
      <c r="S4476" s="93"/>
      <c r="T4476" s="93"/>
      <c r="U4476" s="93"/>
      <c r="V4476" s="93"/>
      <c r="W4476" s="93"/>
      <c r="X4476" s="93"/>
      <c r="Y4476" s="93"/>
    </row>
    <row r="4477" spans="1:25" ht="15" customHeight="1" x14ac:dyDescent="0.25">
      <c r="A4477" s="63" t="s">
        <v>935</v>
      </c>
      <c r="B4477" s="63" t="s">
        <v>81</v>
      </c>
      <c r="C4477" s="63" t="s">
        <v>1803</v>
      </c>
      <c r="D4477" s="63" t="s">
        <v>1804</v>
      </c>
      <c r="E4477" s="65" t="s">
        <v>57</v>
      </c>
      <c r="F4477" s="65" t="s">
        <v>1</v>
      </c>
      <c r="G4477" s="65" t="s">
        <v>1</v>
      </c>
      <c r="H4477" s="65" t="s">
        <v>58</v>
      </c>
      <c r="I4477" s="31">
        <f t="shared" si="4142"/>
        <v>100</v>
      </c>
      <c r="J4477" s="31">
        <f t="shared" si="4142"/>
        <v>100</v>
      </c>
      <c r="K4477" s="31">
        <f t="shared" si="4142"/>
        <v>0</v>
      </c>
      <c r="L4477" s="31">
        <f t="shared" si="4106"/>
        <v>0</v>
      </c>
      <c r="M4477" s="31">
        <f t="shared" si="4143"/>
        <v>0</v>
      </c>
      <c r="N4477" s="31">
        <f t="shared" si="4144"/>
        <v>0</v>
      </c>
      <c r="O4477" s="31">
        <f t="shared" si="4144"/>
        <v>0</v>
      </c>
      <c r="P4477" s="31">
        <f t="shared" si="4107"/>
        <v>0</v>
      </c>
      <c r="Q4477" s="31">
        <f t="shared" si="4108"/>
        <v>0</v>
      </c>
      <c r="R4477" s="94"/>
      <c r="S4477" s="94"/>
      <c r="T4477" s="94"/>
      <c r="U4477" s="94"/>
      <c r="V4477" s="94"/>
      <c r="W4477" s="94"/>
      <c r="X4477" s="94"/>
      <c r="Y4477" s="94"/>
    </row>
    <row r="4478" spans="1:25" ht="15" customHeight="1" x14ac:dyDescent="0.25">
      <c r="A4478" s="64" t="s">
        <v>935</v>
      </c>
      <c r="B4478" s="64" t="s">
        <v>81</v>
      </c>
      <c r="C4478" s="64" t="s">
        <v>1803</v>
      </c>
      <c r="D4478" s="64" t="s">
        <v>1804</v>
      </c>
      <c r="E4478" s="20" t="s">
        <v>68</v>
      </c>
      <c r="F4478" s="64"/>
      <c r="G4478" s="53" t="s">
        <v>1076</v>
      </c>
      <c r="H4478" s="53" t="s">
        <v>67</v>
      </c>
      <c r="I4478" s="26">
        <v>100</v>
      </c>
      <c r="J4478" s="26">
        <v>100</v>
      </c>
      <c r="K4478" s="26">
        <v>0</v>
      </c>
      <c r="L4478" s="26">
        <f t="shared" si="4106"/>
        <v>0</v>
      </c>
      <c r="M4478" s="26"/>
      <c r="N4478" s="26"/>
      <c r="O4478" s="26"/>
      <c r="P4478" s="26">
        <f t="shared" si="4107"/>
        <v>0</v>
      </c>
      <c r="Q4478" s="26">
        <f t="shared" si="4108"/>
        <v>0</v>
      </c>
      <c r="R4478" s="90"/>
      <c r="S4478" s="90"/>
      <c r="T4478" s="90"/>
      <c r="U4478" s="90"/>
      <c r="V4478" s="90"/>
      <c r="W4478" s="90"/>
      <c r="X4478" s="90"/>
      <c r="Y4478" s="90"/>
    </row>
    <row r="4479" spans="1:25" ht="16.5" customHeight="1" x14ac:dyDescent="0.25">
      <c r="A4479" s="63" t="s">
        <v>1</v>
      </c>
      <c r="B4479" s="63" t="s">
        <v>1</v>
      </c>
      <c r="C4479" s="63" t="s">
        <v>1</v>
      </c>
      <c r="D4479" s="65" t="s">
        <v>1</v>
      </c>
      <c r="E4479" s="65" t="s">
        <v>1</v>
      </c>
      <c r="F4479" s="65" t="s">
        <v>1</v>
      </c>
      <c r="G4479" s="65" t="s">
        <v>1</v>
      </c>
      <c r="H4479" s="66" t="s">
        <v>69</v>
      </c>
      <c r="I4479" s="30">
        <f t="shared" ref="I4479:K4479" si="4145">SUM(I4480)</f>
        <v>8000</v>
      </c>
      <c r="J4479" s="30">
        <f t="shared" si="4145"/>
        <v>0</v>
      </c>
      <c r="K4479" s="30">
        <f t="shared" si="4145"/>
        <v>0</v>
      </c>
      <c r="L4479" s="30">
        <f t="shared" si="4106"/>
        <v>0</v>
      </c>
      <c r="M4479" s="30">
        <f t="shared" ref="M4479" si="4146">SUM(M4480)</f>
        <v>0</v>
      </c>
      <c r="N4479" s="30">
        <f t="shared" ref="N4479:O4479" si="4147">SUM(N4480)</f>
        <v>0</v>
      </c>
      <c r="O4479" s="30">
        <f t="shared" si="4147"/>
        <v>0</v>
      </c>
      <c r="P4479" s="30">
        <f t="shared" si="4107"/>
        <v>0</v>
      </c>
      <c r="Q4479" s="30" t="str">
        <f t="shared" si="4108"/>
        <v>-</v>
      </c>
      <c r="R4479" s="93"/>
      <c r="S4479" s="93"/>
      <c r="T4479" s="93"/>
      <c r="U4479" s="93"/>
      <c r="V4479" s="93"/>
      <c r="W4479" s="93"/>
      <c r="X4479" s="93"/>
      <c r="Y4479" s="93"/>
    </row>
    <row r="4480" spans="1:25" ht="15" customHeight="1" x14ac:dyDescent="0.25">
      <c r="A4480" s="63" t="s">
        <v>935</v>
      </c>
      <c r="B4480" s="63" t="s">
        <v>81</v>
      </c>
      <c r="C4480" s="63" t="s">
        <v>1803</v>
      </c>
      <c r="D4480" s="63" t="s">
        <v>1804</v>
      </c>
      <c r="E4480" s="65" t="s">
        <v>70</v>
      </c>
      <c r="F4480" s="65" t="s">
        <v>1</v>
      </c>
      <c r="G4480" s="65" t="s">
        <v>1</v>
      </c>
      <c r="H4480" s="65" t="s">
        <v>71</v>
      </c>
      <c r="I4480" s="31">
        <f t="shared" ref="I4480:K4480" si="4148">SUM(I4481:I4482)</f>
        <v>8000</v>
      </c>
      <c r="J4480" s="31">
        <f t="shared" si="4148"/>
        <v>0</v>
      </c>
      <c r="K4480" s="31">
        <f t="shared" si="4148"/>
        <v>0</v>
      </c>
      <c r="L4480" s="31">
        <f t="shared" si="4106"/>
        <v>0</v>
      </c>
      <c r="M4480" s="31">
        <f t="shared" ref="M4480" si="4149">SUM(M4481:M4482)</f>
        <v>0</v>
      </c>
      <c r="N4480" s="31">
        <f t="shared" ref="N4480:O4480" si="4150">SUM(N4481:N4482)</f>
        <v>0</v>
      </c>
      <c r="O4480" s="31">
        <f t="shared" si="4150"/>
        <v>0</v>
      </c>
      <c r="P4480" s="31">
        <f t="shared" si="4107"/>
        <v>0</v>
      </c>
      <c r="Q4480" s="31" t="str">
        <f t="shared" si="4108"/>
        <v>-</v>
      </c>
      <c r="R4480" s="94"/>
      <c r="S4480" s="94"/>
      <c r="T4480" s="94"/>
      <c r="U4480" s="94"/>
      <c r="V4480" s="94"/>
      <c r="W4480" s="94"/>
      <c r="X4480" s="94"/>
      <c r="Y4480" s="94"/>
    </row>
    <row r="4481" spans="1:25" ht="15" customHeight="1" x14ac:dyDescent="0.25">
      <c r="A4481" s="64" t="s">
        <v>935</v>
      </c>
      <c r="B4481" s="64" t="s">
        <v>81</v>
      </c>
      <c r="C4481" s="64" t="s">
        <v>1803</v>
      </c>
      <c r="D4481" s="64" t="s">
        <v>1804</v>
      </c>
      <c r="E4481" s="20" t="s">
        <v>74</v>
      </c>
      <c r="F4481" s="64"/>
      <c r="G4481" s="53" t="s">
        <v>1076</v>
      </c>
      <c r="H4481" s="53" t="s">
        <v>73</v>
      </c>
      <c r="I4481" s="26">
        <v>8000</v>
      </c>
      <c r="J4481" s="26">
        <v>0</v>
      </c>
      <c r="K4481" s="26">
        <v>0</v>
      </c>
      <c r="L4481" s="26">
        <f t="shared" si="4106"/>
        <v>0</v>
      </c>
      <c r="M4481" s="26"/>
      <c r="N4481" s="26"/>
      <c r="O4481" s="26"/>
      <c r="P4481" s="26">
        <f t="shared" si="4107"/>
        <v>0</v>
      </c>
      <c r="Q4481" s="26" t="str">
        <f t="shared" si="4108"/>
        <v>-</v>
      </c>
      <c r="R4481" s="90"/>
      <c r="S4481" s="90"/>
      <c r="T4481" s="90"/>
      <c r="U4481" s="90"/>
      <c r="V4481" s="90"/>
      <c r="W4481" s="90"/>
      <c r="X4481" s="90"/>
      <c r="Y4481" s="90"/>
    </row>
    <row r="4482" spans="1:25" ht="15" customHeight="1" x14ac:dyDescent="0.25">
      <c r="A4482" s="64" t="s">
        <v>935</v>
      </c>
      <c r="B4482" s="64" t="s">
        <v>81</v>
      </c>
      <c r="C4482" s="64" t="s">
        <v>1803</v>
      </c>
      <c r="D4482" s="64" t="s">
        <v>1804</v>
      </c>
      <c r="E4482" s="20" t="s">
        <v>323</v>
      </c>
      <c r="F4482" s="64"/>
      <c r="G4482" s="53" t="s">
        <v>1076</v>
      </c>
      <c r="H4482" s="53" t="s">
        <v>322</v>
      </c>
      <c r="I4482" s="26">
        <v>0</v>
      </c>
      <c r="J4482" s="26">
        <v>0</v>
      </c>
      <c r="K4482" s="26">
        <v>0</v>
      </c>
      <c r="L4482" s="26">
        <f t="shared" si="4106"/>
        <v>0</v>
      </c>
      <c r="M4482" s="26"/>
      <c r="N4482" s="26"/>
      <c r="O4482" s="26"/>
      <c r="P4482" s="26">
        <f t="shared" si="4107"/>
        <v>0</v>
      </c>
      <c r="Q4482" s="26" t="str">
        <f t="shared" si="4108"/>
        <v>-</v>
      </c>
      <c r="R4482" s="90"/>
      <c r="S4482" s="90"/>
      <c r="T4482" s="90"/>
      <c r="U4482" s="90"/>
      <c r="V4482" s="90"/>
      <c r="W4482" s="90"/>
      <c r="X4482" s="90"/>
      <c r="Y4482" s="90"/>
    </row>
    <row r="4483" spans="1:25" ht="15" customHeight="1" x14ac:dyDescent="0.25">
      <c r="A4483" s="53" t="s">
        <v>1</v>
      </c>
      <c r="B4483" s="53" t="s">
        <v>1</v>
      </c>
      <c r="C4483" s="53" t="s">
        <v>1</v>
      </c>
      <c r="D4483" s="53" t="s">
        <v>1</v>
      </c>
      <c r="E4483" s="53" t="s">
        <v>1</v>
      </c>
      <c r="F4483" s="53" t="s">
        <v>1</v>
      </c>
      <c r="G4483" s="53" t="s">
        <v>1</v>
      </c>
      <c r="H4483" s="66" t="s">
        <v>1813</v>
      </c>
      <c r="I4483" s="30">
        <f t="shared" ref="I4483:K4483" si="4151">SUM(I4452,I4476,I4479)</f>
        <v>1767783</v>
      </c>
      <c r="J4483" s="30">
        <f t="shared" si="4151"/>
        <v>1716083</v>
      </c>
      <c r="K4483" s="30">
        <f t="shared" si="4151"/>
        <v>1028748</v>
      </c>
      <c r="L4483" s="30">
        <f t="shared" si="4106"/>
        <v>446400</v>
      </c>
      <c r="M4483" s="30">
        <f t="shared" ref="M4483" si="4152">SUM(M4452,M4476,M4479)</f>
        <v>144000</v>
      </c>
      <c r="N4483" s="30">
        <f t="shared" ref="N4483:O4483" si="4153">SUM(N4452,N4476,N4479)</f>
        <v>146000</v>
      </c>
      <c r="O4483" s="30">
        <f t="shared" si="4153"/>
        <v>156400</v>
      </c>
      <c r="P4483" s="30">
        <f t="shared" si="4107"/>
        <v>1475148</v>
      </c>
      <c r="Q4483" s="30">
        <f t="shared" si="4108"/>
        <v>85.960177916802394</v>
      </c>
      <c r="R4483" s="93"/>
      <c r="S4483" s="93"/>
      <c r="T4483" s="93"/>
      <c r="U4483" s="93"/>
      <c r="V4483" s="93"/>
      <c r="W4483" s="93"/>
      <c r="X4483" s="93"/>
      <c r="Y4483" s="93"/>
    </row>
    <row r="4484" spans="1:25" ht="15" customHeight="1" thickBot="1" x14ac:dyDescent="0.3">
      <c r="A4484" s="53" t="s">
        <v>1</v>
      </c>
      <c r="B4484" s="53" t="s">
        <v>1</v>
      </c>
      <c r="C4484" s="53" t="s">
        <v>1</v>
      </c>
      <c r="D4484" s="53" t="s">
        <v>1</v>
      </c>
      <c r="E4484" s="53" t="s">
        <v>1</v>
      </c>
      <c r="F4484" s="53" t="s">
        <v>1</v>
      </c>
      <c r="G4484" s="53" t="s">
        <v>1</v>
      </c>
      <c r="H4484" s="65" t="s">
        <v>76</v>
      </c>
      <c r="I4484" s="31"/>
      <c r="J4484" s="31"/>
      <c r="K4484" s="31">
        <v>0</v>
      </c>
      <c r="L4484" s="31"/>
      <c r="M4484" s="31"/>
      <c r="N4484" s="31"/>
      <c r="O4484" s="31"/>
      <c r="P4484" s="31"/>
      <c r="Q4484" s="31"/>
      <c r="R4484" s="94"/>
      <c r="S4484" s="94"/>
      <c r="T4484" s="94"/>
      <c r="U4484" s="94"/>
      <c r="V4484" s="94"/>
      <c r="W4484" s="94"/>
      <c r="X4484" s="94"/>
      <c r="Y4484" s="94"/>
    </row>
    <row r="4485" spans="1:25" ht="47.25" customHeight="1" thickBot="1" x14ac:dyDescent="0.3">
      <c r="A4485" s="110" t="s">
        <v>1</v>
      </c>
      <c r="B4485" s="110" t="s">
        <v>1</v>
      </c>
      <c r="C4485" s="110" t="s">
        <v>1</v>
      </c>
      <c r="D4485" s="110" t="s">
        <v>1</v>
      </c>
      <c r="E4485" s="110" t="s">
        <v>1</v>
      </c>
      <c r="F4485" s="110" t="s">
        <v>1</v>
      </c>
      <c r="G4485" s="110" t="s">
        <v>1</v>
      </c>
      <c r="H4485" s="28" t="s">
        <v>77</v>
      </c>
      <c r="I4485" s="109" t="s">
        <v>3984</v>
      </c>
      <c r="J4485" s="109" t="s">
        <v>11</v>
      </c>
      <c r="K4485" s="109" t="s">
        <v>3989</v>
      </c>
      <c r="L4485" s="109" t="s">
        <v>3985</v>
      </c>
      <c r="M4485" s="109" t="s">
        <v>4027</v>
      </c>
      <c r="N4485" s="109" t="s">
        <v>3988</v>
      </c>
      <c r="O4485" s="109" t="s">
        <v>3986</v>
      </c>
      <c r="P4485" s="109" t="s">
        <v>3987</v>
      </c>
      <c r="Q4485" s="109" t="s">
        <v>3695</v>
      </c>
      <c r="R4485" s="91"/>
      <c r="S4485" s="91"/>
      <c r="T4485" s="91"/>
      <c r="U4485" s="91"/>
      <c r="V4485" s="91"/>
      <c r="W4485" s="91"/>
      <c r="X4485" s="91"/>
      <c r="Y4485" s="91"/>
    </row>
    <row r="4486" spans="1:25" ht="15" customHeight="1" x14ac:dyDescent="0.25">
      <c r="A4486" s="111"/>
      <c r="B4486" s="111"/>
      <c r="C4486" s="111"/>
      <c r="D4486" s="111"/>
      <c r="E4486" s="111"/>
      <c r="F4486" s="111"/>
      <c r="G4486" s="111"/>
      <c r="H4486" s="67" t="s">
        <v>1</v>
      </c>
      <c r="I4486" s="29">
        <v>1</v>
      </c>
      <c r="J4486" s="29">
        <v>2</v>
      </c>
      <c r="K4486" s="29">
        <v>3</v>
      </c>
      <c r="L4486" s="29" t="s">
        <v>3478</v>
      </c>
      <c r="M4486" s="29">
        <v>5</v>
      </c>
      <c r="N4486" s="29">
        <v>6</v>
      </c>
      <c r="O4486" s="29">
        <v>7</v>
      </c>
      <c r="P4486" s="29" t="s">
        <v>3696</v>
      </c>
      <c r="Q4486" s="29">
        <v>9</v>
      </c>
      <c r="R4486" s="92"/>
      <c r="S4486" s="92"/>
      <c r="T4486" s="92"/>
      <c r="U4486" s="92"/>
      <c r="V4486" s="92"/>
      <c r="W4486" s="92"/>
      <c r="X4486" s="92"/>
      <c r="Y4486" s="92"/>
    </row>
    <row r="4487" spans="1:25" ht="15" customHeight="1" x14ac:dyDescent="0.25">
      <c r="A4487" s="111"/>
      <c r="B4487" s="111"/>
      <c r="C4487" s="111"/>
      <c r="D4487" s="111"/>
      <c r="E4487" s="111"/>
      <c r="F4487" s="111"/>
      <c r="G4487" s="111"/>
      <c r="H4487" s="68" t="s">
        <v>1085</v>
      </c>
      <c r="I4487" s="32">
        <f t="shared" ref="I4487:K4487" si="4154">SUM(I4483)</f>
        <v>1767783</v>
      </c>
      <c r="J4487" s="32">
        <f t="shared" si="4154"/>
        <v>1716083</v>
      </c>
      <c r="K4487" s="32">
        <f t="shared" si="4154"/>
        <v>1028748</v>
      </c>
      <c r="L4487" s="32">
        <f t="shared" si="4106"/>
        <v>446400</v>
      </c>
      <c r="M4487" s="32">
        <f t="shared" ref="M4487" si="4155">SUM(M4483)</f>
        <v>144000</v>
      </c>
      <c r="N4487" s="32">
        <f t="shared" ref="N4487:O4487" si="4156">SUM(N4483)</f>
        <v>146000</v>
      </c>
      <c r="O4487" s="32">
        <f t="shared" si="4156"/>
        <v>156400</v>
      </c>
      <c r="P4487" s="32">
        <f t="shared" si="4107"/>
        <v>1475148</v>
      </c>
      <c r="Q4487" s="32">
        <f t="shared" si="4108"/>
        <v>85.960177916802394</v>
      </c>
      <c r="R4487" s="90"/>
      <c r="S4487" s="90"/>
      <c r="T4487" s="90"/>
      <c r="U4487" s="90"/>
      <c r="V4487" s="90"/>
      <c r="W4487" s="90"/>
      <c r="X4487" s="90"/>
      <c r="Y4487" s="90"/>
    </row>
    <row r="4488" spans="1:25" ht="15" customHeight="1" x14ac:dyDescent="0.25">
      <c r="A4488" s="111"/>
      <c r="B4488" s="111"/>
      <c r="C4488" s="111"/>
      <c r="D4488" s="111"/>
      <c r="E4488" s="111"/>
      <c r="F4488" s="111"/>
      <c r="G4488" s="111"/>
      <c r="H4488" s="69" t="s">
        <v>79</v>
      </c>
      <c r="I4488" s="32">
        <f t="shared" ref="I4488:K4488" si="4157">SUM(I4487)</f>
        <v>1767783</v>
      </c>
      <c r="J4488" s="32">
        <f t="shared" si="4157"/>
        <v>1716083</v>
      </c>
      <c r="K4488" s="32">
        <f t="shared" si="4157"/>
        <v>1028748</v>
      </c>
      <c r="L4488" s="32">
        <f t="shared" si="4106"/>
        <v>446400</v>
      </c>
      <c r="M4488" s="32">
        <f t="shared" ref="M4488" si="4158">SUM(M4487)</f>
        <v>144000</v>
      </c>
      <c r="N4488" s="32">
        <f t="shared" ref="N4488:O4488" si="4159">SUM(N4487)</f>
        <v>146000</v>
      </c>
      <c r="O4488" s="32">
        <f t="shared" si="4159"/>
        <v>156400</v>
      </c>
      <c r="P4488" s="32">
        <f t="shared" si="4107"/>
        <v>1475148</v>
      </c>
      <c r="Q4488" s="32">
        <f t="shared" si="4108"/>
        <v>85.960177916802394</v>
      </c>
      <c r="R4488" s="90"/>
      <c r="S4488" s="90"/>
      <c r="T4488" s="90"/>
      <c r="U4488" s="90"/>
      <c r="V4488" s="90"/>
      <c r="W4488" s="90"/>
      <c r="X4488" s="90"/>
      <c r="Y4488" s="90"/>
    </row>
    <row r="4489" spans="1:25" ht="15" customHeight="1" x14ac:dyDescent="0.25">
      <c r="A4489" s="112"/>
      <c r="B4489" s="112"/>
      <c r="C4489" s="112"/>
      <c r="D4489" s="112"/>
      <c r="E4489" s="112"/>
      <c r="F4489" s="112"/>
      <c r="G4489" s="112"/>
      <c r="I4489" s="27"/>
      <c r="J4489" s="27"/>
      <c r="K4489" s="27">
        <v>0</v>
      </c>
      <c r="L4489" s="27"/>
      <c r="M4489" s="27"/>
      <c r="N4489" s="27"/>
      <c r="O4489" s="27"/>
      <c r="P4489" s="27"/>
      <c r="Q4489" s="27"/>
      <c r="R4489" s="27"/>
      <c r="S4489" s="27"/>
      <c r="T4489" s="27"/>
      <c r="U4489" s="27"/>
      <c r="V4489" s="27"/>
      <c r="W4489" s="27"/>
      <c r="X4489" s="27"/>
      <c r="Y4489" s="27"/>
    </row>
    <row r="4490" spans="1:25" ht="15" customHeight="1" thickBot="1" x14ac:dyDescent="0.3">
      <c r="A4490" s="53" t="s">
        <v>1</v>
      </c>
      <c r="B4490" s="53" t="s">
        <v>1</v>
      </c>
      <c r="C4490" s="53" t="s">
        <v>1</v>
      </c>
      <c r="D4490" s="53" t="s">
        <v>1</v>
      </c>
      <c r="E4490" s="53" t="s">
        <v>1</v>
      </c>
      <c r="F4490" s="53" t="s">
        <v>1</v>
      </c>
      <c r="G4490" s="53" t="s">
        <v>1</v>
      </c>
      <c r="H4490" s="21" t="s">
        <v>1</v>
      </c>
      <c r="I4490" s="33"/>
      <c r="J4490" s="33"/>
      <c r="K4490" s="33">
        <v>0</v>
      </c>
      <c r="L4490" s="33"/>
      <c r="M4490" s="33"/>
      <c r="N4490" s="33"/>
      <c r="O4490" s="33"/>
      <c r="P4490" s="33"/>
      <c r="Q4490" s="33"/>
      <c r="R4490" s="33"/>
      <c r="S4490" s="33"/>
      <c r="T4490" s="33"/>
      <c r="U4490" s="33"/>
      <c r="V4490" s="33"/>
      <c r="W4490" s="33"/>
      <c r="X4490" s="33"/>
      <c r="Y4490" s="33"/>
    </row>
    <row r="4491" spans="1:25" ht="45.75" customHeight="1" thickBot="1" x14ac:dyDescent="0.3">
      <c r="A4491" s="28" t="s">
        <v>4</v>
      </c>
      <c r="B4491" s="28" t="s">
        <v>5</v>
      </c>
      <c r="C4491" s="28" t="s">
        <v>6</v>
      </c>
      <c r="D4491" s="57" t="s">
        <v>1</v>
      </c>
      <c r="E4491" s="28" t="s">
        <v>7</v>
      </c>
      <c r="F4491" s="28" t="s">
        <v>8</v>
      </c>
      <c r="G4491" s="28" t="s">
        <v>9</v>
      </c>
      <c r="H4491" s="28" t="s">
        <v>10</v>
      </c>
      <c r="I4491" s="109" t="s">
        <v>3984</v>
      </c>
      <c r="J4491" s="109" t="s">
        <v>11</v>
      </c>
      <c r="K4491" s="109" t="s">
        <v>3989</v>
      </c>
      <c r="L4491" s="109" t="s">
        <v>3985</v>
      </c>
      <c r="M4491" s="109" t="s">
        <v>4027</v>
      </c>
      <c r="N4491" s="109" t="s">
        <v>3988</v>
      </c>
      <c r="O4491" s="109" t="s">
        <v>3986</v>
      </c>
      <c r="P4491" s="109" t="s">
        <v>3987</v>
      </c>
      <c r="Q4491" s="109" t="s">
        <v>3695</v>
      </c>
      <c r="R4491" s="91"/>
      <c r="S4491" s="91"/>
      <c r="T4491" s="91"/>
      <c r="U4491" s="91"/>
      <c r="V4491" s="91"/>
      <c r="W4491" s="91"/>
      <c r="X4491" s="91"/>
      <c r="Y4491" s="91"/>
    </row>
    <row r="4492" spans="1:25" ht="15" customHeight="1" x14ac:dyDescent="0.25">
      <c r="A4492" s="58" t="s">
        <v>1</v>
      </c>
      <c r="B4492" s="58" t="s">
        <v>1</v>
      </c>
      <c r="C4492" s="58" t="s">
        <v>1</v>
      </c>
      <c r="D4492" s="59" t="s">
        <v>1</v>
      </c>
      <c r="E4492" s="59" t="s">
        <v>1</v>
      </c>
      <c r="F4492" s="60" t="s">
        <v>1</v>
      </c>
      <c r="G4492" s="61" t="s">
        <v>1</v>
      </c>
      <c r="H4492" s="62" t="s">
        <v>1</v>
      </c>
      <c r="I4492" s="29">
        <v>1</v>
      </c>
      <c r="J4492" s="29">
        <v>2</v>
      </c>
      <c r="K4492" s="29">
        <v>3</v>
      </c>
      <c r="L4492" s="29" t="s">
        <v>3478</v>
      </c>
      <c r="M4492" s="29">
        <v>5</v>
      </c>
      <c r="N4492" s="29">
        <v>6</v>
      </c>
      <c r="O4492" s="29">
        <v>7</v>
      </c>
      <c r="P4492" s="29" t="s">
        <v>3696</v>
      </c>
      <c r="Q4492" s="29">
        <v>9</v>
      </c>
      <c r="R4492" s="92"/>
      <c r="S4492" s="92"/>
      <c r="T4492" s="92"/>
      <c r="U4492" s="92"/>
      <c r="V4492" s="92"/>
      <c r="W4492" s="92"/>
      <c r="X4492" s="92"/>
      <c r="Y4492" s="92"/>
    </row>
    <row r="4493" spans="1:25" ht="15" customHeight="1" x14ac:dyDescent="0.25">
      <c r="A4493" s="63" t="s">
        <v>935</v>
      </c>
      <c r="B4493" s="63" t="s">
        <v>81</v>
      </c>
      <c r="C4493" s="64" t="s">
        <v>1814</v>
      </c>
      <c r="D4493" s="64" t="s">
        <v>1815</v>
      </c>
      <c r="E4493" s="65" t="s">
        <v>1</v>
      </c>
      <c r="F4493" s="65" t="s">
        <v>1</v>
      </c>
      <c r="G4493" s="65" t="s">
        <v>1</v>
      </c>
      <c r="H4493" s="65" t="s">
        <v>1816</v>
      </c>
      <c r="I4493" s="26">
        <v>0</v>
      </c>
      <c r="J4493" s="26" t="s">
        <v>1</v>
      </c>
      <c r="K4493" s="26">
        <v>0</v>
      </c>
      <c r="L4493" s="26"/>
      <c r="M4493" s="26"/>
      <c r="N4493" s="26"/>
      <c r="O4493" s="26"/>
      <c r="P4493" s="26"/>
      <c r="Q4493" s="26"/>
      <c r="R4493" s="90"/>
      <c r="S4493" s="90"/>
      <c r="T4493" s="90"/>
      <c r="U4493" s="90"/>
      <c r="V4493" s="90"/>
      <c r="W4493" s="90"/>
      <c r="X4493" s="90"/>
      <c r="Y4493" s="90"/>
    </row>
    <row r="4494" spans="1:25" ht="22.5" customHeight="1" x14ac:dyDescent="0.25">
      <c r="A4494" s="63" t="s">
        <v>1</v>
      </c>
      <c r="B4494" s="63" t="s">
        <v>1</v>
      </c>
      <c r="C4494" s="63" t="s">
        <v>1</v>
      </c>
      <c r="D4494" s="65" t="s">
        <v>1</v>
      </c>
      <c r="E4494" s="65" t="s">
        <v>1</v>
      </c>
      <c r="F4494" s="65" t="s">
        <v>1</v>
      </c>
      <c r="G4494" s="65" t="s">
        <v>1</v>
      </c>
      <c r="H4494" s="66" t="s">
        <v>15</v>
      </c>
      <c r="I4494" s="30">
        <f t="shared" ref="I4494:K4494" si="4160">SUM(I4495,I4503,I4505)</f>
        <v>1491939</v>
      </c>
      <c r="J4494" s="30">
        <f t="shared" si="4160"/>
        <v>1491939</v>
      </c>
      <c r="K4494" s="30">
        <f t="shared" si="4160"/>
        <v>813645</v>
      </c>
      <c r="L4494" s="30">
        <f t="shared" si="4106"/>
        <v>359880</v>
      </c>
      <c r="M4494" s="30">
        <f t="shared" ref="M4494" si="4161">SUM(M4495,M4503,M4505)</f>
        <v>114720</v>
      </c>
      <c r="N4494" s="30">
        <f t="shared" ref="N4494:O4494" si="4162">SUM(N4495,N4503,N4505)</f>
        <v>120230</v>
      </c>
      <c r="O4494" s="30">
        <f t="shared" si="4162"/>
        <v>124930</v>
      </c>
      <c r="P4494" s="30">
        <f t="shared" si="4107"/>
        <v>1173525</v>
      </c>
      <c r="Q4494" s="30">
        <f t="shared" si="4108"/>
        <v>78.657706514810585</v>
      </c>
      <c r="R4494" s="93"/>
      <c r="S4494" s="93"/>
      <c r="T4494" s="93"/>
      <c r="U4494" s="93"/>
      <c r="V4494" s="93"/>
      <c r="W4494" s="93"/>
      <c r="X4494" s="93"/>
      <c r="Y4494" s="93"/>
    </row>
    <row r="4495" spans="1:25" ht="15" customHeight="1" x14ac:dyDescent="0.25">
      <c r="A4495" s="63" t="s">
        <v>935</v>
      </c>
      <c r="B4495" s="63" t="s">
        <v>81</v>
      </c>
      <c r="C4495" s="63" t="s">
        <v>1814</v>
      </c>
      <c r="D4495" s="63" t="s">
        <v>1815</v>
      </c>
      <c r="E4495" s="65" t="s">
        <v>16</v>
      </c>
      <c r="F4495" s="65" t="s">
        <v>1</v>
      </c>
      <c r="G4495" s="65" t="s">
        <v>1</v>
      </c>
      <c r="H4495" s="65" t="s">
        <v>17</v>
      </c>
      <c r="I4495" s="31">
        <f t="shared" ref="I4495:K4495" si="4163">SUM(I4496:I4497)</f>
        <v>1278387</v>
      </c>
      <c r="J4495" s="31">
        <f t="shared" si="4163"/>
        <v>1278387</v>
      </c>
      <c r="K4495" s="31">
        <f t="shared" si="4163"/>
        <v>688642</v>
      </c>
      <c r="L4495" s="31">
        <f t="shared" si="4106"/>
        <v>308300</v>
      </c>
      <c r="M4495" s="31">
        <f t="shared" ref="M4495" si="4164">SUM(M4496:M4497)</f>
        <v>97500</v>
      </c>
      <c r="N4495" s="31">
        <f t="shared" ref="N4495:O4495" si="4165">SUM(N4496:N4497)</f>
        <v>103200</v>
      </c>
      <c r="O4495" s="31">
        <f t="shared" si="4165"/>
        <v>107600</v>
      </c>
      <c r="P4495" s="31">
        <f t="shared" si="4107"/>
        <v>996942</v>
      </c>
      <c r="Q4495" s="31">
        <f t="shared" si="4108"/>
        <v>77.984366236515228</v>
      </c>
      <c r="R4495" s="94"/>
      <c r="S4495" s="94"/>
      <c r="T4495" s="94"/>
      <c r="U4495" s="94"/>
      <c r="V4495" s="94"/>
      <c r="W4495" s="94"/>
      <c r="X4495" s="94"/>
      <c r="Y4495" s="94"/>
    </row>
    <row r="4496" spans="1:25" ht="15" customHeight="1" x14ac:dyDescent="0.25">
      <c r="A4496" s="64" t="s">
        <v>935</v>
      </c>
      <c r="B4496" s="64" t="s">
        <v>81</v>
      </c>
      <c r="C4496" s="64" t="s">
        <v>1814</v>
      </c>
      <c r="D4496" s="64" t="s">
        <v>1815</v>
      </c>
      <c r="E4496" s="20" t="s">
        <v>19</v>
      </c>
      <c r="F4496" s="64"/>
      <c r="G4496" s="53" t="s">
        <v>1076</v>
      </c>
      <c r="H4496" s="53" t="s">
        <v>3901</v>
      </c>
      <c r="I4496" s="26">
        <v>1126145</v>
      </c>
      <c r="J4496" s="26">
        <v>1126145</v>
      </c>
      <c r="K4496" s="26">
        <v>589000</v>
      </c>
      <c r="L4496" s="26">
        <f t="shared" ref="L4496:L4559" si="4166">SUM(M4496:O4496)</f>
        <v>288000</v>
      </c>
      <c r="M4496" s="26">
        <v>95000</v>
      </c>
      <c r="N4496" s="26">
        <v>95000</v>
      </c>
      <c r="O4496" s="26">
        <v>98000</v>
      </c>
      <c r="P4496" s="26">
        <f t="shared" ref="P4496:P4559" si="4167">K4496+L4496</f>
        <v>877000</v>
      </c>
      <c r="Q4496" s="26">
        <f t="shared" ref="Q4496:Q4559" si="4168">IF(J4496=0,"-",P4496/J4496*100)</f>
        <v>77.876294793299266</v>
      </c>
      <c r="R4496" s="90"/>
      <c r="S4496" s="90"/>
      <c r="T4496" s="90"/>
      <c r="U4496" s="90"/>
      <c r="V4496" s="90"/>
      <c r="W4496" s="90"/>
      <c r="X4496" s="90"/>
      <c r="Y4496" s="90"/>
    </row>
    <row r="4497" spans="1:25" ht="15" customHeight="1" x14ac:dyDescent="0.25">
      <c r="A4497" s="63" t="s">
        <v>935</v>
      </c>
      <c r="B4497" s="63" t="s">
        <v>81</v>
      </c>
      <c r="C4497" s="63" t="s">
        <v>1814</v>
      </c>
      <c r="D4497" s="63" t="s">
        <v>1815</v>
      </c>
      <c r="E4497" s="63" t="s">
        <v>21</v>
      </c>
      <c r="F4497" s="64" t="s">
        <v>1</v>
      </c>
      <c r="G4497" s="53" t="s">
        <v>1</v>
      </c>
      <c r="H4497" s="65" t="s">
        <v>22</v>
      </c>
      <c r="I4497" s="31">
        <f t="shared" ref="I4497:K4497" si="4169">SUM(I4498:I4502)</f>
        <v>152242</v>
      </c>
      <c r="J4497" s="31">
        <f t="shared" si="4169"/>
        <v>152242</v>
      </c>
      <c r="K4497" s="31">
        <f t="shared" si="4169"/>
        <v>99642</v>
      </c>
      <c r="L4497" s="31">
        <f t="shared" si="4166"/>
        <v>20300</v>
      </c>
      <c r="M4497" s="31">
        <f t="shared" ref="M4497" si="4170">SUM(M4498:M4502)</f>
        <v>2500</v>
      </c>
      <c r="N4497" s="31">
        <f t="shared" ref="N4497:O4497" si="4171">SUM(N4498:N4502)</f>
        <v>8200</v>
      </c>
      <c r="O4497" s="31">
        <f t="shared" si="4171"/>
        <v>9600</v>
      </c>
      <c r="P4497" s="31">
        <f t="shared" si="4167"/>
        <v>119942</v>
      </c>
      <c r="Q4497" s="31">
        <f t="shared" si="4168"/>
        <v>78.78377845798137</v>
      </c>
      <c r="R4497" s="94"/>
      <c r="S4497" s="94"/>
      <c r="T4497" s="94"/>
      <c r="U4497" s="94"/>
      <c r="V4497" s="94"/>
      <c r="W4497" s="94"/>
      <c r="X4497" s="94"/>
      <c r="Y4497" s="94"/>
    </row>
    <row r="4498" spans="1:25" ht="15" customHeight="1" x14ac:dyDescent="0.25">
      <c r="A4498" s="64" t="s">
        <v>935</v>
      </c>
      <c r="B4498" s="64" t="s">
        <v>81</v>
      </c>
      <c r="C4498" s="64" t="s">
        <v>1814</v>
      </c>
      <c r="D4498" s="64" t="s">
        <v>1815</v>
      </c>
      <c r="E4498" s="20" t="s">
        <v>23</v>
      </c>
      <c r="F4498" s="64" t="s">
        <v>1817</v>
      </c>
      <c r="G4498" s="53" t="s">
        <v>1076</v>
      </c>
      <c r="H4498" s="53" t="s">
        <v>29</v>
      </c>
      <c r="I4498" s="26">
        <v>15000</v>
      </c>
      <c r="J4498" s="26">
        <v>15000</v>
      </c>
      <c r="K4498" s="26">
        <v>0</v>
      </c>
      <c r="L4498" s="26">
        <f t="shared" si="4166"/>
        <v>0</v>
      </c>
      <c r="M4498" s="26">
        <v>0</v>
      </c>
      <c r="N4498" s="26">
        <v>0</v>
      </c>
      <c r="O4498" s="26">
        <v>0</v>
      </c>
      <c r="P4498" s="26">
        <f t="shared" si="4167"/>
        <v>0</v>
      </c>
      <c r="Q4498" s="26">
        <f t="shared" si="4168"/>
        <v>0</v>
      </c>
      <c r="R4498" s="90"/>
      <c r="S4498" s="90"/>
      <c r="T4498" s="90"/>
      <c r="U4498" s="90"/>
      <c r="V4498" s="90"/>
      <c r="W4498" s="90"/>
      <c r="X4498" s="90"/>
      <c r="Y4498" s="90"/>
    </row>
    <row r="4499" spans="1:25" ht="15" customHeight="1" x14ac:dyDescent="0.25">
      <c r="A4499" s="64" t="s">
        <v>935</v>
      </c>
      <c r="B4499" s="64" t="s">
        <v>81</v>
      </c>
      <c r="C4499" s="64" t="s">
        <v>1814</v>
      </c>
      <c r="D4499" s="64" t="s">
        <v>1815</v>
      </c>
      <c r="E4499" s="20" t="s">
        <v>23</v>
      </c>
      <c r="F4499" s="64" t="s">
        <v>1818</v>
      </c>
      <c r="G4499" s="53" t="s">
        <v>1076</v>
      </c>
      <c r="H4499" s="53" t="s">
        <v>85</v>
      </c>
      <c r="I4499" s="26">
        <v>22000</v>
      </c>
      <c r="J4499" s="26">
        <v>22000</v>
      </c>
      <c r="K4499" s="26">
        <v>19200</v>
      </c>
      <c r="L4499" s="26">
        <f t="shared" si="4166"/>
        <v>2800</v>
      </c>
      <c r="M4499" s="26">
        <v>1500</v>
      </c>
      <c r="N4499" s="26">
        <v>1200</v>
      </c>
      <c r="O4499" s="26">
        <v>100</v>
      </c>
      <c r="P4499" s="26">
        <f t="shared" si="4167"/>
        <v>22000</v>
      </c>
      <c r="Q4499" s="26">
        <f t="shared" si="4168"/>
        <v>100</v>
      </c>
      <c r="R4499" s="90"/>
      <c r="S4499" s="90"/>
      <c r="T4499" s="90"/>
      <c r="U4499" s="90"/>
      <c r="V4499" s="90"/>
      <c r="W4499" s="90"/>
      <c r="X4499" s="90"/>
      <c r="Y4499" s="90"/>
    </row>
    <row r="4500" spans="1:25" ht="15" customHeight="1" x14ac:dyDescent="0.25">
      <c r="A4500" s="64" t="s">
        <v>935</v>
      </c>
      <c r="B4500" s="64" t="s">
        <v>81</v>
      </c>
      <c r="C4500" s="64" t="s">
        <v>1814</v>
      </c>
      <c r="D4500" s="64" t="s">
        <v>1815</v>
      </c>
      <c r="E4500" s="20" t="s">
        <v>23</v>
      </c>
      <c r="F4500" s="64" t="s">
        <v>1819</v>
      </c>
      <c r="G4500" s="53" t="s">
        <v>1076</v>
      </c>
      <c r="H4500" s="53" t="s">
        <v>25</v>
      </c>
      <c r="I4500" s="26">
        <v>87000</v>
      </c>
      <c r="J4500" s="26">
        <v>87000</v>
      </c>
      <c r="K4500" s="26">
        <v>58000</v>
      </c>
      <c r="L4500" s="26">
        <f t="shared" si="4166"/>
        <v>17500</v>
      </c>
      <c r="M4500" s="26">
        <v>1000</v>
      </c>
      <c r="N4500" s="26">
        <v>7000</v>
      </c>
      <c r="O4500" s="26">
        <v>9500</v>
      </c>
      <c r="P4500" s="26">
        <f t="shared" si="4167"/>
        <v>75500</v>
      </c>
      <c r="Q4500" s="26">
        <f t="shared" si="4168"/>
        <v>86.781609195402297</v>
      </c>
      <c r="R4500" s="90"/>
      <c r="S4500" s="90"/>
      <c r="T4500" s="90"/>
      <c r="U4500" s="90"/>
      <c r="V4500" s="90"/>
      <c r="W4500" s="90"/>
      <c r="X4500" s="90"/>
      <c r="Y4500" s="90"/>
    </row>
    <row r="4501" spans="1:25" ht="15" customHeight="1" x14ac:dyDescent="0.25">
      <c r="A4501" s="64" t="s">
        <v>935</v>
      </c>
      <c r="B4501" s="64" t="s">
        <v>81</v>
      </c>
      <c r="C4501" s="64" t="s">
        <v>1814</v>
      </c>
      <c r="D4501" s="64" t="s">
        <v>1815</v>
      </c>
      <c r="E4501" s="20" t="s">
        <v>23</v>
      </c>
      <c r="F4501" s="64" t="s">
        <v>1820</v>
      </c>
      <c r="G4501" s="53" t="s">
        <v>1076</v>
      </c>
      <c r="H4501" s="53" t="s">
        <v>27</v>
      </c>
      <c r="I4501" s="26">
        <v>22442</v>
      </c>
      <c r="J4501" s="26">
        <v>22442</v>
      </c>
      <c r="K4501" s="26">
        <v>22442</v>
      </c>
      <c r="L4501" s="26">
        <f t="shared" si="4166"/>
        <v>0</v>
      </c>
      <c r="M4501" s="26"/>
      <c r="N4501" s="26"/>
      <c r="O4501" s="26"/>
      <c r="P4501" s="26">
        <f t="shared" si="4167"/>
        <v>22442</v>
      </c>
      <c r="Q4501" s="26">
        <f t="shared" si="4168"/>
        <v>100</v>
      </c>
      <c r="R4501" s="90"/>
      <c r="S4501" s="90"/>
      <c r="T4501" s="90"/>
      <c r="U4501" s="90"/>
      <c r="V4501" s="90"/>
      <c r="W4501" s="90"/>
      <c r="X4501" s="90"/>
      <c r="Y4501" s="90"/>
    </row>
    <row r="4502" spans="1:25" ht="15" customHeight="1" x14ac:dyDescent="0.25">
      <c r="A4502" s="64" t="s">
        <v>935</v>
      </c>
      <c r="B4502" s="64" t="s">
        <v>81</v>
      </c>
      <c r="C4502" s="64" t="s">
        <v>1814</v>
      </c>
      <c r="D4502" s="64" t="s">
        <v>1815</v>
      </c>
      <c r="E4502" s="20" t="s">
        <v>23</v>
      </c>
      <c r="F4502" s="64" t="s">
        <v>1821</v>
      </c>
      <c r="G4502" s="53" t="s">
        <v>1076</v>
      </c>
      <c r="H4502" s="53" t="s">
        <v>89</v>
      </c>
      <c r="I4502" s="26">
        <v>5800</v>
      </c>
      <c r="J4502" s="26">
        <v>5800</v>
      </c>
      <c r="K4502" s="26">
        <v>0</v>
      </c>
      <c r="L4502" s="26">
        <f t="shared" si="4166"/>
        <v>0</v>
      </c>
      <c r="M4502" s="26">
        <v>0</v>
      </c>
      <c r="N4502" s="26">
        <v>0</v>
      </c>
      <c r="O4502" s="26">
        <v>0</v>
      </c>
      <c r="P4502" s="26">
        <f t="shared" si="4167"/>
        <v>0</v>
      </c>
      <c r="Q4502" s="26">
        <f t="shared" si="4168"/>
        <v>0</v>
      </c>
      <c r="R4502" s="90"/>
      <c r="S4502" s="90"/>
      <c r="T4502" s="90"/>
      <c r="U4502" s="90"/>
      <c r="V4502" s="90"/>
      <c r="W4502" s="90"/>
      <c r="X4502" s="90"/>
      <c r="Y4502" s="90"/>
    </row>
    <row r="4503" spans="1:25" ht="15" customHeight="1" x14ac:dyDescent="0.25">
      <c r="A4503" s="63" t="s">
        <v>935</v>
      </c>
      <c r="B4503" s="63" t="s">
        <v>81</v>
      </c>
      <c r="C4503" s="63" t="s">
        <v>1814</v>
      </c>
      <c r="D4503" s="63" t="s">
        <v>1815</v>
      </c>
      <c r="E4503" s="65" t="s">
        <v>30</v>
      </c>
      <c r="F4503" s="65" t="s">
        <v>1</v>
      </c>
      <c r="G4503" s="65" t="s">
        <v>1</v>
      </c>
      <c r="H4503" s="65" t="s">
        <v>31</v>
      </c>
      <c r="I4503" s="31">
        <f t="shared" ref="I4503:K4503" si="4172">SUM(I4504)</f>
        <v>118259</v>
      </c>
      <c r="J4503" s="31">
        <f t="shared" si="4172"/>
        <v>118259</v>
      </c>
      <c r="K4503" s="31">
        <f t="shared" si="4172"/>
        <v>64800</v>
      </c>
      <c r="L4503" s="31">
        <f t="shared" si="4166"/>
        <v>30300</v>
      </c>
      <c r="M4503" s="31">
        <f t="shared" ref="M4503" si="4173">SUM(M4504)</f>
        <v>10000</v>
      </c>
      <c r="N4503" s="31">
        <f t="shared" ref="N4503:O4503" si="4174">SUM(N4504)</f>
        <v>10000</v>
      </c>
      <c r="O4503" s="31">
        <f t="shared" si="4174"/>
        <v>10300</v>
      </c>
      <c r="P4503" s="31">
        <f t="shared" si="4167"/>
        <v>95100</v>
      </c>
      <c r="Q4503" s="31">
        <f t="shared" si="4168"/>
        <v>80.41671247008685</v>
      </c>
      <c r="R4503" s="94"/>
      <c r="S4503" s="94"/>
      <c r="T4503" s="94"/>
      <c r="U4503" s="94"/>
      <c r="V4503" s="94"/>
      <c r="W4503" s="94"/>
      <c r="X4503" s="94"/>
      <c r="Y4503" s="94"/>
    </row>
    <row r="4504" spans="1:25" ht="15" customHeight="1" x14ac:dyDescent="0.25">
      <c r="A4504" s="64" t="s">
        <v>935</v>
      </c>
      <c r="B4504" s="64" t="s">
        <v>81</v>
      </c>
      <c r="C4504" s="64" t="s">
        <v>1814</v>
      </c>
      <c r="D4504" s="64" t="s">
        <v>1815</v>
      </c>
      <c r="E4504" s="20" t="s">
        <v>33</v>
      </c>
      <c r="F4504" s="64"/>
      <c r="G4504" s="53" t="s">
        <v>1076</v>
      </c>
      <c r="H4504" s="53" t="s">
        <v>3859</v>
      </c>
      <c r="I4504" s="26">
        <v>118259</v>
      </c>
      <c r="J4504" s="26">
        <v>118259</v>
      </c>
      <c r="K4504" s="26">
        <v>64800</v>
      </c>
      <c r="L4504" s="26">
        <f t="shared" si="4166"/>
        <v>30300</v>
      </c>
      <c r="M4504" s="26">
        <v>10000</v>
      </c>
      <c r="N4504" s="26">
        <v>10000</v>
      </c>
      <c r="O4504" s="26">
        <v>10300</v>
      </c>
      <c r="P4504" s="26">
        <f t="shared" si="4167"/>
        <v>95100</v>
      </c>
      <c r="Q4504" s="26">
        <f t="shared" si="4168"/>
        <v>80.41671247008685</v>
      </c>
      <c r="R4504" s="90"/>
      <c r="S4504" s="90"/>
      <c r="T4504" s="90"/>
      <c r="U4504" s="90"/>
      <c r="V4504" s="90"/>
      <c r="W4504" s="90"/>
      <c r="X4504" s="90"/>
      <c r="Y4504" s="90"/>
    </row>
    <row r="4505" spans="1:25" ht="15" customHeight="1" x14ac:dyDescent="0.25">
      <c r="A4505" s="63" t="s">
        <v>935</v>
      </c>
      <c r="B4505" s="63" t="s">
        <v>81</v>
      </c>
      <c r="C4505" s="63" t="s">
        <v>1814</v>
      </c>
      <c r="D4505" s="63" t="s">
        <v>1815</v>
      </c>
      <c r="E4505" s="65" t="s">
        <v>34</v>
      </c>
      <c r="F4505" s="65" t="s">
        <v>1</v>
      </c>
      <c r="G4505" s="65" t="s">
        <v>1</v>
      </c>
      <c r="H4505" s="65" t="s">
        <v>35</v>
      </c>
      <c r="I4505" s="31">
        <f t="shared" ref="I4505:K4505" si="4175">SUM(I4506:I4513)</f>
        <v>95293</v>
      </c>
      <c r="J4505" s="31">
        <f t="shared" si="4175"/>
        <v>95293</v>
      </c>
      <c r="K4505" s="31">
        <f t="shared" si="4175"/>
        <v>60203</v>
      </c>
      <c r="L4505" s="31">
        <f t="shared" si="4166"/>
        <v>21280</v>
      </c>
      <c r="M4505" s="31">
        <f t="shared" ref="M4505" si="4176">SUM(M4506:M4513)</f>
        <v>7220</v>
      </c>
      <c r="N4505" s="31">
        <f t="shared" ref="N4505:O4505" si="4177">SUM(N4506:N4513)</f>
        <v>7030</v>
      </c>
      <c r="O4505" s="31">
        <f t="shared" si="4177"/>
        <v>7030</v>
      </c>
      <c r="P4505" s="31">
        <f t="shared" si="4167"/>
        <v>81483</v>
      </c>
      <c r="Q4505" s="31">
        <f t="shared" si="4168"/>
        <v>85.507854721752906</v>
      </c>
      <c r="R4505" s="94"/>
      <c r="S4505" s="94"/>
      <c r="T4505" s="94"/>
      <c r="U4505" s="94"/>
      <c r="V4505" s="94"/>
      <c r="W4505" s="94"/>
      <c r="X4505" s="94"/>
      <c r="Y4505" s="94"/>
    </row>
    <row r="4506" spans="1:25" ht="15" customHeight="1" x14ac:dyDescent="0.25">
      <c r="A4506" s="64" t="s">
        <v>935</v>
      </c>
      <c r="B4506" s="64" t="s">
        <v>81</v>
      </c>
      <c r="C4506" s="64" t="s">
        <v>1814</v>
      </c>
      <c r="D4506" s="64" t="s">
        <v>1815</v>
      </c>
      <c r="E4506" s="20" t="s">
        <v>38</v>
      </c>
      <c r="F4506" s="64"/>
      <c r="G4506" s="53" t="s">
        <v>1076</v>
      </c>
      <c r="H4506" s="53" t="s">
        <v>37</v>
      </c>
      <c r="I4506" s="26">
        <v>493</v>
      </c>
      <c r="J4506" s="26">
        <v>493</v>
      </c>
      <c r="K4506" s="26">
        <v>493</v>
      </c>
      <c r="L4506" s="26">
        <f t="shared" si="4166"/>
        <v>0</v>
      </c>
      <c r="M4506" s="26"/>
      <c r="N4506" s="26"/>
      <c r="O4506" s="26"/>
      <c r="P4506" s="26">
        <f t="shared" si="4167"/>
        <v>493</v>
      </c>
      <c r="Q4506" s="26">
        <f t="shared" si="4168"/>
        <v>100</v>
      </c>
      <c r="R4506" s="90"/>
      <c r="S4506" s="90"/>
      <c r="T4506" s="90"/>
      <c r="U4506" s="90"/>
      <c r="V4506" s="90"/>
      <c r="W4506" s="90"/>
      <c r="X4506" s="90"/>
      <c r="Y4506" s="90"/>
    </row>
    <row r="4507" spans="1:25" ht="15" customHeight="1" x14ac:dyDescent="0.25">
      <c r="A4507" s="64" t="s">
        <v>935</v>
      </c>
      <c r="B4507" s="64" t="s">
        <v>81</v>
      </c>
      <c r="C4507" s="64" t="s">
        <v>1814</v>
      </c>
      <c r="D4507" s="64" t="s">
        <v>1815</v>
      </c>
      <c r="E4507" s="20" t="s">
        <v>298</v>
      </c>
      <c r="F4507" s="64"/>
      <c r="G4507" s="53" t="s">
        <v>1076</v>
      </c>
      <c r="H4507" s="53" t="s">
        <v>297</v>
      </c>
      <c r="I4507" s="26">
        <v>47299</v>
      </c>
      <c r="J4507" s="26">
        <v>47299</v>
      </c>
      <c r="K4507" s="26">
        <v>34000</v>
      </c>
      <c r="L4507" s="26">
        <f t="shared" si="4166"/>
        <v>9000</v>
      </c>
      <c r="M4507" s="26">
        <v>3000</v>
      </c>
      <c r="N4507" s="26">
        <v>3000</v>
      </c>
      <c r="O4507" s="26">
        <v>3000</v>
      </c>
      <c r="P4507" s="26">
        <f t="shared" si="4167"/>
        <v>43000</v>
      </c>
      <c r="Q4507" s="26">
        <f t="shared" si="4168"/>
        <v>90.911012917820671</v>
      </c>
      <c r="R4507" s="90"/>
      <c r="S4507" s="90"/>
      <c r="T4507" s="90"/>
      <c r="U4507" s="90"/>
      <c r="V4507" s="90"/>
      <c r="W4507" s="90"/>
      <c r="X4507" s="90"/>
      <c r="Y4507" s="90"/>
    </row>
    <row r="4508" spans="1:25" ht="15" customHeight="1" x14ac:dyDescent="0.25">
      <c r="A4508" s="64" t="s">
        <v>935</v>
      </c>
      <c r="B4508" s="64" t="s">
        <v>81</v>
      </c>
      <c r="C4508" s="64" t="s">
        <v>1814</v>
      </c>
      <c r="D4508" s="64" t="s">
        <v>1815</v>
      </c>
      <c r="E4508" s="20" t="s">
        <v>301</v>
      </c>
      <c r="F4508" s="64"/>
      <c r="G4508" s="53" t="s">
        <v>1076</v>
      </c>
      <c r="H4508" s="53" t="s">
        <v>300</v>
      </c>
      <c r="I4508" s="26">
        <v>13575</v>
      </c>
      <c r="J4508" s="26">
        <v>13575</v>
      </c>
      <c r="K4508" s="26">
        <v>8100</v>
      </c>
      <c r="L4508" s="26">
        <f t="shared" si="4166"/>
        <v>3900</v>
      </c>
      <c r="M4508" s="26">
        <v>1300</v>
      </c>
      <c r="N4508" s="26">
        <v>1300</v>
      </c>
      <c r="O4508" s="26">
        <v>1300</v>
      </c>
      <c r="P4508" s="26">
        <f t="shared" si="4167"/>
        <v>12000</v>
      </c>
      <c r="Q4508" s="26">
        <f t="shared" si="4168"/>
        <v>88.39779005524862</v>
      </c>
      <c r="R4508" s="90"/>
      <c r="S4508" s="90"/>
      <c r="T4508" s="90"/>
      <c r="U4508" s="90"/>
      <c r="V4508" s="90"/>
      <c r="W4508" s="90"/>
      <c r="X4508" s="90"/>
      <c r="Y4508" s="90"/>
    </row>
    <row r="4509" spans="1:25" ht="15" customHeight="1" x14ac:dyDescent="0.25">
      <c r="A4509" s="64" t="s">
        <v>935</v>
      </c>
      <c r="B4509" s="64" t="s">
        <v>81</v>
      </c>
      <c r="C4509" s="64" t="s">
        <v>1814</v>
      </c>
      <c r="D4509" s="64" t="s">
        <v>1815</v>
      </c>
      <c r="E4509" s="20" t="s">
        <v>218</v>
      </c>
      <c r="F4509" s="64"/>
      <c r="G4509" s="53" t="s">
        <v>1076</v>
      </c>
      <c r="H4509" s="53" t="s">
        <v>217</v>
      </c>
      <c r="I4509" s="26">
        <v>8600</v>
      </c>
      <c r="J4509" s="26">
        <v>8600</v>
      </c>
      <c r="K4509" s="26">
        <v>4200</v>
      </c>
      <c r="L4509" s="26">
        <f t="shared" si="4166"/>
        <v>2100</v>
      </c>
      <c r="M4509" s="26">
        <v>700</v>
      </c>
      <c r="N4509" s="26">
        <v>700</v>
      </c>
      <c r="O4509" s="26">
        <v>700</v>
      </c>
      <c r="P4509" s="26">
        <f t="shared" si="4167"/>
        <v>6300</v>
      </c>
      <c r="Q4509" s="26">
        <f t="shared" si="4168"/>
        <v>73.255813953488371</v>
      </c>
      <c r="R4509" s="90"/>
      <c r="S4509" s="90"/>
      <c r="T4509" s="90"/>
      <c r="U4509" s="90"/>
      <c r="V4509" s="90"/>
      <c r="W4509" s="90"/>
      <c r="X4509" s="90"/>
      <c r="Y4509" s="90"/>
    </row>
    <row r="4510" spans="1:25" ht="15" customHeight="1" x14ac:dyDescent="0.25">
      <c r="A4510" s="64" t="s">
        <v>935</v>
      </c>
      <c r="B4510" s="64" t="s">
        <v>81</v>
      </c>
      <c r="C4510" s="64" t="s">
        <v>1814</v>
      </c>
      <c r="D4510" s="64" t="s">
        <v>1815</v>
      </c>
      <c r="E4510" s="20" t="s">
        <v>303</v>
      </c>
      <c r="F4510" s="64"/>
      <c r="G4510" s="53" t="s">
        <v>1076</v>
      </c>
      <c r="H4510" s="53" t="s">
        <v>302</v>
      </c>
      <c r="I4510" s="26">
        <v>1389</v>
      </c>
      <c r="J4510" s="26">
        <v>1389</v>
      </c>
      <c r="K4510" s="26">
        <v>660</v>
      </c>
      <c r="L4510" s="26">
        <f t="shared" si="4166"/>
        <v>520</v>
      </c>
      <c r="M4510" s="26">
        <v>300</v>
      </c>
      <c r="N4510" s="26">
        <v>110</v>
      </c>
      <c r="O4510" s="26">
        <v>110</v>
      </c>
      <c r="P4510" s="26">
        <f t="shared" si="4167"/>
        <v>1180</v>
      </c>
      <c r="Q4510" s="26">
        <f t="shared" si="4168"/>
        <v>84.953203743700499</v>
      </c>
      <c r="R4510" s="90"/>
      <c r="S4510" s="90"/>
      <c r="T4510" s="90"/>
      <c r="U4510" s="90"/>
      <c r="V4510" s="90"/>
      <c r="W4510" s="90"/>
      <c r="X4510" s="90"/>
      <c r="Y4510" s="90"/>
    </row>
    <row r="4511" spans="1:25" ht="15" customHeight="1" x14ac:dyDescent="0.25">
      <c r="A4511" s="64" t="s">
        <v>935</v>
      </c>
      <c r="B4511" s="64" t="s">
        <v>81</v>
      </c>
      <c r="C4511" s="64" t="s">
        <v>1814</v>
      </c>
      <c r="D4511" s="64" t="s">
        <v>1815</v>
      </c>
      <c r="E4511" s="20" t="s">
        <v>308</v>
      </c>
      <c r="F4511" s="64"/>
      <c r="G4511" s="53" t="s">
        <v>1076</v>
      </c>
      <c r="H4511" s="53" t="s">
        <v>307</v>
      </c>
      <c r="I4511" s="26">
        <v>8200</v>
      </c>
      <c r="J4511" s="26">
        <v>8200</v>
      </c>
      <c r="K4511" s="26">
        <v>4200</v>
      </c>
      <c r="L4511" s="26">
        <f t="shared" si="4166"/>
        <v>2100</v>
      </c>
      <c r="M4511" s="26">
        <v>700</v>
      </c>
      <c r="N4511" s="26">
        <v>700</v>
      </c>
      <c r="O4511" s="26">
        <v>700</v>
      </c>
      <c r="P4511" s="26">
        <f t="shared" si="4167"/>
        <v>6300</v>
      </c>
      <c r="Q4511" s="26">
        <f t="shared" si="4168"/>
        <v>76.829268292682926</v>
      </c>
      <c r="R4511" s="90"/>
      <c r="S4511" s="90"/>
      <c r="T4511" s="90"/>
      <c r="U4511" s="90"/>
      <c r="V4511" s="90"/>
      <c r="W4511" s="90"/>
      <c r="X4511" s="90"/>
      <c r="Y4511" s="90"/>
    </row>
    <row r="4512" spans="1:25" ht="15" customHeight="1" x14ac:dyDescent="0.25">
      <c r="A4512" s="64" t="s">
        <v>935</v>
      </c>
      <c r="B4512" s="64" t="s">
        <v>81</v>
      </c>
      <c r="C4512" s="64" t="s">
        <v>1814</v>
      </c>
      <c r="D4512" s="64" t="s">
        <v>1815</v>
      </c>
      <c r="E4512" s="20" t="s">
        <v>311</v>
      </c>
      <c r="F4512" s="64"/>
      <c r="G4512" s="53" t="s">
        <v>1076</v>
      </c>
      <c r="H4512" s="53" t="s">
        <v>310</v>
      </c>
      <c r="I4512" s="26">
        <v>1300</v>
      </c>
      <c r="J4512" s="26">
        <v>1300</v>
      </c>
      <c r="K4512" s="26">
        <v>750</v>
      </c>
      <c r="L4512" s="26">
        <f t="shared" si="4166"/>
        <v>360</v>
      </c>
      <c r="M4512" s="26">
        <v>120</v>
      </c>
      <c r="N4512" s="26">
        <v>120</v>
      </c>
      <c r="O4512" s="26">
        <v>120</v>
      </c>
      <c r="P4512" s="26">
        <f t="shared" si="4167"/>
        <v>1110</v>
      </c>
      <c r="Q4512" s="26">
        <f t="shared" si="4168"/>
        <v>85.384615384615387</v>
      </c>
      <c r="R4512" s="90"/>
      <c r="S4512" s="90"/>
      <c r="T4512" s="90"/>
      <c r="U4512" s="90"/>
      <c r="V4512" s="90"/>
      <c r="W4512" s="90"/>
      <c r="X4512" s="90"/>
      <c r="Y4512" s="90"/>
    </row>
    <row r="4513" spans="1:25" ht="15" customHeight="1" x14ac:dyDescent="0.25">
      <c r="A4513" s="63" t="s">
        <v>935</v>
      </c>
      <c r="B4513" s="63" t="s">
        <v>81</v>
      </c>
      <c r="C4513" s="63" t="s">
        <v>1814</v>
      </c>
      <c r="D4513" s="63" t="s">
        <v>1815</v>
      </c>
      <c r="E4513" s="63" t="s">
        <v>39</v>
      </c>
      <c r="F4513" s="64" t="s">
        <v>1</v>
      </c>
      <c r="G4513" s="53" t="s">
        <v>1</v>
      </c>
      <c r="H4513" s="65" t="s">
        <v>40</v>
      </c>
      <c r="I4513" s="31">
        <f t="shared" ref="I4513:K4513" si="4178">SUM(I4514:I4516)</f>
        <v>14437</v>
      </c>
      <c r="J4513" s="31">
        <f t="shared" si="4178"/>
        <v>14437</v>
      </c>
      <c r="K4513" s="31">
        <f t="shared" si="4178"/>
        <v>7800</v>
      </c>
      <c r="L4513" s="31">
        <f t="shared" si="4166"/>
        <v>3300</v>
      </c>
      <c r="M4513" s="31">
        <f t="shared" ref="M4513" si="4179">SUM(M4514:M4516)</f>
        <v>1100</v>
      </c>
      <c r="N4513" s="31">
        <f t="shared" ref="N4513:O4513" si="4180">SUM(N4514:N4516)</f>
        <v>1100</v>
      </c>
      <c r="O4513" s="31">
        <f t="shared" si="4180"/>
        <v>1100</v>
      </c>
      <c r="P4513" s="31">
        <f t="shared" si="4167"/>
        <v>11100</v>
      </c>
      <c r="Q4513" s="31">
        <f t="shared" si="4168"/>
        <v>76.885779594098508</v>
      </c>
      <c r="R4513" s="94"/>
      <c r="S4513" s="94"/>
      <c r="T4513" s="94"/>
      <c r="U4513" s="94"/>
      <c r="V4513" s="94"/>
      <c r="W4513" s="94"/>
      <c r="X4513" s="94"/>
      <c r="Y4513" s="94"/>
    </row>
    <row r="4514" spans="1:25" ht="15" customHeight="1" x14ac:dyDescent="0.25">
      <c r="A4514" s="64" t="s">
        <v>935</v>
      </c>
      <c r="B4514" s="64" t="s">
        <v>81</v>
      </c>
      <c r="C4514" s="64" t="s">
        <v>1814</v>
      </c>
      <c r="D4514" s="64" t="s">
        <v>1815</v>
      </c>
      <c r="E4514" s="20" t="s">
        <v>41</v>
      </c>
      <c r="F4514" s="64"/>
      <c r="G4514" s="53" t="s">
        <v>1076</v>
      </c>
      <c r="H4514" s="53" t="s">
        <v>40</v>
      </c>
      <c r="I4514" s="26">
        <v>10137</v>
      </c>
      <c r="J4514" s="26">
        <v>10137</v>
      </c>
      <c r="K4514" s="26">
        <v>4800</v>
      </c>
      <c r="L4514" s="26">
        <f t="shared" si="4166"/>
        <v>2400</v>
      </c>
      <c r="M4514" s="26">
        <v>800</v>
      </c>
      <c r="N4514" s="26">
        <v>800</v>
      </c>
      <c r="O4514" s="26">
        <v>800</v>
      </c>
      <c r="P4514" s="26">
        <f t="shared" si="4167"/>
        <v>7200</v>
      </c>
      <c r="Q4514" s="26">
        <f t="shared" si="4168"/>
        <v>71.026931044687785</v>
      </c>
      <c r="R4514" s="90"/>
      <c r="S4514" s="90"/>
      <c r="T4514" s="90"/>
      <c r="U4514" s="90"/>
      <c r="V4514" s="90"/>
      <c r="W4514" s="90"/>
      <c r="X4514" s="90"/>
      <c r="Y4514" s="90"/>
    </row>
    <row r="4515" spans="1:25" ht="15" customHeight="1" x14ac:dyDescent="0.25">
      <c r="A4515" s="64" t="s">
        <v>935</v>
      </c>
      <c r="B4515" s="64" t="s">
        <v>81</v>
      </c>
      <c r="C4515" s="64" t="s">
        <v>1814</v>
      </c>
      <c r="D4515" s="64" t="s">
        <v>1815</v>
      </c>
      <c r="E4515" s="20" t="s">
        <v>41</v>
      </c>
      <c r="F4515" s="64" t="s">
        <v>1822</v>
      </c>
      <c r="G4515" s="53" t="s">
        <v>1076</v>
      </c>
      <c r="H4515" s="53" t="s">
        <v>49</v>
      </c>
      <c r="I4515" s="26">
        <v>3300</v>
      </c>
      <c r="J4515" s="26">
        <v>3300</v>
      </c>
      <c r="K4515" s="26">
        <v>2000</v>
      </c>
      <c r="L4515" s="26">
        <f t="shared" si="4166"/>
        <v>900</v>
      </c>
      <c r="M4515" s="26">
        <v>300</v>
      </c>
      <c r="N4515" s="26">
        <v>300</v>
      </c>
      <c r="O4515" s="26">
        <v>300</v>
      </c>
      <c r="P4515" s="26">
        <f t="shared" si="4167"/>
        <v>2900</v>
      </c>
      <c r="Q4515" s="26">
        <f t="shared" si="4168"/>
        <v>87.878787878787875</v>
      </c>
      <c r="R4515" s="90"/>
      <c r="S4515" s="90"/>
      <c r="T4515" s="90"/>
      <c r="U4515" s="90"/>
      <c r="V4515" s="90"/>
      <c r="W4515" s="90"/>
      <c r="X4515" s="90"/>
      <c r="Y4515" s="90"/>
    </row>
    <row r="4516" spans="1:25" ht="22.5" customHeight="1" x14ac:dyDescent="0.25">
      <c r="A4516" s="64" t="s">
        <v>935</v>
      </c>
      <c r="B4516" s="64" t="s">
        <v>81</v>
      </c>
      <c r="C4516" s="64" t="s">
        <v>1814</v>
      </c>
      <c r="D4516" s="64" t="s">
        <v>1815</v>
      </c>
      <c r="E4516" s="20" t="s">
        <v>41</v>
      </c>
      <c r="F4516" s="64" t="s">
        <v>1823</v>
      </c>
      <c r="G4516" s="53" t="s">
        <v>1076</v>
      </c>
      <c r="H4516" s="53" t="s">
        <v>55</v>
      </c>
      <c r="I4516" s="26">
        <v>1000</v>
      </c>
      <c r="J4516" s="26">
        <v>1000</v>
      </c>
      <c r="K4516" s="26">
        <v>1000</v>
      </c>
      <c r="L4516" s="26">
        <f t="shared" si="4166"/>
        <v>0</v>
      </c>
      <c r="M4516" s="26"/>
      <c r="N4516" s="26"/>
      <c r="O4516" s="26"/>
      <c r="P4516" s="26">
        <f t="shared" si="4167"/>
        <v>1000</v>
      </c>
      <c r="Q4516" s="26">
        <f t="shared" si="4168"/>
        <v>100</v>
      </c>
      <c r="R4516" s="90"/>
      <c r="S4516" s="90"/>
      <c r="T4516" s="90"/>
      <c r="U4516" s="90"/>
      <c r="V4516" s="90"/>
      <c r="W4516" s="90"/>
      <c r="X4516" s="90"/>
      <c r="Y4516" s="90"/>
    </row>
    <row r="4517" spans="1:25" ht="22.5" customHeight="1" x14ac:dyDescent="0.25">
      <c r="A4517" s="63" t="s">
        <v>1</v>
      </c>
      <c r="B4517" s="63" t="s">
        <v>1</v>
      </c>
      <c r="C4517" s="63" t="s">
        <v>1</v>
      </c>
      <c r="D4517" s="65" t="s">
        <v>1</v>
      </c>
      <c r="E4517" s="65" t="s">
        <v>1</v>
      </c>
      <c r="F4517" s="65" t="s">
        <v>1</v>
      </c>
      <c r="G4517" s="65" t="s">
        <v>1</v>
      </c>
      <c r="H4517" s="66" t="s">
        <v>56</v>
      </c>
      <c r="I4517" s="30">
        <f t="shared" ref="I4517:K4518" si="4181">SUM(I4518)</f>
        <v>100</v>
      </c>
      <c r="J4517" s="30">
        <f t="shared" si="4181"/>
        <v>100</v>
      </c>
      <c r="K4517" s="30">
        <f t="shared" si="4181"/>
        <v>0</v>
      </c>
      <c r="L4517" s="30">
        <f t="shared" si="4166"/>
        <v>0</v>
      </c>
      <c r="M4517" s="30">
        <f t="shared" ref="M4517:M4518" si="4182">SUM(M4518)</f>
        <v>0</v>
      </c>
      <c r="N4517" s="30">
        <f t="shared" ref="N4517:O4518" si="4183">SUM(N4518)</f>
        <v>0</v>
      </c>
      <c r="O4517" s="30">
        <f t="shared" si="4183"/>
        <v>0</v>
      </c>
      <c r="P4517" s="30">
        <f t="shared" si="4167"/>
        <v>0</v>
      </c>
      <c r="Q4517" s="30">
        <f t="shared" si="4168"/>
        <v>0</v>
      </c>
      <c r="R4517" s="93"/>
      <c r="S4517" s="93"/>
      <c r="T4517" s="93"/>
      <c r="U4517" s="93"/>
      <c r="V4517" s="93"/>
      <c r="W4517" s="93"/>
      <c r="X4517" s="93"/>
      <c r="Y4517" s="93"/>
    </row>
    <row r="4518" spans="1:25" ht="15" customHeight="1" x14ac:dyDescent="0.25">
      <c r="A4518" s="63" t="s">
        <v>935</v>
      </c>
      <c r="B4518" s="63" t="s">
        <v>81</v>
      </c>
      <c r="C4518" s="63" t="s">
        <v>1814</v>
      </c>
      <c r="D4518" s="63" t="s">
        <v>1815</v>
      </c>
      <c r="E4518" s="65" t="s">
        <v>57</v>
      </c>
      <c r="F4518" s="65" t="s">
        <v>1</v>
      </c>
      <c r="G4518" s="65" t="s">
        <v>1</v>
      </c>
      <c r="H4518" s="65" t="s">
        <v>58</v>
      </c>
      <c r="I4518" s="31">
        <f t="shared" si="4181"/>
        <v>100</v>
      </c>
      <c r="J4518" s="31">
        <f t="shared" si="4181"/>
        <v>100</v>
      </c>
      <c r="K4518" s="31">
        <f t="shared" si="4181"/>
        <v>0</v>
      </c>
      <c r="L4518" s="31">
        <f t="shared" si="4166"/>
        <v>0</v>
      </c>
      <c r="M4518" s="31">
        <f t="shared" si="4182"/>
        <v>0</v>
      </c>
      <c r="N4518" s="31">
        <f t="shared" si="4183"/>
        <v>0</v>
      </c>
      <c r="O4518" s="31">
        <f t="shared" si="4183"/>
        <v>0</v>
      </c>
      <c r="P4518" s="31">
        <f t="shared" si="4167"/>
        <v>0</v>
      </c>
      <c r="Q4518" s="31">
        <f t="shared" si="4168"/>
        <v>0</v>
      </c>
      <c r="R4518" s="94"/>
      <c r="S4518" s="94"/>
      <c r="T4518" s="94"/>
      <c r="U4518" s="94"/>
      <c r="V4518" s="94"/>
      <c r="W4518" s="94"/>
      <c r="X4518" s="94"/>
      <c r="Y4518" s="94"/>
    </row>
    <row r="4519" spans="1:25" ht="15" customHeight="1" x14ac:dyDescent="0.25">
      <c r="A4519" s="64" t="s">
        <v>935</v>
      </c>
      <c r="B4519" s="64" t="s">
        <v>81</v>
      </c>
      <c r="C4519" s="64" t="s">
        <v>1814</v>
      </c>
      <c r="D4519" s="64" t="s">
        <v>1815</v>
      </c>
      <c r="E4519" s="20" t="s">
        <v>68</v>
      </c>
      <c r="F4519" s="64"/>
      <c r="G4519" s="53" t="s">
        <v>1076</v>
      </c>
      <c r="H4519" s="53" t="s">
        <v>67</v>
      </c>
      <c r="I4519" s="26">
        <v>100</v>
      </c>
      <c r="J4519" s="26">
        <v>100</v>
      </c>
      <c r="K4519" s="26">
        <v>0</v>
      </c>
      <c r="L4519" s="26">
        <f t="shared" si="4166"/>
        <v>0</v>
      </c>
      <c r="M4519" s="26"/>
      <c r="N4519" s="26"/>
      <c r="O4519" s="26"/>
      <c r="P4519" s="26">
        <f t="shared" si="4167"/>
        <v>0</v>
      </c>
      <c r="Q4519" s="26">
        <f t="shared" si="4168"/>
        <v>0</v>
      </c>
      <c r="R4519" s="90"/>
      <c r="S4519" s="90"/>
      <c r="T4519" s="90"/>
      <c r="U4519" s="90"/>
      <c r="V4519" s="90"/>
      <c r="W4519" s="90"/>
      <c r="X4519" s="90"/>
      <c r="Y4519" s="90"/>
    </row>
    <row r="4520" spans="1:25" ht="22.5" customHeight="1" x14ac:dyDescent="0.25">
      <c r="A4520" s="63" t="s">
        <v>1</v>
      </c>
      <c r="B4520" s="63" t="s">
        <v>1</v>
      </c>
      <c r="C4520" s="63" t="s">
        <v>1</v>
      </c>
      <c r="D4520" s="65" t="s">
        <v>1</v>
      </c>
      <c r="E4520" s="65" t="s">
        <v>1</v>
      </c>
      <c r="F4520" s="65" t="s">
        <v>1</v>
      </c>
      <c r="G4520" s="65" t="s">
        <v>1</v>
      </c>
      <c r="H4520" s="66" t="s">
        <v>69</v>
      </c>
      <c r="I4520" s="30">
        <f t="shared" ref="I4520:K4521" si="4184">SUM(I4521)</f>
        <v>6000</v>
      </c>
      <c r="J4520" s="30">
        <f t="shared" si="4184"/>
        <v>0</v>
      </c>
      <c r="K4520" s="30">
        <f t="shared" si="4184"/>
        <v>0</v>
      </c>
      <c r="L4520" s="30">
        <f t="shared" si="4166"/>
        <v>0</v>
      </c>
      <c r="M4520" s="30">
        <f t="shared" ref="M4520:M4521" si="4185">SUM(M4521)</f>
        <v>0</v>
      </c>
      <c r="N4520" s="30">
        <f t="shared" ref="N4520:O4521" si="4186">SUM(N4521)</f>
        <v>0</v>
      </c>
      <c r="O4520" s="30">
        <f t="shared" si="4186"/>
        <v>0</v>
      </c>
      <c r="P4520" s="30">
        <f t="shared" si="4167"/>
        <v>0</v>
      </c>
      <c r="Q4520" s="30" t="str">
        <f t="shared" si="4168"/>
        <v>-</v>
      </c>
      <c r="R4520" s="93"/>
      <c r="S4520" s="93"/>
      <c r="T4520" s="93"/>
      <c r="U4520" s="93"/>
      <c r="V4520" s="93"/>
      <c r="W4520" s="93"/>
      <c r="X4520" s="93"/>
      <c r="Y4520" s="93"/>
    </row>
    <row r="4521" spans="1:25" ht="15" customHeight="1" x14ac:dyDescent="0.25">
      <c r="A4521" s="63" t="s">
        <v>935</v>
      </c>
      <c r="B4521" s="63" t="s">
        <v>81</v>
      </c>
      <c r="C4521" s="63" t="s">
        <v>1814</v>
      </c>
      <c r="D4521" s="63" t="s">
        <v>1815</v>
      </c>
      <c r="E4521" s="65" t="s">
        <v>70</v>
      </c>
      <c r="F4521" s="65" t="s">
        <v>1</v>
      </c>
      <c r="G4521" s="65" t="s">
        <v>1</v>
      </c>
      <c r="H4521" s="65" t="s">
        <v>71</v>
      </c>
      <c r="I4521" s="31">
        <f t="shared" si="4184"/>
        <v>6000</v>
      </c>
      <c r="J4521" s="31">
        <f t="shared" si="4184"/>
        <v>0</v>
      </c>
      <c r="K4521" s="31">
        <f t="shared" si="4184"/>
        <v>0</v>
      </c>
      <c r="L4521" s="31">
        <f t="shared" si="4166"/>
        <v>0</v>
      </c>
      <c r="M4521" s="31">
        <f t="shared" si="4185"/>
        <v>0</v>
      </c>
      <c r="N4521" s="31">
        <f t="shared" si="4186"/>
        <v>0</v>
      </c>
      <c r="O4521" s="31">
        <f t="shared" si="4186"/>
        <v>0</v>
      </c>
      <c r="P4521" s="31">
        <f t="shared" si="4167"/>
        <v>0</v>
      </c>
      <c r="Q4521" s="31" t="str">
        <f t="shared" si="4168"/>
        <v>-</v>
      </c>
      <c r="R4521" s="94"/>
      <c r="S4521" s="94"/>
      <c r="T4521" s="94"/>
      <c r="U4521" s="94"/>
      <c r="V4521" s="94"/>
      <c r="W4521" s="94"/>
      <c r="X4521" s="94"/>
      <c r="Y4521" s="94"/>
    </row>
    <row r="4522" spans="1:25" ht="15" customHeight="1" x14ac:dyDescent="0.25">
      <c r="A4522" s="64" t="s">
        <v>935</v>
      </c>
      <c r="B4522" s="64" t="s">
        <v>81</v>
      </c>
      <c r="C4522" s="64" t="s">
        <v>1814</v>
      </c>
      <c r="D4522" s="64" t="s">
        <v>1815</v>
      </c>
      <c r="E4522" s="20" t="s">
        <v>74</v>
      </c>
      <c r="F4522" s="64"/>
      <c r="G4522" s="53" t="s">
        <v>1076</v>
      </c>
      <c r="H4522" s="53" t="s">
        <v>73</v>
      </c>
      <c r="I4522" s="26">
        <v>6000</v>
      </c>
      <c r="J4522" s="26">
        <v>0</v>
      </c>
      <c r="K4522" s="26">
        <v>0</v>
      </c>
      <c r="L4522" s="26">
        <f t="shared" si="4166"/>
        <v>0</v>
      </c>
      <c r="M4522" s="26"/>
      <c r="N4522" s="26"/>
      <c r="O4522" s="26"/>
      <c r="P4522" s="26">
        <f t="shared" si="4167"/>
        <v>0</v>
      </c>
      <c r="Q4522" s="26" t="str">
        <f t="shared" si="4168"/>
        <v>-</v>
      </c>
      <c r="R4522" s="90"/>
      <c r="S4522" s="90"/>
      <c r="T4522" s="90"/>
      <c r="U4522" s="90"/>
      <c r="V4522" s="90"/>
      <c r="W4522" s="90"/>
      <c r="X4522" s="90"/>
      <c r="Y4522" s="90"/>
    </row>
    <row r="4523" spans="1:25" ht="15" customHeight="1" x14ac:dyDescent="0.25">
      <c r="A4523" s="53" t="s">
        <v>1</v>
      </c>
      <c r="B4523" s="53" t="s">
        <v>1</v>
      </c>
      <c r="C4523" s="53" t="s">
        <v>1</v>
      </c>
      <c r="D4523" s="53" t="s">
        <v>1</v>
      </c>
      <c r="E4523" s="53" t="s">
        <v>1</v>
      </c>
      <c r="F4523" s="53" t="s">
        <v>1</v>
      </c>
      <c r="G4523" s="53" t="s">
        <v>1</v>
      </c>
      <c r="H4523" s="66" t="s">
        <v>1824</v>
      </c>
      <c r="I4523" s="30">
        <f t="shared" ref="I4523:K4523" si="4187">SUM(I4494,I4517,I4520)</f>
        <v>1498039</v>
      </c>
      <c r="J4523" s="30">
        <f t="shared" si="4187"/>
        <v>1492039</v>
      </c>
      <c r="K4523" s="30">
        <f t="shared" si="4187"/>
        <v>813645</v>
      </c>
      <c r="L4523" s="30">
        <f t="shared" si="4166"/>
        <v>359880</v>
      </c>
      <c r="M4523" s="30">
        <f t="shared" ref="M4523" si="4188">SUM(M4494,M4517,M4520)</f>
        <v>114720</v>
      </c>
      <c r="N4523" s="30">
        <f t="shared" ref="N4523:O4523" si="4189">SUM(N4494,N4517,N4520)</f>
        <v>120230</v>
      </c>
      <c r="O4523" s="30">
        <f t="shared" si="4189"/>
        <v>124930</v>
      </c>
      <c r="P4523" s="30">
        <f t="shared" si="4167"/>
        <v>1173525</v>
      </c>
      <c r="Q4523" s="30">
        <f t="shared" si="4168"/>
        <v>78.652434688369411</v>
      </c>
      <c r="R4523" s="93"/>
      <c r="S4523" s="93"/>
      <c r="T4523" s="93"/>
      <c r="U4523" s="93"/>
      <c r="V4523" s="93"/>
      <c r="W4523" s="93"/>
      <c r="X4523" s="93"/>
      <c r="Y4523" s="93"/>
    </row>
    <row r="4524" spans="1:25" ht="15" customHeight="1" thickBot="1" x14ac:dyDescent="0.3">
      <c r="A4524" s="53" t="s">
        <v>1</v>
      </c>
      <c r="B4524" s="53" t="s">
        <v>1</v>
      </c>
      <c r="C4524" s="53" t="s">
        <v>1</v>
      </c>
      <c r="D4524" s="53" t="s">
        <v>1</v>
      </c>
      <c r="E4524" s="53" t="s">
        <v>1</v>
      </c>
      <c r="F4524" s="53" t="s">
        <v>1</v>
      </c>
      <c r="G4524" s="53" t="s">
        <v>1</v>
      </c>
      <c r="H4524" s="65" t="s">
        <v>76</v>
      </c>
      <c r="I4524" s="31"/>
      <c r="J4524" s="31"/>
      <c r="K4524" s="31">
        <v>0</v>
      </c>
      <c r="L4524" s="31"/>
      <c r="M4524" s="31"/>
      <c r="N4524" s="31"/>
      <c r="O4524" s="31"/>
      <c r="P4524" s="31"/>
      <c r="Q4524" s="31"/>
      <c r="R4524" s="94"/>
      <c r="S4524" s="94"/>
      <c r="T4524" s="94"/>
      <c r="U4524" s="94"/>
      <c r="V4524" s="94"/>
      <c r="W4524" s="94"/>
      <c r="X4524" s="94"/>
      <c r="Y4524" s="94"/>
    </row>
    <row r="4525" spans="1:25" ht="47.25" customHeight="1" thickBot="1" x14ac:dyDescent="0.3">
      <c r="A4525" s="110" t="s">
        <v>1</v>
      </c>
      <c r="B4525" s="110" t="s">
        <v>1</v>
      </c>
      <c r="C4525" s="110" t="s">
        <v>1</v>
      </c>
      <c r="D4525" s="110" t="s">
        <v>1</v>
      </c>
      <c r="E4525" s="110" t="s">
        <v>1</v>
      </c>
      <c r="F4525" s="110" t="s">
        <v>1</v>
      </c>
      <c r="G4525" s="110" t="s">
        <v>1</v>
      </c>
      <c r="H4525" s="28" t="s">
        <v>77</v>
      </c>
      <c r="I4525" s="109" t="s">
        <v>3984</v>
      </c>
      <c r="J4525" s="109" t="s">
        <v>11</v>
      </c>
      <c r="K4525" s="109" t="s">
        <v>3989</v>
      </c>
      <c r="L4525" s="109" t="s">
        <v>3985</v>
      </c>
      <c r="M4525" s="109" t="s">
        <v>4027</v>
      </c>
      <c r="N4525" s="109" t="s">
        <v>3988</v>
      </c>
      <c r="O4525" s="109" t="s">
        <v>3986</v>
      </c>
      <c r="P4525" s="109" t="s">
        <v>3987</v>
      </c>
      <c r="Q4525" s="109" t="s">
        <v>3695</v>
      </c>
      <c r="R4525" s="91"/>
      <c r="S4525" s="91"/>
      <c r="T4525" s="91"/>
      <c r="U4525" s="91"/>
      <c r="V4525" s="91"/>
      <c r="W4525" s="91"/>
      <c r="X4525" s="91"/>
      <c r="Y4525" s="91"/>
    </row>
    <row r="4526" spans="1:25" ht="15" customHeight="1" x14ac:dyDescent="0.25">
      <c r="A4526" s="111"/>
      <c r="B4526" s="111"/>
      <c r="C4526" s="111"/>
      <c r="D4526" s="111"/>
      <c r="E4526" s="111"/>
      <c r="F4526" s="111"/>
      <c r="G4526" s="111"/>
      <c r="H4526" s="67" t="s">
        <v>1</v>
      </c>
      <c r="I4526" s="29">
        <v>1</v>
      </c>
      <c r="J4526" s="29">
        <v>2</v>
      </c>
      <c r="K4526" s="29">
        <v>3</v>
      </c>
      <c r="L4526" s="29" t="s">
        <v>3478</v>
      </c>
      <c r="M4526" s="29">
        <v>5</v>
      </c>
      <c r="N4526" s="29">
        <v>6</v>
      </c>
      <c r="O4526" s="29">
        <v>7</v>
      </c>
      <c r="P4526" s="29" t="s">
        <v>3696</v>
      </c>
      <c r="Q4526" s="29">
        <v>9</v>
      </c>
      <c r="R4526" s="92"/>
      <c r="S4526" s="92"/>
      <c r="T4526" s="92"/>
      <c r="U4526" s="92"/>
      <c r="V4526" s="92"/>
      <c r="W4526" s="92"/>
      <c r="X4526" s="92"/>
      <c r="Y4526" s="92"/>
    </row>
    <row r="4527" spans="1:25" ht="15" customHeight="1" x14ac:dyDescent="0.25">
      <c r="A4527" s="111"/>
      <c r="B4527" s="111"/>
      <c r="C4527" s="111"/>
      <c r="D4527" s="111"/>
      <c r="E4527" s="111"/>
      <c r="F4527" s="111"/>
      <c r="G4527" s="111"/>
      <c r="H4527" s="68" t="s">
        <v>1085</v>
      </c>
      <c r="I4527" s="32">
        <f t="shared" ref="I4527:K4527" si="4190">SUM(I4523)</f>
        <v>1498039</v>
      </c>
      <c r="J4527" s="32">
        <f t="shared" si="4190"/>
        <v>1492039</v>
      </c>
      <c r="K4527" s="32">
        <f t="shared" si="4190"/>
        <v>813645</v>
      </c>
      <c r="L4527" s="32">
        <f t="shared" si="4166"/>
        <v>359880</v>
      </c>
      <c r="M4527" s="32">
        <f t="shared" ref="M4527" si="4191">SUM(M4523)</f>
        <v>114720</v>
      </c>
      <c r="N4527" s="32">
        <f t="shared" ref="N4527:O4527" si="4192">SUM(N4523)</f>
        <v>120230</v>
      </c>
      <c r="O4527" s="32">
        <f t="shared" si="4192"/>
        <v>124930</v>
      </c>
      <c r="P4527" s="32">
        <f t="shared" si="4167"/>
        <v>1173525</v>
      </c>
      <c r="Q4527" s="32">
        <f t="shared" si="4168"/>
        <v>78.652434688369411</v>
      </c>
      <c r="R4527" s="90"/>
      <c r="S4527" s="90"/>
      <c r="T4527" s="90"/>
      <c r="U4527" s="90"/>
      <c r="V4527" s="90"/>
      <c r="W4527" s="90"/>
      <c r="X4527" s="90"/>
      <c r="Y4527" s="90"/>
    </row>
    <row r="4528" spans="1:25" ht="15" customHeight="1" x14ac:dyDescent="0.25">
      <c r="A4528" s="111"/>
      <c r="B4528" s="111"/>
      <c r="C4528" s="111"/>
      <c r="D4528" s="111"/>
      <c r="E4528" s="111"/>
      <c r="F4528" s="111"/>
      <c r="G4528" s="111"/>
      <c r="H4528" s="69" t="s">
        <v>79</v>
      </c>
      <c r="I4528" s="32">
        <f t="shared" ref="I4528:K4528" si="4193">SUM(I4527)</f>
        <v>1498039</v>
      </c>
      <c r="J4528" s="32">
        <f t="shared" si="4193"/>
        <v>1492039</v>
      </c>
      <c r="K4528" s="32">
        <f t="shared" si="4193"/>
        <v>813645</v>
      </c>
      <c r="L4528" s="32">
        <f t="shared" si="4166"/>
        <v>359880</v>
      </c>
      <c r="M4528" s="32">
        <f t="shared" ref="M4528" si="4194">SUM(M4527)</f>
        <v>114720</v>
      </c>
      <c r="N4528" s="32">
        <f t="shared" ref="N4528:O4528" si="4195">SUM(N4527)</f>
        <v>120230</v>
      </c>
      <c r="O4528" s="32">
        <f t="shared" si="4195"/>
        <v>124930</v>
      </c>
      <c r="P4528" s="32">
        <f t="shared" si="4167"/>
        <v>1173525</v>
      </c>
      <c r="Q4528" s="32">
        <f t="shared" si="4168"/>
        <v>78.652434688369411</v>
      </c>
      <c r="R4528" s="90"/>
      <c r="S4528" s="90"/>
      <c r="T4528" s="90"/>
      <c r="U4528" s="90"/>
      <c r="V4528" s="90"/>
      <c r="W4528" s="90"/>
      <c r="X4528" s="90"/>
      <c r="Y4528" s="90"/>
    </row>
    <row r="4529" spans="1:25" ht="15" customHeight="1" x14ac:dyDescent="0.25">
      <c r="A4529" s="112"/>
      <c r="B4529" s="112"/>
      <c r="C4529" s="112"/>
      <c r="D4529" s="112"/>
      <c r="E4529" s="112"/>
      <c r="F4529" s="112"/>
      <c r="G4529" s="112"/>
      <c r="I4529" s="27"/>
      <c r="J4529" s="27"/>
      <c r="K4529" s="27">
        <v>0</v>
      </c>
      <c r="L4529" s="27"/>
      <c r="M4529" s="27"/>
      <c r="N4529" s="27"/>
      <c r="O4529" s="27"/>
      <c r="P4529" s="27"/>
      <c r="Q4529" s="27"/>
      <c r="R4529" s="27"/>
      <c r="S4529" s="27"/>
      <c r="T4529" s="27"/>
      <c r="U4529" s="27"/>
      <c r="V4529" s="27"/>
      <c r="W4529" s="27"/>
      <c r="X4529" s="27"/>
      <c r="Y4529" s="27"/>
    </row>
    <row r="4530" spans="1:25" ht="15" customHeight="1" thickBot="1" x14ac:dyDescent="0.3">
      <c r="A4530" s="53" t="s">
        <v>1</v>
      </c>
      <c r="B4530" s="53" t="s">
        <v>1</v>
      </c>
      <c r="C4530" s="53" t="s">
        <v>1</v>
      </c>
      <c r="D4530" s="53" t="s">
        <v>1</v>
      </c>
      <c r="E4530" s="53" t="s">
        <v>1</v>
      </c>
      <c r="F4530" s="53" t="s">
        <v>1</v>
      </c>
      <c r="G4530" s="53" t="s">
        <v>1</v>
      </c>
      <c r="H4530" s="21" t="s">
        <v>1</v>
      </c>
      <c r="I4530" s="33"/>
      <c r="J4530" s="33"/>
      <c r="K4530" s="33">
        <v>0</v>
      </c>
      <c r="L4530" s="33"/>
      <c r="M4530" s="33"/>
      <c r="N4530" s="33"/>
      <c r="O4530" s="33"/>
      <c r="P4530" s="33"/>
      <c r="Q4530" s="33"/>
      <c r="R4530" s="33"/>
      <c r="S4530" s="33"/>
      <c r="T4530" s="33"/>
      <c r="U4530" s="33"/>
      <c r="V4530" s="33"/>
      <c r="W4530" s="33"/>
      <c r="X4530" s="33"/>
      <c r="Y4530" s="33"/>
    </row>
    <row r="4531" spans="1:25" ht="45.75" customHeight="1" thickBot="1" x14ac:dyDescent="0.3">
      <c r="A4531" s="28" t="s">
        <v>4</v>
      </c>
      <c r="B4531" s="28" t="s">
        <v>5</v>
      </c>
      <c r="C4531" s="28" t="s">
        <v>6</v>
      </c>
      <c r="D4531" s="57" t="s">
        <v>1</v>
      </c>
      <c r="E4531" s="28" t="s">
        <v>7</v>
      </c>
      <c r="F4531" s="28" t="s">
        <v>8</v>
      </c>
      <c r="G4531" s="28" t="s">
        <v>9</v>
      </c>
      <c r="H4531" s="28" t="s">
        <v>10</v>
      </c>
      <c r="I4531" s="109" t="s">
        <v>3984</v>
      </c>
      <c r="J4531" s="109" t="s">
        <v>11</v>
      </c>
      <c r="K4531" s="109" t="s">
        <v>3989</v>
      </c>
      <c r="L4531" s="109" t="s">
        <v>3985</v>
      </c>
      <c r="M4531" s="109" t="s">
        <v>4027</v>
      </c>
      <c r="N4531" s="109" t="s">
        <v>3988</v>
      </c>
      <c r="O4531" s="109" t="s">
        <v>3986</v>
      </c>
      <c r="P4531" s="109" t="s">
        <v>3987</v>
      </c>
      <c r="Q4531" s="109" t="s">
        <v>3695</v>
      </c>
      <c r="R4531" s="91"/>
      <c r="S4531" s="91"/>
      <c r="T4531" s="91"/>
      <c r="U4531" s="91"/>
      <c r="V4531" s="91"/>
      <c r="W4531" s="91"/>
      <c r="X4531" s="91"/>
      <c r="Y4531" s="91"/>
    </row>
    <row r="4532" spans="1:25" ht="15" customHeight="1" x14ac:dyDescent="0.25">
      <c r="A4532" s="58" t="s">
        <v>1</v>
      </c>
      <c r="B4532" s="58" t="s">
        <v>1</v>
      </c>
      <c r="C4532" s="58" t="s">
        <v>1</v>
      </c>
      <c r="D4532" s="59" t="s">
        <v>1</v>
      </c>
      <c r="E4532" s="59" t="s">
        <v>1</v>
      </c>
      <c r="F4532" s="60" t="s">
        <v>1</v>
      </c>
      <c r="G4532" s="61" t="s">
        <v>1</v>
      </c>
      <c r="H4532" s="62" t="s">
        <v>1</v>
      </c>
      <c r="I4532" s="29">
        <v>1</v>
      </c>
      <c r="J4532" s="29">
        <v>2</v>
      </c>
      <c r="K4532" s="29">
        <v>3</v>
      </c>
      <c r="L4532" s="29" t="s">
        <v>3478</v>
      </c>
      <c r="M4532" s="29">
        <v>5</v>
      </c>
      <c r="N4532" s="29">
        <v>6</v>
      </c>
      <c r="O4532" s="29">
        <v>7</v>
      </c>
      <c r="P4532" s="29" t="s">
        <v>3696</v>
      </c>
      <c r="Q4532" s="29">
        <v>9</v>
      </c>
      <c r="R4532" s="92"/>
      <c r="S4532" s="92"/>
      <c r="T4532" s="92"/>
      <c r="U4532" s="92"/>
      <c r="V4532" s="92"/>
      <c r="W4532" s="92"/>
      <c r="X4532" s="92"/>
      <c r="Y4532" s="92"/>
    </row>
    <row r="4533" spans="1:25" ht="15" customHeight="1" x14ac:dyDescent="0.25">
      <c r="A4533" s="63" t="s">
        <v>935</v>
      </c>
      <c r="B4533" s="63" t="s">
        <v>81</v>
      </c>
      <c r="C4533" s="64" t="s">
        <v>1825</v>
      </c>
      <c r="D4533" s="64" t="s">
        <v>1826</v>
      </c>
      <c r="E4533" s="65" t="s">
        <v>1</v>
      </c>
      <c r="F4533" s="65" t="s">
        <v>1</v>
      </c>
      <c r="G4533" s="65" t="s">
        <v>1</v>
      </c>
      <c r="H4533" s="65" t="s">
        <v>1827</v>
      </c>
      <c r="I4533" s="26">
        <v>0</v>
      </c>
      <c r="J4533" s="26" t="s">
        <v>1</v>
      </c>
      <c r="K4533" s="26">
        <v>0</v>
      </c>
      <c r="L4533" s="26"/>
      <c r="M4533" s="26"/>
      <c r="N4533" s="26"/>
      <c r="O4533" s="26"/>
      <c r="P4533" s="26"/>
      <c r="Q4533" s="26"/>
      <c r="R4533" s="90"/>
      <c r="S4533" s="90"/>
      <c r="T4533" s="90"/>
      <c r="U4533" s="90"/>
      <c r="V4533" s="90"/>
      <c r="W4533" s="90"/>
      <c r="X4533" s="90"/>
      <c r="Y4533" s="90"/>
    </row>
    <row r="4534" spans="1:25" ht="22.5" customHeight="1" x14ac:dyDescent="0.25">
      <c r="A4534" s="63" t="s">
        <v>1</v>
      </c>
      <c r="B4534" s="63" t="s">
        <v>1</v>
      </c>
      <c r="C4534" s="63" t="s">
        <v>1</v>
      </c>
      <c r="D4534" s="65" t="s">
        <v>1</v>
      </c>
      <c r="E4534" s="65" t="s">
        <v>1</v>
      </c>
      <c r="F4534" s="65" t="s">
        <v>1</v>
      </c>
      <c r="G4534" s="65" t="s">
        <v>1</v>
      </c>
      <c r="H4534" s="66" t="s">
        <v>15</v>
      </c>
      <c r="I4534" s="30">
        <f t="shared" ref="I4534:K4534" si="4196">SUM(I4535,I4542,I4544)</f>
        <v>722628</v>
      </c>
      <c r="J4534" s="30">
        <f t="shared" si="4196"/>
        <v>712617</v>
      </c>
      <c r="K4534" s="30">
        <f t="shared" si="4196"/>
        <v>541606</v>
      </c>
      <c r="L4534" s="30">
        <f t="shared" si="4166"/>
        <v>89675</v>
      </c>
      <c r="M4534" s="30">
        <f t="shared" ref="M4534" si="4197">SUM(M4535,M4542,M4544)</f>
        <v>56875</v>
      </c>
      <c r="N4534" s="30">
        <f t="shared" ref="N4534:O4534" si="4198">SUM(N4535,N4542,N4544)</f>
        <v>16075</v>
      </c>
      <c r="O4534" s="30">
        <f t="shared" si="4198"/>
        <v>16725</v>
      </c>
      <c r="P4534" s="30">
        <f t="shared" si="4167"/>
        <v>631281</v>
      </c>
      <c r="Q4534" s="30">
        <f t="shared" si="4168"/>
        <v>88.58629530308707</v>
      </c>
      <c r="R4534" s="93"/>
      <c r="S4534" s="93"/>
      <c r="T4534" s="93"/>
      <c r="U4534" s="93"/>
      <c r="V4534" s="93"/>
      <c r="W4534" s="93"/>
      <c r="X4534" s="93"/>
      <c r="Y4534" s="93"/>
    </row>
    <row r="4535" spans="1:25" ht="15" customHeight="1" x14ac:dyDescent="0.25">
      <c r="A4535" s="63" t="s">
        <v>935</v>
      </c>
      <c r="B4535" s="63" t="s">
        <v>81</v>
      </c>
      <c r="C4535" s="63" t="s">
        <v>1825</v>
      </c>
      <c r="D4535" s="63" t="s">
        <v>1826</v>
      </c>
      <c r="E4535" s="65" t="s">
        <v>16</v>
      </c>
      <c r="F4535" s="65" t="s">
        <v>1</v>
      </c>
      <c r="G4535" s="65" t="s">
        <v>1</v>
      </c>
      <c r="H4535" s="65" t="s">
        <v>17</v>
      </c>
      <c r="I4535" s="31">
        <f t="shared" ref="I4535:K4535" si="4199">SUM(I4536:I4537)</f>
        <v>536393</v>
      </c>
      <c r="J4535" s="31">
        <f t="shared" si="4199"/>
        <v>536393</v>
      </c>
      <c r="K4535" s="31">
        <f t="shared" si="4199"/>
        <v>433556</v>
      </c>
      <c r="L4535" s="31">
        <f t="shared" si="4166"/>
        <v>66000</v>
      </c>
      <c r="M4535" s="31">
        <f t="shared" ref="M4535" si="4200">SUM(M4536:M4537)</f>
        <v>48000</v>
      </c>
      <c r="N4535" s="31">
        <f t="shared" ref="N4535:O4535" si="4201">SUM(N4536:N4537)</f>
        <v>9000</v>
      </c>
      <c r="O4535" s="31">
        <f t="shared" si="4201"/>
        <v>9000</v>
      </c>
      <c r="P4535" s="31">
        <f t="shared" si="4167"/>
        <v>499556</v>
      </c>
      <c r="Q4535" s="31">
        <f t="shared" si="4168"/>
        <v>93.132460714438864</v>
      </c>
      <c r="R4535" s="94"/>
      <c r="S4535" s="94"/>
      <c r="T4535" s="94"/>
      <c r="U4535" s="94"/>
      <c r="V4535" s="94"/>
      <c r="W4535" s="94"/>
      <c r="X4535" s="94"/>
      <c r="Y4535" s="94"/>
    </row>
    <row r="4536" spans="1:25" ht="15" customHeight="1" x14ac:dyDescent="0.25">
      <c r="A4536" s="64" t="s">
        <v>935</v>
      </c>
      <c r="B4536" s="64" t="s">
        <v>81</v>
      </c>
      <c r="C4536" s="64" t="s">
        <v>1825</v>
      </c>
      <c r="D4536" s="64" t="s">
        <v>1826</v>
      </c>
      <c r="E4536" s="20" t="s">
        <v>19</v>
      </c>
      <c r="F4536" s="64"/>
      <c r="G4536" s="53" t="s">
        <v>1076</v>
      </c>
      <c r="H4536" s="53" t="s">
        <v>3908</v>
      </c>
      <c r="I4536" s="26">
        <v>395593</v>
      </c>
      <c r="J4536" s="26">
        <v>395593</v>
      </c>
      <c r="K4536" s="26">
        <v>353700</v>
      </c>
      <c r="L4536" s="26">
        <f t="shared" si="4166"/>
        <v>40000</v>
      </c>
      <c r="M4536" s="26">
        <v>40000</v>
      </c>
      <c r="N4536" s="26"/>
      <c r="O4536" s="26"/>
      <c r="P4536" s="26">
        <f t="shared" si="4167"/>
        <v>393700</v>
      </c>
      <c r="Q4536" s="26">
        <f t="shared" si="4168"/>
        <v>99.521477882571233</v>
      </c>
      <c r="R4536" s="90"/>
      <c r="S4536" s="90"/>
      <c r="T4536" s="90"/>
      <c r="U4536" s="90"/>
      <c r="V4536" s="90"/>
      <c r="W4536" s="90"/>
      <c r="X4536" s="90"/>
      <c r="Y4536" s="90"/>
    </row>
    <row r="4537" spans="1:25" ht="15" customHeight="1" x14ac:dyDescent="0.25">
      <c r="A4537" s="63" t="s">
        <v>935</v>
      </c>
      <c r="B4537" s="63" t="s">
        <v>81</v>
      </c>
      <c r="C4537" s="63" t="s">
        <v>1825</v>
      </c>
      <c r="D4537" s="63" t="s">
        <v>1826</v>
      </c>
      <c r="E4537" s="63" t="s">
        <v>21</v>
      </c>
      <c r="F4537" s="64" t="s">
        <v>1</v>
      </c>
      <c r="G4537" s="53" t="s">
        <v>1</v>
      </c>
      <c r="H4537" s="65" t="s">
        <v>22</v>
      </c>
      <c r="I4537" s="31">
        <f t="shared" ref="I4537:K4537" si="4202">SUM(I4538:I4541)</f>
        <v>140800</v>
      </c>
      <c r="J4537" s="31">
        <f t="shared" si="4202"/>
        <v>140800</v>
      </c>
      <c r="K4537" s="31">
        <f t="shared" si="4202"/>
        <v>79856</v>
      </c>
      <c r="L4537" s="31">
        <f t="shared" si="4166"/>
        <v>26000</v>
      </c>
      <c r="M4537" s="31">
        <f t="shared" ref="M4537" si="4203">SUM(M4538:M4541)</f>
        <v>8000</v>
      </c>
      <c r="N4537" s="31">
        <f t="shared" ref="N4537:O4537" si="4204">SUM(N4538:N4541)</f>
        <v>9000</v>
      </c>
      <c r="O4537" s="31">
        <f t="shared" si="4204"/>
        <v>9000</v>
      </c>
      <c r="P4537" s="31">
        <f t="shared" si="4167"/>
        <v>105856</v>
      </c>
      <c r="Q4537" s="31">
        <f t="shared" si="4168"/>
        <v>75.181818181818187</v>
      </c>
      <c r="R4537" s="94"/>
      <c r="S4537" s="94"/>
      <c r="T4537" s="94"/>
      <c r="U4537" s="94"/>
      <c r="V4537" s="94"/>
      <c r="W4537" s="94"/>
      <c r="X4537" s="94"/>
      <c r="Y4537" s="94"/>
    </row>
    <row r="4538" spans="1:25" ht="15" customHeight="1" x14ac:dyDescent="0.25">
      <c r="A4538" s="64" t="s">
        <v>935</v>
      </c>
      <c r="B4538" s="64" t="s">
        <v>81</v>
      </c>
      <c r="C4538" s="64" t="s">
        <v>1825</v>
      </c>
      <c r="D4538" s="64" t="s">
        <v>1826</v>
      </c>
      <c r="E4538" s="20" t="s">
        <v>23</v>
      </c>
      <c r="F4538" s="64" t="s">
        <v>1828</v>
      </c>
      <c r="G4538" s="53" t="s">
        <v>1076</v>
      </c>
      <c r="H4538" s="53" t="s">
        <v>85</v>
      </c>
      <c r="I4538" s="26">
        <v>23400</v>
      </c>
      <c r="J4538" s="26">
        <v>23400</v>
      </c>
      <c r="K4538" s="26">
        <v>13800</v>
      </c>
      <c r="L4538" s="26">
        <f t="shared" si="4166"/>
        <v>5000</v>
      </c>
      <c r="M4538" s="26">
        <v>1000</v>
      </c>
      <c r="N4538" s="26">
        <v>2000</v>
      </c>
      <c r="O4538" s="26">
        <v>2000</v>
      </c>
      <c r="P4538" s="26">
        <f t="shared" si="4167"/>
        <v>18800</v>
      </c>
      <c r="Q4538" s="26">
        <f t="shared" si="4168"/>
        <v>80.341880341880341</v>
      </c>
      <c r="R4538" s="90"/>
      <c r="S4538" s="90"/>
      <c r="T4538" s="90"/>
      <c r="U4538" s="90"/>
      <c r="V4538" s="90"/>
      <c r="W4538" s="90"/>
      <c r="X4538" s="90"/>
      <c r="Y4538" s="90"/>
    </row>
    <row r="4539" spans="1:25" ht="15" customHeight="1" x14ac:dyDescent="0.25">
      <c r="A4539" s="64" t="s">
        <v>935</v>
      </c>
      <c r="B4539" s="64" t="s">
        <v>81</v>
      </c>
      <c r="C4539" s="64" t="s">
        <v>1825</v>
      </c>
      <c r="D4539" s="64" t="s">
        <v>1826</v>
      </c>
      <c r="E4539" s="20" t="s">
        <v>23</v>
      </c>
      <c r="F4539" s="64" t="s">
        <v>1829</v>
      </c>
      <c r="G4539" s="53" t="s">
        <v>1076</v>
      </c>
      <c r="H4539" s="53" t="s">
        <v>25</v>
      </c>
      <c r="I4539" s="26">
        <v>88000</v>
      </c>
      <c r="J4539" s="26">
        <v>88000</v>
      </c>
      <c r="K4539" s="26">
        <v>45000</v>
      </c>
      <c r="L4539" s="26">
        <f t="shared" si="4166"/>
        <v>21000</v>
      </c>
      <c r="M4539" s="26">
        <v>7000</v>
      </c>
      <c r="N4539" s="26">
        <v>7000</v>
      </c>
      <c r="O4539" s="26">
        <v>7000</v>
      </c>
      <c r="P4539" s="26">
        <f t="shared" si="4167"/>
        <v>66000</v>
      </c>
      <c r="Q4539" s="26">
        <f t="shared" si="4168"/>
        <v>75</v>
      </c>
      <c r="R4539" s="90"/>
      <c r="S4539" s="90"/>
      <c r="T4539" s="90"/>
      <c r="U4539" s="90"/>
      <c r="V4539" s="90"/>
      <c r="W4539" s="90"/>
      <c r="X4539" s="90"/>
      <c r="Y4539" s="90"/>
    </row>
    <row r="4540" spans="1:25" ht="15" customHeight="1" x14ac:dyDescent="0.25">
      <c r="A4540" s="64" t="s">
        <v>935</v>
      </c>
      <c r="B4540" s="64" t="s">
        <v>81</v>
      </c>
      <c r="C4540" s="64" t="s">
        <v>1825</v>
      </c>
      <c r="D4540" s="64" t="s">
        <v>1826</v>
      </c>
      <c r="E4540" s="20" t="s">
        <v>23</v>
      </c>
      <c r="F4540" s="64" t="s">
        <v>1830</v>
      </c>
      <c r="G4540" s="53" t="s">
        <v>1076</v>
      </c>
      <c r="H4540" s="53" t="s">
        <v>27</v>
      </c>
      <c r="I4540" s="26">
        <v>18400</v>
      </c>
      <c r="J4540" s="26">
        <v>18400</v>
      </c>
      <c r="K4540" s="26">
        <v>14656</v>
      </c>
      <c r="L4540" s="26">
        <f t="shared" si="4166"/>
        <v>0</v>
      </c>
      <c r="M4540" s="26"/>
      <c r="N4540" s="26"/>
      <c r="O4540" s="26"/>
      <c r="P4540" s="26">
        <f t="shared" si="4167"/>
        <v>14656</v>
      </c>
      <c r="Q4540" s="26">
        <f t="shared" si="4168"/>
        <v>79.652173913043484</v>
      </c>
      <c r="R4540" s="90"/>
      <c r="S4540" s="90"/>
      <c r="T4540" s="90"/>
      <c r="U4540" s="90"/>
      <c r="V4540" s="90"/>
      <c r="W4540" s="90"/>
      <c r="X4540" s="90"/>
      <c r="Y4540" s="90"/>
    </row>
    <row r="4541" spans="1:25" ht="15" customHeight="1" x14ac:dyDescent="0.25">
      <c r="A4541" s="64" t="s">
        <v>935</v>
      </c>
      <c r="B4541" s="64" t="s">
        <v>81</v>
      </c>
      <c r="C4541" s="64" t="s">
        <v>1825</v>
      </c>
      <c r="D4541" s="64" t="s">
        <v>1826</v>
      </c>
      <c r="E4541" s="20" t="s">
        <v>23</v>
      </c>
      <c r="F4541" s="64" t="s">
        <v>1831</v>
      </c>
      <c r="G4541" s="53" t="s">
        <v>1076</v>
      </c>
      <c r="H4541" s="53" t="s">
        <v>29</v>
      </c>
      <c r="I4541" s="26">
        <v>11000</v>
      </c>
      <c r="J4541" s="26">
        <v>11000</v>
      </c>
      <c r="K4541" s="26">
        <v>6400</v>
      </c>
      <c r="L4541" s="26">
        <f t="shared" si="4166"/>
        <v>0</v>
      </c>
      <c r="M4541" s="26"/>
      <c r="N4541" s="26"/>
      <c r="O4541" s="26"/>
      <c r="P4541" s="26">
        <f t="shared" si="4167"/>
        <v>6400</v>
      </c>
      <c r="Q4541" s="26">
        <f t="shared" si="4168"/>
        <v>58.18181818181818</v>
      </c>
      <c r="R4541" s="90"/>
      <c r="S4541" s="90"/>
      <c r="T4541" s="90"/>
      <c r="U4541" s="90"/>
      <c r="V4541" s="90"/>
      <c r="W4541" s="90"/>
      <c r="X4541" s="90"/>
      <c r="Y4541" s="90"/>
    </row>
    <row r="4542" spans="1:25" ht="15" customHeight="1" x14ac:dyDescent="0.25">
      <c r="A4542" s="63" t="s">
        <v>935</v>
      </c>
      <c r="B4542" s="63" t="s">
        <v>81</v>
      </c>
      <c r="C4542" s="63" t="s">
        <v>1825</v>
      </c>
      <c r="D4542" s="63" t="s">
        <v>1826</v>
      </c>
      <c r="E4542" s="65" t="s">
        <v>30</v>
      </c>
      <c r="F4542" s="65" t="s">
        <v>1</v>
      </c>
      <c r="G4542" s="65" t="s">
        <v>1</v>
      </c>
      <c r="H4542" s="65" t="s">
        <v>31</v>
      </c>
      <c r="I4542" s="31">
        <f t="shared" ref="I4542:K4542" si="4205">SUM(I4543)</f>
        <v>41524</v>
      </c>
      <c r="J4542" s="31">
        <f t="shared" si="4205"/>
        <v>41524</v>
      </c>
      <c r="K4542" s="31">
        <f t="shared" si="4205"/>
        <v>39600</v>
      </c>
      <c r="L4542" s="31">
        <f t="shared" si="4166"/>
        <v>1800</v>
      </c>
      <c r="M4542" s="31">
        <f t="shared" ref="M4542" si="4206">SUM(M4543)</f>
        <v>1800</v>
      </c>
      <c r="N4542" s="31">
        <f t="shared" ref="N4542:O4542" si="4207">SUM(N4543)</f>
        <v>0</v>
      </c>
      <c r="O4542" s="31">
        <f t="shared" si="4207"/>
        <v>0</v>
      </c>
      <c r="P4542" s="31">
        <f t="shared" si="4167"/>
        <v>41400</v>
      </c>
      <c r="Q4542" s="31">
        <f t="shared" si="4168"/>
        <v>99.701377516616901</v>
      </c>
      <c r="R4542" s="94"/>
      <c r="S4542" s="94"/>
      <c r="T4542" s="94"/>
      <c r="U4542" s="94"/>
      <c r="V4542" s="94"/>
      <c r="W4542" s="94"/>
      <c r="X4542" s="94"/>
      <c r="Y4542" s="94"/>
    </row>
    <row r="4543" spans="1:25" ht="15" customHeight="1" x14ac:dyDescent="0.25">
      <c r="A4543" s="64" t="s">
        <v>935</v>
      </c>
      <c r="B4543" s="64" t="s">
        <v>81</v>
      </c>
      <c r="C4543" s="64" t="s">
        <v>1825</v>
      </c>
      <c r="D4543" s="64" t="s">
        <v>1826</v>
      </c>
      <c r="E4543" s="20" t="s">
        <v>33</v>
      </c>
      <c r="F4543" s="64"/>
      <c r="G4543" s="53" t="s">
        <v>1076</v>
      </c>
      <c r="H4543" s="53" t="s">
        <v>3880</v>
      </c>
      <c r="I4543" s="26">
        <v>41524</v>
      </c>
      <c r="J4543" s="26">
        <v>41524</v>
      </c>
      <c r="K4543" s="26">
        <v>39600</v>
      </c>
      <c r="L4543" s="26">
        <f t="shared" si="4166"/>
        <v>1800</v>
      </c>
      <c r="M4543" s="26">
        <v>1800</v>
      </c>
      <c r="N4543" s="26"/>
      <c r="O4543" s="26"/>
      <c r="P4543" s="26">
        <f t="shared" si="4167"/>
        <v>41400</v>
      </c>
      <c r="Q4543" s="26">
        <f t="shared" si="4168"/>
        <v>99.701377516616901</v>
      </c>
      <c r="R4543" s="90"/>
      <c r="S4543" s="90"/>
      <c r="T4543" s="90"/>
      <c r="U4543" s="90"/>
      <c r="V4543" s="90"/>
      <c r="W4543" s="90"/>
      <c r="X4543" s="90"/>
      <c r="Y4543" s="90"/>
    </row>
    <row r="4544" spans="1:25" ht="15" customHeight="1" x14ac:dyDescent="0.25">
      <c r="A4544" s="63" t="s">
        <v>935</v>
      </c>
      <c r="B4544" s="63" t="s">
        <v>81</v>
      </c>
      <c r="C4544" s="63" t="s">
        <v>1825</v>
      </c>
      <c r="D4544" s="63" t="s">
        <v>1826</v>
      </c>
      <c r="E4544" s="65" t="s">
        <v>34</v>
      </c>
      <c r="F4544" s="65" t="s">
        <v>1</v>
      </c>
      <c r="G4544" s="65" t="s">
        <v>1</v>
      </c>
      <c r="H4544" s="65" t="s">
        <v>35</v>
      </c>
      <c r="I4544" s="31">
        <f t="shared" ref="I4544:K4544" si="4208">SUM(I4545:I4552)</f>
        <v>144711</v>
      </c>
      <c r="J4544" s="31">
        <f t="shared" si="4208"/>
        <v>134700</v>
      </c>
      <c r="K4544" s="31">
        <f t="shared" si="4208"/>
        <v>68450</v>
      </c>
      <c r="L4544" s="31">
        <f t="shared" si="4166"/>
        <v>21875</v>
      </c>
      <c r="M4544" s="31">
        <f t="shared" ref="M4544" si="4209">SUM(M4545:M4552)</f>
        <v>7075</v>
      </c>
      <c r="N4544" s="31">
        <f t="shared" ref="N4544:O4544" si="4210">SUM(N4545:N4552)</f>
        <v>7075</v>
      </c>
      <c r="O4544" s="31">
        <f t="shared" si="4210"/>
        <v>7725</v>
      </c>
      <c r="P4544" s="31">
        <f t="shared" si="4167"/>
        <v>90325</v>
      </c>
      <c r="Q4544" s="31">
        <f t="shared" si="4168"/>
        <v>67.056421677802518</v>
      </c>
      <c r="R4544" s="94"/>
      <c r="S4544" s="94"/>
      <c r="T4544" s="94"/>
      <c r="U4544" s="94"/>
      <c r="V4544" s="94"/>
      <c r="W4544" s="94"/>
      <c r="X4544" s="94"/>
      <c r="Y4544" s="94"/>
    </row>
    <row r="4545" spans="1:25" ht="15" customHeight="1" x14ac:dyDescent="0.25">
      <c r="A4545" s="64" t="s">
        <v>935</v>
      </c>
      <c r="B4545" s="64" t="s">
        <v>81</v>
      </c>
      <c r="C4545" s="64" t="s">
        <v>1825</v>
      </c>
      <c r="D4545" s="64" t="s">
        <v>1826</v>
      </c>
      <c r="E4545" s="20" t="s">
        <v>38</v>
      </c>
      <c r="F4545" s="64"/>
      <c r="G4545" s="53" t="s">
        <v>1076</v>
      </c>
      <c r="H4545" s="53" t="s">
        <v>37</v>
      </c>
      <c r="I4545" s="26">
        <v>1500</v>
      </c>
      <c r="J4545" s="26">
        <v>1000</v>
      </c>
      <c r="K4545" s="26">
        <v>500</v>
      </c>
      <c r="L4545" s="26">
        <f t="shared" si="4166"/>
        <v>0</v>
      </c>
      <c r="M4545" s="26"/>
      <c r="N4545" s="26"/>
      <c r="O4545" s="26"/>
      <c r="P4545" s="26">
        <f t="shared" si="4167"/>
        <v>500</v>
      </c>
      <c r="Q4545" s="26">
        <f t="shared" si="4168"/>
        <v>50</v>
      </c>
      <c r="R4545" s="90"/>
      <c r="S4545" s="90"/>
      <c r="T4545" s="90"/>
      <c r="U4545" s="90"/>
      <c r="V4545" s="90"/>
      <c r="W4545" s="90"/>
      <c r="X4545" s="90"/>
      <c r="Y4545" s="90"/>
    </row>
    <row r="4546" spans="1:25" ht="15" customHeight="1" x14ac:dyDescent="0.25">
      <c r="A4546" s="64" t="s">
        <v>935</v>
      </c>
      <c r="B4546" s="64" t="s">
        <v>81</v>
      </c>
      <c r="C4546" s="64" t="s">
        <v>1825</v>
      </c>
      <c r="D4546" s="64" t="s">
        <v>1826</v>
      </c>
      <c r="E4546" s="20" t="s">
        <v>298</v>
      </c>
      <c r="F4546" s="64"/>
      <c r="G4546" s="53" t="s">
        <v>1076</v>
      </c>
      <c r="H4546" s="53" t="s">
        <v>297</v>
      </c>
      <c r="I4546" s="26">
        <v>71000</v>
      </c>
      <c r="J4546" s="26">
        <v>71000</v>
      </c>
      <c r="K4546" s="26">
        <v>36500</v>
      </c>
      <c r="L4546" s="26">
        <f t="shared" si="4166"/>
        <v>6000</v>
      </c>
      <c r="M4546" s="26">
        <v>2000</v>
      </c>
      <c r="N4546" s="26">
        <v>2000</v>
      </c>
      <c r="O4546" s="26">
        <v>2000</v>
      </c>
      <c r="P4546" s="26">
        <f t="shared" si="4167"/>
        <v>42500</v>
      </c>
      <c r="Q4546" s="26">
        <f t="shared" si="4168"/>
        <v>59.859154929577464</v>
      </c>
      <c r="R4546" s="90"/>
      <c r="S4546" s="90"/>
      <c r="T4546" s="90"/>
      <c r="U4546" s="90"/>
      <c r="V4546" s="90"/>
      <c r="W4546" s="90"/>
      <c r="X4546" s="90"/>
      <c r="Y4546" s="90"/>
    </row>
    <row r="4547" spans="1:25" ht="15" customHeight="1" x14ac:dyDescent="0.25">
      <c r="A4547" s="64" t="s">
        <v>935</v>
      </c>
      <c r="B4547" s="64" t="s">
        <v>81</v>
      </c>
      <c r="C4547" s="64" t="s">
        <v>1825</v>
      </c>
      <c r="D4547" s="64" t="s">
        <v>1826</v>
      </c>
      <c r="E4547" s="20" t="s">
        <v>301</v>
      </c>
      <c r="F4547" s="64"/>
      <c r="G4547" s="53" t="s">
        <v>1076</v>
      </c>
      <c r="H4547" s="53" t="s">
        <v>300</v>
      </c>
      <c r="I4547" s="26">
        <v>10000</v>
      </c>
      <c r="J4547" s="26">
        <v>10000</v>
      </c>
      <c r="K4547" s="26">
        <v>5100</v>
      </c>
      <c r="L4547" s="26">
        <f t="shared" si="4166"/>
        <v>2550</v>
      </c>
      <c r="M4547" s="26">
        <v>850</v>
      </c>
      <c r="N4547" s="26">
        <v>850</v>
      </c>
      <c r="O4547" s="26">
        <v>850</v>
      </c>
      <c r="P4547" s="26">
        <f t="shared" si="4167"/>
        <v>7650</v>
      </c>
      <c r="Q4547" s="26">
        <f t="shared" si="4168"/>
        <v>76.5</v>
      </c>
      <c r="R4547" s="90"/>
      <c r="S4547" s="90"/>
      <c r="T4547" s="90"/>
      <c r="U4547" s="90"/>
      <c r="V4547" s="90"/>
      <c r="W4547" s="90"/>
      <c r="X4547" s="90"/>
      <c r="Y4547" s="90"/>
    </row>
    <row r="4548" spans="1:25" ht="15" customHeight="1" x14ac:dyDescent="0.25">
      <c r="A4548" s="64" t="s">
        <v>935</v>
      </c>
      <c r="B4548" s="64" t="s">
        <v>81</v>
      </c>
      <c r="C4548" s="64" t="s">
        <v>1825</v>
      </c>
      <c r="D4548" s="64" t="s">
        <v>1826</v>
      </c>
      <c r="E4548" s="20" t="s">
        <v>218</v>
      </c>
      <c r="F4548" s="64"/>
      <c r="G4548" s="53" t="s">
        <v>1076</v>
      </c>
      <c r="H4548" s="53" t="s">
        <v>217</v>
      </c>
      <c r="I4548" s="26">
        <v>12023</v>
      </c>
      <c r="J4548" s="26">
        <v>10000</v>
      </c>
      <c r="K4548" s="26">
        <v>5150</v>
      </c>
      <c r="L4548" s="26">
        <f t="shared" si="4166"/>
        <v>2400</v>
      </c>
      <c r="M4548" s="26">
        <v>800</v>
      </c>
      <c r="N4548" s="26">
        <v>800</v>
      </c>
      <c r="O4548" s="26">
        <v>800</v>
      </c>
      <c r="P4548" s="26">
        <f t="shared" si="4167"/>
        <v>7550</v>
      </c>
      <c r="Q4548" s="26">
        <f t="shared" si="4168"/>
        <v>75.5</v>
      </c>
      <c r="R4548" s="90"/>
      <c r="S4548" s="90"/>
      <c r="T4548" s="90"/>
      <c r="U4548" s="90"/>
      <c r="V4548" s="90"/>
      <c r="W4548" s="90"/>
      <c r="X4548" s="90"/>
      <c r="Y4548" s="90"/>
    </row>
    <row r="4549" spans="1:25" ht="15" customHeight="1" x14ac:dyDescent="0.25">
      <c r="A4549" s="64" t="s">
        <v>935</v>
      </c>
      <c r="B4549" s="64" t="s">
        <v>81</v>
      </c>
      <c r="C4549" s="64" t="s">
        <v>1825</v>
      </c>
      <c r="D4549" s="64" t="s">
        <v>1826</v>
      </c>
      <c r="E4549" s="20" t="s">
        <v>303</v>
      </c>
      <c r="F4549" s="64"/>
      <c r="G4549" s="53" t="s">
        <v>1076</v>
      </c>
      <c r="H4549" s="53" t="s">
        <v>302</v>
      </c>
      <c r="I4549" s="26">
        <v>3040</v>
      </c>
      <c r="J4549" s="26">
        <v>1000</v>
      </c>
      <c r="K4549" s="26">
        <v>500</v>
      </c>
      <c r="L4549" s="26">
        <f t="shared" si="4166"/>
        <v>300</v>
      </c>
      <c r="M4549" s="26">
        <v>100</v>
      </c>
      <c r="N4549" s="26">
        <v>100</v>
      </c>
      <c r="O4549" s="26">
        <v>100</v>
      </c>
      <c r="P4549" s="26">
        <f t="shared" si="4167"/>
        <v>800</v>
      </c>
      <c r="Q4549" s="26">
        <f t="shared" si="4168"/>
        <v>80</v>
      </c>
      <c r="R4549" s="90"/>
      <c r="S4549" s="90"/>
      <c r="T4549" s="90"/>
      <c r="U4549" s="90"/>
      <c r="V4549" s="90"/>
      <c r="W4549" s="90"/>
      <c r="X4549" s="90"/>
      <c r="Y4549" s="90"/>
    </row>
    <row r="4550" spans="1:25" ht="15" customHeight="1" x14ac:dyDescent="0.25">
      <c r="A4550" s="64" t="s">
        <v>935</v>
      </c>
      <c r="B4550" s="64" t="s">
        <v>81</v>
      </c>
      <c r="C4550" s="64" t="s">
        <v>1825</v>
      </c>
      <c r="D4550" s="64" t="s">
        <v>1826</v>
      </c>
      <c r="E4550" s="20" t="s">
        <v>308</v>
      </c>
      <c r="F4550" s="64"/>
      <c r="G4550" s="53" t="s">
        <v>1076</v>
      </c>
      <c r="H4550" s="53" t="s">
        <v>307</v>
      </c>
      <c r="I4550" s="26">
        <v>8500</v>
      </c>
      <c r="J4550" s="26">
        <v>8000</v>
      </c>
      <c r="K4550" s="26">
        <v>4100</v>
      </c>
      <c r="L4550" s="26">
        <f t="shared" si="4166"/>
        <v>2400</v>
      </c>
      <c r="M4550" s="26">
        <v>800</v>
      </c>
      <c r="N4550" s="26">
        <v>800</v>
      </c>
      <c r="O4550" s="26">
        <v>800</v>
      </c>
      <c r="P4550" s="26">
        <f t="shared" si="4167"/>
        <v>6500</v>
      </c>
      <c r="Q4550" s="26">
        <f t="shared" si="4168"/>
        <v>81.25</v>
      </c>
      <c r="R4550" s="90"/>
      <c r="S4550" s="90"/>
      <c r="T4550" s="90"/>
      <c r="U4550" s="90"/>
      <c r="V4550" s="90"/>
      <c r="W4550" s="90"/>
      <c r="X4550" s="90"/>
      <c r="Y4550" s="90"/>
    </row>
    <row r="4551" spans="1:25" ht="15" customHeight="1" x14ac:dyDescent="0.25">
      <c r="A4551" s="64" t="s">
        <v>935</v>
      </c>
      <c r="B4551" s="64" t="s">
        <v>81</v>
      </c>
      <c r="C4551" s="64" t="s">
        <v>1825</v>
      </c>
      <c r="D4551" s="64" t="s">
        <v>1826</v>
      </c>
      <c r="E4551" s="20" t="s">
        <v>311</v>
      </c>
      <c r="F4551" s="64"/>
      <c r="G4551" s="53" t="s">
        <v>1076</v>
      </c>
      <c r="H4551" s="53" t="s">
        <v>310</v>
      </c>
      <c r="I4551" s="26">
        <v>3000</v>
      </c>
      <c r="J4551" s="26">
        <v>3000</v>
      </c>
      <c r="K4551" s="26">
        <v>1350</v>
      </c>
      <c r="L4551" s="26">
        <f t="shared" si="4166"/>
        <v>0</v>
      </c>
      <c r="M4551" s="26"/>
      <c r="N4551" s="26"/>
      <c r="O4551" s="26"/>
      <c r="P4551" s="26">
        <f t="shared" si="4167"/>
        <v>1350</v>
      </c>
      <c r="Q4551" s="26">
        <f t="shared" si="4168"/>
        <v>45</v>
      </c>
      <c r="R4551" s="90"/>
      <c r="S4551" s="90"/>
      <c r="T4551" s="90"/>
      <c r="U4551" s="90"/>
      <c r="V4551" s="90"/>
      <c r="W4551" s="90"/>
      <c r="X4551" s="90"/>
      <c r="Y4551" s="90"/>
    </row>
    <row r="4552" spans="1:25" ht="15" customHeight="1" x14ac:dyDescent="0.25">
      <c r="A4552" s="63" t="s">
        <v>935</v>
      </c>
      <c r="B4552" s="63" t="s">
        <v>81</v>
      </c>
      <c r="C4552" s="63" t="s">
        <v>1825</v>
      </c>
      <c r="D4552" s="63" t="s">
        <v>1826</v>
      </c>
      <c r="E4552" s="63" t="s">
        <v>39</v>
      </c>
      <c r="F4552" s="64" t="s">
        <v>1</v>
      </c>
      <c r="G4552" s="53" t="s">
        <v>1</v>
      </c>
      <c r="H4552" s="65" t="s">
        <v>40</v>
      </c>
      <c r="I4552" s="31">
        <f t="shared" ref="I4552:K4552" si="4211">SUM(I4553:I4555)</f>
        <v>35648</v>
      </c>
      <c r="J4552" s="31">
        <f t="shared" si="4211"/>
        <v>30700</v>
      </c>
      <c r="K4552" s="31">
        <f t="shared" si="4211"/>
        <v>15250</v>
      </c>
      <c r="L4552" s="31">
        <f t="shared" si="4166"/>
        <v>8225</v>
      </c>
      <c r="M4552" s="31">
        <f t="shared" ref="M4552" si="4212">SUM(M4553:M4555)</f>
        <v>2525</v>
      </c>
      <c r="N4552" s="31">
        <f t="shared" ref="N4552:O4552" si="4213">SUM(N4553:N4555)</f>
        <v>2525</v>
      </c>
      <c r="O4552" s="31">
        <f t="shared" si="4213"/>
        <v>3175</v>
      </c>
      <c r="P4552" s="31">
        <f t="shared" si="4167"/>
        <v>23475</v>
      </c>
      <c r="Q4552" s="31">
        <f t="shared" si="4168"/>
        <v>76.465798045602611</v>
      </c>
      <c r="R4552" s="94"/>
      <c r="S4552" s="94"/>
      <c r="T4552" s="94"/>
      <c r="U4552" s="94"/>
      <c r="V4552" s="94"/>
      <c r="W4552" s="94"/>
      <c r="X4552" s="94"/>
      <c r="Y4552" s="94"/>
    </row>
    <row r="4553" spans="1:25" ht="15" customHeight="1" x14ac:dyDescent="0.25">
      <c r="A4553" s="64" t="s">
        <v>935</v>
      </c>
      <c r="B4553" s="64" t="s">
        <v>81</v>
      </c>
      <c r="C4553" s="64" t="s">
        <v>1825</v>
      </c>
      <c r="D4553" s="64" t="s">
        <v>1826</v>
      </c>
      <c r="E4553" s="20" t="s">
        <v>41</v>
      </c>
      <c r="F4553" s="64"/>
      <c r="G4553" s="53" t="s">
        <v>1076</v>
      </c>
      <c r="H4553" s="53" t="s">
        <v>40</v>
      </c>
      <c r="I4553" s="26">
        <v>27048</v>
      </c>
      <c r="J4553" s="26">
        <v>22100</v>
      </c>
      <c r="K4553" s="26">
        <v>11150</v>
      </c>
      <c r="L4553" s="26">
        <f t="shared" si="4166"/>
        <v>6200</v>
      </c>
      <c r="M4553" s="26">
        <v>1850</v>
      </c>
      <c r="N4553" s="26">
        <v>1850</v>
      </c>
      <c r="O4553" s="26">
        <v>2500</v>
      </c>
      <c r="P4553" s="26">
        <f t="shared" si="4167"/>
        <v>17350</v>
      </c>
      <c r="Q4553" s="26">
        <f t="shared" si="4168"/>
        <v>78.50678733031674</v>
      </c>
      <c r="R4553" s="90"/>
      <c r="S4553" s="90"/>
      <c r="T4553" s="90"/>
      <c r="U4553" s="90"/>
      <c r="V4553" s="90"/>
      <c r="W4553" s="90"/>
      <c r="X4553" s="90"/>
      <c r="Y4553" s="90"/>
    </row>
    <row r="4554" spans="1:25" ht="15" customHeight="1" x14ac:dyDescent="0.25">
      <c r="A4554" s="64" t="s">
        <v>935</v>
      </c>
      <c r="B4554" s="64" t="s">
        <v>81</v>
      </c>
      <c r="C4554" s="64" t="s">
        <v>1825</v>
      </c>
      <c r="D4554" s="64" t="s">
        <v>1826</v>
      </c>
      <c r="E4554" s="20" t="s">
        <v>41</v>
      </c>
      <c r="F4554" s="64" t="s">
        <v>1832</v>
      </c>
      <c r="G4554" s="53" t="s">
        <v>1076</v>
      </c>
      <c r="H4554" s="53" t="s">
        <v>49</v>
      </c>
      <c r="I4554" s="26">
        <v>3500</v>
      </c>
      <c r="J4554" s="26">
        <v>3500</v>
      </c>
      <c r="K4554" s="26">
        <v>1550</v>
      </c>
      <c r="L4554" s="26">
        <f t="shared" si="4166"/>
        <v>750</v>
      </c>
      <c r="M4554" s="26">
        <v>250</v>
      </c>
      <c r="N4554" s="26">
        <v>250</v>
      </c>
      <c r="O4554" s="26">
        <v>250</v>
      </c>
      <c r="P4554" s="26">
        <f t="shared" si="4167"/>
        <v>2300</v>
      </c>
      <c r="Q4554" s="26">
        <f t="shared" si="4168"/>
        <v>65.714285714285708</v>
      </c>
      <c r="R4554" s="90"/>
      <c r="S4554" s="90"/>
      <c r="T4554" s="90"/>
      <c r="U4554" s="90"/>
      <c r="V4554" s="90"/>
      <c r="W4554" s="90"/>
      <c r="X4554" s="90"/>
      <c r="Y4554" s="90"/>
    </row>
    <row r="4555" spans="1:25" ht="22.5" customHeight="1" x14ac:dyDescent="0.25">
      <c r="A4555" s="64" t="s">
        <v>935</v>
      </c>
      <c r="B4555" s="64" t="s">
        <v>81</v>
      </c>
      <c r="C4555" s="64" t="s">
        <v>1825</v>
      </c>
      <c r="D4555" s="64" t="s">
        <v>1826</v>
      </c>
      <c r="E4555" s="20" t="s">
        <v>41</v>
      </c>
      <c r="F4555" s="64" t="s">
        <v>1833</v>
      </c>
      <c r="G4555" s="53" t="s">
        <v>1076</v>
      </c>
      <c r="H4555" s="53" t="s">
        <v>55</v>
      </c>
      <c r="I4555" s="26">
        <v>5100</v>
      </c>
      <c r="J4555" s="26">
        <v>5100</v>
      </c>
      <c r="K4555" s="26">
        <v>2550</v>
      </c>
      <c r="L4555" s="26">
        <f t="shared" si="4166"/>
        <v>1275</v>
      </c>
      <c r="M4555" s="26">
        <v>425</v>
      </c>
      <c r="N4555" s="26">
        <v>425</v>
      </c>
      <c r="O4555" s="26">
        <v>425</v>
      </c>
      <c r="P4555" s="26">
        <f t="shared" si="4167"/>
        <v>3825</v>
      </c>
      <c r="Q4555" s="26">
        <f t="shared" si="4168"/>
        <v>75</v>
      </c>
      <c r="R4555" s="90"/>
      <c r="S4555" s="90"/>
      <c r="T4555" s="90"/>
      <c r="U4555" s="90"/>
      <c r="V4555" s="90"/>
      <c r="W4555" s="90"/>
      <c r="X4555" s="90"/>
      <c r="Y4555" s="90"/>
    </row>
    <row r="4556" spans="1:25" ht="22.5" customHeight="1" x14ac:dyDescent="0.25">
      <c r="A4556" s="63" t="s">
        <v>1</v>
      </c>
      <c r="B4556" s="63" t="s">
        <v>1</v>
      </c>
      <c r="C4556" s="63" t="s">
        <v>1</v>
      </c>
      <c r="D4556" s="65" t="s">
        <v>1</v>
      </c>
      <c r="E4556" s="65" t="s">
        <v>1</v>
      </c>
      <c r="F4556" s="65" t="s">
        <v>1</v>
      </c>
      <c r="G4556" s="65" t="s">
        <v>1</v>
      </c>
      <c r="H4556" s="66" t="s">
        <v>56</v>
      </c>
      <c r="I4556" s="30">
        <f t="shared" ref="I4556:K4557" si="4214">SUM(I4557)</f>
        <v>100</v>
      </c>
      <c r="J4556" s="30">
        <f t="shared" si="4214"/>
        <v>100</v>
      </c>
      <c r="K4556" s="30">
        <f t="shared" si="4214"/>
        <v>0</v>
      </c>
      <c r="L4556" s="30">
        <f t="shared" si="4166"/>
        <v>0</v>
      </c>
      <c r="M4556" s="30">
        <f t="shared" ref="M4556:M4557" si="4215">SUM(M4557)</f>
        <v>0</v>
      </c>
      <c r="N4556" s="30">
        <f t="shared" ref="N4556:O4557" si="4216">SUM(N4557)</f>
        <v>0</v>
      </c>
      <c r="O4556" s="30">
        <f t="shared" si="4216"/>
        <v>0</v>
      </c>
      <c r="P4556" s="30">
        <f t="shared" si="4167"/>
        <v>0</v>
      </c>
      <c r="Q4556" s="30">
        <f t="shared" si="4168"/>
        <v>0</v>
      </c>
      <c r="R4556" s="93"/>
      <c r="S4556" s="93"/>
      <c r="T4556" s="93"/>
      <c r="U4556" s="93"/>
      <c r="V4556" s="93"/>
      <c r="W4556" s="93"/>
      <c r="X4556" s="93"/>
      <c r="Y4556" s="93"/>
    </row>
    <row r="4557" spans="1:25" ht="15" customHeight="1" x14ac:dyDescent="0.25">
      <c r="A4557" s="63" t="s">
        <v>935</v>
      </c>
      <c r="B4557" s="63" t="s">
        <v>81</v>
      </c>
      <c r="C4557" s="63" t="s">
        <v>1825</v>
      </c>
      <c r="D4557" s="63" t="s">
        <v>1826</v>
      </c>
      <c r="E4557" s="65" t="s">
        <v>57</v>
      </c>
      <c r="F4557" s="65" t="s">
        <v>1</v>
      </c>
      <c r="G4557" s="65" t="s">
        <v>1</v>
      </c>
      <c r="H4557" s="65" t="s">
        <v>58</v>
      </c>
      <c r="I4557" s="31">
        <f t="shared" si="4214"/>
        <v>100</v>
      </c>
      <c r="J4557" s="31">
        <f t="shared" si="4214"/>
        <v>100</v>
      </c>
      <c r="K4557" s="31">
        <f t="shared" si="4214"/>
        <v>0</v>
      </c>
      <c r="L4557" s="31">
        <f t="shared" si="4166"/>
        <v>0</v>
      </c>
      <c r="M4557" s="31">
        <f t="shared" si="4215"/>
        <v>0</v>
      </c>
      <c r="N4557" s="31">
        <f t="shared" si="4216"/>
        <v>0</v>
      </c>
      <c r="O4557" s="31">
        <f t="shared" si="4216"/>
        <v>0</v>
      </c>
      <c r="P4557" s="31">
        <f t="shared" si="4167"/>
        <v>0</v>
      </c>
      <c r="Q4557" s="31">
        <f t="shared" si="4168"/>
        <v>0</v>
      </c>
      <c r="R4557" s="94"/>
      <c r="S4557" s="94"/>
      <c r="T4557" s="94"/>
      <c r="U4557" s="94"/>
      <c r="V4557" s="94"/>
      <c r="W4557" s="94"/>
      <c r="X4557" s="94"/>
      <c r="Y4557" s="94"/>
    </row>
    <row r="4558" spans="1:25" ht="15" customHeight="1" x14ac:dyDescent="0.25">
      <c r="A4558" s="64" t="s">
        <v>935</v>
      </c>
      <c r="B4558" s="64" t="s">
        <v>81</v>
      </c>
      <c r="C4558" s="64" t="s">
        <v>1825</v>
      </c>
      <c r="D4558" s="64" t="s">
        <v>1826</v>
      </c>
      <c r="E4558" s="20" t="s">
        <v>68</v>
      </c>
      <c r="F4558" s="64"/>
      <c r="G4558" s="53" t="s">
        <v>1076</v>
      </c>
      <c r="H4558" s="53" t="s">
        <v>67</v>
      </c>
      <c r="I4558" s="26">
        <v>100</v>
      </c>
      <c r="J4558" s="26">
        <v>100</v>
      </c>
      <c r="K4558" s="26">
        <v>0</v>
      </c>
      <c r="L4558" s="26">
        <f t="shared" si="4166"/>
        <v>0</v>
      </c>
      <c r="M4558" s="26"/>
      <c r="N4558" s="26"/>
      <c r="O4558" s="26"/>
      <c r="P4558" s="26">
        <f t="shared" si="4167"/>
        <v>0</v>
      </c>
      <c r="Q4558" s="26">
        <f t="shared" si="4168"/>
        <v>0</v>
      </c>
      <c r="R4558" s="90"/>
      <c r="S4558" s="90"/>
      <c r="T4558" s="90"/>
      <c r="U4558" s="90"/>
      <c r="V4558" s="90"/>
      <c r="W4558" s="90"/>
      <c r="X4558" s="90"/>
      <c r="Y4558" s="90"/>
    </row>
    <row r="4559" spans="1:25" ht="22.5" customHeight="1" x14ac:dyDescent="0.25">
      <c r="A4559" s="63" t="s">
        <v>1</v>
      </c>
      <c r="B4559" s="63" t="s">
        <v>1</v>
      </c>
      <c r="C4559" s="63" t="s">
        <v>1</v>
      </c>
      <c r="D4559" s="65" t="s">
        <v>1</v>
      </c>
      <c r="E4559" s="65" t="s">
        <v>1</v>
      </c>
      <c r="F4559" s="65" t="s">
        <v>1</v>
      </c>
      <c r="G4559" s="65" t="s">
        <v>1</v>
      </c>
      <c r="H4559" s="66" t="s">
        <v>69</v>
      </c>
      <c r="I4559" s="30">
        <f t="shared" ref="I4559:K4560" si="4217">SUM(I4560)</f>
        <v>54700</v>
      </c>
      <c r="J4559" s="30">
        <f t="shared" si="4217"/>
        <v>50000</v>
      </c>
      <c r="K4559" s="30">
        <f t="shared" si="4217"/>
        <v>0</v>
      </c>
      <c r="L4559" s="30">
        <f t="shared" si="4166"/>
        <v>0</v>
      </c>
      <c r="M4559" s="30">
        <f t="shared" ref="M4559:M4560" si="4218">SUM(M4560)</f>
        <v>0</v>
      </c>
      <c r="N4559" s="30">
        <f t="shared" ref="N4559:O4560" si="4219">SUM(N4560)</f>
        <v>0</v>
      </c>
      <c r="O4559" s="30">
        <f t="shared" si="4219"/>
        <v>0</v>
      </c>
      <c r="P4559" s="30">
        <f t="shared" si="4167"/>
        <v>0</v>
      </c>
      <c r="Q4559" s="30">
        <f t="shared" si="4168"/>
        <v>0</v>
      </c>
      <c r="R4559" s="93"/>
      <c r="S4559" s="93"/>
      <c r="T4559" s="93"/>
      <c r="U4559" s="93"/>
      <c r="V4559" s="93"/>
      <c r="W4559" s="93"/>
      <c r="X4559" s="93"/>
      <c r="Y4559" s="93"/>
    </row>
    <row r="4560" spans="1:25" ht="15" customHeight="1" x14ac:dyDescent="0.25">
      <c r="A4560" s="63" t="s">
        <v>935</v>
      </c>
      <c r="B4560" s="63" t="s">
        <v>81</v>
      </c>
      <c r="C4560" s="63" t="s">
        <v>1825</v>
      </c>
      <c r="D4560" s="63" t="s">
        <v>1826</v>
      </c>
      <c r="E4560" s="65" t="s">
        <v>70</v>
      </c>
      <c r="F4560" s="65" t="s">
        <v>1</v>
      </c>
      <c r="G4560" s="65" t="s">
        <v>1</v>
      </c>
      <c r="H4560" s="65" t="s">
        <v>71</v>
      </c>
      <c r="I4560" s="31">
        <f t="shared" si="4217"/>
        <v>54700</v>
      </c>
      <c r="J4560" s="31">
        <f t="shared" si="4217"/>
        <v>50000</v>
      </c>
      <c r="K4560" s="31">
        <f t="shared" si="4217"/>
        <v>0</v>
      </c>
      <c r="L4560" s="31">
        <f t="shared" ref="L4560:L4623" si="4220">SUM(M4560:O4560)</f>
        <v>0</v>
      </c>
      <c r="M4560" s="31">
        <f t="shared" si="4218"/>
        <v>0</v>
      </c>
      <c r="N4560" s="31">
        <f t="shared" si="4219"/>
        <v>0</v>
      </c>
      <c r="O4560" s="31">
        <f t="shared" si="4219"/>
        <v>0</v>
      </c>
      <c r="P4560" s="31">
        <f t="shared" ref="P4560:P4623" si="4221">K4560+L4560</f>
        <v>0</v>
      </c>
      <c r="Q4560" s="31">
        <f t="shared" ref="Q4560:Q4623" si="4222">IF(J4560=0,"-",P4560/J4560*100)</f>
        <v>0</v>
      </c>
      <c r="R4560" s="94"/>
      <c r="S4560" s="94"/>
      <c r="T4560" s="94"/>
      <c r="U4560" s="94"/>
      <c r="V4560" s="94"/>
      <c r="W4560" s="94"/>
      <c r="X4560" s="94"/>
      <c r="Y4560" s="94"/>
    </row>
    <row r="4561" spans="1:27" ht="15" customHeight="1" x14ac:dyDescent="0.25">
      <c r="A4561" s="64" t="s">
        <v>935</v>
      </c>
      <c r="B4561" s="64" t="s">
        <v>81</v>
      </c>
      <c r="C4561" s="64" t="s">
        <v>1825</v>
      </c>
      <c r="D4561" s="64" t="s">
        <v>1826</v>
      </c>
      <c r="E4561" s="20" t="s">
        <v>74</v>
      </c>
      <c r="F4561" s="64"/>
      <c r="G4561" s="53" t="s">
        <v>1076</v>
      </c>
      <c r="H4561" s="53" t="s">
        <v>73</v>
      </c>
      <c r="I4561" s="26">
        <v>54700</v>
      </c>
      <c r="J4561" s="26">
        <v>50000</v>
      </c>
      <c r="K4561" s="26">
        <v>0</v>
      </c>
      <c r="L4561" s="26">
        <f t="shared" si="4220"/>
        <v>0</v>
      </c>
      <c r="M4561" s="26"/>
      <c r="N4561" s="26"/>
      <c r="O4561" s="26"/>
      <c r="P4561" s="26">
        <f t="shared" si="4221"/>
        <v>0</v>
      </c>
      <c r="Q4561" s="26">
        <f t="shared" si="4222"/>
        <v>0</v>
      </c>
      <c r="R4561" s="90"/>
      <c r="S4561" s="90"/>
      <c r="T4561" s="90"/>
      <c r="U4561" s="90"/>
      <c r="V4561" s="90"/>
      <c r="W4561" s="90"/>
      <c r="X4561" s="90"/>
      <c r="Y4561" s="90"/>
    </row>
    <row r="4562" spans="1:27" ht="15" customHeight="1" x14ac:dyDescent="0.25">
      <c r="A4562" s="53" t="s">
        <v>1</v>
      </c>
      <c r="B4562" s="53" t="s">
        <v>1</v>
      </c>
      <c r="C4562" s="53" t="s">
        <v>1</v>
      </c>
      <c r="D4562" s="53" t="s">
        <v>1</v>
      </c>
      <c r="E4562" s="53" t="s">
        <v>1</v>
      </c>
      <c r="F4562" s="53" t="s">
        <v>1</v>
      </c>
      <c r="G4562" s="53" t="s">
        <v>1</v>
      </c>
      <c r="H4562" s="66" t="s">
        <v>1834</v>
      </c>
      <c r="I4562" s="30">
        <f t="shared" ref="I4562:K4562" si="4223">SUM(I4534,I4556,I4559)</f>
        <v>777428</v>
      </c>
      <c r="J4562" s="30">
        <f t="shared" si="4223"/>
        <v>762717</v>
      </c>
      <c r="K4562" s="30">
        <f t="shared" si="4223"/>
        <v>541606</v>
      </c>
      <c r="L4562" s="30">
        <f t="shared" si="4220"/>
        <v>89675</v>
      </c>
      <c r="M4562" s="30">
        <f t="shared" ref="M4562" si="4224">SUM(M4534,M4556,M4559)</f>
        <v>56875</v>
      </c>
      <c r="N4562" s="30">
        <f t="shared" ref="N4562:O4562" si="4225">SUM(N4534,N4556,N4559)</f>
        <v>16075</v>
      </c>
      <c r="O4562" s="30">
        <f t="shared" si="4225"/>
        <v>16725</v>
      </c>
      <c r="P4562" s="30">
        <f t="shared" si="4221"/>
        <v>631281</v>
      </c>
      <c r="Q4562" s="30">
        <f t="shared" si="4222"/>
        <v>82.767396032866714</v>
      </c>
      <c r="R4562" s="93"/>
      <c r="S4562" s="93"/>
      <c r="T4562" s="93"/>
      <c r="U4562" s="93"/>
      <c r="V4562" s="93"/>
      <c r="W4562" s="93"/>
      <c r="X4562" s="93"/>
      <c r="Y4562" s="93"/>
    </row>
    <row r="4563" spans="1:27" ht="15" customHeight="1" thickBot="1" x14ac:dyDescent="0.3">
      <c r="A4563" s="53" t="s">
        <v>1</v>
      </c>
      <c r="B4563" s="53" t="s">
        <v>1</v>
      </c>
      <c r="C4563" s="53" t="s">
        <v>1</v>
      </c>
      <c r="D4563" s="53" t="s">
        <v>1</v>
      </c>
      <c r="E4563" s="53" t="s">
        <v>1</v>
      </c>
      <c r="F4563" s="53" t="s">
        <v>1</v>
      </c>
      <c r="G4563" s="53" t="s">
        <v>1</v>
      </c>
      <c r="H4563" s="65" t="s">
        <v>76</v>
      </c>
      <c r="I4563" s="31"/>
      <c r="J4563" s="31"/>
      <c r="K4563" s="31">
        <v>0</v>
      </c>
      <c r="L4563" s="31"/>
      <c r="M4563" s="31"/>
      <c r="N4563" s="31"/>
      <c r="O4563" s="31"/>
      <c r="P4563" s="31"/>
      <c r="Q4563" s="31"/>
      <c r="R4563" s="94"/>
      <c r="S4563" s="94"/>
      <c r="T4563" s="94"/>
      <c r="U4563" s="94"/>
      <c r="V4563" s="94"/>
      <c r="W4563" s="94"/>
      <c r="X4563" s="94"/>
      <c r="Y4563" s="94"/>
    </row>
    <row r="4564" spans="1:27" ht="47.25" customHeight="1" thickBot="1" x14ac:dyDescent="0.3">
      <c r="A4564" s="110" t="s">
        <v>1</v>
      </c>
      <c r="B4564" s="110" t="s">
        <v>1</v>
      </c>
      <c r="C4564" s="110" t="s">
        <v>1</v>
      </c>
      <c r="D4564" s="110" t="s">
        <v>1</v>
      </c>
      <c r="E4564" s="110" t="s">
        <v>1</v>
      </c>
      <c r="F4564" s="110" t="s">
        <v>1</v>
      </c>
      <c r="G4564" s="110" t="s">
        <v>1</v>
      </c>
      <c r="H4564" s="28" t="s">
        <v>77</v>
      </c>
      <c r="I4564" s="109" t="s">
        <v>3984</v>
      </c>
      <c r="J4564" s="109" t="s">
        <v>11</v>
      </c>
      <c r="K4564" s="109" t="s">
        <v>3989</v>
      </c>
      <c r="L4564" s="109" t="s">
        <v>3985</v>
      </c>
      <c r="M4564" s="109" t="s">
        <v>4027</v>
      </c>
      <c r="N4564" s="109" t="s">
        <v>3988</v>
      </c>
      <c r="O4564" s="109" t="s">
        <v>3986</v>
      </c>
      <c r="P4564" s="109" t="s">
        <v>3987</v>
      </c>
      <c r="Q4564" s="109" t="s">
        <v>3695</v>
      </c>
      <c r="R4564" s="91"/>
      <c r="S4564" s="91"/>
      <c r="T4564" s="91"/>
      <c r="U4564" s="91"/>
      <c r="V4564" s="91"/>
      <c r="W4564" s="91"/>
      <c r="X4564" s="91"/>
      <c r="Y4564" s="91"/>
    </row>
    <row r="4565" spans="1:27" ht="15" customHeight="1" x14ac:dyDescent="0.25">
      <c r="A4565" s="111"/>
      <c r="B4565" s="111"/>
      <c r="C4565" s="111"/>
      <c r="D4565" s="111"/>
      <c r="E4565" s="111"/>
      <c r="F4565" s="111"/>
      <c r="G4565" s="111"/>
      <c r="H4565" s="67" t="s">
        <v>1</v>
      </c>
      <c r="I4565" s="29">
        <v>1</v>
      </c>
      <c r="J4565" s="29">
        <v>2</v>
      </c>
      <c r="K4565" s="29">
        <v>3</v>
      </c>
      <c r="L4565" s="29" t="s">
        <v>3478</v>
      </c>
      <c r="M4565" s="29">
        <v>5</v>
      </c>
      <c r="N4565" s="29">
        <v>6</v>
      </c>
      <c r="O4565" s="29">
        <v>7</v>
      </c>
      <c r="P4565" s="29" t="s">
        <v>3696</v>
      </c>
      <c r="Q4565" s="29">
        <v>9</v>
      </c>
      <c r="R4565" s="92"/>
      <c r="S4565" s="92"/>
      <c r="T4565" s="92"/>
      <c r="U4565" s="92"/>
      <c r="V4565" s="92"/>
      <c r="W4565" s="92"/>
      <c r="X4565" s="92"/>
      <c r="Y4565" s="92"/>
    </row>
    <row r="4566" spans="1:27" ht="15" customHeight="1" x14ac:dyDescent="0.25">
      <c r="A4566" s="111"/>
      <c r="B4566" s="111"/>
      <c r="C4566" s="111"/>
      <c r="D4566" s="111"/>
      <c r="E4566" s="111"/>
      <c r="F4566" s="111"/>
      <c r="G4566" s="111"/>
      <c r="H4566" s="68" t="s">
        <v>1085</v>
      </c>
      <c r="I4566" s="32">
        <f t="shared" ref="I4566:K4566" si="4226">SUM(I4562)</f>
        <v>777428</v>
      </c>
      <c r="J4566" s="32">
        <f t="shared" si="4226"/>
        <v>762717</v>
      </c>
      <c r="K4566" s="32">
        <f t="shared" si="4226"/>
        <v>541606</v>
      </c>
      <c r="L4566" s="32">
        <f t="shared" si="4220"/>
        <v>89675</v>
      </c>
      <c r="M4566" s="32">
        <f t="shared" ref="M4566" si="4227">SUM(M4562)</f>
        <v>56875</v>
      </c>
      <c r="N4566" s="32">
        <f t="shared" ref="N4566:O4566" si="4228">SUM(N4562)</f>
        <v>16075</v>
      </c>
      <c r="O4566" s="32">
        <f t="shared" si="4228"/>
        <v>16725</v>
      </c>
      <c r="P4566" s="32">
        <f t="shared" si="4221"/>
        <v>631281</v>
      </c>
      <c r="Q4566" s="32">
        <f t="shared" si="4222"/>
        <v>82.767396032866714</v>
      </c>
      <c r="R4566" s="90"/>
      <c r="S4566" s="90"/>
      <c r="T4566" s="90"/>
      <c r="U4566" s="90"/>
      <c r="V4566" s="90"/>
      <c r="W4566" s="90"/>
      <c r="X4566" s="90"/>
      <c r="Y4566" s="90"/>
    </row>
    <row r="4567" spans="1:27" ht="15" customHeight="1" x14ac:dyDescent="0.25">
      <c r="A4567" s="111"/>
      <c r="B4567" s="111"/>
      <c r="C4567" s="111"/>
      <c r="D4567" s="111"/>
      <c r="E4567" s="111"/>
      <c r="F4567" s="111"/>
      <c r="G4567" s="111"/>
      <c r="H4567" s="69" t="s">
        <v>79</v>
      </c>
      <c r="I4567" s="32">
        <f t="shared" ref="I4567:K4567" si="4229">SUM(I4566)</f>
        <v>777428</v>
      </c>
      <c r="J4567" s="32">
        <f t="shared" si="4229"/>
        <v>762717</v>
      </c>
      <c r="K4567" s="32">
        <f t="shared" si="4229"/>
        <v>541606</v>
      </c>
      <c r="L4567" s="32">
        <f t="shared" si="4220"/>
        <v>89675</v>
      </c>
      <c r="M4567" s="32">
        <f t="shared" ref="M4567" si="4230">SUM(M4566)</f>
        <v>56875</v>
      </c>
      <c r="N4567" s="32">
        <f t="shared" ref="N4567:O4567" si="4231">SUM(N4566)</f>
        <v>16075</v>
      </c>
      <c r="O4567" s="32">
        <f t="shared" si="4231"/>
        <v>16725</v>
      </c>
      <c r="P4567" s="32">
        <f t="shared" si="4221"/>
        <v>631281</v>
      </c>
      <c r="Q4567" s="32">
        <f t="shared" si="4222"/>
        <v>82.767396032866714</v>
      </c>
      <c r="R4567" s="90"/>
      <c r="S4567" s="90"/>
      <c r="T4567" s="90"/>
      <c r="U4567" s="90"/>
      <c r="V4567" s="90"/>
      <c r="W4567" s="90"/>
      <c r="X4567" s="90"/>
      <c r="Y4567" s="90"/>
    </row>
    <row r="4568" spans="1:27" ht="15" customHeight="1" x14ac:dyDescent="0.25">
      <c r="A4568" s="112"/>
      <c r="B4568" s="112"/>
      <c r="C4568" s="112"/>
      <c r="D4568" s="112"/>
      <c r="E4568" s="112"/>
      <c r="F4568" s="112"/>
      <c r="G4568" s="112"/>
      <c r="I4568" s="27"/>
      <c r="J4568" s="27"/>
      <c r="K4568" s="27">
        <v>0</v>
      </c>
      <c r="L4568" s="27"/>
      <c r="M4568" s="27"/>
      <c r="N4568" s="27"/>
      <c r="O4568" s="27"/>
      <c r="P4568" s="27"/>
      <c r="Q4568" s="27"/>
      <c r="R4568" s="27"/>
      <c r="S4568" s="27"/>
      <c r="T4568" s="27"/>
      <c r="U4568" s="27"/>
      <c r="V4568" s="27"/>
      <c r="W4568" s="27"/>
      <c r="X4568" s="27"/>
      <c r="Y4568" s="27"/>
    </row>
    <row r="4569" spans="1:27" ht="15" customHeight="1" x14ac:dyDescent="0.25">
      <c r="A4569" s="53" t="s">
        <v>1</v>
      </c>
      <c r="B4569" s="53" t="s">
        <v>1</v>
      </c>
      <c r="C4569" s="53" t="s">
        <v>1</v>
      </c>
      <c r="D4569" s="53" t="s">
        <v>1</v>
      </c>
      <c r="E4569" s="53" t="s">
        <v>1</v>
      </c>
      <c r="F4569" s="53" t="s">
        <v>1</v>
      </c>
      <c r="G4569" s="53" t="s">
        <v>1</v>
      </c>
      <c r="H4569" s="21" t="s">
        <v>1</v>
      </c>
      <c r="I4569" s="33"/>
      <c r="J4569" s="33"/>
      <c r="K4569" s="33">
        <v>0</v>
      </c>
      <c r="L4569" s="33"/>
      <c r="M4569" s="33"/>
      <c r="N4569" s="33"/>
      <c r="O4569" s="33"/>
      <c r="P4569" s="33"/>
      <c r="Q4569" s="33"/>
      <c r="R4569" s="33"/>
      <c r="S4569" s="33"/>
      <c r="T4569" s="33"/>
      <c r="U4569" s="33"/>
      <c r="V4569" s="33"/>
      <c r="W4569" s="33"/>
      <c r="X4569" s="33"/>
      <c r="Y4569" s="33"/>
    </row>
    <row r="4570" spans="1:27" ht="15" customHeight="1" x14ac:dyDescent="0.25">
      <c r="A4570" s="53" t="s">
        <v>1</v>
      </c>
      <c r="B4570" s="53" t="s">
        <v>1</v>
      </c>
      <c r="C4570" s="53" t="s">
        <v>1</v>
      </c>
      <c r="D4570" s="53" t="s">
        <v>1</v>
      </c>
      <c r="E4570" s="53" t="s">
        <v>1</v>
      </c>
      <c r="F4570" s="53" t="s">
        <v>1</v>
      </c>
      <c r="G4570" s="53" t="s">
        <v>1</v>
      </c>
      <c r="H4570" s="66" t="s">
        <v>1835</v>
      </c>
      <c r="I4570" s="30">
        <f t="shared" ref="I4570:K4570" si="4232">SUM(I1771,I1813,I1850,I1889,I1929,I1966,I2004,I2045,I2086,I2126,I2167,I2209,I2250,I2291,I2331,I2371,I2412,I2453,I2494,I2534,I2575,I2615,I2655,I2695,I2735,I2776,I2817,I2858,I2899,I2939,I2980,I3021,I3061,I3102,I3142,I3183,I3224,I3264,I3305,I3345,I3386,I3427,I3468,I3508,I3548,I3588,I3628,I3669,I3710,I3750,I3791,I3832,I3873,I3913,I3954,I3995,I4036,I4077,I4118,I4159,I4201,I4241,I4282,I4322,I4362,I4401,I4441,I4483,I4523,I4562)</f>
        <v>112916504</v>
      </c>
      <c r="J4570" s="30">
        <f t="shared" si="4232"/>
        <v>108025577</v>
      </c>
      <c r="K4570" s="30">
        <f t="shared" si="4232"/>
        <v>61431397</v>
      </c>
      <c r="L4570" s="30">
        <f t="shared" si="4220"/>
        <v>26662907</v>
      </c>
      <c r="M4570" s="30">
        <f t="shared" ref="M4570" si="4233">SUM(M1771,M1813,M1850,M1889,M1929,M1966,M2004,M2045,M2086,M2126,M2167,M2209,M2250,M2291,M2331,M2371,M2412,M2453,M2494,M2534,M2575,M2615,M2655,M2695,M2735,M2776,M2817,M2858,M2899,M2939,M2980,M3021,M3061,M3102,M3142,M3183,M3224,M3264,M3305,M3345,M3386,M3427,M3468,M3508,M3548,M3588,M3628,M3669,M3710,M3750,M3791,M3832,M3873,M3913,M3954,M3995,M4036,M4077,M4118,M4159,M4201,M4241,M4282,M4322,M4362,M4401,M4441,M4483,M4523,M4562)</f>
        <v>8806895</v>
      </c>
      <c r="N4570" s="30">
        <f t="shared" ref="N4570:O4570" si="4234">SUM(N1771,N1813,N1850,N1889,N1929,N1966,N2004,N2045,N2086,N2126,N2167,N2209,N2250,N2291,N2331,N2371,N2412,N2453,N2494,N2534,N2575,N2615,N2655,N2695,N2735,N2776,N2817,N2858,N2899,N2939,N2980,N3021,N3061,N3102,N3142,N3183,N3224,N3264,N3305,N3345,N3386,N3427,N3468,N3508,N3548,N3588,N3628,N3669,N3710,N3750,N3791,N3832,N3873,N3913,N3954,N3995,N4036,N4077,N4118,N4159,N4201,N4241,N4282,N4322,N4362,N4401,N4441,N4483,N4523,N4562)</f>
        <v>8813135</v>
      </c>
      <c r="O4570" s="30">
        <f t="shared" si="4234"/>
        <v>9042877</v>
      </c>
      <c r="P4570" s="30">
        <f t="shared" si="4221"/>
        <v>88094304</v>
      </c>
      <c r="Q4570" s="30">
        <f t="shared" si="4222"/>
        <v>81.549487118222004</v>
      </c>
      <c r="R4570" s="93"/>
      <c r="S4570" s="93"/>
      <c r="T4570" s="93"/>
      <c r="U4570" s="93"/>
      <c r="V4570" s="93"/>
      <c r="W4570" s="93"/>
      <c r="X4570" s="93"/>
      <c r="Y4570" s="93"/>
    </row>
    <row r="4571" spans="1:27" ht="15" customHeight="1" x14ac:dyDescent="0.25">
      <c r="A4571" s="53" t="s">
        <v>1</v>
      </c>
      <c r="B4571" s="53" t="s">
        <v>1</v>
      </c>
      <c r="C4571" s="53" t="s">
        <v>1</v>
      </c>
      <c r="D4571" s="53" t="s">
        <v>1</v>
      </c>
      <c r="E4571" s="53" t="s">
        <v>1</v>
      </c>
      <c r="F4571" s="53" t="s">
        <v>1</v>
      </c>
      <c r="G4571" s="53" t="s">
        <v>1</v>
      </c>
      <c r="H4571" s="65" t="s">
        <v>76</v>
      </c>
      <c r="I4571" s="31"/>
      <c r="J4571" s="31"/>
      <c r="K4571" s="31">
        <v>0</v>
      </c>
      <c r="L4571" s="31"/>
      <c r="M4571" s="31"/>
      <c r="N4571" s="31"/>
      <c r="O4571" s="31"/>
      <c r="P4571" s="31"/>
      <c r="Q4571" s="31"/>
      <c r="R4571" s="94"/>
      <c r="S4571" s="94"/>
      <c r="T4571" s="94"/>
      <c r="U4571" s="94"/>
      <c r="V4571" s="94"/>
      <c r="W4571" s="94"/>
      <c r="X4571" s="94"/>
      <c r="Y4571" s="94"/>
    </row>
    <row r="4572" spans="1:27" ht="15" customHeight="1" x14ac:dyDescent="0.25">
      <c r="A4572" s="53" t="s">
        <v>1</v>
      </c>
      <c r="B4572" s="53" t="s">
        <v>1</v>
      </c>
      <c r="C4572" s="53" t="s">
        <v>1</v>
      </c>
      <c r="D4572" s="53" t="s">
        <v>1</v>
      </c>
      <c r="E4572" s="53" t="s">
        <v>1</v>
      </c>
      <c r="F4572" s="53" t="s">
        <v>1</v>
      </c>
      <c r="G4572" s="53" t="s">
        <v>1</v>
      </c>
      <c r="H4572" s="70" t="s">
        <v>1</v>
      </c>
      <c r="I4572" s="34"/>
      <c r="J4572" s="34"/>
      <c r="K4572" s="34">
        <v>0</v>
      </c>
      <c r="L4572" s="34"/>
      <c r="M4572" s="34"/>
      <c r="N4572" s="34"/>
      <c r="O4572" s="34"/>
      <c r="P4572" s="34"/>
      <c r="Q4572" s="34"/>
      <c r="R4572" s="34"/>
      <c r="S4572" s="34"/>
      <c r="T4572" s="34"/>
      <c r="U4572" s="34"/>
      <c r="V4572" s="34"/>
      <c r="W4572" s="34"/>
      <c r="X4572" s="34"/>
      <c r="Y4572" s="34"/>
    </row>
    <row r="4573" spans="1:27" s="2" customFormat="1" ht="15" customHeight="1" thickBot="1" x14ac:dyDescent="0.3">
      <c r="A4573" s="63" t="s">
        <v>935</v>
      </c>
      <c r="B4573" s="63" t="s">
        <v>95</v>
      </c>
      <c r="C4573" s="64" t="s">
        <v>1</v>
      </c>
      <c r="D4573" s="64" t="s">
        <v>1</v>
      </c>
      <c r="E4573" s="65" t="s">
        <v>1</v>
      </c>
      <c r="F4573" s="65" t="s">
        <v>1</v>
      </c>
      <c r="G4573" s="65" t="s">
        <v>1</v>
      </c>
      <c r="H4573" s="65" t="s">
        <v>1</v>
      </c>
      <c r="I4573" s="26"/>
      <c r="J4573" s="26"/>
      <c r="K4573" s="26">
        <v>0</v>
      </c>
      <c r="L4573" s="26"/>
      <c r="M4573" s="26"/>
      <c r="N4573" s="26"/>
      <c r="O4573" s="26"/>
      <c r="P4573" s="26"/>
      <c r="Q4573" s="26"/>
      <c r="R4573" s="90"/>
      <c r="S4573" s="90"/>
      <c r="T4573" s="90"/>
      <c r="U4573" s="90"/>
      <c r="V4573" s="90"/>
      <c r="W4573" s="90"/>
      <c r="X4573" s="90"/>
      <c r="Y4573" s="90"/>
      <c r="AA4573" s="4"/>
    </row>
    <row r="4574" spans="1:27" s="2" customFormat="1" ht="45.75" customHeight="1" thickBot="1" x14ac:dyDescent="0.3">
      <c r="A4574" s="28" t="s">
        <v>4</v>
      </c>
      <c r="B4574" s="28" t="s">
        <v>5</v>
      </c>
      <c r="C4574" s="28" t="s">
        <v>6</v>
      </c>
      <c r="D4574" s="57" t="s">
        <v>1</v>
      </c>
      <c r="E4574" s="28" t="s">
        <v>7</v>
      </c>
      <c r="F4574" s="28" t="s">
        <v>8</v>
      </c>
      <c r="G4574" s="28" t="s">
        <v>9</v>
      </c>
      <c r="H4574" s="28" t="s">
        <v>10</v>
      </c>
      <c r="I4574" s="109" t="s">
        <v>3984</v>
      </c>
      <c r="J4574" s="109" t="s">
        <v>11</v>
      </c>
      <c r="K4574" s="109" t="s">
        <v>3989</v>
      </c>
      <c r="L4574" s="109" t="s">
        <v>3985</v>
      </c>
      <c r="M4574" s="109" t="s">
        <v>4027</v>
      </c>
      <c r="N4574" s="109" t="s">
        <v>3988</v>
      </c>
      <c r="O4574" s="109" t="s">
        <v>3986</v>
      </c>
      <c r="P4574" s="109" t="s">
        <v>3987</v>
      </c>
      <c r="Q4574" s="109" t="s">
        <v>3695</v>
      </c>
      <c r="R4574" s="91"/>
      <c r="S4574" s="91"/>
      <c r="T4574" s="91"/>
      <c r="U4574" s="91"/>
      <c r="V4574" s="91"/>
      <c r="W4574" s="91"/>
      <c r="X4574" s="91"/>
      <c r="Y4574" s="91"/>
      <c r="AA4574" s="4"/>
    </row>
    <row r="4575" spans="1:27" s="2" customFormat="1" ht="15" customHeight="1" x14ac:dyDescent="0.25">
      <c r="A4575" s="58" t="s">
        <v>1</v>
      </c>
      <c r="B4575" s="58" t="s">
        <v>1</v>
      </c>
      <c r="C4575" s="58" t="s">
        <v>1</v>
      </c>
      <c r="D4575" s="59" t="s">
        <v>1</v>
      </c>
      <c r="E4575" s="59" t="s">
        <v>1</v>
      </c>
      <c r="F4575" s="60" t="s">
        <v>1</v>
      </c>
      <c r="G4575" s="61" t="s">
        <v>1</v>
      </c>
      <c r="H4575" s="62" t="s">
        <v>1</v>
      </c>
      <c r="I4575" s="29">
        <v>1</v>
      </c>
      <c r="J4575" s="29">
        <v>2</v>
      </c>
      <c r="K4575" s="29">
        <v>3</v>
      </c>
      <c r="L4575" s="29" t="s">
        <v>3478</v>
      </c>
      <c r="M4575" s="29">
        <v>5</v>
      </c>
      <c r="N4575" s="29">
        <v>6</v>
      </c>
      <c r="O4575" s="29">
        <v>7</v>
      </c>
      <c r="P4575" s="29" t="s">
        <v>3696</v>
      </c>
      <c r="Q4575" s="29">
        <v>9</v>
      </c>
      <c r="R4575" s="92"/>
      <c r="S4575" s="92"/>
      <c r="T4575" s="92"/>
      <c r="U4575" s="92"/>
      <c r="V4575" s="92"/>
      <c r="W4575" s="92"/>
      <c r="X4575" s="92"/>
      <c r="Y4575" s="92"/>
      <c r="AA4575" s="4"/>
    </row>
    <row r="4576" spans="1:27" s="2" customFormat="1" ht="15" customHeight="1" x14ac:dyDescent="0.25">
      <c r="A4576" s="63" t="s">
        <v>935</v>
      </c>
      <c r="B4576" s="63" t="s">
        <v>95</v>
      </c>
      <c r="C4576" s="64" t="s">
        <v>3454</v>
      </c>
      <c r="D4576" s="64" t="s">
        <v>3464</v>
      </c>
      <c r="E4576" s="65" t="s">
        <v>1</v>
      </c>
      <c r="F4576" s="65" t="s">
        <v>1</v>
      </c>
      <c r="G4576" s="65" t="s">
        <v>1</v>
      </c>
      <c r="H4576" s="65" t="s">
        <v>3465</v>
      </c>
      <c r="I4576" s="26">
        <v>0</v>
      </c>
      <c r="J4576" s="26" t="s">
        <v>1</v>
      </c>
      <c r="K4576" s="26">
        <v>0</v>
      </c>
      <c r="L4576" s="26"/>
      <c r="M4576" s="26"/>
      <c r="N4576" s="26"/>
      <c r="O4576" s="26"/>
      <c r="P4576" s="26"/>
      <c r="Q4576" s="26"/>
      <c r="R4576" s="90"/>
      <c r="S4576" s="90"/>
      <c r="T4576" s="90"/>
      <c r="U4576" s="90"/>
      <c r="V4576" s="90"/>
      <c r="W4576" s="90"/>
      <c r="X4576" s="90"/>
      <c r="Y4576" s="90"/>
      <c r="AA4576" s="4"/>
    </row>
    <row r="4577" spans="1:27" s="2" customFormat="1" ht="22.5" customHeight="1" x14ac:dyDescent="0.25">
      <c r="A4577" s="63" t="s">
        <v>1</v>
      </c>
      <c r="B4577" s="63" t="s">
        <v>1</v>
      </c>
      <c r="C4577" s="63" t="s">
        <v>1</v>
      </c>
      <c r="D4577" s="65" t="s">
        <v>1</v>
      </c>
      <c r="E4577" s="65" t="s">
        <v>1</v>
      </c>
      <c r="F4577" s="65" t="s">
        <v>1</v>
      </c>
      <c r="G4577" s="65" t="s">
        <v>1</v>
      </c>
      <c r="H4577" s="66" t="s">
        <v>15</v>
      </c>
      <c r="I4577" s="30">
        <f t="shared" ref="I4577:K4577" si="4235">SUM(I4578,I4586,I4588)</f>
        <v>61524961</v>
      </c>
      <c r="J4577" s="30">
        <f t="shared" si="4235"/>
        <v>58738372</v>
      </c>
      <c r="K4577" s="30">
        <f t="shared" si="4235"/>
        <v>33212807</v>
      </c>
      <c r="L4577" s="30">
        <f t="shared" si="4220"/>
        <v>14125519</v>
      </c>
      <c r="M4577" s="30">
        <f t="shared" ref="M4577" si="4236">SUM(M4578,M4586,M4588)</f>
        <v>4621051</v>
      </c>
      <c r="N4577" s="30">
        <f t="shared" ref="N4577:O4577" si="4237">SUM(N4578,N4586,N4588)</f>
        <v>4659208</v>
      </c>
      <c r="O4577" s="30">
        <f t="shared" si="4237"/>
        <v>4845260</v>
      </c>
      <c r="P4577" s="30">
        <f t="shared" si="4221"/>
        <v>47338326</v>
      </c>
      <c r="Q4577" s="30">
        <f t="shared" si="4222"/>
        <v>80.591825050922409</v>
      </c>
      <c r="R4577" s="93"/>
      <c r="S4577" s="93"/>
      <c r="T4577" s="93"/>
      <c r="U4577" s="93"/>
      <c r="V4577" s="93"/>
      <c r="W4577" s="93"/>
      <c r="X4577" s="93"/>
      <c r="Y4577" s="93"/>
      <c r="AA4577" s="4"/>
    </row>
    <row r="4578" spans="1:27" s="2" customFormat="1" ht="15" customHeight="1" x14ac:dyDescent="0.25">
      <c r="A4578" s="63" t="s">
        <v>935</v>
      </c>
      <c r="B4578" s="63" t="s">
        <v>95</v>
      </c>
      <c r="C4578" s="63" t="s">
        <v>3454</v>
      </c>
      <c r="D4578" s="63" t="s">
        <v>3464</v>
      </c>
      <c r="E4578" s="65" t="s">
        <v>3457</v>
      </c>
      <c r="F4578" s="65" t="s">
        <v>1</v>
      </c>
      <c r="G4578" s="65" t="s">
        <v>1</v>
      </c>
      <c r="H4578" s="65" t="s">
        <v>17</v>
      </c>
      <c r="I4578" s="31">
        <f t="shared" ref="I4578:K4578" si="4238">SUM(I4579:I4580)</f>
        <v>50122266</v>
      </c>
      <c r="J4578" s="31">
        <f t="shared" si="4238"/>
        <v>49917399</v>
      </c>
      <c r="K4578" s="31">
        <f t="shared" si="4238"/>
        <v>27717458</v>
      </c>
      <c r="L4578" s="31">
        <f t="shared" si="4220"/>
        <v>12280336</v>
      </c>
      <c r="M4578" s="31">
        <f t="shared" ref="M4578" si="4239">SUM(M4579:M4580)</f>
        <v>4017766</v>
      </c>
      <c r="N4578" s="31">
        <f t="shared" ref="N4578:O4578" si="4240">SUM(N4579:N4580)</f>
        <v>4051031</v>
      </c>
      <c r="O4578" s="31">
        <f t="shared" si="4240"/>
        <v>4211539</v>
      </c>
      <c r="P4578" s="31">
        <f t="shared" si="4221"/>
        <v>39997794</v>
      </c>
      <c r="Q4578" s="31">
        <f t="shared" si="4222"/>
        <v>80.127960994121509</v>
      </c>
      <c r="R4578" s="94"/>
      <c r="S4578" s="94"/>
      <c r="T4578" s="94"/>
      <c r="U4578" s="94"/>
      <c r="V4578" s="94"/>
      <c r="W4578" s="94"/>
      <c r="X4578" s="94"/>
      <c r="Y4578" s="94"/>
      <c r="AA4578" s="4"/>
    </row>
    <row r="4579" spans="1:27" s="2" customFormat="1" ht="15" customHeight="1" x14ac:dyDescent="0.25">
      <c r="A4579" s="64" t="s">
        <v>935</v>
      </c>
      <c r="B4579" s="64" t="s">
        <v>95</v>
      </c>
      <c r="C4579" s="64" t="s">
        <v>3454</v>
      </c>
      <c r="D4579" s="64" t="s">
        <v>3464</v>
      </c>
      <c r="E4579" s="20" t="s">
        <v>19</v>
      </c>
      <c r="F4579" s="64" t="s">
        <v>1</v>
      </c>
      <c r="G4579" s="53" t="s">
        <v>385</v>
      </c>
      <c r="H4579" s="53" t="s">
        <v>18</v>
      </c>
      <c r="I4579" s="26">
        <f t="shared" ref="I4579:K4579" si="4241">SUM(I4622,I4662,I4703,I4744,I4785,I4826,I4866,I4908,I4949,I4991,I5031,I5074,I5114,I5155,I5196,I5237,I5277,I5318,I5357,I5398,I5439,I5479,I5520,I5560,I5601,I5642,I5683,I5725,I5767,I5808,I5849,I5893,I5935,I5975,I6016)</f>
        <v>43584004</v>
      </c>
      <c r="J4579" s="26">
        <f t="shared" si="4241"/>
        <v>43403437</v>
      </c>
      <c r="K4579" s="26">
        <f t="shared" si="4241"/>
        <v>23367000</v>
      </c>
      <c r="L4579" s="26">
        <f t="shared" si="4220"/>
        <v>11181900</v>
      </c>
      <c r="M4579" s="26">
        <f t="shared" ref="M4579" si="4242">SUM(M4622,M4662,M4703,M4744,M4785,M4826,M4866,M4908,M4949,M4991,M5031,M5074,M5114,M5155,M5196,M5237,M5277,M5318,M5357,M5398,M5439,M5479,M5520,M5560,M5601,M5642,M5683,M5725,M5767,M5808,M5849,M5893,M5935,M5975,M6016)</f>
        <v>3727300</v>
      </c>
      <c r="N4579" s="26">
        <f t="shared" ref="N4579:O4579" si="4243">SUM(N4622,N4662,N4703,N4744,N4785,N4826,N4866,N4908,N4949,N4991,N5031,N5074,N5114,N5155,N5196,N5237,N5277,N5318,N5357,N5398,N5439,N5479,N5520,N5560,N5601,N5642,N5683,N5725,N5767,N5808,N5849,N5893,N5935,N5975,N6016)</f>
        <v>3711300</v>
      </c>
      <c r="O4579" s="26">
        <f t="shared" si="4243"/>
        <v>3743300</v>
      </c>
      <c r="P4579" s="26">
        <f t="shared" si="4221"/>
        <v>34548900</v>
      </c>
      <c r="Q4579" s="26">
        <f t="shared" si="4222"/>
        <v>79.599456605245351</v>
      </c>
      <c r="R4579" s="90"/>
      <c r="S4579" s="90"/>
      <c r="T4579" s="90"/>
      <c r="U4579" s="90"/>
      <c r="V4579" s="90"/>
      <c r="W4579" s="90"/>
      <c r="X4579" s="90"/>
      <c r="Y4579" s="90"/>
      <c r="AA4579" s="4"/>
    </row>
    <row r="4580" spans="1:27" s="2" customFormat="1" ht="15" customHeight="1" x14ac:dyDescent="0.25">
      <c r="A4580" s="63" t="s">
        <v>935</v>
      </c>
      <c r="B4580" s="63" t="s">
        <v>95</v>
      </c>
      <c r="C4580" s="63" t="s">
        <v>3454</v>
      </c>
      <c r="D4580" s="63" t="s">
        <v>3464</v>
      </c>
      <c r="E4580" s="63" t="s">
        <v>3458</v>
      </c>
      <c r="F4580" s="64" t="s">
        <v>1</v>
      </c>
      <c r="G4580" s="53" t="s">
        <v>1</v>
      </c>
      <c r="H4580" s="65" t="s">
        <v>22</v>
      </c>
      <c r="I4580" s="31">
        <f t="shared" ref="I4580:K4580" si="4244">SUM(I4581:I4585)</f>
        <v>6538262</v>
      </c>
      <c r="J4580" s="31">
        <f t="shared" si="4244"/>
        <v>6513962</v>
      </c>
      <c r="K4580" s="31">
        <f t="shared" si="4244"/>
        <v>4350458</v>
      </c>
      <c r="L4580" s="31">
        <f t="shared" si="4220"/>
        <v>1098436</v>
      </c>
      <c r="M4580" s="31">
        <f t="shared" ref="M4580" si="4245">SUM(M4581:M4585)</f>
        <v>290466</v>
      </c>
      <c r="N4580" s="31">
        <f t="shared" ref="N4580:O4580" si="4246">SUM(N4581:N4585)</f>
        <v>339731</v>
      </c>
      <c r="O4580" s="31">
        <f t="shared" si="4246"/>
        <v>468239</v>
      </c>
      <c r="P4580" s="31">
        <f t="shared" si="4221"/>
        <v>5448894</v>
      </c>
      <c r="Q4580" s="31">
        <f t="shared" si="4222"/>
        <v>83.649459422698499</v>
      </c>
      <c r="R4580" s="94"/>
      <c r="S4580" s="94"/>
      <c r="T4580" s="94"/>
      <c r="U4580" s="94"/>
      <c r="V4580" s="94"/>
      <c r="W4580" s="94"/>
      <c r="X4580" s="94"/>
      <c r="Y4580" s="94"/>
      <c r="AA4580" s="4"/>
    </row>
    <row r="4581" spans="1:27" s="2" customFormat="1" ht="15" customHeight="1" x14ac:dyDescent="0.25">
      <c r="A4581" s="64" t="s">
        <v>935</v>
      </c>
      <c r="B4581" s="64" t="s">
        <v>95</v>
      </c>
      <c r="C4581" s="64" t="s">
        <v>3454</v>
      </c>
      <c r="D4581" s="64" t="s">
        <v>3464</v>
      </c>
      <c r="E4581" s="20" t="s">
        <v>23</v>
      </c>
      <c r="F4581" s="64" t="s">
        <v>1</v>
      </c>
      <c r="G4581" s="53" t="s">
        <v>385</v>
      </c>
      <c r="H4581" s="53" t="s">
        <v>85</v>
      </c>
      <c r="I4581" s="26">
        <f t="shared" ref="I4581:K4581" si="4247">SUM(I4624,I4664,I4705,I4746,I4787,I4828,I4868,I4910,I4951,I4993,I5033,I5076,I5116,I5157,I5198,I5239,I5279,I5320,I5359,I5400,I5441,I5481,I5522,I5562,I5603,I5644,I5685,I5727,I5769,I5810,I5851,I5895,I5937,I5977,I6018)</f>
        <v>1144110</v>
      </c>
      <c r="J4581" s="26">
        <f t="shared" si="4247"/>
        <v>1139710</v>
      </c>
      <c r="K4581" s="26">
        <f t="shared" si="4247"/>
        <v>718566</v>
      </c>
      <c r="L4581" s="26">
        <f t="shared" si="4220"/>
        <v>261357</v>
      </c>
      <c r="M4581" s="26">
        <f t="shared" ref="M4581:M4583" si="4248">SUM(M4624,M4664,M4705,M4746,M4787,M4828,M4868,M4910,M4951,M4993,M5033,M5076,M5116,M5157,M5198,M5239,M5279,M5320,M5359,M5400,M5441,M5481,M5522,M5562,M5603,M5644,M5685,M5727,M5769,M5810,M5851,M5895,M5937,M5977,M6018)</f>
        <v>62933</v>
      </c>
      <c r="N4581" s="26">
        <f t="shared" ref="N4581:O4583" si="4249">SUM(N4624,N4664,N4705,N4746,N4787,N4828,N4868,N4910,N4951,N4993,N5033,N5076,N5116,N5157,N5198,N5239,N5279,N5320,N5359,N5400,N5441,N5481,N5522,N5562,N5603,N5644,N5685,N5727,N5769,N5810,N5851,N5895,N5937,N5977,N6018)</f>
        <v>96248</v>
      </c>
      <c r="O4581" s="26">
        <f t="shared" si="4249"/>
        <v>102176</v>
      </c>
      <c r="P4581" s="26">
        <f t="shared" si="4221"/>
        <v>979923</v>
      </c>
      <c r="Q4581" s="26">
        <f t="shared" si="4222"/>
        <v>85.98003000763353</v>
      </c>
      <c r="R4581" s="90"/>
      <c r="S4581" s="90"/>
      <c r="T4581" s="90"/>
      <c r="U4581" s="90"/>
      <c r="V4581" s="90"/>
      <c r="W4581" s="90"/>
      <c r="X4581" s="90"/>
      <c r="Y4581" s="90"/>
      <c r="AA4581" s="4"/>
    </row>
    <row r="4582" spans="1:27" s="4" customFormat="1" ht="15" customHeight="1" x14ac:dyDescent="0.25">
      <c r="A4582" s="64" t="s">
        <v>935</v>
      </c>
      <c r="B4582" s="64" t="s">
        <v>95</v>
      </c>
      <c r="C4582" s="64" t="s">
        <v>3454</v>
      </c>
      <c r="D4582" s="64" t="s">
        <v>3464</v>
      </c>
      <c r="E4582" s="20" t="s">
        <v>23</v>
      </c>
      <c r="F4582" s="64" t="s">
        <v>1</v>
      </c>
      <c r="G4582" s="53" t="s">
        <v>385</v>
      </c>
      <c r="H4582" s="53" t="s">
        <v>25</v>
      </c>
      <c r="I4582" s="26">
        <f t="shared" ref="I4582:K4582" si="4250">SUM(I4625,I4665,I4706,I4747,I4788,I4829,I4869,I4911,I4952,I4994,I5034,I5077,I5117,I5158,I5199,I5240,I5280,I5321,I5360,I5401,I5442,I5482,I5523,I5563,I5604,I5645,I5686,I5728,I5770,I5811,I5852,I5896,I5938,I5978,I6019)</f>
        <v>3614400</v>
      </c>
      <c r="J4582" s="26">
        <f t="shared" si="4250"/>
        <v>3596500</v>
      </c>
      <c r="K4582" s="26">
        <f t="shared" si="4250"/>
        <v>2266400</v>
      </c>
      <c r="L4582" s="26">
        <f t="shared" si="4220"/>
        <v>663639</v>
      </c>
      <c r="M4582" s="26">
        <f t="shared" si="4248"/>
        <v>98743</v>
      </c>
      <c r="N4582" s="26">
        <f t="shared" si="4249"/>
        <v>204833</v>
      </c>
      <c r="O4582" s="26">
        <f t="shared" si="4249"/>
        <v>360063</v>
      </c>
      <c r="P4582" s="26">
        <f t="shared" si="4221"/>
        <v>2930039</v>
      </c>
      <c r="Q4582" s="26">
        <f t="shared" si="4222"/>
        <v>81.469178367857637</v>
      </c>
      <c r="R4582" s="90"/>
      <c r="S4582" s="90"/>
      <c r="T4582" s="90"/>
      <c r="U4582" s="90"/>
      <c r="V4582" s="90"/>
      <c r="W4582" s="90"/>
      <c r="X4582" s="90"/>
      <c r="Y4582" s="90"/>
    </row>
    <row r="4583" spans="1:27" s="2" customFormat="1" ht="15" customHeight="1" x14ac:dyDescent="0.25">
      <c r="A4583" s="64" t="s">
        <v>935</v>
      </c>
      <c r="B4583" s="64" t="s">
        <v>95</v>
      </c>
      <c r="C4583" s="64" t="s">
        <v>3454</v>
      </c>
      <c r="D4583" s="64" t="s">
        <v>3464</v>
      </c>
      <c r="E4583" s="20" t="s">
        <v>23</v>
      </c>
      <c r="F4583" s="64" t="s">
        <v>1</v>
      </c>
      <c r="G4583" s="53" t="s">
        <v>385</v>
      </c>
      <c r="H4583" s="53" t="s">
        <v>27</v>
      </c>
      <c r="I4583" s="26">
        <f t="shared" ref="I4583:K4583" si="4251">SUM(I4626,I4666,I4707,I4748,I4789,I4830,I4870,I4912,I4953,I4995,I5035,I5078,I5118,I5159,I5200,I5241,I5281,I5322,I5361,I5402,I5443,I5483,I5524,I5564,I5605,I5646,I5687,I5729,I5771,I5812,I5853,I5897,I5939,I5979,I6020)</f>
        <v>903542</v>
      </c>
      <c r="J4583" s="26">
        <f t="shared" si="4251"/>
        <v>901542</v>
      </c>
      <c r="K4583" s="26">
        <f t="shared" si="4251"/>
        <v>901542</v>
      </c>
      <c r="L4583" s="26">
        <f t="shared" si="4220"/>
        <v>0</v>
      </c>
      <c r="M4583" s="26">
        <f t="shared" si="4248"/>
        <v>0</v>
      </c>
      <c r="N4583" s="26">
        <f t="shared" si="4249"/>
        <v>0</v>
      </c>
      <c r="O4583" s="26">
        <f t="shared" si="4249"/>
        <v>0</v>
      </c>
      <c r="P4583" s="26">
        <f t="shared" si="4221"/>
        <v>901542</v>
      </c>
      <c r="Q4583" s="26">
        <f t="shared" si="4222"/>
        <v>100</v>
      </c>
      <c r="R4583" s="90"/>
      <c r="S4583" s="90"/>
      <c r="T4583" s="90"/>
      <c r="U4583" s="90"/>
      <c r="V4583" s="90"/>
      <c r="W4583" s="90"/>
      <c r="X4583" s="90"/>
      <c r="Y4583" s="90"/>
      <c r="AA4583" s="4"/>
    </row>
    <row r="4584" spans="1:27" s="2" customFormat="1" ht="15" customHeight="1" x14ac:dyDescent="0.25">
      <c r="A4584" s="64" t="s">
        <v>935</v>
      </c>
      <c r="B4584" s="64" t="s">
        <v>95</v>
      </c>
      <c r="C4584" s="64" t="s">
        <v>3454</v>
      </c>
      <c r="D4584" s="64" t="s">
        <v>3464</v>
      </c>
      <c r="E4584" s="20" t="s">
        <v>23</v>
      </c>
      <c r="F4584" s="64" t="s">
        <v>1</v>
      </c>
      <c r="G4584" s="53" t="s">
        <v>385</v>
      </c>
      <c r="H4584" s="53" t="s">
        <v>29</v>
      </c>
      <c r="I4584" s="26">
        <f t="shared" ref="I4584:K4584" si="4252">SUM(I4628,I4668,I4709,I4750,I4791,I4832,I4872,I4914,I4955,I4997,I5037,I5080,I5120,I5161,I5202,I5243,I5283,I5324,I5363,I5404,I5445,I5485,I5526,I5566,I5607,I5648,I5689,I5731,I5773,I5814,I5855,I5899,I5941,I5981,I6022)</f>
        <v>477322</v>
      </c>
      <c r="J4584" s="26">
        <f t="shared" si="4252"/>
        <v>477322</v>
      </c>
      <c r="K4584" s="26">
        <f t="shared" si="4252"/>
        <v>307420</v>
      </c>
      <c r="L4584" s="26">
        <f t="shared" si="4220"/>
        <v>47290</v>
      </c>
      <c r="M4584" s="26">
        <f t="shared" ref="M4584" si="4253">SUM(M4628,M4668,M4709,M4750,M4791,M4832,M4872,M4914,M4955,M4997,M5037,M5080,M5120,M5161,M5202,M5243,M5283,M5324,M5363,M5404,M5445,M5485,M5526,M5566,M5607,M5648,M5689,M5731,M5773,M5814,M5855,M5899,M5941,M5981,M6022)</f>
        <v>45290</v>
      </c>
      <c r="N4584" s="26">
        <f t="shared" ref="N4584:O4584" si="4254">SUM(N4628,N4668,N4709,N4750,N4791,N4832,N4872,N4914,N4955,N4997,N5037,N5080,N5120,N5161,N5202,N5243,N5283,N5324,N5363,N5404,N5445,N5485,N5526,N5566,N5607,N5648,N5689,N5731,N5773,N5814,N5855,N5899,N5941,N5981,N6022)</f>
        <v>2000</v>
      </c>
      <c r="O4584" s="26">
        <f t="shared" si="4254"/>
        <v>0</v>
      </c>
      <c r="P4584" s="26">
        <f t="shared" si="4221"/>
        <v>354710</v>
      </c>
      <c r="Q4584" s="26">
        <f t="shared" si="4222"/>
        <v>74.312518593318558</v>
      </c>
      <c r="R4584" s="90"/>
      <c r="S4584" s="90"/>
      <c r="T4584" s="90"/>
      <c r="U4584" s="90"/>
      <c r="V4584" s="90"/>
      <c r="W4584" s="90"/>
      <c r="X4584" s="90"/>
      <c r="Y4584" s="90"/>
      <c r="AA4584" s="4"/>
    </row>
    <row r="4585" spans="1:27" s="2" customFormat="1" ht="15" customHeight="1" x14ac:dyDescent="0.25">
      <c r="A4585" s="64" t="s">
        <v>935</v>
      </c>
      <c r="B4585" s="64" t="s">
        <v>95</v>
      </c>
      <c r="C4585" s="64" t="s">
        <v>3454</v>
      </c>
      <c r="D4585" s="64" t="s">
        <v>3464</v>
      </c>
      <c r="E4585" s="20" t="s">
        <v>23</v>
      </c>
      <c r="F4585" s="64" t="s">
        <v>1</v>
      </c>
      <c r="G4585" s="53" t="s">
        <v>385</v>
      </c>
      <c r="H4585" s="53" t="s">
        <v>89</v>
      </c>
      <c r="I4585" s="26">
        <f t="shared" ref="I4585:K4585" si="4255">SUM(I4627,I4667,I4708,I4749,I4790,I4831,I4871,I4913,I4954,I4996,I5036,I5079,I5119,I5160,I5201,I5242,I5282,I5323,I5362,I5403,I5444,I5484,I5525,I5565,I5606,I5647,I5688,I5730,I5772,I5813,I5854,I5898,I5940,I5980,I6021)</f>
        <v>398888</v>
      </c>
      <c r="J4585" s="26">
        <f t="shared" si="4255"/>
        <v>398888</v>
      </c>
      <c r="K4585" s="26">
        <f t="shared" si="4255"/>
        <v>156530</v>
      </c>
      <c r="L4585" s="26">
        <f t="shared" si="4220"/>
        <v>126150</v>
      </c>
      <c r="M4585" s="26">
        <f t="shared" ref="M4585" si="4256">SUM(M4627,M4667,M4708,M4749,M4790,M4831,M4871,M4913,M4954,M4996,M5036,M5079,M5119,M5160,M5201,M5242,M5282,M5323,M5362,M5403,M5444,M5484,M5525,M5565,M5606,M5647,M5688,M5730,M5772,M5813,M5854,M5898,M5940,M5980,M6021)</f>
        <v>83500</v>
      </c>
      <c r="N4585" s="26">
        <f t="shared" ref="N4585:O4585" si="4257">SUM(N4627,N4667,N4708,N4749,N4790,N4831,N4871,N4913,N4954,N4996,N5036,N5079,N5119,N5160,N5201,N5242,N5282,N5323,N5362,N5403,N5444,N5484,N5525,N5565,N5606,N5647,N5688,N5730,N5772,N5813,N5854,N5898,N5940,N5980,N6021)</f>
        <v>36650</v>
      </c>
      <c r="O4585" s="26">
        <f t="shared" si="4257"/>
        <v>6000</v>
      </c>
      <c r="P4585" s="26">
        <f t="shared" si="4221"/>
        <v>282680</v>
      </c>
      <c r="Q4585" s="26">
        <f t="shared" si="4222"/>
        <v>70.867010288602316</v>
      </c>
      <c r="R4585" s="90"/>
      <c r="S4585" s="90"/>
      <c r="T4585" s="90"/>
      <c r="U4585" s="90"/>
      <c r="V4585" s="90"/>
      <c r="W4585" s="90"/>
      <c r="X4585" s="90"/>
      <c r="Y4585" s="90"/>
      <c r="AA4585" s="4"/>
    </row>
    <row r="4586" spans="1:27" s="2" customFormat="1" ht="15" customHeight="1" x14ac:dyDescent="0.25">
      <c r="A4586" s="63" t="s">
        <v>935</v>
      </c>
      <c r="B4586" s="63" t="s">
        <v>95</v>
      </c>
      <c r="C4586" s="63" t="s">
        <v>3454</v>
      </c>
      <c r="D4586" s="63" t="s">
        <v>3464</v>
      </c>
      <c r="E4586" s="65" t="s">
        <v>3459</v>
      </c>
      <c r="F4586" s="65" t="s">
        <v>1</v>
      </c>
      <c r="G4586" s="65" t="s">
        <v>1</v>
      </c>
      <c r="H4586" s="65" t="s">
        <v>31</v>
      </c>
      <c r="I4586" s="31">
        <f t="shared" ref="I4586:K4586" si="4258">SUM(I4587)</f>
        <v>4578884</v>
      </c>
      <c r="J4586" s="31">
        <f t="shared" si="4258"/>
        <v>4559951</v>
      </c>
      <c r="K4586" s="31">
        <f t="shared" si="4258"/>
        <v>2583948</v>
      </c>
      <c r="L4586" s="31">
        <f t="shared" si="4220"/>
        <v>1184200</v>
      </c>
      <c r="M4586" s="31">
        <f t="shared" ref="M4586" si="4259">SUM(M4587)</f>
        <v>395600</v>
      </c>
      <c r="N4586" s="31">
        <f t="shared" ref="N4586:O4586" si="4260">SUM(N4587)</f>
        <v>393600</v>
      </c>
      <c r="O4586" s="31">
        <f t="shared" si="4260"/>
        <v>395000</v>
      </c>
      <c r="P4586" s="31">
        <f t="shared" si="4221"/>
        <v>3768148</v>
      </c>
      <c r="Q4586" s="31">
        <f t="shared" si="4222"/>
        <v>82.6357125328759</v>
      </c>
      <c r="R4586" s="94"/>
      <c r="S4586" s="94"/>
      <c r="T4586" s="94"/>
      <c r="U4586" s="94"/>
      <c r="V4586" s="94"/>
      <c r="W4586" s="94"/>
      <c r="X4586" s="94"/>
      <c r="Y4586" s="94"/>
      <c r="AA4586" s="4"/>
    </row>
    <row r="4587" spans="1:27" s="2" customFormat="1" ht="15" customHeight="1" x14ac:dyDescent="0.25">
      <c r="A4587" s="64" t="s">
        <v>935</v>
      </c>
      <c r="B4587" s="64" t="s">
        <v>95</v>
      </c>
      <c r="C4587" s="64" t="s">
        <v>3454</v>
      </c>
      <c r="D4587" s="64" t="s">
        <v>3464</v>
      </c>
      <c r="E4587" s="20" t="s">
        <v>33</v>
      </c>
      <c r="F4587" s="64" t="s">
        <v>1</v>
      </c>
      <c r="G4587" s="53" t="s">
        <v>385</v>
      </c>
      <c r="H4587" s="53" t="s">
        <v>32</v>
      </c>
      <c r="I4587" s="26">
        <f t="shared" ref="I4587:K4587" si="4261">SUM(I4630,I4670,I4711,I4752,I4793,I4834,I4874,I4916,I4957,I4999,I5039,I5082,I5122,I5163,I5204,I5245,I5285,I5326,I5365,I5406,I5447,I5487,I5528,I5568,I5609,I5650,I5691,I5733,I5775,I5816,I5857,I5901,I5943,I5983,I6024)</f>
        <v>4578884</v>
      </c>
      <c r="J4587" s="26">
        <f t="shared" si="4261"/>
        <v>4559951</v>
      </c>
      <c r="K4587" s="26">
        <f t="shared" si="4261"/>
        <v>2583948</v>
      </c>
      <c r="L4587" s="26">
        <f t="shared" si="4220"/>
        <v>1184200</v>
      </c>
      <c r="M4587" s="26">
        <f t="shared" ref="M4587" si="4262">SUM(M4630,M4670,M4711,M4752,M4793,M4834,M4874,M4916,M4957,M4999,M5039,M5082,M5122,M5163,M5204,M5245,M5285,M5326,M5365,M5406,M5447,M5487,M5528,M5568,M5609,M5650,M5691,M5733,M5775,M5816,M5857,M5901,M5943,M5983,M6024)</f>
        <v>395600</v>
      </c>
      <c r="N4587" s="26">
        <f t="shared" ref="N4587:O4587" si="4263">SUM(N4630,N4670,N4711,N4752,N4793,N4834,N4874,N4916,N4957,N4999,N5039,N5082,N5122,N5163,N5204,N5245,N5285,N5326,N5365,N5406,N5447,N5487,N5528,N5568,N5609,N5650,N5691,N5733,N5775,N5816,N5857,N5901,N5943,N5983,N6024)</f>
        <v>393600</v>
      </c>
      <c r="O4587" s="26">
        <f t="shared" si="4263"/>
        <v>395000</v>
      </c>
      <c r="P4587" s="26">
        <f t="shared" si="4221"/>
        <v>3768148</v>
      </c>
      <c r="Q4587" s="26">
        <f t="shared" si="4222"/>
        <v>82.6357125328759</v>
      </c>
      <c r="R4587" s="90"/>
      <c r="S4587" s="90"/>
      <c r="T4587" s="90"/>
      <c r="U4587" s="90"/>
      <c r="V4587" s="90"/>
      <c r="W4587" s="90"/>
      <c r="X4587" s="90"/>
      <c r="Y4587" s="90"/>
      <c r="AA4587" s="4"/>
    </row>
    <row r="4588" spans="1:27" s="2" customFormat="1" ht="15" customHeight="1" x14ac:dyDescent="0.25">
      <c r="A4588" s="63" t="s">
        <v>935</v>
      </c>
      <c r="B4588" s="63" t="s">
        <v>95</v>
      </c>
      <c r="C4588" s="63" t="s">
        <v>3454</v>
      </c>
      <c r="D4588" s="63" t="s">
        <v>3464</v>
      </c>
      <c r="E4588" s="65" t="s">
        <v>3460</v>
      </c>
      <c r="F4588" s="65" t="s">
        <v>1</v>
      </c>
      <c r="G4588" s="65" t="s">
        <v>1</v>
      </c>
      <c r="H4588" s="65" t="s">
        <v>35</v>
      </c>
      <c r="I4588" s="31">
        <f t="shared" ref="I4588:K4588" si="4264">SUM(I4589:I4597)</f>
        <v>6823811</v>
      </c>
      <c r="J4588" s="31">
        <f t="shared" si="4264"/>
        <v>4261022</v>
      </c>
      <c r="K4588" s="31">
        <f t="shared" si="4264"/>
        <v>2911401</v>
      </c>
      <c r="L4588" s="31">
        <f t="shared" si="4220"/>
        <v>660983</v>
      </c>
      <c r="M4588" s="31">
        <f t="shared" ref="M4588" si="4265">SUM(M4589:M4597)</f>
        <v>207685</v>
      </c>
      <c r="N4588" s="31">
        <f t="shared" ref="N4588:O4588" si="4266">SUM(N4589:N4597)</f>
        <v>214577</v>
      </c>
      <c r="O4588" s="31">
        <f t="shared" si="4266"/>
        <v>238721</v>
      </c>
      <c r="P4588" s="31">
        <f t="shared" si="4221"/>
        <v>3572384</v>
      </c>
      <c r="Q4588" s="31">
        <f t="shared" si="4222"/>
        <v>83.838665935073792</v>
      </c>
      <c r="R4588" s="94"/>
      <c r="S4588" s="94"/>
      <c r="T4588" s="94"/>
      <c r="U4588" s="94"/>
      <c r="V4588" s="94"/>
      <c r="W4588" s="94"/>
      <c r="X4588" s="94"/>
      <c r="Y4588" s="94"/>
      <c r="AA4588" s="4"/>
    </row>
    <row r="4589" spans="1:27" s="2" customFormat="1" ht="15" customHeight="1" x14ac:dyDescent="0.25">
      <c r="A4589" s="64" t="s">
        <v>935</v>
      </c>
      <c r="B4589" s="64" t="s">
        <v>95</v>
      </c>
      <c r="C4589" s="64" t="s">
        <v>3454</v>
      </c>
      <c r="D4589" s="64" t="s">
        <v>3464</v>
      </c>
      <c r="E4589" s="20" t="s">
        <v>38</v>
      </c>
      <c r="F4589" s="64" t="s">
        <v>1</v>
      </c>
      <c r="G4589" s="53" t="s">
        <v>385</v>
      </c>
      <c r="H4589" s="53" t="s">
        <v>37</v>
      </c>
      <c r="I4589" s="26">
        <f t="shared" ref="I4589:K4589" si="4267">SUM(I4632,I4672,I4713,I4754,I4795,I4836,I4876,I4918,I4959,I5001,I5041,I5084,I5124,I5165,I5206,I5247,I5287,I5328,I5367,I5408,I5449,I5489,I5530,I5570,I5611,I5652,I5693,I5735,I5777,I5818,I5859,I5903,I5945,I5985,I6026)</f>
        <v>257955</v>
      </c>
      <c r="J4589" s="26">
        <f t="shared" si="4267"/>
        <v>17103</v>
      </c>
      <c r="K4589" s="26">
        <f t="shared" si="4267"/>
        <v>11713</v>
      </c>
      <c r="L4589" s="26">
        <f t="shared" si="4220"/>
        <v>4965</v>
      </c>
      <c r="M4589" s="26">
        <f t="shared" ref="M4589:M4592" si="4268">SUM(M4632,M4672,M4713,M4754,M4795,M4836,M4876,M4918,M4959,M5001,M5041,M5084,M5124,M5165,M5206,M5247,M5287,M5328,M5367,M5408,M5449,M5489,M5530,M5570,M5611,M5652,M5693,M5735,M5777,M5818,M5859,M5903,M5945,M5985,M6026)</f>
        <v>4348</v>
      </c>
      <c r="N4589" s="26">
        <f t="shared" ref="N4589:O4592" si="4269">SUM(N4632,N4672,N4713,N4754,N4795,N4836,N4876,N4918,N4959,N5001,N5041,N5084,N5124,N5165,N5206,N5247,N5287,N5328,N5367,N5408,N5449,N5489,N5530,N5570,N5611,N5652,N5693,N5735,N5777,N5818,N5859,N5903,N5945,N5985,N6026)</f>
        <v>108</v>
      </c>
      <c r="O4589" s="26">
        <f t="shared" si="4269"/>
        <v>509</v>
      </c>
      <c r="P4589" s="26">
        <f t="shared" si="4221"/>
        <v>16678</v>
      </c>
      <c r="Q4589" s="26">
        <f t="shared" si="4222"/>
        <v>97.515055838157053</v>
      </c>
      <c r="R4589" s="90"/>
      <c r="S4589" s="90"/>
      <c r="T4589" s="90"/>
      <c r="U4589" s="90"/>
      <c r="V4589" s="90"/>
      <c r="W4589" s="90"/>
      <c r="X4589" s="90"/>
      <c r="Y4589" s="90"/>
      <c r="AA4589" s="4"/>
    </row>
    <row r="4590" spans="1:27" s="2" customFormat="1" ht="15" customHeight="1" x14ac:dyDescent="0.25">
      <c r="A4590" s="64" t="s">
        <v>935</v>
      </c>
      <c r="B4590" s="64" t="s">
        <v>95</v>
      </c>
      <c r="C4590" s="64" t="s">
        <v>3454</v>
      </c>
      <c r="D4590" s="64" t="s">
        <v>3464</v>
      </c>
      <c r="E4590" s="20" t="s">
        <v>298</v>
      </c>
      <c r="F4590" s="64" t="s">
        <v>1</v>
      </c>
      <c r="G4590" s="53" t="s">
        <v>385</v>
      </c>
      <c r="H4590" s="53" t="s">
        <v>297</v>
      </c>
      <c r="I4590" s="26">
        <f t="shared" ref="I4590:K4590" si="4270">SUM(I4633,I4673,I4714,I4755,I4796,I4837,I4877,I4919,I4960,I5002,I5042,I5085,I5125,I5166,I5207,I5248,I5288,I5329,I5368,I5409,I5450,I5490,I5531,I5571,I5612,I5653,I5694,I5736,I5778,I5819,I5860,I5904,I5946,I5986,I6027)</f>
        <v>2323537</v>
      </c>
      <c r="J4590" s="26">
        <f t="shared" si="4270"/>
        <v>2281937</v>
      </c>
      <c r="K4590" s="26">
        <f t="shared" si="4270"/>
        <v>1697804</v>
      </c>
      <c r="L4590" s="26">
        <f t="shared" si="4220"/>
        <v>242556</v>
      </c>
      <c r="M4590" s="26">
        <f t="shared" si="4268"/>
        <v>67284</v>
      </c>
      <c r="N4590" s="26">
        <f t="shared" si="4269"/>
        <v>70650</v>
      </c>
      <c r="O4590" s="26">
        <f t="shared" si="4269"/>
        <v>104622</v>
      </c>
      <c r="P4590" s="26">
        <f t="shared" si="4221"/>
        <v>1940360</v>
      </c>
      <c r="Q4590" s="26">
        <f t="shared" si="4222"/>
        <v>85.031269487282074</v>
      </c>
      <c r="R4590" s="90"/>
      <c r="S4590" s="90"/>
      <c r="T4590" s="90"/>
      <c r="U4590" s="90"/>
      <c r="V4590" s="90"/>
      <c r="W4590" s="90"/>
      <c r="X4590" s="90"/>
      <c r="Y4590" s="90"/>
      <c r="AA4590" s="4"/>
    </row>
    <row r="4591" spans="1:27" s="2" customFormat="1" ht="15" customHeight="1" x14ac:dyDescent="0.25">
      <c r="A4591" s="64" t="s">
        <v>935</v>
      </c>
      <c r="B4591" s="64" t="s">
        <v>95</v>
      </c>
      <c r="C4591" s="64" t="s">
        <v>3454</v>
      </c>
      <c r="D4591" s="64" t="s">
        <v>3464</v>
      </c>
      <c r="E4591" s="20" t="s">
        <v>301</v>
      </c>
      <c r="F4591" s="64" t="s">
        <v>1</v>
      </c>
      <c r="G4591" s="53" t="s">
        <v>385</v>
      </c>
      <c r="H4591" s="53" t="s">
        <v>300</v>
      </c>
      <c r="I4591" s="26">
        <f t="shared" ref="I4591:K4591" si="4271">SUM(I4634,I4674,I4715,I4756,I4797,I4838,I4878,I4920,I4961,I5003,I5043,I5086,I5126,I5167,I5208,I5249,I5289,I5330,I5369,I5410,I5451,I5491,I5532,I5572,I5613,I5654,I5695,I5737,I5779,I5820,I5861,I5905,I5947,I5987,I6028)</f>
        <v>483570</v>
      </c>
      <c r="J4591" s="26">
        <f t="shared" si="4271"/>
        <v>436171</v>
      </c>
      <c r="K4591" s="26">
        <f t="shared" si="4271"/>
        <v>264947</v>
      </c>
      <c r="L4591" s="26">
        <f t="shared" si="4220"/>
        <v>98744</v>
      </c>
      <c r="M4591" s="26">
        <f t="shared" si="4268"/>
        <v>30442</v>
      </c>
      <c r="N4591" s="26">
        <f t="shared" si="4269"/>
        <v>33879</v>
      </c>
      <c r="O4591" s="26">
        <f t="shared" si="4269"/>
        <v>34423</v>
      </c>
      <c r="P4591" s="26">
        <f t="shared" si="4221"/>
        <v>363691</v>
      </c>
      <c r="Q4591" s="26">
        <f t="shared" si="4222"/>
        <v>83.382664138606188</v>
      </c>
      <c r="R4591" s="90"/>
      <c r="S4591" s="90"/>
      <c r="T4591" s="90"/>
      <c r="U4591" s="90"/>
      <c r="V4591" s="90"/>
      <c r="W4591" s="90"/>
      <c r="X4591" s="90"/>
      <c r="Y4591" s="90"/>
      <c r="AA4591" s="4"/>
    </row>
    <row r="4592" spans="1:27" s="2" customFormat="1" ht="15" customHeight="1" x14ac:dyDescent="0.25">
      <c r="A4592" s="64" t="s">
        <v>935</v>
      </c>
      <c r="B4592" s="64" t="s">
        <v>95</v>
      </c>
      <c r="C4592" s="64" t="s">
        <v>3454</v>
      </c>
      <c r="D4592" s="64" t="s">
        <v>3464</v>
      </c>
      <c r="E4592" s="20" t="s">
        <v>218</v>
      </c>
      <c r="F4592" s="64" t="s">
        <v>1</v>
      </c>
      <c r="G4592" s="53" t="s">
        <v>385</v>
      </c>
      <c r="H4592" s="53" t="s">
        <v>217</v>
      </c>
      <c r="I4592" s="26">
        <f t="shared" ref="I4592:K4592" si="4272">SUM(I4635,I4675,I4716,I4757,I4798,I4839,I4879,I4921,I4962,I5004,I5044,I5087,I5127,I5168,I5209,I5250,I5290,I5331,I5370,I5411,I5452,I5492,I5533,I5573,I5614,I5655,I5696,I5738,I5780,I5821,I5862,I5906,I5948,I5988,I6029)</f>
        <v>797332</v>
      </c>
      <c r="J4592" s="26">
        <f t="shared" si="4272"/>
        <v>369772</v>
      </c>
      <c r="K4592" s="26">
        <f t="shared" si="4272"/>
        <v>248432</v>
      </c>
      <c r="L4592" s="26">
        <f t="shared" si="4220"/>
        <v>68253</v>
      </c>
      <c r="M4592" s="26">
        <f t="shared" si="4268"/>
        <v>20170</v>
      </c>
      <c r="N4592" s="26">
        <f t="shared" si="4269"/>
        <v>23499</v>
      </c>
      <c r="O4592" s="26">
        <f t="shared" si="4269"/>
        <v>24584</v>
      </c>
      <c r="P4592" s="26">
        <f t="shared" si="4221"/>
        <v>316685</v>
      </c>
      <c r="Q4592" s="26">
        <f t="shared" si="4222"/>
        <v>85.643315340263726</v>
      </c>
      <c r="R4592" s="90"/>
      <c r="S4592" s="90"/>
      <c r="T4592" s="90"/>
      <c r="U4592" s="90"/>
      <c r="V4592" s="90"/>
      <c r="W4592" s="90"/>
      <c r="X4592" s="90"/>
      <c r="Y4592" s="90"/>
      <c r="AA4592" s="4"/>
    </row>
    <row r="4593" spans="1:27" s="2" customFormat="1" ht="15" customHeight="1" x14ac:dyDescent="0.25">
      <c r="A4593" s="64" t="s">
        <v>935</v>
      </c>
      <c r="B4593" s="64" t="s">
        <v>95</v>
      </c>
      <c r="C4593" s="64" t="s">
        <v>3454</v>
      </c>
      <c r="D4593" s="64" t="s">
        <v>3464</v>
      </c>
      <c r="E4593" s="20" t="s">
        <v>303</v>
      </c>
      <c r="F4593" s="64" t="s">
        <v>1</v>
      </c>
      <c r="G4593" s="53" t="s">
        <v>385</v>
      </c>
      <c r="H4593" s="53" t="s">
        <v>302</v>
      </c>
      <c r="I4593" s="26">
        <f t="shared" ref="I4593:K4593" si="4273">SUM(I4636,I4676,I4717,I4799,I4840,I4922,I4963,I5045,I5088,I5128,I5169,I5210,I5251,I5291,I5371,I5412,I5453,I5493,I5534,I5574,I5615,I5656,I5697,I5739,I5781,I5822,I5863,I5907,I5949,I5989)</f>
        <v>72032</v>
      </c>
      <c r="J4593" s="26">
        <f t="shared" si="4273"/>
        <v>17614</v>
      </c>
      <c r="K4593" s="26">
        <f t="shared" si="4273"/>
        <v>13948</v>
      </c>
      <c r="L4593" s="26">
        <f t="shared" si="4220"/>
        <v>1492</v>
      </c>
      <c r="M4593" s="26">
        <f t="shared" ref="M4593" si="4274">SUM(M4636,M4676,M4717,M4799,M4840,M4922,M4963,M5045,M5088,M5128,M5169,M5210,M5251,M5291,M5371,M5412,M5453,M5493,M5534,M5574,M5615,M5656,M5697,M5739,M5781,M5822,M5863,M5907,M5949,M5989)</f>
        <v>662</v>
      </c>
      <c r="N4593" s="26">
        <f t="shared" ref="N4593:O4593" si="4275">SUM(N4636,N4676,N4717,N4799,N4840,N4922,N4963,N5045,N5088,N5128,N5169,N5210,N5251,N5291,N5371,N5412,N5453,N5493,N5534,N5574,N5615,N5656,N5697,N5739,N5781,N5822,N5863,N5907,N5949,N5989)</f>
        <v>340</v>
      </c>
      <c r="O4593" s="26">
        <f t="shared" si="4275"/>
        <v>490</v>
      </c>
      <c r="P4593" s="26">
        <f t="shared" si="4221"/>
        <v>15440</v>
      </c>
      <c r="Q4593" s="26">
        <f t="shared" si="4222"/>
        <v>87.657545134552066</v>
      </c>
      <c r="R4593" s="90"/>
      <c r="S4593" s="90"/>
      <c r="T4593" s="90"/>
      <c r="U4593" s="90"/>
      <c r="V4593" s="90"/>
      <c r="W4593" s="90"/>
      <c r="X4593" s="90"/>
      <c r="Y4593" s="90"/>
      <c r="AA4593" s="4"/>
    </row>
    <row r="4594" spans="1:27" s="2" customFormat="1" ht="15" customHeight="1" x14ac:dyDescent="0.25">
      <c r="A4594" s="64" t="s">
        <v>935</v>
      </c>
      <c r="B4594" s="64" t="s">
        <v>95</v>
      </c>
      <c r="C4594" s="64" t="s">
        <v>3454</v>
      </c>
      <c r="D4594" s="64" t="s">
        <v>3464</v>
      </c>
      <c r="E4594" s="20" t="s">
        <v>305</v>
      </c>
      <c r="F4594" s="64" t="s">
        <v>1</v>
      </c>
      <c r="G4594" s="53" t="s">
        <v>385</v>
      </c>
      <c r="H4594" s="53" t="s">
        <v>304</v>
      </c>
      <c r="I4594" s="26">
        <f t="shared" ref="I4594:K4594" si="4276">SUM(I4758,I4800,I4880,I4923,I4964,I5005,I5046,I5170,I5211,I5575,I5698,I5740,I5864,I5908,I6031)</f>
        <v>132879</v>
      </c>
      <c r="J4594" s="26">
        <f t="shared" si="4276"/>
        <v>123029</v>
      </c>
      <c r="K4594" s="26">
        <f t="shared" si="4276"/>
        <v>72223</v>
      </c>
      <c r="L4594" s="26">
        <f t="shared" si="4220"/>
        <v>21834</v>
      </c>
      <c r="M4594" s="26">
        <f t="shared" ref="M4594" si="4277">SUM(M4758,M4800,M4880,M4923,M4964,M5005,M5046,M5170,M5211,M5575,M5698,M5740,M5864,M5908,M6031)</f>
        <v>5004</v>
      </c>
      <c r="N4594" s="26">
        <f t="shared" ref="N4594:O4594" si="4278">SUM(N4758,N4800,N4880,N4923,N4964,N5005,N5046,N5170,N5211,N5575,N5698,N5740,N5864,N5908,N6031)</f>
        <v>4990</v>
      </c>
      <c r="O4594" s="26">
        <f t="shared" si="4278"/>
        <v>11840</v>
      </c>
      <c r="P4594" s="26">
        <f t="shared" si="4221"/>
        <v>94057</v>
      </c>
      <c r="Q4594" s="26">
        <f t="shared" si="4222"/>
        <v>76.451080639524022</v>
      </c>
      <c r="R4594" s="90"/>
      <c r="S4594" s="90"/>
      <c r="T4594" s="90"/>
      <c r="U4594" s="90"/>
      <c r="V4594" s="90"/>
      <c r="W4594" s="90"/>
      <c r="X4594" s="90"/>
      <c r="Y4594" s="90"/>
      <c r="AA4594" s="4"/>
    </row>
    <row r="4595" spans="1:27" s="2" customFormat="1" ht="15" customHeight="1" x14ac:dyDescent="0.25">
      <c r="A4595" s="64" t="s">
        <v>935</v>
      </c>
      <c r="B4595" s="64" t="s">
        <v>95</v>
      </c>
      <c r="C4595" s="64" t="s">
        <v>3454</v>
      </c>
      <c r="D4595" s="64" t="s">
        <v>3464</v>
      </c>
      <c r="E4595" s="20" t="s">
        <v>308</v>
      </c>
      <c r="F4595" s="64" t="s">
        <v>1</v>
      </c>
      <c r="G4595" s="53" t="s">
        <v>385</v>
      </c>
      <c r="H4595" s="53" t="s">
        <v>307</v>
      </c>
      <c r="I4595" s="26">
        <f t="shared" ref="I4595:K4595" si="4279">SUM(I4637,I4677,I4718,I4759,I4801,I4841,I4881,I4924,I4965,I5006,I5047,I5089,I5129,I5171,I5212,I5252,I5292,I5332,I5372,I5413,I5454,I5494,I5535,I5576,I5616,I5657,I5699,I5741,I5782,I5823,I5865,I5909,I5950,I5990,I6032)</f>
        <v>481566</v>
      </c>
      <c r="J4595" s="26">
        <f t="shared" si="4279"/>
        <v>244643</v>
      </c>
      <c r="K4595" s="26">
        <f t="shared" si="4279"/>
        <v>153415</v>
      </c>
      <c r="L4595" s="26">
        <f t="shared" si="4220"/>
        <v>51438</v>
      </c>
      <c r="M4595" s="26">
        <f t="shared" ref="M4595" si="4280">SUM(M4637,M4677,M4718,M4759,M4801,M4841,M4881,M4924,M4965,M5006,M5047,M5089,M5129,M5171,M5212,M5252,M5292,M5332,M5372,M5413,M5454,M5494,M5535,M5576,M5616,M5657,M5699,M5741,M5782,M5823,M5865,M5909,M5950,M5990,M6032)</f>
        <v>20692</v>
      </c>
      <c r="N4595" s="26">
        <f t="shared" ref="N4595:O4595" si="4281">SUM(N4637,N4677,N4718,N4759,N4801,N4841,N4881,N4924,N4965,N5006,N5047,N5089,N5129,N5171,N5212,N5252,N5292,N5332,N5372,N5413,N5454,N5494,N5535,N5576,N5616,N5657,N5699,N5741,N5782,N5823,N5865,N5909,N5950,N5990,N6032)</f>
        <v>17892</v>
      </c>
      <c r="O4595" s="26">
        <f t="shared" si="4281"/>
        <v>12854</v>
      </c>
      <c r="P4595" s="26">
        <f t="shared" si="4221"/>
        <v>204853</v>
      </c>
      <c r="Q4595" s="26">
        <f t="shared" si="4222"/>
        <v>83.735483950082369</v>
      </c>
      <c r="R4595" s="90"/>
      <c r="S4595" s="90"/>
      <c r="T4595" s="90"/>
      <c r="U4595" s="90"/>
      <c r="V4595" s="90"/>
      <c r="W4595" s="90"/>
      <c r="X4595" s="90"/>
      <c r="Y4595" s="90"/>
      <c r="AA4595" s="4"/>
    </row>
    <row r="4596" spans="1:27" s="2" customFormat="1" ht="15" customHeight="1" x14ac:dyDescent="0.25">
      <c r="A4596" s="64" t="s">
        <v>935</v>
      </c>
      <c r="B4596" s="64" t="s">
        <v>95</v>
      </c>
      <c r="C4596" s="64" t="s">
        <v>3454</v>
      </c>
      <c r="D4596" s="64" t="s">
        <v>3464</v>
      </c>
      <c r="E4596" s="20" t="s">
        <v>311</v>
      </c>
      <c r="F4596" s="64" t="s">
        <v>1</v>
      </c>
      <c r="G4596" s="53" t="s">
        <v>385</v>
      </c>
      <c r="H4596" s="53" t="s">
        <v>310</v>
      </c>
      <c r="I4596" s="26">
        <f t="shared" ref="I4596:K4596" si="4282">SUM(I4638,I4678,I4719,I4760,I4802,I4842,I4882,I4925,I4966,I5007,I5048,I5130,I5090,I5172,I5213,I5253,I5293,I5333,I5373,I5414,I5455,I5495,I5536,I5577,I5617,I5658,I5700,I5742,I5783,I5824,I5866,I5910,I5951,I5991,I6033)</f>
        <v>107249</v>
      </c>
      <c r="J4596" s="26">
        <f t="shared" si="4282"/>
        <v>43849</v>
      </c>
      <c r="K4596" s="26">
        <f t="shared" si="4282"/>
        <v>9738</v>
      </c>
      <c r="L4596" s="26">
        <f t="shared" si="4220"/>
        <v>8339</v>
      </c>
      <c r="M4596" s="26">
        <f t="shared" ref="M4596" si="4283">SUM(M4638,M4678,M4719,M4760,M4802,M4842,M4882,M4925,M4966,M5007,M5048,M5130,M5090,M5172,M5213,M5253,M5293,M5333,M5373,M5414,M5455,M5495,M5536,M5577,M5617,M5658,M5700,M5742,M5783,M5824,M5866,M5910,M5951,M5991,M6033)</f>
        <v>1593</v>
      </c>
      <c r="N4596" s="26">
        <f t="shared" ref="N4596:O4596" si="4284">SUM(N4638,N4678,N4719,N4760,N4802,N4842,N4882,N4925,N4966,N5007,N5048,N5130,N5090,N5172,N5213,N5253,N5293,N5333,N5373,N5414,N5455,N5495,N5536,N5577,N5617,N5658,N5700,N5742,N5783,N5824,N5866,N5910,N5951,N5991,N6033)</f>
        <v>373</v>
      </c>
      <c r="O4596" s="26">
        <f t="shared" si="4284"/>
        <v>6373</v>
      </c>
      <c r="P4596" s="26">
        <f t="shared" si="4221"/>
        <v>18077</v>
      </c>
      <c r="Q4596" s="26">
        <f t="shared" si="4222"/>
        <v>41.225569568291185</v>
      </c>
      <c r="R4596" s="90"/>
      <c r="S4596" s="90"/>
      <c r="T4596" s="90"/>
      <c r="U4596" s="90"/>
      <c r="V4596" s="90"/>
      <c r="W4596" s="90"/>
      <c r="X4596" s="90"/>
      <c r="Y4596" s="90"/>
      <c r="AA4596" s="4"/>
    </row>
    <row r="4597" spans="1:27" s="3" customFormat="1" ht="15" customHeight="1" x14ac:dyDescent="0.25">
      <c r="A4597" s="64" t="s">
        <v>935</v>
      </c>
      <c r="B4597" s="64" t="s">
        <v>95</v>
      </c>
      <c r="C4597" s="64" t="s">
        <v>3454</v>
      </c>
      <c r="D4597" s="64" t="s">
        <v>3464</v>
      </c>
      <c r="E4597" s="20" t="s">
        <v>3475</v>
      </c>
      <c r="F4597" s="64" t="s">
        <v>1</v>
      </c>
      <c r="G4597" s="53" t="s">
        <v>385</v>
      </c>
      <c r="H4597" s="53" t="s">
        <v>40</v>
      </c>
      <c r="I4597" s="26">
        <f t="shared" ref="I4597:K4597" si="4285">SUM(I4639,I4679,I4720,I4761,I4803,I4843,I4883,I4926,I4967,I5008,I5049,I5091,I5131,I5173,I5214,I5254,I5294,I5334,I5374,I5415,I5456,I5496,I5537,I5578,I5618,I5659,I5701,I5743,I5784,I5825,I5867,I5911,I5952,I5992,I6034)</f>
        <v>2167691</v>
      </c>
      <c r="J4597" s="26">
        <f t="shared" si="4285"/>
        <v>726904</v>
      </c>
      <c r="K4597" s="26">
        <f t="shared" si="4285"/>
        <v>439181</v>
      </c>
      <c r="L4597" s="26">
        <f t="shared" si="4220"/>
        <v>163362</v>
      </c>
      <c r="M4597" s="26">
        <f t="shared" ref="M4597" si="4286">SUM(M4639,M4679,M4720,M4761,M4803,M4843,M4883,M4926,M4967,M5008,M5049,M5091,M5131,M5173,M5214,M5254,M5294,M5334,M5374,M5415,M5456,M5496,M5537,M5578,M5618,M5659,M5701,M5743,M5784,M5825,M5867,M5911,M5952,M5992,M6034)</f>
        <v>57490</v>
      </c>
      <c r="N4597" s="26">
        <f t="shared" ref="N4597:O4597" si="4287">SUM(N4639,N4679,N4720,N4761,N4803,N4843,N4883,N4926,N4967,N5008,N5049,N5091,N5131,N5173,N5214,N5254,N5294,N5334,N5374,N5415,N5456,N5496,N5537,N5578,N5618,N5659,N5701,N5743,N5784,N5825,N5867,N5911,N5952,N5992,N6034)</f>
        <v>62846</v>
      </c>
      <c r="O4597" s="26">
        <f t="shared" si="4287"/>
        <v>43026</v>
      </c>
      <c r="P4597" s="26">
        <f t="shared" si="4221"/>
        <v>602543</v>
      </c>
      <c r="Q4597" s="26">
        <f t="shared" si="4222"/>
        <v>82.891688586113162</v>
      </c>
      <c r="R4597" s="90"/>
      <c r="S4597" s="90"/>
      <c r="T4597" s="90"/>
      <c r="U4597" s="90"/>
      <c r="V4597" s="90"/>
      <c r="W4597" s="90"/>
      <c r="X4597" s="90"/>
      <c r="Y4597" s="90"/>
    </row>
    <row r="4598" spans="1:27" s="2" customFormat="1" ht="22.5" customHeight="1" x14ac:dyDescent="0.25">
      <c r="A4598" s="63" t="s">
        <v>1</v>
      </c>
      <c r="B4598" s="63" t="s">
        <v>1</v>
      </c>
      <c r="C4598" s="63" t="s">
        <v>1</v>
      </c>
      <c r="D4598" s="65" t="s">
        <v>1</v>
      </c>
      <c r="E4598" s="65" t="s">
        <v>1</v>
      </c>
      <c r="F4598" s="65" t="s">
        <v>1</v>
      </c>
      <c r="G4598" s="65" t="s">
        <v>1</v>
      </c>
      <c r="H4598" s="66" t="s">
        <v>56</v>
      </c>
      <c r="I4598" s="30">
        <f t="shared" ref="I4598:K4598" si="4288">SUM(I4599)</f>
        <v>50344</v>
      </c>
      <c r="J4598" s="30">
        <f t="shared" si="4288"/>
        <v>44300</v>
      </c>
      <c r="K4598" s="30">
        <f t="shared" si="4288"/>
        <v>11250</v>
      </c>
      <c r="L4598" s="30">
        <f t="shared" si="4220"/>
        <v>4050</v>
      </c>
      <c r="M4598" s="30">
        <f t="shared" ref="M4598" si="4289">SUM(M4599)</f>
        <v>1350</v>
      </c>
      <c r="N4598" s="30">
        <f t="shared" ref="N4598:O4598" si="4290">SUM(N4599)</f>
        <v>1350</v>
      </c>
      <c r="O4598" s="30">
        <f t="shared" si="4290"/>
        <v>1350</v>
      </c>
      <c r="P4598" s="30">
        <f t="shared" si="4221"/>
        <v>15300</v>
      </c>
      <c r="Q4598" s="30">
        <f t="shared" si="4222"/>
        <v>34.537246049661405</v>
      </c>
      <c r="R4598" s="93"/>
      <c r="S4598" s="93"/>
      <c r="T4598" s="93"/>
      <c r="U4598" s="93"/>
      <c r="V4598" s="93"/>
      <c r="W4598" s="93"/>
      <c r="X4598" s="93"/>
      <c r="Y4598" s="93"/>
      <c r="AA4598" s="4"/>
    </row>
    <row r="4599" spans="1:27" s="2" customFormat="1" ht="15" customHeight="1" x14ac:dyDescent="0.25">
      <c r="A4599" s="63" t="s">
        <v>935</v>
      </c>
      <c r="B4599" s="63" t="s">
        <v>95</v>
      </c>
      <c r="C4599" s="63" t="s">
        <v>3454</v>
      </c>
      <c r="D4599" s="63" t="s">
        <v>3464</v>
      </c>
      <c r="E4599" s="65" t="s">
        <v>3461</v>
      </c>
      <c r="F4599" s="65" t="s">
        <v>1</v>
      </c>
      <c r="G4599" s="65" t="s">
        <v>1</v>
      </c>
      <c r="H4599" s="65" t="s">
        <v>58</v>
      </c>
      <c r="I4599" s="31">
        <f t="shared" ref="I4599:K4599" si="4291">SUM(I4600:I4601)</f>
        <v>50344</v>
      </c>
      <c r="J4599" s="31">
        <f t="shared" si="4291"/>
        <v>44300</v>
      </c>
      <c r="K4599" s="31">
        <f t="shared" si="4291"/>
        <v>11250</v>
      </c>
      <c r="L4599" s="31">
        <f t="shared" si="4220"/>
        <v>4050</v>
      </c>
      <c r="M4599" s="31">
        <f t="shared" ref="M4599" si="4292">SUM(M4600:M4601)</f>
        <v>1350</v>
      </c>
      <c r="N4599" s="31">
        <f t="shared" ref="N4599:O4599" si="4293">SUM(N4600:N4601)</f>
        <v>1350</v>
      </c>
      <c r="O4599" s="31">
        <f t="shared" si="4293"/>
        <v>1350</v>
      </c>
      <c r="P4599" s="31">
        <f t="shared" si="4221"/>
        <v>15300</v>
      </c>
      <c r="Q4599" s="31">
        <f t="shared" si="4222"/>
        <v>34.537246049661405</v>
      </c>
      <c r="R4599" s="94"/>
      <c r="S4599" s="94"/>
      <c r="T4599" s="94"/>
      <c r="U4599" s="94"/>
      <c r="V4599" s="94"/>
      <c r="W4599" s="94"/>
      <c r="X4599" s="94"/>
      <c r="Y4599" s="94"/>
      <c r="AA4599" s="4"/>
    </row>
    <row r="4600" spans="1:27" s="2" customFormat="1" ht="15" customHeight="1" x14ac:dyDescent="0.25">
      <c r="A4600" s="64" t="s">
        <v>935</v>
      </c>
      <c r="B4600" s="64" t="s">
        <v>95</v>
      </c>
      <c r="C4600" s="64" t="s">
        <v>3454</v>
      </c>
      <c r="D4600" s="64" t="s">
        <v>3464</v>
      </c>
      <c r="E4600" s="20" t="s">
        <v>106</v>
      </c>
      <c r="F4600" s="64" t="s">
        <v>1</v>
      </c>
      <c r="G4600" s="53" t="s">
        <v>385</v>
      </c>
      <c r="H4600" s="53" t="s">
        <v>105</v>
      </c>
      <c r="I4600" s="26">
        <f t="shared" ref="I4600:K4600" si="4294">SUM(I4889,I5380)</f>
        <v>19500</v>
      </c>
      <c r="J4600" s="26">
        <f t="shared" si="4294"/>
        <v>13500</v>
      </c>
      <c r="K4600" s="26">
        <f t="shared" si="4294"/>
        <v>6750</v>
      </c>
      <c r="L4600" s="26">
        <f t="shared" si="4220"/>
        <v>4050</v>
      </c>
      <c r="M4600" s="26">
        <f t="shared" ref="M4600" si="4295">SUM(M4889,M5380)</f>
        <v>1350</v>
      </c>
      <c r="N4600" s="26">
        <f t="shared" ref="N4600:O4600" si="4296">SUM(N4889,N5380)</f>
        <v>1350</v>
      </c>
      <c r="O4600" s="26">
        <f t="shared" si="4296"/>
        <v>1350</v>
      </c>
      <c r="P4600" s="26">
        <f t="shared" si="4221"/>
        <v>10800</v>
      </c>
      <c r="Q4600" s="26">
        <f t="shared" si="4222"/>
        <v>80</v>
      </c>
      <c r="R4600" s="90"/>
      <c r="S4600" s="90"/>
      <c r="T4600" s="90"/>
      <c r="U4600" s="90"/>
      <c r="V4600" s="90"/>
      <c r="W4600" s="90"/>
      <c r="X4600" s="90"/>
      <c r="Y4600" s="90"/>
      <c r="AA4600" s="4"/>
    </row>
    <row r="4601" spans="1:27" s="3" customFormat="1" ht="15" customHeight="1" x14ac:dyDescent="0.25">
      <c r="A4601" s="64" t="s">
        <v>935</v>
      </c>
      <c r="B4601" s="64" t="s">
        <v>95</v>
      </c>
      <c r="C4601" s="64" t="s">
        <v>3454</v>
      </c>
      <c r="D4601" s="64" t="s">
        <v>3464</v>
      </c>
      <c r="E4601" s="20" t="s">
        <v>68</v>
      </c>
      <c r="F4601" s="64" t="s">
        <v>1</v>
      </c>
      <c r="G4601" s="53" t="s">
        <v>385</v>
      </c>
      <c r="H4601" s="53" t="s">
        <v>67</v>
      </c>
      <c r="I4601" s="26">
        <f t="shared" ref="I4601:K4601" si="4297">SUM(I4645,I4685,I4726,I4767,I4809,I4849,I4890,I4932,I4973,I5014,I5055,I5097,I5137,I5179,I5220,I5260,I5300,I5340,I5381,I5421,I5462,I5502,I5543,I5584,I5624,I5665,I5707,I5749,I5790,I5831,I5873,I5917,I5958,I5998,I6040)</f>
        <v>30844</v>
      </c>
      <c r="J4601" s="26">
        <f t="shared" si="4297"/>
        <v>30800</v>
      </c>
      <c r="K4601" s="26">
        <f t="shared" si="4297"/>
        <v>4500</v>
      </c>
      <c r="L4601" s="26">
        <f t="shared" si="4220"/>
        <v>0</v>
      </c>
      <c r="M4601" s="26">
        <f t="shared" ref="M4601" si="4298">SUM(M4645,M4685,M4726,M4767,M4809,M4849,M4890,M4932,M4973,M5014,M5055,M5097,M5137,M5179,M5220,M5260,M5300,M5340,M5381,M5421,M5462,M5502,M5543,M5584,M5624,M5665,M5707,M5749,M5790,M5831,M5873,M5917,M5958,M5998,M6040)</f>
        <v>0</v>
      </c>
      <c r="N4601" s="26">
        <f t="shared" ref="N4601:O4601" si="4299">SUM(N4645,N4685,N4726,N4767,N4809,N4849,N4890,N4932,N4973,N5014,N5055,N5097,N5137,N5179,N5220,N5260,N5300,N5340,N5381,N5421,N5462,N5502,N5543,N5584,N5624,N5665,N5707,N5749,N5790,N5831,N5873,N5917,N5958,N5998,N6040)</f>
        <v>0</v>
      </c>
      <c r="O4601" s="26">
        <f t="shared" si="4299"/>
        <v>0</v>
      </c>
      <c r="P4601" s="26">
        <f t="shared" si="4221"/>
        <v>4500</v>
      </c>
      <c r="Q4601" s="26">
        <f t="shared" si="4222"/>
        <v>14.61038961038961</v>
      </c>
      <c r="R4601" s="90"/>
      <c r="S4601" s="90"/>
      <c r="T4601" s="90"/>
      <c r="U4601" s="90"/>
      <c r="V4601" s="90"/>
      <c r="W4601" s="90"/>
      <c r="X4601" s="90"/>
      <c r="Y4601" s="90"/>
    </row>
    <row r="4602" spans="1:27" s="2" customFormat="1" ht="22.5" customHeight="1" x14ac:dyDescent="0.25">
      <c r="A4602" s="63" t="s">
        <v>1</v>
      </c>
      <c r="B4602" s="63" t="s">
        <v>1</v>
      </c>
      <c r="C4602" s="63" t="s">
        <v>1</v>
      </c>
      <c r="D4602" s="65" t="s">
        <v>1</v>
      </c>
      <c r="E4602" s="65" t="s">
        <v>1</v>
      </c>
      <c r="F4602" s="65" t="s">
        <v>1</v>
      </c>
      <c r="G4602" s="65" t="s">
        <v>1</v>
      </c>
      <c r="H4602" s="66" t="s">
        <v>69</v>
      </c>
      <c r="I4602" s="30">
        <f t="shared" ref="I4602:K4602" si="4300">SUM(I4603)</f>
        <v>860100</v>
      </c>
      <c r="J4602" s="30">
        <f t="shared" si="4300"/>
        <v>33400</v>
      </c>
      <c r="K4602" s="30">
        <f t="shared" si="4300"/>
        <v>25000</v>
      </c>
      <c r="L4602" s="30">
        <f t="shared" si="4220"/>
        <v>3400</v>
      </c>
      <c r="M4602" s="30">
        <f t="shared" ref="M4602" si="4301">SUM(M4603)</f>
        <v>3400</v>
      </c>
      <c r="N4602" s="30">
        <f t="shared" ref="N4602:O4602" si="4302">SUM(N4603)</f>
        <v>0</v>
      </c>
      <c r="O4602" s="30">
        <f t="shared" si="4302"/>
        <v>0</v>
      </c>
      <c r="P4602" s="30">
        <f t="shared" si="4221"/>
        <v>28400</v>
      </c>
      <c r="Q4602" s="30">
        <f t="shared" si="4222"/>
        <v>85.029940119760482</v>
      </c>
      <c r="R4602" s="93"/>
      <c r="S4602" s="93"/>
      <c r="T4602" s="93"/>
      <c r="U4602" s="93"/>
      <c r="V4602" s="93"/>
      <c r="W4602" s="93"/>
      <c r="X4602" s="93"/>
      <c r="Y4602" s="93"/>
      <c r="AA4602" s="4"/>
    </row>
    <row r="4603" spans="1:27" s="2" customFormat="1" ht="15" customHeight="1" x14ac:dyDescent="0.25">
      <c r="A4603" s="63" t="s">
        <v>935</v>
      </c>
      <c r="B4603" s="63" t="s">
        <v>95</v>
      </c>
      <c r="C4603" s="63" t="s">
        <v>3454</v>
      </c>
      <c r="D4603" s="63" t="s">
        <v>3464</v>
      </c>
      <c r="E4603" s="65" t="s">
        <v>3462</v>
      </c>
      <c r="F4603" s="65" t="s">
        <v>1</v>
      </c>
      <c r="G4603" s="65" t="s">
        <v>1</v>
      </c>
      <c r="H4603" s="65" t="s">
        <v>71</v>
      </c>
      <c r="I4603" s="31">
        <f t="shared" ref="I4603:K4603" si="4303">SUM(I4604:I4605)</f>
        <v>860100</v>
      </c>
      <c r="J4603" s="31">
        <f t="shared" si="4303"/>
        <v>33400</v>
      </c>
      <c r="K4603" s="31">
        <f t="shared" si="4303"/>
        <v>25000</v>
      </c>
      <c r="L4603" s="31">
        <f t="shared" si="4220"/>
        <v>3400</v>
      </c>
      <c r="M4603" s="31">
        <f t="shared" ref="M4603" si="4304">SUM(M4604:M4605)</f>
        <v>3400</v>
      </c>
      <c r="N4603" s="31">
        <f t="shared" ref="N4603:O4603" si="4305">SUM(N4604:N4605)</f>
        <v>0</v>
      </c>
      <c r="O4603" s="31">
        <f t="shared" si="4305"/>
        <v>0</v>
      </c>
      <c r="P4603" s="31">
        <f t="shared" si="4221"/>
        <v>28400</v>
      </c>
      <c r="Q4603" s="31">
        <f t="shared" si="4222"/>
        <v>85.029940119760482</v>
      </c>
      <c r="R4603" s="94"/>
      <c r="S4603" s="94"/>
      <c r="T4603" s="94"/>
      <c r="U4603" s="94"/>
      <c r="V4603" s="94"/>
      <c r="W4603" s="94"/>
      <c r="X4603" s="94"/>
      <c r="Y4603" s="94"/>
      <c r="AA4603" s="4"/>
    </row>
    <row r="4604" spans="1:27" s="2" customFormat="1" ht="15" customHeight="1" x14ac:dyDescent="0.25">
      <c r="A4604" s="64" t="s">
        <v>935</v>
      </c>
      <c r="B4604" s="64" t="s">
        <v>95</v>
      </c>
      <c r="C4604" s="64" t="s">
        <v>3454</v>
      </c>
      <c r="D4604" s="64" t="s">
        <v>3464</v>
      </c>
      <c r="E4604" s="20" t="s">
        <v>74</v>
      </c>
      <c r="F4604" s="64" t="s">
        <v>1</v>
      </c>
      <c r="G4604" s="53" t="s">
        <v>385</v>
      </c>
      <c r="H4604" s="53" t="s">
        <v>73</v>
      </c>
      <c r="I4604" s="26">
        <f t="shared" ref="I4604:K4604" si="4306">SUM(I4648,I4688,I4729,I4770,I4812,I4852,I4893,I4935,I4976,I5017,I5060,I5100,I5140,I5182,I5223,I5263,I5303,I5343,I5384,I5424,I5465,I5505,I5546,I5587,I5627,I5668,I5710,I5752,I5793,I5834,I5878,I5920,I5961,I6001,I6043)</f>
        <v>549006</v>
      </c>
      <c r="J4604" s="26">
        <f t="shared" si="4306"/>
        <v>28400</v>
      </c>
      <c r="K4604" s="26">
        <f t="shared" si="4306"/>
        <v>25000</v>
      </c>
      <c r="L4604" s="26">
        <f t="shared" si="4220"/>
        <v>3400</v>
      </c>
      <c r="M4604" s="26">
        <f t="shared" ref="M4604" si="4307">SUM(M4648,M4688,M4729,M4770,M4812,M4852,M4893,M4935,M4976,M5017,M5060,M5100,M5140,M5182,M5223,M5263,M5303,M5343,M5384,M5424,M5465,M5505,M5546,M5587,M5627,M5668,M5710,M5752,M5793,M5834,M5878,M5920,M5961,M6001,M6043)</f>
        <v>3400</v>
      </c>
      <c r="N4604" s="26">
        <f t="shared" ref="N4604:O4604" si="4308">SUM(N4648,N4688,N4729,N4770,N4812,N4852,N4893,N4935,N4976,N5017,N5060,N5100,N5140,N5182,N5223,N5263,N5303,N5343,N5384,N5424,N5465,N5505,N5546,N5587,N5627,N5668,N5710,N5752,N5793,N5834,N5878,N5920,N5961,N6001,N6043)</f>
        <v>0</v>
      </c>
      <c r="O4604" s="26">
        <f t="shared" si="4308"/>
        <v>0</v>
      </c>
      <c r="P4604" s="26">
        <f t="shared" si="4221"/>
        <v>28400</v>
      </c>
      <c r="Q4604" s="26">
        <f t="shared" si="4222"/>
        <v>100</v>
      </c>
      <c r="R4604" s="90"/>
      <c r="S4604" s="90"/>
      <c r="T4604" s="90"/>
      <c r="U4604" s="90"/>
      <c r="V4604" s="90"/>
      <c r="W4604" s="90"/>
      <c r="X4604" s="90"/>
      <c r="Y4604" s="90"/>
      <c r="AA4604" s="4"/>
    </row>
    <row r="4605" spans="1:27" s="2" customFormat="1" ht="15" customHeight="1" x14ac:dyDescent="0.25">
      <c r="A4605" s="64" t="s">
        <v>935</v>
      </c>
      <c r="B4605" s="64" t="s">
        <v>95</v>
      </c>
      <c r="C4605" s="64" t="s">
        <v>3454</v>
      </c>
      <c r="D4605" s="64" t="s">
        <v>3464</v>
      </c>
      <c r="E4605" s="20" t="s">
        <v>323</v>
      </c>
      <c r="F4605" s="64" t="s">
        <v>1</v>
      </c>
      <c r="G4605" s="53" t="s">
        <v>385</v>
      </c>
      <c r="H4605" s="53" t="s">
        <v>322</v>
      </c>
      <c r="I4605" s="26">
        <f t="shared" ref="I4605:K4605" si="4309">SUM(I4689,I4730,I4771,I4894,I4977,I5141,I5304,I5425,I5506,I5628,I5669,I5711,I5753,I5794,I5835,I5879,I5921,I6002)</f>
        <v>311094</v>
      </c>
      <c r="J4605" s="26">
        <f t="shared" si="4309"/>
        <v>5000</v>
      </c>
      <c r="K4605" s="26">
        <f t="shared" si="4309"/>
        <v>0</v>
      </c>
      <c r="L4605" s="26">
        <f t="shared" si="4220"/>
        <v>0</v>
      </c>
      <c r="M4605" s="26">
        <f t="shared" ref="M4605" si="4310">SUM(M4689,M4730,M4771,M4894,M4977,M5141,M5304,M5425,M5506,M5628,M5669,M5711,M5753,M5794,M5835,M5879,M5921,M6002)</f>
        <v>0</v>
      </c>
      <c r="N4605" s="26">
        <f t="shared" ref="N4605:O4605" si="4311">SUM(N4689,N4730,N4771,N4894,N4977,N5141,N5304,N5425,N5506,N5628,N5669,N5711,N5753,N5794,N5835,N5879,N5921,N6002)</f>
        <v>0</v>
      </c>
      <c r="O4605" s="26">
        <f t="shared" si="4311"/>
        <v>0</v>
      </c>
      <c r="P4605" s="26">
        <f t="shared" si="4221"/>
        <v>0</v>
      </c>
      <c r="Q4605" s="26">
        <f t="shared" si="4222"/>
        <v>0</v>
      </c>
      <c r="R4605" s="90"/>
      <c r="S4605" s="90"/>
      <c r="T4605" s="90"/>
      <c r="U4605" s="90"/>
      <c r="V4605" s="90"/>
      <c r="W4605" s="90"/>
      <c r="X4605" s="90"/>
      <c r="Y4605" s="90"/>
      <c r="AA4605" s="4"/>
    </row>
    <row r="4606" spans="1:27" s="2" customFormat="1" ht="15" customHeight="1" x14ac:dyDescent="0.25">
      <c r="A4606" s="53" t="s">
        <v>1</v>
      </c>
      <c r="B4606" s="53" t="s">
        <v>1</v>
      </c>
      <c r="C4606" s="53" t="s">
        <v>1</v>
      </c>
      <c r="D4606" s="53" t="s">
        <v>1</v>
      </c>
      <c r="E4606" s="53" t="s">
        <v>1</v>
      </c>
      <c r="F4606" s="53" t="s">
        <v>1</v>
      </c>
      <c r="G4606" s="53" t="s">
        <v>1</v>
      </c>
      <c r="H4606" s="66" t="s">
        <v>3463</v>
      </c>
      <c r="I4606" s="30">
        <f t="shared" ref="I4606:K4606" si="4312">SUM(I4577,I4598,I4602)</f>
        <v>62435405</v>
      </c>
      <c r="J4606" s="30">
        <f t="shared" si="4312"/>
        <v>58816072</v>
      </c>
      <c r="K4606" s="30">
        <f t="shared" si="4312"/>
        <v>33249057</v>
      </c>
      <c r="L4606" s="30">
        <f t="shared" si="4220"/>
        <v>14132969</v>
      </c>
      <c r="M4606" s="30">
        <f t="shared" ref="M4606" si="4313">SUM(M4577,M4598,M4602)</f>
        <v>4625801</v>
      </c>
      <c r="N4606" s="30">
        <f t="shared" ref="N4606:O4606" si="4314">SUM(N4577,N4598,N4602)</f>
        <v>4660558</v>
      </c>
      <c r="O4606" s="30">
        <f t="shared" si="4314"/>
        <v>4846610</v>
      </c>
      <c r="P4606" s="30">
        <f t="shared" si="4221"/>
        <v>47382026</v>
      </c>
      <c r="Q4606" s="30">
        <f t="shared" si="4222"/>
        <v>80.559657231105135</v>
      </c>
      <c r="R4606" s="93"/>
      <c r="S4606" s="93"/>
      <c r="T4606" s="93"/>
      <c r="U4606" s="93"/>
      <c r="V4606" s="93"/>
      <c r="W4606" s="93"/>
      <c r="X4606" s="93"/>
      <c r="Y4606" s="93"/>
      <c r="AA4606" s="4"/>
    </row>
    <row r="4607" spans="1:27" s="2" customFormat="1" ht="15" customHeight="1" thickBot="1" x14ac:dyDescent="0.3">
      <c r="A4607" s="53" t="s">
        <v>1</v>
      </c>
      <c r="B4607" s="53" t="s">
        <v>1</v>
      </c>
      <c r="C4607" s="53" t="s">
        <v>1</v>
      </c>
      <c r="D4607" s="53" t="s">
        <v>1</v>
      </c>
      <c r="E4607" s="53" t="s">
        <v>1</v>
      </c>
      <c r="F4607" s="53" t="s">
        <v>1</v>
      </c>
      <c r="G4607" s="53" t="s">
        <v>1</v>
      </c>
      <c r="H4607" s="65" t="s">
        <v>76</v>
      </c>
      <c r="I4607" s="31"/>
      <c r="J4607" s="31"/>
      <c r="K4607" s="31">
        <v>0</v>
      </c>
      <c r="L4607" s="31"/>
      <c r="M4607" s="31"/>
      <c r="N4607" s="31"/>
      <c r="O4607" s="31"/>
      <c r="P4607" s="31"/>
      <c r="Q4607" s="31"/>
      <c r="R4607" s="94"/>
      <c r="S4607" s="94"/>
      <c r="T4607" s="94"/>
      <c r="U4607" s="94"/>
      <c r="V4607" s="94"/>
      <c r="W4607" s="94"/>
      <c r="X4607" s="94"/>
      <c r="Y4607" s="94"/>
      <c r="AA4607" s="4"/>
    </row>
    <row r="4608" spans="1:27" s="2" customFormat="1" ht="47.25" customHeight="1" thickBot="1" x14ac:dyDescent="0.3">
      <c r="A4608" s="110" t="s">
        <v>1</v>
      </c>
      <c r="B4608" s="110" t="s">
        <v>1</v>
      </c>
      <c r="C4608" s="110" t="s">
        <v>1</v>
      </c>
      <c r="D4608" s="110" t="s">
        <v>1</v>
      </c>
      <c r="E4608" s="110" t="s">
        <v>1</v>
      </c>
      <c r="F4608" s="110" t="s">
        <v>1</v>
      </c>
      <c r="G4608" s="110" t="s">
        <v>1</v>
      </c>
      <c r="H4608" s="28" t="s">
        <v>77</v>
      </c>
      <c r="I4608" s="109" t="s">
        <v>3984</v>
      </c>
      <c r="J4608" s="109" t="s">
        <v>11</v>
      </c>
      <c r="K4608" s="109" t="s">
        <v>3989</v>
      </c>
      <c r="L4608" s="109" t="s">
        <v>3985</v>
      </c>
      <c r="M4608" s="109" t="s">
        <v>4027</v>
      </c>
      <c r="N4608" s="109" t="s">
        <v>3988</v>
      </c>
      <c r="O4608" s="109" t="s">
        <v>3986</v>
      </c>
      <c r="P4608" s="109" t="s">
        <v>3987</v>
      </c>
      <c r="Q4608" s="109" t="s">
        <v>3695</v>
      </c>
      <c r="R4608" s="91"/>
      <c r="S4608" s="91"/>
      <c r="T4608" s="91"/>
      <c r="U4608" s="91"/>
      <c r="V4608" s="91"/>
      <c r="W4608" s="91"/>
      <c r="X4608" s="91"/>
      <c r="Y4608" s="91"/>
      <c r="AA4608" s="4"/>
    </row>
    <row r="4609" spans="1:27" s="2" customFormat="1" ht="15" customHeight="1" x14ac:dyDescent="0.25">
      <c r="A4609" s="111"/>
      <c r="B4609" s="111"/>
      <c r="C4609" s="111"/>
      <c r="D4609" s="111"/>
      <c r="E4609" s="111"/>
      <c r="F4609" s="111"/>
      <c r="G4609" s="111"/>
      <c r="H4609" s="67" t="s">
        <v>1</v>
      </c>
      <c r="I4609" s="29">
        <v>1</v>
      </c>
      <c r="J4609" s="29">
        <v>2</v>
      </c>
      <c r="K4609" s="29">
        <v>3</v>
      </c>
      <c r="L4609" s="29" t="s">
        <v>3478</v>
      </c>
      <c r="M4609" s="29">
        <v>5</v>
      </c>
      <c r="N4609" s="29">
        <v>6</v>
      </c>
      <c r="O4609" s="29">
        <v>7</v>
      </c>
      <c r="P4609" s="29" t="s">
        <v>3696</v>
      </c>
      <c r="Q4609" s="29">
        <v>9</v>
      </c>
      <c r="R4609" s="92"/>
      <c r="S4609" s="92"/>
      <c r="T4609" s="92"/>
      <c r="U4609" s="92"/>
      <c r="V4609" s="92"/>
      <c r="W4609" s="92"/>
      <c r="X4609" s="92"/>
      <c r="Y4609" s="92"/>
      <c r="AA4609" s="4"/>
    </row>
    <row r="4610" spans="1:27" s="2" customFormat="1" ht="15" customHeight="1" x14ac:dyDescent="0.25">
      <c r="A4610" s="111"/>
      <c r="B4610" s="111"/>
      <c r="C4610" s="111"/>
      <c r="D4610" s="111"/>
      <c r="E4610" s="111"/>
      <c r="F4610" s="111"/>
      <c r="G4610" s="111"/>
      <c r="H4610" s="68" t="s">
        <v>484</v>
      </c>
      <c r="I4610" s="32">
        <f t="shared" ref="I4610:K4610" si="4315">SUM(I4606)</f>
        <v>62435405</v>
      </c>
      <c r="J4610" s="32">
        <f t="shared" si="4315"/>
        <v>58816072</v>
      </c>
      <c r="K4610" s="32">
        <f t="shared" si="4315"/>
        <v>33249057</v>
      </c>
      <c r="L4610" s="32">
        <f t="shared" si="4220"/>
        <v>14132969</v>
      </c>
      <c r="M4610" s="32">
        <f t="shared" ref="M4610" si="4316">SUM(M4606)</f>
        <v>4625801</v>
      </c>
      <c r="N4610" s="32">
        <f t="shared" ref="N4610:O4610" si="4317">SUM(N4606)</f>
        <v>4660558</v>
      </c>
      <c r="O4610" s="32">
        <f t="shared" si="4317"/>
        <v>4846610</v>
      </c>
      <c r="P4610" s="32">
        <f t="shared" si="4221"/>
        <v>47382026</v>
      </c>
      <c r="Q4610" s="32">
        <f t="shared" si="4222"/>
        <v>80.559657231105135</v>
      </c>
      <c r="R4610" s="90"/>
      <c r="S4610" s="90"/>
      <c r="T4610" s="90"/>
      <c r="U4610" s="90"/>
      <c r="V4610" s="90"/>
      <c r="W4610" s="90"/>
      <c r="X4610" s="90"/>
      <c r="Y4610" s="90"/>
      <c r="AA4610" s="4"/>
    </row>
    <row r="4611" spans="1:27" s="2" customFormat="1" ht="15" customHeight="1" x14ac:dyDescent="0.25">
      <c r="A4611" s="111"/>
      <c r="B4611" s="111"/>
      <c r="C4611" s="111"/>
      <c r="D4611" s="111"/>
      <c r="E4611" s="111"/>
      <c r="F4611" s="111"/>
      <c r="G4611" s="111"/>
      <c r="H4611" s="69" t="s">
        <v>79</v>
      </c>
      <c r="I4611" s="32">
        <f t="shared" ref="I4611:K4611" si="4318">SUM(I4610)</f>
        <v>62435405</v>
      </c>
      <c r="J4611" s="32">
        <f t="shared" si="4318"/>
        <v>58816072</v>
      </c>
      <c r="K4611" s="32">
        <f t="shared" si="4318"/>
        <v>33249057</v>
      </c>
      <c r="L4611" s="32">
        <f t="shared" si="4220"/>
        <v>14132969</v>
      </c>
      <c r="M4611" s="32">
        <f t="shared" ref="M4611" si="4319">SUM(M4610)</f>
        <v>4625801</v>
      </c>
      <c r="N4611" s="32">
        <f t="shared" ref="N4611:O4611" si="4320">SUM(N4610)</f>
        <v>4660558</v>
      </c>
      <c r="O4611" s="32">
        <f t="shared" si="4320"/>
        <v>4846610</v>
      </c>
      <c r="P4611" s="32">
        <f t="shared" si="4221"/>
        <v>47382026</v>
      </c>
      <c r="Q4611" s="32">
        <f t="shared" si="4222"/>
        <v>80.559657231105135</v>
      </c>
      <c r="R4611" s="90"/>
      <c r="S4611" s="90"/>
      <c r="T4611" s="90"/>
      <c r="U4611" s="90"/>
      <c r="V4611" s="90"/>
      <c r="W4611" s="90"/>
      <c r="X4611" s="90"/>
      <c r="Y4611" s="90"/>
      <c r="AA4611" s="4"/>
    </row>
    <row r="4612" spans="1:27" s="2" customFormat="1" ht="15" customHeight="1" x14ac:dyDescent="0.25">
      <c r="A4612" s="112"/>
      <c r="B4612" s="112"/>
      <c r="C4612" s="112"/>
      <c r="D4612" s="112"/>
      <c r="E4612" s="112"/>
      <c r="F4612" s="112"/>
      <c r="G4612" s="112"/>
      <c r="H4612" s="19"/>
      <c r="I4612" s="27"/>
      <c r="J4612" s="27"/>
      <c r="K4612" s="27">
        <v>0</v>
      </c>
      <c r="L4612" s="27"/>
      <c r="M4612" s="27"/>
      <c r="N4612" s="27"/>
      <c r="O4612" s="27"/>
      <c r="P4612" s="27"/>
      <c r="Q4612" s="27"/>
      <c r="R4612" s="27"/>
      <c r="S4612" s="27"/>
      <c r="T4612" s="27"/>
      <c r="U4612" s="27"/>
      <c r="V4612" s="27"/>
      <c r="W4612" s="27"/>
      <c r="X4612" s="27"/>
      <c r="Y4612" s="27"/>
      <c r="AA4612" s="4"/>
    </row>
    <row r="4613" spans="1:27" s="2" customFormat="1" ht="15" customHeight="1" x14ac:dyDescent="0.25">
      <c r="A4613" s="53" t="s">
        <v>1</v>
      </c>
      <c r="B4613" s="53" t="s">
        <v>1</v>
      </c>
      <c r="C4613" s="53" t="s">
        <v>1</v>
      </c>
      <c r="D4613" s="53" t="s">
        <v>1</v>
      </c>
      <c r="E4613" s="53" t="s">
        <v>1</v>
      </c>
      <c r="F4613" s="53" t="s">
        <v>1</v>
      </c>
      <c r="G4613" s="53" t="s">
        <v>1</v>
      </c>
      <c r="H4613" s="21" t="s">
        <v>1</v>
      </c>
      <c r="I4613" s="33"/>
      <c r="J4613" s="33"/>
      <c r="K4613" s="33">
        <v>0</v>
      </c>
      <c r="L4613" s="33"/>
      <c r="M4613" s="33"/>
      <c r="N4613" s="33"/>
      <c r="O4613" s="33"/>
      <c r="P4613" s="33"/>
      <c r="Q4613" s="33"/>
      <c r="R4613" s="33"/>
      <c r="S4613" s="33"/>
      <c r="T4613" s="33"/>
      <c r="U4613" s="33"/>
      <c r="V4613" s="33"/>
      <c r="W4613" s="33"/>
      <c r="X4613" s="33"/>
      <c r="Y4613" s="33"/>
      <c r="AA4613" s="4"/>
    </row>
    <row r="4614" spans="1:27" s="2" customFormat="1" ht="15" customHeight="1" x14ac:dyDescent="0.25">
      <c r="A4614" s="53" t="s">
        <v>1</v>
      </c>
      <c r="B4614" s="53" t="s">
        <v>1</v>
      </c>
      <c r="C4614" s="53" t="s">
        <v>1</v>
      </c>
      <c r="D4614" s="53" t="s">
        <v>1</v>
      </c>
      <c r="E4614" s="53" t="s">
        <v>1</v>
      </c>
      <c r="F4614" s="53" t="s">
        <v>1</v>
      </c>
      <c r="G4614" s="53" t="s">
        <v>1</v>
      </c>
      <c r="H4614" s="66" t="s">
        <v>2188</v>
      </c>
      <c r="I4614" s="30">
        <f t="shared" ref="I4614:K4614" si="4321">SUM(I4649,I4690,I4731,I4772,I4813,I4853,I4895,I4936,I4978,I5018,I5061,I5101,I5142,I5183,I5224,I5264,I5305,I5344,I5385,I5426,I5466,I5507,I5547,I5588,I5629,I5670,I5712,I5754,I5795,I5836,I5880,I5922,I5962,I6003,I6044)</f>
        <v>62435405</v>
      </c>
      <c r="J4614" s="30">
        <f t="shared" si="4321"/>
        <v>58816072</v>
      </c>
      <c r="K4614" s="30">
        <f t="shared" si="4321"/>
        <v>33249057</v>
      </c>
      <c r="L4614" s="30">
        <f t="shared" si="4220"/>
        <v>14132969</v>
      </c>
      <c r="M4614" s="30">
        <f t="shared" ref="M4614" si="4322">SUM(M4649,M4690,M4731,M4772,M4813,M4853,M4895,M4936,M4978,M5018,M5061,M5101,M5142,M5183,M5224,M5264,M5305,M5344,M5385,M5426,M5466,M5507,M5547,M5588,M5629,M5670,M5712,M5754,M5795,M5836,M5880,M5922,M5962,M6003,M6044)</f>
        <v>4625801</v>
      </c>
      <c r="N4614" s="30">
        <f t="shared" ref="N4614:O4614" si="4323">SUM(N4649,N4690,N4731,N4772,N4813,N4853,N4895,N4936,N4978,N5018,N5061,N5101,N5142,N5183,N5224,N5264,N5305,N5344,N5385,N5426,N5466,N5507,N5547,N5588,N5629,N5670,N5712,N5754,N5795,N5836,N5880,N5922,N5962,N6003,N6044)</f>
        <v>4660558</v>
      </c>
      <c r="O4614" s="30">
        <f t="shared" si="4323"/>
        <v>4846610</v>
      </c>
      <c r="P4614" s="30">
        <f t="shared" si="4221"/>
        <v>47382026</v>
      </c>
      <c r="Q4614" s="30">
        <f t="shared" si="4222"/>
        <v>80.559657231105135</v>
      </c>
      <c r="R4614" s="93"/>
      <c r="S4614" s="93"/>
      <c r="T4614" s="93"/>
      <c r="U4614" s="93"/>
      <c r="V4614" s="93"/>
      <c r="W4614" s="93"/>
      <c r="X4614" s="93"/>
      <c r="Y4614" s="93"/>
      <c r="AA4614" s="4"/>
    </row>
    <row r="4615" spans="1:27" s="2" customFormat="1" ht="15" customHeight="1" x14ac:dyDescent="0.25">
      <c r="A4615" s="53" t="s">
        <v>1</v>
      </c>
      <c r="B4615" s="53" t="s">
        <v>1</v>
      </c>
      <c r="C4615" s="53" t="s">
        <v>1</v>
      </c>
      <c r="D4615" s="53" t="s">
        <v>1</v>
      </c>
      <c r="E4615" s="53" t="s">
        <v>1</v>
      </c>
      <c r="F4615" s="53" t="s">
        <v>1</v>
      </c>
      <c r="G4615" s="53" t="s">
        <v>1</v>
      </c>
      <c r="H4615" s="65" t="s">
        <v>76</v>
      </c>
      <c r="I4615" s="31"/>
      <c r="J4615" s="31"/>
      <c r="K4615" s="31">
        <v>0</v>
      </c>
      <c r="L4615" s="31"/>
      <c r="M4615" s="31"/>
      <c r="N4615" s="31"/>
      <c r="O4615" s="31"/>
      <c r="P4615" s="31"/>
      <c r="Q4615" s="31"/>
      <c r="R4615" s="94"/>
      <c r="S4615" s="94"/>
      <c r="T4615" s="94"/>
      <c r="U4615" s="94"/>
      <c r="V4615" s="94"/>
      <c r="W4615" s="94"/>
      <c r="X4615" s="94"/>
      <c r="Y4615" s="94"/>
      <c r="AA4615" s="4"/>
    </row>
    <row r="4616" spans="1:27" ht="15" customHeight="1" thickBot="1" x14ac:dyDescent="0.3">
      <c r="A4616" s="63" t="s">
        <v>935</v>
      </c>
      <c r="B4616" s="63" t="s">
        <v>95</v>
      </c>
      <c r="C4616" s="64" t="s">
        <v>1</v>
      </c>
      <c r="D4616" s="64" t="s">
        <v>1</v>
      </c>
      <c r="E4616" s="65" t="s">
        <v>1</v>
      </c>
      <c r="F4616" s="65" t="s">
        <v>1</v>
      </c>
      <c r="G4616" s="65" t="s">
        <v>1</v>
      </c>
      <c r="H4616" s="65" t="s">
        <v>1</v>
      </c>
      <c r="I4616" s="26"/>
      <c r="J4616" s="26"/>
      <c r="K4616" s="26">
        <v>0</v>
      </c>
      <c r="L4616" s="26"/>
      <c r="M4616" s="26"/>
      <c r="N4616" s="26"/>
      <c r="O4616" s="26"/>
      <c r="P4616" s="26"/>
      <c r="Q4616" s="26"/>
      <c r="R4616" s="90"/>
      <c r="S4616" s="90"/>
      <c r="T4616" s="90"/>
      <c r="U4616" s="90"/>
      <c r="V4616" s="90"/>
      <c r="W4616" s="90"/>
      <c r="X4616" s="90"/>
      <c r="Y4616" s="90"/>
    </row>
    <row r="4617" spans="1:27" ht="45.75" customHeight="1" thickBot="1" x14ac:dyDescent="0.3">
      <c r="A4617" s="28" t="s">
        <v>4</v>
      </c>
      <c r="B4617" s="28" t="s">
        <v>5</v>
      </c>
      <c r="C4617" s="28" t="s">
        <v>6</v>
      </c>
      <c r="D4617" s="57" t="s">
        <v>1</v>
      </c>
      <c r="E4617" s="28" t="s">
        <v>7</v>
      </c>
      <c r="F4617" s="28" t="s">
        <v>8</v>
      </c>
      <c r="G4617" s="28" t="s">
        <v>9</v>
      </c>
      <c r="H4617" s="28" t="s">
        <v>10</v>
      </c>
      <c r="I4617" s="109" t="s">
        <v>3984</v>
      </c>
      <c r="J4617" s="109" t="s">
        <v>11</v>
      </c>
      <c r="K4617" s="109" t="s">
        <v>3989</v>
      </c>
      <c r="L4617" s="109" t="s">
        <v>3985</v>
      </c>
      <c r="M4617" s="109" t="s">
        <v>4027</v>
      </c>
      <c r="N4617" s="109" t="s">
        <v>3988</v>
      </c>
      <c r="O4617" s="109" t="s">
        <v>3986</v>
      </c>
      <c r="P4617" s="109" t="s">
        <v>3987</v>
      </c>
      <c r="Q4617" s="109" t="s">
        <v>3695</v>
      </c>
      <c r="R4617" s="91"/>
      <c r="S4617" s="91"/>
      <c r="T4617" s="91"/>
      <c r="U4617" s="91"/>
      <c r="V4617" s="91"/>
      <c r="W4617" s="91"/>
      <c r="X4617" s="91"/>
      <c r="Y4617" s="91"/>
    </row>
    <row r="4618" spans="1:27" ht="15" customHeight="1" x14ac:dyDescent="0.25">
      <c r="A4618" s="58" t="s">
        <v>1</v>
      </c>
      <c r="B4618" s="58" t="s">
        <v>1</v>
      </c>
      <c r="C4618" s="58" t="s">
        <v>1</v>
      </c>
      <c r="D4618" s="59" t="s">
        <v>1</v>
      </c>
      <c r="E4618" s="59" t="s">
        <v>1</v>
      </c>
      <c r="F4618" s="60" t="s">
        <v>1</v>
      </c>
      <c r="G4618" s="61" t="s">
        <v>1</v>
      </c>
      <c r="H4618" s="62" t="s">
        <v>1</v>
      </c>
      <c r="I4618" s="29">
        <v>1</v>
      </c>
      <c r="J4618" s="29">
        <v>2</v>
      </c>
      <c r="K4618" s="29">
        <v>3</v>
      </c>
      <c r="L4618" s="29" t="s">
        <v>3478</v>
      </c>
      <c r="M4618" s="29">
        <v>5</v>
      </c>
      <c r="N4618" s="29">
        <v>6</v>
      </c>
      <c r="O4618" s="29">
        <v>7</v>
      </c>
      <c r="P4618" s="29" t="s">
        <v>3696</v>
      </c>
      <c r="Q4618" s="29">
        <v>9</v>
      </c>
      <c r="R4618" s="92"/>
      <c r="S4618" s="92"/>
      <c r="T4618" s="92"/>
      <c r="U4618" s="92"/>
      <c r="V4618" s="92"/>
      <c r="W4618" s="92"/>
      <c r="X4618" s="92"/>
      <c r="Y4618" s="92"/>
    </row>
    <row r="4619" spans="1:27" ht="15" customHeight="1" x14ac:dyDescent="0.25">
      <c r="A4619" s="63" t="s">
        <v>935</v>
      </c>
      <c r="B4619" s="63" t="s">
        <v>95</v>
      </c>
      <c r="C4619" s="64" t="s">
        <v>13</v>
      </c>
      <c r="D4619" s="64" t="s">
        <v>1836</v>
      </c>
      <c r="E4619" s="65" t="s">
        <v>1</v>
      </c>
      <c r="F4619" s="65" t="s">
        <v>1</v>
      </c>
      <c r="G4619" s="65" t="s">
        <v>1</v>
      </c>
      <c r="H4619" s="65" t="s">
        <v>1837</v>
      </c>
      <c r="I4619" s="26">
        <v>0</v>
      </c>
      <c r="J4619" s="26" t="s">
        <v>1</v>
      </c>
      <c r="K4619" s="26">
        <v>0</v>
      </c>
      <c r="L4619" s="26"/>
      <c r="M4619" s="26"/>
      <c r="N4619" s="26"/>
      <c r="O4619" s="26"/>
      <c r="P4619" s="26"/>
      <c r="Q4619" s="26"/>
      <c r="R4619" s="90"/>
      <c r="S4619" s="90"/>
      <c r="T4619" s="90"/>
      <c r="U4619" s="90"/>
      <c r="V4619" s="90"/>
      <c r="W4619" s="90"/>
      <c r="X4619" s="90"/>
      <c r="Y4619" s="90"/>
    </row>
    <row r="4620" spans="1:27" ht="22.5" customHeight="1" x14ac:dyDescent="0.25">
      <c r="A4620" s="63" t="s">
        <v>1</v>
      </c>
      <c r="B4620" s="63" t="s">
        <v>1</v>
      </c>
      <c r="C4620" s="63" t="s">
        <v>1</v>
      </c>
      <c r="D4620" s="65" t="s">
        <v>1</v>
      </c>
      <c r="E4620" s="65" t="s">
        <v>1</v>
      </c>
      <c r="F4620" s="65" t="s">
        <v>1</v>
      </c>
      <c r="G4620" s="65" t="s">
        <v>1</v>
      </c>
      <c r="H4620" s="66" t="s">
        <v>15</v>
      </c>
      <c r="I4620" s="30">
        <f t="shared" ref="I4620:K4620" si="4324">SUM(I4621,I4629,I4631)</f>
        <v>1585254</v>
      </c>
      <c r="J4620" s="30">
        <f t="shared" si="4324"/>
        <v>1562944</v>
      </c>
      <c r="K4620" s="30">
        <f t="shared" si="4324"/>
        <v>900248</v>
      </c>
      <c r="L4620" s="30">
        <f t="shared" si="4220"/>
        <v>371610</v>
      </c>
      <c r="M4620" s="30">
        <f t="shared" ref="M4620" si="4325">SUM(M4621,M4629,M4631)</f>
        <v>121620</v>
      </c>
      <c r="N4620" s="30">
        <f t="shared" ref="N4620:O4620" si="4326">SUM(N4621,N4629,N4631)</f>
        <v>122320</v>
      </c>
      <c r="O4620" s="30">
        <f t="shared" si="4326"/>
        <v>127670</v>
      </c>
      <c r="P4620" s="30">
        <f t="shared" si="4221"/>
        <v>1271858</v>
      </c>
      <c r="Q4620" s="30">
        <f t="shared" si="4222"/>
        <v>81.375788256009173</v>
      </c>
      <c r="R4620" s="93"/>
      <c r="S4620" s="93"/>
      <c r="T4620" s="93"/>
      <c r="U4620" s="93"/>
      <c r="V4620" s="93"/>
      <c r="W4620" s="93"/>
      <c r="X4620" s="93"/>
      <c r="Y4620" s="93"/>
    </row>
    <row r="4621" spans="1:27" ht="15" customHeight="1" x14ac:dyDescent="0.25">
      <c r="A4621" s="63" t="s">
        <v>935</v>
      </c>
      <c r="B4621" s="63" t="s">
        <v>95</v>
      </c>
      <c r="C4621" s="63" t="s">
        <v>13</v>
      </c>
      <c r="D4621" s="63" t="s">
        <v>1836</v>
      </c>
      <c r="E4621" s="65" t="s">
        <v>16</v>
      </c>
      <c r="F4621" s="65" t="s">
        <v>1</v>
      </c>
      <c r="G4621" s="65" t="s">
        <v>1</v>
      </c>
      <c r="H4621" s="65" t="s">
        <v>17</v>
      </c>
      <c r="I4621" s="31">
        <f t="shared" ref="I4621:K4621" si="4327">SUM(I4622:I4623)</f>
        <v>1336019</v>
      </c>
      <c r="J4621" s="31">
        <f t="shared" si="4327"/>
        <v>1336019</v>
      </c>
      <c r="K4621" s="31">
        <f t="shared" si="4327"/>
        <v>764406</v>
      </c>
      <c r="L4621" s="31">
        <f t="shared" si="4220"/>
        <v>319400</v>
      </c>
      <c r="M4621" s="31">
        <f t="shared" ref="M4621" si="4328">SUM(M4622:M4623)</f>
        <v>104000</v>
      </c>
      <c r="N4621" s="31">
        <f t="shared" ref="N4621:O4621" si="4329">SUM(N4622:N4623)</f>
        <v>104700</v>
      </c>
      <c r="O4621" s="31">
        <f t="shared" si="4329"/>
        <v>110700</v>
      </c>
      <c r="P4621" s="31">
        <f t="shared" si="4221"/>
        <v>1083806</v>
      </c>
      <c r="Q4621" s="31">
        <f t="shared" si="4222"/>
        <v>81.122049910966837</v>
      </c>
      <c r="R4621" s="94"/>
      <c r="S4621" s="94"/>
      <c r="T4621" s="94"/>
      <c r="U4621" s="94"/>
      <c r="V4621" s="94"/>
      <c r="W4621" s="94"/>
      <c r="X4621" s="94"/>
      <c r="Y4621" s="94"/>
    </row>
    <row r="4622" spans="1:27" ht="15" customHeight="1" x14ac:dyDescent="0.25">
      <c r="A4622" s="64" t="s">
        <v>935</v>
      </c>
      <c r="B4622" s="64" t="s">
        <v>95</v>
      </c>
      <c r="C4622" s="64" t="s">
        <v>13</v>
      </c>
      <c r="D4622" s="64" t="s">
        <v>1836</v>
      </c>
      <c r="E4622" s="20" t="s">
        <v>19</v>
      </c>
      <c r="F4622" s="64"/>
      <c r="G4622" s="53" t="s">
        <v>385</v>
      </c>
      <c r="H4622" s="53" t="s">
        <v>3931</v>
      </c>
      <c r="I4622" s="26">
        <v>1156613</v>
      </c>
      <c r="J4622" s="26">
        <v>1156613</v>
      </c>
      <c r="K4622" s="26">
        <v>633000</v>
      </c>
      <c r="L4622" s="26">
        <f t="shared" si="4220"/>
        <v>294000</v>
      </c>
      <c r="M4622" s="26">
        <v>98000</v>
      </c>
      <c r="N4622" s="26">
        <v>98000</v>
      </c>
      <c r="O4622" s="26">
        <v>98000</v>
      </c>
      <c r="P4622" s="26">
        <f t="shared" si="4221"/>
        <v>927000</v>
      </c>
      <c r="Q4622" s="26">
        <f t="shared" si="4222"/>
        <v>80.147810892666783</v>
      </c>
      <c r="R4622" s="90"/>
      <c r="S4622" s="90"/>
      <c r="T4622" s="90"/>
      <c r="U4622" s="90"/>
      <c r="V4622" s="90"/>
      <c r="W4622" s="90"/>
      <c r="X4622" s="90"/>
      <c r="Y4622" s="90"/>
    </row>
    <row r="4623" spans="1:27" ht="15" customHeight="1" x14ac:dyDescent="0.25">
      <c r="A4623" s="63" t="s">
        <v>935</v>
      </c>
      <c r="B4623" s="63" t="s">
        <v>95</v>
      </c>
      <c r="C4623" s="63" t="s">
        <v>13</v>
      </c>
      <c r="D4623" s="63" t="s">
        <v>1836</v>
      </c>
      <c r="E4623" s="63" t="s">
        <v>21</v>
      </c>
      <c r="F4623" s="64" t="s">
        <v>1</v>
      </c>
      <c r="G4623" s="53" t="s">
        <v>1</v>
      </c>
      <c r="H4623" s="65" t="s">
        <v>22</v>
      </c>
      <c r="I4623" s="31">
        <f t="shared" ref="I4623:K4623" si="4330">SUM(I4624:I4628)</f>
        <v>179406</v>
      </c>
      <c r="J4623" s="31">
        <f t="shared" si="4330"/>
        <v>179406</v>
      </c>
      <c r="K4623" s="31">
        <f t="shared" si="4330"/>
        <v>131406</v>
      </c>
      <c r="L4623" s="31">
        <f t="shared" si="4220"/>
        <v>25400</v>
      </c>
      <c r="M4623" s="31">
        <f t="shared" ref="M4623" si="4331">SUM(M4624:M4628)</f>
        <v>6000</v>
      </c>
      <c r="N4623" s="31">
        <f t="shared" ref="N4623:O4623" si="4332">SUM(N4624:N4628)</f>
        <v>6700</v>
      </c>
      <c r="O4623" s="31">
        <f t="shared" si="4332"/>
        <v>12700</v>
      </c>
      <c r="P4623" s="31">
        <f t="shared" si="4221"/>
        <v>156806</v>
      </c>
      <c r="Q4623" s="31">
        <f t="shared" si="4222"/>
        <v>87.402873928408184</v>
      </c>
      <c r="R4623" s="94"/>
      <c r="S4623" s="94"/>
      <c r="T4623" s="94"/>
      <c r="U4623" s="94"/>
      <c r="V4623" s="94"/>
      <c r="W4623" s="94"/>
      <c r="X4623" s="94"/>
      <c r="Y4623" s="94"/>
    </row>
    <row r="4624" spans="1:27" ht="15" customHeight="1" x14ac:dyDescent="0.25">
      <c r="A4624" s="64" t="s">
        <v>935</v>
      </c>
      <c r="B4624" s="64" t="s">
        <v>95</v>
      </c>
      <c r="C4624" s="64" t="s">
        <v>13</v>
      </c>
      <c r="D4624" s="64" t="s">
        <v>1836</v>
      </c>
      <c r="E4624" s="20" t="s">
        <v>23</v>
      </c>
      <c r="F4624" s="64" t="s">
        <v>1838</v>
      </c>
      <c r="G4624" s="53" t="s">
        <v>385</v>
      </c>
      <c r="H4624" s="53" t="s">
        <v>85</v>
      </c>
      <c r="I4624" s="26">
        <v>29700</v>
      </c>
      <c r="J4624" s="26">
        <v>29700</v>
      </c>
      <c r="K4624" s="26">
        <v>18000</v>
      </c>
      <c r="L4624" s="26">
        <f t="shared" ref="L4624:L4687" si="4333">SUM(M4624:O4624)</f>
        <v>6400</v>
      </c>
      <c r="M4624" s="26">
        <v>1000</v>
      </c>
      <c r="N4624" s="26">
        <v>2700</v>
      </c>
      <c r="O4624" s="26">
        <v>2700</v>
      </c>
      <c r="P4624" s="26">
        <f t="shared" ref="P4624:P4687" si="4334">K4624+L4624</f>
        <v>24400</v>
      </c>
      <c r="Q4624" s="26">
        <f t="shared" ref="Q4624:Q4687" si="4335">IF(J4624=0,"-",P4624/J4624*100)</f>
        <v>82.154882154882159</v>
      </c>
      <c r="R4624" s="90"/>
      <c r="S4624" s="90"/>
      <c r="T4624" s="90"/>
      <c r="U4624" s="90"/>
      <c r="V4624" s="90"/>
      <c r="W4624" s="90"/>
      <c r="X4624" s="90"/>
      <c r="Y4624" s="90"/>
    </row>
    <row r="4625" spans="1:25" ht="15" customHeight="1" x14ac:dyDescent="0.25">
      <c r="A4625" s="64" t="s">
        <v>935</v>
      </c>
      <c r="B4625" s="64" t="s">
        <v>95</v>
      </c>
      <c r="C4625" s="64" t="s">
        <v>13</v>
      </c>
      <c r="D4625" s="64" t="s">
        <v>1836</v>
      </c>
      <c r="E4625" s="20" t="s">
        <v>23</v>
      </c>
      <c r="F4625" s="64" t="s">
        <v>1839</v>
      </c>
      <c r="G4625" s="53" t="s">
        <v>385</v>
      </c>
      <c r="H4625" s="53" t="s">
        <v>25</v>
      </c>
      <c r="I4625" s="26">
        <v>96600</v>
      </c>
      <c r="J4625" s="26">
        <v>96600</v>
      </c>
      <c r="K4625" s="26">
        <v>72300</v>
      </c>
      <c r="L4625" s="26">
        <f t="shared" si="4333"/>
        <v>14000</v>
      </c>
      <c r="M4625" s="26"/>
      <c r="N4625" s="26">
        <v>4000</v>
      </c>
      <c r="O4625" s="26">
        <v>10000</v>
      </c>
      <c r="P4625" s="26">
        <f t="shared" si="4334"/>
        <v>86300</v>
      </c>
      <c r="Q4625" s="26">
        <f t="shared" si="4335"/>
        <v>89.337474120082817</v>
      </c>
      <c r="R4625" s="90"/>
      <c r="S4625" s="90"/>
      <c r="T4625" s="90"/>
      <c r="U4625" s="90"/>
      <c r="V4625" s="90"/>
      <c r="W4625" s="90"/>
      <c r="X4625" s="90"/>
      <c r="Y4625" s="90"/>
    </row>
    <row r="4626" spans="1:25" ht="15" customHeight="1" x14ac:dyDescent="0.25">
      <c r="A4626" s="64" t="s">
        <v>935</v>
      </c>
      <c r="B4626" s="64" t="s">
        <v>95</v>
      </c>
      <c r="C4626" s="64" t="s">
        <v>13</v>
      </c>
      <c r="D4626" s="64" t="s">
        <v>1836</v>
      </c>
      <c r="E4626" s="20" t="s">
        <v>23</v>
      </c>
      <c r="F4626" s="64" t="s">
        <v>1840</v>
      </c>
      <c r="G4626" s="53" t="s">
        <v>385</v>
      </c>
      <c r="H4626" s="53" t="s">
        <v>27</v>
      </c>
      <c r="I4626" s="26">
        <v>26106</v>
      </c>
      <c r="J4626" s="26">
        <v>26106</v>
      </c>
      <c r="K4626" s="26">
        <v>26106</v>
      </c>
      <c r="L4626" s="26">
        <f t="shared" si="4333"/>
        <v>0</v>
      </c>
      <c r="M4626" s="26"/>
      <c r="N4626" s="26"/>
      <c r="O4626" s="26"/>
      <c r="P4626" s="26">
        <f t="shared" si="4334"/>
        <v>26106</v>
      </c>
      <c r="Q4626" s="26">
        <f t="shared" si="4335"/>
        <v>100</v>
      </c>
      <c r="R4626" s="90"/>
      <c r="S4626" s="90"/>
      <c r="T4626" s="90"/>
      <c r="U4626" s="90"/>
      <c r="V4626" s="90"/>
      <c r="W4626" s="90"/>
      <c r="X4626" s="90"/>
      <c r="Y4626" s="90"/>
    </row>
    <row r="4627" spans="1:25" ht="15" customHeight="1" x14ac:dyDescent="0.25">
      <c r="A4627" s="64" t="s">
        <v>935</v>
      </c>
      <c r="B4627" s="64" t="s">
        <v>95</v>
      </c>
      <c r="C4627" s="64" t="s">
        <v>13</v>
      </c>
      <c r="D4627" s="64" t="s">
        <v>1836</v>
      </c>
      <c r="E4627" s="20" t="s">
        <v>23</v>
      </c>
      <c r="F4627" s="64" t="s">
        <v>1841</v>
      </c>
      <c r="G4627" s="53" t="s">
        <v>385</v>
      </c>
      <c r="H4627" s="53" t="s">
        <v>89</v>
      </c>
      <c r="I4627" s="26">
        <v>12000</v>
      </c>
      <c r="J4627" s="26">
        <v>12000</v>
      </c>
      <c r="K4627" s="26">
        <v>0</v>
      </c>
      <c r="L4627" s="26">
        <f t="shared" si="4333"/>
        <v>5000</v>
      </c>
      <c r="M4627" s="26">
        <v>5000</v>
      </c>
      <c r="N4627" s="26"/>
      <c r="O4627" s="26"/>
      <c r="P4627" s="26">
        <f t="shared" si="4334"/>
        <v>5000</v>
      </c>
      <c r="Q4627" s="26">
        <f t="shared" si="4335"/>
        <v>41.666666666666671</v>
      </c>
      <c r="R4627" s="90"/>
      <c r="S4627" s="90"/>
      <c r="T4627" s="90"/>
      <c r="U4627" s="90"/>
      <c r="V4627" s="90"/>
      <c r="W4627" s="90"/>
      <c r="X4627" s="90"/>
      <c r="Y4627" s="90"/>
    </row>
    <row r="4628" spans="1:25" ht="15" customHeight="1" x14ac:dyDescent="0.25">
      <c r="A4628" s="64" t="s">
        <v>935</v>
      </c>
      <c r="B4628" s="64" t="s">
        <v>95</v>
      </c>
      <c r="C4628" s="64" t="s">
        <v>13</v>
      </c>
      <c r="D4628" s="64" t="s">
        <v>1836</v>
      </c>
      <c r="E4628" s="20" t="s">
        <v>23</v>
      </c>
      <c r="F4628" s="64" t="s">
        <v>1842</v>
      </c>
      <c r="G4628" s="53" t="s">
        <v>385</v>
      </c>
      <c r="H4628" s="53" t="s">
        <v>29</v>
      </c>
      <c r="I4628" s="26">
        <v>15000</v>
      </c>
      <c r="J4628" s="26">
        <v>15000</v>
      </c>
      <c r="K4628" s="26">
        <v>15000</v>
      </c>
      <c r="L4628" s="26">
        <f t="shared" si="4333"/>
        <v>0</v>
      </c>
      <c r="M4628" s="26"/>
      <c r="N4628" s="26"/>
      <c r="O4628" s="26"/>
      <c r="P4628" s="26">
        <f t="shared" si="4334"/>
        <v>15000</v>
      </c>
      <c r="Q4628" s="26">
        <f t="shared" si="4335"/>
        <v>100</v>
      </c>
      <c r="R4628" s="90"/>
      <c r="S4628" s="90"/>
      <c r="T4628" s="90"/>
      <c r="U4628" s="90"/>
      <c r="V4628" s="90"/>
      <c r="W4628" s="90"/>
      <c r="X4628" s="90"/>
      <c r="Y4628" s="90"/>
    </row>
    <row r="4629" spans="1:25" ht="15" customHeight="1" x14ac:dyDescent="0.25">
      <c r="A4629" s="63" t="s">
        <v>935</v>
      </c>
      <c r="B4629" s="63" t="s">
        <v>95</v>
      </c>
      <c r="C4629" s="63" t="s">
        <v>13</v>
      </c>
      <c r="D4629" s="63" t="s">
        <v>1836</v>
      </c>
      <c r="E4629" s="65" t="s">
        <v>30</v>
      </c>
      <c r="F4629" s="65" t="s">
        <v>1</v>
      </c>
      <c r="G4629" s="65" t="s">
        <v>1</v>
      </c>
      <c r="H4629" s="65" t="s">
        <v>31</v>
      </c>
      <c r="I4629" s="31">
        <f t="shared" ref="I4629:K4629" si="4336">SUM(I4630)</f>
        <v>121432</v>
      </c>
      <c r="J4629" s="31">
        <f t="shared" si="4336"/>
        <v>121432</v>
      </c>
      <c r="K4629" s="31">
        <f t="shared" si="4336"/>
        <v>72300</v>
      </c>
      <c r="L4629" s="31">
        <f t="shared" si="4333"/>
        <v>30000</v>
      </c>
      <c r="M4629" s="31">
        <f t="shared" ref="M4629" si="4337">SUM(M4630)</f>
        <v>10000</v>
      </c>
      <c r="N4629" s="31">
        <f t="shared" ref="N4629:O4629" si="4338">SUM(N4630)</f>
        <v>10000</v>
      </c>
      <c r="O4629" s="31">
        <f t="shared" si="4338"/>
        <v>10000</v>
      </c>
      <c r="P4629" s="31">
        <f t="shared" si="4334"/>
        <v>102300</v>
      </c>
      <c r="Q4629" s="31">
        <f t="shared" si="4335"/>
        <v>84.244680150207515</v>
      </c>
      <c r="R4629" s="94"/>
      <c r="S4629" s="94"/>
      <c r="T4629" s="94"/>
      <c r="U4629" s="94"/>
      <c r="V4629" s="94"/>
      <c r="W4629" s="94"/>
      <c r="X4629" s="94"/>
      <c r="Y4629" s="94"/>
    </row>
    <row r="4630" spans="1:25" ht="15" customHeight="1" x14ac:dyDescent="0.25">
      <c r="A4630" s="64" t="s">
        <v>935</v>
      </c>
      <c r="B4630" s="64" t="s">
        <v>95</v>
      </c>
      <c r="C4630" s="64" t="s">
        <v>13</v>
      </c>
      <c r="D4630" s="64" t="s">
        <v>1836</v>
      </c>
      <c r="E4630" s="20" t="s">
        <v>33</v>
      </c>
      <c r="F4630" s="64"/>
      <c r="G4630" s="53" t="s">
        <v>385</v>
      </c>
      <c r="H4630" s="53" t="s">
        <v>3865</v>
      </c>
      <c r="I4630" s="26">
        <v>121432</v>
      </c>
      <c r="J4630" s="26">
        <v>121432</v>
      </c>
      <c r="K4630" s="26">
        <v>72300</v>
      </c>
      <c r="L4630" s="26">
        <f t="shared" si="4333"/>
        <v>30000</v>
      </c>
      <c r="M4630" s="26">
        <v>10000</v>
      </c>
      <c r="N4630" s="26">
        <v>10000</v>
      </c>
      <c r="O4630" s="26">
        <v>10000</v>
      </c>
      <c r="P4630" s="26">
        <f t="shared" si="4334"/>
        <v>102300</v>
      </c>
      <c r="Q4630" s="26">
        <f t="shared" si="4335"/>
        <v>84.244680150207515</v>
      </c>
      <c r="R4630" s="90"/>
      <c r="S4630" s="90"/>
      <c r="T4630" s="90"/>
      <c r="U4630" s="90"/>
      <c r="V4630" s="90"/>
      <c r="W4630" s="90"/>
      <c r="X4630" s="90"/>
      <c r="Y4630" s="90"/>
    </row>
    <row r="4631" spans="1:25" ht="15" customHeight="1" x14ac:dyDescent="0.25">
      <c r="A4631" s="63" t="s">
        <v>935</v>
      </c>
      <c r="B4631" s="63" t="s">
        <v>95</v>
      </c>
      <c r="C4631" s="63" t="s">
        <v>13</v>
      </c>
      <c r="D4631" s="63" t="s">
        <v>1836</v>
      </c>
      <c r="E4631" s="65" t="s">
        <v>34</v>
      </c>
      <c r="F4631" s="65" t="s">
        <v>1</v>
      </c>
      <c r="G4631" s="65" t="s">
        <v>1</v>
      </c>
      <c r="H4631" s="65" t="s">
        <v>35</v>
      </c>
      <c r="I4631" s="31">
        <f t="shared" ref="I4631:K4631" si="4339">SUM(I4632:I4639)</f>
        <v>127803</v>
      </c>
      <c r="J4631" s="31">
        <f t="shared" si="4339"/>
        <v>105493</v>
      </c>
      <c r="K4631" s="31">
        <f t="shared" si="4339"/>
        <v>63542</v>
      </c>
      <c r="L4631" s="31">
        <f t="shared" si="4333"/>
        <v>22210</v>
      </c>
      <c r="M4631" s="31">
        <f t="shared" ref="M4631" si="4340">SUM(M4632:M4639)</f>
        <v>7620</v>
      </c>
      <c r="N4631" s="31">
        <f t="shared" ref="N4631:O4631" si="4341">SUM(N4632:N4639)</f>
        <v>7620</v>
      </c>
      <c r="O4631" s="31">
        <f t="shared" si="4341"/>
        <v>6970</v>
      </c>
      <c r="P4631" s="31">
        <f t="shared" si="4334"/>
        <v>85752</v>
      </c>
      <c r="Q4631" s="31">
        <f t="shared" si="4335"/>
        <v>81.286910031945254</v>
      </c>
      <c r="R4631" s="94"/>
      <c r="S4631" s="94"/>
      <c r="T4631" s="94"/>
      <c r="U4631" s="94"/>
      <c r="V4631" s="94"/>
      <c r="W4631" s="94"/>
      <c r="X4631" s="94"/>
      <c r="Y4631" s="94"/>
    </row>
    <row r="4632" spans="1:25" ht="15" customHeight="1" x14ac:dyDescent="0.25">
      <c r="A4632" s="64" t="s">
        <v>935</v>
      </c>
      <c r="B4632" s="64" t="s">
        <v>95</v>
      </c>
      <c r="C4632" s="64" t="s">
        <v>13</v>
      </c>
      <c r="D4632" s="64" t="s">
        <v>1836</v>
      </c>
      <c r="E4632" s="20" t="s">
        <v>38</v>
      </c>
      <c r="F4632" s="64"/>
      <c r="G4632" s="53" t="s">
        <v>385</v>
      </c>
      <c r="H4632" s="53" t="s">
        <v>37</v>
      </c>
      <c r="I4632" s="26">
        <v>3642</v>
      </c>
      <c r="J4632" s="26">
        <v>642</v>
      </c>
      <c r="K4632" s="26">
        <v>642</v>
      </c>
      <c r="L4632" s="26">
        <f t="shared" si="4333"/>
        <v>0</v>
      </c>
      <c r="M4632" s="26"/>
      <c r="N4632" s="26"/>
      <c r="O4632" s="26"/>
      <c r="P4632" s="26">
        <f t="shared" si="4334"/>
        <v>642</v>
      </c>
      <c r="Q4632" s="26">
        <f t="shared" si="4335"/>
        <v>100</v>
      </c>
      <c r="R4632" s="90"/>
      <c r="S4632" s="90"/>
      <c r="T4632" s="90"/>
      <c r="U4632" s="90"/>
      <c r="V4632" s="90"/>
      <c r="W4632" s="90"/>
      <c r="X4632" s="90"/>
      <c r="Y4632" s="90"/>
    </row>
    <row r="4633" spans="1:25" ht="15" customHeight="1" x14ac:dyDescent="0.25">
      <c r="A4633" s="64" t="s">
        <v>935</v>
      </c>
      <c r="B4633" s="64" t="s">
        <v>95</v>
      </c>
      <c r="C4633" s="64" t="s">
        <v>13</v>
      </c>
      <c r="D4633" s="64" t="s">
        <v>1836</v>
      </c>
      <c r="E4633" s="20" t="s">
        <v>298</v>
      </c>
      <c r="F4633" s="64"/>
      <c r="G4633" s="53" t="s">
        <v>385</v>
      </c>
      <c r="H4633" s="53" t="s">
        <v>297</v>
      </c>
      <c r="I4633" s="26">
        <v>34000</v>
      </c>
      <c r="J4633" s="26">
        <v>34000</v>
      </c>
      <c r="K4633" s="26">
        <v>25500</v>
      </c>
      <c r="L4633" s="26">
        <f t="shared" si="4333"/>
        <v>6000</v>
      </c>
      <c r="M4633" s="26">
        <v>2000</v>
      </c>
      <c r="N4633" s="26">
        <v>2000</v>
      </c>
      <c r="O4633" s="26">
        <v>2000</v>
      </c>
      <c r="P4633" s="26">
        <f t="shared" si="4334"/>
        <v>31500</v>
      </c>
      <c r="Q4633" s="26">
        <f t="shared" si="4335"/>
        <v>92.64705882352942</v>
      </c>
      <c r="R4633" s="90"/>
      <c r="S4633" s="90"/>
      <c r="T4633" s="90"/>
      <c r="U4633" s="90"/>
      <c r="V4633" s="90"/>
      <c r="W4633" s="90"/>
      <c r="X4633" s="90"/>
      <c r="Y4633" s="90"/>
    </row>
    <row r="4634" spans="1:25" ht="15" customHeight="1" x14ac:dyDescent="0.25">
      <c r="A4634" s="64" t="s">
        <v>935</v>
      </c>
      <c r="B4634" s="64" t="s">
        <v>95</v>
      </c>
      <c r="C4634" s="64" t="s">
        <v>13</v>
      </c>
      <c r="D4634" s="64" t="s">
        <v>1836</v>
      </c>
      <c r="E4634" s="20" t="s">
        <v>301</v>
      </c>
      <c r="F4634" s="64"/>
      <c r="G4634" s="53" t="s">
        <v>385</v>
      </c>
      <c r="H4634" s="53" t="s">
        <v>300</v>
      </c>
      <c r="I4634" s="26">
        <v>8597</v>
      </c>
      <c r="J4634" s="26">
        <v>8597</v>
      </c>
      <c r="K4634" s="26">
        <v>4750</v>
      </c>
      <c r="L4634" s="26">
        <f t="shared" si="4333"/>
        <v>2400</v>
      </c>
      <c r="M4634" s="26">
        <v>800</v>
      </c>
      <c r="N4634" s="26">
        <v>800</v>
      </c>
      <c r="O4634" s="26">
        <v>800</v>
      </c>
      <c r="P4634" s="26">
        <f t="shared" si="4334"/>
        <v>7150</v>
      </c>
      <c r="Q4634" s="26">
        <f t="shared" si="4335"/>
        <v>83.168547167616609</v>
      </c>
      <c r="R4634" s="90"/>
      <c r="S4634" s="90"/>
      <c r="T4634" s="90"/>
      <c r="U4634" s="90"/>
      <c r="V4634" s="90"/>
      <c r="W4634" s="90"/>
      <c r="X4634" s="90"/>
      <c r="Y4634" s="90"/>
    </row>
    <row r="4635" spans="1:25" ht="15" customHeight="1" x14ac:dyDescent="0.25">
      <c r="A4635" s="64" t="s">
        <v>935</v>
      </c>
      <c r="B4635" s="64" t="s">
        <v>95</v>
      </c>
      <c r="C4635" s="64" t="s">
        <v>13</v>
      </c>
      <c r="D4635" s="64" t="s">
        <v>1836</v>
      </c>
      <c r="E4635" s="20" t="s">
        <v>218</v>
      </c>
      <c r="F4635" s="64"/>
      <c r="G4635" s="53" t="s">
        <v>385</v>
      </c>
      <c r="H4635" s="53" t="s">
        <v>217</v>
      </c>
      <c r="I4635" s="26">
        <v>14511</v>
      </c>
      <c r="J4635" s="26">
        <v>10511</v>
      </c>
      <c r="K4635" s="26">
        <v>5350</v>
      </c>
      <c r="L4635" s="26">
        <f t="shared" si="4333"/>
        <v>2700</v>
      </c>
      <c r="M4635" s="26">
        <v>900</v>
      </c>
      <c r="N4635" s="26">
        <v>900</v>
      </c>
      <c r="O4635" s="26">
        <v>900</v>
      </c>
      <c r="P4635" s="26">
        <f t="shared" si="4334"/>
        <v>8050</v>
      </c>
      <c r="Q4635" s="26">
        <f t="shared" si="4335"/>
        <v>76.586433260393875</v>
      </c>
      <c r="R4635" s="90"/>
      <c r="S4635" s="90"/>
      <c r="T4635" s="90"/>
      <c r="U4635" s="90"/>
      <c r="V4635" s="90"/>
      <c r="W4635" s="90"/>
      <c r="X4635" s="90"/>
      <c r="Y4635" s="90"/>
    </row>
    <row r="4636" spans="1:25" ht="15" customHeight="1" x14ac:dyDescent="0.25">
      <c r="A4636" s="64" t="s">
        <v>935</v>
      </c>
      <c r="B4636" s="64" t="s">
        <v>95</v>
      </c>
      <c r="C4636" s="64" t="s">
        <v>13</v>
      </c>
      <c r="D4636" s="64" t="s">
        <v>1836</v>
      </c>
      <c r="E4636" s="20" t="s">
        <v>303</v>
      </c>
      <c r="F4636" s="64"/>
      <c r="G4636" s="53" t="s">
        <v>385</v>
      </c>
      <c r="H4636" s="53" t="s">
        <v>302</v>
      </c>
      <c r="I4636" s="26">
        <v>1200</v>
      </c>
      <c r="J4636" s="26">
        <v>200</v>
      </c>
      <c r="K4636" s="26">
        <v>200</v>
      </c>
      <c r="L4636" s="26">
        <f t="shared" si="4333"/>
        <v>0</v>
      </c>
      <c r="M4636" s="26"/>
      <c r="N4636" s="26"/>
      <c r="O4636" s="26"/>
      <c r="P4636" s="26">
        <f t="shared" si="4334"/>
        <v>200</v>
      </c>
      <c r="Q4636" s="26">
        <f t="shared" si="4335"/>
        <v>100</v>
      </c>
      <c r="R4636" s="90"/>
      <c r="S4636" s="90"/>
      <c r="T4636" s="90"/>
      <c r="U4636" s="90"/>
      <c r="V4636" s="90"/>
      <c r="W4636" s="90"/>
      <c r="X4636" s="90"/>
      <c r="Y4636" s="90"/>
    </row>
    <row r="4637" spans="1:25" ht="15" customHeight="1" x14ac:dyDescent="0.25">
      <c r="A4637" s="64" t="s">
        <v>935</v>
      </c>
      <c r="B4637" s="64" t="s">
        <v>95</v>
      </c>
      <c r="C4637" s="64" t="s">
        <v>13</v>
      </c>
      <c r="D4637" s="64" t="s">
        <v>1836</v>
      </c>
      <c r="E4637" s="20" t="s">
        <v>308</v>
      </c>
      <c r="F4637" s="64"/>
      <c r="G4637" s="53" t="s">
        <v>385</v>
      </c>
      <c r="H4637" s="53" t="s">
        <v>307</v>
      </c>
      <c r="I4637" s="26">
        <v>15900</v>
      </c>
      <c r="J4637" s="26">
        <v>12900</v>
      </c>
      <c r="K4637" s="26">
        <v>7300</v>
      </c>
      <c r="L4637" s="26">
        <f t="shared" si="4333"/>
        <v>3000</v>
      </c>
      <c r="M4637" s="26">
        <v>1000</v>
      </c>
      <c r="N4637" s="26">
        <v>1000</v>
      </c>
      <c r="O4637" s="26">
        <v>1000</v>
      </c>
      <c r="P4637" s="26">
        <f t="shared" si="4334"/>
        <v>10300</v>
      </c>
      <c r="Q4637" s="26">
        <f t="shared" si="4335"/>
        <v>79.84496124031007</v>
      </c>
      <c r="R4637" s="90"/>
      <c r="S4637" s="90"/>
      <c r="T4637" s="90"/>
      <c r="U4637" s="90"/>
      <c r="V4637" s="90"/>
      <c r="W4637" s="90"/>
      <c r="X4637" s="90"/>
      <c r="Y4637" s="90"/>
    </row>
    <row r="4638" spans="1:25" ht="15" customHeight="1" x14ac:dyDescent="0.25">
      <c r="A4638" s="64" t="s">
        <v>935</v>
      </c>
      <c r="B4638" s="64" t="s">
        <v>95</v>
      </c>
      <c r="C4638" s="64" t="s">
        <v>13</v>
      </c>
      <c r="D4638" s="64" t="s">
        <v>1836</v>
      </c>
      <c r="E4638" s="20" t="s">
        <v>311</v>
      </c>
      <c r="F4638" s="64"/>
      <c r="G4638" s="53" t="s">
        <v>385</v>
      </c>
      <c r="H4638" s="53" t="s">
        <v>310</v>
      </c>
      <c r="I4638" s="26">
        <v>5700</v>
      </c>
      <c r="J4638" s="26">
        <v>3200</v>
      </c>
      <c r="K4638" s="26">
        <v>0</v>
      </c>
      <c r="L4638" s="26">
        <f t="shared" si="4333"/>
        <v>0</v>
      </c>
      <c r="M4638" s="26"/>
      <c r="N4638" s="26"/>
      <c r="O4638" s="26"/>
      <c r="P4638" s="26">
        <f t="shared" si="4334"/>
        <v>0</v>
      </c>
      <c r="Q4638" s="26">
        <f t="shared" si="4335"/>
        <v>0</v>
      </c>
      <c r="R4638" s="90"/>
      <c r="S4638" s="90"/>
      <c r="T4638" s="90"/>
      <c r="U4638" s="90"/>
      <c r="V4638" s="90"/>
      <c r="W4638" s="90"/>
      <c r="X4638" s="90"/>
      <c r="Y4638" s="90"/>
    </row>
    <row r="4639" spans="1:25" ht="15" customHeight="1" x14ac:dyDescent="0.25">
      <c r="A4639" s="63" t="s">
        <v>935</v>
      </c>
      <c r="B4639" s="63" t="s">
        <v>95</v>
      </c>
      <c r="C4639" s="63" t="s">
        <v>13</v>
      </c>
      <c r="D4639" s="63" t="s">
        <v>1836</v>
      </c>
      <c r="E4639" s="63" t="s">
        <v>39</v>
      </c>
      <c r="F4639" s="64" t="s">
        <v>1</v>
      </c>
      <c r="G4639" s="53" t="s">
        <v>1</v>
      </c>
      <c r="H4639" s="65" t="s">
        <v>40</v>
      </c>
      <c r="I4639" s="31">
        <f t="shared" ref="I4639:K4639" si="4342">SUM(I4640:I4642)</f>
        <v>44253</v>
      </c>
      <c r="J4639" s="31">
        <f t="shared" si="4342"/>
        <v>35443</v>
      </c>
      <c r="K4639" s="31">
        <f t="shared" si="4342"/>
        <v>19800</v>
      </c>
      <c r="L4639" s="31">
        <f t="shared" si="4333"/>
        <v>8110</v>
      </c>
      <c r="M4639" s="31">
        <f t="shared" ref="M4639" si="4343">SUM(M4640:M4642)</f>
        <v>2920</v>
      </c>
      <c r="N4639" s="31">
        <f t="shared" ref="N4639:O4639" si="4344">SUM(N4640:N4642)</f>
        <v>2920</v>
      </c>
      <c r="O4639" s="31">
        <f t="shared" si="4344"/>
        <v>2270</v>
      </c>
      <c r="P4639" s="31">
        <f t="shared" si="4334"/>
        <v>27910</v>
      </c>
      <c r="Q4639" s="31">
        <f t="shared" si="4335"/>
        <v>78.746155799452637</v>
      </c>
      <c r="R4639" s="94"/>
      <c r="S4639" s="94"/>
      <c r="T4639" s="94"/>
      <c r="U4639" s="94"/>
      <c r="V4639" s="94"/>
      <c r="W4639" s="94"/>
      <c r="X4639" s="94"/>
      <c r="Y4639" s="94"/>
    </row>
    <row r="4640" spans="1:25" ht="15" customHeight="1" x14ac:dyDescent="0.25">
      <c r="A4640" s="64" t="s">
        <v>935</v>
      </c>
      <c r="B4640" s="64" t="s">
        <v>95</v>
      </c>
      <c r="C4640" s="64" t="s">
        <v>13</v>
      </c>
      <c r="D4640" s="64" t="s">
        <v>1836</v>
      </c>
      <c r="E4640" s="20" t="s">
        <v>41</v>
      </c>
      <c r="F4640" s="64"/>
      <c r="G4640" s="53" t="s">
        <v>385</v>
      </c>
      <c r="H4640" s="53" t="s">
        <v>40</v>
      </c>
      <c r="I4640" s="26">
        <v>33353</v>
      </c>
      <c r="J4640" s="26">
        <v>24543</v>
      </c>
      <c r="K4640" s="26">
        <v>14000</v>
      </c>
      <c r="L4640" s="26">
        <f t="shared" si="4333"/>
        <v>6000</v>
      </c>
      <c r="M4640" s="26">
        <v>2000</v>
      </c>
      <c r="N4640" s="26">
        <v>2000</v>
      </c>
      <c r="O4640" s="26">
        <v>2000</v>
      </c>
      <c r="P4640" s="26">
        <f t="shared" si="4334"/>
        <v>20000</v>
      </c>
      <c r="Q4640" s="26">
        <f t="shared" si="4335"/>
        <v>81.489630444525929</v>
      </c>
      <c r="R4640" s="90"/>
      <c r="S4640" s="90"/>
      <c r="T4640" s="90"/>
      <c r="U4640" s="90"/>
      <c r="V4640" s="90"/>
      <c r="W4640" s="90"/>
      <c r="X4640" s="90"/>
      <c r="Y4640" s="90"/>
    </row>
    <row r="4641" spans="1:25" ht="15" customHeight="1" x14ac:dyDescent="0.25">
      <c r="A4641" s="64" t="s">
        <v>935</v>
      </c>
      <c r="B4641" s="64" t="s">
        <v>95</v>
      </c>
      <c r="C4641" s="64" t="s">
        <v>13</v>
      </c>
      <c r="D4641" s="64" t="s">
        <v>1836</v>
      </c>
      <c r="E4641" s="20" t="s">
        <v>41</v>
      </c>
      <c r="F4641" s="64" t="s">
        <v>1843</v>
      </c>
      <c r="G4641" s="53" t="s">
        <v>385</v>
      </c>
      <c r="H4641" s="53" t="s">
        <v>49</v>
      </c>
      <c r="I4641" s="26">
        <v>3200</v>
      </c>
      <c r="J4641" s="26">
        <v>3200</v>
      </c>
      <c r="K4641" s="26">
        <v>1930</v>
      </c>
      <c r="L4641" s="26">
        <f t="shared" si="4333"/>
        <v>810</v>
      </c>
      <c r="M4641" s="26">
        <v>270</v>
      </c>
      <c r="N4641" s="26">
        <v>270</v>
      </c>
      <c r="O4641" s="26">
        <v>270</v>
      </c>
      <c r="P4641" s="26">
        <f t="shared" si="4334"/>
        <v>2740</v>
      </c>
      <c r="Q4641" s="26">
        <f t="shared" si="4335"/>
        <v>85.625</v>
      </c>
      <c r="R4641" s="90"/>
      <c r="S4641" s="90"/>
      <c r="T4641" s="90"/>
      <c r="U4641" s="90"/>
      <c r="V4641" s="90"/>
      <c r="W4641" s="90"/>
      <c r="X4641" s="90"/>
      <c r="Y4641" s="90"/>
    </row>
    <row r="4642" spans="1:25" ht="22.5" customHeight="1" x14ac:dyDescent="0.25">
      <c r="A4642" s="64" t="s">
        <v>935</v>
      </c>
      <c r="B4642" s="64" t="s">
        <v>95</v>
      </c>
      <c r="C4642" s="64" t="s">
        <v>13</v>
      </c>
      <c r="D4642" s="64" t="s">
        <v>1836</v>
      </c>
      <c r="E4642" s="20" t="s">
        <v>41</v>
      </c>
      <c r="F4642" s="64" t="s">
        <v>1844</v>
      </c>
      <c r="G4642" s="53" t="s">
        <v>385</v>
      </c>
      <c r="H4642" s="53" t="s">
        <v>55</v>
      </c>
      <c r="I4642" s="26">
        <v>7700</v>
      </c>
      <c r="J4642" s="26">
        <v>7700</v>
      </c>
      <c r="K4642" s="26">
        <v>3870</v>
      </c>
      <c r="L4642" s="26">
        <f t="shared" si="4333"/>
        <v>1300</v>
      </c>
      <c r="M4642" s="26">
        <v>650</v>
      </c>
      <c r="N4642" s="26">
        <v>650</v>
      </c>
      <c r="O4642" s="26"/>
      <c r="P4642" s="26">
        <f t="shared" si="4334"/>
        <v>5170</v>
      </c>
      <c r="Q4642" s="26">
        <f t="shared" si="4335"/>
        <v>67.142857142857139</v>
      </c>
      <c r="R4642" s="90"/>
      <c r="S4642" s="90"/>
      <c r="T4642" s="90"/>
      <c r="U4642" s="90"/>
      <c r="V4642" s="90"/>
      <c r="W4642" s="90"/>
      <c r="X4642" s="90"/>
      <c r="Y4642" s="90"/>
    </row>
    <row r="4643" spans="1:25" ht="22.5" customHeight="1" x14ac:dyDescent="0.25">
      <c r="A4643" s="63" t="s">
        <v>1</v>
      </c>
      <c r="B4643" s="63" t="s">
        <v>1</v>
      </c>
      <c r="C4643" s="63" t="s">
        <v>1</v>
      </c>
      <c r="D4643" s="65" t="s">
        <v>1</v>
      </c>
      <c r="E4643" s="65" t="s">
        <v>1</v>
      </c>
      <c r="F4643" s="65" t="s">
        <v>1</v>
      </c>
      <c r="G4643" s="65" t="s">
        <v>1</v>
      </c>
      <c r="H4643" s="66" t="s">
        <v>56</v>
      </c>
      <c r="I4643" s="30">
        <f t="shared" ref="I4643:K4644" si="4345">SUM(I4644)</f>
        <v>100</v>
      </c>
      <c r="J4643" s="30">
        <f t="shared" si="4345"/>
        <v>100</v>
      </c>
      <c r="K4643" s="30">
        <f t="shared" si="4345"/>
        <v>0</v>
      </c>
      <c r="L4643" s="30">
        <f t="shared" si="4333"/>
        <v>0</v>
      </c>
      <c r="M4643" s="30">
        <f t="shared" ref="M4643:M4644" si="4346">SUM(M4644)</f>
        <v>0</v>
      </c>
      <c r="N4643" s="30">
        <f t="shared" ref="N4643:O4644" si="4347">SUM(N4644)</f>
        <v>0</v>
      </c>
      <c r="O4643" s="30">
        <f t="shared" si="4347"/>
        <v>0</v>
      </c>
      <c r="P4643" s="30">
        <f t="shared" si="4334"/>
        <v>0</v>
      </c>
      <c r="Q4643" s="30">
        <f t="shared" si="4335"/>
        <v>0</v>
      </c>
      <c r="R4643" s="93"/>
      <c r="S4643" s="93"/>
      <c r="T4643" s="93"/>
      <c r="U4643" s="93"/>
      <c r="V4643" s="93"/>
      <c r="W4643" s="93"/>
      <c r="X4643" s="93"/>
      <c r="Y4643" s="93"/>
    </row>
    <row r="4644" spans="1:25" ht="15" customHeight="1" x14ac:dyDescent="0.25">
      <c r="A4644" s="63" t="s">
        <v>935</v>
      </c>
      <c r="B4644" s="63" t="s">
        <v>95</v>
      </c>
      <c r="C4644" s="63" t="s">
        <v>13</v>
      </c>
      <c r="D4644" s="63" t="s">
        <v>1836</v>
      </c>
      <c r="E4644" s="65" t="s">
        <v>57</v>
      </c>
      <c r="F4644" s="65" t="s">
        <v>1</v>
      </c>
      <c r="G4644" s="65" t="s">
        <v>1</v>
      </c>
      <c r="H4644" s="65" t="s">
        <v>58</v>
      </c>
      <c r="I4644" s="31">
        <f t="shared" si="4345"/>
        <v>100</v>
      </c>
      <c r="J4644" s="31">
        <f t="shared" si="4345"/>
        <v>100</v>
      </c>
      <c r="K4644" s="31">
        <f t="shared" si="4345"/>
        <v>0</v>
      </c>
      <c r="L4644" s="31">
        <f t="shared" si="4333"/>
        <v>0</v>
      </c>
      <c r="M4644" s="31">
        <f t="shared" si="4346"/>
        <v>0</v>
      </c>
      <c r="N4644" s="31">
        <f t="shared" si="4347"/>
        <v>0</v>
      </c>
      <c r="O4644" s="31">
        <f t="shared" si="4347"/>
        <v>0</v>
      </c>
      <c r="P4644" s="31">
        <f t="shared" si="4334"/>
        <v>0</v>
      </c>
      <c r="Q4644" s="31">
        <f t="shared" si="4335"/>
        <v>0</v>
      </c>
      <c r="R4644" s="94"/>
      <c r="S4644" s="94"/>
      <c r="T4644" s="94"/>
      <c r="U4644" s="94"/>
      <c r="V4644" s="94"/>
      <c r="W4644" s="94"/>
      <c r="X4644" s="94"/>
      <c r="Y4644" s="94"/>
    </row>
    <row r="4645" spans="1:25" ht="15" customHeight="1" x14ac:dyDescent="0.25">
      <c r="A4645" s="64" t="s">
        <v>935</v>
      </c>
      <c r="B4645" s="64" t="s">
        <v>95</v>
      </c>
      <c r="C4645" s="64" t="s">
        <v>13</v>
      </c>
      <c r="D4645" s="64" t="s">
        <v>1836</v>
      </c>
      <c r="E4645" s="20" t="s">
        <v>68</v>
      </c>
      <c r="F4645" s="64"/>
      <c r="G4645" s="53" t="s">
        <v>385</v>
      </c>
      <c r="H4645" s="53" t="s">
        <v>67</v>
      </c>
      <c r="I4645" s="26">
        <v>100</v>
      </c>
      <c r="J4645" s="26">
        <v>100</v>
      </c>
      <c r="K4645" s="26">
        <v>0</v>
      </c>
      <c r="L4645" s="26">
        <f t="shared" si="4333"/>
        <v>0</v>
      </c>
      <c r="M4645" s="26"/>
      <c r="N4645" s="26"/>
      <c r="O4645" s="26"/>
      <c r="P4645" s="26">
        <f t="shared" si="4334"/>
        <v>0</v>
      </c>
      <c r="Q4645" s="26">
        <f t="shared" si="4335"/>
        <v>0</v>
      </c>
      <c r="R4645" s="90"/>
      <c r="S4645" s="90"/>
      <c r="T4645" s="90"/>
      <c r="U4645" s="90"/>
      <c r="V4645" s="90"/>
      <c r="W4645" s="90"/>
      <c r="X4645" s="90"/>
      <c r="Y4645" s="90"/>
    </row>
    <row r="4646" spans="1:25" ht="22.5" customHeight="1" x14ac:dyDescent="0.25">
      <c r="A4646" s="63" t="s">
        <v>1</v>
      </c>
      <c r="B4646" s="63" t="s">
        <v>1</v>
      </c>
      <c r="C4646" s="63" t="s">
        <v>1</v>
      </c>
      <c r="D4646" s="65" t="s">
        <v>1</v>
      </c>
      <c r="E4646" s="65" t="s">
        <v>1</v>
      </c>
      <c r="F4646" s="65" t="s">
        <v>1</v>
      </c>
      <c r="G4646" s="65" t="s">
        <v>1</v>
      </c>
      <c r="H4646" s="66" t="s">
        <v>69</v>
      </c>
      <c r="I4646" s="30">
        <f t="shared" ref="I4646:K4647" si="4348">SUM(I4647)</f>
        <v>10820</v>
      </c>
      <c r="J4646" s="30">
        <f t="shared" si="4348"/>
        <v>0</v>
      </c>
      <c r="K4646" s="30">
        <f t="shared" si="4348"/>
        <v>0</v>
      </c>
      <c r="L4646" s="30">
        <f t="shared" si="4333"/>
        <v>0</v>
      </c>
      <c r="M4646" s="30">
        <f t="shared" ref="M4646:M4647" si="4349">SUM(M4647)</f>
        <v>0</v>
      </c>
      <c r="N4646" s="30">
        <f t="shared" ref="N4646:O4647" si="4350">SUM(N4647)</f>
        <v>0</v>
      </c>
      <c r="O4646" s="30">
        <f t="shared" si="4350"/>
        <v>0</v>
      </c>
      <c r="P4646" s="30">
        <f t="shared" si="4334"/>
        <v>0</v>
      </c>
      <c r="Q4646" s="30" t="str">
        <f t="shared" si="4335"/>
        <v>-</v>
      </c>
      <c r="R4646" s="93"/>
      <c r="S4646" s="93"/>
      <c r="T4646" s="93"/>
      <c r="U4646" s="93"/>
      <c r="V4646" s="93"/>
      <c r="W4646" s="93"/>
      <c r="X4646" s="93"/>
      <c r="Y4646" s="93"/>
    </row>
    <row r="4647" spans="1:25" ht="15" customHeight="1" x14ac:dyDescent="0.25">
      <c r="A4647" s="63" t="s">
        <v>935</v>
      </c>
      <c r="B4647" s="63" t="s">
        <v>95</v>
      </c>
      <c r="C4647" s="63" t="s">
        <v>13</v>
      </c>
      <c r="D4647" s="63" t="s">
        <v>1836</v>
      </c>
      <c r="E4647" s="65" t="s">
        <v>70</v>
      </c>
      <c r="F4647" s="65" t="s">
        <v>1</v>
      </c>
      <c r="G4647" s="65" t="s">
        <v>1</v>
      </c>
      <c r="H4647" s="65" t="s">
        <v>71</v>
      </c>
      <c r="I4647" s="31">
        <f t="shared" si="4348"/>
        <v>10820</v>
      </c>
      <c r="J4647" s="31">
        <f t="shared" si="4348"/>
        <v>0</v>
      </c>
      <c r="K4647" s="31">
        <f t="shared" si="4348"/>
        <v>0</v>
      </c>
      <c r="L4647" s="31">
        <f t="shared" si="4333"/>
        <v>0</v>
      </c>
      <c r="M4647" s="31">
        <f t="shared" si="4349"/>
        <v>0</v>
      </c>
      <c r="N4647" s="31">
        <f t="shared" si="4350"/>
        <v>0</v>
      </c>
      <c r="O4647" s="31">
        <f t="shared" si="4350"/>
        <v>0</v>
      </c>
      <c r="P4647" s="31">
        <f t="shared" si="4334"/>
        <v>0</v>
      </c>
      <c r="Q4647" s="31" t="str">
        <f t="shared" si="4335"/>
        <v>-</v>
      </c>
      <c r="R4647" s="94"/>
      <c r="S4647" s="94"/>
      <c r="T4647" s="94"/>
      <c r="U4647" s="94"/>
      <c r="V4647" s="94"/>
      <c r="W4647" s="94"/>
      <c r="X4647" s="94"/>
      <c r="Y4647" s="94"/>
    </row>
    <row r="4648" spans="1:25" ht="15" customHeight="1" x14ac:dyDescent="0.25">
      <c r="A4648" s="64" t="s">
        <v>935</v>
      </c>
      <c r="B4648" s="64" t="s">
        <v>95</v>
      </c>
      <c r="C4648" s="64" t="s">
        <v>13</v>
      </c>
      <c r="D4648" s="64" t="s">
        <v>1836</v>
      </c>
      <c r="E4648" s="20" t="s">
        <v>74</v>
      </c>
      <c r="F4648" s="64"/>
      <c r="G4648" s="53" t="s">
        <v>385</v>
      </c>
      <c r="H4648" s="53" t="s">
        <v>73</v>
      </c>
      <c r="I4648" s="26">
        <v>10820</v>
      </c>
      <c r="J4648" s="26">
        <v>0</v>
      </c>
      <c r="K4648" s="26">
        <v>0</v>
      </c>
      <c r="L4648" s="26">
        <f t="shared" si="4333"/>
        <v>0</v>
      </c>
      <c r="M4648" s="26"/>
      <c r="N4648" s="26"/>
      <c r="O4648" s="26"/>
      <c r="P4648" s="26">
        <f t="shared" si="4334"/>
        <v>0</v>
      </c>
      <c r="Q4648" s="26" t="str">
        <f t="shared" si="4335"/>
        <v>-</v>
      </c>
      <c r="R4648" s="90"/>
      <c r="S4648" s="90"/>
      <c r="T4648" s="90"/>
      <c r="U4648" s="90"/>
      <c r="V4648" s="90"/>
      <c r="W4648" s="90"/>
      <c r="X4648" s="90"/>
      <c r="Y4648" s="90"/>
    </row>
    <row r="4649" spans="1:25" ht="15" customHeight="1" x14ac:dyDescent="0.25">
      <c r="A4649" s="53" t="s">
        <v>1</v>
      </c>
      <c r="B4649" s="53" t="s">
        <v>1</v>
      </c>
      <c r="C4649" s="53" t="s">
        <v>1</v>
      </c>
      <c r="D4649" s="53" t="s">
        <v>1</v>
      </c>
      <c r="E4649" s="53" t="s">
        <v>1</v>
      </c>
      <c r="F4649" s="53" t="s">
        <v>1</v>
      </c>
      <c r="G4649" s="53" t="s">
        <v>1</v>
      </c>
      <c r="H4649" s="66" t="s">
        <v>1845</v>
      </c>
      <c r="I4649" s="30">
        <f t="shared" ref="I4649:K4649" si="4351">SUM(I4620,I4643,I4646)</f>
        <v>1596174</v>
      </c>
      <c r="J4649" s="30">
        <f t="shared" si="4351"/>
        <v>1563044</v>
      </c>
      <c r="K4649" s="30">
        <f t="shared" si="4351"/>
        <v>900248</v>
      </c>
      <c r="L4649" s="30">
        <f t="shared" si="4333"/>
        <v>371610</v>
      </c>
      <c r="M4649" s="30">
        <f t="shared" ref="M4649" si="4352">SUM(M4620,M4643,M4646)</f>
        <v>121620</v>
      </c>
      <c r="N4649" s="30">
        <f t="shared" ref="N4649:O4649" si="4353">SUM(N4620,N4643,N4646)</f>
        <v>122320</v>
      </c>
      <c r="O4649" s="30">
        <f t="shared" si="4353"/>
        <v>127670</v>
      </c>
      <c r="P4649" s="30">
        <f t="shared" si="4334"/>
        <v>1271858</v>
      </c>
      <c r="Q4649" s="30">
        <f t="shared" si="4335"/>
        <v>81.370582018164555</v>
      </c>
      <c r="R4649" s="93"/>
      <c r="S4649" s="93"/>
      <c r="T4649" s="93"/>
      <c r="U4649" s="93"/>
      <c r="V4649" s="93"/>
      <c r="W4649" s="93"/>
      <c r="X4649" s="93"/>
      <c r="Y4649" s="93"/>
    </row>
    <row r="4650" spans="1:25" ht="15" customHeight="1" thickBot="1" x14ac:dyDescent="0.3">
      <c r="A4650" s="53" t="s">
        <v>1</v>
      </c>
      <c r="B4650" s="53" t="s">
        <v>1</v>
      </c>
      <c r="C4650" s="53" t="s">
        <v>1</v>
      </c>
      <c r="D4650" s="53" t="s">
        <v>1</v>
      </c>
      <c r="E4650" s="53" t="s">
        <v>1</v>
      </c>
      <c r="F4650" s="53" t="s">
        <v>1</v>
      </c>
      <c r="G4650" s="53" t="s">
        <v>1</v>
      </c>
      <c r="H4650" s="65" t="s">
        <v>76</v>
      </c>
      <c r="I4650" s="31"/>
      <c r="J4650" s="31"/>
      <c r="K4650" s="31">
        <v>0</v>
      </c>
      <c r="L4650" s="31"/>
      <c r="M4650" s="31"/>
      <c r="N4650" s="31"/>
      <c r="O4650" s="31"/>
      <c r="P4650" s="31"/>
      <c r="Q4650" s="31"/>
      <c r="R4650" s="94"/>
      <c r="S4650" s="94"/>
      <c r="T4650" s="94"/>
      <c r="U4650" s="94"/>
      <c r="V4650" s="94"/>
      <c r="W4650" s="94"/>
      <c r="X4650" s="94"/>
      <c r="Y4650" s="94"/>
    </row>
    <row r="4651" spans="1:25" ht="47.25" customHeight="1" thickBot="1" x14ac:dyDescent="0.3">
      <c r="A4651" s="110" t="s">
        <v>1</v>
      </c>
      <c r="B4651" s="110" t="s">
        <v>1</v>
      </c>
      <c r="C4651" s="110" t="s">
        <v>1</v>
      </c>
      <c r="D4651" s="110" t="s">
        <v>1</v>
      </c>
      <c r="E4651" s="110" t="s">
        <v>1</v>
      </c>
      <c r="F4651" s="110" t="s">
        <v>1</v>
      </c>
      <c r="G4651" s="110" t="s">
        <v>1</v>
      </c>
      <c r="H4651" s="28" t="s">
        <v>77</v>
      </c>
      <c r="I4651" s="109" t="s">
        <v>3984</v>
      </c>
      <c r="J4651" s="109" t="s">
        <v>11</v>
      </c>
      <c r="K4651" s="109" t="s">
        <v>3989</v>
      </c>
      <c r="L4651" s="109" t="s">
        <v>3985</v>
      </c>
      <c r="M4651" s="109" t="s">
        <v>4027</v>
      </c>
      <c r="N4651" s="109" t="s">
        <v>3988</v>
      </c>
      <c r="O4651" s="109" t="s">
        <v>3986</v>
      </c>
      <c r="P4651" s="109" t="s">
        <v>3987</v>
      </c>
      <c r="Q4651" s="109" t="s">
        <v>3695</v>
      </c>
      <c r="R4651" s="91"/>
      <c r="S4651" s="91"/>
      <c r="T4651" s="91"/>
      <c r="U4651" s="91"/>
      <c r="V4651" s="91"/>
      <c r="W4651" s="91"/>
      <c r="X4651" s="91"/>
      <c r="Y4651" s="91"/>
    </row>
    <row r="4652" spans="1:25" ht="15" customHeight="1" x14ac:dyDescent="0.25">
      <c r="A4652" s="111"/>
      <c r="B4652" s="111"/>
      <c r="C4652" s="111"/>
      <c r="D4652" s="111"/>
      <c r="E4652" s="111"/>
      <c r="F4652" s="111"/>
      <c r="G4652" s="111"/>
      <c r="H4652" s="67" t="s">
        <v>1</v>
      </c>
      <c r="I4652" s="29">
        <v>1</v>
      </c>
      <c r="J4652" s="29">
        <v>2</v>
      </c>
      <c r="K4652" s="29">
        <v>3</v>
      </c>
      <c r="L4652" s="29" t="s">
        <v>3478</v>
      </c>
      <c r="M4652" s="29">
        <v>5</v>
      </c>
      <c r="N4652" s="29">
        <v>6</v>
      </c>
      <c r="O4652" s="29">
        <v>7</v>
      </c>
      <c r="P4652" s="29" t="s">
        <v>3696</v>
      </c>
      <c r="Q4652" s="29">
        <v>9</v>
      </c>
      <c r="R4652" s="92"/>
      <c r="S4652" s="92"/>
      <c r="T4652" s="92"/>
      <c r="U4652" s="92"/>
      <c r="V4652" s="92"/>
      <c r="W4652" s="92"/>
      <c r="X4652" s="92"/>
      <c r="Y4652" s="92"/>
    </row>
    <row r="4653" spans="1:25" ht="15" customHeight="1" x14ac:dyDescent="0.25">
      <c r="A4653" s="111"/>
      <c r="B4653" s="111"/>
      <c r="C4653" s="111"/>
      <c r="D4653" s="111"/>
      <c r="E4653" s="111"/>
      <c r="F4653" s="111"/>
      <c r="G4653" s="111"/>
      <c r="H4653" s="68" t="s">
        <v>484</v>
      </c>
      <c r="I4653" s="32">
        <f t="shared" ref="I4653:K4653" si="4354">SUM(I4649)</f>
        <v>1596174</v>
      </c>
      <c r="J4653" s="32">
        <f t="shared" si="4354"/>
        <v>1563044</v>
      </c>
      <c r="K4653" s="32">
        <f t="shared" si="4354"/>
        <v>900248</v>
      </c>
      <c r="L4653" s="32">
        <f t="shared" si="4333"/>
        <v>371610</v>
      </c>
      <c r="M4653" s="32">
        <f t="shared" ref="M4653" si="4355">SUM(M4649)</f>
        <v>121620</v>
      </c>
      <c r="N4653" s="32">
        <f t="shared" ref="N4653:O4653" si="4356">SUM(N4649)</f>
        <v>122320</v>
      </c>
      <c r="O4653" s="32">
        <f t="shared" si="4356"/>
        <v>127670</v>
      </c>
      <c r="P4653" s="32">
        <f t="shared" si="4334"/>
        <v>1271858</v>
      </c>
      <c r="Q4653" s="32">
        <f t="shared" si="4335"/>
        <v>81.370582018164555</v>
      </c>
      <c r="R4653" s="90"/>
      <c r="S4653" s="90"/>
      <c r="T4653" s="90"/>
      <c r="U4653" s="90"/>
      <c r="V4653" s="90"/>
      <c r="W4653" s="90"/>
      <c r="X4653" s="90"/>
      <c r="Y4653" s="90"/>
    </row>
    <row r="4654" spans="1:25" ht="15" customHeight="1" x14ac:dyDescent="0.25">
      <c r="A4654" s="111"/>
      <c r="B4654" s="111"/>
      <c r="C4654" s="111"/>
      <c r="D4654" s="111"/>
      <c r="E4654" s="111"/>
      <c r="F4654" s="111"/>
      <c r="G4654" s="111"/>
      <c r="H4654" s="69" t="s">
        <v>79</v>
      </c>
      <c r="I4654" s="32">
        <f t="shared" ref="I4654:K4654" si="4357">SUM(I4653)</f>
        <v>1596174</v>
      </c>
      <c r="J4654" s="32">
        <f t="shared" si="4357"/>
        <v>1563044</v>
      </c>
      <c r="K4654" s="32">
        <f t="shared" si="4357"/>
        <v>900248</v>
      </c>
      <c r="L4654" s="32">
        <f t="shared" si="4333"/>
        <v>371610</v>
      </c>
      <c r="M4654" s="32">
        <f t="shared" ref="M4654" si="4358">SUM(M4653)</f>
        <v>121620</v>
      </c>
      <c r="N4654" s="32">
        <f t="shared" ref="N4654:O4654" si="4359">SUM(N4653)</f>
        <v>122320</v>
      </c>
      <c r="O4654" s="32">
        <f t="shared" si="4359"/>
        <v>127670</v>
      </c>
      <c r="P4654" s="32">
        <f t="shared" si="4334"/>
        <v>1271858</v>
      </c>
      <c r="Q4654" s="32">
        <f t="shared" si="4335"/>
        <v>81.370582018164555</v>
      </c>
      <c r="R4654" s="90"/>
      <c r="S4654" s="90"/>
      <c r="T4654" s="90"/>
      <c r="U4654" s="90"/>
      <c r="V4654" s="90"/>
      <c r="W4654" s="90"/>
      <c r="X4654" s="90"/>
      <c r="Y4654" s="90"/>
    </row>
    <row r="4655" spans="1:25" ht="15" customHeight="1" x14ac:dyDescent="0.25">
      <c r="A4655" s="112"/>
      <c r="B4655" s="112"/>
      <c r="C4655" s="112"/>
      <c r="D4655" s="112"/>
      <c r="E4655" s="112"/>
      <c r="F4655" s="112"/>
      <c r="G4655" s="112"/>
      <c r="I4655" s="27"/>
      <c r="J4655" s="27"/>
      <c r="K4655" s="27">
        <v>0</v>
      </c>
      <c r="L4655" s="27"/>
      <c r="M4655" s="27"/>
      <c r="N4655" s="27"/>
      <c r="O4655" s="27"/>
      <c r="P4655" s="27"/>
      <c r="Q4655" s="27"/>
      <c r="R4655" s="27"/>
      <c r="S4655" s="27"/>
      <c r="T4655" s="27"/>
      <c r="U4655" s="27"/>
      <c r="V4655" s="27"/>
      <c r="W4655" s="27"/>
      <c r="X4655" s="27"/>
      <c r="Y4655" s="27"/>
    </row>
    <row r="4656" spans="1:25" ht="15" customHeight="1" thickBot="1" x14ac:dyDescent="0.3">
      <c r="A4656" s="53" t="s">
        <v>1</v>
      </c>
      <c r="B4656" s="53" t="s">
        <v>1</v>
      </c>
      <c r="C4656" s="53" t="s">
        <v>1</v>
      </c>
      <c r="D4656" s="53" t="s">
        <v>1</v>
      </c>
      <c r="E4656" s="53" t="s">
        <v>1</v>
      </c>
      <c r="F4656" s="53" t="s">
        <v>1</v>
      </c>
      <c r="G4656" s="53" t="s">
        <v>1</v>
      </c>
      <c r="H4656" s="21" t="s">
        <v>1</v>
      </c>
      <c r="I4656" s="33"/>
      <c r="J4656" s="33"/>
      <c r="K4656" s="33">
        <v>0</v>
      </c>
      <c r="L4656" s="33"/>
      <c r="M4656" s="33"/>
      <c r="N4656" s="33"/>
      <c r="O4656" s="33"/>
      <c r="P4656" s="33"/>
      <c r="Q4656" s="33"/>
      <c r="R4656" s="33"/>
      <c r="S4656" s="33"/>
      <c r="T4656" s="33"/>
      <c r="U4656" s="33"/>
      <c r="V4656" s="33"/>
      <c r="W4656" s="33"/>
      <c r="X4656" s="33"/>
      <c r="Y4656" s="33"/>
    </row>
    <row r="4657" spans="1:25" ht="45.75" customHeight="1" thickBot="1" x14ac:dyDescent="0.3">
      <c r="A4657" s="28" t="s">
        <v>4</v>
      </c>
      <c r="B4657" s="28" t="s">
        <v>5</v>
      </c>
      <c r="C4657" s="28" t="s">
        <v>6</v>
      </c>
      <c r="D4657" s="57" t="s">
        <v>1</v>
      </c>
      <c r="E4657" s="28" t="s">
        <v>7</v>
      </c>
      <c r="F4657" s="28" t="s">
        <v>8</v>
      </c>
      <c r="G4657" s="28" t="s">
        <v>9</v>
      </c>
      <c r="H4657" s="28" t="s">
        <v>10</v>
      </c>
      <c r="I4657" s="109" t="s">
        <v>3984</v>
      </c>
      <c r="J4657" s="109" t="s">
        <v>11</v>
      </c>
      <c r="K4657" s="109" t="s">
        <v>3989</v>
      </c>
      <c r="L4657" s="109" t="s">
        <v>3985</v>
      </c>
      <c r="M4657" s="109" t="s">
        <v>4027</v>
      </c>
      <c r="N4657" s="109" t="s">
        <v>3988</v>
      </c>
      <c r="O4657" s="109" t="s">
        <v>3986</v>
      </c>
      <c r="P4657" s="109" t="s">
        <v>3987</v>
      </c>
      <c r="Q4657" s="109" t="s">
        <v>3695</v>
      </c>
      <c r="R4657" s="91"/>
      <c r="S4657" s="91"/>
      <c r="T4657" s="91"/>
      <c r="U4657" s="91"/>
      <c r="V4657" s="91"/>
      <c r="W4657" s="91"/>
      <c r="X4657" s="91"/>
      <c r="Y4657" s="91"/>
    </row>
    <row r="4658" spans="1:25" ht="15" customHeight="1" x14ac:dyDescent="0.25">
      <c r="A4658" s="58" t="s">
        <v>1</v>
      </c>
      <c r="B4658" s="58" t="s">
        <v>1</v>
      </c>
      <c r="C4658" s="58" t="s">
        <v>1</v>
      </c>
      <c r="D4658" s="59" t="s">
        <v>1</v>
      </c>
      <c r="E4658" s="59" t="s">
        <v>1</v>
      </c>
      <c r="F4658" s="60" t="s">
        <v>1</v>
      </c>
      <c r="G4658" s="61" t="s">
        <v>1</v>
      </c>
      <c r="H4658" s="62" t="s">
        <v>1</v>
      </c>
      <c r="I4658" s="29">
        <v>1</v>
      </c>
      <c r="J4658" s="29">
        <v>2</v>
      </c>
      <c r="K4658" s="29">
        <v>3</v>
      </c>
      <c r="L4658" s="29" t="s">
        <v>3478</v>
      </c>
      <c r="M4658" s="29">
        <v>5</v>
      </c>
      <c r="N4658" s="29">
        <v>6</v>
      </c>
      <c r="O4658" s="29">
        <v>7</v>
      </c>
      <c r="P4658" s="29" t="s">
        <v>3696</v>
      </c>
      <c r="Q4658" s="29">
        <v>9</v>
      </c>
      <c r="R4658" s="92"/>
      <c r="S4658" s="92"/>
      <c r="T4658" s="92"/>
      <c r="U4658" s="92"/>
      <c r="V4658" s="92"/>
      <c r="W4658" s="92"/>
      <c r="X4658" s="92"/>
      <c r="Y4658" s="92"/>
    </row>
    <row r="4659" spans="1:25" ht="15" customHeight="1" x14ac:dyDescent="0.25">
      <c r="A4659" s="63" t="s">
        <v>935</v>
      </c>
      <c r="B4659" s="63" t="s">
        <v>95</v>
      </c>
      <c r="C4659" s="64" t="s">
        <v>1086</v>
      </c>
      <c r="D4659" s="64" t="s">
        <v>1846</v>
      </c>
      <c r="E4659" s="65" t="s">
        <v>1</v>
      </c>
      <c r="F4659" s="65" t="s">
        <v>1</v>
      </c>
      <c r="G4659" s="65" t="s">
        <v>1</v>
      </c>
      <c r="H4659" s="65" t="s">
        <v>1847</v>
      </c>
      <c r="I4659" s="26">
        <v>0</v>
      </c>
      <c r="J4659" s="26" t="s">
        <v>1</v>
      </c>
      <c r="K4659" s="26">
        <v>0</v>
      </c>
      <c r="L4659" s="26"/>
      <c r="M4659" s="26"/>
      <c r="N4659" s="26"/>
      <c r="O4659" s="26"/>
      <c r="P4659" s="26"/>
      <c r="Q4659" s="26"/>
      <c r="R4659" s="90"/>
      <c r="S4659" s="90"/>
      <c r="T4659" s="90"/>
      <c r="U4659" s="90"/>
      <c r="V4659" s="90"/>
      <c r="W4659" s="90"/>
      <c r="X4659" s="90"/>
      <c r="Y4659" s="90"/>
    </row>
    <row r="4660" spans="1:25" ht="22.5" customHeight="1" x14ac:dyDescent="0.25">
      <c r="A4660" s="63" t="s">
        <v>1</v>
      </c>
      <c r="B4660" s="63" t="s">
        <v>1</v>
      </c>
      <c r="C4660" s="63" t="s">
        <v>1</v>
      </c>
      <c r="D4660" s="65" t="s">
        <v>1</v>
      </c>
      <c r="E4660" s="65" t="s">
        <v>1</v>
      </c>
      <c r="F4660" s="65" t="s">
        <v>1</v>
      </c>
      <c r="G4660" s="65" t="s">
        <v>1</v>
      </c>
      <c r="H4660" s="66" t="s">
        <v>15</v>
      </c>
      <c r="I4660" s="30">
        <f t="shared" ref="I4660:K4660" si="4360">SUM(I4661,I4669,I4671)</f>
        <v>3319267</v>
      </c>
      <c r="J4660" s="30">
        <f t="shared" si="4360"/>
        <v>2838925</v>
      </c>
      <c r="K4660" s="30">
        <f t="shared" si="4360"/>
        <v>1599592</v>
      </c>
      <c r="L4660" s="30">
        <f t="shared" si="4333"/>
        <v>714180</v>
      </c>
      <c r="M4660" s="30">
        <f t="shared" ref="M4660" si="4361">SUM(M4661,M4669,M4671)</f>
        <v>235260</v>
      </c>
      <c r="N4660" s="30">
        <f t="shared" ref="N4660:O4660" si="4362">SUM(N4661,N4669,N4671)</f>
        <v>225360</v>
      </c>
      <c r="O4660" s="30">
        <f t="shared" si="4362"/>
        <v>253560</v>
      </c>
      <c r="P4660" s="30">
        <f t="shared" si="4334"/>
        <v>2313772</v>
      </c>
      <c r="Q4660" s="30">
        <f t="shared" si="4335"/>
        <v>81.501695183916439</v>
      </c>
      <c r="R4660" s="93"/>
      <c r="S4660" s="93"/>
      <c r="T4660" s="93"/>
      <c r="U4660" s="93"/>
      <c r="V4660" s="93"/>
      <c r="W4660" s="93"/>
      <c r="X4660" s="93"/>
      <c r="Y4660" s="93"/>
    </row>
    <row r="4661" spans="1:25" ht="15" customHeight="1" x14ac:dyDescent="0.25">
      <c r="A4661" s="63" t="s">
        <v>935</v>
      </c>
      <c r="B4661" s="63" t="s">
        <v>95</v>
      </c>
      <c r="C4661" s="63" t="s">
        <v>1086</v>
      </c>
      <c r="D4661" s="63" t="s">
        <v>1846</v>
      </c>
      <c r="E4661" s="65" t="s">
        <v>16</v>
      </c>
      <c r="F4661" s="65" t="s">
        <v>1</v>
      </c>
      <c r="G4661" s="65" t="s">
        <v>1</v>
      </c>
      <c r="H4661" s="65" t="s">
        <v>17</v>
      </c>
      <c r="I4661" s="31">
        <f t="shared" ref="I4661:K4661" si="4363">SUM(I4662:I4663)</f>
        <v>2427675</v>
      </c>
      <c r="J4661" s="31">
        <f t="shared" si="4363"/>
        <v>2427675</v>
      </c>
      <c r="K4661" s="31">
        <f t="shared" si="4363"/>
        <v>1334232</v>
      </c>
      <c r="L4661" s="31">
        <f t="shared" si="4333"/>
        <v>625300</v>
      </c>
      <c r="M4661" s="31">
        <f t="shared" ref="M4661" si="4364">SUM(M4662:M4663)</f>
        <v>205100</v>
      </c>
      <c r="N4661" s="31">
        <f t="shared" ref="N4661:O4661" si="4365">SUM(N4662:N4663)</f>
        <v>198200</v>
      </c>
      <c r="O4661" s="31">
        <f t="shared" si="4365"/>
        <v>222000</v>
      </c>
      <c r="P4661" s="31">
        <f t="shared" si="4334"/>
        <v>1959532</v>
      </c>
      <c r="Q4661" s="31">
        <f t="shared" si="4335"/>
        <v>80.716405614425327</v>
      </c>
      <c r="R4661" s="94"/>
      <c r="S4661" s="94"/>
      <c r="T4661" s="94"/>
      <c r="U4661" s="94"/>
      <c r="V4661" s="94"/>
      <c r="W4661" s="94"/>
      <c r="X4661" s="94"/>
      <c r="Y4661" s="94"/>
    </row>
    <row r="4662" spans="1:25" ht="15" customHeight="1" x14ac:dyDescent="0.25">
      <c r="A4662" s="64" t="s">
        <v>935</v>
      </c>
      <c r="B4662" s="64" t="s">
        <v>95</v>
      </c>
      <c r="C4662" s="64" t="s">
        <v>1086</v>
      </c>
      <c r="D4662" s="64" t="s">
        <v>1846</v>
      </c>
      <c r="E4662" s="20" t="s">
        <v>19</v>
      </c>
      <c r="F4662" s="64"/>
      <c r="G4662" s="53" t="s">
        <v>385</v>
      </c>
      <c r="H4662" s="53" t="s">
        <v>3932</v>
      </c>
      <c r="I4662" s="26">
        <v>2142243</v>
      </c>
      <c r="J4662" s="26">
        <v>2142243</v>
      </c>
      <c r="K4662" s="26">
        <v>1148000</v>
      </c>
      <c r="L4662" s="26">
        <f t="shared" si="4333"/>
        <v>580000</v>
      </c>
      <c r="M4662" s="26">
        <v>190000</v>
      </c>
      <c r="N4662" s="26">
        <v>190000</v>
      </c>
      <c r="O4662" s="26">
        <v>200000</v>
      </c>
      <c r="P4662" s="26">
        <f t="shared" si="4334"/>
        <v>1728000</v>
      </c>
      <c r="Q4662" s="26">
        <f t="shared" si="4335"/>
        <v>80.663118049633027</v>
      </c>
      <c r="R4662" s="90"/>
      <c r="S4662" s="90"/>
      <c r="T4662" s="90"/>
      <c r="U4662" s="90"/>
      <c r="V4662" s="90"/>
      <c r="W4662" s="90"/>
      <c r="X4662" s="90"/>
      <c r="Y4662" s="90"/>
    </row>
    <row r="4663" spans="1:25" ht="15" customHeight="1" x14ac:dyDescent="0.25">
      <c r="A4663" s="63" t="s">
        <v>935</v>
      </c>
      <c r="B4663" s="63" t="s">
        <v>95</v>
      </c>
      <c r="C4663" s="63" t="s">
        <v>1086</v>
      </c>
      <c r="D4663" s="63" t="s">
        <v>1846</v>
      </c>
      <c r="E4663" s="63" t="s">
        <v>21</v>
      </c>
      <c r="F4663" s="64" t="s">
        <v>1</v>
      </c>
      <c r="G4663" s="53" t="s">
        <v>1</v>
      </c>
      <c r="H4663" s="65" t="s">
        <v>22</v>
      </c>
      <c r="I4663" s="31">
        <f t="shared" ref="I4663:K4663" si="4366">SUM(I4664:I4668)</f>
        <v>285432</v>
      </c>
      <c r="J4663" s="31">
        <f t="shared" si="4366"/>
        <v>285432</v>
      </c>
      <c r="K4663" s="31">
        <f t="shared" si="4366"/>
        <v>186232</v>
      </c>
      <c r="L4663" s="31">
        <f t="shared" si="4333"/>
        <v>45300</v>
      </c>
      <c r="M4663" s="31">
        <f t="shared" ref="M4663" si="4367">SUM(M4664:M4668)</f>
        <v>15100</v>
      </c>
      <c r="N4663" s="31">
        <f t="shared" ref="N4663:O4663" si="4368">SUM(N4664:N4668)</f>
        <v>8200</v>
      </c>
      <c r="O4663" s="31">
        <f t="shared" si="4368"/>
        <v>22000</v>
      </c>
      <c r="P4663" s="31">
        <f t="shared" si="4334"/>
        <v>231532</v>
      </c>
      <c r="Q4663" s="31">
        <f t="shared" si="4335"/>
        <v>81.116342946831466</v>
      </c>
      <c r="R4663" s="94"/>
      <c r="S4663" s="94"/>
      <c r="T4663" s="94"/>
      <c r="U4663" s="94"/>
      <c r="V4663" s="94"/>
      <c r="W4663" s="94"/>
      <c r="X4663" s="94"/>
      <c r="Y4663" s="94"/>
    </row>
    <row r="4664" spans="1:25" ht="15" customHeight="1" x14ac:dyDescent="0.25">
      <c r="A4664" s="64" t="s">
        <v>935</v>
      </c>
      <c r="B4664" s="64" t="s">
        <v>95</v>
      </c>
      <c r="C4664" s="64" t="s">
        <v>1086</v>
      </c>
      <c r="D4664" s="64" t="s">
        <v>1846</v>
      </c>
      <c r="E4664" s="20" t="s">
        <v>23</v>
      </c>
      <c r="F4664" s="64" t="s">
        <v>1848</v>
      </c>
      <c r="G4664" s="53" t="s">
        <v>385</v>
      </c>
      <c r="H4664" s="53" t="s">
        <v>85</v>
      </c>
      <c r="I4664" s="26">
        <v>51500</v>
      </c>
      <c r="J4664" s="26">
        <v>51500</v>
      </c>
      <c r="K4664" s="26">
        <v>32900</v>
      </c>
      <c r="L4664" s="26">
        <f t="shared" si="4333"/>
        <v>10800</v>
      </c>
      <c r="M4664" s="26">
        <v>1100</v>
      </c>
      <c r="N4664" s="26">
        <v>4700</v>
      </c>
      <c r="O4664" s="26">
        <v>5000</v>
      </c>
      <c r="P4664" s="26">
        <f t="shared" si="4334"/>
        <v>43700</v>
      </c>
      <c r="Q4664" s="26">
        <f t="shared" si="4335"/>
        <v>84.854368932038838</v>
      </c>
      <c r="R4664" s="90"/>
      <c r="S4664" s="90"/>
      <c r="T4664" s="90"/>
      <c r="U4664" s="90"/>
      <c r="V4664" s="90"/>
      <c r="W4664" s="90"/>
      <c r="X4664" s="90"/>
      <c r="Y4664" s="90"/>
    </row>
    <row r="4665" spans="1:25" ht="15" customHeight="1" x14ac:dyDescent="0.25">
      <c r="A4665" s="64" t="s">
        <v>935</v>
      </c>
      <c r="B4665" s="64" t="s">
        <v>95</v>
      </c>
      <c r="C4665" s="64" t="s">
        <v>1086</v>
      </c>
      <c r="D4665" s="64" t="s">
        <v>1846</v>
      </c>
      <c r="E4665" s="20" t="s">
        <v>23</v>
      </c>
      <c r="F4665" s="64" t="s">
        <v>1849</v>
      </c>
      <c r="G4665" s="53" t="s">
        <v>385</v>
      </c>
      <c r="H4665" s="53" t="s">
        <v>25</v>
      </c>
      <c r="I4665" s="26">
        <v>155000</v>
      </c>
      <c r="J4665" s="26">
        <v>155000</v>
      </c>
      <c r="K4665" s="26">
        <v>97000</v>
      </c>
      <c r="L4665" s="26">
        <f t="shared" si="4333"/>
        <v>24500</v>
      </c>
      <c r="M4665" s="26">
        <v>4000</v>
      </c>
      <c r="N4665" s="26">
        <v>3500</v>
      </c>
      <c r="O4665" s="26">
        <v>17000</v>
      </c>
      <c r="P4665" s="26">
        <f t="shared" si="4334"/>
        <v>121500</v>
      </c>
      <c r="Q4665" s="26">
        <f t="shared" si="4335"/>
        <v>78.387096774193537</v>
      </c>
      <c r="R4665" s="90"/>
      <c r="S4665" s="90"/>
      <c r="T4665" s="90"/>
      <c r="U4665" s="90"/>
      <c r="V4665" s="90"/>
      <c r="W4665" s="90"/>
      <c r="X4665" s="90"/>
      <c r="Y4665" s="90"/>
    </row>
    <row r="4666" spans="1:25" ht="15" customHeight="1" x14ac:dyDescent="0.25">
      <c r="A4666" s="64" t="s">
        <v>935</v>
      </c>
      <c r="B4666" s="64" t="s">
        <v>95</v>
      </c>
      <c r="C4666" s="64" t="s">
        <v>1086</v>
      </c>
      <c r="D4666" s="64" t="s">
        <v>1846</v>
      </c>
      <c r="E4666" s="20" t="s">
        <v>23</v>
      </c>
      <c r="F4666" s="64" t="s">
        <v>1850</v>
      </c>
      <c r="G4666" s="53" t="s">
        <v>385</v>
      </c>
      <c r="H4666" s="53" t="s">
        <v>27</v>
      </c>
      <c r="I4666" s="26">
        <v>43510</v>
      </c>
      <c r="J4666" s="26">
        <v>43510</v>
      </c>
      <c r="K4666" s="26">
        <v>43510</v>
      </c>
      <c r="L4666" s="26">
        <f t="shared" si="4333"/>
        <v>0</v>
      </c>
      <c r="M4666" s="26"/>
      <c r="N4666" s="26"/>
      <c r="O4666" s="26"/>
      <c r="P4666" s="26">
        <f t="shared" si="4334"/>
        <v>43510</v>
      </c>
      <c r="Q4666" s="26">
        <f t="shared" si="4335"/>
        <v>100</v>
      </c>
      <c r="R4666" s="90"/>
      <c r="S4666" s="90"/>
      <c r="T4666" s="90"/>
      <c r="U4666" s="90"/>
      <c r="V4666" s="90"/>
      <c r="W4666" s="90"/>
      <c r="X4666" s="90"/>
      <c r="Y4666" s="90"/>
    </row>
    <row r="4667" spans="1:25" ht="15" customHeight="1" x14ac:dyDescent="0.25">
      <c r="A4667" s="64" t="s">
        <v>935</v>
      </c>
      <c r="B4667" s="64" t="s">
        <v>95</v>
      </c>
      <c r="C4667" s="64" t="s">
        <v>1086</v>
      </c>
      <c r="D4667" s="64" t="s">
        <v>1846</v>
      </c>
      <c r="E4667" s="20" t="s">
        <v>23</v>
      </c>
      <c r="F4667" s="64" t="s">
        <v>1851</v>
      </c>
      <c r="G4667" s="53" t="s">
        <v>385</v>
      </c>
      <c r="H4667" s="53" t="s">
        <v>89</v>
      </c>
      <c r="I4667" s="26">
        <v>0</v>
      </c>
      <c r="J4667" s="26">
        <v>0</v>
      </c>
      <c r="K4667" s="26">
        <v>0</v>
      </c>
      <c r="L4667" s="26">
        <f t="shared" si="4333"/>
        <v>0</v>
      </c>
      <c r="M4667" s="26">
        <v>0</v>
      </c>
      <c r="N4667" s="26">
        <v>0</v>
      </c>
      <c r="O4667" s="26">
        <v>0</v>
      </c>
      <c r="P4667" s="26">
        <f t="shared" si="4334"/>
        <v>0</v>
      </c>
      <c r="Q4667" s="26" t="str">
        <f t="shared" si="4335"/>
        <v>-</v>
      </c>
      <c r="R4667" s="90"/>
      <c r="S4667" s="90"/>
      <c r="T4667" s="90"/>
      <c r="U4667" s="90"/>
      <c r="V4667" s="90"/>
      <c r="W4667" s="90"/>
      <c r="X4667" s="90"/>
      <c r="Y4667" s="90"/>
    </row>
    <row r="4668" spans="1:25" ht="15" customHeight="1" x14ac:dyDescent="0.25">
      <c r="A4668" s="64" t="s">
        <v>935</v>
      </c>
      <c r="B4668" s="64" t="s">
        <v>95</v>
      </c>
      <c r="C4668" s="64" t="s">
        <v>1086</v>
      </c>
      <c r="D4668" s="64" t="s">
        <v>1846</v>
      </c>
      <c r="E4668" s="20" t="s">
        <v>23</v>
      </c>
      <c r="F4668" s="64" t="s">
        <v>1852</v>
      </c>
      <c r="G4668" s="53" t="s">
        <v>385</v>
      </c>
      <c r="H4668" s="53" t="s">
        <v>29</v>
      </c>
      <c r="I4668" s="26">
        <v>35422</v>
      </c>
      <c r="J4668" s="26">
        <v>35422</v>
      </c>
      <c r="K4668" s="26">
        <v>12822</v>
      </c>
      <c r="L4668" s="26">
        <f t="shared" si="4333"/>
        <v>10000</v>
      </c>
      <c r="M4668" s="26">
        <v>10000</v>
      </c>
      <c r="N4668" s="26">
        <v>0</v>
      </c>
      <c r="O4668" s="26">
        <v>0</v>
      </c>
      <c r="P4668" s="26">
        <f t="shared" si="4334"/>
        <v>22822</v>
      </c>
      <c r="Q4668" s="26">
        <f t="shared" si="4335"/>
        <v>64.428886003048959</v>
      </c>
      <c r="R4668" s="90"/>
      <c r="S4668" s="90"/>
      <c r="T4668" s="90"/>
      <c r="U4668" s="90"/>
      <c r="V4668" s="90"/>
      <c r="W4668" s="90"/>
      <c r="X4668" s="90"/>
      <c r="Y4668" s="90"/>
    </row>
    <row r="4669" spans="1:25" ht="15" customHeight="1" x14ac:dyDescent="0.25">
      <c r="A4669" s="63" t="s">
        <v>935</v>
      </c>
      <c r="B4669" s="63" t="s">
        <v>95</v>
      </c>
      <c r="C4669" s="63" t="s">
        <v>1086</v>
      </c>
      <c r="D4669" s="63" t="s">
        <v>1846</v>
      </c>
      <c r="E4669" s="65" t="s">
        <v>30</v>
      </c>
      <c r="F4669" s="65" t="s">
        <v>1</v>
      </c>
      <c r="G4669" s="65" t="s">
        <v>1</v>
      </c>
      <c r="H4669" s="65" t="s">
        <v>31</v>
      </c>
      <c r="I4669" s="31">
        <f t="shared" ref="I4669:K4669" si="4369">SUM(I4670)</f>
        <v>224946</v>
      </c>
      <c r="J4669" s="31">
        <f t="shared" si="4369"/>
        <v>224946</v>
      </c>
      <c r="K4669" s="31">
        <f t="shared" si="4369"/>
        <v>126000</v>
      </c>
      <c r="L4669" s="31">
        <f t="shared" si="4333"/>
        <v>61000</v>
      </c>
      <c r="M4669" s="31">
        <f t="shared" ref="M4669" si="4370">SUM(M4670)</f>
        <v>22000</v>
      </c>
      <c r="N4669" s="31">
        <f t="shared" ref="N4669:O4669" si="4371">SUM(N4670)</f>
        <v>19000</v>
      </c>
      <c r="O4669" s="31">
        <f t="shared" si="4371"/>
        <v>20000</v>
      </c>
      <c r="P4669" s="31">
        <f t="shared" si="4334"/>
        <v>187000</v>
      </c>
      <c r="Q4669" s="31">
        <f t="shared" si="4335"/>
        <v>83.131062566126985</v>
      </c>
      <c r="R4669" s="94"/>
      <c r="S4669" s="94"/>
      <c r="T4669" s="94"/>
      <c r="U4669" s="94"/>
      <c r="V4669" s="94"/>
      <c r="W4669" s="94"/>
      <c r="X4669" s="94"/>
      <c r="Y4669" s="94"/>
    </row>
    <row r="4670" spans="1:25" ht="15" customHeight="1" x14ac:dyDescent="0.25">
      <c r="A4670" s="64" t="s">
        <v>935</v>
      </c>
      <c r="B4670" s="64" t="s">
        <v>95</v>
      </c>
      <c r="C4670" s="64" t="s">
        <v>1086</v>
      </c>
      <c r="D4670" s="64" t="s">
        <v>1846</v>
      </c>
      <c r="E4670" s="20" t="s">
        <v>33</v>
      </c>
      <c r="F4670" s="64"/>
      <c r="G4670" s="53" t="s">
        <v>385</v>
      </c>
      <c r="H4670" s="53" t="s">
        <v>3883</v>
      </c>
      <c r="I4670" s="26">
        <v>224946</v>
      </c>
      <c r="J4670" s="26">
        <v>224946</v>
      </c>
      <c r="K4670" s="26">
        <v>126000</v>
      </c>
      <c r="L4670" s="26">
        <f t="shared" si="4333"/>
        <v>61000</v>
      </c>
      <c r="M4670" s="26">
        <v>22000</v>
      </c>
      <c r="N4670" s="26">
        <v>19000</v>
      </c>
      <c r="O4670" s="26">
        <v>20000</v>
      </c>
      <c r="P4670" s="26">
        <f t="shared" si="4334"/>
        <v>187000</v>
      </c>
      <c r="Q4670" s="26">
        <f t="shared" si="4335"/>
        <v>83.131062566126985</v>
      </c>
      <c r="R4670" s="90"/>
      <c r="S4670" s="90"/>
      <c r="T4670" s="90"/>
      <c r="U4670" s="90"/>
      <c r="V4670" s="90"/>
      <c r="W4670" s="90"/>
      <c r="X4670" s="90"/>
      <c r="Y4670" s="90"/>
    </row>
    <row r="4671" spans="1:25" ht="15" customHeight="1" x14ac:dyDescent="0.25">
      <c r="A4671" s="63" t="s">
        <v>935</v>
      </c>
      <c r="B4671" s="63" t="s">
        <v>95</v>
      </c>
      <c r="C4671" s="63" t="s">
        <v>1086</v>
      </c>
      <c r="D4671" s="63" t="s">
        <v>1846</v>
      </c>
      <c r="E4671" s="65" t="s">
        <v>34</v>
      </c>
      <c r="F4671" s="65" t="s">
        <v>1</v>
      </c>
      <c r="G4671" s="65" t="s">
        <v>1</v>
      </c>
      <c r="H4671" s="65" t="s">
        <v>35</v>
      </c>
      <c r="I4671" s="31">
        <f t="shared" ref="I4671:K4671" si="4372">SUM(I4672:I4679)</f>
        <v>666646</v>
      </c>
      <c r="J4671" s="31">
        <f t="shared" si="4372"/>
        <v>186304</v>
      </c>
      <c r="K4671" s="31">
        <f t="shared" si="4372"/>
        <v>139360</v>
      </c>
      <c r="L4671" s="31">
        <f t="shared" si="4333"/>
        <v>27880</v>
      </c>
      <c r="M4671" s="31">
        <f t="shared" ref="M4671" si="4373">SUM(M4672:M4679)</f>
        <v>8160</v>
      </c>
      <c r="N4671" s="31">
        <f t="shared" ref="N4671:O4671" si="4374">SUM(N4672:N4679)</f>
        <v>8160</v>
      </c>
      <c r="O4671" s="31">
        <f t="shared" si="4374"/>
        <v>11560</v>
      </c>
      <c r="P4671" s="31">
        <f t="shared" si="4334"/>
        <v>167240</v>
      </c>
      <c r="Q4671" s="31">
        <f t="shared" si="4335"/>
        <v>89.767262109240804</v>
      </c>
      <c r="R4671" s="94"/>
      <c r="S4671" s="94"/>
      <c r="T4671" s="94"/>
      <c r="U4671" s="94"/>
      <c r="V4671" s="94"/>
      <c r="W4671" s="94"/>
      <c r="X4671" s="94"/>
      <c r="Y4671" s="94"/>
    </row>
    <row r="4672" spans="1:25" ht="15" customHeight="1" x14ac:dyDescent="0.25">
      <c r="A4672" s="64" t="s">
        <v>935</v>
      </c>
      <c r="B4672" s="64" t="s">
        <v>95</v>
      </c>
      <c r="C4672" s="64" t="s">
        <v>1086</v>
      </c>
      <c r="D4672" s="64" t="s">
        <v>1846</v>
      </c>
      <c r="E4672" s="20" t="s">
        <v>38</v>
      </c>
      <c r="F4672" s="64"/>
      <c r="G4672" s="53" t="s">
        <v>385</v>
      </c>
      <c r="H4672" s="53" t="s">
        <v>37</v>
      </c>
      <c r="I4672" s="26">
        <v>110843</v>
      </c>
      <c r="J4672" s="26">
        <v>100</v>
      </c>
      <c r="K4672" s="26">
        <v>100</v>
      </c>
      <c r="L4672" s="26">
        <f t="shared" si="4333"/>
        <v>0</v>
      </c>
      <c r="M4672" s="26">
        <v>0</v>
      </c>
      <c r="N4672" s="26">
        <v>0</v>
      </c>
      <c r="O4672" s="26">
        <v>0</v>
      </c>
      <c r="P4672" s="26">
        <f t="shared" si="4334"/>
        <v>100</v>
      </c>
      <c r="Q4672" s="26">
        <f t="shared" si="4335"/>
        <v>100</v>
      </c>
      <c r="R4672" s="90"/>
      <c r="S4672" s="90"/>
      <c r="T4672" s="90"/>
      <c r="U4672" s="90"/>
      <c r="V4672" s="90"/>
      <c r="W4672" s="90"/>
      <c r="X4672" s="90"/>
      <c r="Y4672" s="90"/>
    </row>
    <row r="4673" spans="1:25" ht="15" customHeight="1" x14ac:dyDescent="0.25">
      <c r="A4673" s="64" t="s">
        <v>935</v>
      </c>
      <c r="B4673" s="64" t="s">
        <v>95</v>
      </c>
      <c r="C4673" s="64" t="s">
        <v>1086</v>
      </c>
      <c r="D4673" s="64" t="s">
        <v>1846</v>
      </c>
      <c r="E4673" s="20" t="s">
        <v>298</v>
      </c>
      <c r="F4673" s="64"/>
      <c r="G4673" s="53" t="s">
        <v>385</v>
      </c>
      <c r="H4673" s="53" t="s">
        <v>297</v>
      </c>
      <c r="I4673" s="26">
        <v>140266</v>
      </c>
      <c r="J4673" s="26">
        <v>140266</v>
      </c>
      <c r="K4673" s="26">
        <v>116000</v>
      </c>
      <c r="L4673" s="26">
        <f t="shared" si="4333"/>
        <v>18000</v>
      </c>
      <c r="M4673" s="26">
        <v>5000</v>
      </c>
      <c r="N4673" s="26">
        <v>5000</v>
      </c>
      <c r="O4673" s="26">
        <v>8000</v>
      </c>
      <c r="P4673" s="26">
        <f t="shared" si="4334"/>
        <v>134000</v>
      </c>
      <c r="Q4673" s="26">
        <f t="shared" si="4335"/>
        <v>95.532773444740698</v>
      </c>
      <c r="R4673" s="90"/>
      <c r="S4673" s="90"/>
      <c r="T4673" s="90"/>
      <c r="U4673" s="90"/>
      <c r="V4673" s="90"/>
      <c r="W4673" s="90"/>
      <c r="X4673" s="90"/>
      <c r="Y4673" s="90"/>
    </row>
    <row r="4674" spans="1:25" ht="15" customHeight="1" x14ac:dyDescent="0.25">
      <c r="A4674" s="64" t="s">
        <v>935</v>
      </c>
      <c r="B4674" s="64" t="s">
        <v>95</v>
      </c>
      <c r="C4674" s="64" t="s">
        <v>1086</v>
      </c>
      <c r="D4674" s="64" t="s">
        <v>1846</v>
      </c>
      <c r="E4674" s="20" t="s">
        <v>301</v>
      </c>
      <c r="F4674" s="64"/>
      <c r="G4674" s="53" t="s">
        <v>385</v>
      </c>
      <c r="H4674" s="53" t="s">
        <v>300</v>
      </c>
      <c r="I4674" s="26">
        <v>28149</v>
      </c>
      <c r="J4674" s="26">
        <v>2000</v>
      </c>
      <c r="K4674" s="26">
        <v>2000</v>
      </c>
      <c r="L4674" s="26">
        <f t="shared" si="4333"/>
        <v>0</v>
      </c>
      <c r="M4674" s="26">
        <v>0</v>
      </c>
      <c r="N4674" s="26">
        <v>0</v>
      </c>
      <c r="O4674" s="26">
        <v>0</v>
      </c>
      <c r="P4674" s="26">
        <f t="shared" si="4334"/>
        <v>2000</v>
      </c>
      <c r="Q4674" s="26">
        <f t="shared" si="4335"/>
        <v>100</v>
      </c>
      <c r="R4674" s="90"/>
      <c r="S4674" s="90"/>
      <c r="T4674" s="90"/>
      <c r="U4674" s="90"/>
      <c r="V4674" s="90"/>
      <c r="W4674" s="90"/>
      <c r="X4674" s="90"/>
      <c r="Y4674" s="90"/>
    </row>
    <row r="4675" spans="1:25" ht="15" customHeight="1" x14ac:dyDescent="0.25">
      <c r="A4675" s="64" t="s">
        <v>935</v>
      </c>
      <c r="B4675" s="64" t="s">
        <v>95</v>
      </c>
      <c r="C4675" s="64" t="s">
        <v>1086</v>
      </c>
      <c r="D4675" s="64" t="s">
        <v>1846</v>
      </c>
      <c r="E4675" s="20" t="s">
        <v>218</v>
      </c>
      <c r="F4675" s="64"/>
      <c r="G4675" s="53" t="s">
        <v>385</v>
      </c>
      <c r="H4675" s="53" t="s">
        <v>217</v>
      </c>
      <c r="I4675" s="26">
        <v>52379</v>
      </c>
      <c r="J4675" s="26">
        <v>8000</v>
      </c>
      <c r="K4675" s="26">
        <v>4800</v>
      </c>
      <c r="L4675" s="26">
        <f t="shared" si="4333"/>
        <v>1600</v>
      </c>
      <c r="M4675" s="26">
        <v>500</v>
      </c>
      <c r="N4675" s="26">
        <v>500</v>
      </c>
      <c r="O4675" s="26">
        <v>600</v>
      </c>
      <c r="P4675" s="26">
        <f t="shared" si="4334"/>
        <v>6400</v>
      </c>
      <c r="Q4675" s="26">
        <f t="shared" si="4335"/>
        <v>80</v>
      </c>
      <c r="R4675" s="90"/>
      <c r="S4675" s="90"/>
      <c r="T4675" s="90"/>
      <c r="U4675" s="90"/>
      <c r="V4675" s="90"/>
      <c r="W4675" s="90"/>
      <c r="X4675" s="90"/>
      <c r="Y4675" s="90"/>
    </row>
    <row r="4676" spans="1:25" ht="15" customHeight="1" x14ac:dyDescent="0.25">
      <c r="A4676" s="64" t="s">
        <v>935</v>
      </c>
      <c r="B4676" s="64" t="s">
        <v>95</v>
      </c>
      <c r="C4676" s="64" t="s">
        <v>1086</v>
      </c>
      <c r="D4676" s="64" t="s">
        <v>1846</v>
      </c>
      <c r="E4676" s="20" t="s">
        <v>303</v>
      </c>
      <c r="F4676" s="64"/>
      <c r="G4676" s="53" t="s">
        <v>385</v>
      </c>
      <c r="H4676" s="53" t="s">
        <v>302</v>
      </c>
      <c r="I4676" s="26">
        <v>1118</v>
      </c>
      <c r="J4676" s="26">
        <v>200</v>
      </c>
      <c r="K4676" s="26">
        <v>200</v>
      </c>
      <c r="L4676" s="26">
        <f t="shared" si="4333"/>
        <v>0</v>
      </c>
      <c r="M4676" s="26">
        <v>0</v>
      </c>
      <c r="N4676" s="26">
        <v>0</v>
      </c>
      <c r="O4676" s="26">
        <v>0</v>
      </c>
      <c r="P4676" s="26">
        <f t="shared" si="4334"/>
        <v>200</v>
      </c>
      <c r="Q4676" s="26">
        <f t="shared" si="4335"/>
        <v>100</v>
      </c>
      <c r="R4676" s="90"/>
      <c r="S4676" s="90"/>
      <c r="T4676" s="90"/>
      <c r="U4676" s="90"/>
      <c r="V4676" s="90"/>
      <c r="W4676" s="90"/>
      <c r="X4676" s="90"/>
      <c r="Y4676" s="90"/>
    </row>
    <row r="4677" spans="1:25" ht="15" customHeight="1" x14ac:dyDescent="0.25">
      <c r="A4677" s="64" t="s">
        <v>935</v>
      </c>
      <c r="B4677" s="64" t="s">
        <v>95</v>
      </c>
      <c r="C4677" s="64" t="s">
        <v>1086</v>
      </c>
      <c r="D4677" s="64" t="s">
        <v>1846</v>
      </c>
      <c r="E4677" s="20" t="s">
        <v>308</v>
      </c>
      <c r="F4677" s="64"/>
      <c r="G4677" s="53" t="s">
        <v>385</v>
      </c>
      <c r="H4677" s="53" t="s">
        <v>307</v>
      </c>
      <c r="I4677" s="26">
        <v>57000</v>
      </c>
      <c r="J4677" s="26">
        <v>1000</v>
      </c>
      <c r="K4677" s="26">
        <v>600</v>
      </c>
      <c r="L4677" s="26">
        <f t="shared" si="4333"/>
        <v>200</v>
      </c>
      <c r="M4677" s="26">
        <v>100</v>
      </c>
      <c r="N4677" s="26">
        <v>100</v>
      </c>
      <c r="O4677" s="26">
        <v>0</v>
      </c>
      <c r="P4677" s="26">
        <f t="shared" si="4334"/>
        <v>800</v>
      </c>
      <c r="Q4677" s="26">
        <f t="shared" si="4335"/>
        <v>80</v>
      </c>
      <c r="R4677" s="90"/>
      <c r="S4677" s="90"/>
      <c r="T4677" s="90"/>
      <c r="U4677" s="90"/>
      <c r="V4677" s="90"/>
      <c r="W4677" s="90"/>
      <c r="X4677" s="90"/>
      <c r="Y4677" s="90"/>
    </row>
    <row r="4678" spans="1:25" ht="15" customHeight="1" x14ac:dyDescent="0.25">
      <c r="A4678" s="64" t="s">
        <v>935</v>
      </c>
      <c r="B4678" s="64" t="s">
        <v>95</v>
      </c>
      <c r="C4678" s="64" t="s">
        <v>1086</v>
      </c>
      <c r="D4678" s="64" t="s">
        <v>1846</v>
      </c>
      <c r="E4678" s="20" t="s">
        <v>311</v>
      </c>
      <c r="F4678" s="64"/>
      <c r="G4678" s="53" t="s">
        <v>385</v>
      </c>
      <c r="H4678" s="53" t="s">
        <v>310</v>
      </c>
      <c r="I4678" s="26">
        <v>6200</v>
      </c>
      <c r="J4678" s="26">
        <v>100</v>
      </c>
      <c r="K4678" s="26">
        <v>0</v>
      </c>
      <c r="L4678" s="26">
        <f t="shared" si="4333"/>
        <v>100</v>
      </c>
      <c r="M4678" s="26">
        <v>0</v>
      </c>
      <c r="N4678" s="26">
        <v>0</v>
      </c>
      <c r="O4678" s="26">
        <v>100</v>
      </c>
      <c r="P4678" s="26">
        <f t="shared" si="4334"/>
        <v>100</v>
      </c>
      <c r="Q4678" s="26">
        <f t="shared" si="4335"/>
        <v>100</v>
      </c>
      <c r="R4678" s="90"/>
      <c r="S4678" s="90"/>
      <c r="T4678" s="90"/>
      <c r="U4678" s="90"/>
      <c r="V4678" s="90"/>
      <c r="W4678" s="90"/>
      <c r="X4678" s="90"/>
      <c r="Y4678" s="90"/>
    </row>
    <row r="4679" spans="1:25" ht="15" customHeight="1" x14ac:dyDescent="0.25">
      <c r="A4679" s="63" t="s">
        <v>935</v>
      </c>
      <c r="B4679" s="63" t="s">
        <v>95</v>
      </c>
      <c r="C4679" s="63" t="s">
        <v>1086</v>
      </c>
      <c r="D4679" s="63" t="s">
        <v>1846</v>
      </c>
      <c r="E4679" s="63" t="s">
        <v>39</v>
      </c>
      <c r="F4679" s="64" t="s">
        <v>1</v>
      </c>
      <c r="G4679" s="53" t="s">
        <v>1</v>
      </c>
      <c r="H4679" s="65" t="s">
        <v>40</v>
      </c>
      <c r="I4679" s="31">
        <f t="shared" ref="I4679:K4679" si="4375">SUM(I4680:I4682)</f>
        <v>270691</v>
      </c>
      <c r="J4679" s="31">
        <f t="shared" si="4375"/>
        <v>34638</v>
      </c>
      <c r="K4679" s="31">
        <f t="shared" si="4375"/>
        <v>15660</v>
      </c>
      <c r="L4679" s="31">
        <f t="shared" si="4333"/>
        <v>7980</v>
      </c>
      <c r="M4679" s="31">
        <f t="shared" ref="M4679" si="4376">SUM(M4680:M4682)</f>
        <v>2560</v>
      </c>
      <c r="N4679" s="31">
        <f t="shared" ref="N4679:O4679" si="4377">SUM(N4680:N4682)</f>
        <v>2560</v>
      </c>
      <c r="O4679" s="31">
        <f t="shared" si="4377"/>
        <v>2860</v>
      </c>
      <c r="P4679" s="31">
        <f t="shared" si="4334"/>
        <v>23640</v>
      </c>
      <c r="Q4679" s="31">
        <f t="shared" si="4335"/>
        <v>68.248744153819501</v>
      </c>
      <c r="R4679" s="94"/>
      <c r="S4679" s="94"/>
      <c r="T4679" s="94"/>
      <c r="U4679" s="94"/>
      <c r="V4679" s="94"/>
      <c r="W4679" s="94"/>
      <c r="X4679" s="94"/>
      <c r="Y4679" s="94"/>
    </row>
    <row r="4680" spans="1:25" ht="15" customHeight="1" x14ac:dyDescent="0.25">
      <c r="A4680" s="64" t="s">
        <v>935</v>
      </c>
      <c r="B4680" s="64" t="s">
        <v>95</v>
      </c>
      <c r="C4680" s="64" t="s">
        <v>1086</v>
      </c>
      <c r="D4680" s="64" t="s">
        <v>1846</v>
      </c>
      <c r="E4680" s="20" t="s">
        <v>41</v>
      </c>
      <c r="F4680" s="64"/>
      <c r="G4680" s="53" t="s">
        <v>385</v>
      </c>
      <c r="H4680" s="53" t="s">
        <v>40</v>
      </c>
      <c r="I4680" s="26">
        <v>248053</v>
      </c>
      <c r="J4680" s="26">
        <v>12000</v>
      </c>
      <c r="K4680" s="26">
        <v>3960</v>
      </c>
      <c r="L4680" s="26">
        <f t="shared" si="4333"/>
        <v>1980</v>
      </c>
      <c r="M4680" s="26">
        <v>660</v>
      </c>
      <c r="N4680" s="26">
        <v>660</v>
      </c>
      <c r="O4680" s="26">
        <v>660</v>
      </c>
      <c r="P4680" s="26">
        <f t="shared" si="4334"/>
        <v>5940</v>
      </c>
      <c r="Q4680" s="26">
        <f t="shared" si="4335"/>
        <v>49.5</v>
      </c>
      <c r="R4680" s="90"/>
      <c r="S4680" s="90"/>
      <c r="T4680" s="90"/>
      <c r="U4680" s="90"/>
      <c r="V4680" s="90"/>
      <c r="W4680" s="90"/>
      <c r="X4680" s="90"/>
      <c r="Y4680" s="90"/>
    </row>
    <row r="4681" spans="1:25" ht="15" customHeight="1" x14ac:dyDescent="0.25">
      <c r="A4681" s="64" t="s">
        <v>935</v>
      </c>
      <c r="B4681" s="64" t="s">
        <v>95</v>
      </c>
      <c r="C4681" s="64" t="s">
        <v>1086</v>
      </c>
      <c r="D4681" s="64" t="s">
        <v>1846</v>
      </c>
      <c r="E4681" s="20" t="s">
        <v>41</v>
      </c>
      <c r="F4681" s="64" t="s">
        <v>1853</v>
      </c>
      <c r="G4681" s="53" t="s">
        <v>385</v>
      </c>
      <c r="H4681" s="53" t="s">
        <v>49</v>
      </c>
      <c r="I4681" s="26">
        <v>6538</v>
      </c>
      <c r="J4681" s="26">
        <v>6538</v>
      </c>
      <c r="K4681" s="26">
        <v>3900</v>
      </c>
      <c r="L4681" s="26">
        <f t="shared" si="4333"/>
        <v>1800</v>
      </c>
      <c r="M4681" s="26">
        <v>600</v>
      </c>
      <c r="N4681" s="26">
        <v>600</v>
      </c>
      <c r="O4681" s="26">
        <v>600</v>
      </c>
      <c r="P4681" s="26">
        <f t="shared" si="4334"/>
        <v>5700</v>
      </c>
      <c r="Q4681" s="26">
        <f t="shared" si="4335"/>
        <v>87.182624655858064</v>
      </c>
      <c r="R4681" s="90"/>
      <c r="S4681" s="90"/>
      <c r="T4681" s="90"/>
      <c r="U4681" s="90"/>
      <c r="V4681" s="90"/>
      <c r="W4681" s="90"/>
      <c r="X4681" s="90"/>
      <c r="Y4681" s="90"/>
    </row>
    <row r="4682" spans="1:25" ht="22.5" customHeight="1" x14ac:dyDescent="0.25">
      <c r="A4682" s="64" t="s">
        <v>935</v>
      </c>
      <c r="B4682" s="64" t="s">
        <v>95</v>
      </c>
      <c r="C4682" s="64" t="s">
        <v>1086</v>
      </c>
      <c r="D4682" s="64" t="s">
        <v>1846</v>
      </c>
      <c r="E4682" s="20" t="s">
        <v>41</v>
      </c>
      <c r="F4682" s="64" t="s">
        <v>1854</v>
      </c>
      <c r="G4682" s="53" t="s">
        <v>385</v>
      </c>
      <c r="H4682" s="53" t="s">
        <v>55</v>
      </c>
      <c r="I4682" s="26">
        <v>16100</v>
      </c>
      <c r="J4682" s="26">
        <v>16100</v>
      </c>
      <c r="K4682" s="26">
        <v>7800</v>
      </c>
      <c r="L4682" s="26">
        <f t="shared" si="4333"/>
        <v>4200</v>
      </c>
      <c r="M4682" s="26">
        <v>1300</v>
      </c>
      <c r="N4682" s="26">
        <v>1300</v>
      </c>
      <c r="O4682" s="26">
        <v>1600</v>
      </c>
      <c r="P4682" s="26">
        <f t="shared" si="4334"/>
        <v>12000</v>
      </c>
      <c r="Q4682" s="26">
        <f t="shared" si="4335"/>
        <v>74.534161490683232</v>
      </c>
      <c r="R4682" s="90"/>
      <c r="S4682" s="90"/>
      <c r="T4682" s="90"/>
      <c r="U4682" s="90"/>
      <c r="V4682" s="90"/>
      <c r="W4682" s="90"/>
      <c r="X4682" s="90"/>
      <c r="Y4682" s="90"/>
    </row>
    <row r="4683" spans="1:25" ht="22.5" customHeight="1" x14ac:dyDescent="0.25">
      <c r="A4683" s="63" t="s">
        <v>1</v>
      </c>
      <c r="B4683" s="63" t="s">
        <v>1</v>
      </c>
      <c r="C4683" s="63" t="s">
        <v>1</v>
      </c>
      <c r="D4683" s="65" t="s">
        <v>1</v>
      </c>
      <c r="E4683" s="65" t="s">
        <v>1</v>
      </c>
      <c r="F4683" s="65" t="s">
        <v>1</v>
      </c>
      <c r="G4683" s="65" t="s">
        <v>1</v>
      </c>
      <c r="H4683" s="66" t="s">
        <v>56</v>
      </c>
      <c r="I4683" s="30">
        <f t="shared" ref="I4683:K4684" si="4378">SUM(I4684)</f>
        <v>100</v>
      </c>
      <c r="J4683" s="30">
        <f t="shared" si="4378"/>
        <v>100</v>
      </c>
      <c r="K4683" s="30">
        <f t="shared" si="4378"/>
        <v>0</v>
      </c>
      <c r="L4683" s="30">
        <f t="shared" si="4333"/>
        <v>0</v>
      </c>
      <c r="M4683" s="30">
        <f t="shared" ref="M4683:M4684" si="4379">SUM(M4684)</f>
        <v>0</v>
      </c>
      <c r="N4683" s="30">
        <f t="shared" ref="N4683:O4684" si="4380">SUM(N4684)</f>
        <v>0</v>
      </c>
      <c r="O4683" s="30">
        <f t="shared" si="4380"/>
        <v>0</v>
      </c>
      <c r="P4683" s="30">
        <f t="shared" si="4334"/>
        <v>0</v>
      </c>
      <c r="Q4683" s="30">
        <f t="shared" si="4335"/>
        <v>0</v>
      </c>
      <c r="R4683" s="93"/>
      <c r="S4683" s="93"/>
      <c r="T4683" s="93"/>
      <c r="U4683" s="93"/>
      <c r="V4683" s="93"/>
      <c r="W4683" s="93"/>
      <c r="X4683" s="93"/>
      <c r="Y4683" s="93"/>
    </row>
    <row r="4684" spans="1:25" ht="15" customHeight="1" x14ac:dyDescent="0.25">
      <c r="A4684" s="63" t="s">
        <v>935</v>
      </c>
      <c r="B4684" s="63" t="s">
        <v>95</v>
      </c>
      <c r="C4684" s="63" t="s">
        <v>1086</v>
      </c>
      <c r="D4684" s="63" t="s">
        <v>1846</v>
      </c>
      <c r="E4684" s="65" t="s">
        <v>57</v>
      </c>
      <c r="F4684" s="65" t="s">
        <v>1</v>
      </c>
      <c r="G4684" s="65" t="s">
        <v>1</v>
      </c>
      <c r="H4684" s="65" t="s">
        <v>58</v>
      </c>
      <c r="I4684" s="31">
        <f t="shared" si="4378"/>
        <v>100</v>
      </c>
      <c r="J4684" s="31">
        <f t="shared" si="4378"/>
        <v>100</v>
      </c>
      <c r="K4684" s="31">
        <f t="shared" si="4378"/>
        <v>0</v>
      </c>
      <c r="L4684" s="31">
        <f t="shared" si="4333"/>
        <v>0</v>
      </c>
      <c r="M4684" s="31">
        <f t="shared" si="4379"/>
        <v>0</v>
      </c>
      <c r="N4684" s="31">
        <f t="shared" si="4380"/>
        <v>0</v>
      </c>
      <c r="O4684" s="31">
        <f t="shared" si="4380"/>
        <v>0</v>
      </c>
      <c r="P4684" s="31">
        <f t="shared" si="4334"/>
        <v>0</v>
      </c>
      <c r="Q4684" s="31">
        <f t="shared" si="4335"/>
        <v>0</v>
      </c>
      <c r="R4684" s="94"/>
      <c r="S4684" s="94"/>
      <c r="T4684" s="94"/>
      <c r="U4684" s="94"/>
      <c r="V4684" s="94"/>
      <c r="W4684" s="94"/>
      <c r="X4684" s="94"/>
      <c r="Y4684" s="94"/>
    </row>
    <row r="4685" spans="1:25" ht="15" customHeight="1" x14ac:dyDescent="0.25">
      <c r="A4685" s="64" t="s">
        <v>935</v>
      </c>
      <c r="B4685" s="64" t="s">
        <v>95</v>
      </c>
      <c r="C4685" s="64" t="s">
        <v>1086</v>
      </c>
      <c r="D4685" s="64" t="s">
        <v>1846</v>
      </c>
      <c r="E4685" s="20" t="s">
        <v>68</v>
      </c>
      <c r="F4685" s="64"/>
      <c r="G4685" s="53" t="s">
        <v>385</v>
      </c>
      <c r="H4685" s="53" t="s">
        <v>67</v>
      </c>
      <c r="I4685" s="26">
        <v>100</v>
      </c>
      <c r="J4685" s="26">
        <v>100</v>
      </c>
      <c r="K4685" s="26">
        <v>0</v>
      </c>
      <c r="L4685" s="26">
        <f t="shared" si="4333"/>
        <v>0</v>
      </c>
      <c r="M4685" s="26">
        <v>0</v>
      </c>
      <c r="N4685" s="26">
        <v>0</v>
      </c>
      <c r="O4685" s="26">
        <v>0</v>
      </c>
      <c r="P4685" s="26">
        <f t="shared" si="4334"/>
        <v>0</v>
      </c>
      <c r="Q4685" s="26">
        <f t="shared" si="4335"/>
        <v>0</v>
      </c>
      <c r="R4685" s="90"/>
      <c r="S4685" s="90"/>
      <c r="T4685" s="90"/>
      <c r="U4685" s="90"/>
      <c r="V4685" s="90"/>
      <c r="W4685" s="90"/>
      <c r="X4685" s="90"/>
      <c r="Y4685" s="90"/>
    </row>
    <row r="4686" spans="1:25" ht="22.5" customHeight="1" x14ac:dyDescent="0.25">
      <c r="A4686" s="63" t="s">
        <v>1</v>
      </c>
      <c r="B4686" s="63" t="s">
        <v>1</v>
      </c>
      <c r="C4686" s="63" t="s">
        <v>1</v>
      </c>
      <c r="D4686" s="65" t="s">
        <v>1</v>
      </c>
      <c r="E4686" s="65" t="s">
        <v>1</v>
      </c>
      <c r="F4686" s="65" t="s">
        <v>1</v>
      </c>
      <c r="G4686" s="65" t="s">
        <v>1</v>
      </c>
      <c r="H4686" s="66" t="s">
        <v>69</v>
      </c>
      <c r="I4686" s="30">
        <f t="shared" ref="I4686:K4686" si="4381">SUM(I4687)</f>
        <v>105244</v>
      </c>
      <c r="J4686" s="30">
        <f t="shared" si="4381"/>
        <v>3400</v>
      </c>
      <c r="K4686" s="30">
        <f t="shared" si="4381"/>
        <v>0</v>
      </c>
      <c r="L4686" s="30">
        <f t="shared" si="4333"/>
        <v>3400</v>
      </c>
      <c r="M4686" s="30">
        <f t="shared" ref="M4686" si="4382">SUM(M4687)</f>
        <v>3400</v>
      </c>
      <c r="N4686" s="30">
        <f t="shared" ref="N4686:O4686" si="4383">SUM(N4687)</f>
        <v>0</v>
      </c>
      <c r="O4686" s="30">
        <f t="shared" si="4383"/>
        <v>0</v>
      </c>
      <c r="P4686" s="30">
        <f t="shared" si="4334"/>
        <v>3400</v>
      </c>
      <c r="Q4686" s="30">
        <f t="shared" si="4335"/>
        <v>100</v>
      </c>
      <c r="R4686" s="93"/>
      <c r="S4686" s="93"/>
      <c r="T4686" s="93"/>
      <c r="U4686" s="93"/>
      <c r="V4686" s="93"/>
      <c r="W4686" s="93"/>
      <c r="X4686" s="93"/>
      <c r="Y4686" s="93"/>
    </row>
    <row r="4687" spans="1:25" ht="15" customHeight="1" x14ac:dyDescent="0.25">
      <c r="A4687" s="63" t="s">
        <v>935</v>
      </c>
      <c r="B4687" s="63" t="s">
        <v>95</v>
      </c>
      <c r="C4687" s="63" t="s">
        <v>1086</v>
      </c>
      <c r="D4687" s="63" t="s">
        <v>1846</v>
      </c>
      <c r="E4687" s="65" t="s">
        <v>70</v>
      </c>
      <c r="F4687" s="65" t="s">
        <v>1</v>
      </c>
      <c r="G4687" s="65" t="s">
        <v>1</v>
      </c>
      <c r="H4687" s="65" t="s">
        <v>71</v>
      </c>
      <c r="I4687" s="31">
        <f t="shared" ref="I4687:K4687" si="4384">SUM(I4688:I4689)</f>
        <v>105244</v>
      </c>
      <c r="J4687" s="31">
        <f t="shared" si="4384"/>
        <v>3400</v>
      </c>
      <c r="K4687" s="31">
        <f t="shared" si="4384"/>
        <v>0</v>
      </c>
      <c r="L4687" s="31">
        <f t="shared" si="4333"/>
        <v>3400</v>
      </c>
      <c r="M4687" s="31">
        <f t="shared" ref="M4687" si="4385">SUM(M4688:M4689)</f>
        <v>3400</v>
      </c>
      <c r="N4687" s="31">
        <f t="shared" ref="N4687:O4687" si="4386">SUM(N4688:N4689)</f>
        <v>0</v>
      </c>
      <c r="O4687" s="31">
        <f t="shared" si="4386"/>
        <v>0</v>
      </c>
      <c r="P4687" s="31">
        <f t="shared" si="4334"/>
        <v>3400</v>
      </c>
      <c r="Q4687" s="31">
        <f t="shared" si="4335"/>
        <v>100</v>
      </c>
      <c r="R4687" s="94"/>
      <c r="S4687" s="94"/>
      <c r="T4687" s="94"/>
      <c r="U4687" s="94"/>
      <c r="V4687" s="94"/>
      <c r="W4687" s="94"/>
      <c r="X4687" s="94"/>
      <c r="Y4687" s="94"/>
    </row>
    <row r="4688" spans="1:25" ht="15" customHeight="1" x14ac:dyDescent="0.25">
      <c r="A4688" s="64" t="s">
        <v>935</v>
      </c>
      <c r="B4688" s="64" t="s">
        <v>95</v>
      </c>
      <c r="C4688" s="64" t="s">
        <v>1086</v>
      </c>
      <c r="D4688" s="64" t="s">
        <v>1846</v>
      </c>
      <c r="E4688" s="20" t="s">
        <v>74</v>
      </c>
      <c r="F4688" s="64"/>
      <c r="G4688" s="53" t="s">
        <v>385</v>
      </c>
      <c r="H4688" s="53" t="s">
        <v>73</v>
      </c>
      <c r="I4688" s="26">
        <v>79336</v>
      </c>
      <c r="J4688" s="26">
        <v>3400</v>
      </c>
      <c r="K4688" s="26">
        <v>0</v>
      </c>
      <c r="L4688" s="26">
        <f t="shared" ref="L4688:L4751" si="4387">SUM(M4688:O4688)</f>
        <v>3400</v>
      </c>
      <c r="M4688" s="26">
        <v>3400</v>
      </c>
      <c r="N4688" s="26">
        <v>0</v>
      </c>
      <c r="O4688" s="26">
        <v>0</v>
      </c>
      <c r="P4688" s="26">
        <f t="shared" ref="P4688:P4751" si="4388">K4688+L4688</f>
        <v>3400</v>
      </c>
      <c r="Q4688" s="26">
        <f t="shared" ref="Q4688:Q4751" si="4389">IF(J4688=0,"-",P4688/J4688*100)</f>
        <v>100</v>
      </c>
      <c r="R4688" s="90"/>
      <c r="S4688" s="90"/>
      <c r="T4688" s="90"/>
      <c r="U4688" s="90"/>
      <c r="V4688" s="90"/>
      <c r="W4688" s="90"/>
      <c r="X4688" s="90"/>
      <c r="Y4688" s="90"/>
    </row>
    <row r="4689" spans="1:25" ht="15" customHeight="1" x14ac:dyDescent="0.25">
      <c r="A4689" s="64" t="s">
        <v>935</v>
      </c>
      <c r="B4689" s="64" t="s">
        <v>95</v>
      </c>
      <c r="C4689" s="64" t="s">
        <v>1086</v>
      </c>
      <c r="D4689" s="64" t="s">
        <v>1846</v>
      </c>
      <c r="E4689" s="20" t="s">
        <v>323</v>
      </c>
      <c r="F4689" s="64"/>
      <c r="G4689" s="53" t="s">
        <v>385</v>
      </c>
      <c r="H4689" s="53" t="s">
        <v>322</v>
      </c>
      <c r="I4689" s="26">
        <v>25908</v>
      </c>
      <c r="J4689" s="26">
        <v>0</v>
      </c>
      <c r="K4689" s="26">
        <v>0</v>
      </c>
      <c r="L4689" s="26">
        <f t="shared" si="4387"/>
        <v>0</v>
      </c>
      <c r="M4689" s="26">
        <v>0</v>
      </c>
      <c r="N4689" s="26">
        <v>0</v>
      </c>
      <c r="O4689" s="26">
        <v>0</v>
      </c>
      <c r="P4689" s="26">
        <f t="shared" si="4388"/>
        <v>0</v>
      </c>
      <c r="Q4689" s="26" t="str">
        <f t="shared" si="4389"/>
        <v>-</v>
      </c>
      <c r="R4689" s="90"/>
      <c r="S4689" s="90"/>
      <c r="T4689" s="90"/>
      <c r="U4689" s="90"/>
      <c r="V4689" s="90"/>
      <c r="W4689" s="90"/>
      <c r="X4689" s="90"/>
      <c r="Y4689" s="90"/>
    </row>
    <row r="4690" spans="1:25" ht="15" customHeight="1" x14ac:dyDescent="0.25">
      <c r="A4690" s="53" t="s">
        <v>1</v>
      </c>
      <c r="B4690" s="53" t="s">
        <v>1</v>
      </c>
      <c r="C4690" s="53" t="s">
        <v>1</v>
      </c>
      <c r="D4690" s="53" t="s">
        <v>1</v>
      </c>
      <c r="E4690" s="53" t="s">
        <v>1</v>
      </c>
      <c r="F4690" s="53" t="s">
        <v>1</v>
      </c>
      <c r="G4690" s="53" t="s">
        <v>1</v>
      </c>
      <c r="H4690" s="66" t="s">
        <v>1855</v>
      </c>
      <c r="I4690" s="30">
        <f t="shared" ref="I4690:K4690" si="4390">SUM(I4660,I4683,I4686)</f>
        <v>3424611</v>
      </c>
      <c r="J4690" s="30">
        <f t="shared" si="4390"/>
        <v>2842425</v>
      </c>
      <c r="K4690" s="30">
        <f t="shared" si="4390"/>
        <v>1599592</v>
      </c>
      <c r="L4690" s="30">
        <f t="shared" si="4387"/>
        <v>717580</v>
      </c>
      <c r="M4690" s="30">
        <f t="shared" ref="M4690" si="4391">SUM(M4660,M4683,M4686)</f>
        <v>238660</v>
      </c>
      <c r="N4690" s="30">
        <f t="shared" ref="N4690:O4690" si="4392">SUM(N4660,N4683,N4686)</f>
        <v>225360</v>
      </c>
      <c r="O4690" s="30">
        <f t="shared" si="4392"/>
        <v>253560</v>
      </c>
      <c r="P4690" s="30">
        <f t="shared" si="4388"/>
        <v>2317172</v>
      </c>
      <c r="Q4690" s="30">
        <f t="shared" si="4389"/>
        <v>81.520954818508841</v>
      </c>
      <c r="R4690" s="93"/>
      <c r="S4690" s="93"/>
      <c r="T4690" s="93"/>
      <c r="U4690" s="93"/>
      <c r="V4690" s="93"/>
      <c r="W4690" s="93"/>
      <c r="X4690" s="93"/>
      <c r="Y4690" s="93"/>
    </row>
    <row r="4691" spans="1:25" ht="15" customHeight="1" thickBot="1" x14ac:dyDescent="0.3">
      <c r="A4691" s="53" t="s">
        <v>1</v>
      </c>
      <c r="B4691" s="53" t="s">
        <v>1</v>
      </c>
      <c r="C4691" s="53" t="s">
        <v>1</v>
      </c>
      <c r="D4691" s="53" t="s">
        <v>1</v>
      </c>
      <c r="E4691" s="53" t="s">
        <v>1</v>
      </c>
      <c r="F4691" s="53" t="s">
        <v>1</v>
      </c>
      <c r="G4691" s="53" t="s">
        <v>1</v>
      </c>
      <c r="H4691" s="65" t="s">
        <v>76</v>
      </c>
      <c r="I4691" s="31"/>
      <c r="J4691" s="31"/>
      <c r="K4691" s="31">
        <v>0</v>
      </c>
      <c r="L4691" s="31"/>
      <c r="M4691" s="31"/>
      <c r="N4691" s="31"/>
      <c r="O4691" s="31"/>
      <c r="P4691" s="31"/>
      <c r="Q4691" s="31"/>
      <c r="R4691" s="94"/>
      <c r="S4691" s="94"/>
      <c r="T4691" s="94"/>
      <c r="U4691" s="94"/>
      <c r="V4691" s="94"/>
      <c r="W4691" s="94"/>
      <c r="X4691" s="94"/>
      <c r="Y4691" s="94"/>
    </row>
    <row r="4692" spans="1:25" ht="47.25" customHeight="1" thickBot="1" x14ac:dyDescent="0.3">
      <c r="A4692" s="110" t="s">
        <v>1</v>
      </c>
      <c r="B4692" s="110" t="s">
        <v>1</v>
      </c>
      <c r="C4692" s="110" t="s">
        <v>1</v>
      </c>
      <c r="D4692" s="110" t="s">
        <v>1</v>
      </c>
      <c r="E4692" s="110" t="s">
        <v>1</v>
      </c>
      <c r="F4692" s="110" t="s">
        <v>1</v>
      </c>
      <c r="G4692" s="110" t="s">
        <v>1</v>
      </c>
      <c r="H4692" s="28" t="s">
        <v>77</v>
      </c>
      <c r="I4692" s="109" t="s">
        <v>3984</v>
      </c>
      <c r="J4692" s="109" t="s">
        <v>11</v>
      </c>
      <c r="K4692" s="109" t="s">
        <v>3989</v>
      </c>
      <c r="L4692" s="109" t="s">
        <v>3985</v>
      </c>
      <c r="M4692" s="109" t="s">
        <v>4027</v>
      </c>
      <c r="N4692" s="109" t="s">
        <v>3988</v>
      </c>
      <c r="O4692" s="109" t="s">
        <v>3986</v>
      </c>
      <c r="P4692" s="109" t="s">
        <v>3987</v>
      </c>
      <c r="Q4692" s="109" t="s">
        <v>3695</v>
      </c>
      <c r="R4692" s="91"/>
      <c r="S4692" s="91"/>
      <c r="T4692" s="91"/>
      <c r="U4692" s="91"/>
      <c r="V4692" s="91"/>
      <c r="W4692" s="91"/>
      <c r="X4692" s="91"/>
      <c r="Y4692" s="91"/>
    </row>
    <row r="4693" spans="1:25" ht="15" customHeight="1" x14ac:dyDescent="0.25">
      <c r="A4693" s="111"/>
      <c r="B4693" s="111"/>
      <c r="C4693" s="111"/>
      <c r="D4693" s="111"/>
      <c r="E4693" s="111"/>
      <c r="F4693" s="111"/>
      <c r="G4693" s="111"/>
      <c r="H4693" s="67" t="s">
        <v>1</v>
      </c>
      <c r="I4693" s="29">
        <v>1</v>
      </c>
      <c r="J4693" s="29">
        <v>2</v>
      </c>
      <c r="K4693" s="29">
        <v>3</v>
      </c>
      <c r="L4693" s="29" t="s">
        <v>3478</v>
      </c>
      <c r="M4693" s="29">
        <v>5</v>
      </c>
      <c r="N4693" s="29">
        <v>6</v>
      </c>
      <c r="O4693" s="29">
        <v>7</v>
      </c>
      <c r="P4693" s="29" t="s">
        <v>3696</v>
      </c>
      <c r="Q4693" s="29">
        <v>9</v>
      </c>
      <c r="R4693" s="92"/>
      <c r="S4693" s="92"/>
      <c r="T4693" s="92"/>
      <c r="U4693" s="92"/>
      <c r="V4693" s="92"/>
      <c r="W4693" s="92"/>
      <c r="X4693" s="92"/>
      <c r="Y4693" s="92"/>
    </row>
    <row r="4694" spans="1:25" ht="15" customHeight="1" x14ac:dyDescent="0.25">
      <c r="A4694" s="111"/>
      <c r="B4694" s="111"/>
      <c r="C4694" s="111"/>
      <c r="D4694" s="111"/>
      <c r="E4694" s="111"/>
      <c r="F4694" s="111"/>
      <c r="G4694" s="111"/>
      <c r="H4694" s="68" t="s">
        <v>484</v>
      </c>
      <c r="I4694" s="32">
        <f t="shared" ref="I4694:K4694" si="4393">SUM(I4690)</f>
        <v>3424611</v>
      </c>
      <c r="J4694" s="32">
        <f t="shared" si="4393"/>
        <v>2842425</v>
      </c>
      <c r="K4694" s="32">
        <f t="shared" si="4393"/>
        <v>1599592</v>
      </c>
      <c r="L4694" s="32">
        <f t="shared" si="4387"/>
        <v>717580</v>
      </c>
      <c r="M4694" s="32">
        <f t="shared" ref="M4694" si="4394">SUM(M4690)</f>
        <v>238660</v>
      </c>
      <c r="N4694" s="32">
        <f t="shared" ref="N4694:O4694" si="4395">SUM(N4690)</f>
        <v>225360</v>
      </c>
      <c r="O4694" s="32">
        <f t="shared" si="4395"/>
        <v>253560</v>
      </c>
      <c r="P4694" s="32">
        <f t="shared" si="4388"/>
        <v>2317172</v>
      </c>
      <c r="Q4694" s="32">
        <f t="shared" si="4389"/>
        <v>81.520954818508841</v>
      </c>
      <c r="R4694" s="90"/>
      <c r="S4694" s="90"/>
      <c r="T4694" s="90"/>
      <c r="U4694" s="90"/>
      <c r="V4694" s="90"/>
      <c r="W4694" s="90"/>
      <c r="X4694" s="90"/>
      <c r="Y4694" s="90"/>
    </row>
    <row r="4695" spans="1:25" ht="15" customHeight="1" x14ac:dyDescent="0.25">
      <c r="A4695" s="111"/>
      <c r="B4695" s="111"/>
      <c r="C4695" s="111"/>
      <c r="D4695" s="111"/>
      <c r="E4695" s="111"/>
      <c r="F4695" s="111"/>
      <c r="G4695" s="111"/>
      <c r="H4695" s="69" t="s">
        <v>79</v>
      </c>
      <c r="I4695" s="32">
        <f t="shared" ref="I4695:K4695" si="4396">SUM(I4694)</f>
        <v>3424611</v>
      </c>
      <c r="J4695" s="32">
        <f t="shared" si="4396"/>
        <v>2842425</v>
      </c>
      <c r="K4695" s="32">
        <f t="shared" si="4396"/>
        <v>1599592</v>
      </c>
      <c r="L4695" s="32">
        <f t="shared" si="4387"/>
        <v>717580</v>
      </c>
      <c r="M4695" s="32">
        <f t="shared" ref="M4695" si="4397">SUM(M4694)</f>
        <v>238660</v>
      </c>
      <c r="N4695" s="32">
        <f t="shared" ref="N4695:O4695" si="4398">SUM(N4694)</f>
        <v>225360</v>
      </c>
      <c r="O4695" s="32">
        <f t="shared" si="4398"/>
        <v>253560</v>
      </c>
      <c r="P4695" s="32">
        <f t="shared" si="4388"/>
        <v>2317172</v>
      </c>
      <c r="Q4695" s="32">
        <f t="shared" si="4389"/>
        <v>81.520954818508841</v>
      </c>
      <c r="R4695" s="90"/>
      <c r="S4695" s="90"/>
      <c r="T4695" s="90"/>
      <c r="U4695" s="90"/>
      <c r="V4695" s="90"/>
      <c r="W4695" s="90"/>
      <c r="X4695" s="90"/>
      <c r="Y4695" s="90"/>
    </row>
    <row r="4696" spans="1:25" ht="15" customHeight="1" x14ac:dyDescent="0.25">
      <c r="A4696" s="112"/>
      <c r="B4696" s="112"/>
      <c r="C4696" s="112"/>
      <c r="D4696" s="112"/>
      <c r="E4696" s="112"/>
      <c r="F4696" s="112"/>
      <c r="G4696" s="112"/>
      <c r="I4696" s="27"/>
      <c r="J4696" s="27"/>
      <c r="K4696" s="27">
        <v>0</v>
      </c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</row>
    <row r="4697" spans="1:25" ht="15" customHeight="1" thickBot="1" x14ac:dyDescent="0.3">
      <c r="A4697" s="53" t="s">
        <v>1</v>
      </c>
      <c r="B4697" s="53" t="s">
        <v>1</v>
      </c>
      <c r="C4697" s="53" t="s">
        <v>1</v>
      </c>
      <c r="D4697" s="53" t="s">
        <v>1</v>
      </c>
      <c r="E4697" s="53" t="s">
        <v>1</v>
      </c>
      <c r="F4697" s="53" t="s">
        <v>1</v>
      </c>
      <c r="G4697" s="53" t="s">
        <v>1</v>
      </c>
      <c r="H4697" s="21" t="s">
        <v>1</v>
      </c>
      <c r="I4697" s="33"/>
      <c r="J4697" s="33"/>
      <c r="K4697" s="33">
        <v>0</v>
      </c>
      <c r="L4697" s="33"/>
      <c r="M4697" s="33"/>
      <c r="N4697" s="33"/>
      <c r="O4697" s="33"/>
      <c r="P4697" s="33"/>
      <c r="Q4697" s="33"/>
      <c r="R4697" s="33"/>
      <c r="S4697" s="33"/>
      <c r="T4697" s="33"/>
      <c r="U4697" s="33"/>
      <c r="V4697" s="33"/>
      <c r="W4697" s="33"/>
      <c r="X4697" s="33"/>
      <c r="Y4697" s="33"/>
    </row>
    <row r="4698" spans="1:25" ht="45.75" customHeight="1" thickBot="1" x14ac:dyDescent="0.3">
      <c r="A4698" s="28" t="s">
        <v>4</v>
      </c>
      <c r="B4698" s="28" t="s">
        <v>5</v>
      </c>
      <c r="C4698" s="28" t="s">
        <v>6</v>
      </c>
      <c r="D4698" s="57" t="s">
        <v>1</v>
      </c>
      <c r="E4698" s="28" t="s">
        <v>7</v>
      </c>
      <c r="F4698" s="28" t="s">
        <v>8</v>
      </c>
      <c r="G4698" s="28" t="s">
        <v>9</v>
      </c>
      <c r="H4698" s="28" t="s">
        <v>10</v>
      </c>
      <c r="I4698" s="109" t="s">
        <v>3984</v>
      </c>
      <c r="J4698" s="109" t="s">
        <v>11</v>
      </c>
      <c r="K4698" s="109" t="s">
        <v>3989</v>
      </c>
      <c r="L4698" s="109" t="s">
        <v>3985</v>
      </c>
      <c r="M4698" s="109" t="s">
        <v>4027</v>
      </c>
      <c r="N4698" s="109" t="s">
        <v>3988</v>
      </c>
      <c r="O4698" s="109" t="s">
        <v>3986</v>
      </c>
      <c r="P4698" s="109" t="s">
        <v>3987</v>
      </c>
      <c r="Q4698" s="109" t="s">
        <v>3695</v>
      </c>
      <c r="R4698" s="91"/>
      <c r="S4698" s="91"/>
      <c r="T4698" s="91"/>
      <c r="U4698" s="91"/>
      <c r="V4698" s="91"/>
      <c r="W4698" s="91"/>
      <c r="X4698" s="91"/>
      <c r="Y4698" s="91"/>
    </row>
    <row r="4699" spans="1:25" ht="15" customHeight="1" x14ac:dyDescent="0.25">
      <c r="A4699" s="58" t="s">
        <v>1</v>
      </c>
      <c r="B4699" s="58" t="s">
        <v>1</v>
      </c>
      <c r="C4699" s="58" t="s">
        <v>1</v>
      </c>
      <c r="D4699" s="59" t="s">
        <v>1</v>
      </c>
      <c r="E4699" s="59" t="s">
        <v>1</v>
      </c>
      <c r="F4699" s="60" t="s">
        <v>1</v>
      </c>
      <c r="G4699" s="61" t="s">
        <v>1</v>
      </c>
      <c r="H4699" s="62" t="s">
        <v>1</v>
      </c>
      <c r="I4699" s="29">
        <v>1</v>
      </c>
      <c r="J4699" s="29">
        <v>2</v>
      </c>
      <c r="K4699" s="29">
        <v>3</v>
      </c>
      <c r="L4699" s="29" t="s">
        <v>3478</v>
      </c>
      <c r="M4699" s="29">
        <v>5</v>
      </c>
      <c r="N4699" s="29">
        <v>6</v>
      </c>
      <c r="O4699" s="29">
        <v>7</v>
      </c>
      <c r="P4699" s="29" t="s">
        <v>3696</v>
      </c>
      <c r="Q4699" s="29">
        <v>9</v>
      </c>
      <c r="R4699" s="92"/>
      <c r="S4699" s="92"/>
      <c r="T4699" s="92"/>
      <c r="U4699" s="92"/>
      <c r="V4699" s="92"/>
      <c r="W4699" s="92"/>
      <c r="X4699" s="92"/>
      <c r="Y4699" s="92"/>
    </row>
    <row r="4700" spans="1:25" ht="15" customHeight="1" x14ac:dyDescent="0.25">
      <c r="A4700" s="63" t="s">
        <v>935</v>
      </c>
      <c r="B4700" s="63" t="s">
        <v>95</v>
      </c>
      <c r="C4700" s="64" t="s">
        <v>1097</v>
      </c>
      <c r="D4700" s="64" t="s">
        <v>1856</v>
      </c>
      <c r="E4700" s="65" t="s">
        <v>1</v>
      </c>
      <c r="F4700" s="65" t="s">
        <v>1</v>
      </c>
      <c r="G4700" s="65" t="s">
        <v>1</v>
      </c>
      <c r="H4700" s="65" t="s">
        <v>1857</v>
      </c>
      <c r="I4700" s="26">
        <v>0</v>
      </c>
      <c r="J4700" s="26" t="s">
        <v>1</v>
      </c>
      <c r="K4700" s="26">
        <v>0</v>
      </c>
      <c r="L4700" s="26"/>
      <c r="M4700" s="26"/>
      <c r="N4700" s="26"/>
      <c r="O4700" s="26"/>
      <c r="P4700" s="26"/>
      <c r="Q4700" s="26"/>
      <c r="R4700" s="90"/>
      <c r="S4700" s="90"/>
      <c r="T4700" s="90"/>
      <c r="U4700" s="90"/>
      <c r="V4700" s="90"/>
      <c r="W4700" s="90"/>
      <c r="X4700" s="90"/>
      <c r="Y4700" s="90"/>
    </row>
    <row r="4701" spans="1:25" ht="22.5" customHeight="1" x14ac:dyDescent="0.25">
      <c r="A4701" s="63" t="s">
        <v>1</v>
      </c>
      <c r="B4701" s="63" t="s">
        <v>1</v>
      </c>
      <c r="C4701" s="63" t="s">
        <v>1</v>
      </c>
      <c r="D4701" s="65" t="s">
        <v>1</v>
      </c>
      <c r="E4701" s="65" t="s">
        <v>1</v>
      </c>
      <c r="F4701" s="65" t="s">
        <v>1</v>
      </c>
      <c r="G4701" s="65" t="s">
        <v>1</v>
      </c>
      <c r="H4701" s="66" t="s">
        <v>15</v>
      </c>
      <c r="I4701" s="30">
        <f t="shared" ref="I4701:K4701" si="4399">SUM(I4702,I4710,I4712)</f>
        <v>1960425</v>
      </c>
      <c r="J4701" s="30">
        <f t="shared" si="4399"/>
        <v>1936425</v>
      </c>
      <c r="K4701" s="30">
        <f t="shared" si="4399"/>
        <v>1076660</v>
      </c>
      <c r="L4701" s="30">
        <f t="shared" si="4387"/>
        <v>475990</v>
      </c>
      <c r="M4701" s="30">
        <f t="shared" ref="M4701" si="4400">SUM(M4702,M4710,M4712)</f>
        <v>161390</v>
      </c>
      <c r="N4701" s="30">
        <f t="shared" ref="N4701:O4701" si="4401">SUM(N4702,N4710,N4712)</f>
        <v>153350</v>
      </c>
      <c r="O4701" s="30">
        <f t="shared" si="4401"/>
        <v>161250</v>
      </c>
      <c r="P4701" s="30">
        <f t="shared" si="4388"/>
        <v>1552650</v>
      </c>
      <c r="Q4701" s="30">
        <f t="shared" si="4389"/>
        <v>80.181261861419884</v>
      </c>
      <c r="R4701" s="93"/>
      <c r="S4701" s="93"/>
      <c r="T4701" s="93"/>
      <c r="U4701" s="93"/>
      <c r="V4701" s="93"/>
      <c r="W4701" s="93"/>
      <c r="X4701" s="93"/>
      <c r="Y4701" s="93"/>
    </row>
    <row r="4702" spans="1:25" ht="15" customHeight="1" x14ac:dyDescent="0.25">
      <c r="A4702" s="63" t="s">
        <v>935</v>
      </c>
      <c r="B4702" s="63" t="s">
        <v>95</v>
      </c>
      <c r="C4702" s="63" t="s">
        <v>1097</v>
      </c>
      <c r="D4702" s="63" t="s">
        <v>1856</v>
      </c>
      <c r="E4702" s="65" t="s">
        <v>16</v>
      </c>
      <c r="F4702" s="65" t="s">
        <v>1</v>
      </c>
      <c r="G4702" s="65" t="s">
        <v>1</v>
      </c>
      <c r="H4702" s="65" t="s">
        <v>17</v>
      </c>
      <c r="I4702" s="31">
        <f t="shared" ref="I4702:K4702" si="4402">SUM(I4703:I4704)</f>
        <v>1645829</v>
      </c>
      <c r="J4702" s="31">
        <f t="shared" si="4402"/>
        <v>1645829</v>
      </c>
      <c r="K4702" s="31">
        <f t="shared" si="4402"/>
        <v>921470</v>
      </c>
      <c r="L4702" s="31">
        <f t="shared" si="4387"/>
        <v>393000</v>
      </c>
      <c r="M4702" s="31">
        <f t="shared" ref="M4702" si="4403">SUM(M4703:M4704)</f>
        <v>129000</v>
      </c>
      <c r="N4702" s="31">
        <f t="shared" ref="N4702:O4702" si="4404">SUM(N4703:N4704)</f>
        <v>128500</v>
      </c>
      <c r="O4702" s="31">
        <f t="shared" si="4404"/>
        <v>135500</v>
      </c>
      <c r="P4702" s="31">
        <f t="shared" si="4388"/>
        <v>1314470</v>
      </c>
      <c r="Q4702" s="31">
        <f t="shared" si="4389"/>
        <v>79.866741927624318</v>
      </c>
      <c r="R4702" s="94"/>
      <c r="S4702" s="94"/>
      <c r="T4702" s="94"/>
      <c r="U4702" s="94"/>
      <c r="V4702" s="94"/>
      <c r="W4702" s="94"/>
      <c r="X4702" s="94"/>
      <c r="Y4702" s="94"/>
    </row>
    <row r="4703" spans="1:25" ht="15" customHeight="1" x14ac:dyDescent="0.25">
      <c r="A4703" s="64" t="s">
        <v>935</v>
      </c>
      <c r="B4703" s="64" t="s">
        <v>95</v>
      </c>
      <c r="C4703" s="64" t="s">
        <v>1097</v>
      </c>
      <c r="D4703" s="64" t="s">
        <v>1856</v>
      </c>
      <c r="E4703" s="20" t="s">
        <v>19</v>
      </c>
      <c r="F4703" s="64"/>
      <c r="G4703" s="53" t="s">
        <v>385</v>
      </c>
      <c r="H4703" s="53" t="s">
        <v>3922</v>
      </c>
      <c r="I4703" s="26">
        <v>1434159</v>
      </c>
      <c r="J4703" s="26">
        <v>1434159</v>
      </c>
      <c r="K4703" s="26">
        <v>767000</v>
      </c>
      <c r="L4703" s="26">
        <f t="shared" si="4387"/>
        <v>363000</v>
      </c>
      <c r="M4703" s="26">
        <v>123000</v>
      </c>
      <c r="N4703" s="26">
        <v>120000</v>
      </c>
      <c r="O4703" s="26">
        <v>120000</v>
      </c>
      <c r="P4703" s="26">
        <f t="shared" si="4388"/>
        <v>1130000</v>
      </c>
      <c r="Q4703" s="26">
        <f t="shared" si="4389"/>
        <v>78.791821548377825</v>
      </c>
      <c r="R4703" s="90"/>
      <c r="S4703" s="90"/>
      <c r="T4703" s="90"/>
      <c r="U4703" s="90"/>
      <c r="V4703" s="90"/>
      <c r="W4703" s="90"/>
      <c r="X4703" s="90"/>
      <c r="Y4703" s="90"/>
    </row>
    <row r="4704" spans="1:25" ht="15" customHeight="1" x14ac:dyDescent="0.25">
      <c r="A4704" s="63" t="s">
        <v>935</v>
      </c>
      <c r="B4704" s="63" t="s">
        <v>95</v>
      </c>
      <c r="C4704" s="63" t="s">
        <v>1097</v>
      </c>
      <c r="D4704" s="63" t="s">
        <v>1856</v>
      </c>
      <c r="E4704" s="63" t="s">
        <v>21</v>
      </c>
      <c r="F4704" s="64" t="s">
        <v>1</v>
      </c>
      <c r="G4704" s="53" t="s">
        <v>1</v>
      </c>
      <c r="H4704" s="65" t="s">
        <v>22</v>
      </c>
      <c r="I4704" s="31">
        <f t="shared" ref="I4704:K4704" si="4405">SUM(I4705:I4709)</f>
        <v>211670</v>
      </c>
      <c r="J4704" s="31">
        <f t="shared" si="4405"/>
        <v>211670</v>
      </c>
      <c r="K4704" s="31">
        <f t="shared" si="4405"/>
        <v>154470</v>
      </c>
      <c r="L4704" s="31">
        <f t="shared" si="4387"/>
        <v>30000</v>
      </c>
      <c r="M4704" s="31">
        <f t="shared" ref="M4704" si="4406">SUM(M4705:M4709)</f>
        <v>6000</v>
      </c>
      <c r="N4704" s="31">
        <f t="shared" ref="N4704:O4704" si="4407">SUM(N4705:N4709)</f>
        <v>8500</v>
      </c>
      <c r="O4704" s="31">
        <f t="shared" si="4407"/>
        <v>15500</v>
      </c>
      <c r="P4704" s="31">
        <f t="shared" si="4388"/>
        <v>184470</v>
      </c>
      <c r="Q4704" s="31">
        <f t="shared" si="4389"/>
        <v>87.149808664430481</v>
      </c>
      <c r="R4704" s="94"/>
      <c r="S4704" s="94"/>
      <c r="T4704" s="94"/>
      <c r="U4704" s="94"/>
      <c r="V4704" s="94"/>
      <c r="W4704" s="94"/>
      <c r="X4704" s="94"/>
      <c r="Y4704" s="94"/>
    </row>
    <row r="4705" spans="1:25" ht="15" customHeight="1" x14ac:dyDescent="0.25">
      <c r="A4705" s="64" t="s">
        <v>935</v>
      </c>
      <c r="B4705" s="64" t="s">
        <v>95</v>
      </c>
      <c r="C4705" s="64" t="s">
        <v>1097</v>
      </c>
      <c r="D4705" s="64" t="s">
        <v>1856</v>
      </c>
      <c r="E4705" s="20" t="s">
        <v>23</v>
      </c>
      <c r="F4705" s="64" t="s">
        <v>1858</v>
      </c>
      <c r="G4705" s="53" t="s">
        <v>385</v>
      </c>
      <c r="H4705" s="53" t="s">
        <v>85</v>
      </c>
      <c r="I4705" s="26">
        <v>37200</v>
      </c>
      <c r="J4705" s="26">
        <v>37200</v>
      </c>
      <c r="K4705" s="26">
        <v>24800</v>
      </c>
      <c r="L4705" s="26">
        <f t="shared" si="4387"/>
        <v>7000</v>
      </c>
      <c r="M4705" s="26">
        <v>1000</v>
      </c>
      <c r="N4705" s="26">
        <v>2500</v>
      </c>
      <c r="O4705" s="26">
        <v>3500</v>
      </c>
      <c r="P4705" s="26">
        <f t="shared" si="4388"/>
        <v>31800</v>
      </c>
      <c r="Q4705" s="26">
        <f t="shared" si="4389"/>
        <v>85.483870967741936</v>
      </c>
      <c r="R4705" s="90"/>
      <c r="S4705" s="90"/>
      <c r="T4705" s="90"/>
      <c r="U4705" s="90"/>
      <c r="V4705" s="90"/>
      <c r="W4705" s="90"/>
      <c r="X4705" s="90"/>
      <c r="Y4705" s="90"/>
    </row>
    <row r="4706" spans="1:25" ht="15" customHeight="1" x14ac:dyDescent="0.25">
      <c r="A4706" s="64" t="s">
        <v>935</v>
      </c>
      <c r="B4706" s="64" t="s">
        <v>95</v>
      </c>
      <c r="C4706" s="64" t="s">
        <v>1097</v>
      </c>
      <c r="D4706" s="64" t="s">
        <v>1856</v>
      </c>
      <c r="E4706" s="20" t="s">
        <v>23</v>
      </c>
      <c r="F4706" s="64" t="s">
        <v>1859</v>
      </c>
      <c r="G4706" s="53" t="s">
        <v>385</v>
      </c>
      <c r="H4706" s="53" t="s">
        <v>25</v>
      </c>
      <c r="I4706" s="26">
        <v>106600</v>
      </c>
      <c r="J4706" s="26">
        <v>106600</v>
      </c>
      <c r="K4706" s="26">
        <v>75300</v>
      </c>
      <c r="L4706" s="26">
        <f t="shared" si="4387"/>
        <v>23000</v>
      </c>
      <c r="M4706" s="26">
        <v>5000</v>
      </c>
      <c r="N4706" s="26">
        <v>6000</v>
      </c>
      <c r="O4706" s="26">
        <v>12000</v>
      </c>
      <c r="P4706" s="26">
        <f t="shared" si="4388"/>
        <v>98300</v>
      </c>
      <c r="Q4706" s="26">
        <f t="shared" si="4389"/>
        <v>92.213883677298313</v>
      </c>
      <c r="R4706" s="90"/>
      <c r="S4706" s="90"/>
      <c r="T4706" s="90"/>
      <c r="U4706" s="90"/>
      <c r="V4706" s="90"/>
      <c r="W4706" s="90"/>
      <c r="X4706" s="90"/>
      <c r="Y4706" s="90"/>
    </row>
    <row r="4707" spans="1:25" ht="15" customHeight="1" x14ac:dyDescent="0.25">
      <c r="A4707" s="64" t="s">
        <v>935</v>
      </c>
      <c r="B4707" s="64" t="s">
        <v>95</v>
      </c>
      <c r="C4707" s="64" t="s">
        <v>1097</v>
      </c>
      <c r="D4707" s="64" t="s">
        <v>1856</v>
      </c>
      <c r="E4707" s="20" t="s">
        <v>23</v>
      </c>
      <c r="F4707" s="64" t="s">
        <v>1860</v>
      </c>
      <c r="G4707" s="53" t="s">
        <v>385</v>
      </c>
      <c r="H4707" s="53" t="s">
        <v>27</v>
      </c>
      <c r="I4707" s="26">
        <v>29770</v>
      </c>
      <c r="J4707" s="26">
        <v>29770</v>
      </c>
      <c r="K4707" s="26">
        <v>29770</v>
      </c>
      <c r="L4707" s="26">
        <f t="shared" si="4387"/>
        <v>0</v>
      </c>
      <c r="M4707" s="26"/>
      <c r="N4707" s="26"/>
      <c r="O4707" s="26"/>
      <c r="P4707" s="26">
        <f t="shared" si="4388"/>
        <v>29770</v>
      </c>
      <c r="Q4707" s="26">
        <f t="shared" si="4389"/>
        <v>100</v>
      </c>
      <c r="R4707" s="90"/>
      <c r="S4707" s="90"/>
      <c r="T4707" s="90"/>
      <c r="U4707" s="90"/>
      <c r="V4707" s="90"/>
      <c r="W4707" s="90"/>
      <c r="X4707" s="90"/>
      <c r="Y4707" s="90"/>
    </row>
    <row r="4708" spans="1:25" ht="15" customHeight="1" x14ac:dyDescent="0.25">
      <c r="A4708" s="64" t="s">
        <v>935</v>
      </c>
      <c r="B4708" s="64" t="s">
        <v>95</v>
      </c>
      <c r="C4708" s="64" t="s">
        <v>1097</v>
      </c>
      <c r="D4708" s="64" t="s">
        <v>1856</v>
      </c>
      <c r="E4708" s="20" t="s">
        <v>23</v>
      </c>
      <c r="F4708" s="64" t="s">
        <v>1861</v>
      </c>
      <c r="G4708" s="53" t="s">
        <v>385</v>
      </c>
      <c r="H4708" s="53" t="s">
        <v>89</v>
      </c>
      <c r="I4708" s="26">
        <v>25200</v>
      </c>
      <c r="J4708" s="26">
        <v>25200</v>
      </c>
      <c r="K4708" s="26">
        <v>17200</v>
      </c>
      <c r="L4708" s="26">
        <f t="shared" si="4387"/>
        <v>0</v>
      </c>
      <c r="M4708" s="26"/>
      <c r="N4708" s="26"/>
      <c r="O4708" s="26"/>
      <c r="P4708" s="26">
        <f t="shared" si="4388"/>
        <v>17200</v>
      </c>
      <c r="Q4708" s="26">
        <f t="shared" si="4389"/>
        <v>68.253968253968253</v>
      </c>
      <c r="R4708" s="90"/>
      <c r="S4708" s="90"/>
      <c r="T4708" s="90"/>
      <c r="U4708" s="90"/>
      <c r="V4708" s="90"/>
      <c r="W4708" s="90"/>
      <c r="X4708" s="90"/>
      <c r="Y4708" s="90"/>
    </row>
    <row r="4709" spans="1:25" ht="15" customHeight="1" x14ac:dyDescent="0.25">
      <c r="A4709" s="64" t="s">
        <v>935</v>
      </c>
      <c r="B4709" s="64" t="s">
        <v>95</v>
      </c>
      <c r="C4709" s="64" t="s">
        <v>1097</v>
      </c>
      <c r="D4709" s="64" t="s">
        <v>1856</v>
      </c>
      <c r="E4709" s="20" t="s">
        <v>23</v>
      </c>
      <c r="F4709" s="64" t="s">
        <v>1862</v>
      </c>
      <c r="G4709" s="53" t="s">
        <v>385</v>
      </c>
      <c r="H4709" s="53" t="s">
        <v>29</v>
      </c>
      <c r="I4709" s="26">
        <v>12900</v>
      </c>
      <c r="J4709" s="26">
        <v>12900</v>
      </c>
      <c r="K4709" s="26">
        <v>7400</v>
      </c>
      <c r="L4709" s="26">
        <f t="shared" si="4387"/>
        <v>0</v>
      </c>
      <c r="M4709" s="26"/>
      <c r="N4709" s="26"/>
      <c r="O4709" s="26"/>
      <c r="P4709" s="26">
        <f t="shared" si="4388"/>
        <v>7400</v>
      </c>
      <c r="Q4709" s="26">
        <f t="shared" si="4389"/>
        <v>57.36434108527132</v>
      </c>
      <c r="R4709" s="90"/>
      <c r="S4709" s="90"/>
      <c r="T4709" s="90"/>
      <c r="U4709" s="90"/>
      <c r="V4709" s="90"/>
      <c r="W4709" s="90"/>
      <c r="X4709" s="90"/>
      <c r="Y4709" s="90"/>
    </row>
    <row r="4710" spans="1:25" ht="15" customHeight="1" x14ac:dyDescent="0.25">
      <c r="A4710" s="63" t="s">
        <v>935</v>
      </c>
      <c r="B4710" s="63" t="s">
        <v>95</v>
      </c>
      <c r="C4710" s="63" t="s">
        <v>1097</v>
      </c>
      <c r="D4710" s="63" t="s">
        <v>1856</v>
      </c>
      <c r="E4710" s="65" t="s">
        <v>30</v>
      </c>
      <c r="F4710" s="65" t="s">
        <v>1</v>
      </c>
      <c r="G4710" s="65" t="s">
        <v>1</v>
      </c>
      <c r="H4710" s="65" t="s">
        <v>31</v>
      </c>
      <c r="I4710" s="31">
        <f t="shared" ref="I4710:K4710" si="4408">SUM(I4711)</f>
        <v>150590</v>
      </c>
      <c r="J4710" s="31">
        <f t="shared" si="4408"/>
        <v>150590</v>
      </c>
      <c r="K4710" s="31">
        <f t="shared" si="4408"/>
        <v>84200</v>
      </c>
      <c r="L4710" s="31">
        <f t="shared" si="4387"/>
        <v>39000</v>
      </c>
      <c r="M4710" s="31">
        <f t="shared" ref="M4710" si="4409">SUM(M4711)</f>
        <v>13000</v>
      </c>
      <c r="N4710" s="31">
        <f t="shared" ref="N4710:O4710" si="4410">SUM(N4711)</f>
        <v>13000</v>
      </c>
      <c r="O4710" s="31">
        <f t="shared" si="4410"/>
        <v>13000</v>
      </c>
      <c r="P4710" s="31">
        <f t="shared" si="4388"/>
        <v>123200</v>
      </c>
      <c r="Q4710" s="31">
        <f t="shared" si="4389"/>
        <v>81.811541271000735</v>
      </c>
      <c r="R4710" s="94"/>
      <c r="S4710" s="94"/>
      <c r="T4710" s="94"/>
      <c r="U4710" s="94"/>
      <c r="V4710" s="94"/>
      <c r="W4710" s="94"/>
      <c r="X4710" s="94"/>
      <c r="Y4710" s="94"/>
    </row>
    <row r="4711" spans="1:25" ht="15" customHeight="1" x14ac:dyDescent="0.25">
      <c r="A4711" s="64" t="s">
        <v>935</v>
      </c>
      <c r="B4711" s="64" t="s">
        <v>95</v>
      </c>
      <c r="C4711" s="64" t="s">
        <v>1097</v>
      </c>
      <c r="D4711" s="64" t="s">
        <v>1856</v>
      </c>
      <c r="E4711" s="20" t="s">
        <v>33</v>
      </c>
      <c r="F4711" s="64"/>
      <c r="G4711" s="53" t="s">
        <v>385</v>
      </c>
      <c r="H4711" s="53" t="s">
        <v>3885</v>
      </c>
      <c r="I4711" s="26">
        <v>150590</v>
      </c>
      <c r="J4711" s="26">
        <v>150590</v>
      </c>
      <c r="K4711" s="26">
        <v>84200</v>
      </c>
      <c r="L4711" s="26">
        <f t="shared" si="4387"/>
        <v>39000</v>
      </c>
      <c r="M4711" s="26">
        <v>13000</v>
      </c>
      <c r="N4711" s="26">
        <v>13000</v>
      </c>
      <c r="O4711" s="26">
        <v>13000</v>
      </c>
      <c r="P4711" s="26">
        <f t="shared" si="4388"/>
        <v>123200</v>
      </c>
      <c r="Q4711" s="26">
        <f t="shared" si="4389"/>
        <v>81.811541271000735</v>
      </c>
      <c r="R4711" s="90"/>
      <c r="S4711" s="90"/>
      <c r="T4711" s="90"/>
      <c r="U4711" s="90"/>
      <c r="V4711" s="90"/>
      <c r="W4711" s="90"/>
      <c r="X4711" s="90"/>
      <c r="Y4711" s="90"/>
    </row>
    <row r="4712" spans="1:25" ht="15" customHeight="1" x14ac:dyDescent="0.25">
      <c r="A4712" s="63" t="s">
        <v>935</v>
      </c>
      <c r="B4712" s="63" t="s">
        <v>95</v>
      </c>
      <c r="C4712" s="63" t="s">
        <v>1097</v>
      </c>
      <c r="D4712" s="63" t="s">
        <v>1856</v>
      </c>
      <c r="E4712" s="65" t="s">
        <v>34</v>
      </c>
      <c r="F4712" s="65" t="s">
        <v>1</v>
      </c>
      <c r="G4712" s="65" t="s">
        <v>1</v>
      </c>
      <c r="H4712" s="65" t="s">
        <v>35</v>
      </c>
      <c r="I4712" s="31">
        <f t="shared" ref="I4712:K4712" si="4411">SUM(I4713:I4720)</f>
        <v>164006</v>
      </c>
      <c r="J4712" s="31">
        <f t="shared" si="4411"/>
        <v>140006</v>
      </c>
      <c r="K4712" s="31">
        <f t="shared" si="4411"/>
        <v>70990</v>
      </c>
      <c r="L4712" s="31">
        <f t="shared" si="4387"/>
        <v>43990</v>
      </c>
      <c r="M4712" s="31">
        <f t="shared" ref="M4712" si="4412">SUM(M4713:M4720)</f>
        <v>19390</v>
      </c>
      <c r="N4712" s="31">
        <f t="shared" ref="N4712:O4712" si="4413">SUM(N4713:N4720)</f>
        <v>11850</v>
      </c>
      <c r="O4712" s="31">
        <f t="shared" si="4413"/>
        <v>12750</v>
      </c>
      <c r="P4712" s="31">
        <f t="shared" si="4388"/>
        <v>114980</v>
      </c>
      <c r="Q4712" s="31">
        <f t="shared" si="4389"/>
        <v>82.125051783494996</v>
      </c>
      <c r="R4712" s="94"/>
      <c r="S4712" s="94"/>
      <c r="T4712" s="94"/>
      <c r="U4712" s="94"/>
      <c r="V4712" s="94"/>
      <c r="W4712" s="94"/>
      <c r="X4712" s="94"/>
      <c r="Y4712" s="94"/>
    </row>
    <row r="4713" spans="1:25" ht="15" customHeight="1" x14ac:dyDescent="0.25">
      <c r="A4713" s="64" t="s">
        <v>935</v>
      </c>
      <c r="B4713" s="64" t="s">
        <v>95</v>
      </c>
      <c r="C4713" s="64" t="s">
        <v>1097</v>
      </c>
      <c r="D4713" s="64" t="s">
        <v>1856</v>
      </c>
      <c r="E4713" s="20" t="s">
        <v>38</v>
      </c>
      <c r="F4713" s="64"/>
      <c r="G4713" s="53" t="s">
        <v>385</v>
      </c>
      <c r="H4713" s="53" t="s">
        <v>37</v>
      </c>
      <c r="I4713" s="26">
        <v>10940</v>
      </c>
      <c r="J4713" s="26">
        <v>2940</v>
      </c>
      <c r="K4713" s="26">
        <v>400</v>
      </c>
      <c r="L4713" s="26">
        <f t="shared" si="4387"/>
        <v>2540</v>
      </c>
      <c r="M4713" s="26">
        <v>2540</v>
      </c>
      <c r="N4713" s="26"/>
      <c r="O4713" s="26"/>
      <c r="P4713" s="26">
        <f t="shared" si="4388"/>
        <v>2940</v>
      </c>
      <c r="Q4713" s="26">
        <f t="shared" si="4389"/>
        <v>100</v>
      </c>
      <c r="R4713" s="90"/>
      <c r="S4713" s="90"/>
      <c r="T4713" s="90"/>
      <c r="U4713" s="90"/>
      <c r="V4713" s="90"/>
      <c r="W4713" s="90"/>
      <c r="X4713" s="90"/>
      <c r="Y4713" s="90"/>
    </row>
    <row r="4714" spans="1:25" ht="15" customHeight="1" x14ac:dyDescent="0.25">
      <c r="A4714" s="64" t="s">
        <v>935</v>
      </c>
      <c r="B4714" s="64" t="s">
        <v>95</v>
      </c>
      <c r="C4714" s="64" t="s">
        <v>1097</v>
      </c>
      <c r="D4714" s="64" t="s">
        <v>1856</v>
      </c>
      <c r="E4714" s="20" t="s">
        <v>298</v>
      </c>
      <c r="F4714" s="64"/>
      <c r="G4714" s="53" t="s">
        <v>385</v>
      </c>
      <c r="H4714" s="53" t="s">
        <v>297</v>
      </c>
      <c r="I4714" s="26">
        <v>65066</v>
      </c>
      <c r="J4714" s="26">
        <v>65066</v>
      </c>
      <c r="K4714" s="26">
        <v>33000</v>
      </c>
      <c r="L4714" s="26">
        <f t="shared" si="4387"/>
        <v>23000</v>
      </c>
      <c r="M4714" s="26">
        <v>11000</v>
      </c>
      <c r="N4714" s="26">
        <v>6000</v>
      </c>
      <c r="O4714" s="26">
        <v>6000</v>
      </c>
      <c r="P4714" s="26">
        <f t="shared" si="4388"/>
        <v>56000</v>
      </c>
      <c r="Q4714" s="26">
        <f t="shared" si="4389"/>
        <v>86.066455598930318</v>
      </c>
      <c r="R4714" s="90"/>
      <c r="S4714" s="90"/>
      <c r="T4714" s="90"/>
      <c r="U4714" s="90"/>
      <c r="V4714" s="90"/>
      <c r="W4714" s="90"/>
      <c r="X4714" s="90"/>
      <c r="Y4714" s="90"/>
    </row>
    <row r="4715" spans="1:25" ht="15" customHeight="1" x14ac:dyDescent="0.25">
      <c r="A4715" s="64" t="s">
        <v>935</v>
      </c>
      <c r="B4715" s="64" t="s">
        <v>95</v>
      </c>
      <c r="C4715" s="64" t="s">
        <v>1097</v>
      </c>
      <c r="D4715" s="64" t="s">
        <v>1856</v>
      </c>
      <c r="E4715" s="20" t="s">
        <v>301</v>
      </c>
      <c r="F4715" s="64"/>
      <c r="G4715" s="53" t="s">
        <v>385</v>
      </c>
      <c r="H4715" s="53" t="s">
        <v>300</v>
      </c>
      <c r="I4715" s="26">
        <v>12900</v>
      </c>
      <c r="J4715" s="26">
        <v>12900</v>
      </c>
      <c r="K4715" s="26">
        <v>6500</v>
      </c>
      <c r="L4715" s="26">
        <f t="shared" si="4387"/>
        <v>3000</v>
      </c>
      <c r="M4715" s="26">
        <v>1000</v>
      </c>
      <c r="N4715" s="26">
        <v>1000</v>
      </c>
      <c r="O4715" s="26">
        <v>1000</v>
      </c>
      <c r="P4715" s="26">
        <f t="shared" si="4388"/>
        <v>9500</v>
      </c>
      <c r="Q4715" s="26">
        <f t="shared" si="4389"/>
        <v>73.643410852713174</v>
      </c>
      <c r="R4715" s="90"/>
      <c r="S4715" s="90"/>
      <c r="T4715" s="90"/>
      <c r="U4715" s="90"/>
      <c r="V4715" s="90"/>
      <c r="W4715" s="90"/>
      <c r="X4715" s="90"/>
      <c r="Y4715" s="90"/>
    </row>
    <row r="4716" spans="1:25" ht="15" customHeight="1" x14ac:dyDescent="0.25">
      <c r="A4716" s="64" t="s">
        <v>935</v>
      </c>
      <c r="B4716" s="64" t="s">
        <v>95</v>
      </c>
      <c r="C4716" s="64" t="s">
        <v>1097</v>
      </c>
      <c r="D4716" s="64" t="s">
        <v>1856</v>
      </c>
      <c r="E4716" s="20" t="s">
        <v>218</v>
      </c>
      <c r="F4716" s="64"/>
      <c r="G4716" s="53" t="s">
        <v>385</v>
      </c>
      <c r="H4716" s="53" t="s">
        <v>217</v>
      </c>
      <c r="I4716" s="26">
        <v>21000</v>
      </c>
      <c r="J4716" s="26">
        <v>11000</v>
      </c>
      <c r="K4716" s="26">
        <v>5600</v>
      </c>
      <c r="L4716" s="26">
        <f t="shared" si="4387"/>
        <v>3000</v>
      </c>
      <c r="M4716" s="26">
        <v>1000</v>
      </c>
      <c r="N4716" s="26">
        <v>1000</v>
      </c>
      <c r="O4716" s="26">
        <v>1000</v>
      </c>
      <c r="P4716" s="26">
        <f t="shared" si="4388"/>
        <v>8600</v>
      </c>
      <c r="Q4716" s="26">
        <f t="shared" si="4389"/>
        <v>78.181818181818187</v>
      </c>
      <c r="R4716" s="90"/>
      <c r="S4716" s="90"/>
      <c r="T4716" s="90"/>
      <c r="U4716" s="90"/>
      <c r="V4716" s="90"/>
      <c r="W4716" s="90"/>
      <c r="X4716" s="90"/>
      <c r="Y4716" s="90"/>
    </row>
    <row r="4717" spans="1:25" ht="15" customHeight="1" x14ac:dyDescent="0.25">
      <c r="A4717" s="64" t="s">
        <v>935</v>
      </c>
      <c r="B4717" s="64" t="s">
        <v>95</v>
      </c>
      <c r="C4717" s="64" t="s">
        <v>1097</v>
      </c>
      <c r="D4717" s="64" t="s">
        <v>1856</v>
      </c>
      <c r="E4717" s="20" t="s">
        <v>303</v>
      </c>
      <c r="F4717" s="64"/>
      <c r="G4717" s="53" t="s">
        <v>385</v>
      </c>
      <c r="H4717" s="53" t="s">
        <v>302</v>
      </c>
      <c r="I4717" s="26">
        <v>1800</v>
      </c>
      <c r="J4717" s="26">
        <v>300</v>
      </c>
      <c r="K4717" s="26">
        <v>300</v>
      </c>
      <c r="L4717" s="26">
        <f t="shared" si="4387"/>
        <v>0</v>
      </c>
      <c r="M4717" s="26"/>
      <c r="N4717" s="26"/>
      <c r="O4717" s="26"/>
      <c r="P4717" s="26">
        <f t="shared" si="4388"/>
        <v>300</v>
      </c>
      <c r="Q4717" s="26">
        <f t="shared" si="4389"/>
        <v>100</v>
      </c>
      <c r="R4717" s="90"/>
      <c r="S4717" s="90"/>
      <c r="T4717" s="90"/>
      <c r="U4717" s="90"/>
      <c r="V4717" s="90"/>
      <c r="W4717" s="90"/>
      <c r="X4717" s="90"/>
      <c r="Y4717" s="90"/>
    </row>
    <row r="4718" spans="1:25" ht="15" customHeight="1" x14ac:dyDescent="0.25">
      <c r="A4718" s="64" t="s">
        <v>935</v>
      </c>
      <c r="B4718" s="64" t="s">
        <v>95</v>
      </c>
      <c r="C4718" s="64" t="s">
        <v>1097</v>
      </c>
      <c r="D4718" s="64" t="s">
        <v>1856</v>
      </c>
      <c r="E4718" s="20" t="s">
        <v>308</v>
      </c>
      <c r="F4718" s="64"/>
      <c r="G4718" s="53" t="s">
        <v>385</v>
      </c>
      <c r="H4718" s="53" t="s">
        <v>307</v>
      </c>
      <c r="I4718" s="26">
        <v>13400</v>
      </c>
      <c r="J4718" s="26">
        <v>11900</v>
      </c>
      <c r="K4718" s="26">
        <v>6000</v>
      </c>
      <c r="L4718" s="26">
        <f t="shared" si="4387"/>
        <v>3000</v>
      </c>
      <c r="M4718" s="26">
        <v>1000</v>
      </c>
      <c r="N4718" s="26">
        <v>1000</v>
      </c>
      <c r="O4718" s="26">
        <v>1000</v>
      </c>
      <c r="P4718" s="26">
        <f t="shared" si="4388"/>
        <v>9000</v>
      </c>
      <c r="Q4718" s="26">
        <f t="shared" si="4389"/>
        <v>75.630252100840337</v>
      </c>
      <c r="R4718" s="90"/>
      <c r="S4718" s="90"/>
      <c r="T4718" s="90"/>
      <c r="U4718" s="90"/>
      <c r="V4718" s="90"/>
      <c r="W4718" s="90"/>
      <c r="X4718" s="90"/>
      <c r="Y4718" s="90"/>
    </row>
    <row r="4719" spans="1:25" ht="15" customHeight="1" x14ac:dyDescent="0.25">
      <c r="A4719" s="64" t="s">
        <v>935</v>
      </c>
      <c r="B4719" s="64" t="s">
        <v>95</v>
      </c>
      <c r="C4719" s="64" t="s">
        <v>1097</v>
      </c>
      <c r="D4719" s="64" t="s">
        <v>1856</v>
      </c>
      <c r="E4719" s="20" t="s">
        <v>311</v>
      </c>
      <c r="F4719" s="64"/>
      <c r="G4719" s="53" t="s">
        <v>385</v>
      </c>
      <c r="H4719" s="53" t="s">
        <v>310</v>
      </c>
      <c r="I4719" s="26">
        <v>0</v>
      </c>
      <c r="J4719" s="26">
        <v>0</v>
      </c>
      <c r="K4719" s="26">
        <v>0</v>
      </c>
      <c r="L4719" s="26">
        <f t="shared" si="4387"/>
        <v>0</v>
      </c>
      <c r="M4719" s="26"/>
      <c r="N4719" s="26"/>
      <c r="O4719" s="26"/>
      <c r="P4719" s="26">
        <f t="shared" si="4388"/>
        <v>0</v>
      </c>
      <c r="Q4719" s="26" t="str">
        <f t="shared" si="4389"/>
        <v>-</v>
      </c>
      <c r="R4719" s="90"/>
      <c r="S4719" s="90"/>
      <c r="T4719" s="90"/>
      <c r="U4719" s="90"/>
      <c r="V4719" s="90"/>
      <c r="W4719" s="90"/>
      <c r="X4719" s="90"/>
      <c r="Y4719" s="90"/>
    </row>
    <row r="4720" spans="1:25" ht="15" customHeight="1" x14ac:dyDescent="0.25">
      <c r="A4720" s="63" t="s">
        <v>935</v>
      </c>
      <c r="B4720" s="63" t="s">
        <v>95</v>
      </c>
      <c r="C4720" s="63" t="s">
        <v>1097</v>
      </c>
      <c r="D4720" s="63" t="s">
        <v>1856</v>
      </c>
      <c r="E4720" s="63" t="s">
        <v>39</v>
      </c>
      <c r="F4720" s="64" t="s">
        <v>1</v>
      </c>
      <c r="G4720" s="53" t="s">
        <v>1</v>
      </c>
      <c r="H4720" s="65" t="s">
        <v>40</v>
      </c>
      <c r="I4720" s="31">
        <f t="shared" ref="I4720:K4720" si="4414">SUM(I4721:I4723)</f>
        <v>38900</v>
      </c>
      <c r="J4720" s="31">
        <f t="shared" si="4414"/>
        <v>35900</v>
      </c>
      <c r="K4720" s="31">
        <f t="shared" si="4414"/>
        <v>19190</v>
      </c>
      <c r="L4720" s="31">
        <f t="shared" si="4387"/>
        <v>9450</v>
      </c>
      <c r="M4720" s="31">
        <f t="shared" ref="M4720" si="4415">SUM(M4721:M4723)</f>
        <v>2850</v>
      </c>
      <c r="N4720" s="31">
        <f t="shared" ref="N4720:O4720" si="4416">SUM(N4721:N4723)</f>
        <v>2850</v>
      </c>
      <c r="O4720" s="31">
        <f t="shared" si="4416"/>
        <v>3750</v>
      </c>
      <c r="P4720" s="31">
        <f t="shared" si="4388"/>
        <v>28640</v>
      </c>
      <c r="Q4720" s="31">
        <f t="shared" si="4389"/>
        <v>79.777158774373262</v>
      </c>
      <c r="R4720" s="94"/>
      <c r="S4720" s="94"/>
      <c r="T4720" s="94"/>
      <c r="U4720" s="94"/>
      <c r="V4720" s="94"/>
      <c r="W4720" s="94"/>
      <c r="X4720" s="94"/>
      <c r="Y4720" s="94"/>
    </row>
    <row r="4721" spans="1:25" ht="15" customHeight="1" x14ac:dyDescent="0.25">
      <c r="A4721" s="64" t="s">
        <v>935</v>
      </c>
      <c r="B4721" s="64" t="s">
        <v>95</v>
      </c>
      <c r="C4721" s="64" t="s">
        <v>1097</v>
      </c>
      <c r="D4721" s="64" t="s">
        <v>1856</v>
      </c>
      <c r="E4721" s="20" t="s">
        <v>41</v>
      </c>
      <c r="F4721" s="64"/>
      <c r="G4721" s="53" t="s">
        <v>385</v>
      </c>
      <c r="H4721" s="53" t="s">
        <v>40</v>
      </c>
      <c r="I4721" s="26">
        <v>24900</v>
      </c>
      <c r="J4721" s="26">
        <v>21900</v>
      </c>
      <c r="K4721" s="26">
        <v>11400</v>
      </c>
      <c r="L4721" s="26">
        <f t="shared" si="4387"/>
        <v>6100</v>
      </c>
      <c r="M4721" s="26">
        <v>1800</v>
      </c>
      <c r="N4721" s="26">
        <v>1800</v>
      </c>
      <c r="O4721" s="26">
        <v>2500</v>
      </c>
      <c r="P4721" s="26">
        <f t="shared" si="4388"/>
        <v>17500</v>
      </c>
      <c r="Q4721" s="26">
        <f t="shared" si="4389"/>
        <v>79.908675799086765</v>
      </c>
      <c r="R4721" s="90"/>
      <c r="S4721" s="90"/>
      <c r="T4721" s="90"/>
      <c r="U4721" s="90"/>
      <c r="V4721" s="90"/>
      <c r="W4721" s="90"/>
      <c r="X4721" s="90"/>
      <c r="Y4721" s="90"/>
    </row>
    <row r="4722" spans="1:25" ht="15" customHeight="1" x14ac:dyDescent="0.25">
      <c r="A4722" s="64" t="s">
        <v>935</v>
      </c>
      <c r="B4722" s="64" t="s">
        <v>95</v>
      </c>
      <c r="C4722" s="64" t="s">
        <v>1097</v>
      </c>
      <c r="D4722" s="64" t="s">
        <v>1856</v>
      </c>
      <c r="E4722" s="20" t="s">
        <v>41</v>
      </c>
      <c r="F4722" s="64" t="s">
        <v>1863</v>
      </c>
      <c r="G4722" s="53" t="s">
        <v>385</v>
      </c>
      <c r="H4722" s="53" t="s">
        <v>49</v>
      </c>
      <c r="I4722" s="26">
        <v>3900</v>
      </c>
      <c r="J4722" s="26">
        <v>3900</v>
      </c>
      <c r="K4722" s="26">
        <v>2700</v>
      </c>
      <c r="L4722" s="26">
        <f t="shared" si="4387"/>
        <v>800</v>
      </c>
      <c r="M4722" s="26">
        <v>200</v>
      </c>
      <c r="N4722" s="26">
        <v>200</v>
      </c>
      <c r="O4722" s="26">
        <v>400</v>
      </c>
      <c r="P4722" s="26">
        <f t="shared" si="4388"/>
        <v>3500</v>
      </c>
      <c r="Q4722" s="26">
        <f t="shared" si="4389"/>
        <v>89.743589743589752</v>
      </c>
      <c r="R4722" s="90"/>
      <c r="S4722" s="90"/>
      <c r="T4722" s="90"/>
      <c r="U4722" s="90"/>
      <c r="V4722" s="90"/>
      <c r="W4722" s="90"/>
      <c r="X4722" s="90"/>
      <c r="Y4722" s="90"/>
    </row>
    <row r="4723" spans="1:25" ht="22.5" customHeight="1" x14ac:dyDescent="0.25">
      <c r="A4723" s="64" t="s">
        <v>935</v>
      </c>
      <c r="B4723" s="64" t="s">
        <v>95</v>
      </c>
      <c r="C4723" s="64" t="s">
        <v>1097</v>
      </c>
      <c r="D4723" s="64" t="s">
        <v>1856</v>
      </c>
      <c r="E4723" s="20" t="s">
        <v>41</v>
      </c>
      <c r="F4723" s="64" t="s">
        <v>1864</v>
      </c>
      <c r="G4723" s="53" t="s">
        <v>385</v>
      </c>
      <c r="H4723" s="53" t="s">
        <v>55</v>
      </c>
      <c r="I4723" s="26">
        <v>10100</v>
      </c>
      <c r="J4723" s="26">
        <v>10100</v>
      </c>
      <c r="K4723" s="26">
        <v>5090</v>
      </c>
      <c r="L4723" s="26">
        <f t="shared" si="4387"/>
        <v>2550</v>
      </c>
      <c r="M4723" s="26">
        <v>850</v>
      </c>
      <c r="N4723" s="26">
        <v>850</v>
      </c>
      <c r="O4723" s="26">
        <v>850</v>
      </c>
      <c r="P4723" s="26">
        <f t="shared" si="4388"/>
        <v>7640</v>
      </c>
      <c r="Q4723" s="26">
        <f t="shared" si="4389"/>
        <v>75.643564356435647</v>
      </c>
      <c r="R4723" s="90"/>
      <c r="S4723" s="90"/>
      <c r="T4723" s="90"/>
      <c r="U4723" s="90"/>
      <c r="V4723" s="90"/>
      <c r="W4723" s="90"/>
      <c r="X4723" s="90"/>
      <c r="Y4723" s="90"/>
    </row>
    <row r="4724" spans="1:25" ht="22.5" customHeight="1" x14ac:dyDescent="0.25">
      <c r="A4724" s="63" t="s">
        <v>1</v>
      </c>
      <c r="B4724" s="63" t="s">
        <v>1</v>
      </c>
      <c r="C4724" s="63" t="s">
        <v>1</v>
      </c>
      <c r="D4724" s="65" t="s">
        <v>1</v>
      </c>
      <c r="E4724" s="65" t="s">
        <v>1</v>
      </c>
      <c r="F4724" s="65" t="s">
        <v>1</v>
      </c>
      <c r="G4724" s="65" t="s">
        <v>1</v>
      </c>
      <c r="H4724" s="66" t="s">
        <v>56</v>
      </c>
      <c r="I4724" s="30">
        <f t="shared" ref="I4724:K4725" si="4417">SUM(I4725)</f>
        <v>100</v>
      </c>
      <c r="J4724" s="30">
        <f t="shared" si="4417"/>
        <v>100</v>
      </c>
      <c r="K4724" s="30">
        <f t="shared" si="4417"/>
        <v>0</v>
      </c>
      <c r="L4724" s="30">
        <f t="shared" si="4387"/>
        <v>0</v>
      </c>
      <c r="M4724" s="30">
        <f t="shared" ref="M4724:M4725" si="4418">SUM(M4725)</f>
        <v>0</v>
      </c>
      <c r="N4724" s="30">
        <f t="shared" ref="N4724:O4725" si="4419">SUM(N4725)</f>
        <v>0</v>
      </c>
      <c r="O4724" s="30">
        <f t="shared" si="4419"/>
        <v>0</v>
      </c>
      <c r="P4724" s="30">
        <f t="shared" si="4388"/>
        <v>0</v>
      </c>
      <c r="Q4724" s="30">
        <f t="shared" si="4389"/>
        <v>0</v>
      </c>
      <c r="R4724" s="93"/>
      <c r="S4724" s="93"/>
      <c r="T4724" s="93"/>
      <c r="U4724" s="93"/>
      <c r="V4724" s="93"/>
      <c r="W4724" s="93"/>
      <c r="X4724" s="93"/>
      <c r="Y4724" s="93"/>
    </row>
    <row r="4725" spans="1:25" ht="15" customHeight="1" x14ac:dyDescent="0.25">
      <c r="A4725" s="63" t="s">
        <v>935</v>
      </c>
      <c r="B4725" s="63" t="s">
        <v>95</v>
      </c>
      <c r="C4725" s="63" t="s">
        <v>1097</v>
      </c>
      <c r="D4725" s="63" t="s">
        <v>1856</v>
      </c>
      <c r="E4725" s="65" t="s">
        <v>57</v>
      </c>
      <c r="F4725" s="65" t="s">
        <v>1</v>
      </c>
      <c r="G4725" s="65" t="s">
        <v>1</v>
      </c>
      <c r="H4725" s="65" t="s">
        <v>58</v>
      </c>
      <c r="I4725" s="31">
        <f t="shared" si="4417"/>
        <v>100</v>
      </c>
      <c r="J4725" s="31">
        <f t="shared" si="4417"/>
        <v>100</v>
      </c>
      <c r="K4725" s="31">
        <f t="shared" si="4417"/>
        <v>0</v>
      </c>
      <c r="L4725" s="31">
        <f t="shared" si="4387"/>
        <v>0</v>
      </c>
      <c r="M4725" s="31">
        <f t="shared" si="4418"/>
        <v>0</v>
      </c>
      <c r="N4725" s="31">
        <f t="shared" si="4419"/>
        <v>0</v>
      </c>
      <c r="O4725" s="31">
        <f t="shared" si="4419"/>
        <v>0</v>
      </c>
      <c r="P4725" s="31">
        <f t="shared" si="4388"/>
        <v>0</v>
      </c>
      <c r="Q4725" s="31">
        <f t="shared" si="4389"/>
        <v>0</v>
      </c>
      <c r="R4725" s="94"/>
      <c r="S4725" s="94"/>
      <c r="T4725" s="94"/>
      <c r="U4725" s="94"/>
      <c r="V4725" s="94"/>
      <c r="W4725" s="94"/>
      <c r="X4725" s="94"/>
      <c r="Y4725" s="94"/>
    </row>
    <row r="4726" spans="1:25" ht="15" customHeight="1" x14ac:dyDescent="0.25">
      <c r="A4726" s="64" t="s">
        <v>935</v>
      </c>
      <c r="B4726" s="64" t="s">
        <v>95</v>
      </c>
      <c r="C4726" s="64" t="s">
        <v>1097</v>
      </c>
      <c r="D4726" s="64" t="s">
        <v>1856</v>
      </c>
      <c r="E4726" s="20" t="s">
        <v>68</v>
      </c>
      <c r="F4726" s="64"/>
      <c r="G4726" s="53" t="s">
        <v>385</v>
      </c>
      <c r="H4726" s="53" t="s">
        <v>67</v>
      </c>
      <c r="I4726" s="26">
        <v>100</v>
      </c>
      <c r="J4726" s="26">
        <v>100</v>
      </c>
      <c r="K4726" s="26">
        <v>0</v>
      </c>
      <c r="L4726" s="26">
        <f t="shared" si="4387"/>
        <v>0</v>
      </c>
      <c r="M4726" s="26"/>
      <c r="N4726" s="26"/>
      <c r="O4726" s="26"/>
      <c r="P4726" s="26">
        <f t="shared" si="4388"/>
        <v>0</v>
      </c>
      <c r="Q4726" s="26">
        <f t="shared" si="4389"/>
        <v>0</v>
      </c>
      <c r="R4726" s="90"/>
      <c r="S4726" s="90"/>
      <c r="T4726" s="90"/>
      <c r="U4726" s="90"/>
      <c r="V4726" s="90"/>
      <c r="W4726" s="90"/>
      <c r="X4726" s="90"/>
      <c r="Y4726" s="90"/>
    </row>
    <row r="4727" spans="1:25" ht="22.5" customHeight="1" x14ac:dyDescent="0.25">
      <c r="A4727" s="63" t="s">
        <v>1</v>
      </c>
      <c r="B4727" s="63" t="s">
        <v>1</v>
      </c>
      <c r="C4727" s="63" t="s">
        <v>1</v>
      </c>
      <c r="D4727" s="65" t="s">
        <v>1</v>
      </c>
      <c r="E4727" s="65" t="s">
        <v>1</v>
      </c>
      <c r="F4727" s="65" t="s">
        <v>1</v>
      </c>
      <c r="G4727" s="65" t="s">
        <v>1</v>
      </c>
      <c r="H4727" s="66" t="s">
        <v>69</v>
      </c>
      <c r="I4727" s="30">
        <f t="shared" ref="I4727:K4727" si="4420">SUM(I4728)</f>
        <v>24000</v>
      </c>
      <c r="J4727" s="30">
        <f t="shared" si="4420"/>
        <v>0</v>
      </c>
      <c r="K4727" s="30">
        <f t="shared" si="4420"/>
        <v>0</v>
      </c>
      <c r="L4727" s="30">
        <f t="shared" si="4387"/>
        <v>0</v>
      </c>
      <c r="M4727" s="30">
        <f t="shared" ref="M4727" si="4421">SUM(M4728)</f>
        <v>0</v>
      </c>
      <c r="N4727" s="30">
        <f t="shared" ref="N4727:O4727" si="4422">SUM(N4728)</f>
        <v>0</v>
      </c>
      <c r="O4727" s="30">
        <f t="shared" si="4422"/>
        <v>0</v>
      </c>
      <c r="P4727" s="30">
        <f t="shared" si="4388"/>
        <v>0</v>
      </c>
      <c r="Q4727" s="30" t="str">
        <f t="shared" si="4389"/>
        <v>-</v>
      </c>
      <c r="R4727" s="93"/>
      <c r="S4727" s="93"/>
      <c r="T4727" s="93"/>
      <c r="U4727" s="93"/>
      <c r="V4727" s="93"/>
      <c r="W4727" s="93"/>
      <c r="X4727" s="93"/>
      <c r="Y4727" s="93"/>
    </row>
    <row r="4728" spans="1:25" ht="15" customHeight="1" x14ac:dyDescent="0.25">
      <c r="A4728" s="63" t="s">
        <v>935</v>
      </c>
      <c r="B4728" s="63" t="s">
        <v>95</v>
      </c>
      <c r="C4728" s="63" t="s">
        <v>1097</v>
      </c>
      <c r="D4728" s="63" t="s">
        <v>1856</v>
      </c>
      <c r="E4728" s="65" t="s">
        <v>70</v>
      </c>
      <c r="F4728" s="65" t="s">
        <v>1</v>
      </c>
      <c r="G4728" s="65" t="s">
        <v>1</v>
      </c>
      <c r="H4728" s="65" t="s">
        <v>71</v>
      </c>
      <c r="I4728" s="31">
        <f t="shared" ref="I4728:K4728" si="4423">SUM(I4729:I4730)</f>
        <v>24000</v>
      </c>
      <c r="J4728" s="31">
        <f t="shared" si="4423"/>
        <v>0</v>
      </c>
      <c r="K4728" s="31">
        <f t="shared" si="4423"/>
        <v>0</v>
      </c>
      <c r="L4728" s="31">
        <f t="shared" si="4387"/>
        <v>0</v>
      </c>
      <c r="M4728" s="31">
        <f t="shared" ref="M4728" si="4424">SUM(M4729:M4730)</f>
        <v>0</v>
      </c>
      <c r="N4728" s="31">
        <f t="shared" ref="N4728:O4728" si="4425">SUM(N4729:N4730)</f>
        <v>0</v>
      </c>
      <c r="O4728" s="31">
        <f t="shared" si="4425"/>
        <v>0</v>
      </c>
      <c r="P4728" s="31">
        <f t="shared" si="4388"/>
        <v>0</v>
      </c>
      <c r="Q4728" s="31" t="str">
        <f t="shared" si="4389"/>
        <v>-</v>
      </c>
      <c r="R4728" s="94"/>
      <c r="S4728" s="94"/>
      <c r="T4728" s="94"/>
      <c r="U4728" s="94"/>
      <c r="V4728" s="94"/>
      <c r="W4728" s="94"/>
      <c r="X4728" s="94"/>
      <c r="Y4728" s="94"/>
    </row>
    <row r="4729" spans="1:25" ht="15" customHeight="1" x14ac:dyDescent="0.25">
      <c r="A4729" s="64" t="s">
        <v>935</v>
      </c>
      <c r="B4729" s="64" t="s">
        <v>95</v>
      </c>
      <c r="C4729" s="64" t="s">
        <v>1097</v>
      </c>
      <c r="D4729" s="64" t="s">
        <v>1856</v>
      </c>
      <c r="E4729" s="20" t="s">
        <v>74</v>
      </c>
      <c r="F4729" s="64"/>
      <c r="G4729" s="53" t="s">
        <v>385</v>
      </c>
      <c r="H4729" s="53" t="s">
        <v>73</v>
      </c>
      <c r="I4729" s="26">
        <v>14000</v>
      </c>
      <c r="J4729" s="26">
        <v>0</v>
      </c>
      <c r="K4729" s="26">
        <v>0</v>
      </c>
      <c r="L4729" s="26">
        <f t="shared" si="4387"/>
        <v>0</v>
      </c>
      <c r="M4729" s="26"/>
      <c r="N4729" s="26"/>
      <c r="O4729" s="26"/>
      <c r="P4729" s="26">
        <f t="shared" si="4388"/>
        <v>0</v>
      </c>
      <c r="Q4729" s="26" t="str">
        <f t="shared" si="4389"/>
        <v>-</v>
      </c>
      <c r="R4729" s="90"/>
      <c r="S4729" s="90"/>
      <c r="T4729" s="90"/>
      <c r="U4729" s="90"/>
      <c r="V4729" s="90"/>
      <c r="W4729" s="90"/>
      <c r="X4729" s="90"/>
      <c r="Y4729" s="90"/>
    </row>
    <row r="4730" spans="1:25" ht="15" customHeight="1" x14ac:dyDescent="0.25">
      <c r="A4730" s="64" t="s">
        <v>935</v>
      </c>
      <c r="B4730" s="64" t="s">
        <v>95</v>
      </c>
      <c r="C4730" s="64" t="s">
        <v>1097</v>
      </c>
      <c r="D4730" s="64" t="s">
        <v>1856</v>
      </c>
      <c r="E4730" s="20" t="s">
        <v>323</v>
      </c>
      <c r="F4730" s="64"/>
      <c r="G4730" s="53" t="s">
        <v>385</v>
      </c>
      <c r="H4730" s="53" t="s">
        <v>322</v>
      </c>
      <c r="I4730" s="26">
        <v>10000</v>
      </c>
      <c r="J4730" s="26">
        <v>0</v>
      </c>
      <c r="K4730" s="26">
        <v>0</v>
      </c>
      <c r="L4730" s="26">
        <f t="shared" si="4387"/>
        <v>0</v>
      </c>
      <c r="M4730" s="26"/>
      <c r="N4730" s="26"/>
      <c r="O4730" s="26"/>
      <c r="P4730" s="26">
        <f t="shared" si="4388"/>
        <v>0</v>
      </c>
      <c r="Q4730" s="26" t="str">
        <f t="shared" si="4389"/>
        <v>-</v>
      </c>
      <c r="R4730" s="90"/>
      <c r="S4730" s="90"/>
      <c r="T4730" s="90"/>
      <c r="U4730" s="90"/>
      <c r="V4730" s="90"/>
      <c r="W4730" s="90"/>
      <c r="X4730" s="90"/>
      <c r="Y4730" s="90"/>
    </row>
    <row r="4731" spans="1:25" ht="15" customHeight="1" x14ac:dyDescent="0.25">
      <c r="A4731" s="53" t="s">
        <v>1</v>
      </c>
      <c r="B4731" s="53" t="s">
        <v>1</v>
      </c>
      <c r="C4731" s="53" t="s">
        <v>1</v>
      </c>
      <c r="D4731" s="53" t="s">
        <v>1</v>
      </c>
      <c r="E4731" s="53" t="s">
        <v>1</v>
      </c>
      <c r="F4731" s="53" t="s">
        <v>1</v>
      </c>
      <c r="G4731" s="53" t="s">
        <v>1</v>
      </c>
      <c r="H4731" s="66" t="s">
        <v>1865</v>
      </c>
      <c r="I4731" s="30">
        <f t="shared" ref="I4731:K4731" si="4426">SUM(I4701,I4724,I4727)</f>
        <v>1984525</v>
      </c>
      <c r="J4731" s="30">
        <f t="shared" si="4426"/>
        <v>1936525</v>
      </c>
      <c r="K4731" s="30">
        <f t="shared" si="4426"/>
        <v>1076660</v>
      </c>
      <c r="L4731" s="30">
        <f t="shared" si="4387"/>
        <v>475990</v>
      </c>
      <c r="M4731" s="30">
        <f t="shared" ref="M4731" si="4427">SUM(M4701,M4724,M4727)</f>
        <v>161390</v>
      </c>
      <c r="N4731" s="30">
        <f t="shared" ref="N4731:O4731" si="4428">SUM(N4701,N4724,N4727)</f>
        <v>153350</v>
      </c>
      <c r="O4731" s="30">
        <f t="shared" si="4428"/>
        <v>161250</v>
      </c>
      <c r="P4731" s="30">
        <f t="shared" si="4388"/>
        <v>1552650</v>
      </c>
      <c r="Q4731" s="30">
        <f t="shared" si="4389"/>
        <v>80.177121390118899</v>
      </c>
      <c r="R4731" s="93"/>
      <c r="S4731" s="93"/>
      <c r="T4731" s="93"/>
      <c r="U4731" s="93"/>
      <c r="V4731" s="93"/>
      <c r="W4731" s="93"/>
      <c r="X4731" s="93"/>
      <c r="Y4731" s="93"/>
    </row>
    <row r="4732" spans="1:25" ht="15" customHeight="1" thickBot="1" x14ac:dyDescent="0.3">
      <c r="A4732" s="53" t="s">
        <v>1</v>
      </c>
      <c r="B4732" s="53" t="s">
        <v>1</v>
      </c>
      <c r="C4732" s="53" t="s">
        <v>1</v>
      </c>
      <c r="D4732" s="53" t="s">
        <v>1</v>
      </c>
      <c r="E4732" s="53" t="s">
        <v>1</v>
      </c>
      <c r="F4732" s="53" t="s">
        <v>1</v>
      </c>
      <c r="G4732" s="53" t="s">
        <v>1</v>
      </c>
      <c r="H4732" s="65" t="s">
        <v>76</v>
      </c>
      <c r="I4732" s="31"/>
      <c r="J4732" s="31"/>
      <c r="K4732" s="31">
        <v>0</v>
      </c>
      <c r="L4732" s="31"/>
      <c r="M4732" s="31"/>
      <c r="N4732" s="31"/>
      <c r="O4732" s="31"/>
      <c r="P4732" s="31"/>
      <c r="Q4732" s="31"/>
      <c r="R4732" s="94"/>
      <c r="S4732" s="94"/>
      <c r="T4732" s="94"/>
      <c r="U4732" s="94"/>
      <c r="V4732" s="94"/>
      <c r="W4732" s="94"/>
      <c r="X4732" s="94"/>
      <c r="Y4732" s="94"/>
    </row>
    <row r="4733" spans="1:25" ht="47.25" customHeight="1" thickBot="1" x14ac:dyDescent="0.3">
      <c r="A4733" s="110" t="s">
        <v>1</v>
      </c>
      <c r="B4733" s="110" t="s">
        <v>1</v>
      </c>
      <c r="C4733" s="110" t="s">
        <v>1</v>
      </c>
      <c r="D4733" s="110" t="s">
        <v>1</v>
      </c>
      <c r="E4733" s="110" t="s">
        <v>1</v>
      </c>
      <c r="F4733" s="110" t="s">
        <v>1</v>
      </c>
      <c r="G4733" s="110" t="s">
        <v>1</v>
      </c>
      <c r="H4733" s="28" t="s">
        <v>77</v>
      </c>
      <c r="I4733" s="109" t="s">
        <v>3984</v>
      </c>
      <c r="J4733" s="109" t="s">
        <v>11</v>
      </c>
      <c r="K4733" s="109" t="s">
        <v>3989</v>
      </c>
      <c r="L4733" s="109" t="s">
        <v>3985</v>
      </c>
      <c r="M4733" s="109" t="s">
        <v>4027</v>
      </c>
      <c r="N4733" s="109" t="s">
        <v>3988</v>
      </c>
      <c r="O4733" s="109" t="s">
        <v>3986</v>
      </c>
      <c r="P4733" s="109" t="s">
        <v>3987</v>
      </c>
      <c r="Q4733" s="109" t="s">
        <v>3695</v>
      </c>
      <c r="R4733" s="91"/>
      <c r="S4733" s="91"/>
      <c r="T4733" s="91"/>
      <c r="U4733" s="91"/>
      <c r="V4733" s="91"/>
      <c r="W4733" s="91"/>
      <c r="X4733" s="91"/>
      <c r="Y4733" s="91"/>
    </row>
    <row r="4734" spans="1:25" ht="15" customHeight="1" x14ac:dyDescent="0.25">
      <c r="A4734" s="111"/>
      <c r="B4734" s="111"/>
      <c r="C4734" s="111"/>
      <c r="D4734" s="111"/>
      <c r="E4734" s="111"/>
      <c r="F4734" s="111"/>
      <c r="G4734" s="111"/>
      <c r="H4734" s="67" t="s">
        <v>1</v>
      </c>
      <c r="I4734" s="29">
        <v>1</v>
      </c>
      <c r="J4734" s="29">
        <v>2</v>
      </c>
      <c r="K4734" s="29">
        <v>3</v>
      </c>
      <c r="L4734" s="29" t="s">
        <v>3478</v>
      </c>
      <c r="M4734" s="29">
        <v>5</v>
      </c>
      <c r="N4734" s="29">
        <v>6</v>
      </c>
      <c r="O4734" s="29">
        <v>7</v>
      </c>
      <c r="P4734" s="29" t="s">
        <v>3696</v>
      </c>
      <c r="Q4734" s="29">
        <v>9</v>
      </c>
      <c r="R4734" s="92"/>
      <c r="S4734" s="92"/>
      <c r="T4734" s="92"/>
      <c r="U4734" s="92"/>
      <c r="V4734" s="92"/>
      <c r="W4734" s="92"/>
      <c r="X4734" s="92"/>
      <c r="Y4734" s="92"/>
    </row>
    <row r="4735" spans="1:25" ht="15" customHeight="1" x14ac:dyDescent="0.25">
      <c r="A4735" s="111"/>
      <c r="B4735" s="111"/>
      <c r="C4735" s="111"/>
      <c r="D4735" s="111"/>
      <c r="E4735" s="111"/>
      <c r="F4735" s="111"/>
      <c r="G4735" s="111"/>
      <c r="H4735" s="68" t="s">
        <v>484</v>
      </c>
      <c r="I4735" s="32">
        <f t="shared" ref="I4735:K4735" si="4429">SUM(I4731)</f>
        <v>1984525</v>
      </c>
      <c r="J4735" s="32">
        <f t="shared" si="4429"/>
        <v>1936525</v>
      </c>
      <c r="K4735" s="32">
        <f t="shared" si="4429"/>
        <v>1076660</v>
      </c>
      <c r="L4735" s="32">
        <f t="shared" si="4387"/>
        <v>475990</v>
      </c>
      <c r="M4735" s="32">
        <f t="shared" ref="M4735" si="4430">SUM(M4731)</f>
        <v>161390</v>
      </c>
      <c r="N4735" s="32">
        <f t="shared" ref="N4735:O4735" si="4431">SUM(N4731)</f>
        <v>153350</v>
      </c>
      <c r="O4735" s="32">
        <f t="shared" si="4431"/>
        <v>161250</v>
      </c>
      <c r="P4735" s="32">
        <f t="shared" si="4388"/>
        <v>1552650</v>
      </c>
      <c r="Q4735" s="32">
        <f t="shared" si="4389"/>
        <v>80.177121390118899</v>
      </c>
      <c r="R4735" s="90"/>
      <c r="S4735" s="90"/>
      <c r="T4735" s="90"/>
      <c r="U4735" s="90"/>
      <c r="V4735" s="90"/>
      <c r="W4735" s="90"/>
      <c r="X4735" s="90"/>
      <c r="Y4735" s="90"/>
    </row>
    <row r="4736" spans="1:25" ht="15" customHeight="1" x14ac:dyDescent="0.25">
      <c r="A4736" s="111"/>
      <c r="B4736" s="111"/>
      <c r="C4736" s="111"/>
      <c r="D4736" s="111"/>
      <c r="E4736" s="111"/>
      <c r="F4736" s="111"/>
      <c r="G4736" s="111"/>
      <c r="H4736" s="69" t="s">
        <v>79</v>
      </c>
      <c r="I4736" s="32">
        <f t="shared" ref="I4736:K4736" si="4432">SUM(I4735)</f>
        <v>1984525</v>
      </c>
      <c r="J4736" s="32">
        <f t="shared" si="4432"/>
        <v>1936525</v>
      </c>
      <c r="K4736" s="32">
        <f t="shared" si="4432"/>
        <v>1076660</v>
      </c>
      <c r="L4736" s="32">
        <f t="shared" si="4387"/>
        <v>475990</v>
      </c>
      <c r="M4736" s="32">
        <f t="shared" ref="M4736" si="4433">SUM(M4735)</f>
        <v>161390</v>
      </c>
      <c r="N4736" s="32">
        <f t="shared" ref="N4736:O4736" si="4434">SUM(N4735)</f>
        <v>153350</v>
      </c>
      <c r="O4736" s="32">
        <f t="shared" si="4434"/>
        <v>161250</v>
      </c>
      <c r="P4736" s="32">
        <f t="shared" si="4388"/>
        <v>1552650</v>
      </c>
      <c r="Q4736" s="32">
        <f t="shared" si="4389"/>
        <v>80.177121390118899</v>
      </c>
      <c r="R4736" s="90"/>
      <c r="S4736" s="90"/>
      <c r="T4736" s="90"/>
      <c r="U4736" s="90"/>
      <c r="V4736" s="90"/>
      <c r="W4736" s="90"/>
      <c r="X4736" s="90"/>
      <c r="Y4736" s="90"/>
    </row>
    <row r="4737" spans="1:25" ht="15" customHeight="1" x14ac:dyDescent="0.25">
      <c r="A4737" s="112"/>
      <c r="B4737" s="112"/>
      <c r="C4737" s="112"/>
      <c r="D4737" s="112"/>
      <c r="E4737" s="112"/>
      <c r="F4737" s="112"/>
      <c r="G4737" s="112"/>
      <c r="I4737" s="27"/>
      <c r="J4737" s="27"/>
      <c r="K4737" s="27">
        <v>0</v>
      </c>
      <c r="L4737" s="27"/>
      <c r="M4737" s="27"/>
      <c r="N4737" s="27"/>
      <c r="O4737" s="27"/>
      <c r="P4737" s="27"/>
      <c r="Q4737" s="27"/>
      <c r="R4737" s="27"/>
      <c r="S4737" s="27"/>
      <c r="T4737" s="27"/>
      <c r="U4737" s="27"/>
      <c r="V4737" s="27"/>
      <c r="W4737" s="27"/>
      <c r="X4737" s="27"/>
      <c r="Y4737" s="27"/>
    </row>
    <row r="4738" spans="1:25" ht="15" customHeight="1" thickBot="1" x14ac:dyDescent="0.3">
      <c r="A4738" s="53" t="s">
        <v>1</v>
      </c>
      <c r="B4738" s="53" t="s">
        <v>1</v>
      </c>
      <c r="C4738" s="53" t="s">
        <v>1</v>
      </c>
      <c r="D4738" s="53" t="s">
        <v>1</v>
      </c>
      <c r="E4738" s="53" t="s">
        <v>1</v>
      </c>
      <c r="F4738" s="53" t="s">
        <v>1</v>
      </c>
      <c r="G4738" s="53" t="s">
        <v>1</v>
      </c>
      <c r="H4738" s="21" t="s">
        <v>1</v>
      </c>
      <c r="I4738" s="33"/>
      <c r="J4738" s="33"/>
      <c r="K4738" s="33">
        <v>0</v>
      </c>
      <c r="L4738" s="33"/>
      <c r="M4738" s="33"/>
      <c r="N4738" s="33"/>
      <c r="O4738" s="33"/>
      <c r="P4738" s="33"/>
      <c r="Q4738" s="33"/>
      <c r="R4738" s="33"/>
      <c r="S4738" s="33"/>
      <c r="T4738" s="33"/>
      <c r="U4738" s="33"/>
      <c r="V4738" s="33"/>
      <c r="W4738" s="33"/>
      <c r="X4738" s="33"/>
      <c r="Y4738" s="33"/>
    </row>
    <row r="4739" spans="1:25" ht="45.75" customHeight="1" thickBot="1" x14ac:dyDescent="0.3">
      <c r="A4739" s="28" t="s">
        <v>4</v>
      </c>
      <c r="B4739" s="28" t="s">
        <v>5</v>
      </c>
      <c r="C4739" s="28" t="s">
        <v>6</v>
      </c>
      <c r="D4739" s="57" t="s">
        <v>1</v>
      </c>
      <c r="E4739" s="28" t="s">
        <v>7</v>
      </c>
      <c r="F4739" s="28" t="s">
        <v>8</v>
      </c>
      <c r="G4739" s="28" t="s">
        <v>9</v>
      </c>
      <c r="H4739" s="28" t="s">
        <v>10</v>
      </c>
      <c r="I4739" s="109" t="s">
        <v>3984</v>
      </c>
      <c r="J4739" s="109" t="s">
        <v>11</v>
      </c>
      <c r="K4739" s="109" t="s">
        <v>3989</v>
      </c>
      <c r="L4739" s="109" t="s">
        <v>3985</v>
      </c>
      <c r="M4739" s="109" t="s">
        <v>4027</v>
      </c>
      <c r="N4739" s="109" t="s">
        <v>3988</v>
      </c>
      <c r="O4739" s="109" t="s">
        <v>3986</v>
      </c>
      <c r="P4739" s="109" t="s">
        <v>3987</v>
      </c>
      <c r="Q4739" s="109" t="s">
        <v>3695</v>
      </c>
      <c r="R4739" s="91"/>
      <c r="S4739" s="91"/>
      <c r="T4739" s="91"/>
      <c r="U4739" s="91"/>
      <c r="V4739" s="91"/>
      <c r="W4739" s="91"/>
      <c r="X4739" s="91"/>
      <c r="Y4739" s="91"/>
    </row>
    <row r="4740" spans="1:25" ht="15" customHeight="1" x14ac:dyDescent="0.25">
      <c r="A4740" s="58" t="s">
        <v>1</v>
      </c>
      <c r="B4740" s="58" t="s">
        <v>1</v>
      </c>
      <c r="C4740" s="58" t="s">
        <v>1</v>
      </c>
      <c r="D4740" s="59" t="s">
        <v>1</v>
      </c>
      <c r="E4740" s="59" t="s">
        <v>1</v>
      </c>
      <c r="F4740" s="60" t="s">
        <v>1</v>
      </c>
      <c r="G4740" s="61" t="s">
        <v>1</v>
      </c>
      <c r="H4740" s="62" t="s">
        <v>1</v>
      </c>
      <c r="I4740" s="29">
        <v>1</v>
      </c>
      <c r="J4740" s="29">
        <v>2</v>
      </c>
      <c r="K4740" s="29">
        <v>3</v>
      </c>
      <c r="L4740" s="29" t="s">
        <v>3478</v>
      </c>
      <c r="M4740" s="29">
        <v>5</v>
      </c>
      <c r="N4740" s="29">
        <v>6</v>
      </c>
      <c r="O4740" s="29">
        <v>7</v>
      </c>
      <c r="P4740" s="29" t="s">
        <v>3696</v>
      </c>
      <c r="Q4740" s="29">
        <v>9</v>
      </c>
      <c r="R4740" s="92"/>
      <c r="S4740" s="92"/>
      <c r="T4740" s="92"/>
      <c r="U4740" s="92"/>
      <c r="V4740" s="92"/>
      <c r="W4740" s="92"/>
      <c r="X4740" s="92"/>
      <c r="Y4740" s="92"/>
    </row>
    <row r="4741" spans="1:25" ht="15" customHeight="1" x14ac:dyDescent="0.25">
      <c r="A4741" s="63" t="s">
        <v>935</v>
      </c>
      <c r="B4741" s="63" t="s">
        <v>95</v>
      </c>
      <c r="C4741" s="64" t="s">
        <v>326</v>
      </c>
      <c r="D4741" s="64" t="s">
        <v>1866</v>
      </c>
      <c r="E4741" s="65" t="s">
        <v>1</v>
      </c>
      <c r="F4741" s="65" t="s">
        <v>1</v>
      </c>
      <c r="G4741" s="65" t="s">
        <v>1</v>
      </c>
      <c r="H4741" s="65" t="s">
        <v>1867</v>
      </c>
      <c r="I4741" s="26">
        <v>0</v>
      </c>
      <c r="J4741" s="26" t="s">
        <v>1</v>
      </c>
      <c r="K4741" s="26">
        <v>0</v>
      </c>
      <c r="L4741" s="26"/>
      <c r="M4741" s="26"/>
      <c r="N4741" s="26"/>
      <c r="O4741" s="26"/>
      <c r="P4741" s="26"/>
      <c r="Q4741" s="26"/>
      <c r="R4741" s="90"/>
      <c r="S4741" s="90"/>
      <c r="T4741" s="90"/>
      <c r="U4741" s="90"/>
      <c r="V4741" s="90"/>
      <c r="W4741" s="90"/>
      <c r="X4741" s="90"/>
      <c r="Y4741" s="90"/>
    </row>
    <row r="4742" spans="1:25" ht="22.5" customHeight="1" x14ac:dyDescent="0.25">
      <c r="A4742" s="63" t="s">
        <v>1</v>
      </c>
      <c r="B4742" s="63" t="s">
        <v>1</v>
      </c>
      <c r="C4742" s="63" t="s">
        <v>1</v>
      </c>
      <c r="D4742" s="65" t="s">
        <v>1</v>
      </c>
      <c r="E4742" s="65" t="s">
        <v>1</v>
      </c>
      <c r="F4742" s="65" t="s">
        <v>1</v>
      </c>
      <c r="G4742" s="65" t="s">
        <v>1</v>
      </c>
      <c r="H4742" s="66" t="s">
        <v>15</v>
      </c>
      <c r="I4742" s="30">
        <f t="shared" ref="I4742:K4742" si="4435">SUM(I4743,I4751,I4753)</f>
        <v>1401971</v>
      </c>
      <c r="J4742" s="30">
        <f t="shared" si="4435"/>
        <v>1383421</v>
      </c>
      <c r="K4742" s="30">
        <f t="shared" si="4435"/>
        <v>758395</v>
      </c>
      <c r="L4742" s="30">
        <f t="shared" si="4387"/>
        <v>331952</v>
      </c>
      <c r="M4742" s="30">
        <f t="shared" ref="M4742" si="4436">SUM(M4743,M4751,M4753)</f>
        <v>106468</v>
      </c>
      <c r="N4742" s="30">
        <f t="shared" ref="N4742:O4742" si="4437">SUM(N4743,N4751,N4753)</f>
        <v>105944</v>
      </c>
      <c r="O4742" s="30">
        <f t="shared" si="4437"/>
        <v>119540</v>
      </c>
      <c r="P4742" s="30">
        <f t="shared" si="4388"/>
        <v>1090347</v>
      </c>
      <c r="Q4742" s="30">
        <f t="shared" si="4389"/>
        <v>78.815270261185859</v>
      </c>
      <c r="R4742" s="93"/>
      <c r="S4742" s="93"/>
      <c r="T4742" s="93"/>
      <c r="U4742" s="93"/>
      <c r="V4742" s="93"/>
      <c r="W4742" s="93"/>
      <c r="X4742" s="93"/>
      <c r="Y4742" s="93"/>
    </row>
    <row r="4743" spans="1:25" ht="15" customHeight="1" x14ac:dyDescent="0.25">
      <c r="A4743" s="63" t="s">
        <v>935</v>
      </c>
      <c r="B4743" s="63" t="s">
        <v>95</v>
      </c>
      <c r="C4743" s="63" t="s">
        <v>326</v>
      </c>
      <c r="D4743" s="63" t="s">
        <v>1866</v>
      </c>
      <c r="E4743" s="65" t="s">
        <v>16</v>
      </c>
      <c r="F4743" s="65" t="s">
        <v>1</v>
      </c>
      <c r="G4743" s="65" t="s">
        <v>1</v>
      </c>
      <c r="H4743" s="65" t="s">
        <v>17</v>
      </c>
      <c r="I4743" s="31">
        <f t="shared" ref="I4743:K4743" si="4438">SUM(I4744:I4745)</f>
        <v>1133857</v>
      </c>
      <c r="J4743" s="31">
        <f t="shared" si="4438"/>
        <v>1133857</v>
      </c>
      <c r="K4743" s="31">
        <f t="shared" si="4438"/>
        <v>607212</v>
      </c>
      <c r="L4743" s="31">
        <f t="shared" si="4387"/>
        <v>280340</v>
      </c>
      <c r="M4743" s="31">
        <f t="shared" ref="M4743" si="4439">SUM(M4744:M4745)</f>
        <v>88740</v>
      </c>
      <c r="N4743" s="31">
        <f t="shared" ref="N4743:O4743" si="4440">SUM(N4744:N4745)</f>
        <v>90300</v>
      </c>
      <c r="O4743" s="31">
        <f t="shared" si="4440"/>
        <v>101300</v>
      </c>
      <c r="P4743" s="31">
        <f t="shared" si="4388"/>
        <v>887552</v>
      </c>
      <c r="Q4743" s="31">
        <f t="shared" si="4389"/>
        <v>78.277243073862053</v>
      </c>
      <c r="R4743" s="94"/>
      <c r="S4743" s="94"/>
      <c r="T4743" s="94"/>
      <c r="U4743" s="94"/>
      <c r="V4743" s="94"/>
      <c r="W4743" s="94"/>
      <c r="X4743" s="94"/>
      <c r="Y4743" s="94"/>
    </row>
    <row r="4744" spans="1:25" ht="15" customHeight="1" x14ac:dyDescent="0.25">
      <c r="A4744" s="64" t="s">
        <v>935</v>
      </c>
      <c r="B4744" s="64" t="s">
        <v>95</v>
      </c>
      <c r="C4744" s="64" t="s">
        <v>326</v>
      </c>
      <c r="D4744" s="64" t="s">
        <v>1866</v>
      </c>
      <c r="E4744" s="20" t="s">
        <v>19</v>
      </c>
      <c r="F4744" s="64"/>
      <c r="G4744" s="53" t="s">
        <v>385</v>
      </c>
      <c r="H4744" s="53" t="s">
        <v>3896</v>
      </c>
      <c r="I4744" s="26">
        <v>984405</v>
      </c>
      <c r="J4744" s="26">
        <v>984405</v>
      </c>
      <c r="K4744" s="26">
        <v>511000</v>
      </c>
      <c r="L4744" s="26">
        <f t="shared" si="4387"/>
        <v>256000</v>
      </c>
      <c r="M4744" s="26">
        <v>83000</v>
      </c>
      <c r="N4744" s="26">
        <v>83000</v>
      </c>
      <c r="O4744" s="26">
        <v>90000</v>
      </c>
      <c r="P4744" s="26">
        <f t="shared" si="4388"/>
        <v>767000</v>
      </c>
      <c r="Q4744" s="26">
        <f t="shared" si="4389"/>
        <v>77.915085762465651</v>
      </c>
      <c r="R4744" s="90"/>
      <c r="S4744" s="90"/>
      <c r="T4744" s="90"/>
      <c r="U4744" s="90"/>
      <c r="V4744" s="90"/>
      <c r="W4744" s="90"/>
      <c r="X4744" s="90"/>
      <c r="Y4744" s="90"/>
    </row>
    <row r="4745" spans="1:25" ht="15" customHeight="1" x14ac:dyDescent="0.25">
      <c r="A4745" s="63" t="s">
        <v>935</v>
      </c>
      <c r="B4745" s="63" t="s">
        <v>95</v>
      </c>
      <c r="C4745" s="63" t="s">
        <v>326</v>
      </c>
      <c r="D4745" s="63" t="s">
        <v>1866</v>
      </c>
      <c r="E4745" s="63" t="s">
        <v>21</v>
      </c>
      <c r="F4745" s="64" t="s">
        <v>1</v>
      </c>
      <c r="G4745" s="53" t="s">
        <v>1</v>
      </c>
      <c r="H4745" s="65" t="s">
        <v>22</v>
      </c>
      <c r="I4745" s="31">
        <f t="shared" ref="I4745:K4745" si="4441">SUM(I4746:I4750)</f>
        <v>149452</v>
      </c>
      <c r="J4745" s="31">
        <f t="shared" si="4441"/>
        <v>149452</v>
      </c>
      <c r="K4745" s="31">
        <f t="shared" si="4441"/>
        <v>96212</v>
      </c>
      <c r="L4745" s="31">
        <f t="shared" si="4387"/>
        <v>24340</v>
      </c>
      <c r="M4745" s="31">
        <f t="shared" ref="M4745" si="4442">SUM(M4746:M4750)</f>
        <v>5740</v>
      </c>
      <c r="N4745" s="31">
        <f t="shared" ref="N4745:O4745" si="4443">SUM(N4746:N4750)</f>
        <v>7300</v>
      </c>
      <c r="O4745" s="31">
        <f t="shared" si="4443"/>
        <v>11300</v>
      </c>
      <c r="P4745" s="31">
        <f t="shared" si="4388"/>
        <v>120552</v>
      </c>
      <c r="Q4745" s="31">
        <f t="shared" si="4389"/>
        <v>80.66268768567835</v>
      </c>
      <c r="R4745" s="94"/>
      <c r="S4745" s="94"/>
      <c r="T4745" s="94"/>
      <c r="U4745" s="94"/>
      <c r="V4745" s="94"/>
      <c r="W4745" s="94"/>
      <c r="X4745" s="94"/>
      <c r="Y4745" s="94"/>
    </row>
    <row r="4746" spans="1:25" ht="15" customHeight="1" x14ac:dyDescent="0.25">
      <c r="A4746" s="64" t="s">
        <v>935</v>
      </c>
      <c r="B4746" s="64" t="s">
        <v>95</v>
      </c>
      <c r="C4746" s="64" t="s">
        <v>326</v>
      </c>
      <c r="D4746" s="64" t="s">
        <v>1866</v>
      </c>
      <c r="E4746" s="20" t="s">
        <v>23</v>
      </c>
      <c r="F4746" s="64" t="s">
        <v>1868</v>
      </c>
      <c r="G4746" s="53" t="s">
        <v>385</v>
      </c>
      <c r="H4746" s="53" t="s">
        <v>85</v>
      </c>
      <c r="I4746" s="26">
        <v>27800</v>
      </c>
      <c r="J4746" s="26">
        <v>27800</v>
      </c>
      <c r="K4746" s="26">
        <v>18200</v>
      </c>
      <c r="L4746" s="26">
        <f t="shared" si="4387"/>
        <v>5600</v>
      </c>
      <c r="M4746" s="26">
        <v>1000</v>
      </c>
      <c r="N4746" s="26">
        <v>2300</v>
      </c>
      <c r="O4746" s="26">
        <v>2300</v>
      </c>
      <c r="P4746" s="26">
        <f t="shared" si="4388"/>
        <v>23800</v>
      </c>
      <c r="Q4746" s="26">
        <f t="shared" si="4389"/>
        <v>85.611510791366911</v>
      </c>
      <c r="R4746" s="90"/>
      <c r="S4746" s="90"/>
      <c r="T4746" s="90"/>
      <c r="U4746" s="90"/>
      <c r="V4746" s="90"/>
      <c r="W4746" s="90"/>
      <c r="X4746" s="90"/>
      <c r="Y4746" s="90"/>
    </row>
    <row r="4747" spans="1:25" ht="15" customHeight="1" x14ac:dyDescent="0.25">
      <c r="A4747" s="64" t="s">
        <v>935</v>
      </c>
      <c r="B4747" s="64" t="s">
        <v>95</v>
      </c>
      <c r="C4747" s="64" t="s">
        <v>326</v>
      </c>
      <c r="D4747" s="64" t="s">
        <v>1866</v>
      </c>
      <c r="E4747" s="20" t="s">
        <v>23</v>
      </c>
      <c r="F4747" s="64" t="s">
        <v>1869</v>
      </c>
      <c r="G4747" s="53" t="s">
        <v>385</v>
      </c>
      <c r="H4747" s="53" t="s">
        <v>25</v>
      </c>
      <c r="I4747" s="26">
        <v>91500</v>
      </c>
      <c r="J4747" s="26">
        <v>91500</v>
      </c>
      <c r="K4747" s="26">
        <v>51000</v>
      </c>
      <c r="L4747" s="26">
        <f t="shared" si="4387"/>
        <v>15600</v>
      </c>
      <c r="M4747" s="26">
        <v>1600</v>
      </c>
      <c r="N4747" s="26">
        <v>5000</v>
      </c>
      <c r="O4747" s="26">
        <v>9000</v>
      </c>
      <c r="P4747" s="26">
        <f t="shared" si="4388"/>
        <v>66600</v>
      </c>
      <c r="Q4747" s="26">
        <f t="shared" si="4389"/>
        <v>72.786885245901644</v>
      </c>
      <c r="R4747" s="90"/>
      <c r="S4747" s="90"/>
      <c r="T4747" s="90"/>
      <c r="U4747" s="90"/>
      <c r="V4747" s="90"/>
      <c r="W4747" s="90"/>
      <c r="X4747" s="90"/>
      <c r="Y4747" s="90"/>
    </row>
    <row r="4748" spans="1:25" ht="15" customHeight="1" x14ac:dyDescent="0.25">
      <c r="A4748" s="64" t="s">
        <v>935</v>
      </c>
      <c r="B4748" s="64" t="s">
        <v>95</v>
      </c>
      <c r="C4748" s="64" t="s">
        <v>326</v>
      </c>
      <c r="D4748" s="64" t="s">
        <v>1866</v>
      </c>
      <c r="E4748" s="20" t="s">
        <v>23</v>
      </c>
      <c r="F4748" s="64" t="s">
        <v>1870</v>
      </c>
      <c r="G4748" s="53" t="s">
        <v>385</v>
      </c>
      <c r="H4748" s="53" t="s">
        <v>27</v>
      </c>
      <c r="I4748" s="26">
        <v>20152</v>
      </c>
      <c r="J4748" s="26">
        <v>20152</v>
      </c>
      <c r="K4748" s="26">
        <v>20152</v>
      </c>
      <c r="L4748" s="26">
        <f t="shared" si="4387"/>
        <v>0</v>
      </c>
      <c r="M4748" s="26"/>
      <c r="N4748" s="26"/>
      <c r="O4748" s="26"/>
      <c r="P4748" s="26">
        <f t="shared" si="4388"/>
        <v>20152</v>
      </c>
      <c r="Q4748" s="26">
        <f t="shared" si="4389"/>
        <v>100</v>
      </c>
      <c r="R4748" s="90"/>
      <c r="S4748" s="90"/>
      <c r="T4748" s="90"/>
      <c r="U4748" s="90"/>
      <c r="V4748" s="90"/>
      <c r="W4748" s="90"/>
      <c r="X4748" s="90"/>
      <c r="Y4748" s="90"/>
    </row>
    <row r="4749" spans="1:25" ht="15" customHeight="1" x14ac:dyDescent="0.25">
      <c r="A4749" s="64" t="s">
        <v>935</v>
      </c>
      <c r="B4749" s="64" t="s">
        <v>95</v>
      </c>
      <c r="C4749" s="64" t="s">
        <v>326</v>
      </c>
      <c r="D4749" s="64" t="s">
        <v>1866</v>
      </c>
      <c r="E4749" s="20" t="s">
        <v>23</v>
      </c>
      <c r="F4749" s="64" t="s">
        <v>1871</v>
      </c>
      <c r="G4749" s="53" t="s">
        <v>385</v>
      </c>
      <c r="H4749" s="53" t="s">
        <v>89</v>
      </c>
      <c r="I4749" s="26">
        <v>0</v>
      </c>
      <c r="J4749" s="26">
        <v>0</v>
      </c>
      <c r="K4749" s="26">
        <v>0</v>
      </c>
      <c r="L4749" s="26">
        <f t="shared" si="4387"/>
        <v>0</v>
      </c>
      <c r="M4749" s="26"/>
      <c r="N4749" s="26"/>
      <c r="O4749" s="26"/>
      <c r="P4749" s="26">
        <f t="shared" si="4388"/>
        <v>0</v>
      </c>
      <c r="Q4749" s="26" t="str">
        <f t="shared" si="4389"/>
        <v>-</v>
      </c>
      <c r="R4749" s="90"/>
      <c r="S4749" s="90"/>
      <c r="T4749" s="90"/>
      <c r="U4749" s="90"/>
      <c r="V4749" s="90"/>
      <c r="W4749" s="90"/>
      <c r="X4749" s="90"/>
      <c r="Y4749" s="90"/>
    </row>
    <row r="4750" spans="1:25" ht="15" customHeight="1" x14ac:dyDescent="0.25">
      <c r="A4750" s="64" t="s">
        <v>935</v>
      </c>
      <c r="B4750" s="64" t="s">
        <v>95</v>
      </c>
      <c r="C4750" s="64" t="s">
        <v>326</v>
      </c>
      <c r="D4750" s="64" t="s">
        <v>1866</v>
      </c>
      <c r="E4750" s="20" t="s">
        <v>23</v>
      </c>
      <c r="F4750" s="64" t="s">
        <v>1872</v>
      </c>
      <c r="G4750" s="53" t="s">
        <v>385</v>
      </c>
      <c r="H4750" s="53" t="s">
        <v>29</v>
      </c>
      <c r="I4750" s="26">
        <v>10000</v>
      </c>
      <c r="J4750" s="26">
        <v>10000</v>
      </c>
      <c r="K4750" s="26">
        <v>6860</v>
      </c>
      <c r="L4750" s="26">
        <f t="shared" si="4387"/>
        <v>3140</v>
      </c>
      <c r="M4750" s="26">
        <v>3140</v>
      </c>
      <c r="N4750" s="26"/>
      <c r="O4750" s="26"/>
      <c r="P4750" s="26">
        <f t="shared" si="4388"/>
        <v>10000</v>
      </c>
      <c r="Q4750" s="26">
        <f t="shared" si="4389"/>
        <v>100</v>
      </c>
      <c r="R4750" s="90"/>
      <c r="S4750" s="90"/>
      <c r="T4750" s="90"/>
      <c r="U4750" s="90"/>
      <c r="V4750" s="90"/>
      <c r="W4750" s="90"/>
      <c r="X4750" s="90"/>
      <c r="Y4750" s="90"/>
    </row>
    <row r="4751" spans="1:25" ht="15" customHeight="1" x14ac:dyDescent="0.25">
      <c r="A4751" s="63" t="s">
        <v>935</v>
      </c>
      <c r="B4751" s="63" t="s">
        <v>95</v>
      </c>
      <c r="C4751" s="63" t="s">
        <v>326</v>
      </c>
      <c r="D4751" s="63" t="s">
        <v>1866</v>
      </c>
      <c r="E4751" s="65" t="s">
        <v>30</v>
      </c>
      <c r="F4751" s="65" t="s">
        <v>1</v>
      </c>
      <c r="G4751" s="65" t="s">
        <v>1</v>
      </c>
      <c r="H4751" s="65" t="s">
        <v>31</v>
      </c>
      <c r="I4751" s="31">
        <f t="shared" ref="I4751:K4751" si="4444">SUM(I4752)</f>
        <v>103413</v>
      </c>
      <c r="J4751" s="31">
        <f t="shared" si="4444"/>
        <v>103413</v>
      </c>
      <c r="K4751" s="31">
        <f t="shared" si="4444"/>
        <v>58000</v>
      </c>
      <c r="L4751" s="31">
        <f t="shared" si="4387"/>
        <v>27100</v>
      </c>
      <c r="M4751" s="31">
        <f t="shared" ref="M4751" si="4445">SUM(M4752)</f>
        <v>8800</v>
      </c>
      <c r="N4751" s="31">
        <f t="shared" ref="N4751:O4751" si="4446">SUM(N4752)</f>
        <v>8800</v>
      </c>
      <c r="O4751" s="31">
        <f t="shared" si="4446"/>
        <v>9500</v>
      </c>
      <c r="P4751" s="31">
        <f t="shared" si="4388"/>
        <v>85100</v>
      </c>
      <c r="Q4751" s="31">
        <f t="shared" si="4389"/>
        <v>82.291394698925671</v>
      </c>
      <c r="R4751" s="94"/>
      <c r="S4751" s="94"/>
      <c r="T4751" s="94"/>
      <c r="U4751" s="94"/>
      <c r="V4751" s="94"/>
      <c r="W4751" s="94"/>
      <c r="X4751" s="94"/>
      <c r="Y4751" s="94"/>
    </row>
    <row r="4752" spans="1:25" ht="15" customHeight="1" x14ac:dyDescent="0.25">
      <c r="A4752" s="64" t="s">
        <v>935</v>
      </c>
      <c r="B4752" s="64" t="s">
        <v>95</v>
      </c>
      <c r="C4752" s="64" t="s">
        <v>326</v>
      </c>
      <c r="D4752" s="64" t="s">
        <v>1866</v>
      </c>
      <c r="E4752" s="20" t="s">
        <v>33</v>
      </c>
      <c r="F4752" s="64"/>
      <c r="G4752" s="53" t="s">
        <v>385</v>
      </c>
      <c r="H4752" s="53" t="s">
        <v>3863</v>
      </c>
      <c r="I4752" s="26">
        <v>103413</v>
      </c>
      <c r="J4752" s="26">
        <v>103413</v>
      </c>
      <c r="K4752" s="26">
        <v>58000</v>
      </c>
      <c r="L4752" s="26">
        <f t="shared" ref="L4752:L4813" si="4447">SUM(M4752:O4752)</f>
        <v>27100</v>
      </c>
      <c r="M4752" s="26">
        <v>8800</v>
      </c>
      <c r="N4752" s="26">
        <v>8800</v>
      </c>
      <c r="O4752" s="26">
        <v>9500</v>
      </c>
      <c r="P4752" s="26">
        <f t="shared" ref="P4752:P4813" si="4448">K4752+L4752</f>
        <v>85100</v>
      </c>
      <c r="Q4752" s="26">
        <f t="shared" ref="Q4752:Q4813" si="4449">IF(J4752=0,"-",P4752/J4752*100)</f>
        <v>82.291394698925671</v>
      </c>
      <c r="R4752" s="90"/>
      <c r="S4752" s="90"/>
      <c r="T4752" s="90"/>
      <c r="U4752" s="90"/>
      <c r="V4752" s="90"/>
      <c r="W4752" s="90"/>
      <c r="X4752" s="90"/>
      <c r="Y4752" s="90"/>
    </row>
    <row r="4753" spans="1:25" ht="15" customHeight="1" x14ac:dyDescent="0.25">
      <c r="A4753" s="63" t="s">
        <v>935</v>
      </c>
      <c r="B4753" s="63" t="s">
        <v>95</v>
      </c>
      <c r="C4753" s="63" t="s">
        <v>326</v>
      </c>
      <c r="D4753" s="63" t="s">
        <v>1866</v>
      </c>
      <c r="E4753" s="65" t="s">
        <v>34</v>
      </c>
      <c r="F4753" s="65" t="s">
        <v>1</v>
      </c>
      <c r="G4753" s="65" t="s">
        <v>1</v>
      </c>
      <c r="H4753" s="65" t="s">
        <v>35</v>
      </c>
      <c r="I4753" s="31">
        <f t="shared" ref="I4753:K4753" si="4450">SUM(I4754:I4761)</f>
        <v>164701</v>
      </c>
      <c r="J4753" s="31">
        <f t="shared" si="4450"/>
        <v>146151</v>
      </c>
      <c r="K4753" s="31">
        <f t="shared" si="4450"/>
        <v>93183</v>
      </c>
      <c r="L4753" s="31">
        <f t="shared" si="4447"/>
        <v>24512</v>
      </c>
      <c r="M4753" s="31">
        <f t="shared" ref="M4753" si="4451">SUM(M4754:M4761)</f>
        <v>8928</v>
      </c>
      <c r="N4753" s="31">
        <f t="shared" ref="N4753:O4753" si="4452">SUM(N4754:N4761)</f>
        <v>6844</v>
      </c>
      <c r="O4753" s="31">
        <f t="shared" si="4452"/>
        <v>8740</v>
      </c>
      <c r="P4753" s="31">
        <f t="shared" si="4448"/>
        <v>117695</v>
      </c>
      <c r="Q4753" s="31">
        <f t="shared" si="4449"/>
        <v>80.52972610519258</v>
      </c>
      <c r="R4753" s="94"/>
      <c r="S4753" s="94"/>
      <c r="T4753" s="94"/>
      <c r="U4753" s="94"/>
      <c r="V4753" s="94"/>
      <c r="W4753" s="94"/>
      <c r="X4753" s="94"/>
      <c r="Y4753" s="94"/>
    </row>
    <row r="4754" spans="1:25" ht="15" customHeight="1" x14ac:dyDescent="0.25">
      <c r="A4754" s="64" t="s">
        <v>935</v>
      </c>
      <c r="B4754" s="64" t="s">
        <v>95</v>
      </c>
      <c r="C4754" s="64" t="s">
        <v>326</v>
      </c>
      <c r="D4754" s="64" t="s">
        <v>1866</v>
      </c>
      <c r="E4754" s="20" t="s">
        <v>38</v>
      </c>
      <c r="F4754" s="64"/>
      <c r="G4754" s="53" t="s">
        <v>385</v>
      </c>
      <c r="H4754" s="53" t="s">
        <v>37</v>
      </c>
      <c r="I4754" s="26">
        <v>1850</v>
      </c>
      <c r="J4754" s="26">
        <v>1000</v>
      </c>
      <c r="K4754" s="26">
        <v>0</v>
      </c>
      <c r="L4754" s="26">
        <f t="shared" si="4447"/>
        <v>1000</v>
      </c>
      <c r="M4754" s="26">
        <v>1000</v>
      </c>
      <c r="N4754" s="26"/>
      <c r="O4754" s="26"/>
      <c r="P4754" s="26">
        <f t="shared" si="4448"/>
        <v>1000</v>
      </c>
      <c r="Q4754" s="26">
        <f t="shared" si="4449"/>
        <v>100</v>
      </c>
      <c r="R4754" s="90"/>
      <c r="S4754" s="90"/>
      <c r="T4754" s="90"/>
      <c r="U4754" s="90"/>
      <c r="V4754" s="90"/>
      <c r="W4754" s="90"/>
      <c r="X4754" s="90"/>
      <c r="Y4754" s="90"/>
    </row>
    <row r="4755" spans="1:25" ht="15" customHeight="1" x14ac:dyDescent="0.25">
      <c r="A4755" s="64" t="s">
        <v>935</v>
      </c>
      <c r="B4755" s="64" t="s">
        <v>95</v>
      </c>
      <c r="C4755" s="64" t="s">
        <v>326</v>
      </c>
      <c r="D4755" s="64" t="s">
        <v>1866</v>
      </c>
      <c r="E4755" s="20" t="s">
        <v>298</v>
      </c>
      <c r="F4755" s="64"/>
      <c r="G4755" s="53" t="s">
        <v>385</v>
      </c>
      <c r="H4755" s="53" t="s">
        <v>297</v>
      </c>
      <c r="I4755" s="26">
        <v>94629</v>
      </c>
      <c r="J4755" s="26">
        <v>94629</v>
      </c>
      <c r="K4755" s="26">
        <v>68000</v>
      </c>
      <c r="L4755" s="26">
        <f t="shared" si="4447"/>
        <v>15000</v>
      </c>
      <c r="M4755" s="26">
        <v>5000</v>
      </c>
      <c r="N4755" s="26">
        <v>5000</v>
      </c>
      <c r="O4755" s="26">
        <v>5000</v>
      </c>
      <c r="P4755" s="26">
        <f t="shared" si="4448"/>
        <v>83000</v>
      </c>
      <c r="Q4755" s="26">
        <f t="shared" si="4449"/>
        <v>87.710955415358924</v>
      </c>
      <c r="R4755" s="90"/>
      <c r="S4755" s="90"/>
      <c r="T4755" s="90"/>
      <c r="U4755" s="90"/>
      <c r="V4755" s="90"/>
      <c r="W4755" s="90"/>
      <c r="X4755" s="90"/>
      <c r="Y4755" s="90"/>
    </row>
    <row r="4756" spans="1:25" ht="15" customHeight="1" x14ac:dyDescent="0.25">
      <c r="A4756" s="64" t="s">
        <v>935</v>
      </c>
      <c r="B4756" s="64" t="s">
        <v>95</v>
      </c>
      <c r="C4756" s="64" t="s">
        <v>326</v>
      </c>
      <c r="D4756" s="64" t="s">
        <v>1866</v>
      </c>
      <c r="E4756" s="20" t="s">
        <v>301</v>
      </c>
      <c r="F4756" s="64"/>
      <c r="G4756" s="53" t="s">
        <v>385</v>
      </c>
      <c r="H4756" s="53" t="s">
        <v>300</v>
      </c>
      <c r="I4756" s="26">
        <v>7022</v>
      </c>
      <c r="J4756" s="26">
        <v>7022</v>
      </c>
      <c r="K4756" s="26">
        <v>3510</v>
      </c>
      <c r="L4756" s="26">
        <f t="shared" si="4447"/>
        <v>1755</v>
      </c>
      <c r="M4756" s="26">
        <v>585</v>
      </c>
      <c r="N4756" s="26">
        <v>585</v>
      </c>
      <c r="O4756" s="26">
        <v>585</v>
      </c>
      <c r="P4756" s="26">
        <f t="shared" si="4448"/>
        <v>5265</v>
      </c>
      <c r="Q4756" s="26">
        <f t="shared" si="4449"/>
        <v>74.978638564511542</v>
      </c>
      <c r="R4756" s="90"/>
      <c r="S4756" s="90"/>
      <c r="T4756" s="90"/>
      <c r="U4756" s="90"/>
      <c r="V4756" s="90"/>
      <c r="W4756" s="90"/>
      <c r="X4756" s="90"/>
      <c r="Y4756" s="90"/>
    </row>
    <row r="4757" spans="1:25" ht="15" customHeight="1" x14ac:dyDescent="0.25">
      <c r="A4757" s="64" t="s">
        <v>935</v>
      </c>
      <c r="B4757" s="64" t="s">
        <v>95</v>
      </c>
      <c r="C4757" s="64" t="s">
        <v>326</v>
      </c>
      <c r="D4757" s="64" t="s">
        <v>1866</v>
      </c>
      <c r="E4757" s="20" t="s">
        <v>218</v>
      </c>
      <c r="F4757" s="64"/>
      <c r="G4757" s="53" t="s">
        <v>385</v>
      </c>
      <c r="H4757" s="53" t="s">
        <v>217</v>
      </c>
      <c r="I4757" s="26">
        <v>13050</v>
      </c>
      <c r="J4757" s="26">
        <v>5000</v>
      </c>
      <c r="K4757" s="26">
        <v>2496</v>
      </c>
      <c r="L4757" s="26">
        <f t="shared" si="4447"/>
        <v>1248</v>
      </c>
      <c r="M4757" s="26">
        <v>416</v>
      </c>
      <c r="N4757" s="26">
        <v>416</v>
      </c>
      <c r="O4757" s="26">
        <v>416</v>
      </c>
      <c r="P4757" s="26">
        <f t="shared" si="4448"/>
        <v>3744</v>
      </c>
      <c r="Q4757" s="26">
        <f t="shared" si="4449"/>
        <v>74.88</v>
      </c>
      <c r="R4757" s="90"/>
      <c r="S4757" s="90"/>
      <c r="T4757" s="90"/>
      <c r="U4757" s="90"/>
      <c r="V4757" s="90"/>
      <c r="W4757" s="90"/>
      <c r="X4757" s="90"/>
      <c r="Y4757" s="90"/>
    </row>
    <row r="4758" spans="1:25" ht="15" customHeight="1" x14ac:dyDescent="0.25">
      <c r="A4758" s="64" t="s">
        <v>935</v>
      </c>
      <c r="B4758" s="64" t="s">
        <v>95</v>
      </c>
      <c r="C4758" s="64" t="s">
        <v>326</v>
      </c>
      <c r="D4758" s="64" t="s">
        <v>1866</v>
      </c>
      <c r="E4758" s="20" t="s">
        <v>305</v>
      </c>
      <c r="F4758" s="64"/>
      <c r="G4758" s="53" t="s">
        <v>385</v>
      </c>
      <c r="H4758" s="53" t="s">
        <v>304</v>
      </c>
      <c r="I4758" s="26">
        <v>17100</v>
      </c>
      <c r="J4758" s="26">
        <v>17100</v>
      </c>
      <c r="K4758" s="26">
        <v>9478</v>
      </c>
      <c r="L4758" s="26">
        <f t="shared" si="4447"/>
        <v>1896</v>
      </c>
      <c r="M4758" s="26"/>
      <c r="N4758" s="26"/>
      <c r="O4758" s="26">
        <v>1896</v>
      </c>
      <c r="P4758" s="26">
        <f t="shared" si="4448"/>
        <v>11374</v>
      </c>
      <c r="Q4758" s="26">
        <f t="shared" si="4449"/>
        <v>66.514619883040936</v>
      </c>
      <c r="R4758" s="90"/>
      <c r="S4758" s="90"/>
      <c r="T4758" s="90"/>
      <c r="U4758" s="90"/>
      <c r="V4758" s="90"/>
      <c r="W4758" s="90"/>
      <c r="X4758" s="90"/>
      <c r="Y4758" s="90"/>
    </row>
    <row r="4759" spans="1:25" ht="15" customHeight="1" x14ac:dyDescent="0.25">
      <c r="A4759" s="64" t="s">
        <v>935</v>
      </c>
      <c r="B4759" s="64" t="s">
        <v>95</v>
      </c>
      <c r="C4759" s="64" t="s">
        <v>326</v>
      </c>
      <c r="D4759" s="64" t="s">
        <v>1866</v>
      </c>
      <c r="E4759" s="20" t="s">
        <v>308</v>
      </c>
      <c r="F4759" s="64"/>
      <c r="G4759" s="53" t="s">
        <v>385</v>
      </c>
      <c r="H4759" s="53" t="s">
        <v>307</v>
      </c>
      <c r="I4759" s="26">
        <v>4000</v>
      </c>
      <c r="J4759" s="26">
        <v>4000</v>
      </c>
      <c r="K4759" s="26">
        <v>1998</v>
      </c>
      <c r="L4759" s="26">
        <f t="shared" si="4447"/>
        <v>999</v>
      </c>
      <c r="M4759" s="26">
        <v>333</v>
      </c>
      <c r="N4759" s="26">
        <v>333</v>
      </c>
      <c r="O4759" s="26">
        <v>333</v>
      </c>
      <c r="P4759" s="26">
        <f t="shared" si="4448"/>
        <v>2997</v>
      </c>
      <c r="Q4759" s="26">
        <f t="shared" si="4449"/>
        <v>74.924999999999997</v>
      </c>
      <c r="R4759" s="90"/>
      <c r="S4759" s="90"/>
      <c r="T4759" s="90"/>
      <c r="U4759" s="90"/>
      <c r="V4759" s="90"/>
      <c r="W4759" s="90"/>
      <c r="X4759" s="90"/>
      <c r="Y4759" s="90"/>
    </row>
    <row r="4760" spans="1:25" ht="15" customHeight="1" x14ac:dyDescent="0.25">
      <c r="A4760" s="64" t="s">
        <v>935</v>
      </c>
      <c r="B4760" s="64" t="s">
        <v>95</v>
      </c>
      <c r="C4760" s="64" t="s">
        <v>326</v>
      </c>
      <c r="D4760" s="64" t="s">
        <v>1866</v>
      </c>
      <c r="E4760" s="20" t="s">
        <v>311</v>
      </c>
      <c r="F4760" s="64"/>
      <c r="G4760" s="53" t="s">
        <v>385</v>
      </c>
      <c r="H4760" s="53" t="s">
        <v>310</v>
      </c>
      <c r="I4760" s="26">
        <v>4000</v>
      </c>
      <c r="J4760" s="26">
        <v>4000</v>
      </c>
      <c r="K4760" s="26">
        <v>0</v>
      </c>
      <c r="L4760" s="26">
        <f t="shared" si="4447"/>
        <v>0</v>
      </c>
      <c r="M4760" s="26"/>
      <c r="N4760" s="26"/>
      <c r="O4760" s="26"/>
      <c r="P4760" s="26">
        <f t="shared" si="4448"/>
        <v>0</v>
      </c>
      <c r="Q4760" s="26">
        <f t="shared" si="4449"/>
        <v>0</v>
      </c>
      <c r="R4760" s="90"/>
      <c r="S4760" s="90"/>
      <c r="T4760" s="90"/>
      <c r="U4760" s="90"/>
      <c r="V4760" s="90"/>
      <c r="W4760" s="90"/>
      <c r="X4760" s="90"/>
      <c r="Y4760" s="90"/>
    </row>
    <row r="4761" spans="1:25" ht="15" customHeight="1" x14ac:dyDescent="0.25">
      <c r="A4761" s="63" t="s">
        <v>935</v>
      </c>
      <c r="B4761" s="63" t="s">
        <v>95</v>
      </c>
      <c r="C4761" s="63" t="s">
        <v>326</v>
      </c>
      <c r="D4761" s="63" t="s">
        <v>1866</v>
      </c>
      <c r="E4761" s="63" t="s">
        <v>39</v>
      </c>
      <c r="F4761" s="64" t="s">
        <v>1</v>
      </c>
      <c r="G4761" s="53" t="s">
        <v>1</v>
      </c>
      <c r="H4761" s="65" t="s">
        <v>40</v>
      </c>
      <c r="I4761" s="31">
        <f t="shared" ref="I4761:K4761" si="4453">SUM(I4762:I4764)</f>
        <v>23050</v>
      </c>
      <c r="J4761" s="31">
        <f t="shared" si="4453"/>
        <v>13400</v>
      </c>
      <c r="K4761" s="31">
        <f t="shared" si="4453"/>
        <v>7701</v>
      </c>
      <c r="L4761" s="31">
        <f t="shared" si="4447"/>
        <v>2614</v>
      </c>
      <c r="M4761" s="31">
        <f t="shared" ref="M4761" si="4454">SUM(M4762:M4764)</f>
        <v>1594</v>
      </c>
      <c r="N4761" s="31">
        <f t="shared" ref="N4761:O4761" si="4455">SUM(N4762:N4764)</f>
        <v>510</v>
      </c>
      <c r="O4761" s="31">
        <f t="shared" si="4455"/>
        <v>510</v>
      </c>
      <c r="P4761" s="31">
        <f t="shared" si="4448"/>
        <v>10315</v>
      </c>
      <c r="Q4761" s="31">
        <f t="shared" si="4449"/>
        <v>76.977611940298502</v>
      </c>
      <c r="R4761" s="94"/>
      <c r="S4761" s="94"/>
      <c r="T4761" s="94"/>
      <c r="U4761" s="94"/>
      <c r="V4761" s="94"/>
      <c r="W4761" s="94"/>
      <c r="X4761" s="94"/>
      <c r="Y4761" s="94"/>
    </row>
    <row r="4762" spans="1:25" ht="15" customHeight="1" x14ac:dyDescent="0.25">
      <c r="A4762" s="64" t="s">
        <v>935</v>
      </c>
      <c r="B4762" s="64" t="s">
        <v>95</v>
      </c>
      <c r="C4762" s="64" t="s">
        <v>326</v>
      </c>
      <c r="D4762" s="64" t="s">
        <v>1866</v>
      </c>
      <c r="E4762" s="20" t="s">
        <v>41</v>
      </c>
      <c r="F4762" s="64"/>
      <c r="G4762" s="53" t="s">
        <v>385</v>
      </c>
      <c r="H4762" s="53" t="s">
        <v>40</v>
      </c>
      <c r="I4762" s="26">
        <v>13450</v>
      </c>
      <c r="J4762" s="26">
        <v>3800</v>
      </c>
      <c r="K4762" s="26">
        <v>2716</v>
      </c>
      <c r="L4762" s="26">
        <f t="shared" si="4447"/>
        <v>1084</v>
      </c>
      <c r="M4762" s="26">
        <v>1084</v>
      </c>
      <c r="N4762" s="26"/>
      <c r="O4762" s="26"/>
      <c r="P4762" s="26">
        <f t="shared" si="4448"/>
        <v>3800</v>
      </c>
      <c r="Q4762" s="26">
        <f t="shared" si="4449"/>
        <v>100</v>
      </c>
      <c r="R4762" s="90"/>
      <c r="S4762" s="90"/>
      <c r="T4762" s="90"/>
      <c r="U4762" s="90"/>
      <c r="V4762" s="90"/>
      <c r="W4762" s="90"/>
      <c r="X4762" s="90"/>
      <c r="Y4762" s="90"/>
    </row>
    <row r="4763" spans="1:25" ht="15" customHeight="1" x14ac:dyDescent="0.25">
      <c r="A4763" s="64" t="s">
        <v>935</v>
      </c>
      <c r="B4763" s="64" t="s">
        <v>95</v>
      </c>
      <c r="C4763" s="64" t="s">
        <v>326</v>
      </c>
      <c r="D4763" s="64" t="s">
        <v>1866</v>
      </c>
      <c r="E4763" s="20" t="s">
        <v>41</v>
      </c>
      <c r="F4763" s="64" t="s">
        <v>1873</v>
      </c>
      <c r="G4763" s="53" t="s">
        <v>385</v>
      </c>
      <c r="H4763" s="53" t="s">
        <v>49</v>
      </c>
      <c r="I4763" s="26">
        <v>3800</v>
      </c>
      <c r="J4763" s="26">
        <v>3800</v>
      </c>
      <c r="K4763" s="26">
        <v>2150</v>
      </c>
      <c r="L4763" s="26">
        <f t="shared" si="4447"/>
        <v>825</v>
      </c>
      <c r="M4763" s="26">
        <v>275</v>
      </c>
      <c r="N4763" s="26">
        <v>275</v>
      </c>
      <c r="O4763" s="26">
        <v>275</v>
      </c>
      <c r="P4763" s="26">
        <f t="shared" si="4448"/>
        <v>2975</v>
      </c>
      <c r="Q4763" s="26">
        <f t="shared" si="4449"/>
        <v>78.289473684210535</v>
      </c>
      <c r="R4763" s="90"/>
      <c r="S4763" s="90"/>
      <c r="T4763" s="90"/>
      <c r="U4763" s="90"/>
      <c r="V4763" s="90"/>
      <c r="W4763" s="90"/>
      <c r="X4763" s="90"/>
      <c r="Y4763" s="90"/>
    </row>
    <row r="4764" spans="1:25" ht="22.5" customHeight="1" x14ac:dyDescent="0.25">
      <c r="A4764" s="64" t="s">
        <v>935</v>
      </c>
      <c r="B4764" s="64" t="s">
        <v>95</v>
      </c>
      <c r="C4764" s="64" t="s">
        <v>326</v>
      </c>
      <c r="D4764" s="64" t="s">
        <v>1866</v>
      </c>
      <c r="E4764" s="20" t="s">
        <v>41</v>
      </c>
      <c r="F4764" s="64" t="s">
        <v>1874</v>
      </c>
      <c r="G4764" s="53" t="s">
        <v>385</v>
      </c>
      <c r="H4764" s="53" t="s">
        <v>55</v>
      </c>
      <c r="I4764" s="26">
        <v>5800</v>
      </c>
      <c r="J4764" s="26">
        <v>5800</v>
      </c>
      <c r="K4764" s="26">
        <v>2835</v>
      </c>
      <c r="L4764" s="26">
        <f t="shared" si="4447"/>
        <v>705</v>
      </c>
      <c r="M4764" s="26">
        <v>235</v>
      </c>
      <c r="N4764" s="26">
        <v>235</v>
      </c>
      <c r="O4764" s="26">
        <v>235</v>
      </c>
      <c r="P4764" s="26">
        <f t="shared" si="4448"/>
        <v>3540</v>
      </c>
      <c r="Q4764" s="26">
        <f t="shared" si="4449"/>
        <v>61.03448275862069</v>
      </c>
      <c r="R4764" s="90"/>
      <c r="S4764" s="90"/>
      <c r="T4764" s="90"/>
      <c r="U4764" s="90"/>
      <c r="V4764" s="90"/>
      <c r="W4764" s="90"/>
      <c r="X4764" s="90"/>
      <c r="Y4764" s="90"/>
    </row>
    <row r="4765" spans="1:25" ht="22.5" customHeight="1" x14ac:dyDescent="0.25">
      <c r="A4765" s="63" t="s">
        <v>1</v>
      </c>
      <c r="B4765" s="63" t="s">
        <v>1</v>
      </c>
      <c r="C4765" s="63" t="s">
        <v>1</v>
      </c>
      <c r="D4765" s="65" t="s">
        <v>1</v>
      </c>
      <c r="E4765" s="65" t="s">
        <v>1</v>
      </c>
      <c r="F4765" s="65" t="s">
        <v>1</v>
      </c>
      <c r="G4765" s="65" t="s">
        <v>1</v>
      </c>
      <c r="H4765" s="66" t="s">
        <v>56</v>
      </c>
      <c r="I4765" s="30">
        <f t="shared" ref="I4765:K4766" si="4456">SUM(I4766)</f>
        <v>100</v>
      </c>
      <c r="J4765" s="30">
        <f t="shared" si="4456"/>
        <v>100</v>
      </c>
      <c r="K4765" s="30">
        <f t="shared" si="4456"/>
        <v>0</v>
      </c>
      <c r="L4765" s="30">
        <f t="shared" si="4447"/>
        <v>0</v>
      </c>
      <c r="M4765" s="30">
        <f t="shared" ref="M4765:M4766" si="4457">SUM(M4766)</f>
        <v>0</v>
      </c>
      <c r="N4765" s="30">
        <f t="shared" ref="N4765:O4766" si="4458">SUM(N4766)</f>
        <v>0</v>
      </c>
      <c r="O4765" s="30">
        <f t="shared" si="4458"/>
        <v>0</v>
      </c>
      <c r="P4765" s="30">
        <f t="shared" si="4448"/>
        <v>0</v>
      </c>
      <c r="Q4765" s="30">
        <f t="shared" si="4449"/>
        <v>0</v>
      </c>
      <c r="R4765" s="93"/>
      <c r="S4765" s="93"/>
      <c r="T4765" s="93"/>
      <c r="U4765" s="93"/>
      <c r="V4765" s="93"/>
      <c r="W4765" s="93"/>
      <c r="X4765" s="93"/>
      <c r="Y4765" s="93"/>
    </row>
    <row r="4766" spans="1:25" ht="15" customHeight="1" x14ac:dyDescent="0.25">
      <c r="A4766" s="63" t="s">
        <v>935</v>
      </c>
      <c r="B4766" s="63" t="s">
        <v>95</v>
      </c>
      <c r="C4766" s="63" t="s">
        <v>326</v>
      </c>
      <c r="D4766" s="63" t="s">
        <v>1866</v>
      </c>
      <c r="E4766" s="65" t="s">
        <v>57</v>
      </c>
      <c r="F4766" s="65" t="s">
        <v>1</v>
      </c>
      <c r="G4766" s="65" t="s">
        <v>1</v>
      </c>
      <c r="H4766" s="65" t="s">
        <v>58</v>
      </c>
      <c r="I4766" s="31">
        <f t="shared" si="4456"/>
        <v>100</v>
      </c>
      <c r="J4766" s="31">
        <f t="shared" si="4456"/>
        <v>100</v>
      </c>
      <c r="K4766" s="31">
        <f t="shared" si="4456"/>
        <v>0</v>
      </c>
      <c r="L4766" s="31">
        <f t="shared" si="4447"/>
        <v>0</v>
      </c>
      <c r="M4766" s="31">
        <f t="shared" si="4457"/>
        <v>0</v>
      </c>
      <c r="N4766" s="31">
        <f t="shared" si="4458"/>
        <v>0</v>
      </c>
      <c r="O4766" s="31">
        <f t="shared" si="4458"/>
        <v>0</v>
      </c>
      <c r="P4766" s="31">
        <f t="shared" si="4448"/>
        <v>0</v>
      </c>
      <c r="Q4766" s="31">
        <f t="shared" si="4449"/>
        <v>0</v>
      </c>
      <c r="R4766" s="94"/>
      <c r="S4766" s="94"/>
      <c r="T4766" s="94"/>
      <c r="U4766" s="94"/>
      <c r="V4766" s="94"/>
      <c r="W4766" s="94"/>
      <c r="X4766" s="94"/>
      <c r="Y4766" s="94"/>
    </row>
    <row r="4767" spans="1:25" ht="15" customHeight="1" x14ac:dyDescent="0.25">
      <c r="A4767" s="64" t="s">
        <v>935</v>
      </c>
      <c r="B4767" s="64" t="s">
        <v>95</v>
      </c>
      <c r="C4767" s="64" t="s">
        <v>326</v>
      </c>
      <c r="D4767" s="64" t="s">
        <v>1866</v>
      </c>
      <c r="E4767" s="20" t="s">
        <v>68</v>
      </c>
      <c r="F4767" s="64"/>
      <c r="G4767" s="53" t="s">
        <v>385</v>
      </c>
      <c r="H4767" s="53" t="s">
        <v>67</v>
      </c>
      <c r="I4767" s="26">
        <v>100</v>
      </c>
      <c r="J4767" s="26">
        <v>100</v>
      </c>
      <c r="K4767" s="26">
        <v>0</v>
      </c>
      <c r="L4767" s="26">
        <f t="shared" si="4447"/>
        <v>0</v>
      </c>
      <c r="M4767" s="26"/>
      <c r="N4767" s="26"/>
      <c r="O4767" s="26"/>
      <c r="P4767" s="26">
        <f t="shared" si="4448"/>
        <v>0</v>
      </c>
      <c r="Q4767" s="26">
        <f t="shared" si="4449"/>
        <v>0</v>
      </c>
      <c r="R4767" s="90"/>
      <c r="S4767" s="90"/>
      <c r="T4767" s="90"/>
      <c r="U4767" s="90"/>
      <c r="V4767" s="90"/>
      <c r="W4767" s="90"/>
      <c r="X4767" s="90"/>
      <c r="Y4767" s="90"/>
    </row>
    <row r="4768" spans="1:25" ht="22.5" customHeight="1" x14ac:dyDescent="0.25">
      <c r="A4768" s="63" t="s">
        <v>1</v>
      </c>
      <c r="B4768" s="63" t="s">
        <v>1</v>
      </c>
      <c r="C4768" s="63" t="s">
        <v>1</v>
      </c>
      <c r="D4768" s="65" t="s">
        <v>1</v>
      </c>
      <c r="E4768" s="65" t="s">
        <v>1</v>
      </c>
      <c r="F4768" s="65" t="s">
        <v>1</v>
      </c>
      <c r="G4768" s="65" t="s">
        <v>1</v>
      </c>
      <c r="H4768" s="66" t="s">
        <v>69</v>
      </c>
      <c r="I4768" s="30">
        <f t="shared" ref="I4768:K4768" si="4459">SUM(I4769)</f>
        <v>47700</v>
      </c>
      <c r="J4768" s="30">
        <f t="shared" si="4459"/>
        <v>0</v>
      </c>
      <c r="K4768" s="30">
        <f t="shared" si="4459"/>
        <v>0</v>
      </c>
      <c r="L4768" s="30">
        <f t="shared" si="4447"/>
        <v>0</v>
      </c>
      <c r="M4768" s="30">
        <f t="shared" ref="M4768" si="4460">SUM(M4769)</f>
        <v>0</v>
      </c>
      <c r="N4768" s="30">
        <f t="shared" ref="N4768:O4768" si="4461">SUM(N4769)</f>
        <v>0</v>
      </c>
      <c r="O4768" s="30">
        <f t="shared" si="4461"/>
        <v>0</v>
      </c>
      <c r="P4768" s="30">
        <f t="shared" si="4448"/>
        <v>0</v>
      </c>
      <c r="Q4768" s="30" t="str">
        <f t="shared" si="4449"/>
        <v>-</v>
      </c>
      <c r="R4768" s="93"/>
      <c r="S4768" s="93"/>
      <c r="T4768" s="93"/>
      <c r="U4768" s="93"/>
      <c r="V4768" s="93"/>
      <c r="W4768" s="93"/>
      <c r="X4768" s="93"/>
      <c r="Y4768" s="93"/>
    </row>
    <row r="4769" spans="1:25" ht="15" customHeight="1" x14ac:dyDescent="0.25">
      <c r="A4769" s="63" t="s">
        <v>935</v>
      </c>
      <c r="B4769" s="63" t="s">
        <v>95</v>
      </c>
      <c r="C4769" s="63" t="s">
        <v>326</v>
      </c>
      <c r="D4769" s="63" t="s">
        <v>1866</v>
      </c>
      <c r="E4769" s="65" t="s">
        <v>70</v>
      </c>
      <c r="F4769" s="65" t="s">
        <v>1</v>
      </c>
      <c r="G4769" s="65" t="s">
        <v>1</v>
      </c>
      <c r="H4769" s="65" t="s">
        <v>71</v>
      </c>
      <c r="I4769" s="31">
        <f t="shared" ref="I4769:K4769" si="4462">SUM(I4770:I4771)</f>
        <v>47700</v>
      </c>
      <c r="J4769" s="31">
        <f t="shared" si="4462"/>
        <v>0</v>
      </c>
      <c r="K4769" s="31">
        <f t="shared" si="4462"/>
        <v>0</v>
      </c>
      <c r="L4769" s="31">
        <f t="shared" si="4447"/>
        <v>0</v>
      </c>
      <c r="M4769" s="31">
        <f t="shared" ref="M4769" si="4463">SUM(M4770:M4771)</f>
        <v>0</v>
      </c>
      <c r="N4769" s="31">
        <f t="shared" ref="N4769:O4769" si="4464">SUM(N4770:N4771)</f>
        <v>0</v>
      </c>
      <c r="O4769" s="31">
        <f t="shared" si="4464"/>
        <v>0</v>
      </c>
      <c r="P4769" s="31">
        <f t="shared" si="4448"/>
        <v>0</v>
      </c>
      <c r="Q4769" s="31" t="str">
        <f t="shared" si="4449"/>
        <v>-</v>
      </c>
      <c r="R4769" s="94"/>
      <c r="S4769" s="94"/>
      <c r="T4769" s="94"/>
      <c r="U4769" s="94"/>
      <c r="V4769" s="94"/>
      <c r="W4769" s="94"/>
      <c r="X4769" s="94"/>
      <c r="Y4769" s="94"/>
    </row>
    <row r="4770" spans="1:25" ht="15" customHeight="1" x14ac:dyDescent="0.25">
      <c r="A4770" s="64" t="s">
        <v>935</v>
      </c>
      <c r="B4770" s="64" t="s">
        <v>95</v>
      </c>
      <c r="C4770" s="64" t="s">
        <v>326</v>
      </c>
      <c r="D4770" s="64" t="s">
        <v>1866</v>
      </c>
      <c r="E4770" s="20" t="s">
        <v>74</v>
      </c>
      <c r="F4770" s="64"/>
      <c r="G4770" s="53" t="s">
        <v>385</v>
      </c>
      <c r="H4770" s="53" t="s">
        <v>73</v>
      </c>
      <c r="I4770" s="26">
        <v>15700</v>
      </c>
      <c r="J4770" s="26">
        <v>0</v>
      </c>
      <c r="K4770" s="26">
        <v>0</v>
      </c>
      <c r="L4770" s="26">
        <f t="shared" si="4447"/>
        <v>0</v>
      </c>
      <c r="M4770" s="26"/>
      <c r="N4770" s="26"/>
      <c r="O4770" s="26"/>
      <c r="P4770" s="26">
        <f t="shared" si="4448"/>
        <v>0</v>
      </c>
      <c r="Q4770" s="26" t="str">
        <f t="shared" si="4449"/>
        <v>-</v>
      </c>
      <c r="R4770" s="90"/>
      <c r="S4770" s="90"/>
      <c r="T4770" s="90"/>
      <c r="U4770" s="90"/>
      <c r="V4770" s="90"/>
      <c r="W4770" s="90"/>
      <c r="X4770" s="90"/>
      <c r="Y4770" s="90"/>
    </row>
    <row r="4771" spans="1:25" ht="15" customHeight="1" x14ac:dyDescent="0.25">
      <c r="A4771" s="64" t="s">
        <v>935</v>
      </c>
      <c r="B4771" s="64" t="s">
        <v>95</v>
      </c>
      <c r="C4771" s="64" t="s">
        <v>326</v>
      </c>
      <c r="D4771" s="64" t="s">
        <v>1866</v>
      </c>
      <c r="E4771" s="20" t="s">
        <v>323</v>
      </c>
      <c r="F4771" s="64"/>
      <c r="G4771" s="53" t="s">
        <v>385</v>
      </c>
      <c r="H4771" s="53" t="s">
        <v>322</v>
      </c>
      <c r="I4771" s="26">
        <v>32000</v>
      </c>
      <c r="J4771" s="26">
        <v>0</v>
      </c>
      <c r="K4771" s="26">
        <v>0</v>
      </c>
      <c r="L4771" s="26">
        <f t="shared" si="4447"/>
        <v>0</v>
      </c>
      <c r="M4771" s="26"/>
      <c r="N4771" s="26"/>
      <c r="O4771" s="26"/>
      <c r="P4771" s="26">
        <f t="shared" si="4448"/>
        <v>0</v>
      </c>
      <c r="Q4771" s="26" t="str">
        <f t="shared" si="4449"/>
        <v>-</v>
      </c>
      <c r="R4771" s="90"/>
      <c r="S4771" s="90"/>
      <c r="T4771" s="90"/>
      <c r="U4771" s="90"/>
      <c r="V4771" s="90"/>
      <c r="W4771" s="90"/>
      <c r="X4771" s="90"/>
      <c r="Y4771" s="90"/>
    </row>
    <row r="4772" spans="1:25" ht="15" customHeight="1" x14ac:dyDescent="0.25">
      <c r="A4772" s="53" t="s">
        <v>1</v>
      </c>
      <c r="B4772" s="53" t="s">
        <v>1</v>
      </c>
      <c r="C4772" s="53" t="s">
        <v>1</v>
      </c>
      <c r="D4772" s="53" t="s">
        <v>1</v>
      </c>
      <c r="E4772" s="53" t="s">
        <v>1</v>
      </c>
      <c r="F4772" s="53" t="s">
        <v>1</v>
      </c>
      <c r="G4772" s="53" t="s">
        <v>1</v>
      </c>
      <c r="H4772" s="66" t="s">
        <v>1875</v>
      </c>
      <c r="I4772" s="30">
        <f t="shared" ref="I4772:K4772" si="4465">SUM(I4742,I4765,I4768)</f>
        <v>1449771</v>
      </c>
      <c r="J4772" s="30">
        <f t="shared" si="4465"/>
        <v>1383521</v>
      </c>
      <c r="K4772" s="30">
        <f t="shared" si="4465"/>
        <v>758395</v>
      </c>
      <c r="L4772" s="30">
        <f t="shared" si="4447"/>
        <v>331952</v>
      </c>
      <c r="M4772" s="30">
        <f t="shared" ref="M4772" si="4466">SUM(M4742,M4765,M4768)</f>
        <v>106468</v>
      </c>
      <c r="N4772" s="30">
        <f t="shared" ref="N4772:O4772" si="4467">SUM(N4742,N4765,N4768)</f>
        <v>105944</v>
      </c>
      <c r="O4772" s="30">
        <f t="shared" si="4467"/>
        <v>119540</v>
      </c>
      <c r="P4772" s="30">
        <f t="shared" si="4448"/>
        <v>1090347</v>
      </c>
      <c r="Q4772" s="30">
        <f t="shared" si="4449"/>
        <v>78.809573544601051</v>
      </c>
      <c r="R4772" s="93"/>
      <c r="S4772" s="93"/>
      <c r="T4772" s="93"/>
      <c r="U4772" s="93"/>
      <c r="V4772" s="93"/>
      <c r="W4772" s="93"/>
      <c r="X4772" s="93"/>
      <c r="Y4772" s="93"/>
    </row>
    <row r="4773" spans="1:25" ht="15" customHeight="1" thickBot="1" x14ac:dyDescent="0.3">
      <c r="A4773" s="53" t="s">
        <v>1</v>
      </c>
      <c r="B4773" s="53" t="s">
        <v>1</v>
      </c>
      <c r="C4773" s="53" t="s">
        <v>1</v>
      </c>
      <c r="D4773" s="53" t="s">
        <v>1</v>
      </c>
      <c r="E4773" s="53" t="s">
        <v>1</v>
      </c>
      <c r="F4773" s="53" t="s">
        <v>1</v>
      </c>
      <c r="G4773" s="53" t="s">
        <v>1</v>
      </c>
      <c r="H4773" s="65" t="s">
        <v>76</v>
      </c>
      <c r="I4773" s="31"/>
      <c r="J4773" s="31"/>
      <c r="K4773" s="31">
        <v>0</v>
      </c>
      <c r="L4773" s="31"/>
      <c r="M4773" s="31"/>
      <c r="N4773" s="31"/>
      <c r="O4773" s="31"/>
      <c r="P4773" s="31"/>
      <c r="Q4773" s="31"/>
      <c r="R4773" s="94"/>
      <c r="S4773" s="94"/>
      <c r="T4773" s="94"/>
      <c r="U4773" s="94"/>
      <c r="V4773" s="94"/>
      <c r="W4773" s="94"/>
      <c r="X4773" s="94"/>
      <c r="Y4773" s="94"/>
    </row>
    <row r="4774" spans="1:25" ht="47.25" customHeight="1" thickBot="1" x14ac:dyDescent="0.3">
      <c r="A4774" s="110" t="s">
        <v>1</v>
      </c>
      <c r="B4774" s="110" t="s">
        <v>1</v>
      </c>
      <c r="C4774" s="110" t="s">
        <v>1</v>
      </c>
      <c r="D4774" s="110" t="s">
        <v>1</v>
      </c>
      <c r="E4774" s="110" t="s">
        <v>1</v>
      </c>
      <c r="F4774" s="110" t="s">
        <v>1</v>
      </c>
      <c r="G4774" s="110" t="s">
        <v>1</v>
      </c>
      <c r="H4774" s="28" t="s">
        <v>77</v>
      </c>
      <c r="I4774" s="109" t="s">
        <v>3984</v>
      </c>
      <c r="J4774" s="109" t="s">
        <v>11</v>
      </c>
      <c r="K4774" s="109" t="s">
        <v>3989</v>
      </c>
      <c r="L4774" s="109" t="s">
        <v>3985</v>
      </c>
      <c r="M4774" s="109" t="s">
        <v>4027</v>
      </c>
      <c r="N4774" s="109" t="s">
        <v>3988</v>
      </c>
      <c r="O4774" s="109" t="s">
        <v>3986</v>
      </c>
      <c r="P4774" s="109" t="s">
        <v>3987</v>
      </c>
      <c r="Q4774" s="109" t="s">
        <v>3695</v>
      </c>
      <c r="R4774" s="91"/>
      <c r="S4774" s="91"/>
      <c r="T4774" s="91"/>
      <c r="U4774" s="91"/>
      <c r="V4774" s="91"/>
      <c r="W4774" s="91"/>
      <c r="X4774" s="91"/>
      <c r="Y4774" s="91"/>
    </row>
    <row r="4775" spans="1:25" ht="15" customHeight="1" x14ac:dyDescent="0.25">
      <c r="A4775" s="111"/>
      <c r="B4775" s="111"/>
      <c r="C4775" s="111"/>
      <c r="D4775" s="111"/>
      <c r="E4775" s="111"/>
      <c r="F4775" s="111"/>
      <c r="G4775" s="111"/>
      <c r="H4775" s="67" t="s">
        <v>1</v>
      </c>
      <c r="I4775" s="29">
        <v>1</v>
      </c>
      <c r="J4775" s="29">
        <v>2</v>
      </c>
      <c r="K4775" s="29">
        <v>3</v>
      </c>
      <c r="L4775" s="29" t="s">
        <v>3478</v>
      </c>
      <c r="M4775" s="29">
        <v>5</v>
      </c>
      <c r="N4775" s="29">
        <v>6</v>
      </c>
      <c r="O4775" s="29">
        <v>7</v>
      </c>
      <c r="P4775" s="29" t="s">
        <v>3696</v>
      </c>
      <c r="Q4775" s="29">
        <v>9</v>
      </c>
      <c r="R4775" s="92"/>
      <c r="S4775" s="92"/>
      <c r="T4775" s="92"/>
      <c r="U4775" s="92"/>
      <c r="V4775" s="92"/>
      <c r="W4775" s="92"/>
      <c r="X4775" s="92"/>
      <c r="Y4775" s="92"/>
    </row>
    <row r="4776" spans="1:25" ht="15" customHeight="1" x14ac:dyDescent="0.25">
      <c r="A4776" s="111"/>
      <c r="B4776" s="111"/>
      <c r="C4776" s="111"/>
      <c r="D4776" s="111"/>
      <c r="E4776" s="111"/>
      <c r="F4776" s="111"/>
      <c r="G4776" s="111"/>
      <c r="H4776" s="68" t="s">
        <v>484</v>
      </c>
      <c r="I4776" s="32">
        <f t="shared" ref="I4776:K4776" si="4468">SUM(I4772)</f>
        <v>1449771</v>
      </c>
      <c r="J4776" s="32">
        <f t="shared" si="4468"/>
        <v>1383521</v>
      </c>
      <c r="K4776" s="32">
        <f t="shared" si="4468"/>
        <v>758395</v>
      </c>
      <c r="L4776" s="32">
        <f t="shared" si="4447"/>
        <v>331952</v>
      </c>
      <c r="M4776" s="32">
        <f t="shared" ref="M4776" si="4469">SUM(M4772)</f>
        <v>106468</v>
      </c>
      <c r="N4776" s="32">
        <f t="shared" ref="N4776:O4776" si="4470">SUM(N4772)</f>
        <v>105944</v>
      </c>
      <c r="O4776" s="32">
        <f t="shared" si="4470"/>
        <v>119540</v>
      </c>
      <c r="P4776" s="32">
        <f t="shared" si="4448"/>
        <v>1090347</v>
      </c>
      <c r="Q4776" s="32">
        <f t="shared" si="4449"/>
        <v>78.809573544601051</v>
      </c>
      <c r="R4776" s="90"/>
      <c r="S4776" s="90"/>
      <c r="T4776" s="90"/>
      <c r="U4776" s="90"/>
      <c r="V4776" s="90"/>
      <c r="W4776" s="90"/>
      <c r="X4776" s="90"/>
      <c r="Y4776" s="90"/>
    </row>
    <row r="4777" spans="1:25" ht="15" customHeight="1" x14ac:dyDescent="0.25">
      <c r="A4777" s="111"/>
      <c r="B4777" s="111"/>
      <c r="C4777" s="111"/>
      <c r="D4777" s="111"/>
      <c r="E4777" s="111"/>
      <c r="F4777" s="111"/>
      <c r="G4777" s="111"/>
      <c r="H4777" s="69" t="s">
        <v>79</v>
      </c>
      <c r="I4777" s="32">
        <f t="shared" ref="I4777:K4777" si="4471">SUM(I4776)</f>
        <v>1449771</v>
      </c>
      <c r="J4777" s="32">
        <f t="shared" si="4471"/>
        <v>1383521</v>
      </c>
      <c r="K4777" s="32">
        <f t="shared" si="4471"/>
        <v>758395</v>
      </c>
      <c r="L4777" s="32">
        <f t="shared" si="4447"/>
        <v>331952</v>
      </c>
      <c r="M4777" s="32">
        <f t="shared" ref="M4777" si="4472">SUM(M4776)</f>
        <v>106468</v>
      </c>
      <c r="N4777" s="32">
        <f t="shared" ref="N4777:O4777" si="4473">SUM(N4776)</f>
        <v>105944</v>
      </c>
      <c r="O4777" s="32">
        <f t="shared" si="4473"/>
        <v>119540</v>
      </c>
      <c r="P4777" s="32">
        <f t="shared" si="4448"/>
        <v>1090347</v>
      </c>
      <c r="Q4777" s="32">
        <f t="shared" si="4449"/>
        <v>78.809573544601051</v>
      </c>
      <c r="R4777" s="90"/>
      <c r="S4777" s="90"/>
      <c r="T4777" s="90"/>
      <c r="U4777" s="90"/>
      <c r="V4777" s="90"/>
      <c r="W4777" s="90"/>
      <c r="X4777" s="90"/>
      <c r="Y4777" s="90"/>
    </row>
    <row r="4778" spans="1:25" ht="15" customHeight="1" x14ac:dyDescent="0.25">
      <c r="A4778" s="112"/>
      <c r="B4778" s="112"/>
      <c r="C4778" s="112"/>
      <c r="D4778" s="112"/>
      <c r="E4778" s="112"/>
      <c r="F4778" s="112"/>
      <c r="G4778" s="112"/>
      <c r="I4778" s="27"/>
      <c r="J4778" s="27"/>
      <c r="K4778" s="27">
        <v>0</v>
      </c>
      <c r="L4778" s="27"/>
      <c r="M4778" s="27"/>
      <c r="N4778" s="27"/>
      <c r="O4778" s="27"/>
      <c r="P4778" s="27"/>
      <c r="Q4778" s="27"/>
      <c r="R4778" s="27"/>
      <c r="S4778" s="27"/>
      <c r="T4778" s="27"/>
      <c r="U4778" s="27"/>
      <c r="V4778" s="27"/>
      <c r="W4778" s="27"/>
      <c r="X4778" s="27"/>
      <c r="Y4778" s="27"/>
    </row>
    <row r="4779" spans="1:25" ht="15" customHeight="1" thickBot="1" x14ac:dyDescent="0.3">
      <c r="A4779" s="53" t="s">
        <v>1</v>
      </c>
      <c r="B4779" s="53" t="s">
        <v>1</v>
      </c>
      <c r="C4779" s="53" t="s">
        <v>1</v>
      </c>
      <c r="D4779" s="53" t="s">
        <v>1</v>
      </c>
      <c r="E4779" s="53" t="s">
        <v>1</v>
      </c>
      <c r="F4779" s="53" t="s">
        <v>1</v>
      </c>
      <c r="G4779" s="53" t="s">
        <v>1</v>
      </c>
      <c r="H4779" s="21" t="s">
        <v>1</v>
      </c>
      <c r="I4779" s="33"/>
      <c r="J4779" s="33"/>
      <c r="K4779" s="33">
        <v>0</v>
      </c>
      <c r="L4779" s="33"/>
      <c r="M4779" s="33"/>
      <c r="N4779" s="33"/>
      <c r="O4779" s="33"/>
      <c r="P4779" s="33"/>
      <c r="Q4779" s="33"/>
      <c r="R4779" s="33"/>
      <c r="S4779" s="33"/>
      <c r="T4779" s="33"/>
      <c r="U4779" s="33"/>
      <c r="V4779" s="33"/>
      <c r="W4779" s="33"/>
      <c r="X4779" s="33"/>
      <c r="Y4779" s="33"/>
    </row>
    <row r="4780" spans="1:25" ht="45.75" customHeight="1" thickBot="1" x14ac:dyDescent="0.3">
      <c r="A4780" s="28" t="s">
        <v>4</v>
      </c>
      <c r="B4780" s="28" t="s">
        <v>5</v>
      </c>
      <c r="C4780" s="28" t="s">
        <v>6</v>
      </c>
      <c r="D4780" s="57" t="s">
        <v>1</v>
      </c>
      <c r="E4780" s="28" t="s">
        <v>7</v>
      </c>
      <c r="F4780" s="28" t="s">
        <v>8</v>
      </c>
      <c r="G4780" s="28" t="s">
        <v>9</v>
      </c>
      <c r="H4780" s="28" t="s">
        <v>10</v>
      </c>
      <c r="I4780" s="109" t="s">
        <v>3984</v>
      </c>
      <c r="J4780" s="109" t="s">
        <v>11</v>
      </c>
      <c r="K4780" s="109" t="s">
        <v>3989</v>
      </c>
      <c r="L4780" s="109" t="s">
        <v>3985</v>
      </c>
      <c r="M4780" s="109" t="s">
        <v>4027</v>
      </c>
      <c r="N4780" s="109" t="s">
        <v>3988</v>
      </c>
      <c r="O4780" s="109" t="s">
        <v>3986</v>
      </c>
      <c r="P4780" s="109" t="s">
        <v>3987</v>
      </c>
      <c r="Q4780" s="109" t="s">
        <v>3695</v>
      </c>
      <c r="R4780" s="91"/>
      <c r="S4780" s="91"/>
      <c r="T4780" s="91"/>
      <c r="U4780" s="91"/>
      <c r="V4780" s="91"/>
      <c r="W4780" s="91"/>
      <c r="X4780" s="91"/>
      <c r="Y4780" s="91"/>
    </row>
    <row r="4781" spans="1:25" ht="15" customHeight="1" x14ac:dyDescent="0.25">
      <c r="A4781" s="58" t="s">
        <v>1</v>
      </c>
      <c r="B4781" s="58" t="s">
        <v>1</v>
      </c>
      <c r="C4781" s="58" t="s">
        <v>1</v>
      </c>
      <c r="D4781" s="59" t="s">
        <v>1</v>
      </c>
      <c r="E4781" s="59" t="s">
        <v>1</v>
      </c>
      <c r="F4781" s="60" t="s">
        <v>1</v>
      </c>
      <c r="G4781" s="61" t="s">
        <v>1</v>
      </c>
      <c r="H4781" s="62" t="s">
        <v>1</v>
      </c>
      <c r="I4781" s="29">
        <v>1</v>
      </c>
      <c r="J4781" s="29">
        <v>2</v>
      </c>
      <c r="K4781" s="29">
        <v>3</v>
      </c>
      <c r="L4781" s="29" t="s">
        <v>3478</v>
      </c>
      <c r="M4781" s="29">
        <v>5</v>
      </c>
      <c r="N4781" s="29">
        <v>6</v>
      </c>
      <c r="O4781" s="29">
        <v>7</v>
      </c>
      <c r="P4781" s="29" t="s">
        <v>3696</v>
      </c>
      <c r="Q4781" s="29">
        <v>9</v>
      </c>
      <c r="R4781" s="92"/>
      <c r="S4781" s="92"/>
      <c r="T4781" s="92"/>
      <c r="U4781" s="92"/>
      <c r="V4781" s="92"/>
      <c r="W4781" s="92"/>
      <c r="X4781" s="92"/>
      <c r="Y4781" s="92"/>
    </row>
    <row r="4782" spans="1:25" ht="15" customHeight="1" x14ac:dyDescent="0.25">
      <c r="A4782" s="63" t="s">
        <v>935</v>
      </c>
      <c r="B4782" s="63" t="s">
        <v>95</v>
      </c>
      <c r="C4782" s="64" t="s">
        <v>1118</v>
      </c>
      <c r="D4782" s="64" t="s">
        <v>1876</v>
      </c>
      <c r="E4782" s="65" t="s">
        <v>1</v>
      </c>
      <c r="F4782" s="65" t="s">
        <v>1</v>
      </c>
      <c r="G4782" s="65" t="s">
        <v>1</v>
      </c>
      <c r="H4782" s="65" t="s">
        <v>1877</v>
      </c>
      <c r="I4782" s="26">
        <v>0</v>
      </c>
      <c r="J4782" s="26" t="s">
        <v>1</v>
      </c>
      <c r="K4782" s="26">
        <v>0</v>
      </c>
      <c r="L4782" s="26"/>
      <c r="M4782" s="26"/>
      <c r="N4782" s="26"/>
      <c r="O4782" s="26"/>
      <c r="P4782" s="26"/>
      <c r="Q4782" s="26"/>
      <c r="R4782" s="90"/>
      <c r="S4782" s="90"/>
      <c r="T4782" s="90"/>
      <c r="U4782" s="90"/>
      <c r="V4782" s="90"/>
      <c r="W4782" s="90"/>
      <c r="X4782" s="90"/>
      <c r="Y4782" s="90"/>
    </row>
    <row r="4783" spans="1:25" ht="22.5" customHeight="1" x14ac:dyDescent="0.25">
      <c r="A4783" s="63" t="s">
        <v>1</v>
      </c>
      <c r="B4783" s="63" t="s">
        <v>1</v>
      </c>
      <c r="C4783" s="63" t="s">
        <v>1</v>
      </c>
      <c r="D4783" s="65" t="s">
        <v>1</v>
      </c>
      <c r="E4783" s="65" t="s">
        <v>1</v>
      </c>
      <c r="F4783" s="65" t="s">
        <v>1</v>
      </c>
      <c r="G4783" s="65" t="s">
        <v>1</v>
      </c>
      <c r="H4783" s="66" t="s">
        <v>15</v>
      </c>
      <c r="I4783" s="30">
        <f t="shared" ref="I4783:K4783" si="4474">SUM(I4784,I4792,I4794)</f>
        <v>1874081</v>
      </c>
      <c r="J4783" s="30">
        <f t="shared" si="4474"/>
        <v>1769081</v>
      </c>
      <c r="K4783" s="30">
        <f t="shared" si="4474"/>
        <v>1069526</v>
      </c>
      <c r="L4783" s="30">
        <f t="shared" si="4447"/>
        <v>439720</v>
      </c>
      <c r="M4783" s="30">
        <f t="shared" ref="M4783" si="4475">SUM(M4784,M4792,M4794)</f>
        <v>142720</v>
      </c>
      <c r="N4783" s="30">
        <f t="shared" ref="N4783:O4783" si="4476">SUM(N4784,N4792,N4794)</f>
        <v>148500</v>
      </c>
      <c r="O4783" s="30">
        <f t="shared" si="4476"/>
        <v>148500</v>
      </c>
      <c r="P4783" s="30">
        <f t="shared" si="4448"/>
        <v>1509246</v>
      </c>
      <c r="Q4783" s="30">
        <f t="shared" si="4449"/>
        <v>85.312430578362438</v>
      </c>
      <c r="R4783" s="93"/>
      <c r="S4783" s="93"/>
      <c r="T4783" s="93"/>
      <c r="U4783" s="93"/>
      <c r="V4783" s="93"/>
      <c r="W4783" s="93"/>
      <c r="X4783" s="93"/>
      <c r="Y4783" s="93"/>
    </row>
    <row r="4784" spans="1:25" ht="15" customHeight="1" x14ac:dyDescent="0.25">
      <c r="A4784" s="63" t="s">
        <v>935</v>
      </c>
      <c r="B4784" s="63" t="s">
        <v>95</v>
      </c>
      <c r="C4784" s="63" t="s">
        <v>1118</v>
      </c>
      <c r="D4784" s="63" t="s">
        <v>1876</v>
      </c>
      <c r="E4784" s="65" t="s">
        <v>16</v>
      </c>
      <c r="F4784" s="65" t="s">
        <v>1</v>
      </c>
      <c r="G4784" s="65" t="s">
        <v>1</v>
      </c>
      <c r="H4784" s="65" t="s">
        <v>17</v>
      </c>
      <c r="I4784" s="31">
        <f t="shared" ref="I4784:K4784" si="4477">SUM(I4785:I4786)</f>
        <v>1496783</v>
      </c>
      <c r="J4784" s="31">
        <f t="shared" si="4477"/>
        <v>1496783</v>
      </c>
      <c r="K4784" s="31">
        <f t="shared" si="4477"/>
        <v>880306</v>
      </c>
      <c r="L4784" s="31">
        <f t="shared" si="4447"/>
        <v>386000</v>
      </c>
      <c r="M4784" s="31">
        <f t="shared" ref="M4784" si="4478">SUM(M4785:M4786)</f>
        <v>124000</v>
      </c>
      <c r="N4784" s="31">
        <f t="shared" ref="N4784:O4784" si="4479">SUM(N4785:N4786)</f>
        <v>131000</v>
      </c>
      <c r="O4784" s="31">
        <f t="shared" si="4479"/>
        <v>131000</v>
      </c>
      <c r="P4784" s="31">
        <f t="shared" si="4448"/>
        <v>1266306</v>
      </c>
      <c r="Q4784" s="31">
        <f t="shared" si="4449"/>
        <v>84.601842752088984</v>
      </c>
      <c r="R4784" s="94"/>
      <c r="S4784" s="94"/>
      <c r="T4784" s="94"/>
      <c r="U4784" s="94"/>
      <c r="V4784" s="94"/>
      <c r="W4784" s="94"/>
      <c r="X4784" s="94"/>
      <c r="Y4784" s="94"/>
    </row>
    <row r="4785" spans="1:25" ht="15" customHeight="1" x14ac:dyDescent="0.25">
      <c r="A4785" s="64" t="s">
        <v>935</v>
      </c>
      <c r="B4785" s="64" t="s">
        <v>95</v>
      </c>
      <c r="C4785" s="64" t="s">
        <v>1118</v>
      </c>
      <c r="D4785" s="64" t="s">
        <v>1876</v>
      </c>
      <c r="E4785" s="20" t="s">
        <v>19</v>
      </c>
      <c r="F4785" s="64"/>
      <c r="G4785" s="53" t="s">
        <v>385</v>
      </c>
      <c r="H4785" s="53" t="s">
        <v>3931</v>
      </c>
      <c r="I4785" s="26">
        <v>1286977</v>
      </c>
      <c r="J4785" s="26">
        <v>1286977</v>
      </c>
      <c r="K4785" s="26">
        <v>730000</v>
      </c>
      <c r="L4785" s="26">
        <f t="shared" si="4447"/>
        <v>345000</v>
      </c>
      <c r="M4785" s="26">
        <v>115000</v>
      </c>
      <c r="N4785" s="26">
        <v>115000</v>
      </c>
      <c r="O4785" s="26">
        <v>115000</v>
      </c>
      <c r="P4785" s="26">
        <f t="shared" si="4448"/>
        <v>1075000</v>
      </c>
      <c r="Q4785" s="26">
        <f t="shared" si="4449"/>
        <v>83.529076277198428</v>
      </c>
      <c r="R4785" s="90"/>
      <c r="S4785" s="90"/>
      <c r="T4785" s="90"/>
      <c r="U4785" s="90"/>
      <c r="V4785" s="90"/>
      <c r="W4785" s="90"/>
      <c r="X4785" s="90"/>
      <c r="Y4785" s="90"/>
    </row>
    <row r="4786" spans="1:25" ht="15" customHeight="1" x14ac:dyDescent="0.25">
      <c r="A4786" s="63" t="s">
        <v>935</v>
      </c>
      <c r="B4786" s="63" t="s">
        <v>95</v>
      </c>
      <c r="C4786" s="63" t="s">
        <v>1118</v>
      </c>
      <c r="D4786" s="63" t="s">
        <v>1876</v>
      </c>
      <c r="E4786" s="63" t="s">
        <v>21</v>
      </c>
      <c r="F4786" s="64" t="s">
        <v>1</v>
      </c>
      <c r="G4786" s="53" t="s">
        <v>1</v>
      </c>
      <c r="H4786" s="65" t="s">
        <v>22</v>
      </c>
      <c r="I4786" s="31">
        <f t="shared" ref="I4786:K4786" si="4480">SUM(I4787:I4791)</f>
        <v>209806</v>
      </c>
      <c r="J4786" s="31">
        <f t="shared" si="4480"/>
        <v>209806</v>
      </c>
      <c r="K4786" s="31">
        <f t="shared" si="4480"/>
        <v>150306</v>
      </c>
      <c r="L4786" s="31">
        <f t="shared" si="4447"/>
        <v>41000</v>
      </c>
      <c r="M4786" s="31">
        <f t="shared" ref="M4786" si="4481">SUM(M4787:M4791)</f>
        <v>9000</v>
      </c>
      <c r="N4786" s="31">
        <f t="shared" ref="N4786:O4786" si="4482">SUM(N4787:N4791)</f>
        <v>16000</v>
      </c>
      <c r="O4786" s="31">
        <f t="shared" si="4482"/>
        <v>16000</v>
      </c>
      <c r="P4786" s="31">
        <f t="shared" si="4448"/>
        <v>191306</v>
      </c>
      <c r="Q4786" s="31">
        <f t="shared" si="4449"/>
        <v>91.182330343269498</v>
      </c>
      <c r="R4786" s="94"/>
      <c r="S4786" s="94"/>
      <c r="T4786" s="94"/>
      <c r="U4786" s="94"/>
      <c r="V4786" s="94"/>
      <c r="W4786" s="94"/>
      <c r="X4786" s="94"/>
      <c r="Y4786" s="94"/>
    </row>
    <row r="4787" spans="1:25" ht="15" customHeight="1" x14ac:dyDescent="0.25">
      <c r="A4787" s="64" t="s">
        <v>935</v>
      </c>
      <c r="B4787" s="64" t="s">
        <v>95</v>
      </c>
      <c r="C4787" s="64" t="s">
        <v>1118</v>
      </c>
      <c r="D4787" s="64" t="s">
        <v>1876</v>
      </c>
      <c r="E4787" s="20" t="s">
        <v>23</v>
      </c>
      <c r="F4787" s="64" t="s">
        <v>1878</v>
      </c>
      <c r="G4787" s="53" t="s">
        <v>385</v>
      </c>
      <c r="H4787" s="53" t="s">
        <v>85</v>
      </c>
      <c r="I4787" s="26">
        <v>37500</v>
      </c>
      <c r="J4787" s="26">
        <v>37500</v>
      </c>
      <c r="K4787" s="26">
        <v>22000</v>
      </c>
      <c r="L4787" s="26">
        <f t="shared" si="4447"/>
        <v>7000</v>
      </c>
      <c r="M4787" s="26">
        <v>1000</v>
      </c>
      <c r="N4787" s="26">
        <v>3000</v>
      </c>
      <c r="O4787" s="26">
        <v>3000</v>
      </c>
      <c r="P4787" s="26">
        <f t="shared" si="4448"/>
        <v>29000</v>
      </c>
      <c r="Q4787" s="26">
        <f t="shared" si="4449"/>
        <v>77.333333333333329</v>
      </c>
      <c r="R4787" s="90"/>
      <c r="S4787" s="90"/>
      <c r="T4787" s="90"/>
      <c r="U4787" s="90"/>
      <c r="V4787" s="90"/>
      <c r="W4787" s="90"/>
      <c r="X4787" s="90"/>
      <c r="Y4787" s="90"/>
    </row>
    <row r="4788" spans="1:25" ht="15" customHeight="1" x14ac:dyDescent="0.25">
      <c r="A4788" s="64" t="s">
        <v>935</v>
      </c>
      <c r="B4788" s="64" t="s">
        <v>95</v>
      </c>
      <c r="C4788" s="64" t="s">
        <v>1118</v>
      </c>
      <c r="D4788" s="64" t="s">
        <v>1876</v>
      </c>
      <c r="E4788" s="20" t="s">
        <v>23</v>
      </c>
      <c r="F4788" s="64" t="s">
        <v>1879</v>
      </c>
      <c r="G4788" s="53" t="s">
        <v>385</v>
      </c>
      <c r="H4788" s="53" t="s">
        <v>25</v>
      </c>
      <c r="I4788" s="26">
        <v>122000</v>
      </c>
      <c r="J4788" s="26">
        <v>122000</v>
      </c>
      <c r="K4788" s="26">
        <v>78000</v>
      </c>
      <c r="L4788" s="26">
        <f t="shared" si="4447"/>
        <v>34000</v>
      </c>
      <c r="M4788" s="26">
        <v>8000</v>
      </c>
      <c r="N4788" s="26">
        <v>13000</v>
      </c>
      <c r="O4788" s="26">
        <v>13000</v>
      </c>
      <c r="P4788" s="26">
        <f t="shared" si="4448"/>
        <v>112000</v>
      </c>
      <c r="Q4788" s="26">
        <f t="shared" si="4449"/>
        <v>91.803278688524586</v>
      </c>
      <c r="R4788" s="90"/>
      <c r="S4788" s="90"/>
      <c r="T4788" s="90"/>
      <c r="U4788" s="90"/>
      <c r="V4788" s="90"/>
      <c r="W4788" s="90"/>
      <c r="X4788" s="90"/>
      <c r="Y4788" s="90"/>
    </row>
    <row r="4789" spans="1:25" ht="15" customHeight="1" x14ac:dyDescent="0.25">
      <c r="A4789" s="64" t="s">
        <v>935</v>
      </c>
      <c r="B4789" s="64" t="s">
        <v>95</v>
      </c>
      <c r="C4789" s="64" t="s">
        <v>1118</v>
      </c>
      <c r="D4789" s="64" t="s">
        <v>1876</v>
      </c>
      <c r="E4789" s="20" t="s">
        <v>23</v>
      </c>
      <c r="F4789" s="64" t="s">
        <v>1880</v>
      </c>
      <c r="G4789" s="53" t="s">
        <v>385</v>
      </c>
      <c r="H4789" s="53" t="s">
        <v>27</v>
      </c>
      <c r="I4789" s="26">
        <v>26106</v>
      </c>
      <c r="J4789" s="26">
        <v>26106</v>
      </c>
      <c r="K4789" s="26">
        <v>26106</v>
      </c>
      <c r="L4789" s="26">
        <f t="shared" si="4447"/>
        <v>0</v>
      </c>
      <c r="M4789" s="26"/>
      <c r="N4789" s="26"/>
      <c r="O4789" s="26"/>
      <c r="P4789" s="26">
        <f t="shared" si="4448"/>
        <v>26106</v>
      </c>
      <c r="Q4789" s="26">
        <f t="shared" si="4449"/>
        <v>100</v>
      </c>
      <c r="R4789" s="90"/>
      <c r="S4789" s="90"/>
      <c r="T4789" s="90"/>
      <c r="U4789" s="90"/>
      <c r="V4789" s="90"/>
      <c r="W4789" s="90"/>
      <c r="X4789" s="90"/>
      <c r="Y4789" s="90"/>
    </row>
    <row r="4790" spans="1:25" ht="15" customHeight="1" x14ac:dyDescent="0.25">
      <c r="A4790" s="64" t="s">
        <v>935</v>
      </c>
      <c r="B4790" s="64" t="s">
        <v>95</v>
      </c>
      <c r="C4790" s="64" t="s">
        <v>1118</v>
      </c>
      <c r="D4790" s="64" t="s">
        <v>1876</v>
      </c>
      <c r="E4790" s="20" t="s">
        <v>23</v>
      </c>
      <c r="F4790" s="64" t="s">
        <v>1881</v>
      </c>
      <c r="G4790" s="53" t="s">
        <v>385</v>
      </c>
      <c r="H4790" s="53" t="s">
        <v>89</v>
      </c>
      <c r="I4790" s="26">
        <v>6700</v>
      </c>
      <c r="J4790" s="26">
        <v>6700</v>
      </c>
      <c r="K4790" s="26">
        <v>6700</v>
      </c>
      <c r="L4790" s="26">
        <f t="shared" si="4447"/>
        <v>0</v>
      </c>
      <c r="M4790" s="26"/>
      <c r="N4790" s="26"/>
      <c r="O4790" s="26"/>
      <c r="P4790" s="26">
        <f t="shared" si="4448"/>
        <v>6700</v>
      </c>
      <c r="Q4790" s="26">
        <f t="shared" si="4449"/>
        <v>100</v>
      </c>
      <c r="R4790" s="90"/>
      <c r="S4790" s="90"/>
      <c r="T4790" s="90"/>
      <c r="U4790" s="90"/>
      <c r="V4790" s="90"/>
      <c r="W4790" s="90"/>
      <c r="X4790" s="90"/>
      <c r="Y4790" s="90"/>
    </row>
    <row r="4791" spans="1:25" ht="15" customHeight="1" x14ac:dyDescent="0.25">
      <c r="A4791" s="64" t="s">
        <v>935</v>
      </c>
      <c r="B4791" s="64" t="s">
        <v>95</v>
      </c>
      <c r="C4791" s="64" t="s">
        <v>1118</v>
      </c>
      <c r="D4791" s="64" t="s">
        <v>1876</v>
      </c>
      <c r="E4791" s="20" t="s">
        <v>23</v>
      </c>
      <c r="F4791" s="64" t="s">
        <v>1882</v>
      </c>
      <c r="G4791" s="53" t="s">
        <v>385</v>
      </c>
      <c r="H4791" s="53" t="s">
        <v>29</v>
      </c>
      <c r="I4791" s="26">
        <v>17500</v>
      </c>
      <c r="J4791" s="26">
        <v>17500</v>
      </c>
      <c r="K4791" s="26">
        <v>17500</v>
      </c>
      <c r="L4791" s="26">
        <f t="shared" si="4447"/>
        <v>0</v>
      </c>
      <c r="M4791" s="26"/>
      <c r="N4791" s="26"/>
      <c r="O4791" s="26"/>
      <c r="P4791" s="26">
        <f t="shared" si="4448"/>
        <v>17500</v>
      </c>
      <c r="Q4791" s="26">
        <f t="shared" si="4449"/>
        <v>100</v>
      </c>
      <c r="R4791" s="90"/>
      <c r="S4791" s="90"/>
      <c r="T4791" s="90"/>
      <c r="U4791" s="90"/>
      <c r="V4791" s="90"/>
      <c r="W4791" s="90"/>
      <c r="X4791" s="90"/>
      <c r="Y4791" s="90"/>
    </row>
    <row r="4792" spans="1:25" ht="15" customHeight="1" x14ac:dyDescent="0.25">
      <c r="A4792" s="63" t="s">
        <v>935</v>
      </c>
      <c r="B4792" s="63" t="s">
        <v>95</v>
      </c>
      <c r="C4792" s="63" t="s">
        <v>1118</v>
      </c>
      <c r="D4792" s="63" t="s">
        <v>1876</v>
      </c>
      <c r="E4792" s="65" t="s">
        <v>30</v>
      </c>
      <c r="F4792" s="65" t="s">
        <v>1</v>
      </c>
      <c r="G4792" s="65" t="s">
        <v>1</v>
      </c>
      <c r="H4792" s="65" t="s">
        <v>31</v>
      </c>
      <c r="I4792" s="31">
        <f t="shared" ref="I4792:K4792" si="4483">SUM(I4793)</f>
        <v>135120</v>
      </c>
      <c r="J4792" s="31">
        <f t="shared" si="4483"/>
        <v>135120</v>
      </c>
      <c r="K4792" s="31">
        <f t="shared" si="4483"/>
        <v>84000</v>
      </c>
      <c r="L4792" s="31">
        <f t="shared" si="4447"/>
        <v>36000</v>
      </c>
      <c r="M4792" s="31">
        <f t="shared" ref="M4792" si="4484">SUM(M4793)</f>
        <v>12000</v>
      </c>
      <c r="N4792" s="31">
        <f t="shared" ref="N4792:O4792" si="4485">SUM(N4793)</f>
        <v>12000</v>
      </c>
      <c r="O4792" s="31">
        <f t="shared" si="4485"/>
        <v>12000</v>
      </c>
      <c r="P4792" s="31">
        <f t="shared" si="4448"/>
        <v>120000</v>
      </c>
      <c r="Q4792" s="31">
        <f t="shared" si="4449"/>
        <v>88.80994671403198</v>
      </c>
      <c r="R4792" s="94"/>
      <c r="S4792" s="94"/>
      <c r="T4792" s="94"/>
      <c r="U4792" s="94"/>
      <c r="V4792" s="94"/>
      <c r="W4792" s="94"/>
      <c r="X4792" s="94"/>
      <c r="Y4792" s="94"/>
    </row>
    <row r="4793" spans="1:25" ht="15" customHeight="1" x14ac:dyDescent="0.25">
      <c r="A4793" s="64" t="s">
        <v>935</v>
      </c>
      <c r="B4793" s="64" t="s">
        <v>95</v>
      </c>
      <c r="C4793" s="64" t="s">
        <v>1118</v>
      </c>
      <c r="D4793" s="64" t="s">
        <v>1876</v>
      </c>
      <c r="E4793" s="20" t="s">
        <v>33</v>
      </c>
      <c r="F4793" s="64"/>
      <c r="G4793" s="53" t="s">
        <v>385</v>
      </c>
      <c r="H4793" s="53" t="s">
        <v>3865</v>
      </c>
      <c r="I4793" s="26">
        <v>135120</v>
      </c>
      <c r="J4793" s="26">
        <v>135120</v>
      </c>
      <c r="K4793" s="26">
        <v>84000</v>
      </c>
      <c r="L4793" s="26">
        <f t="shared" si="4447"/>
        <v>36000</v>
      </c>
      <c r="M4793" s="26">
        <v>12000</v>
      </c>
      <c r="N4793" s="26">
        <v>12000</v>
      </c>
      <c r="O4793" s="26">
        <v>12000</v>
      </c>
      <c r="P4793" s="26">
        <f t="shared" si="4448"/>
        <v>120000</v>
      </c>
      <c r="Q4793" s="26">
        <f t="shared" si="4449"/>
        <v>88.80994671403198</v>
      </c>
      <c r="R4793" s="90"/>
      <c r="S4793" s="90"/>
      <c r="T4793" s="90"/>
      <c r="U4793" s="90"/>
      <c r="V4793" s="90"/>
      <c r="W4793" s="90"/>
      <c r="X4793" s="90"/>
      <c r="Y4793" s="90"/>
    </row>
    <row r="4794" spans="1:25" ht="15" customHeight="1" x14ac:dyDescent="0.25">
      <c r="A4794" s="63" t="s">
        <v>935</v>
      </c>
      <c r="B4794" s="63" t="s">
        <v>95</v>
      </c>
      <c r="C4794" s="63" t="s">
        <v>1118</v>
      </c>
      <c r="D4794" s="63" t="s">
        <v>1876</v>
      </c>
      <c r="E4794" s="65" t="s">
        <v>34</v>
      </c>
      <c r="F4794" s="65" t="s">
        <v>1</v>
      </c>
      <c r="G4794" s="65" t="s">
        <v>1</v>
      </c>
      <c r="H4794" s="65" t="s">
        <v>35</v>
      </c>
      <c r="I4794" s="31">
        <f t="shared" ref="I4794:K4794" si="4486">SUM(I4795:I4803)</f>
        <v>242178</v>
      </c>
      <c r="J4794" s="31">
        <f t="shared" si="4486"/>
        <v>137178</v>
      </c>
      <c r="K4794" s="31">
        <f t="shared" si="4486"/>
        <v>105220</v>
      </c>
      <c r="L4794" s="31">
        <f t="shared" si="4447"/>
        <v>17720</v>
      </c>
      <c r="M4794" s="31">
        <f t="shared" ref="M4794" si="4487">SUM(M4795:M4803)</f>
        <v>6720</v>
      </c>
      <c r="N4794" s="31">
        <f t="shared" ref="N4794:O4794" si="4488">SUM(N4795:N4803)</f>
        <v>5500</v>
      </c>
      <c r="O4794" s="31">
        <f t="shared" si="4488"/>
        <v>5500</v>
      </c>
      <c r="P4794" s="31">
        <f t="shared" si="4448"/>
        <v>122940</v>
      </c>
      <c r="Q4794" s="31">
        <f t="shared" si="4449"/>
        <v>89.620784673927304</v>
      </c>
      <c r="R4794" s="94"/>
      <c r="S4794" s="94"/>
      <c r="T4794" s="94"/>
      <c r="U4794" s="94"/>
      <c r="V4794" s="94"/>
      <c r="W4794" s="94"/>
      <c r="X4794" s="94"/>
      <c r="Y4794" s="94"/>
    </row>
    <row r="4795" spans="1:25" ht="15" customHeight="1" x14ac:dyDescent="0.25">
      <c r="A4795" s="64" t="s">
        <v>935</v>
      </c>
      <c r="B4795" s="64" t="s">
        <v>95</v>
      </c>
      <c r="C4795" s="64" t="s">
        <v>1118</v>
      </c>
      <c r="D4795" s="64" t="s">
        <v>1876</v>
      </c>
      <c r="E4795" s="20" t="s">
        <v>38</v>
      </c>
      <c r="F4795" s="64"/>
      <c r="G4795" s="53" t="s">
        <v>385</v>
      </c>
      <c r="H4795" s="53" t="s">
        <v>37</v>
      </c>
      <c r="I4795" s="26">
        <v>100</v>
      </c>
      <c r="J4795" s="26">
        <v>100</v>
      </c>
      <c r="K4795" s="26">
        <v>100</v>
      </c>
      <c r="L4795" s="26">
        <f t="shared" si="4447"/>
        <v>0</v>
      </c>
      <c r="M4795" s="26"/>
      <c r="N4795" s="26"/>
      <c r="O4795" s="26"/>
      <c r="P4795" s="26">
        <f t="shared" si="4448"/>
        <v>100</v>
      </c>
      <c r="Q4795" s="26">
        <f t="shared" si="4449"/>
        <v>100</v>
      </c>
      <c r="R4795" s="90"/>
      <c r="S4795" s="90"/>
      <c r="T4795" s="90"/>
      <c r="U4795" s="90"/>
      <c r="V4795" s="90"/>
      <c r="W4795" s="90"/>
      <c r="X4795" s="90"/>
      <c r="Y4795" s="90"/>
    </row>
    <row r="4796" spans="1:25" ht="15" customHeight="1" x14ac:dyDescent="0.25">
      <c r="A4796" s="64" t="s">
        <v>935</v>
      </c>
      <c r="B4796" s="64" t="s">
        <v>95</v>
      </c>
      <c r="C4796" s="64" t="s">
        <v>1118</v>
      </c>
      <c r="D4796" s="64" t="s">
        <v>1876</v>
      </c>
      <c r="E4796" s="20" t="s">
        <v>298</v>
      </c>
      <c r="F4796" s="64"/>
      <c r="G4796" s="53" t="s">
        <v>385</v>
      </c>
      <c r="H4796" s="53" t="s">
        <v>297</v>
      </c>
      <c r="I4796" s="26">
        <v>92788</v>
      </c>
      <c r="J4796" s="26">
        <v>92788</v>
      </c>
      <c r="K4796" s="26">
        <v>67000</v>
      </c>
      <c r="L4796" s="26">
        <f t="shared" si="4447"/>
        <v>15000</v>
      </c>
      <c r="M4796" s="26">
        <v>5000</v>
      </c>
      <c r="N4796" s="26">
        <v>5000</v>
      </c>
      <c r="O4796" s="26">
        <v>5000</v>
      </c>
      <c r="P4796" s="26">
        <f t="shared" si="4448"/>
        <v>82000</v>
      </c>
      <c r="Q4796" s="26">
        <f t="shared" si="4449"/>
        <v>88.373496572832693</v>
      </c>
      <c r="R4796" s="90"/>
      <c r="S4796" s="90"/>
      <c r="T4796" s="90"/>
      <c r="U4796" s="90"/>
      <c r="V4796" s="90"/>
      <c r="W4796" s="90"/>
      <c r="X4796" s="90"/>
      <c r="Y4796" s="90"/>
    </row>
    <row r="4797" spans="1:25" ht="15" customHeight="1" x14ac:dyDescent="0.25">
      <c r="A4797" s="64" t="s">
        <v>935</v>
      </c>
      <c r="B4797" s="64" t="s">
        <v>95</v>
      </c>
      <c r="C4797" s="64" t="s">
        <v>1118</v>
      </c>
      <c r="D4797" s="64" t="s">
        <v>1876</v>
      </c>
      <c r="E4797" s="20" t="s">
        <v>301</v>
      </c>
      <c r="F4797" s="64"/>
      <c r="G4797" s="53" t="s">
        <v>385</v>
      </c>
      <c r="H4797" s="53" t="s">
        <v>300</v>
      </c>
      <c r="I4797" s="26">
        <v>22628</v>
      </c>
      <c r="J4797" s="26">
        <v>22628</v>
      </c>
      <c r="K4797" s="26">
        <v>22628</v>
      </c>
      <c r="L4797" s="26">
        <f t="shared" si="4447"/>
        <v>0</v>
      </c>
      <c r="M4797" s="26"/>
      <c r="N4797" s="26"/>
      <c r="O4797" s="26"/>
      <c r="P4797" s="26">
        <f t="shared" si="4448"/>
        <v>22628</v>
      </c>
      <c r="Q4797" s="26">
        <f t="shared" si="4449"/>
        <v>100</v>
      </c>
      <c r="R4797" s="90"/>
      <c r="S4797" s="90"/>
      <c r="T4797" s="90"/>
      <c r="U4797" s="90"/>
      <c r="V4797" s="90"/>
      <c r="W4797" s="90"/>
      <c r="X4797" s="90"/>
      <c r="Y4797" s="90"/>
    </row>
    <row r="4798" spans="1:25" ht="15" customHeight="1" x14ac:dyDescent="0.25">
      <c r="A4798" s="64" t="s">
        <v>935</v>
      </c>
      <c r="B4798" s="64" t="s">
        <v>95</v>
      </c>
      <c r="C4798" s="64" t="s">
        <v>1118</v>
      </c>
      <c r="D4798" s="64" t="s">
        <v>1876</v>
      </c>
      <c r="E4798" s="20" t="s">
        <v>218</v>
      </c>
      <c r="F4798" s="64"/>
      <c r="G4798" s="53" t="s">
        <v>385</v>
      </c>
      <c r="H4798" s="53" t="s">
        <v>217</v>
      </c>
      <c r="I4798" s="26">
        <v>22500</v>
      </c>
      <c r="J4798" s="26">
        <v>5000</v>
      </c>
      <c r="K4798" s="26">
        <v>5000</v>
      </c>
      <c r="L4798" s="26">
        <f t="shared" si="4447"/>
        <v>0</v>
      </c>
      <c r="M4798" s="26"/>
      <c r="N4798" s="26"/>
      <c r="O4798" s="26"/>
      <c r="P4798" s="26">
        <f t="shared" si="4448"/>
        <v>5000</v>
      </c>
      <c r="Q4798" s="26">
        <f t="shared" si="4449"/>
        <v>100</v>
      </c>
      <c r="R4798" s="90"/>
      <c r="S4798" s="90"/>
      <c r="T4798" s="90"/>
      <c r="U4798" s="90"/>
      <c r="V4798" s="90"/>
      <c r="W4798" s="90"/>
      <c r="X4798" s="90"/>
      <c r="Y4798" s="90"/>
    </row>
    <row r="4799" spans="1:25" ht="15" customHeight="1" x14ac:dyDescent="0.25">
      <c r="A4799" s="64" t="s">
        <v>935</v>
      </c>
      <c r="B4799" s="64" t="s">
        <v>95</v>
      </c>
      <c r="C4799" s="64" t="s">
        <v>1118</v>
      </c>
      <c r="D4799" s="64" t="s">
        <v>1876</v>
      </c>
      <c r="E4799" s="20" t="s">
        <v>303</v>
      </c>
      <c r="F4799" s="64"/>
      <c r="G4799" s="53" t="s">
        <v>385</v>
      </c>
      <c r="H4799" s="53" t="s">
        <v>302</v>
      </c>
      <c r="I4799" s="26">
        <v>6442</v>
      </c>
      <c r="J4799" s="26">
        <v>442</v>
      </c>
      <c r="K4799" s="26">
        <v>442</v>
      </c>
      <c r="L4799" s="26">
        <f t="shared" si="4447"/>
        <v>0</v>
      </c>
      <c r="M4799" s="26"/>
      <c r="N4799" s="26"/>
      <c r="O4799" s="26"/>
      <c r="P4799" s="26">
        <f t="shared" si="4448"/>
        <v>442</v>
      </c>
      <c r="Q4799" s="26">
        <f t="shared" si="4449"/>
        <v>100</v>
      </c>
      <c r="R4799" s="90"/>
      <c r="S4799" s="90"/>
      <c r="T4799" s="90"/>
      <c r="U4799" s="90"/>
      <c r="V4799" s="90"/>
      <c r="W4799" s="90"/>
      <c r="X4799" s="90"/>
      <c r="Y4799" s="90"/>
    </row>
    <row r="4800" spans="1:25" ht="15" customHeight="1" x14ac:dyDescent="0.25">
      <c r="A4800" s="64" t="s">
        <v>935</v>
      </c>
      <c r="B4800" s="64" t="s">
        <v>95</v>
      </c>
      <c r="C4800" s="64" t="s">
        <v>1118</v>
      </c>
      <c r="D4800" s="64" t="s">
        <v>1876</v>
      </c>
      <c r="E4800" s="20" t="s">
        <v>305</v>
      </c>
      <c r="F4800" s="64"/>
      <c r="G4800" s="53" t="s">
        <v>385</v>
      </c>
      <c r="H4800" s="53" t="s">
        <v>304</v>
      </c>
      <c r="I4800" s="26">
        <v>1100</v>
      </c>
      <c r="J4800" s="26">
        <v>100</v>
      </c>
      <c r="K4800" s="26">
        <v>0</v>
      </c>
      <c r="L4800" s="26">
        <f t="shared" si="4447"/>
        <v>100</v>
      </c>
      <c r="M4800" s="26">
        <v>100</v>
      </c>
      <c r="N4800" s="26"/>
      <c r="O4800" s="26"/>
      <c r="P4800" s="26">
        <f t="shared" si="4448"/>
        <v>100</v>
      </c>
      <c r="Q4800" s="26">
        <f t="shared" si="4449"/>
        <v>100</v>
      </c>
      <c r="R4800" s="90"/>
      <c r="S4800" s="90"/>
      <c r="T4800" s="90"/>
      <c r="U4800" s="90"/>
      <c r="V4800" s="90"/>
      <c r="W4800" s="90"/>
      <c r="X4800" s="90"/>
      <c r="Y4800" s="90"/>
    </row>
    <row r="4801" spans="1:25" ht="15" customHeight="1" x14ac:dyDescent="0.25">
      <c r="A4801" s="64" t="s">
        <v>935</v>
      </c>
      <c r="B4801" s="64" t="s">
        <v>95</v>
      </c>
      <c r="C4801" s="64" t="s">
        <v>1118</v>
      </c>
      <c r="D4801" s="64" t="s">
        <v>1876</v>
      </c>
      <c r="E4801" s="20" t="s">
        <v>308</v>
      </c>
      <c r="F4801" s="64"/>
      <c r="G4801" s="53" t="s">
        <v>385</v>
      </c>
      <c r="H4801" s="53" t="s">
        <v>307</v>
      </c>
      <c r="I4801" s="26">
        <v>8500</v>
      </c>
      <c r="J4801" s="26">
        <v>1000</v>
      </c>
      <c r="K4801" s="26">
        <v>1000</v>
      </c>
      <c r="L4801" s="26">
        <f t="shared" si="4447"/>
        <v>0</v>
      </c>
      <c r="M4801" s="26"/>
      <c r="N4801" s="26"/>
      <c r="O4801" s="26"/>
      <c r="P4801" s="26">
        <f t="shared" si="4448"/>
        <v>1000</v>
      </c>
      <c r="Q4801" s="26">
        <f t="shared" si="4449"/>
        <v>100</v>
      </c>
      <c r="R4801" s="90"/>
      <c r="S4801" s="90"/>
      <c r="T4801" s="90"/>
      <c r="U4801" s="90"/>
      <c r="V4801" s="90"/>
      <c r="W4801" s="90"/>
      <c r="X4801" s="90"/>
      <c r="Y4801" s="90"/>
    </row>
    <row r="4802" spans="1:25" ht="15" customHeight="1" x14ac:dyDescent="0.25">
      <c r="A4802" s="64" t="s">
        <v>935</v>
      </c>
      <c r="B4802" s="64" t="s">
        <v>95</v>
      </c>
      <c r="C4802" s="64" t="s">
        <v>1118</v>
      </c>
      <c r="D4802" s="64" t="s">
        <v>1876</v>
      </c>
      <c r="E4802" s="20" t="s">
        <v>311</v>
      </c>
      <c r="F4802" s="64"/>
      <c r="G4802" s="53" t="s">
        <v>385</v>
      </c>
      <c r="H4802" s="53" t="s">
        <v>310</v>
      </c>
      <c r="I4802" s="26">
        <v>6620</v>
      </c>
      <c r="J4802" s="26">
        <v>1120</v>
      </c>
      <c r="K4802" s="26">
        <v>0</v>
      </c>
      <c r="L4802" s="26">
        <f t="shared" si="4447"/>
        <v>1120</v>
      </c>
      <c r="M4802" s="26">
        <v>1120</v>
      </c>
      <c r="N4802" s="26"/>
      <c r="O4802" s="26"/>
      <c r="P4802" s="26">
        <f t="shared" si="4448"/>
        <v>1120</v>
      </c>
      <c r="Q4802" s="26">
        <f t="shared" si="4449"/>
        <v>100</v>
      </c>
      <c r="R4802" s="90"/>
      <c r="S4802" s="90"/>
      <c r="T4802" s="90"/>
      <c r="U4802" s="90"/>
      <c r="V4802" s="90"/>
      <c r="W4802" s="90"/>
      <c r="X4802" s="90"/>
      <c r="Y4802" s="90"/>
    </row>
    <row r="4803" spans="1:25" ht="15" customHeight="1" x14ac:dyDescent="0.25">
      <c r="A4803" s="63" t="s">
        <v>935</v>
      </c>
      <c r="B4803" s="63" t="s">
        <v>95</v>
      </c>
      <c r="C4803" s="63" t="s">
        <v>1118</v>
      </c>
      <c r="D4803" s="63" t="s">
        <v>1876</v>
      </c>
      <c r="E4803" s="63" t="s">
        <v>39</v>
      </c>
      <c r="F4803" s="64" t="s">
        <v>1</v>
      </c>
      <c r="G4803" s="53" t="s">
        <v>1</v>
      </c>
      <c r="H4803" s="65" t="s">
        <v>40</v>
      </c>
      <c r="I4803" s="31">
        <f t="shared" ref="I4803:K4803" si="4489">SUM(I4804:I4806)</f>
        <v>81500</v>
      </c>
      <c r="J4803" s="31">
        <f t="shared" si="4489"/>
        <v>14000</v>
      </c>
      <c r="K4803" s="31">
        <f t="shared" si="4489"/>
        <v>9050</v>
      </c>
      <c r="L4803" s="31">
        <f t="shared" si="4447"/>
        <v>1500</v>
      </c>
      <c r="M4803" s="31">
        <f t="shared" ref="M4803" si="4490">SUM(M4804:M4806)</f>
        <v>500</v>
      </c>
      <c r="N4803" s="31">
        <f t="shared" ref="N4803:O4803" si="4491">SUM(N4804:N4806)</f>
        <v>500</v>
      </c>
      <c r="O4803" s="31">
        <f t="shared" si="4491"/>
        <v>500</v>
      </c>
      <c r="P4803" s="31">
        <f t="shared" si="4448"/>
        <v>10550</v>
      </c>
      <c r="Q4803" s="31">
        <f t="shared" si="4449"/>
        <v>75.357142857142861</v>
      </c>
      <c r="R4803" s="94"/>
      <c r="S4803" s="94"/>
      <c r="T4803" s="94"/>
      <c r="U4803" s="94"/>
      <c r="V4803" s="94"/>
      <c r="W4803" s="94"/>
      <c r="X4803" s="94"/>
      <c r="Y4803" s="94"/>
    </row>
    <row r="4804" spans="1:25" ht="15" customHeight="1" x14ac:dyDescent="0.25">
      <c r="A4804" s="64" t="s">
        <v>935</v>
      </c>
      <c r="B4804" s="64" t="s">
        <v>95</v>
      </c>
      <c r="C4804" s="64" t="s">
        <v>1118</v>
      </c>
      <c r="D4804" s="64" t="s">
        <v>1876</v>
      </c>
      <c r="E4804" s="20" t="s">
        <v>41</v>
      </c>
      <c r="F4804" s="64"/>
      <c r="G4804" s="53" t="s">
        <v>385</v>
      </c>
      <c r="H4804" s="53" t="s">
        <v>40</v>
      </c>
      <c r="I4804" s="26">
        <v>73500</v>
      </c>
      <c r="J4804" s="26">
        <v>6000</v>
      </c>
      <c r="K4804" s="26">
        <v>6000</v>
      </c>
      <c r="L4804" s="26">
        <f t="shared" si="4447"/>
        <v>0</v>
      </c>
      <c r="M4804" s="26"/>
      <c r="N4804" s="26"/>
      <c r="O4804" s="26"/>
      <c r="P4804" s="26">
        <f t="shared" si="4448"/>
        <v>6000</v>
      </c>
      <c r="Q4804" s="26">
        <f t="shared" si="4449"/>
        <v>100</v>
      </c>
      <c r="R4804" s="90"/>
      <c r="S4804" s="90"/>
      <c r="T4804" s="90"/>
      <c r="U4804" s="90"/>
      <c r="V4804" s="90"/>
      <c r="W4804" s="90"/>
      <c r="X4804" s="90"/>
      <c r="Y4804" s="90"/>
    </row>
    <row r="4805" spans="1:25" ht="15" customHeight="1" x14ac:dyDescent="0.25">
      <c r="A4805" s="64" t="s">
        <v>935</v>
      </c>
      <c r="B4805" s="64" t="s">
        <v>95</v>
      </c>
      <c r="C4805" s="64" t="s">
        <v>1118</v>
      </c>
      <c r="D4805" s="64" t="s">
        <v>1876</v>
      </c>
      <c r="E4805" s="20" t="s">
        <v>41</v>
      </c>
      <c r="F4805" s="64" t="s">
        <v>1883</v>
      </c>
      <c r="G4805" s="53" t="s">
        <v>385</v>
      </c>
      <c r="H4805" s="53" t="s">
        <v>49</v>
      </c>
      <c r="I4805" s="26">
        <v>5300</v>
      </c>
      <c r="J4805" s="26">
        <v>5300</v>
      </c>
      <c r="K4805" s="26">
        <v>3050</v>
      </c>
      <c r="L4805" s="26">
        <f t="shared" si="4447"/>
        <v>1500</v>
      </c>
      <c r="M4805" s="26">
        <v>500</v>
      </c>
      <c r="N4805" s="26">
        <v>500</v>
      </c>
      <c r="O4805" s="26">
        <v>500</v>
      </c>
      <c r="P4805" s="26">
        <f t="shared" si="4448"/>
        <v>4550</v>
      </c>
      <c r="Q4805" s="26">
        <f t="shared" si="4449"/>
        <v>85.84905660377359</v>
      </c>
      <c r="R4805" s="90"/>
      <c r="S4805" s="90"/>
      <c r="T4805" s="90"/>
      <c r="U4805" s="90"/>
      <c r="V4805" s="90"/>
      <c r="W4805" s="90"/>
      <c r="X4805" s="90"/>
      <c r="Y4805" s="90"/>
    </row>
    <row r="4806" spans="1:25" ht="22.5" customHeight="1" x14ac:dyDescent="0.25">
      <c r="A4806" s="64" t="s">
        <v>935</v>
      </c>
      <c r="B4806" s="64" t="s">
        <v>95</v>
      </c>
      <c r="C4806" s="64" t="s">
        <v>1118</v>
      </c>
      <c r="D4806" s="64" t="s">
        <v>1876</v>
      </c>
      <c r="E4806" s="20" t="s">
        <v>41</v>
      </c>
      <c r="F4806" s="64" t="s">
        <v>1884</v>
      </c>
      <c r="G4806" s="53" t="s">
        <v>385</v>
      </c>
      <c r="H4806" s="53" t="s">
        <v>55</v>
      </c>
      <c r="I4806" s="26">
        <v>2700</v>
      </c>
      <c r="J4806" s="26">
        <v>2700</v>
      </c>
      <c r="K4806" s="26">
        <v>0</v>
      </c>
      <c r="L4806" s="26">
        <f t="shared" si="4447"/>
        <v>0</v>
      </c>
      <c r="M4806" s="26"/>
      <c r="N4806" s="26"/>
      <c r="O4806" s="26"/>
      <c r="P4806" s="26">
        <f t="shared" si="4448"/>
        <v>0</v>
      </c>
      <c r="Q4806" s="26">
        <f t="shared" si="4449"/>
        <v>0</v>
      </c>
      <c r="R4806" s="90"/>
      <c r="S4806" s="90"/>
      <c r="T4806" s="90"/>
      <c r="U4806" s="90"/>
      <c r="V4806" s="90"/>
      <c r="W4806" s="90"/>
      <c r="X4806" s="90"/>
      <c r="Y4806" s="90"/>
    </row>
    <row r="4807" spans="1:25" ht="22.5" customHeight="1" x14ac:dyDescent="0.25">
      <c r="A4807" s="63" t="s">
        <v>1</v>
      </c>
      <c r="B4807" s="63" t="s">
        <v>1</v>
      </c>
      <c r="C4807" s="63" t="s">
        <v>1</v>
      </c>
      <c r="D4807" s="65" t="s">
        <v>1</v>
      </c>
      <c r="E4807" s="65" t="s">
        <v>1</v>
      </c>
      <c r="F4807" s="65" t="s">
        <v>1</v>
      </c>
      <c r="G4807" s="65" t="s">
        <v>1</v>
      </c>
      <c r="H4807" s="66" t="s">
        <v>56</v>
      </c>
      <c r="I4807" s="30">
        <f t="shared" ref="I4807:K4808" si="4492">SUM(I4808)</f>
        <v>0</v>
      </c>
      <c r="J4807" s="30">
        <f t="shared" si="4492"/>
        <v>0</v>
      </c>
      <c r="K4807" s="30">
        <f t="shared" si="4492"/>
        <v>0</v>
      </c>
      <c r="L4807" s="30">
        <f t="shared" si="4447"/>
        <v>0</v>
      </c>
      <c r="M4807" s="30">
        <f t="shared" ref="M4807:M4808" si="4493">SUM(M4808)</f>
        <v>0</v>
      </c>
      <c r="N4807" s="30">
        <f t="shared" ref="N4807:O4808" si="4494">SUM(N4808)</f>
        <v>0</v>
      </c>
      <c r="O4807" s="30">
        <f t="shared" si="4494"/>
        <v>0</v>
      </c>
      <c r="P4807" s="30">
        <f t="shared" si="4448"/>
        <v>0</v>
      </c>
      <c r="Q4807" s="30" t="str">
        <f t="shared" si="4449"/>
        <v>-</v>
      </c>
      <c r="R4807" s="93"/>
      <c r="S4807" s="93"/>
      <c r="T4807" s="93"/>
      <c r="U4807" s="93"/>
      <c r="V4807" s="93"/>
      <c r="W4807" s="93"/>
      <c r="X4807" s="93"/>
      <c r="Y4807" s="93"/>
    </row>
    <row r="4808" spans="1:25" ht="15" customHeight="1" x14ac:dyDescent="0.25">
      <c r="A4808" s="63" t="s">
        <v>935</v>
      </c>
      <c r="B4808" s="63" t="s">
        <v>95</v>
      </c>
      <c r="C4808" s="63" t="s">
        <v>1118</v>
      </c>
      <c r="D4808" s="63" t="s">
        <v>1876</v>
      </c>
      <c r="E4808" s="65" t="s">
        <v>57</v>
      </c>
      <c r="F4808" s="65" t="s">
        <v>1</v>
      </c>
      <c r="G4808" s="65" t="s">
        <v>1</v>
      </c>
      <c r="H4808" s="65" t="s">
        <v>58</v>
      </c>
      <c r="I4808" s="31">
        <f t="shared" si="4492"/>
        <v>0</v>
      </c>
      <c r="J4808" s="31">
        <f t="shared" si="4492"/>
        <v>0</v>
      </c>
      <c r="K4808" s="31">
        <f t="shared" si="4492"/>
        <v>0</v>
      </c>
      <c r="L4808" s="31">
        <f t="shared" si="4447"/>
        <v>0</v>
      </c>
      <c r="M4808" s="31">
        <f t="shared" si="4493"/>
        <v>0</v>
      </c>
      <c r="N4808" s="31">
        <f t="shared" si="4494"/>
        <v>0</v>
      </c>
      <c r="O4808" s="31">
        <f t="shared" si="4494"/>
        <v>0</v>
      </c>
      <c r="P4808" s="31">
        <f t="shared" si="4448"/>
        <v>0</v>
      </c>
      <c r="Q4808" s="31" t="str">
        <f t="shared" si="4449"/>
        <v>-</v>
      </c>
      <c r="R4808" s="94"/>
      <c r="S4808" s="94"/>
      <c r="T4808" s="94"/>
      <c r="U4808" s="94"/>
      <c r="V4808" s="94"/>
      <c r="W4808" s="94"/>
      <c r="X4808" s="94"/>
      <c r="Y4808" s="94"/>
    </row>
    <row r="4809" spans="1:25" ht="15" customHeight="1" x14ac:dyDescent="0.25">
      <c r="A4809" s="64" t="s">
        <v>935</v>
      </c>
      <c r="B4809" s="64" t="s">
        <v>95</v>
      </c>
      <c r="C4809" s="64" t="s">
        <v>1118</v>
      </c>
      <c r="D4809" s="64" t="s">
        <v>1876</v>
      </c>
      <c r="E4809" s="20" t="s">
        <v>68</v>
      </c>
      <c r="F4809" s="64"/>
      <c r="G4809" s="53" t="s">
        <v>385</v>
      </c>
      <c r="H4809" s="53" t="s">
        <v>67</v>
      </c>
      <c r="I4809" s="26">
        <v>0</v>
      </c>
      <c r="J4809" s="26">
        <v>0</v>
      </c>
      <c r="K4809" s="26">
        <v>0</v>
      </c>
      <c r="L4809" s="26">
        <f t="shared" si="4447"/>
        <v>0</v>
      </c>
      <c r="M4809" s="26"/>
      <c r="N4809" s="26"/>
      <c r="O4809" s="26"/>
      <c r="P4809" s="26">
        <f t="shared" si="4448"/>
        <v>0</v>
      </c>
      <c r="Q4809" s="26" t="str">
        <f t="shared" si="4449"/>
        <v>-</v>
      </c>
      <c r="R4809" s="90"/>
      <c r="S4809" s="90"/>
      <c r="T4809" s="90"/>
      <c r="U4809" s="90"/>
      <c r="V4809" s="90"/>
      <c r="W4809" s="90"/>
      <c r="X4809" s="90"/>
      <c r="Y4809" s="90"/>
    </row>
    <row r="4810" spans="1:25" ht="22.5" customHeight="1" x14ac:dyDescent="0.25">
      <c r="A4810" s="63" t="s">
        <v>1</v>
      </c>
      <c r="B4810" s="63" t="s">
        <v>1</v>
      </c>
      <c r="C4810" s="63" t="s">
        <v>1</v>
      </c>
      <c r="D4810" s="65" t="s">
        <v>1</v>
      </c>
      <c r="E4810" s="65" t="s">
        <v>1</v>
      </c>
      <c r="F4810" s="65" t="s">
        <v>1</v>
      </c>
      <c r="G4810" s="65" t="s">
        <v>1</v>
      </c>
      <c r="H4810" s="66" t="s">
        <v>69</v>
      </c>
      <c r="I4810" s="30">
        <f t="shared" ref="I4810:K4811" si="4495">SUM(I4811)</f>
        <v>24000</v>
      </c>
      <c r="J4810" s="30">
        <f t="shared" si="4495"/>
        <v>5000</v>
      </c>
      <c r="K4810" s="30">
        <f t="shared" si="4495"/>
        <v>5000</v>
      </c>
      <c r="L4810" s="30">
        <f t="shared" si="4447"/>
        <v>0</v>
      </c>
      <c r="M4810" s="30">
        <f t="shared" ref="M4810:M4811" si="4496">SUM(M4811)</f>
        <v>0</v>
      </c>
      <c r="N4810" s="30">
        <f t="shared" ref="N4810:O4811" si="4497">SUM(N4811)</f>
        <v>0</v>
      </c>
      <c r="O4810" s="30">
        <f t="shared" si="4497"/>
        <v>0</v>
      </c>
      <c r="P4810" s="30">
        <f t="shared" si="4448"/>
        <v>5000</v>
      </c>
      <c r="Q4810" s="30">
        <f t="shared" si="4449"/>
        <v>100</v>
      </c>
      <c r="R4810" s="93"/>
      <c r="S4810" s="93"/>
      <c r="T4810" s="93"/>
      <c r="U4810" s="93"/>
      <c r="V4810" s="93"/>
      <c r="W4810" s="93"/>
      <c r="X4810" s="93"/>
      <c r="Y4810" s="93"/>
    </row>
    <row r="4811" spans="1:25" ht="15" customHeight="1" x14ac:dyDescent="0.25">
      <c r="A4811" s="63" t="s">
        <v>935</v>
      </c>
      <c r="B4811" s="63" t="s">
        <v>95</v>
      </c>
      <c r="C4811" s="63" t="s">
        <v>1118</v>
      </c>
      <c r="D4811" s="63" t="s">
        <v>1876</v>
      </c>
      <c r="E4811" s="65" t="s">
        <v>70</v>
      </c>
      <c r="F4811" s="65" t="s">
        <v>1</v>
      </c>
      <c r="G4811" s="65" t="s">
        <v>1</v>
      </c>
      <c r="H4811" s="65" t="s">
        <v>71</v>
      </c>
      <c r="I4811" s="31">
        <f t="shared" si="4495"/>
        <v>24000</v>
      </c>
      <c r="J4811" s="31">
        <f t="shared" si="4495"/>
        <v>5000</v>
      </c>
      <c r="K4811" s="31">
        <f t="shared" si="4495"/>
        <v>5000</v>
      </c>
      <c r="L4811" s="31">
        <f t="shared" si="4447"/>
        <v>0</v>
      </c>
      <c r="M4811" s="31">
        <f t="shared" si="4496"/>
        <v>0</v>
      </c>
      <c r="N4811" s="31">
        <f t="shared" si="4497"/>
        <v>0</v>
      </c>
      <c r="O4811" s="31">
        <f t="shared" si="4497"/>
        <v>0</v>
      </c>
      <c r="P4811" s="31">
        <f t="shared" si="4448"/>
        <v>5000</v>
      </c>
      <c r="Q4811" s="31">
        <f t="shared" si="4449"/>
        <v>100</v>
      </c>
      <c r="R4811" s="94"/>
      <c r="S4811" s="94"/>
      <c r="T4811" s="94"/>
      <c r="U4811" s="94"/>
      <c r="V4811" s="94"/>
      <c r="W4811" s="94"/>
      <c r="X4811" s="94"/>
      <c r="Y4811" s="94"/>
    </row>
    <row r="4812" spans="1:25" ht="15" customHeight="1" x14ac:dyDescent="0.25">
      <c r="A4812" s="64" t="s">
        <v>935</v>
      </c>
      <c r="B4812" s="64" t="s">
        <v>95</v>
      </c>
      <c r="C4812" s="64" t="s">
        <v>1118</v>
      </c>
      <c r="D4812" s="64" t="s">
        <v>1876</v>
      </c>
      <c r="E4812" s="20" t="s">
        <v>74</v>
      </c>
      <c r="F4812" s="64"/>
      <c r="G4812" s="53" t="s">
        <v>385</v>
      </c>
      <c r="H4812" s="53" t="s">
        <v>73</v>
      </c>
      <c r="I4812" s="26">
        <v>24000</v>
      </c>
      <c r="J4812" s="26">
        <v>5000</v>
      </c>
      <c r="K4812" s="26">
        <v>5000</v>
      </c>
      <c r="L4812" s="26">
        <f t="shared" si="4447"/>
        <v>0</v>
      </c>
      <c r="M4812" s="26"/>
      <c r="N4812" s="26"/>
      <c r="O4812" s="26"/>
      <c r="P4812" s="26">
        <f t="shared" si="4448"/>
        <v>5000</v>
      </c>
      <c r="Q4812" s="26">
        <f t="shared" si="4449"/>
        <v>100</v>
      </c>
      <c r="R4812" s="90"/>
      <c r="S4812" s="90"/>
      <c r="T4812" s="90"/>
      <c r="U4812" s="90"/>
      <c r="V4812" s="90"/>
      <c r="W4812" s="90"/>
      <c r="X4812" s="90"/>
      <c r="Y4812" s="90"/>
    </row>
    <row r="4813" spans="1:25" ht="15" customHeight="1" x14ac:dyDescent="0.25">
      <c r="A4813" s="53" t="s">
        <v>1</v>
      </c>
      <c r="B4813" s="53" t="s">
        <v>1</v>
      </c>
      <c r="C4813" s="53" t="s">
        <v>1</v>
      </c>
      <c r="D4813" s="53" t="s">
        <v>1</v>
      </c>
      <c r="E4813" s="53" t="s">
        <v>1</v>
      </c>
      <c r="F4813" s="53" t="s">
        <v>1</v>
      </c>
      <c r="G4813" s="53" t="s">
        <v>1</v>
      </c>
      <c r="H4813" s="66" t="s">
        <v>1885</v>
      </c>
      <c r="I4813" s="30">
        <f t="shared" ref="I4813:K4813" si="4498">SUM(I4783,I4807,I4810)</f>
        <v>1898081</v>
      </c>
      <c r="J4813" s="30">
        <f t="shared" si="4498"/>
        <v>1774081</v>
      </c>
      <c r="K4813" s="30">
        <f t="shared" si="4498"/>
        <v>1074526</v>
      </c>
      <c r="L4813" s="30">
        <f t="shared" si="4447"/>
        <v>439720</v>
      </c>
      <c r="M4813" s="30">
        <f t="shared" ref="M4813" si="4499">SUM(M4783,M4807,M4810)</f>
        <v>142720</v>
      </c>
      <c r="N4813" s="30">
        <f t="shared" ref="N4813:O4813" si="4500">SUM(N4783,N4807,N4810)</f>
        <v>148500</v>
      </c>
      <c r="O4813" s="30">
        <f t="shared" si="4500"/>
        <v>148500</v>
      </c>
      <c r="P4813" s="30">
        <f t="shared" si="4448"/>
        <v>1514246</v>
      </c>
      <c r="Q4813" s="30">
        <f t="shared" si="4449"/>
        <v>85.353825445399622</v>
      </c>
      <c r="R4813" s="93"/>
      <c r="S4813" s="93"/>
      <c r="T4813" s="93"/>
      <c r="U4813" s="93"/>
      <c r="V4813" s="93"/>
      <c r="W4813" s="93"/>
      <c r="X4813" s="93"/>
      <c r="Y4813" s="93"/>
    </row>
    <row r="4814" spans="1:25" ht="15" customHeight="1" thickBot="1" x14ac:dyDescent="0.3">
      <c r="A4814" s="53" t="s">
        <v>1</v>
      </c>
      <c r="B4814" s="53" t="s">
        <v>1</v>
      </c>
      <c r="C4814" s="53" t="s">
        <v>1</v>
      </c>
      <c r="D4814" s="53" t="s">
        <v>1</v>
      </c>
      <c r="E4814" s="53" t="s">
        <v>1</v>
      </c>
      <c r="F4814" s="53" t="s">
        <v>1</v>
      </c>
      <c r="G4814" s="53" t="s">
        <v>1</v>
      </c>
      <c r="H4814" s="65" t="s">
        <v>76</v>
      </c>
      <c r="I4814" s="31"/>
      <c r="J4814" s="31"/>
      <c r="K4814" s="31">
        <v>0</v>
      </c>
      <c r="L4814" s="31"/>
      <c r="M4814" s="31"/>
      <c r="N4814" s="31"/>
      <c r="O4814" s="31"/>
      <c r="P4814" s="31"/>
      <c r="Q4814" s="31"/>
      <c r="R4814" s="94"/>
      <c r="S4814" s="94"/>
      <c r="T4814" s="94"/>
      <c r="U4814" s="94"/>
      <c r="V4814" s="94"/>
      <c r="W4814" s="94"/>
      <c r="X4814" s="94"/>
      <c r="Y4814" s="94"/>
    </row>
    <row r="4815" spans="1:25" ht="47.25" customHeight="1" thickBot="1" x14ac:dyDescent="0.3">
      <c r="A4815" s="110" t="s">
        <v>1</v>
      </c>
      <c r="B4815" s="110" t="s">
        <v>1</v>
      </c>
      <c r="C4815" s="110" t="s">
        <v>1</v>
      </c>
      <c r="D4815" s="110" t="s">
        <v>1</v>
      </c>
      <c r="E4815" s="110" t="s">
        <v>1</v>
      </c>
      <c r="F4815" s="110" t="s">
        <v>1</v>
      </c>
      <c r="G4815" s="110" t="s">
        <v>1</v>
      </c>
      <c r="H4815" s="28" t="s">
        <v>77</v>
      </c>
      <c r="I4815" s="109" t="s">
        <v>3984</v>
      </c>
      <c r="J4815" s="109" t="s">
        <v>11</v>
      </c>
      <c r="K4815" s="109" t="s">
        <v>3989</v>
      </c>
      <c r="L4815" s="109" t="s">
        <v>3985</v>
      </c>
      <c r="M4815" s="109" t="s">
        <v>4027</v>
      </c>
      <c r="N4815" s="109" t="s">
        <v>3988</v>
      </c>
      <c r="O4815" s="109" t="s">
        <v>3986</v>
      </c>
      <c r="P4815" s="109" t="s">
        <v>3987</v>
      </c>
      <c r="Q4815" s="109" t="s">
        <v>3695</v>
      </c>
      <c r="R4815" s="91"/>
      <c r="S4815" s="91"/>
      <c r="T4815" s="91"/>
      <c r="U4815" s="91"/>
      <c r="V4815" s="91"/>
      <c r="W4815" s="91"/>
      <c r="X4815" s="91"/>
      <c r="Y4815" s="91"/>
    </row>
    <row r="4816" spans="1:25" ht="15" customHeight="1" x14ac:dyDescent="0.25">
      <c r="A4816" s="111"/>
      <c r="B4816" s="111"/>
      <c r="C4816" s="111"/>
      <c r="D4816" s="111"/>
      <c r="E4816" s="111"/>
      <c r="F4816" s="111"/>
      <c r="G4816" s="111"/>
      <c r="H4816" s="67" t="s">
        <v>1</v>
      </c>
      <c r="I4816" s="29">
        <v>1</v>
      </c>
      <c r="J4816" s="29">
        <v>2</v>
      </c>
      <c r="K4816" s="29">
        <v>3</v>
      </c>
      <c r="L4816" s="29" t="s">
        <v>3478</v>
      </c>
      <c r="M4816" s="29">
        <v>5</v>
      </c>
      <c r="N4816" s="29">
        <v>6</v>
      </c>
      <c r="O4816" s="29">
        <v>7</v>
      </c>
      <c r="P4816" s="29" t="s">
        <v>3696</v>
      </c>
      <c r="Q4816" s="29">
        <v>9</v>
      </c>
      <c r="R4816" s="92"/>
      <c r="S4816" s="92"/>
      <c r="T4816" s="92"/>
      <c r="U4816" s="92"/>
      <c r="V4816" s="92"/>
      <c r="W4816" s="92"/>
      <c r="X4816" s="92"/>
      <c r="Y4816" s="92"/>
    </row>
    <row r="4817" spans="1:25" ht="15" customHeight="1" x14ac:dyDescent="0.25">
      <c r="A4817" s="111"/>
      <c r="B4817" s="111"/>
      <c r="C4817" s="111"/>
      <c r="D4817" s="111"/>
      <c r="E4817" s="111"/>
      <c r="F4817" s="111"/>
      <c r="G4817" s="111"/>
      <c r="H4817" s="68" t="s">
        <v>484</v>
      </c>
      <c r="I4817" s="32">
        <f t="shared" ref="I4817:K4817" si="4501">SUM(I4813)</f>
        <v>1898081</v>
      </c>
      <c r="J4817" s="32">
        <f t="shared" si="4501"/>
        <v>1774081</v>
      </c>
      <c r="K4817" s="32">
        <f t="shared" si="4501"/>
        <v>1074526</v>
      </c>
      <c r="L4817" s="32">
        <f t="shared" ref="L4817:L4879" si="4502">SUM(M4817:O4817)</f>
        <v>439720</v>
      </c>
      <c r="M4817" s="32">
        <f t="shared" ref="M4817" si="4503">SUM(M4813)</f>
        <v>142720</v>
      </c>
      <c r="N4817" s="32">
        <f t="shared" ref="N4817:O4817" si="4504">SUM(N4813)</f>
        <v>148500</v>
      </c>
      <c r="O4817" s="32">
        <f t="shared" si="4504"/>
        <v>148500</v>
      </c>
      <c r="P4817" s="32">
        <f t="shared" ref="P4817:P4879" si="4505">K4817+L4817</f>
        <v>1514246</v>
      </c>
      <c r="Q4817" s="32">
        <f t="shared" ref="Q4817:Q4879" si="4506">IF(J4817=0,"-",P4817/J4817*100)</f>
        <v>85.353825445399622</v>
      </c>
      <c r="R4817" s="90"/>
      <c r="S4817" s="90"/>
      <c r="T4817" s="90"/>
      <c r="U4817" s="90"/>
      <c r="V4817" s="90"/>
      <c r="W4817" s="90"/>
      <c r="X4817" s="90"/>
      <c r="Y4817" s="90"/>
    </row>
    <row r="4818" spans="1:25" ht="15" customHeight="1" x14ac:dyDescent="0.25">
      <c r="A4818" s="111"/>
      <c r="B4818" s="111"/>
      <c r="C4818" s="111"/>
      <c r="D4818" s="111"/>
      <c r="E4818" s="111"/>
      <c r="F4818" s="111"/>
      <c r="G4818" s="111"/>
      <c r="H4818" s="69" t="s">
        <v>79</v>
      </c>
      <c r="I4818" s="32">
        <f t="shared" ref="I4818:K4818" si="4507">SUM(I4817)</f>
        <v>1898081</v>
      </c>
      <c r="J4818" s="32">
        <f t="shared" si="4507"/>
        <v>1774081</v>
      </c>
      <c r="K4818" s="32">
        <f t="shared" si="4507"/>
        <v>1074526</v>
      </c>
      <c r="L4818" s="32">
        <f t="shared" si="4502"/>
        <v>439720</v>
      </c>
      <c r="M4818" s="32">
        <f t="shared" ref="M4818" si="4508">SUM(M4817)</f>
        <v>142720</v>
      </c>
      <c r="N4818" s="32">
        <f t="shared" ref="N4818:O4818" si="4509">SUM(N4817)</f>
        <v>148500</v>
      </c>
      <c r="O4818" s="32">
        <f t="shared" si="4509"/>
        <v>148500</v>
      </c>
      <c r="P4818" s="32">
        <f t="shared" si="4505"/>
        <v>1514246</v>
      </c>
      <c r="Q4818" s="32">
        <f t="shared" si="4506"/>
        <v>85.353825445399622</v>
      </c>
      <c r="R4818" s="90"/>
      <c r="S4818" s="90"/>
      <c r="T4818" s="90"/>
      <c r="U4818" s="90"/>
      <c r="V4818" s="90"/>
      <c r="W4818" s="90"/>
      <c r="X4818" s="90"/>
      <c r="Y4818" s="90"/>
    </row>
    <row r="4819" spans="1:25" ht="15" customHeight="1" x14ac:dyDescent="0.25">
      <c r="A4819" s="112"/>
      <c r="B4819" s="112"/>
      <c r="C4819" s="112"/>
      <c r="D4819" s="112"/>
      <c r="E4819" s="112"/>
      <c r="F4819" s="112"/>
      <c r="G4819" s="112"/>
      <c r="I4819" s="27"/>
      <c r="J4819" s="27"/>
      <c r="K4819" s="27">
        <v>0</v>
      </c>
      <c r="L4819" s="27"/>
      <c r="M4819" s="27"/>
      <c r="N4819" s="27"/>
      <c r="O4819" s="27"/>
      <c r="P4819" s="27"/>
      <c r="Q4819" s="27"/>
      <c r="R4819" s="27"/>
      <c r="S4819" s="27"/>
      <c r="T4819" s="27"/>
      <c r="U4819" s="27"/>
      <c r="V4819" s="27"/>
      <c r="W4819" s="27"/>
      <c r="X4819" s="27"/>
      <c r="Y4819" s="27"/>
    </row>
    <row r="4820" spans="1:25" ht="15" customHeight="1" thickBot="1" x14ac:dyDescent="0.3">
      <c r="A4820" s="53" t="s">
        <v>1</v>
      </c>
      <c r="B4820" s="53" t="s">
        <v>1</v>
      </c>
      <c r="C4820" s="53" t="s">
        <v>1</v>
      </c>
      <c r="D4820" s="53" t="s">
        <v>1</v>
      </c>
      <c r="E4820" s="53" t="s">
        <v>1</v>
      </c>
      <c r="F4820" s="53" t="s">
        <v>1</v>
      </c>
      <c r="G4820" s="53" t="s">
        <v>1</v>
      </c>
      <c r="H4820" s="21" t="s">
        <v>1</v>
      </c>
      <c r="I4820" s="33"/>
      <c r="J4820" s="33"/>
      <c r="K4820" s="33">
        <v>0</v>
      </c>
      <c r="L4820" s="33"/>
      <c r="M4820" s="33"/>
      <c r="N4820" s="33"/>
      <c r="O4820" s="33"/>
      <c r="P4820" s="33"/>
      <c r="Q4820" s="33"/>
      <c r="R4820" s="33"/>
      <c r="S4820" s="33"/>
      <c r="T4820" s="33"/>
      <c r="U4820" s="33"/>
      <c r="V4820" s="33"/>
      <c r="W4820" s="33"/>
      <c r="X4820" s="33"/>
      <c r="Y4820" s="33"/>
    </row>
    <row r="4821" spans="1:25" ht="45.75" customHeight="1" thickBot="1" x14ac:dyDescent="0.3">
      <c r="A4821" s="28" t="s">
        <v>4</v>
      </c>
      <c r="B4821" s="28" t="s">
        <v>5</v>
      </c>
      <c r="C4821" s="28" t="s">
        <v>6</v>
      </c>
      <c r="D4821" s="57" t="s">
        <v>1</v>
      </c>
      <c r="E4821" s="28" t="s">
        <v>7</v>
      </c>
      <c r="F4821" s="28" t="s">
        <v>8</v>
      </c>
      <c r="G4821" s="28" t="s">
        <v>9</v>
      </c>
      <c r="H4821" s="28" t="s">
        <v>10</v>
      </c>
      <c r="I4821" s="109" t="s">
        <v>3984</v>
      </c>
      <c r="J4821" s="109" t="s">
        <v>11</v>
      </c>
      <c r="K4821" s="109" t="s">
        <v>3989</v>
      </c>
      <c r="L4821" s="109" t="s">
        <v>3985</v>
      </c>
      <c r="M4821" s="109" t="s">
        <v>4027</v>
      </c>
      <c r="N4821" s="109" t="s">
        <v>3988</v>
      </c>
      <c r="O4821" s="109" t="s">
        <v>3986</v>
      </c>
      <c r="P4821" s="109" t="s">
        <v>3987</v>
      </c>
      <c r="Q4821" s="109" t="s">
        <v>3695</v>
      </c>
      <c r="R4821" s="91"/>
      <c r="S4821" s="91"/>
      <c r="T4821" s="91"/>
      <c r="U4821" s="91"/>
      <c r="V4821" s="91"/>
      <c r="W4821" s="91"/>
      <c r="X4821" s="91"/>
      <c r="Y4821" s="91"/>
    </row>
    <row r="4822" spans="1:25" ht="15" customHeight="1" x14ac:dyDescent="0.25">
      <c r="A4822" s="58" t="s">
        <v>1</v>
      </c>
      <c r="B4822" s="58" t="s">
        <v>1</v>
      </c>
      <c r="C4822" s="58" t="s">
        <v>1</v>
      </c>
      <c r="D4822" s="59" t="s">
        <v>1</v>
      </c>
      <c r="E4822" s="59" t="s">
        <v>1</v>
      </c>
      <c r="F4822" s="60" t="s">
        <v>1</v>
      </c>
      <c r="G4822" s="61" t="s">
        <v>1</v>
      </c>
      <c r="H4822" s="62" t="s">
        <v>1</v>
      </c>
      <c r="I4822" s="29">
        <v>1</v>
      </c>
      <c r="J4822" s="29">
        <v>2</v>
      </c>
      <c r="K4822" s="29">
        <v>3</v>
      </c>
      <c r="L4822" s="29" t="s">
        <v>3478</v>
      </c>
      <c r="M4822" s="29">
        <v>5</v>
      </c>
      <c r="N4822" s="29">
        <v>6</v>
      </c>
      <c r="O4822" s="29">
        <v>7</v>
      </c>
      <c r="P4822" s="29" t="s">
        <v>3696</v>
      </c>
      <c r="Q4822" s="29">
        <v>9</v>
      </c>
      <c r="R4822" s="92"/>
      <c r="S4822" s="92"/>
      <c r="T4822" s="92"/>
      <c r="U4822" s="92"/>
      <c r="V4822" s="92"/>
      <c r="W4822" s="92"/>
      <c r="X4822" s="92"/>
      <c r="Y4822" s="92"/>
    </row>
    <row r="4823" spans="1:25" ht="15" customHeight="1" x14ac:dyDescent="0.25">
      <c r="A4823" s="63" t="s">
        <v>935</v>
      </c>
      <c r="B4823" s="63" t="s">
        <v>95</v>
      </c>
      <c r="C4823" s="64" t="s">
        <v>1129</v>
      </c>
      <c r="D4823" s="64" t="s">
        <v>1886</v>
      </c>
      <c r="E4823" s="65" t="s">
        <v>1</v>
      </c>
      <c r="F4823" s="65" t="s">
        <v>1</v>
      </c>
      <c r="G4823" s="65" t="s">
        <v>1</v>
      </c>
      <c r="H4823" s="65" t="s">
        <v>1887</v>
      </c>
      <c r="I4823" s="26">
        <v>0</v>
      </c>
      <c r="J4823" s="26" t="s">
        <v>1</v>
      </c>
      <c r="K4823" s="26">
        <v>0</v>
      </c>
      <c r="L4823" s="26"/>
      <c r="M4823" s="26"/>
      <c r="N4823" s="26"/>
      <c r="O4823" s="26"/>
      <c r="P4823" s="26"/>
      <c r="Q4823" s="26"/>
      <c r="R4823" s="90"/>
      <c r="S4823" s="90"/>
      <c r="T4823" s="90"/>
      <c r="U4823" s="90"/>
      <c r="V4823" s="90"/>
      <c r="W4823" s="90"/>
      <c r="X4823" s="90"/>
      <c r="Y4823" s="90"/>
    </row>
    <row r="4824" spans="1:25" ht="22.5" customHeight="1" x14ac:dyDescent="0.25">
      <c r="A4824" s="63" t="s">
        <v>1</v>
      </c>
      <c r="B4824" s="63" t="s">
        <v>1</v>
      </c>
      <c r="C4824" s="63" t="s">
        <v>1</v>
      </c>
      <c r="D4824" s="65" t="s">
        <v>1</v>
      </c>
      <c r="E4824" s="65" t="s">
        <v>1</v>
      </c>
      <c r="F4824" s="65" t="s">
        <v>1</v>
      </c>
      <c r="G4824" s="65" t="s">
        <v>1</v>
      </c>
      <c r="H4824" s="66" t="s">
        <v>15</v>
      </c>
      <c r="I4824" s="30">
        <f t="shared" ref="I4824:K4824" si="4510">SUM(I4825,I4833,I4835)</f>
        <v>1443568</v>
      </c>
      <c r="J4824" s="30">
        <f t="shared" si="4510"/>
        <v>1401068</v>
      </c>
      <c r="K4824" s="30">
        <f t="shared" si="4510"/>
        <v>794884</v>
      </c>
      <c r="L4824" s="30">
        <f t="shared" si="4502"/>
        <v>318539</v>
      </c>
      <c r="M4824" s="30">
        <f t="shared" ref="M4824" si="4511">SUM(M4825,M4833,M4835)</f>
        <v>103300</v>
      </c>
      <c r="N4824" s="30">
        <f t="shared" ref="N4824:O4824" si="4512">SUM(N4825,N4833,N4835)</f>
        <v>106500</v>
      </c>
      <c r="O4824" s="30">
        <f t="shared" si="4512"/>
        <v>108739</v>
      </c>
      <c r="P4824" s="30">
        <f t="shared" si="4505"/>
        <v>1113423</v>
      </c>
      <c r="Q4824" s="30">
        <f t="shared" si="4506"/>
        <v>79.469590341082665</v>
      </c>
      <c r="R4824" s="93"/>
      <c r="S4824" s="93"/>
      <c r="T4824" s="93"/>
      <c r="U4824" s="93"/>
      <c r="V4824" s="93"/>
      <c r="W4824" s="93"/>
      <c r="X4824" s="93"/>
      <c r="Y4824" s="93"/>
    </row>
    <row r="4825" spans="1:25" ht="15" customHeight="1" x14ac:dyDescent="0.25">
      <c r="A4825" s="63" t="s">
        <v>935</v>
      </c>
      <c r="B4825" s="63" t="s">
        <v>95</v>
      </c>
      <c r="C4825" s="63" t="s">
        <v>1129</v>
      </c>
      <c r="D4825" s="63" t="s">
        <v>1886</v>
      </c>
      <c r="E4825" s="65" t="s">
        <v>16</v>
      </c>
      <c r="F4825" s="65" t="s">
        <v>1</v>
      </c>
      <c r="G4825" s="65" t="s">
        <v>1</v>
      </c>
      <c r="H4825" s="65" t="s">
        <v>17</v>
      </c>
      <c r="I4825" s="31">
        <f t="shared" ref="I4825:K4825" si="4513">SUM(I4826:I4827)</f>
        <v>1170638</v>
      </c>
      <c r="J4825" s="31">
        <f t="shared" si="4513"/>
        <v>1170638</v>
      </c>
      <c r="K4825" s="31">
        <f t="shared" si="4513"/>
        <v>646384</v>
      </c>
      <c r="L4825" s="31">
        <f t="shared" si="4502"/>
        <v>278700</v>
      </c>
      <c r="M4825" s="31">
        <f t="shared" ref="M4825" si="4514">SUM(M4826:M4827)</f>
        <v>92800</v>
      </c>
      <c r="N4825" s="31">
        <f t="shared" ref="N4825:O4825" si="4515">SUM(N4826:N4827)</f>
        <v>92200</v>
      </c>
      <c r="O4825" s="31">
        <f t="shared" si="4515"/>
        <v>93700</v>
      </c>
      <c r="P4825" s="31">
        <f t="shared" si="4505"/>
        <v>925084</v>
      </c>
      <c r="Q4825" s="31">
        <f t="shared" si="4506"/>
        <v>79.023916872679692</v>
      </c>
      <c r="R4825" s="94"/>
      <c r="S4825" s="94"/>
      <c r="T4825" s="94"/>
      <c r="U4825" s="94"/>
      <c r="V4825" s="94"/>
      <c r="W4825" s="94"/>
      <c r="X4825" s="94"/>
      <c r="Y4825" s="94"/>
    </row>
    <row r="4826" spans="1:25" ht="15" customHeight="1" x14ac:dyDescent="0.25">
      <c r="A4826" s="64" t="s">
        <v>935</v>
      </c>
      <c r="B4826" s="64" t="s">
        <v>95</v>
      </c>
      <c r="C4826" s="64" t="s">
        <v>1129</v>
      </c>
      <c r="D4826" s="64" t="s">
        <v>1886</v>
      </c>
      <c r="E4826" s="20" t="s">
        <v>19</v>
      </c>
      <c r="F4826" s="64"/>
      <c r="G4826" s="53" t="s">
        <v>385</v>
      </c>
      <c r="H4826" s="53" t="s">
        <v>3866</v>
      </c>
      <c r="I4826" s="26">
        <v>1003154</v>
      </c>
      <c r="J4826" s="26">
        <v>1003154</v>
      </c>
      <c r="K4826" s="26">
        <v>541000</v>
      </c>
      <c r="L4826" s="26">
        <f t="shared" si="4502"/>
        <v>249000</v>
      </c>
      <c r="M4826" s="26">
        <v>83000</v>
      </c>
      <c r="N4826" s="26">
        <v>83000</v>
      </c>
      <c r="O4826" s="26">
        <v>83000</v>
      </c>
      <c r="P4826" s="26">
        <f t="shared" si="4505"/>
        <v>790000</v>
      </c>
      <c r="Q4826" s="26">
        <f t="shared" si="4506"/>
        <v>78.75161739872442</v>
      </c>
      <c r="R4826" s="90"/>
      <c r="S4826" s="90"/>
      <c r="T4826" s="90"/>
      <c r="U4826" s="90"/>
      <c r="V4826" s="90"/>
      <c r="W4826" s="90"/>
      <c r="X4826" s="90"/>
      <c r="Y4826" s="90"/>
    </row>
    <row r="4827" spans="1:25" ht="15" customHeight="1" x14ac:dyDescent="0.25">
      <c r="A4827" s="63" t="s">
        <v>935</v>
      </c>
      <c r="B4827" s="63" t="s">
        <v>95</v>
      </c>
      <c r="C4827" s="63" t="s">
        <v>1129</v>
      </c>
      <c r="D4827" s="63" t="s">
        <v>1886</v>
      </c>
      <c r="E4827" s="63" t="s">
        <v>21</v>
      </c>
      <c r="F4827" s="64" t="s">
        <v>1</v>
      </c>
      <c r="G4827" s="53" t="s">
        <v>1</v>
      </c>
      <c r="H4827" s="65" t="s">
        <v>22</v>
      </c>
      <c r="I4827" s="31">
        <f t="shared" ref="I4827:K4827" si="4516">SUM(I4828:I4832)</f>
        <v>167484</v>
      </c>
      <c r="J4827" s="31">
        <f t="shared" si="4516"/>
        <v>167484</v>
      </c>
      <c r="K4827" s="31">
        <f t="shared" si="4516"/>
        <v>105384</v>
      </c>
      <c r="L4827" s="31">
        <f t="shared" si="4502"/>
        <v>29700</v>
      </c>
      <c r="M4827" s="31">
        <f t="shared" ref="M4827" si="4517">SUM(M4828:M4832)</f>
        <v>9800</v>
      </c>
      <c r="N4827" s="31">
        <f t="shared" ref="N4827:O4827" si="4518">SUM(N4828:N4832)</f>
        <v>9200</v>
      </c>
      <c r="O4827" s="31">
        <f t="shared" si="4518"/>
        <v>10700</v>
      </c>
      <c r="P4827" s="31">
        <f t="shared" si="4505"/>
        <v>135084</v>
      </c>
      <c r="Q4827" s="31">
        <f t="shared" si="4506"/>
        <v>80.654868524754605</v>
      </c>
      <c r="R4827" s="94"/>
      <c r="S4827" s="94"/>
      <c r="T4827" s="94"/>
      <c r="U4827" s="94"/>
      <c r="V4827" s="94"/>
      <c r="W4827" s="94"/>
      <c r="X4827" s="94"/>
      <c r="Y4827" s="94"/>
    </row>
    <row r="4828" spans="1:25" ht="15" customHeight="1" x14ac:dyDescent="0.25">
      <c r="A4828" s="64" t="s">
        <v>935</v>
      </c>
      <c r="B4828" s="64" t="s">
        <v>95</v>
      </c>
      <c r="C4828" s="64" t="s">
        <v>1129</v>
      </c>
      <c r="D4828" s="64" t="s">
        <v>1886</v>
      </c>
      <c r="E4828" s="20" t="s">
        <v>23</v>
      </c>
      <c r="F4828" s="64" t="s">
        <v>1888</v>
      </c>
      <c r="G4828" s="53" t="s">
        <v>385</v>
      </c>
      <c r="H4828" s="53" t="s">
        <v>85</v>
      </c>
      <c r="I4828" s="26">
        <v>24500</v>
      </c>
      <c r="J4828" s="26">
        <v>24500</v>
      </c>
      <c r="K4828" s="26">
        <v>16400</v>
      </c>
      <c r="L4828" s="26">
        <f t="shared" si="4502"/>
        <v>5900</v>
      </c>
      <c r="M4828" s="26">
        <v>1500</v>
      </c>
      <c r="N4828" s="26">
        <v>2200</v>
      </c>
      <c r="O4828" s="26">
        <v>2200</v>
      </c>
      <c r="P4828" s="26">
        <f t="shared" si="4505"/>
        <v>22300</v>
      </c>
      <c r="Q4828" s="26">
        <f t="shared" si="4506"/>
        <v>91.020408163265316</v>
      </c>
      <c r="R4828" s="90"/>
      <c r="S4828" s="90"/>
      <c r="T4828" s="90"/>
      <c r="U4828" s="90"/>
      <c r="V4828" s="90"/>
      <c r="W4828" s="90"/>
      <c r="X4828" s="90"/>
      <c r="Y4828" s="90"/>
    </row>
    <row r="4829" spans="1:25" ht="15" customHeight="1" x14ac:dyDescent="0.25">
      <c r="A4829" s="64" t="s">
        <v>935</v>
      </c>
      <c r="B4829" s="64" t="s">
        <v>95</v>
      </c>
      <c r="C4829" s="64" t="s">
        <v>1129</v>
      </c>
      <c r="D4829" s="64" t="s">
        <v>1886</v>
      </c>
      <c r="E4829" s="20" t="s">
        <v>23</v>
      </c>
      <c r="F4829" s="64" t="s">
        <v>1889</v>
      </c>
      <c r="G4829" s="53" t="s">
        <v>385</v>
      </c>
      <c r="H4829" s="53" t="s">
        <v>25</v>
      </c>
      <c r="I4829" s="26">
        <v>93000</v>
      </c>
      <c r="J4829" s="26">
        <v>93000</v>
      </c>
      <c r="K4829" s="26">
        <v>53000</v>
      </c>
      <c r="L4829" s="26">
        <f t="shared" si="4502"/>
        <v>17000</v>
      </c>
      <c r="M4829" s="26">
        <v>1500</v>
      </c>
      <c r="N4829" s="26">
        <v>7000</v>
      </c>
      <c r="O4829" s="26">
        <v>8500</v>
      </c>
      <c r="P4829" s="26">
        <f t="shared" si="4505"/>
        <v>70000</v>
      </c>
      <c r="Q4829" s="26">
        <f t="shared" si="4506"/>
        <v>75.268817204301072</v>
      </c>
      <c r="R4829" s="90"/>
      <c r="S4829" s="90"/>
      <c r="T4829" s="90"/>
      <c r="U4829" s="90"/>
      <c r="V4829" s="90"/>
      <c r="W4829" s="90"/>
      <c r="X4829" s="90"/>
      <c r="Y4829" s="90"/>
    </row>
    <row r="4830" spans="1:25" ht="15" customHeight="1" x14ac:dyDescent="0.25">
      <c r="A4830" s="64" t="s">
        <v>935</v>
      </c>
      <c r="B4830" s="64" t="s">
        <v>95</v>
      </c>
      <c r="C4830" s="64" t="s">
        <v>1129</v>
      </c>
      <c r="D4830" s="64" t="s">
        <v>1886</v>
      </c>
      <c r="E4830" s="20" t="s">
        <v>23</v>
      </c>
      <c r="F4830" s="64" t="s">
        <v>1890</v>
      </c>
      <c r="G4830" s="53" t="s">
        <v>385</v>
      </c>
      <c r="H4830" s="53" t="s">
        <v>27</v>
      </c>
      <c r="I4830" s="26">
        <v>21984</v>
      </c>
      <c r="J4830" s="26">
        <v>21984</v>
      </c>
      <c r="K4830" s="26">
        <v>21984</v>
      </c>
      <c r="L4830" s="26">
        <f t="shared" si="4502"/>
        <v>0</v>
      </c>
      <c r="M4830" s="26"/>
      <c r="N4830" s="26"/>
      <c r="O4830" s="26"/>
      <c r="P4830" s="26">
        <f t="shared" si="4505"/>
        <v>21984</v>
      </c>
      <c r="Q4830" s="26">
        <f t="shared" si="4506"/>
        <v>100</v>
      </c>
      <c r="R4830" s="90"/>
      <c r="S4830" s="90"/>
      <c r="T4830" s="90"/>
      <c r="U4830" s="90"/>
      <c r="V4830" s="90"/>
      <c r="W4830" s="90"/>
      <c r="X4830" s="90"/>
      <c r="Y4830" s="90"/>
    </row>
    <row r="4831" spans="1:25" ht="15" customHeight="1" x14ac:dyDescent="0.25">
      <c r="A4831" s="64" t="s">
        <v>935</v>
      </c>
      <c r="B4831" s="64" t="s">
        <v>95</v>
      </c>
      <c r="C4831" s="64" t="s">
        <v>1129</v>
      </c>
      <c r="D4831" s="64" t="s">
        <v>1886</v>
      </c>
      <c r="E4831" s="20" t="s">
        <v>23</v>
      </c>
      <c r="F4831" s="64" t="s">
        <v>1891</v>
      </c>
      <c r="G4831" s="53" t="s">
        <v>385</v>
      </c>
      <c r="H4831" s="53" t="s">
        <v>89</v>
      </c>
      <c r="I4831" s="26">
        <v>14000</v>
      </c>
      <c r="J4831" s="26">
        <v>14000</v>
      </c>
      <c r="K4831" s="26">
        <v>0</v>
      </c>
      <c r="L4831" s="26">
        <f t="shared" si="4502"/>
        <v>6800</v>
      </c>
      <c r="M4831" s="26">
        <v>6800</v>
      </c>
      <c r="N4831" s="26">
        <v>0</v>
      </c>
      <c r="O4831" s="26">
        <v>0</v>
      </c>
      <c r="P4831" s="26">
        <f t="shared" si="4505"/>
        <v>6800</v>
      </c>
      <c r="Q4831" s="26">
        <f t="shared" si="4506"/>
        <v>48.571428571428569</v>
      </c>
      <c r="R4831" s="90"/>
      <c r="S4831" s="90"/>
      <c r="T4831" s="90"/>
      <c r="U4831" s="90"/>
      <c r="V4831" s="90"/>
      <c r="W4831" s="90"/>
      <c r="X4831" s="90"/>
      <c r="Y4831" s="90"/>
    </row>
    <row r="4832" spans="1:25" ht="15" customHeight="1" x14ac:dyDescent="0.25">
      <c r="A4832" s="64" t="s">
        <v>935</v>
      </c>
      <c r="B4832" s="64" t="s">
        <v>95</v>
      </c>
      <c r="C4832" s="64" t="s">
        <v>1129</v>
      </c>
      <c r="D4832" s="64" t="s">
        <v>1886</v>
      </c>
      <c r="E4832" s="20" t="s">
        <v>23</v>
      </c>
      <c r="F4832" s="64" t="s">
        <v>1892</v>
      </c>
      <c r="G4832" s="53" t="s">
        <v>385</v>
      </c>
      <c r="H4832" s="53" t="s">
        <v>29</v>
      </c>
      <c r="I4832" s="26">
        <v>14000</v>
      </c>
      <c r="J4832" s="26">
        <v>14000</v>
      </c>
      <c r="K4832" s="26">
        <v>14000</v>
      </c>
      <c r="L4832" s="26">
        <f t="shared" si="4502"/>
        <v>0</v>
      </c>
      <c r="M4832" s="26">
        <v>0</v>
      </c>
      <c r="N4832" s="26">
        <v>0</v>
      </c>
      <c r="O4832" s="26">
        <v>0</v>
      </c>
      <c r="P4832" s="26">
        <f t="shared" si="4505"/>
        <v>14000</v>
      </c>
      <c r="Q4832" s="26">
        <f t="shared" si="4506"/>
        <v>100</v>
      </c>
      <c r="R4832" s="90"/>
      <c r="S4832" s="90"/>
      <c r="T4832" s="90"/>
      <c r="U4832" s="90"/>
      <c r="V4832" s="90"/>
      <c r="W4832" s="90"/>
      <c r="X4832" s="90"/>
      <c r="Y4832" s="90"/>
    </row>
    <row r="4833" spans="1:25" ht="15" customHeight="1" x14ac:dyDescent="0.25">
      <c r="A4833" s="63" t="s">
        <v>935</v>
      </c>
      <c r="B4833" s="63" t="s">
        <v>95</v>
      </c>
      <c r="C4833" s="63" t="s">
        <v>1129</v>
      </c>
      <c r="D4833" s="63" t="s">
        <v>1886</v>
      </c>
      <c r="E4833" s="65" t="s">
        <v>30</v>
      </c>
      <c r="F4833" s="65" t="s">
        <v>1</v>
      </c>
      <c r="G4833" s="65" t="s">
        <v>1</v>
      </c>
      <c r="H4833" s="65" t="s">
        <v>31</v>
      </c>
      <c r="I4833" s="31">
        <f t="shared" ref="I4833:K4833" si="4519">SUM(I4834)</f>
        <v>105360</v>
      </c>
      <c r="J4833" s="31">
        <f t="shared" si="4519"/>
        <v>105360</v>
      </c>
      <c r="K4833" s="31">
        <f t="shared" si="4519"/>
        <v>56800</v>
      </c>
      <c r="L4833" s="31">
        <f t="shared" si="4502"/>
        <v>25800</v>
      </c>
      <c r="M4833" s="31">
        <f t="shared" ref="M4833" si="4520">SUM(M4834)</f>
        <v>8600</v>
      </c>
      <c r="N4833" s="31">
        <f t="shared" ref="N4833:O4833" si="4521">SUM(N4834)</f>
        <v>8600</v>
      </c>
      <c r="O4833" s="31">
        <f t="shared" si="4521"/>
        <v>8600</v>
      </c>
      <c r="P4833" s="31">
        <f t="shared" si="4505"/>
        <v>82600</v>
      </c>
      <c r="Q4833" s="31">
        <f t="shared" si="4506"/>
        <v>78.39787395596052</v>
      </c>
      <c r="R4833" s="94"/>
      <c r="S4833" s="94"/>
      <c r="T4833" s="94"/>
      <c r="U4833" s="94"/>
      <c r="V4833" s="94"/>
      <c r="W4833" s="94"/>
      <c r="X4833" s="94"/>
      <c r="Y4833" s="94"/>
    </row>
    <row r="4834" spans="1:25" ht="15" customHeight="1" x14ac:dyDescent="0.25">
      <c r="A4834" s="64" t="s">
        <v>935</v>
      </c>
      <c r="B4834" s="64" t="s">
        <v>95</v>
      </c>
      <c r="C4834" s="64" t="s">
        <v>1129</v>
      </c>
      <c r="D4834" s="64" t="s">
        <v>1886</v>
      </c>
      <c r="E4834" s="20" t="s">
        <v>33</v>
      </c>
      <c r="F4834" s="64"/>
      <c r="G4834" s="53" t="s">
        <v>385</v>
      </c>
      <c r="H4834" s="53" t="s">
        <v>3863</v>
      </c>
      <c r="I4834" s="26">
        <v>105360</v>
      </c>
      <c r="J4834" s="26">
        <v>105360</v>
      </c>
      <c r="K4834" s="26">
        <v>56800</v>
      </c>
      <c r="L4834" s="26">
        <f t="shared" si="4502"/>
        <v>25800</v>
      </c>
      <c r="M4834" s="26">
        <v>8600</v>
      </c>
      <c r="N4834" s="26">
        <v>8600</v>
      </c>
      <c r="O4834" s="26">
        <v>8600</v>
      </c>
      <c r="P4834" s="26">
        <f t="shared" si="4505"/>
        <v>82600</v>
      </c>
      <c r="Q4834" s="26">
        <f t="shared" si="4506"/>
        <v>78.39787395596052</v>
      </c>
      <c r="R4834" s="90"/>
      <c r="S4834" s="90"/>
      <c r="T4834" s="90"/>
      <c r="U4834" s="90"/>
      <c r="V4834" s="90"/>
      <c r="W4834" s="90"/>
      <c r="X4834" s="90"/>
      <c r="Y4834" s="90"/>
    </row>
    <row r="4835" spans="1:25" ht="15" customHeight="1" x14ac:dyDescent="0.25">
      <c r="A4835" s="63" t="s">
        <v>935</v>
      </c>
      <c r="B4835" s="63" t="s">
        <v>95</v>
      </c>
      <c r="C4835" s="63" t="s">
        <v>1129</v>
      </c>
      <c r="D4835" s="63" t="s">
        <v>1886</v>
      </c>
      <c r="E4835" s="65" t="s">
        <v>34</v>
      </c>
      <c r="F4835" s="65" t="s">
        <v>1</v>
      </c>
      <c r="G4835" s="65" t="s">
        <v>1</v>
      </c>
      <c r="H4835" s="65" t="s">
        <v>35</v>
      </c>
      <c r="I4835" s="31">
        <f t="shared" ref="I4835:K4835" si="4522">SUM(I4836:I4843)</f>
        <v>167570</v>
      </c>
      <c r="J4835" s="31">
        <f t="shared" si="4522"/>
        <v>125070</v>
      </c>
      <c r="K4835" s="31">
        <f t="shared" si="4522"/>
        <v>91700</v>
      </c>
      <c r="L4835" s="31">
        <f t="shared" si="4502"/>
        <v>14039</v>
      </c>
      <c r="M4835" s="31">
        <f t="shared" ref="M4835" si="4523">SUM(M4836:M4843)</f>
        <v>1900</v>
      </c>
      <c r="N4835" s="31">
        <f t="shared" ref="N4835:O4835" si="4524">SUM(N4836:N4843)</f>
        <v>5700</v>
      </c>
      <c r="O4835" s="31">
        <f t="shared" si="4524"/>
        <v>6439</v>
      </c>
      <c r="P4835" s="31">
        <f t="shared" si="4505"/>
        <v>105739</v>
      </c>
      <c r="Q4835" s="31">
        <f t="shared" si="4506"/>
        <v>84.543855440953067</v>
      </c>
      <c r="R4835" s="94"/>
      <c r="S4835" s="94"/>
      <c r="T4835" s="94"/>
      <c r="U4835" s="94"/>
      <c r="V4835" s="94"/>
      <c r="W4835" s="94"/>
      <c r="X4835" s="94"/>
      <c r="Y4835" s="94"/>
    </row>
    <row r="4836" spans="1:25" ht="15" customHeight="1" x14ac:dyDescent="0.25">
      <c r="A4836" s="64" t="s">
        <v>935</v>
      </c>
      <c r="B4836" s="64" t="s">
        <v>95</v>
      </c>
      <c r="C4836" s="64" t="s">
        <v>1129</v>
      </c>
      <c r="D4836" s="64" t="s">
        <v>1886</v>
      </c>
      <c r="E4836" s="20" t="s">
        <v>38</v>
      </c>
      <c r="F4836" s="64"/>
      <c r="G4836" s="53" t="s">
        <v>385</v>
      </c>
      <c r="H4836" s="53" t="s">
        <v>37</v>
      </c>
      <c r="I4836" s="26">
        <v>200</v>
      </c>
      <c r="J4836" s="26">
        <v>200</v>
      </c>
      <c r="K4836" s="26">
        <v>200</v>
      </c>
      <c r="L4836" s="26">
        <f t="shared" si="4502"/>
        <v>0</v>
      </c>
      <c r="M4836" s="26">
        <v>0</v>
      </c>
      <c r="N4836" s="26">
        <v>0</v>
      </c>
      <c r="O4836" s="26">
        <v>0</v>
      </c>
      <c r="P4836" s="26">
        <f t="shared" si="4505"/>
        <v>200</v>
      </c>
      <c r="Q4836" s="26">
        <f t="shared" si="4506"/>
        <v>100</v>
      </c>
      <c r="R4836" s="90"/>
      <c r="S4836" s="90"/>
      <c r="T4836" s="90"/>
      <c r="U4836" s="90"/>
      <c r="V4836" s="90"/>
      <c r="W4836" s="90"/>
      <c r="X4836" s="90"/>
      <c r="Y4836" s="90"/>
    </row>
    <row r="4837" spans="1:25" ht="15" customHeight="1" x14ac:dyDescent="0.25">
      <c r="A4837" s="64" t="s">
        <v>935</v>
      </c>
      <c r="B4837" s="64" t="s">
        <v>95</v>
      </c>
      <c r="C4837" s="64" t="s">
        <v>1129</v>
      </c>
      <c r="D4837" s="64" t="s">
        <v>1886</v>
      </c>
      <c r="E4837" s="20" t="s">
        <v>298</v>
      </c>
      <c r="F4837" s="64"/>
      <c r="G4837" s="53" t="s">
        <v>385</v>
      </c>
      <c r="H4837" s="53" t="s">
        <v>297</v>
      </c>
      <c r="I4837" s="26">
        <v>90131</v>
      </c>
      <c r="J4837" s="26">
        <v>90131</v>
      </c>
      <c r="K4837" s="26">
        <v>68500</v>
      </c>
      <c r="L4837" s="26">
        <f t="shared" si="4502"/>
        <v>4000</v>
      </c>
      <c r="M4837" s="26">
        <v>0</v>
      </c>
      <c r="N4837" s="26">
        <v>0</v>
      </c>
      <c r="O4837" s="26">
        <v>4000</v>
      </c>
      <c r="P4837" s="26">
        <f t="shared" si="4505"/>
        <v>72500</v>
      </c>
      <c r="Q4837" s="26">
        <f t="shared" si="4506"/>
        <v>80.438472889460897</v>
      </c>
      <c r="R4837" s="90"/>
      <c r="S4837" s="90"/>
      <c r="T4837" s="90"/>
      <c r="U4837" s="90"/>
      <c r="V4837" s="90"/>
      <c r="W4837" s="90"/>
      <c r="X4837" s="90"/>
      <c r="Y4837" s="90"/>
    </row>
    <row r="4838" spans="1:25" ht="15" customHeight="1" x14ac:dyDescent="0.25">
      <c r="A4838" s="64" t="s">
        <v>935</v>
      </c>
      <c r="B4838" s="64" t="s">
        <v>95</v>
      </c>
      <c r="C4838" s="64" t="s">
        <v>1129</v>
      </c>
      <c r="D4838" s="64" t="s">
        <v>1886</v>
      </c>
      <c r="E4838" s="20" t="s">
        <v>301</v>
      </c>
      <c r="F4838" s="64"/>
      <c r="G4838" s="53" t="s">
        <v>385</v>
      </c>
      <c r="H4838" s="53" t="s">
        <v>300</v>
      </c>
      <c r="I4838" s="26">
        <v>25339</v>
      </c>
      <c r="J4838" s="26">
        <v>25339</v>
      </c>
      <c r="K4838" s="26">
        <v>19500</v>
      </c>
      <c r="L4838" s="26">
        <f t="shared" si="4502"/>
        <v>5839</v>
      </c>
      <c r="M4838" s="26">
        <v>1500</v>
      </c>
      <c r="N4838" s="26">
        <v>2300</v>
      </c>
      <c r="O4838" s="26">
        <v>2039</v>
      </c>
      <c r="P4838" s="26">
        <f t="shared" si="4505"/>
        <v>25339</v>
      </c>
      <c r="Q4838" s="26">
        <f t="shared" si="4506"/>
        <v>100</v>
      </c>
      <c r="R4838" s="90"/>
      <c r="S4838" s="90"/>
      <c r="T4838" s="90"/>
      <c r="U4838" s="90"/>
      <c r="V4838" s="90"/>
      <c r="W4838" s="90"/>
      <c r="X4838" s="90"/>
      <c r="Y4838" s="90"/>
    </row>
    <row r="4839" spans="1:25" ht="15" customHeight="1" x14ac:dyDescent="0.25">
      <c r="A4839" s="64" t="s">
        <v>935</v>
      </c>
      <c r="B4839" s="64" t="s">
        <v>95</v>
      </c>
      <c r="C4839" s="64" t="s">
        <v>1129</v>
      </c>
      <c r="D4839" s="64" t="s">
        <v>1886</v>
      </c>
      <c r="E4839" s="20" t="s">
        <v>218</v>
      </c>
      <c r="F4839" s="64"/>
      <c r="G4839" s="53" t="s">
        <v>385</v>
      </c>
      <c r="H4839" s="53" t="s">
        <v>217</v>
      </c>
      <c r="I4839" s="26">
        <v>15000</v>
      </c>
      <c r="J4839" s="26">
        <v>0</v>
      </c>
      <c r="K4839" s="26">
        <v>0</v>
      </c>
      <c r="L4839" s="26">
        <f t="shared" si="4502"/>
        <v>0</v>
      </c>
      <c r="M4839" s="26">
        <v>0</v>
      </c>
      <c r="N4839" s="26">
        <v>0</v>
      </c>
      <c r="O4839" s="26">
        <v>0</v>
      </c>
      <c r="P4839" s="26">
        <f t="shared" si="4505"/>
        <v>0</v>
      </c>
      <c r="Q4839" s="26" t="str">
        <f t="shared" si="4506"/>
        <v>-</v>
      </c>
      <c r="R4839" s="90"/>
      <c r="S4839" s="90"/>
      <c r="T4839" s="90"/>
      <c r="U4839" s="90"/>
      <c r="V4839" s="90"/>
      <c r="W4839" s="90"/>
      <c r="X4839" s="90"/>
      <c r="Y4839" s="90"/>
    </row>
    <row r="4840" spans="1:25" ht="15" customHeight="1" x14ac:dyDescent="0.25">
      <c r="A4840" s="64" t="s">
        <v>935</v>
      </c>
      <c r="B4840" s="64" t="s">
        <v>95</v>
      </c>
      <c r="C4840" s="64" t="s">
        <v>1129</v>
      </c>
      <c r="D4840" s="64" t="s">
        <v>1886</v>
      </c>
      <c r="E4840" s="20" t="s">
        <v>303</v>
      </c>
      <c r="F4840" s="64"/>
      <c r="G4840" s="53" t="s">
        <v>385</v>
      </c>
      <c r="H4840" s="53" t="s">
        <v>302</v>
      </c>
      <c r="I4840" s="26">
        <v>500</v>
      </c>
      <c r="J4840" s="26">
        <v>0</v>
      </c>
      <c r="K4840" s="26">
        <v>0</v>
      </c>
      <c r="L4840" s="26">
        <f t="shared" si="4502"/>
        <v>0</v>
      </c>
      <c r="M4840" s="26">
        <v>0</v>
      </c>
      <c r="N4840" s="26">
        <v>0</v>
      </c>
      <c r="O4840" s="26">
        <v>0</v>
      </c>
      <c r="P4840" s="26">
        <f t="shared" si="4505"/>
        <v>0</v>
      </c>
      <c r="Q4840" s="26" t="str">
        <f t="shared" si="4506"/>
        <v>-</v>
      </c>
      <c r="R4840" s="90"/>
      <c r="S4840" s="90"/>
      <c r="T4840" s="90"/>
      <c r="U4840" s="90"/>
      <c r="V4840" s="90"/>
      <c r="W4840" s="90"/>
      <c r="X4840" s="90"/>
      <c r="Y4840" s="90"/>
    </row>
    <row r="4841" spans="1:25" ht="15" customHeight="1" x14ac:dyDescent="0.25">
      <c r="A4841" s="64" t="s">
        <v>935</v>
      </c>
      <c r="B4841" s="64" t="s">
        <v>95</v>
      </c>
      <c r="C4841" s="64" t="s">
        <v>1129</v>
      </c>
      <c r="D4841" s="64" t="s">
        <v>1886</v>
      </c>
      <c r="E4841" s="20" t="s">
        <v>308</v>
      </c>
      <c r="F4841" s="64"/>
      <c r="G4841" s="53" t="s">
        <v>385</v>
      </c>
      <c r="H4841" s="53" t="s">
        <v>307</v>
      </c>
      <c r="I4841" s="26">
        <v>11000</v>
      </c>
      <c r="J4841" s="26">
        <v>1000</v>
      </c>
      <c r="K4841" s="26">
        <v>600</v>
      </c>
      <c r="L4841" s="26">
        <f t="shared" si="4502"/>
        <v>300</v>
      </c>
      <c r="M4841" s="26">
        <v>100</v>
      </c>
      <c r="N4841" s="26">
        <v>100</v>
      </c>
      <c r="O4841" s="26">
        <v>100</v>
      </c>
      <c r="P4841" s="26">
        <f t="shared" si="4505"/>
        <v>900</v>
      </c>
      <c r="Q4841" s="26">
        <f t="shared" si="4506"/>
        <v>90</v>
      </c>
      <c r="R4841" s="90"/>
      <c r="S4841" s="90"/>
      <c r="T4841" s="90"/>
      <c r="U4841" s="90"/>
      <c r="V4841" s="90"/>
      <c r="W4841" s="90"/>
      <c r="X4841" s="90"/>
      <c r="Y4841" s="90"/>
    </row>
    <row r="4842" spans="1:25" ht="15" customHeight="1" x14ac:dyDescent="0.25">
      <c r="A4842" s="64" t="s">
        <v>935</v>
      </c>
      <c r="B4842" s="64" t="s">
        <v>95</v>
      </c>
      <c r="C4842" s="64" t="s">
        <v>1129</v>
      </c>
      <c r="D4842" s="64" t="s">
        <v>1886</v>
      </c>
      <c r="E4842" s="20" t="s">
        <v>311</v>
      </c>
      <c r="F4842" s="64"/>
      <c r="G4842" s="53" t="s">
        <v>385</v>
      </c>
      <c r="H4842" s="53" t="s">
        <v>310</v>
      </c>
      <c r="I4842" s="26">
        <v>3000</v>
      </c>
      <c r="J4842" s="26">
        <v>1000</v>
      </c>
      <c r="K4842" s="26">
        <v>0</v>
      </c>
      <c r="L4842" s="26">
        <f t="shared" si="4502"/>
        <v>0</v>
      </c>
      <c r="M4842" s="26">
        <v>0</v>
      </c>
      <c r="N4842" s="26">
        <v>0</v>
      </c>
      <c r="O4842" s="26">
        <v>0</v>
      </c>
      <c r="P4842" s="26">
        <f t="shared" si="4505"/>
        <v>0</v>
      </c>
      <c r="Q4842" s="26">
        <f t="shared" si="4506"/>
        <v>0</v>
      </c>
      <c r="R4842" s="90"/>
      <c r="S4842" s="90"/>
      <c r="T4842" s="90"/>
      <c r="U4842" s="90"/>
      <c r="V4842" s="90"/>
      <c r="W4842" s="90"/>
      <c r="X4842" s="90"/>
      <c r="Y4842" s="90"/>
    </row>
    <row r="4843" spans="1:25" ht="15" customHeight="1" x14ac:dyDescent="0.25">
      <c r="A4843" s="63" t="s">
        <v>935</v>
      </c>
      <c r="B4843" s="63" t="s">
        <v>95</v>
      </c>
      <c r="C4843" s="63" t="s">
        <v>1129</v>
      </c>
      <c r="D4843" s="63" t="s">
        <v>1886</v>
      </c>
      <c r="E4843" s="63" t="s">
        <v>39</v>
      </c>
      <c r="F4843" s="64" t="s">
        <v>1</v>
      </c>
      <c r="G4843" s="53" t="s">
        <v>1</v>
      </c>
      <c r="H4843" s="65" t="s">
        <v>40</v>
      </c>
      <c r="I4843" s="31">
        <f t="shared" ref="I4843:K4843" si="4525">SUM(I4844:I4846)</f>
        <v>22400</v>
      </c>
      <c r="J4843" s="31">
        <f t="shared" si="4525"/>
        <v>7400</v>
      </c>
      <c r="K4843" s="31">
        <f t="shared" si="4525"/>
        <v>2900</v>
      </c>
      <c r="L4843" s="31">
        <f t="shared" si="4502"/>
        <v>3900</v>
      </c>
      <c r="M4843" s="31">
        <f t="shared" ref="M4843" si="4526">SUM(M4844:M4846)</f>
        <v>300</v>
      </c>
      <c r="N4843" s="31">
        <f t="shared" ref="N4843:O4843" si="4527">SUM(N4844:N4846)</f>
        <v>3300</v>
      </c>
      <c r="O4843" s="31">
        <f t="shared" si="4527"/>
        <v>300</v>
      </c>
      <c r="P4843" s="31">
        <f t="shared" si="4505"/>
        <v>6800</v>
      </c>
      <c r="Q4843" s="31">
        <f t="shared" si="4506"/>
        <v>91.891891891891902</v>
      </c>
      <c r="R4843" s="94"/>
      <c r="S4843" s="94"/>
      <c r="T4843" s="94"/>
      <c r="U4843" s="94"/>
      <c r="V4843" s="94"/>
      <c r="W4843" s="94"/>
      <c r="X4843" s="94"/>
      <c r="Y4843" s="94"/>
    </row>
    <row r="4844" spans="1:25" ht="15" customHeight="1" x14ac:dyDescent="0.25">
      <c r="A4844" s="64" t="s">
        <v>935</v>
      </c>
      <c r="B4844" s="64" t="s">
        <v>95</v>
      </c>
      <c r="C4844" s="64" t="s">
        <v>1129</v>
      </c>
      <c r="D4844" s="64" t="s">
        <v>1886</v>
      </c>
      <c r="E4844" s="20" t="s">
        <v>41</v>
      </c>
      <c r="F4844" s="64"/>
      <c r="G4844" s="53" t="s">
        <v>385</v>
      </c>
      <c r="H4844" s="53" t="s">
        <v>40</v>
      </c>
      <c r="I4844" s="26">
        <v>18900</v>
      </c>
      <c r="J4844" s="26">
        <v>3900</v>
      </c>
      <c r="K4844" s="26">
        <v>900</v>
      </c>
      <c r="L4844" s="26">
        <f t="shared" si="4502"/>
        <v>3000</v>
      </c>
      <c r="M4844" s="26">
        <v>0</v>
      </c>
      <c r="N4844" s="26">
        <v>3000</v>
      </c>
      <c r="O4844" s="26">
        <v>0</v>
      </c>
      <c r="P4844" s="26">
        <f t="shared" si="4505"/>
        <v>3900</v>
      </c>
      <c r="Q4844" s="26">
        <f t="shared" si="4506"/>
        <v>100</v>
      </c>
      <c r="R4844" s="90"/>
      <c r="S4844" s="90"/>
      <c r="T4844" s="90"/>
      <c r="U4844" s="90"/>
      <c r="V4844" s="90"/>
      <c r="W4844" s="90"/>
      <c r="X4844" s="90"/>
      <c r="Y4844" s="90"/>
    </row>
    <row r="4845" spans="1:25" ht="15" customHeight="1" x14ac:dyDescent="0.25">
      <c r="A4845" s="64" t="s">
        <v>935</v>
      </c>
      <c r="B4845" s="64" t="s">
        <v>95</v>
      </c>
      <c r="C4845" s="64" t="s">
        <v>1129</v>
      </c>
      <c r="D4845" s="64" t="s">
        <v>1886</v>
      </c>
      <c r="E4845" s="20" t="s">
        <v>41</v>
      </c>
      <c r="F4845" s="64" t="s">
        <v>1893</v>
      </c>
      <c r="G4845" s="53" t="s">
        <v>385</v>
      </c>
      <c r="H4845" s="53" t="s">
        <v>49</v>
      </c>
      <c r="I4845" s="26">
        <v>3500</v>
      </c>
      <c r="J4845" s="26">
        <v>3500</v>
      </c>
      <c r="K4845" s="26">
        <v>2000</v>
      </c>
      <c r="L4845" s="26">
        <f t="shared" si="4502"/>
        <v>900</v>
      </c>
      <c r="M4845" s="26">
        <v>300</v>
      </c>
      <c r="N4845" s="26">
        <v>300</v>
      </c>
      <c r="O4845" s="26">
        <v>300</v>
      </c>
      <c r="P4845" s="26">
        <f t="shared" si="4505"/>
        <v>2900</v>
      </c>
      <c r="Q4845" s="26">
        <f t="shared" si="4506"/>
        <v>82.857142857142861</v>
      </c>
      <c r="R4845" s="90"/>
      <c r="S4845" s="90"/>
      <c r="T4845" s="90"/>
      <c r="U4845" s="90"/>
      <c r="V4845" s="90"/>
      <c r="W4845" s="90"/>
      <c r="X4845" s="90"/>
      <c r="Y4845" s="90"/>
    </row>
    <row r="4846" spans="1:25" ht="22.5" customHeight="1" x14ac:dyDescent="0.25">
      <c r="A4846" s="64" t="s">
        <v>935</v>
      </c>
      <c r="B4846" s="64" t="s">
        <v>95</v>
      </c>
      <c r="C4846" s="64" t="s">
        <v>1129</v>
      </c>
      <c r="D4846" s="64" t="s">
        <v>1886</v>
      </c>
      <c r="E4846" s="20" t="s">
        <v>41</v>
      </c>
      <c r="F4846" s="64" t="s">
        <v>1894</v>
      </c>
      <c r="G4846" s="53" t="s">
        <v>385</v>
      </c>
      <c r="H4846" s="53" t="s">
        <v>55</v>
      </c>
      <c r="I4846" s="26">
        <v>0</v>
      </c>
      <c r="J4846" s="26">
        <v>0</v>
      </c>
      <c r="K4846" s="26">
        <v>0</v>
      </c>
      <c r="L4846" s="26">
        <f t="shared" si="4502"/>
        <v>0</v>
      </c>
      <c r="M4846" s="26">
        <v>0</v>
      </c>
      <c r="N4846" s="26">
        <v>0</v>
      </c>
      <c r="O4846" s="26">
        <v>0</v>
      </c>
      <c r="P4846" s="26">
        <f t="shared" si="4505"/>
        <v>0</v>
      </c>
      <c r="Q4846" s="26" t="str">
        <f t="shared" si="4506"/>
        <v>-</v>
      </c>
      <c r="R4846" s="90"/>
      <c r="S4846" s="90"/>
      <c r="T4846" s="90"/>
      <c r="U4846" s="90"/>
      <c r="V4846" s="90"/>
      <c r="W4846" s="90"/>
      <c r="X4846" s="90"/>
      <c r="Y4846" s="90"/>
    </row>
    <row r="4847" spans="1:25" ht="22.5" customHeight="1" x14ac:dyDescent="0.25">
      <c r="A4847" s="63" t="s">
        <v>1</v>
      </c>
      <c r="B4847" s="63" t="s">
        <v>1</v>
      </c>
      <c r="C4847" s="63" t="s">
        <v>1</v>
      </c>
      <c r="D4847" s="65" t="s">
        <v>1</v>
      </c>
      <c r="E4847" s="65" t="s">
        <v>1</v>
      </c>
      <c r="F4847" s="65" t="s">
        <v>1</v>
      </c>
      <c r="G4847" s="65" t="s">
        <v>1</v>
      </c>
      <c r="H4847" s="66" t="s">
        <v>56</v>
      </c>
      <c r="I4847" s="30">
        <f t="shared" ref="I4847:K4848" si="4528">SUM(I4848)</f>
        <v>144</v>
      </c>
      <c r="J4847" s="30">
        <f t="shared" si="4528"/>
        <v>100</v>
      </c>
      <c r="K4847" s="30">
        <f t="shared" si="4528"/>
        <v>0</v>
      </c>
      <c r="L4847" s="30">
        <f t="shared" si="4502"/>
        <v>0</v>
      </c>
      <c r="M4847" s="30">
        <f t="shared" ref="M4847:M4848" si="4529">SUM(M4848)</f>
        <v>0</v>
      </c>
      <c r="N4847" s="30">
        <f t="shared" ref="N4847:O4848" si="4530">SUM(N4848)</f>
        <v>0</v>
      </c>
      <c r="O4847" s="30">
        <f t="shared" si="4530"/>
        <v>0</v>
      </c>
      <c r="P4847" s="30">
        <f t="shared" si="4505"/>
        <v>0</v>
      </c>
      <c r="Q4847" s="30">
        <f t="shared" si="4506"/>
        <v>0</v>
      </c>
      <c r="R4847" s="93"/>
      <c r="S4847" s="93"/>
      <c r="T4847" s="93"/>
      <c r="U4847" s="93"/>
      <c r="V4847" s="93"/>
      <c r="W4847" s="93"/>
      <c r="X4847" s="93"/>
      <c r="Y4847" s="93"/>
    </row>
    <row r="4848" spans="1:25" ht="15" customHeight="1" x14ac:dyDescent="0.25">
      <c r="A4848" s="63" t="s">
        <v>935</v>
      </c>
      <c r="B4848" s="63" t="s">
        <v>95</v>
      </c>
      <c r="C4848" s="63" t="s">
        <v>1129</v>
      </c>
      <c r="D4848" s="63" t="s">
        <v>1886</v>
      </c>
      <c r="E4848" s="65" t="s">
        <v>57</v>
      </c>
      <c r="F4848" s="65" t="s">
        <v>1</v>
      </c>
      <c r="G4848" s="65" t="s">
        <v>1</v>
      </c>
      <c r="H4848" s="65" t="s">
        <v>58</v>
      </c>
      <c r="I4848" s="31">
        <f t="shared" si="4528"/>
        <v>144</v>
      </c>
      <c r="J4848" s="31">
        <f t="shared" si="4528"/>
        <v>100</v>
      </c>
      <c r="K4848" s="31">
        <f t="shared" si="4528"/>
        <v>0</v>
      </c>
      <c r="L4848" s="31">
        <f t="shared" si="4502"/>
        <v>0</v>
      </c>
      <c r="M4848" s="31">
        <f t="shared" si="4529"/>
        <v>0</v>
      </c>
      <c r="N4848" s="31">
        <f t="shared" si="4530"/>
        <v>0</v>
      </c>
      <c r="O4848" s="31">
        <f t="shared" si="4530"/>
        <v>0</v>
      </c>
      <c r="P4848" s="31">
        <f t="shared" si="4505"/>
        <v>0</v>
      </c>
      <c r="Q4848" s="31">
        <f t="shared" si="4506"/>
        <v>0</v>
      </c>
      <c r="R4848" s="94"/>
      <c r="S4848" s="94"/>
      <c r="T4848" s="94"/>
      <c r="U4848" s="94"/>
      <c r="V4848" s="94"/>
      <c r="W4848" s="94"/>
      <c r="X4848" s="94"/>
      <c r="Y4848" s="94"/>
    </row>
    <row r="4849" spans="1:25" ht="15" customHeight="1" x14ac:dyDescent="0.25">
      <c r="A4849" s="64" t="s">
        <v>935</v>
      </c>
      <c r="B4849" s="64" t="s">
        <v>95</v>
      </c>
      <c r="C4849" s="64" t="s">
        <v>1129</v>
      </c>
      <c r="D4849" s="64" t="s">
        <v>1886</v>
      </c>
      <c r="E4849" s="20" t="s">
        <v>68</v>
      </c>
      <c r="F4849" s="64"/>
      <c r="G4849" s="53" t="s">
        <v>385</v>
      </c>
      <c r="H4849" s="53" t="s">
        <v>67</v>
      </c>
      <c r="I4849" s="26">
        <v>144</v>
      </c>
      <c r="J4849" s="26">
        <v>100</v>
      </c>
      <c r="K4849" s="26">
        <v>0</v>
      </c>
      <c r="L4849" s="26">
        <f t="shared" si="4502"/>
        <v>0</v>
      </c>
      <c r="M4849" s="26"/>
      <c r="N4849" s="26"/>
      <c r="O4849" s="26"/>
      <c r="P4849" s="26">
        <f t="shared" si="4505"/>
        <v>0</v>
      </c>
      <c r="Q4849" s="26">
        <f t="shared" si="4506"/>
        <v>0</v>
      </c>
      <c r="R4849" s="90"/>
      <c r="S4849" s="90"/>
      <c r="T4849" s="90"/>
      <c r="U4849" s="90"/>
      <c r="V4849" s="90"/>
      <c r="W4849" s="90"/>
      <c r="X4849" s="90"/>
      <c r="Y4849" s="90"/>
    </row>
    <row r="4850" spans="1:25" ht="22.5" customHeight="1" x14ac:dyDescent="0.25">
      <c r="A4850" s="63" t="s">
        <v>1</v>
      </c>
      <c r="B4850" s="63" t="s">
        <v>1</v>
      </c>
      <c r="C4850" s="63" t="s">
        <v>1</v>
      </c>
      <c r="D4850" s="65" t="s">
        <v>1</v>
      </c>
      <c r="E4850" s="65" t="s">
        <v>1</v>
      </c>
      <c r="F4850" s="65" t="s">
        <v>1</v>
      </c>
      <c r="G4850" s="65" t="s">
        <v>1</v>
      </c>
      <c r="H4850" s="66" t="s">
        <v>69</v>
      </c>
      <c r="I4850" s="30">
        <f t="shared" ref="I4850:K4851" si="4531">SUM(I4851)</f>
        <v>8500</v>
      </c>
      <c r="J4850" s="30">
        <f t="shared" si="4531"/>
        <v>0</v>
      </c>
      <c r="K4850" s="30">
        <f t="shared" si="4531"/>
        <v>0</v>
      </c>
      <c r="L4850" s="30">
        <f t="shared" si="4502"/>
        <v>0</v>
      </c>
      <c r="M4850" s="30">
        <f t="shared" ref="M4850:M4851" si="4532">SUM(M4851)</f>
        <v>0</v>
      </c>
      <c r="N4850" s="30">
        <f t="shared" ref="N4850:O4851" si="4533">SUM(N4851)</f>
        <v>0</v>
      </c>
      <c r="O4850" s="30">
        <f t="shared" si="4533"/>
        <v>0</v>
      </c>
      <c r="P4850" s="30">
        <f t="shared" si="4505"/>
        <v>0</v>
      </c>
      <c r="Q4850" s="30" t="str">
        <f t="shared" si="4506"/>
        <v>-</v>
      </c>
      <c r="R4850" s="93"/>
      <c r="S4850" s="93"/>
      <c r="T4850" s="93"/>
      <c r="U4850" s="93"/>
      <c r="V4850" s="93"/>
      <c r="W4850" s="93"/>
      <c r="X4850" s="93"/>
      <c r="Y4850" s="93"/>
    </row>
    <row r="4851" spans="1:25" ht="15" customHeight="1" x14ac:dyDescent="0.25">
      <c r="A4851" s="63" t="s">
        <v>935</v>
      </c>
      <c r="B4851" s="63" t="s">
        <v>95</v>
      </c>
      <c r="C4851" s="63" t="s">
        <v>1129</v>
      </c>
      <c r="D4851" s="63" t="s">
        <v>1886</v>
      </c>
      <c r="E4851" s="65" t="s">
        <v>70</v>
      </c>
      <c r="F4851" s="65" t="s">
        <v>1</v>
      </c>
      <c r="G4851" s="65" t="s">
        <v>1</v>
      </c>
      <c r="H4851" s="65" t="s">
        <v>71</v>
      </c>
      <c r="I4851" s="31">
        <f t="shared" si="4531"/>
        <v>8500</v>
      </c>
      <c r="J4851" s="31">
        <f t="shared" si="4531"/>
        <v>0</v>
      </c>
      <c r="K4851" s="31">
        <f t="shared" si="4531"/>
        <v>0</v>
      </c>
      <c r="L4851" s="31">
        <f t="shared" si="4502"/>
        <v>0</v>
      </c>
      <c r="M4851" s="31">
        <f t="shared" si="4532"/>
        <v>0</v>
      </c>
      <c r="N4851" s="31">
        <f t="shared" si="4533"/>
        <v>0</v>
      </c>
      <c r="O4851" s="31">
        <f t="shared" si="4533"/>
        <v>0</v>
      </c>
      <c r="P4851" s="31">
        <f t="shared" si="4505"/>
        <v>0</v>
      </c>
      <c r="Q4851" s="31" t="str">
        <f t="shared" si="4506"/>
        <v>-</v>
      </c>
      <c r="R4851" s="94"/>
      <c r="S4851" s="94"/>
      <c r="T4851" s="94"/>
      <c r="U4851" s="94"/>
      <c r="V4851" s="94"/>
      <c r="W4851" s="94"/>
      <c r="X4851" s="94"/>
      <c r="Y4851" s="94"/>
    </row>
    <row r="4852" spans="1:25" ht="15" customHeight="1" x14ac:dyDescent="0.25">
      <c r="A4852" s="64" t="s">
        <v>935</v>
      </c>
      <c r="B4852" s="64" t="s">
        <v>95</v>
      </c>
      <c r="C4852" s="64" t="s">
        <v>1129</v>
      </c>
      <c r="D4852" s="64" t="s">
        <v>1886</v>
      </c>
      <c r="E4852" s="20" t="s">
        <v>74</v>
      </c>
      <c r="F4852" s="64"/>
      <c r="G4852" s="53" t="s">
        <v>385</v>
      </c>
      <c r="H4852" s="53" t="s">
        <v>73</v>
      </c>
      <c r="I4852" s="26">
        <v>8500</v>
      </c>
      <c r="J4852" s="26">
        <v>0</v>
      </c>
      <c r="K4852" s="26">
        <v>0</v>
      </c>
      <c r="L4852" s="26">
        <f t="shared" si="4502"/>
        <v>0</v>
      </c>
      <c r="M4852" s="26"/>
      <c r="N4852" s="26"/>
      <c r="O4852" s="26"/>
      <c r="P4852" s="26">
        <f t="shared" si="4505"/>
        <v>0</v>
      </c>
      <c r="Q4852" s="26" t="str">
        <f t="shared" si="4506"/>
        <v>-</v>
      </c>
      <c r="R4852" s="90"/>
      <c r="S4852" s="90"/>
      <c r="T4852" s="90"/>
      <c r="U4852" s="90"/>
      <c r="V4852" s="90"/>
      <c r="W4852" s="90"/>
      <c r="X4852" s="90"/>
      <c r="Y4852" s="90"/>
    </row>
    <row r="4853" spans="1:25" ht="15" customHeight="1" x14ac:dyDescent="0.25">
      <c r="A4853" s="53" t="s">
        <v>1</v>
      </c>
      <c r="B4853" s="53" t="s">
        <v>1</v>
      </c>
      <c r="C4853" s="53" t="s">
        <v>1</v>
      </c>
      <c r="D4853" s="53" t="s">
        <v>1</v>
      </c>
      <c r="E4853" s="53" t="s">
        <v>1</v>
      </c>
      <c r="F4853" s="53" t="s">
        <v>1</v>
      </c>
      <c r="G4853" s="53" t="s">
        <v>1</v>
      </c>
      <c r="H4853" s="66" t="s">
        <v>1895</v>
      </c>
      <c r="I4853" s="30">
        <f t="shared" ref="I4853:K4853" si="4534">SUM(I4824,I4847,I4850)</f>
        <v>1452212</v>
      </c>
      <c r="J4853" s="30">
        <f t="shared" si="4534"/>
        <v>1401168</v>
      </c>
      <c r="K4853" s="30">
        <f t="shared" si="4534"/>
        <v>794884</v>
      </c>
      <c r="L4853" s="30">
        <f t="shared" si="4502"/>
        <v>318539</v>
      </c>
      <c r="M4853" s="30">
        <f t="shared" ref="M4853" si="4535">SUM(M4824,M4847,M4850)</f>
        <v>103300</v>
      </c>
      <c r="N4853" s="30">
        <f t="shared" ref="N4853:O4853" si="4536">SUM(N4824,N4847,N4850)</f>
        <v>106500</v>
      </c>
      <c r="O4853" s="30">
        <f t="shared" si="4536"/>
        <v>108739</v>
      </c>
      <c r="P4853" s="30">
        <f t="shared" si="4505"/>
        <v>1113423</v>
      </c>
      <c r="Q4853" s="30">
        <f t="shared" si="4506"/>
        <v>79.463918673563768</v>
      </c>
      <c r="R4853" s="93"/>
      <c r="S4853" s="93"/>
      <c r="T4853" s="93"/>
      <c r="U4853" s="93"/>
      <c r="V4853" s="93"/>
      <c r="W4853" s="93"/>
      <c r="X4853" s="93"/>
      <c r="Y4853" s="93"/>
    </row>
    <row r="4854" spans="1:25" ht="15" customHeight="1" thickBot="1" x14ac:dyDescent="0.3">
      <c r="A4854" s="53" t="s">
        <v>1</v>
      </c>
      <c r="B4854" s="53" t="s">
        <v>1</v>
      </c>
      <c r="C4854" s="53" t="s">
        <v>1</v>
      </c>
      <c r="D4854" s="53" t="s">
        <v>1</v>
      </c>
      <c r="E4854" s="53" t="s">
        <v>1</v>
      </c>
      <c r="F4854" s="53" t="s">
        <v>1</v>
      </c>
      <c r="G4854" s="53" t="s">
        <v>1</v>
      </c>
      <c r="H4854" s="65" t="s">
        <v>76</v>
      </c>
      <c r="I4854" s="31"/>
      <c r="J4854" s="31"/>
      <c r="K4854" s="31">
        <v>0</v>
      </c>
      <c r="L4854" s="31"/>
      <c r="M4854" s="31"/>
      <c r="N4854" s="31"/>
      <c r="O4854" s="31"/>
      <c r="P4854" s="31"/>
      <c r="Q4854" s="31"/>
      <c r="R4854" s="94"/>
      <c r="S4854" s="94"/>
      <c r="T4854" s="94"/>
      <c r="U4854" s="94"/>
      <c r="V4854" s="94"/>
      <c r="W4854" s="94"/>
      <c r="X4854" s="94"/>
      <c r="Y4854" s="94"/>
    </row>
    <row r="4855" spans="1:25" ht="47.25" customHeight="1" thickBot="1" x14ac:dyDescent="0.3">
      <c r="A4855" s="110" t="s">
        <v>1</v>
      </c>
      <c r="B4855" s="110" t="s">
        <v>1</v>
      </c>
      <c r="C4855" s="110" t="s">
        <v>1</v>
      </c>
      <c r="D4855" s="110" t="s">
        <v>1</v>
      </c>
      <c r="E4855" s="110" t="s">
        <v>1</v>
      </c>
      <c r="F4855" s="110" t="s">
        <v>1</v>
      </c>
      <c r="G4855" s="110" t="s">
        <v>1</v>
      </c>
      <c r="H4855" s="28" t="s">
        <v>77</v>
      </c>
      <c r="I4855" s="109" t="s">
        <v>3984</v>
      </c>
      <c r="J4855" s="109" t="s">
        <v>11</v>
      </c>
      <c r="K4855" s="109" t="s">
        <v>3989</v>
      </c>
      <c r="L4855" s="109" t="s">
        <v>3985</v>
      </c>
      <c r="M4855" s="109" t="s">
        <v>4027</v>
      </c>
      <c r="N4855" s="109" t="s">
        <v>3988</v>
      </c>
      <c r="O4855" s="109" t="s">
        <v>3986</v>
      </c>
      <c r="P4855" s="109" t="s">
        <v>3987</v>
      </c>
      <c r="Q4855" s="109" t="s">
        <v>3695</v>
      </c>
      <c r="R4855" s="91"/>
      <c r="S4855" s="91"/>
      <c r="T4855" s="91"/>
      <c r="U4855" s="91"/>
      <c r="V4855" s="91"/>
      <c r="W4855" s="91"/>
      <c r="X4855" s="91"/>
      <c r="Y4855" s="91"/>
    </row>
    <row r="4856" spans="1:25" ht="15" customHeight="1" x14ac:dyDescent="0.25">
      <c r="A4856" s="111"/>
      <c r="B4856" s="111"/>
      <c r="C4856" s="111"/>
      <c r="D4856" s="111"/>
      <c r="E4856" s="111"/>
      <c r="F4856" s="111"/>
      <c r="G4856" s="111"/>
      <c r="H4856" s="67" t="s">
        <v>1</v>
      </c>
      <c r="I4856" s="29">
        <v>1</v>
      </c>
      <c r="J4856" s="29">
        <v>2</v>
      </c>
      <c r="K4856" s="29">
        <v>3</v>
      </c>
      <c r="L4856" s="29" t="s">
        <v>3478</v>
      </c>
      <c r="M4856" s="29">
        <v>5</v>
      </c>
      <c r="N4856" s="29">
        <v>6</v>
      </c>
      <c r="O4856" s="29">
        <v>7</v>
      </c>
      <c r="P4856" s="29" t="s">
        <v>3696</v>
      </c>
      <c r="Q4856" s="29">
        <v>9</v>
      </c>
      <c r="R4856" s="92"/>
      <c r="S4856" s="92"/>
      <c r="T4856" s="92"/>
      <c r="U4856" s="92"/>
      <c r="V4856" s="92"/>
      <c r="W4856" s="92"/>
      <c r="X4856" s="92"/>
      <c r="Y4856" s="92"/>
    </row>
    <row r="4857" spans="1:25" ht="15" customHeight="1" x14ac:dyDescent="0.25">
      <c r="A4857" s="111"/>
      <c r="B4857" s="111"/>
      <c r="C4857" s="111"/>
      <c r="D4857" s="111"/>
      <c r="E4857" s="111"/>
      <c r="F4857" s="111"/>
      <c r="G4857" s="111"/>
      <c r="H4857" s="68" t="s">
        <v>484</v>
      </c>
      <c r="I4857" s="32">
        <f t="shared" ref="I4857:K4857" si="4537">SUM(I4853)</f>
        <v>1452212</v>
      </c>
      <c r="J4857" s="32">
        <f t="shared" si="4537"/>
        <v>1401168</v>
      </c>
      <c r="K4857" s="32">
        <f t="shared" si="4537"/>
        <v>794884</v>
      </c>
      <c r="L4857" s="32">
        <f t="shared" si="4502"/>
        <v>318539</v>
      </c>
      <c r="M4857" s="32">
        <f t="shared" ref="M4857" si="4538">SUM(M4853)</f>
        <v>103300</v>
      </c>
      <c r="N4857" s="32">
        <f t="shared" ref="N4857:O4857" si="4539">SUM(N4853)</f>
        <v>106500</v>
      </c>
      <c r="O4857" s="32">
        <f t="shared" si="4539"/>
        <v>108739</v>
      </c>
      <c r="P4857" s="32">
        <f t="shared" si="4505"/>
        <v>1113423</v>
      </c>
      <c r="Q4857" s="32">
        <f t="shared" si="4506"/>
        <v>79.463918673563768</v>
      </c>
      <c r="R4857" s="90"/>
      <c r="S4857" s="90"/>
      <c r="T4857" s="90"/>
      <c r="U4857" s="90"/>
      <c r="V4857" s="90"/>
      <c r="W4857" s="90"/>
      <c r="X4857" s="90"/>
      <c r="Y4857" s="90"/>
    </row>
    <row r="4858" spans="1:25" ht="15" customHeight="1" x14ac:dyDescent="0.25">
      <c r="A4858" s="111"/>
      <c r="B4858" s="111"/>
      <c r="C4858" s="111"/>
      <c r="D4858" s="111"/>
      <c r="E4858" s="111"/>
      <c r="F4858" s="111"/>
      <c r="G4858" s="111"/>
      <c r="H4858" s="69" t="s">
        <v>79</v>
      </c>
      <c r="I4858" s="32">
        <f t="shared" ref="I4858:K4858" si="4540">SUM(I4857)</f>
        <v>1452212</v>
      </c>
      <c r="J4858" s="32">
        <f t="shared" si="4540"/>
        <v>1401168</v>
      </c>
      <c r="K4858" s="32">
        <f t="shared" si="4540"/>
        <v>794884</v>
      </c>
      <c r="L4858" s="32">
        <f t="shared" si="4502"/>
        <v>318539</v>
      </c>
      <c r="M4858" s="32">
        <f t="shared" ref="M4858" si="4541">SUM(M4857)</f>
        <v>103300</v>
      </c>
      <c r="N4858" s="32">
        <f t="shared" ref="N4858:O4858" si="4542">SUM(N4857)</f>
        <v>106500</v>
      </c>
      <c r="O4858" s="32">
        <f t="shared" si="4542"/>
        <v>108739</v>
      </c>
      <c r="P4858" s="32">
        <f t="shared" si="4505"/>
        <v>1113423</v>
      </c>
      <c r="Q4858" s="32">
        <f t="shared" si="4506"/>
        <v>79.463918673563768</v>
      </c>
      <c r="R4858" s="90"/>
      <c r="S4858" s="90"/>
      <c r="T4858" s="90"/>
      <c r="U4858" s="90"/>
      <c r="V4858" s="90"/>
      <c r="W4858" s="90"/>
      <c r="X4858" s="90"/>
      <c r="Y4858" s="90"/>
    </row>
    <row r="4859" spans="1:25" ht="15" customHeight="1" x14ac:dyDescent="0.25">
      <c r="A4859" s="112"/>
      <c r="B4859" s="112"/>
      <c r="C4859" s="112"/>
      <c r="D4859" s="112"/>
      <c r="E4859" s="112"/>
      <c r="F4859" s="112"/>
      <c r="G4859" s="112"/>
      <c r="I4859" s="27"/>
      <c r="J4859" s="27"/>
      <c r="K4859" s="27">
        <v>0</v>
      </c>
      <c r="L4859" s="27"/>
      <c r="M4859" s="27"/>
      <c r="N4859" s="27"/>
      <c r="O4859" s="27"/>
      <c r="P4859" s="27"/>
      <c r="Q4859" s="27"/>
      <c r="R4859" s="27"/>
      <c r="S4859" s="27"/>
      <c r="T4859" s="27"/>
      <c r="U4859" s="27"/>
      <c r="V4859" s="27"/>
      <c r="W4859" s="27"/>
      <c r="X4859" s="27"/>
      <c r="Y4859" s="27"/>
    </row>
    <row r="4860" spans="1:25" ht="15" customHeight="1" thickBot="1" x14ac:dyDescent="0.3">
      <c r="A4860" s="53" t="s">
        <v>1</v>
      </c>
      <c r="B4860" s="53" t="s">
        <v>1</v>
      </c>
      <c r="C4860" s="53" t="s">
        <v>1</v>
      </c>
      <c r="D4860" s="53" t="s">
        <v>1</v>
      </c>
      <c r="E4860" s="53" t="s">
        <v>1</v>
      </c>
      <c r="F4860" s="53" t="s">
        <v>1</v>
      </c>
      <c r="G4860" s="53" t="s">
        <v>1</v>
      </c>
      <c r="H4860" s="21" t="s">
        <v>1</v>
      </c>
      <c r="I4860" s="33"/>
      <c r="J4860" s="33"/>
      <c r="K4860" s="33">
        <v>0</v>
      </c>
      <c r="L4860" s="33"/>
      <c r="M4860" s="33"/>
      <c r="N4860" s="33"/>
      <c r="O4860" s="33"/>
      <c r="P4860" s="33"/>
      <c r="Q4860" s="33"/>
      <c r="R4860" s="33"/>
      <c r="S4860" s="33"/>
      <c r="T4860" s="33"/>
      <c r="U4860" s="33"/>
      <c r="V4860" s="33"/>
      <c r="W4860" s="33"/>
      <c r="X4860" s="33"/>
      <c r="Y4860" s="33"/>
    </row>
    <row r="4861" spans="1:25" ht="45.75" customHeight="1" thickBot="1" x14ac:dyDescent="0.3">
      <c r="A4861" s="28" t="s">
        <v>4</v>
      </c>
      <c r="B4861" s="28" t="s">
        <v>5</v>
      </c>
      <c r="C4861" s="28" t="s">
        <v>6</v>
      </c>
      <c r="D4861" s="57" t="s">
        <v>1</v>
      </c>
      <c r="E4861" s="28" t="s">
        <v>7</v>
      </c>
      <c r="F4861" s="28" t="s">
        <v>8</v>
      </c>
      <c r="G4861" s="28" t="s">
        <v>9</v>
      </c>
      <c r="H4861" s="28" t="s">
        <v>10</v>
      </c>
      <c r="I4861" s="109" t="s">
        <v>3984</v>
      </c>
      <c r="J4861" s="109" t="s">
        <v>11</v>
      </c>
      <c r="K4861" s="109" t="s">
        <v>3989</v>
      </c>
      <c r="L4861" s="109" t="s">
        <v>3985</v>
      </c>
      <c r="M4861" s="109" t="s">
        <v>4027</v>
      </c>
      <c r="N4861" s="109" t="s">
        <v>3988</v>
      </c>
      <c r="O4861" s="109" t="s">
        <v>3986</v>
      </c>
      <c r="P4861" s="109" t="s">
        <v>3987</v>
      </c>
      <c r="Q4861" s="109" t="s">
        <v>3695</v>
      </c>
      <c r="R4861" s="91"/>
      <c r="S4861" s="91"/>
      <c r="T4861" s="91"/>
      <c r="U4861" s="91"/>
      <c r="V4861" s="91"/>
      <c r="W4861" s="91"/>
      <c r="X4861" s="91"/>
      <c r="Y4861" s="91"/>
    </row>
    <row r="4862" spans="1:25" ht="15" customHeight="1" x14ac:dyDescent="0.25">
      <c r="A4862" s="58" t="s">
        <v>1</v>
      </c>
      <c r="B4862" s="58" t="s">
        <v>1</v>
      </c>
      <c r="C4862" s="58" t="s">
        <v>1</v>
      </c>
      <c r="D4862" s="59" t="s">
        <v>1</v>
      </c>
      <c r="E4862" s="59" t="s">
        <v>1</v>
      </c>
      <c r="F4862" s="60" t="s">
        <v>1</v>
      </c>
      <c r="G4862" s="61" t="s">
        <v>1</v>
      </c>
      <c r="H4862" s="62" t="s">
        <v>1</v>
      </c>
      <c r="I4862" s="29">
        <v>1</v>
      </c>
      <c r="J4862" s="29">
        <v>2</v>
      </c>
      <c r="K4862" s="29">
        <v>3</v>
      </c>
      <c r="L4862" s="29" t="s">
        <v>3478</v>
      </c>
      <c r="M4862" s="29">
        <v>5</v>
      </c>
      <c r="N4862" s="29">
        <v>6</v>
      </c>
      <c r="O4862" s="29">
        <v>7</v>
      </c>
      <c r="P4862" s="29" t="s">
        <v>3696</v>
      </c>
      <c r="Q4862" s="29">
        <v>9</v>
      </c>
      <c r="R4862" s="92"/>
      <c r="S4862" s="92"/>
      <c r="T4862" s="92"/>
      <c r="U4862" s="92"/>
      <c r="V4862" s="92"/>
      <c r="W4862" s="92"/>
      <c r="X4862" s="92"/>
      <c r="Y4862" s="92"/>
    </row>
    <row r="4863" spans="1:25" ht="15" customHeight="1" x14ac:dyDescent="0.25">
      <c r="A4863" s="63" t="s">
        <v>935</v>
      </c>
      <c r="B4863" s="63" t="s">
        <v>95</v>
      </c>
      <c r="C4863" s="64" t="s">
        <v>1139</v>
      </c>
      <c r="D4863" s="64" t="s">
        <v>1896</v>
      </c>
      <c r="E4863" s="65" t="s">
        <v>1</v>
      </c>
      <c r="F4863" s="65" t="s">
        <v>1</v>
      </c>
      <c r="G4863" s="65" t="s">
        <v>1</v>
      </c>
      <c r="H4863" s="65" t="s">
        <v>1897</v>
      </c>
      <c r="I4863" s="26">
        <v>0</v>
      </c>
      <c r="J4863" s="26" t="s">
        <v>1</v>
      </c>
      <c r="K4863" s="26">
        <v>0</v>
      </c>
      <c r="L4863" s="26"/>
      <c r="M4863" s="26"/>
      <c r="N4863" s="26"/>
      <c r="O4863" s="26"/>
      <c r="P4863" s="26"/>
      <c r="Q4863" s="26"/>
      <c r="R4863" s="90"/>
      <c r="S4863" s="90"/>
      <c r="T4863" s="90"/>
      <c r="U4863" s="90"/>
      <c r="V4863" s="90"/>
      <c r="W4863" s="90"/>
      <c r="X4863" s="90"/>
      <c r="Y4863" s="90"/>
    </row>
    <row r="4864" spans="1:25" ht="22.5" customHeight="1" x14ac:dyDescent="0.25">
      <c r="A4864" s="63" t="s">
        <v>1</v>
      </c>
      <c r="B4864" s="63" t="s">
        <v>1</v>
      </c>
      <c r="C4864" s="63" t="s">
        <v>1</v>
      </c>
      <c r="D4864" s="65" t="s">
        <v>1</v>
      </c>
      <c r="E4864" s="65" t="s">
        <v>1</v>
      </c>
      <c r="F4864" s="65" t="s">
        <v>1</v>
      </c>
      <c r="G4864" s="65" t="s">
        <v>1</v>
      </c>
      <c r="H4864" s="66" t="s">
        <v>15</v>
      </c>
      <c r="I4864" s="30">
        <f t="shared" ref="I4864:K4864" si="4543">SUM(I4865,I4873,I4875)</f>
        <v>2187397</v>
      </c>
      <c r="J4864" s="30">
        <f t="shared" si="4543"/>
        <v>1632497</v>
      </c>
      <c r="K4864" s="30">
        <f t="shared" si="4543"/>
        <v>966558</v>
      </c>
      <c r="L4864" s="30">
        <f t="shared" si="4502"/>
        <v>398882</v>
      </c>
      <c r="M4864" s="30">
        <f t="shared" ref="M4864" si="4544">SUM(M4865,M4873,M4875)</f>
        <v>145600</v>
      </c>
      <c r="N4864" s="30">
        <f t="shared" ref="N4864:O4864" si="4545">SUM(N4865,N4873,N4875)</f>
        <v>125600</v>
      </c>
      <c r="O4864" s="30">
        <f t="shared" si="4545"/>
        <v>127682</v>
      </c>
      <c r="P4864" s="30">
        <f t="shared" si="4505"/>
        <v>1365440</v>
      </c>
      <c r="Q4864" s="30">
        <f t="shared" si="4506"/>
        <v>83.641195052732101</v>
      </c>
      <c r="R4864" s="93"/>
      <c r="S4864" s="93"/>
      <c r="T4864" s="93"/>
      <c r="U4864" s="93"/>
      <c r="V4864" s="93"/>
      <c r="W4864" s="93"/>
      <c r="X4864" s="93"/>
      <c r="Y4864" s="93"/>
    </row>
    <row r="4865" spans="1:25" ht="15" customHeight="1" x14ac:dyDescent="0.25">
      <c r="A4865" s="63" t="s">
        <v>935</v>
      </c>
      <c r="B4865" s="63" t="s">
        <v>95</v>
      </c>
      <c r="C4865" s="63" t="s">
        <v>1139</v>
      </c>
      <c r="D4865" s="63" t="s">
        <v>1896</v>
      </c>
      <c r="E4865" s="65" t="s">
        <v>16</v>
      </c>
      <c r="F4865" s="65" t="s">
        <v>1</v>
      </c>
      <c r="G4865" s="65" t="s">
        <v>1</v>
      </c>
      <c r="H4865" s="65" t="s">
        <v>17</v>
      </c>
      <c r="I4865" s="31">
        <f t="shared" ref="I4865:K4865" si="4546">SUM(I4866:I4867)</f>
        <v>1600291</v>
      </c>
      <c r="J4865" s="31">
        <f t="shared" si="4546"/>
        <v>1438291</v>
      </c>
      <c r="K4865" s="31">
        <f t="shared" si="4546"/>
        <v>844458</v>
      </c>
      <c r="L4865" s="31">
        <f t="shared" si="4502"/>
        <v>348000</v>
      </c>
      <c r="M4865" s="31">
        <f t="shared" ref="M4865" si="4547">SUM(M4866:M4867)</f>
        <v>123000</v>
      </c>
      <c r="N4865" s="31">
        <f t="shared" ref="N4865:O4865" si="4548">SUM(N4866:N4867)</f>
        <v>111000</v>
      </c>
      <c r="O4865" s="31">
        <f t="shared" si="4548"/>
        <v>114000</v>
      </c>
      <c r="P4865" s="31">
        <f t="shared" si="4505"/>
        <v>1192458</v>
      </c>
      <c r="Q4865" s="31">
        <f t="shared" si="4506"/>
        <v>82.907978983390706</v>
      </c>
      <c r="R4865" s="94"/>
      <c r="S4865" s="94"/>
      <c r="T4865" s="94"/>
      <c r="U4865" s="94"/>
      <c r="V4865" s="94"/>
      <c r="W4865" s="94"/>
      <c r="X4865" s="94"/>
      <c r="Y4865" s="94"/>
    </row>
    <row r="4866" spans="1:25" ht="15" customHeight="1" x14ac:dyDescent="0.25">
      <c r="A4866" s="64" t="s">
        <v>935</v>
      </c>
      <c r="B4866" s="64" t="s">
        <v>95</v>
      </c>
      <c r="C4866" s="64" t="s">
        <v>1139</v>
      </c>
      <c r="D4866" s="64" t="s">
        <v>1896</v>
      </c>
      <c r="E4866" s="20" t="s">
        <v>19</v>
      </c>
      <c r="F4866" s="64"/>
      <c r="G4866" s="53" t="s">
        <v>385</v>
      </c>
      <c r="H4866" s="53" t="s">
        <v>3933</v>
      </c>
      <c r="I4866" s="26">
        <v>1415353</v>
      </c>
      <c r="J4866" s="26">
        <v>1273353</v>
      </c>
      <c r="K4866" s="26">
        <v>725000</v>
      </c>
      <c r="L4866" s="26">
        <f t="shared" si="4502"/>
        <v>320000</v>
      </c>
      <c r="M4866" s="26">
        <v>120000</v>
      </c>
      <c r="N4866" s="26">
        <v>100000</v>
      </c>
      <c r="O4866" s="26">
        <v>100000</v>
      </c>
      <c r="P4866" s="26">
        <f t="shared" si="4505"/>
        <v>1045000</v>
      </c>
      <c r="Q4866" s="26">
        <f t="shared" si="4506"/>
        <v>82.066795303423319</v>
      </c>
      <c r="R4866" s="90"/>
      <c r="S4866" s="90"/>
      <c r="T4866" s="90"/>
      <c r="U4866" s="90"/>
      <c r="V4866" s="90"/>
      <c r="W4866" s="90"/>
      <c r="X4866" s="90"/>
      <c r="Y4866" s="90"/>
    </row>
    <row r="4867" spans="1:25" ht="15" customHeight="1" x14ac:dyDescent="0.25">
      <c r="A4867" s="63" t="s">
        <v>935</v>
      </c>
      <c r="B4867" s="63" t="s">
        <v>95</v>
      </c>
      <c r="C4867" s="63" t="s">
        <v>1139</v>
      </c>
      <c r="D4867" s="63" t="s">
        <v>1896</v>
      </c>
      <c r="E4867" s="63" t="s">
        <v>21</v>
      </c>
      <c r="F4867" s="64" t="s">
        <v>1</v>
      </c>
      <c r="G4867" s="53" t="s">
        <v>1</v>
      </c>
      <c r="H4867" s="65" t="s">
        <v>22</v>
      </c>
      <c r="I4867" s="31">
        <f t="shared" ref="I4867:K4867" si="4549">SUM(I4868:I4872)</f>
        <v>184938</v>
      </c>
      <c r="J4867" s="31">
        <f t="shared" si="4549"/>
        <v>164938</v>
      </c>
      <c r="K4867" s="31">
        <f t="shared" si="4549"/>
        <v>119458</v>
      </c>
      <c r="L4867" s="31">
        <f t="shared" si="4502"/>
        <v>28000</v>
      </c>
      <c r="M4867" s="31">
        <f t="shared" ref="M4867" si="4550">SUM(M4868:M4872)</f>
        <v>3000</v>
      </c>
      <c r="N4867" s="31">
        <f t="shared" ref="N4867:O4867" si="4551">SUM(N4868:N4872)</f>
        <v>11000</v>
      </c>
      <c r="O4867" s="31">
        <f t="shared" si="4551"/>
        <v>14000</v>
      </c>
      <c r="P4867" s="31">
        <f t="shared" si="4505"/>
        <v>147458</v>
      </c>
      <c r="Q4867" s="31">
        <f t="shared" si="4506"/>
        <v>89.402078356715847</v>
      </c>
      <c r="R4867" s="94"/>
      <c r="S4867" s="94"/>
      <c r="T4867" s="94"/>
      <c r="U4867" s="94"/>
      <c r="V4867" s="94"/>
      <c r="W4867" s="94"/>
      <c r="X4867" s="94"/>
      <c r="Y4867" s="94"/>
    </row>
    <row r="4868" spans="1:25" ht="15" customHeight="1" x14ac:dyDescent="0.25">
      <c r="A4868" s="64" t="s">
        <v>935</v>
      </c>
      <c r="B4868" s="64" t="s">
        <v>95</v>
      </c>
      <c r="C4868" s="64" t="s">
        <v>1139</v>
      </c>
      <c r="D4868" s="64" t="s">
        <v>1896</v>
      </c>
      <c r="E4868" s="20" t="s">
        <v>23</v>
      </c>
      <c r="F4868" s="64" t="s">
        <v>1898</v>
      </c>
      <c r="G4868" s="53" t="s">
        <v>385</v>
      </c>
      <c r="H4868" s="53" t="s">
        <v>85</v>
      </c>
      <c r="I4868" s="26">
        <v>32000</v>
      </c>
      <c r="J4868" s="26">
        <v>29000</v>
      </c>
      <c r="K4868" s="26">
        <v>18800</v>
      </c>
      <c r="L4868" s="26">
        <f t="shared" si="4502"/>
        <v>9000</v>
      </c>
      <c r="M4868" s="26">
        <v>3000</v>
      </c>
      <c r="N4868" s="26">
        <v>3000</v>
      </c>
      <c r="O4868" s="26">
        <v>3000</v>
      </c>
      <c r="P4868" s="26">
        <f t="shared" si="4505"/>
        <v>27800</v>
      </c>
      <c r="Q4868" s="26">
        <f t="shared" si="4506"/>
        <v>95.862068965517238</v>
      </c>
      <c r="R4868" s="90"/>
      <c r="S4868" s="90"/>
      <c r="T4868" s="90"/>
      <c r="U4868" s="90"/>
      <c r="V4868" s="90"/>
      <c r="W4868" s="90"/>
      <c r="X4868" s="90"/>
      <c r="Y4868" s="90"/>
    </row>
    <row r="4869" spans="1:25" ht="15" customHeight="1" x14ac:dyDescent="0.25">
      <c r="A4869" s="64" t="s">
        <v>935</v>
      </c>
      <c r="B4869" s="64" t="s">
        <v>95</v>
      </c>
      <c r="C4869" s="64" t="s">
        <v>1139</v>
      </c>
      <c r="D4869" s="64" t="s">
        <v>1896</v>
      </c>
      <c r="E4869" s="20" t="s">
        <v>23</v>
      </c>
      <c r="F4869" s="64" t="s">
        <v>1899</v>
      </c>
      <c r="G4869" s="53" t="s">
        <v>385</v>
      </c>
      <c r="H4869" s="53" t="s">
        <v>25</v>
      </c>
      <c r="I4869" s="26">
        <v>107000</v>
      </c>
      <c r="J4869" s="26">
        <v>92000</v>
      </c>
      <c r="K4869" s="26">
        <v>72000</v>
      </c>
      <c r="L4869" s="26">
        <f t="shared" si="4502"/>
        <v>19000</v>
      </c>
      <c r="M4869" s="26"/>
      <c r="N4869" s="26">
        <v>8000</v>
      </c>
      <c r="O4869" s="26">
        <v>11000</v>
      </c>
      <c r="P4869" s="26">
        <f t="shared" si="4505"/>
        <v>91000</v>
      </c>
      <c r="Q4869" s="26">
        <f t="shared" si="4506"/>
        <v>98.91304347826086</v>
      </c>
      <c r="R4869" s="90"/>
      <c r="S4869" s="90"/>
      <c r="T4869" s="90"/>
      <c r="U4869" s="90"/>
      <c r="V4869" s="90"/>
      <c r="W4869" s="90"/>
      <c r="X4869" s="90"/>
      <c r="Y4869" s="90"/>
    </row>
    <row r="4870" spans="1:25" ht="15" customHeight="1" x14ac:dyDescent="0.25">
      <c r="A4870" s="64" t="s">
        <v>935</v>
      </c>
      <c r="B4870" s="64" t="s">
        <v>95</v>
      </c>
      <c r="C4870" s="64" t="s">
        <v>1139</v>
      </c>
      <c r="D4870" s="64" t="s">
        <v>1896</v>
      </c>
      <c r="E4870" s="20" t="s">
        <v>23</v>
      </c>
      <c r="F4870" s="64" t="s">
        <v>1900</v>
      </c>
      <c r="G4870" s="53" t="s">
        <v>385</v>
      </c>
      <c r="H4870" s="53" t="s">
        <v>27</v>
      </c>
      <c r="I4870" s="26">
        <v>27938</v>
      </c>
      <c r="J4870" s="26">
        <v>25938</v>
      </c>
      <c r="K4870" s="26">
        <v>25938</v>
      </c>
      <c r="L4870" s="26">
        <f t="shared" si="4502"/>
        <v>0</v>
      </c>
      <c r="M4870" s="26"/>
      <c r="N4870" s="26"/>
      <c r="O4870" s="26"/>
      <c r="P4870" s="26">
        <f t="shared" si="4505"/>
        <v>25938</v>
      </c>
      <c r="Q4870" s="26">
        <f t="shared" si="4506"/>
        <v>100</v>
      </c>
      <c r="R4870" s="90"/>
      <c r="S4870" s="90"/>
      <c r="T4870" s="90"/>
      <c r="U4870" s="90"/>
      <c r="V4870" s="90"/>
      <c r="W4870" s="90"/>
      <c r="X4870" s="90"/>
      <c r="Y4870" s="90"/>
    </row>
    <row r="4871" spans="1:25" ht="15" customHeight="1" x14ac:dyDescent="0.25">
      <c r="A4871" s="64" t="s">
        <v>935</v>
      </c>
      <c r="B4871" s="64" t="s">
        <v>95</v>
      </c>
      <c r="C4871" s="64" t="s">
        <v>1139</v>
      </c>
      <c r="D4871" s="64" t="s">
        <v>1896</v>
      </c>
      <c r="E4871" s="20" t="s">
        <v>23</v>
      </c>
      <c r="F4871" s="64" t="s">
        <v>1901</v>
      </c>
      <c r="G4871" s="53" t="s">
        <v>385</v>
      </c>
      <c r="H4871" s="53" t="s">
        <v>89</v>
      </c>
      <c r="I4871" s="26">
        <v>8000</v>
      </c>
      <c r="J4871" s="26">
        <v>8000</v>
      </c>
      <c r="K4871" s="26">
        <v>0</v>
      </c>
      <c r="L4871" s="26">
        <f t="shared" si="4502"/>
        <v>0</v>
      </c>
      <c r="M4871" s="26"/>
      <c r="N4871" s="26"/>
      <c r="O4871" s="26"/>
      <c r="P4871" s="26">
        <f t="shared" si="4505"/>
        <v>0</v>
      </c>
      <c r="Q4871" s="26">
        <f t="shared" si="4506"/>
        <v>0</v>
      </c>
      <c r="R4871" s="90"/>
      <c r="S4871" s="90"/>
      <c r="T4871" s="90"/>
      <c r="U4871" s="90"/>
      <c r="V4871" s="90"/>
      <c r="W4871" s="90"/>
      <c r="X4871" s="90"/>
      <c r="Y4871" s="90"/>
    </row>
    <row r="4872" spans="1:25" ht="15" customHeight="1" x14ac:dyDescent="0.25">
      <c r="A4872" s="64" t="s">
        <v>935</v>
      </c>
      <c r="B4872" s="64" t="s">
        <v>95</v>
      </c>
      <c r="C4872" s="64" t="s">
        <v>1139</v>
      </c>
      <c r="D4872" s="64" t="s">
        <v>1896</v>
      </c>
      <c r="E4872" s="20" t="s">
        <v>23</v>
      </c>
      <c r="F4872" s="64" t="s">
        <v>1902</v>
      </c>
      <c r="G4872" s="53" t="s">
        <v>385</v>
      </c>
      <c r="H4872" s="53" t="s">
        <v>29</v>
      </c>
      <c r="I4872" s="26">
        <v>10000</v>
      </c>
      <c r="J4872" s="26">
        <v>10000</v>
      </c>
      <c r="K4872" s="26">
        <v>2720</v>
      </c>
      <c r="L4872" s="26">
        <f t="shared" si="4502"/>
        <v>0</v>
      </c>
      <c r="M4872" s="26"/>
      <c r="N4872" s="26"/>
      <c r="O4872" s="26"/>
      <c r="P4872" s="26">
        <f t="shared" si="4505"/>
        <v>2720</v>
      </c>
      <c r="Q4872" s="26">
        <f t="shared" si="4506"/>
        <v>27.200000000000003</v>
      </c>
      <c r="R4872" s="90"/>
      <c r="S4872" s="90"/>
      <c r="T4872" s="90"/>
      <c r="U4872" s="90"/>
      <c r="V4872" s="90"/>
      <c r="W4872" s="90"/>
      <c r="X4872" s="90"/>
      <c r="Y4872" s="90"/>
    </row>
    <row r="4873" spans="1:25" ht="15" customHeight="1" x14ac:dyDescent="0.25">
      <c r="A4873" s="63" t="s">
        <v>935</v>
      </c>
      <c r="B4873" s="63" t="s">
        <v>95</v>
      </c>
      <c r="C4873" s="63" t="s">
        <v>1139</v>
      </c>
      <c r="D4873" s="63" t="s">
        <v>1896</v>
      </c>
      <c r="E4873" s="65" t="s">
        <v>30</v>
      </c>
      <c r="F4873" s="65" t="s">
        <v>1</v>
      </c>
      <c r="G4873" s="65" t="s">
        <v>1</v>
      </c>
      <c r="H4873" s="65" t="s">
        <v>31</v>
      </c>
      <c r="I4873" s="31">
        <f t="shared" ref="I4873:K4873" si="4552">SUM(I4874)</f>
        <v>148579</v>
      </c>
      <c r="J4873" s="31">
        <f t="shared" si="4552"/>
        <v>131579</v>
      </c>
      <c r="K4873" s="31">
        <f t="shared" si="4552"/>
        <v>79000</v>
      </c>
      <c r="L4873" s="31">
        <f t="shared" si="4502"/>
        <v>36000</v>
      </c>
      <c r="M4873" s="31">
        <f t="shared" ref="M4873" si="4553">SUM(M4874)</f>
        <v>14000</v>
      </c>
      <c r="N4873" s="31">
        <f t="shared" ref="N4873:O4873" si="4554">SUM(N4874)</f>
        <v>11000</v>
      </c>
      <c r="O4873" s="31">
        <f t="shared" si="4554"/>
        <v>11000</v>
      </c>
      <c r="P4873" s="31">
        <f t="shared" si="4505"/>
        <v>115000</v>
      </c>
      <c r="Q4873" s="31">
        <f t="shared" si="4506"/>
        <v>87.399965040013981</v>
      </c>
      <c r="R4873" s="94"/>
      <c r="S4873" s="94"/>
      <c r="T4873" s="94"/>
      <c r="U4873" s="94"/>
      <c r="V4873" s="94"/>
      <c r="W4873" s="94"/>
      <c r="X4873" s="94"/>
      <c r="Y4873" s="94"/>
    </row>
    <row r="4874" spans="1:25" ht="15" customHeight="1" x14ac:dyDescent="0.25">
      <c r="A4874" s="64" t="s">
        <v>935</v>
      </c>
      <c r="B4874" s="64" t="s">
        <v>95</v>
      </c>
      <c r="C4874" s="64" t="s">
        <v>1139</v>
      </c>
      <c r="D4874" s="64" t="s">
        <v>1896</v>
      </c>
      <c r="E4874" s="20" t="s">
        <v>33</v>
      </c>
      <c r="F4874" s="64"/>
      <c r="G4874" s="53" t="s">
        <v>385</v>
      </c>
      <c r="H4874" s="53" t="s">
        <v>3865</v>
      </c>
      <c r="I4874" s="26">
        <v>148579</v>
      </c>
      <c r="J4874" s="26">
        <v>131579</v>
      </c>
      <c r="K4874" s="26">
        <v>79000</v>
      </c>
      <c r="L4874" s="26">
        <f t="shared" si="4502"/>
        <v>36000</v>
      </c>
      <c r="M4874" s="26">
        <v>14000</v>
      </c>
      <c r="N4874" s="26">
        <v>11000</v>
      </c>
      <c r="O4874" s="26">
        <v>11000</v>
      </c>
      <c r="P4874" s="26">
        <f t="shared" si="4505"/>
        <v>115000</v>
      </c>
      <c r="Q4874" s="26">
        <f t="shared" si="4506"/>
        <v>87.399965040013981</v>
      </c>
      <c r="R4874" s="90"/>
      <c r="S4874" s="90"/>
      <c r="T4874" s="90"/>
      <c r="U4874" s="90"/>
      <c r="V4874" s="90"/>
      <c r="W4874" s="90"/>
      <c r="X4874" s="90"/>
      <c r="Y4874" s="90"/>
    </row>
    <row r="4875" spans="1:25" ht="15" customHeight="1" x14ac:dyDescent="0.25">
      <c r="A4875" s="63" t="s">
        <v>935</v>
      </c>
      <c r="B4875" s="63" t="s">
        <v>95</v>
      </c>
      <c r="C4875" s="63" t="s">
        <v>1139</v>
      </c>
      <c r="D4875" s="63" t="s">
        <v>1896</v>
      </c>
      <c r="E4875" s="65" t="s">
        <v>34</v>
      </c>
      <c r="F4875" s="65" t="s">
        <v>1</v>
      </c>
      <c r="G4875" s="65" t="s">
        <v>1</v>
      </c>
      <c r="H4875" s="65" t="s">
        <v>35</v>
      </c>
      <c r="I4875" s="31">
        <f t="shared" ref="I4875:K4875" si="4555">SUM(I4876:I4883)</f>
        <v>438527</v>
      </c>
      <c r="J4875" s="31">
        <f t="shared" si="4555"/>
        <v>62627</v>
      </c>
      <c r="K4875" s="31">
        <f t="shared" si="4555"/>
        <v>43100</v>
      </c>
      <c r="L4875" s="31">
        <f t="shared" si="4502"/>
        <v>14882</v>
      </c>
      <c r="M4875" s="31">
        <f t="shared" ref="M4875" si="4556">SUM(M4876:M4883)</f>
        <v>8600</v>
      </c>
      <c r="N4875" s="31">
        <f t="shared" ref="N4875:O4875" si="4557">SUM(N4876:N4883)</f>
        <v>3600</v>
      </c>
      <c r="O4875" s="31">
        <f t="shared" si="4557"/>
        <v>2682</v>
      </c>
      <c r="P4875" s="31">
        <f t="shared" si="4505"/>
        <v>57982</v>
      </c>
      <c r="Q4875" s="31">
        <f t="shared" si="4506"/>
        <v>92.583071199322973</v>
      </c>
      <c r="R4875" s="94"/>
      <c r="S4875" s="94"/>
      <c r="T4875" s="94"/>
      <c r="U4875" s="94"/>
      <c r="V4875" s="94"/>
      <c r="W4875" s="94"/>
      <c r="X4875" s="94"/>
      <c r="Y4875" s="94"/>
    </row>
    <row r="4876" spans="1:25" ht="15" customHeight="1" x14ac:dyDescent="0.25">
      <c r="A4876" s="64" t="s">
        <v>935</v>
      </c>
      <c r="B4876" s="64" t="s">
        <v>95</v>
      </c>
      <c r="C4876" s="64" t="s">
        <v>1139</v>
      </c>
      <c r="D4876" s="64" t="s">
        <v>1896</v>
      </c>
      <c r="E4876" s="20" t="s">
        <v>38</v>
      </c>
      <c r="F4876" s="64"/>
      <c r="G4876" s="53" t="s">
        <v>385</v>
      </c>
      <c r="H4876" s="53" t="s">
        <v>37</v>
      </c>
      <c r="I4876" s="26">
        <v>24200</v>
      </c>
      <c r="J4876" s="26">
        <v>200</v>
      </c>
      <c r="K4876" s="26">
        <v>0</v>
      </c>
      <c r="L4876" s="26">
        <f t="shared" si="4502"/>
        <v>200</v>
      </c>
      <c r="M4876" s="26">
        <v>200</v>
      </c>
      <c r="N4876" s="26"/>
      <c r="O4876" s="26"/>
      <c r="P4876" s="26">
        <f t="shared" si="4505"/>
        <v>200</v>
      </c>
      <c r="Q4876" s="26">
        <f t="shared" si="4506"/>
        <v>100</v>
      </c>
      <c r="R4876" s="90"/>
      <c r="S4876" s="90"/>
      <c r="T4876" s="90"/>
      <c r="U4876" s="90"/>
      <c r="V4876" s="90"/>
      <c r="W4876" s="90"/>
      <c r="X4876" s="90"/>
      <c r="Y4876" s="90"/>
    </row>
    <row r="4877" spans="1:25" ht="15" customHeight="1" x14ac:dyDescent="0.25">
      <c r="A4877" s="64" t="s">
        <v>935</v>
      </c>
      <c r="B4877" s="64" t="s">
        <v>95</v>
      </c>
      <c r="C4877" s="64" t="s">
        <v>1139</v>
      </c>
      <c r="D4877" s="64" t="s">
        <v>1896</v>
      </c>
      <c r="E4877" s="20" t="s">
        <v>298</v>
      </c>
      <c r="F4877" s="64"/>
      <c r="G4877" s="53" t="s">
        <v>385</v>
      </c>
      <c r="H4877" s="53" t="s">
        <v>297</v>
      </c>
      <c r="I4877" s="26">
        <v>48345</v>
      </c>
      <c r="J4877" s="26">
        <v>39345</v>
      </c>
      <c r="K4877" s="26">
        <v>29000</v>
      </c>
      <c r="L4877" s="26">
        <f t="shared" si="4502"/>
        <v>7000</v>
      </c>
      <c r="M4877" s="26">
        <v>3000</v>
      </c>
      <c r="N4877" s="26">
        <v>2000</v>
      </c>
      <c r="O4877" s="26">
        <v>2000</v>
      </c>
      <c r="P4877" s="26">
        <f t="shared" si="4505"/>
        <v>36000</v>
      </c>
      <c r="Q4877" s="26">
        <f t="shared" si="4506"/>
        <v>91.498284407167361</v>
      </c>
      <c r="R4877" s="90"/>
      <c r="S4877" s="90"/>
      <c r="T4877" s="90"/>
      <c r="U4877" s="90"/>
      <c r="V4877" s="90"/>
      <c r="W4877" s="90"/>
      <c r="X4877" s="90"/>
      <c r="Y4877" s="90"/>
    </row>
    <row r="4878" spans="1:25" ht="15" customHeight="1" x14ac:dyDescent="0.25">
      <c r="A4878" s="64" t="s">
        <v>935</v>
      </c>
      <c r="B4878" s="64" t="s">
        <v>95</v>
      </c>
      <c r="C4878" s="64" t="s">
        <v>1139</v>
      </c>
      <c r="D4878" s="64" t="s">
        <v>1896</v>
      </c>
      <c r="E4878" s="20" t="s">
        <v>301</v>
      </c>
      <c r="F4878" s="64"/>
      <c r="G4878" s="53" t="s">
        <v>385</v>
      </c>
      <c r="H4878" s="53" t="s">
        <v>300</v>
      </c>
      <c r="I4878" s="26">
        <v>12382</v>
      </c>
      <c r="J4878" s="26">
        <v>4382</v>
      </c>
      <c r="K4878" s="26">
        <v>3100</v>
      </c>
      <c r="L4878" s="26">
        <f t="shared" si="4502"/>
        <v>1282</v>
      </c>
      <c r="M4878" s="26">
        <v>600</v>
      </c>
      <c r="N4878" s="26">
        <v>600</v>
      </c>
      <c r="O4878" s="26">
        <v>82</v>
      </c>
      <c r="P4878" s="26">
        <f t="shared" si="4505"/>
        <v>4382</v>
      </c>
      <c r="Q4878" s="26">
        <f t="shared" si="4506"/>
        <v>100</v>
      </c>
      <c r="R4878" s="90"/>
      <c r="S4878" s="90"/>
      <c r="T4878" s="90"/>
      <c r="U4878" s="90"/>
      <c r="V4878" s="90"/>
      <c r="W4878" s="90"/>
      <c r="X4878" s="90"/>
      <c r="Y4878" s="90"/>
    </row>
    <row r="4879" spans="1:25" ht="15" customHeight="1" x14ac:dyDescent="0.25">
      <c r="A4879" s="64" t="s">
        <v>935</v>
      </c>
      <c r="B4879" s="64" t="s">
        <v>95</v>
      </c>
      <c r="C4879" s="64" t="s">
        <v>1139</v>
      </c>
      <c r="D4879" s="64" t="s">
        <v>1896</v>
      </c>
      <c r="E4879" s="20" t="s">
        <v>218</v>
      </c>
      <c r="F4879" s="64"/>
      <c r="G4879" s="53" t="s">
        <v>385</v>
      </c>
      <c r="H4879" s="53" t="s">
        <v>217</v>
      </c>
      <c r="I4879" s="26">
        <v>20000</v>
      </c>
      <c r="J4879" s="26">
        <v>5000</v>
      </c>
      <c r="K4879" s="26">
        <v>4000</v>
      </c>
      <c r="L4879" s="26">
        <f t="shared" si="4502"/>
        <v>1000</v>
      </c>
      <c r="M4879" s="26">
        <v>500</v>
      </c>
      <c r="N4879" s="26">
        <v>500</v>
      </c>
      <c r="O4879" s="26"/>
      <c r="P4879" s="26">
        <f t="shared" si="4505"/>
        <v>5000</v>
      </c>
      <c r="Q4879" s="26">
        <f t="shared" si="4506"/>
        <v>100</v>
      </c>
      <c r="R4879" s="90"/>
      <c r="S4879" s="90"/>
      <c r="T4879" s="90"/>
      <c r="U4879" s="90"/>
      <c r="V4879" s="90"/>
      <c r="W4879" s="90"/>
      <c r="X4879" s="90"/>
      <c r="Y4879" s="90"/>
    </row>
    <row r="4880" spans="1:25" ht="15" customHeight="1" x14ac:dyDescent="0.25">
      <c r="A4880" s="64" t="s">
        <v>935</v>
      </c>
      <c r="B4880" s="64" t="s">
        <v>95</v>
      </c>
      <c r="C4880" s="64" t="s">
        <v>1139</v>
      </c>
      <c r="D4880" s="64" t="s">
        <v>1896</v>
      </c>
      <c r="E4880" s="20" t="s">
        <v>305</v>
      </c>
      <c r="F4880" s="64"/>
      <c r="G4880" s="53" t="s">
        <v>385</v>
      </c>
      <c r="H4880" s="53" t="s">
        <v>304</v>
      </c>
      <c r="I4880" s="26">
        <v>2000</v>
      </c>
      <c r="J4880" s="26">
        <v>0</v>
      </c>
      <c r="K4880" s="26">
        <v>0</v>
      </c>
      <c r="L4880" s="26">
        <f t="shared" ref="L4880:L4941" si="4558">SUM(M4880:O4880)</f>
        <v>0</v>
      </c>
      <c r="M4880" s="26"/>
      <c r="N4880" s="26"/>
      <c r="O4880" s="26"/>
      <c r="P4880" s="26">
        <f t="shared" ref="P4880:P4941" si="4559">K4880+L4880</f>
        <v>0</v>
      </c>
      <c r="Q4880" s="26" t="str">
        <f t="shared" ref="Q4880:Q4941" si="4560">IF(J4880=0,"-",P4880/J4880*100)</f>
        <v>-</v>
      </c>
      <c r="R4880" s="90"/>
      <c r="S4880" s="90"/>
      <c r="T4880" s="90"/>
      <c r="U4880" s="90"/>
      <c r="V4880" s="90"/>
      <c r="W4880" s="90"/>
      <c r="X4880" s="90"/>
      <c r="Y4880" s="90"/>
    </row>
    <row r="4881" spans="1:25" ht="15" customHeight="1" x14ac:dyDescent="0.25">
      <c r="A4881" s="64" t="s">
        <v>935</v>
      </c>
      <c r="B4881" s="64" t="s">
        <v>95</v>
      </c>
      <c r="C4881" s="64" t="s">
        <v>1139</v>
      </c>
      <c r="D4881" s="64" t="s">
        <v>1896</v>
      </c>
      <c r="E4881" s="20" t="s">
        <v>308</v>
      </c>
      <c r="F4881" s="64"/>
      <c r="G4881" s="53" t="s">
        <v>385</v>
      </c>
      <c r="H4881" s="53" t="s">
        <v>307</v>
      </c>
      <c r="I4881" s="26">
        <v>25000</v>
      </c>
      <c r="J4881" s="26">
        <v>2000</v>
      </c>
      <c r="K4881" s="26">
        <v>1500</v>
      </c>
      <c r="L4881" s="26">
        <f t="shared" si="4558"/>
        <v>500</v>
      </c>
      <c r="M4881" s="26">
        <v>500</v>
      </c>
      <c r="N4881" s="26"/>
      <c r="O4881" s="26"/>
      <c r="P4881" s="26">
        <f t="shared" si="4559"/>
        <v>2000</v>
      </c>
      <c r="Q4881" s="26">
        <f t="shared" si="4560"/>
        <v>100</v>
      </c>
      <c r="R4881" s="90"/>
      <c r="S4881" s="90"/>
      <c r="T4881" s="90"/>
      <c r="U4881" s="90"/>
      <c r="V4881" s="90"/>
      <c r="W4881" s="90"/>
      <c r="X4881" s="90"/>
      <c r="Y4881" s="90"/>
    </row>
    <row r="4882" spans="1:25" ht="15" customHeight="1" x14ac:dyDescent="0.25">
      <c r="A4882" s="64" t="s">
        <v>935</v>
      </c>
      <c r="B4882" s="64" t="s">
        <v>95</v>
      </c>
      <c r="C4882" s="64" t="s">
        <v>1139</v>
      </c>
      <c r="D4882" s="64" t="s">
        <v>1896</v>
      </c>
      <c r="E4882" s="20" t="s">
        <v>311</v>
      </c>
      <c r="F4882" s="64"/>
      <c r="G4882" s="53" t="s">
        <v>385</v>
      </c>
      <c r="H4882" s="53" t="s">
        <v>310</v>
      </c>
      <c r="I4882" s="26">
        <v>6000</v>
      </c>
      <c r="J4882" s="26">
        <v>100</v>
      </c>
      <c r="K4882" s="26">
        <v>0</v>
      </c>
      <c r="L4882" s="26">
        <f t="shared" si="4558"/>
        <v>100</v>
      </c>
      <c r="M4882" s="26">
        <v>100</v>
      </c>
      <c r="N4882" s="26"/>
      <c r="O4882" s="26"/>
      <c r="P4882" s="26">
        <f t="shared" si="4559"/>
        <v>100</v>
      </c>
      <c r="Q4882" s="26">
        <f t="shared" si="4560"/>
        <v>100</v>
      </c>
      <c r="R4882" s="90"/>
      <c r="S4882" s="90"/>
      <c r="T4882" s="90"/>
      <c r="U4882" s="90"/>
      <c r="V4882" s="90"/>
      <c r="W4882" s="90"/>
      <c r="X4882" s="90"/>
      <c r="Y4882" s="90"/>
    </row>
    <row r="4883" spans="1:25" ht="15" customHeight="1" x14ac:dyDescent="0.25">
      <c r="A4883" s="63" t="s">
        <v>935</v>
      </c>
      <c r="B4883" s="63" t="s">
        <v>95</v>
      </c>
      <c r="C4883" s="63" t="s">
        <v>1139</v>
      </c>
      <c r="D4883" s="63" t="s">
        <v>1896</v>
      </c>
      <c r="E4883" s="63" t="s">
        <v>39</v>
      </c>
      <c r="F4883" s="64" t="s">
        <v>1</v>
      </c>
      <c r="G4883" s="53" t="s">
        <v>1</v>
      </c>
      <c r="H4883" s="65" t="s">
        <v>40</v>
      </c>
      <c r="I4883" s="31">
        <f t="shared" ref="I4883:K4883" si="4561">SUM(I4884:I4886)</f>
        <v>300600</v>
      </c>
      <c r="J4883" s="31">
        <f t="shared" si="4561"/>
        <v>11600</v>
      </c>
      <c r="K4883" s="31">
        <f t="shared" si="4561"/>
        <v>5500</v>
      </c>
      <c r="L4883" s="31">
        <f t="shared" si="4558"/>
        <v>4800</v>
      </c>
      <c r="M4883" s="31">
        <f t="shared" ref="M4883" si="4562">SUM(M4884:M4886)</f>
        <v>3700</v>
      </c>
      <c r="N4883" s="31">
        <f t="shared" ref="N4883:O4883" si="4563">SUM(N4884:N4886)</f>
        <v>500</v>
      </c>
      <c r="O4883" s="31">
        <f t="shared" si="4563"/>
        <v>600</v>
      </c>
      <c r="P4883" s="31">
        <f t="shared" si="4559"/>
        <v>10300</v>
      </c>
      <c r="Q4883" s="31">
        <f t="shared" si="4560"/>
        <v>88.793103448275872</v>
      </c>
      <c r="R4883" s="94"/>
      <c r="S4883" s="94"/>
      <c r="T4883" s="94"/>
      <c r="U4883" s="94"/>
      <c r="V4883" s="94"/>
      <c r="W4883" s="94"/>
      <c r="X4883" s="94"/>
      <c r="Y4883" s="94"/>
    </row>
    <row r="4884" spans="1:25" ht="15" customHeight="1" x14ac:dyDescent="0.25">
      <c r="A4884" s="64" t="s">
        <v>935</v>
      </c>
      <c r="B4884" s="64" t="s">
        <v>95</v>
      </c>
      <c r="C4884" s="64" t="s">
        <v>1139</v>
      </c>
      <c r="D4884" s="64" t="s">
        <v>1896</v>
      </c>
      <c r="E4884" s="20" t="s">
        <v>41</v>
      </c>
      <c r="F4884" s="64"/>
      <c r="G4884" s="53" t="s">
        <v>385</v>
      </c>
      <c r="H4884" s="53" t="s">
        <v>40</v>
      </c>
      <c r="I4884" s="26">
        <v>293600</v>
      </c>
      <c r="J4884" s="26">
        <v>4600</v>
      </c>
      <c r="K4884" s="26">
        <v>1500</v>
      </c>
      <c r="L4884" s="26">
        <f t="shared" si="4558"/>
        <v>3100</v>
      </c>
      <c r="M4884" s="26">
        <v>3100</v>
      </c>
      <c r="N4884" s="26"/>
      <c r="O4884" s="26"/>
      <c r="P4884" s="26">
        <f t="shared" si="4559"/>
        <v>4600</v>
      </c>
      <c r="Q4884" s="26">
        <f t="shared" si="4560"/>
        <v>100</v>
      </c>
      <c r="R4884" s="90"/>
      <c r="S4884" s="90"/>
      <c r="T4884" s="90"/>
      <c r="U4884" s="90"/>
      <c r="V4884" s="90"/>
      <c r="W4884" s="90"/>
      <c r="X4884" s="90"/>
      <c r="Y4884" s="90"/>
    </row>
    <row r="4885" spans="1:25" ht="15" customHeight="1" x14ac:dyDescent="0.25">
      <c r="A4885" s="64" t="s">
        <v>935</v>
      </c>
      <c r="B4885" s="64" t="s">
        <v>95</v>
      </c>
      <c r="C4885" s="64" t="s">
        <v>1139</v>
      </c>
      <c r="D4885" s="64" t="s">
        <v>1896</v>
      </c>
      <c r="E4885" s="20" t="s">
        <v>41</v>
      </c>
      <c r="F4885" s="64" t="s">
        <v>1903</v>
      </c>
      <c r="G4885" s="53" t="s">
        <v>385</v>
      </c>
      <c r="H4885" s="53" t="s">
        <v>49</v>
      </c>
      <c r="I4885" s="26">
        <v>4200</v>
      </c>
      <c r="J4885" s="26">
        <v>4200</v>
      </c>
      <c r="K4885" s="26">
        <v>2500</v>
      </c>
      <c r="L4885" s="26">
        <f t="shared" si="4558"/>
        <v>1000</v>
      </c>
      <c r="M4885" s="26">
        <v>300</v>
      </c>
      <c r="N4885" s="26">
        <v>300</v>
      </c>
      <c r="O4885" s="26">
        <v>400</v>
      </c>
      <c r="P4885" s="26">
        <f t="shared" si="4559"/>
        <v>3500</v>
      </c>
      <c r="Q4885" s="26">
        <f t="shared" si="4560"/>
        <v>83.333333333333343</v>
      </c>
      <c r="R4885" s="90"/>
      <c r="S4885" s="90"/>
      <c r="T4885" s="90"/>
      <c r="U4885" s="90"/>
      <c r="V4885" s="90"/>
      <c r="W4885" s="90"/>
      <c r="X4885" s="90"/>
      <c r="Y4885" s="90"/>
    </row>
    <row r="4886" spans="1:25" ht="22.5" customHeight="1" x14ac:dyDescent="0.25">
      <c r="A4886" s="64" t="s">
        <v>935</v>
      </c>
      <c r="B4886" s="64" t="s">
        <v>95</v>
      </c>
      <c r="C4886" s="64" t="s">
        <v>1139</v>
      </c>
      <c r="D4886" s="64" t="s">
        <v>1896</v>
      </c>
      <c r="E4886" s="20" t="s">
        <v>41</v>
      </c>
      <c r="F4886" s="64" t="s">
        <v>1904</v>
      </c>
      <c r="G4886" s="53" t="s">
        <v>385</v>
      </c>
      <c r="H4886" s="53" t="s">
        <v>55</v>
      </c>
      <c r="I4886" s="26">
        <v>2800</v>
      </c>
      <c r="J4886" s="26">
        <v>2800</v>
      </c>
      <c r="K4886" s="26">
        <v>1500</v>
      </c>
      <c r="L4886" s="26">
        <f t="shared" si="4558"/>
        <v>700</v>
      </c>
      <c r="M4886" s="26">
        <v>300</v>
      </c>
      <c r="N4886" s="26">
        <v>200</v>
      </c>
      <c r="O4886" s="26">
        <v>200</v>
      </c>
      <c r="P4886" s="26">
        <f t="shared" si="4559"/>
        <v>2200</v>
      </c>
      <c r="Q4886" s="26">
        <f t="shared" si="4560"/>
        <v>78.571428571428569</v>
      </c>
      <c r="R4886" s="90"/>
      <c r="S4886" s="90"/>
      <c r="T4886" s="90"/>
      <c r="U4886" s="90"/>
      <c r="V4886" s="90"/>
      <c r="W4886" s="90"/>
      <c r="X4886" s="90"/>
      <c r="Y4886" s="90"/>
    </row>
    <row r="4887" spans="1:25" ht="12.75" customHeight="1" x14ac:dyDescent="0.25">
      <c r="A4887" s="63" t="s">
        <v>1</v>
      </c>
      <c r="B4887" s="63" t="s">
        <v>1</v>
      </c>
      <c r="C4887" s="63" t="s">
        <v>1</v>
      </c>
      <c r="D4887" s="65" t="s">
        <v>1</v>
      </c>
      <c r="E4887" s="65" t="s">
        <v>1</v>
      </c>
      <c r="F4887" s="65" t="s">
        <v>1</v>
      </c>
      <c r="G4887" s="65" t="s">
        <v>1</v>
      </c>
      <c r="H4887" s="66" t="s">
        <v>56</v>
      </c>
      <c r="I4887" s="30">
        <f t="shared" ref="I4887:K4887" si="4564">SUM(I4888)</f>
        <v>6100</v>
      </c>
      <c r="J4887" s="30">
        <f t="shared" si="4564"/>
        <v>100</v>
      </c>
      <c r="K4887" s="30">
        <f t="shared" si="4564"/>
        <v>0</v>
      </c>
      <c r="L4887" s="30">
        <f t="shared" si="4558"/>
        <v>0</v>
      </c>
      <c r="M4887" s="30">
        <f t="shared" ref="M4887" si="4565">SUM(M4888)</f>
        <v>0</v>
      </c>
      <c r="N4887" s="30">
        <f t="shared" ref="N4887:O4887" si="4566">SUM(N4888)</f>
        <v>0</v>
      </c>
      <c r="O4887" s="30">
        <f t="shared" si="4566"/>
        <v>0</v>
      </c>
      <c r="P4887" s="30">
        <f t="shared" si="4559"/>
        <v>0</v>
      </c>
      <c r="Q4887" s="30">
        <f t="shared" si="4560"/>
        <v>0</v>
      </c>
      <c r="R4887" s="93"/>
      <c r="S4887" s="93"/>
      <c r="T4887" s="93"/>
      <c r="U4887" s="93"/>
      <c r="V4887" s="93"/>
      <c r="W4887" s="93"/>
      <c r="X4887" s="93"/>
      <c r="Y4887" s="93"/>
    </row>
    <row r="4888" spans="1:25" ht="15" customHeight="1" x14ac:dyDescent="0.25">
      <c r="A4888" s="63" t="s">
        <v>935</v>
      </c>
      <c r="B4888" s="63" t="s">
        <v>95</v>
      </c>
      <c r="C4888" s="63" t="s">
        <v>1139</v>
      </c>
      <c r="D4888" s="63" t="s">
        <v>1896</v>
      </c>
      <c r="E4888" s="65" t="s">
        <v>57</v>
      </c>
      <c r="F4888" s="65" t="s">
        <v>1</v>
      </c>
      <c r="G4888" s="65" t="s">
        <v>1</v>
      </c>
      <c r="H4888" s="65" t="s">
        <v>58</v>
      </c>
      <c r="I4888" s="31">
        <f t="shared" ref="I4888:K4888" si="4567">SUM(I4889:I4890)</f>
        <v>6100</v>
      </c>
      <c r="J4888" s="31">
        <f t="shared" si="4567"/>
        <v>100</v>
      </c>
      <c r="K4888" s="31">
        <f t="shared" si="4567"/>
        <v>0</v>
      </c>
      <c r="L4888" s="31">
        <f t="shared" si="4558"/>
        <v>0</v>
      </c>
      <c r="M4888" s="31">
        <f t="shared" ref="M4888" si="4568">SUM(M4889:M4890)</f>
        <v>0</v>
      </c>
      <c r="N4888" s="31">
        <f t="shared" ref="N4888:O4888" si="4569">SUM(N4889:N4890)</f>
        <v>0</v>
      </c>
      <c r="O4888" s="31">
        <f t="shared" si="4569"/>
        <v>0</v>
      </c>
      <c r="P4888" s="31">
        <f t="shared" si="4559"/>
        <v>0</v>
      </c>
      <c r="Q4888" s="31">
        <f t="shared" si="4560"/>
        <v>0</v>
      </c>
      <c r="R4888" s="94"/>
      <c r="S4888" s="94"/>
      <c r="T4888" s="94"/>
      <c r="U4888" s="94"/>
      <c r="V4888" s="94"/>
      <c r="W4888" s="94"/>
      <c r="X4888" s="94"/>
      <c r="Y4888" s="94"/>
    </row>
    <row r="4889" spans="1:25" ht="15" customHeight="1" x14ac:dyDescent="0.25">
      <c r="A4889" s="64" t="s">
        <v>935</v>
      </c>
      <c r="B4889" s="64" t="s">
        <v>95</v>
      </c>
      <c r="C4889" s="64" t="s">
        <v>1139</v>
      </c>
      <c r="D4889" s="64" t="s">
        <v>1896</v>
      </c>
      <c r="E4889" s="20" t="s">
        <v>106</v>
      </c>
      <c r="F4889" s="64"/>
      <c r="G4889" s="53" t="s">
        <v>385</v>
      </c>
      <c r="H4889" s="53" t="s">
        <v>105</v>
      </c>
      <c r="I4889" s="26">
        <v>6000</v>
      </c>
      <c r="J4889" s="26">
        <v>0</v>
      </c>
      <c r="K4889" s="26">
        <v>0</v>
      </c>
      <c r="L4889" s="26">
        <f t="shared" si="4558"/>
        <v>0</v>
      </c>
      <c r="M4889" s="26"/>
      <c r="N4889" s="26"/>
      <c r="O4889" s="26"/>
      <c r="P4889" s="26">
        <f t="shared" si="4559"/>
        <v>0</v>
      </c>
      <c r="Q4889" s="26" t="str">
        <f t="shared" si="4560"/>
        <v>-</v>
      </c>
      <c r="R4889" s="90"/>
      <c r="S4889" s="90"/>
      <c r="T4889" s="90"/>
      <c r="U4889" s="90"/>
      <c r="V4889" s="90"/>
      <c r="W4889" s="90"/>
      <c r="X4889" s="90"/>
      <c r="Y4889" s="90"/>
    </row>
    <row r="4890" spans="1:25" ht="15" customHeight="1" x14ac:dyDescent="0.25">
      <c r="A4890" s="64" t="s">
        <v>935</v>
      </c>
      <c r="B4890" s="64" t="s">
        <v>95</v>
      </c>
      <c r="C4890" s="64" t="s">
        <v>1139</v>
      </c>
      <c r="D4890" s="64" t="s">
        <v>1896</v>
      </c>
      <c r="E4890" s="20" t="s">
        <v>68</v>
      </c>
      <c r="F4890" s="64"/>
      <c r="G4890" s="53" t="s">
        <v>385</v>
      </c>
      <c r="H4890" s="53" t="s">
        <v>67</v>
      </c>
      <c r="I4890" s="26">
        <v>100</v>
      </c>
      <c r="J4890" s="26">
        <v>100</v>
      </c>
      <c r="K4890" s="26">
        <v>0</v>
      </c>
      <c r="L4890" s="26">
        <f t="shared" si="4558"/>
        <v>0</v>
      </c>
      <c r="M4890" s="26"/>
      <c r="N4890" s="26"/>
      <c r="O4890" s="26"/>
      <c r="P4890" s="26">
        <f t="shared" si="4559"/>
        <v>0</v>
      </c>
      <c r="Q4890" s="26">
        <f t="shared" si="4560"/>
        <v>0</v>
      </c>
      <c r="R4890" s="90"/>
      <c r="S4890" s="90"/>
      <c r="T4890" s="90"/>
      <c r="U4890" s="90"/>
      <c r="V4890" s="90"/>
      <c r="W4890" s="90"/>
      <c r="X4890" s="90"/>
      <c r="Y4890" s="90"/>
    </row>
    <row r="4891" spans="1:25" ht="16.5" customHeight="1" x14ac:dyDescent="0.25">
      <c r="A4891" s="63" t="s">
        <v>1</v>
      </c>
      <c r="B4891" s="63" t="s">
        <v>1</v>
      </c>
      <c r="C4891" s="63" t="s">
        <v>1</v>
      </c>
      <c r="D4891" s="65" t="s">
        <v>1</v>
      </c>
      <c r="E4891" s="65" t="s">
        <v>1</v>
      </c>
      <c r="F4891" s="65" t="s">
        <v>1</v>
      </c>
      <c r="G4891" s="65" t="s">
        <v>1</v>
      </c>
      <c r="H4891" s="66" t="s">
        <v>69</v>
      </c>
      <c r="I4891" s="30">
        <f t="shared" ref="I4891:K4891" si="4570">SUM(I4892)</f>
        <v>91186</v>
      </c>
      <c r="J4891" s="30">
        <f t="shared" si="4570"/>
        <v>0</v>
      </c>
      <c r="K4891" s="30">
        <f t="shared" si="4570"/>
        <v>0</v>
      </c>
      <c r="L4891" s="30">
        <f t="shared" si="4558"/>
        <v>0</v>
      </c>
      <c r="M4891" s="30">
        <f t="shared" ref="M4891" si="4571">SUM(M4892)</f>
        <v>0</v>
      </c>
      <c r="N4891" s="30">
        <f t="shared" ref="N4891:O4891" si="4572">SUM(N4892)</f>
        <v>0</v>
      </c>
      <c r="O4891" s="30">
        <f t="shared" si="4572"/>
        <v>0</v>
      </c>
      <c r="P4891" s="30">
        <f t="shared" si="4559"/>
        <v>0</v>
      </c>
      <c r="Q4891" s="30" t="str">
        <f t="shared" si="4560"/>
        <v>-</v>
      </c>
      <c r="R4891" s="93"/>
      <c r="S4891" s="93"/>
      <c r="T4891" s="93"/>
      <c r="U4891" s="93"/>
      <c r="V4891" s="93"/>
      <c r="W4891" s="93"/>
      <c r="X4891" s="93"/>
      <c r="Y4891" s="93"/>
    </row>
    <row r="4892" spans="1:25" ht="15" customHeight="1" x14ac:dyDescent="0.25">
      <c r="A4892" s="63" t="s">
        <v>935</v>
      </c>
      <c r="B4892" s="63" t="s">
        <v>95</v>
      </c>
      <c r="C4892" s="63" t="s">
        <v>1139</v>
      </c>
      <c r="D4892" s="63" t="s">
        <v>1896</v>
      </c>
      <c r="E4892" s="65" t="s">
        <v>70</v>
      </c>
      <c r="F4892" s="65" t="s">
        <v>1</v>
      </c>
      <c r="G4892" s="65" t="s">
        <v>1</v>
      </c>
      <c r="H4892" s="65" t="s">
        <v>71</v>
      </c>
      <c r="I4892" s="31">
        <f t="shared" ref="I4892:K4892" si="4573">SUM(I4893:I4894)</f>
        <v>91186</v>
      </c>
      <c r="J4892" s="31">
        <f t="shared" si="4573"/>
        <v>0</v>
      </c>
      <c r="K4892" s="31">
        <f t="shared" si="4573"/>
        <v>0</v>
      </c>
      <c r="L4892" s="31">
        <f t="shared" si="4558"/>
        <v>0</v>
      </c>
      <c r="M4892" s="31">
        <f t="shared" ref="M4892" si="4574">SUM(M4893:M4894)</f>
        <v>0</v>
      </c>
      <c r="N4892" s="31">
        <f t="shared" ref="N4892:O4892" si="4575">SUM(N4893:N4894)</f>
        <v>0</v>
      </c>
      <c r="O4892" s="31">
        <f t="shared" si="4575"/>
        <v>0</v>
      </c>
      <c r="P4892" s="31">
        <f t="shared" si="4559"/>
        <v>0</v>
      </c>
      <c r="Q4892" s="31" t="str">
        <f t="shared" si="4560"/>
        <v>-</v>
      </c>
      <c r="R4892" s="94"/>
      <c r="S4892" s="94"/>
      <c r="T4892" s="94"/>
      <c r="U4892" s="94"/>
      <c r="V4892" s="94"/>
      <c r="W4892" s="94"/>
      <c r="X4892" s="94"/>
      <c r="Y4892" s="94"/>
    </row>
    <row r="4893" spans="1:25" ht="15" customHeight="1" x14ac:dyDescent="0.25">
      <c r="A4893" s="64" t="s">
        <v>935</v>
      </c>
      <c r="B4893" s="64" t="s">
        <v>95</v>
      </c>
      <c r="C4893" s="64" t="s">
        <v>1139</v>
      </c>
      <c r="D4893" s="64" t="s">
        <v>1896</v>
      </c>
      <c r="E4893" s="20" t="s">
        <v>74</v>
      </c>
      <c r="F4893" s="64"/>
      <c r="G4893" s="53" t="s">
        <v>385</v>
      </c>
      <c r="H4893" s="53" t="s">
        <v>73</v>
      </c>
      <c r="I4893" s="26">
        <v>38000</v>
      </c>
      <c r="J4893" s="26">
        <v>0</v>
      </c>
      <c r="K4893" s="26">
        <v>0</v>
      </c>
      <c r="L4893" s="26">
        <f t="shared" si="4558"/>
        <v>0</v>
      </c>
      <c r="M4893" s="26"/>
      <c r="N4893" s="26"/>
      <c r="O4893" s="26"/>
      <c r="P4893" s="26">
        <f t="shared" si="4559"/>
        <v>0</v>
      </c>
      <c r="Q4893" s="26" t="str">
        <f t="shared" si="4560"/>
        <v>-</v>
      </c>
      <c r="R4893" s="90"/>
      <c r="S4893" s="90"/>
      <c r="T4893" s="90"/>
      <c r="U4893" s="90"/>
      <c r="V4893" s="90"/>
      <c r="W4893" s="90"/>
      <c r="X4893" s="90"/>
      <c r="Y4893" s="90"/>
    </row>
    <row r="4894" spans="1:25" ht="15" customHeight="1" x14ac:dyDescent="0.25">
      <c r="A4894" s="64" t="s">
        <v>935</v>
      </c>
      <c r="B4894" s="64" t="s">
        <v>95</v>
      </c>
      <c r="C4894" s="64" t="s">
        <v>1139</v>
      </c>
      <c r="D4894" s="64" t="s">
        <v>1896</v>
      </c>
      <c r="E4894" s="20" t="s">
        <v>323</v>
      </c>
      <c r="F4894" s="64"/>
      <c r="G4894" s="53" t="s">
        <v>385</v>
      </c>
      <c r="H4894" s="53" t="s">
        <v>322</v>
      </c>
      <c r="I4894" s="26">
        <v>53186</v>
      </c>
      <c r="J4894" s="26">
        <v>0</v>
      </c>
      <c r="K4894" s="26">
        <v>0</v>
      </c>
      <c r="L4894" s="26">
        <f t="shared" si="4558"/>
        <v>0</v>
      </c>
      <c r="M4894" s="26"/>
      <c r="N4894" s="26"/>
      <c r="O4894" s="26"/>
      <c r="P4894" s="26">
        <f t="shared" si="4559"/>
        <v>0</v>
      </c>
      <c r="Q4894" s="26" t="str">
        <f t="shared" si="4560"/>
        <v>-</v>
      </c>
      <c r="R4894" s="90"/>
      <c r="S4894" s="90"/>
      <c r="T4894" s="90"/>
      <c r="U4894" s="90"/>
      <c r="V4894" s="90"/>
      <c r="W4894" s="90"/>
      <c r="X4894" s="90"/>
      <c r="Y4894" s="90"/>
    </row>
    <row r="4895" spans="1:25" ht="15" customHeight="1" x14ac:dyDescent="0.25">
      <c r="A4895" s="53" t="s">
        <v>1</v>
      </c>
      <c r="B4895" s="53" t="s">
        <v>1</v>
      </c>
      <c r="C4895" s="53" t="s">
        <v>1</v>
      </c>
      <c r="D4895" s="53" t="s">
        <v>1</v>
      </c>
      <c r="E4895" s="53" t="s">
        <v>1</v>
      </c>
      <c r="F4895" s="53" t="s">
        <v>1</v>
      </c>
      <c r="G4895" s="53" t="s">
        <v>1</v>
      </c>
      <c r="H4895" s="66" t="s">
        <v>1905</v>
      </c>
      <c r="I4895" s="30">
        <f t="shared" ref="I4895:K4895" si="4576">SUM(I4864,I4887,I4891)</f>
        <v>2284683</v>
      </c>
      <c r="J4895" s="30">
        <f t="shared" si="4576"/>
        <v>1632597</v>
      </c>
      <c r="K4895" s="30">
        <f t="shared" si="4576"/>
        <v>966558</v>
      </c>
      <c r="L4895" s="30">
        <f t="shared" si="4558"/>
        <v>398882</v>
      </c>
      <c r="M4895" s="30">
        <f t="shared" ref="M4895" si="4577">SUM(M4864,M4887,M4891)</f>
        <v>145600</v>
      </c>
      <c r="N4895" s="30">
        <f t="shared" ref="N4895:O4895" si="4578">SUM(N4864,N4887,N4891)</f>
        <v>125600</v>
      </c>
      <c r="O4895" s="30">
        <f t="shared" si="4578"/>
        <v>127682</v>
      </c>
      <c r="P4895" s="30">
        <f t="shared" si="4559"/>
        <v>1365440</v>
      </c>
      <c r="Q4895" s="30">
        <f t="shared" si="4560"/>
        <v>83.636071853617281</v>
      </c>
      <c r="R4895" s="93"/>
      <c r="S4895" s="93"/>
      <c r="T4895" s="93"/>
      <c r="U4895" s="93"/>
      <c r="V4895" s="93"/>
      <c r="W4895" s="93"/>
      <c r="X4895" s="93"/>
      <c r="Y4895" s="93"/>
    </row>
    <row r="4896" spans="1:25" ht="15" customHeight="1" thickBot="1" x14ac:dyDescent="0.3">
      <c r="A4896" s="53" t="s">
        <v>1</v>
      </c>
      <c r="B4896" s="53" t="s">
        <v>1</v>
      </c>
      <c r="C4896" s="53" t="s">
        <v>1</v>
      </c>
      <c r="D4896" s="53" t="s">
        <v>1</v>
      </c>
      <c r="E4896" s="53" t="s">
        <v>1</v>
      </c>
      <c r="F4896" s="53" t="s">
        <v>1</v>
      </c>
      <c r="G4896" s="53" t="s">
        <v>1</v>
      </c>
      <c r="H4896" s="65" t="s">
        <v>76</v>
      </c>
      <c r="I4896" s="31"/>
      <c r="J4896" s="31"/>
      <c r="K4896" s="31">
        <v>0</v>
      </c>
      <c r="L4896" s="31"/>
      <c r="M4896" s="31"/>
      <c r="N4896" s="31"/>
      <c r="O4896" s="31"/>
      <c r="P4896" s="31"/>
      <c r="Q4896" s="31"/>
      <c r="R4896" s="94"/>
      <c r="S4896" s="94"/>
      <c r="T4896" s="94"/>
      <c r="U4896" s="94"/>
      <c r="V4896" s="94"/>
      <c r="W4896" s="94"/>
      <c r="X4896" s="94"/>
      <c r="Y4896" s="94"/>
    </row>
    <row r="4897" spans="1:25" ht="47.25" customHeight="1" thickBot="1" x14ac:dyDescent="0.3">
      <c r="A4897" s="110" t="s">
        <v>1</v>
      </c>
      <c r="B4897" s="110" t="s">
        <v>1</v>
      </c>
      <c r="C4897" s="110" t="s">
        <v>1</v>
      </c>
      <c r="D4897" s="110" t="s">
        <v>1</v>
      </c>
      <c r="E4897" s="110" t="s">
        <v>1</v>
      </c>
      <c r="F4897" s="110" t="s">
        <v>1</v>
      </c>
      <c r="G4897" s="110" t="s">
        <v>1</v>
      </c>
      <c r="H4897" s="28" t="s">
        <v>77</v>
      </c>
      <c r="I4897" s="109" t="s">
        <v>3984</v>
      </c>
      <c r="J4897" s="109" t="s">
        <v>11</v>
      </c>
      <c r="K4897" s="109" t="s">
        <v>3989</v>
      </c>
      <c r="L4897" s="109" t="s">
        <v>3985</v>
      </c>
      <c r="M4897" s="109" t="s">
        <v>4027</v>
      </c>
      <c r="N4897" s="109" t="s">
        <v>3988</v>
      </c>
      <c r="O4897" s="109" t="s">
        <v>3986</v>
      </c>
      <c r="P4897" s="109" t="s">
        <v>3987</v>
      </c>
      <c r="Q4897" s="109" t="s">
        <v>3695</v>
      </c>
      <c r="R4897" s="91"/>
      <c r="S4897" s="91"/>
      <c r="T4897" s="91"/>
      <c r="U4897" s="91"/>
      <c r="V4897" s="91"/>
      <c r="W4897" s="91"/>
      <c r="X4897" s="91"/>
      <c r="Y4897" s="91"/>
    </row>
    <row r="4898" spans="1:25" ht="15" customHeight="1" x14ac:dyDescent="0.25">
      <c r="A4898" s="111"/>
      <c r="B4898" s="111"/>
      <c r="C4898" s="111"/>
      <c r="D4898" s="111"/>
      <c r="E4898" s="111"/>
      <c r="F4898" s="111"/>
      <c r="G4898" s="111"/>
      <c r="H4898" s="67" t="s">
        <v>1</v>
      </c>
      <c r="I4898" s="29">
        <v>1</v>
      </c>
      <c r="J4898" s="29">
        <v>2</v>
      </c>
      <c r="K4898" s="29">
        <v>3</v>
      </c>
      <c r="L4898" s="29" t="s">
        <v>3478</v>
      </c>
      <c r="M4898" s="29">
        <v>5</v>
      </c>
      <c r="N4898" s="29">
        <v>6</v>
      </c>
      <c r="O4898" s="29">
        <v>7</v>
      </c>
      <c r="P4898" s="29" t="s">
        <v>3696</v>
      </c>
      <c r="Q4898" s="29">
        <v>9</v>
      </c>
      <c r="R4898" s="92"/>
      <c r="S4898" s="92"/>
      <c r="T4898" s="92"/>
      <c r="U4898" s="92"/>
      <c r="V4898" s="92"/>
      <c r="W4898" s="92"/>
      <c r="X4898" s="92"/>
      <c r="Y4898" s="92"/>
    </row>
    <row r="4899" spans="1:25" ht="15" customHeight="1" x14ac:dyDescent="0.25">
      <c r="A4899" s="111"/>
      <c r="B4899" s="111"/>
      <c r="C4899" s="111"/>
      <c r="D4899" s="111"/>
      <c r="E4899" s="111"/>
      <c r="F4899" s="111"/>
      <c r="G4899" s="111"/>
      <c r="H4899" s="68" t="s">
        <v>484</v>
      </c>
      <c r="I4899" s="32">
        <f t="shared" ref="I4899:K4899" si="4579">SUM(I4895)</f>
        <v>2284683</v>
      </c>
      <c r="J4899" s="32">
        <f t="shared" si="4579"/>
        <v>1632597</v>
      </c>
      <c r="K4899" s="32">
        <f t="shared" si="4579"/>
        <v>966558</v>
      </c>
      <c r="L4899" s="32">
        <f t="shared" si="4558"/>
        <v>398882</v>
      </c>
      <c r="M4899" s="32">
        <f t="shared" ref="M4899" si="4580">SUM(M4895)</f>
        <v>145600</v>
      </c>
      <c r="N4899" s="32">
        <f t="shared" ref="N4899:O4899" si="4581">SUM(N4895)</f>
        <v>125600</v>
      </c>
      <c r="O4899" s="32">
        <f t="shared" si="4581"/>
        <v>127682</v>
      </c>
      <c r="P4899" s="32">
        <f t="shared" si="4559"/>
        <v>1365440</v>
      </c>
      <c r="Q4899" s="32">
        <f t="shared" si="4560"/>
        <v>83.636071853617281</v>
      </c>
      <c r="R4899" s="90"/>
      <c r="S4899" s="90"/>
      <c r="T4899" s="90"/>
      <c r="U4899" s="90"/>
      <c r="V4899" s="90"/>
      <c r="W4899" s="90"/>
      <c r="X4899" s="90"/>
      <c r="Y4899" s="90"/>
    </row>
    <row r="4900" spans="1:25" ht="15" customHeight="1" x14ac:dyDescent="0.25">
      <c r="A4900" s="111"/>
      <c r="B4900" s="111"/>
      <c r="C4900" s="111"/>
      <c r="D4900" s="111"/>
      <c r="E4900" s="111"/>
      <c r="F4900" s="111"/>
      <c r="G4900" s="111"/>
      <c r="H4900" s="69" t="s">
        <v>79</v>
      </c>
      <c r="I4900" s="32">
        <f t="shared" ref="I4900:K4900" si="4582">SUM(I4899)</f>
        <v>2284683</v>
      </c>
      <c r="J4900" s="32">
        <f t="shared" si="4582"/>
        <v>1632597</v>
      </c>
      <c r="K4900" s="32">
        <f t="shared" si="4582"/>
        <v>966558</v>
      </c>
      <c r="L4900" s="32">
        <f t="shared" si="4558"/>
        <v>398882</v>
      </c>
      <c r="M4900" s="32">
        <f t="shared" ref="M4900" si="4583">SUM(M4899)</f>
        <v>145600</v>
      </c>
      <c r="N4900" s="32">
        <f t="shared" ref="N4900:O4900" si="4584">SUM(N4899)</f>
        <v>125600</v>
      </c>
      <c r="O4900" s="32">
        <f t="shared" si="4584"/>
        <v>127682</v>
      </c>
      <c r="P4900" s="32">
        <f t="shared" si="4559"/>
        <v>1365440</v>
      </c>
      <c r="Q4900" s="32">
        <f t="shared" si="4560"/>
        <v>83.636071853617281</v>
      </c>
      <c r="R4900" s="90"/>
      <c r="S4900" s="90"/>
      <c r="T4900" s="90"/>
      <c r="U4900" s="90"/>
      <c r="V4900" s="90"/>
      <c r="W4900" s="90"/>
      <c r="X4900" s="90"/>
      <c r="Y4900" s="90"/>
    </row>
    <row r="4901" spans="1:25" ht="15" customHeight="1" x14ac:dyDescent="0.25">
      <c r="A4901" s="112"/>
      <c r="B4901" s="112"/>
      <c r="C4901" s="112"/>
      <c r="D4901" s="112"/>
      <c r="E4901" s="112"/>
      <c r="F4901" s="112"/>
      <c r="G4901" s="112"/>
      <c r="I4901" s="27"/>
      <c r="J4901" s="27"/>
      <c r="K4901" s="27">
        <v>0</v>
      </c>
      <c r="L4901" s="27"/>
      <c r="M4901" s="27"/>
      <c r="N4901" s="27"/>
      <c r="O4901" s="27"/>
      <c r="P4901" s="27"/>
      <c r="Q4901" s="27"/>
      <c r="R4901" s="27"/>
      <c r="S4901" s="27"/>
      <c r="T4901" s="27"/>
      <c r="U4901" s="27"/>
      <c r="V4901" s="27"/>
      <c r="W4901" s="27"/>
      <c r="X4901" s="27"/>
      <c r="Y4901" s="27"/>
    </row>
    <row r="4902" spans="1:25" ht="15" customHeight="1" thickBot="1" x14ac:dyDescent="0.3">
      <c r="A4902" s="53" t="s">
        <v>1</v>
      </c>
      <c r="B4902" s="53" t="s">
        <v>1</v>
      </c>
      <c r="C4902" s="53" t="s">
        <v>1</v>
      </c>
      <c r="D4902" s="53" t="s">
        <v>1</v>
      </c>
      <c r="E4902" s="53" t="s">
        <v>1</v>
      </c>
      <c r="F4902" s="53" t="s">
        <v>1</v>
      </c>
      <c r="G4902" s="53" t="s">
        <v>1</v>
      </c>
      <c r="H4902" s="21" t="s">
        <v>1</v>
      </c>
      <c r="I4902" s="33"/>
      <c r="J4902" s="33"/>
      <c r="K4902" s="33">
        <v>0</v>
      </c>
      <c r="L4902" s="33"/>
      <c r="M4902" s="33"/>
      <c r="N4902" s="33"/>
      <c r="O4902" s="33"/>
      <c r="P4902" s="33"/>
      <c r="Q4902" s="33"/>
      <c r="R4902" s="33"/>
      <c r="S4902" s="33"/>
      <c r="T4902" s="33"/>
      <c r="U4902" s="33"/>
      <c r="V4902" s="33"/>
      <c r="W4902" s="33"/>
      <c r="X4902" s="33"/>
      <c r="Y4902" s="33"/>
    </row>
    <row r="4903" spans="1:25" ht="45.75" customHeight="1" thickBot="1" x14ac:dyDescent="0.3">
      <c r="A4903" s="28" t="s">
        <v>4</v>
      </c>
      <c r="B4903" s="28" t="s">
        <v>5</v>
      </c>
      <c r="C4903" s="28" t="s">
        <v>6</v>
      </c>
      <c r="D4903" s="57" t="s">
        <v>1</v>
      </c>
      <c r="E4903" s="28" t="s">
        <v>7</v>
      </c>
      <c r="F4903" s="28" t="s">
        <v>8</v>
      </c>
      <c r="G4903" s="28" t="s">
        <v>9</v>
      </c>
      <c r="H4903" s="28" t="s">
        <v>10</v>
      </c>
      <c r="I4903" s="109" t="s">
        <v>3984</v>
      </c>
      <c r="J4903" s="109" t="s">
        <v>11</v>
      </c>
      <c r="K4903" s="109" t="s">
        <v>3989</v>
      </c>
      <c r="L4903" s="109" t="s">
        <v>3985</v>
      </c>
      <c r="M4903" s="109" t="s">
        <v>4027</v>
      </c>
      <c r="N4903" s="109" t="s">
        <v>3988</v>
      </c>
      <c r="O4903" s="109" t="s">
        <v>3986</v>
      </c>
      <c r="P4903" s="109" t="s">
        <v>3987</v>
      </c>
      <c r="Q4903" s="109" t="s">
        <v>3695</v>
      </c>
      <c r="R4903" s="91"/>
      <c r="S4903" s="91"/>
      <c r="T4903" s="91"/>
      <c r="U4903" s="91"/>
      <c r="V4903" s="91"/>
      <c r="W4903" s="91"/>
      <c r="X4903" s="91"/>
      <c r="Y4903" s="91"/>
    </row>
    <row r="4904" spans="1:25" ht="15" customHeight="1" x14ac:dyDescent="0.25">
      <c r="A4904" s="58" t="s">
        <v>1</v>
      </c>
      <c r="B4904" s="58" t="s">
        <v>1</v>
      </c>
      <c r="C4904" s="58" t="s">
        <v>1</v>
      </c>
      <c r="D4904" s="59" t="s">
        <v>1</v>
      </c>
      <c r="E4904" s="59" t="s">
        <v>1</v>
      </c>
      <c r="F4904" s="60" t="s">
        <v>1</v>
      </c>
      <c r="G4904" s="61" t="s">
        <v>1</v>
      </c>
      <c r="H4904" s="62" t="s">
        <v>1</v>
      </c>
      <c r="I4904" s="29">
        <v>1</v>
      </c>
      <c r="J4904" s="29">
        <v>2</v>
      </c>
      <c r="K4904" s="29">
        <v>3</v>
      </c>
      <c r="L4904" s="29" t="s">
        <v>3478</v>
      </c>
      <c r="M4904" s="29">
        <v>5</v>
      </c>
      <c r="N4904" s="29">
        <v>6</v>
      </c>
      <c r="O4904" s="29">
        <v>7</v>
      </c>
      <c r="P4904" s="29" t="s">
        <v>3696</v>
      </c>
      <c r="Q4904" s="29">
        <v>9</v>
      </c>
      <c r="R4904" s="92"/>
      <c r="S4904" s="92"/>
      <c r="T4904" s="92"/>
      <c r="U4904" s="92"/>
      <c r="V4904" s="92"/>
      <c r="W4904" s="92"/>
      <c r="X4904" s="92"/>
      <c r="Y4904" s="92"/>
    </row>
    <row r="4905" spans="1:25" ht="15" customHeight="1" x14ac:dyDescent="0.25">
      <c r="A4905" s="63" t="s">
        <v>935</v>
      </c>
      <c r="B4905" s="63" t="s">
        <v>95</v>
      </c>
      <c r="C4905" s="64" t="s">
        <v>1150</v>
      </c>
      <c r="D4905" s="64" t="s">
        <v>1906</v>
      </c>
      <c r="E4905" s="65" t="s">
        <v>1</v>
      </c>
      <c r="F4905" s="65" t="s">
        <v>1</v>
      </c>
      <c r="G4905" s="65" t="s">
        <v>1</v>
      </c>
      <c r="H4905" s="65" t="s">
        <v>1907</v>
      </c>
      <c r="I4905" s="26">
        <v>0</v>
      </c>
      <c r="J4905" s="26" t="s">
        <v>1</v>
      </c>
      <c r="K4905" s="26">
        <v>0</v>
      </c>
      <c r="L4905" s="26"/>
      <c r="M4905" s="26"/>
      <c r="N4905" s="26"/>
      <c r="O4905" s="26"/>
      <c r="P4905" s="26"/>
      <c r="Q4905" s="26"/>
      <c r="R4905" s="90"/>
      <c r="S4905" s="90"/>
      <c r="T4905" s="90"/>
      <c r="U4905" s="90"/>
      <c r="V4905" s="90"/>
      <c r="W4905" s="90"/>
      <c r="X4905" s="90"/>
      <c r="Y4905" s="90"/>
    </row>
    <row r="4906" spans="1:25" ht="22.5" customHeight="1" x14ac:dyDescent="0.25">
      <c r="A4906" s="63" t="s">
        <v>1</v>
      </c>
      <c r="B4906" s="63" t="s">
        <v>1</v>
      </c>
      <c r="C4906" s="63" t="s">
        <v>1</v>
      </c>
      <c r="D4906" s="65" t="s">
        <v>1</v>
      </c>
      <c r="E4906" s="65" t="s">
        <v>1</v>
      </c>
      <c r="F4906" s="65" t="s">
        <v>1</v>
      </c>
      <c r="G4906" s="65" t="s">
        <v>1</v>
      </c>
      <c r="H4906" s="66" t="s">
        <v>15</v>
      </c>
      <c r="I4906" s="30">
        <f t="shared" ref="I4906:K4906" si="4585">SUM(I4907,I4915,I4917)</f>
        <v>884930</v>
      </c>
      <c r="J4906" s="30">
        <f t="shared" si="4585"/>
        <v>884930</v>
      </c>
      <c r="K4906" s="30">
        <f t="shared" si="4585"/>
        <v>504800</v>
      </c>
      <c r="L4906" s="30">
        <f t="shared" si="4558"/>
        <v>198800</v>
      </c>
      <c r="M4906" s="30">
        <f t="shared" ref="M4906" si="4586">SUM(M4907,M4915,M4917)</f>
        <v>62700</v>
      </c>
      <c r="N4906" s="30">
        <f t="shared" ref="N4906:O4906" si="4587">SUM(N4907,N4915,N4917)</f>
        <v>63100</v>
      </c>
      <c r="O4906" s="30">
        <f t="shared" si="4587"/>
        <v>73000</v>
      </c>
      <c r="P4906" s="30">
        <f t="shared" si="4559"/>
        <v>703600</v>
      </c>
      <c r="Q4906" s="30">
        <f t="shared" si="4560"/>
        <v>79.509113715209111</v>
      </c>
      <c r="R4906" s="93"/>
      <c r="S4906" s="93"/>
      <c r="T4906" s="93"/>
      <c r="U4906" s="93"/>
      <c r="V4906" s="93"/>
      <c r="W4906" s="93"/>
      <c r="X4906" s="93"/>
      <c r="Y4906" s="93"/>
    </row>
    <row r="4907" spans="1:25" ht="15" customHeight="1" x14ac:dyDescent="0.25">
      <c r="A4907" s="63" t="s">
        <v>935</v>
      </c>
      <c r="B4907" s="63" t="s">
        <v>95</v>
      </c>
      <c r="C4907" s="63" t="s">
        <v>1150</v>
      </c>
      <c r="D4907" s="63" t="s">
        <v>1906</v>
      </c>
      <c r="E4907" s="65" t="s">
        <v>16</v>
      </c>
      <c r="F4907" s="65" t="s">
        <v>1</v>
      </c>
      <c r="G4907" s="65" t="s">
        <v>1</v>
      </c>
      <c r="H4907" s="65" t="s">
        <v>17</v>
      </c>
      <c r="I4907" s="31">
        <f t="shared" ref="I4907:K4907" si="4588">SUM(I4908:I4909)</f>
        <v>752868</v>
      </c>
      <c r="J4907" s="31">
        <f t="shared" si="4588"/>
        <v>752868</v>
      </c>
      <c r="K4907" s="31">
        <f t="shared" si="4588"/>
        <v>423572</v>
      </c>
      <c r="L4907" s="31">
        <f t="shared" si="4558"/>
        <v>172300</v>
      </c>
      <c r="M4907" s="31">
        <f t="shared" ref="M4907" si="4589">SUM(M4908:M4909)</f>
        <v>55500</v>
      </c>
      <c r="N4907" s="31">
        <f t="shared" ref="N4907:O4907" si="4590">SUM(N4908:N4909)</f>
        <v>54100</v>
      </c>
      <c r="O4907" s="31">
        <f t="shared" si="4590"/>
        <v>62700</v>
      </c>
      <c r="P4907" s="31">
        <f t="shared" si="4559"/>
        <v>595872</v>
      </c>
      <c r="Q4907" s="31">
        <f t="shared" si="4560"/>
        <v>79.146942093434703</v>
      </c>
      <c r="R4907" s="94"/>
      <c r="S4907" s="94"/>
      <c r="T4907" s="94"/>
      <c r="U4907" s="94"/>
      <c r="V4907" s="94"/>
      <c r="W4907" s="94"/>
      <c r="X4907" s="94"/>
      <c r="Y4907" s="94"/>
    </row>
    <row r="4908" spans="1:25" ht="15" customHeight="1" x14ac:dyDescent="0.25">
      <c r="A4908" s="64" t="s">
        <v>935</v>
      </c>
      <c r="B4908" s="64" t="s">
        <v>95</v>
      </c>
      <c r="C4908" s="64" t="s">
        <v>1150</v>
      </c>
      <c r="D4908" s="64" t="s">
        <v>1906</v>
      </c>
      <c r="E4908" s="20" t="s">
        <v>19</v>
      </c>
      <c r="F4908" s="64"/>
      <c r="G4908" s="53" t="s">
        <v>385</v>
      </c>
      <c r="H4908" s="53" t="s">
        <v>3934</v>
      </c>
      <c r="I4908" s="26">
        <v>654796</v>
      </c>
      <c r="J4908" s="26">
        <v>654796</v>
      </c>
      <c r="K4908" s="26">
        <v>353000</v>
      </c>
      <c r="L4908" s="26">
        <f t="shared" si="4558"/>
        <v>159000</v>
      </c>
      <c r="M4908" s="26">
        <v>54000</v>
      </c>
      <c r="N4908" s="26">
        <v>50000</v>
      </c>
      <c r="O4908" s="26">
        <v>55000</v>
      </c>
      <c r="P4908" s="26">
        <f t="shared" si="4559"/>
        <v>512000</v>
      </c>
      <c r="Q4908" s="26">
        <f t="shared" si="4560"/>
        <v>78.192291950470079</v>
      </c>
      <c r="R4908" s="90"/>
      <c r="S4908" s="90"/>
      <c r="T4908" s="90"/>
      <c r="U4908" s="90"/>
      <c r="V4908" s="90"/>
      <c r="W4908" s="90"/>
      <c r="X4908" s="90"/>
      <c r="Y4908" s="90"/>
    </row>
    <row r="4909" spans="1:25" ht="15" customHeight="1" x14ac:dyDescent="0.25">
      <c r="A4909" s="63" t="s">
        <v>935</v>
      </c>
      <c r="B4909" s="63" t="s">
        <v>95</v>
      </c>
      <c r="C4909" s="63" t="s">
        <v>1150</v>
      </c>
      <c r="D4909" s="63" t="s">
        <v>1906</v>
      </c>
      <c r="E4909" s="63" t="s">
        <v>21</v>
      </c>
      <c r="F4909" s="64" t="s">
        <v>1</v>
      </c>
      <c r="G4909" s="53" t="s">
        <v>1</v>
      </c>
      <c r="H4909" s="65" t="s">
        <v>22</v>
      </c>
      <c r="I4909" s="31">
        <f t="shared" ref="I4909:K4909" si="4591">SUM(I4910:I4914)</f>
        <v>98072</v>
      </c>
      <c r="J4909" s="31">
        <f t="shared" si="4591"/>
        <v>98072</v>
      </c>
      <c r="K4909" s="31">
        <f t="shared" si="4591"/>
        <v>70572</v>
      </c>
      <c r="L4909" s="31">
        <f t="shared" si="4558"/>
        <v>13300</v>
      </c>
      <c r="M4909" s="31">
        <f t="shared" ref="M4909" si="4592">SUM(M4910:M4914)</f>
        <v>1500</v>
      </c>
      <c r="N4909" s="31">
        <f t="shared" ref="N4909:O4909" si="4593">SUM(N4910:N4914)</f>
        <v>4100</v>
      </c>
      <c r="O4909" s="31">
        <f t="shared" si="4593"/>
        <v>7700</v>
      </c>
      <c r="P4909" s="31">
        <f t="shared" si="4559"/>
        <v>83872</v>
      </c>
      <c r="Q4909" s="31">
        <f t="shared" si="4560"/>
        <v>85.520841830491875</v>
      </c>
      <c r="R4909" s="94"/>
      <c r="S4909" s="94"/>
      <c r="T4909" s="94"/>
      <c r="U4909" s="94"/>
      <c r="V4909" s="94"/>
      <c r="W4909" s="94"/>
      <c r="X4909" s="94"/>
      <c r="Y4909" s="94"/>
    </row>
    <row r="4910" spans="1:25" ht="15" customHeight="1" x14ac:dyDescent="0.25">
      <c r="A4910" s="64" t="s">
        <v>935</v>
      </c>
      <c r="B4910" s="64" t="s">
        <v>95</v>
      </c>
      <c r="C4910" s="64" t="s">
        <v>1150</v>
      </c>
      <c r="D4910" s="64" t="s">
        <v>1906</v>
      </c>
      <c r="E4910" s="20" t="s">
        <v>23</v>
      </c>
      <c r="F4910" s="64" t="s">
        <v>1908</v>
      </c>
      <c r="G4910" s="53" t="s">
        <v>385</v>
      </c>
      <c r="H4910" s="53" t="s">
        <v>85</v>
      </c>
      <c r="I4910" s="26">
        <v>13000</v>
      </c>
      <c r="J4910" s="26">
        <v>13000</v>
      </c>
      <c r="K4910" s="26">
        <v>9200</v>
      </c>
      <c r="L4910" s="26">
        <f t="shared" si="4558"/>
        <v>3300</v>
      </c>
      <c r="M4910" s="26">
        <v>1000</v>
      </c>
      <c r="N4910" s="26">
        <v>1100</v>
      </c>
      <c r="O4910" s="26">
        <v>1200</v>
      </c>
      <c r="P4910" s="26">
        <f t="shared" si="4559"/>
        <v>12500</v>
      </c>
      <c r="Q4910" s="26">
        <f t="shared" si="4560"/>
        <v>96.15384615384616</v>
      </c>
      <c r="R4910" s="90"/>
      <c r="S4910" s="90"/>
      <c r="T4910" s="90"/>
      <c r="U4910" s="90"/>
      <c r="V4910" s="90"/>
      <c r="W4910" s="90"/>
      <c r="X4910" s="90"/>
      <c r="Y4910" s="90"/>
    </row>
    <row r="4911" spans="1:25" ht="15" customHeight="1" x14ac:dyDescent="0.25">
      <c r="A4911" s="64" t="s">
        <v>935</v>
      </c>
      <c r="B4911" s="64" t="s">
        <v>95</v>
      </c>
      <c r="C4911" s="64" t="s">
        <v>1150</v>
      </c>
      <c r="D4911" s="64" t="s">
        <v>1906</v>
      </c>
      <c r="E4911" s="20" t="s">
        <v>23</v>
      </c>
      <c r="F4911" s="64" t="s">
        <v>1909</v>
      </c>
      <c r="G4911" s="53" t="s">
        <v>385</v>
      </c>
      <c r="H4911" s="53" t="s">
        <v>25</v>
      </c>
      <c r="I4911" s="26">
        <v>58000</v>
      </c>
      <c r="J4911" s="26">
        <v>58000</v>
      </c>
      <c r="K4911" s="26">
        <v>38500</v>
      </c>
      <c r="L4911" s="26">
        <f t="shared" si="4558"/>
        <v>10000</v>
      </c>
      <c r="M4911" s="26">
        <v>500</v>
      </c>
      <c r="N4911" s="26">
        <v>3000</v>
      </c>
      <c r="O4911" s="26">
        <v>6500</v>
      </c>
      <c r="P4911" s="26">
        <f t="shared" si="4559"/>
        <v>48500</v>
      </c>
      <c r="Q4911" s="26">
        <f t="shared" si="4560"/>
        <v>83.620689655172413</v>
      </c>
      <c r="R4911" s="90"/>
      <c r="S4911" s="90"/>
      <c r="T4911" s="90"/>
      <c r="U4911" s="90"/>
      <c r="V4911" s="90"/>
      <c r="W4911" s="90"/>
      <c r="X4911" s="90"/>
      <c r="Y4911" s="90"/>
    </row>
    <row r="4912" spans="1:25" ht="15" customHeight="1" x14ac:dyDescent="0.25">
      <c r="A4912" s="64" t="s">
        <v>935</v>
      </c>
      <c r="B4912" s="64" t="s">
        <v>95</v>
      </c>
      <c r="C4912" s="64" t="s">
        <v>1150</v>
      </c>
      <c r="D4912" s="64" t="s">
        <v>1906</v>
      </c>
      <c r="E4912" s="20" t="s">
        <v>23</v>
      </c>
      <c r="F4912" s="64" t="s">
        <v>1910</v>
      </c>
      <c r="G4912" s="53" t="s">
        <v>385</v>
      </c>
      <c r="H4912" s="53" t="s">
        <v>27</v>
      </c>
      <c r="I4912" s="26">
        <v>15572</v>
      </c>
      <c r="J4912" s="26">
        <v>15572</v>
      </c>
      <c r="K4912" s="26">
        <v>15572</v>
      </c>
      <c r="L4912" s="26">
        <f t="shared" si="4558"/>
        <v>0</v>
      </c>
      <c r="M4912" s="26"/>
      <c r="N4912" s="26"/>
      <c r="O4912" s="26"/>
      <c r="P4912" s="26">
        <f t="shared" si="4559"/>
        <v>15572</v>
      </c>
      <c r="Q4912" s="26">
        <f t="shared" si="4560"/>
        <v>100</v>
      </c>
      <c r="R4912" s="90"/>
      <c r="S4912" s="90"/>
      <c r="T4912" s="90"/>
      <c r="U4912" s="90"/>
      <c r="V4912" s="90"/>
      <c r="W4912" s="90"/>
      <c r="X4912" s="90"/>
      <c r="Y4912" s="90"/>
    </row>
    <row r="4913" spans="1:25" ht="15" customHeight="1" x14ac:dyDescent="0.25">
      <c r="A4913" s="64" t="s">
        <v>935</v>
      </c>
      <c r="B4913" s="64" t="s">
        <v>95</v>
      </c>
      <c r="C4913" s="64" t="s">
        <v>1150</v>
      </c>
      <c r="D4913" s="64" t="s">
        <v>1906</v>
      </c>
      <c r="E4913" s="20" t="s">
        <v>23</v>
      </c>
      <c r="F4913" s="64" t="s">
        <v>1911</v>
      </c>
      <c r="G4913" s="53" t="s">
        <v>385</v>
      </c>
      <c r="H4913" s="53" t="s">
        <v>89</v>
      </c>
      <c r="I4913" s="26">
        <v>4500</v>
      </c>
      <c r="J4913" s="26">
        <v>4500</v>
      </c>
      <c r="K4913" s="26">
        <v>4500</v>
      </c>
      <c r="L4913" s="26">
        <f t="shared" si="4558"/>
        <v>0</v>
      </c>
      <c r="M4913" s="26"/>
      <c r="N4913" s="26"/>
      <c r="O4913" s="26"/>
      <c r="P4913" s="26">
        <f t="shared" si="4559"/>
        <v>4500</v>
      </c>
      <c r="Q4913" s="26">
        <f t="shared" si="4560"/>
        <v>100</v>
      </c>
      <c r="R4913" s="90"/>
      <c r="S4913" s="90"/>
      <c r="T4913" s="90"/>
      <c r="U4913" s="90"/>
      <c r="V4913" s="90"/>
      <c r="W4913" s="90"/>
      <c r="X4913" s="90"/>
      <c r="Y4913" s="90"/>
    </row>
    <row r="4914" spans="1:25" ht="15" customHeight="1" x14ac:dyDescent="0.25">
      <c r="A4914" s="64" t="s">
        <v>935</v>
      </c>
      <c r="B4914" s="64" t="s">
        <v>95</v>
      </c>
      <c r="C4914" s="64" t="s">
        <v>1150</v>
      </c>
      <c r="D4914" s="64" t="s">
        <v>1906</v>
      </c>
      <c r="E4914" s="20" t="s">
        <v>23</v>
      </c>
      <c r="F4914" s="64" t="s">
        <v>1912</v>
      </c>
      <c r="G4914" s="53" t="s">
        <v>385</v>
      </c>
      <c r="H4914" s="53" t="s">
        <v>29</v>
      </c>
      <c r="I4914" s="26">
        <v>7000</v>
      </c>
      <c r="J4914" s="26">
        <v>7000</v>
      </c>
      <c r="K4914" s="26">
        <v>2800</v>
      </c>
      <c r="L4914" s="26">
        <f t="shared" si="4558"/>
        <v>0</v>
      </c>
      <c r="M4914" s="26"/>
      <c r="N4914" s="26"/>
      <c r="O4914" s="26"/>
      <c r="P4914" s="26">
        <f t="shared" si="4559"/>
        <v>2800</v>
      </c>
      <c r="Q4914" s="26">
        <f t="shared" si="4560"/>
        <v>40</v>
      </c>
      <c r="R4914" s="90"/>
      <c r="S4914" s="90"/>
      <c r="T4914" s="90"/>
      <c r="U4914" s="90"/>
      <c r="V4914" s="90"/>
      <c r="W4914" s="90"/>
      <c r="X4914" s="90"/>
      <c r="Y4914" s="90"/>
    </row>
    <row r="4915" spans="1:25" ht="15" customHeight="1" x14ac:dyDescent="0.25">
      <c r="A4915" s="63" t="s">
        <v>935</v>
      </c>
      <c r="B4915" s="63" t="s">
        <v>95</v>
      </c>
      <c r="C4915" s="63" t="s">
        <v>1150</v>
      </c>
      <c r="D4915" s="63" t="s">
        <v>1906</v>
      </c>
      <c r="E4915" s="65" t="s">
        <v>30</v>
      </c>
      <c r="F4915" s="65" t="s">
        <v>1</v>
      </c>
      <c r="G4915" s="65" t="s">
        <v>1</v>
      </c>
      <c r="H4915" s="65" t="s">
        <v>31</v>
      </c>
      <c r="I4915" s="31">
        <f t="shared" ref="I4915:K4915" si="4594">SUM(I4916)</f>
        <v>68798</v>
      </c>
      <c r="J4915" s="31">
        <f t="shared" si="4594"/>
        <v>68798</v>
      </c>
      <c r="K4915" s="31">
        <f t="shared" si="4594"/>
        <v>40000</v>
      </c>
      <c r="L4915" s="31">
        <f t="shared" si="4558"/>
        <v>16400</v>
      </c>
      <c r="M4915" s="31">
        <f t="shared" ref="M4915" si="4595">SUM(M4916)</f>
        <v>5300</v>
      </c>
      <c r="N4915" s="31">
        <f t="shared" ref="N4915:O4915" si="4596">SUM(N4916)</f>
        <v>5300</v>
      </c>
      <c r="O4915" s="31">
        <f t="shared" si="4596"/>
        <v>5800</v>
      </c>
      <c r="P4915" s="31">
        <f t="shared" si="4559"/>
        <v>56400</v>
      </c>
      <c r="Q4915" s="31">
        <f t="shared" si="4560"/>
        <v>81.979127300212213</v>
      </c>
      <c r="R4915" s="94"/>
      <c r="S4915" s="94"/>
      <c r="T4915" s="94"/>
      <c r="U4915" s="94"/>
      <c r="V4915" s="94"/>
      <c r="W4915" s="94"/>
      <c r="X4915" s="94"/>
      <c r="Y4915" s="94"/>
    </row>
    <row r="4916" spans="1:25" ht="15" customHeight="1" x14ac:dyDescent="0.25">
      <c r="A4916" s="64" t="s">
        <v>935</v>
      </c>
      <c r="B4916" s="64" t="s">
        <v>95</v>
      </c>
      <c r="C4916" s="64" t="s">
        <v>1150</v>
      </c>
      <c r="D4916" s="64" t="s">
        <v>1906</v>
      </c>
      <c r="E4916" s="20" t="s">
        <v>33</v>
      </c>
      <c r="F4916" s="64"/>
      <c r="G4916" s="53" t="s">
        <v>385</v>
      </c>
      <c r="H4916" s="53" t="s">
        <v>3889</v>
      </c>
      <c r="I4916" s="26">
        <v>68798</v>
      </c>
      <c r="J4916" s="26">
        <v>68798</v>
      </c>
      <c r="K4916" s="26">
        <v>40000</v>
      </c>
      <c r="L4916" s="26">
        <f t="shared" si="4558"/>
        <v>16400</v>
      </c>
      <c r="M4916" s="26">
        <v>5300</v>
      </c>
      <c r="N4916" s="26">
        <v>5300</v>
      </c>
      <c r="O4916" s="26">
        <v>5800</v>
      </c>
      <c r="P4916" s="26">
        <f t="shared" si="4559"/>
        <v>56400</v>
      </c>
      <c r="Q4916" s="26">
        <f t="shared" si="4560"/>
        <v>81.979127300212213</v>
      </c>
      <c r="R4916" s="90"/>
      <c r="S4916" s="90"/>
      <c r="T4916" s="90"/>
      <c r="U4916" s="90"/>
      <c r="V4916" s="90"/>
      <c r="W4916" s="90"/>
      <c r="X4916" s="90"/>
      <c r="Y4916" s="90"/>
    </row>
    <row r="4917" spans="1:25" ht="15" customHeight="1" x14ac:dyDescent="0.25">
      <c r="A4917" s="63" t="s">
        <v>935</v>
      </c>
      <c r="B4917" s="63" t="s">
        <v>95</v>
      </c>
      <c r="C4917" s="63" t="s">
        <v>1150</v>
      </c>
      <c r="D4917" s="63" t="s">
        <v>1906</v>
      </c>
      <c r="E4917" s="65" t="s">
        <v>34</v>
      </c>
      <c r="F4917" s="65" t="s">
        <v>1</v>
      </c>
      <c r="G4917" s="65" t="s">
        <v>1</v>
      </c>
      <c r="H4917" s="65" t="s">
        <v>35</v>
      </c>
      <c r="I4917" s="31">
        <f t="shared" ref="I4917:K4917" si="4597">SUM(I4918:I4926)</f>
        <v>63264</v>
      </c>
      <c r="J4917" s="31">
        <f t="shared" si="4597"/>
        <v>63264</v>
      </c>
      <c r="K4917" s="31">
        <f t="shared" si="4597"/>
        <v>41228</v>
      </c>
      <c r="L4917" s="31">
        <f t="shared" si="4558"/>
        <v>10100</v>
      </c>
      <c r="M4917" s="31">
        <f t="shared" ref="M4917" si="4598">SUM(M4918:M4926)</f>
        <v>1900</v>
      </c>
      <c r="N4917" s="31">
        <f t="shared" ref="N4917:O4917" si="4599">SUM(N4918:N4926)</f>
        <v>3700</v>
      </c>
      <c r="O4917" s="31">
        <f t="shared" si="4599"/>
        <v>4500</v>
      </c>
      <c r="P4917" s="31">
        <f t="shared" si="4559"/>
        <v>51328</v>
      </c>
      <c r="Q4917" s="31">
        <f t="shared" si="4560"/>
        <v>81.133029843196752</v>
      </c>
      <c r="R4917" s="94"/>
      <c r="S4917" s="94"/>
      <c r="T4917" s="94"/>
      <c r="U4917" s="94"/>
      <c r="V4917" s="94"/>
      <c r="W4917" s="94"/>
      <c r="X4917" s="94"/>
      <c r="Y4917" s="94"/>
    </row>
    <row r="4918" spans="1:25" ht="15" customHeight="1" x14ac:dyDescent="0.25">
      <c r="A4918" s="64" t="s">
        <v>935</v>
      </c>
      <c r="B4918" s="64" t="s">
        <v>95</v>
      </c>
      <c r="C4918" s="64" t="s">
        <v>1150</v>
      </c>
      <c r="D4918" s="64" t="s">
        <v>1906</v>
      </c>
      <c r="E4918" s="20" t="s">
        <v>38</v>
      </c>
      <c r="F4918" s="64"/>
      <c r="G4918" s="53" t="s">
        <v>385</v>
      </c>
      <c r="H4918" s="53" t="s">
        <v>37</v>
      </c>
      <c r="I4918" s="26">
        <v>528</v>
      </c>
      <c r="J4918" s="26">
        <v>528</v>
      </c>
      <c r="K4918" s="26">
        <v>528</v>
      </c>
      <c r="L4918" s="26">
        <f t="shared" si="4558"/>
        <v>0</v>
      </c>
      <c r="M4918" s="26"/>
      <c r="N4918" s="26"/>
      <c r="O4918" s="26"/>
      <c r="P4918" s="26">
        <f t="shared" si="4559"/>
        <v>528</v>
      </c>
      <c r="Q4918" s="26">
        <f t="shared" si="4560"/>
        <v>100</v>
      </c>
      <c r="R4918" s="90"/>
      <c r="S4918" s="90"/>
      <c r="T4918" s="90"/>
      <c r="U4918" s="90"/>
      <c r="V4918" s="90"/>
      <c r="W4918" s="90"/>
      <c r="X4918" s="90"/>
      <c r="Y4918" s="90"/>
    </row>
    <row r="4919" spans="1:25" ht="15" customHeight="1" x14ac:dyDescent="0.25">
      <c r="A4919" s="64" t="s">
        <v>935</v>
      </c>
      <c r="B4919" s="64" t="s">
        <v>95</v>
      </c>
      <c r="C4919" s="64" t="s">
        <v>1150</v>
      </c>
      <c r="D4919" s="64" t="s">
        <v>1906</v>
      </c>
      <c r="E4919" s="20" t="s">
        <v>298</v>
      </c>
      <c r="F4919" s="64"/>
      <c r="G4919" s="53" t="s">
        <v>385</v>
      </c>
      <c r="H4919" s="53" t="s">
        <v>297</v>
      </c>
      <c r="I4919" s="26">
        <v>32548</v>
      </c>
      <c r="J4919" s="26">
        <v>32548</v>
      </c>
      <c r="K4919" s="26">
        <v>25000</v>
      </c>
      <c r="L4919" s="26">
        <f t="shared" si="4558"/>
        <v>3000</v>
      </c>
      <c r="M4919" s="26">
        <v>0</v>
      </c>
      <c r="N4919" s="26">
        <v>1000</v>
      </c>
      <c r="O4919" s="26">
        <v>2000</v>
      </c>
      <c r="P4919" s="26">
        <f t="shared" si="4559"/>
        <v>28000</v>
      </c>
      <c r="Q4919" s="26">
        <f t="shared" si="4560"/>
        <v>86.026791200688209</v>
      </c>
      <c r="R4919" s="90"/>
      <c r="S4919" s="90"/>
      <c r="T4919" s="90"/>
      <c r="U4919" s="90"/>
      <c r="V4919" s="90"/>
      <c r="W4919" s="90"/>
      <c r="X4919" s="90"/>
      <c r="Y4919" s="90"/>
    </row>
    <row r="4920" spans="1:25" ht="15" customHeight="1" x14ac:dyDescent="0.25">
      <c r="A4920" s="64" t="s">
        <v>935</v>
      </c>
      <c r="B4920" s="64" t="s">
        <v>95</v>
      </c>
      <c r="C4920" s="64" t="s">
        <v>1150</v>
      </c>
      <c r="D4920" s="64" t="s">
        <v>1906</v>
      </c>
      <c r="E4920" s="20" t="s">
        <v>301</v>
      </c>
      <c r="F4920" s="64"/>
      <c r="G4920" s="53" t="s">
        <v>385</v>
      </c>
      <c r="H4920" s="53" t="s">
        <v>300</v>
      </c>
      <c r="I4920" s="26">
        <v>5436</v>
      </c>
      <c r="J4920" s="26">
        <v>5436</v>
      </c>
      <c r="K4920" s="26">
        <v>3000</v>
      </c>
      <c r="L4920" s="26">
        <f t="shared" si="4558"/>
        <v>1100</v>
      </c>
      <c r="M4920" s="26">
        <v>300</v>
      </c>
      <c r="N4920" s="26">
        <v>300</v>
      </c>
      <c r="O4920" s="26">
        <v>500</v>
      </c>
      <c r="P4920" s="26">
        <f t="shared" si="4559"/>
        <v>4100</v>
      </c>
      <c r="Q4920" s="26">
        <f t="shared" si="4560"/>
        <v>75.423105224429733</v>
      </c>
      <c r="R4920" s="90"/>
      <c r="S4920" s="90"/>
      <c r="T4920" s="90"/>
      <c r="U4920" s="90"/>
      <c r="V4920" s="90"/>
      <c r="W4920" s="90"/>
      <c r="X4920" s="90"/>
      <c r="Y4920" s="90"/>
    </row>
    <row r="4921" spans="1:25" ht="15" customHeight="1" x14ac:dyDescent="0.25">
      <c r="A4921" s="64" t="s">
        <v>935</v>
      </c>
      <c r="B4921" s="64" t="s">
        <v>95</v>
      </c>
      <c r="C4921" s="64" t="s">
        <v>1150</v>
      </c>
      <c r="D4921" s="64" t="s">
        <v>1906</v>
      </c>
      <c r="E4921" s="20" t="s">
        <v>218</v>
      </c>
      <c r="F4921" s="64"/>
      <c r="G4921" s="53" t="s">
        <v>385</v>
      </c>
      <c r="H4921" s="53" t="s">
        <v>217</v>
      </c>
      <c r="I4921" s="26">
        <v>5084</v>
      </c>
      <c r="J4921" s="26">
        <v>5084</v>
      </c>
      <c r="K4921" s="26">
        <v>2800</v>
      </c>
      <c r="L4921" s="26">
        <f t="shared" si="4558"/>
        <v>1400</v>
      </c>
      <c r="M4921" s="26">
        <v>300</v>
      </c>
      <c r="N4921" s="26">
        <v>600</v>
      </c>
      <c r="O4921" s="26">
        <v>500</v>
      </c>
      <c r="P4921" s="26">
        <f t="shared" si="4559"/>
        <v>4200</v>
      </c>
      <c r="Q4921" s="26">
        <f t="shared" si="4560"/>
        <v>82.612116443745094</v>
      </c>
      <c r="R4921" s="90"/>
      <c r="S4921" s="90"/>
      <c r="T4921" s="90"/>
      <c r="U4921" s="90"/>
      <c r="V4921" s="90"/>
      <c r="W4921" s="90"/>
      <c r="X4921" s="90"/>
      <c r="Y4921" s="90"/>
    </row>
    <row r="4922" spans="1:25" ht="15" customHeight="1" x14ac:dyDescent="0.25">
      <c r="A4922" s="64" t="s">
        <v>935</v>
      </c>
      <c r="B4922" s="64" t="s">
        <v>95</v>
      </c>
      <c r="C4922" s="64" t="s">
        <v>1150</v>
      </c>
      <c r="D4922" s="64" t="s">
        <v>1906</v>
      </c>
      <c r="E4922" s="20" t="s">
        <v>303</v>
      </c>
      <c r="F4922" s="64"/>
      <c r="G4922" s="53" t="s">
        <v>385</v>
      </c>
      <c r="H4922" s="53" t="s">
        <v>302</v>
      </c>
      <c r="I4922" s="26">
        <v>300</v>
      </c>
      <c r="J4922" s="26">
        <v>300</v>
      </c>
      <c r="K4922" s="26">
        <v>300</v>
      </c>
      <c r="L4922" s="26">
        <f t="shared" si="4558"/>
        <v>0</v>
      </c>
      <c r="M4922" s="26"/>
      <c r="N4922" s="26"/>
      <c r="O4922" s="26"/>
      <c r="P4922" s="26">
        <f t="shared" si="4559"/>
        <v>300</v>
      </c>
      <c r="Q4922" s="26">
        <f t="shared" si="4560"/>
        <v>100</v>
      </c>
      <c r="R4922" s="90"/>
      <c r="S4922" s="90"/>
      <c r="T4922" s="90"/>
      <c r="U4922" s="90"/>
      <c r="V4922" s="90"/>
      <c r="W4922" s="90"/>
      <c r="X4922" s="90"/>
      <c r="Y4922" s="90"/>
    </row>
    <row r="4923" spans="1:25" ht="15" customHeight="1" x14ac:dyDescent="0.25">
      <c r="A4923" s="64" t="s">
        <v>935</v>
      </c>
      <c r="B4923" s="64" t="s">
        <v>95</v>
      </c>
      <c r="C4923" s="64" t="s">
        <v>1150</v>
      </c>
      <c r="D4923" s="64" t="s">
        <v>1906</v>
      </c>
      <c r="E4923" s="20" t="s">
        <v>305</v>
      </c>
      <c r="F4923" s="64"/>
      <c r="G4923" s="53" t="s">
        <v>385</v>
      </c>
      <c r="H4923" s="53" t="s">
        <v>304</v>
      </c>
      <c r="I4923" s="26">
        <v>4348</v>
      </c>
      <c r="J4923" s="26">
        <v>4348</v>
      </c>
      <c r="K4923" s="26">
        <v>2300</v>
      </c>
      <c r="L4923" s="26">
        <f t="shared" si="4558"/>
        <v>1200</v>
      </c>
      <c r="M4923" s="26">
        <v>400</v>
      </c>
      <c r="N4923" s="26">
        <v>400</v>
      </c>
      <c r="O4923" s="26">
        <v>400</v>
      </c>
      <c r="P4923" s="26">
        <f t="shared" si="4559"/>
        <v>3500</v>
      </c>
      <c r="Q4923" s="26">
        <f t="shared" si="4560"/>
        <v>80.496780128794853</v>
      </c>
      <c r="R4923" s="90"/>
      <c r="S4923" s="90"/>
      <c r="T4923" s="90"/>
      <c r="U4923" s="90"/>
      <c r="V4923" s="90"/>
      <c r="W4923" s="90"/>
      <c r="X4923" s="90"/>
      <c r="Y4923" s="90"/>
    </row>
    <row r="4924" spans="1:25" ht="15" customHeight="1" x14ac:dyDescent="0.25">
      <c r="A4924" s="64" t="s">
        <v>935</v>
      </c>
      <c r="B4924" s="64" t="s">
        <v>95</v>
      </c>
      <c r="C4924" s="64" t="s">
        <v>1150</v>
      </c>
      <c r="D4924" s="64" t="s">
        <v>1906</v>
      </c>
      <c r="E4924" s="20" t="s">
        <v>308</v>
      </c>
      <c r="F4924" s="64"/>
      <c r="G4924" s="53" t="s">
        <v>385</v>
      </c>
      <c r="H4924" s="53" t="s">
        <v>307</v>
      </c>
      <c r="I4924" s="26">
        <v>3500</v>
      </c>
      <c r="J4924" s="26">
        <v>3500</v>
      </c>
      <c r="K4924" s="26">
        <v>2000</v>
      </c>
      <c r="L4924" s="26">
        <f t="shared" si="4558"/>
        <v>800</v>
      </c>
      <c r="M4924" s="26">
        <v>200</v>
      </c>
      <c r="N4924" s="26">
        <v>300</v>
      </c>
      <c r="O4924" s="26">
        <v>300</v>
      </c>
      <c r="P4924" s="26">
        <f t="shared" si="4559"/>
        <v>2800</v>
      </c>
      <c r="Q4924" s="26">
        <f t="shared" si="4560"/>
        <v>80</v>
      </c>
      <c r="R4924" s="90"/>
      <c r="S4924" s="90"/>
      <c r="T4924" s="90"/>
      <c r="U4924" s="90"/>
      <c r="V4924" s="90"/>
      <c r="W4924" s="90"/>
      <c r="X4924" s="90"/>
      <c r="Y4924" s="90"/>
    </row>
    <row r="4925" spans="1:25" ht="15" customHeight="1" x14ac:dyDescent="0.25">
      <c r="A4925" s="64" t="s">
        <v>935</v>
      </c>
      <c r="B4925" s="64" t="s">
        <v>95</v>
      </c>
      <c r="C4925" s="64" t="s">
        <v>1150</v>
      </c>
      <c r="D4925" s="64" t="s">
        <v>1906</v>
      </c>
      <c r="E4925" s="20" t="s">
        <v>311</v>
      </c>
      <c r="F4925" s="64"/>
      <c r="G4925" s="53" t="s">
        <v>385</v>
      </c>
      <c r="H4925" s="53" t="s">
        <v>310</v>
      </c>
      <c r="I4925" s="26">
        <v>1920</v>
      </c>
      <c r="J4925" s="26">
        <v>1920</v>
      </c>
      <c r="K4925" s="26">
        <v>0</v>
      </c>
      <c r="L4925" s="26">
        <f t="shared" si="4558"/>
        <v>0</v>
      </c>
      <c r="M4925" s="26"/>
      <c r="N4925" s="26"/>
      <c r="O4925" s="26"/>
      <c r="P4925" s="26">
        <f t="shared" si="4559"/>
        <v>0</v>
      </c>
      <c r="Q4925" s="26">
        <f t="shared" si="4560"/>
        <v>0</v>
      </c>
      <c r="R4925" s="90"/>
      <c r="S4925" s="90"/>
      <c r="T4925" s="90"/>
      <c r="U4925" s="90"/>
      <c r="V4925" s="90"/>
      <c r="W4925" s="90"/>
      <c r="X4925" s="90"/>
      <c r="Y4925" s="90"/>
    </row>
    <row r="4926" spans="1:25" ht="15" customHeight="1" x14ac:dyDescent="0.25">
      <c r="A4926" s="63" t="s">
        <v>935</v>
      </c>
      <c r="B4926" s="63" t="s">
        <v>95</v>
      </c>
      <c r="C4926" s="63" t="s">
        <v>1150</v>
      </c>
      <c r="D4926" s="63" t="s">
        <v>1906</v>
      </c>
      <c r="E4926" s="63" t="s">
        <v>39</v>
      </c>
      <c r="F4926" s="64" t="s">
        <v>1</v>
      </c>
      <c r="G4926" s="53" t="s">
        <v>1</v>
      </c>
      <c r="H4926" s="65" t="s">
        <v>40</v>
      </c>
      <c r="I4926" s="31">
        <f t="shared" ref="I4926:K4926" si="4600">SUM(I4927:I4929)</f>
        <v>9600</v>
      </c>
      <c r="J4926" s="31">
        <f t="shared" si="4600"/>
        <v>9600</v>
      </c>
      <c r="K4926" s="31">
        <f t="shared" si="4600"/>
        <v>5300</v>
      </c>
      <c r="L4926" s="31">
        <f t="shared" si="4558"/>
        <v>2600</v>
      </c>
      <c r="M4926" s="31">
        <f t="shared" ref="M4926" si="4601">SUM(M4927:M4929)</f>
        <v>700</v>
      </c>
      <c r="N4926" s="31">
        <f t="shared" ref="N4926:O4926" si="4602">SUM(N4927:N4929)</f>
        <v>1100</v>
      </c>
      <c r="O4926" s="31">
        <f t="shared" si="4602"/>
        <v>800</v>
      </c>
      <c r="P4926" s="31">
        <f t="shared" si="4559"/>
        <v>7900</v>
      </c>
      <c r="Q4926" s="31">
        <f t="shared" si="4560"/>
        <v>82.291666666666657</v>
      </c>
      <c r="R4926" s="94"/>
      <c r="S4926" s="94"/>
      <c r="T4926" s="94"/>
      <c r="U4926" s="94"/>
      <c r="V4926" s="94"/>
      <c r="W4926" s="94"/>
      <c r="X4926" s="94"/>
      <c r="Y4926" s="94"/>
    </row>
    <row r="4927" spans="1:25" ht="15" customHeight="1" x14ac:dyDescent="0.25">
      <c r="A4927" s="64" t="s">
        <v>935</v>
      </c>
      <c r="B4927" s="64" t="s">
        <v>95</v>
      </c>
      <c r="C4927" s="64" t="s">
        <v>1150</v>
      </c>
      <c r="D4927" s="64" t="s">
        <v>1906</v>
      </c>
      <c r="E4927" s="20" t="s">
        <v>41</v>
      </c>
      <c r="F4927" s="64"/>
      <c r="G4927" s="53" t="s">
        <v>385</v>
      </c>
      <c r="H4927" s="53" t="s">
        <v>40</v>
      </c>
      <c r="I4927" s="26">
        <v>5000</v>
      </c>
      <c r="J4927" s="26">
        <v>5000</v>
      </c>
      <c r="K4927" s="26">
        <v>2600</v>
      </c>
      <c r="L4927" s="26">
        <f t="shared" si="4558"/>
        <v>1000</v>
      </c>
      <c r="M4927" s="26"/>
      <c r="N4927" s="26">
        <v>400</v>
      </c>
      <c r="O4927" s="26">
        <v>600</v>
      </c>
      <c r="P4927" s="26">
        <f t="shared" si="4559"/>
        <v>3600</v>
      </c>
      <c r="Q4927" s="26">
        <f t="shared" si="4560"/>
        <v>72</v>
      </c>
      <c r="R4927" s="90"/>
      <c r="S4927" s="90"/>
      <c r="T4927" s="90"/>
      <c r="U4927" s="90"/>
      <c r="V4927" s="90"/>
      <c r="W4927" s="90"/>
      <c r="X4927" s="90"/>
      <c r="Y4927" s="90"/>
    </row>
    <row r="4928" spans="1:25" ht="15" customHeight="1" x14ac:dyDescent="0.25">
      <c r="A4928" s="64" t="s">
        <v>935</v>
      </c>
      <c r="B4928" s="64" t="s">
        <v>95</v>
      </c>
      <c r="C4928" s="64" t="s">
        <v>1150</v>
      </c>
      <c r="D4928" s="64" t="s">
        <v>1906</v>
      </c>
      <c r="E4928" s="20" t="s">
        <v>41</v>
      </c>
      <c r="F4928" s="64" t="s">
        <v>1913</v>
      </c>
      <c r="G4928" s="53" t="s">
        <v>385</v>
      </c>
      <c r="H4928" s="53" t="s">
        <v>49</v>
      </c>
      <c r="I4928" s="26">
        <v>2100</v>
      </c>
      <c r="J4928" s="26">
        <v>2100</v>
      </c>
      <c r="K4928" s="26">
        <v>1200</v>
      </c>
      <c r="L4928" s="26">
        <f t="shared" si="4558"/>
        <v>600</v>
      </c>
      <c r="M4928" s="26">
        <v>200</v>
      </c>
      <c r="N4928" s="26">
        <v>200</v>
      </c>
      <c r="O4928" s="26">
        <v>200</v>
      </c>
      <c r="P4928" s="26">
        <f t="shared" si="4559"/>
        <v>1800</v>
      </c>
      <c r="Q4928" s="26">
        <f t="shared" si="4560"/>
        <v>85.714285714285708</v>
      </c>
      <c r="R4928" s="90"/>
      <c r="S4928" s="90"/>
      <c r="T4928" s="90"/>
      <c r="U4928" s="90"/>
      <c r="V4928" s="90"/>
      <c r="W4928" s="90"/>
      <c r="X4928" s="90"/>
      <c r="Y4928" s="90"/>
    </row>
    <row r="4929" spans="1:25" ht="22.5" customHeight="1" x14ac:dyDescent="0.25">
      <c r="A4929" s="64" t="s">
        <v>935</v>
      </c>
      <c r="B4929" s="64" t="s">
        <v>95</v>
      </c>
      <c r="C4929" s="64" t="s">
        <v>1150</v>
      </c>
      <c r="D4929" s="64" t="s">
        <v>1906</v>
      </c>
      <c r="E4929" s="20" t="s">
        <v>41</v>
      </c>
      <c r="F4929" s="64" t="s">
        <v>1914</v>
      </c>
      <c r="G4929" s="53" t="s">
        <v>385</v>
      </c>
      <c r="H4929" s="53" t="s">
        <v>55</v>
      </c>
      <c r="I4929" s="26">
        <v>2500</v>
      </c>
      <c r="J4929" s="26">
        <v>2500</v>
      </c>
      <c r="K4929" s="26">
        <v>1500</v>
      </c>
      <c r="L4929" s="26">
        <f t="shared" si="4558"/>
        <v>1000</v>
      </c>
      <c r="M4929" s="26">
        <v>500</v>
      </c>
      <c r="N4929" s="26">
        <v>500</v>
      </c>
      <c r="O4929" s="26"/>
      <c r="P4929" s="26">
        <f t="shared" si="4559"/>
        <v>2500</v>
      </c>
      <c r="Q4929" s="26">
        <f t="shared" si="4560"/>
        <v>100</v>
      </c>
      <c r="R4929" s="90"/>
      <c r="S4929" s="90"/>
      <c r="T4929" s="90"/>
      <c r="U4929" s="90"/>
      <c r="V4929" s="90"/>
      <c r="W4929" s="90"/>
      <c r="X4929" s="90"/>
      <c r="Y4929" s="90"/>
    </row>
    <row r="4930" spans="1:25" ht="22.5" customHeight="1" x14ac:dyDescent="0.25">
      <c r="A4930" s="63" t="s">
        <v>1</v>
      </c>
      <c r="B4930" s="63" t="s">
        <v>1</v>
      </c>
      <c r="C4930" s="63" t="s">
        <v>1</v>
      </c>
      <c r="D4930" s="65" t="s">
        <v>1</v>
      </c>
      <c r="E4930" s="65" t="s">
        <v>1</v>
      </c>
      <c r="F4930" s="65" t="s">
        <v>1</v>
      </c>
      <c r="G4930" s="65" t="s">
        <v>1</v>
      </c>
      <c r="H4930" s="66" t="s">
        <v>56</v>
      </c>
      <c r="I4930" s="30">
        <f t="shared" ref="I4930:K4931" si="4603">SUM(I4931)</f>
        <v>100</v>
      </c>
      <c r="J4930" s="30">
        <f t="shared" si="4603"/>
        <v>100</v>
      </c>
      <c r="K4930" s="30">
        <f t="shared" si="4603"/>
        <v>0</v>
      </c>
      <c r="L4930" s="30">
        <f t="shared" si="4558"/>
        <v>0</v>
      </c>
      <c r="M4930" s="30">
        <f t="shared" ref="M4930:M4931" si="4604">SUM(M4931)</f>
        <v>0</v>
      </c>
      <c r="N4930" s="30">
        <f t="shared" ref="N4930:O4931" si="4605">SUM(N4931)</f>
        <v>0</v>
      </c>
      <c r="O4930" s="30">
        <f t="shared" si="4605"/>
        <v>0</v>
      </c>
      <c r="P4930" s="30">
        <f t="shared" si="4559"/>
        <v>0</v>
      </c>
      <c r="Q4930" s="30">
        <f t="shared" si="4560"/>
        <v>0</v>
      </c>
      <c r="R4930" s="93"/>
      <c r="S4930" s="93"/>
      <c r="T4930" s="93"/>
      <c r="U4930" s="93"/>
      <c r="V4930" s="93"/>
      <c r="W4930" s="93"/>
      <c r="X4930" s="93"/>
      <c r="Y4930" s="93"/>
    </row>
    <row r="4931" spans="1:25" ht="15" customHeight="1" x14ac:dyDescent="0.25">
      <c r="A4931" s="63" t="s">
        <v>935</v>
      </c>
      <c r="B4931" s="63" t="s">
        <v>95</v>
      </c>
      <c r="C4931" s="63" t="s">
        <v>1150</v>
      </c>
      <c r="D4931" s="63" t="s">
        <v>1906</v>
      </c>
      <c r="E4931" s="65" t="s">
        <v>57</v>
      </c>
      <c r="F4931" s="65" t="s">
        <v>1</v>
      </c>
      <c r="G4931" s="65" t="s">
        <v>1</v>
      </c>
      <c r="H4931" s="65" t="s">
        <v>58</v>
      </c>
      <c r="I4931" s="31">
        <f t="shared" si="4603"/>
        <v>100</v>
      </c>
      <c r="J4931" s="31">
        <f t="shared" si="4603"/>
        <v>100</v>
      </c>
      <c r="K4931" s="31">
        <f t="shared" si="4603"/>
        <v>0</v>
      </c>
      <c r="L4931" s="31">
        <f t="shared" si="4558"/>
        <v>0</v>
      </c>
      <c r="M4931" s="31">
        <f t="shared" si="4604"/>
        <v>0</v>
      </c>
      <c r="N4931" s="31">
        <f t="shared" si="4605"/>
        <v>0</v>
      </c>
      <c r="O4931" s="31">
        <f t="shared" si="4605"/>
        <v>0</v>
      </c>
      <c r="P4931" s="31">
        <f t="shared" si="4559"/>
        <v>0</v>
      </c>
      <c r="Q4931" s="31">
        <f t="shared" si="4560"/>
        <v>0</v>
      </c>
      <c r="R4931" s="94"/>
      <c r="S4931" s="94"/>
      <c r="T4931" s="94"/>
      <c r="U4931" s="94"/>
      <c r="V4931" s="94"/>
      <c r="W4931" s="94"/>
      <c r="X4931" s="94"/>
      <c r="Y4931" s="94"/>
    </row>
    <row r="4932" spans="1:25" ht="15" customHeight="1" x14ac:dyDescent="0.25">
      <c r="A4932" s="64" t="s">
        <v>935</v>
      </c>
      <c r="B4932" s="64" t="s">
        <v>95</v>
      </c>
      <c r="C4932" s="64" t="s">
        <v>1150</v>
      </c>
      <c r="D4932" s="64" t="s">
        <v>1906</v>
      </c>
      <c r="E4932" s="20" t="s">
        <v>68</v>
      </c>
      <c r="F4932" s="64"/>
      <c r="G4932" s="53" t="s">
        <v>385</v>
      </c>
      <c r="H4932" s="53" t="s">
        <v>67</v>
      </c>
      <c r="I4932" s="26">
        <v>100</v>
      </c>
      <c r="J4932" s="26">
        <v>100</v>
      </c>
      <c r="K4932" s="26">
        <v>0</v>
      </c>
      <c r="L4932" s="26">
        <f t="shared" si="4558"/>
        <v>0</v>
      </c>
      <c r="M4932" s="26"/>
      <c r="N4932" s="26"/>
      <c r="O4932" s="26"/>
      <c r="P4932" s="26">
        <f t="shared" si="4559"/>
        <v>0</v>
      </c>
      <c r="Q4932" s="26">
        <f t="shared" si="4560"/>
        <v>0</v>
      </c>
      <c r="R4932" s="90"/>
      <c r="S4932" s="90"/>
      <c r="T4932" s="90"/>
      <c r="U4932" s="90"/>
      <c r="V4932" s="90"/>
      <c r="W4932" s="90"/>
      <c r="X4932" s="90"/>
      <c r="Y4932" s="90"/>
    </row>
    <row r="4933" spans="1:25" ht="22.5" customHeight="1" x14ac:dyDescent="0.25">
      <c r="A4933" s="63" t="s">
        <v>1</v>
      </c>
      <c r="B4933" s="63" t="s">
        <v>1</v>
      </c>
      <c r="C4933" s="63" t="s">
        <v>1</v>
      </c>
      <c r="D4933" s="65" t="s">
        <v>1</v>
      </c>
      <c r="E4933" s="65" t="s">
        <v>1</v>
      </c>
      <c r="F4933" s="65" t="s">
        <v>1</v>
      </c>
      <c r="G4933" s="65" t="s">
        <v>1</v>
      </c>
      <c r="H4933" s="66" t="s">
        <v>69</v>
      </c>
      <c r="I4933" s="30">
        <f t="shared" ref="I4933:K4934" si="4606">SUM(I4934)</f>
        <v>2500</v>
      </c>
      <c r="J4933" s="30">
        <f t="shared" si="4606"/>
        <v>0</v>
      </c>
      <c r="K4933" s="30">
        <f t="shared" si="4606"/>
        <v>0</v>
      </c>
      <c r="L4933" s="30">
        <f t="shared" si="4558"/>
        <v>0</v>
      </c>
      <c r="M4933" s="30">
        <f t="shared" ref="M4933:M4934" si="4607">SUM(M4934)</f>
        <v>0</v>
      </c>
      <c r="N4933" s="30">
        <f t="shared" ref="N4933:O4934" si="4608">SUM(N4934)</f>
        <v>0</v>
      </c>
      <c r="O4933" s="30">
        <f t="shared" si="4608"/>
        <v>0</v>
      </c>
      <c r="P4933" s="30">
        <f t="shared" si="4559"/>
        <v>0</v>
      </c>
      <c r="Q4933" s="30" t="str">
        <f t="shared" si="4560"/>
        <v>-</v>
      </c>
      <c r="R4933" s="93"/>
      <c r="S4933" s="93"/>
      <c r="T4933" s="93"/>
      <c r="U4933" s="93"/>
      <c r="V4933" s="93"/>
      <c r="W4933" s="93"/>
      <c r="X4933" s="93"/>
      <c r="Y4933" s="93"/>
    </row>
    <row r="4934" spans="1:25" ht="15" customHeight="1" x14ac:dyDescent="0.25">
      <c r="A4934" s="63" t="s">
        <v>935</v>
      </c>
      <c r="B4934" s="63" t="s">
        <v>95</v>
      </c>
      <c r="C4934" s="63" t="s">
        <v>1150</v>
      </c>
      <c r="D4934" s="63" t="s">
        <v>1906</v>
      </c>
      <c r="E4934" s="65" t="s">
        <v>70</v>
      </c>
      <c r="F4934" s="65" t="s">
        <v>1</v>
      </c>
      <c r="G4934" s="65" t="s">
        <v>1</v>
      </c>
      <c r="H4934" s="65" t="s">
        <v>71</v>
      </c>
      <c r="I4934" s="31">
        <f t="shared" si="4606"/>
        <v>2500</v>
      </c>
      <c r="J4934" s="31">
        <f t="shared" si="4606"/>
        <v>0</v>
      </c>
      <c r="K4934" s="31">
        <f t="shared" si="4606"/>
        <v>0</v>
      </c>
      <c r="L4934" s="31">
        <f t="shared" si="4558"/>
        <v>0</v>
      </c>
      <c r="M4934" s="31">
        <f t="shared" si="4607"/>
        <v>0</v>
      </c>
      <c r="N4934" s="31">
        <f t="shared" si="4608"/>
        <v>0</v>
      </c>
      <c r="O4934" s="31">
        <f t="shared" si="4608"/>
        <v>0</v>
      </c>
      <c r="P4934" s="31">
        <f t="shared" si="4559"/>
        <v>0</v>
      </c>
      <c r="Q4934" s="31" t="str">
        <f t="shared" si="4560"/>
        <v>-</v>
      </c>
      <c r="R4934" s="94"/>
      <c r="S4934" s="94"/>
      <c r="T4934" s="94"/>
      <c r="U4934" s="94"/>
      <c r="V4934" s="94"/>
      <c r="W4934" s="94"/>
      <c r="X4934" s="94"/>
      <c r="Y4934" s="94"/>
    </row>
    <row r="4935" spans="1:25" ht="15" customHeight="1" x14ac:dyDescent="0.25">
      <c r="A4935" s="64" t="s">
        <v>935</v>
      </c>
      <c r="B4935" s="64" t="s">
        <v>95</v>
      </c>
      <c r="C4935" s="64" t="s">
        <v>1150</v>
      </c>
      <c r="D4935" s="64" t="s">
        <v>1906</v>
      </c>
      <c r="E4935" s="20" t="s">
        <v>74</v>
      </c>
      <c r="F4935" s="64"/>
      <c r="G4935" s="53" t="s">
        <v>385</v>
      </c>
      <c r="H4935" s="53" t="s">
        <v>73</v>
      </c>
      <c r="I4935" s="26">
        <v>2500</v>
      </c>
      <c r="J4935" s="26">
        <v>0</v>
      </c>
      <c r="K4935" s="26">
        <v>0</v>
      </c>
      <c r="L4935" s="26">
        <f t="shared" si="4558"/>
        <v>0</v>
      </c>
      <c r="M4935" s="26"/>
      <c r="N4935" s="26"/>
      <c r="O4935" s="26"/>
      <c r="P4935" s="26">
        <f t="shared" si="4559"/>
        <v>0</v>
      </c>
      <c r="Q4935" s="26" t="str">
        <f t="shared" si="4560"/>
        <v>-</v>
      </c>
      <c r="R4935" s="90"/>
      <c r="S4935" s="90"/>
      <c r="T4935" s="90"/>
      <c r="U4935" s="90"/>
      <c r="V4935" s="90"/>
      <c r="W4935" s="90"/>
      <c r="X4935" s="90"/>
      <c r="Y4935" s="90"/>
    </row>
    <row r="4936" spans="1:25" ht="15" customHeight="1" x14ac:dyDescent="0.25">
      <c r="A4936" s="53" t="s">
        <v>1</v>
      </c>
      <c r="B4936" s="53" t="s">
        <v>1</v>
      </c>
      <c r="C4936" s="53" t="s">
        <v>1</v>
      </c>
      <c r="D4936" s="53" t="s">
        <v>1</v>
      </c>
      <c r="E4936" s="53" t="s">
        <v>1</v>
      </c>
      <c r="F4936" s="53" t="s">
        <v>1</v>
      </c>
      <c r="G4936" s="53" t="s">
        <v>1</v>
      </c>
      <c r="H4936" s="66" t="s">
        <v>1915</v>
      </c>
      <c r="I4936" s="30">
        <f t="shared" ref="I4936:K4936" si="4609">SUM(I4906,I4930,I4933)</f>
        <v>887530</v>
      </c>
      <c r="J4936" s="30">
        <f t="shared" si="4609"/>
        <v>885030</v>
      </c>
      <c r="K4936" s="30">
        <f t="shared" si="4609"/>
        <v>504800</v>
      </c>
      <c r="L4936" s="30">
        <f t="shared" si="4558"/>
        <v>198800</v>
      </c>
      <c r="M4936" s="30">
        <f t="shared" ref="M4936" si="4610">SUM(M4906,M4930,M4933)</f>
        <v>62700</v>
      </c>
      <c r="N4936" s="30">
        <f t="shared" ref="N4936:O4936" si="4611">SUM(N4906,N4930,N4933)</f>
        <v>63100</v>
      </c>
      <c r="O4936" s="30">
        <f t="shared" si="4611"/>
        <v>73000</v>
      </c>
      <c r="P4936" s="30">
        <f t="shared" si="4559"/>
        <v>703600</v>
      </c>
      <c r="Q4936" s="30">
        <f t="shared" si="4560"/>
        <v>79.500129939098102</v>
      </c>
      <c r="R4936" s="93"/>
      <c r="S4936" s="93"/>
      <c r="T4936" s="93"/>
      <c r="U4936" s="93"/>
      <c r="V4936" s="93"/>
      <c r="W4936" s="93"/>
      <c r="X4936" s="93"/>
      <c r="Y4936" s="93"/>
    </row>
    <row r="4937" spans="1:25" ht="15" customHeight="1" thickBot="1" x14ac:dyDescent="0.3">
      <c r="A4937" s="53" t="s">
        <v>1</v>
      </c>
      <c r="B4937" s="53" t="s">
        <v>1</v>
      </c>
      <c r="C4937" s="53" t="s">
        <v>1</v>
      </c>
      <c r="D4937" s="53" t="s">
        <v>1</v>
      </c>
      <c r="E4937" s="53" t="s">
        <v>1</v>
      </c>
      <c r="F4937" s="53" t="s">
        <v>1</v>
      </c>
      <c r="G4937" s="53" t="s">
        <v>1</v>
      </c>
      <c r="H4937" s="65" t="s">
        <v>76</v>
      </c>
      <c r="I4937" s="31"/>
      <c r="J4937" s="31"/>
      <c r="K4937" s="31">
        <v>0</v>
      </c>
      <c r="L4937" s="31"/>
      <c r="M4937" s="31"/>
      <c r="N4937" s="31"/>
      <c r="O4937" s="31"/>
      <c r="P4937" s="31"/>
      <c r="Q4937" s="31"/>
      <c r="R4937" s="94"/>
      <c r="S4937" s="94"/>
      <c r="T4937" s="94"/>
      <c r="U4937" s="94"/>
      <c r="V4937" s="94"/>
      <c r="W4937" s="94"/>
      <c r="X4937" s="94"/>
      <c r="Y4937" s="94"/>
    </row>
    <row r="4938" spans="1:25" ht="47.25" customHeight="1" thickBot="1" x14ac:dyDescent="0.3">
      <c r="A4938" s="110" t="s">
        <v>1</v>
      </c>
      <c r="B4938" s="110" t="s">
        <v>1</v>
      </c>
      <c r="C4938" s="110" t="s">
        <v>1</v>
      </c>
      <c r="D4938" s="110" t="s">
        <v>1</v>
      </c>
      <c r="E4938" s="110" t="s">
        <v>1</v>
      </c>
      <c r="F4938" s="110" t="s">
        <v>1</v>
      </c>
      <c r="G4938" s="110" t="s">
        <v>1</v>
      </c>
      <c r="H4938" s="28" t="s">
        <v>77</v>
      </c>
      <c r="I4938" s="109" t="s">
        <v>3984</v>
      </c>
      <c r="J4938" s="109" t="s">
        <v>11</v>
      </c>
      <c r="K4938" s="109" t="s">
        <v>3989</v>
      </c>
      <c r="L4938" s="109" t="s">
        <v>3985</v>
      </c>
      <c r="M4938" s="109" t="s">
        <v>4027</v>
      </c>
      <c r="N4938" s="109" t="s">
        <v>3988</v>
      </c>
      <c r="O4938" s="109" t="s">
        <v>3986</v>
      </c>
      <c r="P4938" s="109" t="s">
        <v>3987</v>
      </c>
      <c r="Q4938" s="109" t="s">
        <v>3695</v>
      </c>
      <c r="R4938" s="91"/>
      <c r="S4938" s="91"/>
      <c r="T4938" s="91"/>
      <c r="U4938" s="91"/>
      <c r="V4938" s="91"/>
      <c r="W4938" s="91"/>
      <c r="X4938" s="91"/>
      <c r="Y4938" s="91"/>
    </row>
    <row r="4939" spans="1:25" ht="15" customHeight="1" x14ac:dyDescent="0.25">
      <c r="A4939" s="111"/>
      <c r="B4939" s="111"/>
      <c r="C4939" s="111"/>
      <c r="D4939" s="111"/>
      <c r="E4939" s="111"/>
      <c r="F4939" s="111"/>
      <c r="G4939" s="111"/>
      <c r="H4939" s="67" t="s">
        <v>1</v>
      </c>
      <c r="I4939" s="29">
        <v>1</v>
      </c>
      <c r="J4939" s="29">
        <v>2</v>
      </c>
      <c r="K4939" s="29">
        <v>3</v>
      </c>
      <c r="L4939" s="29" t="s">
        <v>3478</v>
      </c>
      <c r="M4939" s="29">
        <v>5</v>
      </c>
      <c r="N4939" s="29">
        <v>6</v>
      </c>
      <c r="O4939" s="29">
        <v>7</v>
      </c>
      <c r="P4939" s="29" t="s">
        <v>3696</v>
      </c>
      <c r="Q4939" s="29">
        <v>9</v>
      </c>
      <c r="R4939" s="92"/>
      <c r="S4939" s="92"/>
      <c r="T4939" s="92"/>
      <c r="U4939" s="92"/>
      <c r="V4939" s="92"/>
      <c r="W4939" s="92"/>
      <c r="X4939" s="92"/>
      <c r="Y4939" s="92"/>
    </row>
    <row r="4940" spans="1:25" ht="15" customHeight="1" x14ac:dyDescent="0.25">
      <c r="A4940" s="111"/>
      <c r="B4940" s="111"/>
      <c r="C4940" s="111"/>
      <c r="D4940" s="111"/>
      <c r="E4940" s="111"/>
      <c r="F4940" s="111"/>
      <c r="G4940" s="111"/>
      <c r="H4940" s="68" t="s">
        <v>484</v>
      </c>
      <c r="I4940" s="32">
        <f t="shared" ref="I4940:K4940" si="4612">SUM(I4936)</f>
        <v>887530</v>
      </c>
      <c r="J4940" s="32">
        <f t="shared" si="4612"/>
        <v>885030</v>
      </c>
      <c r="K4940" s="32">
        <f t="shared" si="4612"/>
        <v>504800</v>
      </c>
      <c r="L4940" s="32">
        <f t="shared" si="4558"/>
        <v>198800</v>
      </c>
      <c r="M4940" s="32">
        <f t="shared" ref="M4940" si="4613">SUM(M4936)</f>
        <v>62700</v>
      </c>
      <c r="N4940" s="32">
        <f t="shared" ref="N4940:O4940" si="4614">SUM(N4936)</f>
        <v>63100</v>
      </c>
      <c r="O4940" s="32">
        <f t="shared" si="4614"/>
        <v>73000</v>
      </c>
      <c r="P4940" s="32">
        <f t="shared" si="4559"/>
        <v>703600</v>
      </c>
      <c r="Q4940" s="32">
        <f t="shared" si="4560"/>
        <v>79.500129939098102</v>
      </c>
      <c r="R4940" s="90"/>
      <c r="S4940" s="90"/>
      <c r="T4940" s="90"/>
      <c r="U4940" s="90"/>
      <c r="V4940" s="90"/>
      <c r="W4940" s="90"/>
      <c r="X4940" s="90"/>
      <c r="Y4940" s="90"/>
    </row>
    <row r="4941" spans="1:25" ht="15" customHeight="1" x14ac:dyDescent="0.25">
      <c r="A4941" s="111"/>
      <c r="B4941" s="111"/>
      <c r="C4941" s="111"/>
      <c r="D4941" s="111"/>
      <c r="E4941" s="111"/>
      <c r="F4941" s="111"/>
      <c r="G4941" s="111"/>
      <c r="H4941" s="69" t="s">
        <v>79</v>
      </c>
      <c r="I4941" s="32">
        <f t="shared" ref="I4941:K4941" si="4615">SUM(I4940)</f>
        <v>887530</v>
      </c>
      <c r="J4941" s="32">
        <f t="shared" si="4615"/>
        <v>885030</v>
      </c>
      <c r="K4941" s="32">
        <f t="shared" si="4615"/>
        <v>504800</v>
      </c>
      <c r="L4941" s="32">
        <f t="shared" si="4558"/>
        <v>198800</v>
      </c>
      <c r="M4941" s="32">
        <f t="shared" ref="M4941" si="4616">SUM(M4940)</f>
        <v>62700</v>
      </c>
      <c r="N4941" s="32">
        <f t="shared" ref="N4941:O4941" si="4617">SUM(N4940)</f>
        <v>63100</v>
      </c>
      <c r="O4941" s="32">
        <f t="shared" si="4617"/>
        <v>73000</v>
      </c>
      <c r="P4941" s="32">
        <f t="shared" si="4559"/>
        <v>703600</v>
      </c>
      <c r="Q4941" s="32">
        <f t="shared" si="4560"/>
        <v>79.500129939098102</v>
      </c>
      <c r="R4941" s="90"/>
      <c r="S4941" s="90"/>
      <c r="T4941" s="90"/>
      <c r="U4941" s="90"/>
      <c r="V4941" s="90"/>
      <c r="W4941" s="90"/>
      <c r="X4941" s="90"/>
      <c r="Y4941" s="90"/>
    </row>
    <row r="4942" spans="1:25" ht="15" customHeight="1" x14ac:dyDescent="0.25">
      <c r="A4942" s="112"/>
      <c r="B4942" s="112"/>
      <c r="C4942" s="112"/>
      <c r="D4942" s="112"/>
      <c r="E4942" s="112"/>
      <c r="F4942" s="112"/>
      <c r="G4942" s="112"/>
      <c r="I4942" s="27"/>
      <c r="J4942" s="27"/>
      <c r="K4942" s="27">
        <v>0</v>
      </c>
      <c r="L4942" s="27"/>
      <c r="M4942" s="27"/>
      <c r="N4942" s="27"/>
      <c r="O4942" s="27"/>
      <c r="P4942" s="27"/>
      <c r="Q4942" s="27"/>
      <c r="R4942" s="27"/>
      <c r="S4942" s="27"/>
      <c r="T4942" s="27"/>
      <c r="U4942" s="27"/>
      <c r="V4942" s="27"/>
      <c r="W4942" s="27"/>
      <c r="X4942" s="27"/>
      <c r="Y4942" s="27"/>
    </row>
    <row r="4943" spans="1:25" ht="15" customHeight="1" thickBot="1" x14ac:dyDescent="0.3">
      <c r="A4943" s="53" t="s">
        <v>1</v>
      </c>
      <c r="B4943" s="53" t="s">
        <v>1</v>
      </c>
      <c r="C4943" s="53" t="s">
        <v>1</v>
      </c>
      <c r="D4943" s="53" t="s">
        <v>1</v>
      </c>
      <c r="E4943" s="53" t="s">
        <v>1</v>
      </c>
      <c r="F4943" s="53" t="s">
        <v>1</v>
      </c>
      <c r="G4943" s="53" t="s">
        <v>1</v>
      </c>
      <c r="H4943" s="21" t="s">
        <v>1</v>
      </c>
      <c r="I4943" s="33"/>
      <c r="J4943" s="33"/>
      <c r="K4943" s="33">
        <v>0</v>
      </c>
      <c r="L4943" s="33"/>
      <c r="M4943" s="33"/>
      <c r="N4943" s="33"/>
      <c r="O4943" s="33"/>
      <c r="P4943" s="33"/>
      <c r="Q4943" s="33"/>
      <c r="R4943" s="33"/>
      <c r="S4943" s="33"/>
      <c r="T4943" s="33"/>
      <c r="U4943" s="33"/>
      <c r="V4943" s="33"/>
      <c r="W4943" s="33"/>
      <c r="X4943" s="33"/>
      <c r="Y4943" s="33"/>
    </row>
    <row r="4944" spans="1:25" ht="45.75" customHeight="1" thickBot="1" x14ac:dyDescent="0.3">
      <c r="A4944" s="28" t="s">
        <v>4</v>
      </c>
      <c r="B4944" s="28" t="s">
        <v>5</v>
      </c>
      <c r="C4944" s="28" t="s">
        <v>6</v>
      </c>
      <c r="D4944" s="57" t="s">
        <v>1</v>
      </c>
      <c r="E4944" s="28" t="s">
        <v>7</v>
      </c>
      <c r="F4944" s="28" t="s">
        <v>8</v>
      </c>
      <c r="G4944" s="28" t="s">
        <v>9</v>
      </c>
      <c r="H4944" s="28" t="s">
        <v>10</v>
      </c>
      <c r="I4944" s="109" t="s">
        <v>3984</v>
      </c>
      <c r="J4944" s="109" t="s">
        <v>11</v>
      </c>
      <c r="K4944" s="109" t="s">
        <v>3989</v>
      </c>
      <c r="L4944" s="109" t="s">
        <v>3985</v>
      </c>
      <c r="M4944" s="109" t="s">
        <v>4027</v>
      </c>
      <c r="N4944" s="109" t="s">
        <v>3988</v>
      </c>
      <c r="O4944" s="109" t="s">
        <v>3986</v>
      </c>
      <c r="P4944" s="109" t="s">
        <v>3987</v>
      </c>
      <c r="Q4944" s="109" t="s">
        <v>3695</v>
      </c>
      <c r="R4944" s="91"/>
      <c r="S4944" s="91"/>
      <c r="T4944" s="91"/>
      <c r="U4944" s="91"/>
      <c r="V4944" s="91"/>
      <c r="W4944" s="91"/>
      <c r="X4944" s="91"/>
      <c r="Y4944" s="91"/>
    </row>
    <row r="4945" spans="1:25" ht="15" customHeight="1" x14ac:dyDescent="0.25">
      <c r="A4945" s="58" t="s">
        <v>1</v>
      </c>
      <c r="B4945" s="58" t="s">
        <v>1</v>
      </c>
      <c r="C4945" s="58" t="s">
        <v>1</v>
      </c>
      <c r="D4945" s="59" t="s">
        <v>1</v>
      </c>
      <c r="E4945" s="59" t="s">
        <v>1</v>
      </c>
      <c r="F4945" s="60" t="s">
        <v>1</v>
      </c>
      <c r="G4945" s="61" t="s">
        <v>1</v>
      </c>
      <c r="H4945" s="62" t="s">
        <v>1</v>
      </c>
      <c r="I4945" s="29">
        <v>1</v>
      </c>
      <c r="J4945" s="29">
        <v>2</v>
      </c>
      <c r="K4945" s="29">
        <v>3</v>
      </c>
      <c r="L4945" s="29" t="s">
        <v>3478</v>
      </c>
      <c r="M4945" s="29">
        <v>5</v>
      </c>
      <c r="N4945" s="29">
        <v>6</v>
      </c>
      <c r="O4945" s="29">
        <v>7</v>
      </c>
      <c r="P4945" s="29" t="s">
        <v>3696</v>
      </c>
      <c r="Q4945" s="29">
        <v>9</v>
      </c>
      <c r="R4945" s="92"/>
      <c r="S4945" s="92"/>
      <c r="T4945" s="92"/>
      <c r="U4945" s="92"/>
      <c r="V4945" s="92"/>
      <c r="W4945" s="92"/>
      <c r="X4945" s="92"/>
      <c r="Y4945" s="92"/>
    </row>
    <row r="4946" spans="1:25" ht="15" customHeight="1" x14ac:dyDescent="0.25">
      <c r="A4946" s="63" t="s">
        <v>935</v>
      </c>
      <c r="B4946" s="63" t="s">
        <v>95</v>
      </c>
      <c r="C4946" s="64" t="s">
        <v>1161</v>
      </c>
      <c r="D4946" s="64" t="s">
        <v>1916</v>
      </c>
      <c r="E4946" s="65" t="s">
        <v>1</v>
      </c>
      <c r="F4946" s="65" t="s">
        <v>1</v>
      </c>
      <c r="G4946" s="65" t="s">
        <v>1</v>
      </c>
      <c r="H4946" s="65" t="s">
        <v>1917</v>
      </c>
      <c r="I4946" s="26">
        <v>0</v>
      </c>
      <c r="J4946" s="26" t="s">
        <v>1</v>
      </c>
      <c r="K4946" s="26">
        <v>0</v>
      </c>
      <c r="L4946" s="26"/>
      <c r="M4946" s="26"/>
      <c r="N4946" s="26"/>
      <c r="O4946" s="26"/>
      <c r="P4946" s="26"/>
      <c r="Q4946" s="26"/>
      <c r="R4946" s="90"/>
      <c r="S4946" s="90"/>
      <c r="T4946" s="90"/>
      <c r="U4946" s="90"/>
      <c r="V4946" s="90"/>
      <c r="W4946" s="90"/>
      <c r="X4946" s="90"/>
      <c r="Y4946" s="90"/>
    </row>
    <row r="4947" spans="1:25" ht="22.5" customHeight="1" x14ac:dyDescent="0.25">
      <c r="A4947" s="63" t="s">
        <v>1</v>
      </c>
      <c r="B4947" s="63" t="s">
        <v>1</v>
      </c>
      <c r="C4947" s="63" t="s">
        <v>1</v>
      </c>
      <c r="D4947" s="65" t="s">
        <v>1</v>
      </c>
      <c r="E4947" s="65" t="s">
        <v>1</v>
      </c>
      <c r="F4947" s="65" t="s">
        <v>1</v>
      </c>
      <c r="G4947" s="65" t="s">
        <v>1</v>
      </c>
      <c r="H4947" s="66" t="s">
        <v>15</v>
      </c>
      <c r="I4947" s="30">
        <f t="shared" ref="I4947:K4947" si="4618">SUM(I4948,I4956,I4958)</f>
        <v>1822861</v>
      </c>
      <c r="J4947" s="30">
        <f t="shared" si="4618"/>
        <v>1722061</v>
      </c>
      <c r="K4947" s="30">
        <f t="shared" si="4618"/>
        <v>957837</v>
      </c>
      <c r="L4947" s="30">
        <f t="shared" ref="L4947:L5007" si="4619">SUM(M4947:O4947)</f>
        <v>413505</v>
      </c>
      <c r="M4947" s="30">
        <f t="shared" ref="M4947" si="4620">SUM(M4948,M4956,M4958)</f>
        <v>132620</v>
      </c>
      <c r="N4947" s="30">
        <f t="shared" ref="N4947:O4947" si="4621">SUM(N4948,N4956,N4958)</f>
        <v>138385</v>
      </c>
      <c r="O4947" s="30">
        <f t="shared" si="4621"/>
        <v>142500</v>
      </c>
      <c r="P4947" s="30">
        <f t="shared" ref="P4947:P5007" si="4622">K4947+L4947</f>
        <v>1371342</v>
      </c>
      <c r="Q4947" s="30">
        <f t="shared" ref="Q4947:Q5007" si="4623">IF(J4947=0,"-",P4947/J4947*100)</f>
        <v>79.633764425302019</v>
      </c>
      <c r="R4947" s="93"/>
      <c r="S4947" s="93"/>
      <c r="T4947" s="93"/>
      <c r="U4947" s="93"/>
      <c r="V4947" s="93"/>
      <c r="W4947" s="93"/>
      <c r="X4947" s="93"/>
      <c r="Y4947" s="93"/>
    </row>
    <row r="4948" spans="1:25" ht="15" customHeight="1" x14ac:dyDescent="0.25">
      <c r="A4948" s="63" t="s">
        <v>935</v>
      </c>
      <c r="B4948" s="63" t="s">
        <v>95</v>
      </c>
      <c r="C4948" s="63" t="s">
        <v>1161</v>
      </c>
      <c r="D4948" s="63" t="s">
        <v>1916</v>
      </c>
      <c r="E4948" s="65" t="s">
        <v>16</v>
      </c>
      <c r="F4948" s="65" t="s">
        <v>1</v>
      </c>
      <c r="G4948" s="65" t="s">
        <v>1</v>
      </c>
      <c r="H4948" s="65" t="s">
        <v>17</v>
      </c>
      <c r="I4948" s="31">
        <f t="shared" ref="I4948:K4948" si="4624">SUM(I4949:I4950)</f>
        <v>1492033</v>
      </c>
      <c r="J4948" s="31">
        <f t="shared" si="4624"/>
        <v>1492033</v>
      </c>
      <c r="K4948" s="31">
        <f t="shared" si="4624"/>
        <v>819162</v>
      </c>
      <c r="L4948" s="31">
        <f t="shared" si="4619"/>
        <v>363600</v>
      </c>
      <c r="M4948" s="31">
        <f t="shared" ref="M4948" si="4625">SUM(M4949:M4950)</f>
        <v>117550</v>
      </c>
      <c r="N4948" s="31">
        <f t="shared" ref="N4948:O4948" si="4626">SUM(N4949:N4950)</f>
        <v>122150</v>
      </c>
      <c r="O4948" s="31">
        <f t="shared" si="4626"/>
        <v>123900</v>
      </c>
      <c r="P4948" s="31">
        <f t="shared" si="4622"/>
        <v>1182762</v>
      </c>
      <c r="Q4948" s="31">
        <f t="shared" si="4623"/>
        <v>79.271839161734363</v>
      </c>
      <c r="R4948" s="94"/>
      <c r="S4948" s="94"/>
      <c r="T4948" s="94"/>
      <c r="U4948" s="94"/>
      <c r="V4948" s="94"/>
      <c r="W4948" s="94"/>
      <c r="X4948" s="94"/>
      <c r="Y4948" s="94"/>
    </row>
    <row r="4949" spans="1:25" ht="15" customHeight="1" x14ac:dyDescent="0.25">
      <c r="A4949" s="64" t="s">
        <v>935</v>
      </c>
      <c r="B4949" s="64" t="s">
        <v>95</v>
      </c>
      <c r="C4949" s="64" t="s">
        <v>1161</v>
      </c>
      <c r="D4949" s="64" t="s">
        <v>1916</v>
      </c>
      <c r="E4949" s="20" t="s">
        <v>19</v>
      </c>
      <c r="F4949" s="64"/>
      <c r="G4949" s="53" t="s">
        <v>385</v>
      </c>
      <c r="H4949" s="53" t="s">
        <v>3935</v>
      </c>
      <c r="I4949" s="26">
        <v>1311571</v>
      </c>
      <c r="J4949" s="26">
        <v>1311571</v>
      </c>
      <c r="K4949" s="26">
        <v>689000</v>
      </c>
      <c r="L4949" s="26">
        <f t="shared" si="4619"/>
        <v>335000</v>
      </c>
      <c r="M4949" s="26">
        <v>115000</v>
      </c>
      <c r="N4949" s="26">
        <v>110000</v>
      </c>
      <c r="O4949" s="26">
        <v>110000</v>
      </c>
      <c r="P4949" s="26">
        <f t="shared" si="4622"/>
        <v>1024000</v>
      </c>
      <c r="Q4949" s="26">
        <f t="shared" si="4623"/>
        <v>78.074309358776617</v>
      </c>
      <c r="R4949" s="90"/>
      <c r="S4949" s="90"/>
      <c r="T4949" s="90"/>
      <c r="U4949" s="90"/>
      <c r="V4949" s="90"/>
      <c r="W4949" s="90"/>
      <c r="X4949" s="90"/>
      <c r="Y4949" s="90"/>
    </row>
    <row r="4950" spans="1:25" ht="15" customHeight="1" x14ac:dyDescent="0.25">
      <c r="A4950" s="63" t="s">
        <v>935</v>
      </c>
      <c r="B4950" s="63" t="s">
        <v>95</v>
      </c>
      <c r="C4950" s="63" t="s">
        <v>1161</v>
      </c>
      <c r="D4950" s="63" t="s">
        <v>1916</v>
      </c>
      <c r="E4950" s="63" t="s">
        <v>21</v>
      </c>
      <c r="F4950" s="64" t="s">
        <v>1</v>
      </c>
      <c r="G4950" s="53" t="s">
        <v>1</v>
      </c>
      <c r="H4950" s="65" t="s">
        <v>22</v>
      </c>
      <c r="I4950" s="31">
        <f t="shared" ref="I4950:K4950" si="4627">SUM(I4951:I4955)</f>
        <v>180462</v>
      </c>
      <c r="J4950" s="31">
        <f t="shared" si="4627"/>
        <v>180462</v>
      </c>
      <c r="K4950" s="31">
        <f t="shared" si="4627"/>
        <v>130162</v>
      </c>
      <c r="L4950" s="31">
        <f t="shared" si="4619"/>
        <v>28600</v>
      </c>
      <c r="M4950" s="31">
        <f t="shared" ref="M4950" si="4628">SUM(M4951:M4955)</f>
        <v>2550</v>
      </c>
      <c r="N4950" s="31">
        <f t="shared" ref="N4950:O4950" si="4629">SUM(N4951:N4955)</f>
        <v>12150</v>
      </c>
      <c r="O4950" s="31">
        <f t="shared" si="4629"/>
        <v>13900</v>
      </c>
      <c r="P4950" s="31">
        <f t="shared" si="4622"/>
        <v>158762</v>
      </c>
      <c r="Q4950" s="31">
        <f t="shared" si="4623"/>
        <v>87.97530782103712</v>
      </c>
      <c r="R4950" s="94"/>
      <c r="S4950" s="94"/>
      <c r="T4950" s="94"/>
      <c r="U4950" s="94"/>
      <c r="V4950" s="94"/>
      <c r="W4950" s="94"/>
      <c r="X4950" s="94"/>
      <c r="Y4950" s="94"/>
    </row>
    <row r="4951" spans="1:25" ht="15" customHeight="1" x14ac:dyDescent="0.25">
      <c r="A4951" s="64" t="s">
        <v>935</v>
      </c>
      <c r="B4951" s="64" t="s">
        <v>95</v>
      </c>
      <c r="C4951" s="64" t="s">
        <v>1161</v>
      </c>
      <c r="D4951" s="64" t="s">
        <v>1916</v>
      </c>
      <c r="E4951" s="20" t="s">
        <v>23</v>
      </c>
      <c r="F4951" s="64" t="s">
        <v>1918</v>
      </c>
      <c r="G4951" s="53" t="s">
        <v>385</v>
      </c>
      <c r="H4951" s="53" t="s">
        <v>85</v>
      </c>
      <c r="I4951" s="26">
        <v>30400</v>
      </c>
      <c r="J4951" s="26">
        <v>30400</v>
      </c>
      <c r="K4951" s="26">
        <v>20900</v>
      </c>
      <c r="L4951" s="26">
        <f t="shared" si="4619"/>
        <v>6800</v>
      </c>
      <c r="M4951" s="26">
        <v>1000</v>
      </c>
      <c r="N4951" s="26">
        <v>2900</v>
      </c>
      <c r="O4951" s="26">
        <v>2900</v>
      </c>
      <c r="P4951" s="26">
        <f t="shared" si="4622"/>
        <v>27700</v>
      </c>
      <c r="Q4951" s="26">
        <f t="shared" si="4623"/>
        <v>91.118421052631575</v>
      </c>
      <c r="R4951" s="90"/>
      <c r="S4951" s="90"/>
      <c r="T4951" s="90"/>
      <c r="U4951" s="90"/>
      <c r="V4951" s="90"/>
      <c r="W4951" s="90"/>
      <c r="X4951" s="90"/>
      <c r="Y4951" s="90"/>
    </row>
    <row r="4952" spans="1:25" ht="15" customHeight="1" x14ac:dyDescent="0.25">
      <c r="A4952" s="64" t="s">
        <v>935</v>
      </c>
      <c r="B4952" s="64" t="s">
        <v>95</v>
      </c>
      <c r="C4952" s="64" t="s">
        <v>1161</v>
      </c>
      <c r="D4952" s="64" t="s">
        <v>1916</v>
      </c>
      <c r="E4952" s="20" t="s">
        <v>23</v>
      </c>
      <c r="F4952" s="64" t="s">
        <v>1919</v>
      </c>
      <c r="G4952" s="53" t="s">
        <v>385</v>
      </c>
      <c r="H4952" s="53" t="s">
        <v>25</v>
      </c>
      <c r="I4952" s="26">
        <v>100000</v>
      </c>
      <c r="J4952" s="26">
        <v>100000</v>
      </c>
      <c r="K4952" s="26">
        <v>68000</v>
      </c>
      <c r="L4952" s="26">
        <f t="shared" si="4619"/>
        <v>13000</v>
      </c>
      <c r="M4952" s="26">
        <v>0</v>
      </c>
      <c r="N4952" s="26">
        <v>2000</v>
      </c>
      <c r="O4952" s="26">
        <v>11000</v>
      </c>
      <c r="P4952" s="26">
        <f t="shared" si="4622"/>
        <v>81000</v>
      </c>
      <c r="Q4952" s="26">
        <f t="shared" si="4623"/>
        <v>81</v>
      </c>
      <c r="R4952" s="90"/>
      <c r="S4952" s="90"/>
      <c r="T4952" s="90"/>
      <c r="U4952" s="90"/>
      <c r="V4952" s="90"/>
      <c r="W4952" s="90"/>
      <c r="X4952" s="90"/>
      <c r="Y4952" s="90"/>
    </row>
    <row r="4953" spans="1:25" ht="15" customHeight="1" x14ac:dyDescent="0.25">
      <c r="A4953" s="64" t="s">
        <v>935</v>
      </c>
      <c r="B4953" s="64" t="s">
        <v>95</v>
      </c>
      <c r="C4953" s="64" t="s">
        <v>1161</v>
      </c>
      <c r="D4953" s="64" t="s">
        <v>1916</v>
      </c>
      <c r="E4953" s="20" t="s">
        <v>23</v>
      </c>
      <c r="F4953" s="64" t="s">
        <v>1920</v>
      </c>
      <c r="G4953" s="53" t="s">
        <v>385</v>
      </c>
      <c r="H4953" s="53" t="s">
        <v>27</v>
      </c>
      <c r="I4953" s="26">
        <v>29312</v>
      </c>
      <c r="J4953" s="26">
        <v>29312</v>
      </c>
      <c r="K4953" s="26">
        <v>29312</v>
      </c>
      <c r="L4953" s="26">
        <f t="shared" si="4619"/>
        <v>0</v>
      </c>
      <c r="M4953" s="26"/>
      <c r="N4953" s="26"/>
      <c r="O4953" s="26"/>
      <c r="P4953" s="26">
        <f t="shared" si="4622"/>
        <v>29312</v>
      </c>
      <c r="Q4953" s="26">
        <f t="shared" si="4623"/>
        <v>100</v>
      </c>
      <c r="R4953" s="90"/>
      <c r="S4953" s="90"/>
      <c r="T4953" s="90"/>
      <c r="U4953" s="90"/>
      <c r="V4953" s="90"/>
      <c r="W4953" s="90"/>
      <c r="X4953" s="90"/>
      <c r="Y4953" s="90"/>
    </row>
    <row r="4954" spans="1:25" ht="15" customHeight="1" x14ac:dyDescent="0.25">
      <c r="A4954" s="64" t="s">
        <v>935</v>
      </c>
      <c r="B4954" s="64" t="s">
        <v>95</v>
      </c>
      <c r="C4954" s="64" t="s">
        <v>1161</v>
      </c>
      <c r="D4954" s="64" t="s">
        <v>1916</v>
      </c>
      <c r="E4954" s="20" t="s">
        <v>23</v>
      </c>
      <c r="F4954" s="64" t="s">
        <v>1921</v>
      </c>
      <c r="G4954" s="53" t="s">
        <v>385</v>
      </c>
      <c r="H4954" s="53" t="s">
        <v>89</v>
      </c>
      <c r="I4954" s="26">
        <v>7250</v>
      </c>
      <c r="J4954" s="26">
        <v>7250</v>
      </c>
      <c r="K4954" s="26">
        <v>0</v>
      </c>
      <c r="L4954" s="26">
        <f t="shared" si="4619"/>
        <v>7250</v>
      </c>
      <c r="M4954" s="26">
        <v>0</v>
      </c>
      <c r="N4954" s="26">
        <v>7250</v>
      </c>
      <c r="O4954" s="26">
        <v>0</v>
      </c>
      <c r="P4954" s="26">
        <f t="shared" si="4622"/>
        <v>7250</v>
      </c>
      <c r="Q4954" s="26">
        <f t="shared" si="4623"/>
        <v>100</v>
      </c>
      <c r="R4954" s="90"/>
      <c r="S4954" s="90"/>
      <c r="T4954" s="90"/>
      <c r="U4954" s="90"/>
      <c r="V4954" s="90"/>
      <c r="W4954" s="90"/>
      <c r="X4954" s="90"/>
      <c r="Y4954" s="90"/>
    </row>
    <row r="4955" spans="1:25" ht="15" customHeight="1" x14ac:dyDescent="0.25">
      <c r="A4955" s="64" t="s">
        <v>935</v>
      </c>
      <c r="B4955" s="64" t="s">
        <v>95</v>
      </c>
      <c r="C4955" s="64" t="s">
        <v>1161</v>
      </c>
      <c r="D4955" s="64" t="s">
        <v>1916</v>
      </c>
      <c r="E4955" s="20" t="s">
        <v>23</v>
      </c>
      <c r="F4955" s="64" t="s">
        <v>1922</v>
      </c>
      <c r="G4955" s="53" t="s">
        <v>385</v>
      </c>
      <c r="H4955" s="53" t="s">
        <v>29</v>
      </c>
      <c r="I4955" s="26">
        <v>13500</v>
      </c>
      <c r="J4955" s="26">
        <v>13500</v>
      </c>
      <c r="K4955" s="26">
        <v>11950</v>
      </c>
      <c r="L4955" s="26">
        <f t="shared" si="4619"/>
        <v>1550</v>
      </c>
      <c r="M4955" s="26">
        <v>1550</v>
      </c>
      <c r="N4955" s="26">
        <v>0</v>
      </c>
      <c r="O4955" s="26">
        <v>0</v>
      </c>
      <c r="P4955" s="26">
        <f t="shared" si="4622"/>
        <v>13500</v>
      </c>
      <c r="Q4955" s="26">
        <f t="shared" si="4623"/>
        <v>100</v>
      </c>
      <c r="R4955" s="90"/>
      <c r="S4955" s="90"/>
      <c r="T4955" s="90"/>
      <c r="U4955" s="90"/>
      <c r="V4955" s="90"/>
      <c r="W4955" s="90"/>
      <c r="X4955" s="90"/>
      <c r="Y4955" s="90"/>
    </row>
    <row r="4956" spans="1:25" ht="15" customHeight="1" x14ac:dyDescent="0.25">
      <c r="A4956" s="63" t="s">
        <v>935</v>
      </c>
      <c r="B4956" s="63" t="s">
        <v>95</v>
      </c>
      <c r="C4956" s="63" t="s">
        <v>1161</v>
      </c>
      <c r="D4956" s="63" t="s">
        <v>1916</v>
      </c>
      <c r="E4956" s="65" t="s">
        <v>30</v>
      </c>
      <c r="F4956" s="65" t="s">
        <v>1</v>
      </c>
      <c r="G4956" s="65" t="s">
        <v>1</v>
      </c>
      <c r="H4956" s="65" t="s">
        <v>31</v>
      </c>
      <c r="I4956" s="31">
        <f t="shared" ref="I4956:K4956" si="4630">SUM(I4957)</f>
        <v>137702</v>
      </c>
      <c r="J4956" s="31">
        <f t="shared" si="4630"/>
        <v>137702</v>
      </c>
      <c r="K4956" s="31">
        <f t="shared" si="4630"/>
        <v>77000</v>
      </c>
      <c r="L4956" s="31">
        <f t="shared" si="4619"/>
        <v>35500</v>
      </c>
      <c r="M4956" s="31">
        <f t="shared" ref="M4956" si="4631">SUM(M4957)</f>
        <v>12000</v>
      </c>
      <c r="N4956" s="31">
        <f t="shared" ref="N4956:O4956" si="4632">SUM(N4957)</f>
        <v>12000</v>
      </c>
      <c r="O4956" s="31">
        <f t="shared" si="4632"/>
        <v>11500</v>
      </c>
      <c r="P4956" s="31">
        <f t="shared" si="4622"/>
        <v>112500</v>
      </c>
      <c r="Q4956" s="31">
        <f t="shared" si="4623"/>
        <v>81.698159794338494</v>
      </c>
      <c r="R4956" s="94"/>
      <c r="S4956" s="94"/>
      <c r="T4956" s="94"/>
      <c r="U4956" s="94"/>
      <c r="V4956" s="94"/>
      <c r="W4956" s="94"/>
      <c r="X4956" s="94"/>
      <c r="Y4956" s="94"/>
    </row>
    <row r="4957" spans="1:25" ht="15" customHeight="1" x14ac:dyDescent="0.25">
      <c r="A4957" s="64" t="s">
        <v>935</v>
      </c>
      <c r="B4957" s="64" t="s">
        <v>95</v>
      </c>
      <c r="C4957" s="64" t="s">
        <v>1161</v>
      </c>
      <c r="D4957" s="64" t="s">
        <v>1916</v>
      </c>
      <c r="E4957" s="20" t="s">
        <v>33</v>
      </c>
      <c r="F4957" s="64"/>
      <c r="G4957" s="53" t="s">
        <v>385</v>
      </c>
      <c r="H4957" s="53" t="s">
        <v>3936</v>
      </c>
      <c r="I4957" s="26">
        <v>137702</v>
      </c>
      <c r="J4957" s="26">
        <v>137702</v>
      </c>
      <c r="K4957" s="26">
        <v>77000</v>
      </c>
      <c r="L4957" s="26">
        <f t="shared" si="4619"/>
        <v>35500</v>
      </c>
      <c r="M4957" s="26">
        <v>12000</v>
      </c>
      <c r="N4957" s="26">
        <v>12000</v>
      </c>
      <c r="O4957" s="26">
        <v>11500</v>
      </c>
      <c r="P4957" s="26">
        <f t="shared" si="4622"/>
        <v>112500</v>
      </c>
      <c r="Q4957" s="26">
        <f t="shared" si="4623"/>
        <v>81.698159794338494</v>
      </c>
      <c r="R4957" s="90"/>
      <c r="S4957" s="90"/>
      <c r="T4957" s="90"/>
      <c r="U4957" s="90"/>
      <c r="V4957" s="90"/>
      <c r="W4957" s="90"/>
      <c r="X4957" s="90"/>
      <c r="Y4957" s="90"/>
    </row>
    <row r="4958" spans="1:25" ht="15" customHeight="1" x14ac:dyDescent="0.25">
      <c r="A4958" s="63" t="s">
        <v>935</v>
      </c>
      <c r="B4958" s="63" t="s">
        <v>95</v>
      </c>
      <c r="C4958" s="63" t="s">
        <v>1161</v>
      </c>
      <c r="D4958" s="63" t="s">
        <v>1916</v>
      </c>
      <c r="E4958" s="65" t="s">
        <v>34</v>
      </c>
      <c r="F4958" s="65" t="s">
        <v>1</v>
      </c>
      <c r="G4958" s="65" t="s">
        <v>1</v>
      </c>
      <c r="H4958" s="65" t="s">
        <v>35</v>
      </c>
      <c r="I4958" s="31">
        <f t="shared" ref="I4958:K4958" si="4633">SUM(I4959:I4967)</f>
        <v>193126</v>
      </c>
      <c r="J4958" s="31">
        <f t="shared" si="4633"/>
        <v>92326</v>
      </c>
      <c r="K4958" s="31">
        <f t="shared" si="4633"/>
        <v>61675</v>
      </c>
      <c r="L4958" s="31">
        <f t="shared" si="4619"/>
        <v>14405</v>
      </c>
      <c r="M4958" s="31">
        <f t="shared" ref="M4958" si="4634">SUM(M4959:M4967)</f>
        <v>3070</v>
      </c>
      <c r="N4958" s="31">
        <f t="shared" ref="N4958:O4958" si="4635">SUM(N4959:N4967)</f>
        <v>4235</v>
      </c>
      <c r="O4958" s="31">
        <f t="shared" si="4635"/>
        <v>7100</v>
      </c>
      <c r="P4958" s="31">
        <f t="shared" si="4622"/>
        <v>76080</v>
      </c>
      <c r="Q4958" s="31">
        <f t="shared" si="4623"/>
        <v>82.403656608106061</v>
      </c>
      <c r="R4958" s="94"/>
      <c r="S4958" s="94"/>
      <c r="T4958" s="94"/>
      <c r="U4958" s="94"/>
      <c r="V4958" s="94"/>
      <c r="W4958" s="94"/>
      <c r="X4958" s="94"/>
      <c r="Y4958" s="94"/>
    </row>
    <row r="4959" spans="1:25" ht="15" customHeight="1" x14ac:dyDescent="0.25">
      <c r="A4959" s="64" t="s">
        <v>935</v>
      </c>
      <c r="B4959" s="64" t="s">
        <v>95</v>
      </c>
      <c r="C4959" s="64" t="s">
        <v>1161</v>
      </c>
      <c r="D4959" s="64" t="s">
        <v>1916</v>
      </c>
      <c r="E4959" s="20" t="s">
        <v>38</v>
      </c>
      <c r="F4959" s="64"/>
      <c r="G4959" s="53" t="s">
        <v>385</v>
      </c>
      <c r="H4959" s="53" t="s">
        <v>37</v>
      </c>
      <c r="I4959" s="26">
        <v>8000</v>
      </c>
      <c r="J4959" s="26">
        <v>0</v>
      </c>
      <c r="K4959" s="26">
        <v>0</v>
      </c>
      <c r="L4959" s="26">
        <f t="shared" si="4619"/>
        <v>0</v>
      </c>
      <c r="M4959" s="26">
        <v>0</v>
      </c>
      <c r="N4959" s="26">
        <v>0</v>
      </c>
      <c r="O4959" s="26">
        <v>0</v>
      </c>
      <c r="P4959" s="26">
        <f t="shared" si="4622"/>
        <v>0</v>
      </c>
      <c r="Q4959" s="26" t="str">
        <f t="shared" si="4623"/>
        <v>-</v>
      </c>
      <c r="R4959" s="90"/>
      <c r="S4959" s="90"/>
      <c r="T4959" s="90"/>
      <c r="U4959" s="90"/>
      <c r="V4959" s="90"/>
      <c r="W4959" s="90"/>
      <c r="X4959" s="90"/>
      <c r="Y4959" s="90"/>
    </row>
    <row r="4960" spans="1:25" ht="15" customHeight="1" x14ac:dyDescent="0.25">
      <c r="A4960" s="64" t="s">
        <v>935</v>
      </c>
      <c r="B4960" s="64" t="s">
        <v>95</v>
      </c>
      <c r="C4960" s="64" t="s">
        <v>1161</v>
      </c>
      <c r="D4960" s="64" t="s">
        <v>1916</v>
      </c>
      <c r="E4960" s="20" t="s">
        <v>298</v>
      </c>
      <c r="F4960" s="64"/>
      <c r="G4960" s="53" t="s">
        <v>385</v>
      </c>
      <c r="H4960" s="53" t="s">
        <v>297</v>
      </c>
      <c r="I4960" s="26">
        <v>56000</v>
      </c>
      <c r="J4960" s="26">
        <v>56000</v>
      </c>
      <c r="K4960" s="26">
        <v>42000</v>
      </c>
      <c r="L4960" s="26">
        <f t="shared" si="4619"/>
        <v>4000</v>
      </c>
      <c r="M4960" s="26">
        <v>0</v>
      </c>
      <c r="N4960" s="26">
        <v>1000</v>
      </c>
      <c r="O4960" s="26">
        <v>3000</v>
      </c>
      <c r="P4960" s="26">
        <f t="shared" si="4622"/>
        <v>46000</v>
      </c>
      <c r="Q4960" s="26">
        <f t="shared" si="4623"/>
        <v>82.142857142857139</v>
      </c>
      <c r="R4960" s="90"/>
      <c r="S4960" s="90"/>
      <c r="T4960" s="90"/>
      <c r="U4960" s="90"/>
      <c r="V4960" s="90"/>
      <c r="W4960" s="90"/>
      <c r="X4960" s="90"/>
      <c r="Y4960" s="90"/>
    </row>
    <row r="4961" spans="1:25" ht="15" customHeight="1" x14ac:dyDescent="0.25">
      <c r="A4961" s="64" t="s">
        <v>935</v>
      </c>
      <c r="B4961" s="64" t="s">
        <v>95</v>
      </c>
      <c r="C4961" s="64" t="s">
        <v>1161</v>
      </c>
      <c r="D4961" s="64" t="s">
        <v>1916</v>
      </c>
      <c r="E4961" s="20" t="s">
        <v>301</v>
      </c>
      <c r="F4961" s="64"/>
      <c r="G4961" s="53" t="s">
        <v>385</v>
      </c>
      <c r="H4961" s="53" t="s">
        <v>300</v>
      </c>
      <c r="I4961" s="26">
        <v>22526</v>
      </c>
      <c r="J4961" s="26">
        <v>20526</v>
      </c>
      <c r="K4961" s="26">
        <v>11400</v>
      </c>
      <c r="L4961" s="26">
        <f t="shared" si="4619"/>
        <v>5850</v>
      </c>
      <c r="M4961" s="26">
        <v>1950</v>
      </c>
      <c r="N4961" s="26">
        <v>1950</v>
      </c>
      <c r="O4961" s="26">
        <v>1950</v>
      </c>
      <c r="P4961" s="26">
        <f t="shared" si="4622"/>
        <v>17250</v>
      </c>
      <c r="Q4961" s="26">
        <f t="shared" si="4623"/>
        <v>84.039754457760878</v>
      </c>
      <c r="R4961" s="90"/>
      <c r="S4961" s="90"/>
      <c r="T4961" s="90"/>
      <c r="U4961" s="90"/>
      <c r="V4961" s="90"/>
      <c r="W4961" s="90"/>
      <c r="X4961" s="90"/>
      <c r="Y4961" s="90"/>
    </row>
    <row r="4962" spans="1:25" ht="15" customHeight="1" x14ac:dyDescent="0.25">
      <c r="A4962" s="64" t="s">
        <v>935</v>
      </c>
      <c r="B4962" s="64" t="s">
        <v>95</v>
      </c>
      <c r="C4962" s="64" t="s">
        <v>1161</v>
      </c>
      <c r="D4962" s="64" t="s">
        <v>1916</v>
      </c>
      <c r="E4962" s="20" t="s">
        <v>218</v>
      </c>
      <c r="F4962" s="64"/>
      <c r="G4962" s="53" t="s">
        <v>385</v>
      </c>
      <c r="H4962" s="53" t="s">
        <v>217</v>
      </c>
      <c r="I4962" s="26">
        <v>27800</v>
      </c>
      <c r="J4962" s="26">
        <v>5000</v>
      </c>
      <c r="K4962" s="26">
        <v>2500</v>
      </c>
      <c r="L4962" s="26">
        <f t="shared" si="4619"/>
        <v>1250</v>
      </c>
      <c r="M4962" s="26">
        <v>400</v>
      </c>
      <c r="N4962" s="26">
        <v>400</v>
      </c>
      <c r="O4962" s="26">
        <v>450</v>
      </c>
      <c r="P4962" s="26">
        <f t="shared" si="4622"/>
        <v>3750</v>
      </c>
      <c r="Q4962" s="26">
        <f t="shared" si="4623"/>
        <v>75</v>
      </c>
      <c r="R4962" s="90"/>
      <c r="S4962" s="90"/>
      <c r="T4962" s="90"/>
      <c r="U4962" s="90"/>
      <c r="V4962" s="90"/>
      <c r="W4962" s="90"/>
      <c r="X4962" s="90"/>
      <c r="Y4962" s="90"/>
    </row>
    <row r="4963" spans="1:25" ht="15" customHeight="1" x14ac:dyDescent="0.25">
      <c r="A4963" s="64" t="s">
        <v>935</v>
      </c>
      <c r="B4963" s="64" t="s">
        <v>95</v>
      </c>
      <c r="C4963" s="64" t="s">
        <v>1161</v>
      </c>
      <c r="D4963" s="64" t="s">
        <v>1916</v>
      </c>
      <c r="E4963" s="20" t="s">
        <v>303</v>
      </c>
      <c r="F4963" s="64"/>
      <c r="G4963" s="53" t="s">
        <v>385</v>
      </c>
      <c r="H4963" s="53" t="s">
        <v>302</v>
      </c>
      <c r="I4963" s="26">
        <v>2000</v>
      </c>
      <c r="J4963" s="26">
        <v>100</v>
      </c>
      <c r="K4963" s="26">
        <v>100</v>
      </c>
      <c r="L4963" s="26">
        <f t="shared" si="4619"/>
        <v>0</v>
      </c>
      <c r="M4963" s="26">
        <v>0</v>
      </c>
      <c r="N4963" s="26">
        <v>0</v>
      </c>
      <c r="O4963" s="26">
        <v>0</v>
      </c>
      <c r="P4963" s="26">
        <f t="shared" si="4622"/>
        <v>100</v>
      </c>
      <c r="Q4963" s="26">
        <f t="shared" si="4623"/>
        <v>100</v>
      </c>
      <c r="R4963" s="90"/>
      <c r="S4963" s="90"/>
      <c r="T4963" s="90"/>
      <c r="U4963" s="90"/>
      <c r="V4963" s="90"/>
      <c r="W4963" s="90"/>
      <c r="X4963" s="90"/>
      <c r="Y4963" s="90"/>
    </row>
    <row r="4964" spans="1:25" ht="15" customHeight="1" x14ac:dyDescent="0.25">
      <c r="A4964" s="64" t="s">
        <v>935</v>
      </c>
      <c r="B4964" s="64" t="s">
        <v>95</v>
      </c>
      <c r="C4964" s="64" t="s">
        <v>1161</v>
      </c>
      <c r="D4964" s="64" t="s">
        <v>1916</v>
      </c>
      <c r="E4964" s="20" t="s">
        <v>305</v>
      </c>
      <c r="F4964" s="64"/>
      <c r="G4964" s="53" t="s">
        <v>385</v>
      </c>
      <c r="H4964" s="53" t="s">
        <v>304</v>
      </c>
      <c r="I4964" s="26">
        <v>4900</v>
      </c>
      <c r="J4964" s="26">
        <v>500</v>
      </c>
      <c r="K4964" s="26">
        <v>275</v>
      </c>
      <c r="L4964" s="26">
        <f t="shared" si="4619"/>
        <v>100</v>
      </c>
      <c r="M4964" s="26">
        <v>0</v>
      </c>
      <c r="N4964" s="26">
        <v>50</v>
      </c>
      <c r="O4964" s="26">
        <v>50</v>
      </c>
      <c r="P4964" s="26">
        <f t="shared" si="4622"/>
        <v>375</v>
      </c>
      <c r="Q4964" s="26">
        <f t="shared" si="4623"/>
        <v>75</v>
      </c>
      <c r="R4964" s="90"/>
      <c r="S4964" s="90"/>
      <c r="T4964" s="90"/>
      <c r="U4964" s="90"/>
      <c r="V4964" s="90"/>
      <c r="W4964" s="90"/>
      <c r="X4964" s="90"/>
      <c r="Y4964" s="90"/>
    </row>
    <row r="4965" spans="1:25" ht="15" customHeight="1" x14ac:dyDescent="0.25">
      <c r="A4965" s="64" t="s">
        <v>935</v>
      </c>
      <c r="B4965" s="64" t="s">
        <v>95</v>
      </c>
      <c r="C4965" s="64" t="s">
        <v>1161</v>
      </c>
      <c r="D4965" s="64" t="s">
        <v>1916</v>
      </c>
      <c r="E4965" s="20" t="s">
        <v>308</v>
      </c>
      <c r="F4965" s="64"/>
      <c r="G4965" s="53" t="s">
        <v>385</v>
      </c>
      <c r="H4965" s="53" t="s">
        <v>307</v>
      </c>
      <c r="I4965" s="26">
        <v>13500</v>
      </c>
      <c r="J4965" s="26">
        <v>1000</v>
      </c>
      <c r="K4965" s="26">
        <v>500</v>
      </c>
      <c r="L4965" s="26">
        <f t="shared" si="4619"/>
        <v>250</v>
      </c>
      <c r="M4965" s="26">
        <v>50</v>
      </c>
      <c r="N4965" s="26">
        <v>100</v>
      </c>
      <c r="O4965" s="26">
        <v>100</v>
      </c>
      <c r="P4965" s="26">
        <f t="shared" si="4622"/>
        <v>750</v>
      </c>
      <c r="Q4965" s="26">
        <f t="shared" si="4623"/>
        <v>75</v>
      </c>
      <c r="R4965" s="90"/>
      <c r="S4965" s="90"/>
      <c r="T4965" s="90"/>
      <c r="U4965" s="90"/>
      <c r="V4965" s="90"/>
      <c r="W4965" s="90"/>
      <c r="X4965" s="90"/>
      <c r="Y4965" s="90"/>
    </row>
    <row r="4966" spans="1:25" ht="15" customHeight="1" x14ac:dyDescent="0.25">
      <c r="A4966" s="64" t="s">
        <v>935</v>
      </c>
      <c r="B4966" s="64" t="s">
        <v>95</v>
      </c>
      <c r="C4966" s="64" t="s">
        <v>1161</v>
      </c>
      <c r="D4966" s="64" t="s">
        <v>1916</v>
      </c>
      <c r="E4966" s="20" t="s">
        <v>311</v>
      </c>
      <c r="F4966" s="64"/>
      <c r="G4966" s="53" t="s">
        <v>385</v>
      </c>
      <c r="H4966" s="53" t="s">
        <v>310</v>
      </c>
      <c r="I4966" s="26">
        <v>2500</v>
      </c>
      <c r="J4966" s="26">
        <v>1000</v>
      </c>
      <c r="K4966" s="26">
        <v>200</v>
      </c>
      <c r="L4966" s="26">
        <f t="shared" si="4619"/>
        <v>800</v>
      </c>
      <c r="M4966" s="26">
        <v>0</v>
      </c>
      <c r="N4966" s="26">
        <v>0</v>
      </c>
      <c r="O4966" s="26">
        <v>800</v>
      </c>
      <c r="P4966" s="26">
        <f t="shared" si="4622"/>
        <v>1000</v>
      </c>
      <c r="Q4966" s="26">
        <f t="shared" si="4623"/>
        <v>100</v>
      </c>
      <c r="R4966" s="90"/>
      <c r="S4966" s="90"/>
      <c r="T4966" s="90"/>
      <c r="U4966" s="90"/>
      <c r="V4966" s="90"/>
      <c r="W4966" s="90"/>
      <c r="X4966" s="90"/>
      <c r="Y4966" s="90"/>
    </row>
    <row r="4967" spans="1:25" ht="15" customHeight="1" x14ac:dyDescent="0.25">
      <c r="A4967" s="63" t="s">
        <v>935</v>
      </c>
      <c r="B4967" s="63" t="s">
        <v>95</v>
      </c>
      <c r="C4967" s="63" t="s">
        <v>1161</v>
      </c>
      <c r="D4967" s="63" t="s">
        <v>1916</v>
      </c>
      <c r="E4967" s="63" t="s">
        <v>39</v>
      </c>
      <c r="F4967" s="64" t="s">
        <v>1</v>
      </c>
      <c r="G4967" s="53" t="s">
        <v>1</v>
      </c>
      <c r="H4967" s="65" t="s">
        <v>40</v>
      </c>
      <c r="I4967" s="31">
        <f t="shared" ref="I4967:K4967" si="4636">SUM(I4968:I4970)</f>
        <v>55900</v>
      </c>
      <c r="J4967" s="31">
        <f t="shared" si="4636"/>
        <v>8200</v>
      </c>
      <c r="K4967" s="31">
        <f t="shared" si="4636"/>
        <v>4700</v>
      </c>
      <c r="L4967" s="31">
        <f t="shared" si="4619"/>
        <v>2155</v>
      </c>
      <c r="M4967" s="31">
        <f t="shared" ref="M4967" si="4637">SUM(M4968:M4970)</f>
        <v>670</v>
      </c>
      <c r="N4967" s="31">
        <f t="shared" ref="N4967:O4967" si="4638">SUM(N4968:N4970)</f>
        <v>735</v>
      </c>
      <c r="O4967" s="31">
        <f t="shared" si="4638"/>
        <v>750</v>
      </c>
      <c r="P4967" s="31">
        <f t="shared" si="4622"/>
        <v>6855</v>
      </c>
      <c r="Q4967" s="31">
        <f t="shared" si="4623"/>
        <v>83.597560975609753</v>
      </c>
      <c r="R4967" s="94"/>
      <c r="S4967" s="94"/>
      <c r="T4967" s="94"/>
      <c r="U4967" s="94"/>
      <c r="V4967" s="94"/>
      <c r="W4967" s="94"/>
      <c r="X4967" s="94"/>
      <c r="Y4967" s="94"/>
    </row>
    <row r="4968" spans="1:25" ht="15" customHeight="1" x14ac:dyDescent="0.25">
      <c r="A4968" s="64" t="s">
        <v>935</v>
      </c>
      <c r="B4968" s="64" t="s">
        <v>95</v>
      </c>
      <c r="C4968" s="64" t="s">
        <v>1161</v>
      </c>
      <c r="D4968" s="64" t="s">
        <v>1916</v>
      </c>
      <c r="E4968" s="20" t="s">
        <v>41</v>
      </c>
      <c r="F4968" s="64"/>
      <c r="G4968" s="53" t="s">
        <v>385</v>
      </c>
      <c r="H4968" s="53" t="s">
        <v>40</v>
      </c>
      <c r="I4968" s="26">
        <v>52200</v>
      </c>
      <c r="J4968" s="26">
        <v>4500</v>
      </c>
      <c r="K4968" s="26">
        <v>2250</v>
      </c>
      <c r="L4968" s="26">
        <f t="shared" si="4619"/>
        <v>1125</v>
      </c>
      <c r="M4968" s="26">
        <v>370</v>
      </c>
      <c r="N4968" s="26">
        <v>375</v>
      </c>
      <c r="O4968" s="26">
        <v>380</v>
      </c>
      <c r="P4968" s="26">
        <f t="shared" si="4622"/>
        <v>3375</v>
      </c>
      <c r="Q4968" s="26">
        <f t="shared" si="4623"/>
        <v>75</v>
      </c>
      <c r="R4968" s="90"/>
      <c r="S4968" s="90"/>
      <c r="T4968" s="90"/>
      <c r="U4968" s="90"/>
      <c r="V4968" s="90"/>
      <c r="W4968" s="90"/>
      <c r="X4968" s="90"/>
      <c r="Y4968" s="90"/>
    </row>
    <row r="4969" spans="1:25" ht="15" customHeight="1" x14ac:dyDescent="0.25">
      <c r="A4969" s="64" t="s">
        <v>935</v>
      </c>
      <c r="B4969" s="64" t="s">
        <v>95</v>
      </c>
      <c r="C4969" s="64" t="s">
        <v>1161</v>
      </c>
      <c r="D4969" s="64" t="s">
        <v>1916</v>
      </c>
      <c r="E4969" s="20" t="s">
        <v>41</v>
      </c>
      <c r="F4969" s="64" t="s">
        <v>1923</v>
      </c>
      <c r="G4969" s="53" t="s">
        <v>385</v>
      </c>
      <c r="H4969" s="53" t="s">
        <v>49</v>
      </c>
      <c r="I4969" s="26">
        <v>3700</v>
      </c>
      <c r="J4969" s="26">
        <v>3700</v>
      </c>
      <c r="K4969" s="26">
        <v>2450</v>
      </c>
      <c r="L4969" s="26">
        <f t="shared" si="4619"/>
        <v>1030</v>
      </c>
      <c r="M4969" s="26">
        <v>300</v>
      </c>
      <c r="N4969" s="26">
        <v>360</v>
      </c>
      <c r="O4969" s="26">
        <v>370</v>
      </c>
      <c r="P4969" s="26">
        <f t="shared" si="4622"/>
        <v>3480</v>
      </c>
      <c r="Q4969" s="26">
        <f t="shared" si="4623"/>
        <v>94.054054054054063</v>
      </c>
      <c r="R4969" s="90"/>
      <c r="S4969" s="90"/>
      <c r="T4969" s="90"/>
      <c r="U4969" s="90"/>
      <c r="V4969" s="90"/>
      <c r="W4969" s="90"/>
      <c r="X4969" s="90"/>
      <c r="Y4969" s="90"/>
    </row>
    <row r="4970" spans="1:25" ht="22.5" customHeight="1" x14ac:dyDescent="0.25">
      <c r="A4970" s="64" t="s">
        <v>935</v>
      </c>
      <c r="B4970" s="64" t="s">
        <v>95</v>
      </c>
      <c r="C4970" s="64" t="s">
        <v>1161</v>
      </c>
      <c r="D4970" s="64" t="s">
        <v>1916</v>
      </c>
      <c r="E4970" s="20" t="s">
        <v>41</v>
      </c>
      <c r="F4970" s="64" t="s">
        <v>1924</v>
      </c>
      <c r="G4970" s="53" t="s">
        <v>385</v>
      </c>
      <c r="H4970" s="53" t="s">
        <v>55</v>
      </c>
      <c r="I4970" s="26">
        <v>0</v>
      </c>
      <c r="J4970" s="26">
        <v>0</v>
      </c>
      <c r="K4970" s="26">
        <v>0</v>
      </c>
      <c r="L4970" s="26">
        <f t="shared" si="4619"/>
        <v>0</v>
      </c>
      <c r="M4970" s="26">
        <v>0</v>
      </c>
      <c r="N4970" s="26">
        <v>0</v>
      </c>
      <c r="O4970" s="26">
        <v>0</v>
      </c>
      <c r="P4970" s="26">
        <f t="shared" si="4622"/>
        <v>0</v>
      </c>
      <c r="Q4970" s="26" t="str">
        <f t="shared" si="4623"/>
        <v>-</v>
      </c>
      <c r="R4970" s="90"/>
      <c r="S4970" s="90"/>
      <c r="T4970" s="90"/>
      <c r="U4970" s="90"/>
      <c r="V4970" s="90"/>
      <c r="W4970" s="90"/>
      <c r="X4970" s="90"/>
      <c r="Y4970" s="90"/>
    </row>
    <row r="4971" spans="1:25" ht="16.5" customHeight="1" x14ac:dyDescent="0.25">
      <c r="A4971" s="63" t="s">
        <v>1</v>
      </c>
      <c r="B4971" s="63" t="s">
        <v>1</v>
      </c>
      <c r="C4971" s="63" t="s">
        <v>1</v>
      </c>
      <c r="D4971" s="65" t="s">
        <v>1</v>
      </c>
      <c r="E4971" s="65" t="s">
        <v>1</v>
      </c>
      <c r="F4971" s="65" t="s">
        <v>1</v>
      </c>
      <c r="G4971" s="65" t="s">
        <v>1</v>
      </c>
      <c r="H4971" s="66" t="s">
        <v>56</v>
      </c>
      <c r="I4971" s="30">
        <f t="shared" ref="I4971:K4972" si="4639">SUM(I4972)</f>
        <v>100</v>
      </c>
      <c r="J4971" s="30">
        <f t="shared" si="4639"/>
        <v>100</v>
      </c>
      <c r="K4971" s="30">
        <f t="shared" si="4639"/>
        <v>0</v>
      </c>
      <c r="L4971" s="30">
        <f t="shared" si="4619"/>
        <v>0</v>
      </c>
      <c r="M4971" s="30">
        <f t="shared" ref="M4971:M4972" si="4640">SUM(M4972)</f>
        <v>0</v>
      </c>
      <c r="N4971" s="30">
        <f t="shared" ref="N4971:O4972" si="4641">SUM(N4972)</f>
        <v>0</v>
      </c>
      <c r="O4971" s="30">
        <f t="shared" si="4641"/>
        <v>0</v>
      </c>
      <c r="P4971" s="30">
        <f t="shared" si="4622"/>
        <v>0</v>
      </c>
      <c r="Q4971" s="30">
        <f t="shared" si="4623"/>
        <v>0</v>
      </c>
      <c r="R4971" s="93"/>
      <c r="S4971" s="93"/>
      <c r="T4971" s="93"/>
      <c r="U4971" s="93"/>
      <c r="V4971" s="93"/>
      <c r="W4971" s="93"/>
      <c r="X4971" s="93"/>
      <c r="Y4971" s="93"/>
    </row>
    <row r="4972" spans="1:25" ht="15" customHeight="1" x14ac:dyDescent="0.25">
      <c r="A4972" s="63" t="s">
        <v>935</v>
      </c>
      <c r="B4972" s="63" t="s">
        <v>95</v>
      </c>
      <c r="C4972" s="63" t="s">
        <v>1161</v>
      </c>
      <c r="D4972" s="63" t="s">
        <v>1916</v>
      </c>
      <c r="E4972" s="65" t="s">
        <v>57</v>
      </c>
      <c r="F4972" s="65" t="s">
        <v>1</v>
      </c>
      <c r="G4972" s="65" t="s">
        <v>1</v>
      </c>
      <c r="H4972" s="65" t="s">
        <v>58</v>
      </c>
      <c r="I4972" s="31">
        <f t="shared" si="4639"/>
        <v>100</v>
      </c>
      <c r="J4972" s="31">
        <f t="shared" si="4639"/>
        <v>100</v>
      </c>
      <c r="K4972" s="31">
        <f t="shared" si="4639"/>
        <v>0</v>
      </c>
      <c r="L4972" s="31">
        <f t="shared" si="4619"/>
        <v>0</v>
      </c>
      <c r="M4972" s="31">
        <f t="shared" si="4640"/>
        <v>0</v>
      </c>
      <c r="N4972" s="31">
        <f t="shared" si="4641"/>
        <v>0</v>
      </c>
      <c r="O4972" s="31">
        <f t="shared" si="4641"/>
        <v>0</v>
      </c>
      <c r="P4972" s="31">
        <f t="shared" si="4622"/>
        <v>0</v>
      </c>
      <c r="Q4972" s="31">
        <f t="shared" si="4623"/>
        <v>0</v>
      </c>
      <c r="R4972" s="94"/>
      <c r="S4972" s="94"/>
      <c r="T4972" s="94"/>
      <c r="U4972" s="94"/>
      <c r="V4972" s="94"/>
      <c r="W4972" s="94"/>
      <c r="X4972" s="94"/>
      <c r="Y4972" s="94"/>
    </row>
    <row r="4973" spans="1:25" ht="15" customHeight="1" x14ac:dyDescent="0.25">
      <c r="A4973" s="64" t="s">
        <v>935</v>
      </c>
      <c r="B4973" s="64" t="s">
        <v>95</v>
      </c>
      <c r="C4973" s="64" t="s">
        <v>1161</v>
      </c>
      <c r="D4973" s="64" t="s">
        <v>1916</v>
      </c>
      <c r="E4973" s="20" t="s">
        <v>68</v>
      </c>
      <c r="F4973" s="64"/>
      <c r="G4973" s="53" t="s">
        <v>385</v>
      </c>
      <c r="H4973" s="53" t="s">
        <v>67</v>
      </c>
      <c r="I4973" s="26">
        <v>100</v>
      </c>
      <c r="J4973" s="26">
        <v>100</v>
      </c>
      <c r="K4973" s="26">
        <v>0</v>
      </c>
      <c r="L4973" s="26">
        <f t="shared" si="4619"/>
        <v>0</v>
      </c>
      <c r="M4973" s="26"/>
      <c r="N4973" s="26"/>
      <c r="O4973" s="26"/>
      <c r="P4973" s="26">
        <f t="shared" si="4622"/>
        <v>0</v>
      </c>
      <c r="Q4973" s="26">
        <f t="shared" si="4623"/>
        <v>0</v>
      </c>
      <c r="R4973" s="90"/>
      <c r="S4973" s="90"/>
      <c r="T4973" s="90"/>
      <c r="U4973" s="90"/>
      <c r="V4973" s="90"/>
      <c r="W4973" s="90"/>
      <c r="X4973" s="90"/>
      <c r="Y4973" s="90"/>
    </row>
    <row r="4974" spans="1:25" ht="15.75" customHeight="1" x14ac:dyDescent="0.25">
      <c r="A4974" s="63" t="s">
        <v>1</v>
      </c>
      <c r="B4974" s="63" t="s">
        <v>1</v>
      </c>
      <c r="C4974" s="63" t="s">
        <v>1</v>
      </c>
      <c r="D4974" s="65" t="s">
        <v>1</v>
      </c>
      <c r="E4974" s="65" t="s">
        <v>1</v>
      </c>
      <c r="F4974" s="65" t="s">
        <v>1</v>
      </c>
      <c r="G4974" s="65" t="s">
        <v>1</v>
      </c>
      <c r="H4974" s="66" t="s">
        <v>69</v>
      </c>
      <c r="I4974" s="30">
        <f t="shared" ref="I4974:K4974" si="4642">SUM(I4975)</f>
        <v>26700</v>
      </c>
      <c r="J4974" s="30">
        <f t="shared" si="4642"/>
        <v>0</v>
      </c>
      <c r="K4974" s="30">
        <f t="shared" si="4642"/>
        <v>0</v>
      </c>
      <c r="L4974" s="30">
        <f t="shared" si="4619"/>
        <v>0</v>
      </c>
      <c r="M4974" s="30">
        <f t="shared" ref="M4974" si="4643">SUM(M4975)</f>
        <v>0</v>
      </c>
      <c r="N4974" s="30">
        <f t="shared" ref="N4974:O4974" si="4644">SUM(N4975)</f>
        <v>0</v>
      </c>
      <c r="O4974" s="30">
        <f t="shared" si="4644"/>
        <v>0</v>
      </c>
      <c r="P4974" s="30">
        <f t="shared" si="4622"/>
        <v>0</v>
      </c>
      <c r="Q4974" s="30" t="str">
        <f t="shared" si="4623"/>
        <v>-</v>
      </c>
      <c r="R4974" s="93"/>
      <c r="S4974" s="93"/>
      <c r="T4974" s="93"/>
      <c r="U4974" s="93"/>
      <c r="V4974" s="93"/>
      <c r="W4974" s="93"/>
      <c r="X4974" s="93"/>
      <c r="Y4974" s="93"/>
    </row>
    <row r="4975" spans="1:25" ht="15" customHeight="1" x14ac:dyDescent="0.25">
      <c r="A4975" s="63" t="s">
        <v>935</v>
      </c>
      <c r="B4975" s="63" t="s">
        <v>95</v>
      </c>
      <c r="C4975" s="63" t="s">
        <v>1161</v>
      </c>
      <c r="D4975" s="63" t="s">
        <v>1916</v>
      </c>
      <c r="E4975" s="65" t="s">
        <v>70</v>
      </c>
      <c r="F4975" s="65" t="s">
        <v>1</v>
      </c>
      <c r="G4975" s="65" t="s">
        <v>1</v>
      </c>
      <c r="H4975" s="65" t="s">
        <v>71</v>
      </c>
      <c r="I4975" s="31">
        <f t="shared" ref="I4975:K4975" si="4645">SUM(I4976:I4977)</f>
        <v>26700</v>
      </c>
      <c r="J4975" s="31">
        <f t="shared" si="4645"/>
        <v>0</v>
      </c>
      <c r="K4975" s="31">
        <f t="shared" si="4645"/>
        <v>0</v>
      </c>
      <c r="L4975" s="31">
        <f t="shared" si="4619"/>
        <v>0</v>
      </c>
      <c r="M4975" s="31">
        <f t="shared" ref="M4975" si="4646">SUM(M4976:M4977)</f>
        <v>0</v>
      </c>
      <c r="N4975" s="31">
        <f t="shared" ref="N4975:O4975" si="4647">SUM(N4976:N4977)</f>
        <v>0</v>
      </c>
      <c r="O4975" s="31">
        <f t="shared" si="4647"/>
        <v>0</v>
      </c>
      <c r="P4975" s="31">
        <f t="shared" si="4622"/>
        <v>0</v>
      </c>
      <c r="Q4975" s="31" t="str">
        <f t="shared" si="4623"/>
        <v>-</v>
      </c>
      <c r="R4975" s="94"/>
      <c r="S4975" s="94"/>
      <c r="T4975" s="94"/>
      <c r="U4975" s="94"/>
      <c r="V4975" s="94"/>
      <c r="W4975" s="94"/>
      <c r="X4975" s="94"/>
      <c r="Y4975" s="94"/>
    </row>
    <row r="4976" spans="1:25" ht="15" customHeight="1" x14ac:dyDescent="0.25">
      <c r="A4976" s="64" t="s">
        <v>935</v>
      </c>
      <c r="B4976" s="64" t="s">
        <v>95</v>
      </c>
      <c r="C4976" s="64" t="s">
        <v>1161</v>
      </c>
      <c r="D4976" s="64" t="s">
        <v>1916</v>
      </c>
      <c r="E4976" s="20" t="s">
        <v>74</v>
      </c>
      <c r="F4976" s="64"/>
      <c r="G4976" s="53" t="s">
        <v>385</v>
      </c>
      <c r="H4976" s="53" t="s">
        <v>73</v>
      </c>
      <c r="I4976" s="26">
        <v>19700</v>
      </c>
      <c r="J4976" s="26">
        <v>0</v>
      </c>
      <c r="K4976" s="26">
        <v>0</v>
      </c>
      <c r="L4976" s="26">
        <f t="shared" si="4619"/>
        <v>0</v>
      </c>
      <c r="M4976" s="26"/>
      <c r="N4976" s="26"/>
      <c r="O4976" s="26"/>
      <c r="P4976" s="26">
        <f t="shared" si="4622"/>
        <v>0</v>
      </c>
      <c r="Q4976" s="26" t="str">
        <f t="shared" si="4623"/>
        <v>-</v>
      </c>
      <c r="R4976" s="90"/>
      <c r="S4976" s="90"/>
      <c r="T4976" s="90"/>
      <c r="U4976" s="90"/>
      <c r="V4976" s="90"/>
      <c r="W4976" s="90"/>
      <c r="X4976" s="90"/>
      <c r="Y4976" s="90"/>
    </row>
    <row r="4977" spans="1:25" ht="15" customHeight="1" x14ac:dyDescent="0.25">
      <c r="A4977" s="64" t="s">
        <v>935</v>
      </c>
      <c r="B4977" s="64" t="s">
        <v>95</v>
      </c>
      <c r="C4977" s="64" t="s">
        <v>1161</v>
      </c>
      <c r="D4977" s="64" t="s">
        <v>1916</v>
      </c>
      <c r="E4977" s="20" t="s">
        <v>323</v>
      </c>
      <c r="F4977" s="64"/>
      <c r="G4977" s="53" t="s">
        <v>385</v>
      </c>
      <c r="H4977" s="53" t="s">
        <v>322</v>
      </c>
      <c r="I4977" s="26">
        <v>7000</v>
      </c>
      <c r="J4977" s="26">
        <v>0</v>
      </c>
      <c r="K4977" s="26">
        <v>0</v>
      </c>
      <c r="L4977" s="26">
        <f t="shared" si="4619"/>
        <v>0</v>
      </c>
      <c r="M4977" s="26"/>
      <c r="N4977" s="26"/>
      <c r="O4977" s="26"/>
      <c r="P4977" s="26">
        <f t="shared" si="4622"/>
        <v>0</v>
      </c>
      <c r="Q4977" s="26" t="str">
        <f t="shared" si="4623"/>
        <v>-</v>
      </c>
      <c r="R4977" s="90"/>
      <c r="S4977" s="90"/>
      <c r="T4977" s="90"/>
      <c r="U4977" s="90"/>
      <c r="V4977" s="90"/>
      <c r="W4977" s="90"/>
      <c r="X4977" s="90"/>
      <c r="Y4977" s="90"/>
    </row>
    <row r="4978" spans="1:25" ht="15" customHeight="1" x14ac:dyDescent="0.25">
      <c r="A4978" s="53" t="s">
        <v>1</v>
      </c>
      <c r="B4978" s="53" t="s">
        <v>1</v>
      </c>
      <c r="C4978" s="53" t="s">
        <v>1</v>
      </c>
      <c r="D4978" s="53" t="s">
        <v>1</v>
      </c>
      <c r="E4978" s="53" t="s">
        <v>1</v>
      </c>
      <c r="F4978" s="53" t="s">
        <v>1</v>
      </c>
      <c r="G4978" s="53" t="s">
        <v>1</v>
      </c>
      <c r="H4978" s="66" t="s">
        <v>1925</v>
      </c>
      <c r="I4978" s="30">
        <f t="shared" ref="I4978:K4978" si="4648">SUM(I4947,I4971,I4974)</f>
        <v>1849661</v>
      </c>
      <c r="J4978" s="30">
        <f t="shared" si="4648"/>
        <v>1722161</v>
      </c>
      <c r="K4978" s="30">
        <f t="shared" si="4648"/>
        <v>957837</v>
      </c>
      <c r="L4978" s="30">
        <f t="shared" si="4619"/>
        <v>413505</v>
      </c>
      <c r="M4978" s="30">
        <f t="shared" ref="M4978" si="4649">SUM(M4947,M4971,M4974)</f>
        <v>132620</v>
      </c>
      <c r="N4978" s="30">
        <f t="shared" ref="N4978:O4978" si="4650">SUM(N4947,N4971,N4974)</f>
        <v>138385</v>
      </c>
      <c r="O4978" s="30">
        <f t="shared" si="4650"/>
        <v>142500</v>
      </c>
      <c r="P4978" s="30">
        <f t="shared" si="4622"/>
        <v>1371342</v>
      </c>
      <c r="Q4978" s="30">
        <f t="shared" si="4623"/>
        <v>79.629140364925235</v>
      </c>
      <c r="R4978" s="93"/>
      <c r="S4978" s="93"/>
      <c r="T4978" s="93"/>
      <c r="U4978" s="93"/>
      <c r="V4978" s="93"/>
      <c r="W4978" s="93"/>
      <c r="X4978" s="93"/>
      <c r="Y4978" s="93"/>
    </row>
    <row r="4979" spans="1:25" ht="15" customHeight="1" thickBot="1" x14ac:dyDescent="0.3">
      <c r="A4979" s="53" t="s">
        <v>1</v>
      </c>
      <c r="B4979" s="53" t="s">
        <v>1</v>
      </c>
      <c r="C4979" s="53" t="s">
        <v>1</v>
      </c>
      <c r="D4979" s="53" t="s">
        <v>1</v>
      </c>
      <c r="E4979" s="53" t="s">
        <v>1</v>
      </c>
      <c r="F4979" s="53" t="s">
        <v>1</v>
      </c>
      <c r="G4979" s="53" t="s">
        <v>1</v>
      </c>
      <c r="H4979" s="65" t="s">
        <v>76</v>
      </c>
      <c r="I4979" s="31"/>
      <c r="J4979" s="31"/>
      <c r="K4979" s="31">
        <v>0</v>
      </c>
      <c r="L4979" s="31"/>
      <c r="M4979" s="31"/>
      <c r="N4979" s="31"/>
      <c r="O4979" s="31"/>
      <c r="P4979" s="31"/>
      <c r="Q4979" s="31"/>
      <c r="R4979" s="94"/>
      <c r="S4979" s="94"/>
      <c r="T4979" s="94"/>
      <c r="U4979" s="94"/>
      <c r="V4979" s="94"/>
      <c r="W4979" s="94"/>
      <c r="X4979" s="94"/>
      <c r="Y4979" s="94"/>
    </row>
    <row r="4980" spans="1:25" ht="47.25" customHeight="1" thickBot="1" x14ac:dyDescent="0.3">
      <c r="A4980" s="110" t="s">
        <v>1</v>
      </c>
      <c r="B4980" s="110" t="s">
        <v>1</v>
      </c>
      <c r="C4980" s="110" t="s">
        <v>1</v>
      </c>
      <c r="D4980" s="110" t="s">
        <v>1</v>
      </c>
      <c r="E4980" s="110" t="s">
        <v>1</v>
      </c>
      <c r="F4980" s="110" t="s">
        <v>1</v>
      </c>
      <c r="G4980" s="110" t="s">
        <v>1</v>
      </c>
      <c r="H4980" s="28" t="s">
        <v>77</v>
      </c>
      <c r="I4980" s="109" t="s">
        <v>3984</v>
      </c>
      <c r="J4980" s="109" t="s">
        <v>11</v>
      </c>
      <c r="K4980" s="109" t="s">
        <v>3989</v>
      </c>
      <c r="L4980" s="109" t="s">
        <v>3985</v>
      </c>
      <c r="M4980" s="109" t="s">
        <v>4027</v>
      </c>
      <c r="N4980" s="109" t="s">
        <v>3988</v>
      </c>
      <c r="O4980" s="109" t="s">
        <v>3986</v>
      </c>
      <c r="P4980" s="109" t="s">
        <v>3987</v>
      </c>
      <c r="Q4980" s="109" t="s">
        <v>3695</v>
      </c>
      <c r="R4980" s="91"/>
      <c r="S4980" s="91"/>
      <c r="T4980" s="91"/>
      <c r="U4980" s="91"/>
      <c r="V4980" s="91"/>
      <c r="W4980" s="91"/>
      <c r="X4980" s="91"/>
      <c r="Y4980" s="91"/>
    </row>
    <row r="4981" spans="1:25" ht="15" customHeight="1" x14ac:dyDescent="0.25">
      <c r="A4981" s="111"/>
      <c r="B4981" s="111"/>
      <c r="C4981" s="111"/>
      <c r="D4981" s="111"/>
      <c r="E4981" s="111"/>
      <c r="F4981" s="111"/>
      <c r="G4981" s="111"/>
      <c r="H4981" s="67" t="s">
        <v>1</v>
      </c>
      <c r="I4981" s="29">
        <v>1</v>
      </c>
      <c r="J4981" s="29">
        <v>2</v>
      </c>
      <c r="K4981" s="29">
        <v>3</v>
      </c>
      <c r="L4981" s="29" t="s">
        <v>3478</v>
      </c>
      <c r="M4981" s="29">
        <v>5</v>
      </c>
      <c r="N4981" s="29">
        <v>6</v>
      </c>
      <c r="O4981" s="29">
        <v>7</v>
      </c>
      <c r="P4981" s="29" t="s">
        <v>3696</v>
      </c>
      <c r="Q4981" s="29">
        <v>9</v>
      </c>
      <c r="R4981" s="92"/>
      <c r="S4981" s="92"/>
      <c r="T4981" s="92"/>
      <c r="U4981" s="92"/>
      <c r="V4981" s="92"/>
      <c r="W4981" s="92"/>
      <c r="X4981" s="92"/>
      <c r="Y4981" s="92"/>
    </row>
    <row r="4982" spans="1:25" ht="15" customHeight="1" x14ac:dyDescent="0.25">
      <c r="A4982" s="111"/>
      <c r="B4982" s="111"/>
      <c r="C4982" s="111"/>
      <c r="D4982" s="111"/>
      <c r="E4982" s="111"/>
      <c r="F4982" s="111"/>
      <c r="G4982" s="111"/>
      <c r="H4982" s="68" t="s">
        <v>484</v>
      </c>
      <c r="I4982" s="32">
        <f t="shared" ref="I4982:K4982" si="4651">SUM(I4978)</f>
        <v>1849661</v>
      </c>
      <c r="J4982" s="32">
        <f t="shared" si="4651"/>
        <v>1722161</v>
      </c>
      <c r="K4982" s="32">
        <f t="shared" si="4651"/>
        <v>957837</v>
      </c>
      <c r="L4982" s="32">
        <f t="shared" si="4619"/>
        <v>413505</v>
      </c>
      <c r="M4982" s="32">
        <f t="shared" ref="M4982" si="4652">SUM(M4978)</f>
        <v>132620</v>
      </c>
      <c r="N4982" s="32">
        <f t="shared" ref="N4982:O4982" si="4653">SUM(N4978)</f>
        <v>138385</v>
      </c>
      <c r="O4982" s="32">
        <f t="shared" si="4653"/>
        <v>142500</v>
      </c>
      <c r="P4982" s="32">
        <f t="shared" si="4622"/>
        <v>1371342</v>
      </c>
      <c r="Q4982" s="32">
        <f t="shared" si="4623"/>
        <v>79.629140364925235</v>
      </c>
      <c r="R4982" s="90"/>
      <c r="S4982" s="90"/>
      <c r="T4982" s="90"/>
      <c r="U4982" s="90"/>
      <c r="V4982" s="90"/>
      <c r="W4982" s="90"/>
      <c r="X4982" s="90"/>
      <c r="Y4982" s="90"/>
    </row>
    <row r="4983" spans="1:25" ht="15" customHeight="1" x14ac:dyDescent="0.25">
      <c r="A4983" s="111"/>
      <c r="B4983" s="111"/>
      <c r="C4983" s="111"/>
      <c r="D4983" s="111"/>
      <c r="E4983" s="111"/>
      <c r="F4983" s="111"/>
      <c r="G4983" s="111"/>
      <c r="H4983" s="69" t="s">
        <v>79</v>
      </c>
      <c r="I4983" s="32">
        <f t="shared" ref="I4983:K4983" si="4654">SUM(I4982)</f>
        <v>1849661</v>
      </c>
      <c r="J4983" s="32">
        <f t="shared" si="4654"/>
        <v>1722161</v>
      </c>
      <c r="K4983" s="32">
        <f t="shared" si="4654"/>
        <v>957837</v>
      </c>
      <c r="L4983" s="32">
        <f t="shared" si="4619"/>
        <v>413505</v>
      </c>
      <c r="M4983" s="32">
        <f t="shared" ref="M4983" si="4655">SUM(M4982)</f>
        <v>132620</v>
      </c>
      <c r="N4983" s="32">
        <f t="shared" ref="N4983:O4983" si="4656">SUM(N4982)</f>
        <v>138385</v>
      </c>
      <c r="O4983" s="32">
        <f t="shared" si="4656"/>
        <v>142500</v>
      </c>
      <c r="P4983" s="32">
        <f t="shared" si="4622"/>
        <v>1371342</v>
      </c>
      <c r="Q4983" s="32">
        <f t="shared" si="4623"/>
        <v>79.629140364925235</v>
      </c>
      <c r="R4983" s="90"/>
      <c r="S4983" s="90"/>
      <c r="T4983" s="90"/>
      <c r="U4983" s="90"/>
      <c r="V4983" s="90"/>
      <c r="W4983" s="90"/>
      <c r="X4983" s="90"/>
      <c r="Y4983" s="90"/>
    </row>
    <row r="4984" spans="1:25" ht="15" customHeight="1" x14ac:dyDescent="0.25">
      <c r="A4984" s="112"/>
      <c r="B4984" s="112"/>
      <c r="C4984" s="112"/>
      <c r="D4984" s="112"/>
      <c r="E4984" s="112"/>
      <c r="F4984" s="112"/>
      <c r="G4984" s="112"/>
      <c r="I4984" s="27"/>
      <c r="J4984" s="27"/>
      <c r="K4984" s="27">
        <v>0</v>
      </c>
      <c r="L4984" s="27"/>
      <c r="M4984" s="27"/>
      <c r="N4984" s="27"/>
      <c r="O4984" s="27"/>
      <c r="P4984" s="27"/>
      <c r="Q4984" s="27"/>
      <c r="R4984" s="27"/>
      <c r="S4984" s="27"/>
      <c r="T4984" s="27"/>
      <c r="U4984" s="27"/>
      <c r="V4984" s="27"/>
      <c r="W4984" s="27"/>
      <c r="X4984" s="27"/>
      <c r="Y4984" s="27"/>
    </row>
    <row r="4985" spans="1:25" ht="15" customHeight="1" thickBot="1" x14ac:dyDescent="0.3">
      <c r="A4985" s="53" t="s">
        <v>1</v>
      </c>
      <c r="B4985" s="53" t="s">
        <v>1</v>
      </c>
      <c r="C4985" s="53" t="s">
        <v>1</v>
      </c>
      <c r="D4985" s="53" t="s">
        <v>1</v>
      </c>
      <c r="E4985" s="53" t="s">
        <v>1</v>
      </c>
      <c r="F4985" s="53" t="s">
        <v>1</v>
      </c>
      <c r="G4985" s="53" t="s">
        <v>1</v>
      </c>
      <c r="H4985" s="21" t="s">
        <v>1</v>
      </c>
      <c r="I4985" s="33"/>
      <c r="J4985" s="33"/>
      <c r="K4985" s="33">
        <v>0</v>
      </c>
      <c r="L4985" s="33"/>
      <c r="M4985" s="33"/>
      <c r="N4985" s="33"/>
      <c r="O4985" s="33"/>
      <c r="P4985" s="33"/>
      <c r="Q4985" s="33"/>
      <c r="R4985" s="33"/>
      <c r="S4985" s="33"/>
      <c r="T4985" s="33"/>
      <c r="U4985" s="33"/>
      <c r="V4985" s="33"/>
      <c r="W4985" s="33"/>
      <c r="X4985" s="33"/>
      <c r="Y4985" s="33"/>
    </row>
    <row r="4986" spans="1:25" ht="45.75" customHeight="1" thickBot="1" x14ac:dyDescent="0.3">
      <c r="A4986" s="28" t="s">
        <v>4</v>
      </c>
      <c r="B4986" s="28" t="s">
        <v>5</v>
      </c>
      <c r="C4986" s="28" t="s">
        <v>6</v>
      </c>
      <c r="D4986" s="57" t="s">
        <v>1</v>
      </c>
      <c r="E4986" s="28" t="s">
        <v>7</v>
      </c>
      <c r="F4986" s="28" t="s">
        <v>8</v>
      </c>
      <c r="G4986" s="28" t="s">
        <v>9</v>
      </c>
      <c r="H4986" s="28" t="s">
        <v>10</v>
      </c>
      <c r="I4986" s="109" t="s">
        <v>3984</v>
      </c>
      <c r="J4986" s="109" t="s">
        <v>11</v>
      </c>
      <c r="K4986" s="109" t="s">
        <v>3989</v>
      </c>
      <c r="L4986" s="109" t="s">
        <v>3985</v>
      </c>
      <c r="M4986" s="109" t="s">
        <v>4027</v>
      </c>
      <c r="N4986" s="109" t="s">
        <v>3988</v>
      </c>
      <c r="O4986" s="109" t="s">
        <v>3986</v>
      </c>
      <c r="P4986" s="109" t="s">
        <v>3987</v>
      </c>
      <c r="Q4986" s="109" t="s">
        <v>3695</v>
      </c>
      <c r="R4986" s="91"/>
      <c r="S4986" s="91"/>
      <c r="T4986" s="91"/>
      <c r="U4986" s="91"/>
      <c r="V4986" s="91"/>
      <c r="W4986" s="91"/>
      <c r="X4986" s="91"/>
      <c r="Y4986" s="91"/>
    </row>
    <row r="4987" spans="1:25" ht="15" customHeight="1" x14ac:dyDescent="0.25">
      <c r="A4987" s="58" t="s">
        <v>1</v>
      </c>
      <c r="B4987" s="58" t="s">
        <v>1</v>
      </c>
      <c r="C4987" s="58" t="s">
        <v>1</v>
      </c>
      <c r="D4987" s="59" t="s">
        <v>1</v>
      </c>
      <c r="E4987" s="59" t="s">
        <v>1</v>
      </c>
      <c r="F4987" s="60" t="s">
        <v>1</v>
      </c>
      <c r="G4987" s="61" t="s">
        <v>1</v>
      </c>
      <c r="H4987" s="62" t="s">
        <v>1</v>
      </c>
      <c r="I4987" s="29">
        <v>1</v>
      </c>
      <c r="J4987" s="29">
        <v>2</v>
      </c>
      <c r="K4987" s="29">
        <v>3</v>
      </c>
      <c r="L4987" s="29" t="s">
        <v>3478</v>
      </c>
      <c r="M4987" s="29">
        <v>5</v>
      </c>
      <c r="N4987" s="29">
        <v>6</v>
      </c>
      <c r="O4987" s="29">
        <v>7</v>
      </c>
      <c r="P4987" s="29" t="s">
        <v>3696</v>
      </c>
      <c r="Q4987" s="29">
        <v>9</v>
      </c>
      <c r="R4987" s="92"/>
      <c r="S4987" s="92"/>
      <c r="T4987" s="92"/>
      <c r="U4987" s="92"/>
      <c r="V4987" s="92"/>
      <c r="W4987" s="92"/>
      <c r="X4987" s="92"/>
      <c r="Y4987" s="92"/>
    </row>
    <row r="4988" spans="1:25" ht="15" customHeight="1" x14ac:dyDescent="0.25">
      <c r="A4988" s="63" t="s">
        <v>935</v>
      </c>
      <c r="B4988" s="63" t="s">
        <v>95</v>
      </c>
      <c r="C4988" s="64" t="s">
        <v>1172</v>
      </c>
      <c r="D4988" s="64" t="s">
        <v>1926</v>
      </c>
      <c r="E4988" s="65" t="s">
        <v>1</v>
      </c>
      <c r="F4988" s="65" t="s">
        <v>1</v>
      </c>
      <c r="G4988" s="65" t="s">
        <v>1</v>
      </c>
      <c r="H4988" s="65" t="s">
        <v>1927</v>
      </c>
      <c r="I4988" s="26">
        <v>0</v>
      </c>
      <c r="J4988" s="26" t="s">
        <v>1</v>
      </c>
      <c r="K4988" s="26">
        <v>0</v>
      </c>
      <c r="L4988" s="26"/>
      <c r="M4988" s="26"/>
      <c r="N4988" s="26"/>
      <c r="O4988" s="26"/>
      <c r="P4988" s="26"/>
      <c r="Q4988" s="26"/>
      <c r="R4988" s="90"/>
      <c r="S4988" s="90"/>
      <c r="T4988" s="90"/>
      <c r="U4988" s="90"/>
      <c r="V4988" s="90"/>
      <c r="W4988" s="90"/>
      <c r="X4988" s="90"/>
      <c r="Y4988" s="90"/>
    </row>
    <row r="4989" spans="1:25" ht="22.5" customHeight="1" x14ac:dyDescent="0.25">
      <c r="A4989" s="63" t="s">
        <v>1</v>
      </c>
      <c r="B4989" s="63" t="s">
        <v>1</v>
      </c>
      <c r="C4989" s="63" t="s">
        <v>1</v>
      </c>
      <c r="D4989" s="65" t="s">
        <v>1</v>
      </c>
      <c r="E4989" s="65" t="s">
        <v>1</v>
      </c>
      <c r="F4989" s="65" t="s">
        <v>1</v>
      </c>
      <c r="G4989" s="65" t="s">
        <v>1</v>
      </c>
      <c r="H4989" s="66" t="s">
        <v>15</v>
      </c>
      <c r="I4989" s="30">
        <f t="shared" ref="I4989:K4989" si="4657">SUM(I4990,I4998,I5000)</f>
        <v>1450783</v>
      </c>
      <c r="J4989" s="30">
        <f t="shared" si="4657"/>
        <v>1444183</v>
      </c>
      <c r="K4989" s="30">
        <f t="shared" si="4657"/>
        <v>843265</v>
      </c>
      <c r="L4989" s="30">
        <f t="shared" si="4619"/>
        <v>368109</v>
      </c>
      <c r="M4989" s="30">
        <f t="shared" ref="M4989" si="4658">SUM(M4990,M4998,M5000)</f>
        <v>125539</v>
      </c>
      <c r="N4989" s="30">
        <f t="shared" ref="N4989:O4989" si="4659">SUM(N4990,N4998,N5000)</f>
        <v>119305</v>
      </c>
      <c r="O4989" s="30">
        <f t="shared" si="4659"/>
        <v>123265</v>
      </c>
      <c r="P4989" s="30">
        <f t="shared" si="4622"/>
        <v>1211374</v>
      </c>
      <c r="Q4989" s="30">
        <f t="shared" si="4623"/>
        <v>83.879536042177477</v>
      </c>
      <c r="R4989" s="93"/>
      <c r="S4989" s="93"/>
      <c r="T4989" s="93"/>
      <c r="U4989" s="93"/>
      <c r="V4989" s="93"/>
      <c r="W4989" s="93"/>
      <c r="X4989" s="93"/>
      <c r="Y4989" s="93"/>
    </row>
    <row r="4990" spans="1:25" ht="15" customHeight="1" x14ac:dyDescent="0.25">
      <c r="A4990" s="63" t="s">
        <v>935</v>
      </c>
      <c r="B4990" s="63" t="s">
        <v>95</v>
      </c>
      <c r="C4990" s="63" t="s">
        <v>1172</v>
      </c>
      <c r="D4990" s="63" t="s">
        <v>1926</v>
      </c>
      <c r="E4990" s="65" t="s">
        <v>16</v>
      </c>
      <c r="F4990" s="65" t="s">
        <v>1</v>
      </c>
      <c r="G4990" s="65" t="s">
        <v>1</v>
      </c>
      <c r="H4990" s="65" t="s">
        <v>17</v>
      </c>
      <c r="I4990" s="31">
        <f t="shared" ref="I4990:K4990" si="4660">SUM(I4991:I4992)</f>
        <v>1279390</v>
      </c>
      <c r="J4990" s="31">
        <f t="shared" si="4660"/>
        <v>1279390</v>
      </c>
      <c r="K4990" s="31">
        <f t="shared" si="4660"/>
        <v>734616</v>
      </c>
      <c r="L4990" s="31">
        <f t="shared" si="4619"/>
        <v>327290</v>
      </c>
      <c r="M4990" s="31">
        <f t="shared" ref="M4990" si="4661">SUM(M4991:M4992)</f>
        <v>111450</v>
      </c>
      <c r="N4990" s="31">
        <f t="shared" ref="N4990:O4990" si="4662">SUM(N4991:N4992)</f>
        <v>105700</v>
      </c>
      <c r="O4990" s="31">
        <f t="shared" si="4662"/>
        <v>110140</v>
      </c>
      <c r="P4990" s="31">
        <f t="shared" si="4622"/>
        <v>1061906</v>
      </c>
      <c r="Q4990" s="31">
        <f t="shared" si="4623"/>
        <v>83.000961395665115</v>
      </c>
      <c r="R4990" s="94"/>
      <c r="S4990" s="94"/>
      <c r="T4990" s="94"/>
      <c r="U4990" s="94"/>
      <c r="V4990" s="94"/>
      <c r="W4990" s="94"/>
      <c r="X4990" s="94"/>
      <c r="Y4990" s="94"/>
    </row>
    <row r="4991" spans="1:25" ht="15" customHeight="1" x14ac:dyDescent="0.25">
      <c r="A4991" s="64" t="s">
        <v>935</v>
      </c>
      <c r="B4991" s="64" t="s">
        <v>95</v>
      </c>
      <c r="C4991" s="64" t="s">
        <v>1172</v>
      </c>
      <c r="D4991" s="64" t="s">
        <v>1926</v>
      </c>
      <c r="E4991" s="20" t="s">
        <v>19</v>
      </c>
      <c r="F4991" s="64"/>
      <c r="G4991" s="53" t="s">
        <v>385</v>
      </c>
      <c r="H4991" s="53" t="s">
        <v>3937</v>
      </c>
      <c r="I4991" s="26">
        <v>1097164</v>
      </c>
      <c r="J4991" s="26">
        <v>1097164</v>
      </c>
      <c r="K4991" s="26">
        <v>621000</v>
      </c>
      <c r="L4991" s="26">
        <f t="shared" si="4619"/>
        <v>297000</v>
      </c>
      <c r="M4991" s="26">
        <v>100000</v>
      </c>
      <c r="N4991" s="26">
        <v>100000</v>
      </c>
      <c r="O4991" s="26">
        <v>97000</v>
      </c>
      <c r="P4991" s="26">
        <f t="shared" si="4622"/>
        <v>918000</v>
      </c>
      <c r="Q4991" s="26">
        <f t="shared" si="4623"/>
        <v>83.670262604314388</v>
      </c>
      <c r="R4991" s="90"/>
      <c r="S4991" s="90"/>
      <c r="T4991" s="90"/>
      <c r="U4991" s="90"/>
      <c r="V4991" s="90"/>
      <c r="W4991" s="90"/>
      <c r="X4991" s="90"/>
      <c r="Y4991" s="90"/>
    </row>
    <row r="4992" spans="1:25" ht="15" customHeight="1" x14ac:dyDescent="0.25">
      <c r="A4992" s="63" t="s">
        <v>935</v>
      </c>
      <c r="B4992" s="63" t="s">
        <v>95</v>
      </c>
      <c r="C4992" s="63" t="s">
        <v>1172</v>
      </c>
      <c r="D4992" s="63" t="s">
        <v>1926</v>
      </c>
      <c r="E4992" s="63" t="s">
        <v>21</v>
      </c>
      <c r="F4992" s="64" t="s">
        <v>1</v>
      </c>
      <c r="G4992" s="53" t="s">
        <v>1</v>
      </c>
      <c r="H4992" s="65" t="s">
        <v>22</v>
      </c>
      <c r="I4992" s="31">
        <f t="shared" ref="I4992:K4992" si="4663">SUM(I4993:I4997)</f>
        <v>182226</v>
      </c>
      <c r="J4992" s="31">
        <f t="shared" si="4663"/>
        <v>182226</v>
      </c>
      <c r="K4992" s="31">
        <f t="shared" si="4663"/>
        <v>113616</v>
      </c>
      <c r="L4992" s="31">
        <f t="shared" si="4619"/>
        <v>30290</v>
      </c>
      <c r="M4992" s="31">
        <f t="shared" ref="M4992" si="4664">SUM(M4993:M4997)</f>
        <v>11450</v>
      </c>
      <c r="N4992" s="31">
        <f t="shared" ref="N4992:O4992" si="4665">SUM(N4993:N4997)</f>
        <v>5700</v>
      </c>
      <c r="O4992" s="31">
        <f t="shared" si="4665"/>
        <v>13140</v>
      </c>
      <c r="P4992" s="31">
        <f t="shared" si="4622"/>
        <v>143906</v>
      </c>
      <c r="Q4992" s="31">
        <f t="shared" si="4623"/>
        <v>78.971167670914141</v>
      </c>
      <c r="R4992" s="94"/>
      <c r="S4992" s="94"/>
      <c r="T4992" s="94"/>
      <c r="U4992" s="94"/>
      <c r="V4992" s="94"/>
      <c r="W4992" s="94"/>
      <c r="X4992" s="94"/>
      <c r="Y4992" s="94"/>
    </row>
    <row r="4993" spans="1:25" ht="15" customHeight="1" x14ac:dyDescent="0.25">
      <c r="A4993" s="64" t="s">
        <v>935</v>
      </c>
      <c r="B4993" s="64" t="s">
        <v>95</v>
      </c>
      <c r="C4993" s="64" t="s">
        <v>1172</v>
      </c>
      <c r="D4993" s="64" t="s">
        <v>1926</v>
      </c>
      <c r="E4993" s="20" t="s">
        <v>23</v>
      </c>
      <c r="F4993" s="64" t="s">
        <v>1928</v>
      </c>
      <c r="G4993" s="53" t="s">
        <v>385</v>
      </c>
      <c r="H4993" s="53" t="s">
        <v>85</v>
      </c>
      <c r="I4993" s="26">
        <v>31310</v>
      </c>
      <c r="J4993" s="26">
        <v>31310</v>
      </c>
      <c r="K4993" s="26">
        <v>15900</v>
      </c>
      <c r="L4993" s="26">
        <f t="shared" si="4619"/>
        <v>6340</v>
      </c>
      <c r="M4993" s="26">
        <v>2000</v>
      </c>
      <c r="N4993" s="26">
        <v>1600</v>
      </c>
      <c r="O4993" s="26">
        <v>2740</v>
      </c>
      <c r="P4993" s="26">
        <f t="shared" si="4622"/>
        <v>22240</v>
      </c>
      <c r="Q4993" s="26">
        <f t="shared" si="4623"/>
        <v>71.031619290961359</v>
      </c>
      <c r="R4993" s="90"/>
      <c r="S4993" s="90"/>
      <c r="T4993" s="90"/>
      <c r="U4993" s="90"/>
      <c r="V4993" s="90"/>
      <c r="W4993" s="90"/>
      <c r="X4993" s="90"/>
      <c r="Y4993" s="90"/>
    </row>
    <row r="4994" spans="1:25" ht="15" customHeight="1" x14ac:dyDescent="0.25">
      <c r="A4994" s="64" t="s">
        <v>935</v>
      </c>
      <c r="B4994" s="64" t="s">
        <v>95</v>
      </c>
      <c r="C4994" s="64" t="s">
        <v>1172</v>
      </c>
      <c r="D4994" s="64" t="s">
        <v>1926</v>
      </c>
      <c r="E4994" s="20" t="s">
        <v>23</v>
      </c>
      <c r="F4994" s="64" t="s">
        <v>1929</v>
      </c>
      <c r="G4994" s="53" t="s">
        <v>385</v>
      </c>
      <c r="H4994" s="53" t="s">
        <v>25</v>
      </c>
      <c r="I4994" s="26">
        <v>108900</v>
      </c>
      <c r="J4994" s="26">
        <v>108900</v>
      </c>
      <c r="K4994" s="26">
        <v>63400</v>
      </c>
      <c r="L4994" s="26">
        <f t="shared" si="4619"/>
        <v>16250</v>
      </c>
      <c r="M4994" s="26">
        <v>1750</v>
      </c>
      <c r="N4994" s="26">
        <v>4100</v>
      </c>
      <c r="O4994" s="26">
        <v>10400</v>
      </c>
      <c r="P4994" s="26">
        <f t="shared" si="4622"/>
        <v>79650</v>
      </c>
      <c r="Q4994" s="26">
        <f t="shared" si="4623"/>
        <v>73.140495867768593</v>
      </c>
      <c r="R4994" s="90"/>
      <c r="S4994" s="90"/>
      <c r="T4994" s="90"/>
      <c r="U4994" s="90"/>
      <c r="V4994" s="90"/>
      <c r="W4994" s="90"/>
      <c r="X4994" s="90"/>
      <c r="Y4994" s="90"/>
    </row>
    <row r="4995" spans="1:25" ht="15" customHeight="1" x14ac:dyDescent="0.25">
      <c r="A4995" s="64" t="s">
        <v>935</v>
      </c>
      <c r="B4995" s="64" t="s">
        <v>95</v>
      </c>
      <c r="C4995" s="64" t="s">
        <v>1172</v>
      </c>
      <c r="D4995" s="64" t="s">
        <v>1926</v>
      </c>
      <c r="E4995" s="20" t="s">
        <v>23</v>
      </c>
      <c r="F4995" s="64" t="s">
        <v>1930</v>
      </c>
      <c r="G4995" s="53" t="s">
        <v>385</v>
      </c>
      <c r="H4995" s="53" t="s">
        <v>27</v>
      </c>
      <c r="I4995" s="26">
        <v>23816</v>
      </c>
      <c r="J4995" s="26">
        <v>23816</v>
      </c>
      <c r="K4995" s="26">
        <v>23816</v>
      </c>
      <c r="L4995" s="26">
        <f t="shared" si="4619"/>
        <v>0</v>
      </c>
      <c r="M4995" s="26"/>
      <c r="N4995" s="26"/>
      <c r="O4995" s="26"/>
      <c r="P4995" s="26">
        <f t="shared" si="4622"/>
        <v>23816</v>
      </c>
      <c r="Q4995" s="26">
        <f t="shared" si="4623"/>
        <v>100</v>
      </c>
      <c r="R4995" s="90"/>
      <c r="S4995" s="90"/>
      <c r="T4995" s="90"/>
      <c r="U4995" s="90"/>
      <c r="V4995" s="90"/>
      <c r="W4995" s="90"/>
      <c r="X4995" s="90"/>
      <c r="Y4995" s="90"/>
    </row>
    <row r="4996" spans="1:25" ht="15" customHeight="1" x14ac:dyDescent="0.25">
      <c r="A4996" s="64" t="s">
        <v>935</v>
      </c>
      <c r="B4996" s="64" t="s">
        <v>95</v>
      </c>
      <c r="C4996" s="64" t="s">
        <v>1172</v>
      </c>
      <c r="D4996" s="64" t="s">
        <v>1926</v>
      </c>
      <c r="E4996" s="20" t="s">
        <v>23</v>
      </c>
      <c r="F4996" s="64" t="s">
        <v>1931</v>
      </c>
      <c r="G4996" s="53" t="s">
        <v>385</v>
      </c>
      <c r="H4996" s="53" t="s">
        <v>89</v>
      </c>
      <c r="I4996" s="26">
        <v>7700</v>
      </c>
      <c r="J4996" s="26">
        <v>7700</v>
      </c>
      <c r="K4996" s="26">
        <v>0</v>
      </c>
      <c r="L4996" s="26">
        <f t="shared" si="4619"/>
        <v>7700</v>
      </c>
      <c r="M4996" s="26">
        <v>7700</v>
      </c>
      <c r="N4996" s="26"/>
      <c r="O4996" s="26"/>
      <c r="P4996" s="26">
        <f t="shared" si="4622"/>
        <v>7700</v>
      </c>
      <c r="Q4996" s="26">
        <f t="shared" si="4623"/>
        <v>100</v>
      </c>
      <c r="R4996" s="90"/>
      <c r="S4996" s="90"/>
      <c r="T4996" s="90"/>
      <c r="U4996" s="90"/>
      <c r="V4996" s="90"/>
      <c r="W4996" s="90"/>
      <c r="X4996" s="90"/>
      <c r="Y4996" s="90"/>
    </row>
    <row r="4997" spans="1:25" ht="15" customHeight="1" x14ac:dyDescent="0.25">
      <c r="A4997" s="64" t="s">
        <v>935</v>
      </c>
      <c r="B4997" s="64" t="s">
        <v>95</v>
      </c>
      <c r="C4997" s="64" t="s">
        <v>1172</v>
      </c>
      <c r="D4997" s="64" t="s">
        <v>1926</v>
      </c>
      <c r="E4997" s="20" t="s">
        <v>23</v>
      </c>
      <c r="F4997" s="64" t="s">
        <v>1932</v>
      </c>
      <c r="G4997" s="53" t="s">
        <v>385</v>
      </c>
      <c r="H4997" s="53" t="s">
        <v>29</v>
      </c>
      <c r="I4997" s="26">
        <v>10500</v>
      </c>
      <c r="J4997" s="26">
        <v>10500</v>
      </c>
      <c r="K4997" s="26">
        <v>10500</v>
      </c>
      <c r="L4997" s="26">
        <f t="shared" si="4619"/>
        <v>0</v>
      </c>
      <c r="M4997" s="26"/>
      <c r="N4997" s="26"/>
      <c r="O4997" s="26"/>
      <c r="P4997" s="26">
        <f t="shared" si="4622"/>
        <v>10500</v>
      </c>
      <c r="Q4997" s="26">
        <f t="shared" si="4623"/>
        <v>100</v>
      </c>
      <c r="R4997" s="90"/>
      <c r="S4997" s="90"/>
      <c r="T4997" s="90"/>
      <c r="U4997" s="90"/>
      <c r="V4997" s="90"/>
      <c r="W4997" s="90"/>
      <c r="X4997" s="90"/>
      <c r="Y4997" s="90"/>
    </row>
    <row r="4998" spans="1:25" ht="15" customHeight="1" x14ac:dyDescent="0.25">
      <c r="A4998" s="63" t="s">
        <v>935</v>
      </c>
      <c r="B4998" s="63" t="s">
        <v>95</v>
      </c>
      <c r="C4998" s="63" t="s">
        <v>1172</v>
      </c>
      <c r="D4998" s="63" t="s">
        <v>1926</v>
      </c>
      <c r="E4998" s="65" t="s">
        <v>30</v>
      </c>
      <c r="F4998" s="65" t="s">
        <v>1</v>
      </c>
      <c r="G4998" s="65" t="s">
        <v>1</v>
      </c>
      <c r="H4998" s="65" t="s">
        <v>31</v>
      </c>
      <c r="I4998" s="31">
        <f t="shared" ref="I4998:K4998" si="4666">SUM(I4999)</f>
        <v>115226</v>
      </c>
      <c r="J4998" s="31">
        <f t="shared" si="4666"/>
        <v>115226</v>
      </c>
      <c r="K4998" s="31">
        <f t="shared" si="4666"/>
        <v>69000</v>
      </c>
      <c r="L4998" s="31">
        <f t="shared" si="4619"/>
        <v>33000</v>
      </c>
      <c r="M4998" s="31">
        <f t="shared" ref="M4998" si="4667">SUM(M4999)</f>
        <v>11000</v>
      </c>
      <c r="N4998" s="31">
        <f t="shared" ref="N4998:O4998" si="4668">SUM(N4999)</f>
        <v>11000</v>
      </c>
      <c r="O4998" s="31">
        <f t="shared" si="4668"/>
        <v>11000</v>
      </c>
      <c r="P4998" s="31">
        <f t="shared" si="4622"/>
        <v>102000</v>
      </c>
      <c r="Q4998" s="31">
        <f t="shared" si="4623"/>
        <v>88.521687813514319</v>
      </c>
      <c r="R4998" s="94"/>
      <c r="S4998" s="94"/>
      <c r="T4998" s="94"/>
      <c r="U4998" s="94"/>
      <c r="V4998" s="94"/>
      <c r="W4998" s="94"/>
      <c r="X4998" s="94"/>
      <c r="Y4998" s="94"/>
    </row>
    <row r="4999" spans="1:25" ht="15" customHeight="1" x14ac:dyDescent="0.25">
      <c r="A4999" s="64" t="s">
        <v>935</v>
      </c>
      <c r="B4999" s="64" t="s">
        <v>95</v>
      </c>
      <c r="C4999" s="64" t="s">
        <v>1172</v>
      </c>
      <c r="D4999" s="64" t="s">
        <v>1926</v>
      </c>
      <c r="E4999" s="20" t="s">
        <v>33</v>
      </c>
      <c r="F4999" s="64"/>
      <c r="G4999" s="53" t="s">
        <v>385</v>
      </c>
      <c r="H4999" s="53" t="s">
        <v>3859</v>
      </c>
      <c r="I4999" s="26">
        <v>115226</v>
      </c>
      <c r="J4999" s="26">
        <v>115226</v>
      </c>
      <c r="K4999" s="26">
        <v>69000</v>
      </c>
      <c r="L4999" s="26">
        <f t="shared" si="4619"/>
        <v>33000</v>
      </c>
      <c r="M4999" s="26">
        <v>11000</v>
      </c>
      <c r="N4999" s="26">
        <v>11000</v>
      </c>
      <c r="O4999" s="26">
        <v>11000</v>
      </c>
      <c r="P4999" s="26">
        <f t="shared" si="4622"/>
        <v>102000</v>
      </c>
      <c r="Q4999" s="26">
        <f t="shared" si="4623"/>
        <v>88.521687813514319</v>
      </c>
      <c r="R4999" s="90"/>
      <c r="S4999" s="90"/>
      <c r="T4999" s="90"/>
      <c r="U4999" s="90"/>
      <c r="V4999" s="90"/>
      <c r="W4999" s="90"/>
      <c r="X4999" s="90"/>
      <c r="Y4999" s="90"/>
    </row>
    <row r="5000" spans="1:25" ht="15" customHeight="1" x14ac:dyDescent="0.25">
      <c r="A5000" s="63" t="s">
        <v>935</v>
      </c>
      <c r="B5000" s="63" t="s">
        <v>95</v>
      </c>
      <c r="C5000" s="63" t="s">
        <v>1172</v>
      </c>
      <c r="D5000" s="63" t="s">
        <v>1926</v>
      </c>
      <c r="E5000" s="65" t="s">
        <v>34</v>
      </c>
      <c r="F5000" s="65" t="s">
        <v>1</v>
      </c>
      <c r="G5000" s="65" t="s">
        <v>1</v>
      </c>
      <c r="H5000" s="65" t="s">
        <v>35</v>
      </c>
      <c r="I5000" s="31">
        <f t="shared" ref="I5000:K5000" si="4669">SUM(I5001:I5008)</f>
        <v>56167</v>
      </c>
      <c r="J5000" s="31">
        <f t="shared" si="4669"/>
        <v>49567</v>
      </c>
      <c r="K5000" s="31">
        <f t="shared" si="4669"/>
        <v>39649</v>
      </c>
      <c r="L5000" s="31">
        <f t="shared" si="4619"/>
        <v>7819</v>
      </c>
      <c r="M5000" s="31">
        <f t="shared" ref="M5000" si="4670">SUM(M5001:M5008)</f>
        <v>3089</v>
      </c>
      <c r="N5000" s="31">
        <f t="shared" ref="N5000:O5000" si="4671">SUM(N5001:N5008)</f>
        <v>2605</v>
      </c>
      <c r="O5000" s="31">
        <f t="shared" si="4671"/>
        <v>2125</v>
      </c>
      <c r="P5000" s="31">
        <f t="shared" si="4622"/>
        <v>47468</v>
      </c>
      <c r="Q5000" s="31">
        <f t="shared" si="4623"/>
        <v>95.765327738212918</v>
      </c>
      <c r="R5000" s="94"/>
      <c r="S5000" s="94"/>
      <c r="T5000" s="94"/>
      <c r="U5000" s="94"/>
      <c r="V5000" s="94"/>
      <c r="W5000" s="94"/>
      <c r="X5000" s="94"/>
      <c r="Y5000" s="94"/>
    </row>
    <row r="5001" spans="1:25" ht="15" customHeight="1" x14ac:dyDescent="0.25">
      <c r="A5001" s="64" t="s">
        <v>935</v>
      </c>
      <c r="B5001" s="64" t="s">
        <v>95</v>
      </c>
      <c r="C5001" s="64" t="s">
        <v>1172</v>
      </c>
      <c r="D5001" s="64" t="s">
        <v>1926</v>
      </c>
      <c r="E5001" s="20" t="s">
        <v>38</v>
      </c>
      <c r="F5001" s="64"/>
      <c r="G5001" s="53" t="s">
        <v>385</v>
      </c>
      <c r="H5001" s="53" t="s">
        <v>37</v>
      </c>
      <c r="I5001" s="26">
        <v>2375</v>
      </c>
      <c r="J5001" s="26">
        <v>500</v>
      </c>
      <c r="K5001" s="26">
        <v>500</v>
      </c>
      <c r="L5001" s="26">
        <f t="shared" si="4619"/>
        <v>0</v>
      </c>
      <c r="M5001" s="26"/>
      <c r="N5001" s="26"/>
      <c r="O5001" s="26"/>
      <c r="P5001" s="26">
        <f t="shared" si="4622"/>
        <v>500</v>
      </c>
      <c r="Q5001" s="26">
        <f t="shared" si="4623"/>
        <v>100</v>
      </c>
      <c r="R5001" s="90"/>
      <c r="S5001" s="90"/>
      <c r="T5001" s="90"/>
      <c r="U5001" s="90"/>
      <c r="V5001" s="90"/>
      <c r="W5001" s="90"/>
      <c r="X5001" s="90"/>
      <c r="Y5001" s="90"/>
    </row>
    <row r="5002" spans="1:25" ht="15" customHeight="1" x14ac:dyDescent="0.25">
      <c r="A5002" s="64" t="s">
        <v>935</v>
      </c>
      <c r="B5002" s="64" t="s">
        <v>95</v>
      </c>
      <c r="C5002" s="64" t="s">
        <v>1172</v>
      </c>
      <c r="D5002" s="64" t="s">
        <v>1926</v>
      </c>
      <c r="E5002" s="20" t="s">
        <v>298</v>
      </c>
      <c r="F5002" s="64"/>
      <c r="G5002" s="53" t="s">
        <v>385</v>
      </c>
      <c r="H5002" s="53" t="s">
        <v>297</v>
      </c>
      <c r="I5002" s="26">
        <v>12784</v>
      </c>
      <c r="J5002" s="26">
        <v>12784</v>
      </c>
      <c r="K5002" s="26">
        <v>12300</v>
      </c>
      <c r="L5002" s="26">
        <f t="shared" si="4619"/>
        <v>484</v>
      </c>
      <c r="M5002" s="26">
        <v>484</v>
      </c>
      <c r="N5002" s="26"/>
      <c r="O5002" s="26"/>
      <c r="P5002" s="26">
        <f t="shared" si="4622"/>
        <v>12784</v>
      </c>
      <c r="Q5002" s="26">
        <f t="shared" si="4623"/>
        <v>100</v>
      </c>
      <c r="R5002" s="90"/>
      <c r="S5002" s="90"/>
      <c r="T5002" s="90"/>
      <c r="U5002" s="90"/>
      <c r="V5002" s="90"/>
      <c r="W5002" s="90"/>
      <c r="X5002" s="90"/>
      <c r="Y5002" s="90"/>
    </row>
    <row r="5003" spans="1:25" ht="15" customHeight="1" x14ac:dyDescent="0.25">
      <c r="A5003" s="64" t="s">
        <v>935</v>
      </c>
      <c r="B5003" s="64" t="s">
        <v>95</v>
      </c>
      <c r="C5003" s="64" t="s">
        <v>1172</v>
      </c>
      <c r="D5003" s="64" t="s">
        <v>1926</v>
      </c>
      <c r="E5003" s="20" t="s">
        <v>301</v>
      </c>
      <c r="F5003" s="64"/>
      <c r="G5003" s="53" t="s">
        <v>385</v>
      </c>
      <c r="H5003" s="53" t="s">
        <v>300</v>
      </c>
      <c r="I5003" s="26">
        <v>5200</v>
      </c>
      <c r="J5003" s="26">
        <v>5200</v>
      </c>
      <c r="K5003" s="26">
        <v>3300</v>
      </c>
      <c r="L5003" s="26">
        <f t="shared" si="4619"/>
        <v>1650</v>
      </c>
      <c r="M5003" s="26">
        <v>550</v>
      </c>
      <c r="N5003" s="26">
        <v>550</v>
      </c>
      <c r="O5003" s="26">
        <v>550</v>
      </c>
      <c r="P5003" s="26">
        <f t="shared" si="4622"/>
        <v>4950</v>
      </c>
      <c r="Q5003" s="26">
        <f t="shared" si="4623"/>
        <v>95.192307692307693</v>
      </c>
      <c r="R5003" s="90"/>
      <c r="S5003" s="90"/>
      <c r="T5003" s="90"/>
      <c r="U5003" s="90"/>
      <c r="V5003" s="90"/>
      <c r="W5003" s="90"/>
      <c r="X5003" s="90"/>
      <c r="Y5003" s="90"/>
    </row>
    <row r="5004" spans="1:25" ht="15" customHeight="1" x14ac:dyDescent="0.25">
      <c r="A5004" s="64" t="s">
        <v>935</v>
      </c>
      <c r="B5004" s="64" t="s">
        <v>95</v>
      </c>
      <c r="C5004" s="64" t="s">
        <v>1172</v>
      </c>
      <c r="D5004" s="64" t="s">
        <v>1926</v>
      </c>
      <c r="E5004" s="20" t="s">
        <v>218</v>
      </c>
      <c r="F5004" s="64"/>
      <c r="G5004" s="53" t="s">
        <v>385</v>
      </c>
      <c r="H5004" s="53" t="s">
        <v>217</v>
      </c>
      <c r="I5004" s="26">
        <v>6185</v>
      </c>
      <c r="J5004" s="26">
        <v>6185</v>
      </c>
      <c r="K5004" s="26">
        <v>3900</v>
      </c>
      <c r="L5004" s="26">
        <f t="shared" si="4619"/>
        <v>2285</v>
      </c>
      <c r="M5004" s="26">
        <v>1000</v>
      </c>
      <c r="N5004" s="26">
        <v>1000</v>
      </c>
      <c r="O5004" s="26">
        <v>285</v>
      </c>
      <c r="P5004" s="26">
        <f t="shared" si="4622"/>
        <v>6185</v>
      </c>
      <c r="Q5004" s="26">
        <f t="shared" si="4623"/>
        <v>100</v>
      </c>
      <c r="R5004" s="90"/>
      <c r="S5004" s="90"/>
      <c r="T5004" s="90"/>
      <c r="U5004" s="90"/>
      <c r="V5004" s="90"/>
      <c r="W5004" s="90"/>
      <c r="X5004" s="90"/>
      <c r="Y5004" s="90"/>
    </row>
    <row r="5005" spans="1:25" ht="15" customHeight="1" x14ac:dyDescent="0.25">
      <c r="A5005" s="64" t="s">
        <v>935</v>
      </c>
      <c r="B5005" s="64" t="s">
        <v>95</v>
      </c>
      <c r="C5005" s="64" t="s">
        <v>1172</v>
      </c>
      <c r="D5005" s="64" t="s">
        <v>1926</v>
      </c>
      <c r="E5005" s="20" t="s">
        <v>305</v>
      </c>
      <c r="F5005" s="64"/>
      <c r="G5005" s="53" t="s">
        <v>385</v>
      </c>
      <c r="H5005" s="53" t="s">
        <v>304</v>
      </c>
      <c r="I5005" s="26">
        <v>1720</v>
      </c>
      <c r="J5005" s="26">
        <v>1720</v>
      </c>
      <c r="K5005" s="26">
        <v>1720</v>
      </c>
      <c r="L5005" s="26">
        <f t="shared" si="4619"/>
        <v>0</v>
      </c>
      <c r="M5005" s="26"/>
      <c r="N5005" s="26"/>
      <c r="O5005" s="26"/>
      <c r="P5005" s="26">
        <f t="shared" si="4622"/>
        <v>1720</v>
      </c>
      <c r="Q5005" s="26">
        <f t="shared" si="4623"/>
        <v>100</v>
      </c>
      <c r="R5005" s="90"/>
      <c r="S5005" s="90"/>
      <c r="T5005" s="90"/>
      <c r="U5005" s="90"/>
      <c r="V5005" s="90"/>
      <c r="W5005" s="90"/>
      <c r="X5005" s="90"/>
      <c r="Y5005" s="90"/>
    </row>
    <row r="5006" spans="1:25" ht="15" customHeight="1" x14ac:dyDescent="0.25">
      <c r="A5006" s="64" t="s">
        <v>935</v>
      </c>
      <c r="B5006" s="64" t="s">
        <v>95</v>
      </c>
      <c r="C5006" s="64" t="s">
        <v>1172</v>
      </c>
      <c r="D5006" s="64" t="s">
        <v>1926</v>
      </c>
      <c r="E5006" s="20" t="s">
        <v>308</v>
      </c>
      <c r="F5006" s="64"/>
      <c r="G5006" s="53" t="s">
        <v>385</v>
      </c>
      <c r="H5006" s="53" t="s">
        <v>307</v>
      </c>
      <c r="I5006" s="26">
        <v>5489</v>
      </c>
      <c r="J5006" s="26">
        <v>5489</v>
      </c>
      <c r="K5006" s="26">
        <v>5489</v>
      </c>
      <c r="L5006" s="26">
        <f t="shared" si="4619"/>
        <v>0</v>
      </c>
      <c r="M5006" s="26"/>
      <c r="N5006" s="26"/>
      <c r="O5006" s="26"/>
      <c r="P5006" s="26">
        <f t="shared" si="4622"/>
        <v>5489</v>
      </c>
      <c r="Q5006" s="26">
        <f t="shared" si="4623"/>
        <v>100</v>
      </c>
      <c r="R5006" s="90"/>
      <c r="S5006" s="90"/>
      <c r="T5006" s="90"/>
      <c r="U5006" s="90"/>
      <c r="V5006" s="90"/>
      <c r="W5006" s="90"/>
      <c r="X5006" s="90"/>
      <c r="Y5006" s="90"/>
    </row>
    <row r="5007" spans="1:25" ht="15" customHeight="1" x14ac:dyDescent="0.25">
      <c r="A5007" s="64" t="s">
        <v>935</v>
      </c>
      <c r="B5007" s="64" t="s">
        <v>95</v>
      </c>
      <c r="C5007" s="64" t="s">
        <v>1172</v>
      </c>
      <c r="D5007" s="64" t="s">
        <v>1926</v>
      </c>
      <c r="E5007" s="20" t="s">
        <v>311</v>
      </c>
      <c r="F5007" s="64"/>
      <c r="G5007" s="53" t="s">
        <v>385</v>
      </c>
      <c r="H5007" s="53" t="s">
        <v>310</v>
      </c>
      <c r="I5007" s="26">
        <v>1400</v>
      </c>
      <c r="J5007" s="26">
        <v>500</v>
      </c>
      <c r="K5007" s="26">
        <v>0</v>
      </c>
      <c r="L5007" s="26">
        <f t="shared" si="4619"/>
        <v>0</v>
      </c>
      <c r="M5007" s="26"/>
      <c r="N5007" s="26"/>
      <c r="O5007" s="26"/>
      <c r="P5007" s="26">
        <f t="shared" si="4622"/>
        <v>0</v>
      </c>
      <c r="Q5007" s="26">
        <f t="shared" si="4623"/>
        <v>0</v>
      </c>
      <c r="R5007" s="90"/>
      <c r="S5007" s="90"/>
      <c r="T5007" s="90"/>
      <c r="U5007" s="90"/>
      <c r="V5007" s="90"/>
      <c r="W5007" s="90"/>
      <c r="X5007" s="90"/>
      <c r="Y5007" s="90"/>
    </row>
    <row r="5008" spans="1:25" ht="15" customHeight="1" x14ac:dyDescent="0.25">
      <c r="A5008" s="63" t="s">
        <v>935</v>
      </c>
      <c r="B5008" s="63" t="s">
        <v>95</v>
      </c>
      <c r="C5008" s="63" t="s">
        <v>1172</v>
      </c>
      <c r="D5008" s="63" t="s">
        <v>1926</v>
      </c>
      <c r="E5008" s="63" t="s">
        <v>39</v>
      </c>
      <c r="F5008" s="64" t="s">
        <v>1</v>
      </c>
      <c r="G5008" s="53" t="s">
        <v>1</v>
      </c>
      <c r="H5008" s="65" t="s">
        <v>40</v>
      </c>
      <c r="I5008" s="31">
        <f t="shared" ref="I5008:K5008" si="4672">SUM(I5009:I5011)</f>
        <v>21014</v>
      </c>
      <c r="J5008" s="31">
        <f t="shared" si="4672"/>
        <v>17189</v>
      </c>
      <c r="K5008" s="31">
        <f t="shared" si="4672"/>
        <v>12440</v>
      </c>
      <c r="L5008" s="31">
        <f t="shared" ref="L5008:L5066" si="4673">SUM(M5008:O5008)</f>
        <v>3400</v>
      </c>
      <c r="M5008" s="31">
        <f t="shared" ref="M5008" si="4674">SUM(M5009:M5011)</f>
        <v>1055</v>
      </c>
      <c r="N5008" s="31">
        <f t="shared" ref="N5008:O5008" si="4675">SUM(N5009:N5011)</f>
        <v>1055</v>
      </c>
      <c r="O5008" s="31">
        <f t="shared" si="4675"/>
        <v>1290</v>
      </c>
      <c r="P5008" s="31">
        <f t="shared" ref="P5008:P5066" si="4676">K5008+L5008</f>
        <v>15840</v>
      </c>
      <c r="Q5008" s="31">
        <f t="shared" ref="Q5008:Q5066" si="4677">IF(J5008=0,"-",P5008/J5008*100)</f>
        <v>92.151957647332594</v>
      </c>
      <c r="R5008" s="94"/>
      <c r="S5008" s="94"/>
      <c r="T5008" s="94"/>
      <c r="U5008" s="94"/>
      <c r="V5008" s="94"/>
      <c r="W5008" s="94"/>
      <c r="X5008" s="94"/>
      <c r="Y5008" s="94"/>
    </row>
    <row r="5009" spans="1:25" ht="15" customHeight="1" x14ac:dyDescent="0.25">
      <c r="A5009" s="64" t="s">
        <v>935</v>
      </c>
      <c r="B5009" s="64" t="s">
        <v>95</v>
      </c>
      <c r="C5009" s="64" t="s">
        <v>1172</v>
      </c>
      <c r="D5009" s="64" t="s">
        <v>1926</v>
      </c>
      <c r="E5009" s="20" t="s">
        <v>41</v>
      </c>
      <c r="F5009" s="64"/>
      <c r="G5009" s="53" t="s">
        <v>385</v>
      </c>
      <c r="H5009" s="53" t="s">
        <v>40</v>
      </c>
      <c r="I5009" s="26">
        <v>9314</v>
      </c>
      <c r="J5009" s="26">
        <v>5489</v>
      </c>
      <c r="K5009" s="26">
        <v>5489</v>
      </c>
      <c r="L5009" s="26">
        <f t="shared" si="4673"/>
        <v>0</v>
      </c>
      <c r="M5009" s="26"/>
      <c r="N5009" s="26"/>
      <c r="O5009" s="26"/>
      <c r="P5009" s="26">
        <f t="shared" si="4676"/>
        <v>5489</v>
      </c>
      <c r="Q5009" s="26">
        <f t="shared" si="4677"/>
        <v>100</v>
      </c>
      <c r="R5009" s="90"/>
      <c r="S5009" s="90"/>
      <c r="T5009" s="90"/>
      <c r="U5009" s="90"/>
      <c r="V5009" s="90"/>
      <c r="W5009" s="90"/>
      <c r="X5009" s="90"/>
      <c r="Y5009" s="90"/>
    </row>
    <row r="5010" spans="1:25" ht="15" customHeight="1" x14ac:dyDescent="0.25">
      <c r="A5010" s="64" t="s">
        <v>935</v>
      </c>
      <c r="B5010" s="64" t="s">
        <v>95</v>
      </c>
      <c r="C5010" s="64" t="s">
        <v>1172</v>
      </c>
      <c r="D5010" s="64" t="s">
        <v>1926</v>
      </c>
      <c r="E5010" s="20" t="s">
        <v>41</v>
      </c>
      <c r="F5010" s="64" t="s">
        <v>1933</v>
      </c>
      <c r="G5010" s="53" t="s">
        <v>385</v>
      </c>
      <c r="H5010" s="53" t="s">
        <v>49</v>
      </c>
      <c r="I5010" s="26">
        <v>3600</v>
      </c>
      <c r="J5010" s="26">
        <v>3600</v>
      </c>
      <c r="K5010" s="26">
        <v>2130</v>
      </c>
      <c r="L5010" s="26">
        <f t="shared" si="4673"/>
        <v>1020</v>
      </c>
      <c r="M5010" s="26">
        <v>340</v>
      </c>
      <c r="N5010" s="26">
        <v>340</v>
      </c>
      <c r="O5010" s="26">
        <v>340</v>
      </c>
      <c r="P5010" s="26">
        <f t="shared" si="4676"/>
        <v>3150</v>
      </c>
      <c r="Q5010" s="26">
        <f t="shared" si="4677"/>
        <v>87.5</v>
      </c>
      <c r="R5010" s="90"/>
      <c r="S5010" s="90"/>
      <c r="T5010" s="90"/>
      <c r="U5010" s="90"/>
      <c r="V5010" s="90"/>
      <c r="W5010" s="90"/>
      <c r="X5010" s="90"/>
      <c r="Y5010" s="90"/>
    </row>
    <row r="5011" spans="1:25" ht="22.5" customHeight="1" x14ac:dyDescent="0.25">
      <c r="A5011" s="64" t="s">
        <v>935</v>
      </c>
      <c r="B5011" s="64" t="s">
        <v>95</v>
      </c>
      <c r="C5011" s="64" t="s">
        <v>1172</v>
      </c>
      <c r="D5011" s="64" t="s">
        <v>1926</v>
      </c>
      <c r="E5011" s="20" t="s">
        <v>41</v>
      </c>
      <c r="F5011" s="64" t="s">
        <v>1934</v>
      </c>
      <c r="G5011" s="53" t="s">
        <v>385</v>
      </c>
      <c r="H5011" s="53" t="s">
        <v>55</v>
      </c>
      <c r="I5011" s="26">
        <v>8100</v>
      </c>
      <c r="J5011" s="26">
        <v>8100</v>
      </c>
      <c r="K5011" s="26">
        <v>4821</v>
      </c>
      <c r="L5011" s="26">
        <f t="shared" si="4673"/>
        <v>2380</v>
      </c>
      <c r="M5011" s="26">
        <v>715</v>
      </c>
      <c r="N5011" s="26">
        <v>715</v>
      </c>
      <c r="O5011" s="26">
        <v>950</v>
      </c>
      <c r="P5011" s="26">
        <f t="shared" si="4676"/>
        <v>7201</v>
      </c>
      <c r="Q5011" s="26">
        <f t="shared" si="4677"/>
        <v>88.901234567901227</v>
      </c>
      <c r="R5011" s="90"/>
      <c r="S5011" s="90"/>
      <c r="T5011" s="90"/>
      <c r="U5011" s="90"/>
      <c r="V5011" s="90"/>
      <c r="W5011" s="90"/>
      <c r="X5011" s="90"/>
      <c r="Y5011" s="90"/>
    </row>
    <row r="5012" spans="1:25" ht="22.5" customHeight="1" x14ac:dyDescent="0.25">
      <c r="A5012" s="63" t="s">
        <v>1</v>
      </c>
      <c r="B5012" s="63" t="s">
        <v>1</v>
      </c>
      <c r="C5012" s="63" t="s">
        <v>1</v>
      </c>
      <c r="D5012" s="65" t="s">
        <v>1</v>
      </c>
      <c r="E5012" s="65" t="s">
        <v>1</v>
      </c>
      <c r="F5012" s="65" t="s">
        <v>1</v>
      </c>
      <c r="G5012" s="65" t="s">
        <v>1</v>
      </c>
      <c r="H5012" s="66" t="s">
        <v>56</v>
      </c>
      <c r="I5012" s="30">
        <f t="shared" ref="I5012:K5013" si="4678">SUM(I5013)</f>
        <v>0</v>
      </c>
      <c r="J5012" s="30">
        <f t="shared" si="4678"/>
        <v>0</v>
      </c>
      <c r="K5012" s="30">
        <f t="shared" si="4678"/>
        <v>0</v>
      </c>
      <c r="L5012" s="30">
        <f t="shared" si="4673"/>
        <v>0</v>
      </c>
      <c r="M5012" s="30">
        <f t="shared" ref="M5012:M5013" si="4679">SUM(M5013)</f>
        <v>0</v>
      </c>
      <c r="N5012" s="30">
        <f t="shared" ref="N5012:O5013" si="4680">SUM(N5013)</f>
        <v>0</v>
      </c>
      <c r="O5012" s="30">
        <f t="shared" si="4680"/>
        <v>0</v>
      </c>
      <c r="P5012" s="30">
        <f t="shared" si="4676"/>
        <v>0</v>
      </c>
      <c r="Q5012" s="30" t="str">
        <f t="shared" si="4677"/>
        <v>-</v>
      </c>
      <c r="R5012" s="93"/>
      <c r="S5012" s="93"/>
      <c r="T5012" s="93"/>
      <c r="U5012" s="93"/>
      <c r="V5012" s="93"/>
      <c r="W5012" s="93"/>
      <c r="X5012" s="93"/>
      <c r="Y5012" s="93"/>
    </row>
    <row r="5013" spans="1:25" ht="15" customHeight="1" x14ac:dyDescent="0.25">
      <c r="A5013" s="63" t="s">
        <v>935</v>
      </c>
      <c r="B5013" s="63" t="s">
        <v>95</v>
      </c>
      <c r="C5013" s="63" t="s">
        <v>1172</v>
      </c>
      <c r="D5013" s="63" t="s">
        <v>1926</v>
      </c>
      <c r="E5013" s="65" t="s">
        <v>57</v>
      </c>
      <c r="F5013" s="65" t="s">
        <v>1</v>
      </c>
      <c r="G5013" s="65" t="s">
        <v>1</v>
      </c>
      <c r="H5013" s="65" t="s">
        <v>58</v>
      </c>
      <c r="I5013" s="31">
        <f t="shared" si="4678"/>
        <v>0</v>
      </c>
      <c r="J5013" s="31">
        <f t="shared" si="4678"/>
        <v>0</v>
      </c>
      <c r="K5013" s="31">
        <f t="shared" si="4678"/>
        <v>0</v>
      </c>
      <c r="L5013" s="31">
        <f t="shared" si="4673"/>
        <v>0</v>
      </c>
      <c r="M5013" s="31">
        <f t="shared" si="4679"/>
        <v>0</v>
      </c>
      <c r="N5013" s="31">
        <f t="shared" si="4680"/>
        <v>0</v>
      </c>
      <c r="O5013" s="31">
        <f t="shared" si="4680"/>
        <v>0</v>
      </c>
      <c r="P5013" s="31">
        <f t="shared" si="4676"/>
        <v>0</v>
      </c>
      <c r="Q5013" s="31" t="str">
        <f t="shared" si="4677"/>
        <v>-</v>
      </c>
      <c r="R5013" s="94"/>
      <c r="S5013" s="94"/>
      <c r="T5013" s="94"/>
      <c r="U5013" s="94"/>
      <c r="V5013" s="94"/>
      <c r="W5013" s="94"/>
      <c r="X5013" s="94"/>
      <c r="Y5013" s="94"/>
    </row>
    <row r="5014" spans="1:25" ht="15" customHeight="1" x14ac:dyDescent="0.25">
      <c r="A5014" s="64" t="s">
        <v>935</v>
      </c>
      <c r="B5014" s="64" t="s">
        <v>95</v>
      </c>
      <c r="C5014" s="64" t="s">
        <v>1172</v>
      </c>
      <c r="D5014" s="64" t="s">
        <v>1926</v>
      </c>
      <c r="E5014" s="20" t="s">
        <v>68</v>
      </c>
      <c r="F5014" s="64"/>
      <c r="G5014" s="53" t="s">
        <v>385</v>
      </c>
      <c r="H5014" s="53" t="s">
        <v>67</v>
      </c>
      <c r="I5014" s="26">
        <v>0</v>
      </c>
      <c r="J5014" s="26">
        <v>0</v>
      </c>
      <c r="K5014" s="26">
        <v>0</v>
      </c>
      <c r="L5014" s="26">
        <f t="shared" si="4673"/>
        <v>0</v>
      </c>
      <c r="M5014" s="26"/>
      <c r="N5014" s="26"/>
      <c r="O5014" s="26"/>
      <c r="P5014" s="26">
        <f t="shared" si="4676"/>
        <v>0</v>
      </c>
      <c r="Q5014" s="26" t="str">
        <f t="shared" si="4677"/>
        <v>-</v>
      </c>
      <c r="R5014" s="90"/>
      <c r="S5014" s="90"/>
      <c r="T5014" s="90"/>
      <c r="U5014" s="90"/>
      <c r="V5014" s="90"/>
      <c r="W5014" s="90"/>
      <c r="X5014" s="90"/>
      <c r="Y5014" s="90"/>
    </row>
    <row r="5015" spans="1:25" ht="22.5" customHeight="1" x14ac:dyDescent="0.25">
      <c r="A5015" s="63" t="s">
        <v>1</v>
      </c>
      <c r="B5015" s="63" t="s">
        <v>1</v>
      </c>
      <c r="C5015" s="63" t="s">
        <v>1</v>
      </c>
      <c r="D5015" s="65" t="s">
        <v>1</v>
      </c>
      <c r="E5015" s="65" t="s">
        <v>1</v>
      </c>
      <c r="F5015" s="65" t="s">
        <v>1</v>
      </c>
      <c r="G5015" s="65" t="s">
        <v>1</v>
      </c>
      <c r="H5015" s="66" t="s">
        <v>69</v>
      </c>
      <c r="I5015" s="30">
        <f t="shared" ref="I5015:K5016" si="4681">SUM(I5016)</f>
        <v>15850</v>
      </c>
      <c r="J5015" s="30">
        <f t="shared" si="4681"/>
        <v>0</v>
      </c>
      <c r="K5015" s="30">
        <f t="shared" si="4681"/>
        <v>0</v>
      </c>
      <c r="L5015" s="30">
        <f t="shared" si="4673"/>
        <v>0</v>
      </c>
      <c r="M5015" s="30">
        <f t="shared" ref="M5015:M5016" si="4682">SUM(M5016)</f>
        <v>0</v>
      </c>
      <c r="N5015" s="30">
        <f t="shared" ref="N5015:O5016" si="4683">SUM(N5016)</f>
        <v>0</v>
      </c>
      <c r="O5015" s="30">
        <f t="shared" si="4683"/>
        <v>0</v>
      </c>
      <c r="P5015" s="30">
        <f t="shared" si="4676"/>
        <v>0</v>
      </c>
      <c r="Q5015" s="30" t="str">
        <f t="shared" si="4677"/>
        <v>-</v>
      </c>
      <c r="R5015" s="93"/>
      <c r="S5015" s="93"/>
      <c r="T5015" s="93"/>
      <c r="U5015" s="93"/>
      <c r="V5015" s="93"/>
      <c r="W5015" s="93"/>
      <c r="X5015" s="93"/>
      <c r="Y5015" s="93"/>
    </row>
    <row r="5016" spans="1:25" ht="15" customHeight="1" x14ac:dyDescent="0.25">
      <c r="A5016" s="63" t="s">
        <v>935</v>
      </c>
      <c r="B5016" s="63" t="s">
        <v>95</v>
      </c>
      <c r="C5016" s="63" t="s">
        <v>1172</v>
      </c>
      <c r="D5016" s="63" t="s">
        <v>1926</v>
      </c>
      <c r="E5016" s="65" t="s">
        <v>70</v>
      </c>
      <c r="F5016" s="65" t="s">
        <v>1</v>
      </c>
      <c r="G5016" s="65" t="s">
        <v>1</v>
      </c>
      <c r="H5016" s="65" t="s">
        <v>71</v>
      </c>
      <c r="I5016" s="31">
        <f t="shared" si="4681"/>
        <v>15850</v>
      </c>
      <c r="J5016" s="31">
        <f t="shared" si="4681"/>
        <v>0</v>
      </c>
      <c r="K5016" s="31">
        <f t="shared" si="4681"/>
        <v>0</v>
      </c>
      <c r="L5016" s="31">
        <f t="shared" si="4673"/>
        <v>0</v>
      </c>
      <c r="M5016" s="31">
        <f t="shared" si="4682"/>
        <v>0</v>
      </c>
      <c r="N5016" s="31">
        <f t="shared" si="4683"/>
        <v>0</v>
      </c>
      <c r="O5016" s="31">
        <f t="shared" si="4683"/>
        <v>0</v>
      </c>
      <c r="P5016" s="31">
        <f t="shared" si="4676"/>
        <v>0</v>
      </c>
      <c r="Q5016" s="31" t="str">
        <f t="shared" si="4677"/>
        <v>-</v>
      </c>
      <c r="R5016" s="94"/>
      <c r="S5016" s="94"/>
      <c r="T5016" s="94"/>
      <c r="U5016" s="94"/>
      <c r="V5016" s="94"/>
      <c r="W5016" s="94"/>
      <c r="X5016" s="94"/>
      <c r="Y5016" s="94"/>
    </row>
    <row r="5017" spans="1:25" ht="15" customHeight="1" x14ac:dyDescent="0.25">
      <c r="A5017" s="64" t="s">
        <v>935</v>
      </c>
      <c r="B5017" s="64" t="s">
        <v>95</v>
      </c>
      <c r="C5017" s="64" t="s">
        <v>1172</v>
      </c>
      <c r="D5017" s="64" t="s">
        <v>1926</v>
      </c>
      <c r="E5017" s="20" t="s">
        <v>74</v>
      </c>
      <c r="F5017" s="64"/>
      <c r="G5017" s="53" t="s">
        <v>385</v>
      </c>
      <c r="H5017" s="53" t="s">
        <v>73</v>
      </c>
      <c r="I5017" s="26">
        <v>15850</v>
      </c>
      <c r="J5017" s="26">
        <v>0</v>
      </c>
      <c r="K5017" s="26">
        <v>0</v>
      </c>
      <c r="L5017" s="26">
        <f t="shared" si="4673"/>
        <v>0</v>
      </c>
      <c r="M5017" s="26"/>
      <c r="N5017" s="26"/>
      <c r="O5017" s="26"/>
      <c r="P5017" s="26">
        <f t="shared" si="4676"/>
        <v>0</v>
      </c>
      <c r="Q5017" s="26" t="str">
        <f t="shared" si="4677"/>
        <v>-</v>
      </c>
      <c r="R5017" s="90"/>
      <c r="S5017" s="90"/>
      <c r="T5017" s="90"/>
      <c r="U5017" s="90"/>
      <c r="V5017" s="90"/>
      <c r="W5017" s="90"/>
      <c r="X5017" s="90"/>
      <c r="Y5017" s="90"/>
    </row>
    <row r="5018" spans="1:25" ht="15" customHeight="1" x14ac:dyDescent="0.25">
      <c r="A5018" s="53" t="s">
        <v>1</v>
      </c>
      <c r="B5018" s="53" t="s">
        <v>1</v>
      </c>
      <c r="C5018" s="53" t="s">
        <v>1</v>
      </c>
      <c r="D5018" s="53" t="s">
        <v>1</v>
      </c>
      <c r="E5018" s="53" t="s">
        <v>1</v>
      </c>
      <c r="F5018" s="53" t="s">
        <v>1</v>
      </c>
      <c r="G5018" s="53" t="s">
        <v>1</v>
      </c>
      <c r="H5018" s="66" t="s">
        <v>1935</v>
      </c>
      <c r="I5018" s="30">
        <f t="shared" ref="I5018:K5018" si="4684">SUM(I4989,I5012,I5015)</f>
        <v>1466633</v>
      </c>
      <c r="J5018" s="30">
        <f t="shared" si="4684"/>
        <v>1444183</v>
      </c>
      <c r="K5018" s="30">
        <f t="shared" si="4684"/>
        <v>843265</v>
      </c>
      <c r="L5018" s="30">
        <f t="shared" si="4673"/>
        <v>368109</v>
      </c>
      <c r="M5018" s="30">
        <f t="shared" ref="M5018" si="4685">SUM(M4989,M5012,M5015)</f>
        <v>125539</v>
      </c>
      <c r="N5018" s="30">
        <f t="shared" ref="N5018:O5018" si="4686">SUM(N4989,N5012,N5015)</f>
        <v>119305</v>
      </c>
      <c r="O5018" s="30">
        <f t="shared" si="4686"/>
        <v>123265</v>
      </c>
      <c r="P5018" s="30">
        <f t="shared" si="4676"/>
        <v>1211374</v>
      </c>
      <c r="Q5018" s="30">
        <f t="shared" si="4677"/>
        <v>83.879536042177477</v>
      </c>
      <c r="R5018" s="93"/>
      <c r="S5018" s="93"/>
      <c r="T5018" s="93"/>
      <c r="U5018" s="93"/>
      <c r="V5018" s="93"/>
      <c r="W5018" s="93"/>
      <c r="X5018" s="93"/>
      <c r="Y5018" s="93"/>
    </row>
    <row r="5019" spans="1:25" ht="15" customHeight="1" thickBot="1" x14ac:dyDescent="0.3">
      <c r="A5019" s="53" t="s">
        <v>1</v>
      </c>
      <c r="B5019" s="53" t="s">
        <v>1</v>
      </c>
      <c r="C5019" s="53" t="s">
        <v>1</v>
      </c>
      <c r="D5019" s="53" t="s">
        <v>1</v>
      </c>
      <c r="E5019" s="53" t="s">
        <v>1</v>
      </c>
      <c r="F5019" s="53" t="s">
        <v>1</v>
      </c>
      <c r="G5019" s="53" t="s">
        <v>1</v>
      </c>
      <c r="H5019" s="65" t="s">
        <v>76</v>
      </c>
      <c r="I5019" s="31"/>
      <c r="J5019" s="31"/>
      <c r="K5019" s="31">
        <v>0</v>
      </c>
      <c r="L5019" s="31"/>
      <c r="M5019" s="31"/>
      <c r="N5019" s="31"/>
      <c r="O5019" s="31"/>
      <c r="P5019" s="31"/>
      <c r="Q5019" s="31"/>
      <c r="R5019" s="94"/>
      <c r="S5019" s="94"/>
      <c r="T5019" s="94"/>
      <c r="U5019" s="94"/>
      <c r="V5019" s="94"/>
      <c r="W5019" s="94"/>
      <c r="X5019" s="94"/>
      <c r="Y5019" s="94"/>
    </row>
    <row r="5020" spans="1:25" ht="47.25" customHeight="1" thickBot="1" x14ac:dyDescent="0.3">
      <c r="A5020" s="110" t="s">
        <v>1</v>
      </c>
      <c r="B5020" s="110" t="s">
        <v>1</v>
      </c>
      <c r="C5020" s="110" t="s">
        <v>1</v>
      </c>
      <c r="D5020" s="110" t="s">
        <v>1</v>
      </c>
      <c r="E5020" s="110" t="s">
        <v>1</v>
      </c>
      <c r="F5020" s="110" t="s">
        <v>1</v>
      </c>
      <c r="G5020" s="110" t="s">
        <v>1</v>
      </c>
      <c r="H5020" s="28" t="s">
        <v>77</v>
      </c>
      <c r="I5020" s="109" t="s">
        <v>3984</v>
      </c>
      <c r="J5020" s="109" t="s">
        <v>11</v>
      </c>
      <c r="K5020" s="109" t="s">
        <v>3989</v>
      </c>
      <c r="L5020" s="109" t="s">
        <v>3985</v>
      </c>
      <c r="M5020" s="109" t="s">
        <v>4027</v>
      </c>
      <c r="N5020" s="109" t="s">
        <v>3988</v>
      </c>
      <c r="O5020" s="109" t="s">
        <v>3986</v>
      </c>
      <c r="P5020" s="109" t="s">
        <v>3987</v>
      </c>
      <c r="Q5020" s="109" t="s">
        <v>3695</v>
      </c>
      <c r="R5020" s="91"/>
      <c r="S5020" s="91"/>
      <c r="T5020" s="91"/>
      <c r="U5020" s="91"/>
      <c r="V5020" s="91"/>
      <c r="W5020" s="91"/>
      <c r="X5020" s="91"/>
      <c r="Y5020" s="91"/>
    </row>
    <row r="5021" spans="1:25" ht="15" customHeight="1" x14ac:dyDescent="0.25">
      <c r="A5021" s="111"/>
      <c r="B5021" s="111"/>
      <c r="C5021" s="111"/>
      <c r="D5021" s="111"/>
      <c r="E5021" s="111"/>
      <c r="F5021" s="111"/>
      <c r="G5021" s="111"/>
      <c r="H5021" s="67" t="s">
        <v>1</v>
      </c>
      <c r="I5021" s="29">
        <v>1</v>
      </c>
      <c r="J5021" s="29">
        <v>2</v>
      </c>
      <c r="K5021" s="29">
        <v>3</v>
      </c>
      <c r="L5021" s="29" t="s">
        <v>3478</v>
      </c>
      <c r="M5021" s="29">
        <v>5</v>
      </c>
      <c r="N5021" s="29">
        <v>6</v>
      </c>
      <c r="O5021" s="29">
        <v>7</v>
      </c>
      <c r="P5021" s="29" t="s">
        <v>3696</v>
      </c>
      <c r="Q5021" s="29">
        <v>9</v>
      </c>
      <c r="R5021" s="92"/>
      <c r="S5021" s="92"/>
      <c r="T5021" s="92"/>
      <c r="U5021" s="92"/>
      <c r="V5021" s="92"/>
      <c r="W5021" s="92"/>
      <c r="X5021" s="92"/>
      <c r="Y5021" s="92"/>
    </row>
    <row r="5022" spans="1:25" ht="15" customHeight="1" x14ac:dyDescent="0.25">
      <c r="A5022" s="111"/>
      <c r="B5022" s="111"/>
      <c r="C5022" s="111"/>
      <c r="D5022" s="111"/>
      <c r="E5022" s="111"/>
      <c r="F5022" s="111"/>
      <c r="G5022" s="111"/>
      <c r="H5022" s="68" t="s">
        <v>484</v>
      </c>
      <c r="I5022" s="32">
        <f t="shared" ref="I5022:K5022" si="4687">SUM(I5018)</f>
        <v>1466633</v>
      </c>
      <c r="J5022" s="32">
        <f t="shared" si="4687"/>
        <v>1444183</v>
      </c>
      <c r="K5022" s="32">
        <f t="shared" si="4687"/>
        <v>843265</v>
      </c>
      <c r="L5022" s="32">
        <f t="shared" si="4673"/>
        <v>368109</v>
      </c>
      <c r="M5022" s="32">
        <f t="shared" ref="M5022" si="4688">SUM(M5018)</f>
        <v>125539</v>
      </c>
      <c r="N5022" s="32">
        <f t="shared" ref="N5022:O5022" si="4689">SUM(N5018)</f>
        <v>119305</v>
      </c>
      <c r="O5022" s="32">
        <f t="shared" si="4689"/>
        <v>123265</v>
      </c>
      <c r="P5022" s="32">
        <f t="shared" si="4676"/>
        <v>1211374</v>
      </c>
      <c r="Q5022" s="32">
        <f t="shared" si="4677"/>
        <v>83.879536042177477</v>
      </c>
      <c r="R5022" s="90"/>
      <c r="S5022" s="90"/>
      <c r="T5022" s="90"/>
      <c r="U5022" s="90"/>
      <c r="V5022" s="90"/>
      <c r="W5022" s="90"/>
      <c r="X5022" s="90"/>
      <c r="Y5022" s="90"/>
    </row>
    <row r="5023" spans="1:25" ht="15" customHeight="1" x14ac:dyDescent="0.25">
      <c r="A5023" s="111"/>
      <c r="B5023" s="111"/>
      <c r="C5023" s="111"/>
      <c r="D5023" s="111"/>
      <c r="E5023" s="111"/>
      <c r="F5023" s="111"/>
      <c r="G5023" s="111"/>
      <c r="H5023" s="69" t="s">
        <v>79</v>
      </c>
      <c r="I5023" s="32">
        <f t="shared" ref="I5023:K5023" si="4690">SUM(I5022)</f>
        <v>1466633</v>
      </c>
      <c r="J5023" s="32">
        <f t="shared" si="4690"/>
        <v>1444183</v>
      </c>
      <c r="K5023" s="32">
        <f t="shared" si="4690"/>
        <v>843265</v>
      </c>
      <c r="L5023" s="32">
        <f t="shared" si="4673"/>
        <v>368109</v>
      </c>
      <c r="M5023" s="32">
        <f t="shared" ref="M5023" si="4691">SUM(M5022)</f>
        <v>125539</v>
      </c>
      <c r="N5023" s="32">
        <f t="shared" ref="N5023:O5023" si="4692">SUM(N5022)</f>
        <v>119305</v>
      </c>
      <c r="O5023" s="32">
        <f t="shared" si="4692"/>
        <v>123265</v>
      </c>
      <c r="P5023" s="32">
        <f t="shared" si="4676"/>
        <v>1211374</v>
      </c>
      <c r="Q5023" s="32">
        <f t="shared" si="4677"/>
        <v>83.879536042177477</v>
      </c>
      <c r="R5023" s="90"/>
      <c r="S5023" s="90"/>
      <c r="T5023" s="90"/>
      <c r="U5023" s="90"/>
      <c r="V5023" s="90"/>
      <c r="W5023" s="90"/>
      <c r="X5023" s="90"/>
      <c r="Y5023" s="90"/>
    </row>
    <row r="5024" spans="1:25" ht="15" customHeight="1" x14ac:dyDescent="0.25">
      <c r="A5024" s="112"/>
      <c r="B5024" s="112"/>
      <c r="C5024" s="112"/>
      <c r="D5024" s="112"/>
      <c r="E5024" s="112"/>
      <c r="F5024" s="112"/>
      <c r="G5024" s="112"/>
      <c r="I5024" s="27"/>
      <c r="J5024" s="27"/>
      <c r="K5024" s="27">
        <v>0</v>
      </c>
      <c r="L5024" s="27"/>
      <c r="M5024" s="27"/>
      <c r="N5024" s="27"/>
      <c r="O5024" s="27"/>
      <c r="P5024" s="27"/>
      <c r="Q5024" s="27"/>
      <c r="R5024" s="27"/>
      <c r="S5024" s="27"/>
      <c r="T5024" s="27"/>
      <c r="U5024" s="27"/>
      <c r="V5024" s="27"/>
      <c r="W5024" s="27"/>
      <c r="X5024" s="27"/>
      <c r="Y5024" s="27"/>
    </row>
    <row r="5025" spans="1:25" ht="15" customHeight="1" thickBot="1" x14ac:dyDescent="0.3">
      <c r="A5025" s="53" t="s">
        <v>1</v>
      </c>
      <c r="B5025" s="53" t="s">
        <v>1</v>
      </c>
      <c r="C5025" s="53" t="s">
        <v>1</v>
      </c>
      <c r="D5025" s="53" t="s">
        <v>1</v>
      </c>
      <c r="E5025" s="53" t="s">
        <v>1</v>
      </c>
      <c r="F5025" s="53" t="s">
        <v>1</v>
      </c>
      <c r="G5025" s="53" t="s">
        <v>1</v>
      </c>
      <c r="H5025" s="21" t="s">
        <v>1</v>
      </c>
      <c r="I5025" s="33"/>
      <c r="J5025" s="33"/>
      <c r="K5025" s="33">
        <v>0</v>
      </c>
      <c r="L5025" s="33"/>
      <c r="M5025" s="33"/>
      <c r="N5025" s="33"/>
      <c r="O5025" s="33"/>
      <c r="P5025" s="33"/>
      <c r="Q5025" s="33"/>
      <c r="R5025" s="33"/>
      <c r="S5025" s="33"/>
      <c r="T5025" s="33"/>
      <c r="U5025" s="33"/>
      <c r="V5025" s="33"/>
      <c r="W5025" s="33"/>
      <c r="X5025" s="33"/>
      <c r="Y5025" s="33"/>
    </row>
    <row r="5026" spans="1:25" ht="45.75" customHeight="1" thickBot="1" x14ac:dyDescent="0.3">
      <c r="A5026" s="28" t="s">
        <v>4</v>
      </c>
      <c r="B5026" s="28" t="s">
        <v>5</v>
      </c>
      <c r="C5026" s="28" t="s">
        <v>6</v>
      </c>
      <c r="D5026" s="57" t="s">
        <v>1</v>
      </c>
      <c r="E5026" s="28" t="s">
        <v>7</v>
      </c>
      <c r="F5026" s="28" t="s">
        <v>8</v>
      </c>
      <c r="G5026" s="28" t="s">
        <v>9</v>
      </c>
      <c r="H5026" s="28" t="s">
        <v>10</v>
      </c>
      <c r="I5026" s="109" t="s">
        <v>3984</v>
      </c>
      <c r="J5026" s="109" t="s">
        <v>11</v>
      </c>
      <c r="K5026" s="109" t="s">
        <v>3989</v>
      </c>
      <c r="L5026" s="109" t="s">
        <v>3985</v>
      </c>
      <c r="M5026" s="109" t="s">
        <v>4027</v>
      </c>
      <c r="N5026" s="109" t="s">
        <v>3988</v>
      </c>
      <c r="O5026" s="109" t="s">
        <v>3986</v>
      </c>
      <c r="P5026" s="109" t="s">
        <v>3987</v>
      </c>
      <c r="Q5026" s="109" t="s">
        <v>3695</v>
      </c>
      <c r="R5026" s="91"/>
      <c r="S5026" s="91"/>
      <c r="T5026" s="91"/>
      <c r="U5026" s="91"/>
      <c r="V5026" s="91"/>
      <c r="W5026" s="91"/>
      <c r="X5026" s="91"/>
      <c r="Y5026" s="91"/>
    </row>
    <row r="5027" spans="1:25" ht="15" customHeight="1" x14ac:dyDescent="0.25">
      <c r="A5027" s="58" t="s">
        <v>1</v>
      </c>
      <c r="B5027" s="58" t="s">
        <v>1</v>
      </c>
      <c r="C5027" s="58" t="s">
        <v>1</v>
      </c>
      <c r="D5027" s="59" t="s">
        <v>1</v>
      </c>
      <c r="E5027" s="59" t="s">
        <v>1</v>
      </c>
      <c r="F5027" s="60" t="s">
        <v>1</v>
      </c>
      <c r="G5027" s="61" t="s">
        <v>1</v>
      </c>
      <c r="H5027" s="62" t="s">
        <v>1</v>
      </c>
      <c r="I5027" s="29">
        <v>1</v>
      </c>
      <c r="J5027" s="29">
        <v>2</v>
      </c>
      <c r="K5027" s="29">
        <v>3</v>
      </c>
      <c r="L5027" s="29" t="s">
        <v>3478</v>
      </c>
      <c r="M5027" s="29">
        <v>5</v>
      </c>
      <c r="N5027" s="29">
        <v>6</v>
      </c>
      <c r="O5027" s="29">
        <v>7</v>
      </c>
      <c r="P5027" s="29" t="s">
        <v>3696</v>
      </c>
      <c r="Q5027" s="29">
        <v>9</v>
      </c>
      <c r="R5027" s="92"/>
      <c r="S5027" s="92"/>
      <c r="T5027" s="92"/>
      <c r="U5027" s="92"/>
      <c r="V5027" s="92"/>
      <c r="W5027" s="92"/>
      <c r="X5027" s="92"/>
      <c r="Y5027" s="92"/>
    </row>
    <row r="5028" spans="1:25" ht="15" customHeight="1" x14ac:dyDescent="0.25">
      <c r="A5028" s="63" t="s">
        <v>935</v>
      </c>
      <c r="B5028" s="63" t="s">
        <v>95</v>
      </c>
      <c r="C5028" s="64" t="s">
        <v>1183</v>
      </c>
      <c r="D5028" s="64" t="s">
        <v>1936</v>
      </c>
      <c r="E5028" s="65" t="s">
        <v>1</v>
      </c>
      <c r="F5028" s="65" t="s">
        <v>1</v>
      </c>
      <c r="G5028" s="65" t="s">
        <v>1</v>
      </c>
      <c r="H5028" s="65" t="s">
        <v>1937</v>
      </c>
      <c r="I5028" s="26"/>
      <c r="J5028" s="26"/>
      <c r="K5028" s="26">
        <v>0</v>
      </c>
      <c r="L5028" s="26">
        <f t="shared" si="4673"/>
        <v>0</v>
      </c>
      <c r="M5028" s="26"/>
      <c r="N5028" s="26"/>
      <c r="O5028" s="26"/>
      <c r="P5028" s="26">
        <f t="shared" si="4676"/>
        <v>0</v>
      </c>
      <c r="Q5028" s="26" t="str">
        <f t="shared" si="4677"/>
        <v>-</v>
      </c>
      <c r="R5028" s="90"/>
      <c r="S5028" s="90"/>
      <c r="T5028" s="90"/>
      <c r="U5028" s="90"/>
      <c r="V5028" s="90"/>
      <c r="W5028" s="90"/>
      <c r="X5028" s="90"/>
      <c r="Y5028" s="90"/>
    </row>
    <row r="5029" spans="1:25" ht="22.5" customHeight="1" x14ac:dyDescent="0.25">
      <c r="A5029" s="63" t="s">
        <v>1</v>
      </c>
      <c r="B5029" s="63" t="s">
        <v>1</v>
      </c>
      <c r="C5029" s="63" t="s">
        <v>1</v>
      </c>
      <c r="D5029" s="65" t="s">
        <v>1</v>
      </c>
      <c r="E5029" s="65" t="s">
        <v>1</v>
      </c>
      <c r="F5029" s="65" t="s">
        <v>1</v>
      </c>
      <c r="G5029" s="65" t="s">
        <v>1</v>
      </c>
      <c r="H5029" s="66" t="s">
        <v>15</v>
      </c>
      <c r="I5029" s="30">
        <f t="shared" ref="I5029:K5029" si="4693">SUM(I5030,I5038,I5040)</f>
        <v>1177502</v>
      </c>
      <c r="J5029" s="30">
        <f t="shared" si="4693"/>
        <v>1161962</v>
      </c>
      <c r="K5029" s="30">
        <f t="shared" si="4693"/>
        <v>688722</v>
      </c>
      <c r="L5029" s="30">
        <f t="shared" si="4673"/>
        <v>286455</v>
      </c>
      <c r="M5029" s="30">
        <f t="shared" ref="M5029" si="4694">SUM(M5030,M5038,M5040)</f>
        <v>93350</v>
      </c>
      <c r="N5029" s="30">
        <f t="shared" ref="N5029:O5029" si="4695">SUM(N5030,N5038,N5040)</f>
        <v>94027</v>
      </c>
      <c r="O5029" s="30">
        <f t="shared" si="4695"/>
        <v>99078</v>
      </c>
      <c r="P5029" s="30">
        <f t="shared" si="4676"/>
        <v>975177</v>
      </c>
      <c r="Q5029" s="30">
        <f t="shared" si="4677"/>
        <v>83.925033693012338</v>
      </c>
      <c r="R5029" s="93"/>
      <c r="S5029" s="93"/>
      <c r="T5029" s="93"/>
      <c r="U5029" s="93"/>
      <c r="V5029" s="93"/>
      <c r="W5029" s="93"/>
      <c r="X5029" s="93"/>
      <c r="Y5029" s="93"/>
    </row>
    <row r="5030" spans="1:25" ht="15" customHeight="1" x14ac:dyDescent="0.25">
      <c r="A5030" s="63" t="s">
        <v>935</v>
      </c>
      <c r="B5030" s="63" t="s">
        <v>95</v>
      </c>
      <c r="C5030" s="63" t="s">
        <v>1183</v>
      </c>
      <c r="D5030" s="63" t="s">
        <v>1936</v>
      </c>
      <c r="E5030" s="65" t="s">
        <v>16</v>
      </c>
      <c r="F5030" s="65" t="s">
        <v>1</v>
      </c>
      <c r="G5030" s="65" t="s">
        <v>1</v>
      </c>
      <c r="H5030" s="65" t="s">
        <v>17</v>
      </c>
      <c r="I5030" s="31">
        <f t="shared" ref="I5030:K5030" si="4696">SUM(I5031:I5032)</f>
        <v>1004894</v>
      </c>
      <c r="J5030" s="31">
        <f t="shared" si="4696"/>
        <v>1004894</v>
      </c>
      <c r="K5030" s="31">
        <f t="shared" si="4696"/>
        <v>572346</v>
      </c>
      <c r="L5030" s="31">
        <f t="shared" si="4673"/>
        <v>256400</v>
      </c>
      <c r="M5030" s="31">
        <f t="shared" ref="M5030" si="4697">SUM(M5031:M5032)</f>
        <v>83000</v>
      </c>
      <c r="N5030" s="31">
        <f t="shared" ref="N5030:O5030" si="4698">SUM(N5031:N5032)</f>
        <v>84200</v>
      </c>
      <c r="O5030" s="31">
        <f t="shared" si="4698"/>
        <v>89200</v>
      </c>
      <c r="P5030" s="31">
        <f t="shared" si="4676"/>
        <v>828746</v>
      </c>
      <c r="Q5030" s="31">
        <f t="shared" si="4677"/>
        <v>82.470986989672539</v>
      </c>
      <c r="R5030" s="94"/>
      <c r="S5030" s="94"/>
      <c r="T5030" s="94"/>
      <c r="U5030" s="94"/>
      <c r="V5030" s="94"/>
      <c r="W5030" s="94"/>
      <c r="X5030" s="94"/>
      <c r="Y5030" s="94"/>
    </row>
    <row r="5031" spans="1:25" ht="15" customHeight="1" x14ac:dyDescent="0.25">
      <c r="A5031" s="64" t="s">
        <v>935</v>
      </c>
      <c r="B5031" s="64" t="s">
        <v>95</v>
      </c>
      <c r="C5031" s="64" t="s">
        <v>1183</v>
      </c>
      <c r="D5031" s="64" t="s">
        <v>1936</v>
      </c>
      <c r="E5031" s="20" t="s">
        <v>19</v>
      </c>
      <c r="F5031" s="64"/>
      <c r="G5031" s="53" t="s">
        <v>385</v>
      </c>
      <c r="H5031" s="53" t="s">
        <v>3860</v>
      </c>
      <c r="I5031" s="26">
        <v>879248</v>
      </c>
      <c r="J5031" s="26">
        <v>879248</v>
      </c>
      <c r="K5031" s="26">
        <v>482000</v>
      </c>
      <c r="L5031" s="26">
        <f t="shared" si="4673"/>
        <v>230000</v>
      </c>
      <c r="M5031" s="26">
        <v>75000</v>
      </c>
      <c r="N5031" s="26">
        <v>75000</v>
      </c>
      <c r="O5031" s="26">
        <v>80000</v>
      </c>
      <c r="P5031" s="26">
        <f t="shared" si="4676"/>
        <v>712000</v>
      </c>
      <c r="Q5031" s="26">
        <f t="shared" si="4677"/>
        <v>80.978290539188038</v>
      </c>
      <c r="R5031" s="90"/>
      <c r="S5031" s="90"/>
      <c r="T5031" s="90"/>
      <c r="U5031" s="90"/>
      <c r="V5031" s="90"/>
      <c r="W5031" s="90"/>
      <c r="X5031" s="90"/>
      <c r="Y5031" s="90"/>
    </row>
    <row r="5032" spans="1:25" ht="15" customHeight="1" x14ac:dyDescent="0.25">
      <c r="A5032" s="63" t="s">
        <v>935</v>
      </c>
      <c r="B5032" s="63" t="s">
        <v>95</v>
      </c>
      <c r="C5032" s="63" t="s">
        <v>1183</v>
      </c>
      <c r="D5032" s="63" t="s">
        <v>1936</v>
      </c>
      <c r="E5032" s="63" t="s">
        <v>21</v>
      </c>
      <c r="F5032" s="64" t="s">
        <v>1</v>
      </c>
      <c r="G5032" s="53" t="s">
        <v>1</v>
      </c>
      <c r="H5032" s="65" t="s">
        <v>22</v>
      </c>
      <c r="I5032" s="31">
        <f t="shared" ref="I5032:K5032" si="4699">SUM(I5033:I5037)</f>
        <v>125646</v>
      </c>
      <c r="J5032" s="31">
        <f t="shared" si="4699"/>
        <v>125646</v>
      </c>
      <c r="K5032" s="31">
        <f t="shared" si="4699"/>
        <v>90346</v>
      </c>
      <c r="L5032" s="31">
        <f t="shared" si="4673"/>
        <v>26400</v>
      </c>
      <c r="M5032" s="31">
        <f t="shared" ref="M5032" si="4700">SUM(M5033:M5037)</f>
        <v>8000</v>
      </c>
      <c r="N5032" s="31">
        <f t="shared" ref="N5032:O5032" si="4701">SUM(N5033:N5037)</f>
        <v>9200</v>
      </c>
      <c r="O5032" s="31">
        <f t="shared" si="4701"/>
        <v>9200</v>
      </c>
      <c r="P5032" s="31">
        <f t="shared" si="4676"/>
        <v>116746</v>
      </c>
      <c r="Q5032" s="31">
        <f t="shared" si="4677"/>
        <v>92.916606975152419</v>
      </c>
      <c r="R5032" s="94"/>
      <c r="S5032" s="94"/>
      <c r="T5032" s="94"/>
      <c r="U5032" s="94"/>
      <c r="V5032" s="94"/>
      <c r="W5032" s="94"/>
      <c r="X5032" s="94"/>
      <c r="Y5032" s="94"/>
    </row>
    <row r="5033" spans="1:25" ht="15" customHeight="1" x14ac:dyDescent="0.25">
      <c r="A5033" s="64" t="s">
        <v>935</v>
      </c>
      <c r="B5033" s="64" t="s">
        <v>95</v>
      </c>
      <c r="C5033" s="64" t="s">
        <v>1183</v>
      </c>
      <c r="D5033" s="64" t="s">
        <v>1936</v>
      </c>
      <c r="E5033" s="20" t="s">
        <v>23</v>
      </c>
      <c r="F5033" s="64" t="s">
        <v>1938</v>
      </c>
      <c r="G5033" s="53" t="s">
        <v>385</v>
      </c>
      <c r="H5033" s="53" t="s">
        <v>85</v>
      </c>
      <c r="I5033" s="26">
        <v>19100</v>
      </c>
      <c r="J5033" s="26">
        <v>19100</v>
      </c>
      <c r="K5033" s="26">
        <v>11800</v>
      </c>
      <c r="L5033" s="26">
        <f t="shared" si="4673"/>
        <v>5400</v>
      </c>
      <c r="M5033" s="26">
        <v>1000</v>
      </c>
      <c r="N5033" s="26">
        <v>2200</v>
      </c>
      <c r="O5033" s="26">
        <v>2200</v>
      </c>
      <c r="P5033" s="26">
        <f t="shared" si="4676"/>
        <v>17200</v>
      </c>
      <c r="Q5033" s="26">
        <f t="shared" si="4677"/>
        <v>90.052356020942398</v>
      </c>
      <c r="R5033" s="90"/>
      <c r="S5033" s="90"/>
      <c r="T5033" s="90"/>
      <c r="U5033" s="90"/>
      <c r="V5033" s="90"/>
      <c r="W5033" s="90"/>
      <c r="X5033" s="90"/>
      <c r="Y5033" s="90"/>
    </row>
    <row r="5034" spans="1:25" ht="15" customHeight="1" x14ac:dyDescent="0.25">
      <c r="A5034" s="64" t="s">
        <v>935</v>
      </c>
      <c r="B5034" s="64" t="s">
        <v>95</v>
      </c>
      <c r="C5034" s="64" t="s">
        <v>1183</v>
      </c>
      <c r="D5034" s="64" t="s">
        <v>1936</v>
      </c>
      <c r="E5034" s="20" t="s">
        <v>23</v>
      </c>
      <c r="F5034" s="64" t="s">
        <v>1939</v>
      </c>
      <c r="G5034" s="53" t="s">
        <v>385</v>
      </c>
      <c r="H5034" s="53" t="s">
        <v>25</v>
      </c>
      <c r="I5034" s="26">
        <v>73000</v>
      </c>
      <c r="J5034" s="26">
        <v>73000</v>
      </c>
      <c r="K5034" s="26">
        <v>45000</v>
      </c>
      <c r="L5034" s="26">
        <f t="shared" si="4673"/>
        <v>21000</v>
      </c>
      <c r="M5034" s="26">
        <v>7000</v>
      </c>
      <c r="N5034" s="26">
        <v>7000</v>
      </c>
      <c r="O5034" s="26">
        <v>7000</v>
      </c>
      <c r="P5034" s="26">
        <f t="shared" si="4676"/>
        <v>66000</v>
      </c>
      <c r="Q5034" s="26">
        <f t="shared" si="4677"/>
        <v>90.410958904109577</v>
      </c>
      <c r="R5034" s="90"/>
      <c r="S5034" s="90"/>
      <c r="T5034" s="90"/>
      <c r="U5034" s="90"/>
      <c r="V5034" s="90"/>
      <c r="W5034" s="90"/>
      <c r="X5034" s="90"/>
      <c r="Y5034" s="90"/>
    </row>
    <row r="5035" spans="1:25" ht="15" customHeight="1" x14ac:dyDescent="0.25">
      <c r="A5035" s="64" t="s">
        <v>935</v>
      </c>
      <c r="B5035" s="64" t="s">
        <v>95</v>
      </c>
      <c r="C5035" s="64" t="s">
        <v>1183</v>
      </c>
      <c r="D5035" s="64" t="s">
        <v>1936</v>
      </c>
      <c r="E5035" s="20" t="s">
        <v>23</v>
      </c>
      <c r="F5035" s="64" t="s">
        <v>1940</v>
      </c>
      <c r="G5035" s="53" t="s">
        <v>385</v>
      </c>
      <c r="H5035" s="53" t="s">
        <v>27</v>
      </c>
      <c r="I5035" s="26">
        <v>16946</v>
      </c>
      <c r="J5035" s="26">
        <v>16946</v>
      </c>
      <c r="K5035" s="26">
        <v>16946</v>
      </c>
      <c r="L5035" s="26">
        <f t="shared" si="4673"/>
        <v>0</v>
      </c>
      <c r="M5035" s="26"/>
      <c r="N5035" s="26"/>
      <c r="O5035" s="26"/>
      <c r="P5035" s="26">
        <f t="shared" si="4676"/>
        <v>16946</v>
      </c>
      <c r="Q5035" s="26">
        <f t="shared" si="4677"/>
        <v>100</v>
      </c>
      <c r="R5035" s="90"/>
      <c r="S5035" s="90"/>
      <c r="T5035" s="90"/>
      <c r="U5035" s="90"/>
      <c r="V5035" s="90"/>
      <c r="W5035" s="90"/>
      <c r="X5035" s="90"/>
      <c r="Y5035" s="90"/>
    </row>
    <row r="5036" spans="1:25" ht="15" customHeight="1" x14ac:dyDescent="0.25">
      <c r="A5036" s="64" t="s">
        <v>935</v>
      </c>
      <c r="B5036" s="64" t="s">
        <v>95</v>
      </c>
      <c r="C5036" s="64" t="s">
        <v>1183</v>
      </c>
      <c r="D5036" s="64" t="s">
        <v>1936</v>
      </c>
      <c r="E5036" s="20" t="s">
        <v>23</v>
      </c>
      <c r="F5036" s="64" t="s">
        <v>1941</v>
      </c>
      <c r="G5036" s="53" t="s">
        <v>385</v>
      </c>
      <c r="H5036" s="53" t="s">
        <v>89</v>
      </c>
      <c r="I5036" s="26">
        <v>10600</v>
      </c>
      <c r="J5036" s="26">
        <v>10600</v>
      </c>
      <c r="K5036" s="26">
        <v>10600</v>
      </c>
      <c r="L5036" s="26">
        <f t="shared" si="4673"/>
        <v>0</v>
      </c>
      <c r="M5036" s="26">
        <v>0</v>
      </c>
      <c r="N5036" s="26">
        <v>0</v>
      </c>
      <c r="O5036" s="26">
        <v>0</v>
      </c>
      <c r="P5036" s="26">
        <f t="shared" si="4676"/>
        <v>10600</v>
      </c>
      <c r="Q5036" s="26">
        <f t="shared" si="4677"/>
        <v>100</v>
      </c>
      <c r="R5036" s="90"/>
      <c r="S5036" s="90"/>
      <c r="T5036" s="90"/>
      <c r="U5036" s="90"/>
      <c r="V5036" s="90"/>
      <c r="W5036" s="90"/>
      <c r="X5036" s="90"/>
      <c r="Y5036" s="90"/>
    </row>
    <row r="5037" spans="1:25" ht="15" customHeight="1" x14ac:dyDescent="0.25">
      <c r="A5037" s="64" t="s">
        <v>935</v>
      </c>
      <c r="B5037" s="64" t="s">
        <v>95</v>
      </c>
      <c r="C5037" s="64" t="s">
        <v>1183</v>
      </c>
      <c r="D5037" s="64" t="s">
        <v>1936</v>
      </c>
      <c r="E5037" s="20" t="s">
        <v>23</v>
      </c>
      <c r="F5037" s="64" t="s">
        <v>1942</v>
      </c>
      <c r="G5037" s="53" t="s">
        <v>385</v>
      </c>
      <c r="H5037" s="53" t="s">
        <v>29</v>
      </c>
      <c r="I5037" s="26">
        <v>6000</v>
      </c>
      <c r="J5037" s="26">
        <v>6000</v>
      </c>
      <c r="K5037" s="26">
        <v>6000</v>
      </c>
      <c r="L5037" s="26">
        <f t="shared" si="4673"/>
        <v>0</v>
      </c>
      <c r="M5037" s="26">
        <v>0</v>
      </c>
      <c r="N5037" s="26">
        <v>0</v>
      </c>
      <c r="O5037" s="26">
        <v>0</v>
      </c>
      <c r="P5037" s="26">
        <f t="shared" si="4676"/>
        <v>6000</v>
      </c>
      <c r="Q5037" s="26">
        <f t="shared" si="4677"/>
        <v>100</v>
      </c>
      <c r="R5037" s="90"/>
      <c r="S5037" s="90"/>
      <c r="T5037" s="90"/>
      <c r="U5037" s="90"/>
      <c r="V5037" s="90"/>
      <c r="W5037" s="90"/>
      <c r="X5037" s="90"/>
      <c r="Y5037" s="90"/>
    </row>
    <row r="5038" spans="1:25" ht="15" customHeight="1" x14ac:dyDescent="0.25">
      <c r="A5038" s="63" t="s">
        <v>935</v>
      </c>
      <c r="B5038" s="63" t="s">
        <v>95</v>
      </c>
      <c r="C5038" s="63" t="s">
        <v>1183</v>
      </c>
      <c r="D5038" s="63" t="s">
        <v>1936</v>
      </c>
      <c r="E5038" s="65" t="s">
        <v>30</v>
      </c>
      <c r="F5038" s="65" t="s">
        <v>1</v>
      </c>
      <c r="G5038" s="65" t="s">
        <v>1</v>
      </c>
      <c r="H5038" s="65" t="s">
        <v>31</v>
      </c>
      <c r="I5038" s="31">
        <f t="shared" ref="I5038:K5038" si="4702">SUM(I5039)</f>
        <v>92387</v>
      </c>
      <c r="J5038" s="31">
        <f t="shared" si="4702"/>
        <v>92387</v>
      </c>
      <c r="K5038" s="31">
        <f t="shared" si="4702"/>
        <v>58500</v>
      </c>
      <c r="L5038" s="31">
        <f t="shared" si="4673"/>
        <v>24000</v>
      </c>
      <c r="M5038" s="31">
        <f t="shared" ref="M5038" si="4703">SUM(M5039)</f>
        <v>8000</v>
      </c>
      <c r="N5038" s="31">
        <f t="shared" ref="N5038:O5038" si="4704">SUM(N5039)</f>
        <v>8000</v>
      </c>
      <c r="O5038" s="31">
        <f t="shared" si="4704"/>
        <v>8000</v>
      </c>
      <c r="P5038" s="31">
        <f t="shared" si="4676"/>
        <v>82500</v>
      </c>
      <c r="Q5038" s="31">
        <f t="shared" si="4677"/>
        <v>89.298277896240819</v>
      </c>
      <c r="R5038" s="94"/>
      <c r="S5038" s="94"/>
      <c r="T5038" s="94"/>
      <c r="U5038" s="94"/>
      <c r="V5038" s="94"/>
      <c r="W5038" s="94"/>
      <c r="X5038" s="94"/>
      <c r="Y5038" s="94"/>
    </row>
    <row r="5039" spans="1:25" ht="15" customHeight="1" x14ac:dyDescent="0.25">
      <c r="A5039" s="64" t="s">
        <v>935</v>
      </c>
      <c r="B5039" s="64" t="s">
        <v>95</v>
      </c>
      <c r="C5039" s="64" t="s">
        <v>1183</v>
      </c>
      <c r="D5039" s="64" t="s">
        <v>1936</v>
      </c>
      <c r="E5039" s="20" t="s">
        <v>33</v>
      </c>
      <c r="F5039" s="64"/>
      <c r="G5039" s="53" t="s">
        <v>385</v>
      </c>
      <c r="H5039" s="53" t="s">
        <v>3861</v>
      </c>
      <c r="I5039" s="26">
        <v>92387</v>
      </c>
      <c r="J5039" s="26">
        <v>92387</v>
      </c>
      <c r="K5039" s="26">
        <v>58500</v>
      </c>
      <c r="L5039" s="26">
        <f t="shared" si="4673"/>
        <v>24000</v>
      </c>
      <c r="M5039" s="26">
        <v>8000</v>
      </c>
      <c r="N5039" s="26">
        <v>8000</v>
      </c>
      <c r="O5039" s="26">
        <v>8000</v>
      </c>
      <c r="P5039" s="26">
        <f t="shared" si="4676"/>
        <v>82500</v>
      </c>
      <c r="Q5039" s="26">
        <f t="shared" si="4677"/>
        <v>89.298277896240819</v>
      </c>
      <c r="R5039" s="90"/>
      <c r="S5039" s="90"/>
      <c r="T5039" s="90"/>
      <c r="U5039" s="90"/>
      <c r="V5039" s="90"/>
      <c r="W5039" s="90"/>
      <c r="X5039" s="90"/>
      <c r="Y5039" s="90"/>
    </row>
    <row r="5040" spans="1:25" ht="15" customHeight="1" x14ac:dyDescent="0.25">
      <c r="A5040" s="63" t="s">
        <v>935</v>
      </c>
      <c r="B5040" s="63" t="s">
        <v>95</v>
      </c>
      <c r="C5040" s="63" t="s">
        <v>1183</v>
      </c>
      <c r="D5040" s="63" t="s">
        <v>1936</v>
      </c>
      <c r="E5040" s="65" t="s">
        <v>34</v>
      </c>
      <c r="F5040" s="65" t="s">
        <v>1</v>
      </c>
      <c r="G5040" s="65" t="s">
        <v>1</v>
      </c>
      <c r="H5040" s="65" t="s">
        <v>35</v>
      </c>
      <c r="I5040" s="31">
        <f t="shared" ref="I5040:K5040" si="4705">SUM(I5041:I5049)</f>
        <v>80221</v>
      </c>
      <c r="J5040" s="31">
        <f t="shared" si="4705"/>
        <v>64681</v>
      </c>
      <c r="K5040" s="31">
        <f t="shared" si="4705"/>
        <v>57876</v>
      </c>
      <c r="L5040" s="31">
        <f t="shared" si="4673"/>
        <v>6055</v>
      </c>
      <c r="M5040" s="31">
        <f t="shared" ref="M5040" si="4706">SUM(M5041:M5049)</f>
        <v>2350</v>
      </c>
      <c r="N5040" s="31">
        <f t="shared" ref="N5040:O5040" si="4707">SUM(N5041:N5049)</f>
        <v>1827</v>
      </c>
      <c r="O5040" s="31">
        <f t="shared" si="4707"/>
        <v>1878</v>
      </c>
      <c r="P5040" s="31">
        <f t="shared" si="4676"/>
        <v>63931</v>
      </c>
      <c r="Q5040" s="31">
        <f t="shared" si="4677"/>
        <v>98.840463196301855</v>
      </c>
      <c r="R5040" s="94"/>
      <c r="S5040" s="94"/>
      <c r="T5040" s="94"/>
      <c r="U5040" s="94"/>
      <c r="V5040" s="94"/>
      <c r="W5040" s="94"/>
      <c r="X5040" s="94"/>
      <c r="Y5040" s="94"/>
    </row>
    <row r="5041" spans="1:25" ht="15" customHeight="1" x14ac:dyDescent="0.25">
      <c r="A5041" s="64" t="s">
        <v>935</v>
      </c>
      <c r="B5041" s="64" t="s">
        <v>95</v>
      </c>
      <c r="C5041" s="64" t="s">
        <v>1183</v>
      </c>
      <c r="D5041" s="64" t="s">
        <v>1936</v>
      </c>
      <c r="E5041" s="20" t="s">
        <v>38</v>
      </c>
      <c r="F5041" s="64"/>
      <c r="G5041" s="53" t="s">
        <v>385</v>
      </c>
      <c r="H5041" s="53" t="s">
        <v>3938</v>
      </c>
      <c r="I5041" s="26">
        <v>5500</v>
      </c>
      <c r="J5041" s="26">
        <v>500</v>
      </c>
      <c r="K5041" s="26">
        <v>500</v>
      </c>
      <c r="L5041" s="26">
        <f t="shared" si="4673"/>
        <v>0</v>
      </c>
      <c r="M5041" s="26"/>
      <c r="N5041" s="26">
        <v>0</v>
      </c>
      <c r="O5041" s="26">
        <v>0</v>
      </c>
      <c r="P5041" s="26">
        <f t="shared" si="4676"/>
        <v>500</v>
      </c>
      <c r="Q5041" s="26">
        <f t="shared" si="4677"/>
        <v>100</v>
      </c>
      <c r="R5041" s="90"/>
      <c r="S5041" s="90"/>
      <c r="T5041" s="90"/>
      <c r="U5041" s="90"/>
      <c r="V5041" s="90"/>
      <c r="W5041" s="90"/>
      <c r="X5041" s="90"/>
      <c r="Y5041" s="90"/>
    </row>
    <row r="5042" spans="1:25" ht="15" customHeight="1" x14ac:dyDescent="0.25">
      <c r="A5042" s="64" t="s">
        <v>935</v>
      </c>
      <c r="B5042" s="64" t="s">
        <v>95</v>
      </c>
      <c r="C5042" s="64" t="s">
        <v>1183</v>
      </c>
      <c r="D5042" s="64" t="s">
        <v>1936</v>
      </c>
      <c r="E5042" s="20" t="s">
        <v>298</v>
      </c>
      <c r="F5042" s="64"/>
      <c r="G5042" s="53" t="s">
        <v>385</v>
      </c>
      <c r="H5042" s="53" t="s">
        <v>297</v>
      </c>
      <c r="I5042" s="26">
        <v>31378</v>
      </c>
      <c r="J5042" s="26">
        <v>31378</v>
      </c>
      <c r="K5042" s="26">
        <v>29000</v>
      </c>
      <c r="L5042" s="26">
        <f t="shared" si="4673"/>
        <v>2378</v>
      </c>
      <c r="M5042" s="26">
        <v>500</v>
      </c>
      <c r="N5042" s="26">
        <v>500</v>
      </c>
      <c r="O5042" s="26">
        <v>1378</v>
      </c>
      <c r="P5042" s="26">
        <f t="shared" si="4676"/>
        <v>31378</v>
      </c>
      <c r="Q5042" s="26">
        <f t="shared" si="4677"/>
        <v>100</v>
      </c>
      <c r="R5042" s="90"/>
      <c r="S5042" s="90"/>
      <c r="T5042" s="90"/>
      <c r="U5042" s="90"/>
      <c r="V5042" s="90"/>
      <c r="W5042" s="90"/>
      <c r="X5042" s="90"/>
      <c r="Y5042" s="90"/>
    </row>
    <row r="5043" spans="1:25" ht="15" customHeight="1" x14ac:dyDescent="0.25">
      <c r="A5043" s="64" t="s">
        <v>935</v>
      </c>
      <c r="B5043" s="64" t="s">
        <v>95</v>
      </c>
      <c r="C5043" s="64" t="s">
        <v>1183</v>
      </c>
      <c r="D5043" s="64" t="s">
        <v>1936</v>
      </c>
      <c r="E5043" s="20" t="s">
        <v>301</v>
      </c>
      <c r="F5043" s="64"/>
      <c r="G5043" s="53" t="s">
        <v>385</v>
      </c>
      <c r="H5043" s="53" t="s">
        <v>300</v>
      </c>
      <c r="I5043" s="26">
        <v>7377</v>
      </c>
      <c r="J5043" s="26">
        <v>7377</v>
      </c>
      <c r="K5043" s="26">
        <v>5900</v>
      </c>
      <c r="L5043" s="26">
        <f t="shared" si="4673"/>
        <v>1477</v>
      </c>
      <c r="M5043" s="26">
        <v>1000</v>
      </c>
      <c r="N5043" s="26">
        <v>477</v>
      </c>
      <c r="O5043" s="26">
        <v>0</v>
      </c>
      <c r="P5043" s="26">
        <f t="shared" si="4676"/>
        <v>7377</v>
      </c>
      <c r="Q5043" s="26">
        <f t="shared" si="4677"/>
        <v>100</v>
      </c>
      <c r="R5043" s="90"/>
      <c r="S5043" s="90"/>
      <c r="T5043" s="90"/>
      <c r="U5043" s="90"/>
      <c r="V5043" s="90"/>
      <c r="W5043" s="90"/>
      <c r="X5043" s="90"/>
      <c r="Y5043" s="90"/>
    </row>
    <row r="5044" spans="1:25" ht="15" customHeight="1" x14ac:dyDescent="0.25">
      <c r="A5044" s="64" t="s">
        <v>935</v>
      </c>
      <c r="B5044" s="64" t="s">
        <v>95</v>
      </c>
      <c r="C5044" s="64" t="s">
        <v>1183</v>
      </c>
      <c r="D5044" s="64" t="s">
        <v>1936</v>
      </c>
      <c r="E5044" s="20" t="s">
        <v>218</v>
      </c>
      <c r="F5044" s="64"/>
      <c r="G5044" s="53" t="s">
        <v>385</v>
      </c>
      <c r="H5044" s="53" t="s">
        <v>3939</v>
      </c>
      <c r="I5044" s="26">
        <v>10800</v>
      </c>
      <c r="J5044" s="26">
        <v>8000</v>
      </c>
      <c r="K5044" s="26">
        <v>8000</v>
      </c>
      <c r="L5044" s="26">
        <f t="shared" si="4673"/>
        <v>0</v>
      </c>
      <c r="M5044" s="26"/>
      <c r="N5044" s="26">
        <v>0</v>
      </c>
      <c r="O5044" s="26">
        <v>0</v>
      </c>
      <c r="P5044" s="26">
        <f t="shared" si="4676"/>
        <v>8000</v>
      </c>
      <c r="Q5044" s="26">
        <f t="shared" si="4677"/>
        <v>100</v>
      </c>
      <c r="R5044" s="90"/>
      <c r="S5044" s="90"/>
      <c r="T5044" s="90"/>
      <c r="U5044" s="90"/>
      <c r="V5044" s="90"/>
      <c r="W5044" s="90"/>
      <c r="X5044" s="90"/>
      <c r="Y5044" s="90"/>
    </row>
    <row r="5045" spans="1:25" ht="15" customHeight="1" x14ac:dyDescent="0.25">
      <c r="A5045" s="64" t="s">
        <v>935</v>
      </c>
      <c r="B5045" s="64" t="s">
        <v>95</v>
      </c>
      <c r="C5045" s="64" t="s">
        <v>1183</v>
      </c>
      <c r="D5045" s="64" t="s">
        <v>1936</v>
      </c>
      <c r="E5045" s="20" t="s">
        <v>303</v>
      </c>
      <c r="F5045" s="64"/>
      <c r="G5045" s="53" t="s">
        <v>385</v>
      </c>
      <c r="H5045" s="53" t="s">
        <v>302</v>
      </c>
      <c r="I5045" s="26">
        <v>200</v>
      </c>
      <c r="J5045" s="26">
        <v>100</v>
      </c>
      <c r="K5045" s="26">
        <v>100</v>
      </c>
      <c r="L5045" s="26">
        <f t="shared" si="4673"/>
        <v>0</v>
      </c>
      <c r="M5045" s="26">
        <v>0</v>
      </c>
      <c r="N5045" s="26">
        <v>0</v>
      </c>
      <c r="O5045" s="26">
        <v>0</v>
      </c>
      <c r="P5045" s="26">
        <f t="shared" si="4676"/>
        <v>100</v>
      </c>
      <c r="Q5045" s="26">
        <f t="shared" si="4677"/>
        <v>100</v>
      </c>
      <c r="R5045" s="90"/>
      <c r="S5045" s="90"/>
      <c r="T5045" s="90"/>
      <c r="U5045" s="90"/>
      <c r="V5045" s="90"/>
      <c r="W5045" s="90"/>
      <c r="X5045" s="90"/>
      <c r="Y5045" s="90"/>
    </row>
    <row r="5046" spans="1:25" ht="15" customHeight="1" x14ac:dyDescent="0.25">
      <c r="A5046" s="64" t="s">
        <v>935</v>
      </c>
      <c r="B5046" s="64" t="s">
        <v>95</v>
      </c>
      <c r="C5046" s="64" t="s">
        <v>1183</v>
      </c>
      <c r="D5046" s="64" t="s">
        <v>1936</v>
      </c>
      <c r="E5046" s="20" t="s">
        <v>305</v>
      </c>
      <c r="F5046" s="64"/>
      <c r="G5046" s="53" t="s">
        <v>385</v>
      </c>
      <c r="H5046" s="53" t="s">
        <v>304</v>
      </c>
      <c r="I5046" s="26">
        <v>3000</v>
      </c>
      <c r="J5046" s="26">
        <v>2550</v>
      </c>
      <c r="K5046" s="26">
        <v>2550</v>
      </c>
      <c r="L5046" s="26">
        <f t="shared" si="4673"/>
        <v>0</v>
      </c>
      <c r="M5046" s="26">
        <v>0</v>
      </c>
      <c r="N5046" s="26">
        <v>0</v>
      </c>
      <c r="O5046" s="26">
        <v>0</v>
      </c>
      <c r="P5046" s="26">
        <f t="shared" si="4676"/>
        <v>2550</v>
      </c>
      <c r="Q5046" s="26">
        <f t="shared" si="4677"/>
        <v>100</v>
      </c>
      <c r="R5046" s="90"/>
      <c r="S5046" s="90"/>
      <c r="T5046" s="90"/>
      <c r="U5046" s="90"/>
      <c r="V5046" s="90"/>
      <c r="W5046" s="90"/>
      <c r="X5046" s="90"/>
      <c r="Y5046" s="90"/>
    </row>
    <row r="5047" spans="1:25" ht="15" customHeight="1" x14ac:dyDescent="0.25">
      <c r="A5047" s="64" t="s">
        <v>935</v>
      </c>
      <c r="B5047" s="64" t="s">
        <v>95</v>
      </c>
      <c r="C5047" s="64" t="s">
        <v>1183</v>
      </c>
      <c r="D5047" s="64" t="s">
        <v>1936</v>
      </c>
      <c r="E5047" s="20" t="s">
        <v>308</v>
      </c>
      <c r="F5047" s="64"/>
      <c r="G5047" s="53" t="s">
        <v>385</v>
      </c>
      <c r="H5047" s="53" t="s">
        <v>307</v>
      </c>
      <c r="I5047" s="26">
        <v>2666</v>
      </c>
      <c r="J5047" s="26">
        <v>2026</v>
      </c>
      <c r="K5047" s="26">
        <v>2026</v>
      </c>
      <c r="L5047" s="26">
        <f t="shared" si="4673"/>
        <v>0</v>
      </c>
      <c r="M5047" s="26">
        <v>0</v>
      </c>
      <c r="N5047" s="26">
        <v>0</v>
      </c>
      <c r="O5047" s="26">
        <v>0</v>
      </c>
      <c r="P5047" s="26">
        <f t="shared" si="4676"/>
        <v>2026</v>
      </c>
      <c r="Q5047" s="26">
        <f t="shared" si="4677"/>
        <v>100</v>
      </c>
      <c r="R5047" s="90"/>
      <c r="S5047" s="90"/>
      <c r="T5047" s="90"/>
      <c r="U5047" s="90"/>
      <c r="V5047" s="90"/>
      <c r="W5047" s="90"/>
      <c r="X5047" s="90"/>
      <c r="Y5047" s="90"/>
    </row>
    <row r="5048" spans="1:25" ht="15" customHeight="1" x14ac:dyDescent="0.25">
      <c r="A5048" s="64" t="s">
        <v>935</v>
      </c>
      <c r="B5048" s="64" t="s">
        <v>95</v>
      </c>
      <c r="C5048" s="64" t="s">
        <v>1183</v>
      </c>
      <c r="D5048" s="64" t="s">
        <v>1936</v>
      </c>
      <c r="E5048" s="20" t="s">
        <v>311</v>
      </c>
      <c r="F5048" s="64"/>
      <c r="G5048" s="53" t="s">
        <v>385</v>
      </c>
      <c r="H5048" s="53" t="s">
        <v>310</v>
      </c>
      <c r="I5048" s="26">
        <v>800</v>
      </c>
      <c r="J5048" s="26">
        <v>0</v>
      </c>
      <c r="K5048" s="26">
        <v>0</v>
      </c>
      <c r="L5048" s="26">
        <f t="shared" si="4673"/>
        <v>0</v>
      </c>
      <c r="M5048" s="26">
        <v>0</v>
      </c>
      <c r="N5048" s="26">
        <v>0</v>
      </c>
      <c r="O5048" s="26">
        <v>0</v>
      </c>
      <c r="P5048" s="26">
        <f t="shared" si="4676"/>
        <v>0</v>
      </c>
      <c r="Q5048" s="26" t="str">
        <f t="shared" si="4677"/>
        <v>-</v>
      </c>
      <c r="R5048" s="90"/>
      <c r="S5048" s="90"/>
      <c r="T5048" s="90"/>
      <c r="U5048" s="90"/>
      <c r="V5048" s="90"/>
      <c r="W5048" s="90"/>
      <c r="X5048" s="90"/>
      <c r="Y5048" s="90"/>
    </row>
    <row r="5049" spans="1:25" ht="15" customHeight="1" x14ac:dyDescent="0.25">
      <c r="A5049" s="63" t="s">
        <v>935</v>
      </c>
      <c r="B5049" s="63" t="s">
        <v>95</v>
      </c>
      <c r="C5049" s="63" t="s">
        <v>1183</v>
      </c>
      <c r="D5049" s="63" t="s">
        <v>1936</v>
      </c>
      <c r="E5049" s="63" t="s">
        <v>39</v>
      </c>
      <c r="F5049" s="64" t="s">
        <v>1</v>
      </c>
      <c r="G5049" s="53" t="s">
        <v>1</v>
      </c>
      <c r="H5049" s="65" t="s">
        <v>40</v>
      </c>
      <c r="I5049" s="31">
        <f t="shared" ref="I5049:K5049" si="4708">SUM(I5050:I5052)</f>
        <v>18500</v>
      </c>
      <c r="J5049" s="31">
        <f t="shared" si="4708"/>
        <v>12750</v>
      </c>
      <c r="K5049" s="31">
        <f t="shared" si="4708"/>
        <v>9800</v>
      </c>
      <c r="L5049" s="31">
        <f t="shared" si="4673"/>
        <v>2200</v>
      </c>
      <c r="M5049" s="31">
        <f t="shared" ref="M5049" si="4709">SUM(M5050:M5052)</f>
        <v>850</v>
      </c>
      <c r="N5049" s="31">
        <f t="shared" ref="N5049:O5049" si="4710">SUM(N5050:N5052)</f>
        <v>850</v>
      </c>
      <c r="O5049" s="31">
        <f t="shared" si="4710"/>
        <v>500</v>
      </c>
      <c r="P5049" s="31">
        <f t="shared" si="4676"/>
        <v>12000</v>
      </c>
      <c r="Q5049" s="31">
        <f t="shared" si="4677"/>
        <v>94.117647058823522</v>
      </c>
      <c r="R5049" s="94"/>
      <c r="S5049" s="94"/>
      <c r="T5049" s="94"/>
      <c r="U5049" s="94"/>
      <c r="V5049" s="94"/>
      <c r="W5049" s="94"/>
      <c r="X5049" s="94"/>
      <c r="Y5049" s="94"/>
    </row>
    <row r="5050" spans="1:25" ht="15" customHeight="1" x14ac:dyDescent="0.25">
      <c r="A5050" s="64" t="s">
        <v>935</v>
      </c>
      <c r="B5050" s="64" t="s">
        <v>95</v>
      </c>
      <c r="C5050" s="64" t="s">
        <v>1183</v>
      </c>
      <c r="D5050" s="64" t="s">
        <v>1936</v>
      </c>
      <c r="E5050" s="20" t="s">
        <v>41</v>
      </c>
      <c r="F5050" s="64"/>
      <c r="G5050" s="53" t="s">
        <v>385</v>
      </c>
      <c r="H5050" s="53" t="s">
        <v>3940</v>
      </c>
      <c r="I5050" s="26">
        <v>10750</v>
      </c>
      <c r="J5050" s="26">
        <v>5000</v>
      </c>
      <c r="K5050" s="26">
        <v>5000</v>
      </c>
      <c r="L5050" s="26">
        <f t="shared" si="4673"/>
        <v>0</v>
      </c>
      <c r="M5050" s="26"/>
      <c r="N5050" s="26">
        <v>0</v>
      </c>
      <c r="O5050" s="26">
        <v>0</v>
      </c>
      <c r="P5050" s="26">
        <f t="shared" si="4676"/>
        <v>5000</v>
      </c>
      <c r="Q5050" s="26">
        <f t="shared" si="4677"/>
        <v>100</v>
      </c>
      <c r="R5050" s="90"/>
      <c r="S5050" s="90"/>
      <c r="T5050" s="90"/>
      <c r="U5050" s="90"/>
      <c r="V5050" s="90"/>
      <c r="W5050" s="90"/>
      <c r="X5050" s="90"/>
      <c r="Y5050" s="90"/>
    </row>
    <row r="5051" spans="1:25" ht="15" customHeight="1" x14ac:dyDescent="0.25">
      <c r="A5051" s="64" t="s">
        <v>935</v>
      </c>
      <c r="B5051" s="64" t="s">
        <v>95</v>
      </c>
      <c r="C5051" s="64" t="s">
        <v>1183</v>
      </c>
      <c r="D5051" s="64" t="s">
        <v>1936</v>
      </c>
      <c r="E5051" s="20" t="s">
        <v>41</v>
      </c>
      <c r="F5051" s="64" t="s">
        <v>1943</v>
      </c>
      <c r="G5051" s="53" t="s">
        <v>385</v>
      </c>
      <c r="H5051" s="53" t="s">
        <v>49</v>
      </c>
      <c r="I5051" s="26">
        <v>2500</v>
      </c>
      <c r="J5051" s="26">
        <v>2500</v>
      </c>
      <c r="K5051" s="26">
        <v>1800</v>
      </c>
      <c r="L5051" s="26">
        <f t="shared" si="4673"/>
        <v>700</v>
      </c>
      <c r="M5051" s="26">
        <v>350</v>
      </c>
      <c r="N5051" s="26">
        <v>350</v>
      </c>
      <c r="O5051" s="26">
        <v>0</v>
      </c>
      <c r="P5051" s="26">
        <f t="shared" si="4676"/>
        <v>2500</v>
      </c>
      <c r="Q5051" s="26">
        <f t="shared" si="4677"/>
        <v>100</v>
      </c>
      <c r="R5051" s="90"/>
      <c r="S5051" s="90"/>
      <c r="T5051" s="90"/>
      <c r="U5051" s="90"/>
      <c r="V5051" s="90"/>
      <c r="W5051" s="90"/>
      <c r="X5051" s="90"/>
      <c r="Y5051" s="90"/>
    </row>
    <row r="5052" spans="1:25" ht="22.5" customHeight="1" x14ac:dyDescent="0.25">
      <c r="A5052" s="64" t="s">
        <v>935</v>
      </c>
      <c r="B5052" s="64" t="s">
        <v>95</v>
      </c>
      <c r="C5052" s="64" t="s">
        <v>1183</v>
      </c>
      <c r="D5052" s="64" t="s">
        <v>1936</v>
      </c>
      <c r="E5052" s="20" t="s">
        <v>41</v>
      </c>
      <c r="F5052" s="64" t="s">
        <v>1944</v>
      </c>
      <c r="G5052" s="53" t="s">
        <v>385</v>
      </c>
      <c r="H5052" s="53" t="s">
        <v>55</v>
      </c>
      <c r="I5052" s="26">
        <v>5250</v>
      </c>
      <c r="J5052" s="26">
        <v>5250</v>
      </c>
      <c r="K5052" s="26">
        <v>3000</v>
      </c>
      <c r="L5052" s="26">
        <f t="shared" si="4673"/>
        <v>1500</v>
      </c>
      <c r="M5052" s="26">
        <v>500</v>
      </c>
      <c r="N5052" s="26">
        <v>500</v>
      </c>
      <c r="O5052" s="26">
        <v>500</v>
      </c>
      <c r="P5052" s="26">
        <f t="shared" si="4676"/>
        <v>4500</v>
      </c>
      <c r="Q5052" s="26">
        <f t="shared" si="4677"/>
        <v>85.714285714285708</v>
      </c>
      <c r="R5052" s="90"/>
      <c r="S5052" s="90"/>
      <c r="T5052" s="90"/>
      <c r="U5052" s="90"/>
      <c r="V5052" s="90"/>
      <c r="W5052" s="90"/>
      <c r="X5052" s="90"/>
      <c r="Y5052" s="90"/>
    </row>
    <row r="5053" spans="1:25" ht="22.5" customHeight="1" x14ac:dyDescent="0.25">
      <c r="A5053" s="63" t="s">
        <v>1</v>
      </c>
      <c r="B5053" s="63" t="s">
        <v>1</v>
      </c>
      <c r="C5053" s="63" t="s">
        <v>1</v>
      </c>
      <c r="D5053" s="65" t="s">
        <v>1</v>
      </c>
      <c r="E5053" s="65" t="s">
        <v>1</v>
      </c>
      <c r="F5053" s="65" t="s">
        <v>1</v>
      </c>
      <c r="G5053" s="65" t="s">
        <v>1</v>
      </c>
      <c r="H5053" s="66" t="s">
        <v>56</v>
      </c>
      <c r="I5053" s="30">
        <f t="shared" ref="I5053:K5054" si="4711">SUM(I5054)</f>
        <v>20100</v>
      </c>
      <c r="J5053" s="30">
        <f t="shared" si="4711"/>
        <v>20100</v>
      </c>
      <c r="K5053" s="30">
        <f t="shared" si="4711"/>
        <v>1500</v>
      </c>
      <c r="L5053" s="30">
        <f t="shared" si="4673"/>
        <v>0</v>
      </c>
      <c r="M5053" s="30">
        <f t="shared" ref="M5053:M5054" si="4712">SUM(M5054)</f>
        <v>0</v>
      </c>
      <c r="N5053" s="30">
        <f t="shared" ref="N5053:O5054" si="4713">SUM(N5054)</f>
        <v>0</v>
      </c>
      <c r="O5053" s="30">
        <f t="shared" si="4713"/>
        <v>0</v>
      </c>
      <c r="P5053" s="30">
        <f t="shared" si="4676"/>
        <v>1500</v>
      </c>
      <c r="Q5053" s="30">
        <f t="shared" si="4677"/>
        <v>7.4626865671641784</v>
      </c>
      <c r="R5053" s="93"/>
      <c r="S5053" s="93"/>
      <c r="T5053" s="93"/>
      <c r="U5053" s="93"/>
      <c r="V5053" s="93"/>
      <c r="W5053" s="93"/>
      <c r="X5053" s="93"/>
      <c r="Y5053" s="93"/>
    </row>
    <row r="5054" spans="1:25" ht="15" customHeight="1" x14ac:dyDescent="0.25">
      <c r="A5054" s="63" t="s">
        <v>935</v>
      </c>
      <c r="B5054" s="63" t="s">
        <v>95</v>
      </c>
      <c r="C5054" s="63" t="s">
        <v>1183</v>
      </c>
      <c r="D5054" s="63" t="s">
        <v>1936</v>
      </c>
      <c r="E5054" s="65" t="s">
        <v>57</v>
      </c>
      <c r="F5054" s="65" t="s">
        <v>1</v>
      </c>
      <c r="G5054" s="65" t="s">
        <v>1</v>
      </c>
      <c r="H5054" s="65" t="s">
        <v>58</v>
      </c>
      <c r="I5054" s="31">
        <f t="shared" si="4711"/>
        <v>20100</v>
      </c>
      <c r="J5054" s="31">
        <f t="shared" si="4711"/>
        <v>20100</v>
      </c>
      <c r="K5054" s="31">
        <f t="shared" si="4711"/>
        <v>1500</v>
      </c>
      <c r="L5054" s="31">
        <f t="shared" si="4673"/>
        <v>0</v>
      </c>
      <c r="M5054" s="31">
        <f t="shared" si="4712"/>
        <v>0</v>
      </c>
      <c r="N5054" s="31">
        <f t="shared" si="4713"/>
        <v>0</v>
      </c>
      <c r="O5054" s="31">
        <f t="shared" si="4713"/>
        <v>0</v>
      </c>
      <c r="P5054" s="31">
        <f t="shared" si="4676"/>
        <v>1500</v>
      </c>
      <c r="Q5054" s="31">
        <f t="shared" si="4677"/>
        <v>7.4626865671641784</v>
      </c>
      <c r="R5054" s="94"/>
      <c r="S5054" s="94"/>
      <c r="T5054" s="94"/>
      <c r="U5054" s="94"/>
      <c r="V5054" s="94"/>
      <c r="W5054" s="94"/>
      <c r="X5054" s="94"/>
      <c r="Y5054" s="94"/>
    </row>
    <row r="5055" spans="1:25" ht="15" customHeight="1" x14ac:dyDescent="0.25">
      <c r="A5055" s="63" t="s">
        <v>935</v>
      </c>
      <c r="B5055" s="63" t="s">
        <v>95</v>
      </c>
      <c r="C5055" s="63" t="s">
        <v>1183</v>
      </c>
      <c r="D5055" s="63" t="s">
        <v>1936</v>
      </c>
      <c r="E5055" s="63" t="s">
        <v>66</v>
      </c>
      <c r="F5055" s="64" t="s">
        <v>1</v>
      </c>
      <c r="G5055" s="53" t="s">
        <v>1</v>
      </c>
      <c r="H5055" s="65" t="s">
        <v>67</v>
      </c>
      <c r="I5055" s="31">
        <f t="shared" ref="I5055:K5055" si="4714">SUM(I5056:I5057)</f>
        <v>20100</v>
      </c>
      <c r="J5055" s="31">
        <f t="shared" si="4714"/>
        <v>20100</v>
      </c>
      <c r="K5055" s="31">
        <f t="shared" si="4714"/>
        <v>1500</v>
      </c>
      <c r="L5055" s="31">
        <f t="shared" si="4673"/>
        <v>0</v>
      </c>
      <c r="M5055" s="31">
        <f t="shared" ref="M5055" si="4715">SUM(M5056:M5057)</f>
        <v>0</v>
      </c>
      <c r="N5055" s="31">
        <f t="shared" ref="N5055:O5055" si="4716">SUM(N5056:N5057)</f>
        <v>0</v>
      </c>
      <c r="O5055" s="31">
        <f t="shared" si="4716"/>
        <v>0</v>
      </c>
      <c r="P5055" s="31">
        <f t="shared" si="4676"/>
        <v>1500</v>
      </c>
      <c r="Q5055" s="31">
        <f t="shared" si="4677"/>
        <v>7.4626865671641784</v>
      </c>
      <c r="R5055" s="94"/>
      <c r="S5055" s="94"/>
      <c r="T5055" s="94"/>
      <c r="U5055" s="94"/>
      <c r="V5055" s="94"/>
      <c r="W5055" s="94"/>
      <c r="X5055" s="94"/>
      <c r="Y5055" s="94"/>
    </row>
    <row r="5056" spans="1:25" ht="15" customHeight="1" x14ac:dyDescent="0.25">
      <c r="A5056" s="64" t="s">
        <v>935</v>
      </c>
      <c r="B5056" s="64" t="s">
        <v>95</v>
      </c>
      <c r="C5056" s="64" t="s">
        <v>1183</v>
      </c>
      <c r="D5056" s="64" t="s">
        <v>1936</v>
      </c>
      <c r="E5056" s="20" t="s">
        <v>68</v>
      </c>
      <c r="F5056" s="64"/>
      <c r="G5056" s="53" t="s">
        <v>385</v>
      </c>
      <c r="H5056" s="53" t="s">
        <v>67</v>
      </c>
      <c r="I5056" s="26">
        <v>20000</v>
      </c>
      <c r="J5056" s="26">
        <v>20000</v>
      </c>
      <c r="K5056" s="26">
        <v>1500</v>
      </c>
      <c r="L5056" s="26">
        <f t="shared" si="4673"/>
        <v>0</v>
      </c>
      <c r="M5056" s="26">
        <v>0</v>
      </c>
      <c r="N5056" s="26">
        <v>0</v>
      </c>
      <c r="O5056" s="26">
        <v>0</v>
      </c>
      <c r="P5056" s="26">
        <f t="shared" si="4676"/>
        <v>1500</v>
      </c>
      <c r="Q5056" s="26">
        <f t="shared" si="4677"/>
        <v>7.5</v>
      </c>
      <c r="R5056" s="90"/>
      <c r="S5056" s="90"/>
      <c r="T5056" s="90"/>
      <c r="U5056" s="90"/>
      <c r="V5056" s="90"/>
      <c r="W5056" s="90"/>
      <c r="X5056" s="90"/>
      <c r="Y5056" s="90"/>
    </row>
    <row r="5057" spans="1:25" ht="15" customHeight="1" x14ac:dyDescent="0.25">
      <c r="A5057" s="64" t="s">
        <v>935</v>
      </c>
      <c r="B5057" s="64" t="s">
        <v>95</v>
      </c>
      <c r="C5057" s="64" t="s">
        <v>1183</v>
      </c>
      <c r="D5057" s="64" t="s">
        <v>1936</v>
      </c>
      <c r="E5057" s="20" t="s">
        <v>68</v>
      </c>
      <c r="F5057" s="64" t="s">
        <v>1945</v>
      </c>
      <c r="G5057" s="53" t="s">
        <v>385</v>
      </c>
      <c r="H5057" s="53" t="s">
        <v>276</v>
      </c>
      <c r="I5057" s="26">
        <v>100</v>
      </c>
      <c r="J5057" s="26">
        <v>100</v>
      </c>
      <c r="K5057" s="26">
        <v>0</v>
      </c>
      <c r="L5057" s="26">
        <f t="shared" si="4673"/>
        <v>0</v>
      </c>
      <c r="M5057" s="26">
        <v>0</v>
      </c>
      <c r="N5057" s="26">
        <v>0</v>
      </c>
      <c r="O5057" s="26">
        <v>0</v>
      </c>
      <c r="P5057" s="26">
        <f t="shared" si="4676"/>
        <v>0</v>
      </c>
      <c r="Q5057" s="26">
        <f t="shared" si="4677"/>
        <v>0</v>
      </c>
      <c r="R5057" s="90"/>
      <c r="S5057" s="90"/>
      <c r="T5057" s="90"/>
      <c r="U5057" s="90"/>
      <c r="V5057" s="90"/>
      <c r="W5057" s="90"/>
      <c r="X5057" s="90"/>
      <c r="Y5057" s="90"/>
    </row>
    <row r="5058" spans="1:25" ht="22.5" customHeight="1" x14ac:dyDescent="0.25">
      <c r="A5058" s="63" t="s">
        <v>1</v>
      </c>
      <c r="B5058" s="63" t="s">
        <v>1</v>
      </c>
      <c r="C5058" s="63" t="s">
        <v>1</v>
      </c>
      <c r="D5058" s="65" t="s">
        <v>1</v>
      </c>
      <c r="E5058" s="65" t="s">
        <v>1</v>
      </c>
      <c r="F5058" s="65" t="s">
        <v>1</v>
      </c>
      <c r="G5058" s="65" t="s">
        <v>1</v>
      </c>
      <c r="H5058" s="66" t="s">
        <v>69</v>
      </c>
      <c r="I5058" s="30">
        <f t="shared" ref="I5058:K5059" si="4717">SUM(I5059)</f>
        <v>5000</v>
      </c>
      <c r="J5058" s="30">
        <f t="shared" si="4717"/>
        <v>0</v>
      </c>
      <c r="K5058" s="30">
        <f t="shared" si="4717"/>
        <v>0</v>
      </c>
      <c r="L5058" s="30">
        <f t="shared" si="4673"/>
        <v>0</v>
      </c>
      <c r="M5058" s="30">
        <f t="shared" ref="M5058:M5059" si="4718">SUM(M5059)</f>
        <v>0</v>
      </c>
      <c r="N5058" s="30">
        <f t="shared" ref="N5058:O5059" si="4719">SUM(N5059)</f>
        <v>0</v>
      </c>
      <c r="O5058" s="30">
        <f t="shared" si="4719"/>
        <v>0</v>
      </c>
      <c r="P5058" s="30">
        <f t="shared" si="4676"/>
        <v>0</v>
      </c>
      <c r="Q5058" s="30" t="str">
        <f t="shared" si="4677"/>
        <v>-</v>
      </c>
      <c r="R5058" s="93"/>
      <c r="S5058" s="93"/>
      <c r="T5058" s="93"/>
      <c r="U5058" s="93"/>
      <c r="V5058" s="93"/>
      <c r="W5058" s="93"/>
      <c r="X5058" s="93"/>
      <c r="Y5058" s="93"/>
    </row>
    <row r="5059" spans="1:25" ht="15" customHeight="1" x14ac:dyDescent="0.25">
      <c r="A5059" s="63" t="s">
        <v>935</v>
      </c>
      <c r="B5059" s="63" t="s">
        <v>95</v>
      </c>
      <c r="C5059" s="63" t="s">
        <v>1183</v>
      </c>
      <c r="D5059" s="63" t="s">
        <v>1936</v>
      </c>
      <c r="E5059" s="65" t="s">
        <v>70</v>
      </c>
      <c r="F5059" s="65" t="s">
        <v>1</v>
      </c>
      <c r="G5059" s="65" t="s">
        <v>1</v>
      </c>
      <c r="H5059" s="65" t="s">
        <v>71</v>
      </c>
      <c r="I5059" s="31">
        <f t="shared" si="4717"/>
        <v>5000</v>
      </c>
      <c r="J5059" s="31">
        <f t="shared" si="4717"/>
        <v>0</v>
      </c>
      <c r="K5059" s="31">
        <f t="shared" si="4717"/>
        <v>0</v>
      </c>
      <c r="L5059" s="31">
        <f t="shared" si="4673"/>
        <v>0</v>
      </c>
      <c r="M5059" s="31">
        <f t="shared" si="4718"/>
        <v>0</v>
      </c>
      <c r="N5059" s="31">
        <f t="shared" si="4719"/>
        <v>0</v>
      </c>
      <c r="O5059" s="31">
        <f t="shared" si="4719"/>
        <v>0</v>
      </c>
      <c r="P5059" s="31">
        <f t="shared" si="4676"/>
        <v>0</v>
      </c>
      <c r="Q5059" s="31" t="str">
        <f t="shared" si="4677"/>
        <v>-</v>
      </c>
      <c r="R5059" s="94"/>
      <c r="S5059" s="94"/>
      <c r="T5059" s="94"/>
      <c r="U5059" s="94"/>
      <c r="V5059" s="94"/>
      <c r="W5059" s="94"/>
      <c r="X5059" s="94"/>
      <c r="Y5059" s="94"/>
    </row>
    <row r="5060" spans="1:25" ht="15" customHeight="1" x14ac:dyDescent="0.25">
      <c r="A5060" s="64" t="s">
        <v>935</v>
      </c>
      <c r="B5060" s="64" t="s">
        <v>95</v>
      </c>
      <c r="C5060" s="64" t="s">
        <v>1183</v>
      </c>
      <c r="D5060" s="64" t="s">
        <v>1936</v>
      </c>
      <c r="E5060" s="20" t="s">
        <v>74</v>
      </c>
      <c r="F5060" s="64"/>
      <c r="G5060" s="53" t="s">
        <v>385</v>
      </c>
      <c r="H5060" s="53" t="s">
        <v>73</v>
      </c>
      <c r="I5060" s="26">
        <v>5000</v>
      </c>
      <c r="J5060" s="26">
        <v>0</v>
      </c>
      <c r="K5060" s="26">
        <v>0</v>
      </c>
      <c r="L5060" s="26">
        <f t="shared" si="4673"/>
        <v>0</v>
      </c>
      <c r="M5060" s="26">
        <v>0</v>
      </c>
      <c r="N5060" s="26">
        <v>0</v>
      </c>
      <c r="O5060" s="26">
        <v>0</v>
      </c>
      <c r="P5060" s="26">
        <f t="shared" si="4676"/>
        <v>0</v>
      </c>
      <c r="Q5060" s="26" t="str">
        <f t="shared" si="4677"/>
        <v>-</v>
      </c>
      <c r="R5060" s="90"/>
      <c r="S5060" s="90"/>
      <c r="T5060" s="90"/>
      <c r="U5060" s="90"/>
      <c r="V5060" s="90"/>
      <c r="W5060" s="90"/>
      <c r="X5060" s="90"/>
      <c r="Y5060" s="90"/>
    </row>
    <row r="5061" spans="1:25" ht="15" customHeight="1" x14ac:dyDescent="0.25">
      <c r="A5061" s="53" t="s">
        <v>1</v>
      </c>
      <c r="B5061" s="53" t="s">
        <v>1</v>
      </c>
      <c r="C5061" s="53" t="s">
        <v>1</v>
      </c>
      <c r="D5061" s="53" t="s">
        <v>1</v>
      </c>
      <c r="E5061" s="53" t="s">
        <v>1</v>
      </c>
      <c r="F5061" s="53" t="s">
        <v>1</v>
      </c>
      <c r="G5061" s="53" t="s">
        <v>1</v>
      </c>
      <c r="H5061" s="66" t="s">
        <v>1946</v>
      </c>
      <c r="I5061" s="30">
        <f t="shared" ref="I5061:K5061" si="4720">SUM(I5029,I5053,I5058)</f>
        <v>1202602</v>
      </c>
      <c r="J5061" s="30">
        <f t="shared" si="4720"/>
        <v>1182062</v>
      </c>
      <c r="K5061" s="30">
        <f t="shared" si="4720"/>
        <v>690222</v>
      </c>
      <c r="L5061" s="30">
        <f t="shared" si="4673"/>
        <v>286455</v>
      </c>
      <c r="M5061" s="30">
        <f t="shared" ref="M5061" si="4721">SUM(M5029,M5053,M5058)</f>
        <v>93350</v>
      </c>
      <c r="N5061" s="30">
        <f t="shared" ref="N5061:O5061" si="4722">SUM(N5029,N5053,N5058)</f>
        <v>94027</v>
      </c>
      <c r="O5061" s="30">
        <f t="shared" si="4722"/>
        <v>99078</v>
      </c>
      <c r="P5061" s="30">
        <f t="shared" si="4676"/>
        <v>976677</v>
      </c>
      <c r="Q5061" s="30">
        <f t="shared" si="4677"/>
        <v>82.624853857073489</v>
      </c>
      <c r="R5061" s="93"/>
      <c r="S5061" s="93"/>
      <c r="T5061" s="93"/>
      <c r="U5061" s="93"/>
      <c r="V5061" s="93"/>
      <c r="W5061" s="93"/>
      <c r="X5061" s="93"/>
      <c r="Y5061" s="93"/>
    </row>
    <row r="5062" spans="1:25" ht="15" customHeight="1" thickBot="1" x14ac:dyDescent="0.3">
      <c r="A5062" s="53" t="s">
        <v>1</v>
      </c>
      <c r="B5062" s="53" t="s">
        <v>1</v>
      </c>
      <c r="C5062" s="53" t="s">
        <v>1</v>
      </c>
      <c r="D5062" s="53" t="s">
        <v>1</v>
      </c>
      <c r="E5062" s="53" t="s">
        <v>1</v>
      </c>
      <c r="F5062" s="53" t="s">
        <v>1</v>
      </c>
      <c r="G5062" s="53" t="s">
        <v>1</v>
      </c>
      <c r="H5062" s="65" t="s">
        <v>76</v>
      </c>
      <c r="I5062" s="31"/>
      <c r="J5062" s="31"/>
      <c r="K5062" s="31">
        <v>0</v>
      </c>
      <c r="L5062" s="31"/>
      <c r="M5062" s="31"/>
      <c r="N5062" s="31"/>
      <c r="O5062" s="31"/>
      <c r="P5062" s="31"/>
      <c r="Q5062" s="31"/>
      <c r="R5062" s="94"/>
      <c r="S5062" s="94"/>
      <c r="T5062" s="94"/>
      <c r="U5062" s="94"/>
      <c r="V5062" s="94"/>
      <c r="W5062" s="94"/>
      <c r="X5062" s="94"/>
      <c r="Y5062" s="94"/>
    </row>
    <row r="5063" spans="1:25" ht="47.25" customHeight="1" thickBot="1" x14ac:dyDescent="0.3">
      <c r="A5063" s="110" t="s">
        <v>1</v>
      </c>
      <c r="B5063" s="110" t="s">
        <v>1</v>
      </c>
      <c r="C5063" s="110" t="s">
        <v>1</v>
      </c>
      <c r="D5063" s="110" t="s">
        <v>1</v>
      </c>
      <c r="E5063" s="110" t="s">
        <v>1</v>
      </c>
      <c r="F5063" s="110" t="s">
        <v>1</v>
      </c>
      <c r="G5063" s="110" t="s">
        <v>1</v>
      </c>
      <c r="H5063" s="28" t="s">
        <v>77</v>
      </c>
      <c r="I5063" s="109" t="s">
        <v>3984</v>
      </c>
      <c r="J5063" s="109" t="s">
        <v>11</v>
      </c>
      <c r="K5063" s="109" t="s">
        <v>3989</v>
      </c>
      <c r="L5063" s="109" t="s">
        <v>3985</v>
      </c>
      <c r="M5063" s="109" t="s">
        <v>4027</v>
      </c>
      <c r="N5063" s="109" t="s">
        <v>3988</v>
      </c>
      <c r="O5063" s="109" t="s">
        <v>3986</v>
      </c>
      <c r="P5063" s="109" t="s">
        <v>3987</v>
      </c>
      <c r="Q5063" s="109" t="s">
        <v>3695</v>
      </c>
      <c r="R5063" s="91"/>
      <c r="S5063" s="91"/>
      <c r="T5063" s="91"/>
      <c r="U5063" s="91"/>
      <c r="V5063" s="91"/>
      <c r="W5063" s="91"/>
      <c r="X5063" s="91"/>
      <c r="Y5063" s="91"/>
    </row>
    <row r="5064" spans="1:25" ht="15" customHeight="1" x14ac:dyDescent="0.25">
      <c r="A5064" s="111"/>
      <c r="B5064" s="111"/>
      <c r="C5064" s="111"/>
      <c r="D5064" s="111"/>
      <c r="E5064" s="111"/>
      <c r="F5064" s="111"/>
      <c r="G5064" s="111"/>
      <c r="H5064" s="67" t="s">
        <v>1</v>
      </c>
      <c r="I5064" s="29">
        <v>1</v>
      </c>
      <c r="J5064" s="29">
        <v>2</v>
      </c>
      <c r="K5064" s="29">
        <v>3</v>
      </c>
      <c r="L5064" s="29" t="s">
        <v>3478</v>
      </c>
      <c r="M5064" s="29">
        <v>5</v>
      </c>
      <c r="N5064" s="29">
        <v>6</v>
      </c>
      <c r="O5064" s="29">
        <v>7</v>
      </c>
      <c r="P5064" s="29" t="s">
        <v>3696</v>
      </c>
      <c r="Q5064" s="29">
        <v>9</v>
      </c>
      <c r="R5064" s="92"/>
      <c r="S5064" s="92"/>
      <c r="T5064" s="92"/>
      <c r="U5064" s="92"/>
      <c r="V5064" s="92"/>
      <c r="W5064" s="92"/>
      <c r="X5064" s="92"/>
      <c r="Y5064" s="92"/>
    </row>
    <row r="5065" spans="1:25" ht="15" customHeight="1" x14ac:dyDescent="0.25">
      <c r="A5065" s="111"/>
      <c r="B5065" s="111"/>
      <c r="C5065" s="111"/>
      <c r="D5065" s="111"/>
      <c r="E5065" s="111"/>
      <c r="F5065" s="111"/>
      <c r="G5065" s="111"/>
      <c r="H5065" s="68" t="s">
        <v>484</v>
      </c>
      <c r="I5065" s="32">
        <f t="shared" ref="I5065:K5065" si="4723">SUM(I5061)</f>
        <v>1202602</v>
      </c>
      <c r="J5065" s="32">
        <f t="shared" si="4723"/>
        <v>1182062</v>
      </c>
      <c r="K5065" s="32">
        <f t="shared" si="4723"/>
        <v>690222</v>
      </c>
      <c r="L5065" s="32">
        <f t="shared" si="4673"/>
        <v>286455</v>
      </c>
      <c r="M5065" s="32">
        <f t="shared" ref="M5065" si="4724">SUM(M5061)</f>
        <v>93350</v>
      </c>
      <c r="N5065" s="32">
        <f t="shared" ref="N5065:O5065" si="4725">SUM(N5061)</f>
        <v>94027</v>
      </c>
      <c r="O5065" s="32">
        <f t="shared" si="4725"/>
        <v>99078</v>
      </c>
      <c r="P5065" s="32">
        <f t="shared" si="4676"/>
        <v>976677</v>
      </c>
      <c r="Q5065" s="32">
        <f t="shared" si="4677"/>
        <v>82.624853857073489</v>
      </c>
      <c r="R5065" s="90"/>
      <c r="S5065" s="90"/>
      <c r="T5065" s="90"/>
      <c r="U5065" s="90"/>
      <c r="V5065" s="90"/>
      <c r="W5065" s="90"/>
      <c r="X5065" s="90"/>
      <c r="Y5065" s="90"/>
    </row>
    <row r="5066" spans="1:25" ht="15" customHeight="1" x14ac:dyDescent="0.25">
      <c r="A5066" s="111"/>
      <c r="B5066" s="111"/>
      <c r="C5066" s="111"/>
      <c r="D5066" s="111"/>
      <c r="E5066" s="111"/>
      <c r="F5066" s="111"/>
      <c r="G5066" s="111"/>
      <c r="H5066" s="69" t="s">
        <v>79</v>
      </c>
      <c r="I5066" s="32">
        <f t="shared" ref="I5066:K5066" si="4726">SUM(I5065)</f>
        <v>1202602</v>
      </c>
      <c r="J5066" s="32">
        <f t="shared" si="4726"/>
        <v>1182062</v>
      </c>
      <c r="K5066" s="32">
        <f t="shared" si="4726"/>
        <v>690222</v>
      </c>
      <c r="L5066" s="32">
        <f t="shared" si="4673"/>
        <v>286455</v>
      </c>
      <c r="M5066" s="32">
        <f t="shared" ref="M5066" si="4727">SUM(M5065)</f>
        <v>93350</v>
      </c>
      <c r="N5066" s="32">
        <f t="shared" ref="N5066:O5066" si="4728">SUM(N5065)</f>
        <v>94027</v>
      </c>
      <c r="O5066" s="32">
        <f t="shared" si="4728"/>
        <v>99078</v>
      </c>
      <c r="P5066" s="32">
        <f t="shared" si="4676"/>
        <v>976677</v>
      </c>
      <c r="Q5066" s="32">
        <f t="shared" si="4677"/>
        <v>82.624853857073489</v>
      </c>
      <c r="R5066" s="90"/>
      <c r="S5066" s="90"/>
      <c r="T5066" s="90"/>
      <c r="U5066" s="90"/>
      <c r="V5066" s="90"/>
      <c r="W5066" s="90"/>
      <c r="X5066" s="90"/>
      <c r="Y5066" s="90"/>
    </row>
    <row r="5067" spans="1:25" ht="15" customHeight="1" x14ac:dyDescent="0.25">
      <c r="A5067" s="112"/>
      <c r="B5067" s="112"/>
      <c r="C5067" s="112"/>
      <c r="D5067" s="112"/>
      <c r="E5067" s="112"/>
      <c r="F5067" s="112"/>
      <c r="G5067" s="112"/>
      <c r="I5067" s="27"/>
      <c r="J5067" s="27"/>
      <c r="K5067" s="27">
        <v>0</v>
      </c>
      <c r="L5067" s="27"/>
      <c r="M5067" s="27"/>
      <c r="N5067" s="27"/>
      <c r="O5067" s="27"/>
      <c r="P5067" s="27"/>
      <c r="Q5067" s="27"/>
      <c r="R5067" s="27"/>
      <c r="S5067" s="27"/>
      <c r="T5067" s="27"/>
      <c r="U5067" s="27"/>
      <c r="V5067" s="27"/>
      <c r="W5067" s="27"/>
      <c r="X5067" s="27"/>
      <c r="Y5067" s="27"/>
    </row>
    <row r="5068" spans="1:25" ht="15" customHeight="1" thickBot="1" x14ac:dyDescent="0.3">
      <c r="A5068" s="53" t="s">
        <v>1</v>
      </c>
      <c r="B5068" s="53" t="s">
        <v>1</v>
      </c>
      <c r="C5068" s="53" t="s">
        <v>1</v>
      </c>
      <c r="D5068" s="53" t="s">
        <v>1</v>
      </c>
      <c r="E5068" s="53" t="s">
        <v>1</v>
      </c>
      <c r="F5068" s="53" t="s">
        <v>1</v>
      </c>
      <c r="G5068" s="53" t="s">
        <v>1</v>
      </c>
      <c r="H5068" s="21" t="s">
        <v>1</v>
      </c>
      <c r="I5068" s="33"/>
      <c r="J5068" s="33"/>
      <c r="K5068" s="33">
        <v>0</v>
      </c>
      <c r="L5068" s="33"/>
      <c r="M5068" s="33"/>
      <c r="N5068" s="33"/>
      <c r="O5068" s="33"/>
      <c r="P5068" s="33"/>
      <c r="Q5068" s="33"/>
      <c r="R5068" s="33"/>
      <c r="S5068" s="33"/>
      <c r="T5068" s="33"/>
      <c r="U5068" s="33"/>
      <c r="V5068" s="33"/>
      <c r="W5068" s="33"/>
      <c r="X5068" s="33"/>
      <c r="Y5068" s="33"/>
    </row>
    <row r="5069" spans="1:25" ht="45.75" customHeight="1" thickBot="1" x14ac:dyDescent="0.3">
      <c r="A5069" s="28" t="s">
        <v>4</v>
      </c>
      <c r="B5069" s="28" t="s">
        <v>5</v>
      </c>
      <c r="C5069" s="28" t="s">
        <v>6</v>
      </c>
      <c r="D5069" s="57" t="s">
        <v>1</v>
      </c>
      <c r="E5069" s="28" t="s">
        <v>7</v>
      </c>
      <c r="F5069" s="28" t="s">
        <v>8</v>
      </c>
      <c r="G5069" s="28" t="s">
        <v>9</v>
      </c>
      <c r="H5069" s="28" t="s">
        <v>10</v>
      </c>
      <c r="I5069" s="109" t="s">
        <v>3984</v>
      </c>
      <c r="J5069" s="109" t="s">
        <v>11</v>
      </c>
      <c r="K5069" s="109" t="s">
        <v>3989</v>
      </c>
      <c r="L5069" s="109" t="s">
        <v>3985</v>
      </c>
      <c r="M5069" s="109" t="s">
        <v>4027</v>
      </c>
      <c r="N5069" s="109" t="s">
        <v>3988</v>
      </c>
      <c r="O5069" s="109" t="s">
        <v>3986</v>
      </c>
      <c r="P5069" s="109" t="s">
        <v>3987</v>
      </c>
      <c r="Q5069" s="109" t="s">
        <v>3695</v>
      </c>
      <c r="R5069" s="91"/>
      <c r="S5069" s="91"/>
      <c r="T5069" s="91"/>
      <c r="U5069" s="91"/>
      <c r="V5069" s="91"/>
      <c r="W5069" s="91"/>
      <c r="X5069" s="91"/>
      <c r="Y5069" s="91"/>
    </row>
    <row r="5070" spans="1:25" ht="15" customHeight="1" x14ac:dyDescent="0.25">
      <c r="A5070" s="58" t="s">
        <v>1</v>
      </c>
      <c r="B5070" s="58" t="s">
        <v>1</v>
      </c>
      <c r="C5070" s="58" t="s">
        <v>1</v>
      </c>
      <c r="D5070" s="59" t="s">
        <v>1</v>
      </c>
      <c r="E5070" s="59" t="s">
        <v>1</v>
      </c>
      <c r="F5070" s="60" t="s">
        <v>1</v>
      </c>
      <c r="G5070" s="61" t="s">
        <v>1</v>
      </c>
      <c r="H5070" s="62" t="s">
        <v>1</v>
      </c>
      <c r="I5070" s="29">
        <v>1</v>
      </c>
      <c r="J5070" s="29">
        <v>2</v>
      </c>
      <c r="K5070" s="29">
        <v>3</v>
      </c>
      <c r="L5070" s="29" t="s">
        <v>3478</v>
      </c>
      <c r="M5070" s="29">
        <v>5</v>
      </c>
      <c r="N5070" s="29">
        <v>6</v>
      </c>
      <c r="O5070" s="29">
        <v>7</v>
      </c>
      <c r="P5070" s="29" t="s">
        <v>3696</v>
      </c>
      <c r="Q5070" s="29">
        <v>9</v>
      </c>
      <c r="R5070" s="92"/>
      <c r="S5070" s="92"/>
      <c r="T5070" s="92"/>
      <c r="U5070" s="92"/>
      <c r="V5070" s="92"/>
      <c r="W5070" s="92"/>
      <c r="X5070" s="92"/>
      <c r="Y5070" s="92"/>
    </row>
    <row r="5071" spans="1:25" ht="15" customHeight="1" x14ac:dyDescent="0.25">
      <c r="A5071" s="63" t="s">
        <v>935</v>
      </c>
      <c r="B5071" s="63" t="s">
        <v>95</v>
      </c>
      <c r="C5071" s="64" t="s">
        <v>1194</v>
      </c>
      <c r="D5071" s="64" t="s">
        <v>1947</v>
      </c>
      <c r="E5071" s="65" t="s">
        <v>1</v>
      </c>
      <c r="F5071" s="65" t="s">
        <v>1</v>
      </c>
      <c r="G5071" s="65" t="s">
        <v>1</v>
      </c>
      <c r="H5071" s="65" t="s">
        <v>1948</v>
      </c>
      <c r="I5071" s="26">
        <v>0</v>
      </c>
      <c r="J5071" s="26" t="s">
        <v>1</v>
      </c>
      <c r="K5071" s="26">
        <v>0</v>
      </c>
      <c r="L5071" s="26"/>
      <c r="M5071" s="26"/>
      <c r="N5071" s="26"/>
      <c r="O5071" s="26"/>
      <c r="P5071" s="26"/>
      <c r="Q5071" s="26"/>
      <c r="R5071" s="90"/>
      <c r="S5071" s="90"/>
      <c r="T5071" s="90"/>
      <c r="U5071" s="90"/>
      <c r="V5071" s="90"/>
      <c r="W5071" s="90"/>
      <c r="X5071" s="90"/>
      <c r="Y5071" s="90"/>
    </row>
    <row r="5072" spans="1:25" ht="22.5" customHeight="1" x14ac:dyDescent="0.25">
      <c r="A5072" s="63" t="s">
        <v>1</v>
      </c>
      <c r="B5072" s="63" t="s">
        <v>1</v>
      </c>
      <c r="C5072" s="63" t="s">
        <v>1</v>
      </c>
      <c r="D5072" s="65" t="s">
        <v>1</v>
      </c>
      <c r="E5072" s="65" t="s">
        <v>1</v>
      </c>
      <c r="F5072" s="65" t="s">
        <v>1</v>
      </c>
      <c r="G5072" s="65" t="s">
        <v>1</v>
      </c>
      <c r="H5072" s="66" t="s">
        <v>15</v>
      </c>
      <c r="I5072" s="30">
        <f t="shared" ref="I5072:K5072" si="4729">SUM(I5073,I5081,I5083)</f>
        <v>2110860</v>
      </c>
      <c r="J5072" s="30">
        <f t="shared" si="4729"/>
        <v>2003560</v>
      </c>
      <c r="K5072" s="30">
        <f t="shared" si="4729"/>
        <v>1086979</v>
      </c>
      <c r="L5072" s="30">
        <f t="shared" ref="L5072:L5135" si="4730">SUM(M5072:O5072)</f>
        <v>514648</v>
      </c>
      <c r="M5072" s="30">
        <f t="shared" ref="M5072" si="4731">SUM(M5073,M5081,M5083)</f>
        <v>172816</v>
      </c>
      <c r="N5072" s="30">
        <f t="shared" ref="N5072:O5072" si="4732">SUM(N5073,N5081,N5083)</f>
        <v>167916</v>
      </c>
      <c r="O5072" s="30">
        <f t="shared" si="4732"/>
        <v>173916</v>
      </c>
      <c r="P5072" s="30">
        <f t="shared" ref="P5072:P5135" si="4733">K5072+L5072</f>
        <v>1601627</v>
      </c>
      <c r="Q5072" s="30">
        <f t="shared" ref="Q5072:Q5135" si="4734">IF(J5072=0,"-",P5072/J5072*100)</f>
        <v>79.939058475912873</v>
      </c>
      <c r="R5072" s="93"/>
      <c r="S5072" s="93"/>
      <c r="T5072" s="93"/>
      <c r="U5072" s="93"/>
      <c r="V5072" s="93"/>
      <c r="W5072" s="93"/>
      <c r="X5072" s="93"/>
      <c r="Y5072" s="93"/>
    </row>
    <row r="5073" spans="1:25" ht="15" customHeight="1" x14ac:dyDescent="0.25">
      <c r="A5073" s="63" t="s">
        <v>935</v>
      </c>
      <c r="B5073" s="63" t="s">
        <v>95</v>
      </c>
      <c r="C5073" s="63" t="s">
        <v>1194</v>
      </c>
      <c r="D5073" s="63" t="s">
        <v>1947</v>
      </c>
      <c r="E5073" s="65" t="s">
        <v>16</v>
      </c>
      <c r="F5073" s="65" t="s">
        <v>1</v>
      </c>
      <c r="G5073" s="65" t="s">
        <v>1</v>
      </c>
      <c r="H5073" s="65" t="s">
        <v>17</v>
      </c>
      <c r="I5073" s="31">
        <f t="shared" ref="I5073:K5073" si="4735">SUM(I5074:I5075)</f>
        <v>1770319</v>
      </c>
      <c r="J5073" s="31">
        <f t="shared" si="4735"/>
        <v>1770319</v>
      </c>
      <c r="K5073" s="31">
        <f t="shared" si="4735"/>
        <v>959137</v>
      </c>
      <c r="L5073" s="31">
        <f t="shared" si="4730"/>
        <v>457648</v>
      </c>
      <c r="M5073" s="31">
        <f t="shared" ref="M5073" si="4736">SUM(M5074:M5075)</f>
        <v>153816</v>
      </c>
      <c r="N5073" s="31">
        <f t="shared" ref="N5073:O5073" si="4737">SUM(N5074:N5075)</f>
        <v>148916</v>
      </c>
      <c r="O5073" s="31">
        <f t="shared" si="4737"/>
        <v>154916</v>
      </c>
      <c r="P5073" s="31">
        <f t="shared" si="4733"/>
        <v>1416785</v>
      </c>
      <c r="Q5073" s="31">
        <f t="shared" si="4734"/>
        <v>80.029926809800941</v>
      </c>
      <c r="R5073" s="94"/>
      <c r="S5073" s="94"/>
      <c r="T5073" s="94"/>
      <c r="U5073" s="94"/>
      <c r="V5073" s="94"/>
      <c r="W5073" s="94"/>
      <c r="X5073" s="94"/>
      <c r="Y5073" s="94"/>
    </row>
    <row r="5074" spans="1:25" ht="15" customHeight="1" x14ac:dyDescent="0.25">
      <c r="A5074" s="64" t="s">
        <v>935</v>
      </c>
      <c r="B5074" s="64" t="s">
        <v>95</v>
      </c>
      <c r="C5074" s="64" t="s">
        <v>1194</v>
      </c>
      <c r="D5074" s="64" t="s">
        <v>1947</v>
      </c>
      <c r="E5074" s="20" t="s">
        <v>19</v>
      </c>
      <c r="F5074" s="64"/>
      <c r="G5074" s="53" t="s">
        <v>385</v>
      </c>
      <c r="H5074" s="53" t="s">
        <v>3941</v>
      </c>
      <c r="I5074" s="26">
        <v>1547931</v>
      </c>
      <c r="J5074" s="26">
        <v>1547931</v>
      </c>
      <c r="K5074" s="26">
        <v>816000</v>
      </c>
      <c r="L5074" s="26">
        <f t="shared" si="4730"/>
        <v>405000</v>
      </c>
      <c r="M5074" s="26">
        <v>135000</v>
      </c>
      <c r="N5074" s="26">
        <v>135000</v>
      </c>
      <c r="O5074" s="26">
        <v>135000</v>
      </c>
      <c r="P5074" s="26">
        <f t="shared" si="4733"/>
        <v>1221000</v>
      </c>
      <c r="Q5074" s="26">
        <f t="shared" si="4734"/>
        <v>78.879484938282133</v>
      </c>
      <c r="R5074" s="90"/>
      <c r="S5074" s="90"/>
      <c r="T5074" s="90"/>
      <c r="U5074" s="90"/>
      <c r="V5074" s="90"/>
      <c r="W5074" s="90"/>
      <c r="X5074" s="90"/>
      <c r="Y5074" s="90"/>
    </row>
    <row r="5075" spans="1:25" ht="15" customHeight="1" x14ac:dyDescent="0.25">
      <c r="A5075" s="63" t="s">
        <v>935</v>
      </c>
      <c r="B5075" s="63" t="s">
        <v>95</v>
      </c>
      <c r="C5075" s="63" t="s">
        <v>1194</v>
      </c>
      <c r="D5075" s="63" t="s">
        <v>1947</v>
      </c>
      <c r="E5075" s="63" t="s">
        <v>21</v>
      </c>
      <c r="F5075" s="64" t="s">
        <v>1</v>
      </c>
      <c r="G5075" s="53" t="s">
        <v>1</v>
      </c>
      <c r="H5075" s="65" t="s">
        <v>22</v>
      </c>
      <c r="I5075" s="31">
        <f t="shared" ref="I5075:K5075" si="4738">SUM(I5076:I5080)</f>
        <v>222388</v>
      </c>
      <c r="J5075" s="31">
        <f t="shared" si="4738"/>
        <v>222388</v>
      </c>
      <c r="K5075" s="31">
        <f t="shared" si="4738"/>
        <v>143137</v>
      </c>
      <c r="L5075" s="31">
        <f t="shared" si="4730"/>
        <v>52648</v>
      </c>
      <c r="M5075" s="31">
        <f t="shared" ref="M5075" si="4739">SUM(M5076:M5080)</f>
        <v>18816</v>
      </c>
      <c r="N5075" s="31">
        <f t="shared" ref="N5075:O5075" si="4740">SUM(N5076:N5080)</f>
        <v>13916</v>
      </c>
      <c r="O5075" s="31">
        <f t="shared" si="4740"/>
        <v>19916</v>
      </c>
      <c r="P5075" s="31">
        <f t="shared" si="4733"/>
        <v>195785</v>
      </c>
      <c r="Q5075" s="31">
        <f t="shared" si="4734"/>
        <v>88.03757396981851</v>
      </c>
      <c r="R5075" s="94"/>
      <c r="S5075" s="94"/>
      <c r="T5075" s="94"/>
      <c r="U5075" s="94"/>
      <c r="V5075" s="94"/>
      <c r="W5075" s="94"/>
      <c r="X5075" s="94"/>
      <c r="Y5075" s="94"/>
    </row>
    <row r="5076" spans="1:25" ht="15" customHeight="1" x14ac:dyDescent="0.25">
      <c r="A5076" s="64" t="s">
        <v>935</v>
      </c>
      <c r="B5076" s="64" t="s">
        <v>95</v>
      </c>
      <c r="C5076" s="64" t="s">
        <v>1194</v>
      </c>
      <c r="D5076" s="64" t="s">
        <v>1947</v>
      </c>
      <c r="E5076" s="20" t="s">
        <v>23</v>
      </c>
      <c r="F5076" s="64" t="s">
        <v>1949</v>
      </c>
      <c r="G5076" s="53" t="s">
        <v>385</v>
      </c>
      <c r="H5076" s="53" t="s">
        <v>85</v>
      </c>
      <c r="I5076" s="26">
        <v>37000</v>
      </c>
      <c r="J5076" s="26">
        <v>37000</v>
      </c>
      <c r="K5076" s="26">
        <v>22549</v>
      </c>
      <c r="L5076" s="26">
        <f t="shared" si="4730"/>
        <v>9249</v>
      </c>
      <c r="M5076" s="26">
        <v>3083</v>
      </c>
      <c r="N5076" s="26">
        <v>3083</v>
      </c>
      <c r="O5076" s="26">
        <v>3083</v>
      </c>
      <c r="P5076" s="26">
        <f t="shared" si="4733"/>
        <v>31798</v>
      </c>
      <c r="Q5076" s="26">
        <f t="shared" si="4734"/>
        <v>85.940540540540539</v>
      </c>
      <c r="R5076" s="90"/>
      <c r="S5076" s="90"/>
      <c r="T5076" s="90"/>
      <c r="U5076" s="90"/>
      <c r="V5076" s="90"/>
      <c r="W5076" s="90"/>
      <c r="X5076" s="90"/>
      <c r="Y5076" s="90"/>
    </row>
    <row r="5077" spans="1:25" ht="15" customHeight="1" x14ac:dyDescent="0.25">
      <c r="A5077" s="64" t="s">
        <v>935</v>
      </c>
      <c r="B5077" s="64" t="s">
        <v>95</v>
      </c>
      <c r="C5077" s="64" t="s">
        <v>1194</v>
      </c>
      <c r="D5077" s="64" t="s">
        <v>1947</v>
      </c>
      <c r="E5077" s="20" t="s">
        <v>23</v>
      </c>
      <c r="F5077" s="64" t="s">
        <v>1950</v>
      </c>
      <c r="G5077" s="53" t="s">
        <v>385</v>
      </c>
      <c r="H5077" s="53" t="s">
        <v>25</v>
      </c>
      <c r="I5077" s="26">
        <v>130000</v>
      </c>
      <c r="J5077" s="26">
        <v>130000</v>
      </c>
      <c r="K5077" s="26">
        <v>83000</v>
      </c>
      <c r="L5077" s="26">
        <f t="shared" si="4730"/>
        <v>32499</v>
      </c>
      <c r="M5077" s="26">
        <v>10833</v>
      </c>
      <c r="N5077" s="26">
        <v>10833</v>
      </c>
      <c r="O5077" s="26">
        <v>10833</v>
      </c>
      <c r="P5077" s="26">
        <f t="shared" si="4733"/>
        <v>115499</v>
      </c>
      <c r="Q5077" s="26">
        <f t="shared" si="4734"/>
        <v>88.845384615384617</v>
      </c>
      <c r="R5077" s="90"/>
      <c r="S5077" s="90"/>
      <c r="T5077" s="90"/>
      <c r="U5077" s="90"/>
      <c r="V5077" s="90"/>
      <c r="W5077" s="90"/>
      <c r="X5077" s="90"/>
      <c r="Y5077" s="90"/>
    </row>
    <row r="5078" spans="1:25" ht="15" customHeight="1" x14ac:dyDescent="0.25">
      <c r="A5078" s="64" t="s">
        <v>935</v>
      </c>
      <c r="B5078" s="64" t="s">
        <v>95</v>
      </c>
      <c r="C5078" s="64" t="s">
        <v>1194</v>
      </c>
      <c r="D5078" s="64" t="s">
        <v>1947</v>
      </c>
      <c r="E5078" s="20" t="s">
        <v>23</v>
      </c>
      <c r="F5078" s="64" t="s">
        <v>1951</v>
      </c>
      <c r="G5078" s="53" t="s">
        <v>385</v>
      </c>
      <c r="H5078" s="53" t="s">
        <v>27</v>
      </c>
      <c r="I5078" s="26">
        <v>32188</v>
      </c>
      <c r="J5078" s="26">
        <v>32188</v>
      </c>
      <c r="K5078" s="26">
        <v>32188</v>
      </c>
      <c r="L5078" s="26">
        <f t="shared" si="4730"/>
        <v>0</v>
      </c>
      <c r="M5078" s="26"/>
      <c r="N5078" s="26"/>
      <c r="O5078" s="26"/>
      <c r="P5078" s="26">
        <f t="shared" si="4733"/>
        <v>32188</v>
      </c>
      <c r="Q5078" s="26">
        <f t="shared" si="4734"/>
        <v>100</v>
      </c>
      <c r="R5078" s="90"/>
      <c r="S5078" s="90"/>
      <c r="T5078" s="90"/>
      <c r="U5078" s="90"/>
      <c r="V5078" s="90"/>
      <c r="W5078" s="90"/>
      <c r="X5078" s="90"/>
      <c r="Y5078" s="90"/>
    </row>
    <row r="5079" spans="1:25" ht="15" customHeight="1" x14ac:dyDescent="0.25">
      <c r="A5079" s="64" t="s">
        <v>935</v>
      </c>
      <c r="B5079" s="64" t="s">
        <v>95</v>
      </c>
      <c r="C5079" s="64" t="s">
        <v>1194</v>
      </c>
      <c r="D5079" s="64" t="s">
        <v>1947</v>
      </c>
      <c r="E5079" s="20" t="s">
        <v>23</v>
      </c>
      <c r="F5079" s="64" t="s">
        <v>1952</v>
      </c>
      <c r="G5079" s="53" t="s">
        <v>385</v>
      </c>
      <c r="H5079" s="53" t="s">
        <v>89</v>
      </c>
      <c r="I5079" s="26">
        <v>12900</v>
      </c>
      <c r="J5079" s="26">
        <v>12900</v>
      </c>
      <c r="K5079" s="26">
        <v>0</v>
      </c>
      <c r="L5079" s="26">
        <f t="shared" si="4730"/>
        <v>6000</v>
      </c>
      <c r="M5079" s="26"/>
      <c r="N5079" s="26"/>
      <c r="O5079" s="26">
        <v>6000</v>
      </c>
      <c r="P5079" s="26">
        <f t="shared" si="4733"/>
        <v>6000</v>
      </c>
      <c r="Q5079" s="26">
        <f t="shared" si="4734"/>
        <v>46.511627906976742</v>
      </c>
      <c r="R5079" s="90"/>
      <c r="S5079" s="90"/>
      <c r="T5079" s="90"/>
      <c r="U5079" s="90"/>
      <c r="V5079" s="90"/>
      <c r="W5079" s="90"/>
      <c r="X5079" s="90"/>
      <c r="Y5079" s="90"/>
    </row>
    <row r="5080" spans="1:25" ht="15" customHeight="1" x14ac:dyDescent="0.25">
      <c r="A5080" s="64" t="s">
        <v>935</v>
      </c>
      <c r="B5080" s="64" t="s">
        <v>95</v>
      </c>
      <c r="C5080" s="64" t="s">
        <v>1194</v>
      </c>
      <c r="D5080" s="64" t="s">
        <v>1947</v>
      </c>
      <c r="E5080" s="20" t="s">
        <v>23</v>
      </c>
      <c r="F5080" s="64" t="s">
        <v>1953</v>
      </c>
      <c r="G5080" s="53" t="s">
        <v>385</v>
      </c>
      <c r="H5080" s="53" t="s">
        <v>29</v>
      </c>
      <c r="I5080" s="26">
        <v>10300</v>
      </c>
      <c r="J5080" s="26">
        <v>10300</v>
      </c>
      <c r="K5080" s="26">
        <v>5400</v>
      </c>
      <c r="L5080" s="26">
        <f t="shared" si="4730"/>
        <v>4900</v>
      </c>
      <c r="M5080" s="26">
        <v>4900</v>
      </c>
      <c r="N5080" s="26"/>
      <c r="O5080" s="26"/>
      <c r="P5080" s="26">
        <f t="shared" si="4733"/>
        <v>10300</v>
      </c>
      <c r="Q5080" s="26">
        <f t="shared" si="4734"/>
        <v>100</v>
      </c>
      <c r="R5080" s="90"/>
      <c r="S5080" s="90"/>
      <c r="T5080" s="90"/>
      <c r="U5080" s="90"/>
      <c r="V5080" s="90"/>
      <c r="W5080" s="90"/>
      <c r="X5080" s="90"/>
      <c r="Y5080" s="90"/>
    </row>
    <row r="5081" spans="1:25" ht="15" customHeight="1" x14ac:dyDescent="0.25">
      <c r="A5081" s="63" t="s">
        <v>935</v>
      </c>
      <c r="B5081" s="63" t="s">
        <v>95</v>
      </c>
      <c r="C5081" s="63" t="s">
        <v>1194</v>
      </c>
      <c r="D5081" s="63" t="s">
        <v>1947</v>
      </c>
      <c r="E5081" s="65" t="s">
        <v>30</v>
      </c>
      <c r="F5081" s="65" t="s">
        <v>1</v>
      </c>
      <c r="G5081" s="65" t="s">
        <v>1</v>
      </c>
      <c r="H5081" s="65" t="s">
        <v>31</v>
      </c>
      <c r="I5081" s="31">
        <f t="shared" ref="I5081:K5081" si="4741">SUM(I5082)</f>
        <v>162522</v>
      </c>
      <c r="J5081" s="31">
        <f t="shared" si="4741"/>
        <v>162522</v>
      </c>
      <c r="K5081" s="31">
        <f t="shared" si="4741"/>
        <v>89000</v>
      </c>
      <c r="L5081" s="31">
        <f t="shared" si="4730"/>
        <v>42000</v>
      </c>
      <c r="M5081" s="31">
        <f t="shared" ref="M5081" si="4742">SUM(M5082)</f>
        <v>14000</v>
      </c>
      <c r="N5081" s="31">
        <f t="shared" ref="N5081:O5081" si="4743">SUM(N5082)</f>
        <v>14000</v>
      </c>
      <c r="O5081" s="31">
        <f t="shared" si="4743"/>
        <v>14000</v>
      </c>
      <c r="P5081" s="31">
        <f t="shared" si="4733"/>
        <v>131000</v>
      </c>
      <c r="Q5081" s="31">
        <f t="shared" si="4734"/>
        <v>80.604472009943279</v>
      </c>
      <c r="R5081" s="94"/>
      <c r="S5081" s="94"/>
      <c r="T5081" s="94"/>
      <c r="U5081" s="94"/>
      <c r="V5081" s="94"/>
      <c r="W5081" s="94"/>
      <c r="X5081" s="94"/>
      <c r="Y5081" s="94"/>
    </row>
    <row r="5082" spans="1:25" ht="15" customHeight="1" x14ac:dyDescent="0.25">
      <c r="A5082" s="64" t="s">
        <v>935</v>
      </c>
      <c r="B5082" s="64" t="s">
        <v>95</v>
      </c>
      <c r="C5082" s="64" t="s">
        <v>1194</v>
      </c>
      <c r="D5082" s="64" t="s">
        <v>1947</v>
      </c>
      <c r="E5082" s="20" t="s">
        <v>33</v>
      </c>
      <c r="F5082" s="64"/>
      <c r="G5082" s="53" t="s">
        <v>385</v>
      </c>
      <c r="H5082" s="53" t="s">
        <v>3942</v>
      </c>
      <c r="I5082" s="26">
        <v>162522</v>
      </c>
      <c r="J5082" s="26">
        <v>162522</v>
      </c>
      <c r="K5082" s="26">
        <v>89000</v>
      </c>
      <c r="L5082" s="26">
        <f t="shared" si="4730"/>
        <v>42000</v>
      </c>
      <c r="M5082" s="26">
        <v>14000</v>
      </c>
      <c r="N5082" s="26">
        <v>14000</v>
      </c>
      <c r="O5082" s="26">
        <v>14000</v>
      </c>
      <c r="P5082" s="26">
        <f t="shared" si="4733"/>
        <v>131000</v>
      </c>
      <c r="Q5082" s="26">
        <f t="shared" si="4734"/>
        <v>80.604472009943279</v>
      </c>
      <c r="R5082" s="90"/>
      <c r="S5082" s="90"/>
      <c r="T5082" s="90"/>
      <c r="U5082" s="90"/>
      <c r="V5082" s="90"/>
      <c r="W5082" s="90"/>
      <c r="X5082" s="90"/>
      <c r="Y5082" s="90"/>
    </row>
    <row r="5083" spans="1:25" ht="15" customHeight="1" x14ac:dyDescent="0.25">
      <c r="A5083" s="63" t="s">
        <v>935</v>
      </c>
      <c r="B5083" s="63" t="s">
        <v>95</v>
      </c>
      <c r="C5083" s="63" t="s">
        <v>1194</v>
      </c>
      <c r="D5083" s="63" t="s">
        <v>1947</v>
      </c>
      <c r="E5083" s="65" t="s">
        <v>34</v>
      </c>
      <c r="F5083" s="65" t="s">
        <v>1</v>
      </c>
      <c r="G5083" s="65" t="s">
        <v>1</v>
      </c>
      <c r="H5083" s="65" t="s">
        <v>35</v>
      </c>
      <c r="I5083" s="31">
        <f t="shared" ref="I5083:K5083" si="4744">SUM(I5084:I5091)</f>
        <v>178019</v>
      </c>
      <c r="J5083" s="31">
        <f t="shared" si="4744"/>
        <v>70719</v>
      </c>
      <c r="K5083" s="31">
        <f t="shared" si="4744"/>
        <v>38842</v>
      </c>
      <c r="L5083" s="31">
        <f t="shared" si="4730"/>
        <v>15000</v>
      </c>
      <c r="M5083" s="31">
        <f t="shared" ref="M5083" si="4745">SUM(M5084:M5091)</f>
        <v>5000</v>
      </c>
      <c r="N5083" s="31">
        <f t="shared" ref="N5083:O5083" si="4746">SUM(N5084:N5091)</f>
        <v>5000</v>
      </c>
      <c r="O5083" s="31">
        <f t="shared" si="4746"/>
        <v>5000</v>
      </c>
      <c r="P5083" s="31">
        <f t="shared" si="4733"/>
        <v>53842</v>
      </c>
      <c r="Q5083" s="31">
        <f t="shared" si="4734"/>
        <v>76.135126345112354</v>
      </c>
      <c r="R5083" s="94"/>
      <c r="S5083" s="94"/>
      <c r="T5083" s="94"/>
      <c r="U5083" s="94"/>
      <c r="V5083" s="94"/>
      <c r="W5083" s="94"/>
      <c r="X5083" s="94"/>
      <c r="Y5083" s="94"/>
    </row>
    <row r="5084" spans="1:25" ht="15" customHeight="1" x14ac:dyDescent="0.25">
      <c r="A5084" s="64" t="s">
        <v>935</v>
      </c>
      <c r="B5084" s="64" t="s">
        <v>95</v>
      </c>
      <c r="C5084" s="64" t="s">
        <v>1194</v>
      </c>
      <c r="D5084" s="64" t="s">
        <v>1947</v>
      </c>
      <c r="E5084" s="20" t="s">
        <v>38</v>
      </c>
      <c r="F5084" s="64"/>
      <c r="G5084" s="53" t="s">
        <v>385</v>
      </c>
      <c r="H5084" s="53" t="s">
        <v>37</v>
      </c>
      <c r="I5084" s="26">
        <v>3384</v>
      </c>
      <c r="J5084" s="26">
        <v>100</v>
      </c>
      <c r="K5084" s="26">
        <v>100</v>
      </c>
      <c r="L5084" s="26">
        <f t="shared" si="4730"/>
        <v>0</v>
      </c>
      <c r="M5084" s="26"/>
      <c r="N5084" s="26"/>
      <c r="O5084" s="26"/>
      <c r="P5084" s="26">
        <f t="shared" si="4733"/>
        <v>100</v>
      </c>
      <c r="Q5084" s="26">
        <f t="shared" si="4734"/>
        <v>100</v>
      </c>
      <c r="R5084" s="90"/>
      <c r="S5084" s="90"/>
      <c r="T5084" s="90"/>
      <c r="U5084" s="90"/>
      <c r="V5084" s="90"/>
      <c r="W5084" s="90"/>
      <c r="X5084" s="90"/>
      <c r="Y5084" s="90"/>
    </row>
    <row r="5085" spans="1:25" ht="15" customHeight="1" x14ac:dyDescent="0.25">
      <c r="A5085" s="64" t="s">
        <v>935</v>
      </c>
      <c r="B5085" s="64" t="s">
        <v>95</v>
      </c>
      <c r="C5085" s="64" t="s">
        <v>1194</v>
      </c>
      <c r="D5085" s="64" t="s">
        <v>1947</v>
      </c>
      <c r="E5085" s="20" t="s">
        <v>298</v>
      </c>
      <c r="F5085" s="64"/>
      <c r="G5085" s="53" t="s">
        <v>385</v>
      </c>
      <c r="H5085" s="53" t="s">
        <v>297</v>
      </c>
      <c r="I5085" s="26">
        <v>32228</v>
      </c>
      <c r="J5085" s="26">
        <v>32228</v>
      </c>
      <c r="K5085" s="26">
        <v>18744</v>
      </c>
      <c r="L5085" s="26">
        <f t="shared" si="4730"/>
        <v>5400</v>
      </c>
      <c r="M5085" s="26">
        <v>1800</v>
      </c>
      <c r="N5085" s="26">
        <v>1800</v>
      </c>
      <c r="O5085" s="26">
        <v>1800</v>
      </c>
      <c r="P5085" s="26">
        <f t="shared" si="4733"/>
        <v>24144</v>
      </c>
      <c r="Q5085" s="26">
        <f t="shared" si="4734"/>
        <v>74.916221918828356</v>
      </c>
      <c r="R5085" s="90"/>
      <c r="S5085" s="90"/>
      <c r="T5085" s="90"/>
      <c r="U5085" s="90"/>
      <c r="V5085" s="90"/>
      <c r="W5085" s="90"/>
      <c r="X5085" s="90"/>
      <c r="Y5085" s="90"/>
    </row>
    <row r="5086" spans="1:25" ht="15" customHeight="1" x14ac:dyDescent="0.25">
      <c r="A5086" s="64" t="s">
        <v>935</v>
      </c>
      <c r="B5086" s="64" t="s">
        <v>95</v>
      </c>
      <c r="C5086" s="64" t="s">
        <v>1194</v>
      </c>
      <c r="D5086" s="64" t="s">
        <v>1947</v>
      </c>
      <c r="E5086" s="20" t="s">
        <v>301</v>
      </c>
      <c r="F5086" s="64"/>
      <c r="G5086" s="53" t="s">
        <v>385</v>
      </c>
      <c r="H5086" s="53" t="s">
        <v>300</v>
      </c>
      <c r="I5086" s="26">
        <v>13600</v>
      </c>
      <c r="J5086" s="26">
        <v>13600</v>
      </c>
      <c r="K5086" s="26">
        <v>6798</v>
      </c>
      <c r="L5086" s="26">
        <f t="shared" si="4730"/>
        <v>3399</v>
      </c>
      <c r="M5086" s="26">
        <v>1133</v>
      </c>
      <c r="N5086" s="26">
        <v>1133</v>
      </c>
      <c r="O5086" s="26">
        <v>1133</v>
      </c>
      <c r="P5086" s="26">
        <f t="shared" si="4733"/>
        <v>10197</v>
      </c>
      <c r="Q5086" s="26">
        <f t="shared" si="4734"/>
        <v>74.97794117647058</v>
      </c>
      <c r="R5086" s="90"/>
      <c r="S5086" s="90"/>
      <c r="T5086" s="90"/>
      <c r="U5086" s="90"/>
      <c r="V5086" s="90"/>
      <c r="W5086" s="90"/>
      <c r="X5086" s="90"/>
      <c r="Y5086" s="90"/>
    </row>
    <row r="5087" spans="1:25" ht="15" customHeight="1" x14ac:dyDescent="0.25">
      <c r="A5087" s="64" t="s">
        <v>935</v>
      </c>
      <c r="B5087" s="64" t="s">
        <v>95</v>
      </c>
      <c r="C5087" s="64" t="s">
        <v>1194</v>
      </c>
      <c r="D5087" s="64" t="s">
        <v>1947</v>
      </c>
      <c r="E5087" s="20" t="s">
        <v>218</v>
      </c>
      <c r="F5087" s="64"/>
      <c r="G5087" s="53" t="s">
        <v>385</v>
      </c>
      <c r="H5087" s="53" t="s">
        <v>217</v>
      </c>
      <c r="I5087" s="26">
        <v>14000</v>
      </c>
      <c r="J5087" s="26">
        <v>8000</v>
      </c>
      <c r="K5087" s="26">
        <v>4002</v>
      </c>
      <c r="L5087" s="26">
        <f t="shared" si="4730"/>
        <v>2001</v>
      </c>
      <c r="M5087" s="26">
        <v>667</v>
      </c>
      <c r="N5087" s="26">
        <v>667</v>
      </c>
      <c r="O5087" s="26">
        <v>667</v>
      </c>
      <c r="P5087" s="26">
        <f t="shared" si="4733"/>
        <v>6003</v>
      </c>
      <c r="Q5087" s="26">
        <f t="shared" si="4734"/>
        <v>75.037499999999994</v>
      </c>
      <c r="R5087" s="90"/>
      <c r="S5087" s="90"/>
      <c r="T5087" s="90"/>
      <c r="U5087" s="90"/>
      <c r="V5087" s="90"/>
      <c r="W5087" s="90"/>
      <c r="X5087" s="90"/>
      <c r="Y5087" s="90"/>
    </row>
    <row r="5088" spans="1:25" ht="15" customHeight="1" x14ac:dyDescent="0.25">
      <c r="A5088" s="64" t="s">
        <v>935</v>
      </c>
      <c r="B5088" s="64" t="s">
        <v>95</v>
      </c>
      <c r="C5088" s="64" t="s">
        <v>1194</v>
      </c>
      <c r="D5088" s="64" t="s">
        <v>1947</v>
      </c>
      <c r="E5088" s="20" t="s">
        <v>303</v>
      </c>
      <c r="F5088" s="64"/>
      <c r="G5088" s="53" t="s">
        <v>385</v>
      </c>
      <c r="H5088" s="53" t="s">
        <v>302</v>
      </c>
      <c r="I5088" s="26">
        <v>300</v>
      </c>
      <c r="J5088" s="26">
        <v>0</v>
      </c>
      <c r="K5088" s="26">
        <v>0</v>
      </c>
      <c r="L5088" s="26">
        <f t="shared" si="4730"/>
        <v>0</v>
      </c>
      <c r="M5088" s="26"/>
      <c r="N5088" s="26"/>
      <c r="O5088" s="26"/>
      <c r="P5088" s="26">
        <f t="shared" si="4733"/>
        <v>0</v>
      </c>
      <c r="Q5088" s="26" t="str">
        <f t="shared" si="4734"/>
        <v>-</v>
      </c>
      <c r="R5088" s="90"/>
      <c r="S5088" s="90"/>
      <c r="T5088" s="90"/>
      <c r="U5088" s="90"/>
      <c r="V5088" s="90"/>
      <c r="W5088" s="90"/>
      <c r="X5088" s="90"/>
      <c r="Y5088" s="90"/>
    </row>
    <row r="5089" spans="1:25" ht="15" customHeight="1" x14ac:dyDescent="0.25">
      <c r="A5089" s="64" t="s">
        <v>935</v>
      </c>
      <c r="B5089" s="64" t="s">
        <v>95</v>
      </c>
      <c r="C5089" s="64" t="s">
        <v>1194</v>
      </c>
      <c r="D5089" s="64" t="s">
        <v>1947</v>
      </c>
      <c r="E5089" s="20" t="s">
        <v>308</v>
      </c>
      <c r="F5089" s="64"/>
      <c r="G5089" s="53" t="s">
        <v>385</v>
      </c>
      <c r="H5089" s="53" t="s">
        <v>307</v>
      </c>
      <c r="I5089" s="26">
        <v>7000</v>
      </c>
      <c r="J5089" s="26">
        <v>500</v>
      </c>
      <c r="K5089" s="26">
        <v>252</v>
      </c>
      <c r="L5089" s="26">
        <f t="shared" si="4730"/>
        <v>126</v>
      </c>
      <c r="M5089" s="26">
        <v>42</v>
      </c>
      <c r="N5089" s="26">
        <v>42</v>
      </c>
      <c r="O5089" s="26">
        <v>42</v>
      </c>
      <c r="P5089" s="26">
        <f t="shared" si="4733"/>
        <v>378</v>
      </c>
      <c r="Q5089" s="26">
        <f t="shared" si="4734"/>
        <v>75.599999999999994</v>
      </c>
      <c r="R5089" s="90"/>
      <c r="S5089" s="90"/>
      <c r="T5089" s="90"/>
      <c r="U5089" s="90"/>
      <c r="V5089" s="90"/>
      <c r="W5089" s="90"/>
      <c r="X5089" s="90"/>
      <c r="Y5089" s="90"/>
    </row>
    <row r="5090" spans="1:25" ht="15" customHeight="1" x14ac:dyDescent="0.25">
      <c r="A5090" s="64" t="s">
        <v>935</v>
      </c>
      <c r="B5090" s="64" t="s">
        <v>95</v>
      </c>
      <c r="C5090" s="64" t="s">
        <v>1194</v>
      </c>
      <c r="D5090" s="64" t="s">
        <v>1947</v>
      </c>
      <c r="E5090" s="20" t="s">
        <v>311</v>
      </c>
      <c r="F5090" s="64"/>
      <c r="G5090" s="53" t="s">
        <v>385</v>
      </c>
      <c r="H5090" s="53" t="s">
        <v>310</v>
      </c>
      <c r="I5090" s="26">
        <v>6078</v>
      </c>
      <c r="J5090" s="26">
        <v>1478</v>
      </c>
      <c r="K5090" s="26">
        <v>738</v>
      </c>
      <c r="L5090" s="26">
        <f t="shared" si="4730"/>
        <v>369</v>
      </c>
      <c r="M5090" s="26">
        <v>123</v>
      </c>
      <c r="N5090" s="26">
        <v>123</v>
      </c>
      <c r="O5090" s="26">
        <v>123</v>
      </c>
      <c r="P5090" s="26">
        <f t="shared" si="4733"/>
        <v>1107</v>
      </c>
      <c r="Q5090" s="26">
        <f t="shared" si="4734"/>
        <v>74.898511502029777</v>
      </c>
      <c r="R5090" s="90"/>
      <c r="S5090" s="90"/>
      <c r="T5090" s="90"/>
      <c r="U5090" s="90"/>
      <c r="V5090" s="90"/>
      <c r="W5090" s="90"/>
      <c r="X5090" s="90"/>
      <c r="Y5090" s="90"/>
    </row>
    <row r="5091" spans="1:25" ht="15" customHeight="1" x14ac:dyDescent="0.25">
      <c r="A5091" s="63" t="s">
        <v>935</v>
      </c>
      <c r="B5091" s="63" t="s">
        <v>95</v>
      </c>
      <c r="C5091" s="63" t="s">
        <v>1194</v>
      </c>
      <c r="D5091" s="63" t="s">
        <v>1947</v>
      </c>
      <c r="E5091" s="63" t="s">
        <v>39</v>
      </c>
      <c r="F5091" s="64" t="s">
        <v>1</v>
      </c>
      <c r="G5091" s="53" t="s">
        <v>1</v>
      </c>
      <c r="H5091" s="65" t="s">
        <v>40</v>
      </c>
      <c r="I5091" s="31">
        <f t="shared" ref="I5091:K5091" si="4747">SUM(I5092:I5094)</f>
        <v>101429</v>
      </c>
      <c r="J5091" s="31">
        <f t="shared" si="4747"/>
        <v>14813</v>
      </c>
      <c r="K5091" s="31">
        <f t="shared" si="4747"/>
        <v>8208</v>
      </c>
      <c r="L5091" s="31">
        <f t="shared" si="4730"/>
        <v>3705</v>
      </c>
      <c r="M5091" s="31">
        <f t="shared" ref="M5091" si="4748">SUM(M5092:M5094)</f>
        <v>1235</v>
      </c>
      <c r="N5091" s="31">
        <f t="shared" ref="N5091:O5091" si="4749">SUM(N5092:N5094)</f>
        <v>1235</v>
      </c>
      <c r="O5091" s="31">
        <f t="shared" si="4749"/>
        <v>1235</v>
      </c>
      <c r="P5091" s="31">
        <f t="shared" si="4733"/>
        <v>11913</v>
      </c>
      <c r="Q5091" s="31">
        <f t="shared" si="4734"/>
        <v>80.422601768716675</v>
      </c>
      <c r="R5091" s="94"/>
      <c r="S5091" s="94"/>
      <c r="T5091" s="94"/>
      <c r="U5091" s="94"/>
      <c r="V5091" s="94"/>
      <c r="W5091" s="94"/>
      <c r="X5091" s="94"/>
      <c r="Y5091" s="94"/>
    </row>
    <row r="5092" spans="1:25" ht="15" customHeight="1" x14ac:dyDescent="0.25">
      <c r="A5092" s="64" t="s">
        <v>935</v>
      </c>
      <c r="B5092" s="64" t="s">
        <v>95</v>
      </c>
      <c r="C5092" s="64" t="s">
        <v>1194</v>
      </c>
      <c r="D5092" s="64" t="s">
        <v>1947</v>
      </c>
      <c r="E5092" s="20" t="s">
        <v>41</v>
      </c>
      <c r="F5092" s="64"/>
      <c r="G5092" s="53" t="s">
        <v>385</v>
      </c>
      <c r="H5092" s="53" t="s">
        <v>40</v>
      </c>
      <c r="I5092" s="26">
        <v>94029</v>
      </c>
      <c r="J5092" s="26">
        <v>7413</v>
      </c>
      <c r="K5092" s="26">
        <v>3708</v>
      </c>
      <c r="L5092" s="26">
        <f t="shared" si="4730"/>
        <v>1854</v>
      </c>
      <c r="M5092" s="26">
        <v>618</v>
      </c>
      <c r="N5092" s="26">
        <v>618</v>
      </c>
      <c r="O5092" s="26">
        <v>618</v>
      </c>
      <c r="P5092" s="26">
        <f t="shared" si="4733"/>
        <v>5562</v>
      </c>
      <c r="Q5092" s="26">
        <f t="shared" si="4734"/>
        <v>75.030352084176442</v>
      </c>
      <c r="R5092" s="90"/>
      <c r="S5092" s="90"/>
      <c r="T5092" s="90"/>
      <c r="U5092" s="90"/>
      <c r="V5092" s="90"/>
      <c r="W5092" s="90"/>
      <c r="X5092" s="90"/>
      <c r="Y5092" s="90"/>
    </row>
    <row r="5093" spans="1:25" ht="15" customHeight="1" x14ac:dyDescent="0.25">
      <c r="A5093" s="64" t="s">
        <v>935</v>
      </c>
      <c r="B5093" s="64" t="s">
        <v>95</v>
      </c>
      <c r="C5093" s="64" t="s">
        <v>1194</v>
      </c>
      <c r="D5093" s="64" t="s">
        <v>1947</v>
      </c>
      <c r="E5093" s="20" t="s">
        <v>41</v>
      </c>
      <c r="F5093" s="64" t="s">
        <v>1954</v>
      </c>
      <c r="G5093" s="53" t="s">
        <v>385</v>
      </c>
      <c r="H5093" s="53" t="s">
        <v>49</v>
      </c>
      <c r="I5093" s="26">
        <v>4400</v>
      </c>
      <c r="J5093" s="26">
        <v>4400</v>
      </c>
      <c r="K5093" s="26">
        <v>3000</v>
      </c>
      <c r="L5093" s="26">
        <f t="shared" si="4730"/>
        <v>1101</v>
      </c>
      <c r="M5093" s="26">
        <v>367</v>
      </c>
      <c r="N5093" s="26">
        <v>367</v>
      </c>
      <c r="O5093" s="26">
        <v>367</v>
      </c>
      <c r="P5093" s="26">
        <f t="shared" si="4733"/>
        <v>4101</v>
      </c>
      <c r="Q5093" s="26">
        <f t="shared" si="4734"/>
        <v>93.204545454545453</v>
      </c>
      <c r="R5093" s="90"/>
      <c r="S5093" s="90"/>
      <c r="T5093" s="90"/>
      <c r="U5093" s="90"/>
      <c r="V5093" s="90"/>
      <c r="W5093" s="90"/>
      <c r="X5093" s="90"/>
      <c r="Y5093" s="90"/>
    </row>
    <row r="5094" spans="1:25" ht="22.5" customHeight="1" x14ac:dyDescent="0.25">
      <c r="A5094" s="64" t="s">
        <v>935</v>
      </c>
      <c r="B5094" s="64" t="s">
        <v>95</v>
      </c>
      <c r="C5094" s="64" t="s">
        <v>1194</v>
      </c>
      <c r="D5094" s="64" t="s">
        <v>1947</v>
      </c>
      <c r="E5094" s="20" t="s">
        <v>41</v>
      </c>
      <c r="F5094" s="64" t="s">
        <v>1955</v>
      </c>
      <c r="G5094" s="53" t="s">
        <v>385</v>
      </c>
      <c r="H5094" s="53" t="s">
        <v>55</v>
      </c>
      <c r="I5094" s="26">
        <v>3000</v>
      </c>
      <c r="J5094" s="26">
        <v>3000</v>
      </c>
      <c r="K5094" s="26">
        <v>1500</v>
      </c>
      <c r="L5094" s="26">
        <f t="shared" si="4730"/>
        <v>750</v>
      </c>
      <c r="M5094" s="26">
        <v>250</v>
      </c>
      <c r="N5094" s="26">
        <v>250</v>
      </c>
      <c r="O5094" s="26">
        <v>250</v>
      </c>
      <c r="P5094" s="26">
        <f t="shared" si="4733"/>
        <v>2250</v>
      </c>
      <c r="Q5094" s="26">
        <f t="shared" si="4734"/>
        <v>75</v>
      </c>
      <c r="R5094" s="90"/>
      <c r="S5094" s="90"/>
      <c r="T5094" s="90"/>
      <c r="U5094" s="90"/>
      <c r="V5094" s="90"/>
      <c r="W5094" s="90"/>
      <c r="X5094" s="90"/>
      <c r="Y5094" s="90"/>
    </row>
    <row r="5095" spans="1:25" ht="22.5" customHeight="1" x14ac:dyDescent="0.25">
      <c r="A5095" s="63" t="s">
        <v>1</v>
      </c>
      <c r="B5095" s="63" t="s">
        <v>1</v>
      </c>
      <c r="C5095" s="63" t="s">
        <v>1</v>
      </c>
      <c r="D5095" s="65" t="s">
        <v>1</v>
      </c>
      <c r="E5095" s="65" t="s">
        <v>1</v>
      </c>
      <c r="F5095" s="65" t="s">
        <v>1</v>
      </c>
      <c r="G5095" s="65" t="s">
        <v>1</v>
      </c>
      <c r="H5095" s="66" t="s">
        <v>56</v>
      </c>
      <c r="I5095" s="30">
        <f t="shared" ref="I5095:K5096" si="4750">SUM(I5096)</f>
        <v>100</v>
      </c>
      <c r="J5095" s="30">
        <f t="shared" si="4750"/>
        <v>100</v>
      </c>
      <c r="K5095" s="30">
        <f t="shared" si="4750"/>
        <v>0</v>
      </c>
      <c r="L5095" s="30">
        <f t="shared" si="4730"/>
        <v>0</v>
      </c>
      <c r="M5095" s="30">
        <f t="shared" ref="M5095:M5096" si="4751">SUM(M5096)</f>
        <v>0</v>
      </c>
      <c r="N5095" s="30">
        <f t="shared" ref="N5095:O5096" si="4752">SUM(N5096)</f>
        <v>0</v>
      </c>
      <c r="O5095" s="30">
        <f t="shared" si="4752"/>
        <v>0</v>
      </c>
      <c r="P5095" s="30">
        <f t="shared" si="4733"/>
        <v>0</v>
      </c>
      <c r="Q5095" s="30">
        <f t="shared" si="4734"/>
        <v>0</v>
      </c>
      <c r="R5095" s="93"/>
      <c r="S5095" s="93"/>
      <c r="T5095" s="93"/>
      <c r="U5095" s="93"/>
      <c r="V5095" s="93"/>
      <c r="W5095" s="93"/>
      <c r="X5095" s="93"/>
      <c r="Y5095" s="93"/>
    </row>
    <row r="5096" spans="1:25" ht="15" customHeight="1" x14ac:dyDescent="0.25">
      <c r="A5096" s="63" t="s">
        <v>935</v>
      </c>
      <c r="B5096" s="63" t="s">
        <v>95</v>
      </c>
      <c r="C5096" s="63" t="s">
        <v>1194</v>
      </c>
      <c r="D5096" s="63" t="s">
        <v>1947</v>
      </c>
      <c r="E5096" s="65" t="s">
        <v>57</v>
      </c>
      <c r="F5096" s="65" t="s">
        <v>1</v>
      </c>
      <c r="G5096" s="65" t="s">
        <v>1</v>
      </c>
      <c r="H5096" s="65" t="s">
        <v>58</v>
      </c>
      <c r="I5096" s="31">
        <f t="shared" si="4750"/>
        <v>100</v>
      </c>
      <c r="J5096" s="31">
        <f t="shared" si="4750"/>
        <v>100</v>
      </c>
      <c r="K5096" s="31">
        <f t="shared" si="4750"/>
        <v>0</v>
      </c>
      <c r="L5096" s="31">
        <f t="shared" si="4730"/>
        <v>0</v>
      </c>
      <c r="M5096" s="31">
        <f t="shared" si="4751"/>
        <v>0</v>
      </c>
      <c r="N5096" s="31">
        <f t="shared" si="4752"/>
        <v>0</v>
      </c>
      <c r="O5096" s="31">
        <f t="shared" si="4752"/>
        <v>0</v>
      </c>
      <c r="P5096" s="31">
        <f t="shared" si="4733"/>
        <v>0</v>
      </c>
      <c r="Q5096" s="31">
        <f t="shared" si="4734"/>
        <v>0</v>
      </c>
      <c r="R5096" s="94"/>
      <c r="S5096" s="94"/>
      <c r="T5096" s="94"/>
      <c r="U5096" s="94"/>
      <c r="V5096" s="94"/>
      <c r="W5096" s="94"/>
      <c r="X5096" s="94"/>
      <c r="Y5096" s="94"/>
    </row>
    <row r="5097" spans="1:25" ht="15" customHeight="1" x14ac:dyDescent="0.25">
      <c r="A5097" s="64" t="s">
        <v>935</v>
      </c>
      <c r="B5097" s="64" t="s">
        <v>95</v>
      </c>
      <c r="C5097" s="64" t="s">
        <v>1194</v>
      </c>
      <c r="D5097" s="64" t="s">
        <v>1947</v>
      </c>
      <c r="E5097" s="20" t="s">
        <v>68</v>
      </c>
      <c r="F5097" s="64"/>
      <c r="G5097" s="53" t="s">
        <v>385</v>
      </c>
      <c r="H5097" s="53" t="s">
        <v>67</v>
      </c>
      <c r="I5097" s="26">
        <v>100</v>
      </c>
      <c r="J5097" s="26">
        <v>100</v>
      </c>
      <c r="K5097" s="26">
        <v>0</v>
      </c>
      <c r="L5097" s="26">
        <f t="shared" si="4730"/>
        <v>0</v>
      </c>
      <c r="M5097" s="26"/>
      <c r="N5097" s="26"/>
      <c r="O5097" s="26"/>
      <c r="P5097" s="26">
        <f t="shared" si="4733"/>
        <v>0</v>
      </c>
      <c r="Q5097" s="26">
        <f t="shared" si="4734"/>
        <v>0</v>
      </c>
      <c r="R5097" s="90"/>
      <c r="S5097" s="90"/>
      <c r="T5097" s="90"/>
      <c r="U5097" s="90"/>
      <c r="V5097" s="90"/>
      <c r="W5097" s="90"/>
      <c r="X5097" s="90"/>
      <c r="Y5097" s="90"/>
    </row>
    <row r="5098" spans="1:25" ht="22.5" customHeight="1" x14ac:dyDescent="0.25">
      <c r="A5098" s="63" t="s">
        <v>1</v>
      </c>
      <c r="B5098" s="63" t="s">
        <v>1</v>
      </c>
      <c r="C5098" s="63" t="s">
        <v>1</v>
      </c>
      <c r="D5098" s="65" t="s">
        <v>1</v>
      </c>
      <c r="E5098" s="65" t="s">
        <v>1</v>
      </c>
      <c r="F5098" s="65" t="s">
        <v>1</v>
      </c>
      <c r="G5098" s="65" t="s">
        <v>1</v>
      </c>
      <c r="H5098" s="66" t="s">
        <v>69</v>
      </c>
      <c r="I5098" s="30">
        <f t="shared" ref="I5098:K5099" si="4753">SUM(I5099)</f>
        <v>10000</v>
      </c>
      <c r="J5098" s="30">
        <f t="shared" si="4753"/>
        <v>0</v>
      </c>
      <c r="K5098" s="30">
        <f t="shared" si="4753"/>
        <v>0</v>
      </c>
      <c r="L5098" s="30">
        <f t="shared" si="4730"/>
        <v>0</v>
      </c>
      <c r="M5098" s="30">
        <f t="shared" ref="M5098:M5099" si="4754">SUM(M5099)</f>
        <v>0</v>
      </c>
      <c r="N5098" s="30">
        <f t="shared" ref="N5098:O5099" si="4755">SUM(N5099)</f>
        <v>0</v>
      </c>
      <c r="O5098" s="30">
        <f t="shared" si="4755"/>
        <v>0</v>
      </c>
      <c r="P5098" s="30">
        <f t="shared" si="4733"/>
        <v>0</v>
      </c>
      <c r="Q5098" s="30" t="str">
        <f t="shared" si="4734"/>
        <v>-</v>
      </c>
      <c r="R5098" s="93"/>
      <c r="S5098" s="93"/>
      <c r="T5098" s="93"/>
      <c r="U5098" s="93"/>
      <c r="V5098" s="93"/>
      <c r="W5098" s="93"/>
      <c r="X5098" s="93"/>
      <c r="Y5098" s="93"/>
    </row>
    <row r="5099" spans="1:25" ht="15" customHeight="1" x14ac:dyDescent="0.25">
      <c r="A5099" s="63" t="s">
        <v>935</v>
      </c>
      <c r="B5099" s="63" t="s">
        <v>95</v>
      </c>
      <c r="C5099" s="63" t="s">
        <v>1194</v>
      </c>
      <c r="D5099" s="63" t="s">
        <v>1947</v>
      </c>
      <c r="E5099" s="65" t="s">
        <v>70</v>
      </c>
      <c r="F5099" s="65" t="s">
        <v>1</v>
      </c>
      <c r="G5099" s="65" t="s">
        <v>1</v>
      </c>
      <c r="H5099" s="65" t="s">
        <v>71</v>
      </c>
      <c r="I5099" s="31">
        <f t="shared" si="4753"/>
        <v>10000</v>
      </c>
      <c r="J5099" s="31">
        <f t="shared" si="4753"/>
        <v>0</v>
      </c>
      <c r="K5099" s="31">
        <f t="shared" si="4753"/>
        <v>0</v>
      </c>
      <c r="L5099" s="31">
        <f t="shared" si="4730"/>
        <v>0</v>
      </c>
      <c r="M5099" s="31">
        <f t="shared" si="4754"/>
        <v>0</v>
      </c>
      <c r="N5099" s="31">
        <f t="shared" si="4755"/>
        <v>0</v>
      </c>
      <c r="O5099" s="31">
        <f t="shared" si="4755"/>
        <v>0</v>
      </c>
      <c r="P5099" s="31">
        <f t="shared" si="4733"/>
        <v>0</v>
      </c>
      <c r="Q5099" s="31" t="str">
        <f t="shared" si="4734"/>
        <v>-</v>
      </c>
      <c r="R5099" s="94"/>
      <c r="S5099" s="94"/>
      <c r="T5099" s="94"/>
      <c r="U5099" s="94"/>
      <c r="V5099" s="94"/>
      <c r="W5099" s="94"/>
      <c r="X5099" s="94"/>
      <c r="Y5099" s="94"/>
    </row>
    <row r="5100" spans="1:25" ht="15" customHeight="1" x14ac:dyDescent="0.25">
      <c r="A5100" s="64" t="s">
        <v>935</v>
      </c>
      <c r="B5100" s="64" t="s">
        <v>95</v>
      </c>
      <c r="C5100" s="64" t="s">
        <v>1194</v>
      </c>
      <c r="D5100" s="64" t="s">
        <v>1947</v>
      </c>
      <c r="E5100" s="20" t="s">
        <v>74</v>
      </c>
      <c r="F5100" s="64"/>
      <c r="G5100" s="53" t="s">
        <v>385</v>
      </c>
      <c r="H5100" s="53" t="s">
        <v>73</v>
      </c>
      <c r="I5100" s="26">
        <v>10000</v>
      </c>
      <c r="J5100" s="26">
        <v>0</v>
      </c>
      <c r="K5100" s="26">
        <v>0</v>
      </c>
      <c r="L5100" s="26">
        <f t="shared" si="4730"/>
        <v>0</v>
      </c>
      <c r="M5100" s="26"/>
      <c r="N5100" s="26"/>
      <c r="O5100" s="26"/>
      <c r="P5100" s="26">
        <f t="shared" si="4733"/>
        <v>0</v>
      </c>
      <c r="Q5100" s="26" t="str">
        <f t="shared" si="4734"/>
        <v>-</v>
      </c>
      <c r="R5100" s="90"/>
      <c r="S5100" s="90"/>
      <c r="T5100" s="90"/>
      <c r="U5100" s="90"/>
      <c r="V5100" s="90"/>
      <c r="W5100" s="90"/>
      <c r="X5100" s="90"/>
      <c r="Y5100" s="90"/>
    </row>
    <row r="5101" spans="1:25" ht="15" customHeight="1" x14ac:dyDescent="0.25">
      <c r="A5101" s="53" t="s">
        <v>1</v>
      </c>
      <c r="B5101" s="53" t="s">
        <v>1</v>
      </c>
      <c r="C5101" s="53" t="s">
        <v>1</v>
      </c>
      <c r="D5101" s="53" t="s">
        <v>1</v>
      </c>
      <c r="E5101" s="53" t="s">
        <v>1</v>
      </c>
      <c r="F5101" s="53" t="s">
        <v>1</v>
      </c>
      <c r="G5101" s="53" t="s">
        <v>1</v>
      </c>
      <c r="H5101" s="66" t="s">
        <v>1956</v>
      </c>
      <c r="I5101" s="30">
        <f t="shared" ref="I5101:K5101" si="4756">SUM(I5072,I5095,I5098)</f>
        <v>2120960</v>
      </c>
      <c r="J5101" s="30">
        <f t="shared" si="4756"/>
        <v>2003660</v>
      </c>
      <c r="K5101" s="30">
        <f t="shared" si="4756"/>
        <v>1086979</v>
      </c>
      <c r="L5101" s="30">
        <f t="shared" si="4730"/>
        <v>514648</v>
      </c>
      <c r="M5101" s="30">
        <f t="shared" ref="M5101" si="4757">SUM(M5072,M5095,M5098)</f>
        <v>172816</v>
      </c>
      <c r="N5101" s="30">
        <f t="shared" ref="N5101:O5101" si="4758">SUM(N5072,N5095,N5098)</f>
        <v>167916</v>
      </c>
      <c r="O5101" s="30">
        <f t="shared" si="4758"/>
        <v>173916</v>
      </c>
      <c r="P5101" s="30">
        <f t="shared" si="4733"/>
        <v>1601627</v>
      </c>
      <c r="Q5101" s="30">
        <f t="shared" si="4734"/>
        <v>79.935068824051982</v>
      </c>
      <c r="R5101" s="93"/>
      <c r="S5101" s="93"/>
      <c r="T5101" s="93"/>
      <c r="U5101" s="93"/>
      <c r="V5101" s="93"/>
      <c r="W5101" s="93"/>
      <c r="X5101" s="93"/>
      <c r="Y5101" s="93"/>
    </row>
    <row r="5102" spans="1:25" ht="15" customHeight="1" thickBot="1" x14ac:dyDescent="0.3">
      <c r="A5102" s="53" t="s">
        <v>1</v>
      </c>
      <c r="B5102" s="53" t="s">
        <v>1</v>
      </c>
      <c r="C5102" s="53" t="s">
        <v>1</v>
      </c>
      <c r="D5102" s="53" t="s">
        <v>1</v>
      </c>
      <c r="E5102" s="53" t="s">
        <v>1</v>
      </c>
      <c r="F5102" s="53" t="s">
        <v>1</v>
      </c>
      <c r="G5102" s="53" t="s">
        <v>1</v>
      </c>
      <c r="H5102" s="65" t="s">
        <v>76</v>
      </c>
      <c r="I5102" s="31"/>
      <c r="J5102" s="31"/>
      <c r="K5102" s="31">
        <v>0</v>
      </c>
      <c r="L5102" s="31"/>
      <c r="M5102" s="31"/>
      <c r="N5102" s="31"/>
      <c r="O5102" s="31"/>
      <c r="P5102" s="31"/>
      <c r="Q5102" s="31"/>
      <c r="R5102" s="94"/>
      <c r="S5102" s="94"/>
      <c r="T5102" s="94"/>
      <c r="U5102" s="94"/>
      <c r="V5102" s="94"/>
      <c r="W5102" s="94"/>
      <c r="X5102" s="94"/>
      <c r="Y5102" s="94"/>
    </row>
    <row r="5103" spans="1:25" ht="47.25" customHeight="1" thickBot="1" x14ac:dyDescent="0.3">
      <c r="A5103" s="110" t="s">
        <v>1</v>
      </c>
      <c r="B5103" s="110" t="s">
        <v>1</v>
      </c>
      <c r="C5103" s="110" t="s">
        <v>1</v>
      </c>
      <c r="D5103" s="110" t="s">
        <v>1</v>
      </c>
      <c r="E5103" s="110" t="s">
        <v>1</v>
      </c>
      <c r="F5103" s="110" t="s">
        <v>1</v>
      </c>
      <c r="G5103" s="110" t="s">
        <v>1</v>
      </c>
      <c r="H5103" s="28" t="s">
        <v>77</v>
      </c>
      <c r="I5103" s="109" t="s">
        <v>3984</v>
      </c>
      <c r="J5103" s="109" t="s">
        <v>11</v>
      </c>
      <c r="K5103" s="109" t="s">
        <v>3989</v>
      </c>
      <c r="L5103" s="109" t="s">
        <v>3985</v>
      </c>
      <c r="M5103" s="109" t="s">
        <v>4027</v>
      </c>
      <c r="N5103" s="109" t="s">
        <v>3988</v>
      </c>
      <c r="O5103" s="109" t="s">
        <v>3986</v>
      </c>
      <c r="P5103" s="109" t="s">
        <v>3987</v>
      </c>
      <c r="Q5103" s="109" t="s">
        <v>3695</v>
      </c>
      <c r="R5103" s="91"/>
      <c r="S5103" s="91"/>
      <c r="T5103" s="91"/>
      <c r="U5103" s="91"/>
      <c r="V5103" s="91"/>
      <c r="W5103" s="91"/>
      <c r="X5103" s="91"/>
      <c r="Y5103" s="91"/>
    </row>
    <row r="5104" spans="1:25" ht="15" customHeight="1" x14ac:dyDescent="0.25">
      <c r="A5104" s="111"/>
      <c r="B5104" s="111"/>
      <c r="C5104" s="111"/>
      <c r="D5104" s="111"/>
      <c r="E5104" s="111"/>
      <c r="F5104" s="111"/>
      <c r="G5104" s="111"/>
      <c r="H5104" s="67" t="s">
        <v>1</v>
      </c>
      <c r="I5104" s="29">
        <v>1</v>
      </c>
      <c r="J5104" s="29">
        <v>2</v>
      </c>
      <c r="K5104" s="29">
        <v>3</v>
      </c>
      <c r="L5104" s="29" t="s">
        <v>3478</v>
      </c>
      <c r="M5104" s="29">
        <v>5</v>
      </c>
      <c r="N5104" s="29">
        <v>6</v>
      </c>
      <c r="O5104" s="29">
        <v>7</v>
      </c>
      <c r="P5104" s="29" t="s">
        <v>3696</v>
      </c>
      <c r="Q5104" s="29">
        <v>9</v>
      </c>
      <c r="R5104" s="92"/>
      <c r="S5104" s="92"/>
      <c r="T5104" s="92"/>
      <c r="U5104" s="92"/>
      <c r="V5104" s="92"/>
      <c r="W5104" s="92"/>
      <c r="X5104" s="92"/>
      <c r="Y5104" s="92"/>
    </row>
    <row r="5105" spans="1:25" ht="15" customHeight="1" x14ac:dyDescent="0.25">
      <c r="A5105" s="111"/>
      <c r="B5105" s="111"/>
      <c r="C5105" s="111"/>
      <c r="D5105" s="111"/>
      <c r="E5105" s="111"/>
      <c r="F5105" s="111"/>
      <c r="G5105" s="111"/>
      <c r="H5105" s="68" t="s">
        <v>484</v>
      </c>
      <c r="I5105" s="32">
        <f t="shared" ref="I5105:K5105" si="4759">SUM(I5101)</f>
        <v>2120960</v>
      </c>
      <c r="J5105" s="32">
        <f t="shared" si="4759"/>
        <v>2003660</v>
      </c>
      <c r="K5105" s="32">
        <f t="shared" si="4759"/>
        <v>1086979</v>
      </c>
      <c r="L5105" s="32">
        <f t="shared" si="4730"/>
        <v>514648</v>
      </c>
      <c r="M5105" s="32">
        <f t="shared" ref="M5105" si="4760">SUM(M5101)</f>
        <v>172816</v>
      </c>
      <c r="N5105" s="32">
        <f t="shared" ref="N5105:O5105" si="4761">SUM(N5101)</f>
        <v>167916</v>
      </c>
      <c r="O5105" s="32">
        <f t="shared" si="4761"/>
        <v>173916</v>
      </c>
      <c r="P5105" s="32">
        <f t="shared" si="4733"/>
        <v>1601627</v>
      </c>
      <c r="Q5105" s="32">
        <f t="shared" si="4734"/>
        <v>79.935068824051982</v>
      </c>
      <c r="R5105" s="90"/>
      <c r="S5105" s="90"/>
      <c r="T5105" s="90"/>
      <c r="U5105" s="90"/>
      <c r="V5105" s="90"/>
      <c r="W5105" s="90"/>
      <c r="X5105" s="90"/>
      <c r="Y5105" s="90"/>
    </row>
    <row r="5106" spans="1:25" ht="15" customHeight="1" x14ac:dyDescent="0.25">
      <c r="A5106" s="111"/>
      <c r="B5106" s="111"/>
      <c r="C5106" s="111"/>
      <c r="D5106" s="111"/>
      <c r="E5106" s="111"/>
      <c r="F5106" s="111"/>
      <c r="G5106" s="111"/>
      <c r="H5106" s="69" t="s">
        <v>79</v>
      </c>
      <c r="I5106" s="32">
        <f t="shared" ref="I5106:K5106" si="4762">SUM(I5105)</f>
        <v>2120960</v>
      </c>
      <c r="J5106" s="32">
        <f t="shared" si="4762"/>
        <v>2003660</v>
      </c>
      <c r="K5106" s="32">
        <f t="shared" si="4762"/>
        <v>1086979</v>
      </c>
      <c r="L5106" s="32">
        <f t="shared" si="4730"/>
        <v>514648</v>
      </c>
      <c r="M5106" s="32">
        <f t="shared" ref="M5106" si="4763">SUM(M5105)</f>
        <v>172816</v>
      </c>
      <c r="N5106" s="32">
        <f t="shared" ref="N5106:O5106" si="4764">SUM(N5105)</f>
        <v>167916</v>
      </c>
      <c r="O5106" s="32">
        <f t="shared" si="4764"/>
        <v>173916</v>
      </c>
      <c r="P5106" s="32">
        <f t="shared" si="4733"/>
        <v>1601627</v>
      </c>
      <c r="Q5106" s="32">
        <f t="shared" si="4734"/>
        <v>79.935068824051982</v>
      </c>
      <c r="R5106" s="90"/>
      <c r="S5106" s="90"/>
      <c r="T5106" s="90"/>
      <c r="U5106" s="90"/>
      <c r="V5106" s="90"/>
      <c r="W5106" s="90"/>
      <c r="X5106" s="90"/>
      <c r="Y5106" s="90"/>
    </row>
    <row r="5107" spans="1:25" ht="15" customHeight="1" x14ac:dyDescent="0.25">
      <c r="A5107" s="112"/>
      <c r="B5107" s="112"/>
      <c r="C5107" s="112"/>
      <c r="D5107" s="112"/>
      <c r="E5107" s="112"/>
      <c r="F5107" s="112"/>
      <c r="G5107" s="112"/>
      <c r="I5107" s="27"/>
      <c r="J5107" s="27"/>
      <c r="K5107" s="27">
        <v>0</v>
      </c>
      <c r="L5107" s="27"/>
      <c r="M5107" s="27"/>
      <c r="N5107" s="27"/>
      <c r="O5107" s="27"/>
      <c r="P5107" s="27"/>
      <c r="Q5107" s="27"/>
      <c r="R5107" s="27"/>
      <c r="S5107" s="27"/>
      <c r="T5107" s="27"/>
      <c r="U5107" s="27"/>
      <c r="V5107" s="27"/>
      <c r="W5107" s="27"/>
      <c r="X5107" s="27"/>
      <c r="Y5107" s="27"/>
    </row>
    <row r="5108" spans="1:25" ht="15" customHeight="1" thickBot="1" x14ac:dyDescent="0.3">
      <c r="A5108" s="53" t="s">
        <v>1</v>
      </c>
      <c r="B5108" s="53" t="s">
        <v>1</v>
      </c>
      <c r="C5108" s="53" t="s">
        <v>1</v>
      </c>
      <c r="D5108" s="53" t="s">
        <v>1</v>
      </c>
      <c r="E5108" s="53" t="s">
        <v>1</v>
      </c>
      <c r="F5108" s="53" t="s">
        <v>1</v>
      </c>
      <c r="G5108" s="53" t="s">
        <v>1</v>
      </c>
      <c r="H5108" s="21" t="s">
        <v>1</v>
      </c>
      <c r="I5108" s="33"/>
      <c r="J5108" s="33"/>
      <c r="K5108" s="33">
        <v>0</v>
      </c>
      <c r="L5108" s="33"/>
      <c r="M5108" s="33"/>
      <c r="N5108" s="33"/>
      <c r="O5108" s="33"/>
      <c r="P5108" s="33"/>
      <c r="Q5108" s="33"/>
      <c r="R5108" s="33"/>
      <c r="S5108" s="33"/>
      <c r="T5108" s="33"/>
      <c r="U5108" s="33"/>
      <c r="V5108" s="33"/>
      <c r="W5108" s="33"/>
      <c r="X5108" s="33"/>
      <c r="Y5108" s="33"/>
    </row>
    <row r="5109" spans="1:25" ht="45.75" customHeight="1" thickBot="1" x14ac:dyDescent="0.3">
      <c r="A5109" s="28" t="s">
        <v>4</v>
      </c>
      <c r="B5109" s="28" t="s">
        <v>5</v>
      </c>
      <c r="C5109" s="28" t="s">
        <v>6</v>
      </c>
      <c r="D5109" s="57" t="s">
        <v>1</v>
      </c>
      <c r="E5109" s="28" t="s">
        <v>7</v>
      </c>
      <c r="F5109" s="28" t="s">
        <v>8</v>
      </c>
      <c r="G5109" s="28" t="s">
        <v>9</v>
      </c>
      <c r="H5109" s="28" t="s">
        <v>10</v>
      </c>
      <c r="I5109" s="109" t="s">
        <v>3984</v>
      </c>
      <c r="J5109" s="109" t="s">
        <v>11</v>
      </c>
      <c r="K5109" s="109" t="s">
        <v>3989</v>
      </c>
      <c r="L5109" s="109" t="s">
        <v>3985</v>
      </c>
      <c r="M5109" s="109" t="s">
        <v>4027</v>
      </c>
      <c r="N5109" s="109" t="s">
        <v>3988</v>
      </c>
      <c r="O5109" s="109" t="s">
        <v>3986</v>
      </c>
      <c r="P5109" s="109" t="s">
        <v>3987</v>
      </c>
      <c r="Q5109" s="109" t="s">
        <v>3695</v>
      </c>
      <c r="R5109" s="91"/>
      <c r="S5109" s="91"/>
      <c r="T5109" s="91"/>
      <c r="U5109" s="91"/>
      <c r="V5109" s="91"/>
      <c r="W5109" s="91"/>
      <c r="X5109" s="91"/>
      <c r="Y5109" s="91"/>
    </row>
    <row r="5110" spans="1:25" ht="15" customHeight="1" x14ac:dyDescent="0.25">
      <c r="A5110" s="58" t="s">
        <v>1</v>
      </c>
      <c r="B5110" s="58" t="s">
        <v>1</v>
      </c>
      <c r="C5110" s="58" t="s">
        <v>1</v>
      </c>
      <c r="D5110" s="59" t="s">
        <v>1</v>
      </c>
      <c r="E5110" s="59" t="s">
        <v>1</v>
      </c>
      <c r="F5110" s="60" t="s">
        <v>1</v>
      </c>
      <c r="G5110" s="61" t="s">
        <v>1</v>
      </c>
      <c r="H5110" s="62" t="s">
        <v>1</v>
      </c>
      <c r="I5110" s="29">
        <v>1</v>
      </c>
      <c r="J5110" s="29">
        <v>2</v>
      </c>
      <c r="K5110" s="29">
        <v>3</v>
      </c>
      <c r="L5110" s="29" t="s">
        <v>3478</v>
      </c>
      <c r="M5110" s="29">
        <v>5</v>
      </c>
      <c r="N5110" s="29">
        <v>6</v>
      </c>
      <c r="O5110" s="29">
        <v>7</v>
      </c>
      <c r="P5110" s="29" t="s">
        <v>3696</v>
      </c>
      <c r="Q5110" s="29">
        <v>9</v>
      </c>
      <c r="R5110" s="92"/>
      <c r="S5110" s="92"/>
      <c r="T5110" s="92"/>
      <c r="U5110" s="92"/>
      <c r="V5110" s="92"/>
      <c r="W5110" s="92"/>
      <c r="X5110" s="92"/>
      <c r="Y5110" s="92"/>
    </row>
    <row r="5111" spans="1:25" ht="15" customHeight="1" x14ac:dyDescent="0.25">
      <c r="A5111" s="63" t="s">
        <v>935</v>
      </c>
      <c r="B5111" s="63" t="s">
        <v>95</v>
      </c>
      <c r="C5111" s="64" t="s">
        <v>1205</v>
      </c>
      <c r="D5111" s="64" t="s">
        <v>1957</v>
      </c>
      <c r="E5111" s="65" t="s">
        <v>1</v>
      </c>
      <c r="F5111" s="65" t="s">
        <v>1</v>
      </c>
      <c r="G5111" s="65" t="s">
        <v>1</v>
      </c>
      <c r="H5111" s="65" t="s">
        <v>1958</v>
      </c>
      <c r="I5111" s="26">
        <v>0</v>
      </c>
      <c r="J5111" s="26" t="s">
        <v>1</v>
      </c>
      <c r="K5111" s="26">
        <v>0</v>
      </c>
      <c r="L5111" s="26"/>
      <c r="M5111" s="26"/>
      <c r="N5111" s="26"/>
      <c r="O5111" s="26"/>
      <c r="P5111" s="26"/>
      <c r="Q5111" s="26"/>
      <c r="R5111" s="90"/>
      <c r="S5111" s="90"/>
      <c r="T5111" s="90"/>
      <c r="U5111" s="90"/>
      <c r="V5111" s="90"/>
      <c r="W5111" s="90"/>
      <c r="X5111" s="90"/>
      <c r="Y5111" s="90"/>
    </row>
    <row r="5112" spans="1:25" ht="22.5" customHeight="1" x14ac:dyDescent="0.25">
      <c r="A5112" s="63" t="s">
        <v>1</v>
      </c>
      <c r="B5112" s="63" t="s">
        <v>1</v>
      </c>
      <c r="C5112" s="63" t="s">
        <v>1</v>
      </c>
      <c r="D5112" s="65" t="s">
        <v>1</v>
      </c>
      <c r="E5112" s="65" t="s">
        <v>1</v>
      </c>
      <c r="F5112" s="65" t="s">
        <v>1</v>
      </c>
      <c r="G5112" s="65" t="s">
        <v>1</v>
      </c>
      <c r="H5112" s="66" t="s">
        <v>15</v>
      </c>
      <c r="I5112" s="30">
        <f t="shared" ref="I5112:K5112" si="4765">SUM(I5113,I5121,I5123)</f>
        <v>2226209</v>
      </c>
      <c r="J5112" s="30">
        <f t="shared" si="4765"/>
        <v>2143910</v>
      </c>
      <c r="K5112" s="30">
        <f t="shared" si="4765"/>
        <v>1161694</v>
      </c>
      <c r="L5112" s="30">
        <f t="shared" si="4730"/>
        <v>509400</v>
      </c>
      <c r="M5112" s="30">
        <f t="shared" ref="M5112" si="4766">SUM(M5113,M5121,M5123)</f>
        <v>164100</v>
      </c>
      <c r="N5112" s="30">
        <f t="shared" ref="N5112:O5112" si="4767">SUM(N5113,N5121,N5123)</f>
        <v>169700</v>
      </c>
      <c r="O5112" s="30">
        <f t="shared" si="4767"/>
        <v>175600</v>
      </c>
      <c r="P5112" s="30">
        <f t="shared" si="4733"/>
        <v>1671094</v>
      </c>
      <c r="Q5112" s="30">
        <f t="shared" si="4734"/>
        <v>77.946089154861909</v>
      </c>
      <c r="R5112" s="93"/>
      <c r="S5112" s="93"/>
      <c r="T5112" s="93"/>
      <c r="U5112" s="93"/>
      <c r="V5112" s="93"/>
      <c r="W5112" s="93"/>
      <c r="X5112" s="93"/>
      <c r="Y5112" s="93"/>
    </row>
    <row r="5113" spans="1:25" ht="15" customHeight="1" x14ac:dyDescent="0.25">
      <c r="A5113" s="63" t="s">
        <v>935</v>
      </c>
      <c r="B5113" s="63" t="s">
        <v>95</v>
      </c>
      <c r="C5113" s="63" t="s">
        <v>1205</v>
      </c>
      <c r="D5113" s="63" t="s">
        <v>1957</v>
      </c>
      <c r="E5113" s="65" t="s">
        <v>16</v>
      </c>
      <c r="F5113" s="65" t="s">
        <v>1</v>
      </c>
      <c r="G5113" s="65" t="s">
        <v>1</v>
      </c>
      <c r="H5113" s="65" t="s">
        <v>17</v>
      </c>
      <c r="I5113" s="31">
        <f t="shared" ref="I5113:K5113" si="4768">SUM(I5114:I5115)</f>
        <v>1870097</v>
      </c>
      <c r="J5113" s="31">
        <f t="shared" si="4768"/>
        <v>1870097</v>
      </c>
      <c r="K5113" s="31">
        <f t="shared" si="4768"/>
        <v>1010134</v>
      </c>
      <c r="L5113" s="31">
        <f t="shared" si="4730"/>
        <v>455750</v>
      </c>
      <c r="M5113" s="31">
        <f t="shared" ref="M5113" si="4769">SUM(M5114:M5115)</f>
        <v>146250</v>
      </c>
      <c r="N5113" s="31">
        <f t="shared" ref="N5113:O5113" si="4770">SUM(N5114:N5115)</f>
        <v>151250</v>
      </c>
      <c r="O5113" s="31">
        <f t="shared" si="4770"/>
        <v>158250</v>
      </c>
      <c r="P5113" s="31">
        <f t="shared" si="4733"/>
        <v>1465884</v>
      </c>
      <c r="Q5113" s="31">
        <f t="shared" si="4734"/>
        <v>78.385452733200466</v>
      </c>
      <c r="R5113" s="94"/>
      <c r="S5113" s="94"/>
      <c r="T5113" s="94"/>
      <c r="U5113" s="94"/>
      <c r="V5113" s="94"/>
      <c r="W5113" s="94"/>
      <c r="X5113" s="94"/>
      <c r="Y5113" s="94"/>
    </row>
    <row r="5114" spans="1:25" ht="15" customHeight="1" x14ac:dyDescent="0.25">
      <c r="A5114" s="64" t="s">
        <v>935</v>
      </c>
      <c r="B5114" s="64" t="s">
        <v>95</v>
      </c>
      <c r="C5114" s="64" t="s">
        <v>1205</v>
      </c>
      <c r="D5114" s="64" t="s">
        <v>1957</v>
      </c>
      <c r="E5114" s="20" t="s">
        <v>19</v>
      </c>
      <c r="F5114" s="64"/>
      <c r="G5114" s="53" t="s">
        <v>385</v>
      </c>
      <c r="H5114" s="53" t="s">
        <v>3943</v>
      </c>
      <c r="I5114" s="26">
        <v>1645841</v>
      </c>
      <c r="J5114" s="26">
        <v>1645841</v>
      </c>
      <c r="K5114" s="26">
        <v>859000</v>
      </c>
      <c r="L5114" s="26">
        <f t="shared" si="4730"/>
        <v>420000</v>
      </c>
      <c r="M5114" s="26">
        <v>140000</v>
      </c>
      <c r="N5114" s="26">
        <v>140000</v>
      </c>
      <c r="O5114" s="26">
        <v>140000</v>
      </c>
      <c r="P5114" s="26">
        <f t="shared" si="4733"/>
        <v>1279000</v>
      </c>
      <c r="Q5114" s="26">
        <f t="shared" si="4734"/>
        <v>77.711030409377329</v>
      </c>
      <c r="R5114" s="90"/>
      <c r="S5114" s="90"/>
      <c r="T5114" s="90"/>
      <c r="U5114" s="90"/>
      <c r="V5114" s="90"/>
      <c r="W5114" s="90"/>
      <c r="X5114" s="90"/>
      <c r="Y5114" s="90"/>
    </row>
    <row r="5115" spans="1:25" ht="15" customHeight="1" x14ac:dyDescent="0.25">
      <c r="A5115" s="63" t="s">
        <v>935</v>
      </c>
      <c r="B5115" s="63" t="s">
        <v>95</v>
      </c>
      <c r="C5115" s="63" t="s">
        <v>1205</v>
      </c>
      <c r="D5115" s="63" t="s">
        <v>1957</v>
      </c>
      <c r="E5115" s="63" t="s">
        <v>21</v>
      </c>
      <c r="F5115" s="64" t="s">
        <v>1</v>
      </c>
      <c r="G5115" s="53" t="s">
        <v>1</v>
      </c>
      <c r="H5115" s="65" t="s">
        <v>22</v>
      </c>
      <c r="I5115" s="31">
        <f t="shared" ref="I5115:K5115" si="4771">SUM(I5116:I5120)</f>
        <v>224256</v>
      </c>
      <c r="J5115" s="31">
        <f t="shared" si="4771"/>
        <v>224256</v>
      </c>
      <c r="K5115" s="31">
        <f t="shared" si="4771"/>
        <v>151134</v>
      </c>
      <c r="L5115" s="31">
        <f t="shared" si="4730"/>
        <v>35750</v>
      </c>
      <c r="M5115" s="31">
        <f t="shared" ref="M5115" si="4772">SUM(M5116:M5120)</f>
        <v>6250</v>
      </c>
      <c r="N5115" s="31">
        <f t="shared" ref="N5115:O5115" si="4773">SUM(N5116:N5120)</f>
        <v>11250</v>
      </c>
      <c r="O5115" s="31">
        <f t="shared" si="4773"/>
        <v>18250</v>
      </c>
      <c r="P5115" s="31">
        <f t="shared" si="4733"/>
        <v>186884</v>
      </c>
      <c r="Q5115" s="31">
        <f t="shared" si="4734"/>
        <v>83.335117009132418</v>
      </c>
      <c r="R5115" s="94"/>
      <c r="S5115" s="94"/>
      <c r="T5115" s="94"/>
      <c r="U5115" s="94"/>
      <c r="V5115" s="94"/>
      <c r="W5115" s="94"/>
      <c r="X5115" s="94"/>
      <c r="Y5115" s="94"/>
    </row>
    <row r="5116" spans="1:25" ht="15" customHeight="1" x14ac:dyDescent="0.25">
      <c r="A5116" s="64" t="s">
        <v>935</v>
      </c>
      <c r="B5116" s="64" t="s">
        <v>95</v>
      </c>
      <c r="C5116" s="64" t="s">
        <v>1205</v>
      </c>
      <c r="D5116" s="64" t="s">
        <v>1957</v>
      </c>
      <c r="E5116" s="20" t="s">
        <v>23</v>
      </c>
      <c r="F5116" s="64" t="s">
        <v>1959</v>
      </c>
      <c r="G5116" s="53" t="s">
        <v>385</v>
      </c>
      <c r="H5116" s="53" t="s">
        <v>85</v>
      </c>
      <c r="I5116" s="26">
        <v>48000</v>
      </c>
      <c r="J5116" s="26">
        <v>48000</v>
      </c>
      <c r="K5116" s="26">
        <v>29878</v>
      </c>
      <c r="L5116" s="26">
        <f t="shared" si="4730"/>
        <v>12750</v>
      </c>
      <c r="M5116" s="26">
        <v>4250</v>
      </c>
      <c r="N5116" s="26">
        <v>4250</v>
      </c>
      <c r="O5116" s="26">
        <v>4250</v>
      </c>
      <c r="P5116" s="26">
        <f t="shared" si="4733"/>
        <v>42628</v>
      </c>
      <c r="Q5116" s="26">
        <f t="shared" si="4734"/>
        <v>88.808333333333337</v>
      </c>
      <c r="R5116" s="90"/>
      <c r="S5116" s="90"/>
      <c r="T5116" s="90"/>
      <c r="U5116" s="90"/>
      <c r="V5116" s="90"/>
      <c r="W5116" s="90"/>
      <c r="X5116" s="90"/>
      <c r="Y5116" s="90"/>
    </row>
    <row r="5117" spans="1:25" ht="15" customHeight="1" x14ac:dyDescent="0.25">
      <c r="A5117" s="64" t="s">
        <v>935</v>
      </c>
      <c r="B5117" s="64" t="s">
        <v>95</v>
      </c>
      <c r="C5117" s="64" t="s">
        <v>1205</v>
      </c>
      <c r="D5117" s="64" t="s">
        <v>1957</v>
      </c>
      <c r="E5117" s="20" t="s">
        <v>23</v>
      </c>
      <c r="F5117" s="64" t="s">
        <v>1960</v>
      </c>
      <c r="G5117" s="53" t="s">
        <v>385</v>
      </c>
      <c r="H5117" s="53" t="s">
        <v>25</v>
      </c>
      <c r="I5117" s="26">
        <v>133000</v>
      </c>
      <c r="J5117" s="26">
        <v>133000</v>
      </c>
      <c r="K5117" s="26">
        <v>84000</v>
      </c>
      <c r="L5117" s="26">
        <f t="shared" si="4730"/>
        <v>21000</v>
      </c>
      <c r="M5117" s="26">
        <v>0</v>
      </c>
      <c r="N5117" s="26">
        <v>7000</v>
      </c>
      <c r="O5117" s="26">
        <v>14000</v>
      </c>
      <c r="P5117" s="26">
        <f t="shared" si="4733"/>
        <v>105000</v>
      </c>
      <c r="Q5117" s="26">
        <f t="shared" si="4734"/>
        <v>78.94736842105263</v>
      </c>
      <c r="R5117" s="90"/>
      <c r="S5117" s="90"/>
      <c r="T5117" s="90"/>
      <c r="U5117" s="90"/>
      <c r="V5117" s="90"/>
      <c r="W5117" s="90"/>
      <c r="X5117" s="90"/>
      <c r="Y5117" s="90"/>
    </row>
    <row r="5118" spans="1:25" ht="15" customHeight="1" x14ac:dyDescent="0.25">
      <c r="A5118" s="64" t="s">
        <v>935</v>
      </c>
      <c r="B5118" s="64" t="s">
        <v>95</v>
      </c>
      <c r="C5118" s="64" t="s">
        <v>1205</v>
      </c>
      <c r="D5118" s="64" t="s">
        <v>1957</v>
      </c>
      <c r="E5118" s="20" t="s">
        <v>23</v>
      </c>
      <c r="F5118" s="64" t="s">
        <v>1961</v>
      </c>
      <c r="G5118" s="53" t="s">
        <v>385</v>
      </c>
      <c r="H5118" s="53" t="s">
        <v>27</v>
      </c>
      <c r="I5118" s="26">
        <v>33256</v>
      </c>
      <c r="J5118" s="26">
        <v>33256</v>
      </c>
      <c r="K5118" s="26">
        <v>33256</v>
      </c>
      <c r="L5118" s="26">
        <f t="shared" si="4730"/>
        <v>0</v>
      </c>
      <c r="M5118" s="26"/>
      <c r="N5118" s="26"/>
      <c r="O5118" s="26"/>
      <c r="P5118" s="26">
        <f t="shared" si="4733"/>
        <v>33256</v>
      </c>
      <c r="Q5118" s="26">
        <f t="shared" si="4734"/>
        <v>100</v>
      </c>
      <c r="R5118" s="90"/>
      <c r="S5118" s="90"/>
      <c r="T5118" s="90"/>
      <c r="U5118" s="90"/>
      <c r="V5118" s="90"/>
      <c r="W5118" s="90"/>
      <c r="X5118" s="90"/>
      <c r="Y5118" s="90"/>
    </row>
    <row r="5119" spans="1:25" ht="15" customHeight="1" x14ac:dyDescent="0.25">
      <c r="A5119" s="64" t="s">
        <v>935</v>
      </c>
      <c r="B5119" s="64" t="s">
        <v>95</v>
      </c>
      <c r="C5119" s="64" t="s">
        <v>1205</v>
      </c>
      <c r="D5119" s="64" t="s">
        <v>1957</v>
      </c>
      <c r="E5119" s="20" t="s">
        <v>23</v>
      </c>
      <c r="F5119" s="64" t="s">
        <v>1962</v>
      </c>
      <c r="G5119" s="53" t="s">
        <v>385</v>
      </c>
      <c r="H5119" s="53" t="s">
        <v>89</v>
      </c>
      <c r="I5119" s="26">
        <v>0</v>
      </c>
      <c r="J5119" s="26">
        <v>0</v>
      </c>
      <c r="K5119" s="26">
        <v>0</v>
      </c>
      <c r="L5119" s="26">
        <f t="shared" si="4730"/>
        <v>0</v>
      </c>
      <c r="M5119" s="26">
        <v>0</v>
      </c>
      <c r="N5119" s="26">
        <v>0</v>
      </c>
      <c r="O5119" s="26">
        <v>0</v>
      </c>
      <c r="P5119" s="26">
        <f t="shared" si="4733"/>
        <v>0</v>
      </c>
      <c r="Q5119" s="26" t="str">
        <f t="shared" si="4734"/>
        <v>-</v>
      </c>
      <c r="R5119" s="90"/>
      <c r="S5119" s="90"/>
      <c r="T5119" s="90"/>
      <c r="U5119" s="90"/>
      <c r="V5119" s="90"/>
      <c r="W5119" s="90"/>
      <c r="X5119" s="90"/>
      <c r="Y5119" s="90"/>
    </row>
    <row r="5120" spans="1:25" ht="15" customHeight="1" x14ac:dyDescent="0.25">
      <c r="A5120" s="64" t="s">
        <v>935</v>
      </c>
      <c r="B5120" s="64" t="s">
        <v>95</v>
      </c>
      <c r="C5120" s="64" t="s">
        <v>1205</v>
      </c>
      <c r="D5120" s="64" t="s">
        <v>1957</v>
      </c>
      <c r="E5120" s="20" t="s">
        <v>23</v>
      </c>
      <c r="F5120" s="64" t="s">
        <v>1963</v>
      </c>
      <c r="G5120" s="53" t="s">
        <v>385</v>
      </c>
      <c r="H5120" s="53" t="s">
        <v>29</v>
      </c>
      <c r="I5120" s="26">
        <v>10000</v>
      </c>
      <c r="J5120" s="26">
        <v>10000</v>
      </c>
      <c r="K5120" s="26">
        <v>4000</v>
      </c>
      <c r="L5120" s="26">
        <f t="shared" si="4730"/>
        <v>2000</v>
      </c>
      <c r="M5120" s="26">
        <v>2000</v>
      </c>
      <c r="N5120" s="26">
        <v>0</v>
      </c>
      <c r="O5120" s="26">
        <v>0</v>
      </c>
      <c r="P5120" s="26">
        <f t="shared" si="4733"/>
        <v>6000</v>
      </c>
      <c r="Q5120" s="26">
        <f t="shared" si="4734"/>
        <v>60</v>
      </c>
      <c r="R5120" s="90"/>
      <c r="S5120" s="90"/>
      <c r="T5120" s="90"/>
      <c r="U5120" s="90"/>
      <c r="V5120" s="90"/>
      <c r="W5120" s="90"/>
      <c r="X5120" s="90"/>
      <c r="Y5120" s="90"/>
    </row>
    <row r="5121" spans="1:25" ht="15" customHeight="1" x14ac:dyDescent="0.25">
      <c r="A5121" s="63" t="s">
        <v>935</v>
      </c>
      <c r="B5121" s="63" t="s">
        <v>95</v>
      </c>
      <c r="C5121" s="63" t="s">
        <v>1205</v>
      </c>
      <c r="D5121" s="63" t="s">
        <v>1957</v>
      </c>
      <c r="E5121" s="65" t="s">
        <v>30</v>
      </c>
      <c r="F5121" s="65" t="s">
        <v>1</v>
      </c>
      <c r="G5121" s="65" t="s">
        <v>1</v>
      </c>
      <c r="H5121" s="65" t="s">
        <v>31</v>
      </c>
      <c r="I5121" s="31">
        <f t="shared" ref="I5121:K5121" si="4774">SUM(I5122)</f>
        <v>172760</v>
      </c>
      <c r="J5121" s="31">
        <f t="shared" si="4774"/>
        <v>172760</v>
      </c>
      <c r="K5121" s="31">
        <f t="shared" si="4774"/>
        <v>95000</v>
      </c>
      <c r="L5121" s="31">
        <f t="shared" si="4730"/>
        <v>42000</v>
      </c>
      <c r="M5121" s="31">
        <f t="shared" ref="M5121" si="4775">SUM(M5122)</f>
        <v>14000</v>
      </c>
      <c r="N5121" s="31">
        <f t="shared" ref="N5121:O5121" si="4776">SUM(N5122)</f>
        <v>14000</v>
      </c>
      <c r="O5121" s="31">
        <f t="shared" si="4776"/>
        <v>14000</v>
      </c>
      <c r="P5121" s="31">
        <f t="shared" si="4733"/>
        <v>137000</v>
      </c>
      <c r="Q5121" s="31">
        <f t="shared" si="4734"/>
        <v>79.300764065755956</v>
      </c>
      <c r="R5121" s="94"/>
      <c r="S5121" s="94"/>
      <c r="T5121" s="94"/>
      <c r="U5121" s="94"/>
      <c r="V5121" s="94"/>
      <c r="W5121" s="94"/>
      <c r="X5121" s="94"/>
      <c r="Y5121" s="94"/>
    </row>
    <row r="5122" spans="1:25" ht="15" customHeight="1" x14ac:dyDescent="0.25">
      <c r="A5122" s="64" t="s">
        <v>935</v>
      </c>
      <c r="B5122" s="64" t="s">
        <v>95</v>
      </c>
      <c r="C5122" s="64" t="s">
        <v>1205</v>
      </c>
      <c r="D5122" s="64" t="s">
        <v>1957</v>
      </c>
      <c r="E5122" s="20" t="s">
        <v>33</v>
      </c>
      <c r="F5122" s="64"/>
      <c r="G5122" s="53" t="s">
        <v>385</v>
      </c>
      <c r="H5122" s="53" t="s">
        <v>3920</v>
      </c>
      <c r="I5122" s="26">
        <v>172760</v>
      </c>
      <c r="J5122" s="26">
        <v>172760</v>
      </c>
      <c r="K5122" s="26">
        <v>95000</v>
      </c>
      <c r="L5122" s="26">
        <f t="shared" si="4730"/>
        <v>42000</v>
      </c>
      <c r="M5122" s="26">
        <v>14000</v>
      </c>
      <c r="N5122" s="26">
        <v>14000</v>
      </c>
      <c r="O5122" s="26">
        <v>14000</v>
      </c>
      <c r="P5122" s="26">
        <f t="shared" si="4733"/>
        <v>137000</v>
      </c>
      <c r="Q5122" s="26">
        <f t="shared" si="4734"/>
        <v>79.300764065755956</v>
      </c>
      <c r="R5122" s="90"/>
      <c r="S5122" s="90"/>
      <c r="T5122" s="90"/>
      <c r="U5122" s="90"/>
      <c r="V5122" s="90"/>
      <c r="W5122" s="90"/>
      <c r="X5122" s="90"/>
      <c r="Y5122" s="90"/>
    </row>
    <row r="5123" spans="1:25" ht="15" customHeight="1" x14ac:dyDescent="0.25">
      <c r="A5123" s="63" t="s">
        <v>935</v>
      </c>
      <c r="B5123" s="63" t="s">
        <v>95</v>
      </c>
      <c r="C5123" s="63" t="s">
        <v>1205</v>
      </c>
      <c r="D5123" s="63" t="s">
        <v>1957</v>
      </c>
      <c r="E5123" s="65" t="s">
        <v>34</v>
      </c>
      <c r="F5123" s="65" t="s">
        <v>1</v>
      </c>
      <c r="G5123" s="65" t="s">
        <v>1</v>
      </c>
      <c r="H5123" s="65" t="s">
        <v>35</v>
      </c>
      <c r="I5123" s="31">
        <f t="shared" ref="I5123:K5123" si="4777">SUM(I5124:I5131)</f>
        <v>183352</v>
      </c>
      <c r="J5123" s="31">
        <f t="shared" si="4777"/>
        <v>101053</v>
      </c>
      <c r="K5123" s="31">
        <f t="shared" si="4777"/>
        <v>56560</v>
      </c>
      <c r="L5123" s="31">
        <f t="shared" si="4730"/>
        <v>11650</v>
      </c>
      <c r="M5123" s="31">
        <f t="shared" ref="M5123" si="4778">SUM(M5124:M5131)</f>
        <v>3850</v>
      </c>
      <c r="N5123" s="31">
        <f t="shared" ref="N5123:O5123" si="4779">SUM(N5124:N5131)</f>
        <v>4450</v>
      </c>
      <c r="O5123" s="31">
        <f t="shared" si="4779"/>
        <v>3350</v>
      </c>
      <c r="P5123" s="31">
        <f t="shared" si="4733"/>
        <v>68210</v>
      </c>
      <c r="Q5123" s="31">
        <f t="shared" si="4734"/>
        <v>67.499233075712752</v>
      </c>
      <c r="R5123" s="94"/>
      <c r="S5123" s="94"/>
      <c r="T5123" s="94"/>
      <c r="U5123" s="94"/>
      <c r="V5123" s="94"/>
      <c r="W5123" s="94"/>
      <c r="X5123" s="94"/>
      <c r="Y5123" s="94"/>
    </row>
    <row r="5124" spans="1:25" ht="15" customHeight="1" x14ac:dyDescent="0.25">
      <c r="A5124" s="64" t="s">
        <v>935</v>
      </c>
      <c r="B5124" s="64" t="s">
        <v>95</v>
      </c>
      <c r="C5124" s="64" t="s">
        <v>1205</v>
      </c>
      <c r="D5124" s="64" t="s">
        <v>1957</v>
      </c>
      <c r="E5124" s="20" t="s">
        <v>38</v>
      </c>
      <c r="F5124" s="64"/>
      <c r="G5124" s="53" t="s">
        <v>385</v>
      </c>
      <c r="H5124" s="53" t="s">
        <v>37</v>
      </c>
      <c r="I5124" s="26">
        <v>6100</v>
      </c>
      <c r="J5124" s="26">
        <v>100</v>
      </c>
      <c r="K5124" s="26">
        <v>0</v>
      </c>
      <c r="L5124" s="26">
        <f t="shared" si="4730"/>
        <v>100</v>
      </c>
      <c r="M5124" s="26">
        <v>0</v>
      </c>
      <c r="N5124" s="26">
        <v>100</v>
      </c>
      <c r="O5124" s="26">
        <v>0</v>
      </c>
      <c r="P5124" s="26">
        <f t="shared" si="4733"/>
        <v>100</v>
      </c>
      <c r="Q5124" s="26">
        <f t="shared" si="4734"/>
        <v>100</v>
      </c>
      <c r="R5124" s="90"/>
      <c r="S5124" s="90"/>
      <c r="T5124" s="90"/>
      <c r="U5124" s="90"/>
      <c r="V5124" s="90"/>
      <c r="W5124" s="90"/>
      <c r="X5124" s="90"/>
      <c r="Y5124" s="90"/>
    </row>
    <row r="5125" spans="1:25" ht="15" customHeight="1" x14ac:dyDescent="0.25">
      <c r="A5125" s="64" t="s">
        <v>935</v>
      </c>
      <c r="B5125" s="64" t="s">
        <v>95</v>
      </c>
      <c r="C5125" s="64" t="s">
        <v>1205</v>
      </c>
      <c r="D5125" s="64" t="s">
        <v>1957</v>
      </c>
      <c r="E5125" s="20" t="s">
        <v>298</v>
      </c>
      <c r="F5125" s="64"/>
      <c r="G5125" s="53" t="s">
        <v>385</v>
      </c>
      <c r="H5125" s="53" t="s">
        <v>297</v>
      </c>
      <c r="I5125" s="26">
        <v>47000</v>
      </c>
      <c r="J5125" s="26">
        <v>45000</v>
      </c>
      <c r="K5125" s="26">
        <v>30000</v>
      </c>
      <c r="L5125" s="26">
        <f t="shared" si="4730"/>
        <v>0</v>
      </c>
      <c r="M5125" s="26">
        <v>0</v>
      </c>
      <c r="N5125" s="26">
        <v>0</v>
      </c>
      <c r="O5125" s="26">
        <v>0</v>
      </c>
      <c r="P5125" s="26">
        <f t="shared" si="4733"/>
        <v>30000</v>
      </c>
      <c r="Q5125" s="26">
        <f t="shared" si="4734"/>
        <v>66.666666666666657</v>
      </c>
      <c r="R5125" s="90"/>
      <c r="S5125" s="90"/>
      <c r="T5125" s="90"/>
      <c r="U5125" s="90"/>
      <c r="V5125" s="90"/>
      <c r="W5125" s="90"/>
      <c r="X5125" s="90"/>
      <c r="Y5125" s="90"/>
    </row>
    <row r="5126" spans="1:25" ht="15" customHeight="1" x14ac:dyDescent="0.25">
      <c r="A5126" s="64" t="s">
        <v>935</v>
      </c>
      <c r="B5126" s="64" t="s">
        <v>95</v>
      </c>
      <c r="C5126" s="64" t="s">
        <v>1205</v>
      </c>
      <c r="D5126" s="64" t="s">
        <v>1957</v>
      </c>
      <c r="E5126" s="20" t="s">
        <v>301</v>
      </c>
      <c r="F5126" s="64"/>
      <c r="G5126" s="53" t="s">
        <v>385</v>
      </c>
      <c r="H5126" s="53" t="s">
        <v>300</v>
      </c>
      <c r="I5126" s="26">
        <v>17000</v>
      </c>
      <c r="J5126" s="26">
        <v>15000</v>
      </c>
      <c r="K5126" s="26">
        <v>7900</v>
      </c>
      <c r="L5126" s="26">
        <f t="shared" si="4730"/>
        <v>3600</v>
      </c>
      <c r="M5126" s="26">
        <v>1200</v>
      </c>
      <c r="N5126" s="26">
        <v>1200</v>
      </c>
      <c r="O5126" s="26">
        <v>1200</v>
      </c>
      <c r="P5126" s="26">
        <f t="shared" si="4733"/>
        <v>11500</v>
      </c>
      <c r="Q5126" s="26">
        <f t="shared" si="4734"/>
        <v>76.666666666666671</v>
      </c>
      <c r="R5126" s="90"/>
      <c r="S5126" s="90"/>
      <c r="T5126" s="90"/>
      <c r="U5126" s="90"/>
      <c r="V5126" s="90"/>
      <c r="W5126" s="90"/>
      <c r="X5126" s="90"/>
      <c r="Y5126" s="90"/>
    </row>
    <row r="5127" spans="1:25" ht="15" customHeight="1" x14ac:dyDescent="0.25">
      <c r="A5127" s="64" t="s">
        <v>935</v>
      </c>
      <c r="B5127" s="64" t="s">
        <v>95</v>
      </c>
      <c r="C5127" s="64" t="s">
        <v>1205</v>
      </c>
      <c r="D5127" s="64" t="s">
        <v>1957</v>
      </c>
      <c r="E5127" s="20" t="s">
        <v>218</v>
      </c>
      <c r="F5127" s="64"/>
      <c r="G5127" s="53" t="s">
        <v>385</v>
      </c>
      <c r="H5127" s="53" t="s">
        <v>217</v>
      </c>
      <c r="I5127" s="26">
        <v>25299</v>
      </c>
      <c r="J5127" s="26">
        <v>10000</v>
      </c>
      <c r="K5127" s="26">
        <v>5000</v>
      </c>
      <c r="L5127" s="26">
        <f t="shared" si="4730"/>
        <v>2000</v>
      </c>
      <c r="M5127" s="26">
        <v>1000</v>
      </c>
      <c r="N5127" s="26">
        <v>500</v>
      </c>
      <c r="O5127" s="26">
        <v>500</v>
      </c>
      <c r="P5127" s="26">
        <f t="shared" si="4733"/>
        <v>7000</v>
      </c>
      <c r="Q5127" s="26">
        <f t="shared" si="4734"/>
        <v>70</v>
      </c>
      <c r="R5127" s="90"/>
      <c r="S5127" s="90"/>
      <c r="T5127" s="90"/>
      <c r="U5127" s="90"/>
      <c r="V5127" s="90"/>
      <c r="W5127" s="90"/>
      <c r="X5127" s="90"/>
      <c r="Y5127" s="90"/>
    </row>
    <row r="5128" spans="1:25" ht="15" customHeight="1" x14ac:dyDescent="0.25">
      <c r="A5128" s="64" t="s">
        <v>935</v>
      </c>
      <c r="B5128" s="64" t="s">
        <v>95</v>
      </c>
      <c r="C5128" s="64" t="s">
        <v>1205</v>
      </c>
      <c r="D5128" s="64" t="s">
        <v>1957</v>
      </c>
      <c r="E5128" s="20" t="s">
        <v>303</v>
      </c>
      <c r="F5128" s="64"/>
      <c r="G5128" s="53" t="s">
        <v>385</v>
      </c>
      <c r="H5128" s="53" t="s">
        <v>302</v>
      </c>
      <c r="I5128" s="26">
        <v>2000</v>
      </c>
      <c r="J5128" s="26">
        <v>1000</v>
      </c>
      <c r="K5128" s="26">
        <v>300</v>
      </c>
      <c r="L5128" s="26">
        <f t="shared" si="4730"/>
        <v>100</v>
      </c>
      <c r="M5128" s="26">
        <v>100</v>
      </c>
      <c r="N5128" s="26">
        <v>0</v>
      </c>
      <c r="O5128" s="26">
        <v>0</v>
      </c>
      <c r="P5128" s="26">
        <f t="shared" si="4733"/>
        <v>400</v>
      </c>
      <c r="Q5128" s="26">
        <f t="shared" si="4734"/>
        <v>40</v>
      </c>
      <c r="R5128" s="90"/>
      <c r="S5128" s="90"/>
      <c r="T5128" s="90"/>
      <c r="U5128" s="90"/>
      <c r="V5128" s="90"/>
      <c r="W5128" s="90"/>
      <c r="X5128" s="90"/>
      <c r="Y5128" s="90"/>
    </row>
    <row r="5129" spans="1:25" ht="15" customHeight="1" x14ac:dyDescent="0.25">
      <c r="A5129" s="64" t="s">
        <v>935</v>
      </c>
      <c r="B5129" s="64" t="s">
        <v>95</v>
      </c>
      <c r="C5129" s="64" t="s">
        <v>1205</v>
      </c>
      <c r="D5129" s="64" t="s">
        <v>1957</v>
      </c>
      <c r="E5129" s="20" t="s">
        <v>308</v>
      </c>
      <c r="F5129" s="64"/>
      <c r="G5129" s="53" t="s">
        <v>385</v>
      </c>
      <c r="H5129" s="53" t="s">
        <v>307</v>
      </c>
      <c r="I5129" s="26">
        <v>22000</v>
      </c>
      <c r="J5129" s="26">
        <v>2000</v>
      </c>
      <c r="K5129" s="26">
        <v>1000</v>
      </c>
      <c r="L5129" s="26">
        <f t="shared" si="4730"/>
        <v>500</v>
      </c>
      <c r="M5129" s="26">
        <v>500</v>
      </c>
      <c r="N5129" s="26">
        <v>0</v>
      </c>
      <c r="O5129" s="26">
        <v>0</v>
      </c>
      <c r="P5129" s="26">
        <f t="shared" si="4733"/>
        <v>1500</v>
      </c>
      <c r="Q5129" s="26">
        <f t="shared" si="4734"/>
        <v>75</v>
      </c>
      <c r="R5129" s="90"/>
      <c r="S5129" s="90"/>
      <c r="T5129" s="90"/>
      <c r="U5129" s="90"/>
      <c r="V5129" s="90"/>
      <c r="W5129" s="90"/>
      <c r="X5129" s="90"/>
      <c r="Y5129" s="90"/>
    </row>
    <row r="5130" spans="1:25" ht="15" customHeight="1" x14ac:dyDescent="0.25">
      <c r="A5130" s="64" t="s">
        <v>935</v>
      </c>
      <c r="B5130" s="64" t="s">
        <v>95</v>
      </c>
      <c r="C5130" s="64" t="s">
        <v>1205</v>
      </c>
      <c r="D5130" s="64" t="s">
        <v>1957</v>
      </c>
      <c r="E5130" s="20" t="s">
        <v>311</v>
      </c>
      <c r="F5130" s="64"/>
      <c r="G5130" s="53" t="s">
        <v>385</v>
      </c>
      <c r="H5130" s="53" t="s">
        <v>310</v>
      </c>
      <c r="I5130" s="26">
        <v>7000</v>
      </c>
      <c r="J5130" s="26">
        <v>1000</v>
      </c>
      <c r="K5130" s="26">
        <v>0</v>
      </c>
      <c r="L5130" s="26">
        <f t="shared" si="4730"/>
        <v>0</v>
      </c>
      <c r="M5130" s="26">
        <v>0</v>
      </c>
      <c r="N5130" s="26">
        <v>0</v>
      </c>
      <c r="O5130" s="26">
        <v>0</v>
      </c>
      <c r="P5130" s="26">
        <f t="shared" si="4733"/>
        <v>0</v>
      </c>
      <c r="Q5130" s="26">
        <f t="shared" si="4734"/>
        <v>0</v>
      </c>
      <c r="R5130" s="90"/>
      <c r="S5130" s="90"/>
      <c r="T5130" s="90"/>
      <c r="U5130" s="90"/>
      <c r="V5130" s="90"/>
      <c r="W5130" s="90"/>
      <c r="X5130" s="90"/>
      <c r="Y5130" s="90"/>
    </row>
    <row r="5131" spans="1:25" ht="15" customHeight="1" x14ac:dyDescent="0.25">
      <c r="A5131" s="63" t="s">
        <v>935</v>
      </c>
      <c r="B5131" s="63" t="s">
        <v>95</v>
      </c>
      <c r="C5131" s="63" t="s">
        <v>1205</v>
      </c>
      <c r="D5131" s="63" t="s">
        <v>1957</v>
      </c>
      <c r="E5131" s="63" t="s">
        <v>39</v>
      </c>
      <c r="F5131" s="64" t="s">
        <v>1</v>
      </c>
      <c r="G5131" s="53" t="s">
        <v>1</v>
      </c>
      <c r="H5131" s="65" t="s">
        <v>40</v>
      </c>
      <c r="I5131" s="31">
        <f t="shared" ref="I5131:K5131" si="4780">SUM(I5132:I5134)</f>
        <v>56953</v>
      </c>
      <c r="J5131" s="31">
        <f t="shared" si="4780"/>
        <v>26953</v>
      </c>
      <c r="K5131" s="31">
        <f t="shared" si="4780"/>
        <v>12360</v>
      </c>
      <c r="L5131" s="31">
        <f t="shared" si="4730"/>
        <v>5350</v>
      </c>
      <c r="M5131" s="31">
        <f t="shared" ref="M5131" si="4781">SUM(M5132:M5134)</f>
        <v>1050</v>
      </c>
      <c r="N5131" s="31">
        <f t="shared" ref="N5131:O5131" si="4782">SUM(N5132:N5134)</f>
        <v>2650</v>
      </c>
      <c r="O5131" s="31">
        <f t="shared" si="4782"/>
        <v>1650</v>
      </c>
      <c r="P5131" s="31">
        <f t="shared" si="4733"/>
        <v>17710</v>
      </c>
      <c r="Q5131" s="31">
        <f t="shared" si="4734"/>
        <v>65.706971394649955</v>
      </c>
      <c r="R5131" s="94"/>
      <c r="S5131" s="94"/>
      <c r="T5131" s="94"/>
      <c r="U5131" s="94"/>
      <c r="V5131" s="94"/>
      <c r="W5131" s="94"/>
      <c r="X5131" s="94"/>
      <c r="Y5131" s="94"/>
    </row>
    <row r="5132" spans="1:25" ht="15" customHeight="1" x14ac:dyDescent="0.25">
      <c r="A5132" s="64" t="s">
        <v>935</v>
      </c>
      <c r="B5132" s="64" t="s">
        <v>95</v>
      </c>
      <c r="C5132" s="64" t="s">
        <v>1205</v>
      </c>
      <c r="D5132" s="64" t="s">
        <v>1957</v>
      </c>
      <c r="E5132" s="20" t="s">
        <v>41</v>
      </c>
      <c r="F5132" s="64"/>
      <c r="G5132" s="53" t="s">
        <v>385</v>
      </c>
      <c r="H5132" s="53" t="s">
        <v>40</v>
      </c>
      <c r="I5132" s="26">
        <v>38503</v>
      </c>
      <c r="J5132" s="26">
        <v>8503</v>
      </c>
      <c r="K5132" s="26">
        <v>4000</v>
      </c>
      <c r="L5132" s="26">
        <f t="shared" si="4730"/>
        <v>2500</v>
      </c>
      <c r="M5132" s="26">
        <v>500</v>
      </c>
      <c r="N5132" s="26">
        <v>1500</v>
      </c>
      <c r="O5132" s="26">
        <v>500</v>
      </c>
      <c r="P5132" s="26">
        <f t="shared" si="4733"/>
        <v>6500</v>
      </c>
      <c r="Q5132" s="26">
        <f t="shared" si="4734"/>
        <v>76.443608138304128</v>
      </c>
      <c r="R5132" s="90"/>
      <c r="S5132" s="90"/>
      <c r="T5132" s="90"/>
      <c r="U5132" s="90"/>
      <c r="V5132" s="90"/>
      <c r="W5132" s="90"/>
      <c r="X5132" s="90"/>
      <c r="Y5132" s="90"/>
    </row>
    <row r="5133" spans="1:25" ht="15" customHeight="1" x14ac:dyDescent="0.25">
      <c r="A5133" s="64" t="s">
        <v>935</v>
      </c>
      <c r="B5133" s="64" t="s">
        <v>95</v>
      </c>
      <c r="C5133" s="64" t="s">
        <v>1205</v>
      </c>
      <c r="D5133" s="64" t="s">
        <v>1957</v>
      </c>
      <c r="E5133" s="20" t="s">
        <v>41</v>
      </c>
      <c r="F5133" s="64" t="s">
        <v>1964</v>
      </c>
      <c r="G5133" s="53" t="s">
        <v>385</v>
      </c>
      <c r="H5133" s="53" t="s">
        <v>49</v>
      </c>
      <c r="I5133" s="26">
        <v>4950</v>
      </c>
      <c r="J5133" s="26">
        <v>4950</v>
      </c>
      <c r="K5133" s="26">
        <v>2900</v>
      </c>
      <c r="L5133" s="26">
        <f t="shared" si="4730"/>
        <v>1150</v>
      </c>
      <c r="M5133" s="26">
        <v>250</v>
      </c>
      <c r="N5133" s="26">
        <v>450</v>
      </c>
      <c r="O5133" s="26">
        <v>450</v>
      </c>
      <c r="P5133" s="26">
        <f t="shared" si="4733"/>
        <v>4050</v>
      </c>
      <c r="Q5133" s="26">
        <f t="shared" si="4734"/>
        <v>81.818181818181827</v>
      </c>
      <c r="R5133" s="90"/>
      <c r="S5133" s="90"/>
      <c r="T5133" s="90"/>
      <c r="U5133" s="90"/>
      <c r="V5133" s="90"/>
      <c r="W5133" s="90"/>
      <c r="X5133" s="90"/>
      <c r="Y5133" s="90"/>
    </row>
    <row r="5134" spans="1:25" ht="22.5" customHeight="1" x14ac:dyDescent="0.25">
      <c r="A5134" s="64" t="s">
        <v>935</v>
      </c>
      <c r="B5134" s="64" t="s">
        <v>95</v>
      </c>
      <c r="C5134" s="64" t="s">
        <v>1205</v>
      </c>
      <c r="D5134" s="64" t="s">
        <v>1957</v>
      </c>
      <c r="E5134" s="20" t="s">
        <v>41</v>
      </c>
      <c r="F5134" s="64" t="s">
        <v>1965</v>
      </c>
      <c r="G5134" s="53" t="s">
        <v>385</v>
      </c>
      <c r="H5134" s="53" t="s">
        <v>55</v>
      </c>
      <c r="I5134" s="26">
        <v>13500</v>
      </c>
      <c r="J5134" s="26">
        <v>13500</v>
      </c>
      <c r="K5134" s="26">
        <v>5460</v>
      </c>
      <c r="L5134" s="26">
        <f t="shared" si="4730"/>
        <v>1700</v>
      </c>
      <c r="M5134" s="26">
        <v>300</v>
      </c>
      <c r="N5134" s="26">
        <v>700</v>
      </c>
      <c r="O5134" s="26">
        <v>700</v>
      </c>
      <c r="P5134" s="26">
        <f t="shared" si="4733"/>
        <v>7160</v>
      </c>
      <c r="Q5134" s="26">
        <f t="shared" si="4734"/>
        <v>53.037037037037038</v>
      </c>
      <c r="R5134" s="90"/>
      <c r="S5134" s="90"/>
      <c r="T5134" s="90"/>
      <c r="U5134" s="90"/>
      <c r="V5134" s="90"/>
      <c r="W5134" s="90"/>
      <c r="X5134" s="90"/>
      <c r="Y5134" s="90"/>
    </row>
    <row r="5135" spans="1:25" ht="22.5" customHeight="1" x14ac:dyDescent="0.25">
      <c r="A5135" s="63" t="s">
        <v>1</v>
      </c>
      <c r="B5135" s="63" t="s">
        <v>1</v>
      </c>
      <c r="C5135" s="63" t="s">
        <v>1</v>
      </c>
      <c r="D5135" s="65" t="s">
        <v>1</v>
      </c>
      <c r="E5135" s="65" t="s">
        <v>1</v>
      </c>
      <c r="F5135" s="65" t="s">
        <v>1</v>
      </c>
      <c r="G5135" s="65" t="s">
        <v>1</v>
      </c>
      <c r="H5135" s="66" t="s">
        <v>56</v>
      </c>
      <c r="I5135" s="30">
        <f t="shared" ref="I5135:K5136" si="4783">SUM(I5136)</f>
        <v>100</v>
      </c>
      <c r="J5135" s="30">
        <f t="shared" si="4783"/>
        <v>100</v>
      </c>
      <c r="K5135" s="30">
        <f t="shared" si="4783"/>
        <v>0</v>
      </c>
      <c r="L5135" s="30">
        <f t="shared" si="4730"/>
        <v>0</v>
      </c>
      <c r="M5135" s="30">
        <f t="shared" ref="M5135:M5136" si="4784">SUM(M5136)</f>
        <v>0</v>
      </c>
      <c r="N5135" s="30">
        <f t="shared" ref="N5135:O5136" si="4785">SUM(N5136)</f>
        <v>0</v>
      </c>
      <c r="O5135" s="30">
        <f t="shared" si="4785"/>
        <v>0</v>
      </c>
      <c r="P5135" s="30">
        <f t="shared" si="4733"/>
        <v>0</v>
      </c>
      <c r="Q5135" s="30">
        <f t="shared" si="4734"/>
        <v>0</v>
      </c>
      <c r="R5135" s="93"/>
      <c r="S5135" s="93"/>
      <c r="T5135" s="93"/>
      <c r="U5135" s="93"/>
      <c r="V5135" s="93"/>
      <c r="W5135" s="93"/>
      <c r="X5135" s="93"/>
      <c r="Y5135" s="93"/>
    </row>
    <row r="5136" spans="1:25" ht="15" customHeight="1" x14ac:dyDescent="0.25">
      <c r="A5136" s="63" t="s">
        <v>935</v>
      </c>
      <c r="B5136" s="63" t="s">
        <v>95</v>
      </c>
      <c r="C5136" s="63" t="s">
        <v>1205</v>
      </c>
      <c r="D5136" s="63" t="s">
        <v>1957</v>
      </c>
      <c r="E5136" s="65" t="s">
        <v>57</v>
      </c>
      <c r="F5136" s="65" t="s">
        <v>1</v>
      </c>
      <c r="G5136" s="65" t="s">
        <v>1</v>
      </c>
      <c r="H5136" s="65" t="s">
        <v>58</v>
      </c>
      <c r="I5136" s="31">
        <f t="shared" si="4783"/>
        <v>100</v>
      </c>
      <c r="J5136" s="31">
        <f t="shared" si="4783"/>
        <v>100</v>
      </c>
      <c r="K5136" s="31">
        <f t="shared" si="4783"/>
        <v>0</v>
      </c>
      <c r="L5136" s="31">
        <f t="shared" ref="L5136:L5199" si="4786">SUM(M5136:O5136)</f>
        <v>0</v>
      </c>
      <c r="M5136" s="31">
        <f t="shared" si="4784"/>
        <v>0</v>
      </c>
      <c r="N5136" s="31">
        <f t="shared" si="4785"/>
        <v>0</v>
      </c>
      <c r="O5136" s="31">
        <f t="shared" si="4785"/>
        <v>0</v>
      </c>
      <c r="P5136" s="31">
        <f t="shared" ref="P5136:P5199" si="4787">K5136+L5136</f>
        <v>0</v>
      </c>
      <c r="Q5136" s="31">
        <f t="shared" ref="Q5136:Q5199" si="4788">IF(J5136=0,"-",P5136/J5136*100)</f>
        <v>0</v>
      </c>
      <c r="R5136" s="94"/>
      <c r="S5136" s="94"/>
      <c r="T5136" s="94"/>
      <c r="U5136" s="94"/>
      <c r="V5136" s="94"/>
      <c r="W5136" s="94"/>
      <c r="X5136" s="94"/>
      <c r="Y5136" s="94"/>
    </row>
    <row r="5137" spans="1:25" ht="15" customHeight="1" x14ac:dyDescent="0.25">
      <c r="A5137" s="64" t="s">
        <v>935</v>
      </c>
      <c r="B5137" s="64" t="s">
        <v>95</v>
      </c>
      <c r="C5137" s="64" t="s">
        <v>1205</v>
      </c>
      <c r="D5137" s="64" t="s">
        <v>1957</v>
      </c>
      <c r="E5137" s="20" t="s">
        <v>68</v>
      </c>
      <c r="F5137" s="64"/>
      <c r="G5137" s="53" t="s">
        <v>385</v>
      </c>
      <c r="H5137" s="53" t="s">
        <v>67</v>
      </c>
      <c r="I5137" s="26">
        <v>100</v>
      </c>
      <c r="J5137" s="26">
        <v>100</v>
      </c>
      <c r="K5137" s="26">
        <v>0</v>
      </c>
      <c r="L5137" s="26">
        <f t="shared" si="4786"/>
        <v>0</v>
      </c>
      <c r="M5137" s="26"/>
      <c r="N5137" s="26"/>
      <c r="O5137" s="26"/>
      <c r="P5137" s="26">
        <f t="shared" si="4787"/>
        <v>0</v>
      </c>
      <c r="Q5137" s="26">
        <f t="shared" si="4788"/>
        <v>0</v>
      </c>
      <c r="R5137" s="90"/>
      <c r="S5137" s="90"/>
      <c r="T5137" s="90"/>
      <c r="U5137" s="90"/>
      <c r="V5137" s="90"/>
      <c r="W5137" s="90"/>
      <c r="X5137" s="90"/>
      <c r="Y5137" s="90"/>
    </row>
    <row r="5138" spans="1:25" ht="22.5" customHeight="1" x14ac:dyDescent="0.25">
      <c r="A5138" s="63" t="s">
        <v>1</v>
      </c>
      <c r="B5138" s="63" t="s">
        <v>1</v>
      </c>
      <c r="C5138" s="63" t="s">
        <v>1</v>
      </c>
      <c r="D5138" s="65" t="s">
        <v>1</v>
      </c>
      <c r="E5138" s="65" t="s">
        <v>1</v>
      </c>
      <c r="F5138" s="65" t="s">
        <v>1</v>
      </c>
      <c r="G5138" s="65" t="s">
        <v>1</v>
      </c>
      <c r="H5138" s="66" t="s">
        <v>69</v>
      </c>
      <c r="I5138" s="30">
        <f t="shared" ref="I5138:K5138" si="4789">SUM(I5139)</f>
        <v>21000</v>
      </c>
      <c r="J5138" s="30">
        <f t="shared" si="4789"/>
        <v>0</v>
      </c>
      <c r="K5138" s="30">
        <f t="shared" si="4789"/>
        <v>0</v>
      </c>
      <c r="L5138" s="30">
        <f t="shared" si="4786"/>
        <v>0</v>
      </c>
      <c r="M5138" s="30">
        <f t="shared" ref="M5138" si="4790">SUM(M5139)</f>
        <v>0</v>
      </c>
      <c r="N5138" s="30">
        <f t="shared" ref="N5138:O5138" si="4791">SUM(N5139)</f>
        <v>0</v>
      </c>
      <c r="O5138" s="30">
        <f t="shared" si="4791"/>
        <v>0</v>
      </c>
      <c r="P5138" s="30">
        <f t="shared" si="4787"/>
        <v>0</v>
      </c>
      <c r="Q5138" s="30" t="str">
        <f t="shared" si="4788"/>
        <v>-</v>
      </c>
      <c r="R5138" s="93"/>
      <c r="S5138" s="93"/>
      <c r="T5138" s="93"/>
      <c r="U5138" s="93"/>
      <c r="V5138" s="93"/>
      <c r="W5138" s="93"/>
      <c r="X5138" s="93"/>
      <c r="Y5138" s="93"/>
    </row>
    <row r="5139" spans="1:25" ht="15" customHeight="1" x14ac:dyDescent="0.25">
      <c r="A5139" s="63" t="s">
        <v>935</v>
      </c>
      <c r="B5139" s="63" t="s">
        <v>95</v>
      </c>
      <c r="C5139" s="63" t="s">
        <v>1205</v>
      </c>
      <c r="D5139" s="63" t="s">
        <v>1957</v>
      </c>
      <c r="E5139" s="65" t="s">
        <v>70</v>
      </c>
      <c r="F5139" s="65" t="s">
        <v>1</v>
      </c>
      <c r="G5139" s="65" t="s">
        <v>1</v>
      </c>
      <c r="H5139" s="65" t="s">
        <v>71</v>
      </c>
      <c r="I5139" s="31">
        <f t="shared" ref="I5139:K5139" si="4792">SUM(I5140:I5141)</f>
        <v>21000</v>
      </c>
      <c r="J5139" s="31">
        <f t="shared" si="4792"/>
        <v>0</v>
      </c>
      <c r="K5139" s="31">
        <f t="shared" si="4792"/>
        <v>0</v>
      </c>
      <c r="L5139" s="31">
        <f t="shared" si="4786"/>
        <v>0</v>
      </c>
      <c r="M5139" s="31">
        <f t="shared" ref="M5139" si="4793">SUM(M5140:M5141)</f>
        <v>0</v>
      </c>
      <c r="N5139" s="31">
        <f t="shared" ref="N5139:O5139" si="4794">SUM(N5140:N5141)</f>
        <v>0</v>
      </c>
      <c r="O5139" s="31">
        <f t="shared" si="4794"/>
        <v>0</v>
      </c>
      <c r="P5139" s="31">
        <f t="shared" si="4787"/>
        <v>0</v>
      </c>
      <c r="Q5139" s="31" t="str">
        <f t="shared" si="4788"/>
        <v>-</v>
      </c>
      <c r="R5139" s="94"/>
      <c r="S5139" s="94"/>
      <c r="T5139" s="94"/>
      <c r="U5139" s="94"/>
      <c r="V5139" s="94"/>
      <c r="W5139" s="94"/>
      <c r="X5139" s="94"/>
      <c r="Y5139" s="94"/>
    </row>
    <row r="5140" spans="1:25" ht="15" customHeight="1" x14ac:dyDescent="0.25">
      <c r="A5140" s="64" t="s">
        <v>935</v>
      </c>
      <c r="B5140" s="64" t="s">
        <v>95</v>
      </c>
      <c r="C5140" s="64" t="s">
        <v>1205</v>
      </c>
      <c r="D5140" s="64" t="s">
        <v>1957</v>
      </c>
      <c r="E5140" s="20" t="s">
        <v>74</v>
      </c>
      <c r="F5140" s="64"/>
      <c r="G5140" s="53" t="s">
        <v>385</v>
      </c>
      <c r="H5140" s="53" t="s">
        <v>73</v>
      </c>
      <c r="I5140" s="26">
        <v>10000</v>
      </c>
      <c r="J5140" s="26">
        <v>0</v>
      </c>
      <c r="K5140" s="26">
        <v>0</v>
      </c>
      <c r="L5140" s="26">
        <f t="shared" si="4786"/>
        <v>0</v>
      </c>
      <c r="M5140" s="26">
        <v>0</v>
      </c>
      <c r="N5140" s="26">
        <v>0</v>
      </c>
      <c r="O5140" s="26">
        <v>0</v>
      </c>
      <c r="P5140" s="26">
        <f t="shared" si="4787"/>
        <v>0</v>
      </c>
      <c r="Q5140" s="26" t="str">
        <f t="shared" si="4788"/>
        <v>-</v>
      </c>
      <c r="R5140" s="90"/>
      <c r="S5140" s="90"/>
      <c r="T5140" s="90"/>
      <c r="U5140" s="90"/>
      <c r="V5140" s="90"/>
      <c r="W5140" s="90"/>
      <c r="X5140" s="90"/>
      <c r="Y5140" s="90"/>
    </row>
    <row r="5141" spans="1:25" ht="15" customHeight="1" x14ac:dyDescent="0.25">
      <c r="A5141" s="64" t="s">
        <v>935</v>
      </c>
      <c r="B5141" s="64" t="s">
        <v>95</v>
      </c>
      <c r="C5141" s="64" t="s">
        <v>1205</v>
      </c>
      <c r="D5141" s="64" t="s">
        <v>1957</v>
      </c>
      <c r="E5141" s="20" t="s">
        <v>323</v>
      </c>
      <c r="F5141" s="64"/>
      <c r="G5141" s="53" t="s">
        <v>385</v>
      </c>
      <c r="H5141" s="53" t="s">
        <v>322</v>
      </c>
      <c r="I5141" s="26">
        <v>11000</v>
      </c>
      <c r="J5141" s="26">
        <v>0</v>
      </c>
      <c r="K5141" s="26">
        <v>0</v>
      </c>
      <c r="L5141" s="26">
        <f t="shared" si="4786"/>
        <v>0</v>
      </c>
      <c r="M5141" s="26">
        <v>0</v>
      </c>
      <c r="N5141" s="26">
        <v>0</v>
      </c>
      <c r="O5141" s="26">
        <v>0</v>
      </c>
      <c r="P5141" s="26">
        <f t="shared" si="4787"/>
        <v>0</v>
      </c>
      <c r="Q5141" s="26" t="str">
        <f t="shared" si="4788"/>
        <v>-</v>
      </c>
      <c r="R5141" s="90"/>
      <c r="S5141" s="90"/>
      <c r="T5141" s="90"/>
      <c r="U5141" s="90"/>
      <c r="V5141" s="90"/>
      <c r="W5141" s="90"/>
      <c r="X5141" s="90"/>
      <c r="Y5141" s="90"/>
    </row>
    <row r="5142" spans="1:25" ht="15" customHeight="1" x14ac:dyDescent="0.25">
      <c r="A5142" s="53" t="s">
        <v>1</v>
      </c>
      <c r="B5142" s="53" t="s">
        <v>1</v>
      </c>
      <c r="C5142" s="53" t="s">
        <v>1</v>
      </c>
      <c r="D5142" s="53" t="s">
        <v>1</v>
      </c>
      <c r="E5142" s="53" t="s">
        <v>1</v>
      </c>
      <c r="F5142" s="53" t="s">
        <v>1</v>
      </c>
      <c r="G5142" s="53" t="s">
        <v>1</v>
      </c>
      <c r="H5142" s="66" t="s">
        <v>1966</v>
      </c>
      <c r="I5142" s="30">
        <f t="shared" ref="I5142:K5142" si="4795">SUM(I5112,I5135,I5138)</f>
        <v>2247309</v>
      </c>
      <c r="J5142" s="30">
        <f t="shared" si="4795"/>
        <v>2144010</v>
      </c>
      <c r="K5142" s="30">
        <f t="shared" si="4795"/>
        <v>1161694</v>
      </c>
      <c r="L5142" s="30">
        <f t="shared" si="4786"/>
        <v>509400</v>
      </c>
      <c r="M5142" s="30">
        <f t="shared" ref="M5142" si="4796">SUM(M5112,M5135,M5138)</f>
        <v>164100</v>
      </c>
      <c r="N5142" s="30">
        <f t="shared" ref="N5142:O5142" si="4797">SUM(N5112,N5135,N5138)</f>
        <v>169700</v>
      </c>
      <c r="O5142" s="30">
        <f t="shared" si="4797"/>
        <v>175600</v>
      </c>
      <c r="P5142" s="30">
        <f t="shared" si="4787"/>
        <v>1671094</v>
      </c>
      <c r="Q5142" s="30">
        <f t="shared" si="4788"/>
        <v>77.942453626615546</v>
      </c>
      <c r="R5142" s="93"/>
      <c r="S5142" s="93"/>
      <c r="T5142" s="93"/>
      <c r="U5142" s="93"/>
      <c r="V5142" s="93"/>
      <c r="W5142" s="93"/>
      <c r="X5142" s="93"/>
      <c r="Y5142" s="93"/>
    </row>
    <row r="5143" spans="1:25" ht="15" customHeight="1" thickBot="1" x14ac:dyDescent="0.3">
      <c r="A5143" s="53" t="s">
        <v>1</v>
      </c>
      <c r="B5143" s="53" t="s">
        <v>1</v>
      </c>
      <c r="C5143" s="53" t="s">
        <v>1</v>
      </c>
      <c r="D5143" s="53" t="s">
        <v>1</v>
      </c>
      <c r="E5143" s="53" t="s">
        <v>1</v>
      </c>
      <c r="F5143" s="53" t="s">
        <v>1</v>
      </c>
      <c r="G5143" s="53" t="s">
        <v>1</v>
      </c>
      <c r="H5143" s="65" t="s">
        <v>76</v>
      </c>
      <c r="I5143" s="31"/>
      <c r="J5143" s="31"/>
      <c r="K5143" s="31">
        <v>0</v>
      </c>
      <c r="L5143" s="31"/>
      <c r="M5143" s="31"/>
      <c r="N5143" s="31"/>
      <c r="O5143" s="31"/>
      <c r="P5143" s="31"/>
      <c r="Q5143" s="31"/>
      <c r="R5143" s="94"/>
      <c r="S5143" s="94"/>
      <c r="T5143" s="94"/>
      <c r="U5143" s="94"/>
      <c r="V5143" s="94"/>
      <c r="W5143" s="94"/>
      <c r="X5143" s="94"/>
      <c r="Y5143" s="94"/>
    </row>
    <row r="5144" spans="1:25" ht="47.25" customHeight="1" thickBot="1" x14ac:dyDescent="0.3">
      <c r="A5144" s="110" t="s">
        <v>1</v>
      </c>
      <c r="B5144" s="110" t="s">
        <v>1</v>
      </c>
      <c r="C5144" s="110" t="s">
        <v>1</v>
      </c>
      <c r="D5144" s="110" t="s">
        <v>1</v>
      </c>
      <c r="E5144" s="110" t="s">
        <v>1</v>
      </c>
      <c r="F5144" s="110" t="s">
        <v>1</v>
      </c>
      <c r="G5144" s="110" t="s">
        <v>1</v>
      </c>
      <c r="H5144" s="28" t="s">
        <v>77</v>
      </c>
      <c r="I5144" s="109" t="s">
        <v>3984</v>
      </c>
      <c r="J5144" s="109" t="s">
        <v>11</v>
      </c>
      <c r="K5144" s="109" t="s">
        <v>3989</v>
      </c>
      <c r="L5144" s="109" t="s">
        <v>3985</v>
      </c>
      <c r="M5144" s="109" t="s">
        <v>4027</v>
      </c>
      <c r="N5144" s="109" t="s">
        <v>3988</v>
      </c>
      <c r="O5144" s="109" t="s">
        <v>3986</v>
      </c>
      <c r="P5144" s="109" t="s">
        <v>3987</v>
      </c>
      <c r="Q5144" s="109" t="s">
        <v>3695</v>
      </c>
      <c r="R5144" s="91"/>
      <c r="S5144" s="91"/>
      <c r="T5144" s="91"/>
      <c r="U5144" s="91"/>
      <c r="V5144" s="91"/>
      <c r="W5144" s="91"/>
      <c r="X5144" s="91"/>
      <c r="Y5144" s="91"/>
    </row>
    <row r="5145" spans="1:25" ht="15" customHeight="1" x14ac:dyDescent="0.25">
      <c r="A5145" s="111"/>
      <c r="B5145" s="111"/>
      <c r="C5145" s="111"/>
      <c r="D5145" s="111"/>
      <c r="E5145" s="111"/>
      <c r="F5145" s="111"/>
      <c r="G5145" s="111"/>
      <c r="H5145" s="67" t="s">
        <v>1</v>
      </c>
      <c r="I5145" s="29">
        <v>1</v>
      </c>
      <c r="J5145" s="29">
        <v>2</v>
      </c>
      <c r="K5145" s="29">
        <v>3</v>
      </c>
      <c r="L5145" s="29" t="s">
        <v>3478</v>
      </c>
      <c r="M5145" s="29">
        <v>5</v>
      </c>
      <c r="N5145" s="29">
        <v>6</v>
      </c>
      <c r="O5145" s="29">
        <v>7</v>
      </c>
      <c r="P5145" s="29" t="s">
        <v>3696</v>
      </c>
      <c r="Q5145" s="29">
        <v>9</v>
      </c>
      <c r="R5145" s="92"/>
      <c r="S5145" s="92"/>
      <c r="T5145" s="92"/>
      <c r="U5145" s="92"/>
      <c r="V5145" s="92"/>
      <c r="W5145" s="92"/>
      <c r="X5145" s="92"/>
      <c r="Y5145" s="92"/>
    </row>
    <row r="5146" spans="1:25" ht="15" customHeight="1" x14ac:dyDescent="0.25">
      <c r="A5146" s="111"/>
      <c r="B5146" s="111"/>
      <c r="C5146" s="111"/>
      <c r="D5146" s="111"/>
      <c r="E5146" s="111"/>
      <c r="F5146" s="111"/>
      <c r="G5146" s="111"/>
      <c r="H5146" s="68" t="s">
        <v>484</v>
      </c>
      <c r="I5146" s="32">
        <f t="shared" ref="I5146:K5146" si="4798">SUM(I5142)</f>
        <v>2247309</v>
      </c>
      <c r="J5146" s="32">
        <f t="shared" si="4798"/>
        <v>2144010</v>
      </c>
      <c r="K5146" s="32">
        <f t="shared" si="4798"/>
        <v>1161694</v>
      </c>
      <c r="L5146" s="32">
        <f t="shared" si="4786"/>
        <v>509400</v>
      </c>
      <c r="M5146" s="32">
        <f t="shared" ref="M5146" si="4799">SUM(M5142)</f>
        <v>164100</v>
      </c>
      <c r="N5146" s="32">
        <f t="shared" ref="N5146:O5146" si="4800">SUM(N5142)</f>
        <v>169700</v>
      </c>
      <c r="O5146" s="32">
        <f t="shared" si="4800"/>
        <v>175600</v>
      </c>
      <c r="P5146" s="32">
        <f t="shared" si="4787"/>
        <v>1671094</v>
      </c>
      <c r="Q5146" s="32">
        <f t="shared" si="4788"/>
        <v>77.942453626615546</v>
      </c>
      <c r="R5146" s="90"/>
      <c r="S5146" s="90"/>
      <c r="T5146" s="90"/>
      <c r="U5146" s="90"/>
      <c r="V5146" s="90"/>
      <c r="W5146" s="90"/>
      <c r="X5146" s="90"/>
      <c r="Y5146" s="90"/>
    </row>
    <row r="5147" spans="1:25" ht="15" customHeight="1" x14ac:dyDescent="0.25">
      <c r="A5147" s="111"/>
      <c r="B5147" s="111"/>
      <c r="C5147" s="111"/>
      <c r="D5147" s="111"/>
      <c r="E5147" s="111"/>
      <c r="F5147" s="111"/>
      <c r="G5147" s="111"/>
      <c r="H5147" s="69" t="s">
        <v>79</v>
      </c>
      <c r="I5147" s="32">
        <f t="shared" ref="I5147:K5147" si="4801">SUM(I5146)</f>
        <v>2247309</v>
      </c>
      <c r="J5147" s="32">
        <f t="shared" si="4801"/>
        <v>2144010</v>
      </c>
      <c r="K5147" s="32">
        <f t="shared" si="4801"/>
        <v>1161694</v>
      </c>
      <c r="L5147" s="32">
        <f t="shared" si="4786"/>
        <v>509400</v>
      </c>
      <c r="M5147" s="32">
        <f t="shared" ref="M5147" si="4802">SUM(M5146)</f>
        <v>164100</v>
      </c>
      <c r="N5147" s="32">
        <f t="shared" ref="N5147:O5147" si="4803">SUM(N5146)</f>
        <v>169700</v>
      </c>
      <c r="O5147" s="32">
        <f t="shared" si="4803"/>
        <v>175600</v>
      </c>
      <c r="P5147" s="32">
        <f t="shared" si="4787"/>
        <v>1671094</v>
      </c>
      <c r="Q5147" s="32">
        <f t="shared" si="4788"/>
        <v>77.942453626615546</v>
      </c>
      <c r="R5147" s="90"/>
      <c r="S5147" s="90"/>
      <c r="T5147" s="90"/>
      <c r="U5147" s="90"/>
      <c r="V5147" s="90"/>
      <c r="W5147" s="90"/>
      <c r="X5147" s="90"/>
      <c r="Y5147" s="90"/>
    </row>
    <row r="5148" spans="1:25" ht="15" customHeight="1" x14ac:dyDescent="0.25">
      <c r="A5148" s="112"/>
      <c r="B5148" s="112"/>
      <c r="C5148" s="112"/>
      <c r="D5148" s="112"/>
      <c r="E5148" s="112"/>
      <c r="F5148" s="112"/>
      <c r="G5148" s="112"/>
      <c r="I5148" s="27"/>
      <c r="J5148" s="27"/>
      <c r="K5148" s="27">
        <v>0</v>
      </c>
      <c r="L5148" s="27"/>
      <c r="M5148" s="27"/>
      <c r="N5148" s="27"/>
      <c r="O5148" s="27"/>
      <c r="P5148" s="27"/>
      <c r="Q5148" s="27"/>
      <c r="R5148" s="27"/>
      <c r="S5148" s="27"/>
      <c r="T5148" s="27"/>
      <c r="U5148" s="27"/>
      <c r="V5148" s="27"/>
      <c r="W5148" s="27"/>
      <c r="X5148" s="27"/>
      <c r="Y5148" s="27"/>
    </row>
    <row r="5149" spans="1:25" ht="15" customHeight="1" thickBot="1" x14ac:dyDescent="0.3">
      <c r="A5149" s="53" t="s">
        <v>1</v>
      </c>
      <c r="B5149" s="53" t="s">
        <v>1</v>
      </c>
      <c r="C5149" s="53" t="s">
        <v>1</v>
      </c>
      <c r="D5149" s="53" t="s">
        <v>1</v>
      </c>
      <c r="E5149" s="53" t="s">
        <v>1</v>
      </c>
      <c r="F5149" s="53" t="s">
        <v>1</v>
      </c>
      <c r="G5149" s="53" t="s">
        <v>1</v>
      </c>
      <c r="H5149" s="21" t="s">
        <v>1</v>
      </c>
      <c r="I5149" s="33"/>
      <c r="J5149" s="33"/>
      <c r="K5149" s="33">
        <v>0</v>
      </c>
      <c r="L5149" s="33"/>
      <c r="M5149" s="33"/>
      <c r="N5149" s="33"/>
      <c r="O5149" s="33"/>
      <c r="P5149" s="33"/>
      <c r="Q5149" s="33"/>
      <c r="R5149" s="33"/>
      <c r="S5149" s="33"/>
      <c r="T5149" s="33"/>
      <c r="U5149" s="33"/>
      <c r="V5149" s="33"/>
      <c r="W5149" s="33"/>
      <c r="X5149" s="33"/>
      <c r="Y5149" s="33"/>
    </row>
    <row r="5150" spans="1:25" ht="45.75" customHeight="1" thickBot="1" x14ac:dyDescent="0.3">
      <c r="A5150" s="28" t="s">
        <v>4</v>
      </c>
      <c r="B5150" s="28" t="s">
        <v>5</v>
      </c>
      <c r="C5150" s="28" t="s">
        <v>6</v>
      </c>
      <c r="D5150" s="57" t="s">
        <v>1</v>
      </c>
      <c r="E5150" s="28" t="s">
        <v>7</v>
      </c>
      <c r="F5150" s="28" t="s">
        <v>8</v>
      </c>
      <c r="G5150" s="28" t="s">
        <v>9</v>
      </c>
      <c r="H5150" s="28" t="s">
        <v>10</v>
      </c>
      <c r="I5150" s="109" t="s">
        <v>3984</v>
      </c>
      <c r="J5150" s="109" t="s">
        <v>11</v>
      </c>
      <c r="K5150" s="109" t="s">
        <v>3989</v>
      </c>
      <c r="L5150" s="109" t="s">
        <v>3985</v>
      </c>
      <c r="M5150" s="109" t="s">
        <v>4027</v>
      </c>
      <c r="N5150" s="109" t="s">
        <v>3988</v>
      </c>
      <c r="O5150" s="109" t="s">
        <v>3986</v>
      </c>
      <c r="P5150" s="109" t="s">
        <v>3987</v>
      </c>
      <c r="Q5150" s="109" t="s">
        <v>3695</v>
      </c>
      <c r="R5150" s="91"/>
      <c r="S5150" s="91"/>
      <c r="T5150" s="91"/>
      <c r="U5150" s="91"/>
      <c r="V5150" s="91"/>
      <c r="W5150" s="91"/>
      <c r="X5150" s="91"/>
      <c r="Y5150" s="91"/>
    </row>
    <row r="5151" spans="1:25" ht="15" customHeight="1" x14ac:dyDescent="0.25">
      <c r="A5151" s="58" t="s">
        <v>1</v>
      </c>
      <c r="B5151" s="58" t="s">
        <v>1</v>
      </c>
      <c r="C5151" s="58" t="s">
        <v>1</v>
      </c>
      <c r="D5151" s="59" t="s">
        <v>1</v>
      </c>
      <c r="E5151" s="59" t="s">
        <v>1</v>
      </c>
      <c r="F5151" s="60" t="s">
        <v>1</v>
      </c>
      <c r="G5151" s="61" t="s">
        <v>1</v>
      </c>
      <c r="H5151" s="62" t="s">
        <v>1</v>
      </c>
      <c r="I5151" s="29">
        <v>1</v>
      </c>
      <c r="J5151" s="29">
        <v>2</v>
      </c>
      <c r="K5151" s="29">
        <v>3</v>
      </c>
      <c r="L5151" s="29" t="s">
        <v>3478</v>
      </c>
      <c r="M5151" s="29">
        <v>5</v>
      </c>
      <c r="N5151" s="29">
        <v>6</v>
      </c>
      <c r="O5151" s="29">
        <v>7</v>
      </c>
      <c r="P5151" s="29" t="s">
        <v>3696</v>
      </c>
      <c r="Q5151" s="29">
        <v>9</v>
      </c>
      <c r="R5151" s="92"/>
      <c r="S5151" s="92"/>
      <c r="T5151" s="92"/>
      <c r="U5151" s="92"/>
      <c r="V5151" s="92"/>
      <c r="W5151" s="92"/>
      <c r="X5151" s="92"/>
      <c r="Y5151" s="92"/>
    </row>
    <row r="5152" spans="1:25" ht="15" customHeight="1" x14ac:dyDescent="0.25">
      <c r="A5152" s="63" t="s">
        <v>935</v>
      </c>
      <c r="B5152" s="63" t="s">
        <v>95</v>
      </c>
      <c r="C5152" s="64" t="s">
        <v>1216</v>
      </c>
      <c r="D5152" s="64" t="s">
        <v>1967</v>
      </c>
      <c r="E5152" s="65" t="s">
        <v>1</v>
      </c>
      <c r="F5152" s="65" t="s">
        <v>1</v>
      </c>
      <c r="G5152" s="65" t="s">
        <v>1</v>
      </c>
      <c r="H5152" s="65" t="s">
        <v>1968</v>
      </c>
      <c r="I5152" s="26">
        <v>0</v>
      </c>
      <c r="J5152" s="26" t="s">
        <v>1</v>
      </c>
      <c r="K5152" s="26">
        <v>0</v>
      </c>
      <c r="L5152" s="26"/>
      <c r="M5152" s="26"/>
      <c r="N5152" s="26"/>
      <c r="O5152" s="26"/>
      <c r="P5152" s="26"/>
      <c r="Q5152" s="26"/>
      <c r="R5152" s="90"/>
      <c r="S5152" s="90"/>
      <c r="T5152" s="90"/>
      <c r="U5152" s="90"/>
      <c r="V5152" s="90"/>
      <c r="W5152" s="90"/>
      <c r="X5152" s="90"/>
      <c r="Y5152" s="90"/>
    </row>
    <row r="5153" spans="1:25" ht="22.5" customHeight="1" x14ac:dyDescent="0.25">
      <c r="A5153" s="63" t="s">
        <v>1</v>
      </c>
      <c r="B5153" s="63" t="s">
        <v>1</v>
      </c>
      <c r="C5153" s="63" t="s">
        <v>1</v>
      </c>
      <c r="D5153" s="65" t="s">
        <v>1</v>
      </c>
      <c r="E5153" s="65" t="s">
        <v>1</v>
      </c>
      <c r="F5153" s="65" t="s">
        <v>1</v>
      </c>
      <c r="G5153" s="65" t="s">
        <v>1</v>
      </c>
      <c r="H5153" s="66" t="s">
        <v>15</v>
      </c>
      <c r="I5153" s="30">
        <f t="shared" ref="I5153:K5153" si="4804">SUM(I5154,I5162,I5164)</f>
        <v>1786615</v>
      </c>
      <c r="J5153" s="30">
        <f t="shared" si="4804"/>
        <v>1703915</v>
      </c>
      <c r="K5153" s="30">
        <f t="shared" si="4804"/>
        <v>993220</v>
      </c>
      <c r="L5153" s="30">
        <f t="shared" si="4786"/>
        <v>425164</v>
      </c>
      <c r="M5153" s="30">
        <f t="shared" ref="M5153" si="4805">SUM(M5154,M5162,M5164)</f>
        <v>151364</v>
      </c>
      <c r="N5153" s="30">
        <f t="shared" ref="N5153:O5153" si="4806">SUM(N5154,N5162,N5164)</f>
        <v>136400</v>
      </c>
      <c r="O5153" s="30">
        <f t="shared" si="4806"/>
        <v>137400</v>
      </c>
      <c r="P5153" s="30">
        <f t="shared" si="4787"/>
        <v>1418384</v>
      </c>
      <c r="Q5153" s="30">
        <f t="shared" si="4788"/>
        <v>83.242650014818821</v>
      </c>
      <c r="R5153" s="93"/>
      <c r="S5153" s="93"/>
      <c r="T5153" s="93"/>
      <c r="U5153" s="93"/>
      <c r="V5153" s="93"/>
      <c r="W5153" s="93"/>
      <c r="X5153" s="93"/>
      <c r="Y5153" s="93"/>
    </row>
    <row r="5154" spans="1:25" ht="15" customHeight="1" x14ac:dyDescent="0.25">
      <c r="A5154" s="63" t="s">
        <v>935</v>
      </c>
      <c r="B5154" s="63" t="s">
        <v>95</v>
      </c>
      <c r="C5154" s="63" t="s">
        <v>1216</v>
      </c>
      <c r="D5154" s="63" t="s">
        <v>1967</v>
      </c>
      <c r="E5154" s="65" t="s">
        <v>16</v>
      </c>
      <c r="F5154" s="65" t="s">
        <v>1</v>
      </c>
      <c r="G5154" s="65" t="s">
        <v>1</v>
      </c>
      <c r="H5154" s="65" t="s">
        <v>17</v>
      </c>
      <c r="I5154" s="31">
        <f t="shared" ref="I5154:K5154" si="4807">SUM(I5155:I5156)</f>
        <v>1444519</v>
      </c>
      <c r="J5154" s="31">
        <f t="shared" si="4807"/>
        <v>1444519</v>
      </c>
      <c r="K5154" s="31">
        <f t="shared" si="4807"/>
        <v>831360</v>
      </c>
      <c r="L5154" s="31">
        <f t="shared" si="4786"/>
        <v>369500</v>
      </c>
      <c r="M5154" s="31">
        <f t="shared" ref="M5154" si="4808">SUM(M5155:M5156)</f>
        <v>132500</v>
      </c>
      <c r="N5154" s="31">
        <f t="shared" ref="N5154:O5154" si="4809">SUM(N5155:N5156)</f>
        <v>118500</v>
      </c>
      <c r="O5154" s="31">
        <f t="shared" si="4809"/>
        <v>118500</v>
      </c>
      <c r="P5154" s="31">
        <f t="shared" si="4787"/>
        <v>1200860</v>
      </c>
      <c r="Q5154" s="31">
        <f t="shared" si="4788"/>
        <v>83.132170639500075</v>
      </c>
      <c r="R5154" s="94"/>
      <c r="S5154" s="94"/>
      <c r="T5154" s="94"/>
      <c r="U5154" s="94"/>
      <c r="V5154" s="94"/>
      <c r="W5154" s="94"/>
      <c r="X5154" s="94"/>
      <c r="Y5154" s="94"/>
    </row>
    <row r="5155" spans="1:25" ht="15" customHeight="1" x14ac:dyDescent="0.25">
      <c r="A5155" s="64" t="s">
        <v>935</v>
      </c>
      <c r="B5155" s="64" t="s">
        <v>95</v>
      </c>
      <c r="C5155" s="64" t="s">
        <v>1216</v>
      </c>
      <c r="D5155" s="64" t="s">
        <v>1967</v>
      </c>
      <c r="E5155" s="20" t="s">
        <v>19</v>
      </c>
      <c r="F5155" s="64"/>
      <c r="G5155" s="53" t="s">
        <v>385</v>
      </c>
      <c r="H5155" s="53" t="s">
        <v>3944</v>
      </c>
      <c r="I5155" s="26">
        <v>1250039</v>
      </c>
      <c r="J5155" s="26">
        <v>1250039</v>
      </c>
      <c r="K5155" s="26">
        <v>705000</v>
      </c>
      <c r="L5155" s="26">
        <f t="shared" si="4786"/>
        <v>315000</v>
      </c>
      <c r="M5155" s="26">
        <v>105000</v>
      </c>
      <c r="N5155" s="26">
        <v>105000</v>
      </c>
      <c r="O5155" s="26">
        <v>105000</v>
      </c>
      <c r="P5155" s="26">
        <f t="shared" si="4787"/>
        <v>1020000</v>
      </c>
      <c r="Q5155" s="26">
        <f t="shared" si="4788"/>
        <v>81.597454159430228</v>
      </c>
      <c r="R5155" s="90"/>
      <c r="S5155" s="90"/>
      <c r="T5155" s="90"/>
      <c r="U5155" s="90"/>
      <c r="V5155" s="90"/>
      <c r="W5155" s="90"/>
      <c r="X5155" s="90"/>
      <c r="Y5155" s="90"/>
    </row>
    <row r="5156" spans="1:25" ht="15" customHeight="1" x14ac:dyDescent="0.25">
      <c r="A5156" s="63" t="s">
        <v>935</v>
      </c>
      <c r="B5156" s="63" t="s">
        <v>95</v>
      </c>
      <c r="C5156" s="63" t="s">
        <v>1216</v>
      </c>
      <c r="D5156" s="63" t="s">
        <v>1967</v>
      </c>
      <c r="E5156" s="63" t="s">
        <v>21</v>
      </c>
      <c r="F5156" s="64" t="s">
        <v>1</v>
      </c>
      <c r="G5156" s="53" t="s">
        <v>1</v>
      </c>
      <c r="H5156" s="65" t="s">
        <v>22</v>
      </c>
      <c r="I5156" s="31">
        <f t="shared" ref="I5156:K5156" si="4810">SUM(I5157:I5161)</f>
        <v>194480</v>
      </c>
      <c r="J5156" s="31">
        <f t="shared" si="4810"/>
        <v>194480</v>
      </c>
      <c r="K5156" s="31">
        <f t="shared" si="4810"/>
        <v>126360</v>
      </c>
      <c r="L5156" s="31">
        <f t="shared" si="4786"/>
        <v>54500</v>
      </c>
      <c r="M5156" s="31">
        <f t="shared" ref="M5156" si="4811">SUM(M5157:M5161)</f>
        <v>27500</v>
      </c>
      <c r="N5156" s="31">
        <f t="shared" ref="N5156:O5156" si="4812">SUM(N5157:N5161)</f>
        <v>13500</v>
      </c>
      <c r="O5156" s="31">
        <f t="shared" si="4812"/>
        <v>13500</v>
      </c>
      <c r="P5156" s="31">
        <f t="shared" si="4787"/>
        <v>180860</v>
      </c>
      <c r="Q5156" s="31">
        <f t="shared" si="4788"/>
        <v>92.996709173179752</v>
      </c>
      <c r="R5156" s="94"/>
      <c r="S5156" s="94"/>
      <c r="T5156" s="94"/>
      <c r="U5156" s="94"/>
      <c r="V5156" s="94"/>
      <c r="W5156" s="94"/>
      <c r="X5156" s="94"/>
      <c r="Y5156" s="94"/>
    </row>
    <row r="5157" spans="1:25" ht="15" customHeight="1" x14ac:dyDescent="0.25">
      <c r="A5157" s="64" t="s">
        <v>935</v>
      </c>
      <c r="B5157" s="64" t="s">
        <v>95</v>
      </c>
      <c r="C5157" s="64" t="s">
        <v>1216</v>
      </c>
      <c r="D5157" s="64" t="s">
        <v>1967</v>
      </c>
      <c r="E5157" s="20" t="s">
        <v>23</v>
      </c>
      <c r="F5157" s="64" t="s">
        <v>1969</v>
      </c>
      <c r="G5157" s="53" t="s">
        <v>385</v>
      </c>
      <c r="H5157" s="53" t="s">
        <v>85</v>
      </c>
      <c r="I5157" s="26">
        <v>34000</v>
      </c>
      <c r="J5157" s="26">
        <v>34000</v>
      </c>
      <c r="K5157" s="26">
        <v>21880</v>
      </c>
      <c r="L5157" s="26">
        <f t="shared" si="4786"/>
        <v>9000</v>
      </c>
      <c r="M5157" s="26">
        <v>3000</v>
      </c>
      <c r="N5157" s="26">
        <v>3000</v>
      </c>
      <c r="O5157" s="26">
        <v>3000</v>
      </c>
      <c r="P5157" s="26">
        <f t="shared" si="4787"/>
        <v>30880</v>
      </c>
      <c r="Q5157" s="26">
        <f t="shared" si="4788"/>
        <v>90.823529411764696</v>
      </c>
      <c r="R5157" s="90"/>
      <c r="S5157" s="90"/>
      <c r="T5157" s="90"/>
      <c r="U5157" s="90"/>
      <c r="V5157" s="90"/>
      <c r="W5157" s="90"/>
      <c r="X5157" s="90"/>
      <c r="Y5157" s="90"/>
    </row>
    <row r="5158" spans="1:25" ht="15" customHeight="1" x14ac:dyDescent="0.25">
      <c r="A5158" s="64" t="s">
        <v>935</v>
      </c>
      <c r="B5158" s="64" t="s">
        <v>95</v>
      </c>
      <c r="C5158" s="64" t="s">
        <v>1216</v>
      </c>
      <c r="D5158" s="64" t="s">
        <v>1967</v>
      </c>
      <c r="E5158" s="20" t="s">
        <v>23</v>
      </c>
      <c r="F5158" s="64" t="s">
        <v>1970</v>
      </c>
      <c r="G5158" s="53" t="s">
        <v>385</v>
      </c>
      <c r="H5158" s="53" t="s">
        <v>25</v>
      </c>
      <c r="I5158" s="26">
        <v>105000</v>
      </c>
      <c r="J5158" s="26">
        <v>105000</v>
      </c>
      <c r="K5158" s="26">
        <v>63000</v>
      </c>
      <c r="L5158" s="26">
        <f t="shared" si="4786"/>
        <v>31500</v>
      </c>
      <c r="M5158" s="26">
        <v>10500</v>
      </c>
      <c r="N5158" s="26">
        <v>10500</v>
      </c>
      <c r="O5158" s="26">
        <v>10500</v>
      </c>
      <c r="P5158" s="26">
        <f t="shared" si="4787"/>
        <v>94500</v>
      </c>
      <c r="Q5158" s="26">
        <f t="shared" si="4788"/>
        <v>90</v>
      </c>
      <c r="R5158" s="90"/>
      <c r="S5158" s="90"/>
      <c r="T5158" s="90"/>
      <c r="U5158" s="90"/>
      <c r="V5158" s="90"/>
      <c r="W5158" s="90"/>
      <c r="X5158" s="90"/>
      <c r="Y5158" s="90"/>
    </row>
    <row r="5159" spans="1:25" ht="15" customHeight="1" x14ac:dyDescent="0.25">
      <c r="A5159" s="64" t="s">
        <v>935</v>
      </c>
      <c r="B5159" s="64" t="s">
        <v>95</v>
      </c>
      <c r="C5159" s="64" t="s">
        <v>1216</v>
      </c>
      <c r="D5159" s="64" t="s">
        <v>1967</v>
      </c>
      <c r="E5159" s="20" t="s">
        <v>23</v>
      </c>
      <c r="F5159" s="64" t="s">
        <v>1971</v>
      </c>
      <c r="G5159" s="53" t="s">
        <v>385</v>
      </c>
      <c r="H5159" s="53" t="s">
        <v>27</v>
      </c>
      <c r="I5159" s="26">
        <v>27480</v>
      </c>
      <c r="J5159" s="26">
        <v>27480</v>
      </c>
      <c r="K5159" s="26">
        <v>27480</v>
      </c>
      <c r="L5159" s="26">
        <f t="shared" si="4786"/>
        <v>0</v>
      </c>
      <c r="M5159" s="26"/>
      <c r="N5159" s="26"/>
      <c r="O5159" s="26"/>
      <c r="P5159" s="26">
        <f t="shared" si="4787"/>
        <v>27480</v>
      </c>
      <c r="Q5159" s="26">
        <f t="shared" si="4788"/>
        <v>100</v>
      </c>
      <c r="R5159" s="90"/>
      <c r="S5159" s="90"/>
      <c r="T5159" s="90"/>
      <c r="U5159" s="90"/>
      <c r="V5159" s="90"/>
      <c r="W5159" s="90"/>
      <c r="X5159" s="90"/>
      <c r="Y5159" s="90"/>
    </row>
    <row r="5160" spans="1:25" ht="15" customHeight="1" x14ac:dyDescent="0.25">
      <c r="A5160" s="64" t="s">
        <v>935</v>
      </c>
      <c r="B5160" s="64" t="s">
        <v>95</v>
      </c>
      <c r="C5160" s="64" t="s">
        <v>1216</v>
      </c>
      <c r="D5160" s="64" t="s">
        <v>1967</v>
      </c>
      <c r="E5160" s="20" t="s">
        <v>23</v>
      </c>
      <c r="F5160" s="64" t="s">
        <v>1972</v>
      </c>
      <c r="G5160" s="53" t="s">
        <v>385</v>
      </c>
      <c r="H5160" s="53" t="s">
        <v>89</v>
      </c>
      <c r="I5160" s="26">
        <v>14000</v>
      </c>
      <c r="J5160" s="26">
        <v>14000</v>
      </c>
      <c r="K5160" s="26">
        <v>14000</v>
      </c>
      <c r="L5160" s="26">
        <f t="shared" si="4786"/>
        <v>0</v>
      </c>
      <c r="M5160" s="26">
        <v>0</v>
      </c>
      <c r="N5160" s="26">
        <v>0</v>
      </c>
      <c r="O5160" s="26">
        <v>0</v>
      </c>
      <c r="P5160" s="26">
        <f t="shared" si="4787"/>
        <v>14000</v>
      </c>
      <c r="Q5160" s="26">
        <f t="shared" si="4788"/>
        <v>100</v>
      </c>
      <c r="R5160" s="90"/>
      <c r="S5160" s="90"/>
      <c r="T5160" s="90"/>
      <c r="U5160" s="90"/>
      <c r="V5160" s="90"/>
      <c r="W5160" s="90"/>
      <c r="X5160" s="90"/>
      <c r="Y5160" s="90"/>
    </row>
    <row r="5161" spans="1:25" ht="15" customHeight="1" x14ac:dyDescent="0.25">
      <c r="A5161" s="64" t="s">
        <v>935</v>
      </c>
      <c r="B5161" s="64" t="s">
        <v>95</v>
      </c>
      <c r="C5161" s="64" t="s">
        <v>1216</v>
      </c>
      <c r="D5161" s="64" t="s">
        <v>1967</v>
      </c>
      <c r="E5161" s="20" t="s">
        <v>23</v>
      </c>
      <c r="F5161" s="64" t="s">
        <v>1973</v>
      </c>
      <c r="G5161" s="53" t="s">
        <v>385</v>
      </c>
      <c r="H5161" s="53" t="s">
        <v>29</v>
      </c>
      <c r="I5161" s="26">
        <v>14000</v>
      </c>
      <c r="J5161" s="26">
        <v>14000</v>
      </c>
      <c r="K5161" s="26">
        <v>0</v>
      </c>
      <c r="L5161" s="26">
        <f t="shared" si="4786"/>
        <v>14000</v>
      </c>
      <c r="M5161" s="26">
        <v>14000</v>
      </c>
      <c r="N5161" s="26">
        <v>0</v>
      </c>
      <c r="O5161" s="26">
        <v>0</v>
      </c>
      <c r="P5161" s="26">
        <f t="shared" si="4787"/>
        <v>14000</v>
      </c>
      <c r="Q5161" s="26">
        <f t="shared" si="4788"/>
        <v>100</v>
      </c>
      <c r="R5161" s="90"/>
      <c r="S5161" s="90"/>
      <c r="T5161" s="90"/>
      <c r="U5161" s="90"/>
      <c r="V5161" s="90"/>
      <c r="W5161" s="90"/>
      <c r="X5161" s="90"/>
      <c r="Y5161" s="90"/>
    </row>
    <row r="5162" spans="1:25" ht="15" customHeight="1" x14ac:dyDescent="0.25">
      <c r="A5162" s="63" t="s">
        <v>935</v>
      </c>
      <c r="B5162" s="63" t="s">
        <v>95</v>
      </c>
      <c r="C5162" s="63" t="s">
        <v>1216</v>
      </c>
      <c r="D5162" s="63" t="s">
        <v>1967</v>
      </c>
      <c r="E5162" s="65" t="s">
        <v>30</v>
      </c>
      <c r="F5162" s="65" t="s">
        <v>1</v>
      </c>
      <c r="G5162" s="65" t="s">
        <v>1</v>
      </c>
      <c r="H5162" s="65" t="s">
        <v>31</v>
      </c>
      <c r="I5162" s="31">
        <f t="shared" ref="I5162:K5162" si="4813">SUM(I5163)</f>
        <v>131226</v>
      </c>
      <c r="J5162" s="31">
        <f t="shared" si="4813"/>
        <v>131226</v>
      </c>
      <c r="K5162" s="31">
        <f t="shared" si="4813"/>
        <v>76500</v>
      </c>
      <c r="L5162" s="31">
        <f t="shared" si="4786"/>
        <v>33000</v>
      </c>
      <c r="M5162" s="31">
        <f t="shared" ref="M5162" si="4814">SUM(M5163)</f>
        <v>11000</v>
      </c>
      <c r="N5162" s="31">
        <f t="shared" ref="N5162:O5162" si="4815">SUM(N5163)</f>
        <v>11000</v>
      </c>
      <c r="O5162" s="31">
        <f t="shared" si="4815"/>
        <v>11000</v>
      </c>
      <c r="P5162" s="31">
        <f t="shared" si="4787"/>
        <v>109500</v>
      </c>
      <c r="Q5162" s="31">
        <f t="shared" si="4788"/>
        <v>83.443829728864699</v>
      </c>
      <c r="R5162" s="94"/>
      <c r="S5162" s="94"/>
      <c r="T5162" s="94"/>
      <c r="U5162" s="94"/>
      <c r="V5162" s="94"/>
      <c r="W5162" s="94"/>
      <c r="X5162" s="94"/>
      <c r="Y5162" s="94"/>
    </row>
    <row r="5163" spans="1:25" ht="15" customHeight="1" x14ac:dyDescent="0.25">
      <c r="A5163" s="64" t="s">
        <v>935</v>
      </c>
      <c r="B5163" s="64" t="s">
        <v>95</v>
      </c>
      <c r="C5163" s="64" t="s">
        <v>1216</v>
      </c>
      <c r="D5163" s="64" t="s">
        <v>1967</v>
      </c>
      <c r="E5163" s="20" t="s">
        <v>33</v>
      </c>
      <c r="F5163" s="64"/>
      <c r="G5163" s="53" t="s">
        <v>385</v>
      </c>
      <c r="H5163" s="53" t="s">
        <v>3859</v>
      </c>
      <c r="I5163" s="26">
        <v>131226</v>
      </c>
      <c r="J5163" s="26">
        <v>131226</v>
      </c>
      <c r="K5163" s="26">
        <v>76500</v>
      </c>
      <c r="L5163" s="26">
        <f t="shared" si="4786"/>
        <v>33000</v>
      </c>
      <c r="M5163" s="26">
        <v>11000</v>
      </c>
      <c r="N5163" s="26">
        <v>11000</v>
      </c>
      <c r="O5163" s="26">
        <v>11000</v>
      </c>
      <c r="P5163" s="26">
        <f t="shared" si="4787"/>
        <v>109500</v>
      </c>
      <c r="Q5163" s="26">
        <f t="shared" si="4788"/>
        <v>83.443829728864699</v>
      </c>
      <c r="R5163" s="90"/>
      <c r="S5163" s="90"/>
      <c r="T5163" s="90"/>
      <c r="U5163" s="90"/>
      <c r="V5163" s="90"/>
      <c r="W5163" s="90"/>
      <c r="X5163" s="90"/>
      <c r="Y5163" s="90"/>
    </row>
    <row r="5164" spans="1:25" ht="15" customHeight="1" x14ac:dyDescent="0.25">
      <c r="A5164" s="63" t="s">
        <v>935</v>
      </c>
      <c r="B5164" s="63" t="s">
        <v>95</v>
      </c>
      <c r="C5164" s="63" t="s">
        <v>1216</v>
      </c>
      <c r="D5164" s="63" t="s">
        <v>1967</v>
      </c>
      <c r="E5164" s="65" t="s">
        <v>34</v>
      </c>
      <c r="F5164" s="65" t="s">
        <v>1</v>
      </c>
      <c r="G5164" s="65" t="s">
        <v>1</v>
      </c>
      <c r="H5164" s="65" t="s">
        <v>35</v>
      </c>
      <c r="I5164" s="31">
        <f t="shared" ref="I5164:K5164" si="4816">SUM(I5165:I5173)</f>
        <v>210870</v>
      </c>
      <c r="J5164" s="31">
        <f t="shared" si="4816"/>
        <v>128170</v>
      </c>
      <c r="K5164" s="31">
        <f t="shared" si="4816"/>
        <v>85360</v>
      </c>
      <c r="L5164" s="31">
        <f t="shared" si="4786"/>
        <v>22664</v>
      </c>
      <c r="M5164" s="31">
        <f t="shared" ref="M5164" si="4817">SUM(M5165:M5173)</f>
        <v>7864</v>
      </c>
      <c r="N5164" s="31">
        <f t="shared" ref="N5164:O5164" si="4818">SUM(N5165:N5173)</f>
        <v>6900</v>
      </c>
      <c r="O5164" s="31">
        <f t="shared" si="4818"/>
        <v>7900</v>
      </c>
      <c r="P5164" s="31">
        <f t="shared" si="4787"/>
        <v>108024</v>
      </c>
      <c r="Q5164" s="31">
        <f t="shared" si="4788"/>
        <v>84.281813216821405</v>
      </c>
      <c r="R5164" s="94"/>
      <c r="S5164" s="94"/>
      <c r="T5164" s="94"/>
      <c r="U5164" s="94"/>
      <c r="V5164" s="94"/>
      <c r="W5164" s="94"/>
      <c r="X5164" s="94"/>
      <c r="Y5164" s="94"/>
    </row>
    <row r="5165" spans="1:25" ht="15" customHeight="1" x14ac:dyDescent="0.25">
      <c r="A5165" s="64">
        <v>21</v>
      </c>
      <c r="B5165" s="64" t="s">
        <v>95</v>
      </c>
      <c r="C5165" s="64" t="s">
        <v>1216</v>
      </c>
      <c r="D5165" s="64" t="s">
        <v>1967</v>
      </c>
      <c r="E5165" s="20" t="s">
        <v>38</v>
      </c>
      <c r="F5165" s="64"/>
      <c r="G5165" s="53" t="s">
        <v>385</v>
      </c>
      <c r="H5165" s="53" t="s">
        <v>37</v>
      </c>
      <c r="I5165" s="26">
        <v>9300</v>
      </c>
      <c r="J5165" s="26">
        <v>1000</v>
      </c>
      <c r="K5165" s="26">
        <v>1000</v>
      </c>
      <c r="L5165" s="26">
        <f t="shared" si="4786"/>
        <v>0</v>
      </c>
      <c r="M5165" s="26">
        <v>0</v>
      </c>
      <c r="N5165" s="26">
        <v>0</v>
      </c>
      <c r="O5165" s="26">
        <v>0</v>
      </c>
      <c r="P5165" s="26">
        <f t="shared" si="4787"/>
        <v>1000</v>
      </c>
      <c r="Q5165" s="26">
        <f t="shared" si="4788"/>
        <v>100</v>
      </c>
      <c r="R5165" s="90"/>
      <c r="S5165" s="90"/>
      <c r="T5165" s="90"/>
      <c r="U5165" s="90"/>
      <c r="V5165" s="90"/>
      <c r="W5165" s="90"/>
      <c r="X5165" s="90"/>
      <c r="Y5165" s="90"/>
    </row>
    <row r="5166" spans="1:25" ht="15" customHeight="1" x14ac:dyDescent="0.25">
      <c r="A5166" s="64" t="s">
        <v>935</v>
      </c>
      <c r="B5166" s="64" t="s">
        <v>95</v>
      </c>
      <c r="C5166" s="64" t="s">
        <v>1216</v>
      </c>
      <c r="D5166" s="64" t="s">
        <v>1967</v>
      </c>
      <c r="E5166" s="20" t="s">
        <v>298</v>
      </c>
      <c r="F5166" s="64"/>
      <c r="G5166" s="53" t="s">
        <v>385</v>
      </c>
      <c r="H5166" s="53" t="s">
        <v>297</v>
      </c>
      <c r="I5166" s="26">
        <v>60426</v>
      </c>
      <c r="J5166" s="26">
        <v>42426</v>
      </c>
      <c r="K5166" s="26">
        <v>37000</v>
      </c>
      <c r="L5166" s="26">
        <f t="shared" si="4786"/>
        <v>2500</v>
      </c>
      <c r="M5166" s="26">
        <v>500</v>
      </c>
      <c r="N5166" s="26">
        <v>500</v>
      </c>
      <c r="O5166" s="26">
        <v>1500</v>
      </c>
      <c r="P5166" s="26">
        <f t="shared" si="4787"/>
        <v>39500</v>
      </c>
      <c r="Q5166" s="26">
        <f t="shared" si="4788"/>
        <v>93.103285721020129</v>
      </c>
      <c r="R5166" s="90"/>
      <c r="S5166" s="90"/>
      <c r="T5166" s="90"/>
      <c r="U5166" s="90"/>
      <c r="V5166" s="90"/>
      <c r="W5166" s="90"/>
      <c r="X5166" s="90"/>
      <c r="Y5166" s="90"/>
    </row>
    <row r="5167" spans="1:25" ht="15" customHeight="1" x14ac:dyDescent="0.25">
      <c r="A5167" s="64" t="s">
        <v>935</v>
      </c>
      <c r="B5167" s="64" t="s">
        <v>95</v>
      </c>
      <c r="C5167" s="64" t="s">
        <v>1216</v>
      </c>
      <c r="D5167" s="64" t="s">
        <v>1967</v>
      </c>
      <c r="E5167" s="20" t="s">
        <v>301</v>
      </c>
      <c r="F5167" s="64"/>
      <c r="G5167" s="53" t="s">
        <v>385</v>
      </c>
      <c r="H5167" s="53" t="s">
        <v>300</v>
      </c>
      <c r="I5167" s="26">
        <v>8512</v>
      </c>
      <c r="J5167" s="26">
        <v>7012</v>
      </c>
      <c r="K5167" s="26">
        <v>3505</v>
      </c>
      <c r="L5167" s="26">
        <f t="shared" si="4786"/>
        <v>1752</v>
      </c>
      <c r="M5167" s="26">
        <v>584</v>
      </c>
      <c r="N5167" s="26">
        <v>584</v>
      </c>
      <c r="O5167" s="26">
        <v>584</v>
      </c>
      <c r="P5167" s="26">
        <f t="shared" si="4787"/>
        <v>5257</v>
      </c>
      <c r="Q5167" s="26">
        <f t="shared" si="4788"/>
        <v>74.971477467199094</v>
      </c>
      <c r="R5167" s="90"/>
      <c r="S5167" s="90"/>
      <c r="T5167" s="90"/>
      <c r="U5167" s="90"/>
      <c r="V5167" s="90"/>
      <c r="W5167" s="90"/>
      <c r="X5167" s="90"/>
      <c r="Y5167" s="90"/>
    </row>
    <row r="5168" spans="1:25" ht="15" customHeight="1" x14ac:dyDescent="0.25">
      <c r="A5168" s="64" t="s">
        <v>935</v>
      </c>
      <c r="B5168" s="64" t="s">
        <v>95</v>
      </c>
      <c r="C5168" s="64" t="s">
        <v>1216</v>
      </c>
      <c r="D5168" s="64" t="s">
        <v>1967</v>
      </c>
      <c r="E5168" s="20" t="s">
        <v>218</v>
      </c>
      <c r="F5168" s="64"/>
      <c r="G5168" s="53" t="s">
        <v>385</v>
      </c>
      <c r="H5168" s="53" t="s">
        <v>217</v>
      </c>
      <c r="I5168" s="26">
        <v>30088</v>
      </c>
      <c r="J5168" s="26">
        <v>27088</v>
      </c>
      <c r="K5168" s="26">
        <v>13780</v>
      </c>
      <c r="L5168" s="26">
        <f t="shared" si="4786"/>
        <v>7000</v>
      </c>
      <c r="M5168" s="26">
        <v>3000</v>
      </c>
      <c r="N5168" s="26">
        <v>2000</v>
      </c>
      <c r="O5168" s="26">
        <v>2000</v>
      </c>
      <c r="P5168" s="26">
        <f t="shared" si="4787"/>
        <v>20780</v>
      </c>
      <c r="Q5168" s="26">
        <f t="shared" si="4788"/>
        <v>76.712935617247496</v>
      </c>
      <c r="R5168" s="90"/>
      <c r="S5168" s="90"/>
      <c r="T5168" s="90"/>
      <c r="U5168" s="90"/>
      <c r="V5168" s="90"/>
      <c r="W5168" s="90"/>
      <c r="X5168" s="90"/>
      <c r="Y5168" s="90"/>
    </row>
    <row r="5169" spans="1:25" ht="15" customHeight="1" x14ac:dyDescent="0.25">
      <c r="A5169" s="64" t="s">
        <v>935</v>
      </c>
      <c r="B5169" s="64" t="s">
        <v>95</v>
      </c>
      <c r="C5169" s="64" t="s">
        <v>1216</v>
      </c>
      <c r="D5169" s="64" t="s">
        <v>1967</v>
      </c>
      <c r="E5169" s="20" t="s">
        <v>303</v>
      </c>
      <c r="F5169" s="64"/>
      <c r="G5169" s="53" t="s">
        <v>385</v>
      </c>
      <c r="H5169" s="53" t="s">
        <v>302</v>
      </c>
      <c r="I5169" s="26">
        <v>5500</v>
      </c>
      <c r="J5169" s="26">
        <v>2000</v>
      </c>
      <c r="K5169" s="26">
        <v>2000</v>
      </c>
      <c r="L5169" s="26">
        <f t="shared" si="4786"/>
        <v>0</v>
      </c>
      <c r="M5169" s="26">
        <v>0</v>
      </c>
      <c r="N5169" s="26">
        <v>0</v>
      </c>
      <c r="O5169" s="26">
        <v>0</v>
      </c>
      <c r="P5169" s="26">
        <f t="shared" si="4787"/>
        <v>2000</v>
      </c>
      <c r="Q5169" s="26">
        <f t="shared" si="4788"/>
        <v>100</v>
      </c>
      <c r="R5169" s="90"/>
      <c r="S5169" s="90"/>
      <c r="T5169" s="90"/>
      <c r="U5169" s="90"/>
      <c r="V5169" s="90"/>
      <c r="W5169" s="90"/>
      <c r="X5169" s="90"/>
      <c r="Y5169" s="90"/>
    </row>
    <row r="5170" spans="1:25" ht="15" customHeight="1" x14ac:dyDescent="0.25">
      <c r="A5170" s="64" t="s">
        <v>935</v>
      </c>
      <c r="B5170" s="64" t="s">
        <v>95</v>
      </c>
      <c r="C5170" s="64" t="s">
        <v>1216</v>
      </c>
      <c r="D5170" s="64" t="s">
        <v>1967</v>
      </c>
      <c r="E5170" s="20" t="s">
        <v>305</v>
      </c>
      <c r="F5170" s="64"/>
      <c r="G5170" s="53" t="s">
        <v>385</v>
      </c>
      <c r="H5170" s="53" t="s">
        <v>304</v>
      </c>
      <c r="I5170" s="26">
        <v>26816</v>
      </c>
      <c r="J5170" s="26">
        <v>24816</v>
      </c>
      <c r="K5170" s="26">
        <v>13536</v>
      </c>
      <c r="L5170" s="26">
        <f t="shared" si="4786"/>
        <v>6564</v>
      </c>
      <c r="M5170" s="26">
        <v>2164</v>
      </c>
      <c r="N5170" s="26">
        <v>2200</v>
      </c>
      <c r="O5170" s="26">
        <v>2200</v>
      </c>
      <c r="P5170" s="26">
        <f t="shared" si="4787"/>
        <v>20100</v>
      </c>
      <c r="Q5170" s="26">
        <f t="shared" si="4788"/>
        <v>80.996131528046419</v>
      </c>
      <c r="R5170" s="90"/>
      <c r="S5170" s="90"/>
      <c r="T5170" s="90"/>
      <c r="U5170" s="90"/>
      <c r="V5170" s="90"/>
      <c r="W5170" s="90"/>
      <c r="X5170" s="90"/>
      <c r="Y5170" s="90"/>
    </row>
    <row r="5171" spans="1:25" ht="15" customHeight="1" x14ac:dyDescent="0.25">
      <c r="A5171" s="64" t="s">
        <v>935</v>
      </c>
      <c r="B5171" s="64" t="s">
        <v>95</v>
      </c>
      <c r="C5171" s="64" t="s">
        <v>1216</v>
      </c>
      <c r="D5171" s="64" t="s">
        <v>1967</v>
      </c>
      <c r="E5171" s="20" t="s">
        <v>308</v>
      </c>
      <c r="F5171" s="64"/>
      <c r="G5171" s="53" t="s">
        <v>385</v>
      </c>
      <c r="H5171" s="53" t="s">
        <v>307</v>
      </c>
      <c r="I5171" s="26">
        <v>18427</v>
      </c>
      <c r="J5171" s="26">
        <v>10427</v>
      </c>
      <c r="K5171" s="26">
        <v>5542</v>
      </c>
      <c r="L5171" s="26">
        <f t="shared" si="4786"/>
        <v>2700</v>
      </c>
      <c r="M5171" s="26">
        <v>900</v>
      </c>
      <c r="N5171" s="26">
        <v>900</v>
      </c>
      <c r="O5171" s="26">
        <v>900</v>
      </c>
      <c r="P5171" s="26">
        <f t="shared" si="4787"/>
        <v>8242</v>
      </c>
      <c r="Q5171" s="26">
        <f t="shared" si="4788"/>
        <v>79.044787570729838</v>
      </c>
      <c r="R5171" s="90"/>
      <c r="S5171" s="90"/>
      <c r="T5171" s="90"/>
      <c r="U5171" s="90"/>
      <c r="V5171" s="90"/>
      <c r="W5171" s="90"/>
      <c r="X5171" s="90"/>
      <c r="Y5171" s="90"/>
    </row>
    <row r="5172" spans="1:25" ht="15" customHeight="1" x14ac:dyDescent="0.25">
      <c r="A5172" s="64" t="s">
        <v>935</v>
      </c>
      <c r="B5172" s="64" t="s">
        <v>95</v>
      </c>
      <c r="C5172" s="64" t="s">
        <v>1216</v>
      </c>
      <c r="D5172" s="64" t="s">
        <v>1967</v>
      </c>
      <c r="E5172" s="20" t="s">
        <v>311</v>
      </c>
      <c r="F5172" s="64"/>
      <c r="G5172" s="53" t="s">
        <v>385</v>
      </c>
      <c r="H5172" s="53" t="s">
        <v>310</v>
      </c>
      <c r="I5172" s="26">
        <v>3500</v>
      </c>
      <c r="J5172" s="26">
        <v>500</v>
      </c>
      <c r="K5172" s="26">
        <v>0</v>
      </c>
      <c r="L5172" s="26">
        <f t="shared" si="4786"/>
        <v>0</v>
      </c>
      <c r="M5172" s="26">
        <v>0</v>
      </c>
      <c r="N5172" s="26">
        <v>0</v>
      </c>
      <c r="O5172" s="26">
        <v>0</v>
      </c>
      <c r="P5172" s="26">
        <f t="shared" si="4787"/>
        <v>0</v>
      </c>
      <c r="Q5172" s="26">
        <f t="shared" si="4788"/>
        <v>0</v>
      </c>
      <c r="R5172" s="90"/>
      <c r="S5172" s="90"/>
      <c r="T5172" s="90"/>
      <c r="U5172" s="90"/>
      <c r="V5172" s="90"/>
      <c r="W5172" s="90"/>
      <c r="X5172" s="90"/>
      <c r="Y5172" s="90"/>
    </row>
    <row r="5173" spans="1:25" ht="15" customHeight="1" x14ac:dyDescent="0.25">
      <c r="A5173" s="63" t="s">
        <v>935</v>
      </c>
      <c r="B5173" s="63" t="s">
        <v>95</v>
      </c>
      <c r="C5173" s="63" t="s">
        <v>1216</v>
      </c>
      <c r="D5173" s="63" t="s">
        <v>1967</v>
      </c>
      <c r="E5173" s="63" t="s">
        <v>39</v>
      </c>
      <c r="F5173" s="64" t="s">
        <v>1</v>
      </c>
      <c r="G5173" s="53" t="s">
        <v>1</v>
      </c>
      <c r="H5173" s="65" t="s">
        <v>40</v>
      </c>
      <c r="I5173" s="31">
        <f t="shared" ref="I5173:K5173" si="4819">SUM(I5174:I5176)</f>
        <v>48301</v>
      </c>
      <c r="J5173" s="31">
        <f t="shared" si="4819"/>
        <v>12901</v>
      </c>
      <c r="K5173" s="31">
        <f t="shared" si="4819"/>
        <v>8997</v>
      </c>
      <c r="L5173" s="31">
        <f t="shared" si="4786"/>
        <v>2148</v>
      </c>
      <c r="M5173" s="31">
        <f t="shared" ref="M5173" si="4820">SUM(M5174:M5176)</f>
        <v>716</v>
      </c>
      <c r="N5173" s="31">
        <f t="shared" ref="N5173:O5173" si="4821">SUM(N5174:N5176)</f>
        <v>716</v>
      </c>
      <c r="O5173" s="31">
        <f t="shared" si="4821"/>
        <v>716</v>
      </c>
      <c r="P5173" s="31">
        <f t="shared" si="4787"/>
        <v>11145</v>
      </c>
      <c r="Q5173" s="31">
        <f t="shared" si="4788"/>
        <v>86.388652042477332</v>
      </c>
      <c r="R5173" s="94"/>
      <c r="S5173" s="94"/>
      <c r="T5173" s="94"/>
      <c r="U5173" s="94"/>
      <c r="V5173" s="94"/>
      <c r="W5173" s="94"/>
      <c r="X5173" s="94"/>
      <c r="Y5173" s="94"/>
    </row>
    <row r="5174" spans="1:25" ht="15" customHeight="1" x14ac:dyDescent="0.25">
      <c r="A5174" s="64" t="s">
        <v>935</v>
      </c>
      <c r="B5174" s="64" t="s">
        <v>95</v>
      </c>
      <c r="C5174" s="64" t="s">
        <v>1216</v>
      </c>
      <c r="D5174" s="64" t="s">
        <v>1967</v>
      </c>
      <c r="E5174" s="20" t="s">
        <v>41</v>
      </c>
      <c r="F5174" s="64"/>
      <c r="G5174" s="53" t="s">
        <v>385</v>
      </c>
      <c r="H5174" s="53" t="s">
        <v>40</v>
      </c>
      <c r="I5174" s="26">
        <v>39700</v>
      </c>
      <c r="J5174" s="26">
        <v>4300</v>
      </c>
      <c r="K5174" s="26">
        <v>4300</v>
      </c>
      <c r="L5174" s="26">
        <f t="shared" si="4786"/>
        <v>0</v>
      </c>
      <c r="M5174" s="26">
        <v>0</v>
      </c>
      <c r="N5174" s="26">
        <v>0</v>
      </c>
      <c r="O5174" s="26">
        <v>0</v>
      </c>
      <c r="P5174" s="26">
        <f t="shared" si="4787"/>
        <v>4300</v>
      </c>
      <c r="Q5174" s="26">
        <f t="shared" si="4788"/>
        <v>100</v>
      </c>
      <c r="R5174" s="90"/>
      <c r="S5174" s="90"/>
      <c r="T5174" s="90"/>
      <c r="U5174" s="90"/>
      <c r="V5174" s="90"/>
      <c r="W5174" s="90"/>
      <c r="X5174" s="90"/>
      <c r="Y5174" s="90"/>
    </row>
    <row r="5175" spans="1:25" ht="15" customHeight="1" x14ac:dyDescent="0.25">
      <c r="A5175" s="64" t="s">
        <v>935</v>
      </c>
      <c r="B5175" s="64" t="s">
        <v>95</v>
      </c>
      <c r="C5175" s="64" t="s">
        <v>1216</v>
      </c>
      <c r="D5175" s="64" t="s">
        <v>1967</v>
      </c>
      <c r="E5175" s="20" t="s">
        <v>41</v>
      </c>
      <c r="F5175" s="64" t="s">
        <v>1974</v>
      </c>
      <c r="G5175" s="53" t="s">
        <v>385</v>
      </c>
      <c r="H5175" s="53" t="s">
        <v>49</v>
      </c>
      <c r="I5175" s="26">
        <v>3601</v>
      </c>
      <c r="J5175" s="26">
        <v>3601</v>
      </c>
      <c r="K5175" s="26">
        <v>2200</v>
      </c>
      <c r="L5175" s="26">
        <f t="shared" si="4786"/>
        <v>900</v>
      </c>
      <c r="M5175" s="26">
        <v>300</v>
      </c>
      <c r="N5175" s="26">
        <v>300</v>
      </c>
      <c r="O5175" s="26">
        <v>300</v>
      </c>
      <c r="P5175" s="26">
        <f t="shared" si="4787"/>
        <v>3100</v>
      </c>
      <c r="Q5175" s="26">
        <f t="shared" si="4788"/>
        <v>86.087198000555404</v>
      </c>
      <c r="R5175" s="90"/>
      <c r="S5175" s="90"/>
      <c r="T5175" s="90"/>
      <c r="U5175" s="90"/>
      <c r="V5175" s="90"/>
      <c r="W5175" s="90"/>
      <c r="X5175" s="90"/>
      <c r="Y5175" s="90"/>
    </row>
    <row r="5176" spans="1:25" ht="22.5" customHeight="1" x14ac:dyDescent="0.25">
      <c r="A5176" s="64" t="s">
        <v>935</v>
      </c>
      <c r="B5176" s="64" t="s">
        <v>95</v>
      </c>
      <c r="C5176" s="64" t="s">
        <v>1216</v>
      </c>
      <c r="D5176" s="64" t="s">
        <v>1967</v>
      </c>
      <c r="E5176" s="20" t="s">
        <v>41</v>
      </c>
      <c r="F5176" s="64" t="s">
        <v>1975</v>
      </c>
      <c r="G5176" s="53" t="s">
        <v>385</v>
      </c>
      <c r="H5176" s="53" t="s">
        <v>55</v>
      </c>
      <c r="I5176" s="26">
        <v>5000</v>
      </c>
      <c r="J5176" s="26">
        <v>5000</v>
      </c>
      <c r="K5176" s="26">
        <v>2497</v>
      </c>
      <c r="L5176" s="26">
        <f t="shared" si="4786"/>
        <v>1248</v>
      </c>
      <c r="M5176" s="26">
        <v>416</v>
      </c>
      <c r="N5176" s="26">
        <v>416</v>
      </c>
      <c r="O5176" s="26">
        <v>416</v>
      </c>
      <c r="P5176" s="26">
        <f t="shared" si="4787"/>
        <v>3745</v>
      </c>
      <c r="Q5176" s="26">
        <f t="shared" si="4788"/>
        <v>74.900000000000006</v>
      </c>
      <c r="R5176" s="90"/>
      <c r="S5176" s="90"/>
      <c r="T5176" s="90"/>
      <c r="U5176" s="90"/>
      <c r="V5176" s="90"/>
      <c r="W5176" s="90"/>
      <c r="X5176" s="90"/>
      <c r="Y5176" s="90"/>
    </row>
    <row r="5177" spans="1:25" ht="22.5" customHeight="1" x14ac:dyDescent="0.25">
      <c r="A5177" s="63" t="s">
        <v>1</v>
      </c>
      <c r="B5177" s="63" t="s">
        <v>1</v>
      </c>
      <c r="C5177" s="63" t="s">
        <v>1</v>
      </c>
      <c r="D5177" s="65" t="s">
        <v>1</v>
      </c>
      <c r="E5177" s="65" t="s">
        <v>1</v>
      </c>
      <c r="F5177" s="65" t="s">
        <v>1</v>
      </c>
      <c r="G5177" s="65" t="s">
        <v>1</v>
      </c>
      <c r="H5177" s="66" t="s">
        <v>56</v>
      </c>
      <c r="I5177" s="30">
        <f t="shared" ref="I5177:K5178" si="4822">SUM(I5178)</f>
        <v>100</v>
      </c>
      <c r="J5177" s="30">
        <f t="shared" si="4822"/>
        <v>100</v>
      </c>
      <c r="K5177" s="30">
        <f t="shared" si="4822"/>
        <v>0</v>
      </c>
      <c r="L5177" s="30">
        <f t="shared" si="4786"/>
        <v>0</v>
      </c>
      <c r="M5177" s="30">
        <f t="shared" ref="M5177:M5178" si="4823">SUM(M5178)</f>
        <v>0</v>
      </c>
      <c r="N5177" s="30">
        <f t="shared" ref="N5177:O5178" si="4824">SUM(N5178)</f>
        <v>0</v>
      </c>
      <c r="O5177" s="30">
        <f t="shared" si="4824"/>
        <v>0</v>
      </c>
      <c r="P5177" s="30">
        <f t="shared" si="4787"/>
        <v>0</v>
      </c>
      <c r="Q5177" s="30">
        <f t="shared" si="4788"/>
        <v>0</v>
      </c>
      <c r="R5177" s="93"/>
      <c r="S5177" s="93"/>
      <c r="T5177" s="93"/>
      <c r="U5177" s="93"/>
      <c r="V5177" s="93"/>
      <c r="W5177" s="93"/>
      <c r="X5177" s="93"/>
      <c r="Y5177" s="93"/>
    </row>
    <row r="5178" spans="1:25" ht="15" customHeight="1" x14ac:dyDescent="0.25">
      <c r="A5178" s="63" t="s">
        <v>935</v>
      </c>
      <c r="B5178" s="63" t="s">
        <v>95</v>
      </c>
      <c r="C5178" s="63" t="s">
        <v>1216</v>
      </c>
      <c r="D5178" s="63" t="s">
        <v>1967</v>
      </c>
      <c r="E5178" s="65" t="s">
        <v>57</v>
      </c>
      <c r="F5178" s="65" t="s">
        <v>1</v>
      </c>
      <c r="G5178" s="65" t="s">
        <v>1</v>
      </c>
      <c r="H5178" s="65" t="s">
        <v>58</v>
      </c>
      <c r="I5178" s="31">
        <f t="shared" si="4822"/>
        <v>100</v>
      </c>
      <c r="J5178" s="31">
        <f t="shared" si="4822"/>
        <v>100</v>
      </c>
      <c r="K5178" s="31">
        <f t="shared" si="4822"/>
        <v>0</v>
      </c>
      <c r="L5178" s="31">
        <f t="shared" si="4786"/>
        <v>0</v>
      </c>
      <c r="M5178" s="31">
        <f t="shared" si="4823"/>
        <v>0</v>
      </c>
      <c r="N5178" s="31">
        <f t="shared" si="4824"/>
        <v>0</v>
      </c>
      <c r="O5178" s="31">
        <f t="shared" si="4824"/>
        <v>0</v>
      </c>
      <c r="P5178" s="31">
        <f t="shared" si="4787"/>
        <v>0</v>
      </c>
      <c r="Q5178" s="31">
        <f t="shared" si="4788"/>
        <v>0</v>
      </c>
      <c r="R5178" s="94"/>
      <c r="S5178" s="94"/>
      <c r="T5178" s="94"/>
      <c r="U5178" s="94"/>
      <c r="V5178" s="94"/>
      <c r="W5178" s="94"/>
      <c r="X5178" s="94"/>
      <c r="Y5178" s="94"/>
    </row>
    <row r="5179" spans="1:25" ht="15" customHeight="1" x14ac:dyDescent="0.25">
      <c r="A5179" s="64" t="s">
        <v>935</v>
      </c>
      <c r="B5179" s="64" t="s">
        <v>95</v>
      </c>
      <c r="C5179" s="64" t="s">
        <v>1216</v>
      </c>
      <c r="D5179" s="64" t="s">
        <v>1967</v>
      </c>
      <c r="E5179" s="20" t="s">
        <v>68</v>
      </c>
      <c r="F5179" s="64"/>
      <c r="G5179" s="53" t="s">
        <v>385</v>
      </c>
      <c r="H5179" s="53" t="s">
        <v>67</v>
      </c>
      <c r="I5179" s="26">
        <v>100</v>
      </c>
      <c r="J5179" s="26">
        <v>100</v>
      </c>
      <c r="K5179" s="26">
        <v>0</v>
      </c>
      <c r="L5179" s="26">
        <f t="shared" si="4786"/>
        <v>0</v>
      </c>
      <c r="M5179" s="26">
        <v>0</v>
      </c>
      <c r="N5179" s="26">
        <v>0</v>
      </c>
      <c r="O5179" s="26">
        <v>0</v>
      </c>
      <c r="P5179" s="26">
        <f t="shared" si="4787"/>
        <v>0</v>
      </c>
      <c r="Q5179" s="26">
        <f t="shared" si="4788"/>
        <v>0</v>
      </c>
      <c r="R5179" s="90"/>
      <c r="S5179" s="90"/>
      <c r="T5179" s="90"/>
      <c r="U5179" s="90"/>
      <c r="V5179" s="90"/>
      <c r="W5179" s="90"/>
      <c r="X5179" s="90"/>
      <c r="Y5179" s="90"/>
    </row>
    <row r="5180" spans="1:25" ht="22.5" customHeight="1" x14ac:dyDescent="0.25">
      <c r="A5180" s="63" t="s">
        <v>1</v>
      </c>
      <c r="B5180" s="63" t="s">
        <v>1</v>
      </c>
      <c r="C5180" s="63" t="s">
        <v>1</v>
      </c>
      <c r="D5180" s="65" t="s">
        <v>1</v>
      </c>
      <c r="E5180" s="65" t="s">
        <v>1</v>
      </c>
      <c r="F5180" s="65" t="s">
        <v>1</v>
      </c>
      <c r="G5180" s="65" t="s">
        <v>1</v>
      </c>
      <c r="H5180" s="66" t="s">
        <v>69</v>
      </c>
      <c r="I5180" s="30">
        <f t="shared" ref="I5180:K5181" si="4825">SUM(I5181)</f>
        <v>14000</v>
      </c>
      <c r="J5180" s="30">
        <f t="shared" si="4825"/>
        <v>0</v>
      </c>
      <c r="K5180" s="30">
        <f t="shared" si="4825"/>
        <v>0</v>
      </c>
      <c r="L5180" s="30">
        <f t="shared" si="4786"/>
        <v>0</v>
      </c>
      <c r="M5180" s="30">
        <f t="shared" ref="M5180:M5181" si="4826">SUM(M5181)</f>
        <v>0</v>
      </c>
      <c r="N5180" s="30">
        <f t="shared" ref="N5180:O5181" si="4827">SUM(N5181)</f>
        <v>0</v>
      </c>
      <c r="O5180" s="30">
        <f t="shared" si="4827"/>
        <v>0</v>
      </c>
      <c r="P5180" s="30">
        <f t="shared" si="4787"/>
        <v>0</v>
      </c>
      <c r="Q5180" s="30" t="str">
        <f t="shared" si="4788"/>
        <v>-</v>
      </c>
      <c r="R5180" s="93"/>
      <c r="S5180" s="93"/>
      <c r="T5180" s="93"/>
      <c r="U5180" s="93"/>
      <c r="V5180" s="93"/>
      <c r="W5180" s="93"/>
      <c r="X5180" s="93"/>
      <c r="Y5180" s="93"/>
    </row>
    <row r="5181" spans="1:25" ht="15" customHeight="1" x14ac:dyDescent="0.25">
      <c r="A5181" s="63" t="s">
        <v>935</v>
      </c>
      <c r="B5181" s="63" t="s">
        <v>95</v>
      </c>
      <c r="C5181" s="63" t="s">
        <v>1216</v>
      </c>
      <c r="D5181" s="63" t="s">
        <v>1967</v>
      </c>
      <c r="E5181" s="65" t="s">
        <v>70</v>
      </c>
      <c r="F5181" s="65" t="s">
        <v>1</v>
      </c>
      <c r="G5181" s="65" t="s">
        <v>1</v>
      </c>
      <c r="H5181" s="65" t="s">
        <v>71</v>
      </c>
      <c r="I5181" s="31">
        <f t="shared" si="4825"/>
        <v>14000</v>
      </c>
      <c r="J5181" s="31">
        <f t="shared" si="4825"/>
        <v>0</v>
      </c>
      <c r="K5181" s="31">
        <f t="shared" si="4825"/>
        <v>0</v>
      </c>
      <c r="L5181" s="31">
        <f t="shared" si="4786"/>
        <v>0</v>
      </c>
      <c r="M5181" s="31">
        <f t="shared" si="4826"/>
        <v>0</v>
      </c>
      <c r="N5181" s="31">
        <f t="shared" si="4827"/>
        <v>0</v>
      </c>
      <c r="O5181" s="31">
        <f t="shared" si="4827"/>
        <v>0</v>
      </c>
      <c r="P5181" s="31">
        <f t="shared" si="4787"/>
        <v>0</v>
      </c>
      <c r="Q5181" s="31" t="str">
        <f t="shared" si="4788"/>
        <v>-</v>
      </c>
      <c r="R5181" s="94"/>
      <c r="S5181" s="94"/>
      <c r="T5181" s="94"/>
      <c r="U5181" s="94"/>
      <c r="V5181" s="94"/>
      <c r="W5181" s="94"/>
      <c r="X5181" s="94"/>
      <c r="Y5181" s="94"/>
    </row>
    <row r="5182" spans="1:25" ht="15" customHeight="1" x14ac:dyDescent="0.25">
      <c r="A5182" s="64" t="s">
        <v>935</v>
      </c>
      <c r="B5182" s="64" t="s">
        <v>95</v>
      </c>
      <c r="C5182" s="64" t="s">
        <v>1216</v>
      </c>
      <c r="D5182" s="64" t="s">
        <v>1967</v>
      </c>
      <c r="E5182" s="20" t="s">
        <v>74</v>
      </c>
      <c r="F5182" s="64"/>
      <c r="G5182" s="53" t="s">
        <v>385</v>
      </c>
      <c r="H5182" s="53" t="s">
        <v>73</v>
      </c>
      <c r="I5182" s="26">
        <v>14000</v>
      </c>
      <c r="J5182" s="26">
        <v>0</v>
      </c>
      <c r="K5182" s="26">
        <v>0</v>
      </c>
      <c r="L5182" s="26">
        <f t="shared" si="4786"/>
        <v>0</v>
      </c>
      <c r="M5182" s="26">
        <v>0</v>
      </c>
      <c r="N5182" s="26">
        <v>0</v>
      </c>
      <c r="O5182" s="26">
        <v>0</v>
      </c>
      <c r="P5182" s="26">
        <f t="shared" si="4787"/>
        <v>0</v>
      </c>
      <c r="Q5182" s="26" t="str">
        <f t="shared" si="4788"/>
        <v>-</v>
      </c>
      <c r="R5182" s="90"/>
      <c r="S5182" s="90"/>
      <c r="T5182" s="90"/>
      <c r="U5182" s="90"/>
      <c r="V5182" s="90"/>
      <c r="W5182" s="90"/>
      <c r="X5182" s="90"/>
      <c r="Y5182" s="90"/>
    </row>
    <row r="5183" spans="1:25" ht="15" customHeight="1" x14ac:dyDescent="0.25">
      <c r="A5183" s="53" t="s">
        <v>1</v>
      </c>
      <c r="B5183" s="53" t="s">
        <v>1</v>
      </c>
      <c r="C5183" s="53" t="s">
        <v>1</v>
      </c>
      <c r="D5183" s="53" t="s">
        <v>1</v>
      </c>
      <c r="E5183" s="53" t="s">
        <v>1</v>
      </c>
      <c r="F5183" s="53" t="s">
        <v>1</v>
      </c>
      <c r="G5183" s="53" t="s">
        <v>1</v>
      </c>
      <c r="H5183" s="66" t="s">
        <v>1976</v>
      </c>
      <c r="I5183" s="30">
        <f t="shared" ref="I5183:K5183" si="4828">SUM(I5153,I5177,I5180)</f>
        <v>1800715</v>
      </c>
      <c r="J5183" s="30">
        <f t="shared" si="4828"/>
        <v>1704015</v>
      </c>
      <c r="K5183" s="30">
        <f t="shared" si="4828"/>
        <v>993220</v>
      </c>
      <c r="L5183" s="30">
        <f t="shared" si="4786"/>
        <v>425164</v>
      </c>
      <c r="M5183" s="30">
        <f t="shared" ref="M5183" si="4829">SUM(M5153,M5177,M5180)</f>
        <v>151364</v>
      </c>
      <c r="N5183" s="30">
        <f t="shared" ref="N5183:O5183" si="4830">SUM(N5153,N5177,N5180)</f>
        <v>136400</v>
      </c>
      <c r="O5183" s="30">
        <f t="shared" si="4830"/>
        <v>137400</v>
      </c>
      <c r="P5183" s="30">
        <f t="shared" si="4787"/>
        <v>1418384</v>
      </c>
      <c r="Q5183" s="30">
        <f t="shared" si="4788"/>
        <v>83.237764925778237</v>
      </c>
      <c r="R5183" s="93"/>
      <c r="S5183" s="93"/>
      <c r="T5183" s="93"/>
      <c r="U5183" s="93"/>
      <c r="V5183" s="93"/>
      <c r="W5183" s="93"/>
      <c r="X5183" s="93"/>
      <c r="Y5183" s="93"/>
    </row>
    <row r="5184" spans="1:25" ht="15" customHeight="1" thickBot="1" x14ac:dyDescent="0.3">
      <c r="A5184" s="53" t="s">
        <v>1</v>
      </c>
      <c r="B5184" s="53" t="s">
        <v>1</v>
      </c>
      <c r="C5184" s="53" t="s">
        <v>1</v>
      </c>
      <c r="D5184" s="53" t="s">
        <v>1</v>
      </c>
      <c r="E5184" s="53" t="s">
        <v>1</v>
      </c>
      <c r="F5184" s="53" t="s">
        <v>1</v>
      </c>
      <c r="G5184" s="53" t="s">
        <v>1</v>
      </c>
      <c r="H5184" s="65" t="s">
        <v>76</v>
      </c>
      <c r="I5184" s="31"/>
      <c r="J5184" s="31"/>
      <c r="K5184" s="31">
        <v>0</v>
      </c>
      <c r="L5184" s="31"/>
      <c r="M5184" s="31"/>
      <c r="N5184" s="31"/>
      <c r="O5184" s="31"/>
      <c r="P5184" s="31"/>
      <c r="Q5184" s="31"/>
      <c r="R5184" s="94"/>
      <c r="S5184" s="94"/>
      <c r="T5184" s="94"/>
      <c r="U5184" s="94"/>
      <c r="V5184" s="94"/>
      <c r="W5184" s="94"/>
      <c r="X5184" s="94"/>
      <c r="Y5184" s="94"/>
    </row>
    <row r="5185" spans="1:25" ht="47.25" customHeight="1" thickBot="1" x14ac:dyDescent="0.3">
      <c r="A5185" s="110" t="s">
        <v>1</v>
      </c>
      <c r="B5185" s="110" t="s">
        <v>1</v>
      </c>
      <c r="C5185" s="110" t="s">
        <v>1</v>
      </c>
      <c r="D5185" s="110" t="s">
        <v>1</v>
      </c>
      <c r="E5185" s="110" t="s">
        <v>1</v>
      </c>
      <c r="F5185" s="110" t="s">
        <v>1</v>
      </c>
      <c r="G5185" s="110" t="s">
        <v>1</v>
      </c>
      <c r="H5185" s="28" t="s">
        <v>77</v>
      </c>
      <c r="I5185" s="109" t="s">
        <v>3984</v>
      </c>
      <c r="J5185" s="109" t="s">
        <v>11</v>
      </c>
      <c r="K5185" s="109" t="s">
        <v>3989</v>
      </c>
      <c r="L5185" s="109" t="s">
        <v>3985</v>
      </c>
      <c r="M5185" s="109" t="s">
        <v>4027</v>
      </c>
      <c r="N5185" s="109" t="s">
        <v>3988</v>
      </c>
      <c r="O5185" s="109" t="s">
        <v>3986</v>
      </c>
      <c r="P5185" s="109" t="s">
        <v>3987</v>
      </c>
      <c r="Q5185" s="109" t="s">
        <v>3695</v>
      </c>
      <c r="R5185" s="91"/>
      <c r="S5185" s="91"/>
      <c r="T5185" s="91"/>
      <c r="U5185" s="91"/>
      <c r="V5185" s="91"/>
      <c r="W5185" s="91"/>
      <c r="X5185" s="91"/>
      <c r="Y5185" s="91"/>
    </row>
    <row r="5186" spans="1:25" ht="15" customHeight="1" x14ac:dyDescent="0.25">
      <c r="A5186" s="111"/>
      <c r="B5186" s="111"/>
      <c r="C5186" s="111"/>
      <c r="D5186" s="111"/>
      <c r="E5186" s="111"/>
      <c r="F5186" s="111"/>
      <c r="G5186" s="111"/>
      <c r="H5186" s="67" t="s">
        <v>1</v>
      </c>
      <c r="I5186" s="29">
        <v>1</v>
      </c>
      <c r="J5186" s="29">
        <v>2</v>
      </c>
      <c r="K5186" s="29">
        <v>3</v>
      </c>
      <c r="L5186" s="29" t="s">
        <v>3478</v>
      </c>
      <c r="M5186" s="29">
        <v>5</v>
      </c>
      <c r="N5186" s="29">
        <v>6</v>
      </c>
      <c r="O5186" s="29">
        <v>7</v>
      </c>
      <c r="P5186" s="29" t="s">
        <v>3696</v>
      </c>
      <c r="Q5186" s="29">
        <v>9</v>
      </c>
      <c r="R5186" s="92"/>
      <c r="S5186" s="92"/>
      <c r="T5186" s="92"/>
      <c r="U5186" s="92"/>
      <c r="V5186" s="92"/>
      <c r="W5186" s="92"/>
      <c r="X5186" s="92"/>
      <c r="Y5186" s="92"/>
    </row>
    <row r="5187" spans="1:25" ht="15" customHeight="1" x14ac:dyDescent="0.25">
      <c r="A5187" s="111"/>
      <c r="B5187" s="111"/>
      <c r="C5187" s="111"/>
      <c r="D5187" s="111"/>
      <c r="E5187" s="111"/>
      <c r="F5187" s="111"/>
      <c r="G5187" s="111"/>
      <c r="H5187" s="68" t="s">
        <v>484</v>
      </c>
      <c r="I5187" s="32">
        <f t="shared" ref="I5187:K5187" si="4831">SUM(I5183)</f>
        <v>1800715</v>
      </c>
      <c r="J5187" s="32">
        <f t="shared" si="4831"/>
        <v>1704015</v>
      </c>
      <c r="K5187" s="32">
        <f t="shared" si="4831"/>
        <v>993220</v>
      </c>
      <c r="L5187" s="32">
        <f t="shared" si="4786"/>
        <v>425164</v>
      </c>
      <c r="M5187" s="32">
        <f t="shared" ref="M5187" si="4832">SUM(M5183)</f>
        <v>151364</v>
      </c>
      <c r="N5187" s="32">
        <f t="shared" ref="N5187:O5187" si="4833">SUM(N5183)</f>
        <v>136400</v>
      </c>
      <c r="O5187" s="32">
        <f t="shared" si="4833"/>
        <v>137400</v>
      </c>
      <c r="P5187" s="32">
        <f t="shared" si="4787"/>
        <v>1418384</v>
      </c>
      <c r="Q5187" s="32">
        <f t="shared" si="4788"/>
        <v>83.237764925778237</v>
      </c>
      <c r="R5187" s="90"/>
      <c r="S5187" s="90"/>
      <c r="T5187" s="90"/>
      <c r="U5187" s="90"/>
      <c r="V5187" s="90"/>
      <c r="W5187" s="90"/>
      <c r="X5187" s="90"/>
      <c r="Y5187" s="90"/>
    </row>
    <row r="5188" spans="1:25" ht="15" customHeight="1" x14ac:dyDescent="0.25">
      <c r="A5188" s="111"/>
      <c r="B5188" s="111"/>
      <c r="C5188" s="111"/>
      <c r="D5188" s="111"/>
      <c r="E5188" s="111"/>
      <c r="F5188" s="111"/>
      <c r="G5188" s="111"/>
      <c r="H5188" s="69" t="s">
        <v>79</v>
      </c>
      <c r="I5188" s="32">
        <f t="shared" ref="I5188:K5188" si="4834">SUM(I5187)</f>
        <v>1800715</v>
      </c>
      <c r="J5188" s="32">
        <f t="shared" si="4834"/>
        <v>1704015</v>
      </c>
      <c r="K5188" s="32">
        <f t="shared" si="4834"/>
        <v>993220</v>
      </c>
      <c r="L5188" s="32">
        <f t="shared" si="4786"/>
        <v>425164</v>
      </c>
      <c r="M5188" s="32">
        <f t="shared" ref="M5188" si="4835">SUM(M5187)</f>
        <v>151364</v>
      </c>
      <c r="N5188" s="32">
        <f t="shared" ref="N5188:O5188" si="4836">SUM(N5187)</f>
        <v>136400</v>
      </c>
      <c r="O5188" s="32">
        <f t="shared" si="4836"/>
        <v>137400</v>
      </c>
      <c r="P5188" s="32">
        <f t="shared" si="4787"/>
        <v>1418384</v>
      </c>
      <c r="Q5188" s="32">
        <f t="shared" si="4788"/>
        <v>83.237764925778237</v>
      </c>
      <c r="R5188" s="90"/>
      <c r="S5188" s="90"/>
      <c r="T5188" s="90"/>
      <c r="U5188" s="90"/>
      <c r="V5188" s="90"/>
      <c r="W5188" s="90"/>
      <c r="X5188" s="90"/>
      <c r="Y5188" s="90"/>
    </row>
    <row r="5189" spans="1:25" ht="15" customHeight="1" x14ac:dyDescent="0.25">
      <c r="A5189" s="112"/>
      <c r="B5189" s="112"/>
      <c r="C5189" s="112"/>
      <c r="D5189" s="112"/>
      <c r="E5189" s="112"/>
      <c r="F5189" s="112"/>
      <c r="G5189" s="112"/>
      <c r="I5189" s="27"/>
      <c r="J5189" s="27"/>
      <c r="K5189" s="27">
        <v>0</v>
      </c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</row>
    <row r="5190" spans="1:25" ht="15" customHeight="1" thickBot="1" x14ac:dyDescent="0.3">
      <c r="A5190" s="53" t="s">
        <v>1</v>
      </c>
      <c r="B5190" s="53" t="s">
        <v>1</v>
      </c>
      <c r="C5190" s="53" t="s">
        <v>1</v>
      </c>
      <c r="D5190" s="53" t="s">
        <v>1</v>
      </c>
      <c r="E5190" s="53" t="s">
        <v>1</v>
      </c>
      <c r="F5190" s="53" t="s">
        <v>1</v>
      </c>
      <c r="G5190" s="53" t="s">
        <v>1</v>
      </c>
      <c r="H5190" s="21" t="s">
        <v>1</v>
      </c>
      <c r="I5190" s="33"/>
      <c r="J5190" s="33"/>
      <c r="K5190" s="33">
        <v>0</v>
      </c>
      <c r="L5190" s="33"/>
      <c r="M5190" s="33"/>
      <c r="N5190" s="33"/>
      <c r="O5190" s="33"/>
      <c r="P5190" s="33"/>
      <c r="Q5190" s="33"/>
      <c r="R5190" s="33"/>
      <c r="S5190" s="33"/>
      <c r="T5190" s="33"/>
      <c r="U5190" s="33"/>
      <c r="V5190" s="33"/>
      <c r="W5190" s="33"/>
      <c r="X5190" s="33"/>
      <c r="Y5190" s="33"/>
    </row>
    <row r="5191" spans="1:25" ht="45.75" customHeight="1" thickBot="1" x14ac:dyDescent="0.3">
      <c r="A5191" s="28" t="s">
        <v>4</v>
      </c>
      <c r="B5191" s="28" t="s">
        <v>5</v>
      </c>
      <c r="C5191" s="28" t="s">
        <v>6</v>
      </c>
      <c r="D5191" s="57" t="s">
        <v>1</v>
      </c>
      <c r="E5191" s="28" t="s">
        <v>7</v>
      </c>
      <c r="F5191" s="28" t="s">
        <v>8</v>
      </c>
      <c r="G5191" s="28" t="s">
        <v>9</v>
      </c>
      <c r="H5191" s="28" t="s">
        <v>10</v>
      </c>
      <c r="I5191" s="109" t="s">
        <v>3984</v>
      </c>
      <c r="J5191" s="109" t="s">
        <v>11</v>
      </c>
      <c r="K5191" s="109" t="s">
        <v>3989</v>
      </c>
      <c r="L5191" s="109" t="s">
        <v>3985</v>
      </c>
      <c r="M5191" s="109" t="s">
        <v>4027</v>
      </c>
      <c r="N5191" s="109" t="s">
        <v>3988</v>
      </c>
      <c r="O5191" s="109" t="s">
        <v>3986</v>
      </c>
      <c r="P5191" s="109" t="s">
        <v>3987</v>
      </c>
      <c r="Q5191" s="109" t="s">
        <v>3695</v>
      </c>
      <c r="R5191" s="91"/>
      <c r="S5191" s="91"/>
      <c r="T5191" s="91"/>
      <c r="U5191" s="91"/>
      <c r="V5191" s="91"/>
      <c r="W5191" s="91"/>
      <c r="X5191" s="91"/>
      <c r="Y5191" s="91"/>
    </row>
    <row r="5192" spans="1:25" ht="15" customHeight="1" x14ac:dyDescent="0.25">
      <c r="A5192" s="58" t="s">
        <v>1</v>
      </c>
      <c r="B5192" s="58" t="s">
        <v>1</v>
      </c>
      <c r="C5192" s="58" t="s">
        <v>1</v>
      </c>
      <c r="D5192" s="59" t="s">
        <v>1</v>
      </c>
      <c r="E5192" s="59" t="s">
        <v>1</v>
      </c>
      <c r="F5192" s="60" t="s">
        <v>1</v>
      </c>
      <c r="G5192" s="61" t="s">
        <v>1</v>
      </c>
      <c r="H5192" s="62" t="s">
        <v>1</v>
      </c>
      <c r="I5192" s="29">
        <v>1</v>
      </c>
      <c r="J5192" s="29">
        <v>2</v>
      </c>
      <c r="K5192" s="29">
        <v>3</v>
      </c>
      <c r="L5192" s="29" t="s">
        <v>3478</v>
      </c>
      <c r="M5192" s="29">
        <v>5</v>
      </c>
      <c r="N5192" s="29">
        <v>6</v>
      </c>
      <c r="O5192" s="29">
        <v>7</v>
      </c>
      <c r="P5192" s="29" t="s">
        <v>3696</v>
      </c>
      <c r="Q5192" s="29">
        <v>9</v>
      </c>
      <c r="R5192" s="92"/>
      <c r="S5192" s="92"/>
      <c r="T5192" s="92"/>
      <c r="U5192" s="92"/>
      <c r="V5192" s="92"/>
      <c r="W5192" s="92"/>
      <c r="X5192" s="92"/>
      <c r="Y5192" s="92"/>
    </row>
    <row r="5193" spans="1:25" ht="15" customHeight="1" x14ac:dyDescent="0.25">
      <c r="A5193" s="63" t="s">
        <v>935</v>
      </c>
      <c r="B5193" s="63" t="s">
        <v>95</v>
      </c>
      <c r="C5193" s="64" t="s">
        <v>1227</v>
      </c>
      <c r="D5193" s="64" t="s">
        <v>1977</v>
      </c>
      <c r="E5193" s="65" t="s">
        <v>1</v>
      </c>
      <c r="F5193" s="65" t="s">
        <v>1</v>
      </c>
      <c r="G5193" s="65" t="s">
        <v>1</v>
      </c>
      <c r="H5193" s="65" t="s">
        <v>1978</v>
      </c>
      <c r="I5193" s="26">
        <v>0</v>
      </c>
      <c r="J5193" s="26" t="s">
        <v>1</v>
      </c>
      <c r="K5193" s="26">
        <v>0</v>
      </c>
      <c r="L5193" s="26"/>
      <c r="M5193" s="26"/>
      <c r="N5193" s="26"/>
      <c r="O5193" s="26"/>
      <c r="P5193" s="26"/>
      <c r="Q5193" s="26"/>
      <c r="R5193" s="90"/>
      <c r="S5193" s="90"/>
      <c r="T5193" s="90"/>
      <c r="U5193" s="90"/>
      <c r="V5193" s="90"/>
      <c r="W5193" s="90"/>
      <c r="X5193" s="90"/>
      <c r="Y5193" s="90"/>
    </row>
    <row r="5194" spans="1:25" ht="22.5" customHeight="1" x14ac:dyDescent="0.25">
      <c r="A5194" s="63" t="s">
        <v>1</v>
      </c>
      <c r="B5194" s="63" t="s">
        <v>1</v>
      </c>
      <c r="C5194" s="63" t="s">
        <v>1</v>
      </c>
      <c r="D5194" s="65" t="s">
        <v>1</v>
      </c>
      <c r="E5194" s="65" t="s">
        <v>1</v>
      </c>
      <c r="F5194" s="65" t="s">
        <v>1</v>
      </c>
      <c r="G5194" s="65" t="s">
        <v>1</v>
      </c>
      <c r="H5194" s="66" t="s">
        <v>15</v>
      </c>
      <c r="I5194" s="30">
        <f t="shared" ref="I5194:K5194" si="4837">SUM(I5195,I5203,I5205)</f>
        <v>846460</v>
      </c>
      <c r="J5194" s="30">
        <f t="shared" si="4837"/>
        <v>846460</v>
      </c>
      <c r="K5194" s="30">
        <f t="shared" si="4837"/>
        <v>473018</v>
      </c>
      <c r="L5194" s="30">
        <f t="shared" si="4786"/>
        <v>195050</v>
      </c>
      <c r="M5194" s="30">
        <f t="shared" ref="M5194" si="4838">SUM(M5195,M5203,M5205)</f>
        <v>60700</v>
      </c>
      <c r="N5194" s="30">
        <f t="shared" ref="N5194:O5194" si="4839">SUM(N5195,N5203,N5205)</f>
        <v>64400</v>
      </c>
      <c r="O5194" s="30">
        <f t="shared" si="4839"/>
        <v>69950</v>
      </c>
      <c r="P5194" s="30">
        <f t="shared" si="4787"/>
        <v>668068</v>
      </c>
      <c r="Q5194" s="30">
        <f t="shared" si="4788"/>
        <v>78.924934432814311</v>
      </c>
      <c r="R5194" s="93"/>
      <c r="S5194" s="93"/>
      <c r="T5194" s="93"/>
      <c r="U5194" s="93"/>
      <c r="V5194" s="93"/>
      <c r="W5194" s="93"/>
      <c r="X5194" s="93"/>
      <c r="Y5194" s="93"/>
    </row>
    <row r="5195" spans="1:25" ht="15" customHeight="1" x14ac:dyDescent="0.25">
      <c r="A5195" s="63" t="s">
        <v>935</v>
      </c>
      <c r="B5195" s="63" t="s">
        <v>95</v>
      </c>
      <c r="C5195" s="63" t="s">
        <v>1227</v>
      </c>
      <c r="D5195" s="63" t="s">
        <v>1977</v>
      </c>
      <c r="E5195" s="65" t="s">
        <v>16</v>
      </c>
      <c r="F5195" s="65" t="s">
        <v>1</v>
      </c>
      <c r="G5195" s="65" t="s">
        <v>1</v>
      </c>
      <c r="H5195" s="65" t="s">
        <v>17</v>
      </c>
      <c r="I5195" s="31">
        <f t="shared" ref="I5195:K5195" si="4840">SUM(I5196:I5197)</f>
        <v>726869</v>
      </c>
      <c r="J5195" s="31">
        <f t="shared" si="4840"/>
        <v>726869</v>
      </c>
      <c r="K5195" s="31">
        <f t="shared" si="4840"/>
        <v>402140</v>
      </c>
      <c r="L5195" s="31">
        <f t="shared" si="4786"/>
        <v>169300</v>
      </c>
      <c r="M5195" s="31">
        <f t="shared" ref="M5195" si="4841">SUM(M5196:M5197)</f>
        <v>53500</v>
      </c>
      <c r="N5195" s="31">
        <f t="shared" ref="N5195:O5195" si="4842">SUM(N5196:N5197)</f>
        <v>56400</v>
      </c>
      <c r="O5195" s="31">
        <f t="shared" si="4842"/>
        <v>59400</v>
      </c>
      <c r="P5195" s="31">
        <f t="shared" si="4787"/>
        <v>571440</v>
      </c>
      <c r="Q5195" s="31">
        <f t="shared" si="4788"/>
        <v>78.616642063425459</v>
      </c>
      <c r="R5195" s="94"/>
      <c r="S5195" s="94"/>
      <c r="T5195" s="94"/>
      <c r="U5195" s="94"/>
      <c r="V5195" s="94"/>
      <c r="W5195" s="94"/>
      <c r="X5195" s="94"/>
      <c r="Y5195" s="94"/>
    </row>
    <row r="5196" spans="1:25" ht="15" customHeight="1" x14ac:dyDescent="0.25">
      <c r="A5196" s="64" t="s">
        <v>935</v>
      </c>
      <c r="B5196" s="64" t="s">
        <v>95</v>
      </c>
      <c r="C5196" s="64" t="s">
        <v>1227</v>
      </c>
      <c r="D5196" s="64" t="s">
        <v>1977</v>
      </c>
      <c r="E5196" s="20" t="s">
        <v>19</v>
      </c>
      <c r="F5196" s="64"/>
      <c r="G5196" s="53" t="s">
        <v>385</v>
      </c>
      <c r="H5196" s="53" t="s">
        <v>3945</v>
      </c>
      <c r="I5196" s="26">
        <v>636529</v>
      </c>
      <c r="J5196" s="26">
        <v>636529</v>
      </c>
      <c r="K5196" s="26">
        <v>334000</v>
      </c>
      <c r="L5196" s="26">
        <f t="shared" si="4786"/>
        <v>156000</v>
      </c>
      <c r="M5196" s="26">
        <v>52000</v>
      </c>
      <c r="N5196" s="26">
        <v>52000</v>
      </c>
      <c r="O5196" s="26">
        <v>52000</v>
      </c>
      <c r="P5196" s="26">
        <f t="shared" si="4787"/>
        <v>490000</v>
      </c>
      <c r="Q5196" s="26">
        <f t="shared" si="4788"/>
        <v>76.979996198130792</v>
      </c>
      <c r="R5196" s="90"/>
      <c r="S5196" s="90"/>
      <c r="T5196" s="90"/>
      <c r="U5196" s="90"/>
      <c r="V5196" s="90"/>
      <c r="W5196" s="90"/>
      <c r="X5196" s="90"/>
      <c r="Y5196" s="90"/>
    </row>
    <row r="5197" spans="1:25" ht="15" customHeight="1" x14ac:dyDescent="0.25">
      <c r="A5197" s="63" t="s">
        <v>935</v>
      </c>
      <c r="B5197" s="63" t="s">
        <v>95</v>
      </c>
      <c r="C5197" s="63" t="s">
        <v>1227</v>
      </c>
      <c r="D5197" s="63" t="s">
        <v>1977</v>
      </c>
      <c r="E5197" s="63" t="s">
        <v>21</v>
      </c>
      <c r="F5197" s="64" t="s">
        <v>1</v>
      </c>
      <c r="G5197" s="53" t="s">
        <v>1</v>
      </c>
      <c r="H5197" s="65" t="s">
        <v>22</v>
      </c>
      <c r="I5197" s="31">
        <f t="shared" ref="I5197:K5197" si="4843">SUM(I5198:I5202)</f>
        <v>90340</v>
      </c>
      <c r="J5197" s="31">
        <f t="shared" si="4843"/>
        <v>90340</v>
      </c>
      <c r="K5197" s="31">
        <f t="shared" si="4843"/>
        <v>68140</v>
      </c>
      <c r="L5197" s="31">
        <f t="shared" si="4786"/>
        <v>13300</v>
      </c>
      <c r="M5197" s="31">
        <f t="shared" ref="M5197" si="4844">SUM(M5198:M5202)</f>
        <v>1500</v>
      </c>
      <c r="N5197" s="31">
        <f t="shared" ref="N5197:O5197" si="4845">SUM(N5198:N5202)</f>
        <v>4400</v>
      </c>
      <c r="O5197" s="31">
        <f t="shared" si="4845"/>
        <v>7400</v>
      </c>
      <c r="P5197" s="31">
        <f t="shared" si="4787"/>
        <v>81440</v>
      </c>
      <c r="Q5197" s="31">
        <f t="shared" si="4788"/>
        <v>90.148328536639369</v>
      </c>
      <c r="R5197" s="94"/>
      <c r="S5197" s="94"/>
      <c r="T5197" s="94"/>
      <c r="U5197" s="94"/>
      <c r="V5197" s="94"/>
      <c r="W5197" s="94"/>
      <c r="X5197" s="94"/>
      <c r="Y5197" s="94"/>
    </row>
    <row r="5198" spans="1:25" ht="15" customHeight="1" x14ac:dyDescent="0.25">
      <c r="A5198" s="64" t="s">
        <v>935</v>
      </c>
      <c r="B5198" s="64" t="s">
        <v>95</v>
      </c>
      <c r="C5198" s="64" t="s">
        <v>1227</v>
      </c>
      <c r="D5198" s="64" t="s">
        <v>1977</v>
      </c>
      <c r="E5198" s="20" t="s">
        <v>23</v>
      </c>
      <c r="F5198" s="64" t="s">
        <v>1979</v>
      </c>
      <c r="G5198" s="53" t="s">
        <v>385</v>
      </c>
      <c r="H5198" s="53" t="s">
        <v>85</v>
      </c>
      <c r="I5198" s="26">
        <v>15000</v>
      </c>
      <c r="J5198" s="26">
        <v>15000</v>
      </c>
      <c r="K5198" s="26">
        <v>10100</v>
      </c>
      <c r="L5198" s="26">
        <f t="shared" si="4786"/>
        <v>3800</v>
      </c>
      <c r="M5198" s="26">
        <v>1000</v>
      </c>
      <c r="N5198" s="26">
        <v>1400</v>
      </c>
      <c r="O5198" s="26">
        <v>1400</v>
      </c>
      <c r="P5198" s="26">
        <f t="shared" si="4787"/>
        <v>13900</v>
      </c>
      <c r="Q5198" s="26">
        <f t="shared" si="4788"/>
        <v>92.666666666666657</v>
      </c>
      <c r="R5198" s="90"/>
      <c r="S5198" s="90"/>
      <c r="T5198" s="90"/>
      <c r="U5198" s="90"/>
      <c r="V5198" s="90"/>
      <c r="W5198" s="90"/>
      <c r="X5198" s="90"/>
      <c r="Y5198" s="90"/>
    </row>
    <row r="5199" spans="1:25" ht="15" customHeight="1" x14ac:dyDescent="0.25">
      <c r="A5199" s="64" t="s">
        <v>935</v>
      </c>
      <c r="B5199" s="64" t="s">
        <v>95</v>
      </c>
      <c r="C5199" s="64" t="s">
        <v>1227</v>
      </c>
      <c r="D5199" s="64" t="s">
        <v>1977</v>
      </c>
      <c r="E5199" s="20" t="s">
        <v>23</v>
      </c>
      <c r="F5199" s="64" t="s">
        <v>1980</v>
      </c>
      <c r="G5199" s="53" t="s">
        <v>385</v>
      </c>
      <c r="H5199" s="53" t="s">
        <v>25</v>
      </c>
      <c r="I5199" s="26">
        <v>52000</v>
      </c>
      <c r="J5199" s="26">
        <v>52000</v>
      </c>
      <c r="K5199" s="26">
        <v>34900</v>
      </c>
      <c r="L5199" s="26">
        <f t="shared" si="4786"/>
        <v>9500</v>
      </c>
      <c r="M5199" s="26">
        <v>500</v>
      </c>
      <c r="N5199" s="26">
        <v>3000</v>
      </c>
      <c r="O5199" s="26">
        <v>6000</v>
      </c>
      <c r="P5199" s="26">
        <f t="shared" si="4787"/>
        <v>44400</v>
      </c>
      <c r="Q5199" s="26">
        <f t="shared" si="4788"/>
        <v>85.384615384615387</v>
      </c>
      <c r="R5199" s="90"/>
      <c r="S5199" s="90"/>
      <c r="T5199" s="90"/>
      <c r="U5199" s="90"/>
      <c r="V5199" s="90"/>
      <c r="W5199" s="90"/>
      <c r="X5199" s="90"/>
      <c r="Y5199" s="90"/>
    </row>
    <row r="5200" spans="1:25" ht="15" customHeight="1" x14ac:dyDescent="0.25">
      <c r="A5200" s="64" t="s">
        <v>935</v>
      </c>
      <c r="B5200" s="64" t="s">
        <v>95</v>
      </c>
      <c r="C5200" s="64" t="s">
        <v>1227</v>
      </c>
      <c r="D5200" s="64" t="s">
        <v>1977</v>
      </c>
      <c r="E5200" s="20" t="s">
        <v>23</v>
      </c>
      <c r="F5200" s="64" t="s">
        <v>1981</v>
      </c>
      <c r="G5200" s="53" t="s">
        <v>385</v>
      </c>
      <c r="H5200" s="53" t="s">
        <v>27</v>
      </c>
      <c r="I5200" s="26">
        <v>13740</v>
      </c>
      <c r="J5200" s="26">
        <v>13740</v>
      </c>
      <c r="K5200" s="26">
        <v>13740</v>
      </c>
      <c r="L5200" s="26">
        <f t="shared" ref="L5200:L5263" si="4846">SUM(M5200:O5200)</f>
        <v>0</v>
      </c>
      <c r="M5200" s="26"/>
      <c r="N5200" s="26"/>
      <c r="O5200" s="26"/>
      <c r="P5200" s="26">
        <f t="shared" ref="P5200:P5263" si="4847">K5200+L5200</f>
        <v>13740</v>
      </c>
      <c r="Q5200" s="26">
        <f t="shared" ref="Q5200:Q5263" si="4848">IF(J5200=0,"-",P5200/J5200*100)</f>
        <v>100</v>
      </c>
      <c r="R5200" s="90"/>
      <c r="S5200" s="90"/>
      <c r="T5200" s="90"/>
      <c r="U5200" s="90"/>
      <c r="V5200" s="90"/>
      <c r="W5200" s="90"/>
      <c r="X5200" s="90"/>
      <c r="Y5200" s="90"/>
    </row>
    <row r="5201" spans="1:25" ht="15" customHeight="1" x14ac:dyDescent="0.25">
      <c r="A5201" s="64" t="s">
        <v>935</v>
      </c>
      <c r="B5201" s="64" t="s">
        <v>95</v>
      </c>
      <c r="C5201" s="64" t="s">
        <v>1227</v>
      </c>
      <c r="D5201" s="64" t="s">
        <v>1977</v>
      </c>
      <c r="E5201" s="20" t="s">
        <v>23</v>
      </c>
      <c r="F5201" s="64" t="s">
        <v>1982</v>
      </c>
      <c r="G5201" s="53" t="s">
        <v>385</v>
      </c>
      <c r="H5201" s="53" t="s">
        <v>89</v>
      </c>
      <c r="I5201" s="26">
        <v>2600</v>
      </c>
      <c r="J5201" s="26">
        <v>2600</v>
      </c>
      <c r="K5201" s="26">
        <v>2600</v>
      </c>
      <c r="L5201" s="26">
        <f t="shared" si="4846"/>
        <v>0</v>
      </c>
      <c r="M5201" s="26"/>
      <c r="N5201" s="26"/>
      <c r="O5201" s="26"/>
      <c r="P5201" s="26">
        <f t="shared" si="4847"/>
        <v>2600</v>
      </c>
      <c r="Q5201" s="26">
        <f t="shared" si="4848"/>
        <v>100</v>
      </c>
      <c r="R5201" s="90"/>
      <c r="S5201" s="90"/>
      <c r="T5201" s="90"/>
      <c r="U5201" s="90"/>
      <c r="V5201" s="90"/>
      <c r="W5201" s="90"/>
      <c r="X5201" s="90"/>
      <c r="Y5201" s="90"/>
    </row>
    <row r="5202" spans="1:25" ht="15" customHeight="1" x14ac:dyDescent="0.25">
      <c r="A5202" s="64" t="s">
        <v>935</v>
      </c>
      <c r="B5202" s="64" t="s">
        <v>95</v>
      </c>
      <c r="C5202" s="64" t="s">
        <v>1227</v>
      </c>
      <c r="D5202" s="64" t="s">
        <v>1977</v>
      </c>
      <c r="E5202" s="20" t="s">
        <v>23</v>
      </c>
      <c r="F5202" s="64" t="s">
        <v>1983</v>
      </c>
      <c r="G5202" s="53" t="s">
        <v>385</v>
      </c>
      <c r="H5202" s="53" t="s">
        <v>29</v>
      </c>
      <c r="I5202" s="26">
        <v>7000</v>
      </c>
      <c r="J5202" s="26">
        <v>7000</v>
      </c>
      <c r="K5202" s="26">
        <v>6800</v>
      </c>
      <c r="L5202" s="26">
        <f t="shared" si="4846"/>
        <v>0</v>
      </c>
      <c r="M5202" s="26"/>
      <c r="N5202" s="26"/>
      <c r="O5202" s="26"/>
      <c r="P5202" s="26">
        <f t="shared" si="4847"/>
        <v>6800</v>
      </c>
      <c r="Q5202" s="26">
        <f t="shared" si="4848"/>
        <v>97.142857142857139</v>
      </c>
      <c r="R5202" s="90"/>
      <c r="S5202" s="90"/>
      <c r="T5202" s="90"/>
      <c r="U5202" s="90"/>
      <c r="V5202" s="90"/>
      <c r="W5202" s="90"/>
      <c r="X5202" s="90"/>
      <c r="Y5202" s="90"/>
    </row>
    <row r="5203" spans="1:25" ht="15" customHeight="1" x14ac:dyDescent="0.25">
      <c r="A5203" s="63" t="s">
        <v>935</v>
      </c>
      <c r="B5203" s="63" t="s">
        <v>95</v>
      </c>
      <c r="C5203" s="63" t="s">
        <v>1227</v>
      </c>
      <c r="D5203" s="63" t="s">
        <v>1977</v>
      </c>
      <c r="E5203" s="65" t="s">
        <v>30</v>
      </c>
      <c r="F5203" s="65" t="s">
        <v>1</v>
      </c>
      <c r="G5203" s="65" t="s">
        <v>1</v>
      </c>
      <c r="H5203" s="65" t="s">
        <v>31</v>
      </c>
      <c r="I5203" s="31">
        <f t="shared" ref="I5203:K5203" si="4849">SUM(I5204)</f>
        <v>66822</v>
      </c>
      <c r="J5203" s="31">
        <f t="shared" si="4849"/>
        <v>66822</v>
      </c>
      <c r="K5203" s="31">
        <f t="shared" si="4849"/>
        <v>36800</v>
      </c>
      <c r="L5203" s="31">
        <f t="shared" si="4846"/>
        <v>16100</v>
      </c>
      <c r="M5203" s="31">
        <f t="shared" ref="M5203" si="4850">SUM(M5204)</f>
        <v>5300</v>
      </c>
      <c r="N5203" s="31">
        <f t="shared" ref="N5203:O5203" si="4851">SUM(N5204)</f>
        <v>5300</v>
      </c>
      <c r="O5203" s="31">
        <f t="shared" si="4851"/>
        <v>5500</v>
      </c>
      <c r="P5203" s="31">
        <f t="shared" si="4847"/>
        <v>52900</v>
      </c>
      <c r="Q5203" s="31">
        <f t="shared" si="4848"/>
        <v>79.165544281823358</v>
      </c>
      <c r="R5203" s="94"/>
      <c r="S5203" s="94"/>
      <c r="T5203" s="94"/>
      <c r="U5203" s="94"/>
      <c r="V5203" s="94"/>
      <c r="W5203" s="94"/>
      <c r="X5203" s="94"/>
      <c r="Y5203" s="94"/>
    </row>
    <row r="5204" spans="1:25" ht="15" customHeight="1" x14ac:dyDescent="0.25">
      <c r="A5204" s="64" t="s">
        <v>935</v>
      </c>
      <c r="B5204" s="64" t="s">
        <v>95</v>
      </c>
      <c r="C5204" s="64" t="s">
        <v>1227</v>
      </c>
      <c r="D5204" s="64" t="s">
        <v>1977</v>
      </c>
      <c r="E5204" s="20" t="s">
        <v>33</v>
      </c>
      <c r="F5204" s="64"/>
      <c r="G5204" s="53" t="s">
        <v>385</v>
      </c>
      <c r="H5204" s="53" t="s">
        <v>3878</v>
      </c>
      <c r="I5204" s="26">
        <v>66822</v>
      </c>
      <c r="J5204" s="26">
        <v>66822</v>
      </c>
      <c r="K5204" s="26">
        <v>36800</v>
      </c>
      <c r="L5204" s="26">
        <f t="shared" si="4846"/>
        <v>16100</v>
      </c>
      <c r="M5204" s="26">
        <v>5300</v>
      </c>
      <c r="N5204" s="26">
        <v>5300</v>
      </c>
      <c r="O5204" s="26">
        <v>5500</v>
      </c>
      <c r="P5204" s="26">
        <f t="shared" si="4847"/>
        <v>52900</v>
      </c>
      <c r="Q5204" s="26">
        <f t="shared" si="4848"/>
        <v>79.165544281823358</v>
      </c>
      <c r="R5204" s="90"/>
      <c r="S5204" s="90"/>
      <c r="T5204" s="90"/>
      <c r="U5204" s="90"/>
      <c r="V5204" s="90"/>
      <c r="W5204" s="90"/>
      <c r="X5204" s="90"/>
      <c r="Y5204" s="90"/>
    </row>
    <row r="5205" spans="1:25" ht="15" customHeight="1" x14ac:dyDescent="0.25">
      <c r="A5205" s="63" t="s">
        <v>935</v>
      </c>
      <c r="B5205" s="63" t="s">
        <v>95</v>
      </c>
      <c r="C5205" s="63" t="s">
        <v>1227</v>
      </c>
      <c r="D5205" s="63" t="s">
        <v>1977</v>
      </c>
      <c r="E5205" s="65" t="s">
        <v>34</v>
      </c>
      <c r="F5205" s="65" t="s">
        <v>1</v>
      </c>
      <c r="G5205" s="65" t="s">
        <v>1</v>
      </c>
      <c r="H5205" s="65" t="s">
        <v>35</v>
      </c>
      <c r="I5205" s="31">
        <f t="shared" ref="I5205:K5205" si="4852">SUM(I5206:I5214)</f>
        <v>52769</v>
      </c>
      <c r="J5205" s="31">
        <f t="shared" si="4852"/>
        <v>52769</v>
      </c>
      <c r="K5205" s="31">
        <f t="shared" si="4852"/>
        <v>34078</v>
      </c>
      <c r="L5205" s="31">
        <f t="shared" si="4846"/>
        <v>9650</v>
      </c>
      <c r="M5205" s="31">
        <f t="shared" ref="M5205" si="4853">SUM(M5206:M5214)</f>
        <v>1900</v>
      </c>
      <c r="N5205" s="31">
        <f t="shared" ref="N5205:O5205" si="4854">SUM(N5206:N5214)</f>
        <v>2700</v>
      </c>
      <c r="O5205" s="31">
        <f t="shared" si="4854"/>
        <v>5050</v>
      </c>
      <c r="P5205" s="31">
        <f t="shared" si="4847"/>
        <v>43728</v>
      </c>
      <c r="Q5205" s="31">
        <f t="shared" si="4848"/>
        <v>82.866834694612365</v>
      </c>
      <c r="R5205" s="94"/>
      <c r="S5205" s="94"/>
      <c r="T5205" s="94"/>
      <c r="U5205" s="94"/>
      <c r="V5205" s="94"/>
      <c r="W5205" s="94"/>
      <c r="X5205" s="94"/>
      <c r="Y5205" s="94"/>
    </row>
    <row r="5206" spans="1:25" ht="15" customHeight="1" x14ac:dyDescent="0.25">
      <c r="A5206" s="64" t="s">
        <v>935</v>
      </c>
      <c r="B5206" s="64" t="s">
        <v>95</v>
      </c>
      <c r="C5206" s="64" t="s">
        <v>1227</v>
      </c>
      <c r="D5206" s="64" t="s">
        <v>1977</v>
      </c>
      <c r="E5206" s="20" t="s">
        <v>38</v>
      </c>
      <c r="F5206" s="64"/>
      <c r="G5206" s="53" t="s">
        <v>385</v>
      </c>
      <c r="H5206" s="53" t="s">
        <v>37</v>
      </c>
      <c r="I5206" s="26">
        <v>228</v>
      </c>
      <c r="J5206" s="26">
        <v>228</v>
      </c>
      <c r="K5206" s="26">
        <v>228</v>
      </c>
      <c r="L5206" s="26">
        <f t="shared" si="4846"/>
        <v>0</v>
      </c>
      <c r="M5206" s="26"/>
      <c r="N5206" s="26"/>
      <c r="O5206" s="26"/>
      <c r="P5206" s="26">
        <f t="shared" si="4847"/>
        <v>228</v>
      </c>
      <c r="Q5206" s="26">
        <f t="shared" si="4848"/>
        <v>100</v>
      </c>
      <c r="R5206" s="90"/>
      <c r="S5206" s="90"/>
      <c r="T5206" s="90"/>
      <c r="U5206" s="90"/>
      <c r="V5206" s="90"/>
      <c r="W5206" s="90"/>
      <c r="X5206" s="90"/>
      <c r="Y5206" s="90"/>
    </row>
    <row r="5207" spans="1:25" ht="15" customHeight="1" x14ac:dyDescent="0.25">
      <c r="A5207" s="64" t="s">
        <v>935</v>
      </c>
      <c r="B5207" s="64" t="s">
        <v>95</v>
      </c>
      <c r="C5207" s="64" t="s">
        <v>1227</v>
      </c>
      <c r="D5207" s="64" t="s">
        <v>1977</v>
      </c>
      <c r="E5207" s="20" t="s">
        <v>298</v>
      </c>
      <c r="F5207" s="64"/>
      <c r="G5207" s="53" t="s">
        <v>385</v>
      </c>
      <c r="H5207" s="53" t="s">
        <v>297</v>
      </c>
      <c r="I5207" s="26">
        <v>29090</v>
      </c>
      <c r="J5207" s="26">
        <v>29090</v>
      </c>
      <c r="K5207" s="26">
        <v>21000</v>
      </c>
      <c r="L5207" s="26">
        <f t="shared" si="4846"/>
        <v>4500</v>
      </c>
      <c r="M5207" s="26">
        <v>500</v>
      </c>
      <c r="N5207" s="26">
        <v>1000</v>
      </c>
      <c r="O5207" s="26">
        <v>3000</v>
      </c>
      <c r="P5207" s="26">
        <f t="shared" si="4847"/>
        <v>25500</v>
      </c>
      <c r="Q5207" s="26">
        <f t="shared" si="4848"/>
        <v>87.658989343416977</v>
      </c>
      <c r="R5207" s="90"/>
      <c r="S5207" s="90"/>
      <c r="T5207" s="90"/>
      <c r="U5207" s="90"/>
      <c r="V5207" s="90"/>
      <c r="W5207" s="90"/>
      <c r="X5207" s="90"/>
      <c r="Y5207" s="90"/>
    </row>
    <row r="5208" spans="1:25" ht="15" customHeight="1" x14ac:dyDescent="0.25">
      <c r="A5208" s="64" t="s">
        <v>935</v>
      </c>
      <c r="B5208" s="64" t="s">
        <v>95</v>
      </c>
      <c r="C5208" s="64" t="s">
        <v>1227</v>
      </c>
      <c r="D5208" s="64" t="s">
        <v>1977</v>
      </c>
      <c r="E5208" s="20" t="s">
        <v>301</v>
      </c>
      <c r="F5208" s="64"/>
      <c r="G5208" s="53" t="s">
        <v>385</v>
      </c>
      <c r="H5208" s="53" t="s">
        <v>300</v>
      </c>
      <c r="I5208" s="26">
        <v>4400</v>
      </c>
      <c r="J5208" s="26">
        <v>4400</v>
      </c>
      <c r="K5208" s="26">
        <v>2600</v>
      </c>
      <c r="L5208" s="26">
        <f t="shared" si="4846"/>
        <v>900</v>
      </c>
      <c r="M5208" s="26">
        <v>200</v>
      </c>
      <c r="N5208" s="26">
        <v>300</v>
      </c>
      <c r="O5208" s="26">
        <v>400</v>
      </c>
      <c r="P5208" s="26">
        <f t="shared" si="4847"/>
        <v>3500</v>
      </c>
      <c r="Q5208" s="26">
        <f t="shared" si="4848"/>
        <v>79.545454545454547</v>
      </c>
      <c r="R5208" s="90"/>
      <c r="S5208" s="90"/>
      <c r="T5208" s="90"/>
      <c r="U5208" s="90"/>
      <c r="V5208" s="90"/>
      <c r="W5208" s="90"/>
      <c r="X5208" s="90"/>
      <c r="Y5208" s="90"/>
    </row>
    <row r="5209" spans="1:25" ht="15" customHeight="1" x14ac:dyDescent="0.25">
      <c r="A5209" s="64" t="s">
        <v>935</v>
      </c>
      <c r="B5209" s="64" t="s">
        <v>95</v>
      </c>
      <c r="C5209" s="64" t="s">
        <v>1227</v>
      </c>
      <c r="D5209" s="64" t="s">
        <v>1977</v>
      </c>
      <c r="E5209" s="20" t="s">
        <v>218</v>
      </c>
      <c r="F5209" s="64"/>
      <c r="G5209" s="53" t="s">
        <v>385</v>
      </c>
      <c r="H5209" s="53" t="s">
        <v>217</v>
      </c>
      <c r="I5209" s="26">
        <v>5031</v>
      </c>
      <c r="J5209" s="26">
        <v>5031</v>
      </c>
      <c r="K5209" s="26">
        <v>2600</v>
      </c>
      <c r="L5209" s="26">
        <f t="shared" si="4846"/>
        <v>1200</v>
      </c>
      <c r="M5209" s="26">
        <v>300</v>
      </c>
      <c r="N5209" s="26">
        <v>400</v>
      </c>
      <c r="O5209" s="26">
        <v>500</v>
      </c>
      <c r="P5209" s="26">
        <f t="shared" si="4847"/>
        <v>3800</v>
      </c>
      <c r="Q5209" s="26">
        <f t="shared" si="4848"/>
        <v>75.531703438680182</v>
      </c>
      <c r="R5209" s="90"/>
      <c r="S5209" s="90"/>
      <c r="T5209" s="90"/>
      <c r="U5209" s="90"/>
      <c r="V5209" s="90"/>
      <c r="W5209" s="90"/>
      <c r="X5209" s="90"/>
      <c r="Y5209" s="90"/>
    </row>
    <row r="5210" spans="1:25" ht="15" customHeight="1" x14ac:dyDescent="0.25">
      <c r="A5210" s="64" t="s">
        <v>935</v>
      </c>
      <c r="B5210" s="64" t="s">
        <v>95</v>
      </c>
      <c r="C5210" s="64" t="s">
        <v>1227</v>
      </c>
      <c r="D5210" s="64" t="s">
        <v>1977</v>
      </c>
      <c r="E5210" s="20" t="s">
        <v>303</v>
      </c>
      <c r="F5210" s="64"/>
      <c r="G5210" s="53" t="s">
        <v>385</v>
      </c>
      <c r="H5210" s="53" t="s">
        <v>302</v>
      </c>
      <c r="I5210" s="26">
        <v>500</v>
      </c>
      <c r="J5210" s="26">
        <v>500</v>
      </c>
      <c r="K5210" s="26">
        <v>500</v>
      </c>
      <c r="L5210" s="26">
        <f t="shared" si="4846"/>
        <v>0</v>
      </c>
      <c r="M5210" s="26"/>
      <c r="N5210" s="26"/>
      <c r="O5210" s="26"/>
      <c r="P5210" s="26">
        <f t="shared" si="4847"/>
        <v>500</v>
      </c>
      <c r="Q5210" s="26">
        <f t="shared" si="4848"/>
        <v>100</v>
      </c>
      <c r="R5210" s="90"/>
      <c r="S5210" s="90"/>
      <c r="T5210" s="90"/>
      <c r="U5210" s="90"/>
      <c r="V5210" s="90"/>
      <c r="W5210" s="90"/>
      <c r="X5210" s="90"/>
      <c r="Y5210" s="90"/>
    </row>
    <row r="5211" spans="1:25" ht="15" customHeight="1" x14ac:dyDescent="0.25">
      <c r="A5211" s="64" t="s">
        <v>935</v>
      </c>
      <c r="B5211" s="64" t="s">
        <v>95</v>
      </c>
      <c r="C5211" s="64" t="s">
        <v>1227</v>
      </c>
      <c r="D5211" s="64" t="s">
        <v>1977</v>
      </c>
      <c r="E5211" s="20" t="s">
        <v>305</v>
      </c>
      <c r="F5211" s="64"/>
      <c r="G5211" s="53" t="s">
        <v>385</v>
      </c>
      <c r="H5211" s="53" t="s">
        <v>304</v>
      </c>
      <c r="I5211" s="26">
        <v>0</v>
      </c>
      <c r="J5211" s="26">
        <v>0</v>
      </c>
      <c r="K5211" s="26">
        <v>0</v>
      </c>
      <c r="L5211" s="26">
        <f t="shared" si="4846"/>
        <v>0</v>
      </c>
      <c r="M5211" s="26"/>
      <c r="N5211" s="26"/>
      <c r="O5211" s="26"/>
      <c r="P5211" s="26">
        <f t="shared" si="4847"/>
        <v>0</v>
      </c>
      <c r="Q5211" s="26" t="str">
        <f t="shared" si="4848"/>
        <v>-</v>
      </c>
      <c r="R5211" s="90"/>
      <c r="S5211" s="90"/>
      <c r="T5211" s="90"/>
      <c r="U5211" s="90"/>
      <c r="V5211" s="90"/>
      <c r="W5211" s="90"/>
      <c r="X5211" s="90"/>
      <c r="Y5211" s="90"/>
    </row>
    <row r="5212" spans="1:25" ht="15" customHeight="1" x14ac:dyDescent="0.25">
      <c r="A5212" s="64" t="s">
        <v>935</v>
      </c>
      <c r="B5212" s="64" t="s">
        <v>95</v>
      </c>
      <c r="C5212" s="64" t="s">
        <v>1227</v>
      </c>
      <c r="D5212" s="64" t="s">
        <v>1977</v>
      </c>
      <c r="E5212" s="20" t="s">
        <v>308</v>
      </c>
      <c r="F5212" s="64"/>
      <c r="G5212" s="53" t="s">
        <v>385</v>
      </c>
      <c r="H5212" s="53" t="s">
        <v>307</v>
      </c>
      <c r="I5212" s="26">
        <v>3000</v>
      </c>
      <c r="J5212" s="26">
        <v>3000</v>
      </c>
      <c r="K5212" s="26">
        <v>1500</v>
      </c>
      <c r="L5212" s="26">
        <f t="shared" si="4846"/>
        <v>900</v>
      </c>
      <c r="M5212" s="26">
        <v>300</v>
      </c>
      <c r="N5212" s="26">
        <v>300</v>
      </c>
      <c r="O5212" s="26">
        <v>300</v>
      </c>
      <c r="P5212" s="26">
        <f t="shared" si="4847"/>
        <v>2400</v>
      </c>
      <c r="Q5212" s="26">
        <f t="shared" si="4848"/>
        <v>80</v>
      </c>
      <c r="R5212" s="90"/>
      <c r="S5212" s="90"/>
      <c r="T5212" s="90"/>
      <c r="U5212" s="90"/>
      <c r="V5212" s="90"/>
      <c r="W5212" s="90"/>
      <c r="X5212" s="90"/>
      <c r="Y5212" s="90"/>
    </row>
    <row r="5213" spans="1:25" ht="15" customHeight="1" x14ac:dyDescent="0.25">
      <c r="A5213" s="64" t="s">
        <v>935</v>
      </c>
      <c r="B5213" s="64" t="s">
        <v>95</v>
      </c>
      <c r="C5213" s="64" t="s">
        <v>1227</v>
      </c>
      <c r="D5213" s="64" t="s">
        <v>1977</v>
      </c>
      <c r="E5213" s="20" t="s">
        <v>311</v>
      </c>
      <c r="F5213" s="64"/>
      <c r="G5213" s="53" t="s">
        <v>385</v>
      </c>
      <c r="H5213" s="53" t="s">
        <v>310</v>
      </c>
      <c r="I5213" s="26">
        <v>1920</v>
      </c>
      <c r="J5213" s="26">
        <v>1920</v>
      </c>
      <c r="K5213" s="26">
        <v>0</v>
      </c>
      <c r="L5213" s="26">
        <f t="shared" si="4846"/>
        <v>0</v>
      </c>
      <c r="M5213" s="26"/>
      <c r="N5213" s="26"/>
      <c r="O5213" s="26"/>
      <c r="P5213" s="26">
        <f t="shared" si="4847"/>
        <v>0</v>
      </c>
      <c r="Q5213" s="26">
        <f t="shared" si="4848"/>
        <v>0</v>
      </c>
      <c r="R5213" s="90"/>
      <c r="S5213" s="90"/>
      <c r="T5213" s="90"/>
      <c r="U5213" s="90"/>
      <c r="V5213" s="90"/>
      <c r="W5213" s="90"/>
      <c r="X5213" s="90"/>
      <c r="Y5213" s="90"/>
    </row>
    <row r="5214" spans="1:25" ht="15" customHeight="1" x14ac:dyDescent="0.25">
      <c r="A5214" s="63" t="s">
        <v>935</v>
      </c>
      <c r="B5214" s="63" t="s">
        <v>95</v>
      </c>
      <c r="C5214" s="63" t="s">
        <v>1227</v>
      </c>
      <c r="D5214" s="63" t="s">
        <v>1977</v>
      </c>
      <c r="E5214" s="63" t="s">
        <v>39</v>
      </c>
      <c r="F5214" s="64" t="s">
        <v>1</v>
      </c>
      <c r="G5214" s="53" t="s">
        <v>1</v>
      </c>
      <c r="H5214" s="65" t="s">
        <v>40</v>
      </c>
      <c r="I5214" s="31">
        <f t="shared" ref="I5214:K5214" si="4855">SUM(I5215:I5217)</f>
        <v>8600</v>
      </c>
      <c r="J5214" s="31">
        <f t="shared" si="4855"/>
        <v>8600</v>
      </c>
      <c r="K5214" s="31">
        <f t="shared" si="4855"/>
        <v>5650</v>
      </c>
      <c r="L5214" s="31">
        <f t="shared" si="4846"/>
        <v>2150</v>
      </c>
      <c r="M5214" s="31">
        <f t="shared" ref="M5214" si="4856">SUM(M5215:M5217)</f>
        <v>600</v>
      </c>
      <c r="N5214" s="31">
        <f t="shared" ref="N5214:O5214" si="4857">SUM(N5215:N5217)</f>
        <v>700</v>
      </c>
      <c r="O5214" s="31">
        <f t="shared" si="4857"/>
        <v>850</v>
      </c>
      <c r="P5214" s="31">
        <f t="shared" si="4847"/>
        <v>7800</v>
      </c>
      <c r="Q5214" s="31">
        <f t="shared" si="4848"/>
        <v>90.697674418604649</v>
      </c>
      <c r="R5214" s="94"/>
      <c r="S5214" s="94"/>
      <c r="T5214" s="94"/>
      <c r="U5214" s="94"/>
      <c r="V5214" s="94"/>
      <c r="W5214" s="94"/>
      <c r="X5214" s="94"/>
      <c r="Y5214" s="94"/>
    </row>
    <row r="5215" spans="1:25" ht="15" customHeight="1" x14ac:dyDescent="0.25">
      <c r="A5215" s="64" t="s">
        <v>935</v>
      </c>
      <c r="B5215" s="64" t="s">
        <v>95</v>
      </c>
      <c r="C5215" s="64" t="s">
        <v>1227</v>
      </c>
      <c r="D5215" s="64" t="s">
        <v>1977</v>
      </c>
      <c r="E5215" s="20" t="s">
        <v>41</v>
      </c>
      <c r="F5215" s="64"/>
      <c r="G5215" s="53" t="s">
        <v>385</v>
      </c>
      <c r="H5215" s="53" t="s">
        <v>40</v>
      </c>
      <c r="I5215" s="26">
        <v>4000</v>
      </c>
      <c r="J5215" s="26">
        <v>4000</v>
      </c>
      <c r="K5215" s="26">
        <v>2800</v>
      </c>
      <c r="L5215" s="26">
        <f t="shared" si="4846"/>
        <v>800</v>
      </c>
      <c r="M5215" s="26">
        <v>200</v>
      </c>
      <c r="N5215" s="26">
        <v>200</v>
      </c>
      <c r="O5215" s="26">
        <v>400</v>
      </c>
      <c r="P5215" s="26">
        <f t="shared" si="4847"/>
        <v>3600</v>
      </c>
      <c r="Q5215" s="26">
        <f t="shared" si="4848"/>
        <v>90</v>
      </c>
      <c r="R5215" s="90"/>
      <c r="S5215" s="90"/>
      <c r="T5215" s="90"/>
      <c r="U5215" s="90"/>
      <c r="V5215" s="90"/>
      <c r="W5215" s="90"/>
      <c r="X5215" s="90"/>
      <c r="Y5215" s="90"/>
    </row>
    <row r="5216" spans="1:25" ht="15" customHeight="1" x14ac:dyDescent="0.25">
      <c r="A5216" s="64" t="s">
        <v>935</v>
      </c>
      <c r="B5216" s="64" t="s">
        <v>95</v>
      </c>
      <c r="C5216" s="64" t="s">
        <v>1227</v>
      </c>
      <c r="D5216" s="64" t="s">
        <v>1977</v>
      </c>
      <c r="E5216" s="20" t="s">
        <v>41</v>
      </c>
      <c r="F5216" s="64" t="s">
        <v>1984</v>
      </c>
      <c r="G5216" s="53" t="s">
        <v>385</v>
      </c>
      <c r="H5216" s="53" t="s">
        <v>49</v>
      </c>
      <c r="I5216" s="26">
        <v>1900</v>
      </c>
      <c r="J5216" s="26">
        <v>1900</v>
      </c>
      <c r="K5216" s="26">
        <v>1350</v>
      </c>
      <c r="L5216" s="26">
        <f t="shared" si="4846"/>
        <v>550</v>
      </c>
      <c r="M5216" s="26">
        <v>200</v>
      </c>
      <c r="N5216" s="26">
        <v>200</v>
      </c>
      <c r="O5216" s="26">
        <v>150</v>
      </c>
      <c r="P5216" s="26">
        <f t="shared" si="4847"/>
        <v>1900</v>
      </c>
      <c r="Q5216" s="26">
        <f t="shared" si="4848"/>
        <v>100</v>
      </c>
      <c r="R5216" s="90"/>
      <c r="S5216" s="90"/>
      <c r="T5216" s="90"/>
      <c r="U5216" s="90"/>
      <c r="V5216" s="90"/>
      <c r="W5216" s="90"/>
      <c r="X5216" s="90"/>
      <c r="Y5216" s="90"/>
    </row>
    <row r="5217" spans="1:25" ht="22.5" customHeight="1" x14ac:dyDescent="0.25">
      <c r="A5217" s="64" t="s">
        <v>935</v>
      </c>
      <c r="B5217" s="64" t="s">
        <v>95</v>
      </c>
      <c r="C5217" s="64" t="s">
        <v>1227</v>
      </c>
      <c r="D5217" s="64" t="s">
        <v>1977</v>
      </c>
      <c r="E5217" s="20" t="s">
        <v>41</v>
      </c>
      <c r="F5217" s="64" t="s">
        <v>1985</v>
      </c>
      <c r="G5217" s="53" t="s">
        <v>385</v>
      </c>
      <c r="H5217" s="53" t="s">
        <v>55</v>
      </c>
      <c r="I5217" s="26">
        <v>2700</v>
      </c>
      <c r="J5217" s="26">
        <v>2700</v>
      </c>
      <c r="K5217" s="26">
        <v>1500</v>
      </c>
      <c r="L5217" s="26">
        <f t="shared" si="4846"/>
        <v>800</v>
      </c>
      <c r="M5217" s="26">
        <v>200</v>
      </c>
      <c r="N5217" s="26">
        <v>300</v>
      </c>
      <c r="O5217" s="26">
        <v>300</v>
      </c>
      <c r="P5217" s="26">
        <f t="shared" si="4847"/>
        <v>2300</v>
      </c>
      <c r="Q5217" s="26">
        <f t="shared" si="4848"/>
        <v>85.18518518518519</v>
      </c>
      <c r="R5217" s="90"/>
      <c r="S5217" s="90"/>
      <c r="T5217" s="90"/>
      <c r="U5217" s="90"/>
      <c r="V5217" s="90"/>
      <c r="W5217" s="90"/>
      <c r="X5217" s="90"/>
      <c r="Y5217" s="90"/>
    </row>
    <row r="5218" spans="1:25" ht="22.5" customHeight="1" x14ac:dyDescent="0.25">
      <c r="A5218" s="63" t="s">
        <v>1</v>
      </c>
      <c r="B5218" s="63" t="s">
        <v>1</v>
      </c>
      <c r="C5218" s="63" t="s">
        <v>1</v>
      </c>
      <c r="D5218" s="65" t="s">
        <v>1</v>
      </c>
      <c r="E5218" s="65" t="s">
        <v>1</v>
      </c>
      <c r="F5218" s="65" t="s">
        <v>1</v>
      </c>
      <c r="G5218" s="65" t="s">
        <v>1</v>
      </c>
      <c r="H5218" s="66" t="s">
        <v>56</v>
      </c>
      <c r="I5218" s="30">
        <f t="shared" ref="I5218:K5219" si="4858">SUM(I5219)</f>
        <v>100</v>
      </c>
      <c r="J5218" s="30">
        <f t="shared" si="4858"/>
        <v>100</v>
      </c>
      <c r="K5218" s="30">
        <f t="shared" si="4858"/>
        <v>0</v>
      </c>
      <c r="L5218" s="30">
        <f t="shared" si="4846"/>
        <v>0</v>
      </c>
      <c r="M5218" s="30">
        <f t="shared" ref="M5218:M5219" si="4859">SUM(M5219)</f>
        <v>0</v>
      </c>
      <c r="N5218" s="30">
        <f t="shared" ref="N5218:O5219" si="4860">SUM(N5219)</f>
        <v>0</v>
      </c>
      <c r="O5218" s="30">
        <f t="shared" si="4860"/>
        <v>0</v>
      </c>
      <c r="P5218" s="30">
        <f t="shared" si="4847"/>
        <v>0</v>
      </c>
      <c r="Q5218" s="30">
        <f t="shared" si="4848"/>
        <v>0</v>
      </c>
      <c r="R5218" s="93"/>
      <c r="S5218" s="93"/>
      <c r="T5218" s="93"/>
      <c r="U5218" s="93"/>
      <c r="V5218" s="93"/>
      <c r="W5218" s="93"/>
      <c r="X5218" s="93"/>
      <c r="Y5218" s="93"/>
    </row>
    <row r="5219" spans="1:25" ht="15" customHeight="1" x14ac:dyDescent="0.25">
      <c r="A5219" s="63" t="s">
        <v>935</v>
      </c>
      <c r="B5219" s="63" t="s">
        <v>95</v>
      </c>
      <c r="C5219" s="63" t="s">
        <v>1227</v>
      </c>
      <c r="D5219" s="63" t="s">
        <v>1977</v>
      </c>
      <c r="E5219" s="65" t="s">
        <v>57</v>
      </c>
      <c r="F5219" s="65" t="s">
        <v>1</v>
      </c>
      <c r="G5219" s="65" t="s">
        <v>1</v>
      </c>
      <c r="H5219" s="65" t="s">
        <v>58</v>
      </c>
      <c r="I5219" s="31">
        <f t="shared" si="4858"/>
        <v>100</v>
      </c>
      <c r="J5219" s="31">
        <f t="shared" si="4858"/>
        <v>100</v>
      </c>
      <c r="K5219" s="31">
        <f t="shared" si="4858"/>
        <v>0</v>
      </c>
      <c r="L5219" s="31">
        <f t="shared" si="4846"/>
        <v>0</v>
      </c>
      <c r="M5219" s="31">
        <f t="shared" si="4859"/>
        <v>0</v>
      </c>
      <c r="N5219" s="31">
        <f t="shared" si="4860"/>
        <v>0</v>
      </c>
      <c r="O5219" s="31">
        <f t="shared" si="4860"/>
        <v>0</v>
      </c>
      <c r="P5219" s="31">
        <f t="shared" si="4847"/>
        <v>0</v>
      </c>
      <c r="Q5219" s="31">
        <f t="shared" si="4848"/>
        <v>0</v>
      </c>
      <c r="R5219" s="94"/>
      <c r="S5219" s="94"/>
      <c r="T5219" s="94"/>
      <c r="U5219" s="94"/>
      <c r="V5219" s="94"/>
      <c r="W5219" s="94"/>
      <c r="X5219" s="94"/>
      <c r="Y5219" s="94"/>
    </row>
    <row r="5220" spans="1:25" ht="15" customHeight="1" x14ac:dyDescent="0.25">
      <c r="A5220" s="64" t="s">
        <v>935</v>
      </c>
      <c r="B5220" s="64" t="s">
        <v>95</v>
      </c>
      <c r="C5220" s="64" t="s">
        <v>1227</v>
      </c>
      <c r="D5220" s="64" t="s">
        <v>1977</v>
      </c>
      <c r="E5220" s="20" t="s">
        <v>68</v>
      </c>
      <c r="F5220" s="64"/>
      <c r="G5220" s="53" t="s">
        <v>385</v>
      </c>
      <c r="H5220" s="53" t="s">
        <v>67</v>
      </c>
      <c r="I5220" s="26">
        <v>100</v>
      </c>
      <c r="J5220" s="26">
        <v>100</v>
      </c>
      <c r="K5220" s="26">
        <v>0</v>
      </c>
      <c r="L5220" s="26">
        <f t="shared" si="4846"/>
        <v>0</v>
      </c>
      <c r="M5220" s="26"/>
      <c r="N5220" s="26"/>
      <c r="O5220" s="26"/>
      <c r="P5220" s="26">
        <f t="shared" si="4847"/>
        <v>0</v>
      </c>
      <c r="Q5220" s="26">
        <f t="shared" si="4848"/>
        <v>0</v>
      </c>
      <c r="R5220" s="90"/>
      <c r="S5220" s="90"/>
      <c r="T5220" s="90"/>
      <c r="U5220" s="90"/>
      <c r="V5220" s="90"/>
      <c r="W5220" s="90"/>
      <c r="X5220" s="90"/>
      <c r="Y5220" s="90"/>
    </row>
    <row r="5221" spans="1:25" ht="22.5" customHeight="1" x14ac:dyDescent="0.25">
      <c r="A5221" s="63" t="s">
        <v>1</v>
      </c>
      <c r="B5221" s="63" t="s">
        <v>1</v>
      </c>
      <c r="C5221" s="63" t="s">
        <v>1</v>
      </c>
      <c r="D5221" s="65" t="s">
        <v>1</v>
      </c>
      <c r="E5221" s="65" t="s">
        <v>1</v>
      </c>
      <c r="F5221" s="65" t="s">
        <v>1</v>
      </c>
      <c r="G5221" s="65" t="s">
        <v>1</v>
      </c>
      <c r="H5221" s="66" t="s">
        <v>69</v>
      </c>
      <c r="I5221" s="30">
        <f t="shared" ref="I5221:K5222" si="4861">SUM(I5222)</f>
        <v>2500</v>
      </c>
      <c r="J5221" s="30">
        <f t="shared" si="4861"/>
        <v>0</v>
      </c>
      <c r="K5221" s="30">
        <f t="shared" si="4861"/>
        <v>0</v>
      </c>
      <c r="L5221" s="30">
        <f t="shared" si="4846"/>
        <v>0</v>
      </c>
      <c r="M5221" s="30">
        <f t="shared" ref="M5221:M5222" si="4862">SUM(M5222)</f>
        <v>0</v>
      </c>
      <c r="N5221" s="30">
        <f t="shared" ref="N5221:O5222" si="4863">SUM(N5222)</f>
        <v>0</v>
      </c>
      <c r="O5221" s="30">
        <f t="shared" si="4863"/>
        <v>0</v>
      </c>
      <c r="P5221" s="30">
        <f t="shared" si="4847"/>
        <v>0</v>
      </c>
      <c r="Q5221" s="30" t="str">
        <f t="shared" si="4848"/>
        <v>-</v>
      </c>
      <c r="R5221" s="93"/>
      <c r="S5221" s="93"/>
      <c r="T5221" s="93"/>
      <c r="U5221" s="93"/>
      <c r="V5221" s="93"/>
      <c r="W5221" s="93"/>
      <c r="X5221" s="93"/>
      <c r="Y5221" s="93"/>
    </row>
    <row r="5222" spans="1:25" ht="15" customHeight="1" x14ac:dyDescent="0.25">
      <c r="A5222" s="63" t="s">
        <v>935</v>
      </c>
      <c r="B5222" s="63" t="s">
        <v>95</v>
      </c>
      <c r="C5222" s="63" t="s">
        <v>1227</v>
      </c>
      <c r="D5222" s="63" t="s">
        <v>1977</v>
      </c>
      <c r="E5222" s="65" t="s">
        <v>70</v>
      </c>
      <c r="F5222" s="65" t="s">
        <v>1</v>
      </c>
      <c r="G5222" s="65" t="s">
        <v>1</v>
      </c>
      <c r="H5222" s="65" t="s">
        <v>71</v>
      </c>
      <c r="I5222" s="31">
        <f t="shared" si="4861"/>
        <v>2500</v>
      </c>
      <c r="J5222" s="31">
        <f t="shared" si="4861"/>
        <v>0</v>
      </c>
      <c r="K5222" s="31">
        <f t="shared" si="4861"/>
        <v>0</v>
      </c>
      <c r="L5222" s="31">
        <f t="shared" si="4846"/>
        <v>0</v>
      </c>
      <c r="M5222" s="31">
        <f t="shared" si="4862"/>
        <v>0</v>
      </c>
      <c r="N5222" s="31">
        <f t="shared" si="4863"/>
        <v>0</v>
      </c>
      <c r="O5222" s="31">
        <f t="shared" si="4863"/>
        <v>0</v>
      </c>
      <c r="P5222" s="31">
        <f t="shared" si="4847"/>
        <v>0</v>
      </c>
      <c r="Q5222" s="31" t="str">
        <f t="shared" si="4848"/>
        <v>-</v>
      </c>
      <c r="R5222" s="94"/>
      <c r="S5222" s="94"/>
      <c r="T5222" s="94"/>
      <c r="U5222" s="94"/>
      <c r="V5222" s="94"/>
      <c r="W5222" s="94"/>
      <c r="X5222" s="94"/>
      <c r="Y5222" s="94"/>
    </row>
    <row r="5223" spans="1:25" ht="15" customHeight="1" x14ac:dyDescent="0.25">
      <c r="A5223" s="64" t="s">
        <v>935</v>
      </c>
      <c r="B5223" s="64" t="s">
        <v>95</v>
      </c>
      <c r="C5223" s="64" t="s">
        <v>1227</v>
      </c>
      <c r="D5223" s="64" t="s">
        <v>1977</v>
      </c>
      <c r="E5223" s="20" t="s">
        <v>74</v>
      </c>
      <c r="F5223" s="64"/>
      <c r="G5223" s="53" t="s">
        <v>385</v>
      </c>
      <c r="H5223" s="53" t="s">
        <v>73</v>
      </c>
      <c r="I5223" s="26">
        <v>2500</v>
      </c>
      <c r="J5223" s="26">
        <v>0</v>
      </c>
      <c r="K5223" s="26">
        <v>0</v>
      </c>
      <c r="L5223" s="26">
        <f t="shared" si="4846"/>
        <v>0</v>
      </c>
      <c r="M5223" s="26"/>
      <c r="N5223" s="26"/>
      <c r="O5223" s="26"/>
      <c r="P5223" s="26">
        <f t="shared" si="4847"/>
        <v>0</v>
      </c>
      <c r="Q5223" s="26" t="str">
        <f t="shared" si="4848"/>
        <v>-</v>
      </c>
      <c r="R5223" s="90"/>
      <c r="S5223" s="90"/>
      <c r="T5223" s="90"/>
      <c r="U5223" s="90"/>
      <c r="V5223" s="90"/>
      <c r="W5223" s="90"/>
      <c r="X5223" s="90"/>
      <c r="Y5223" s="90"/>
    </row>
    <row r="5224" spans="1:25" ht="15" customHeight="1" x14ac:dyDescent="0.25">
      <c r="A5224" s="53" t="s">
        <v>1</v>
      </c>
      <c r="B5224" s="53" t="s">
        <v>1</v>
      </c>
      <c r="C5224" s="53" t="s">
        <v>1</v>
      </c>
      <c r="D5224" s="53" t="s">
        <v>1</v>
      </c>
      <c r="E5224" s="53" t="s">
        <v>1</v>
      </c>
      <c r="F5224" s="53" t="s">
        <v>1</v>
      </c>
      <c r="G5224" s="53" t="s">
        <v>1</v>
      </c>
      <c r="H5224" s="66" t="s">
        <v>1986</v>
      </c>
      <c r="I5224" s="30">
        <f t="shared" ref="I5224:K5224" si="4864">SUM(I5194,I5218,I5221)</f>
        <v>849060</v>
      </c>
      <c r="J5224" s="30">
        <f t="shared" si="4864"/>
        <v>846560</v>
      </c>
      <c r="K5224" s="30">
        <f t="shared" si="4864"/>
        <v>473018</v>
      </c>
      <c r="L5224" s="30">
        <f t="shared" si="4846"/>
        <v>195050</v>
      </c>
      <c r="M5224" s="30">
        <f t="shared" ref="M5224" si="4865">SUM(M5194,M5218,M5221)</f>
        <v>60700</v>
      </c>
      <c r="N5224" s="30">
        <f t="shared" ref="N5224:O5224" si="4866">SUM(N5194,N5218,N5221)</f>
        <v>64400</v>
      </c>
      <c r="O5224" s="30">
        <f t="shared" si="4866"/>
        <v>69950</v>
      </c>
      <c r="P5224" s="30">
        <f t="shared" si="4847"/>
        <v>668068</v>
      </c>
      <c r="Q5224" s="30">
        <f t="shared" si="4848"/>
        <v>78.915611415611423</v>
      </c>
      <c r="R5224" s="93"/>
      <c r="S5224" s="93"/>
      <c r="T5224" s="93"/>
      <c r="U5224" s="93"/>
      <c r="V5224" s="93"/>
      <c r="W5224" s="93"/>
      <c r="X5224" s="93"/>
      <c r="Y5224" s="93"/>
    </row>
    <row r="5225" spans="1:25" ht="15" customHeight="1" thickBot="1" x14ac:dyDescent="0.3">
      <c r="A5225" s="53" t="s">
        <v>1</v>
      </c>
      <c r="B5225" s="53" t="s">
        <v>1</v>
      </c>
      <c r="C5225" s="53" t="s">
        <v>1</v>
      </c>
      <c r="D5225" s="53" t="s">
        <v>1</v>
      </c>
      <c r="E5225" s="53" t="s">
        <v>1</v>
      </c>
      <c r="F5225" s="53" t="s">
        <v>1</v>
      </c>
      <c r="G5225" s="53" t="s">
        <v>1</v>
      </c>
      <c r="H5225" s="65" t="s">
        <v>76</v>
      </c>
      <c r="I5225" s="31"/>
      <c r="J5225" s="31"/>
      <c r="K5225" s="31">
        <v>0</v>
      </c>
      <c r="L5225" s="31"/>
      <c r="M5225" s="31"/>
      <c r="N5225" s="31"/>
      <c r="O5225" s="31"/>
      <c r="P5225" s="31"/>
      <c r="Q5225" s="31"/>
      <c r="R5225" s="94"/>
      <c r="S5225" s="94"/>
      <c r="T5225" s="94"/>
      <c r="U5225" s="94"/>
      <c r="V5225" s="94"/>
      <c r="W5225" s="94"/>
      <c r="X5225" s="94"/>
      <c r="Y5225" s="94"/>
    </row>
    <row r="5226" spans="1:25" ht="47.25" customHeight="1" thickBot="1" x14ac:dyDescent="0.3">
      <c r="A5226" s="110" t="s">
        <v>1</v>
      </c>
      <c r="B5226" s="110" t="s">
        <v>1</v>
      </c>
      <c r="C5226" s="110" t="s">
        <v>1</v>
      </c>
      <c r="D5226" s="110" t="s">
        <v>1</v>
      </c>
      <c r="E5226" s="110" t="s">
        <v>1</v>
      </c>
      <c r="F5226" s="110" t="s">
        <v>1</v>
      </c>
      <c r="G5226" s="110" t="s">
        <v>1</v>
      </c>
      <c r="H5226" s="28" t="s">
        <v>77</v>
      </c>
      <c r="I5226" s="109" t="s">
        <v>3984</v>
      </c>
      <c r="J5226" s="109" t="s">
        <v>11</v>
      </c>
      <c r="K5226" s="109" t="s">
        <v>3989</v>
      </c>
      <c r="L5226" s="109" t="s">
        <v>3985</v>
      </c>
      <c r="M5226" s="109" t="s">
        <v>4027</v>
      </c>
      <c r="N5226" s="109" t="s">
        <v>3988</v>
      </c>
      <c r="O5226" s="109" t="s">
        <v>3986</v>
      </c>
      <c r="P5226" s="109" t="s">
        <v>3987</v>
      </c>
      <c r="Q5226" s="109" t="s">
        <v>3695</v>
      </c>
      <c r="R5226" s="91"/>
      <c r="S5226" s="91"/>
      <c r="T5226" s="91"/>
      <c r="U5226" s="91"/>
      <c r="V5226" s="91"/>
      <c r="W5226" s="91"/>
      <c r="X5226" s="91"/>
      <c r="Y5226" s="91"/>
    </row>
    <row r="5227" spans="1:25" ht="15" customHeight="1" x14ac:dyDescent="0.25">
      <c r="A5227" s="111"/>
      <c r="B5227" s="111"/>
      <c r="C5227" s="111"/>
      <c r="D5227" s="111"/>
      <c r="E5227" s="111"/>
      <c r="F5227" s="111"/>
      <c r="G5227" s="111"/>
      <c r="H5227" s="67" t="s">
        <v>1</v>
      </c>
      <c r="I5227" s="29">
        <v>1</v>
      </c>
      <c r="J5227" s="29">
        <v>2</v>
      </c>
      <c r="K5227" s="29">
        <v>3</v>
      </c>
      <c r="L5227" s="29" t="s">
        <v>3478</v>
      </c>
      <c r="M5227" s="29">
        <v>5</v>
      </c>
      <c r="N5227" s="29">
        <v>6</v>
      </c>
      <c r="O5227" s="29">
        <v>7</v>
      </c>
      <c r="P5227" s="29" t="s">
        <v>3696</v>
      </c>
      <c r="Q5227" s="29">
        <v>9</v>
      </c>
      <c r="R5227" s="92"/>
      <c r="S5227" s="92"/>
      <c r="T5227" s="92"/>
      <c r="U5227" s="92"/>
      <c r="V5227" s="92"/>
      <c r="W5227" s="92"/>
      <c r="X5227" s="92"/>
      <c r="Y5227" s="92"/>
    </row>
    <row r="5228" spans="1:25" ht="15" customHeight="1" x14ac:dyDescent="0.25">
      <c r="A5228" s="111"/>
      <c r="B5228" s="111"/>
      <c r="C5228" s="111"/>
      <c r="D5228" s="111"/>
      <c r="E5228" s="111"/>
      <c r="F5228" s="111"/>
      <c r="G5228" s="111"/>
      <c r="H5228" s="68" t="s">
        <v>484</v>
      </c>
      <c r="I5228" s="32">
        <f t="shared" ref="I5228:K5228" si="4867">SUM(I5224)</f>
        <v>849060</v>
      </c>
      <c r="J5228" s="32">
        <f t="shared" si="4867"/>
        <v>846560</v>
      </c>
      <c r="K5228" s="32">
        <f t="shared" si="4867"/>
        <v>473018</v>
      </c>
      <c r="L5228" s="32">
        <f t="shared" si="4846"/>
        <v>195050</v>
      </c>
      <c r="M5228" s="32">
        <f t="shared" ref="M5228" si="4868">SUM(M5224)</f>
        <v>60700</v>
      </c>
      <c r="N5228" s="32">
        <f t="shared" ref="N5228:O5228" si="4869">SUM(N5224)</f>
        <v>64400</v>
      </c>
      <c r="O5228" s="32">
        <f t="shared" si="4869"/>
        <v>69950</v>
      </c>
      <c r="P5228" s="32">
        <f t="shared" si="4847"/>
        <v>668068</v>
      </c>
      <c r="Q5228" s="32">
        <f t="shared" si="4848"/>
        <v>78.915611415611423</v>
      </c>
      <c r="R5228" s="90"/>
      <c r="S5228" s="90"/>
      <c r="T5228" s="90"/>
      <c r="U5228" s="90"/>
      <c r="V5228" s="90"/>
      <c r="W5228" s="90"/>
      <c r="X5228" s="90"/>
      <c r="Y5228" s="90"/>
    </row>
    <row r="5229" spans="1:25" ht="15" customHeight="1" x14ac:dyDescent="0.25">
      <c r="A5229" s="111"/>
      <c r="B5229" s="111"/>
      <c r="C5229" s="111"/>
      <c r="D5229" s="111"/>
      <c r="E5229" s="111"/>
      <c r="F5229" s="111"/>
      <c r="G5229" s="111"/>
      <c r="H5229" s="69" t="s">
        <v>79</v>
      </c>
      <c r="I5229" s="32">
        <f t="shared" ref="I5229:K5229" si="4870">SUM(I5228)</f>
        <v>849060</v>
      </c>
      <c r="J5229" s="32">
        <f t="shared" si="4870"/>
        <v>846560</v>
      </c>
      <c r="K5229" s="32">
        <f t="shared" si="4870"/>
        <v>473018</v>
      </c>
      <c r="L5229" s="32">
        <f t="shared" si="4846"/>
        <v>195050</v>
      </c>
      <c r="M5229" s="32">
        <f t="shared" ref="M5229" si="4871">SUM(M5228)</f>
        <v>60700</v>
      </c>
      <c r="N5229" s="32">
        <f t="shared" ref="N5229:O5229" si="4872">SUM(N5228)</f>
        <v>64400</v>
      </c>
      <c r="O5229" s="32">
        <f t="shared" si="4872"/>
        <v>69950</v>
      </c>
      <c r="P5229" s="32">
        <f t="shared" si="4847"/>
        <v>668068</v>
      </c>
      <c r="Q5229" s="32">
        <f t="shared" si="4848"/>
        <v>78.915611415611423</v>
      </c>
      <c r="R5229" s="90"/>
      <c r="S5229" s="90"/>
      <c r="T5229" s="90"/>
      <c r="U5229" s="90"/>
      <c r="V5229" s="90"/>
      <c r="W5229" s="90"/>
      <c r="X5229" s="90"/>
      <c r="Y5229" s="90"/>
    </row>
    <row r="5230" spans="1:25" ht="15" customHeight="1" x14ac:dyDescent="0.25">
      <c r="A5230" s="112"/>
      <c r="B5230" s="112"/>
      <c r="C5230" s="112"/>
      <c r="D5230" s="112"/>
      <c r="E5230" s="112"/>
      <c r="F5230" s="112"/>
      <c r="G5230" s="112"/>
      <c r="I5230" s="27"/>
      <c r="J5230" s="27"/>
      <c r="K5230" s="27">
        <v>0</v>
      </c>
      <c r="L5230" s="27"/>
      <c r="M5230" s="27"/>
      <c r="N5230" s="27"/>
      <c r="O5230" s="27"/>
      <c r="P5230" s="27"/>
      <c r="Q5230" s="27"/>
      <c r="R5230" s="27"/>
      <c r="S5230" s="27"/>
      <c r="T5230" s="27"/>
      <c r="U5230" s="27"/>
      <c r="V5230" s="27"/>
      <c r="W5230" s="27"/>
      <c r="X5230" s="27"/>
      <c r="Y5230" s="27"/>
    </row>
    <row r="5231" spans="1:25" ht="15" customHeight="1" thickBot="1" x14ac:dyDescent="0.3">
      <c r="A5231" s="53" t="s">
        <v>1</v>
      </c>
      <c r="B5231" s="53" t="s">
        <v>1</v>
      </c>
      <c r="C5231" s="53" t="s">
        <v>1</v>
      </c>
      <c r="D5231" s="53" t="s">
        <v>1</v>
      </c>
      <c r="E5231" s="53" t="s">
        <v>1</v>
      </c>
      <c r="F5231" s="53" t="s">
        <v>1</v>
      </c>
      <c r="G5231" s="53" t="s">
        <v>1</v>
      </c>
      <c r="H5231" s="21" t="s">
        <v>1</v>
      </c>
      <c r="I5231" s="33"/>
      <c r="J5231" s="33"/>
      <c r="K5231" s="33">
        <v>0</v>
      </c>
      <c r="L5231" s="33"/>
      <c r="M5231" s="33"/>
      <c r="N5231" s="33"/>
      <c r="O5231" s="33"/>
      <c r="P5231" s="33"/>
      <c r="Q5231" s="33"/>
      <c r="R5231" s="33"/>
      <c r="S5231" s="33"/>
      <c r="T5231" s="33"/>
      <c r="U5231" s="33"/>
      <c r="V5231" s="33"/>
      <c r="W5231" s="33"/>
      <c r="X5231" s="33"/>
      <c r="Y5231" s="33"/>
    </row>
    <row r="5232" spans="1:25" ht="45.75" customHeight="1" thickBot="1" x14ac:dyDescent="0.3">
      <c r="A5232" s="28" t="s">
        <v>4</v>
      </c>
      <c r="B5232" s="28" t="s">
        <v>5</v>
      </c>
      <c r="C5232" s="28" t="s">
        <v>6</v>
      </c>
      <c r="D5232" s="57" t="s">
        <v>1</v>
      </c>
      <c r="E5232" s="28" t="s">
        <v>7</v>
      </c>
      <c r="F5232" s="28" t="s">
        <v>8</v>
      </c>
      <c r="G5232" s="28" t="s">
        <v>9</v>
      </c>
      <c r="H5232" s="28" t="s">
        <v>10</v>
      </c>
      <c r="I5232" s="109" t="s">
        <v>3984</v>
      </c>
      <c r="J5232" s="109" t="s">
        <v>11</v>
      </c>
      <c r="K5232" s="109" t="s">
        <v>3989</v>
      </c>
      <c r="L5232" s="109" t="s">
        <v>3985</v>
      </c>
      <c r="M5232" s="109" t="s">
        <v>4027</v>
      </c>
      <c r="N5232" s="109" t="s">
        <v>3988</v>
      </c>
      <c r="O5232" s="109" t="s">
        <v>3986</v>
      </c>
      <c r="P5232" s="109" t="s">
        <v>3987</v>
      </c>
      <c r="Q5232" s="109" t="s">
        <v>3695</v>
      </c>
      <c r="R5232" s="91"/>
      <c r="S5232" s="91"/>
      <c r="T5232" s="91"/>
      <c r="U5232" s="91"/>
      <c r="V5232" s="91"/>
      <c r="W5232" s="91"/>
      <c r="X5232" s="91"/>
      <c r="Y5232" s="91"/>
    </row>
    <row r="5233" spans="1:25" ht="15" customHeight="1" x14ac:dyDescent="0.25">
      <c r="A5233" s="58" t="s">
        <v>1</v>
      </c>
      <c r="B5233" s="58" t="s">
        <v>1</v>
      </c>
      <c r="C5233" s="58" t="s">
        <v>1</v>
      </c>
      <c r="D5233" s="59" t="s">
        <v>1</v>
      </c>
      <c r="E5233" s="59" t="s">
        <v>1</v>
      </c>
      <c r="F5233" s="60" t="s">
        <v>1</v>
      </c>
      <c r="G5233" s="61" t="s">
        <v>1</v>
      </c>
      <c r="H5233" s="62" t="s">
        <v>1</v>
      </c>
      <c r="I5233" s="29">
        <v>1</v>
      </c>
      <c r="J5233" s="29">
        <v>2</v>
      </c>
      <c r="K5233" s="29">
        <v>3</v>
      </c>
      <c r="L5233" s="29" t="s">
        <v>3478</v>
      </c>
      <c r="M5233" s="29">
        <v>5</v>
      </c>
      <c r="N5233" s="29">
        <v>6</v>
      </c>
      <c r="O5233" s="29">
        <v>7</v>
      </c>
      <c r="P5233" s="29" t="s">
        <v>3696</v>
      </c>
      <c r="Q5233" s="29">
        <v>9</v>
      </c>
      <c r="R5233" s="92"/>
      <c r="S5233" s="92"/>
      <c r="T5233" s="92"/>
      <c r="U5233" s="92"/>
      <c r="V5233" s="92"/>
      <c r="W5233" s="92"/>
      <c r="X5233" s="92"/>
      <c r="Y5233" s="92"/>
    </row>
    <row r="5234" spans="1:25" ht="15" customHeight="1" x14ac:dyDescent="0.25">
      <c r="A5234" s="63" t="s">
        <v>935</v>
      </c>
      <c r="B5234" s="63" t="s">
        <v>95</v>
      </c>
      <c r="C5234" s="64" t="s">
        <v>1238</v>
      </c>
      <c r="D5234" s="64" t="s">
        <v>1987</v>
      </c>
      <c r="E5234" s="65" t="s">
        <v>1</v>
      </c>
      <c r="F5234" s="65" t="s">
        <v>1</v>
      </c>
      <c r="G5234" s="65" t="s">
        <v>1</v>
      </c>
      <c r="H5234" s="65" t="s">
        <v>1988</v>
      </c>
      <c r="I5234" s="26">
        <v>0</v>
      </c>
      <c r="J5234" s="26" t="s">
        <v>1</v>
      </c>
      <c r="K5234" s="26">
        <v>0</v>
      </c>
      <c r="L5234" s="26"/>
      <c r="M5234" s="26"/>
      <c r="N5234" s="26"/>
      <c r="O5234" s="26"/>
      <c r="P5234" s="26"/>
      <c r="Q5234" s="26"/>
      <c r="R5234" s="90"/>
      <c r="S5234" s="90"/>
      <c r="T5234" s="90"/>
      <c r="U5234" s="90"/>
      <c r="V5234" s="90"/>
      <c r="W5234" s="90"/>
      <c r="X5234" s="90"/>
      <c r="Y5234" s="90"/>
    </row>
    <row r="5235" spans="1:25" ht="22.5" customHeight="1" x14ac:dyDescent="0.25">
      <c r="A5235" s="63" t="s">
        <v>1</v>
      </c>
      <c r="B5235" s="63" t="s">
        <v>1</v>
      </c>
      <c r="C5235" s="63" t="s">
        <v>1</v>
      </c>
      <c r="D5235" s="65" t="s">
        <v>1</v>
      </c>
      <c r="E5235" s="65" t="s">
        <v>1</v>
      </c>
      <c r="F5235" s="65" t="s">
        <v>1</v>
      </c>
      <c r="G5235" s="65" t="s">
        <v>1</v>
      </c>
      <c r="H5235" s="66" t="s">
        <v>15</v>
      </c>
      <c r="I5235" s="30">
        <f t="shared" ref="I5235:K5235" si="4873">SUM(I5236,I5244,I5246)</f>
        <v>1872241</v>
      </c>
      <c r="J5235" s="30">
        <f t="shared" si="4873"/>
        <v>1828241</v>
      </c>
      <c r="K5235" s="30">
        <f t="shared" si="4873"/>
        <v>1016138</v>
      </c>
      <c r="L5235" s="30">
        <f t="shared" si="4846"/>
        <v>423540</v>
      </c>
      <c r="M5235" s="30">
        <f t="shared" ref="M5235" si="4874">SUM(M5236,M5244,M5246)</f>
        <v>135180</v>
      </c>
      <c r="N5235" s="30">
        <f t="shared" ref="N5235:O5235" si="4875">SUM(N5236,N5244,N5246)</f>
        <v>143680</v>
      </c>
      <c r="O5235" s="30">
        <f t="shared" si="4875"/>
        <v>144680</v>
      </c>
      <c r="P5235" s="30">
        <f t="shared" si="4847"/>
        <v>1439678</v>
      </c>
      <c r="Q5235" s="30">
        <f t="shared" si="4848"/>
        <v>78.746620385386819</v>
      </c>
      <c r="R5235" s="93"/>
      <c r="S5235" s="93"/>
      <c r="T5235" s="93"/>
      <c r="U5235" s="93"/>
      <c r="V5235" s="93"/>
      <c r="W5235" s="93"/>
      <c r="X5235" s="93"/>
      <c r="Y5235" s="93"/>
    </row>
    <row r="5236" spans="1:25" ht="15" customHeight="1" x14ac:dyDescent="0.25">
      <c r="A5236" s="63" t="s">
        <v>935</v>
      </c>
      <c r="B5236" s="63" t="s">
        <v>95</v>
      </c>
      <c r="C5236" s="63" t="s">
        <v>1238</v>
      </c>
      <c r="D5236" s="63" t="s">
        <v>1987</v>
      </c>
      <c r="E5236" s="65" t="s">
        <v>16</v>
      </c>
      <c r="F5236" s="65" t="s">
        <v>1</v>
      </c>
      <c r="G5236" s="65" t="s">
        <v>1</v>
      </c>
      <c r="H5236" s="65" t="s">
        <v>17</v>
      </c>
      <c r="I5236" s="31">
        <f t="shared" ref="I5236:K5236" si="4876">SUM(I5237:I5238)</f>
        <v>1585862</v>
      </c>
      <c r="J5236" s="31">
        <f t="shared" si="4876"/>
        <v>1585862</v>
      </c>
      <c r="K5236" s="31">
        <f t="shared" si="4876"/>
        <v>861618</v>
      </c>
      <c r="L5236" s="31">
        <f t="shared" si="4846"/>
        <v>376000</v>
      </c>
      <c r="M5236" s="31">
        <f t="shared" ref="M5236" si="4877">SUM(M5237:M5238)</f>
        <v>120000</v>
      </c>
      <c r="N5236" s="31">
        <f t="shared" ref="N5236:O5236" si="4878">SUM(N5237:N5238)</f>
        <v>128000</v>
      </c>
      <c r="O5236" s="31">
        <f t="shared" si="4878"/>
        <v>128000</v>
      </c>
      <c r="P5236" s="31">
        <f t="shared" si="4847"/>
        <v>1237618</v>
      </c>
      <c r="Q5236" s="31">
        <f t="shared" si="4848"/>
        <v>78.040712243562169</v>
      </c>
      <c r="R5236" s="94"/>
      <c r="S5236" s="94"/>
      <c r="T5236" s="94"/>
      <c r="U5236" s="94"/>
      <c r="V5236" s="94"/>
      <c r="W5236" s="94"/>
      <c r="X5236" s="94"/>
      <c r="Y5236" s="94"/>
    </row>
    <row r="5237" spans="1:25" ht="15" customHeight="1" x14ac:dyDescent="0.25">
      <c r="A5237" s="64" t="s">
        <v>935</v>
      </c>
      <c r="B5237" s="64" t="s">
        <v>95</v>
      </c>
      <c r="C5237" s="64" t="s">
        <v>1238</v>
      </c>
      <c r="D5237" s="64" t="s">
        <v>1987</v>
      </c>
      <c r="E5237" s="20" t="s">
        <v>19</v>
      </c>
      <c r="F5237" s="64"/>
      <c r="G5237" s="53" t="s">
        <v>385</v>
      </c>
      <c r="H5237" s="53" t="s">
        <v>3884</v>
      </c>
      <c r="I5237" s="26">
        <v>1367324</v>
      </c>
      <c r="J5237" s="26">
        <v>1367324</v>
      </c>
      <c r="K5237" s="26">
        <v>718000</v>
      </c>
      <c r="L5237" s="26">
        <f t="shared" si="4846"/>
        <v>345000</v>
      </c>
      <c r="M5237" s="26">
        <v>115000</v>
      </c>
      <c r="N5237" s="26">
        <v>115000</v>
      </c>
      <c r="O5237" s="26">
        <v>115000</v>
      </c>
      <c r="P5237" s="26">
        <f t="shared" si="4847"/>
        <v>1063000</v>
      </c>
      <c r="Q5237" s="26">
        <f t="shared" si="4848"/>
        <v>77.743095272225162</v>
      </c>
      <c r="R5237" s="90"/>
      <c r="S5237" s="90"/>
      <c r="T5237" s="90"/>
      <c r="U5237" s="90"/>
      <c r="V5237" s="90"/>
      <c r="W5237" s="90"/>
      <c r="X5237" s="90"/>
      <c r="Y5237" s="90"/>
    </row>
    <row r="5238" spans="1:25" ht="15" customHeight="1" x14ac:dyDescent="0.25">
      <c r="A5238" s="63" t="s">
        <v>935</v>
      </c>
      <c r="B5238" s="63" t="s">
        <v>95</v>
      </c>
      <c r="C5238" s="63" t="s">
        <v>1238</v>
      </c>
      <c r="D5238" s="63" t="s">
        <v>1987</v>
      </c>
      <c r="E5238" s="63" t="s">
        <v>21</v>
      </c>
      <c r="F5238" s="64" t="s">
        <v>1</v>
      </c>
      <c r="G5238" s="53" t="s">
        <v>1</v>
      </c>
      <c r="H5238" s="65" t="s">
        <v>22</v>
      </c>
      <c r="I5238" s="31">
        <f t="shared" ref="I5238:K5238" si="4879">SUM(I5239:I5243)</f>
        <v>218538</v>
      </c>
      <c r="J5238" s="31">
        <f t="shared" si="4879"/>
        <v>218538</v>
      </c>
      <c r="K5238" s="31">
        <f t="shared" si="4879"/>
        <v>143618</v>
      </c>
      <c r="L5238" s="31">
        <f t="shared" si="4846"/>
        <v>31000</v>
      </c>
      <c r="M5238" s="31">
        <f t="shared" ref="M5238" si="4880">SUM(M5239:M5243)</f>
        <v>5000</v>
      </c>
      <c r="N5238" s="31">
        <f t="shared" ref="N5238:O5238" si="4881">SUM(N5239:N5243)</f>
        <v>13000</v>
      </c>
      <c r="O5238" s="31">
        <f t="shared" si="4881"/>
        <v>13000</v>
      </c>
      <c r="P5238" s="31">
        <f t="shared" si="4847"/>
        <v>174618</v>
      </c>
      <c r="Q5238" s="31">
        <f t="shared" si="4848"/>
        <v>79.902808664854632</v>
      </c>
      <c r="R5238" s="94"/>
      <c r="S5238" s="94"/>
      <c r="T5238" s="94"/>
      <c r="U5238" s="94"/>
      <c r="V5238" s="94"/>
      <c r="W5238" s="94"/>
      <c r="X5238" s="94"/>
      <c r="Y5238" s="94"/>
    </row>
    <row r="5239" spans="1:25" ht="15" customHeight="1" x14ac:dyDescent="0.25">
      <c r="A5239" s="64" t="s">
        <v>935</v>
      </c>
      <c r="B5239" s="64" t="s">
        <v>95</v>
      </c>
      <c r="C5239" s="64" t="s">
        <v>1238</v>
      </c>
      <c r="D5239" s="64" t="s">
        <v>1987</v>
      </c>
      <c r="E5239" s="20" t="s">
        <v>23</v>
      </c>
      <c r="F5239" s="64" t="s">
        <v>1989</v>
      </c>
      <c r="G5239" s="53" t="s">
        <v>385</v>
      </c>
      <c r="H5239" s="53" t="s">
        <v>85</v>
      </c>
      <c r="I5239" s="26">
        <v>35100</v>
      </c>
      <c r="J5239" s="26">
        <v>35100</v>
      </c>
      <c r="K5239" s="26">
        <v>23900</v>
      </c>
      <c r="L5239" s="26">
        <f t="shared" si="4846"/>
        <v>7000</v>
      </c>
      <c r="M5239" s="26">
        <v>1000</v>
      </c>
      <c r="N5239" s="26">
        <v>3000</v>
      </c>
      <c r="O5239" s="26">
        <v>3000</v>
      </c>
      <c r="P5239" s="26">
        <f t="shared" si="4847"/>
        <v>30900</v>
      </c>
      <c r="Q5239" s="26">
        <f t="shared" si="4848"/>
        <v>88.034188034188034</v>
      </c>
      <c r="R5239" s="90"/>
      <c r="S5239" s="90"/>
      <c r="T5239" s="90"/>
      <c r="U5239" s="90"/>
      <c r="V5239" s="90"/>
      <c r="W5239" s="90"/>
      <c r="X5239" s="90"/>
      <c r="Y5239" s="90"/>
    </row>
    <row r="5240" spans="1:25" ht="15" customHeight="1" x14ac:dyDescent="0.25">
      <c r="A5240" s="64" t="s">
        <v>935</v>
      </c>
      <c r="B5240" s="64" t="s">
        <v>95</v>
      </c>
      <c r="C5240" s="64" t="s">
        <v>1238</v>
      </c>
      <c r="D5240" s="64" t="s">
        <v>1987</v>
      </c>
      <c r="E5240" s="20" t="s">
        <v>23</v>
      </c>
      <c r="F5240" s="64" t="s">
        <v>1990</v>
      </c>
      <c r="G5240" s="53" t="s">
        <v>385</v>
      </c>
      <c r="H5240" s="53" t="s">
        <v>25</v>
      </c>
      <c r="I5240" s="26">
        <v>110000</v>
      </c>
      <c r="J5240" s="26">
        <v>110000</v>
      </c>
      <c r="K5240" s="26">
        <v>68000</v>
      </c>
      <c r="L5240" s="26">
        <f t="shared" si="4846"/>
        <v>24000</v>
      </c>
      <c r="M5240" s="26">
        <v>4000</v>
      </c>
      <c r="N5240" s="26">
        <v>10000</v>
      </c>
      <c r="O5240" s="26">
        <v>10000</v>
      </c>
      <c r="P5240" s="26">
        <f t="shared" si="4847"/>
        <v>92000</v>
      </c>
      <c r="Q5240" s="26">
        <f t="shared" si="4848"/>
        <v>83.636363636363626</v>
      </c>
      <c r="R5240" s="90"/>
      <c r="S5240" s="90"/>
      <c r="T5240" s="90"/>
      <c r="U5240" s="90"/>
      <c r="V5240" s="90"/>
      <c r="W5240" s="90"/>
      <c r="X5240" s="90"/>
      <c r="Y5240" s="90"/>
    </row>
    <row r="5241" spans="1:25" ht="15" customHeight="1" x14ac:dyDescent="0.25">
      <c r="A5241" s="64" t="s">
        <v>935</v>
      </c>
      <c r="B5241" s="64" t="s">
        <v>95</v>
      </c>
      <c r="C5241" s="64" t="s">
        <v>1238</v>
      </c>
      <c r="D5241" s="64" t="s">
        <v>1987</v>
      </c>
      <c r="E5241" s="20" t="s">
        <v>23</v>
      </c>
      <c r="F5241" s="64" t="s">
        <v>1991</v>
      </c>
      <c r="G5241" s="53" t="s">
        <v>385</v>
      </c>
      <c r="H5241" s="53" t="s">
        <v>27</v>
      </c>
      <c r="I5241" s="26">
        <v>27938</v>
      </c>
      <c r="J5241" s="26">
        <v>27938</v>
      </c>
      <c r="K5241" s="26">
        <v>27938</v>
      </c>
      <c r="L5241" s="26">
        <f t="shared" si="4846"/>
        <v>0</v>
      </c>
      <c r="M5241" s="26"/>
      <c r="N5241" s="26"/>
      <c r="O5241" s="26"/>
      <c r="P5241" s="26">
        <f t="shared" si="4847"/>
        <v>27938</v>
      </c>
      <c r="Q5241" s="26">
        <f t="shared" si="4848"/>
        <v>100</v>
      </c>
      <c r="R5241" s="90"/>
      <c r="S5241" s="90"/>
      <c r="T5241" s="90"/>
      <c r="U5241" s="90"/>
      <c r="V5241" s="90"/>
      <c r="W5241" s="90"/>
      <c r="X5241" s="90"/>
      <c r="Y5241" s="90"/>
    </row>
    <row r="5242" spans="1:25" ht="15" customHeight="1" x14ac:dyDescent="0.25">
      <c r="A5242" s="64" t="s">
        <v>935</v>
      </c>
      <c r="B5242" s="64" t="s">
        <v>95</v>
      </c>
      <c r="C5242" s="64" t="s">
        <v>1238</v>
      </c>
      <c r="D5242" s="64" t="s">
        <v>1987</v>
      </c>
      <c r="E5242" s="20" t="s">
        <v>23</v>
      </c>
      <c r="F5242" s="64" t="s">
        <v>1992</v>
      </c>
      <c r="G5242" s="53" t="s">
        <v>385</v>
      </c>
      <c r="H5242" s="53" t="s">
        <v>89</v>
      </c>
      <c r="I5242" s="26">
        <v>34500</v>
      </c>
      <c r="J5242" s="26">
        <v>34500</v>
      </c>
      <c r="K5242" s="26">
        <v>15630</v>
      </c>
      <c r="L5242" s="26">
        <f t="shared" si="4846"/>
        <v>0</v>
      </c>
      <c r="M5242" s="26"/>
      <c r="N5242" s="26"/>
      <c r="O5242" s="26"/>
      <c r="P5242" s="26">
        <f t="shared" si="4847"/>
        <v>15630</v>
      </c>
      <c r="Q5242" s="26">
        <f t="shared" si="4848"/>
        <v>45.304347826086953</v>
      </c>
      <c r="R5242" s="90"/>
      <c r="S5242" s="90"/>
      <c r="T5242" s="90"/>
      <c r="U5242" s="90"/>
      <c r="V5242" s="90"/>
      <c r="W5242" s="90"/>
      <c r="X5242" s="90"/>
      <c r="Y5242" s="90"/>
    </row>
    <row r="5243" spans="1:25" ht="15" customHeight="1" x14ac:dyDescent="0.25">
      <c r="A5243" s="64" t="s">
        <v>935</v>
      </c>
      <c r="B5243" s="64" t="s">
        <v>95</v>
      </c>
      <c r="C5243" s="64" t="s">
        <v>1238</v>
      </c>
      <c r="D5243" s="64" t="s">
        <v>1987</v>
      </c>
      <c r="E5243" s="20" t="s">
        <v>23</v>
      </c>
      <c r="F5243" s="64" t="s">
        <v>1993</v>
      </c>
      <c r="G5243" s="53" t="s">
        <v>385</v>
      </c>
      <c r="H5243" s="53" t="s">
        <v>29</v>
      </c>
      <c r="I5243" s="26">
        <v>11000</v>
      </c>
      <c r="J5243" s="26">
        <v>11000</v>
      </c>
      <c r="K5243" s="26">
        <v>8150</v>
      </c>
      <c r="L5243" s="26">
        <f t="shared" si="4846"/>
        <v>0</v>
      </c>
      <c r="M5243" s="26"/>
      <c r="N5243" s="26"/>
      <c r="O5243" s="26"/>
      <c r="P5243" s="26">
        <f t="shared" si="4847"/>
        <v>8150</v>
      </c>
      <c r="Q5243" s="26">
        <f t="shared" si="4848"/>
        <v>74.090909090909093</v>
      </c>
      <c r="R5243" s="90"/>
      <c r="S5243" s="90"/>
      <c r="T5243" s="90"/>
      <c r="U5243" s="90"/>
      <c r="V5243" s="90"/>
      <c r="W5243" s="90"/>
      <c r="X5243" s="90"/>
      <c r="Y5243" s="90"/>
    </row>
    <row r="5244" spans="1:25" ht="15" customHeight="1" x14ac:dyDescent="0.25">
      <c r="A5244" s="63" t="s">
        <v>935</v>
      </c>
      <c r="B5244" s="63" t="s">
        <v>95</v>
      </c>
      <c r="C5244" s="63" t="s">
        <v>1238</v>
      </c>
      <c r="D5244" s="63" t="s">
        <v>1987</v>
      </c>
      <c r="E5244" s="65" t="s">
        <v>30</v>
      </c>
      <c r="F5244" s="65" t="s">
        <v>1</v>
      </c>
      <c r="G5244" s="65" t="s">
        <v>1</v>
      </c>
      <c r="H5244" s="65" t="s">
        <v>31</v>
      </c>
      <c r="I5244" s="31">
        <f t="shared" ref="I5244:K5244" si="4882">SUM(I5245)</f>
        <v>143594</v>
      </c>
      <c r="J5244" s="31">
        <f t="shared" si="4882"/>
        <v>143594</v>
      </c>
      <c r="K5244" s="31">
        <f t="shared" si="4882"/>
        <v>79000</v>
      </c>
      <c r="L5244" s="31">
        <f t="shared" si="4846"/>
        <v>36000</v>
      </c>
      <c r="M5244" s="31">
        <f t="shared" ref="M5244" si="4883">SUM(M5245)</f>
        <v>12000</v>
      </c>
      <c r="N5244" s="31">
        <f t="shared" ref="N5244:O5244" si="4884">SUM(N5245)</f>
        <v>12000</v>
      </c>
      <c r="O5244" s="31">
        <f t="shared" si="4884"/>
        <v>12000</v>
      </c>
      <c r="P5244" s="31">
        <f t="shared" si="4847"/>
        <v>115000</v>
      </c>
      <c r="Q5244" s="31">
        <f t="shared" si="4848"/>
        <v>80.086911709402898</v>
      </c>
      <c r="R5244" s="94"/>
      <c r="S5244" s="94"/>
      <c r="T5244" s="94"/>
      <c r="U5244" s="94"/>
      <c r="V5244" s="94"/>
      <c r="W5244" s="94"/>
      <c r="X5244" s="94"/>
      <c r="Y5244" s="94"/>
    </row>
    <row r="5245" spans="1:25" ht="15" customHeight="1" x14ac:dyDescent="0.25">
      <c r="A5245" s="64" t="s">
        <v>935</v>
      </c>
      <c r="B5245" s="64" t="s">
        <v>95</v>
      </c>
      <c r="C5245" s="64" t="s">
        <v>1238</v>
      </c>
      <c r="D5245" s="64" t="s">
        <v>1987</v>
      </c>
      <c r="E5245" s="20" t="s">
        <v>33</v>
      </c>
      <c r="F5245" s="64"/>
      <c r="G5245" s="53" t="s">
        <v>385</v>
      </c>
      <c r="H5245" s="53" t="s">
        <v>3885</v>
      </c>
      <c r="I5245" s="26">
        <v>143594</v>
      </c>
      <c r="J5245" s="26">
        <v>143594</v>
      </c>
      <c r="K5245" s="26">
        <v>79000</v>
      </c>
      <c r="L5245" s="26">
        <f t="shared" si="4846"/>
        <v>36000</v>
      </c>
      <c r="M5245" s="26">
        <v>12000</v>
      </c>
      <c r="N5245" s="26">
        <v>12000</v>
      </c>
      <c r="O5245" s="26">
        <v>12000</v>
      </c>
      <c r="P5245" s="26">
        <f t="shared" si="4847"/>
        <v>115000</v>
      </c>
      <c r="Q5245" s="26">
        <f t="shared" si="4848"/>
        <v>80.086911709402898</v>
      </c>
      <c r="R5245" s="90"/>
      <c r="S5245" s="90"/>
      <c r="T5245" s="90"/>
      <c r="U5245" s="90"/>
      <c r="V5245" s="90"/>
      <c r="W5245" s="90"/>
      <c r="X5245" s="90"/>
      <c r="Y5245" s="90"/>
    </row>
    <row r="5246" spans="1:25" ht="15" customHeight="1" x14ac:dyDescent="0.25">
      <c r="A5246" s="63" t="s">
        <v>935</v>
      </c>
      <c r="B5246" s="63" t="s">
        <v>95</v>
      </c>
      <c r="C5246" s="63" t="s">
        <v>1238</v>
      </c>
      <c r="D5246" s="63" t="s">
        <v>1987</v>
      </c>
      <c r="E5246" s="65" t="s">
        <v>34</v>
      </c>
      <c r="F5246" s="65" t="s">
        <v>1</v>
      </c>
      <c r="G5246" s="65" t="s">
        <v>1</v>
      </c>
      <c r="H5246" s="65" t="s">
        <v>35</v>
      </c>
      <c r="I5246" s="31">
        <f t="shared" ref="I5246:K5246" si="4885">SUM(I5247:I5254)</f>
        <v>142785</v>
      </c>
      <c r="J5246" s="31">
        <f t="shared" si="4885"/>
        <v>98785</v>
      </c>
      <c r="K5246" s="31">
        <f t="shared" si="4885"/>
        <v>75520</v>
      </c>
      <c r="L5246" s="31">
        <f t="shared" si="4846"/>
        <v>11540</v>
      </c>
      <c r="M5246" s="31">
        <f t="shared" ref="M5246" si="4886">SUM(M5247:M5254)</f>
        <v>3180</v>
      </c>
      <c r="N5246" s="31">
        <f t="shared" ref="N5246:O5246" si="4887">SUM(N5247:N5254)</f>
        <v>3680</v>
      </c>
      <c r="O5246" s="31">
        <f t="shared" si="4887"/>
        <v>4680</v>
      </c>
      <c r="P5246" s="31">
        <f t="shared" si="4847"/>
        <v>87060</v>
      </c>
      <c r="Q5246" s="31">
        <f t="shared" si="4848"/>
        <v>88.130789087412055</v>
      </c>
      <c r="R5246" s="94"/>
      <c r="S5246" s="94"/>
      <c r="T5246" s="94"/>
      <c r="U5246" s="94"/>
      <c r="V5246" s="94"/>
      <c r="W5246" s="94"/>
      <c r="X5246" s="94"/>
      <c r="Y5246" s="94"/>
    </row>
    <row r="5247" spans="1:25" ht="15" customHeight="1" x14ac:dyDescent="0.25">
      <c r="A5247" s="64" t="s">
        <v>935</v>
      </c>
      <c r="B5247" s="64" t="s">
        <v>95</v>
      </c>
      <c r="C5247" s="64" t="s">
        <v>1238</v>
      </c>
      <c r="D5247" s="64" t="s">
        <v>1987</v>
      </c>
      <c r="E5247" s="20" t="s">
        <v>38</v>
      </c>
      <c r="F5247" s="64"/>
      <c r="G5247" s="53" t="s">
        <v>385</v>
      </c>
      <c r="H5247" s="53" t="s">
        <v>37</v>
      </c>
      <c r="I5247" s="26">
        <v>4100</v>
      </c>
      <c r="J5247" s="26">
        <v>100</v>
      </c>
      <c r="K5247" s="26">
        <v>100</v>
      </c>
      <c r="L5247" s="26">
        <f t="shared" si="4846"/>
        <v>0</v>
      </c>
      <c r="M5247" s="26"/>
      <c r="N5247" s="26"/>
      <c r="O5247" s="26"/>
      <c r="P5247" s="26">
        <f t="shared" si="4847"/>
        <v>100</v>
      </c>
      <c r="Q5247" s="26">
        <f t="shared" si="4848"/>
        <v>100</v>
      </c>
      <c r="R5247" s="90"/>
      <c r="S5247" s="90"/>
      <c r="T5247" s="90"/>
      <c r="U5247" s="90"/>
      <c r="V5247" s="90"/>
      <c r="W5247" s="90"/>
      <c r="X5247" s="90"/>
      <c r="Y5247" s="90"/>
    </row>
    <row r="5248" spans="1:25" ht="15" customHeight="1" x14ac:dyDescent="0.25">
      <c r="A5248" s="64" t="s">
        <v>935</v>
      </c>
      <c r="B5248" s="64" t="s">
        <v>95</v>
      </c>
      <c r="C5248" s="64" t="s">
        <v>1238</v>
      </c>
      <c r="D5248" s="64" t="s">
        <v>1987</v>
      </c>
      <c r="E5248" s="20" t="s">
        <v>298</v>
      </c>
      <c r="F5248" s="64"/>
      <c r="G5248" s="53" t="s">
        <v>385</v>
      </c>
      <c r="H5248" s="53" t="s">
        <v>297</v>
      </c>
      <c r="I5248" s="26">
        <v>65335</v>
      </c>
      <c r="J5248" s="26">
        <v>65335</v>
      </c>
      <c r="K5248" s="26">
        <v>54000</v>
      </c>
      <c r="L5248" s="26">
        <f t="shared" si="4846"/>
        <v>6000</v>
      </c>
      <c r="M5248" s="26">
        <v>1000</v>
      </c>
      <c r="N5248" s="26">
        <v>2000</v>
      </c>
      <c r="O5248" s="26">
        <v>3000</v>
      </c>
      <c r="P5248" s="26">
        <f t="shared" si="4847"/>
        <v>60000</v>
      </c>
      <c r="Q5248" s="26">
        <f t="shared" si="4848"/>
        <v>91.834391979796436</v>
      </c>
      <c r="R5248" s="90"/>
      <c r="S5248" s="90"/>
      <c r="T5248" s="90"/>
      <c r="U5248" s="90"/>
      <c r="V5248" s="90"/>
      <c r="W5248" s="90"/>
      <c r="X5248" s="90"/>
      <c r="Y5248" s="90"/>
    </row>
    <row r="5249" spans="1:25" ht="15" customHeight="1" x14ac:dyDescent="0.25">
      <c r="A5249" s="64" t="s">
        <v>935</v>
      </c>
      <c r="B5249" s="64" t="s">
        <v>95</v>
      </c>
      <c r="C5249" s="64" t="s">
        <v>1238</v>
      </c>
      <c r="D5249" s="64" t="s">
        <v>1987</v>
      </c>
      <c r="E5249" s="20" t="s">
        <v>301</v>
      </c>
      <c r="F5249" s="64"/>
      <c r="G5249" s="53" t="s">
        <v>385</v>
      </c>
      <c r="H5249" s="53" t="s">
        <v>300</v>
      </c>
      <c r="I5249" s="26">
        <v>13500</v>
      </c>
      <c r="J5249" s="26">
        <v>13500</v>
      </c>
      <c r="K5249" s="26">
        <v>7270</v>
      </c>
      <c r="L5249" s="26">
        <f t="shared" si="4846"/>
        <v>3900</v>
      </c>
      <c r="M5249" s="26">
        <v>1300</v>
      </c>
      <c r="N5249" s="26">
        <v>1300</v>
      </c>
      <c r="O5249" s="26">
        <v>1300</v>
      </c>
      <c r="P5249" s="26">
        <f t="shared" si="4847"/>
        <v>11170</v>
      </c>
      <c r="Q5249" s="26">
        <f t="shared" si="4848"/>
        <v>82.740740740740733</v>
      </c>
      <c r="R5249" s="90"/>
      <c r="S5249" s="90"/>
      <c r="T5249" s="90"/>
      <c r="U5249" s="90"/>
      <c r="V5249" s="90"/>
      <c r="W5249" s="90"/>
      <c r="X5249" s="90"/>
      <c r="Y5249" s="90"/>
    </row>
    <row r="5250" spans="1:25" ht="15" customHeight="1" x14ac:dyDescent="0.25">
      <c r="A5250" s="64" t="s">
        <v>935</v>
      </c>
      <c r="B5250" s="64" t="s">
        <v>95</v>
      </c>
      <c r="C5250" s="64" t="s">
        <v>1238</v>
      </c>
      <c r="D5250" s="64" t="s">
        <v>1987</v>
      </c>
      <c r="E5250" s="20" t="s">
        <v>218</v>
      </c>
      <c r="F5250" s="64"/>
      <c r="G5250" s="53" t="s">
        <v>385</v>
      </c>
      <c r="H5250" s="53" t="s">
        <v>217</v>
      </c>
      <c r="I5250" s="26">
        <v>13000</v>
      </c>
      <c r="J5250" s="26">
        <v>8000</v>
      </c>
      <c r="K5250" s="26">
        <v>5000</v>
      </c>
      <c r="L5250" s="26">
        <f t="shared" si="4846"/>
        <v>500</v>
      </c>
      <c r="M5250" s="26">
        <v>500</v>
      </c>
      <c r="N5250" s="26"/>
      <c r="O5250" s="26"/>
      <c r="P5250" s="26">
        <f t="shared" si="4847"/>
        <v>5500</v>
      </c>
      <c r="Q5250" s="26">
        <f t="shared" si="4848"/>
        <v>68.75</v>
      </c>
      <c r="R5250" s="90"/>
      <c r="S5250" s="90"/>
      <c r="T5250" s="90"/>
      <c r="U5250" s="90"/>
      <c r="V5250" s="90"/>
      <c r="W5250" s="90"/>
      <c r="X5250" s="90"/>
      <c r="Y5250" s="90"/>
    </row>
    <row r="5251" spans="1:25" ht="15" customHeight="1" x14ac:dyDescent="0.25">
      <c r="A5251" s="64" t="s">
        <v>935</v>
      </c>
      <c r="B5251" s="64" t="s">
        <v>95</v>
      </c>
      <c r="C5251" s="64" t="s">
        <v>1238</v>
      </c>
      <c r="D5251" s="64" t="s">
        <v>1987</v>
      </c>
      <c r="E5251" s="20" t="s">
        <v>303</v>
      </c>
      <c r="F5251" s="64"/>
      <c r="G5251" s="53" t="s">
        <v>385</v>
      </c>
      <c r="H5251" s="53" t="s">
        <v>302</v>
      </c>
      <c r="I5251" s="26">
        <v>150</v>
      </c>
      <c r="J5251" s="26">
        <v>150</v>
      </c>
      <c r="K5251" s="26">
        <v>150</v>
      </c>
      <c r="L5251" s="26">
        <f t="shared" si="4846"/>
        <v>0</v>
      </c>
      <c r="M5251" s="26"/>
      <c r="N5251" s="26"/>
      <c r="O5251" s="26"/>
      <c r="P5251" s="26">
        <f t="shared" si="4847"/>
        <v>150</v>
      </c>
      <c r="Q5251" s="26">
        <f t="shared" si="4848"/>
        <v>100</v>
      </c>
      <c r="R5251" s="90"/>
      <c r="S5251" s="90"/>
      <c r="T5251" s="90"/>
      <c r="U5251" s="90"/>
      <c r="V5251" s="90"/>
      <c r="W5251" s="90"/>
      <c r="X5251" s="90"/>
      <c r="Y5251" s="90"/>
    </row>
    <row r="5252" spans="1:25" ht="15" customHeight="1" x14ac:dyDescent="0.25">
      <c r="A5252" s="64" t="s">
        <v>935</v>
      </c>
      <c r="B5252" s="64" t="s">
        <v>95</v>
      </c>
      <c r="C5252" s="64" t="s">
        <v>1238</v>
      </c>
      <c r="D5252" s="64" t="s">
        <v>1987</v>
      </c>
      <c r="E5252" s="20" t="s">
        <v>308</v>
      </c>
      <c r="F5252" s="64"/>
      <c r="G5252" s="53" t="s">
        <v>385</v>
      </c>
      <c r="H5252" s="53" t="s">
        <v>307</v>
      </c>
      <c r="I5252" s="26">
        <v>7000</v>
      </c>
      <c r="J5252" s="26">
        <v>2000</v>
      </c>
      <c r="K5252" s="26">
        <v>2000</v>
      </c>
      <c r="L5252" s="26">
        <f t="shared" si="4846"/>
        <v>0</v>
      </c>
      <c r="M5252" s="26"/>
      <c r="N5252" s="26"/>
      <c r="O5252" s="26"/>
      <c r="P5252" s="26">
        <f t="shared" si="4847"/>
        <v>2000</v>
      </c>
      <c r="Q5252" s="26">
        <f t="shared" si="4848"/>
        <v>100</v>
      </c>
      <c r="R5252" s="90"/>
      <c r="S5252" s="90"/>
      <c r="T5252" s="90"/>
      <c r="U5252" s="90"/>
      <c r="V5252" s="90"/>
      <c r="W5252" s="90"/>
      <c r="X5252" s="90"/>
      <c r="Y5252" s="90"/>
    </row>
    <row r="5253" spans="1:25" ht="15" customHeight="1" x14ac:dyDescent="0.25">
      <c r="A5253" s="64" t="s">
        <v>935</v>
      </c>
      <c r="B5253" s="64" t="s">
        <v>95</v>
      </c>
      <c r="C5253" s="64" t="s">
        <v>1238</v>
      </c>
      <c r="D5253" s="64" t="s">
        <v>1987</v>
      </c>
      <c r="E5253" s="20" t="s">
        <v>311</v>
      </c>
      <c r="F5253" s="64"/>
      <c r="G5253" s="53" t="s">
        <v>385</v>
      </c>
      <c r="H5253" s="53" t="s">
        <v>310</v>
      </c>
      <c r="I5253" s="26">
        <v>0</v>
      </c>
      <c r="J5253" s="26">
        <v>0</v>
      </c>
      <c r="K5253" s="26">
        <v>0</v>
      </c>
      <c r="L5253" s="26">
        <f t="shared" si="4846"/>
        <v>0</v>
      </c>
      <c r="M5253" s="26"/>
      <c r="N5253" s="26"/>
      <c r="O5253" s="26"/>
      <c r="P5253" s="26">
        <f t="shared" si="4847"/>
        <v>0</v>
      </c>
      <c r="Q5253" s="26" t="str">
        <f t="shared" si="4848"/>
        <v>-</v>
      </c>
      <c r="R5253" s="90"/>
      <c r="S5253" s="90"/>
      <c r="T5253" s="90"/>
      <c r="U5253" s="90"/>
      <c r="V5253" s="90"/>
      <c r="W5253" s="90"/>
      <c r="X5253" s="90"/>
      <c r="Y5253" s="90"/>
    </row>
    <row r="5254" spans="1:25" ht="15" customHeight="1" x14ac:dyDescent="0.25">
      <c r="A5254" s="63" t="s">
        <v>935</v>
      </c>
      <c r="B5254" s="63" t="s">
        <v>95</v>
      </c>
      <c r="C5254" s="63" t="s">
        <v>1238</v>
      </c>
      <c r="D5254" s="63" t="s">
        <v>1987</v>
      </c>
      <c r="E5254" s="63" t="s">
        <v>39</v>
      </c>
      <c r="F5254" s="64" t="s">
        <v>1</v>
      </c>
      <c r="G5254" s="53" t="s">
        <v>1</v>
      </c>
      <c r="H5254" s="65" t="s">
        <v>40</v>
      </c>
      <c r="I5254" s="31">
        <f t="shared" ref="I5254:K5254" si="4888">SUM(I5255:I5257)</f>
        <v>39700</v>
      </c>
      <c r="J5254" s="31">
        <f t="shared" si="4888"/>
        <v>9700</v>
      </c>
      <c r="K5254" s="31">
        <f t="shared" si="4888"/>
        <v>7000</v>
      </c>
      <c r="L5254" s="31">
        <f t="shared" si="4846"/>
        <v>1140</v>
      </c>
      <c r="M5254" s="31">
        <f t="shared" ref="M5254" si="4889">SUM(M5255:M5257)</f>
        <v>380</v>
      </c>
      <c r="N5254" s="31">
        <f t="shared" ref="N5254:O5254" si="4890">SUM(N5255:N5257)</f>
        <v>380</v>
      </c>
      <c r="O5254" s="31">
        <f t="shared" si="4890"/>
        <v>380</v>
      </c>
      <c r="P5254" s="31">
        <f t="shared" si="4847"/>
        <v>8140</v>
      </c>
      <c r="Q5254" s="31">
        <f t="shared" si="4848"/>
        <v>83.917525773195877</v>
      </c>
      <c r="R5254" s="94"/>
      <c r="S5254" s="94"/>
      <c r="T5254" s="94"/>
      <c r="U5254" s="94"/>
      <c r="V5254" s="94"/>
      <c r="W5254" s="94"/>
      <c r="X5254" s="94"/>
      <c r="Y5254" s="94"/>
    </row>
    <row r="5255" spans="1:25" ht="15" customHeight="1" x14ac:dyDescent="0.25">
      <c r="A5255" s="64" t="s">
        <v>935</v>
      </c>
      <c r="B5255" s="64" t="s">
        <v>95</v>
      </c>
      <c r="C5255" s="64" t="s">
        <v>1238</v>
      </c>
      <c r="D5255" s="64" t="s">
        <v>1987</v>
      </c>
      <c r="E5255" s="20" t="s">
        <v>41</v>
      </c>
      <c r="F5255" s="64"/>
      <c r="G5255" s="53" t="s">
        <v>385</v>
      </c>
      <c r="H5255" s="53" t="s">
        <v>40</v>
      </c>
      <c r="I5255" s="26">
        <v>34600</v>
      </c>
      <c r="J5255" s="26">
        <v>4600</v>
      </c>
      <c r="K5255" s="26">
        <v>4600</v>
      </c>
      <c r="L5255" s="26">
        <f t="shared" si="4846"/>
        <v>0</v>
      </c>
      <c r="M5255" s="26"/>
      <c r="N5255" s="26"/>
      <c r="O5255" s="26"/>
      <c r="P5255" s="26">
        <f t="shared" si="4847"/>
        <v>4600</v>
      </c>
      <c r="Q5255" s="26">
        <f t="shared" si="4848"/>
        <v>100</v>
      </c>
      <c r="R5255" s="90"/>
      <c r="S5255" s="90"/>
      <c r="T5255" s="90"/>
      <c r="U5255" s="90"/>
      <c r="V5255" s="90"/>
      <c r="W5255" s="90"/>
      <c r="X5255" s="90"/>
      <c r="Y5255" s="90"/>
    </row>
    <row r="5256" spans="1:25" ht="15" customHeight="1" x14ac:dyDescent="0.25">
      <c r="A5256" s="64" t="s">
        <v>935</v>
      </c>
      <c r="B5256" s="64" t="s">
        <v>95</v>
      </c>
      <c r="C5256" s="64" t="s">
        <v>1238</v>
      </c>
      <c r="D5256" s="64" t="s">
        <v>1987</v>
      </c>
      <c r="E5256" s="20" t="s">
        <v>41</v>
      </c>
      <c r="F5256" s="64" t="s">
        <v>1994</v>
      </c>
      <c r="G5256" s="53" t="s">
        <v>385</v>
      </c>
      <c r="H5256" s="53" t="s">
        <v>49</v>
      </c>
      <c r="I5256" s="26">
        <v>4100</v>
      </c>
      <c r="J5256" s="26">
        <v>4100</v>
      </c>
      <c r="K5256" s="26">
        <v>2400</v>
      </c>
      <c r="L5256" s="26">
        <f t="shared" si="4846"/>
        <v>1140</v>
      </c>
      <c r="M5256" s="26">
        <v>380</v>
      </c>
      <c r="N5256" s="26">
        <v>380</v>
      </c>
      <c r="O5256" s="26">
        <v>380</v>
      </c>
      <c r="P5256" s="26">
        <f t="shared" si="4847"/>
        <v>3540</v>
      </c>
      <c r="Q5256" s="26">
        <f t="shared" si="4848"/>
        <v>86.341463414634148</v>
      </c>
      <c r="R5256" s="90"/>
      <c r="S5256" s="90"/>
      <c r="T5256" s="90"/>
      <c r="U5256" s="90"/>
      <c r="V5256" s="90"/>
      <c r="W5256" s="90"/>
      <c r="X5256" s="90"/>
      <c r="Y5256" s="90"/>
    </row>
    <row r="5257" spans="1:25" ht="22.5" customHeight="1" x14ac:dyDescent="0.25">
      <c r="A5257" s="64" t="s">
        <v>935</v>
      </c>
      <c r="B5257" s="64" t="s">
        <v>95</v>
      </c>
      <c r="C5257" s="64" t="s">
        <v>1238</v>
      </c>
      <c r="D5257" s="64" t="s">
        <v>1987</v>
      </c>
      <c r="E5257" s="20" t="s">
        <v>41</v>
      </c>
      <c r="F5257" s="64" t="s">
        <v>1995</v>
      </c>
      <c r="G5257" s="53" t="s">
        <v>385</v>
      </c>
      <c r="H5257" s="53" t="s">
        <v>55</v>
      </c>
      <c r="I5257" s="26">
        <v>1000</v>
      </c>
      <c r="J5257" s="26">
        <v>1000</v>
      </c>
      <c r="K5257" s="26">
        <v>0</v>
      </c>
      <c r="L5257" s="26">
        <f t="shared" si="4846"/>
        <v>0</v>
      </c>
      <c r="M5257" s="26"/>
      <c r="N5257" s="26"/>
      <c r="O5257" s="26"/>
      <c r="P5257" s="26">
        <f t="shared" si="4847"/>
        <v>0</v>
      </c>
      <c r="Q5257" s="26">
        <f t="shared" si="4848"/>
        <v>0</v>
      </c>
      <c r="R5257" s="90"/>
      <c r="S5257" s="90"/>
      <c r="T5257" s="90"/>
      <c r="U5257" s="90"/>
      <c r="V5257" s="90"/>
      <c r="W5257" s="90"/>
      <c r="X5257" s="90"/>
      <c r="Y5257" s="90"/>
    </row>
    <row r="5258" spans="1:25" ht="22.5" customHeight="1" x14ac:dyDescent="0.25">
      <c r="A5258" s="63" t="s">
        <v>1</v>
      </c>
      <c r="B5258" s="63" t="s">
        <v>1</v>
      </c>
      <c r="C5258" s="63" t="s">
        <v>1</v>
      </c>
      <c r="D5258" s="65" t="s">
        <v>1</v>
      </c>
      <c r="E5258" s="65" t="s">
        <v>1</v>
      </c>
      <c r="F5258" s="65" t="s">
        <v>1</v>
      </c>
      <c r="G5258" s="65" t="s">
        <v>1</v>
      </c>
      <c r="H5258" s="66" t="s">
        <v>56</v>
      </c>
      <c r="I5258" s="30">
        <f t="shared" ref="I5258:K5259" si="4891">SUM(I5259)</f>
        <v>100</v>
      </c>
      <c r="J5258" s="30">
        <f t="shared" si="4891"/>
        <v>100</v>
      </c>
      <c r="K5258" s="30">
        <f t="shared" si="4891"/>
        <v>0</v>
      </c>
      <c r="L5258" s="30">
        <f t="shared" si="4846"/>
        <v>0</v>
      </c>
      <c r="M5258" s="30">
        <f t="shared" ref="M5258:M5259" si="4892">SUM(M5259)</f>
        <v>0</v>
      </c>
      <c r="N5258" s="30">
        <f t="shared" ref="N5258:O5259" si="4893">SUM(N5259)</f>
        <v>0</v>
      </c>
      <c r="O5258" s="30">
        <f t="shared" si="4893"/>
        <v>0</v>
      </c>
      <c r="P5258" s="30">
        <f t="shared" si="4847"/>
        <v>0</v>
      </c>
      <c r="Q5258" s="30">
        <f t="shared" si="4848"/>
        <v>0</v>
      </c>
      <c r="R5258" s="93"/>
      <c r="S5258" s="93"/>
      <c r="T5258" s="93"/>
      <c r="U5258" s="93"/>
      <c r="V5258" s="93"/>
      <c r="W5258" s="93"/>
      <c r="X5258" s="93"/>
      <c r="Y5258" s="93"/>
    </row>
    <row r="5259" spans="1:25" ht="15" customHeight="1" x14ac:dyDescent="0.25">
      <c r="A5259" s="63" t="s">
        <v>935</v>
      </c>
      <c r="B5259" s="63" t="s">
        <v>95</v>
      </c>
      <c r="C5259" s="63" t="s">
        <v>1238</v>
      </c>
      <c r="D5259" s="63" t="s">
        <v>1987</v>
      </c>
      <c r="E5259" s="65" t="s">
        <v>57</v>
      </c>
      <c r="F5259" s="65" t="s">
        <v>1</v>
      </c>
      <c r="G5259" s="65" t="s">
        <v>1</v>
      </c>
      <c r="H5259" s="65" t="s">
        <v>58</v>
      </c>
      <c r="I5259" s="31">
        <f t="shared" si="4891"/>
        <v>100</v>
      </c>
      <c r="J5259" s="31">
        <f t="shared" si="4891"/>
        <v>100</v>
      </c>
      <c r="K5259" s="31">
        <f t="shared" si="4891"/>
        <v>0</v>
      </c>
      <c r="L5259" s="31">
        <f t="shared" si="4846"/>
        <v>0</v>
      </c>
      <c r="M5259" s="31">
        <f t="shared" si="4892"/>
        <v>0</v>
      </c>
      <c r="N5259" s="31">
        <f t="shared" si="4893"/>
        <v>0</v>
      </c>
      <c r="O5259" s="31">
        <f t="shared" si="4893"/>
        <v>0</v>
      </c>
      <c r="P5259" s="31">
        <f t="shared" si="4847"/>
        <v>0</v>
      </c>
      <c r="Q5259" s="31">
        <f t="shared" si="4848"/>
        <v>0</v>
      </c>
      <c r="R5259" s="94"/>
      <c r="S5259" s="94"/>
      <c r="T5259" s="94"/>
      <c r="U5259" s="94"/>
      <c r="V5259" s="94"/>
      <c r="W5259" s="94"/>
      <c r="X5259" s="94"/>
      <c r="Y5259" s="94"/>
    </row>
    <row r="5260" spans="1:25" ht="15" customHeight="1" x14ac:dyDescent="0.25">
      <c r="A5260" s="64" t="s">
        <v>935</v>
      </c>
      <c r="B5260" s="64" t="s">
        <v>95</v>
      </c>
      <c r="C5260" s="64" t="s">
        <v>1238</v>
      </c>
      <c r="D5260" s="64" t="s">
        <v>1987</v>
      </c>
      <c r="E5260" s="20" t="s">
        <v>68</v>
      </c>
      <c r="F5260" s="64"/>
      <c r="G5260" s="53" t="s">
        <v>385</v>
      </c>
      <c r="H5260" s="53" t="s">
        <v>67</v>
      </c>
      <c r="I5260" s="26">
        <v>100</v>
      </c>
      <c r="J5260" s="26">
        <v>100</v>
      </c>
      <c r="K5260" s="26">
        <v>0</v>
      </c>
      <c r="L5260" s="26">
        <f t="shared" si="4846"/>
        <v>0</v>
      </c>
      <c r="M5260" s="26"/>
      <c r="N5260" s="26"/>
      <c r="O5260" s="26"/>
      <c r="P5260" s="26">
        <f t="shared" si="4847"/>
        <v>0</v>
      </c>
      <c r="Q5260" s="26">
        <f t="shared" si="4848"/>
        <v>0</v>
      </c>
      <c r="R5260" s="90"/>
      <c r="S5260" s="90"/>
      <c r="T5260" s="90"/>
      <c r="U5260" s="90"/>
      <c r="V5260" s="90"/>
      <c r="W5260" s="90"/>
      <c r="X5260" s="90"/>
      <c r="Y5260" s="90"/>
    </row>
    <row r="5261" spans="1:25" ht="22.5" customHeight="1" x14ac:dyDescent="0.25">
      <c r="A5261" s="63" t="s">
        <v>1</v>
      </c>
      <c r="B5261" s="63" t="s">
        <v>1</v>
      </c>
      <c r="C5261" s="63" t="s">
        <v>1</v>
      </c>
      <c r="D5261" s="65" t="s">
        <v>1</v>
      </c>
      <c r="E5261" s="65" t="s">
        <v>1</v>
      </c>
      <c r="F5261" s="65" t="s">
        <v>1</v>
      </c>
      <c r="G5261" s="65" t="s">
        <v>1</v>
      </c>
      <c r="H5261" s="66" t="s">
        <v>69</v>
      </c>
      <c r="I5261" s="30">
        <f t="shared" ref="I5261:K5262" si="4894">SUM(I5262)</f>
        <v>16000</v>
      </c>
      <c r="J5261" s="30">
        <f t="shared" si="4894"/>
        <v>0</v>
      </c>
      <c r="K5261" s="30">
        <f t="shared" si="4894"/>
        <v>0</v>
      </c>
      <c r="L5261" s="30">
        <f t="shared" si="4846"/>
        <v>0</v>
      </c>
      <c r="M5261" s="30">
        <f t="shared" ref="M5261:M5262" si="4895">SUM(M5262)</f>
        <v>0</v>
      </c>
      <c r="N5261" s="30">
        <f t="shared" ref="N5261:O5262" si="4896">SUM(N5262)</f>
        <v>0</v>
      </c>
      <c r="O5261" s="30">
        <f t="shared" si="4896"/>
        <v>0</v>
      </c>
      <c r="P5261" s="30">
        <f t="shared" si="4847"/>
        <v>0</v>
      </c>
      <c r="Q5261" s="30" t="str">
        <f t="shared" si="4848"/>
        <v>-</v>
      </c>
      <c r="R5261" s="93"/>
      <c r="S5261" s="93"/>
      <c r="T5261" s="93"/>
      <c r="U5261" s="93"/>
      <c r="V5261" s="93"/>
      <c r="W5261" s="93"/>
      <c r="X5261" s="93"/>
      <c r="Y5261" s="93"/>
    </row>
    <row r="5262" spans="1:25" ht="15" customHeight="1" x14ac:dyDescent="0.25">
      <c r="A5262" s="63" t="s">
        <v>935</v>
      </c>
      <c r="B5262" s="63" t="s">
        <v>95</v>
      </c>
      <c r="C5262" s="63" t="s">
        <v>1238</v>
      </c>
      <c r="D5262" s="63" t="s">
        <v>1987</v>
      </c>
      <c r="E5262" s="65" t="s">
        <v>70</v>
      </c>
      <c r="F5262" s="65" t="s">
        <v>1</v>
      </c>
      <c r="G5262" s="65" t="s">
        <v>1</v>
      </c>
      <c r="H5262" s="65" t="s">
        <v>71</v>
      </c>
      <c r="I5262" s="31">
        <f t="shared" si="4894"/>
        <v>16000</v>
      </c>
      <c r="J5262" s="31">
        <f t="shared" si="4894"/>
        <v>0</v>
      </c>
      <c r="K5262" s="31">
        <f t="shared" si="4894"/>
        <v>0</v>
      </c>
      <c r="L5262" s="31">
        <f t="shared" si="4846"/>
        <v>0</v>
      </c>
      <c r="M5262" s="31">
        <f t="shared" si="4895"/>
        <v>0</v>
      </c>
      <c r="N5262" s="31">
        <f t="shared" si="4896"/>
        <v>0</v>
      </c>
      <c r="O5262" s="31">
        <f t="shared" si="4896"/>
        <v>0</v>
      </c>
      <c r="P5262" s="31">
        <f t="shared" si="4847"/>
        <v>0</v>
      </c>
      <c r="Q5262" s="31" t="str">
        <f t="shared" si="4848"/>
        <v>-</v>
      </c>
      <c r="R5262" s="94"/>
      <c r="S5262" s="94"/>
      <c r="T5262" s="94"/>
      <c r="U5262" s="94"/>
      <c r="V5262" s="94"/>
      <c r="W5262" s="94"/>
      <c r="X5262" s="94"/>
      <c r="Y5262" s="94"/>
    </row>
    <row r="5263" spans="1:25" ht="15" customHeight="1" x14ac:dyDescent="0.25">
      <c r="A5263" s="64" t="s">
        <v>935</v>
      </c>
      <c r="B5263" s="64" t="s">
        <v>95</v>
      </c>
      <c r="C5263" s="64" t="s">
        <v>1238</v>
      </c>
      <c r="D5263" s="64" t="s">
        <v>1987</v>
      </c>
      <c r="E5263" s="20" t="s">
        <v>74</v>
      </c>
      <c r="F5263" s="64"/>
      <c r="G5263" s="53" t="s">
        <v>385</v>
      </c>
      <c r="H5263" s="53" t="s">
        <v>73</v>
      </c>
      <c r="I5263" s="26">
        <v>16000</v>
      </c>
      <c r="J5263" s="26">
        <v>0</v>
      </c>
      <c r="K5263" s="26">
        <v>0</v>
      </c>
      <c r="L5263" s="26">
        <f t="shared" si="4846"/>
        <v>0</v>
      </c>
      <c r="M5263" s="26"/>
      <c r="N5263" s="26"/>
      <c r="O5263" s="26"/>
      <c r="P5263" s="26">
        <f t="shared" si="4847"/>
        <v>0</v>
      </c>
      <c r="Q5263" s="26" t="str">
        <f t="shared" si="4848"/>
        <v>-</v>
      </c>
      <c r="R5263" s="90"/>
      <c r="S5263" s="90"/>
      <c r="T5263" s="90"/>
      <c r="U5263" s="90"/>
      <c r="V5263" s="90"/>
      <c r="W5263" s="90"/>
      <c r="X5263" s="90"/>
      <c r="Y5263" s="90"/>
    </row>
    <row r="5264" spans="1:25" ht="15" customHeight="1" x14ac:dyDescent="0.25">
      <c r="A5264" s="53" t="s">
        <v>1</v>
      </c>
      <c r="B5264" s="53" t="s">
        <v>1</v>
      </c>
      <c r="C5264" s="53" t="s">
        <v>1</v>
      </c>
      <c r="D5264" s="53" t="s">
        <v>1</v>
      </c>
      <c r="E5264" s="53" t="s">
        <v>1</v>
      </c>
      <c r="F5264" s="53" t="s">
        <v>1</v>
      </c>
      <c r="G5264" s="53" t="s">
        <v>1</v>
      </c>
      <c r="H5264" s="66" t="s">
        <v>1996</v>
      </c>
      <c r="I5264" s="30">
        <f t="shared" ref="I5264:K5264" si="4897">SUM(I5235,I5258,I5261)</f>
        <v>1888341</v>
      </c>
      <c r="J5264" s="30">
        <f t="shared" si="4897"/>
        <v>1828341</v>
      </c>
      <c r="K5264" s="30">
        <f t="shared" si="4897"/>
        <v>1016138</v>
      </c>
      <c r="L5264" s="30">
        <f t="shared" ref="L5264:L5327" si="4898">SUM(M5264:O5264)</f>
        <v>423540</v>
      </c>
      <c r="M5264" s="30">
        <f t="shared" ref="M5264" si="4899">SUM(M5235,M5258,M5261)</f>
        <v>135180</v>
      </c>
      <c r="N5264" s="30">
        <f t="shared" ref="N5264:O5264" si="4900">SUM(N5235,N5258,N5261)</f>
        <v>143680</v>
      </c>
      <c r="O5264" s="30">
        <f t="shared" si="4900"/>
        <v>144680</v>
      </c>
      <c r="P5264" s="30">
        <f t="shared" ref="P5264:P5327" si="4901">K5264+L5264</f>
        <v>1439678</v>
      </c>
      <c r="Q5264" s="30">
        <f t="shared" ref="Q5264:Q5327" si="4902">IF(J5264=0,"-",P5264/J5264*100)</f>
        <v>78.742313386835377</v>
      </c>
      <c r="R5264" s="93"/>
      <c r="S5264" s="93"/>
      <c r="T5264" s="93"/>
      <c r="U5264" s="93"/>
      <c r="V5264" s="93"/>
      <c r="W5264" s="93"/>
      <c r="X5264" s="93"/>
      <c r="Y5264" s="93"/>
    </row>
    <row r="5265" spans="1:25" ht="15" customHeight="1" thickBot="1" x14ac:dyDescent="0.3">
      <c r="A5265" s="53" t="s">
        <v>1</v>
      </c>
      <c r="B5265" s="53" t="s">
        <v>1</v>
      </c>
      <c r="C5265" s="53" t="s">
        <v>1</v>
      </c>
      <c r="D5265" s="53" t="s">
        <v>1</v>
      </c>
      <c r="E5265" s="53" t="s">
        <v>1</v>
      </c>
      <c r="F5265" s="53" t="s">
        <v>1</v>
      </c>
      <c r="G5265" s="53" t="s">
        <v>1</v>
      </c>
      <c r="H5265" s="65" t="s">
        <v>76</v>
      </c>
      <c r="I5265" s="31"/>
      <c r="J5265" s="31"/>
      <c r="K5265" s="31">
        <v>0</v>
      </c>
      <c r="L5265" s="31"/>
      <c r="M5265" s="31"/>
      <c r="N5265" s="31"/>
      <c r="O5265" s="31"/>
      <c r="P5265" s="31"/>
      <c r="Q5265" s="31"/>
      <c r="R5265" s="94"/>
      <c r="S5265" s="94"/>
      <c r="T5265" s="94"/>
      <c r="U5265" s="94"/>
      <c r="V5265" s="94"/>
      <c r="W5265" s="94"/>
      <c r="X5265" s="94"/>
      <c r="Y5265" s="94"/>
    </row>
    <row r="5266" spans="1:25" ht="47.25" customHeight="1" thickBot="1" x14ac:dyDescent="0.3">
      <c r="A5266" s="110" t="s">
        <v>1</v>
      </c>
      <c r="B5266" s="110" t="s">
        <v>1</v>
      </c>
      <c r="C5266" s="110" t="s">
        <v>1</v>
      </c>
      <c r="D5266" s="110" t="s">
        <v>1</v>
      </c>
      <c r="E5266" s="110" t="s">
        <v>1</v>
      </c>
      <c r="F5266" s="110" t="s">
        <v>1</v>
      </c>
      <c r="G5266" s="110" t="s">
        <v>1</v>
      </c>
      <c r="H5266" s="28" t="s">
        <v>77</v>
      </c>
      <c r="I5266" s="109" t="s">
        <v>3984</v>
      </c>
      <c r="J5266" s="109" t="s">
        <v>11</v>
      </c>
      <c r="K5266" s="109" t="s">
        <v>3989</v>
      </c>
      <c r="L5266" s="109" t="s">
        <v>3985</v>
      </c>
      <c r="M5266" s="109" t="s">
        <v>4027</v>
      </c>
      <c r="N5266" s="109" t="s">
        <v>3988</v>
      </c>
      <c r="O5266" s="109" t="s">
        <v>3986</v>
      </c>
      <c r="P5266" s="109" t="s">
        <v>3987</v>
      </c>
      <c r="Q5266" s="109" t="s">
        <v>3695</v>
      </c>
      <c r="R5266" s="91"/>
      <c r="S5266" s="91"/>
      <c r="T5266" s="91"/>
      <c r="U5266" s="91"/>
      <c r="V5266" s="91"/>
      <c r="W5266" s="91"/>
      <c r="X5266" s="91"/>
      <c r="Y5266" s="91"/>
    </row>
    <row r="5267" spans="1:25" ht="15" customHeight="1" x14ac:dyDescent="0.25">
      <c r="A5267" s="111"/>
      <c r="B5267" s="111"/>
      <c r="C5267" s="111"/>
      <c r="D5267" s="111"/>
      <c r="E5267" s="111"/>
      <c r="F5267" s="111"/>
      <c r="G5267" s="111"/>
      <c r="H5267" s="67" t="s">
        <v>1</v>
      </c>
      <c r="I5267" s="29">
        <v>1</v>
      </c>
      <c r="J5267" s="29">
        <v>2</v>
      </c>
      <c r="K5267" s="29">
        <v>3</v>
      </c>
      <c r="L5267" s="29" t="s">
        <v>3478</v>
      </c>
      <c r="M5267" s="29">
        <v>5</v>
      </c>
      <c r="N5267" s="29">
        <v>6</v>
      </c>
      <c r="O5267" s="29">
        <v>7</v>
      </c>
      <c r="P5267" s="29" t="s">
        <v>3696</v>
      </c>
      <c r="Q5267" s="29">
        <v>9</v>
      </c>
      <c r="R5267" s="92"/>
      <c r="S5267" s="92"/>
      <c r="T5267" s="92"/>
      <c r="U5267" s="92"/>
      <c r="V5267" s="92"/>
      <c r="W5267" s="92"/>
      <c r="X5267" s="92"/>
      <c r="Y5267" s="92"/>
    </row>
    <row r="5268" spans="1:25" ht="15" customHeight="1" x14ac:dyDescent="0.25">
      <c r="A5268" s="111"/>
      <c r="B5268" s="111"/>
      <c r="C5268" s="111"/>
      <c r="D5268" s="111"/>
      <c r="E5268" s="111"/>
      <c r="F5268" s="111"/>
      <c r="G5268" s="111"/>
      <c r="H5268" s="68" t="s">
        <v>484</v>
      </c>
      <c r="I5268" s="32">
        <f t="shared" ref="I5268:K5268" si="4903">SUM(I5264)</f>
        <v>1888341</v>
      </c>
      <c r="J5268" s="32">
        <f t="shared" si="4903"/>
        <v>1828341</v>
      </c>
      <c r="K5268" s="32">
        <f t="shared" si="4903"/>
        <v>1016138</v>
      </c>
      <c r="L5268" s="32">
        <f t="shared" si="4898"/>
        <v>423540</v>
      </c>
      <c r="M5268" s="32">
        <f t="shared" ref="M5268" si="4904">SUM(M5264)</f>
        <v>135180</v>
      </c>
      <c r="N5268" s="32">
        <f t="shared" ref="N5268:O5268" si="4905">SUM(N5264)</f>
        <v>143680</v>
      </c>
      <c r="O5268" s="32">
        <f t="shared" si="4905"/>
        <v>144680</v>
      </c>
      <c r="P5268" s="32">
        <f t="shared" si="4901"/>
        <v>1439678</v>
      </c>
      <c r="Q5268" s="32">
        <f t="shared" si="4902"/>
        <v>78.742313386835377</v>
      </c>
      <c r="R5268" s="90"/>
      <c r="S5268" s="90"/>
      <c r="T5268" s="90"/>
      <c r="U5268" s="90"/>
      <c r="V5268" s="90"/>
      <c r="W5268" s="90"/>
      <c r="X5268" s="90"/>
      <c r="Y5268" s="90"/>
    </row>
    <row r="5269" spans="1:25" ht="15" customHeight="1" x14ac:dyDescent="0.25">
      <c r="A5269" s="111"/>
      <c r="B5269" s="111"/>
      <c r="C5269" s="111"/>
      <c r="D5269" s="111"/>
      <c r="E5269" s="111"/>
      <c r="F5269" s="111"/>
      <c r="G5269" s="111"/>
      <c r="H5269" s="69" t="s">
        <v>79</v>
      </c>
      <c r="I5269" s="32">
        <f t="shared" ref="I5269:K5269" si="4906">SUM(I5268)</f>
        <v>1888341</v>
      </c>
      <c r="J5269" s="32">
        <f t="shared" si="4906"/>
        <v>1828341</v>
      </c>
      <c r="K5269" s="32">
        <f t="shared" si="4906"/>
        <v>1016138</v>
      </c>
      <c r="L5269" s="32">
        <f t="shared" si="4898"/>
        <v>423540</v>
      </c>
      <c r="M5269" s="32">
        <f t="shared" ref="M5269" si="4907">SUM(M5268)</f>
        <v>135180</v>
      </c>
      <c r="N5269" s="32">
        <f t="shared" ref="N5269:O5269" si="4908">SUM(N5268)</f>
        <v>143680</v>
      </c>
      <c r="O5269" s="32">
        <f t="shared" si="4908"/>
        <v>144680</v>
      </c>
      <c r="P5269" s="32">
        <f t="shared" si="4901"/>
        <v>1439678</v>
      </c>
      <c r="Q5269" s="32">
        <f t="shared" si="4902"/>
        <v>78.742313386835377</v>
      </c>
      <c r="R5269" s="90"/>
      <c r="S5269" s="90"/>
      <c r="T5269" s="90"/>
      <c r="U5269" s="90"/>
      <c r="V5269" s="90"/>
      <c r="W5269" s="90"/>
      <c r="X5269" s="90"/>
      <c r="Y5269" s="90"/>
    </row>
    <row r="5270" spans="1:25" ht="15" customHeight="1" x14ac:dyDescent="0.25">
      <c r="A5270" s="112"/>
      <c r="B5270" s="112"/>
      <c r="C5270" s="112"/>
      <c r="D5270" s="112"/>
      <c r="E5270" s="112"/>
      <c r="F5270" s="112"/>
      <c r="G5270" s="112"/>
      <c r="I5270" s="27"/>
      <c r="J5270" s="27"/>
      <c r="K5270" s="27">
        <v>0</v>
      </c>
      <c r="L5270" s="27"/>
      <c r="M5270" s="27"/>
      <c r="N5270" s="27"/>
      <c r="O5270" s="27"/>
      <c r="P5270" s="27"/>
      <c r="Q5270" s="27"/>
      <c r="R5270" s="27"/>
      <c r="S5270" s="27"/>
      <c r="T5270" s="27"/>
      <c r="U5270" s="27"/>
      <c r="V5270" s="27"/>
      <c r="W5270" s="27"/>
      <c r="X5270" s="27"/>
      <c r="Y5270" s="27"/>
    </row>
    <row r="5271" spans="1:25" ht="15" customHeight="1" thickBot="1" x14ac:dyDescent="0.3">
      <c r="A5271" s="53" t="s">
        <v>1</v>
      </c>
      <c r="B5271" s="53" t="s">
        <v>1</v>
      </c>
      <c r="C5271" s="53" t="s">
        <v>1</v>
      </c>
      <c r="D5271" s="53" t="s">
        <v>1</v>
      </c>
      <c r="E5271" s="53" t="s">
        <v>1</v>
      </c>
      <c r="F5271" s="53" t="s">
        <v>1</v>
      </c>
      <c r="G5271" s="53" t="s">
        <v>1</v>
      </c>
      <c r="H5271" s="21" t="s">
        <v>1</v>
      </c>
      <c r="I5271" s="33"/>
      <c r="J5271" s="33"/>
      <c r="K5271" s="33">
        <v>0</v>
      </c>
      <c r="L5271" s="33"/>
      <c r="M5271" s="33"/>
      <c r="N5271" s="33"/>
      <c r="O5271" s="33"/>
      <c r="P5271" s="33"/>
      <c r="Q5271" s="33"/>
      <c r="R5271" s="33"/>
      <c r="S5271" s="33"/>
      <c r="T5271" s="33"/>
      <c r="U5271" s="33"/>
      <c r="V5271" s="33"/>
      <c r="W5271" s="33"/>
      <c r="X5271" s="33"/>
      <c r="Y5271" s="33"/>
    </row>
    <row r="5272" spans="1:25" ht="45.75" customHeight="1" thickBot="1" x14ac:dyDescent="0.3">
      <c r="A5272" s="28" t="s">
        <v>4</v>
      </c>
      <c r="B5272" s="28" t="s">
        <v>5</v>
      </c>
      <c r="C5272" s="28" t="s">
        <v>6</v>
      </c>
      <c r="D5272" s="57" t="s">
        <v>1</v>
      </c>
      <c r="E5272" s="28" t="s">
        <v>7</v>
      </c>
      <c r="F5272" s="28" t="s">
        <v>8</v>
      </c>
      <c r="G5272" s="28" t="s">
        <v>9</v>
      </c>
      <c r="H5272" s="28" t="s">
        <v>10</v>
      </c>
      <c r="I5272" s="109" t="s">
        <v>3984</v>
      </c>
      <c r="J5272" s="109" t="s">
        <v>11</v>
      </c>
      <c r="K5272" s="109" t="s">
        <v>3989</v>
      </c>
      <c r="L5272" s="109" t="s">
        <v>3985</v>
      </c>
      <c r="M5272" s="109" t="s">
        <v>4027</v>
      </c>
      <c r="N5272" s="109" t="s">
        <v>3988</v>
      </c>
      <c r="O5272" s="109" t="s">
        <v>3986</v>
      </c>
      <c r="P5272" s="109" t="s">
        <v>3987</v>
      </c>
      <c r="Q5272" s="109" t="s">
        <v>3695</v>
      </c>
      <c r="R5272" s="91"/>
      <c r="S5272" s="91"/>
      <c r="T5272" s="91"/>
      <c r="U5272" s="91"/>
      <c r="V5272" s="91"/>
      <c r="W5272" s="91"/>
      <c r="X5272" s="91"/>
      <c r="Y5272" s="91"/>
    </row>
    <row r="5273" spans="1:25" ht="15" customHeight="1" x14ac:dyDescent="0.25">
      <c r="A5273" s="58" t="s">
        <v>1</v>
      </c>
      <c r="B5273" s="58" t="s">
        <v>1</v>
      </c>
      <c r="C5273" s="58" t="s">
        <v>1</v>
      </c>
      <c r="D5273" s="59" t="s">
        <v>1</v>
      </c>
      <c r="E5273" s="59" t="s">
        <v>1</v>
      </c>
      <c r="F5273" s="60" t="s">
        <v>1</v>
      </c>
      <c r="G5273" s="61" t="s">
        <v>1</v>
      </c>
      <c r="H5273" s="62" t="s">
        <v>1</v>
      </c>
      <c r="I5273" s="29">
        <v>1</v>
      </c>
      <c r="J5273" s="29">
        <v>2</v>
      </c>
      <c r="K5273" s="29">
        <v>3</v>
      </c>
      <c r="L5273" s="29" t="s">
        <v>3478</v>
      </c>
      <c r="M5273" s="29">
        <v>5</v>
      </c>
      <c r="N5273" s="29">
        <v>6</v>
      </c>
      <c r="O5273" s="29">
        <v>7</v>
      </c>
      <c r="P5273" s="29" t="s">
        <v>3696</v>
      </c>
      <c r="Q5273" s="29">
        <v>9</v>
      </c>
      <c r="R5273" s="92"/>
      <c r="S5273" s="92"/>
      <c r="T5273" s="92"/>
      <c r="U5273" s="92"/>
      <c r="V5273" s="92"/>
      <c r="W5273" s="92"/>
      <c r="X5273" s="92"/>
      <c r="Y5273" s="92"/>
    </row>
    <row r="5274" spans="1:25" ht="15" customHeight="1" x14ac:dyDescent="0.25">
      <c r="A5274" s="63" t="s">
        <v>935</v>
      </c>
      <c r="B5274" s="63" t="s">
        <v>95</v>
      </c>
      <c r="C5274" s="64" t="s">
        <v>1249</v>
      </c>
      <c r="D5274" s="64" t="s">
        <v>1997</v>
      </c>
      <c r="E5274" s="65" t="s">
        <v>1</v>
      </c>
      <c r="F5274" s="65" t="s">
        <v>1</v>
      </c>
      <c r="G5274" s="65" t="s">
        <v>1</v>
      </c>
      <c r="H5274" s="65" t="s">
        <v>1998</v>
      </c>
      <c r="I5274" s="26">
        <v>0</v>
      </c>
      <c r="J5274" s="26" t="s">
        <v>1</v>
      </c>
      <c r="K5274" s="26">
        <v>0</v>
      </c>
      <c r="L5274" s="26"/>
      <c r="M5274" s="26"/>
      <c r="N5274" s="26"/>
      <c r="O5274" s="26"/>
      <c r="P5274" s="26"/>
      <c r="Q5274" s="26"/>
      <c r="R5274" s="90"/>
      <c r="S5274" s="90"/>
      <c r="T5274" s="90"/>
      <c r="U5274" s="90"/>
      <c r="V5274" s="90"/>
      <c r="W5274" s="90"/>
      <c r="X5274" s="90"/>
      <c r="Y5274" s="90"/>
    </row>
    <row r="5275" spans="1:25" ht="22.5" customHeight="1" x14ac:dyDescent="0.25">
      <c r="A5275" s="63" t="s">
        <v>1</v>
      </c>
      <c r="B5275" s="63" t="s">
        <v>1</v>
      </c>
      <c r="C5275" s="63" t="s">
        <v>1</v>
      </c>
      <c r="D5275" s="65" t="s">
        <v>1</v>
      </c>
      <c r="E5275" s="65" t="s">
        <v>1</v>
      </c>
      <c r="F5275" s="65" t="s">
        <v>1</v>
      </c>
      <c r="G5275" s="65" t="s">
        <v>1</v>
      </c>
      <c r="H5275" s="66" t="s">
        <v>15</v>
      </c>
      <c r="I5275" s="30">
        <f t="shared" ref="I5275:K5275" si="4909">SUM(I5276,I5284,I5286)</f>
        <v>1791901</v>
      </c>
      <c r="J5275" s="30">
        <f t="shared" si="4909"/>
        <v>1727401</v>
      </c>
      <c r="K5275" s="30">
        <f t="shared" si="4909"/>
        <v>975738</v>
      </c>
      <c r="L5275" s="30">
        <f t="shared" si="4898"/>
        <v>425700</v>
      </c>
      <c r="M5275" s="30">
        <f t="shared" ref="M5275" si="4910">SUM(M5276,M5284,M5286)</f>
        <v>145600</v>
      </c>
      <c r="N5275" s="30">
        <f t="shared" ref="N5275:O5275" si="4911">SUM(N5276,N5284,N5286)</f>
        <v>136800</v>
      </c>
      <c r="O5275" s="30">
        <f t="shared" si="4911"/>
        <v>143300</v>
      </c>
      <c r="P5275" s="30">
        <f t="shared" si="4901"/>
        <v>1401438</v>
      </c>
      <c r="Q5275" s="30">
        <f t="shared" si="4902"/>
        <v>81.129859250978782</v>
      </c>
      <c r="R5275" s="93"/>
      <c r="S5275" s="93"/>
      <c r="T5275" s="93"/>
      <c r="U5275" s="93"/>
      <c r="V5275" s="93"/>
      <c r="W5275" s="93"/>
      <c r="X5275" s="93"/>
      <c r="Y5275" s="93"/>
    </row>
    <row r="5276" spans="1:25" ht="15" customHeight="1" x14ac:dyDescent="0.25">
      <c r="A5276" s="63" t="s">
        <v>935</v>
      </c>
      <c r="B5276" s="63" t="s">
        <v>95</v>
      </c>
      <c r="C5276" s="63" t="s">
        <v>1249</v>
      </c>
      <c r="D5276" s="63" t="s">
        <v>1997</v>
      </c>
      <c r="E5276" s="65" t="s">
        <v>16</v>
      </c>
      <c r="F5276" s="65" t="s">
        <v>1</v>
      </c>
      <c r="G5276" s="65" t="s">
        <v>1</v>
      </c>
      <c r="H5276" s="65" t="s">
        <v>17</v>
      </c>
      <c r="I5276" s="31">
        <f t="shared" ref="I5276:K5276" si="4912">SUM(I5277:I5278)</f>
        <v>1459840</v>
      </c>
      <c r="J5276" s="31">
        <f t="shared" si="4912"/>
        <v>1459840</v>
      </c>
      <c r="K5276" s="31">
        <f t="shared" si="4912"/>
        <v>811038</v>
      </c>
      <c r="L5276" s="31">
        <f t="shared" si="4898"/>
        <v>368000</v>
      </c>
      <c r="M5276" s="31">
        <f t="shared" ref="M5276" si="4913">SUM(M5277:M5278)</f>
        <v>126000</v>
      </c>
      <c r="N5276" s="31">
        <f t="shared" ref="N5276:O5276" si="4914">SUM(N5277:N5278)</f>
        <v>118500</v>
      </c>
      <c r="O5276" s="31">
        <f t="shared" si="4914"/>
        <v>123500</v>
      </c>
      <c r="P5276" s="31">
        <f t="shared" si="4901"/>
        <v>1179038</v>
      </c>
      <c r="Q5276" s="31">
        <f t="shared" si="4902"/>
        <v>80.764878342832091</v>
      </c>
      <c r="R5276" s="94"/>
      <c r="S5276" s="94"/>
      <c r="T5276" s="94"/>
      <c r="U5276" s="94"/>
      <c r="V5276" s="94"/>
      <c r="W5276" s="94"/>
      <c r="X5276" s="94"/>
      <c r="Y5276" s="94"/>
    </row>
    <row r="5277" spans="1:25" ht="15" customHeight="1" x14ac:dyDescent="0.25">
      <c r="A5277" s="64" t="s">
        <v>935</v>
      </c>
      <c r="B5277" s="64" t="s">
        <v>95</v>
      </c>
      <c r="C5277" s="64" t="s">
        <v>1249</v>
      </c>
      <c r="D5277" s="64" t="s">
        <v>1997</v>
      </c>
      <c r="E5277" s="20" t="s">
        <v>19</v>
      </c>
      <c r="F5277" s="64"/>
      <c r="G5277" s="53" t="s">
        <v>385</v>
      </c>
      <c r="H5277" s="53" t="s">
        <v>3886</v>
      </c>
      <c r="I5277" s="26">
        <v>1276902</v>
      </c>
      <c r="J5277" s="26">
        <v>1276902</v>
      </c>
      <c r="K5277" s="26">
        <v>683000</v>
      </c>
      <c r="L5277" s="26">
        <f t="shared" si="4898"/>
        <v>340000</v>
      </c>
      <c r="M5277" s="26">
        <v>120000</v>
      </c>
      <c r="N5277" s="26">
        <v>110000</v>
      </c>
      <c r="O5277" s="26">
        <v>110000</v>
      </c>
      <c r="P5277" s="26">
        <f t="shared" si="4901"/>
        <v>1023000</v>
      </c>
      <c r="Q5277" s="26">
        <f t="shared" si="4902"/>
        <v>80.115780224324183</v>
      </c>
      <c r="R5277" s="90"/>
      <c r="S5277" s="90"/>
      <c r="T5277" s="90"/>
      <c r="U5277" s="90"/>
      <c r="V5277" s="90"/>
      <c r="W5277" s="90"/>
      <c r="X5277" s="90"/>
      <c r="Y5277" s="90"/>
    </row>
    <row r="5278" spans="1:25" ht="15" customHeight="1" x14ac:dyDescent="0.25">
      <c r="A5278" s="63" t="s">
        <v>935</v>
      </c>
      <c r="B5278" s="63" t="s">
        <v>95</v>
      </c>
      <c r="C5278" s="63" t="s">
        <v>1249</v>
      </c>
      <c r="D5278" s="63" t="s">
        <v>1997</v>
      </c>
      <c r="E5278" s="63" t="s">
        <v>21</v>
      </c>
      <c r="F5278" s="64" t="s">
        <v>1</v>
      </c>
      <c r="G5278" s="53" t="s">
        <v>1</v>
      </c>
      <c r="H5278" s="65" t="s">
        <v>22</v>
      </c>
      <c r="I5278" s="31">
        <f t="shared" ref="I5278:K5278" si="4915">SUM(I5279:I5283)</f>
        <v>182938</v>
      </c>
      <c r="J5278" s="31">
        <f t="shared" si="4915"/>
        <v>182938</v>
      </c>
      <c r="K5278" s="31">
        <f t="shared" si="4915"/>
        <v>128038</v>
      </c>
      <c r="L5278" s="31">
        <f t="shared" si="4898"/>
        <v>28000</v>
      </c>
      <c r="M5278" s="31">
        <f t="shared" ref="M5278" si="4916">SUM(M5279:M5283)</f>
        <v>6000</v>
      </c>
      <c r="N5278" s="31">
        <f t="shared" ref="N5278:O5278" si="4917">SUM(N5279:N5283)</f>
        <v>8500</v>
      </c>
      <c r="O5278" s="31">
        <f t="shared" si="4917"/>
        <v>13500</v>
      </c>
      <c r="P5278" s="31">
        <f t="shared" si="4901"/>
        <v>156038</v>
      </c>
      <c r="Q5278" s="31">
        <f t="shared" si="4902"/>
        <v>85.295564617520697</v>
      </c>
      <c r="R5278" s="94"/>
      <c r="S5278" s="94"/>
      <c r="T5278" s="94"/>
      <c r="U5278" s="94"/>
      <c r="V5278" s="94"/>
      <c r="W5278" s="94"/>
      <c r="X5278" s="94"/>
      <c r="Y5278" s="94"/>
    </row>
    <row r="5279" spans="1:25" ht="15" customHeight="1" x14ac:dyDescent="0.25">
      <c r="A5279" s="64" t="s">
        <v>935</v>
      </c>
      <c r="B5279" s="64" t="s">
        <v>95</v>
      </c>
      <c r="C5279" s="64" t="s">
        <v>1249</v>
      </c>
      <c r="D5279" s="64" t="s">
        <v>1997</v>
      </c>
      <c r="E5279" s="20" t="s">
        <v>23</v>
      </c>
      <c r="F5279" s="64" t="s">
        <v>1999</v>
      </c>
      <c r="G5279" s="53" t="s">
        <v>385</v>
      </c>
      <c r="H5279" s="53" t="s">
        <v>85</v>
      </c>
      <c r="I5279" s="26">
        <v>34000</v>
      </c>
      <c r="J5279" s="26">
        <v>34000</v>
      </c>
      <c r="K5279" s="26">
        <v>20600</v>
      </c>
      <c r="L5279" s="26">
        <f t="shared" si="4898"/>
        <v>8000</v>
      </c>
      <c r="M5279" s="26">
        <v>1000</v>
      </c>
      <c r="N5279" s="26">
        <v>3500</v>
      </c>
      <c r="O5279" s="26">
        <v>3500</v>
      </c>
      <c r="P5279" s="26">
        <f t="shared" si="4901"/>
        <v>28600</v>
      </c>
      <c r="Q5279" s="26">
        <f t="shared" si="4902"/>
        <v>84.117647058823536</v>
      </c>
      <c r="R5279" s="90"/>
      <c r="S5279" s="90"/>
      <c r="T5279" s="90"/>
      <c r="U5279" s="90"/>
      <c r="V5279" s="90"/>
      <c r="W5279" s="90"/>
      <c r="X5279" s="90"/>
      <c r="Y5279" s="90"/>
    </row>
    <row r="5280" spans="1:25" ht="15" customHeight="1" x14ac:dyDescent="0.25">
      <c r="A5280" s="64" t="s">
        <v>935</v>
      </c>
      <c r="B5280" s="64" t="s">
        <v>95</v>
      </c>
      <c r="C5280" s="64" t="s">
        <v>1249</v>
      </c>
      <c r="D5280" s="64" t="s">
        <v>1997</v>
      </c>
      <c r="E5280" s="20" t="s">
        <v>23</v>
      </c>
      <c r="F5280" s="64" t="s">
        <v>2000</v>
      </c>
      <c r="G5280" s="53" t="s">
        <v>385</v>
      </c>
      <c r="H5280" s="53" t="s">
        <v>25</v>
      </c>
      <c r="I5280" s="26">
        <v>109000</v>
      </c>
      <c r="J5280" s="26">
        <v>109000</v>
      </c>
      <c r="K5280" s="26">
        <v>67500</v>
      </c>
      <c r="L5280" s="26">
        <f t="shared" si="4898"/>
        <v>20000</v>
      </c>
      <c r="M5280" s="26">
        <v>5000</v>
      </c>
      <c r="N5280" s="26">
        <v>5000</v>
      </c>
      <c r="O5280" s="26">
        <v>10000</v>
      </c>
      <c r="P5280" s="26">
        <f t="shared" si="4901"/>
        <v>87500</v>
      </c>
      <c r="Q5280" s="26">
        <f t="shared" si="4902"/>
        <v>80.275229357798167</v>
      </c>
      <c r="R5280" s="90"/>
      <c r="S5280" s="90"/>
      <c r="T5280" s="90"/>
      <c r="U5280" s="90"/>
      <c r="V5280" s="90"/>
      <c r="W5280" s="90"/>
      <c r="X5280" s="90"/>
      <c r="Y5280" s="90"/>
    </row>
    <row r="5281" spans="1:25" ht="15" customHeight="1" x14ac:dyDescent="0.25">
      <c r="A5281" s="64" t="s">
        <v>935</v>
      </c>
      <c r="B5281" s="64" t="s">
        <v>95</v>
      </c>
      <c r="C5281" s="64" t="s">
        <v>1249</v>
      </c>
      <c r="D5281" s="64" t="s">
        <v>1997</v>
      </c>
      <c r="E5281" s="20" t="s">
        <v>23</v>
      </c>
      <c r="F5281" s="64" t="s">
        <v>2001</v>
      </c>
      <c r="G5281" s="53" t="s">
        <v>385</v>
      </c>
      <c r="H5281" s="53" t="s">
        <v>27</v>
      </c>
      <c r="I5281" s="26">
        <v>27938</v>
      </c>
      <c r="J5281" s="26">
        <v>27938</v>
      </c>
      <c r="K5281" s="26">
        <v>27938</v>
      </c>
      <c r="L5281" s="26">
        <f t="shared" si="4898"/>
        <v>0</v>
      </c>
      <c r="M5281" s="26"/>
      <c r="N5281" s="26"/>
      <c r="O5281" s="26"/>
      <c r="P5281" s="26">
        <f t="shared" si="4901"/>
        <v>27938</v>
      </c>
      <c r="Q5281" s="26">
        <f t="shared" si="4902"/>
        <v>100</v>
      </c>
      <c r="R5281" s="90"/>
      <c r="S5281" s="90"/>
      <c r="T5281" s="90"/>
      <c r="U5281" s="90"/>
      <c r="V5281" s="90"/>
      <c r="W5281" s="90"/>
      <c r="X5281" s="90"/>
      <c r="Y5281" s="90"/>
    </row>
    <row r="5282" spans="1:25" ht="15" customHeight="1" x14ac:dyDescent="0.25">
      <c r="A5282" s="64" t="s">
        <v>935</v>
      </c>
      <c r="B5282" s="64" t="s">
        <v>95</v>
      </c>
      <c r="C5282" s="64" t="s">
        <v>1249</v>
      </c>
      <c r="D5282" s="64" t="s">
        <v>1997</v>
      </c>
      <c r="E5282" s="20" t="s">
        <v>23</v>
      </c>
      <c r="F5282" s="64" t="s">
        <v>2002</v>
      </c>
      <c r="G5282" s="53" t="s">
        <v>385</v>
      </c>
      <c r="H5282" s="53" t="s">
        <v>89</v>
      </c>
      <c r="I5282" s="26">
        <v>0</v>
      </c>
      <c r="J5282" s="26">
        <v>0</v>
      </c>
      <c r="K5282" s="26">
        <v>0</v>
      </c>
      <c r="L5282" s="26">
        <f t="shared" si="4898"/>
        <v>0</v>
      </c>
      <c r="M5282" s="26"/>
      <c r="N5282" s="26"/>
      <c r="O5282" s="26"/>
      <c r="P5282" s="26">
        <f t="shared" si="4901"/>
        <v>0</v>
      </c>
      <c r="Q5282" s="26" t="str">
        <f t="shared" si="4902"/>
        <v>-</v>
      </c>
      <c r="R5282" s="90"/>
      <c r="S5282" s="90"/>
      <c r="T5282" s="90"/>
      <c r="U5282" s="90"/>
      <c r="V5282" s="90"/>
      <c r="W5282" s="90"/>
      <c r="X5282" s="90"/>
      <c r="Y5282" s="90"/>
    </row>
    <row r="5283" spans="1:25" ht="15" customHeight="1" x14ac:dyDescent="0.25">
      <c r="A5283" s="64" t="s">
        <v>935</v>
      </c>
      <c r="B5283" s="64" t="s">
        <v>95</v>
      </c>
      <c r="C5283" s="64" t="s">
        <v>1249</v>
      </c>
      <c r="D5283" s="64" t="s">
        <v>1997</v>
      </c>
      <c r="E5283" s="20" t="s">
        <v>23</v>
      </c>
      <c r="F5283" s="64" t="s">
        <v>2003</v>
      </c>
      <c r="G5283" s="53" t="s">
        <v>385</v>
      </c>
      <c r="H5283" s="53" t="s">
        <v>29</v>
      </c>
      <c r="I5283" s="26">
        <v>12000</v>
      </c>
      <c r="J5283" s="26">
        <v>12000</v>
      </c>
      <c r="K5283" s="26">
        <v>12000</v>
      </c>
      <c r="L5283" s="26">
        <f t="shared" si="4898"/>
        <v>0</v>
      </c>
      <c r="M5283" s="26"/>
      <c r="N5283" s="26"/>
      <c r="O5283" s="26"/>
      <c r="P5283" s="26">
        <f t="shared" si="4901"/>
        <v>12000</v>
      </c>
      <c r="Q5283" s="26">
        <f t="shared" si="4902"/>
        <v>100</v>
      </c>
      <c r="R5283" s="90"/>
      <c r="S5283" s="90"/>
      <c r="T5283" s="90"/>
      <c r="U5283" s="90"/>
      <c r="V5283" s="90"/>
      <c r="W5283" s="90"/>
      <c r="X5283" s="90"/>
      <c r="Y5283" s="90"/>
    </row>
    <row r="5284" spans="1:25" ht="15" customHeight="1" x14ac:dyDescent="0.25">
      <c r="A5284" s="63" t="s">
        <v>935</v>
      </c>
      <c r="B5284" s="63" t="s">
        <v>95</v>
      </c>
      <c r="C5284" s="63" t="s">
        <v>1249</v>
      </c>
      <c r="D5284" s="63" t="s">
        <v>1997</v>
      </c>
      <c r="E5284" s="65" t="s">
        <v>30</v>
      </c>
      <c r="F5284" s="65" t="s">
        <v>1</v>
      </c>
      <c r="G5284" s="65" t="s">
        <v>1</v>
      </c>
      <c r="H5284" s="65" t="s">
        <v>31</v>
      </c>
      <c r="I5284" s="31">
        <f t="shared" ref="I5284:K5284" si="4918">SUM(I5285)</f>
        <v>134131</v>
      </c>
      <c r="J5284" s="31">
        <f t="shared" si="4918"/>
        <v>134131</v>
      </c>
      <c r="K5284" s="31">
        <f t="shared" si="4918"/>
        <v>75000</v>
      </c>
      <c r="L5284" s="31">
        <f t="shared" si="4898"/>
        <v>36000</v>
      </c>
      <c r="M5284" s="31">
        <f t="shared" ref="M5284" si="4919">SUM(M5285)</f>
        <v>12000</v>
      </c>
      <c r="N5284" s="31">
        <f t="shared" ref="N5284:O5284" si="4920">SUM(N5285)</f>
        <v>12000</v>
      </c>
      <c r="O5284" s="31">
        <f t="shared" si="4920"/>
        <v>12000</v>
      </c>
      <c r="P5284" s="31">
        <f t="shared" si="4901"/>
        <v>111000</v>
      </c>
      <c r="Q5284" s="31">
        <f t="shared" si="4902"/>
        <v>82.754918698883927</v>
      </c>
      <c r="R5284" s="94"/>
      <c r="S5284" s="94"/>
      <c r="T5284" s="94"/>
      <c r="U5284" s="94"/>
      <c r="V5284" s="94"/>
      <c r="W5284" s="94"/>
      <c r="X5284" s="94"/>
      <c r="Y5284" s="94"/>
    </row>
    <row r="5285" spans="1:25" ht="15" customHeight="1" x14ac:dyDescent="0.25">
      <c r="A5285" s="64" t="s">
        <v>935</v>
      </c>
      <c r="B5285" s="64" t="s">
        <v>95</v>
      </c>
      <c r="C5285" s="64" t="s">
        <v>1249</v>
      </c>
      <c r="D5285" s="64" t="s">
        <v>1997</v>
      </c>
      <c r="E5285" s="20" t="s">
        <v>33</v>
      </c>
      <c r="F5285" s="64"/>
      <c r="G5285" s="53" t="s">
        <v>385</v>
      </c>
      <c r="H5285" s="53" t="s">
        <v>3885</v>
      </c>
      <c r="I5285" s="26">
        <v>134131</v>
      </c>
      <c r="J5285" s="26">
        <v>134131</v>
      </c>
      <c r="K5285" s="26">
        <v>75000</v>
      </c>
      <c r="L5285" s="26">
        <f t="shared" si="4898"/>
        <v>36000</v>
      </c>
      <c r="M5285" s="26">
        <v>12000</v>
      </c>
      <c r="N5285" s="26">
        <v>12000</v>
      </c>
      <c r="O5285" s="26">
        <v>12000</v>
      </c>
      <c r="P5285" s="26">
        <f t="shared" si="4901"/>
        <v>111000</v>
      </c>
      <c r="Q5285" s="26">
        <f t="shared" si="4902"/>
        <v>82.754918698883927</v>
      </c>
      <c r="R5285" s="90"/>
      <c r="S5285" s="90"/>
      <c r="T5285" s="90"/>
      <c r="U5285" s="90"/>
      <c r="V5285" s="90"/>
      <c r="W5285" s="90"/>
      <c r="X5285" s="90"/>
      <c r="Y5285" s="90"/>
    </row>
    <row r="5286" spans="1:25" ht="15" customHeight="1" x14ac:dyDescent="0.25">
      <c r="A5286" s="63" t="s">
        <v>935</v>
      </c>
      <c r="B5286" s="63" t="s">
        <v>95</v>
      </c>
      <c r="C5286" s="63" t="s">
        <v>1249</v>
      </c>
      <c r="D5286" s="63" t="s">
        <v>1997</v>
      </c>
      <c r="E5286" s="65" t="s">
        <v>34</v>
      </c>
      <c r="F5286" s="65" t="s">
        <v>1</v>
      </c>
      <c r="G5286" s="65" t="s">
        <v>1</v>
      </c>
      <c r="H5286" s="65" t="s">
        <v>35</v>
      </c>
      <c r="I5286" s="31">
        <f t="shared" ref="I5286:K5286" si="4921">SUM(I5287:I5294)</f>
        <v>197930</v>
      </c>
      <c r="J5286" s="31">
        <f t="shared" si="4921"/>
        <v>133430</v>
      </c>
      <c r="K5286" s="31">
        <f t="shared" si="4921"/>
        <v>89700</v>
      </c>
      <c r="L5286" s="31">
        <f t="shared" si="4898"/>
        <v>21700</v>
      </c>
      <c r="M5286" s="31">
        <f t="shared" ref="M5286" si="4922">SUM(M5287:M5294)</f>
        <v>7600</v>
      </c>
      <c r="N5286" s="31">
        <f t="shared" ref="N5286:O5286" si="4923">SUM(N5287:N5294)</f>
        <v>6300</v>
      </c>
      <c r="O5286" s="31">
        <f t="shared" si="4923"/>
        <v>7800</v>
      </c>
      <c r="P5286" s="31">
        <f t="shared" si="4901"/>
        <v>111400</v>
      </c>
      <c r="Q5286" s="31">
        <f t="shared" si="4902"/>
        <v>83.489470134152739</v>
      </c>
      <c r="R5286" s="94"/>
      <c r="S5286" s="94"/>
      <c r="T5286" s="94"/>
      <c r="U5286" s="94"/>
      <c r="V5286" s="94"/>
      <c r="W5286" s="94"/>
      <c r="X5286" s="94"/>
      <c r="Y5286" s="94"/>
    </row>
    <row r="5287" spans="1:25" ht="15" customHeight="1" x14ac:dyDescent="0.25">
      <c r="A5287" s="64" t="s">
        <v>935</v>
      </c>
      <c r="B5287" s="64" t="s">
        <v>95</v>
      </c>
      <c r="C5287" s="64" t="s">
        <v>1249</v>
      </c>
      <c r="D5287" s="64" t="s">
        <v>1997</v>
      </c>
      <c r="E5287" s="20" t="s">
        <v>38</v>
      </c>
      <c r="F5287" s="64"/>
      <c r="G5287" s="53" t="s">
        <v>385</v>
      </c>
      <c r="H5287" s="53" t="s">
        <v>37</v>
      </c>
      <c r="I5287" s="26">
        <v>2100</v>
      </c>
      <c r="J5287" s="26">
        <v>100</v>
      </c>
      <c r="K5287" s="26">
        <v>100</v>
      </c>
      <c r="L5287" s="26">
        <f t="shared" si="4898"/>
        <v>0</v>
      </c>
      <c r="M5287" s="26"/>
      <c r="N5287" s="26"/>
      <c r="O5287" s="26"/>
      <c r="P5287" s="26">
        <f t="shared" si="4901"/>
        <v>100</v>
      </c>
      <c r="Q5287" s="26">
        <f t="shared" si="4902"/>
        <v>100</v>
      </c>
      <c r="R5287" s="90"/>
      <c r="S5287" s="90"/>
      <c r="T5287" s="90"/>
      <c r="U5287" s="90"/>
      <c r="V5287" s="90"/>
      <c r="W5287" s="90"/>
      <c r="X5287" s="90"/>
      <c r="Y5287" s="90"/>
    </row>
    <row r="5288" spans="1:25" ht="15" customHeight="1" x14ac:dyDescent="0.25">
      <c r="A5288" s="64" t="s">
        <v>935</v>
      </c>
      <c r="B5288" s="64" t="s">
        <v>95</v>
      </c>
      <c r="C5288" s="64" t="s">
        <v>1249</v>
      </c>
      <c r="D5288" s="64" t="s">
        <v>1997</v>
      </c>
      <c r="E5288" s="20" t="s">
        <v>298</v>
      </c>
      <c r="F5288" s="64"/>
      <c r="G5288" s="53" t="s">
        <v>385</v>
      </c>
      <c r="H5288" s="53" t="s">
        <v>297</v>
      </c>
      <c r="I5288" s="26">
        <v>70200</v>
      </c>
      <c r="J5288" s="26">
        <v>70200</v>
      </c>
      <c r="K5288" s="26">
        <v>51500</v>
      </c>
      <c r="L5288" s="26">
        <f t="shared" si="4898"/>
        <v>10000</v>
      </c>
      <c r="M5288" s="26">
        <v>2500</v>
      </c>
      <c r="N5288" s="26">
        <v>2500</v>
      </c>
      <c r="O5288" s="26">
        <v>5000</v>
      </c>
      <c r="P5288" s="26">
        <f t="shared" si="4901"/>
        <v>61500</v>
      </c>
      <c r="Q5288" s="26">
        <f t="shared" si="4902"/>
        <v>87.606837606837601</v>
      </c>
      <c r="R5288" s="90"/>
      <c r="S5288" s="90"/>
      <c r="T5288" s="90"/>
      <c r="U5288" s="90"/>
      <c r="V5288" s="90"/>
      <c r="W5288" s="90"/>
      <c r="X5288" s="90"/>
      <c r="Y5288" s="90"/>
    </row>
    <row r="5289" spans="1:25" ht="15" customHeight="1" x14ac:dyDescent="0.25">
      <c r="A5289" s="64" t="s">
        <v>935</v>
      </c>
      <c r="B5289" s="64" t="s">
        <v>95</v>
      </c>
      <c r="C5289" s="64" t="s">
        <v>1249</v>
      </c>
      <c r="D5289" s="64" t="s">
        <v>1997</v>
      </c>
      <c r="E5289" s="20" t="s">
        <v>301</v>
      </c>
      <c r="F5289" s="64"/>
      <c r="G5289" s="53" t="s">
        <v>385</v>
      </c>
      <c r="H5289" s="53" t="s">
        <v>300</v>
      </c>
      <c r="I5289" s="26">
        <v>13325</v>
      </c>
      <c r="J5289" s="26">
        <v>13325</v>
      </c>
      <c r="K5289" s="26">
        <v>9000</v>
      </c>
      <c r="L5289" s="26">
        <f t="shared" si="4898"/>
        <v>3000</v>
      </c>
      <c r="M5289" s="26">
        <v>1000</v>
      </c>
      <c r="N5289" s="26">
        <v>1000</v>
      </c>
      <c r="O5289" s="26">
        <v>1000</v>
      </c>
      <c r="P5289" s="26">
        <f t="shared" si="4901"/>
        <v>12000</v>
      </c>
      <c r="Q5289" s="26">
        <f t="shared" si="4902"/>
        <v>90.056285178236394</v>
      </c>
      <c r="R5289" s="90"/>
      <c r="S5289" s="90"/>
      <c r="T5289" s="90"/>
      <c r="U5289" s="90"/>
      <c r="V5289" s="90"/>
      <c r="W5289" s="90"/>
      <c r="X5289" s="90"/>
      <c r="Y5289" s="90"/>
    </row>
    <row r="5290" spans="1:25" ht="15" customHeight="1" x14ac:dyDescent="0.25">
      <c r="A5290" s="64" t="s">
        <v>935</v>
      </c>
      <c r="B5290" s="64" t="s">
        <v>95</v>
      </c>
      <c r="C5290" s="64" t="s">
        <v>1249</v>
      </c>
      <c r="D5290" s="64" t="s">
        <v>1997</v>
      </c>
      <c r="E5290" s="20" t="s">
        <v>218</v>
      </c>
      <c r="F5290" s="64"/>
      <c r="G5290" s="53" t="s">
        <v>385</v>
      </c>
      <c r="H5290" s="53" t="s">
        <v>217</v>
      </c>
      <c r="I5290" s="26">
        <v>23062</v>
      </c>
      <c r="J5290" s="26">
        <v>13062</v>
      </c>
      <c r="K5290" s="26">
        <v>6500</v>
      </c>
      <c r="L5290" s="26">
        <f t="shared" si="4898"/>
        <v>2700</v>
      </c>
      <c r="M5290" s="26">
        <v>200</v>
      </c>
      <c r="N5290" s="26">
        <v>1000</v>
      </c>
      <c r="O5290" s="26">
        <v>1500</v>
      </c>
      <c r="P5290" s="26">
        <f t="shared" si="4901"/>
        <v>9200</v>
      </c>
      <c r="Q5290" s="26">
        <f t="shared" si="4902"/>
        <v>70.433318021742465</v>
      </c>
      <c r="R5290" s="90"/>
      <c r="S5290" s="90"/>
      <c r="T5290" s="90"/>
      <c r="U5290" s="90"/>
      <c r="V5290" s="90"/>
      <c r="W5290" s="90"/>
      <c r="X5290" s="90"/>
      <c r="Y5290" s="90"/>
    </row>
    <row r="5291" spans="1:25" ht="15" customHeight="1" x14ac:dyDescent="0.25">
      <c r="A5291" s="64" t="s">
        <v>935</v>
      </c>
      <c r="B5291" s="64" t="s">
        <v>95</v>
      </c>
      <c r="C5291" s="64" t="s">
        <v>1249</v>
      </c>
      <c r="D5291" s="64" t="s">
        <v>1997</v>
      </c>
      <c r="E5291" s="20" t="s">
        <v>303</v>
      </c>
      <c r="F5291" s="64"/>
      <c r="G5291" s="53" t="s">
        <v>385</v>
      </c>
      <c r="H5291" s="53" t="s">
        <v>302</v>
      </c>
      <c r="I5291" s="26">
        <v>100</v>
      </c>
      <c r="J5291" s="26">
        <v>100</v>
      </c>
      <c r="K5291" s="26">
        <v>100</v>
      </c>
      <c r="L5291" s="26">
        <f t="shared" si="4898"/>
        <v>0</v>
      </c>
      <c r="M5291" s="26"/>
      <c r="N5291" s="26"/>
      <c r="O5291" s="26"/>
      <c r="P5291" s="26">
        <f t="shared" si="4901"/>
        <v>100</v>
      </c>
      <c r="Q5291" s="26">
        <f t="shared" si="4902"/>
        <v>100</v>
      </c>
      <c r="R5291" s="90"/>
      <c r="S5291" s="90"/>
      <c r="T5291" s="90"/>
      <c r="U5291" s="90"/>
      <c r="V5291" s="90"/>
      <c r="W5291" s="90"/>
      <c r="X5291" s="90"/>
      <c r="Y5291" s="90"/>
    </row>
    <row r="5292" spans="1:25" ht="15" customHeight="1" x14ac:dyDescent="0.25">
      <c r="A5292" s="64" t="s">
        <v>935</v>
      </c>
      <c r="B5292" s="64" t="s">
        <v>95</v>
      </c>
      <c r="C5292" s="64" t="s">
        <v>1249</v>
      </c>
      <c r="D5292" s="64" t="s">
        <v>1997</v>
      </c>
      <c r="E5292" s="20" t="s">
        <v>308</v>
      </c>
      <c r="F5292" s="64"/>
      <c r="G5292" s="53" t="s">
        <v>385</v>
      </c>
      <c r="H5292" s="53" t="s">
        <v>307</v>
      </c>
      <c r="I5292" s="26">
        <v>12000</v>
      </c>
      <c r="J5292" s="26">
        <v>7000</v>
      </c>
      <c r="K5292" s="26">
        <v>4100</v>
      </c>
      <c r="L5292" s="26">
        <f t="shared" si="4898"/>
        <v>2000</v>
      </c>
      <c r="M5292" s="26">
        <v>1500</v>
      </c>
      <c r="N5292" s="26">
        <v>500</v>
      </c>
      <c r="O5292" s="26">
        <v>0</v>
      </c>
      <c r="P5292" s="26">
        <f t="shared" si="4901"/>
        <v>6100</v>
      </c>
      <c r="Q5292" s="26">
        <f t="shared" si="4902"/>
        <v>87.142857142857139</v>
      </c>
      <c r="R5292" s="90"/>
      <c r="S5292" s="90"/>
      <c r="T5292" s="90"/>
      <c r="U5292" s="90"/>
      <c r="V5292" s="90"/>
      <c r="W5292" s="90"/>
      <c r="X5292" s="90"/>
      <c r="Y5292" s="90"/>
    </row>
    <row r="5293" spans="1:25" ht="15" customHeight="1" x14ac:dyDescent="0.25">
      <c r="A5293" s="64" t="s">
        <v>935</v>
      </c>
      <c r="B5293" s="64" t="s">
        <v>95</v>
      </c>
      <c r="C5293" s="64" t="s">
        <v>1249</v>
      </c>
      <c r="D5293" s="64" t="s">
        <v>1997</v>
      </c>
      <c r="E5293" s="20" t="s">
        <v>311</v>
      </c>
      <c r="F5293" s="64"/>
      <c r="G5293" s="53" t="s">
        <v>385</v>
      </c>
      <c r="H5293" s="53" t="s">
        <v>310</v>
      </c>
      <c r="I5293" s="26">
        <v>6100</v>
      </c>
      <c r="J5293" s="26">
        <v>3600</v>
      </c>
      <c r="K5293" s="26">
        <v>0</v>
      </c>
      <c r="L5293" s="26">
        <f t="shared" si="4898"/>
        <v>0</v>
      </c>
      <c r="M5293" s="26"/>
      <c r="N5293" s="26"/>
      <c r="O5293" s="26"/>
      <c r="P5293" s="26">
        <f t="shared" si="4901"/>
        <v>0</v>
      </c>
      <c r="Q5293" s="26">
        <f t="shared" si="4902"/>
        <v>0</v>
      </c>
      <c r="R5293" s="90"/>
      <c r="S5293" s="90"/>
      <c r="T5293" s="90"/>
      <c r="U5293" s="90"/>
      <c r="V5293" s="90"/>
      <c r="W5293" s="90"/>
      <c r="X5293" s="90"/>
      <c r="Y5293" s="90"/>
    </row>
    <row r="5294" spans="1:25" ht="15" customHeight="1" x14ac:dyDescent="0.25">
      <c r="A5294" s="63" t="s">
        <v>935</v>
      </c>
      <c r="B5294" s="63" t="s">
        <v>95</v>
      </c>
      <c r="C5294" s="63" t="s">
        <v>1249</v>
      </c>
      <c r="D5294" s="63" t="s">
        <v>1997</v>
      </c>
      <c r="E5294" s="63" t="s">
        <v>39</v>
      </c>
      <c r="F5294" s="64" t="s">
        <v>1</v>
      </c>
      <c r="G5294" s="53" t="s">
        <v>1</v>
      </c>
      <c r="H5294" s="65" t="s">
        <v>40</v>
      </c>
      <c r="I5294" s="31">
        <f t="shared" ref="I5294:K5294" si="4924">SUM(I5295:I5297)</f>
        <v>71043</v>
      </c>
      <c r="J5294" s="31">
        <f t="shared" si="4924"/>
        <v>26043</v>
      </c>
      <c r="K5294" s="31">
        <f t="shared" si="4924"/>
        <v>18400</v>
      </c>
      <c r="L5294" s="31">
        <f t="shared" si="4898"/>
        <v>4000</v>
      </c>
      <c r="M5294" s="31">
        <f t="shared" ref="M5294" si="4925">SUM(M5295:M5297)</f>
        <v>2400</v>
      </c>
      <c r="N5294" s="31">
        <f t="shared" ref="N5294:O5294" si="4926">SUM(N5295:N5297)</f>
        <v>1300</v>
      </c>
      <c r="O5294" s="31">
        <f t="shared" si="4926"/>
        <v>300</v>
      </c>
      <c r="P5294" s="31">
        <f t="shared" si="4901"/>
        <v>22400</v>
      </c>
      <c r="Q5294" s="31">
        <f t="shared" si="4902"/>
        <v>86.011596206274248</v>
      </c>
      <c r="R5294" s="94"/>
      <c r="S5294" s="94"/>
      <c r="T5294" s="94"/>
      <c r="U5294" s="94"/>
      <c r="V5294" s="94"/>
      <c r="W5294" s="94"/>
      <c r="X5294" s="94"/>
      <c r="Y5294" s="94"/>
    </row>
    <row r="5295" spans="1:25" ht="15" customHeight="1" x14ac:dyDescent="0.25">
      <c r="A5295" s="64" t="s">
        <v>935</v>
      </c>
      <c r="B5295" s="64" t="s">
        <v>95</v>
      </c>
      <c r="C5295" s="64" t="s">
        <v>1249</v>
      </c>
      <c r="D5295" s="64" t="s">
        <v>1997</v>
      </c>
      <c r="E5295" s="20" t="s">
        <v>41</v>
      </c>
      <c r="F5295" s="64"/>
      <c r="G5295" s="53" t="s">
        <v>385</v>
      </c>
      <c r="H5295" s="53" t="s">
        <v>40</v>
      </c>
      <c r="I5295" s="26">
        <v>66943</v>
      </c>
      <c r="J5295" s="26">
        <v>21943</v>
      </c>
      <c r="K5295" s="26">
        <v>16000</v>
      </c>
      <c r="L5295" s="26">
        <f t="shared" si="4898"/>
        <v>3000</v>
      </c>
      <c r="M5295" s="26">
        <v>2000</v>
      </c>
      <c r="N5295" s="26">
        <v>1000</v>
      </c>
      <c r="O5295" s="26">
        <v>0</v>
      </c>
      <c r="P5295" s="26">
        <f t="shared" si="4901"/>
        <v>19000</v>
      </c>
      <c r="Q5295" s="26">
        <f t="shared" si="4902"/>
        <v>86.587977942851936</v>
      </c>
      <c r="R5295" s="90"/>
      <c r="S5295" s="90"/>
      <c r="T5295" s="90"/>
      <c r="U5295" s="90"/>
      <c r="V5295" s="90"/>
      <c r="W5295" s="90"/>
      <c r="X5295" s="90"/>
      <c r="Y5295" s="90"/>
    </row>
    <row r="5296" spans="1:25" ht="15" customHeight="1" x14ac:dyDescent="0.25">
      <c r="A5296" s="64" t="s">
        <v>935</v>
      </c>
      <c r="B5296" s="64" t="s">
        <v>95</v>
      </c>
      <c r="C5296" s="64" t="s">
        <v>1249</v>
      </c>
      <c r="D5296" s="64" t="s">
        <v>1997</v>
      </c>
      <c r="E5296" s="20" t="s">
        <v>41</v>
      </c>
      <c r="F5296" s="64" t="s">
        <v>2004</v>
      </c>
      <c r="G5296" s="53" t="s">
        <v>385</v>
      </c>
      <c r="H5296" s="53" t="s">
        <v>49</v>
      </c>
      <c r="I5296" s="26">
        <v>4000</v>
      </c>
      <c r="J5296" s="26">
        <v>4000</v>
      </c>
      <c r="K5296" s="26">
        <v>2400</v>
      </c>
      <c r="L5296" s="26">
        <f t="shared" si="4898"/>
        <v>1000</v>
      </c>
      <c r="M5296" s="26">
        <v>400</v>
      </c>
      <c r="N5296" s="26">
        <v>300</v>
      </c>
      <c r="O5296" s="26">
        <v>300</v>
      </c>
      <c r="P5296" s="26">
        <f t="shared" si="4901"/>
        <v>3400</v>
      </c>
      <c r="Q5296" s="26">
        <f t="shared" si="4902"/>
        <v>85</v>
      </c>
      <c r="R5296" s="90"/>
      <c r="S5296" s="90"/>
      <c r="T5296" s="90"/>
      <c r="U5296" s="90"/>
      <c r="V5296" s="90"/>
      <c r="W5296" s="90"/>
      <c r="X5296" s="90"/>
      <c r="Y5296" s="90"/>
    </row>
    <row r="5297" spans="1:25" ht="22.5" customHeight="1" x14ac:dyDescent="0.25">
      <c r="A5297" s="64" t="s">
        <v>935</v>
      </c>
      <c r="B5297" s="64" t="s">
        <v>95</v>
      </c>
      <c r="C5297" s="64" t="s">
        <v>1249</v>
      </c>
      <c r="D5297" s="64" t="s">
        <v>1997</v>
      </c>
      <c r="E5297" s="20" t="s">
        <v>41</v>
      </c>
      <c r="F5297" s="64" t="s">
        <v>2005</v>
      </c>
      <c r="G5297" s="53" t="s">
        <v>385</v>
      </c>
      <c r="H5297" s="53" t="s">
        <v>55</v>
      </c>
      <c r="I5297" s="26">
        <v>100</v>
      </c>
      <c r="J5297" s="26">
        <v>100</v>
      </c>
      <c r="K5297" s="26">
        <v>0</v>
      </c>
      <c r="L5297" s="26">
        <f t="shared" si="4898"/>
        <v>0</v>
      </c>
      <c r="M5297" s="26"/>
      <c r="N5297" s="26"/>
      <c r="O5297" s="26"/>
      <c r="P5297" s="26">
        <f t="shared" si="4901"/>
        <v>0</v>
      </c>
      <c r="Q5297" s="26">
        <f t="shared" si="4902"/>
        <v>0</v>
      </c>
      <c r="R5297" s="90"/>
      <c r="S5297" s="90"/>
      <c r="T5297" s="90"/>
      <c r="U5297" s="90"/>
      <c r="V5297" s="90"/>
      <c r="W5297" s="90"/>
      <c r="X5297" s="90"/>
      <c r="Y5297" s="90"/>
    </row>
    <row r="5298" spans="1:25" ht="22.5" customHeight="1" x14ac:dyDescent="0.25">
      <c r="A5298" s="63" t="s">
        <v>1</v>
      </c>
      <c r="B5298" s="63" t="s">
        <v>1</v>
      </c>
      <c r="C5298" s="63" t="s">
        <v>1</v>
      </c>
      <c r="D5298" s="65" t="s">
        <v>1</v>
      </c>
      <c r="E5298" s="65" t="s">
        <v>1</v>
      </c>
      <c r="F5298" s="65" t="s">
        <v>1</v>
      </c>
      <c r="G5298" s="65" t="s">
        <v>1</v>
      </c>
      <c r="H5298" s="66" t="s">
        <v>56</v>
      </c>
      <c r="I5298" s="30">
        <f t="shared" ref="I5298:K5299" si="4927">SUM(I5299)</f>
        <v>100</v>
      </c>
      <c r="J5298" s="30">
        <f t="shared" si="4927"/>
        <v>100</v>
      </c>
      <c r="K5298" s="30">
        <f t="shared" si="4927"/>
        <v>0</v>
      </c>
      <c r="L5298" s="30">
        <f t="shared" si="4898"/>
        <v>0</v>
      </c>
      <c r="M5298" s="30">
        <f t="shared" ref="M5298:M5299" si="4928">SUM(M5299)</f>
        <v>0</v>
      </c>
      <c r="N5298" s="30">
        <f t="shared" ref="N5298:O5299" si="4929">SUM(N5299)</f>
        <v>0</v>
      </c>
      <c r="O5298" s="30">
        <f t="shared" si="4929"/>
        <v>0</v>
      </c>
      <c r="P5298" s="30">
        <f t="shared" si="4901"/>
        <v>0</v>
      </c>
      <c r="Q5298" s="30">
        <f t="shared" si="4902"/>
        <v>0</v>
      </c>
      <c r="R5298" s="93"/>
      <c r="S5298" s="93"/>
      <c r="T5298" s="93"/>
      <c r="U5298" s="93"/>
      <c r="V5298" s="93"/>
      <c r="W5298" s="93"/>
      <c r="X5298" s="93"/>
      <c r="Y5298" s="93"/>
    </row>
    <row r="5299" spans="1:25" ht="15" customHeight="1" x14ac:dyDescent="0.25">
      <c r="A5299" s="63" t="s">
        <v>935</v>
      </c>
      <c r="B5299" s="63" t="s">
        <v>95</v>
      </c>
      <c r="C5299" s="63" t="s">
        <v>1249</v>
      </c>
      <c r="D5299" s="63" t="s">
        <v>1997</v>
      </c>
      <c r="E5299" s="65" t="s">
        <v>57</v>
      </c>
      <c r="F5299" s="65" t="s">
        <v>1</v>
      </c>
      <c r="G5299" s="65" t="s">
        <v>1</v>
      </c>
      <c r="H5299" s="65" t="s">
        <v>58</v>
      </c>
      <c r="I5299" s="31">
        <f t="shared" si="4927"/>
        <v>100</v>
      </c>
      <c r="J5299" s="31">
        <f t="shared" si="4927"/>
        <v>100</v>
      </c>
      <c r="K5299" s="31">
        <f t="shared" si="4927"/>
        <v>0</v>
      </c>
      <c r="L5299" s="31">
        <f t="shared" si="4898"/>
        <v>0</v>
      </c>
      <c r="M5299" s="31">
        <f t="shared" si="4928"/>
        <v>0</v>
      </c>
      <c r="N5299" s="31">
        <f t="shared" si="4929"/>
        <v>0</v>
      </c>
      <c r="O5299" s="31">
        <f t="shared" si="4929"/>
        <v>0</v>
      </c>
      <c r="P5299" s="31">
        <f t="shared" si="4901"/>
        <v>0</v>
      </c>
      <c r="Q5299" s="31">
        <f t="shared" si="4902"/>
        <v>0</v>
      </c>
      <c r="R5299" s="94"/>
      <c r="S5299" s="94"/>
      <c r="T5299" s="94"/>
      <c r="U5299" s="94"/>
      <c r="V5299" s="94"/>
      <c r="W5299" s="94"/>
      <c r="X5299" s="94"/>
      <c r="Y5299" s="94"/>
    </row>
    <row r="5300" spans="1:25" ht="15" customHeight="1" x14ac:dyDescent="0.25">
      <c r="A5300" s="64" t="s">
        <v>935</v>
      </c>
      <c r="B5300" s="64" t="s">
        <v>95</v>
      </c>
      <c r="C5300" s="64" t="s">
        <v>1249</v>
      </c>
      <c r="D5300" s="64" t="s">
        <v>1997</v>
      </c>
      <c r="E5300" s="20" t="s">
        <v>68</v>
      </c>
      <c r="F5300" s="64"/>
      <c r="G5300" s="53" t="s">
        <v>385</v>
      </c>
      <c r="H5300" s="53" t="s">
        <v>67</v>
      </c>
      <c r="I5300" s="26">
        <v>100</v>
      </c>
      <c r="J5300" s="26">
        <v>100</v>
      </c>
      <c r="K5300" s="26">
        <v>0</v>
      </c>
      <c r="L5300" s="26">
        <f t="shared" si="4898"/>
        <v>0</v>
      </c>
      <c r="M5300" s="26"/>
      <c r="N5300" s="26"/>
      <c r="O5300" s="26"/>
      <c r="P5300" s="26">
        <f t="shared" si="4901"/>
        <v>0</v>
      </c>
      <c r="Q5300" s="26">
        <f t="shared" si="4902"/>
        <v>0</v>
      </c>
      <c r="R5300" s="90"/>
      <c r="S5300" s="90"/>
      <c r="T5300" s="90"/>
      <c r="U5300" s="90"/>
      <c r="V5300" s="90"/>
      <c r="W5300" s="90"/>
      <c r="X5300" s="90"/>
      <c r="Y5300" s="90"/>
    </row>
    <row r="5301" spans="1:25" ht="22.5" customHeight="1" x14ac:dyDescent="0.25">
      <c r="A5301" s="63" t="s">
        <v>1</v>
      </c>
      <c r="B5301" s="63" t="s">
        <v>1</v>
      </c>
      <c r="C5301" s="63" t="s">
        <v>1</v>
      </c>
      <c r="D5301" s="65" t="s">
        <v>1</v>
      </c>
      <c r="E5301" s="65" t="s">
        <v>1</v>
      </c>
      <c r="F5301" s="65" t="s">
        <v>1</v>
      </c>
      <c r="G5301" s="65" t="s">
        <v>1</v>
      </c>
      <c r="H5301" s="66" t="s">
        <v>69</v>
      </c>
      <c r="I5301" s="30">
        <f t="shared" ref="I5301:K5301" si="4930">SUM(I5302)</f>
        <v>55500</v>
      </c>
      <c r="J5301" s="30">
        <f t="shared" si="4930"/>
        <v>0</v>
      </c>
      <c r="K5301" s="30">
        <f t="shared" si="4930"/>
        <v>0</v>
      </c>
      <c r="L5301" s="30">
        <f t="shared" si="4898"/>
        <v>0</v>
      </c>
      <c r="M5301" s="30">
        <f t="shared" ref="M5301" si="4931">SUM(M5302)</f>
        <v>0</v>
      </c>
      <c r="N5301" s="30">
        <f t="shared" ref="N5301:O5301" si="4932">SUM(N5302)</f>
        <v>0</v>
      </c>
      <c r="O5301" s="30">
        <f t="shared" si="4932"/>
        <v>0</v>
      </c>
      <c r="P5301" s="30">
        <f t="shared" si="4901"/>
        <v>0</v>
      </c>
      <c r="Q5301" s="30" t="str">
        <f t="shared" si="4902"/>
        <v>-</v>
      </c>
      <c r="R5301" s="93"/>
      <c r="S5301" s="93"/>
      <c r="T5301" s="93"/>
      <c r="U5301" s="93"/>
      <c r="V5301" s="93"/>
      <c r="W5301" s="93"/>
      <c r="X5301" s="93"/>
      <c r="Y5301" s="93"/>
    </row>
    <row r="5302" spans="1:25" ht="15" customHeight="1" x14ac:dyDescent="0.25">
      <c r="A5302" s="63" t="s">
        <v>935</v>
      </c>
      <c r="B5302" s="63" t="s">
        <v>95</v>
      </c>
      <c r="C5302" s="63" t="s">
        <v>1249</v>
      </c>
      <c r="D5302" s="63" t="s">
        <v>1997</v>
      </c>
      <c r="E5302" s="65" t="s">
        <v>70</v>
      </c>
      <c r="F5302" s="65" t="s">
        <v>1</v>
      </c>
      <c r="G5302" s="65" t="s">
        <v>1</v>
      </c>
      <c r="H5302" s="65" t="s">
        <v>71</v>
      </c>
      <c r="I5302" s="31">
        <f t="shared" ref="I5302:K5302" si="4933">SUM(I5303:I5304)</f>
        <v>55500</v>
      </c>
      <c r="J5302" s="31">
        <f t="shared" si="4933"/>
        <v>0</v>
      </c>
      <c r="K5302" s="31">
        <f t="shared" si="4933"/>
        <v>0</v>
      </c>
      <c r="L5302" s="31">
        <f t="shared" si="4898"/>
        <v>0</v>
      </c>
      <c r="M5302" s="31">
        <f t="shared" ref="M5302" si="4934">SUM(M5303:M5304)</f>
        <v>0</v>
      </c>
      <c r="N5302" s="31">
        <f t="shared" ref="N5302:O5302" si="4935">SUM(N5303:N5304)</f>
        <v>0</v>
      </c>
      <c r="O5302" s="31">
        <f t="shared" si="4935"/>
        <v>0</v>
      </c>
      <c r="P5302" s="31">
        <f t="shared" si="4901"/>
        <v>0</v>
      </c>
      <c r="Q5302" s="31" t="str">
        <f t="shared" si="4902"/>
        <v>-</v>
      </c>
      <c r="R5302" s="94"/>
      <c r="S5302" s="94"/>
      <c r="T5302" s="94"/>
      <c r="U5302" s="94"/>
      <c r="V5302" s="94"/>
      <c r="W5302" s="94"/>
      <c r="X5302" s="94"/>
      <c r="Y5302" s="94"/>
    </row>
    <row r="5303" spans="1:25" ht="15" customHeight="1" x14ac:dyDescent="0.25">
      <c r="A5303" s="64" t="s">
        <v>935</v>
      </c>
      <c r="B5303" s="64" t="s">
        <v>95</v>
      </c>
      <c r="C5303" s="64" t="s">
        <v>1249</v>
      </c>
      <c r="D5303" s="64" t="s">
        <v>1997</v>
      </c>
      <c r="E5303" s="20" t="s">
        <v>74</v>
      </c>
      <c r="F5303" s="64"/>
      <c r="G5303" s="53" t="s">
        <v>385</v>
      </c>
      <c r="H5303" s="53" t="s">
        <v>73</v>
      </c>
      <c r="I5303" s="26">
        <v>35000</v>
      </c>
      <c r="J5303" s="26">
        <v>0</v>
      </c>
      <c r="K5303" s="26">
        <v>0</v>
      </c>
      <c r="L5303" s="26">
        <f t="shared" si="4898"/>
        <v>0</v>
      </c>
      <c r="M5303" s="26"/>
      <c r="N5303" s="26"/>
      <c r="O5303" s="26"/>
      <c r="P5303" s="26">
        <f t="shared" si="4901"/>
        <v>0</v>
      </c>
      <c r="Q5303" s="26" t="str">
        <f t="shared" si="4902"/>
        <v>-</v>
      </c>
      <c r="R5303" s="90"/>
      <c r="S5303" s="90"/>
      <c r="T5303" s="90"/>
      <c r="U5303" s="90"/>
      <c r="V5303" s="90"/>
      <c r="W5303" s="90"/>
      <c r="X5303" s="90"/>
      <c r="Y5303" s="90"/>
    </row>
    <row r="5304" spans="1:25" ht="15" customHeight="1" x14ac:dyDescent="0.25">
      <c r="A5304" s="64" t="s">
        <v>935</v>
      </c>
      <c r="B5304" s="64" t="s">
        <v>95</v>
      </c>
      <c r="C5304" s="64" t="s">
        <v>1249</v>
      </c>
      <c r="D5304" s="64" t="s">
        <v>1997</v>
      </c>
      <c r="E5304" s="20" t="s">
        <v>323</v>
      </c>
      <c r="F5304" s="64"/>
      <c r="G5304" s="53" t="s">
        <v>385</v>
      </c>
      <c r="H5304" s="53" t="s">
        <v>322</v>
      </c>
      <c r="I5304" s="26">
        <v>20500</v>
      </c>
      <c r="J5304" s="26">
        <v>0</v>
      </c>
      <c r="K5304" s="26">
        <v>0</v>
      </c>
      <c r="L5304" s="26">
        <f t="shared" si="4898"/>
        <v>0</v>
      </c>
      <c r="M5304" s="26"/>
      <c r="N5304" s="26"/>
      <c r="O5304" s="26"/>
      <c r="P5304" s="26">
        <f t="shared" si="4901"/>
        <v>0</v>
      </c>
      <c r="Q5304" s="26" t="str">
        <f t="shared" si="4902"/>
        <v>-</v>
      </c>
      <c r="R5304" s="90"/>
      <c r="S5304" s="90"/>
      <c r="T5304" s="90"/>
      <c r="U5304" s="90"/>
      <c r="V5304" s="90"/>
      <c r="W5304" s="90"/>
      <c r="X5304" s="90"/>
      <c r="Y5304" s="90"/>
    </row>
    <row r="5305" spans="1:25" ht="15" customHeight="1" x14ac:dyDescent="0.25">
      <c r="A5305" s="53" t="s">
        <v>1</v>
      </c>
      <c r="B5305" s="53" t="s">
        <v>1</v>
      </c>
      <c r="C5305" s="53" t="s">
        <v>1</v>
      </c>
      <c r="D5305" s="53" t="s">
        <v>1</v>
      </c>
      <c r="E5305" s="53" t="s">
        <v>1</v>
      </c>
      <c r="F5305" s="53" t="s">
        <v>1</v>
      </c>
      <c r="G5305" s="53" t="s">
        <v>1</v>
      </c>
      <c r="H5305" s="66" t="s">
        <v>2006</v>
      </c>
      <c r="I5305" s="30">
        <f t="shared" ref="I5305:K5305" si="4936">SUM(I5275,I5298,I5301)</f>
        <v>1847501</v>
      </c>
      <c r="J5305" s="30">
        <f t="shared" si="4936"/>
        <v>1727501</v>
      </c>
      <c r="K5305" s="30">
        <f t="shared" si="4936"/>
        <v>975738</v>
      </c>
      <c r="L5305" s="30">
        <f t="shared" si="4898"/>
        <v>425700</v>
      </c>
      <c r="M5305" s="30">
        <f t="shared" ref="M5305" si="4937">SUM(M5275,M5298,M5301)</f>
        <v>145600</v>
      </c>
      <c r="N5305" s="30">
        <f t="shared" ref="N5305:O5305" si="4938">SUM(N5275,N5298,N5301)</f>
        <v>136800</v>
      </c>
      <c r="O5305" s="30">
        <f t="shared" si="4938"/>
        <v>143300</v>
      </c>
      <c r="P5305" s="30">
        <f t="shared" si="4901"/>
        <v>1401438</v>
      </c>
      <c r="Q5305" s="30">
        <f t="shared" si="4902"/>
        <v>81.12516287978994</v>
      </c>
      <c r="R5305" s="93"/>
      <c r="S5305" s="93"/>
      <c r="T5305" s="93"/>
      <c r="U5305" s="93"/>
      <c r="V5305" s="93"/>
      <c r="W5305" s="93"/>
      <c r="X5305" s="93"/>
      <c r="Y5305" s="93"/>
    </row>
    <row r="5306" spans="1:25" ht="15" customHeight="1" thickBot="1" x14ac:dyDescent="0.3">
      <c r="A5306" s="53" t="s">
        <v>1</v>
      </c>
      <c r="B5306" s="53" t="s">
        <v>1</v>
      </c>
      <c r="C5306" s="53" t="s">
        <v>1</v>
      </c>
      <c r="D5306" s="53" t="s">
        <v>1</v>
      </c>
      <c r="E5306" s="53" t="s">
        <v>1</v>
      </c>
      <c r="F5306" s="53" t="s">
        <v>1</v>
      </c>
      <c r="G5306" s="53" t="s">
        <v>1</v>
      </c>
      <c r="H5306" s="65" t="s">
        <v>76</v>
      </c>
      <c r="I5306" s="31"/>
      <c r="J5306" s="31"/>
      <c r="K5306" s="31">
        <v>0</v>
      </c>
      <c r="L5306" s="31"/>
      <c r="M5306" s="31"/>
      <c r="N5306" s="31"/>
      <c r="O5306" s="31"/>
      <c r="P5306" s="31"/>
      <c r="Q5306" s="31"/>
      <c r="R5306" s="94"/>
      <c r="S5306" s="94"/>
      <c r="T5306" s="94"/>
      <c r="U5306" s="94"/>
      <c r="V5306" s="94"/>
      <c r="W5306" s="94"/>
      <c r="X5306" s="94"/>
      <c r="Y5306" s="94"/>
    </row>
    <row r="5307" spans="1:25" ht="47.25" customHeight="1" thickBot="1" x14ac:dyDescent="0.3">
      <c r="A5307" s="110" t="s">
        <v>1</v>
      </c>
      <c r="B5307" s="110" t="s">
        <v>1</v>
      </c>
      <c r="C5307" s="110" t="s">
        <v>1</v>
      </c>
      <c r="D5307" s="110" t="s">
        <v>1</v>
      </c>
      <c r="E5307" s="110" t="s">
        <v>1</v>
      </c>
      <c r="F5307" s="110" t="s">
        <v>1</v>
      </c>
      <c r="G5307" s="110" t="s">
        <v>1</v>
      </c>
      <c r="H5307" s="28" t="s">
        <v>77</v>
      </c>
      <c r="I5307" s="109" t="s">
        <v>3984</v>
      </c>
      <c r="J5307" s="109" t="s">
        <v>11</v>
      </c>
      <c r="K5307" s="109" t="s">
        <v>3989</v>
      </c>
      <c r="L5307" s="109" t="s">
        <v>3985</v>
      </c>
      <c r="M5307" s="109" t="s">
        <v>4027</v>
      </c>
      <c r="N5307" s="109" t="s">
        <v>3988</v>
      </c>
      <c r="O5307" s="109" t="s">
        <v>3986</v>
      </c>
      <c r="P5307" s="109" t="s">
        <v>3987</v>
      </c>
      <c r="Q5307" s="109" t="s">
        <v>3695</v>
      </c>
      <c r="R5307" s="91"/>
      <c r="S5307" s="91"/>
      <c r="T5307" s="91"/>
      <c r="U5307" s="91"/>
      <c r="V5307" s="91"/>
      <c r="W5307" s="91"/>
      <c r="X5307" s="91"/>
      <c r="Y5307" s="91"/>
    </row>
    <row r="5308" spans="1:25" ht="15" customHeight="1" x14ac:dyDescent="0.25">
      <c r="A5308" s="111"/>
      <c r="B5308" s="111"/>
      <c r="C5308" s="111"/>
      <c r="D5308" s="111"/>
      <c r="E5308" s="111"/>
      <c r="F5308" s="111"/>
      <c r="G5308" s="111"/>
      <c r="H5308" s="67" t="s">
        <v>1</v>
      </c>
      <c r="I5308" s="29">
        <v>1</v>
      </c>
      <c r="J5308" s="29">
        <v>2</v>
      </c>
      <c r="K5308" s="29">
        <v>3</v>
      </c>
      <c r="L5308" s="29" t="s">
        <v>3478</v>
      </c>
      <c r="M5308" s="29">
        <v>5</v>
      </c>
      <c r="N5308" s="29">
        <v>6</v>
      </c>
      <c r="O5308" s="29">
        <v>7</v>
      </c>
      <c r="P5308" s="29" t="s">
        <v>3696</v>
      </c>
      <c r="Q5308" s="29">
        <v>9</v>
      </c>
      <c r="R5308" s="92"/>
      <c r="S5308" s="92"/>
      <c r="T5308" s="92"/>
      <c r="U5308" s="92"/>
      <c r="V5308" s="92"/>
      <c r="W5308" s="92"/>
      <c r="X5308" s="92"/>
      <c r="Y5308" s="92"/>
    </row>
    <row r="5309" spans="1:25" ht="15" customHeight="1" x14ac:dyDescent="0.25">
      <c r="A5309" s="111"/>
      <c r="B5309" s="111"/>
      <c r="C5309" s="111"/>
      <c r="D5309" s="111"/>
      <c r="E5309" s="111"/>
      <c r="F5309" s="111"/>
      <c r="G5309" s="111"/>
      <c r="H5309" s="68" t="s">
        <v>484</v>
      </c>
      <c r="I5309" s="32">
        <f t="shared" ref="I5309:K5309" si="4939">SUM(I5305)</f>
        <v>1847501</v>
      </c>
      <c r="J5309" s="32">
        <f t="shared" si="4939"/>
        <v>1727501</v>
      </c>
      <c r="K5309" s="32">
        <f t="shared" si="4939"/>
        <v>975738</v>
      </c>
      <c r="L5309" s="32">
        <f t="shared" si="4898"/>
        <v>425700</v>
      </c>
      <c r="M5309" s="32">
        <f t="shared" ref="M5309" si="4940">SUM(M5305)</f>
        <v>145600</v>
      </c>
      <c r="N5309" s="32">
        <f t="shared" ref="N5309:O5309" si="4941">SUM(N5305)</f>
        <v>136800</v>
      </c>
      <c r="O5309" s="32">
        <f t="shared" si="4941"/>
        <v>143300</v>
      </c>
      <c r="P5309" s="32">
        <f t="shared" si="4901"/>
        <v>1401438</v>
      </c>
      <c r="Q5309" s="32">
        <f t="shared" si="4902"/>
        <v>81.12516287978994</v>
      </c>
      <c r="R5309" s="90"/>
      <c r="S5309" s="90"/>
      <c r="T5309" s="90"/>
      <c r="U5309" s="90"/>
      <c r="V5309" s="90"/>
      <c r="W5309" s="90"/>
      <c r="X5309" s="90"/>
      <c r="Y5309" s="90"/>
    </row>
    <row r="5310" spans="1:25" ht="15" customHeight="1" x14ac:dyDescent="0.25">
      <c r="A5310" s="111"/>
      <c r="B5310" s="111"/>
      <c r="C5310" s="111"/>
      <c r="D5310" s="111"/>
      <c r="E5310" s="111"/>
      <c r="F5310" s="111"/>
      <c r="G5310" s="111"/>
      <c r="H5310" s="69" t="s">
        <v>79</v>
      </c>
      <c r="I5310" s="32">
        <f t="shared" ref="I5310:K5310" si="4942">SUM(I5309)</f>
        <v>1847501</v>
      </c>
      <c r="J5310" s="32">
        <f t="shared" si="4942"/>
        <v>1727501</v>
      </c>
      <c r="K5310" s="32">
        <f t="shared" si="4942"/>
        <v>975738</v>
      </c>
      <c r="L5310" s="32">
        <f t="shared" si="4898"/>
        <v>425700</v>
      </c>
      <c r="M5310" s="32">
        <f t="shared" ref="M5310" si="4943">SUM(M5309)</f>
        <v>145600</v>
      </c>
      <c r="N5310" s="32">
        <f t="shared" ref="N5310:O5310" si="4944">SUM(N5309)</f>
        <v>136800</v>
      </c>
      <c r="O5310" s="32">
        <f t="shared" si="4944"/>
        <v>143300</v>
      </c>
      <c r="P5310" s="32">
        <f t="shared" si="4901"/>
        <v>1401438</v>
      </c>
      <c r="Q5310" s="32">
        <f t="shared" si="4902"/>
        <v>81.12516287978994</v>
      </c>
      <c r="R5310" s="90"/>
      <c r="S5310" s="90"/>
      <c r="T5310" s="90"/>
      <c r="U5310" s="90"/>
      <c r="V5310" s="90"/>
      <c r="W5310" s="90"/>
      <c r="X5310" s="90"/>
      <c r="Y5310" s="90"/>
    </row>
    <row r="5311" spans="1:25" ht="15" customHeight="1" x14ac:dyDescent="0.25">
      <c r="A5311" s="112"/>
      <c r="B5311" s="112"/>
      <c r="C5311" s="112"/>
      <c r="D5311" s="112"/>
      <c r="E5311" s="112"/>
      <c r="F5311" s="112"/>
      <c r="G5311" s="112"/>
      <c r="I5311" s="27"/>
      <c r="J5311" s="27"/>
      <c r="K5311" s="27">
        <v>0</v>
      </c>
      <c r="L5311" s="27"/>
      <c r="M5311" s="27"/>
      <c r="N5311" s="27"/>
      <c r="O5311" s="27"/>
      <c r="P5311" s="27"/>
      <c r="Q5311" s="27"/>
      <c r="R5311" s="27"/>
      <c r="S5311" s="27"/>
      <c r="T5311" s="27"/>
      <c r="U5311" s="27"/>
      <c r="V5311" s="27"/>
      <c r="W5311" s="27"/>
      <c r="X5311" s="27"/>
      <c r="Y5311" s="27"/>
    </row>
    <row r="5312" spans="1:25" ht="15" customHeight="1" thickBot="1" x14ac:dyDescent="0.3">
      <c r="A5312" s="53" t="s">
        <v>1</v>
      </c>
      <c r="B5312" s="53" t="s">
        <v>1</v>
      </c>
      <c r="C5312" s="53" t="s">
        <v>1</v>
      </c>
      <c r="D5312" s="53" t="s">
        <v>1</v>
      </c>
      <c r="E5312" s="53" t="s">
        <v>1</v>
      </c>
      <c r="F5312" s="53" t="s">
        <v>1</v>
      </c>
      <c r="G5312" s="53" t="s">
        <v>1</v>
      </c>
      <c r="H5312" s="21" t="s">
        <v>1</v>
      </c>
      <c r="I5312" s="33"/>
      <c r="J5312" s="33"/>
      <c r="K5312" s="33">
        <v>0</v>
      </c>
      <c r="L5312" s="33"/>
      <c r="M5312" s="33"/>
      <c r="N5312" s="33"/>
      <c r="O5312" s="33"/>
      <c r="P5312" s="33"/>
      <c r="Q5312" s="33"/>
      <c r="R5312" s="33"/>
      <c r="S5312" s="33"/>
      <c r="T5312" s="33"/>
      <c r="U5312" s="33"/>
      <c r="V5312" s="33"/>
      <c r="W5312" s="33"/>
      <c r="X5312" s="33"/>
      <c r="Y5312" s="33"/>
    </row>
    <row r="5313" spans="1:25" ht="45.75" customHeight="1" thickBot="1" x14ac:dyDescent="0.3">
      <c r="A5313" s="28" t="s">
        <v>4</v>
      </c>
      <c r="B5313" s="28" t="s">
        <v>5</v>
      </c>
      <c r="C5313" s="28" t="s">
        <v>6</v>
      </c>
      <c r="D5313" s="57" t="s">
        <v>1</v>
      </c>
      <c r="E5313" s="28" t="s">
        <v>7</v>
      </c>
      <c r="F5313" s="28" t="s">
        <v>8</v>
      </c>
      <c r="G5313" s="28" t="s">
        <v>9</v>
      </c>
      <c r="H5313" s="28" t="s">
        <v>10</v>
      </c>
      <c r="I5313" s="109" t="s">
        <v>3984</v>
      </c>
      <c r="J5313" s="109" t="s">
        <v>11</v>
      </c>
      <c r="K5313" s="109" t="s">
        <v>3989</v>
      </c>
      <c r="L5313" s="109" t="s">
        <v>3985</v>
      </c>
      <c r="M5313" s="109" t="s">
        <v>4027</v>
      </c>
      <c r="N5313" s="109" t="s">
        <v>3988</v>
      </c>
      <c r="O5313" s="109" t="s">
        <v>3986</v>
      </c>
      <c r="P5313" s="109" t="s">
        <v>3987</v>
      </c>
      <c r="Q5313" s="109" t="s">
        <v>3695</v>
      </c>
      <c r="R5313" s="91"/>
      <c r="S5313" s="91"/>
      <c r="T5313" s="91"/>
      <c r="U5313" s="91"/>
      <c r="V5313" s="91"/>
      <c r="W5313" s="91"/>
      <c r="X5313" s="91"/>
      <c r="Y5313" s="91"/>
    </row>
    <row r="5314" spans="1:25" ht="15" customHeight="1" x14ac:dyDescent="0.25">
      <c r="A5314" s="58" t="s">
        <v>1</v>
      </c>
      <c r="B5314" s="58" t="s">
        <v>1</v>
      </c>
      <c r="C5314" s="58" t="s">
        <v>1</v>
      </c>
      <c r="D5314" s="59" t="s">
        <v>1</v>
      </c>
      <c r="E5314" s="59" t="s">
        <v>1</v>
      </c>
      <c r="F5314" s="60" t="s">
        <v>1</v>
      </c>
      <c r="G5314" s="61" t="s">
        <v>1</v>
      </c>
      <c r="H5314" s="62" t="s">
        <v>1</v>
      </c>
      <c r="I5314" s="29">
        <v>1</v>
      </c>
      <c r="J5314" s="29">
        <v>2</v>
      </c>
      <c r="K5314" s="29">
        <v>3</v>
      </c>
      <c r="L5314" s="29" t="s">
        <v>3478</v>
      </c>
      <c r="M5314" s="29">
        <v>5</v>
      </c>
      <c r="N5314" s="29">
        <v>6</v>
      </c>
      <c r="O5314" s="29">
        <v>7</v>
      </c>
      <c r="P5314" s="29" t="s">
        <v>3696</v>
      </c>
      <c r="Q5314" s="29">
        <v>9</v>
      </c>
      <c r="R5314" s="92"/>
      <c r="S5314" s="92"/>
      <c r="T5314" s="92"/>
      <c r="U5314" s="92"/>
      <c r="V5314" s="92"/>
      <c r="W5314" s="92"/>
      <c r="X5314" s="92"/>
      <c r="Y5314" s="92"/>
    </row>
    <row r="5315" spans="1:25" ht="15" customHeight="1" x14ac:dyDescent="0.25">
      <c r="A5315" s="63" t="s">
        <v>935</v>
      </c>
      <c r="B5315" s="63" t="s">
        <v>95</v>
      </c>
      <c r="C5315" s="64" t="s">
        <v>1260</v>
      </c>
      <c r="D5315" s="64" t="s">
        <v>2007</v>
      </c>
      <c r="E5315" s="65" t="s">
        <v>1</v>
      </c>
      <c r="F5315" s="65" t="s">
        <v>1</v>
      </c>
      <c r="G5315" s="65" t="s">
        <v>1</v>
      </c>
      <c r="H5315" s="65" t="s">
        <v>2008</v>
      </c>
      <c r="I5315" s="26">
        <v>0</v>
      </c>
      <c r="J5315" s="26" t="s">
        <v>1</v>
      </c>
      <c r="K5315" s="26">
        <v>0</v>
      </c>
      <c r="L5315" s="26"/>
      <c r="M5315" s="26"/>
      <c r="N5315" s="26"/>
      <c r="O5315" s="26"/>
      <c r="P5315" s="26"/>
      <c r="Q5315" s="26"/>
      <c r="R5315" s="90"/>
      <c r="S5315" s="90"/>
      <c r="T5315" s="90"/>
      <c r="U5315" s="90"/>
      <c r="V5315" s="90"/>
      <c r="W5315" s="90"/>
      <c r="X5315" s="90"/>
      <c r="Y5315" s="90"/>
    </row>
    <row r="5316" spans="1:25" ht="22.5" customHeight="1" x14ac:dyDescent="0.25">
      <c r="A5316" s="63" t="s">
        <v>1</v>
      </c>
      <c r="B5316" s="63" t="s">
        <v>1</v>
      </c>
      <c r="C5316" s="63" t="s">
        <v>1</v>
      </c>
      <c r="D5316" s="65" t="s">
        <v>1</v>
      </c>
      <c r="E5316" s="65" t="s">
        <v>1</v>
      </c>
      <c r="F5316" s="65" t="s">
        <v>1</v>
      </c>
      <c r="G5316" s="65" t="s">
        <v>1</v>
      </c>
      <c r="H5316" s="66" t="s">
        <v>15</v>
      </c>
      <c r="I5316" s="30">
        <f t="shared" ref="I5316:K5316" si="4945">SUM(I5317,I5325,I5327)</f>
        <v>1906426</v>
      </c>
      <c r="J5316" s="30">
        <f t="shared" si="4945"/>
        <v>1843644</v>
      </c>
      <c r="K5316" s="30">
        <f t="shared" si="4945"/>
        <v>1003780</v>
      </c>
      <c r="L5316" s="30">
        <f t="shared" si="4898"/>
        <v>436231</v>
      </c>
      <c r="M5316" s="30">
        <f t="shared" ref="M5316" si="4946">SUM(M5317,M5325,M5327)</f>
        <v>138044</v>
      </c>
      <c r="N5316" s="30">
        <f t="shared" ref="N5316:O5316" si="4947">SUM(N5317,N5325,N5327)</f>
        <v>145144</v>
      </c>
      <c r="O5316" s="30">
        <f t="shared" si="4947"/>
        <v>153043</v>
      </c>
      <c r="P5316" s="30">
        <f t="shared" si="4901"/>
        <v>1440011</v>
      </c>
      <c r="Q5316" s="30">
        <f t="shared" si="4902"/>
        <v>78.106782003467046</v>
      </c>
      <c r="R5316" s="93"/>
      <c r="S5316" s="93"/>
      <c r="T5316" s="93"/>
      <c r="U5316" s="93"/>
      <c r="V5316" s="93"/>
      <c r="W5316" s="93"/>
      <c r="X5316" s="93"/>
      <c r="Y5316" s="93"/>
    </row>
    <row r="5317" spans="1:25" ht="15" customHeight="1" x14ac:dyDescent="0.25">
      <c r="A5317" s="63" t="s">
        <v>935</v>
      </c>
      <c r="B5317" s="63" t="s">
        <v>95</v>
      </c>
      <c r="C5317" s="63" t="s">
        <v>1260</v>
      </c>
      <c r="D5317" s="63" t="s">
        <v>2007</v>
      </c>
      <c r="E5317" s="65" t="s">
        <v>16</v>
      </c>
      <c r="F5317" s="65" t="s">
        <v>1</v>
      </c>
      <c r="G5317" s="65" t="s">
        <v>1</v>
      </c>
      <c r="H5317" s="65" t="s">
        <v>17</v>
      </c>
      <c r="I5317" s="31">
        <f t="shared" ref="I5317:K5317" si="4948">SUM(I5318:I5319)</f>
        <v>1567072</v>
      </c>
      <c r="J5317" s="31">
        <f t="shared" si="4948"/>
        <v>1567072</v>
      </c>
      <c r="K5317" s="31">
        <f t="shared" si="4948"/>
        <v>847830</v>
      </c>
      <c r="L5317" s="31">
        <f t="shared" si="4898"/>
        <v>373100</v>
      </c>
      <c r="M5317" s="31">
        <f t="shared" ref="M5317" si="4949">SUM(M5318:M5319)</f>
        <v>118000</v>
      </c>
      <c r="N5317" s="31">
        <f t="shared" ref="N5317:O5317" si="4950">SUM(N5318:N5319)</f>
        <v>125100</v>
      </c>
      <c r="O5317" s="31">
        <f t="shared" si="4950"/>
        <v>130000</v>
      </c>
      <c r="P5317" s="31">
        <f t="shared" si="4901"/>
        <v>1220930</v>
      </c>
      <c r="Q5317" s="31">
        <f t="shared" si="4902"/>
        <v>77.911544587613079</v>
      </c>
      <c r="R5317" s="94"/>
      <c r="S5317" s="94"/>
      <c r="T5317" s="94"/>
      <c r="U5317" s="94"/>
      <c r="V5317" s="94"/>
      <c r="W5317" s="94"/>
      <c r="X5317" s="94"/>
      <c r="Y5317" s="94"/>
    </row>
    <row r="5318" spans="1:25" ht="15" customHeight="1" x14ac:dyDescent="0.25">
      <c r="A5318" s="64" t="s">
        <v>935</v>
      </c>
      <c r="B5318" s="64" t="s">
        <v>95</v>
      </c>
      <c r="C5318" s="64" t="s">
        <v>1260</v>
      </c>
      <c r="D5318" s="64" t="s">
        <v>2007</v>
      </c>
      <c r="E5318" s="20" t="s">
        <v>19</v>
      </c>
      <c r="F5318" s="64"/>
      <c r="G5318" s="53" t="s">
        <v>385</v>
      </c>
      <c r="H5318" s="53" t="s">
        <v>3922</v>
      </c>
      <c r="I5318" s="26">
        <v>1363992</v>
      </c>
      <c r="J5318" s="26">
        <v>1363992</v>
      </c>
      <c r="K5318" s="26">
        <v>715000</v>
      </c>
      <c r="L5318" s="26">
        <f t="shared" si="4898"/>
        <v>345000</v>
      </c>
      <c r="M5318" s="26">
        <v>115000</v>
      </c>
      <c r="N5318" s="26">
        <v>115000</v>
      </c>
      <c r="O5318" s="26">
        <v>115000</v>
      </c>
      <c r="P5318" s="26">
        <f t="shared" si="4901"/>
        <v>1060000</v>
      </c>
      <c r="Q5318" s="26">
        <f t="shared" si="4902"/>
        <v>77.713065765781622</v>
      </c>
      <c r="R5318" s="90"/>
      <c r="S5318" s="90"/>
      <c r="T5318" s="90"/>
      <c r="U5318" s="90"/>
      <c r="V5318" s="90"/>
      <c r="W5318" s="90"/>
      <c r="X5318" s="90"/>
      <c r="Y5318" s="90"/>
    </row>
    <row r="5319" spans="1:25" ht="15" customHeight="1" x14ac:dyDescent="0.25">
      <c r="A5319" s="63" t="s">
        <v>935</v>
      </c>
      <c r="B5319" s="63" t="s">
        <v>95</v>
      </c>
      <c r="C5319" s="63" t="s">
        <v>1260</v>
      </c>
      <c r="D5319" s="63" t="s">
        <v>2007</v>
      </c>
      <c r="E5319" s="63" t="s">
        <v>21</v>
      </c>
      <c r="F5319" s="64" t="s">
        <v>1</v>
      </c>
      <c r="G5319" s="53" t="s">
        <v>1</v>
      </c>
      <c r="H5319" s="65" t="s">
        <v>22</v>
      </c>
      <c r="I5319" s="31">
        <f t="shared" ref="I5319:K5319" si="4951">SUM(I5320:I5324)</f>
        <v>203080</v>
      </c>
      <c r="J5319" s="31">
        <f t="shared" si="4951"/>
        <v>203080</v>
      </c>
      <c r="K5319" s="31">
        <f t="shared" si="4951"/>
        <v>132830</v>
      </c>
      <c r="L5319" s="31">
        <f t="shared" si="4898"/>
        <v>28100</v>
      </c>
      <c r="M5319" s="31">
        <f t="shared" ref="M5319" si="4952">SUM(M5320:M5324)</f>
        <v>3000</v>
      </c>
      <c r="N5319" s="31">
        <f t="shared" ref="N5319:O5319" si="4953">SUM(N5320:N5324)</f>
        <v>10100</v>
      </c>
      <c r="O5319" s="31">
        <f t="shared" si="4953"/>
        <v>15000</v>
      </c>
      <c r="P5319" s="31">
        <f t="shared" si="4901"/>
        <v>160930</v>
      </c>
      <c r="Q5319" s="31">
        <f t="shared" si="4902"/>
        <v>79.244632657080956</v>
      </c>
      <c r="R5319" s="94"/>
      <c r="S5319" s="94"/>
      <c r="T5319" s="94"/>
      <c r="U5319" s="94"/>
      <c r="V5319" s="94"/>
      <c r="W5319" s="94"/>
      <c r="X5319" s="94"/>
      <c r="Y5319" s="94"/>
    </row>
    <row r="5320" spans="1:25" ht="15" customHeight="1" x14ac:dyDescent="0.25">
      <c r="A5320" s="64" t="s">
        <v>935</v>
      </c>
      <c r="B5320" s="64" t="s">
        <v>95</v>
      </c>
      <c r="C5320" s="64" t="s">
        <v>1260</v>
      </c>
      <c r="D5320" s="64" t="s">
        <v>2007</v>
      </c>
      <c r="E5320" s="20" t="s">
        <v>23</v>
      </c>
      <c r="F5320" s="64" t="s">
        <v>2009</v>
      </c>
      <c r="G5320" s="53" t="s">
        <v>385</v>
      </c>
      <c r="H5320" s="53" t="s">
        <v>85</v>
      </c>
      <c r="I5320" s="26">
        <v>37000</v>
      </c>
      <c r="J5320" s="26">
        <v>37000</v>
      </c>
      <c r="K5320" s="26">
        <v>24200</v>
      </c>
      <c r="L5320" s="26">
        <f t="shared" si="4898"/>
        <v>7600</v>
      </c>
      <c r="M5320" s="26">
        <v>1000</v>
      </c>
      <c r="N5320" s="26">
        <v>3100</v>
      </c>
      <c r="O5320" s="26">
        <v>3500</v>
      </c>
      <c r="P5320" s="26">
        <f t="shared" si="4901"/>
        <v>31800</v>
      </c>
      <c r="Q5320" s="26">
        <f t="shared" si="4902"/>
        <v>85.945945945945951</v>
      </c>
      <c r="R5320" s="90"/>
      <c r="S5320" s="90"/>
      <c r="T5320" s="90"/>
      <c r="U5320" s="90"/>
      <c r="V5320" s="90"/>
      <c r="W5320" s="90"/>
      <c r="X5320" s="90"/>
      <c r="Y5320" s="90"/>
    </row>
    <row r="5321" spans="1:25" ht="15" customHeight="1" x14ac:dyDescent="0.25">
      <c r="A5321" s="64" t="s">
        <v>935</v>
      </c>
      <c r="B5321" s="64" t="s">
        <v>95</v>
      </c>
      <c r="C5321" s="64" t="s">
        <v>1260</v>
      </c>
      <c r="D5321" s="64" t="s">
        <v>2007</v>
      </c>
      <c r="E5321" s="20" t="s">
        <v>23</v>
      </c>
      <c r="F5321" s="64" t="s">
        <v>2010</v>
      </c>
      <c r="G5321" s="53" t="s">
        <v>385</v>
      </c>
      <c r="H5321" s="53" t="s">
        <v>25</v>
      </c>
      <c r="I5321" s="26">
        <v>121000</v>
      </c>
      <c r="J5321" s="26">
        <v>121000</v>
      </c>
      <c r="K5321" s="26">
        <v>68000</v>
      </c>
      <c r="L5321" s="26">
        <f t="shared" si="4898"/>
        <v>20500</v>
      </c>
      <c r="M5321" s="26">
        <v>2000</v>
      </c>
      <c r="N5321" s="26">
        <v>7000</v>
      </c>
      <c r="O5321" s="26">
        <v>11500</v>
      </c>
      <c r="P5321" s="26">
        <f t="shared" si="4901"/>
        <v>88500</v>
      </c>
      <c r="Q5321" s="26">
        <f t="shared" si="4902"/>
        <v>73.140495867768593</v>
      </c>
      <c r="R5321" s="90"/>
      <c r="S5321" s="90"/>
      <c r="T5321" s="90"/>
      <c r="U5321" s="90"/>
      <c r="V5321" s="90"/>
      <c r="W5321" s="90"/>
      <c r="X5321" s="90"/>
      <c r="Y5321" s="90"/>
    </row>
    <row r="5322" spans="1:25" ht="15" customHeight="1" x14ac:dyDescent="0.25">
      <c r="A5322" s="64" t="s">
        <v>935</v>
      </c>
      <c r="B5322" s="64" t="s">
        <v>95</v>
      </c>
      <c r="C5322" s="64" t="s">
        <v>1260</v>
      </c>
      <c r="D5322" s="64" t="s">
        <v>2007</v>
      </c>
      <c r="E5322" s="20" t="s">
        <v>23</v>
      </c>
      <c r="F5322" s="64" t="s">
        <v>2011</v>
      </c>
      <c r="G5322" s="53" t="s">
        <v>385</v>
      </c>
      <c r="H5322" s="53" t="s">
        <v>27</v>
      </c>
      <c r="I5322" s="26">
        <v>27480</v>
      </c>
      <c r="J5322" s="26">
        <v>27480</v>
      </c>
      <c r="K5322" s="26">
        <v>27480</v>
      </c>
      <c r="L5322" s="26">
        <f t="shared" si="4898"/>
        <v>0</v>
      </c>
      <c r="M5322" s="26"/>
      <c r="N5322" s="26"/>
      <c r="O5322" s="26"/>
      <c r="P5322" s="26">
        <f t="shared" si="4901"/>
        <v>27480</v>
      </c>
      <c r="Q5322" s="26">
        <f t="shared" si="4902"/>
        <v>100</v>
      </c>
      <c r="R5322" s="90"/>
      <c r="S5322" s="90"/>
      <c r="T5322" s="90"/>
      <c r="U5322" s="90"/>
      <c r="V5322" s="90"/>
      <c r="W5322" s="90"/>
      <c r="X5322" s="90"/>
      <c r="Y5322" s="90"/>
    </row>
    <row r="5323" spans="1:25" ht="15" customHeight="1" x14ac:dyDescent="0.25">
      <c r="A5323" s="64" t="s">
        <v>935</v>
      </c>
      <c r="B5323" s="64" t="s">
        <v>95</v>
      </c>
      <c r="C5323" s="64" t="s">
        <v>1260</v>
      </c>
      <c r="D5323" s="64" t="s">
        <v>2007</v>
      </c>
      <c r="E5323" s="20" t="s">
        <v>23</v>
      </c>
      <c r="F5323" s="64" t="s">
        <v>2012</v>
      </c>
      <c r="G5323" s="53" t="s">
        <v>385</v>
      </c>
      <c r="H5323" s="53" t="s">
        <v>89</v>
      </c>
      <c r="I5323" s="26">
        <v>8900</v>
      </c>
      <c r="J5323" s="26">
        <v>8900</v>
      </c>
      <c r="K5323" s="26">
        <v>4450</v>
      </c>
      <c r="L5323" s="26">
        <f t="shared" si="4898"/>
        <v>0</v>
      </c>
      <c r="M5323" s="26"/>
      <c r="N5323" s="26"/>
      <c r="O5323" s="26"/>
      <c r="P5323" s="26">
        <f t="shared" si="4901"/>
        <v>4450</v>
      </c>
      <c r="Q5323" s="26">
        <f t="shared" si="4902"/>
        <v>50</v>
      </c>
      <c r="R5323" s="90"/>
      <c r="S5323" s="90"/>
      <c r="T5323" s="90"/>
      <c r="U5323" s="90"/>
      <c r="V5323" s="90"/>
      <c r="W5323" s="90"/>
      <c r="X5323" s="90"/>
      <c r="Y5323" s="90"/>
    </row>
    <row r="5324" spans="1:25" ht="15" customHeight="1" x14ac:dyDescent="0.25">
      <c r="A5324" s="64" t="s">
        <v>935</v>
      </c>
      <c r="B5324" s="64" t="s">
        <v>95</v>
      </c>
      <c r="C5324" s="64" t="s">
        <v>1260</v>
      </c>
      <c r="D5324" s="64" t="s">
        <v>2007</v>
      </c>
      <c r="E5324" s="20" t="s">
        <v>23</v>
      </c>
      <c r="F5324" s="64" t="s">
        <v>2013</v>
      </c>
      <c r="G5324" s="53" t="s">
        <v>385</v>
      </c>
      <c r="H5324" s="53" t="s">
        <v>29</v>
      </c>
      <c r="I5324" s="26">
        <v>8700</v>
      </c>
      <c r="J5324" s="26">
        <v>8700</v>
      </c>
      <c r="K5324" s="26">
        <v>8700</v>
      </c>
      <c r="L5324" s="26">
        <f t="shared" si="4898"/>
        <v>0</v>
      </c>
      <c r="M5324" s="26"/>
      <c r="N5324" s="26"/>
      <c r="O5324" s="26"/>
      <c r="P5324" s="26">
        <f t="shared" si="4901"/>
        <v>8700</v>
      </c>
      <c r="Q5324" s="26">
        <f t="shared" si="4902"/>
        <v>100</v>
      </c>
      <c r="R5324" s="90"/>
      <c r="S5324" s="90"/>
      <c r="T5324" s="90"/>
      <c r="U5324" s="90"/>
      <c r="V5324" s="90"/>
      <c r="W5324" s="90"/>
      <c r="X5324" s="90"/>
      <c r="Y5324" s="90"/>
    </row>
    <row r="5325" spans="1:25" ht="15" customHeight="1" x14ac:dyDescent="0.25">
      <c r="A5325" s="63" t="s">
        <v>935</v>
      </c>
      <c r="B5325" s="63" t="s">
        <v>95</v>
      </c>
      <c r="C5325" s="63" t="s">
        <v>1260</v>
      </c>
      <c r="D5325" s="63" t="s">
        <v>2007</v>
      </c>
      <c r="E5325" s="65" t="s">
        <v>30</v>
      </c>
      <c r="F5325" s="65" t="s">
        <v>1</v>
      </c>
      <c r="G5325" s="65" t="s">
        <v>1</v>
      </c>
      <c r="H5325" s="65" t="s">
        <v>31</v>
      </c>
      <c r="I5325" s="31">
        <f t="shared" ref="I5325:K5325" si="4954">SUM(I5326)</f>
        <v>143223</v>
      </c>
      <c r="J5325" s="31">
        <f t="shared" si="4954"/>
        <v>143223</v>
      </c>
      <c r="K5325" s="31">
        <f t="shared" si="4954"/>
        <v>79500</v>
      </c>
      <c r="L5325" s="31">
        <f t="shared" si="4898"/>
        <v>37500</v>
      </c>
      <c r="M5325" s="31">
        <f t="shared" ref="M5325" si="4955">SUM(M5326)</f>
        <v>12500</v>
      </c>
      <c r="N5325" s="31">
        <f t="shared" ref="N5325:O5325" si="4956">SUM(N5326)</f>
        <v>12500</v>
      </c>
      <c r="O5325" s="31">
        <f t="shared" si="4956"/>
        <v>12500</v>
      </c>
      <c r="P5325" s="31">
        <f t="shared" si="4901"/>
        <v>117000</v>
      </c>
      <c r="Q5325" s="31">
        <f t="shared" si="4902"/>
        <v>81.690789887099129</v>
      </c>
      <c r="R5325" s="94"/>
      <c r="S5325" s="94"/>
      <c r="T5325" s="94"/>
      <c r="U5325" s="94"/>
      <c r="V5325" s="94"/>
      <c r="W5325" s="94"/>
      <c r="X5325" s="94"/>
      <c r="Y5325" s="94"/>
    </row>
    <row r="5326" spans="1:25" ht="15" customHeight="1" x14ac:dyDescent="0.25">
      <c r="A5326" s="64" t="s">
        <v>935</v>
      </c>
      <c r="B5326" s="64" t="s">
        <v>95</v>
      </c>
      <c r="C5326" s="64" t="s">
        <v>1260</v>
      </c>
      <c r="D5326" s="64" t="s">
        <v>2007</v>
      </c>
      <c r="E5326" s="20" t="s">
        <v>33</v>
      </c>
      <c r="F5326" s="64"/>
      <c r="G5326" s="53" t="s">
        <v>385</v>
      </c>
      <c r="H5326" s="53" t="s">
        <v>3885</v>
      </c>
      <c r="I5326" s="26">
        <v>143223</v>
      </c>
      <c r="J5326" s="26">
        <v>143223</v>
      </c>
      <c r="K5326" s="26">
        <v>79500</v>
      </c>
      <c r="L5326" s="26">
        <f t="shared" si="4898"/>
        <v>37500</v>
      </c>
      <c r="M5326" s="26">
        <v>12500</v>
      </c>
      <c r="N5326" s="26">
        <v>12500</v>
      </c>
      <c r="O5326" s="26">
        <v>12500</v>
      </c>
      <c r="P5326" s="26">
        <f t="shared" si="4901"/>
        <v>117000</v>
      </c>
      <c r="Q5326" s="26">
        <f t="shared" si="4902"/>
        <v>81.690789887099129</v>
      </c>
      <c r="R5326" s="90"/>
      <c r="S5326" s="90"/>
      <c r="T5326" s="90"/>
      <c r="U5326" s="90"/>
      <c r="V5326" s="90"/>
      <c r="W5326" s="90"/>
      <c r="X5326" s="90"/>
      <c r="Y5326" s="90"/>
    </row>
    <row r="5327" spans="1:25" ht="15" customHeight="1" x14ac:dyDescent="0.25">
      <c r="A5327" s="63" t="s">
        <v>935</v>
      </c>
      <c r="B5327" s="63" t="s">
        <v>95</v>
      </c>
      <c r="C5327" s="63" t="s">
        <v>1260</v>
      </c>
      <c r="D5327" s="63" t="s">
        <v>2007</v>
      </c>
      <c r="E5327" s="65" t="s">
        <v>34</v>
      </c>
      <c r="F5327" s="65" t="s">
        <v>1</v>
      </c>
      <c r="G5327" s="65" t="s">
        <v>1</v>
      </c>
      <c r="H5327" s="65" t="s">
        <v>35</v>
      </c>
      <c r="I5327" s="31">
        <f t="shared" ref="I5327:K5327" si="4957">SUM(I5328:I5334)</f>
        <v>196131</v>
      </c>
      <c r="J5327" s="31">
        <f t="shared" si="4957"/>
        <v>133349</v>
      </c>
      <c r="K5327" s="31">
        <f t="shared" si="4957"/>
        <v>76450</v>
      </c>
      <c r="L5327" s="31">
        <f t="shared" si="4898"/>
        <v>25631</v>
      </c>
      <c r="M5327" s="31">
        <f t="shared" ref="M5327" si="4958">SUM(M5328:M5334)</f>
        <v>7544</v>
      </c>
      <c r="N5327" s="31">
        <f t="shared" ref="N5327:O5327" si="4959">SUM(N5328:N5334)</f>
        <v>7544</v>
      </c>
      <c r="O5327" s="31">
        <f t="shared" si="4959"/>
        <v>10543</v>
      </c>
      <c r="P5327" s="31">
        <f t="shared" si="4901"/>
        <v>102081</v>
      </c>
      <c r="Q5327" s="31">
        <f t="shared" si="4902"/>
        <v>76.55175516876767</v>
      </c>
      <c r="R5327" s="94"/>
      <c r="S5327" s="94"/>
      <c r="T5327" s="94"/>
      <c r="U5327" s="94"/>
      <c r="V5327" s="94"/>
      <c r="W5327" s="94"/>
      <c r="X5327" s="94"/>
      <c r="Y5327" s="94"/>
    </row>
    <row r="5328" spans="1:25" ht="15" customHeight="1" x14ac:dyDescent="0.25">
      <c r="A5328" s="64" t="s">
        <v>935</v>
      </c>
      <c r="B5328" s="64" t="s">
        <v>95</v>
      </c>
      <c r="C5328" s="64" t="s">
        <v>1260</v>
      </c>
      <c r="D5328" s="64" t="s">
        <v>2007</v>
      </c>
      <c r="E5328" s="20" t="s">
        <v>38</v>
      </c>
      <c r="F5328" s="64"/>
      <c r="G5328" s="53" t="s">
        <v>385</v>
      </c>
      <c r="H5328" s="53" t="s">
        <v>37</v>
      </c>
      <c r="I5328" s="26">
        <v>7600</v>
      </c>
      <c r="J5328" s="26">
        <v>100</v>
      </c>
      <c r="K5328" s="26">
        <v>50</v>
      </c>
      <c r="L5328" s="26">
        <f t="shared" ref="L5328:L5390" si="4960">SUM(M5328:O5328)</f>
        <v>25</v>
      </c>
      <c r="M5328" s="26">
        <v>8</v>
      </c>
      <c r="N5328" s="26">
        <v>8</v>
      </c>
      <c r="O5328" s="26">
        <v>9</v>
      </c>
      <c r="P5328" s="26">
        <f t="shared" ref="P5328:P5390" si="4961">K5328+L5328</f>
        <v>75</v>
      </c>
      <c r="Q5328" s="26">
        <f t="shared" ref="Q5328:Q5390" si="4962">IF(J5328=0,"-",P5328/J5328*100)</f>
        <v>75</v>
      </c>
      <c r="R5328" s="90"/>
      <c r="S5328" s="90"/>
      <c r="T5328" s="90"/>
      <c r="U5328" s="90"/>
      <c r="V5328" s="90"/>
      <c r="W5328" s="90"/>
      <c r="X5328" s="90"/>
      <c r="Y5328" s="90"/>
    </row>
    <row r="5329" spans="1:25" ht="15" customHeight="1" x14ac:dyDescent="0.25">
      <c r="A5329" s="64" t="s">
        <v>935</v>
      </c>
      <c r="B5329" s="64" t="s">
        <v>95</v>
      </c>
      <c r="C5329" s="64" t="s">
        <v>1260</v>
      </c>
      <c r="D5329" s="64" t="s">
        <v>2007</v>
      </c>
      <c r="E5329" s="20" t="s">
        <v>298</v>
      </c>
      <c r="F5329" s="64"/>
      <c r="G5329" s="53" t="s">
        <v>385</v>
      </c>
      <c r="H5329" s="53" t="s">
        <v>297</v>
      </c>
      <c r="I5329" s="26">
        <v>67400</v>
      </c>
      <c r="J5329" s="26">
        <v>67400</v>
      </c>
      <c r="K5329" s="26">
        <v>42000</v>
      </c>
      <c r="L5329" s="26">
        <f t="shared" si="4960"/>
        <v>9000</v>
      </c>
      <c r="M5329" s="26">
        <v>2000</v>
      </c>
      <c r="N5329" s="26">
        <v>2000</v>
      </c>
      <c r="O5329" s="26">
        <v>5000</v>
      </c>
      <c r="P5329" s="26">
        <f t="shared" si="4961"/>
        <v>51000</v>
      </c>
      <c r="Q5329" s="26">
        <f t="shared" si="4962"/>
        <v>75.667655786350153</v>
      </c>
      <c r="R5329" s="90"/>
      <c r="S5329" s="90"/>
      <c r="T5329" s="90"/>
      <c r="U5329" s="90"/>
      <c r="V5329" s="90"/>
      <c r="W5329" s="90"/>
      <c r="X5329" s="90"/>
      <c r="Y5329" s="90"/>
    </row>
    <row r="5330" spans="1:25" ht="15" customHeight="1" x14ac:dyDescent="0.25">
      <c r="A5330" s="64" t="s">
        <v>935</v>
      </c>
      <c r="B5330" s="64" t="s">
        <v>95</v>
      </c>
      <c r="C5330" s="64" t="s">
        <v>1260</v>
      </c>
      <c r="D5330" s="64" t="s">
        <v>2007</v>
      </c>
      <c r="E5330" s="20" t="s">
        <v>301</v>
      </c>
      <c r="F5330" s="64"/>
      <c r="G5330" s="53" t="s">
        <v>385</v>
      </c>
      <c r="H5330" s="53" t="s">
        <v>300</v>
      </c>
      <c r="I5330" s="26">
        <v>15149</v>
      </c>
      <c r="J5330" s="26">
        <v>14149</v>
      </c>
      <c r="K5330" s="26">
        <v>7200</v>
      </c>
      <c r="L5330" s="26">
        <f t="shared" si="4960"/>
        <v>3600</v>
      </c>
      <c r="M5330" s="26">
        <v>1200</v>
      </c>
      <c r="N5330" s="26">
        <v>1200</v>
      </c>
      <c r="O5330" s="26">
        <v>1200</v>
      </c>
      <c r="P5330" s="26">
        <f t="shared" si="4961"/>
        <v>10800</v>
      </c>
      <c r="Q5330" s="26">
        <f t="shared" si="4962"/>
        <v>76.330482719626829</v>
      </c>
      <c r="R5330" s="90"/>
      <c r="S5330" s="90"/>
      <c r="T5330" s="90"/>
      <c r="U5330" s="90"/>
      <c r="V5330" s="90"/>
      <c r="W5330" s="90"/>
      <c r="X5330" s="90"/>
      <c r="Y5330" s="90"/>
    </row>
    <row r="5331" spans="1:25" ht="15" customHeight="1" x14ac:dyDescent="0.25">
      <c r="A5331" s="64" t="s">
        <v>935</v>
      </c>
      <c r="B5331" s="64" t="s">
        <v>95</v>
      </c>
      <c r="C5331" s="64" t="s">
        <v>1260</v>
      </c>
      <c r="D5331" s="64" t="s">
        <v>2007</v>
      </c>
      <c r="E5331" s="20" t="s">
        <v>218</v>
      </c>
      <c r="F5331" s="64"/>
      <c r="G5331" s="53" t="s">
        <v>385</v>
      </c>
      <c r="H5331" s="53" t="s">
        <v>217</v>
      </c>
      <c r="I5331" s="26">
        <v>26282</v>
      </c>
      <c r="J5331" s="26">
        <v>20000</v>
      </c>
      <c r="K5331" s="26">
        <v>10000</v>
      </c>
      <c r="L5331" s="26">
        <f t="shared" si="4960"/>
        <v>5000</v>
      </c>
      <c r="M5331" s="26">
        <v>1667</v>
      </c>
      <c r="N5331" s="26">
        <v>1667</v>
      </c>
      <c r="O5331" s="26">
        <v>1666</v>
      </c>
      <c r="P5331" s="26">
        <f t="shared" si="4961"/>
        <v>15000</v>
      </c>
      <c r="Q5331" s="26">
        <f t="shared" si="4962"/>
        <v>75</v>
      </c>
      <c r="R5331" s="90"/>
      <c r="S5331" s="90"/>
      <c r="T5331" s="90"/>
      <c r="U5331" s="90"/>
      <c r="V5331" s="90"/>
      <c r="W5331" s="90"/>
      <c r="X5331" s="90"/>
      <c r="Y5331" s="90"/>
    </row>
    <row r="5332" spans="1:25" ht="15" customHeight="1" x14ac:dyDescent="0.25">
      <c r="A5332" s="64" t="s">
        <v>935</v>
      </c>
      <c r="B5332" s="64" t="s">
        <v>95</v>
      </c>
      <c r="C5332" s="64" t="s">
        <v>1260</v>
      </c>
      <c r="D5332" s="64" t="s">
        <v>2007</v>
      </c>
      <c r="E5332" s="20" t="s">
        <v>308</v>
      </c>
      <c r="F5332" s="64"/>
      <c r="G5332" s="53" t="s">
        <v>385</v>
      </c>
      <c r="H5332" s="53" t="s">
        <v>307</v>
      </c>
      <c r="I5332" s="26">
        <v>21000</v>
      </c>
      <c r="J5332" s="26">
        <v>11000</v>
      </c>
      <c r="K5332" s="26">
        <v>5500</v>
      </c>
      <c r="L5332" s="26">
        <f t="shared" si="4960"/>
        <v>2750</v>
      </c>
      <c r="M5332" s="26">
        <v>917</v>
      </c>
      <c r="N5332" s="26">
        <v>917</v>
      </c>
      <c r="O5332" s="26">
        <v>916</v>
      </c>
      <c r="P5332" s="26">
        <f t="shared" si="4961"/>
        <v>8250</v>
      </c>
      <c r="Q5332" s="26">
        <f t="shared" si="4962"/>
        <v>75</v>
      </c>
      <c r="R5332" s="90"/>
      <c r="S5332" s="90"/>
      <c r="T5332" s="90"/>
      <c r="U5332" s="90"/>
      <c r="V5332" s="90"/>
      <c r="W5332" s="90"/>
      <c r="X5332" s="90"/>
      <c r="Y5332" s="90"/>
    </row>
    <row r="5333" spans="1:25" ht="15" customHeight="1" x14ac:dyDescent="0.25">
      <c r="A5333" s="64" t="s">
        <v>935</v>
      </c>
      <c r="B5333" s="64" t="s">
        <v>95</v>
      </c>
      <c r="C5333" s="64" t="s">
        <v>1260</v>
      </c>
      <c r="D5333" s="64" t="s">
        <v>2007</v>
      </c>
      <c r="E5333" s="20" t="s">
        <v>311</v>
      </c>
      <c r="F5333" s="64"/>
      <c r="G5333" s="53" t="s">
        <v>385</v>
      </c>
      <c r="H5333" s="53" t="s">
        <v>310</v>
      </c>
      <c r="I5333" s="26">
        <v>6000</v>
      </c>
      <c r="J5333" s="26">
        <v>3000</v>
      </c>
      <c r="K5333" s="26">
        <v>1500</v>
      </c>
      <c r="L5333" s="26">
        <f t="shared" si="4960"/>
        <v>750</v>
      </c>
      <c r="M5333" s="26">
        <v>250</v>
      </c>
      <c r="N5333" s="26">
        <v>250</v>
      </c>
      <c r="O5333" s="26">
        <v>250</v>
      </c>
      <c r="P5333" s="26">
        <f t="shared" si="4961"/>
        <v>2250</v>
      </c>
      <c r="Q5333" s="26">
        <f t="shared" si="4962"/>
        <v>75</v>
      </c>
      <c r="R5333" s="90"/>
      <c r="S5333" s="90"/>
      <c r="T5333" s="90"/>
      <c r="U5333" s="90"/>
      <c r="V5333" s="90"/>
      <c r="W5333" s="90"/>
      <c r="X5333" s="90"/>
      <c r="Y5333" s="90"/>
    </row>
    <row r="5334" spans="1:25" ht="15" customHeight="1" x14ac:dyDescent="0.25">
      <c r="A5334" s="63" t="s">
        <v>935</v>
      </c>
      <c r="B5334" s="63" t="s">
        <v>95</v>
      </c>
      <c r="C5334" s="63" t="s">
        <v>1260</v>
      </c>
      <c r="D5334" s="63" t="s">
        <v>2007</v>
      </c>
      <c r="E5334" s="63" t="s">
        <v>39</v>
      </c>
      <c r="F5334" s="64" t="s">
        <v>1</v>
      </c>
      <c r="G5334" s="53" t="s">
        <v>1</v>
      </c>
      <c r="H5334" s="65" t="s">
        <v>40</v>
      </c>
      <c r="I5334" s="31">
        <f t="shared" ref="I5334:K5334" si="4963">SUM(I5335:I5337)</f>
        <v>52700</v>
      </c>
      <c r="J5334" s="31">
        <f t="shared" si="4963"/>
        <v>17700</v>
      </c>
      <c r="K5334" s="31">
        <f t="shared" si="4963"/>
        <v>10200</v>
      </c>
      <c r="L5334" s="31">
        <f t="shared" si="4960"/>
        <v>4506</v>
      </c>
      <c r="M5334" s="31">
        <f t="shared" ref="M5334" si="4964">SUM(M5335:M5337)</f>
        <v>1502</v>
      </c>
      <c r="N5334" s="31">
        <f t="shared" ref="N5334:O5334" si="4965">SUM(N5335:N5337)</f>
        <v>1502</v>
      </c>
      <c r="O5334" s="31">
        <f t="shared" si="4965"/>
        <v>1502</v>
      </c>
      <c r="P5334" s="31">
        <f t="shared" si="4961"/>
        <v>14706</v>
      </c>
      <c r="Q5334" s="31">
        <f t="shared" si="4962"/>
        <v>83.084745762711862</v>
      </c>
      <c r="R5334" s="94"/>
      <c r="S5334" s="94"/>
      <c r="T5334" s="94"/>
      <c r="U5334" s="94"/>
      <c r="V5334" s="94"/>
      <c r="W5334" s="94"/>
      <c r="X5334" s="94"/>
      <c r="Y5334" s="94"/>
    </row>
    <row r="5335" spans="1:25" ht="15" customHeight="1" x14ac:dyDescent="0.25">
      <c r="A5335" s="64" t="s">
        <v>935</v>
      </c>
      <c r="B5335" s="64" t="s">
        <v>95</v>
      </c>
      <c r="C5335" s="64" t="s">
        <v>1260</v>
      </c>
      <c r="D5335" s="64" t="s">
        <v>2007</v>
      </c>
      <c r="E5335" s="20" t="s">
        <v>41</v>
      </c>
      <c r="F5335" s="64"/>
      <c r="G5335" s="53" t="s">
        <v>385</v>
      </c>
      <c r="H5335" s="53" t="s">
        <v>40</v>
      </c>
      <c r="I5335" s="26">
        <v>39700</v>
      </c>
      <c r="J5335" s="26">
        <v>4700</v>
      </c>
      <c r="K5335" s="26">
        <v>2350</v>
      </c>
      <c r="L5335" s="26">
        <f t="shared" si="4960"/>
        <v>1176</v>
      </c>
      <c r="M5335" s="26">
        <v>392</v>
      </c>
      <c r="N5335" s="26">
        <v>392</v>
      </c>
      <c r="O5335" s="26">
        <v>392</v>
      </c>
      <c r="P5335" s="26">
        <f t="shared" si="4961"/>
        <v>3526</v>
      </c>
      <c r="Q5335" s="26">
        <f t="shared" si="4962"/>
        <v>75.021276595744681</v>
      </c>
      <c r="R5335" s="90"/>
      <c r="S5335" s="90"/>
      <c r="T5335" s="90"/>
      <c r="U5335" s="90"/>
      <c r="V5335" s="90"/>
      <c r="W5335" s="90"/>
      <c r="X5335" s="90"/>
      <c r="Y5335" s="90"/>
    </row>
    <row r="5336" spans="1:25" ht="15" customHeight="1" x14ac:dyDescent="0.25">
      <c r="A5336" s="64" t="s">
        <v>935</v>
      </c>
      <c r="B5336" s="64" t="s">
        <v>95</v>
      </c>
      <c r="C5336" s="64" t="s">
        <v>1260</v>
      </c>
      <c r="D5336" s="64" t="s">
        <v>2007</v>
      </c>
      <c r="E5336" s="20" t="s">
        <v>41</v>
      </c>
      <c r="F5336" s="64" t="s">
        <v>2014</v>
      </c>
      <c r="G5336" s="53" t="s">
        <v>385</v>
      </c>
      <c r="H5336" s="53" t="s">
        <v>49</v>
      </c>
      <c r="I5336" s="26">
        <v>4000</v>
      </c>
      <c r="J5336" s="26">
        <v>4000</v>
      </c>
      <c r="K5336" s="26">
        <v>2450</v>
      </c>
      <c r="L5336" s="26">
        <f t="shared" si="4960"/>
        <v>1080</v>
      </c>
      <c r="M5336" s="26">
        <v>360</v>
      </c>
      <c r="N5336" s="26">
        <v>360</v>
      </c>
      <c r="O5336" s="26">
        <v>360</v>
      </c>
      <c r="P5336" s="26">
        <f t="shared" si="4961"/>
        <v>3530</v>
      </c>
      <c r="Q5336" s="26">
        <f t="shared" si="4962"/>
        <v>88.25</v>
      </c>
      <c r="R5336" s="90"/>
      <c r="S5336" s="90"/>
      <c r="T5336" s="90"/>
      <c r="U5336" s="90"/>
      <c r="V5336" s="90"/>
      <c r="W5336" s="90"/>
      <c r="X5336" s="90"/>
      <c r="Y5336" s="90"/>
    </row>
    <row r="5337" spans="1:25" ht="22.5" customHeight="1" x14ac:dyDescent="0.25">
      <c r="A5337" s="64" t="s">
        <v>935</v>
      </c>
      <c r="B5337" s="64" t="s">
        <v>95</v>
      </c>
      <c r="C5337" s="64" t="s">
        <v>1260</v>
      </c>
      <c r="D5337" s="64" t="s">
        <v>2007</v>
      </c>
      <c r="E5337" s="20" t="s">
        <v>41</v>
      </c>
      <c r="F5337" s="64" t="s">
        <v>2015</v>
      </c>
      <c r="G5337" s="53" t="s">
        <v>385</v>
      </c>
      <c r="H5337" s="53" t="s">
        <v>55</v>
      </c>
      <c r="I5337" s="26">
        <v>9000</v>
      </c>
      <c r="J5337" s="26">
        <v>9000</v>
      </c>
      <c r="K5337" s="26">
        <v>5400</v>
      </c>
      <c r="L5337" s="26">
        <f t="shared" si="4960"/>
        <v>2250</v>
      </c>
      <c r="M5337" s="26">
        <v>750</v>
      </c>
      <c r="N5337" s="26">
        <v>750</v>
      </c>
      <c r="O5337" s="26">
        <v>750</v>
      </c>
      <c r="P5337" s="26">
        <f t="shared" si="4961"/>
        <v>7650</v>
      </c>
      <c r="Q5337" s="26">
        <f t="shared" si="4962"/>
        <v>85</v>
      </c>
      <c r="R5337" s="90"/>
      <c r="S5337" s="90"/>
      <c r="T5337" s="90"/>
      <c r="U5337" s="90"/>
      <c r="V5337" s="90"/>
      <c r="W5337" s="90"/>
      <c r="X5337" s="90"/>
      <c r="Y5337" s="90"/>
    </row>
    <row r="5338" spans="1:25" ht="22.5" customHeight="1" x14ac:dyDescent="0.25">
      <c r="A5338" s="63" t="s">
        <v>1</v>
      </c>
      <c r="B5338" s="63" t="s">
        <v>1</v>
      </c>
      <c r="C5338" s="63" t="s">
        <v>1</v>
      </c>
      <c r="D5338" s="65" t="s">
        <v>1</v>
      </c>
      <c r="E5338" s="65" t="s">
        <v>1</v>
      </c>
      <c r="F5338" s="65" t="s">
        <v>1</v>
      </c>
      <c r="G5338" s="65" t="s">
        <v>1</v>
      </c>
      <c r="H5338" s="66" t="s">
        <v>56</v>
      </c>
      <c r="I5338" s="30">
        <f t="shared" ref="I5338:K5339" si="4966">SUM(I5339)</f>
        <v>100</v>
      </c>
      <c r="J5338" s="30">
        <f t="shared" si="4966"/>
        <v>100</v>
      </c>
      <c r="K5338" s="30">
        <f t="shared" si="4966"/>
        <v>0</v>
      </c>
      <c r="L5338" s="30">
        <f t="shared" si="4960"/>
        <v>0</v>
      </c>
      <c r="M5338" s="30">
        <f t="shared" ref="M5338:M5339" si="4967">SUM(M5339)</f>
        <v>0</v>
      </c>
      <c r="N5338" s="30">
        <f t="shared" ref="N5338:O5339" si="4968">SUM(N5339)</f>
        <v>0</v>
      </c>
      <c r="O5338" s="30">
        <f t="shared" si="4968"/>
        <v>0</v>
      </c>
      <c r="P5338" s="30">
        <f t="shared" si="4961"/>
        <v>0</v>
      </c>
      <c r="Q5338" s="30">
        <f t="shared" si="4962"/>
        <v>0</v>
      </c>
      <c r="R5338" s="93"/>
      <c r="S5338" s="93"/>
      <c r="T5338" s="93"/>
      <c r="U5338" s="93"/>
      <c r="V5338" s="93"/>
      <c r="W5338" s="93"/>
      <c r="X5338" s="93"/>
      <c r="Y5338" s="93"/>
    </row>
    <row r="5339" spans="1:25" ht="15" customHeight="1" x14ac:dyDescent="0.25">
      <c r="A5339" s="63" t="s">
        <v>935</v>
      </c>
      <c r="B5339" s="63" t="s">
        <v>95</v>
      </c>
      <c r="C5339" s="63" t="s">
        <v>1260</v>
      </c>
      <c r="D5339" s="63" t="s">
        <v>2007</v>
      </c>
      <c r="E5339" s="65" t="s">
        <v>57</v>
      </c>
      <c r="F5339" s="65" t="s">
        <v>1</v>
      </c>
      <c r="G5339" s="65" t="s">
        <v>1</v>
      </c>
      <c r="H5339" s="65" t="s">
        <v>58</v>
      </c>
      <c r="I5339" s="31">
        <f t="shared" si="4966"/>
        <v>100</v>
      </c>
      <c r="J5339" s="31">
        <f t="shared" si="4966"/>
        <v>100</v>
      </c>
      <c r="K5339" s="31">
        <f t="shared" si="4966"/>
        <v>0</v>
      </c>
      <c r="L5339" s="31">
        <f t="shared" si="4960"/>
        <v>0</v>
      </c>
      <c r="M5339" s="31">
        <f t="shared" si="4967"/>
        <v>0</v>
      </c>
      <c r="N5339" s="31">
        <f t="shared" si="4968"/>
        <v>0</v>
      </c>
      <c r="O5339" s="31">
        <f t="shared" si="4968"/>
        <v>0</v>
      </c>
      <c r="P5339" s="31">
        <f t="shared" si="4961"/>
        <v>0</v>
      </c>
      <c r="Q5339" s="31">
        <f t="shared" si="4962"/>
        <v>0</v>
      </c>
      <c r="R5339" s="94"/>
      <c r="S5339" s="94"/>
      <c r="T5339" s="94"/>
      <c r="U5339" s="94"/>
      <c r="V5339" s="94"/>
      <c r="W5339" s="94"/>
      <c r="X5339" s="94"/>
      <c r="Y5339" s="94"/>
    </row>
    <row r="5340" spans="1:25" ht="15" customHeight="1" x14ac:dyDescent="0.25">
      <c r="A5340" s="64" t="s">
        <v>935</v>
      </c>
      <c r="B5340" s="64" t="s">
        <v>95</v>
      </c>
      <c r="C5340" s="64" t="s">
        <v>1260</v>
      </c>
      <c r="D5340" s="64" t="s">
        <v>2007</v>
      </c>
      <c r="E5340" s="20" t="s">
        <v>68</v>
      </c>
      <c r="F5340" s="64"/>
      <c r="G5340" s="53" t="s">
        <v>385</v>
      </c>
      <c r="H5340" s="53" t="s">
        <v>67</v>
      </c>
      <c r="I5340" s="26">
        <v>100</v>
      </c>
      <c r="J5340" s="26">
        <v>100</v>
      </c>
      <c r="K5340" s="26">
        <v>0</v>
      </c>
      <c r="L5340" s="26">
        <f t="shared" si="4960"/>
        <v>0</v>
      </c>
      <c r="M5340" s="26"/>
      <c r="N5340" s="26"/>
      <c r="O5340" s="26"/>
      <c r="P5340" s="26">
        <f t="shared" si="4961"/>
        <v>0</v>
      </c>
      <c r="Q5340" s="26">
        <f t="shared" si="4962"/>
        <v>0</v>
      </c>
      <c r="R5340" s="90"/>
      <c r="S5340" s="90"/>
      <c r="T5340" s="90"/>
      <c r="U5340" s="90"/>
      <c r="V5340" s="90"/>
      <c r="W5340" s="90"/>
      <c r="X5340" s="90"/>
      <c r="Y5340" s="90"/>
    </row>
    <row r="5341" spans="1:25" ht="22.5" customHeight="1" x14ac:dyDescent="0.25">
      <c r="A5341" s="63" t="s">
        <v>1</v>
      </c>
      <c r="B5341" s="63" t="s">
        <v>1</v>
      </c>
      <c r="C5341" s="63" t="s">
        <v>1</v>
      </c>
      <c r="D5341" s="65" t="s">
        <v>1</v>
      </c>
      <c r="E5341" s="65" t="s">
        <v>1</v>
      </c>
      <c r="F5341" s="65" t="s">
        <v>1</v>
      </c>
      <c r="G5341" s="65" t="s">
        <v>1</v>
      </c>
      <c r="H5341" s="66" t="s">
        <v>69</v>
      </c>
      <c r="I5341" s="30">
        <f t="shared" ref="I5341:K5342" si="4969">SUM(I5342)</f>
        <v>22500</v>
      </c>
      <c r="J5341" s="30">
        <f t="shared" si="4969"/>
        <v>0</v>
      </c>
      <c r="K5341" s="30">
        <f t="shared" si="4969"/>
        <v>0</v>
      </c>
      <c r="L5341" s="30">
        <f t="shared" si="4960"/>
        <v>0</v>
      </c>
      <c r="M5341" s="30">
        <f t="shared" ref="M5341:M5342" si="4970">SUM(M5342)</f>
        <v>0</v>
      </c>
      <c r="N5341" s="30">
        <f t="shared" ref="N5341:O5342" si="4971">SUM(N5342)</f>
        <v>0</v>
      </c>
      <c r="O5341" s="30">
        <f t="shared" si="4971"/>
        <v>0</v>
      </c>
      <c r="P5341" s="30">
        <f t="shared" si="4961"/>
        <v>0</v>
      </c>
      <c r="Q5341" s="30" t="str">
        <f t="shared" si="4962"/>
        <v>-</v>
      </c>
      <c r="R5341" s="93"/>
      <c r="S5341" s="93"/>
      <c r="T5341" s="93"/>
      <c r="U5341" s="93"/>
      <c r="V5341" s="93"/>
      <c r="W5341" s="93"/>
      <c r="X5341" s="93"/>
      <c r="Y5341" s="93"/>
    </row>
    <row r="5342" spans="1:25" ht="15" customHeight="1" x14ac:dyDescent="0.25">
      <c r="A5342" s="63" t="s">
        <v>935</v>
      </c>
      <c r="B5342" s="63" t="s">
        <v>95</v>
      </c>
      <c r="C5342" s="63" t="s">
        <v>1260</v>
      </c>
      <c r="D5342" s="63" t="s">
        <v>2007</v>
      </c>
      <c r="E5342" s="65" t="s">
        <v>70</v>
      </c>
      <c r="F5342" s="65" t="s">
        <v>1</v>
      </c>
      <c r="G5342" s="65" t="s">
        <v>1</v>
      </c>
      <c r="H5342" s="65" t="s">
        <v>71</v>
      </c>
      <c r="I5342" s="31">
        <f t="shared" si="4969"/>
        <v>22500</v>
      </c>
      <c r="J5342" s="31">
        <f t="shared" si="4969"/>
        <v>0</v>
      </c>
      <c r="K5342" s="31">
        <f t="shared" si="4969"/>
        <v>0</v>
      </c>
      <c r="L5342" s="31">
        <f t="shared" si="4960"/>
        <v>0</v>
      </c>
      <c r="M5342" s="31">
        <f t="shared" si="4970"/>
        <v>0</v>
      </c>
      <c r="N5342" s="31">
        <f t="shared" si="4971"/>
        <v>0</v>
      </c>
      <c r="O5342" s="31">
        <f t="shared" si="4971"/>
        <v>0</v>
      </c>
      <c r="P5342" s="31">
        <f t="shared" si="4961"/>
        <v>0</v>
      </c>
      <c r="Q5342" s="31" t="str">
        <f t="shared" si="4962"/>
        <v>-</v>
      </c>
      <c r="R5342" s="94"/>
      <c r="S5342" s="94"/>
      <c r="T5342" s="94"/>
      <c r="U5342" s="94"/>
      <c r="V5342" s="94"/>
      <c r="W5342" s="94"/>
      <c r="X5342" s="94"/>
      <c r="Y5342" s="94"/>
    </row>
    <row r="5343" spans="1:25" ht="15" customHeight="1" x14ac:dyDescent="0.25">
      <c r="A5343" s="64" t="s">
        <v>935</v>
      </c>
      <c r="B5343" s="64" t="s">
        <v>95</v>
      </c>
      <c r="C5343" s="64" t="s">
        <v>1260</v>
      </c>
      <c r="D5343" s="64" t="s">
        <v>2007</v>
      </c>
      <c r="E5343" s="20" t="s">
        <v>74</v>
      </c>
      <c r="F5343" s="64"/>
      <c r="G5343" s="53" t="s">
        <v>385</v>
      </c>
      <c r="H5343" s="53" t="s">
        <v>73</v>
      </c>
      <c r="I5343" s="26">
        <v>22500</v>
      </c>
      <c r="J5343" s="26">
        <v>0</v>
      </c>
      <c r="K5343" s="26">
        <v>0</v>
      </c>
      <c r="L5343" s="26">
        <f t="shared" si="4960"/>
        <v>0</v>
      </c>
      <c r="M5343" s="26"/>
      <c r="N5343" s="26"/>
      <c r="O5343" s="26"/>
      <c r="P5343" s="26">
        <f t="shared" si="4961"/>
        <v>0</v>
      </c>
      <c r="Q5343" s="26" t="str">
        <f t="shared" si="4962"/>
        <v>-</v>
      </c>
      <c r="R5343" s="90"/>
      <c r="S5343" s="90"/>
      <c r="T5343" s="90"/>
      <c r="U5343" s="90"/>
      <c r="V5343" s="90"/>
      <c r="W5343" s="90"/>
      <c r="X5343" s="90"/>
      <c r="Y5343" s="90"/>
    </row>
    <row r="5344" spans="1:25" ht="15" customHeight="1" x14ac:dyDescent="0.25">
      <c r="A5344" s="53" t="s">
        <v>1</v>
      </c>
      <c r="B5344" s="53" t="s">
        <v>1</v>
      </c>
      <c r="C5344" s="53" t="s">
        <v>1</v>
      </c>
      <c r="D5344" s="53" t="s">
        <v>1</v>
      </c>
      <c r="E5344" s="53" t="s">
        <v>1</v>
      </c>
      <c r="F5344" s="53" t="s">
        <v>1</v>
      </c>
      <c r="G5344" s="53" t="s">
        <v>1</v>
      </c>
      <c r="H5344" s="66" t="s">
        <v>2016</v>
      </c>
      <c r="I5344" s="30">
        <f t="shared" ref="I5344:K5344" si="4972">SUM(I5316,I5338,I5341)</f>
        <v>1929026</v>
      </c>
      <c r="J5344" s="30">
        <f t="shared" si="4972"/>
        <v>1843744</v>
      </c>
      <c r="K5344" s="30">
        <f t="shared" si="4972"/>
        <v>1003780</v>
      </c>
      <c r="L5344" s="30">
        <f t="shared" si="4960"/>
        <v>436231</v>
      </c>
      <c r="M5344" s="30">
        <f t="shared" ref="M5344" si="4973">SUM(M5316,M5338,M5341)</f>
        <v>138044</v>
      </c>
      <c r="N5344" s="30">
        <f t="shared" ref="N5344:O5344" si="4974">SUM(N5316,N5338,N5341)</f>
        <v>145144</v>
      </c>
      <c r="O5344" s="30">
        <f t="shared" si="4974"/>
        <v>153043</v>
      </c>
      <c r="P5344" s="30">
        <f t="shared" si="4961"/>
        <v>1440011</v>
      </c>
      <c r="Q5344" s="30">
        <f t="shared" si="4962"/>
        <v>78.102545689640209</v>
      </c>
      <c r="R5344" s="93"/>
      <c r="S5344" s="93"/>
      <c r="T5344" s="93"/>
      <c r="U5344" s="93"/>
      <c r="V5344" s="93"/>
      <c r="W5344" s="93"/>
      <c r="X5344" s="93"/>
      <c r="Y5344" s="93"/>
    </row>
    <row r="5345" spans="1:25" ht="15" customHeight="1" thickBot="1" x14ac:dyDescent="0.3">
      <c r="A5345" s="53" t="s">
        <v>1</v>
      </c>
      <c r="B5345" s="53" t="s">
        <v>1</v>
      </c>
      <c r="C5345" s="53" t="s">
        <v>1</v>
      </c>
      <c r="D5345" s="53" t="s">
        <v>1</v>
      </c>
      <c r="E5345" s="53" t="s">
        <v>1</v>
      </c>
      <c r="F5345" s="53" t="s">
        <v>1</v>
      </c>
      <c r="G5345" s="53" t="s">
        <v>1</v>
      </c>
      <c r="H5345" s="65" t="s">
        <v>76</v>
      </c>
      <c r="I5345" s="31"/>
      <c r="J5345" s="31"/>
      <c r="K5345" s="31">
        <v>0</v>
      </c>
      <c r="L5345" s="31"/>
      <c r="M5345" s="31"/>
      <c r="N5345" s="31"/>
      <c r="O5345" s="31"/>
      <c r="P5345" s="31"/>
      <c r="Q5345" s="31"/>
      <c r="R5345" s="94"/>
      <c r="S5345" s="94"/>
      <c r="T5345" s="94"/>
      <c r="U5345" s="94"/>
      <c r="V5345" s="94"/>
      <c r="W5345" s="94"/>
      <c r="X5345" s="94"/>
      <c r="Y5345" s="94"/>
    </row>
    <row r="5346" spans="1:25" ht="47.25" customHeight="1" thickBot="1" x14ac:dyDescent="0.3">
      <c r="A5346" s="110" t="s">
        <v>1</v>
      </c>
      <c r="B5346" s="110" t="s">
        <v>1</v>
      </c>
      <c r="C5346" s="110" t="s">
        <v>1</v>
      </c>
      <c r="D5346" s="110" t="s">
        <v>1</v>
      </c>
      <c r="E5346" s="110" t="s">
        <v>1</v>
      </c>
      <c r="F5346" s="110" t="s">
        <v>1</v>
      </c>
      <c r="G5346" s="110" t="s">
        <v>1</v>
      </c>
      <c r="H5346" s="28" t="s">
        <v>77</v>
      </c>
      <c r="I5346" s="109" t="s">
        <v>3984</v>
      </c>
      <c r="J5346" s="109" t="s">
        <v>11</v>
      </c>
      <c r="K5346" s="109" t="s">
        <v>3989</v>
      </c>
      <c r="L5346" s="109" t="s">
        <v>3985</v>
      </c>
      <c r="M5346" s="109" t="s">
        <v>4027</v>
      </c>
      <c r="N5346" s="109" t="s">
        <v>3988</v>
      </c>
      <c r="O5346" s="109" t="s">
        <v>3986</v>
      </c>
      <c r="P5346" s="109" t="s">
        <v>3987</v>
      </c>
      <c r="Q5346" s="109" t="s">
        <v>3695</v>
      </c>
      <c r="R5346" s="91"/>
      <c r="S5346" s="91"/>
      <c r="T5346" s="91"/>
      <c r="U5346" s="91"/>
      <c r="V5346" s="91"/>
      <c r="W5346" s="91"/>
      <c r="X5346" s="91"/>
      <c r="Y5346" s="91"/>
    </row>
    <row r="5347" spans="1:25" ht="15" customHeight="1" x14ac:dyDescent="0.25">
      <c r="A5347" s="111"/>
      <c r="B5347" s="111"/>
      <c r="C5347" s="111"/>
      <c r="D5347" s="111"/>
      <c r="E5347" s="111"/>
      <c r="F5347" s="111"/>
      <c r="G5347" s="111"/>
      <c r="H5347" s="67" t="s">
        <v>1</v>
      </c>
      <c r="I5347" s="29">
        <v>1</v>
      </c>
      <c r="J5347" s="29">
        <v>2</v>
      </c>
      <c r="K5347" s="29">
        <v>3</v>
      </c>
      <c r="L5347" s="29" t="s">
        <v>3478</v>
      </c>
      <c r="M5347" s="29">
        <v>5</v>
      </c>
      <c r="N5347" s="29">
        <v>6</v>
      </c>
      <c r="O5347" s="29">
        <v>7</v>
      </c>
      <c r="P5347" s="29" t="s">
        <v>3696</v>
      </c>
      <c r="Q5347" s="29">
        <v>9</v>
      </c>
      <c r="R5347" s="92"/>
      <c r="S5347" s="92"/>
      <c r="T5347" s="92"/>
      <c r="U5347" s="92"/>
      <c r="V5347" s="92"/>
      <c r="W5347" s="92"/>
      <c r="X5347" s="92"/>
      <c r="Y5347" s="92"/>
    </row>
    <row r="5348" spans="1:25" ht="15" customHeight="1" x14ac:dyDescent="0.25">
      <c r="A5348" s="111"/>
      <c r="B5348" s="111"/>
      <c r="C5348" s="111"/>
      <c r="D5348" s="111"/>
      <c r="E5348" s="111"/>
      <c r="F5348" s="111"/>
      <c r="G5348" s="111"/>
      <c r="H5348" s="68" t="s">
        <v>484</v>
      </c>
      <c r="I5348" s="32">
        <f t="shared" ref="I5348:K5348" si="4975">SUM(I5344)</f>
        <v>1929026</v>
      </c>
      <c r="J5348" s="32">
        <f t="shared" si="4975"/>
        <v>1843744</v>
      </c>
      <c r="K5348" s="32">
        <f t="shared" si="4975"/>
        <v>1003780</v>
      </c>
      <c r="L5348" s="32">
        <f t="shared" si="4960"/>
        <v>436231</v>
      </c>
      <c r="M5348" s="32">
        <f t="shared" ref="M5348" si="4976">SUM(M5344)</f>
        <v>138044</v>
      </c>
      <c r="N5348" s="32">
        <f t="shared" ref="N5348:O5348" si="4977">SUM(N5344)</f>
        <v>145144</v>
      </c>
      <c r="O5348" s="32">
        <f t="shared" si="4977"/>
        <v>153043</v>
      </c>
      <c r="P5348" s="32">
        <f t="shared" si="4961"/>
        <v>1440011</v>
      </c>
      <c r="Q5348" s="32">
        <f t="shared" si="4962"/>
        <v>78.102545689640209</v>
      </c>
      <c r="R5348" s="90"/>
      <c r="S5348" s="90"/>
      <c r="T5348" s="90"/>
      <c r="U5348" s="90"/>
      <c r="V5348" s="90"/>
      <c r="W5348" s="90"/>
      <c r="X5348" s="90"/>
      <c r="Y5348" s="90"/>
    </row>
    <row r="5349" spans="1:25" ht="15" customHeight="1" x14ac:dyDescent="0.25">
      <c r="A5349" s="111"/>
      <c r="B5349" s="111"/>
      <c r="C5349" s="111"/>
      <c r="D5349" s="111"/>
      <c r="E5349" s="111"/>
      <c r="F5349" s="111"/>
      <c r="G5349" s="111"/>
      <c r="H5349" s="69" t="s">
        <v>79</v>
      </c>
      <c r="I5349" s="32">
        <f t="shared" ref="I5349:K5349" si="4978">SUM(I5348)</f>
        <v>1929026</v>
      </c>
      <c r="J5349" s="32">
        <f t="shared" si="4978"/>
        <v>1843744</v>
      </c>
      <c r="K5349" s="32">
        <f t="shared" si="4978"/>
        <v>1003780</v>
      </c>
      <c r="L5349" s="32">
        <f t="shared" si="4960"/>
        <v>436231</v>
      </c>
      <c r="M5349" s="32">
        <f t="shared" ref="M5349" si="4979">SUM(M5348)</f>
        <v>138044</v>
      </c>
      <c r="N5349" s="32">
        <f t="shared" ref="N5349:O5349" si="4980">SUM(N5348)</f>
        <v>145144</v>
      </c>
      <c r="O5349" s="32">
        <f t="shared" si="4980"/>
        <v>153043</v>
      </c>
      <c r="P5349" s="32">
        <f t="shared" si="4961"/>
        <v>1440011</v>
      </c>
      <c r="Q5349" s="32">
        <f t="shared" si="4962"/>
        <v>78.102545689640209</v>
      </c>
      <c r="R5349" s="90"/>
      <c r="S5349" s="90"/>
      <c r="T5349" s="90"/>
      <c r="U5349" s="90"/>
      <c r="V5349" s="90"/>
      <c r="W5349" s="90"/>
      <c r="X5349" s="90"/>
      <c r="Y5349" s="90"/>
    </row>
    <row r="5350" spans="1:25" ht="15" customHeight="1" x14ac:dyDescent="0.25">
      <c r="A5350" s="112"/>
      <c r="B5350" s="112"/>
      <c r="C5350" s="112"/>
      <c r="D5350" s="112"/>
      <c r="E5350" s="112"/>
      <c r="F5350" s="112"/>
      <c r="G5350" s="112"/>
      <c r="I5350" s="27"/>
      <c r="J5350" s="27"/>
      <c r="K5350" s="27">
        <v>0</v>
      </c>
      <c r="L5350" s="27"/>
      <c r="M5350" s="27"/>
      <c r="N5350" s="27"/>
      <c r="O5350" s="27"/>
      <c r="P5350" s="27"/>
      <c r="Q5350" s="27"/>
      <c r="R5350" s="27"/>
      <c r="S5350" s="27"/>
      <c r="T5350" s="27"/>
      <c r="U5350" s="27"/>
      <c r="V5350" s="27"/>
      <c r="W5350" s="27"/>
      <c r="X5350" s="27"/>
      <c r="Y5350" s="27"/>
    </row>
    <row r="5351" spans="1:25" ht="15" customHeight="1" thickBot="1" x14ac:dyDescent="0.3">
      <c r="A5351" s="53" t="s">
        <v>1</v>
      </c>
      <c r="B5351" s="53" t="s">
        <v>1</v>
      </c>
      <c r="C5351" s="53" t="s">
        <v>1</v>
      </c>
      <c r="D5351" s="53" t="s">
        <v>1</v>
      </c>
      <c r="E5351" s="53" t="s">
        <v>1</v>
      </c>
      <c r="F5351" s="53" t="s">
        <v>1</v>
      </c>
      <c r="G5351" s="53" t="s">
        <v>1</v>
      </c>
      <c r="H5351" s="21" t="s">
        <v>1</v>
      </c>
      <c r="I5351" s="33"/>
      <c r="J5351" s="33"/>
      <c r="K5351" s="33">
        <v>0</v>
      </c>
      <c r="L5351" s="33"/>
      <c r="M5351" s="33"/>
      <c r="N5351" s="33"/>
      <c r="O5351" s="33"/>
      <c r="P5351" s="33"/>
      <c r="Q5351" s="33"/>
      <c r="R5351" s="33"/>
      <c r="S5351" s="33"/>
      <c r="T5351" s="33"/>
      <c r="U5351" s="33"/>
      <c r="V5351" s="33"/>
      <c r="W5351" s="33"/>
      <c r="X5351" s="33"/>
      <c r="Y5351" s="33"/>
    </row>
    <row r="5352" spans="1:25" ht="45.75" customHeight="1" thickBot="1" x14ac:dyDescent="0.3">
      <c r="A5352" s="28" t="s">
        <v>4</v>
      </c>
      <c r="B5352" s="28" t="s">
        <v>5</v>
      </c>
      <c r="C5352" s="28" t="s">
        <v>6</v>
      </c>
      <c r="D5352" s="57" t="s">
        <v>1</v>
      </c>
      <c r="E5352" s="28" t="s">
        <v>7</v>
      </c>
      <c r="F5352" s="28" t="s">
        <v>8</v>
      </c>
      <c r="G5352" s="28" t="s">
        <v>9</v>
      </c>
      <c r="H5352" s="28" t="s">
        <v>10</v>
      </c>
      <c r="I5352" s="109" t="s">
        <v>3984</v>
      </c>
      <c r="J5352" s="109" t="s">
        <v>11</v>
      </c>
      <c r="K5352" s="109" t="s">
        <v>3989</v>
      </c>
      <c r="L5352" s="109" t="s">
        <v>3985</v>
      </c>
      <c r="M5352" s="109" t="s">
        <v>4027</v>
      </c>
      <c r="N5352" s="109" t="s">
        <v>3988</v>
      </c>
      <c r="O5352" s="109" t="s">
        <v>3986</v>
      </c>
      <c r="P5352" s="109" t="s">
        <v>3987</v>
      </c>
      <c r="Q5352" s="109" t="s">
        <v>3695</v>
      </c>
      <c r="R5352" s="91"/>
      <c r="S5352" s="91"/>
      <c r="T5352" s="91"/>
      <c r="U5352" s="91"/>
      <c r="V5352" s="91"/>
      <c r="W5352" s="91"/>
      <c r="X5352" s="91"/>
      <c r="Y5352" s="91"/>
    </row>
    <row r="5353" spans="1:25" ht="15" customHeight="1" x14ac:dyDescent="0.25">
      <c r="A5353" s="58" t="s">
        <v>1</v>
      </c>
      <c r="B5353" s="58" t="s">
        <v>1</v>
      </c>
      <c r="C5353" s="58" t="s">
        <v>1</v>
      </c>
      <c r="D5353" s="59" t="s">
        <v>1</v>
      </c>
      <c r="E5353" s="59" t="s">
        <v>1</v>
      </c>
      <c r="F5353" s="60" t="s">
        <v>1</v>
      </c>
      <c r="G5353" s="61" t="s">
        <v>1</v>
      </c>
      <c r="H5353" s="62" t="s">
        <v>1</v>
      </c>
      <c r="I5353" s="29">
        <v>1</v>
      </c>
      <c r="J5353" s="29">
        <v>2</v>
      </c>
      <c r="K5353" s="29">
        <v>3</v>
      </c>
      <c r="L5353" s="29" t="s">
        <v>3478</v>
      </c>
      <c r="M5353" s="29">
        <v>5</v>
      </c>
      <c r="N5353" s="29">
        <v>6</v>
      </c>
      <c r="O5353" s="29">
        <v>7</v>
      </c>
      <c r="P5353" s="29" t="s">
        <v>3696</v>
      </c>
      <c r="Q5353" s="29">
        <v>9</v>
      </c>
      <c r="R5353" s="92"/>
      <c r="S5353" s="92"/>
      <c r="T5353" s="92"/>
      <c r="U5353" s="92"/>
      <c r="V5353" s="92"/>
      <c r="W5353" s="92"/>
      <c r="X5353" s="92"/>
      <c r="Y5353" s="92"/>
    </row>
    <row r="5354" spans="1:25" ht="15" customHeight="1" x14ac:dyDescent="0.25">
      <c r="A5354" s="63" t="s">
        <v>935</v>
      </c>
      <c r="B5354" s="63" t="s">
        <v>95</v>
      </c>
      <c r="C5354" s="64" t="s">
        <v>1271</v>
      </c>
      <c r="D5354" s="64" t="s">
        <v>2017</v>
      </c>
      <c r="E5354" s="65" t="s">
        <v>1</v>
      </c>
      <c r="F5354" s="65" t="s">
        <v>1</v>
      </c>
      <c r="G5354" s="65" t="s">
        <v>1</v>
      </c>
      <c r="H5354" s="65" t="s">
        <v>2018</v>
      </c>
      <c r="I5354" s="26">
        <v>0</v>
      </c>
      <c r="J5354" s="26" t="s">
        <v>1</v>
      </c>
      <c r="K5354" s="26">
        <v>0</v>
      </c>
      <c r="L5354" s="26"/>
      <c r="M5354" s="26"/>
      <c r="N5354" s="26"/>
      <c r="O5354" s="26"/>
      <c r="P5354" s="26"/>
      <c r="Q5354" s="26"/>
      <c r="R5354" s="90"/>
      <c r="S5354" s="90"/>
      <c r="T5354" s="90"/>
      <c r="U5354" s="90"/>
      <c r="V5354" s="90"/>
      <c r="W5354" s="90"/>
      <c r="X5354" s="90"/>
      <c r="Y5354" s="90"/>
    </row>
    <row r="5355" spans="1:25" ht="22.5" customHeight="1" x14ac:dyDescent="0.25">
      <c r="A5355" s="63" t="s">
        <v>1</v>
      </c>
      <c r="B5355" s="63" t="s">
        <v>1</v>
      </c>
      <c r="C5355" s="63" t="s">
        <v>1</v>
      </c>
      <c r="D5355" s="65" t="s">
        <v>1</v>
      </c>
      <c r="E5355" s="65" t="s">
        <v>1</v>
      </c>
      <c r="F5355" s="65" t="s">
        <v>1</v>
      </c>
      <c r="G5355" s="65" t="s">
        <v>1</v>
      </c>
      <c r="H5355" s="66" t="s">
        <v>15</v>
      </c>
      <c r="I5355" s="30">
        <f t="shared" ref="I5355:K5355" si="4981">SUM(I5356,I5364,I5366)</f>
        <v>1313062</v>
      </c>
      <c r="J5355" s="30">
        <f t="shared" si="4981"/>
        <v>1274962</v>
      </c>
      <c r="K5355" s="30">
        <f t="shared" si="4981"/>
        <v>734080</v>
      </c>
      <c r="L5355" s="30">
        <f t="shared" si="4960"/>
        <v>294473</v>
      </c>
      <c r="M5355" s="30">
        <f t="shared" ref="M5355" si="4982">SUM(M5356,M5364,M5366)</f>
        <v>94955</v>
      </c>
      <c r="N5355" s="30">
        <f t="shared" ref="N5355:O5355" si="4983">SUM(N5356,N5364,N5366)</f>
        <v>95300</v>
      </c>
      <c r="O5355" s="30">
        <f t="shared" si="4983"/>
        <v>104218</v>
      </c>
      <c r="P5355" s="30">
        <f t="shared" si="4961"/>
        <v>1028553</v>
      </c>
      <c r="Q5355" s="30">
        <f t="shared" si="4962"/>
        <v>80.673227907969022</v>
      </c>
      <c r="R5355" s="93"/>
      <c r="S5355" s="93"/>
      <c r="T5355" s="93"/>
      <c r="U5355" s="93"/>
      <c r="V5355" s="93"/>
      <c r="W5355" s="93"/>
      <c r="X5355" s="93"/>
      <c r="Y5355" s="93"/>
    </row>
    <row r="5356" spans="1:25" ht="15" customHeight="1" x14ac:dyDescent="0.25">
      <c r="A5356" s="63" t="s">
        <v>935</v>
      </c>
      <c r="B5356" s="63" t="s">
        <v>95</v>
      </c>
      <c r="C5356" s="63" t="s">
        <v>1271</v>
      </c>
      <c r="D5356" s="63" t="s">
        <v>2017</v>
      </c>
      <c r="E5356" s="65" t="s">
        <v>16</v>
      </c>
      <c r="F5356" s="65" t="s">
        <v>1</v>
      </c>
      <c r="G5356" s="65" t="s">
        <v>1</v>
      </c>
      <c r="H5356" s="65" t="s">
        <v>17</v>
      </c>
      <c r="I5356" s="31">
        <f t="shared" ref="I5356:K5356" si="4984">SUM(I5357:I5358)</f>
        <v>1088202</v>
      </c>
      <c r="J5356" s="31">
        <f t="shared" si="4984"/>
        <v>1088202</v>
      </c>
      <c r="K5356" s="31">
        <f t="shared" si="4984"/>
        <v>609610</v>
      </c>
      <c r="L5356" s="31">
        <f t="shared" si="4960"/>
        <v>261418</v>
      </c>
      <c r="M5356" s="31">
        <f t="shared" ref="M5356" si="4985">SUM(M5357:M5358)</f>
        <v>84560</v>
      </c>
      <c r="N5356" s="31">
        <f t="shared" ref="N5356:O5356" si="4986">SUM(N5357:N5358)</f>
        <v>84670</v>
      </c>
      <c r="O5356" s="31">
        <f t="shared" si="4986"/>
        <v>92188</v>
      </c>
      <c r="P5356" s="31">
        <f t="shared" si="4961"/>
        <v>871028</v>
      </c>
      <c r="Q5356" s="31">
        <f t="shared" si="4962"/>
        <v>80.042859689653213</v>
      </c>
      <c r="R5356" s="94"/>
      <c r="S5356" s="94"/>
      <c r="T5356" s="94"/>
      <c r="U5356" s="94"/>
      <c r="V5356" s="94"/>
      <c r="W5356" s="94"/>
      <c r="X5356" s="94"/>
      <c r="Y5356" s="94"/>
    </row>
    <row r="5357" spans="1:25" ht="15" customHeight="1" x14ac:dyDescent="0.25">
      <c r="A5357" s="64" t="s">
        <v>935</v>
      </c>
      <c r="B5357" s="64" t="s">
        <v>95</v>
      </c>
      <c r="C5357" s="64" t="s">
        <v>1271</v>
      </c>
      <c r="D5357" s="64" t="s">
        <v>2017</v>
      </c>
      <c r="E5357" s="20" t="s">
        <v>19</v>
      </c>
      <c r="F5357" s="64"/>
      <c r="G5357" s="53" t="s">
        <v>385</v>
      </c>
      <c r="H5357" s="53" t="s">
        <v>3946</v>
      </c>
      <c r="I5357" s="26">
        <v>951804</v>
      </c>
      <c r="J5357" s="26">
        <v>951804</v>
      </c>
      <c r="K5357" s="26">
        <v>510000</v>
      </c>
      <c r="L5357" s="26">
        <f t="shared" si="4960"/>
        <v>246000</v>
      </c>
      <c r="M5357" s="26">
        <v>82000</v>
      </c>
      <c r="N5357" s="26">
        <v>82000</v>
      </c>
      <c r="O5357" s="26">
        <v>82000</v>
      </c>
      <c r="P5357" s="26">
        <f t="shared" si="4961"/>
        <v>756000</v>
      </c>
      <c r="Q5357" s="26">
        <f t="shared" si="4962"/>
        <v>79.428117553613973</v>
      </c>
      <c r="R5357" s="90"/>
      <c r="S5357" s="90"/>
      <c r="T5357" s="90"/>
      <c r="U5357" s="90"/>
      <c r="V5357" s="90"/>
      <c r="W5357" s="90"/>
      <c r="X5357" s="90"/>
      <c r="Y5357" s="90"/>
    </row>
    <row r="5358" spans="1:25" ht="15" customHeight="1" x14ac:dyDescent="0.25">
      <c r="A5358" s="63" t="s">
        <v>935</v>
      </c>
      <c r="B5358" s="63" t="s">
        <v>95</v>
      </c>
      <c r="C5358" s="63" t="s">
        <v>1271</v>
      </c>
      <c r="D5358" s="63" t="s">
        <v>2017</v>
      </c>
      <c r="E5358" s="63" t="s">
        <v>21</v>
      </c>
      <c r="F5358" s="64" t="s">
        <v>1</v>
      </c>
      <c r="G5358" s="53" t="s">
        <v>1</v>
      </c>
      <c r="H5358" s="65" t="s">
        <v>22</v>
      </c>
      <c r="I5358" s="31">
        <f t="shared" ref="I5358:K5358" si="4987">SUM(I5359:I5363)</f>
        <v>136398</v>
      </c>
      <c r="J5358" s="31">
        <f t="shared" si="4987"/>
        <v>136398</v>
      </c>
      <c r="K5358" s="31">
        <f t="shared" si="4987"/>
        <v>99610</v>
      </c>
      <c r="L5358" s="31">
        <f t="shared" si="4960"/>
        <v>15418</v>
      </c>
      <c r="M5358" s="31">
        <f t="shared" ref="M5358" si="4988">SUM(M5359:M5363)</f>
        <v>2560</v>
      </c>
      <c r="N5358" s="31">
        <f t="shared" ref="N5358:O5358" si="4989">SUM(N5359:N5363)</f>
        <v>2670</v>
      </c>
      <c r="O5358" s="31">
        <f t="shared" si="4989"/>
        <v>10188</v>
      </c>
      <c r="P5358" s="31">
        <f t="shared" si="4961"/>
        <v>115028</v>
      </c>
      <c r="Q5358" s="31">
        <f t="shared" si="4962"/>
        <v>84.33261484772504</v>
      </c>
      <c r="R5358" s="94"/>
      <c r="S5358" s="94"/>
      <c r="T5358" s="94"/>
      <c r="U5358" s="94"/>
      <c r="V5358" s="94"/>
      <c r="W5358" s="94"/>
      <c r="X5358" s="94"/>
      <c r="Y5358" s="94"/>
    </row>
    <row r="5359" spans="1:25" ht="15" customHeight="1" x14ac:dyDescent="0.25">
      <c r="A5359" s="64" t="s">
        <v>935</v>
      </c>
      <c r="B5359" s="64" t="s">
        <v>95</v>
      </c>
      <c r="C5359" s="64" t="s">
        <v>1271</v>
      </c>
      <c r="D5359" s="64" t="s">
        <v>2017</v>
      </c>
      <c r="E5359" s="20" t="s">
        <v>23</v>
      </c>
      <c r="F5359" s="64" t="s">
        <v>2019</v>
      </c>
      <c r="G5359" s="53" t="s">
        <v>385</v>
      </c>
      <c r="H5359" s="53" t="s">
        <v>85</v>
      </c>
      <c r="I5359" s="26">
        <v>28000</v>
      </c>
      <c r="J5359" s="26">
        <v>28000</v>
      </c>
      <c r="K5359" s="26">
        <v>16600</v>
      </c>
      <c r="L5359" s="26">
        <f t="shared" si="4960"/>
        <v>5828</v>
      </c>
      <c r="M5359" s="26">
        <v>2000</v>
      </c>
      <c r="N5359" s="26">
        <v>1270</v>
      </c>
      <c r="O5359" s="26">
        <v>2558</v>
      </c>
      <c r="P5359" s="26">
        <f t="shared" si="4961"/>
        <v>22428</v>
      </c>
      <c r="Q5359" s="26">
        <f t="shared" si="4962"/>
        <v>80.100000000000009</v>
      </c>
      <c r="R5359" s="90"/>
      <c r="S5359" s="90"/>
      <c r="T5359" s="90"/>
      <c r="U5359" s="90"/>
      <c r="V5359" s="90"/>
      <c r="W5359" s="90"/>
      <c r="X5359" s="90"/>
      <c r="Y5359" s="90"/>
    </row>
    <row r="5360" spans="1:25" ht="15" customHeight="1" x14ac:dyDescent="0.25">
      <c r="A5360" s="64" t="s">
        <v>935</v>
      </c>
      <c r="B5360" s="64" t="s">
        <v>95</v>
      </c>
      <c r="C5360" s="64" t="s">
        <v>1271</v>
      </c>
      <c r="D5360" s="64" t="s">
        <v>2017</v>
      </c>
      <c r="E5360" s="20" t="s">
        <v>23</v>
      </c>
      <c r="F5360" s="64" t="s">
        <v>2020</v>
      </c>
      <c r="G5360" s="53" t="s">
        <v>385</v>
      </c>
      <c r="H5360" s="53" t="s">
        <v>25</v>
      </c>
      <c r="I5360" s="26">
        <v>70600</v>
      </c>
      <c r="J5360" s="26">
        <v>70600</v>
      </c>
      <c r="K5360" s="26">
        <v>51500</v>
      </c>
      <c r="L5360" s="26">
        <f t="shared" si="4960"/>
        <v>9590</v>
      </c>
      <c r="M5360" s="26">
        <v>560</v>
      </c>
      <c r="N5360" s="26">
        <v>1400</v>
      </c>
      <c r="O5360" s="26">
        <v>7630</v>
      </c>
      <c r="P5360" s="26">
        <f t="shared" si="4961"/>
        <v>61090</v>
      </c>
      <c r="Q5360" s="26">
        <f t="shared" si="4962"/>
        <v>86.52974504249292</v>
      </c>
      <c r="R5360" s="90"/>
      <c r="S5360" s="90"/>
      <c r="T5360" s="90"/>
      <c r="U5360" s="90"/>
      <c r="V5360" s="90"/>
      <c r="W5360" s="90"/>
      <c r="X5360" s="90"/>
      <c r="Y5360" s="90"/>
    </row>
    <row r="5361" spans="1:25" ht="15" customHeight="1" x14ac:dyDescent="0.25">
      <c r="A5361" s="64" t="s">
        <v>935</v>
      </c>
      <c r="B5361" s="64" t="s">
        <v>95</v>
      </c>
      <c r="C5361" s="64" t="s">
        <v>1271</v>
      </c>
      <c r="D5361" s="64" t="s">
        <v>2017</v>
      </c>
      <c r="E5361" s="20" t="s">
        <v>23</v>
      </c>
      <c r="F5361" s="64" t="s">
        <v>2021</v>
      </c>
      <c r="G5361" s="53" t="s">
        <v>385</v>
      </c>
      <c r="H5361" s="53" t="s">
        <v>27</v>
      </c>
      <c r="I5361" s="26">
        <v>20610</v>
      </c>
      <c r="J5361" s="26">
        <v>20610</v>
      </c>
      <c r="K5361" s="26">
        <v>20610</v>
      </c>
      <c r="L5361" s="26">
        <f t="shared" si="4960"/>
        <v>0</v>
      </c>
      <c r="M5361" s="26"/>
      <c r="N5361" s="26"/>
      <c r="O5361" s="26"/>
      <c r="P5361" s="26">
        <f t="shared" si="4961"/>
        <v>20610</v>
      </c>
      <c r="Q5361" s="26">
        <f t="shared" si="4962"/>
        <v>100</v>
      </c>
      <c r="R5361" s="90"/>
      <c r="S5361" s="90"/>
      <c r="T5361" s="90"/>
      <c r="U5361" s="90"/>
      <c r="V5361" s="90"/>
      <c r="W5361" s="90"/>
      <c r="X5361" s="90"/>
      <c r="Y5361" s="90"/>
    </row>
    <row r="5362" spans="1:25" ht="15" customHeight="1" x14ac:dyDescent="0.25">
      <c r="A5362" s="64" t="s">
        <v>935</v>
      </c>
      <c r="B5362" s="64" t="s">
        <v>95</v>
      </c>
      <c r="C5362" s="64" t="s">
        <v>1271</v>
      </c>
      <c r="D5362" s="64" t="s">
        <v>2017</v>
      </c>
      <c r="E5362" s="20" t="s">
        <v>23</v>
      </c>
      <c r="F5362" s="64" t="s">
        <v>2022</v>
      </c>
      <c r="G5362" s="53" t="s">
        <v>385</v>
      </c>
      <c r="H5362" s="53" t="s">
        <v>89</v>
      </c>
      <c r="I5362" s="26">
        <v>6288</v>
      </c>
      <c r="J5362" s="26">
        <v>6288</v>
      </c>
      <c r="K5362" s="26">
        <v>0</v>
      </c>
      <c r="L5362" s="26">
        <f t="shared" si="4960"/>
        <v>0</v>
      </c>
      <c r="M5362" s="26">
        <v>0</v>
      </c>
      <c r="N5362" s="26">
        <v>0</v>
      </c>
      <c r="O5362" s="26">
        <v>0</v>
      </c>
      <c r="P5362" s="26">
        <f t="shared" si="4961"/>
        <v>0</v>
      </c>
      <c r="Q5362" s="26">
        <f t="shared" si="4962"/>
        <v>0</v>
      </c>
      <c r="R5362" s="90"/>
      <c r="S5362" s="90"/>
      <c r="T5362" s="90"/>
      <c r="U5362" s="90"/>
      <c r="V5362" s="90"/>
      <c r="W5362" s="90"/>
      <c r="X5362" s="90"/>
      <c r="Y5362" s="90"/>
    </row>
    <row r="5363" spans="1:25" ht="15" customHeight="1" x14ac:dyDescent="0.25">
      <c r="A5363" s="64" t="s">
        <v>935</v>
      </c>
      <c r="B5363" s="64" t="s">
        <v>95</v>
      </c>
      <c r="C5363" s="64" t="s">
        <v>1271</v>
      </c>
      <c r="D5363" s="64" t="s">
        <v>2017</v>
      </c>
      <c r="E5363" s="20" t="s">
        <v>23</v>
      </c>
      <c r="F5363" s="64" t="s">
        <v>2023</v>
      </c>
      <c r="G5363" s="53" t="s">
        <v>385</v>
      </c>
      <c r="H5363" s="53" t="s">
        <v>29</v>
      </c>
      <c r="I5363" s="26">
        <v>10900</v>
      </c>
      <c r="J5363" s="26">
        <v>10900</v>
      </c>
      <c r="K5363" s="26">
        <v>10900</v>
      </c>
      <c r="L5363" s="26">
        <f t="shared" si="4960"/>
        <v>0</v>
      </c>
      <c r="M5363" s="26">
        <v>0</v>
      </c>
      <c r="N5363" s="26">
        <v>0</v>
      </c>
      <c r="O5363" s="26">
        <v>0</v>
      </c>
      <c r="P5363" s="26">
        <f t="shared" si="4961"/>
        <v>10900</v>
      </c>
      <c r="Q5363" s="26">
        <f t="shared" si="4962"/>
        <v>100</v>
      </c>
      <c r="R5363" s="90"/>
      <c r="S5363" s="90"/>
      <c r="T5363" s="90"/>
      <c r="U5363" s="90"/>
      <c r="V5363" s="90"/>
      <c r="W5363" s="90"/>
      <c r="X5363" s="90"/>
      <c r="Y5363" s="90"/>
    </row>
    <row r="5364" spans="1:25" ht="15" customHeight="1" x14ac:dyDescent="0.25">
      <c r="A5364" s="63" t="s">
        <v>935</v>
      </c>
      <c r="B5364" s="63" t="s">
        <v>95</v>
      </c>
      <c r="C5364" s="63" t="s">
        <v>1271</v>
      </c>
      <c r="D5364" s="63" t="s">
        <v>2017</v>
      </c>
      <c r="E5364" s="65" t="s">
        <v>30</v>
      </c>
      <c r="F5364" s="65" t="s">
        <v>1</v>
      </c>
      <c r="G5364" s="65" t="s">
        <v>1</v>
      </c>
      <c r="H5364" s="65" t="s">
        <v>31</v>
      </c>
      <c r="I5364" s="31">
        <f t="shared" ref="I5364:K5364" si="4990">SUM(I5365)</f>
        <v>99963</v>
      </c>
      <c r="J5364" s="31">
        <f t="shared" si="4990"/>
        <v>99963</v>
      </c>
      <c r="K5364" s="31">
        <f t="shared" si="4990"/>
        <v>57000</v>
      </c>
      <c r="L5364" s="31">
        <f t="shared" si="4960"/>
        <v>25500</v>
      </c>
      <c r="M5364" s="31">
        <f t="shared" ref="M5364" si="4991">SUM(M5365)</f>
        <v>8500</v>
      </c>
      <c r="N5364" s="31">
        <f t="shared" ref="N5364:O5364" si="4992">SUM(N5365)</f>
        <v>8500</v>
      </c>
      <c r="O5364" s="31">
        <f t="shared" si="4992"/>
        <v>8500</v>
      </c>
      <c r="P5364" s="31">
        <f t="shared" si="4961"/>
        <v>82500</v>
      </c>
      <c r="Q5364" s="31">
        <f t="shared" si="4962"/>
        <v>82.53053629843042</v>
      </c>
      <c r="R5364" s="94"/>
      <c r="S5364" s="94"/>
      <c r="T5364" s="94"/>
      <c r="U5364" s="94"/>
      <c r="V5364" s="94"/>
      <c r="W5364" s="94"/>
      <c r="X5364" s="94"/>
      <c r="Y5364" s="94"/>
    </row>
    <row r="5365" spans="1:25" ht="15" customHeight="1" x14ac:dyDescent="0.25">
      <c r="A5365" s="64" t="s">
        <v>935</v>
      </c>
      <c r="B5365" s="64" t="s">
        <v>95</v>
      </c>
      <c r="C5365" s="64" t="s">
        <v>1271</v>
      </c>
      <c r="D5365" s="64" t="s">
        <v>2017</v>
      </c>
      <c r="E5365" s="20" t="s">
        <v>33</v>
      </c>
      <c r="F5365" s="64"/>
      <c r="G5365" s="53" t="s">
        <v>385</v>
      </c>
      <c r="H5365" s="53" t="s">
        <v>3861</v>
      </c>
      <c r="I5365" s="26">
        <v>99963</v>
      </c>
      <c r="J5365" s="26">
        <v>99963</v>
      </c>
      <c r="K5365" s="26">
        <v>57000</v>
      </c>
      <c r="L5365" s="26">
        <f t="shared" si="4960"/>
        <v>25500</v>
      </c>
      <c r="M5365" s="26">
        <v>8500</v>
      </c>
      <c r="N5365" s="26">
        <v>8500</v>
      </c>
      <c r="O5365" s="26">
        <v>8500</v>
      </c>
      <c r="P5365" s="26">
        <f t="shared" si="4961"/>
        <v>82500</v>
      </c>
      <c r="Q5365" s="26">
        <f t="shared" si="4962"/>
        <v>82.53053629843042</v>
      </c>
      <c r="R5365" s="90"/>
      <c r="S5365" s="90"/>
      <c r="T5365" s="90"/>
      <c r="U5365" s="90"/>
      <c r="V5365" s="90"/>
      <c r="W5365" s="90"/>
      <c r="X5365" s="90"/>
      <c r="Y5365" s="90"/>
    </row>
    <row r="5366" spans="1:25" ht="15" customHeight="1" x14ac:dyDescent="0.25">
      <c r="A5366" s="63" t="s">
        <v>935</v>
      </c>
      <c r="B5366" s="63" t="s">
        <v>95</v>
      </c>
      <c r="C5366" s="63" t="s">
        <v>1271</v>
      </c>
      <c r="D5366" s="63" t="s">
        <v>2017</v>
      </c>
      <c r="E5366" s="65" t="s">
        <v>34</v>
      </c>
      <c r="F5366" s="65" t="s">
        <v>1</v>
      </c>
      <c r="G5366" s="65" t="s">
        <v>1</v>
      </c>
      <c r="H5366" s="65" t="s">
        <v>35</v>
      </c>
      <c r="I5366" s="31">
        <f t="shared" ref="I5366:K5366" si="4993">SUM(I5367:I5374)</f>
        <v>124897</v>
      </c>
      <c r="J5366" s="31">
        <f t="shared" si="4993"/>
        <v>86797</v>
      </c>
      <c r="K5366" s="31">
        <f t="shared" si="4993"/>
        <v>67470</v>
      </c>
      <c r="L5366" s="31">
        <f t="shared" si="4960"/>
        <v>7555</v>
      </c>
      <c r="M5366" s="31">
        <f t="shared" ref="M5366" si="4994">SUM(M5367:M5374)</f>
        <v>1895</v>
      </c>
      <c r="N5366" s="31">
        <f t="shared" ref="N5366:O5366" si="4995">SUM(N5367:N5374)</f>
        <v>2130</v>
      </c>
      <c r="O5366" s="31">
        <f t="shared" si="4995"/>
        <v>3530</v>
      </c>
      <c r="P5366" s="31">
        <f t="shared" si="4961"/>
        <v>75025</v>
      </c>
      <c r="Q5366" s="31">
        <f t="shared" si="4962"/>
        <v>86.437319262186492</v>
      </c>
      <c r="R5366" s="94"/>
      <c r="S5366" s="94"/>
      <c r="T5366" s="94"/>
      <c r="U5366" s="94"/>
      <c r="V5366" s="94"/>
      <c r="W5366" s="94"/>
      <c r="X5366" s="94"/>
      <c r="Y5366" s="94"/>
    </row>
    <row r="5367" spans="1:25" ht="15" customHeight="1" x14ac:dyDescent="0.25">
      <c r="A5367" s="64" t="s">
        <v>935</v>
      </c>
      <c r="B5367" s="64" t="s">
        <v>95</v>
      </c>
      <c r="C5367" s="64" t="s">
        <v>1271</v>
      </c>
      <c r="D5367" s="64" t="s">
        <v>2017</v>
      </c>
      <c r="E5367" s="20" t="s">
        <v>38</v>
      </c>
      <c r="F5367" s="64"/>
      <c r="G5367" s="53" t="s">
        <v>385</v>
      </c>
      <c r="H5367" s="53" t="s">
        <v>37</v>
      </c>
      <c r="I5367" s="26">
        <v>1100</v>
      </c>
      <c r="J5367" s="26">
        <v>100</v>
      </c>
      <c r="K5367" s="26">
        <v>100</v>
      </c>
      <c r="L5367" s="26">
        <f t="shared" si="4960"/>
        <v>0</v>
      </c>
      <c r="M5367" s="26">
        <v>0</v>
      </c>
      <c r="N5367" s="26">
        <v>0</v>
      </c>
      <c r="O5367" s="26">
        <v>0</v>
      </c>
      <c r="P5367" s="26">
        <f t="shared" si="4961"/>
        <v>100</v>
      </c>
      <c r="Q5367" s="26">
        <f t="shared" si="4962"/>
        <v>100</v>
      </c>
      <c r="R5367" s="90"/>
      <c r="S5367" s="90"/>
      <c r="T5367" s="90"/>
      <c r="U5367" s="90"/>
      <c r="V5367" s="90"/>
      <c r="W5367" s="90"/>
      <c r="X5367" s="90"/>
      <c r="Y5367" s="90"/>
    </row>
    <row r="5368" spans="1:25" ht="15" customHeight="1" x14ac:dyDescent="0.25">
      <c r="A5368" s="64" t="s">
        <v>935</v>
      </c>
      <c r="B5368" s="64" t="s">
        <v>95</v>
      </c>
      <c r="C5368" s="64" t="s">
        <v>1271</v>
      </c>
      <c r="D5368" s="64" t="s">
        <v>2017</v>
      </c>
      <c r="E5368" s="20" t="s">
        <v>298</v>
      </c>
      <c r="F5368" s="64"/>
      <c r="G5368" s="53" t="s">
        <v>385</v>
      </c>
      <c r="H5368" s="53" t="s">
        <v>297</v>
      </c>
      <c r="I5368" s="26">
        <v>54200</v>
      </c>
      <c r="J5368" s="26">
        <v>54200</v>
      </c>
      <c r="K5368" s="26">
        <v>46000</v>
      </c>
      <c r="L5368" s="26">
        <f t="shared" si="4960"/>
        <v>2200</v>
      </c>
      <c r="M5368" s="26">
        <v>0</v>
      </c>
      <c r="N5368" s="26">
        <v>350</v>
      </c>
      <c r="O5368" s="26">
        <v>1850</v>
      </c>
      <c r="P5368" s="26">
        <f t="shared" si="4961"/>
        <v>48200</v>
      </c>
      <c r="Q5368" s="26">
        <f t="shared" si="4962"/>
        <v>88.929889298892988</v>
      </c>
      <c r="R5368" s="90"/>
      <c r="S5368" s="90"/>
      <c r="T5368" s="90"/>
      <c r="U5368" s="90"/>
      <c r="V5368" s="90"/>
      <c r="W5368" s="90"/>
      <c r="X5368" s="90"/>
      <c r="Y5368" s="90"/>
    </row>
    <row r="5369" spans="1:25" ht="15" customHeight="1" x14ac:dyDescent="0.25">
      <c r="A5369" s="64" t="s">
        <v>935</v>
      </c>
      <c r="B5369" s="64" t="s">
        <v>95</v>
      </c>
      <c r="C5369" s="64" t="s">
        <v>1271</v>
      </c>
      <c r="D5369" s="64" t="s">
        <v>2017</v>
      </c>
      <c r="E5369" s="20" t="s">
        <v>301</v>
      </c>
      <c r="F5369" s="64"/>
      <c r="G5369" s="53" t="s">
        <v>385</v>
      </c>
      <c r="H5369" s="53" t="s">
        <v>300</v>
      </c>
      <c r="I5369" s="26">
        <v>11557</v>
      </c>
      <c r="J5369" s="26">
        <v>11557</v>
      </c>
      <c r="K5369" s="26">
        <v>6000</v>
      </c>
      <c r="L5369" s="26">
        <f t="shared" si="4960"/>
        <v>1500</v>
      </c>
      <c r="M5369" s="26">
        <v>500</v>
      </c>
      <c r="N5369" s="26">
        <v>500</v>
      </c>
      <c r="O5369" s="26">
        <v>500</v>
      </c>
      <c r="P5369" s="26">
        <f t="shared" si="4961"/>
        <v>7500</v>
      </c>
      <c r="Q5369" s="26">
        <f t="shared" si="4962"/>
        <v>64.895734187072776</v>
      </c>
      <c r="R5369" s="90"/>
      <c r="S5369" s="90"/>
      <c r="T5369" s="90"/>
      <c r="U5369" s="90"/>
      <c r="V5369" s="90"/>
      <c r="W5369" s="90"/>
      <c r="X5369" s="90"/>
      <c r="Y5369" s="90"/>
    </row>
    <row r="5370" spans="1:25" ht="15" customHeight="1" x14ac:dyDescent="0.25">
      <c r="A5370" s="64" t="s">
        <v>935</v>
      </c>
      <c r="B5370" s="64" t="s">
        <v>95</v>
      </c>
      <c r="C5370" s="64" t="s">
        <v>1271</v>
      </c>
      <c r="D5370" s="64" t="s">
        <v>2017</v>
      </c>
      <c r="E5370" s="20" t="s">
        <v>218</v>
      </c>
      <c r="F5370" s="64"/>
      <c r="G5370" s="53" t="s">
        <v>385</v>
      </c>
      <c r="H5370" s="53" t="s">
        <v>217</v>
      </c>
      <c r="I5370" s="26">
        <v>8581</v>
      </c>
      <c r="J5370" s="26">
        <v>5081</v>
      </c>
      <c r="K5370" s="26">
        <v>4300</v>
      </c>
      <c r="L5370" s="26">
        <f t="shared" si="4960"/>
        <v>700</v>
      </c>
      <c r="M5370" s="26">
        <v>200</v>
      </c>
      <c r="N5370" s="26">
        <v>300</v>
      </c>
      <c r="O5370" s="26">
        <v>200</v>
      </c>
      <c r="P5370" s="26">
        <f t="shared" si="4961"/>
        <v>5000</v>
      </c>
      <c r="Q5370" s="26">
        <f t="shared" si="4962"/>
        <v>98.405825624876996</v>
      </c>
      <c r="R5370" s="90"/>
      <c r="S5370" s="90"/>
      <c r="T5370" s="90"/>
      <c r="U5370" s="90"/>
      <c r="V5370" s="90"/>
      <c r="W5370" s="90"/>
      <c r="X5370" s="90"/>
      <c r="Y5370" s="90"/>
    </row>
    <row r="5371" spans="1:25" ht="15" customHeight="1" x14ac:dyDescent="0.25">
      <c r="A5371" s="64" t="s">
        <v>935</v>
      </c>
      <c r="B5371" s="64" t="s">
        <v>95</v>
      </c>
      <c r="C5371" s="64" t="s">
        <v>1271</v>
      </c>
      <c r="D5371" s="64" t="s">
        <v>2017</v>
      </c>
      <c r="E5371" s="20" t="s">
        <v>303</v>
      </c>
      <c r="F5371" s="64"/>
      <c r="G5371" s="53" t="s">
        <v>385</v>
      </c>
      <c r="H5371" s="53" t="s">
        <v>302</v>
      </c>
      <c r="I5371" s="26">
        <v>2100</v>
      </c>
      <c r="J5371" s="26">
        <v>100</v>
      </c>
      <c r="K5371" s="26">
        <v>100</v>
      </c>
      <c r="L5371" s="26">
        <f t="shared" si="4960"/>
        <v>0</v>
      </c>
      <c r="M5371" s="26">
        <v>0</v>
      </c>
      <c r="N5371" s="26">
        <v>0</v>
      </c>
      <c r="O5371" s="26">
        <v>0</v>
      </c>
      <c r="P5371" s="26">
        <f t="shared" si="4961"/>
        <v>100</v>
      </c>
      <c r="Q5371" s="26">
        <f t="shared" si="4962"/>
        <v>100</v>
      </c>
      <c r="R5371" s="90"/>
      <c r="S5371" s="90"/>
      <c r="T5371" s="90"/>
      <c r="U5371" s="90"/>
      <c r="V5371" s="90"/>
      <c r="W5371" s="90"/>
      <c r="X5371" s="90"/>
      <c r="Y5371" s="90"/>
    </row>
    <row r="5372" spans="1:25" ht="15" customHeight="1" x14ac:dyDescent="0.25">
      <c r="A5372" s="64" t="s">
        <v>935</v>
      </c>
      <c r="B5372" s="64" t="s">
        <v>95</v>
      </c>
      <c r="C5372" s="64" t="s">
        <v>1271</v>
      </c>
      <c r="D5372" s="64" t="s">
        <v>2017</v>
      </c>
      <c r="E5372" s="20" t="s">
        <v>308</v>
      </c>
      <c r="F5372" s="64"/>
      <c r="G5372" s="53" t="s">
        <v>385</v>
      </c>
      <c r="H5372" s="53" t="s">
        <v>307</v>
      </c>
      <c r="I5372" s="26">
        <v>6842</v>
      </c>
      <c r="J5372" s="26">
        <v>3842</v>
      </c>
      <c r="K5372" s="26">
        <v>2750</v>
      </c>
      <c r="L5372" s="26">
        <f t="shared" si="4960"/>
        <v>850</v>
      </c>
      <c r="M5372" s="26">
        <v>350</v>
      </c>
      <c r="N5372" s="26">
        <v>200</v>
      </c>
      <c r="O5372" s="26">
        <v>300</v>
      </c>
      <c r="P5372" s="26">
        <f t="shared" si="4961"/>
        <v>3600</v>
      </c>
      <c r="Q5372" s="26">
        <f t="shared" si="4962"/>
        <v>93.701197293076518</v>
      </c>
      <c r="R5372" s="90"/>
      <c r="S5372" s="90"/>
      <c r="T5372" s="90"/>
      <c r="U5372" s="90"/>
      <c r="V5372" s="90"/>
      <c r="W5372" s="90"/>
      <c r="X5372" s="90"/>
      <c r="Y5372" s="90"/>
    </row>
    <row r="5373" spans="1:25" ht="15" customHeight="1" x14ac:dyDescent="0.25">
      <c r="A5373" s="64" t="s">
        <v>935</v>
      </c>
      <c r="B5373" s="64" t="s">
        <v>95</v>
      </c>
      <c r="C5373" s="64" t="s">
        <v>1271</v>
      </c>
      <c r="D5373" s="64" t="s">
        <v>2017</v>
      </c>
      <c r="E5373" s="20" t="s">
        <v>311</v>
      </c>
      <c r="F5373" s="64"/>
      <c r="G5373" s="53" t="s">
        <v>385</v>
      </c>
      <c r="H5373" s="53" t="s">
        <v>310</v>
      </c>
      <c r="I5373" s="26">
        <v>4380</v>
      </c>
      <c r="J5373" s="26">
        <v>1780</v>
      </c>
      <c r="K5373" s="26">
        <v>1780</v>
      </c>
      <c r="L5373" s="26">
        <f t="shared" si="4960"/>
        <v>0</v>
      </c>
      <c r="M5373" s="26">
        <v>0</v>
      </c>
      <c r="N5373" s="26">
        <v>0</v>
      </c>
      <c r="O5373" s="26">
        <v>0</v>
      </c>
      <c r="P5373" s="26">
        <f t="shared" si="4961"/>
        <v>1780</v>
      </c>
      <c r="Q5373" s="26">
        <f t="shared" si="4962"/>
        <v>100</v>
      </c>
      <c r="R5373" s="90"/>
      <c r="S5373" s="90"/>
      <c r="T5373" s="90"/>
      <c r="U5373" s="90"/>
      <c r="V5373" s="90"/>
      <c r="W5373" s="90"/>
      <c r="X5373" s="90"/>
      <c r="Y5373" s="90"/>
    </row>
    <row r="5374" spans="1:25" ht="15" customHeight="1" x14ac:dyDescent="0.25">
      <c r="A5374" s="63" t="s">
        <v>935</v>
      </c>
      <c r="B5374" s="63" t="s">
        <v>95</v>
      </c>
      <c r="C5374" s="63" t="s">
        <v>1271</v>
      </c>
      <c r="D5374" s="63" t="s">
        <v>2017</v>
      </c>
      <c r="E5374" s="63" t="s">
        <v>39</v>
      </c>
      <c r="F5374" s="64" t="s">
        <v>1</v>
      </c>
      <c r="G5374" s="53" t="s">
        <v>1</v>
      </c>
      <c r="H5374" s="65" t="s">
        <v>40</v>
      </c>
      <c r="I5374" s="31">
        <f t="shared" ref="I5374:K5374" si="4996">SUM(I5375:I5377)</f>
        <v>36137</v>
      </c>
      <c r="J5374" s="31">
        <f t="shared" si="4996"/>
        <v>10137</v>
      </c>
      <c r="K5374" s="31">
        <f t="shared" si="4996"/>
        <v>6440</v>
      </c>
      <c r="L5374" s="31">
        <f t="shared" si="4960"/>
        <v>2305</v>
      </c>
      <c r="M5374" s="31">
        <f t="shared" ref="M5374" si="4997">SUM(M5375:M5377)</f>
        <v>845</v>
      </c>
      <c r="N5374" s="31">
        <f t="shared" ref="N5374:O5374" si="4998">SUM(N5375:N5377)</f>
        <v>780</v>
      </c>
      <c r="O5374" s="31">
        <f t="shared" si="4998"/>
        <v>680</v>
      </c>
      <c r="P5374" s="31">
        <f t="shared" si="4961"/>
        <v>8745</v>
      </c>
      <c r="Q5374" s="31">
        <f t="shared" si="4962"/>
        <v>86.268126664693696</v>
      </c>
      <c r="R5374" s="94"/>
      <c r="S5374" s="94"/>
      <c r="T5374" s="94"/>
      <c r="U5374" s="94"/>
      <c r="V5374" s="94"/>
      <c r="W5374" s="94"/>
      <c r="X5374" s="94"/>
      <c r="Y5374" s="94"/>
    </row>
    <row r="5375" spans="1:25" ht="15" customHeight="1" x14ac:dyDescent="0.25">
      <c r="A5375" s="64" t="s">
        <v>935</v>
      </c>
      <c r="B5375" s="64" t="s">
        <v>95</v>
      </c>
      <c r="C5375" s="64" t="s">
        <v>1271</v>
      </c>
      <c r="D5375" s="64" t="s">
        <v>2017</v>
      </c>
      <c r="E5375" s="20" t="s">
        <v>41</v>
      </c>
      <c r="F5375" s="64"/>
      <c r="G5375" s="53" t="s">
        <v>385</v>
      </c>
      <c r="H5375" s="53" t="s">
        <v>40</v>
      </c>
      <c r="I5375" s="26">
        <v>29600</v>
      </c>
      <c r="J5375" s="26">
        <v>3600</v>
      </c>
      <c r="K5375" s="26">
        <v>2760</v>
      </c>
      <c r="L5375" s="26">
        <f t="shared" si="4960"/>
        <v>800</v>
      </c>
      <c r="M5375" s="26">
        <v>300</v>
      </c>
      <c r="N5375" s="26">
        <v>300</v>
      </c>
      <c r="O5375" s="26">
        <v>200</v>
      </c>
      <c r="P5375" s="26">
        <f t="shared" si="4961"/>
        <v>3560</v>
      </c>
      <c r="Q5375" s="26">
        <f t="shared" si="4962"/>
        <v>98.888888888888886</v>
      </c>
      <c r="R5375" s="90"/>
      <c r="S5375" s="90"/>
      <c r="T5375" s="90"/>
      <c r="U5375" s="90"/>
      <c r="V5375" s="90"/>
      <c r="W5375" s="90"/>
      <c r="X5375" s="90"/>
      <c r="Y5375" s="90"/>
    </row>
    <row r="5376" spans="1:25" ht="15" customHeight="1" x14ac:dyDescent="0.25">
      <c r="A5376" s="64" t="s">
        <v>935</v>
      </c>
      <c r="B5376" s="64" t="s">
        <v>95</v>
      </c>
      <c r="C5376" s="64" t="s">
        <v>1271</v>
      </c>
      <c r="D5376" s="64" t="s">
        <v>2017</v>
      </c>
      <c r="E5376" s="20" t="s">
        <v>41</v>
      </c>
      <c r="F5376" s="64" t="s">
        <v>2024</v>
      </c>
      <c r="G5376" s="53" t="s">
        <v>385</v>
      </c>
      <c r="H5376" s="53" t="s">
        <v>49</v>
      </c>
      <c r="I5376" s="26">
        <v>2880</v>
      </c>
      <c r="J5376" s="26">
        <v>2880</v>
      </c>
      <c r="K5376" s="26">
        <v>1850</v>
      </c>
      <c r="L5376" s="26">
        <f t="shared" si="4960"/>
        <v>720</v>
      </c>
      <c r="M5376" s="26">
        <v>240</v>
      </c>
      <c r="N5376" s="26">
        <v>240</v>
      </c>
      <c r="O5376" s="26">
        <v>240</v>
      </c>
      <c r="P5376" s="26">
        <f t="shared" si="4961"/>
        <v>2570</v>
      </c>
      <c r="Q5376" s="26">
        <f t="shared" si="4962"/>
        <v>89.236111111111114</v>
      </c>
      <c r="R5376" s="90"/>
      <c r="S5376" s="90"/>
      <c r="T5376" s="90"/>
      <c r="U5376" s="90"/>
      <c r="V5376" s="90"/>
      <c r="W5376" s="90"/>
      <c r="X5376" s="90"/>
      <c r="Y5376" s="90"/>
    </row>
    <row r="5377" spans="1:25" ht="22.5" customHeight="1" x14ac:dyDescent="0.25">
      <c r="A5377" s="64" t="s">
        <v>935</v>
      </c>
      <c r="B5377" s="64" t="s">
        <v>95</v>
      </c>
      <c r="C5377" s="64" t="s">
        <v>1271</v>
      </c>
      <c r="D5377" s="64" t="s">
        <v>2017</v>
      </c>
      <c r="E5377" s="20" t="s">
        <v>41</v>
      </c>
      <c r="F5377" s="64" t="s">
        <v>2025</v>
      </c>
      <c r="G5377" s="53" t="s">
        <v>385</v>
      </c>
      <c r="H5377" s="53" t="s">
        <v>55</v>
      </c>
      <c r="I5377" s="26">
        <v>3657</v>
      </c>
      <c r="J5377" s="26">
        <v>3657</v>
      </c>
      <c r="K5377" s="26">
        <v>1830</v>
      </c>
      <c r="L5377" s="26">
        <f t="shared" si="4960"/>
        <v>785</v>
      </c>
      <c r="M5377" s="26">
        <v>305</v>
      </c>
      <c r="N5377" s="26">
        <v>240</v>
      </c>
      <c r="O5377" s="26">
        <v>240</v>
      </c>
      <c r="P5377" s="26">
        <f t="shared" si="4961"/>
        <v>2615</v>
      </c>
      <c r="Q5377" s="26">
        <f t="shared" si="4962"/>
        <v>71.506699480448461</v>
      </c>
      <c r="R5377" s="90"/>
      <c r="S5377" s="90"/>
      <c r="T5377" s="90"/>
      <c r="U5377" s="90"/>
      <c r="V5377" s="90"/>
      <c r="W5377" s="90"/>
      <c r="X5377" s="90"/>
      <c r="Y5377" s="90"/>
    </row>
    <row r="5378" spans="1:25" ht="22.5" customHeight="1" x14ac:dyDescent="0.25">
      <c r="A5378" s="63" t="s">
        <v>1</v>
      </c>
      <c r="B5378" s="63" t="s">
        <v>1</v>
      </c>
      <c r="C5378" s="63" t="s">
        <v>1</v>
      </c>
      <c r="D5378" s="65" t="s">
        <v>1</v>
      </c>
      <c r="E5378" s="65" t="s">
        <v>1</v>
      </c>
      <c r="F5378" s="65" t="s">
        <v>1</v>
      </c>
      <c r="G5378" s="65" t="s">
        <v>1</v>
      </c>
      <c r="H5378" s="66" t="s">
        <v>56</v>
      </c>
      <c r="I5378" s="30">
        <f t="shared" ref="I5378:K5378" si="4999">SUM(I5379)</f>
        <v>13600</v>
      </c>
      <c r="J5378" s="30">
        <f t="shared" si="4999"/>
        <v>13600</v>
      </c>
      <c r="K5378" s="30">
        <f t="shared" si="4999"/>
        <v>6750</v>
      </c>
      <c r="L5378" s="30">
        <f t="shared" si="4960"/>
        <v>4050</v>
      </c>
      <c r="M5378" s="30">
        <f t="shared" ref="M5378" si="5000">SUM(M5379)</f>
        <v>1350</v>
      </c>
      <c r="N5378" s="30">
        <f t="shared" ref="N5378:O5378" si="5001">SUM(N5379)</f>
        <v>1350</v>
      </c>
      <c r="O5378" s="30">
        <f t="shared" si="5001"/>
        <v>1350</v>
      </c>
      <c r="P5378" s="30">
        <f t="shared" si="4961"/>
        <v>10800</v>
      </c>
      <c r="Q5378" s="30">
        <f t="shared" si="4962"/>
        <v>79.411764705882348</v>
      </c>
      <c r="R5378" s="93"/>
      <c r="S5378" s="93"/>
      <c r="T5378" s="93"/>
      <c r="U5378" s="93"/>
      <c r="V5378" s="93"/>
      <c r="W5378" s="93"/>
      <c r="X5378" s="93"/>
      <c r="Y5378" s="93"/>
    </row>
    <row r="5379" spans="1:25" ht="15" customHeight="1" x14ac:dyDescent="0.25">
      <c r="A5379" s="63" t="s">
        <v>935</v>
      </c>
      <c r="B5379" s="63" t="s">
        <v>95</v>
      </c>
      <c r="C5379" s="63" t="s">
        <v>1271</v>
      </c>
      <c r="D5379" s="63" t="s">
        <v>2017</v>
      </c>
      <c r="E5379" s="65" t="s">
        <v>57</v>
      </c>
      <c r="F5379" s="65" t="s">
        <v>1</v>
      </c>
      <c r="G5379" s="65" t="s">
        <v>1</v>
      </c>
      <c r="H5379" s="65" t="s">
        <v>58</v>
      </c>
      <c r="I5379" s="31">
        <f t="shared" ref="I5379:K5379" si="5002">SUM(I5380:I5381)</f>
        <v>13600</v>
      </c>
      <c r="J5379" s="31">
        <f t="shared" si="5002"/>
        <v>13600</v>
      </c>
      <c r="K5379" s="31">
        <f t="shared" si="5002"/>
        <v>6750</v>
      </c>
      <c r="L5379" s="31">
        <f t="shared" si="4960"/>
        <v>4050</v>
      </c>
      <c r="M5379" s="31">
        <f t="shared" ref="M5379" si="5003">SUM(M5380:M5381)</f>
        <v>1350</v>
      </c>
      <c r="N5379" s="31">
        <f t="shared" ref="N5379:O5379" si="5004">SUM(N5380:N5381)</f>
        <v>1350</v>
      </c>
      <c r="O5379" s="31">
        <f t="shared" si="5004"/>
        <v>1350</v>
      </c>
      <c r="P5379" s="31">
        <f t="shared" si="4961"/>
        <v>10800</v>
      </c>
      <c r="Q5379" s="31">
        <f t="shared" si="4962"/>
        <v>79.411764705882348</v>
      </c>
      <c r="R5379" s="94"/>
      <c r="S5379" s="94"/>
      <c r="T5379" s="94"/>
      <c r="U5379" s="94"/>
      <c r="V5379" s="94"/>
      <c r="W5379" s="94"/>
      <c r="X5379" s="94"/>
      <c r="Y5379" s="94"/>
    </row>
    <row r="5380" spans="1:25" ht="15" customHeight="1" x14ac:dyDescent="0.25">
      <c r="A5380" s="64" t="s">
        <v>935</v>
      </c>
      <c r="B5380" s="64" t="s">
        <v>95</v>
      </c>
      <c r="C5380" s="64" t="s">
        <v>1271</v>
      </c>
      <c r="D5380" s="64" t="s">
        <v>2017</v>
      </c>
      <c r="E5380" s="20" t="s">
        <v>106</v>
      </c>
      <c r="F5380" s="64"/>
      <c r="G5380" s="53" t="s">
        <v>385</v>
      </c>
      <c r="H5380" s="53" t="s">
        <v>105</v>
      </c>
      <c r="I5380" s="26">
        <v>13500</v>
      </c>
      <c r="J5380" s="26">
        <v>13500</v>
      </c>
      <c r="K5380" s="26">
        <v>6750</v>
      </c>
      <c r="L5380" s="26">
        <f t="shared" si="4960"/>
        <v>4050</v>
      </c>
      <c r="M5380" s="26">
        <v>1350</v>
      </c>
      <c r="N5380" s="26">
        <v>1350</v>
      </c>
      <c r="O5380" s="26">
        <v>1350</v>
      </c>
      <c r="P5380" s="26">
        <f t="shared" si="4961"/>
        <v>10800</v>
      </c>
      <c r="Q5380" s="26">
        <f t="shared" si="4962"/>
        <v>80</v>
      </c>
      <c r="R5380" s="90"/>
      <c r="S5380" s="90"/>
      <c r="T5380" s="90"/>
      <c r="U5380" s="90"/>
      <c r="V5380" s="90"/>
      <c r="W5380" s="90"/>
      <c r="X5380" s="90"/>
      <c r="Y5380" s="90"/>
    </row>
    <row r="5381" spans="1:25" ht="15" customHeight="1" x14ac:dyDescent="0.25">
      <c r="A5381" s="64" t="s">
        <v>935</v>
      </c>
      <c r="B5381" s="64" t="s">
        <v>95</v>
      </c>
      <c r="C5381" s="64" t="s">
        <v>1271</v>
      </c>
      <c r="D5381" s="64" t="s">
        <v>2017</v>
      </c>
      <c r="E5381" s="20" t="s">
        <v>68</v>
      </c>
      <c r="F5381" s="64"/>
      <c r="G5381" s="53" t="s">
        <v>385</v>
      </c>
      <c r="H5381" s="53" t="s">
        <v>67</v>
      </c>
      <c r="I5381" s="26">
        <v>100</v>
      </c>
      <c r="J5381" s="26">
        <v>100</v>
      </c>
      <c r="K5381" s="26">
        <v>0</v>
      </c>
      <c r="L5381" s="26">
        <f t="shared" si="4960"/>
        <v>0</v>
      </c>
      <c r="M5381" s="26"/>
      <c r="N5381" s="26"/>
      <c r="O5381" s="26"/>
      <c r="P5381" s="26">
        <f t="shared" si="4961"/>
        <v>0</v>
      </c>
      <c r="Q5381" s="26">
        <f t="shared" si="4962"/>
        <v>0</v>
      </c>
      <c r="R5381" s="90"/>
      <c r="S5381" s="90"/>
      <c r="T5381" s="90"/>
      <c r="U5381" s="90"/>
      <c r="V5381" s="90"/>
      <c r="W5381" s="90"/>
      <c r="X5381" s="90"/>
      <c r="Y5381" s="90"/>
    </row>
    <row r="5382" spans="1:25" ht="22.5" customHeight="1" x14ac:dyDescent="0.25">
      <c r="A5382" s="63" t="s">
        <v>1</v>
      </c>
      <c r="B5382" s="63" t="s">
        <v>1</v>
      </c>
      <c r="C5382" s="63" t="s">
        <v>1</v>
      </c>
      <c r="D5382" s="65" t="s">
        <v>1</v>
      </c>
      <c r="E5382" s="65" t="s">
        <v>1</v>
      </c>
      <c r="F5382" s="65" t="s">
        <v>1</v>
      </c>
      <c r="G5382" s="65" t="s">
        <v>1</v>
      </c>
      <c r="H5382" s="66" t="s">
        <v>69</v>
      </c>
      <c r="I5382" s="30">
        <f t="shared" ref="I5382:K5383" si="5005">SUM(I5383)</f>
        <v>5000</v>
      </c>
      <c r="J5382" s="30">
        <f t="shared" si="5005"/>
        <v>0</v>
      </c>
      <c r="K5382" s="30">
        <f t="shared" si="5005"/>
        <v>0</v>
      </c>
      <c r="L5382" s="30">
        <f t="shared" si="4960"/>
        <v>0</v>
      </c>
      <c r="M5382" s="30">
        <f t="shared" ref="M5382:M5383" si="5006">SUM(M5383)</f>
        <v>0</v>
      </c>
      <c r="N5382" s="30">
        <f t="shared" ref="N5382:O5383" si="5007">SUM(N5383)</f>
        <v>0</v>
      </c>
      <c r="O5382" s="30">
        <f t="shared" si="5007"/>
        <v>0</v>
      </c>
      <c r="P5382" s="30">
        <f t="shared" si="4961"/>
        <v>0</v>
      </c>
      <c r="Q5382" s="30" t="str">
        <f t="shared" si="4962"/>
        <v>-</v>
      </c>
      <c r="R5382" s="93"/>
      <c r="S5382" s="93"/>
      <c r="T5382" s="93"/>
      <c r="U5382" s="93"/>
      <c r="V5382" s="93"/>
      <c r="W5382" s="93"/>
      <c r="X5382" s="93"/>
      <c r="Y5382" s="93"/>
    </row>
    <row r="5383" spans="1:25" ht="15" customHeight="1" x14ac:dyDescent="0.25">
      <c r="A5383" s="63" t="s">
        <v>935</v>
      </c>
      <c r="B5383" s="63" t="s">
        <v>95</v>
      </c>
      <c r="C5383" s="63" t="s">
        <v>1271</v>
      </c>
      <c r="D5383" s="63" t="s">
        <v>2017</v>
      </c>
      <c r="E5383" s="65" t="s">
        <v>70</v>
      </c>
      <c r="F5383" s="65" t="s">
        <v>1</v>
      </c>
      <c r="G5383" s="65" t="s">
        <v>1</v>
      </c>
      <c r="H5383" s="65" t="s">
        <v>71</v>
      </c>
      <c r="I5383" s="31">
        <f t="shared" si="5005"/>
        <v>5000</v>
      </c>
      <c r="J5383" s="31">
        <f t="shared" si="5005"/>
        <v>0</v>
      </c>
      <c r="K5383" s="31">
        <f t="shared" si="5005"/>
        <v>0</v>
      </c>
      <c r="L5383" s="31">
        <f t="shared" si="4960"/>
        <v>0</v>
      </c>
      <c r="M5383" s="31">
        <f t="shared" si="5006"/>
        <v>0</v>
      </c>
      <c r="N5383" s="31">
        <f t="shared" si="5007"/>
        <v>0</v>
      </c>
      <c r="O5383" s="31">
        <f t="shared" si="5007"/>
        <v>0</v>
      </c>
      <c r="P5383" s="31">
        <f t="shared" si="4961"/>
        <v>0</v>
      </c>
      <c r="Q5383" s="31" t="str">
        <f t="shared" si="4962"/>
        <v>-</v>
      </c>
      <c r="R5383" s="94"/>
      <c r="S5383" s="94"/>
      <c r="T5383" s="94"/>
      <c r="U5383" s="94"/>
      <c r="V5383" s="94"/>
      <c r="W5383" s="94"/>
      <c r="X5383" s="94"/>
      <c r="Y5383" s="94"/>
    </row>
    <row r="5384" spans="1:25" ht="15" customHeight="1" x14ac:dyDescent="0.25">
      <c r="A5384" s="64" t="s">
        <v>935</v>
      </c>
      <c r="B5384" s="64" t="s">
        <v>95</v>
      </c>
      <c r="C5384" s="64" t="s">
        <v>1271</v>
      </c>
      <c r="D5384" s="64" t="s">
        <v>2017</v>
      </c>
      <c r="E5384" s="20" t="s">
        <v>74</v>
      </c>
      <c r="F5384" s="64"/>
      <c r="G5384" s="53" t="s">
        <v>385</v>
      </c>
      <c r="H5384" s="53" t="s">
        <v>73</v>
      </c>
      <c r="I5384" s="26">
        <v>5000</v>
      </c>
      <c r="J5384" s="26">
        <v>0</v>
      </c>
      <c r="K5384" s="26">
        <v>0</v>
      </c>
      <c r="L5384" s="26">
        <f t="shared" si="4960"/>
        <v>0</v>
      </c>
      <c r="M5384" s="26"/>
      <c r="N5384" s="26"/>
      <c r="O5384" s="26"/>
      <c r="P5384" s="26">
        <f t="shared" si="4961"/>
        <v>0</v>
      </c>
      <c r="Q5384" s="26" t="str">
        <f t="shared" si="4962"/>
        <v>-</v>
      </c>
      <c r="R5384" s="90"/>
      <c r="S5384" s="90"/>
      <c r="T5384" s="90"/>
      <c r="U5384" s="90"/>
      <c r="V5384" s="90"/>
      <c r="W5384" s="90"/>
      <c r="X5384" s="90"/>
      <c r="Y5384" s="90"/>
    </row>
    <row r="5385" spans="1:25" ht="15" customHeight="1" x14ac:dyDescent="0.25">
      <c r="A5385" s="53" t="s">
        <v>1</v>
      </c>
      <c r="B5385" s="53" t="s">
        <v>1</v>
      </c>
      <c r="C5385" s="53" t="s">
        <v>1</v>
      </c>
      <c r="D5385" s="53" t="s">
        <v>1</v>
      </c>
      <c r="E5385" s="53" t="s">
        <v>1</v>
      </c>
      <c r="F5385" s="53" t="s">
        <v>1</v>
      </c>
      <c r="G5385" s="53" t="s">
        <v>1</v>
      </c>
      <c r="H5385" s="66" t="s">
        <v>2026</v>
      </c>
      <c r="I5385" s="30">
        <f t="shared" ref="I5385:K5385" si="5008">SUM(I5355,I5378,I5382)</f>
        <v>1331662</v>
      </c>
      <c r="J5385" s="30">
        <f t="shared" si="5008"/>
        <v>1288562</v>
      </c>
      <c r="K5385" s="30">
        <f t="shared" si="5008"/>
        <v>740830</v>
      </c>
      <c r="L5385" s="30">
        <f t="shared" si="4960"/>
        <v>298523</v>
      </c>
      <c r="M5385" s="30">
        <f t="shared" ref="M5385" si="5009">SUM(M5355,M5378,M5382)</f>
        <v>96305</v>
      </c>
      <c r="N5385" s="30">
        <f t="shared" ref="N5385:O5385" si="5010">SUM(N5355,N5378,N5382)</f>
        <v>96650</v>
      </c>
      <c r="O5385" s="30">
        <f t="shared" si="5010"/>
        <v>105568</v>
      </c>
      <c r="P5385" s="30">
        <f t="shared" si="4961"/>
        <v>1039353</v>
      </c>
      <c r="Q5385" s="30">
        <f t="shared" si="4962"/>
        <v>80.65991391954752</v>
      </c>
      <c r="R5385" s="93"/>
      <c r="S5385" s="93"/>
      <c r="T5385" s="93"/>
      <c r="U5385" s="93"/>
      <c r="V5385" s="93"/>
      <c r="W5385" s="93"/>
      <c r="X5385" s="93"/>
      <c r="Y5385" s="93"/>
    </row>
    <row r="5386" spans="1:25" ht="15" customHeight="1" thickBot="1" x14ac:dyDescent="0.3">
      <c r="A5386" s="53" t="s">
        <v>1</v>
      </c>
      <c r="B5386" s="53" t="s">
        <v>1</v>
      </c>
      <c r="C5386" s="53" t="s">
        <v>1</v>
      </c>
      <c r="D5386" s="53" t="s">
        <v>1</v>
      </c>
      <c r="E5386" s="53" t="s">
        <v>1</v>
      </c>
      <c r="F5386" s="53" t="s">
        <v>1</v>
      </c>
      <c r="G5386" s="53" t="s">
        <v>1</v>
      </c>
      <c r="H5386" s="65" t="s">
        <v>76</v>
      </c>
      <c r="I5386" s="31"/>
      <c r="J5386" s="31"/>
      <c r="K5386" s="31">
        <v>0</v>
      </c>
      <c r="L5386" s="31"/>
      <c r="M5386" s="31"/>
      <c r="N5386" s="31"/>
      <c r="O5386" s="31"/>
      <c r="P5386" s="31"/>
      <c r="Q5386" s="31"/>
      <c r="R5386" s="94"/>
      <c r="S5386" s="94"/>
      <c r="T5386" s="94"/>
      <c r="U5386" s="94"/>
      <c r="V5386" s="94"/>
      <c r="W5386" s="94"/>
      <c r="X5386" s="94"/>
      <c r="Y5386" s="94"/>
    </row>
    <row r="5387" spans="1:25" ht="47.25" customHeight="1" thickBot="1" x14ac:dyDescent="0.3">
      <c r="A5387" s="110" t="s">
        <v>1</v>
      </c>
      <c r="B5387" s="110" t="s">
        <v>1</v>
      </c>
      <c r="C5387" s="110" t="s">
        <v>1</v>
      </c>
      <c r="D5387" s="110" t="s">
        <v>1</v>
      </c>
      <c r="E5387" s="110" t="s">
        <v>1</v>
      </c>
      <c r="F5387" s="110" t="s">
        <v>1</v>
      </c>
      <c r="G5387" s="110" t="s">
        <v>1</v>
      </c>
      <c r="H5387" s="28" t="s">
        <v>77</v>
      </c>
      <c r="I5387" s="109" t="s">
        <v>3984</v>
      </c>
      <c r="J5387" s="109" t="s">
        <v>11</v>
      </c>
      <c r="K5387" s="109" t="s">
        <v>3989</v>
      </c>
      <c r="L5387" s="109" t="s">
        <v>3985</v>
      </c>
      <c r="M5387" s="109" t="s">
        <v>4027</v>
      </c>
      <c r="N5387" s="109" t="s">
        <v>3988</v>
      </c>
      <c r="O5387" s="109" t="s">
        <v>3986</v>
      </c>
      <c r="P5387" s="109" t="s">
        <v>3987</v>
      </c>
      <c r="Q5387" s="109" t="s">
        <v>3695</v>
      </c>
      <c r="R5387" s="91"/>
      <c r="S5387" s="91"/>
      <c r="T5387" s="91"/>
      <c r="U5387" s="91"/>
      <c r="V5387" s="91"/>
      <c r="W5387" s="91"/>
      <c r="X5387" s="91"/>
      <c r="Y5387" s="91"/>
    </row>
    <row r="5388" spans="1:25" ht="15" customHeight="1" x14ac:dyDescent="0.25">
      <c r="A5388" s="111"/>
      <c r="B5388" s="111"/>
      <c r="C5388" s="111"/>
      <c r="D5388" s="111"/>
      <c r="E5388" s="111"/>
      <c r="F5388" s="111"/>
      <c r="G5388" s="111"/>
      <c r="H5388" s="67" t="s">
        <v>1</v>
      </c>
      <c r="I5388" s="29">
        <v>1</v>
      </c>
      <c r="J5388" s="29">
        <v>2</v>
      </c>
      <c r="K5388" s="29">
        <v>3</v>
      </c>
      <c r="L5388" s="29" t="s">
        <v>3478</v>
      </c>
      <c r="M5388" s="29">
        <v>5</v>
      </c>
      <c r="N5388" s="29">
        <v>6</v>
      </c>
      <c r="O5388" s="29">
        <v>7</v>
      </c>
      <c r="P5388" s="29" t="s">
        <v>3696</v>
      </c>
      <c r="Q5388" s="29">
        <v>9</v>
      </c>
      <c r="R5388" s="92"/>
      <c r="S5388" s="92"/>
      <c r="T5388" s="92"/>
      <c r="U5388" s="92"/>
      <c r="V5388" s="92"/>
      <c r="W5388" s="92"/>
      <c r="X5388" s="92"/>
      <c r="Y5388" s="92"/>
    </row>
    <row r="5389" spans="1:25" ht="15" customHeight="1" x14ac:dyDescent="0.25">
      <c r="A5389" s="111"/>
      <c r="B5389" s="111"/>
      <c r="C5389" s="111"/>
      <c r="D5389" s="111"/>
      <c r="E5389" s="111"/>
      <c r="F5389" s="111"/>
      <c r="G5389" s="111"/>
      <c r="H5389" s="68" t="s">
        <v>484</v>
      </c>
      <c r="I5389" s="32">
        <f t="shared" ref="I5389:K5389" si="5011">SUM(I5385)</f>
        <v>1331662</v>
      </c>
      <c r="J5389" s="32">
        <f t="shared" si="5011"/>
        <v>1288562</v>
      </c>
      <c r="K5389" s="32">
        <f t="shared" si="5011"/>
        <v>740830</v>
      </c>
      <c r="L5389" s="32">
        <f t="shared" si="4960"/>
        <v>298523</v>
      </c>
      <c r="M5389" s="32">
        <f t="shared" ref="M5389" si="5012">SUM(M5385)</f>
        <v>96305</v>
      </c>
      <c r="N5389" s="32">
        <f t="shared" ref="N5389:O5389" si="5013">SUM(N5385)</f>
        <v>96650</v>
      </c>
      <c r="O5389" s="32">
        <f t="shared" si="5013"/>
        <v>105568</v>
      </c>
      <c r="P5389" s="32">
        <f t="shared" si="4961"/>
        <v>1039353</v>
      </c>
      <c r="Q5389" s="32">
        <f t="shared" si="4962"/>
        <v>80.65991391954752</v>
      </c>
      <c r="R5389" s="90"/>
      <c r="S5389" s="90"/>
      <c r="T5389" s="90"/>
      <c r="U5389" s="90"/>
      <c r="V5389" s="90"/>
      <c r="W5389" s="90"/>
      <c r="X5389" s="90"/>
      <c r="Y5389" s="90"/>
    </row>
    <row r="5390" spans="1:25" ht="15" customHeight="1" x14ac:dyDescent="0.25">
      <c r="A5390" s="111"/>
      <c r="B5390" s="111"/>
      <c r="C5390" s="111"/>
      <c r="D5390" s="111"/>
      <c r="E5390" s="111"/>
      <c r="F5390" s="111"/>
      <c r="G5390" s="111"/>
      <c r="H5390" s="69" t="s">
        <v>79</v>
      </c>
      <c r="I5390" s="32">
        <f t="shared" ref="I5390:K5390" si="5014">SUM(I5389)</f>
        <v>1331662</v>
      </c>
      <c r="J5390" s="32">
        <f t="shared" si="5014"/>
        <v>1288562</v>
      </c>
      <c r="K5390" s="32">
        <f t="shared" si="5014"/>
        <v>740830</v>
      </c>
      <c r="L5390" s="32">
        <f t="shared" si="4960"/>
        <v>298523</v>
      </c>
      <c r="M5390" s="32">
        <f t="shared" ref="M5390" si="5015">SUM(M5389)</f>
        <v>96305</v>
      </c>
      <c r="N5390" s="32">
        <f t="shared" ref="N5390:O5390" si="5016">SUM(N5389)</f>
        <v>96650</v>
      </c>
      <c r="O5390" s="32">
        <f t="shared" si="5016"/>
        <v>105568</v>
      </c>
      <c r="P5390" s="32">
        <f t="shared" si="4961"/>
        <v>1039353</v>
      </c>
      <c r="Q5390" s="32">
        <f t="shared" si="4962"/>
        <v>80.65991391954752</v>
      </c>
      <c r="R5390" s="90"/>
      <c r="S5390" s="90"/>
      <c r="T5390" s="90"/>
      <c r="U5390" s="90"/>
      <c r="V5390" s="90"/>
      <c r="W5390" s="90"/>
      <c r="X5390" s="90"/>
      <c r="Y5390" s="90"/>
    </row>
    <row r="5391" spans="1:25" ht="15" customHeight="1" x14ac:dyDescent="0.25">
      <c r="A5391" s="112"/>
      <c r="B5391" s="112"/>
      <c r="C5391" s="112"/>
      <c r="D5391" s="112"/>
      <c r="E5391" s="112"/>
      <c r="F5391" s="112"/>
      <c r="G5391" s="112"/>
      <c r="I5391" s="27"/>
      <c r="J5391" s="27"/>
      <c r="K5391" s="27">
        <v>0</v>
      </c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</row>
    <row r="5392" spans="1:25" ht="15" customHeight="1" thickBot="1" x14ac:dyDescent="0.3">
      <c r="A5392" s="53" t="s">
        <v>1</v>
      </c>
      <c r="B5392" s="53" t="s">
        <v>1</v>
      </c>
      <c r="C5392" s="53" t="s">
        <v>1</v>
      </c>
      <c r="D5392" s="53" t="s">
        <v>1</v>
      </c>
      <c r="E5392" s="53" t="s">
        <v>1</v>
      </c>
      <c r="F5392" s="53" t="s">
        <v>1</v>
      </c>
      <c r="G5392" s="53" t="s">
        <v>1</v>
      </c>
      <c r="H5392" s="21" t="s">
        <v>1</v>
      </c>
      <c r="I5392" s="33"/>
      <c r="J5392" s="33"/>
      <c r="K5392" s="33">
        <v>0</v>
      </c>
      <c r="L5392" s="33"/>
      <c r="M5392" s="33"/>
      <c r="N5392" s="33"/>
      <c r="O5392" s="33"/>
      <c r="P5392" s="33"/>
      <c r="Q5392" s="33"/>
      <c r="R5392" s="33"/>
      <c r="S5392" s="33"/>
      <c r="T5392" s="33"/>
      <c r="U5392" s="33"/>
      <c r="V5392" s="33"/>
      <c r="W5392" s="33"/>
      <c r="X5392" s="33"/>
      <c r="Y5392" s="33"/>
    </row>
    <row r="5393" spans="1:25" ht="45.75" customHeight="1" thickBot="1" x14ac:dyDescent="0.3">
      <c r="A5393" s="28" t="s">
        <v>4</v>
      </c>
      <c r="B5393" s="28" t="s">
        <v>5</v>
      </c>
      <c r="C5393" s="28" t="s">
        <v>6</v>
      </c>
      <c r="D5393" s="57" t="s">
        <v>1</v>
      </c>
      <c r="E5393" s="28" t="s">
        <v>7</v>
      </c>
      <c r="F5393" s="28" t="s">
        <v>8</v>
      </c>
      <c r="G5393" s="28" t="s">
        <v>9</v>
      </c>
      <c r="H5393" s="28" t="s">
        <v>10</v>
      </c>
      <c r="I5393" s="109" t="s">
        <v>3984</v>
      </c>
      <c r="J5393" s="109" t="s">
        <v>11</v>
      </c>
      <c r="K5393" s="109" t="s">
        <v>3989</v>
      </c>
      <c r="L5393" s="109" t="s">
        <v>3985</v>
      </c>
      <c r="M5393" s="109" t="s">
        <v>4027</v>
      </c>
      <c r="N5393" s="109" t="s">
        <v>3988</v>
      </c>
      <c r="O5393" s="109" t="s">
        <v>3986</v>
      </c>
      <c r="P5393" s="109" t="s">
        <v>3987</v>
      </c>
      <c r="Q5393" s="109" t="s">
        <v>3695</v>
      </c>
      <c r="R5393" s="91"/>
      <c r="S5393" s="91"/>
      <c r="T5393" s="91"/>
      <c r="U5393" s="91"/>
      <c r="V5393" s="91"/>
      <c r="W5393" s="91"/>
      <c r="X5393" s="91"/>
      <c r="Y5393" s="91"/>
    </row>
    <row r="5394" spans="1:25" ht="15" customHeight="1" x14ac:dyDescent="0.25">
      <c r="A5394" s="58" t="s">
        <v>1</v>
      </c>
      <c r="B5394" s="58" t="s">
        <v>1</v>
      </c>
      <c r="C5394" s="58" t="s">
        <v>1</v>
      </c>
      <c r="D5394" s="59" t="s">
        <v>1</v>
      </c>
      <c r="E5394" s="59" t="s">
        <v>1</v>
      </c>
      <c r="F5394" s="60" t="s">
        <v>1</v>
      </c>
      <c r="G5394" s="61" t="s">
        <v>1</v>
      </c>
      <c r="H5394" s="62" t="s">
        <v>1</v>
      </c>
      <c r="I5394" s="29">
        <v>1</v>
      </c>
      <c r="J5394" s="29">
        <v>2</v>
      </c>
      <c r="K5394" s="29">
        <v>3</v>
      </c>
      <c r="L5394" s="29" t="s">
        <v>3478</v>
      </c>
      <c r="M5394" s="29">
        <v>5</v>
      </c>
      <c r="N5394" s="29">
        <v>6</v>
      </c>
      <c r="O5394" s="29">
        <v>7</v>
      </c>
      <c r="P5394" s="29" t="s">
        <v>3696</v>
      </c>
      <c r="Q5394" s="29">
        <v>9</v>
      </c>
      <c r="R5394" s="92"/>
      <c r="S5394" s="92"/>
      <c r="T5394" s="92"/>
      <c r="U5394" s="92"/>
      <c r="V5394" s="92"/>
      <c r="W5394" s="92"/>
      <c r="X5394" s="92"/>
      <c r="Y5394" s="92"/>
    </row>
    <row r="5395" spans="1:25" ht="15" customHeight="1" x14ac:dyDescent="0.25">
      <c r="A5395" s="63" t="s">
        <v>935</v>
      </c>
      <c r="B5395" s="63" t="s">
        <v>95</v>
      </c>
      <c r="C5395" s="64" t="s">
        <v>1282</v>
      </c>
      <c r="D5395" s="64" t="s">
        <v>2027</v>
      </c>
      <c r="E5395" s="65" t="s">
        <v>1</v>
      </c>
      <c r="F5395" s="65" t="s">
        <v>1</v>
      </c>
      <c r="G5395" s="65" t="s">
        <v>1</v>
      </c>
      <c r="H5395" s="65" t="s">
        <v>2028</v>
      </c>
      <c r="I5395" s="26">
        <v>0</v>
      </c>
      <c r="J5395" s="26" t="s">
        <v>1</v>
      </c>
      <c r="K5395" s="26">
        <v>0</v>
      </c>
      <c r="L5395" s="26"/>
      <c r="M5395" s="26"/>
      <c r="N5395" s="26"/>
      <c r="O5395" s="26"/>
      <c r="P5395" s="26"/>
      <c r="Q5395" s="26"/>
      <c r="R5395" s="90"/>
      <c r="S5395" s="90"/>
      <c r="T5395" s="90"/>
      <c r="U5395" s="90"/>
      <c r="V5395" s="90"/>
      <c r="W5395" s="90"/>
      <c r="X5395" s="90"/>
      <c r="Y5395" s="90"/>
    </row>
    <row r="5396" spans="1:25" ht="22.5" customHeight="1" x14ac:dyDescent="0.25">
      <c r="A5396" s="63" t="s">
        <v>1</v>
      </c>
      <c r="B5396" s="63" t="s">
        <v>1</v>
      </c>
      <c r="C5396" s="63" t="s">
        <v>1</v>
      </c>
      <c r="D5396" s="65" t="s">
        <v>1</v>
      </c>
      <c r="E5396" s="65" t="s">
        <v>1</v>
      </c>
      <c r="F5396" s="65" t="s">
        <v>1</v>
      </c>
      <c r="G5396" s="65" t="s">
        <v>1</v>
      </c>
      <c r="H5396" s="66" t="s">
        <v>15</v>
      </c>
      <c r="I5396" s="30">
        <f t="shared" ref="I5396:K5396" si="5017">SUM(I5397,I5405,I5407)</f>
        <v>2312526</v>
      </c>
      <c r="J5396" s="30">
        <f t="shared" si="5017"/>
        <v>2219026</v>
      </c>
      <c r="K5396" s="30">
        <f t="shared" si="5017"/>
        <v>1220192</v>
      </c>
      <c r="L5396" s="30">
        <f t="shared" ref="L5396:L5455" si="5018">SUM(M5396:O5396)</f>
        <v>515759</v>
      </c>
      <c r="M5396" s="30">
        <f t="shared" ref="M5396" si="5019">SUM(M5397,M5405,M5407)</f>
        <v>161923</v>
      </c>
      <c r="N5396" s="30">
        <f t="shared" ref="N5396:O5396" si="5020">SUM(N5397,N5405,N5407)</f>
        <v>172268</v>
      </c>
      <c r="O5396" s="30">
        <f t="shared" si="5020"/>
        <v>181568</v>
      </c>
      <c r="P5396" s="30">
        <f t="shared" ref="P5396:P5455" si="5021">K5396+L5396</f>
        <v>1735951</v>
      </c>
      <c r="Q5396" s="30">
        <f t="shared" ref="Q5396:Q5455" si="5022">IF(J5396=0,"-",P5396/J5396*100)</f>
        <v>78.230313660137369</v>
      </c>
      <c r="R5396" s="93"/>
      <c r="S5396" s="93"/>
      <c r="T5396" s="93"/>
      <c r="U5396" s="93"/>
      <c r="V5396" s="93"/>
      <c r="W5396" s="93"/>
      <c r="X5396" s="93"/>
      <c r="Y5396" s="93"/>
    </row>
    <row r="5397" spans="1:25" ht="15" customHeight="1" x14ac:dyDescent="0.25">
      <c r="A5397" s="63" t="s">
        <v>935</v>
      </c>
      <c r="B5397" s="63" t="s">
        <v>95</v>
      </c>
      <c r="C5397" s="63" t="s">
        <v>1282</v>
      </c>
      <c r="D5397" s="63" t="s">
        <v>2027</v>
      </c>
      <c r="E5397" s="65" t="s">
        <v>16</v>
      </c>
      <c r="F5397" s="65" t="s">
        <v>1</v>
      </c>
      <c r="G5397" s="65" t="s">
        <v>1</v>
      </c>
      <c r="H5397" s="65" t="s">
        <v>17</v>
      </c>
      <c r="I5397" s="31">
        <f t="shared" ref="I5397:K5397" si="5023">SUM(I5398:I5399)</f>
        <v>1913017</v>
      </c>
      <c r="J5397" s="31">
        <f t="shared" si="5023"/>
        <v>1913017</v>
      </c>
      <c r="K5397" s="31">
        <f t="shared" si="5023"/>
        <v>1026992</v>
      </c>
      <c r="L5397" s="31">
        <f t="shared" si="5018"/>
        <v>457290</v>
      </c>
      <c r="M5397" s="31">
        <f t="shared" ref="M5397" si="5024">SUM(M5398:M5399)</f>
        <v>144300</v>
      </c>
      <c r="N5397" s="31">
        <f t="shared" ref="N5397:O5397" si="5025">SUM(N5398:N5399)</f>
        <v>153845</v>
      </c>
      <c r="O5397" s="31">
        <f t="shared" si="5025"/>
        <v>159145</v>
      </c>
      <c r="P5397" s="31">
        <f t="shared" si="5021"/>
        <v>1484282</v>
      </c>
      <c r="Q5397" s="31">
        <f t="shared" si="5022"/>
        <v>77.588542077775585</v>
      </c>
      <c r="R5397" s="94"/>
      <c r="S5397" s="94"/>
      <c r="T5397" s="94"/>
      <c r="U5397" s="94"/>
      <c r="V5397" s="94"/>
      <c r="W5397" s="94"/>
      <c r="X5397" s="94"/>
      <c r="Y5397" s="94"/>
    </row>
    <row r="5398" spans="1:25" ht="15" customHeight="1" x14ac:dyDescent="0.25">
      <c r="A5398" s="64" t="s">
        <v>935</v>
      </c>
      <c r="B5398" s="64" t="s">
        <v>95</v>
      </c>
      <c r="C5398" s="64" t="s">
        <v>1282</v>
      </c>
      <c r="D5398" s="64" t="s">
        <v>2027</v>
      </c>
      <c r="E5398" s="20" t="s">
        <v>19</v>
      </c>
      <c r="F5398" s="64"/>
      <c r="G5398" s="53" t="s">
        <v>385</v>
      </c>
      <c r="H5398" s="53" t="s">
        <v>3947</v>
      </c>
      <c r="I5398" s="26">
        <v>1678625</v>
      </c>
      <c r="J5398" s="26">
        <v>1678625</v>
      </c>
      <c r="K5398" s="26">
        <v>860000</v>
      </c>
      <c r="L5398" s="26">
        <f t="shared" si="5018"/>
        <v>423900</v>
      </c>
      <c r="M5398" s="26">
        <v>141300</v>
      </c>
      <c r="N5398" s="26">
        <v>141300</v>
      </c>
      <c r="O5398" s="26">
        <v>141300</v>
      </c>
      <c r="P5398" s="26">
        <f t="shared" si="5021"/>
        <v>1283900</v>
      </c>
      <c r="Q5398" s="26">
        <f t="shared" si="5022"/>
        <v>76.485218556854576</v>
      </c>
      <c r="R5398" s="90"/>
      <c r="S5398" s="90"/>
      <c r="T5398" s="90"/>
      <c r="U5398" s="90"/>
      <c r="V5398" s="90"/>
      <c r="W5398" s="90"/>
      <c r="X5398" s="90"/>
      <c r="Y5398" s="90"/>
    </row>
    <row r="5399" spans="1:25" ht="15" customHeight="1" x14ac:dyDescent="0.25">
      <c r="A5399" s="63" t="s">
        <v>935</v>
      </c>
      <c r="B5399" s="63" t="s">
        <v>95</v>
      </c>
      <c r="C5399" s="63" t="s">
        <v>1282</v>
      </c>
      <c r="D5399" s="63" t="s">
        <v>2027</v>
      </c>
      <c r="E5399" s="63" t="s">
        <v>21</v>
      </c>
      <c r="F5399" s="64" t="s">
        <v>1</v>
      </c>
      <c r="G5399" s="53" t="s">
        <v>1</v>
      </c>
      <c r="H5399" s="65" t="s">
        <v>22</v>
      </c>
      <c r="I5399" s="31">
        <f t="shared" ref="I5399:K5399" si="5026">SUM(I5400:I5404)</f>
        <v>234392</v>
      </c>
      <c r="J5399" s="31">
        <f t="shared" si="5026"/>
        <v>234392</v>
      </c>
      <c r="K5399" s="31">
        <f t="shared" si="5026"/>
        <v>166992</v>
      </c>
      <c r="L5399" s="31">
        <f t="shared" si="5018"/>
        <v>33390</v>
      </c>
      <c r="M5399" s="31">
        <f t="shared" ref="M5399" si="5027">SUM(M5400:M5404)</f>
        <v>3000</v>
      </c>
      <c r="N5399" s="31">
        <f t="shared" ref="N5399:O5399" si="5028">SUM(N5400:N5404)</f>
        <v>12545</v>
      </c>
      <c r="O5399" s="31">
        <f t="shared" si="5028"/>
        <v>17845</v>
      </c>
      <c r="P5399" s="31">
        <f t="shared" si="5021"/>
        <v>200382</v>
      </c>
      <c r="Q5399" s="31">
        <f t="shared" si="5022"/>
        <v>85.490119116693393</v>
      </c>
      <c r="R5399" s="94"/>
      <c r="S5399" s="94"/>
      <c r="T5399" s="94"/>
      <c r="U5399" s="94"/>
      <c r="V5399" s="94"/>
      <c r="W5399" s="94"/>
      <c r="X5399" s="94"/>
      <c r="Y5399" s="94"/>
    </row>
    <row r="5400" spans="1:25" ht="15" customHeight="1" x14ac:dyDescent="0.25">
      <c r="A5400" s="64" t="s">
        <v>935</v>
      </c>
      <c r="B5400" s="64" t="s">
        <v>95</v>
      </c>
      <c r="C5400" s="64" t="s">
        <v>1282</v>
      </c>
      <c r="D5400" s="64" t="s">
        <v>2027</v>
      </c>
      <c r="E5400" s="20" t="s">
        <v>23</v>
      </c>
      <c r="F5400" s="64" t="s">
        <v>2029</v>
      </c>
      <c r="G5400" s="53" t="s">
        <v>385</v>
      </c>
      <c r="H5400" s="53" t="s">
        <v>85</v>
      </c>
      <c r="I5400" s="26">
        <v>44500</v>
      </c>
      <c r="J5400" s="26">
        <v>44500</v>
      </c>
      <c r="K5400" s="26">
        <v>25800</v>
      </c>
      <c r="L5400" s="26">
        <f t="shared" si="5018"/>
        <v>10090</v>
      </c>
      <c r="M5400" s="26">
        <v>2000</v>
      </c>
      <c r="N5400" s="26">
        <v>4045</v>
      </c>
      <c r="O5400" s="26">
        <v>4045</v>
      </c>
      <c r="P5400" s="26">
        <f t="shared" si="5021"/>
        <v>35890</v>
      </c>
      <c r="Q5400" s="26">
        <f t="shared" si="5022"/>
        <v>80.651685393258433</v>
      </c>
      <c r="R5400" s="90"/>
      <c r="S5400" s="90"/>
      <c r="T5400" s="90"/>
      <c r="U5400" s="90"/>
      <c r="V5400" s="90"/>
      <c r="W5400" s="90"/>
      <c r="X5400" s="90"/>
      <c r="Y5400" s="90"/>
    </row>
    <row r="5401" spans="1:25" ht="15" customHeight="1" x14ac:dyDescent="0.25">
      <c r="A5401" s="64" t="s">
        <v>935</v>
      </c>
      <c r="B5401" s="64" t="s">
        <v>95</v>
      </c>
      <c r="C5401" s="64" t="s">
        <v>1282</v>
      </c>
      <c r="D5401" s="64" t="s">
        <v>2027</v>
      </c>
      <c r="E5401" s="20" t="s">
        <v>23</v>
      </c>
      <c r="F5401" s="64" t="s">
        <v>2030</v>
      </c>
      <c r="G5401" s="53" t="s">
        <v>385</v>
      </c>
      <c r="H5401" s="53" t="s">
        <v>25</v>
      </c>
      <c r="I5401" s="26">
        <v>130000</v>
      </c>
      <c r="J5401" s="26">
        <v>130000</v>
      </c>
      <c r="K5401" s="26">
        <v>81300</v>
      </c>
      <c r="L5401" s="26">
        <f t="shared" si="5018"/>
        <v>23300</v>
      </c>
      <c r="M5401" s="26">
        <v>1000</v>
      </c>
      <c r="N5401" s="26">
        <v>8500</v>
      </c>
      <c r="O5401" s="26">
        <v>13800</v>
      </c>
      <c r="P5401" s="26">
        <f t="shared" si="5021"/>
        <v>104600</v>
      </c>
      <c r="Q5401" s="26">
        <f t="shared" si="5022"/>
        <v>80.461538461538467</v>
      </c>
      <c r="R5401" s="90"/>
      <c r="S5401" s="90"/>
      <c r="T5401" s="90"/>
      <c r="U5401" s="90"/>
      <c r="V5401" s="90"/>
      <c r="W5401" s="90"/>
      <c r="X5401" s="90"/>
      <c r="Y5401" s="90"/>
    </row>
    <row r="5402" spans="1:25" ht="15" customHeight="1" x14ac:dyDescent="0.25">
      <c r="A5402" s="64" t="s">
        <v>935</v>
      </c>
      <c r="B5402" s="64" t="s">
        <v>95</v>
      </c>
      <c r="C5402" s="64" t="s">
        <v>1282</v>
      </c>
      <c r="D5402" s="64" t="s">
        <v>2027</v>
      </c>
      <c r="E5402" s="20" t="s">
        <v>23</v>
      </c>
      <c r="F5402" s="64" t="s">
        <v>2031</v>
      </c>
      <c r="G5402" s="53" t="s">
        <v>385</v>
      </c>
      <c r="H5402" s="53" t="s">
        <v>27</v>
      </c>
      <c r="I5402" s="26">
        <v>33892</v>
      </c>
      <c r="J5402" s="26">
        <v>33892</v>
      </c>
      <c r="K5402" s="26">
        <v>33892</v>
      </c>
      <c r="L5402" s="26">
        <f t="shared" si="5018"/>
        <v>0</v>
      </c>
      <c r="M5402" s="26"/>
      <c r="N5402" s="26"/>
      <c r="O5402" s="26"/>
      <c r="P5402" s="26">
        <f t="shared" si="5021"/>
        <v>33892</v>
      </c>
      <c r="Q5402" s="26">
        <f t="shared" si="5022"/>
        <v>100</v>
      </c>
      <c r="R5402" s="90"/>
      <c r="S5402" s="90"/>
      <c r="T5402" s="90"/>
      <c r="U5402" s="90"/>
      <c r="V5402" s="90"/>
      <c r="W5402" s="90"/>
      <c r="X5402" s="90"/>
      <c r="Y5402" s="90"/>
    </row>
    <row r="5403" spans="1:25" ht="15" customHeight="1" x14ac:dyDescent="0.25">
      <c r="A5403" s="64" t="s">
        <v>935</v>
      </c>
      <c r="B5403" s="64" t="s">
        <v>95</v>
      </c>
      <c r="C5403" s="64" t="s">
        <v>1282</v>
      </c>
      <c r="D5403" s="64" t="s">
        <v>2027</v>
      </c>
      <c r="E5403" s="20" t="s">
        <v>23</v>
      </c>
      <c r="F5403" s="64" t="s">
        <v>2032</v>
      </c>
      <c r="G5403" s="53" t="s">
        <v>385</v>
      </c>
      <c r="H5403" s="53" t="s">
        <v>89</v>
      </c>
      <c r="I5403" s="26">
        <v>16000</v>
      </c>
      <c r="J5403" s="26">
        <v>16000</v>
      </c>
      <c r="K5403" s="26">
        <v>16000</v>
      </c>
      <c r="L5403" s="26">
        <f t="shared" si="5018"/>
        <v>0</v>
      </c>
      <c r="M5403" s="26"/>
      <c r="N5403" s="26"/>
      <c r="O5403" s="26"/>
      <c r="P5403" s="26">
        <f t="shared" si="5021"/>
        <v>16000</v>
      </c>
      <c r="Q5403" s="26">
        <f t="shared" si="5022"/>
        <v>100</v>
      </c>
      <c r="R5403" s="90"/>
      <c r="S5403" s="90"/>
      <c r="T5403" s="90"/>
      <c r="U5403" s="90"/>
      <c r="V5403" s="90"/>
      <c r="W5403" s="90"/>
      <c r="X5403" s="90"/>
      <c r="Y5403" s="90"/>
    </row>
    <row r="5404" spans="1:25" ht="15" customHeight="1" x14ac:dyDescent="0.25">
      <c r="A5404" s="64" t="s">
        <v>935</v>
      </c>
      <c r="B5404" s="64" t="s">
        <v>95</v>
      </c>
      <c r="C5404" s="64" t="s">
        <v>1282</v>
      </c>
      <c r="D5404" s="64" t="s">
        <v>2027</v>
      </c>
      <c r="E5404" s="20" t="s">
        <v>23</v>
      </c>
      <c r="F5404" s="64" t="s">
        <v>2033</v>
      </c>
      <c r="G5404" s="53" t="s">
        <v>385</v>
      </c>
      <c r="H5404" s="53" t="s">
        <v>29</v>
      </c>
      <c r="I5404" s="26">
        <v>10000</v>
      </c>
      <c r="J5404" s="26">
        <v>10000</v>
      </c>
      <c r="K5404" s="26">
        <v>10000</v>
      </c>
      <c r="L5404" s="26">
        <f t="shared" si="5018"/>
        <v>0</v>
      </c>
      <c r="M5404" s="26"/>
      <c r="N5404" s="26"/>
      <c r="O5404" s="26"/>
      <c r="P5404" s="26">
        <f t="shared" si="5021"/>
        <v>10000</v>
      </c>
      <c r="Q5404" s="26">
        <f t="shared" si="5022"/>
        <v>100</v>
      </c>
      <c r="R5404" s="90"/>
      <c r="S5404" s="90"/>
      <c r="T5404" s="90"/>
      <c r="U5404" s="90"/>
      <c r="V5404" s="90"/>
      <c r="W5404" s="90"/>
      <c r="X5404" s="90"/>
      <c r="Y5404" s="90"/>
    </row>
    <row r="5405" spans="1:25" ht="15" customHeight="1" x14ac:dyDescent="0.25">
      <c r="A5405" s="63" t="s">
        <v>935</v>
      </c>
      <c r="B5405" s="63" t="s">
        <v>95</v>
      </c>
      <c r="C5405" s="63" t="s">
        <v>1282</v>
      </c>
      <c r="D5405" s="63" t="s">
        <v>2027</v>
      </c>
      <c r="E5405" s="65" t="s">
        <v>30</v>
      </c>
      <c r="F5405" s="65" t="s">
        <v>1</v>
      </c>
      <c r="G5405" s="65" t="s">
        <v>1</v>
      </c>
      <c r="H5405" s="65" t="s">
        <v>31</v>
      </c>
      <c r="I5405" s="31">
        <f t="shared" ref="I5405:K5405" si="5029">SUM(I5406)</f>
        <v>176297</v>
      </c>
      <c r="J5405" s="31">
        <f t="shared" si="5029"/>
        <v>176297</v>
      </c>
      <c r="K5405" s="31">
        <f t="shared" si="5029"/>
        <v>94000</v>
      </c>
      <c r="L5405" s="31">
        <f t="shared" si="5018"/>
        <v>44400</v>
      </c>
      <c r="M5405" s="31">
        <f t="shared" ref="M5405" si="5030">SUM(M5406)</f>
        <v>14800</v>
      </c>
      <c r="N5405" s="31">
        <f t="shared" ref="N5405:O5405" si="5031">SUM(N5406)</f>
        <v>14800</v>
      </c>
      <c r="O5405" s="31">
        <f t="shared" si="5031"/>
        <v>14800</v>
      </c>
      <c r="P5405" s="31">
        <f t="shared" si="5021"/>
        <v>138400</v>
      </c>
      <c r="Q5405" s="31">
        <f t="shared" si="5022"/>
        <v>78.503888324815506</v>
      </c>
      <c r="R5405" s="94"/>
      <c r="S5405" s="94"/>
      <c r="T5405" s="94"/>
      <c r="U5405" s="94"/>
      <c r="V5405" s="94"/>
      <c r="W5405" s="94"/>
      <c r="X5405" s="94"/>
      <c r="Y5405" s="94"/>
    </row>
    <row r="5406" spans="1:25" ht="15" customHeight="1" x14ac:dyDescent="0.25">
      <c r="A5406" s="64" t="s">
        <v>935</v>
      </c>
      <c r="B5406" s="64" t="s">
        <v>95</v>
      </c>
      <c r="C5406" s="64" t="s">
        <v>1282</v>
      </c>
      <c r="D5406" s="64" t="s">
        <v>2027</v>
      </c>
      <c r="E5406" s="20" t="s">
        <v>33</v>
      </c>
      <c r="F5406" s="64"/>
      <c r="G5406" s="53" t="s">
        <v>385</v>
      </c>
      <c r="H5406" s="53" t="s">
        <v>3948</v>
      </c>
      <c r="I5406" s="26">
        <v>176297</v>
      </c>
      <c r="J5406" s="26">
        <v>176297</v>
      </c>
      <c r="K5406" s="26">
        <v>94000</v>
      </c>
      <c r="L5406" s="26">
        <f t="shared" si="5018"/>
        <v>44400</v>
      </c>
      <c r="M5406" s="26">
        <v>14800</v>
      </c>
      <c r="N5406" s="26">
        <v>14800</v>
      </c>
      <c r="O5406" s="26">
        <v>14800</v>
      </c>
      <c r="P5406" s="26">
        <f t="shared" si="5021"/>
        <v>138400</v>
      </c>
      <c r="Q5406" s="26">
        <f t="shared" si="5022"/>
        <v>78.503888324815506</v>
      </c>
      <c r="R5406" s="90"/>
      <c r="S5406" s="90"/>
      <c r="T5406" s="90"/>
      <c r="U5406" s="90"/>
      <c r="V5406" s="90"/>
      <c r="W5406" s="90"/>
      <c r="X5406" s="90"/>
      <c r="Y5406" s="90"/>
    </row>
    <row r="5407" spans="1:25" ht="15" customHeight="1" x14ac:dyDescent="0.25">
      <c r="A5407" s="63" t="s">
        <v>935</v>
      </c>
      <c r="B5407" s="63" t="s">
        <v>95</v>
      </c>
      <c r="C5407" s="63" t="s">
        <v>1282</v>
      </c>
      <c r="D5407" s="63" t="s">
        <v>2027</v>
      </c>
      <c r="E5407" s="65" t="s">
        <v>34</v>
      </c>
      <c r="F5407" s="65" t="s">
        <v>1</v>
      </c>
      <c r="G5407" s="65" t="s">
        <v>1</v>
      </c>
      <c r="H5407" s="65" t="s">
        <v>35</v>
      </c>
      <c r="I5407" s="31">
        <f t="shared" ref="I5407:K5407" si="5032">SUM(I5408:I5415)</f>
        <v>223212</v>
      </c>
      <c r="J5407" s="31">
        <f t="shared" si="5032"/>
        <v>129712</v>
      </c>
      <c r="K5407" s="31">
        <f t="shared" si="5032"/>
        <v>99200</v>
      </c>
      <c r="L5407" s="31">
        <f t="shared" si="5018"/>
        <v>14069</v>
      </c>
      <c r="M5407" s="31">
        <f t="shared" ref="M5407" si="5033">SUM(M5408:M5415)</f>
        <v>2823</v>
      </c>
      <c r="N5407" s="31">
        <f t="shared" ref="N5407:O5407" si="5034">SUM(N5408:N5415)</f>
        <v>3623</v>
      </c>
      <c r="O5407" s="31">
        <f t="shared" si="5034"/>
        <v>7623</v>
      </c>
      <c r="P5407" s="31">
        <f t="shared" si="5021"/>
        <v>113269</v>
      </c>
      <c r="Q5407" s="31">
        <f t="shared" si="5022"/>
        <v>87.323455038855315</v>
      </c>
      <c r="R5407" s="94"/>
      <c r="S5407" s="94"/>
      <c r="T5407" s="94"/>
      <c r="U5407" s="94"/>
      <c r="V5407" s="94"/>
      <c r="W5407" s="94"/>
      <c r="X5407" s="94"/>
      <c r="Y5407" s="94"/>
    </row>
    <row r="5408" spans="1:25" ht="15" customHeight="1" x14ac:dyDescent="0.25">
      <c r="A5408" s="64" t="s">
        <v>935</v>
      </c>
      <c r="B5408" s="64" t="s">
        <v>95</v>
      </c>
      <c r="C5408" s="64" t="s">
        <v>1282</v>
      </c>
      <c r="D5408" s="64" t="s">
        <v>2027</v>
      </c>
      <c r="E5408" s="20" t="s">
        <v>38</v>
      </c>
      <c r="F5408" s="64"/>
      <c r="G5408" s="53" t="s">
        <v>385</v>
      </c>
      <c r="H5408" s="53" t="s">
        <v>37</v>
      </c>
      <c r="I5408" s="26">
        <v>6000</v>
      </c>
      <c r="J5408" s="26">
        <v>0</v>
      </c>
      <c r="K5408" s="26">
        <v>0</v>
      </c>
      <c r="L5408" s="26">
        <f t="shared" si="5018"/>
        <v>0</v>
      </c>
      <c r="M5408" s="26"/>
      <c r="N5408" s="26"/>
      <c r="O5408" s="26"/>
      <c r="P5408" s="26">
        <f t="shared" si="5021"/>
        <v>0</v>
      </c>
      <c r="Q5408" s="26" t="str">
        <f t="shared" si="5022"/>
        <v>-</v>
      </c>
      <c r="R5408" s="90"/>
      <c r="S5408" s="90"/>
      <c r="T5408" s="90"/>
      <c r="U5408" s="90"/>
      <c r="V5408" s="90"/>
      <c r="W5408" s="90"/>
      <c r="X5408" s="90"/>
      <c r="Y5408" s="90"/>
    </row>
    <row r="5409" spans="1:25" ht="15" customHeight="1" x14ac:dyDescent="0.25">
      <c r="A5409" s="64" t="s">
        <v>935</v>
      </c>
      <c r="B5409" s="64" t="s">
        <v>95</v>
      </c>
      <c r="C5409" s="64" t="s">
        <v>1282</v>
      </c>
      <c r="D5409" s="64" t="s">
        <v>2027</v>
      </c>
      <c r="E5409" s="20" t="s">
        <v>298</v>
      </c>
      <c r="F5409" s="64"/>
      <c r="G5409" s="53" t="s">
        <v>385</v>
      </c>
      <c r="H5409" s="53" t="s">
        <v>297</v>
      </c>
      <c r="I5409" s="26">
        <v>51300</v>
      </c>
      <c r="J5409" s="26">
        <v>49300</v>
      </c>
      <c r="K5409" s="26">
        <v>41000</v>
      </c>
      <c r="L5409" s="26">
        <f t="shared" si="5018"/>
        <v>2000</v>
      </c>
      <c r="M5409" s="26"/>
      <c r="N5409" s="26"/>
      <c r="O5409" s="26">
        <v>2000</v>
      </c>
      <c r="P5409" s="26">
        <f t="shared" si="5021"/>
        <v>43000</v>
      </c>
      <c r="Q5409" s="26">
        <f t="shared" si="5022"/>
        <v>87.2210953346856</v>
      </c>
      <c r="R5409" s="90"/>
      <c r="S5409" s="90"/>
      <c r="T5409" s="90"/>
      <c r="U5409" s="90"/>
      <c r="V5409" s="90"/>
      <c r="W5409" s="90"/>
      <c r="X5409" s="90"/>
      <c r="Y5409" s="90"/>
    </row>
    <row r="5410" spans="1:25" ht="15" customHeight="1" x14ac:dyDescent="0.25">
      <c r="A5410" s="64" t="s">
        <v>935</v>
      </c>
      <c r="B5410" s="64" t="s">
        <v>95</v>
      </c>
      <c r="C5410" s="64" t="s">
        <v>1282</v>
      </c>
      <c r="D5410" s="64" t="s">
        <v>2027</v>
      </c>
      <c r="E5410" s="20" t="s">
        <v>301</v>
      </c>
      <c r="F5410" s="64"/>
      <c r="G5410" s="53" t="s">
        <v>385</v>
      </c>
      <c r="H5410" s="53" t="s">
        <v>300</v>
      </c>
      <c r="I5410" s="26">
        <v>15218</v>
      </c>
      <c r="J5410" s="26">
        <v>14218</v>
      </c>
      <c r="K5410" s="26">
        <v>7110</v>
      </c>
      <c r="L5410" s="26">
        <f t="shared" si="5018"/>
        <v>3600</v>
      </c>
      <c r="M5410" s="26">
        <v>1200</v>
      </c>
      <c r="N5410" s="26">
        <v>1200</v>
      </c>
      <c r="O5410" s="26">
        <v>1200</v>
      </c>
      <c r="P5410" s="26">
        <f t="shared" si="5021"/>
        <v>10710</v>
      </c>
      <c r="Q5410" s="26">
        <f t="shared" si="5022"/>
        <v>75.327050218033477</v>
      </c>
      <c r="R5410" s="90"/>
      <c r="S5410" s="90"/>
      <c r="T5410" s="90"/>
      <c r="U5410" s="90"/>
      <c r="V5410" s="90"/>
      <c r="W5410" s="90"/>
      <c r="X5410" s="90"/>
      <c r="Y5410" s="90"/>
    </row>
    <row r="5411" spans="1:25" ht="15" customHeight="1" x14ac:dyDescent="0.25">
      <c r="A5411" s="64" t="s">
        <v>935</v>
      </c>
      <c r="B5411" s="64" t="s">
        <v>95</v>
      </c>
      <c r="C5411" s="64" t="s">
        <v>1282</v>
      </c>
      <c r="D5411" s="64" t="s">
        <v>2027</v>
      </c>
      <c r="E5411" s="20" t="s">
        <v>218</v>
      </c>
      <c r="F5411" s="64"/>
      <c r="G5411" s="53" t="s">
        <v>385</v>
      </c>
      <c r="H5411" s="53" t="s">
        <v>217</v>
      </c>
      <c r="I5411" s="26">
        <v>14000</v>
      </c>
      <c r="J5411" s="26">
        <v>10000</v>
      </c>
      <c r="K5411" s="26">
        <v>6100</v>
      </c>
      <c r="L5411" s="26">
        <f t="shared" si="5018"/>
        <v>2500</v>
      </c>
      <c r="M5411" s="26">
        <v>500</v>
      </c>
      <c r="N5411" s="26">
        <v>500</v>
      </c>
      <c r="O5411" s="26">
        <v>1500</v>
      </c>
      <c r="P5411" s="26">
        <f t="shared" si="5021"/>
        <v>8600</v>
      </c>
      <c r="Q5411" s="26">
        <f t="shared" si="5022"/>
        <v>86</v>
      </c>
      <c r="R5411" s="90"/>
      <c r="S5411" s="90"/>
      <c r="T5411" s="90"/>
      <c r="U5411" s="90"/>
      <c r="V5411" s="90"/>
      <c r="W5411" s="90"/>
      <c r="X5411" s="90"/>
      <c r="Y5411" s="90"/>
    </row>
    <row r="5412" spans="1:25" ht="15" customHeight="1" x14ac:dyDescent="0.25">
      <c r="A5412" s="64" t="s">
        <v>935</v>
      </c>
      <c r="B5412" s="64" t="s">
        <v>95</v>
      </c>
      <c r="C5412" s="64" t="s">
        <v>1282</v>
      </c>
      <c r="D5412" s="64" t="s">
        <v>2027</v>
      </c>
      <c r="E5412" s="20" t="s">
        <v>303</v>
      </c>
      <c r="F5412" s="64"/>
      <c r="G5412" s="53" t="s">
        <v>385</v>
      </c>
      <c r="H5412" s="53" t="s">
        <v>302</v>
      </c>
      <c r="I5412" s="26">
        <v>5857</v>
      </c>
      <c r="J5412" s="26">
        <v>2857</v>
      </c>
      <c r="K5412" s="26">
        <v>1440</v>
      </c>
      <c r="L5412" s="26">
        <f t="shared" si="5018"/>
        <v>720</v>
      </c>
      <c r="M5412" s="26">
        <v>240</v>
      </c>
      <c r="N5412" s="26">
        <v>240</v>
      </c>
      <c r="O5412" s="26">
        <v>240</v>
      </c>
      <c r="P5412" s="26">
        <f t="shared" si="5021"/>
        <v>2160</v>
      </c>
      <c r="Q5412" s="26">
        <f t="shared" si="5022"/>
        <v>75.603780189009456</v>
      </c>
      <c r="R5412" s="90"/>
      <c r="S5412" s="90"/>
      <c r="T5412" s="90"/>
      <c r="U5412" s="90"/>
      <c r="V5412" s="90"/>
      <c r="W5412" s="90"/>
      <c r="X5412" s="90"/>
      <c r="Y5412" s="90"/>
    </row>
    <row r="5413" spans="1:25" ht="15" customHeight="1" x14ac:dyDescent="0.25">
      <c r="A5413" s="64" t="s">
        <v>935</v>
      </c>
      <c r="B5413" s="64" t="s">
        <v>95</v>
      </c>
      <c r="C5413" s="64" t="s">
        <v>1282</v>
      </c>
      <c r="D5413" s="64" t="s">
        <v>2027</v>
      </c>
      <c r="E5413" s="20" t="s">
        <v>308</v>
      </c>
      <c r="F5413" s="64"/>
      <c r="G5413" s="53" t="s">
        <v>385</v>
      </c>
      <c r="H5413" s="53" t="s">
        <v>307</v>
      </c>
      <c r="I5413" s="26">
        <v>9946</v>
      </c>
      <c r="J5413" s="26">
        <v>7446</v>
      </c>
      <c r="K5413" s="26">
        <v>3900</v>
      </c>
      <c r="L5413" s="26">
        <f t="shared" si="5018"/>
        <v>1800</v>
      </c>
      <c r="M5413" s="26">
        <v>500</v>
      </c>
      <c r="N5413" s="26">
        <v>500</v>
      </c>
      <c r="O5413" s="26">
        <v>800</v>
      </c>
      <c r="P5413" s="26">
        <f t="shared" si="5021"/>
        <v>5700</v>
      </c>
      <c r="Q5413" s="26">
        <f t="shared" si="5022"/>
        <v>76.551168412570505</v>
      </c>
      <c r="R5413" s="90"/>
      <c r="S5413" s="90"/>
      <c r="T5413" s="90"/>
      <c r="U5413" s="90"/>
      <c r="V5413" s="90"/>
      <c r="W5413" s="90"/>
      <c r="X5413" s="90"/>
      <c r="Y5413" s="90"/>
    </row>
    <row r="5414" spans="1:25" ht="15" customHeight="1" x14ac:dyDescent="0.25">
      <c r="A5414" s="64" t="s">
        <v>935</v>
      </c>
      <c r="B5414" s="64" t="s">
        <v>95</v>
      </c>
      <c r="C5414" s="64" t="s">
        <v>1282</v>
      </c>
      <c r="D5414" s="64" t="s">
        <v>2027</v>
      </c>
      <c r="E5414" s="20" t="s">
        <v>311</v>
      </c>
      <c r="F5414" s="64"/>
      <c r="G5414" s="53" t="s">
        <v>385</v>
      </c>
      <c r="H5414" s="53" t="s">
        <v>310</v>
      </c>
      <c r="I5414" s="26">
        <v>2000</v>
      </c>
      <c r="J5414" s="26">
        <v>2000</v>
      </c>
      <c r="K5414" s="26">
        <v>2000</v>
      </c>
      <c r="L5414" s="26">
        <f t="shared" si="5018"/>
        <v>0</v>
      </c>
      <c r="M5414" s="26"/>
      <c r="N5414" s="26"/>
      <c r="O5414" s="26"/>
      <c r="P5414" s="26">
        <f t="shared" si="5021"/>
        <v>2000</v>
      </c>
      <c r="Q5414" s="26">
        <f t="shared" si="5022"/>
        <v>100</v>
      </c>
      <c r="R5414" s="90"/>
      <c r="S5414" s="90"/>
      <c r="T5414" s="90"/>
      <c r="U5414" s="90"/>
      <c r="V5414" s="90"/>
      <c r="W5414" s="90"/>
      <c r="X5414" s="90"/>
      <c r="Y5414" s="90"/>
    </row>
    <row r="5415" spans="1:25" ht="15" customHeight="1" x14ac:dyDescent="0.25">
      <c r="A5415" s="63" t="s">
        <v>935</v>
      </c>
      <c r="B5415" s="63" t="s">
        <v>95</v>
      </c>
      <c r="C5415" s="63" t="s">
        <v>1282</v>
      </c>
      <c r="D5415" s="63" t="s">
        <v>2027</v>
      </c>
      <c r="E5415" s="63" t="s">
        <v>39</v>
      </c>
      <c r="F5415" s="64" t="s">
        <v>1</v>
      </c>
      <c r="G5415" s="53" t="s">
        <v>1</v>
      </c>
      <c r="H5415" s="65" t="s">
        <v>40</v>
      </c>
      <c r="I5415" s="31">
        <f t="shared" ref="I5415:K5415" si="5035">SUM(I5416:I5418)</f>
        <v>118891</v>
      </c>
      <c r="J5415" s="31">
        <f t="shared" si="5035"/>
        <v>43891</v>
      </c>
      <c r="K5415" s="31">
        <f t="shared" si="5035"/>
        <v>37650</v>
      </c>
      <c r="L5415" s="31">
        <f t="shared" si="5018"/>
        <v>3449</v>
      </c>
      <c r="M5415" s="31">
        <f t="shared" ref="M5415" si="5036">SUM(M5416:M5418)</f>
        <v>383</v>
      </c>
      <c r="N5415" s="31">
        <f t="shared" ref="N5415:O5415" si="5037">SUM(N5416:N5418)</f>
        <v>1183</v>
      </c>
      <c r="O5415" s="31">
        <f t="shared" si="5037"/>
        <v>1883</v>
      </c>
      <c r="P5415" s="31">
        <f t="shared" si="5021"/>
        <v>41099</v>
      </c>
      <c r="Q5415" s="31">
        <f t="shared" si="5022"/>
        <v>93.638786995055938</v>
      </c>
      <c r="R5415" s="94"/>
      <c r="S5415" s="94"/>
      <c r="T5415" s="94"/>
      <c r="U5415" s="94"/>
      <c r="V5415" s="94"/>
      <c r="W5415" s="94"/>
      <c r="X5415" s="94"/>
      <c r="Y5415" s="94"/>
    </row>
    <row r="5416" spans="1:25" ht="15" customHeight="1" x14ac:dyDescent="0.25">
      <c r="A5416" s="64" t="s">
        <v>935</v>
      </c>
      <c r="B5416" s="64" t="s">
        <v>95</v>
      </c>
      <c r="C5416" s="64" t="s">
        <v>1282</v>
      </c>
      <c r="D5416" s="64" t="s">
        <v>2027</v>
      </c>
      <c r="E5416" s="20" t="s">
        <v>41</v>
      </c>
      <c r="F5416" s="64"/>
      <c r="G5416" s="53" t="s">
        <v>385</v>
      </c>
      <c r="H5416" s="53" t="s">
        <v>40</v>
      </c>
      <c r="I5416" s="26">
        <v>114291</v>
      </c>
      <c r="J5416" s="26">
        <v>39291</v>
      </c>
      <c r="K5416" s="26">
        <v>34500</v>
      </c>
      <c r="L5416" s="26">
        <f t="shared" si="5018"/>
        <v>2300</v>
      </c>
      <c r="M5416" s="26"/>
      <c r="N5416" s="26">
        <v>800</v>
      </c>
      <c r="O5416" s="26">
        <v>1500</v>
      </c>
      <c r="P5416" s="26">
        <f t="shared" si="5021"/>
        <v>36800</v>
      </c>
      <c r="Q5416" s="26">
        <f t="shared" si="5022"/>
        <v>93.660125728538347</v>
      </c>
      <c r="R5416" s="90"/>
      <c r="S5416" s="90"/>
      <c r="T5416" s="90"/>
      <c r="U5416" s="90"/>
      <c r="V5416" s="90"/>
      <c r="W5416" s="90"/>
      <c r="X5416" s="90"/>
      <c r="Y5416" s="90"/>
    </row>
    <row r="5417" spans="1:25" ht="15" customHeight="1" x14ac:dyDescent="0.25">
      <c r="A5417" s="64" t="s">
        <v>935</v>
      </c>
      <c r="B5417" s="64" t="s">
        <v>95</v>
      </c>
      <c r="C5417" s="64" t="s">
        <v>1282</v>
      </c>
      <c r="D5417" s="64" t="s">
        <v>2027</v>
      </c>
      <c r="E5417" s="20" t="s">
        <v>41</v>
      </c>
      <c r="F5417" s="64" t="s">
        <v>2034</v>
      </c>
      <c r="G5417" s="53" t="s">
        <v>385</v>
      </c>
      <c r="H5417" s="53" t="s">
        <v>49</v>
      </c>
      <c r="I5417" s="26">
        <v>4600</v>
      </c>
      <c r="J5417" s="26">
        <v>4600</v>
      </c>
      <c r="K5417" s="26">
        <v>3150</v>
      </c>
      <c r="L5417" s="26">
        <f t="shared" si="5018"/>
        <v>1149</v>
      </c>
      <c r="M5417" s="26">
        <v>383</v>
      </c>
      <c r="N5417" s="26">
        <v>383</v>
      </c>
      <c r="O5417" s="26">
        <v>383</v>
      </c>
      <c r="P5417" s="26">
        <f t="shared" si="5021"/>
        <v>4299</v>
      </c>
      <c r="Q5417" s="26">
        <f t="shared" si="5022"/>
        <v>93.456521739130437</v>
      </c>
      <c r="R5417" s="90"/>
      <c r="S5417" s="90"/>
      <c r="T5417" s="90"/>
      <c r="U5417" s="90"/>
      <c r="V5417" s="90"/>
      <c r="W5417" s="90"/>
      <c r="X5417" s="90"/>
      <c r="Y5417" s="90"/>
    </row>
    <row r="5418" spans="1:25" ht="22.5" customHeight="1" x14ac:dyDescent="0.25">
      <c r="A5418" s="64" t="s">
        <v>935</v>
      </c>
      <c r="B5418" s="64" t="s">
        <v>95</v>
      </c>
      <c r="C5418" s="64" t="s">
        <v>1282</v>
      </c>
      <c r="D5418" s="64" t="s">
        <v>2027</v>
      </c>
      <c r="E5418" s="20" t="s">
        <v>41</v>
      </c>
      <c r="F5418" s="64" t="s">
        <v>2035</v>
      </c>
      <c r="G5418" s="53" t="s">
        <v>385</v>
      </c>
      <c r="H5418" s="53" t="s">
        <v>55</v>
      </c>
      <c r="I5418" s="26">
        <v>0</v>
      </c>
      <c r="J5418" s="26">
        <v>0</v>
      </c>
      <c r="K5418" s="26">
        <v>0</v>
      </c>
      <c r="L5418" s="26">
        <f t="shared" si="5018"/>
        <v>0</v>
      </c>
      <c r="M5418" s="26"/>
      <c r="N5418" s="26"/>
      <c r="O5418" s="26"/>
      <c r="P5418" s="26">
        <f t="shared" si="5021"/>
        <v>0</v>
      </c>
      <c r="Q5418" s="26" t="str">
        <f t="shared" si="5022"/>
        <v>-</v>
      </c>
      <c r="R5418" s="90"/>
      <c r="S5418" s="90"/>
      <c r="T5418" s="90"/>
      <c r="U5418" s="90"/>
      <c r="V5418" s="90"/>
      <c r="W5418" s="90"/>
      <c r="X5418" s="90"/>
      <c r="Y5418" s="90"/>
    </row>
    <row r="5419" spans="1:25" ht="22.5" customHeight="1" x14ac:dyDescent="0.25">
      <c r="A5419" s="63" t="s">
        <v>1</v>
      </c>
      <c r="B5419" s="63" t="s">
        <v>1</v>
      </c>
      <c r="C5419" s="63" t="s">
        <v>1</v>
      </c>
      <c r="D5419" s="65" t="s">
        <v>1</v>
      </c>
      <c r="E5419" s="65" t="s">
        <v>1</v>
      </c>
      <c r="F5419" s="65" t="s">
        <v>1</v>
      </c>
      <c r="G5419" s="65" t="s">
        <v>1</v>
      </c>
      <c r="H5419" s="66" t="s">
        <v>56</v>
      </c>
      <c r="I5419" s="30">
        <f t="shared" ref="I5419:K5420" si="5038">SUM(I5420)</f>
        <v>0</v>
      </c>
      <c r="J5419" s="30">
        <f t="shared" si="5038"/>
        <v>0</v>
      </c>
      <c r="K5419" s="30">
        <f t="shared" si="5038"/>
        <v>0</v>
      </c>
      <c r="L5419" s="30">
        <f t="shared" si="5018"/>
        <v>0</v>
      </c>
      <c r="M5419" s="30">
        <f t="shared" ref="M5419:M5420" si="5039">SUM(M5420)</f>
        <v>0</v>
      </c>
      <c r="N5419" s="30">
        <f t="shared" ref="N5419:O5420" si="5040">SUM(N5420)</f>
        <v>0</v>
      </c>
      <c r="O5419" s="30">
        <f t="shared" si="5040"/>
        <v>0</v>
      </c>
      <c r="P5419" s="30">
        <f t="shared" si="5021"/>
        <v>0</v>
      </c>
      <c r="Q5419" s="30" t="str">
        <f t="shared" si="5022"/>
        <v>-</v>
      </c>
      <c r="R5419" s="93"/>
      <c r="S5419" s="93"/>
      <c r="T5419" s="93"/>
      <c r="U5419" s="93"/>
      <c r="V5419" s="93"/>
      <c r="W5419" s="93"/>
      <c r="X5419" s="93"/>
      <c r="Y5419" s="93"/>
    </row>
    <row r="5420" spans="1:25" ht="15" customHeight="1" x14ac:dyDescent="0.25">
      <c r="A5420" s="63" t="s">
        <v>935</v>
      </c>
      <c r="B5420" s="63" t="s">
        <v>95</v>
      </c>
      <c r="C5420" s="63" t="s">
        <v>1282</v>
      </c>
      <c r="D5420" s="63" t="s">
        <v>2027</v>
      </c>
      <c r="E5420" s="65" t="s">
        <v>57</v>
      </c>
      <c r="F5420" s="65" t="s">
        <v>1</v>
      </c>
      <c r="G5420" s="65" t="s">
        <v>1</v>
      </c>
      <c r="H5420" s="65" t="s">
        <v>58</v>
      </c>
      <c r="I5420" s="31">
        <f t="shared" si="5038"/>
        <v>0</v>
      </c>
      <c r="J5420" s="31">
        <f t="shared" si="5038"/>
        <v>0</v>
      </c>
      <c r="K5420" s="31">
        <f t="shared" si="5038"/>
        <v>0</v>
      </c>
      <c r="L5420" s="31">
        <f t="shared" si="5018"/>
        <v>0</v>
      </c>
      <c r="M5420" s="31">
        <f t="shared" si="5039"/>
        <v>0</v>
      </c>
      <c r="N5420" s="31">
        <f t="shared" si="5040"/>
        <v>0</v>
      </c>
      <c r="O5420" s="31">
        <f t="shared" si="5040"/>
        <v>0</v>
      </c>
      <c r="P5420" s="31">
        <f t="shared" si="5021"/>
        <v>0</v>
      </c>
      <c r="Q5420" s="31" t="str">
        <f t="shared" si="5022"/>
        <v>-</v>
      </c>
      <c r="R5420" s="94"/>
      <c r="S5420" s="94"/>
      <c r="T5420" s="94"/>
      <c r="U5420" s="94"/>
      <c r="V5420" s="94"/>
      <c r="W5420" s="94"/>
      <c r="X5420" s="94"/>
      <c r="Y5420" s="94"/>
    </row>
    <row r="5421" spans="1:25" ht="15" customHeight="1" x14ac:dyDescent="0.25">
      <c r="A5421" s="64" t="s">
        <v>935</v>
      </c>
      <c r="B5421" s="64" t="s">
        <v>95</v>
      </c>
      <c r="C5421" s="64" t="s">
        <v>1282</v>
      </c>
      <c r="D5421" s="64" t="s">
        <v>2027</v>
      </c>
      <c r="E5421" s="20" t="s">
        <v>68</v>
      </c>
      <c r="F5421" s="64"/>
      <c r="G5421" s="53" t="s">
        <v>385</v>
      </c>
      <c r="H5421" s="53" t="s">
        <v>67</v>
      </c>
      <c r="I5421" s="26">
        <v>0</v>
      </c>
      <c r="J5421" s="26">
        <v>0</v>
      </c>
      <c r="K5421" s="26">
        <v>0</v>
      </c>
      <c r="L5421" s="26">
        <f t="shared" si="5018"/>
        <v>0</v>
      </c>
      <c r="M5421" s="26"/>
      <c r="N5421" s="26"/>
      <c r="O5421" s="26"/>
      <c r="P5421" s="26">
        <f t="shared" si="5021"/>
        <v>0</v>
      </c>
      <c r="Q5421" s="26" t="str">
        <f t="shared" si="5022"/>
        <v>-</v>
      </c>
      <c r="R5421" s="90"/>
      <c r="S5421" s="90"/>
      <c r="T5421" s="90"/>
      <c r="U5421" s="90"/>
      <c r="V5421" s="90"/>
      <c r="W5421" s="90"/>
      <c r="X5421" s="90"/>
      <c r="Y5421" s="90"/>
    </row>
    <row r="5422" spans="1:25" ht="22.5" customHeight="1" x14ac:dyDescent="0.25">
      <c r="A5422" s="63" t="s">
        <v>1</v>
      </c>
      <c r="B5422" s="63" t="s">
        <v>1</v>
      </c>
      <c r="C5422" s="63" t="s">
        <v>1</v>
      </c>
      <c r="D5422" s="65" t="s">
        <v>1</v>
      </c>
      <c r="E5422" s="65" t="s">
        <v>1</v>
      </c>
      <c r="F5422" s="65" t="s">
        <v>1</v>
      </c>
      <c r="G5422" s="65" t="s">
        <v>1</v>
      </c>
      <c r="H5422" s="66" t="s">
        <v>69</v>
      </c>
      <c r="I5422" s="30">
        <f t="shared" ref="I5422:K5422" si="5041">SUM(I5423)</f>
        <v>50000</v>
      </c>
      <c r="J5422" s="30">
        <f t="shared" si="5041"/>
        <v>0</v>
      </c>
      <c r="K5422" s="30">
        <f t="shared" si="5041"/>
        <v>0</v>
      </c>
      <c r="L5422" s="30">
        <f t="shared" si="5018"/>
        <v>0</v>
      </c>
      <c r="M5422" s="30">
        <f t="shared" ref="M5422" si="5042">SUM(M5423)</f>
        <v>0</v>
      </c>
      <c r="N5422" s="30">
        <f t="shared" ref="N5422:O5422" si="5043">SUM(N5423)</f>
        <v>0</v>
      </c>
      <c r="O5422" s="30">
        <f t="shared" si="5043"/>
        <v>0</v>
      </c>
      <c r="P5422" s="30">
        <f t="shared" si="5021"/>
        <v>0</v>
      </c>
      <c r="Q5422" s="30" t="str">
        <f t="shared" si="5022"/>
        <v>-</v>
      </c>
      <c r="R5422" s="93"/>
      <c r="S5422" s="93"/>
      <c r="T5422" s="93"/>
      <c r="U5422" s="93"/>
      <c r="V5422" s="93"/>
      <c r="W5422" s="93"/>
      <c r="X5422" s="93"/>
      <c r="Y5422" s="93"/>
    </row>
    <row r="5423" spans="1:25" ht="15" customHeight="1" x14ac:dyDescent="0.25">
      <c r="A5423" s="63" t="s">
        <v>935</v>
      </c>
      <c r="B5423" s="63" t="s">
        <v>95</v>
      </c>
      <c r="C5423" s="63" t="s">
        <v>1282</v>
      </c>
      <c r="D5423" s="63" t="s">
        <v>2027</v>
      </c>
      <c r="E5423" s="65" t="s">
        <v>70</v>
      </c>
      <c r="F5423" s="65" t="s">
        <v>1</v>
      </c>
      <c r="G5423" s="65" t="s">
        <v>1</v>
      </c>
      <c r="H5423" s="65" t="s">
        <v>71</v>
      </c>
      <c r="I5423" s="31">
        <f t="shared" ref="I5423:K5423" si="5044">SUM(I5424:I5425)</f>
        <v>50000</v>
      </c>
      <c r="J5423" s="31">
        <f t="shared" si="5044"/>
        <v>0</v>
      </c>
      <c r="K5423" s="31">
        <f t="shared" si="5044"/>
        <v>0</v>
      </c>
      <c r="L5423" s="31">
        <f t="shared" si="5018"/>
        <v>0</v>
      </c>
      <c r="M5423" s="31">
        <f t="shared" ref="M5423" si="5045">SUM(M5424:M5425)</f>
        <v>0</v>
      </c>
      <c r="N5423" s="31">
        <f t="shared" ref="N5423:O5423" si="5046">SUM(N5424:N5425)</f>
        <v>0</v>
      </c>
      <c r="O5423" s="31">
        <f t="shared" si="5046"/>
        <v>0</v>
      </c>
      <c r="P5423" s="31">
        <f t="shared" si="5021"/>
        <v>0</v>
      </c>
      <c r="Q5423" s="31" t="str">
        <f t="shared" si="5022"/>
        <v>-</v>
      </c>
      <c r="R5423" s="94"/>
      <c r="S5423" s="94"/>
      <c r="T5423" s="94"/>
      <c r="U5423" s="94"/>
      <c r="V5423" s="94"/>
      <c r="W5423" s="94"/>
      <c r="X5423" s="94"/>
      <c r="Y5423" s="94"/>
    </row>
    <row r="5424" spans="1:25" ht="15" customHeight="1" x14ac:dyDescent="0.25">
      <c r="A5424" s="64" t="s">
        <v>935</v>
      </c>
      <c r="B5424" s="64" t="s">
        <v>95</v>
      </c>
      <c r="C5424" s="64" t="s">
        <v>1282</v>
      </c>
      <c r="D5424" s="64" t="s">
        <v>2027</v>
      </c>
      <c r="E5424" s="20" t="s">
        <v>74</v>
      </c>
      <c r="F5424" s="64"/>
      <c r="G5424" s="53" t="s">
        <v>385</v>
      </c>
      <c r="H5424" s="53" t="s">
        <v>73</v>
      </c>
      <c r="I5424" s="26">
        <v>10000</v>
      </c>
      <c r="J5424" s="26">
        <v>0</v>
      </c>
      <c r="K5424" s="26">
        <v>0</v>
      </c>
      <c r="L5424" s="26">
        <f t="shared" si="5018"/>
        <v>0</v>
      </c>
      <c r="M5424" s="26"/>
      <c r="N5424" s="26"/>
      <c r="O5424" s="26"/>
      <c r="P5424" s="26">
        <f t="shared" si="5021"/>
        <v>0</v>
      </c>
      <c r="Q5424" s="26" t="str">
        <f t="shared" si="5022"/>
        <v>-</v>
      </c>
      <c r="R5424" s="90"/>
      <c r="S5424" s="90"/>
      <c r="T5424" s="90"/>
      <c r="U5424" s="90"/>
      <c r="V5424" s="90"/>
      <c r="W5424" s="90"/>
      <c r="X5424" s="90"/>
      <c r="Y5424" s="90"/>
    </row>
    <row r="5425" spans="1:25" ht="15" customHeight="1" x14ac:dyDescent="0.25">
      <c r="A5425" s="64" t="s">
        <v>935</v>
      </c>
      <c r="B5425" s="64" t="s">
        <v>95</v>
      </c>
      <c r="C5425" s="64" t="s">
        <v>1282</v>
      </c>
      <c r="D5425" s="64" t="s">
        <v>2027</v>
      </c>
      <c r="E5425" s="20" t="s">
        <v>323</v>
      </c>
      <c r="F5425" s="64"/>
      <c r="G5425" s="53" t="s">
        <v>385</v>
      </c>
      <c r="H5425" s="53" t="s">
        <v>322</v>
      </c>
      <c r="I5425" s="26">
        <v>40000</v>
      </c>
      <c r="J5425" s="26">
        <v>0</v>
      </c>
      <c r="K5425" s="26">
        <v>0</v>
      </c>
      <c r="L5425" s="26">
        <f t="shared" si="5018"/>
        <v>0</v>
      </c>
      <c r="M5425" s="26"/>
      <c r="N5425" s="26"/>
      <c r="O5425" s="26"/>
      <c r="P5425" s="26">
        <f t="shared" si="5021"/>
        <v>0</v>
      </c>
      <c r="Q5425" s="26" t="str">
        <f t="shared" si="5022"/>
        <v>-</v>
      </c>
      <c r="R5425" s="90"/>
      <c r="S5425" s="90"/>
      <c r="T5425" s="90"/>
      <c r="U5425" s="90"/>
      <c r="V5425" s="90"/>
      <c r="W5425" s="90"/>
      <c r="X5425" s="90"/>
      <c r="Y5425" s="90"/>
    </row>
    <row r="5426" spans="1:25" ht="15" customHeight="1" x14ac:dyDescent="0.25">
      <c r="A5426" s="53" t="s">
        <v>1</v>
      </c>
      <c r="B5426" s="53" t="s">
        <v>1</v>
      </c>
      <c r="C5426" s="53" t="s">
        <v>1</v>
      </c>
      <c r="D5426" s="53" t="s">
        <v>1</v>
      </c>
      <c r="E5426" s="53" t="s">
        <v>1</v>
      </c>
      <c r="F5426" s="53" t="s">
        <v>1</v>
      </c>
      <c r="G5426" s="53" t="s">
        <v>1</v>
      </c>
      <c r="H5426" s="66" t="s">
        <v>2036</v>
      </c>
      <c r="I5426" s="30">
        <f t="shared" ref="I5426:K5426" si="5047">SUM(I5396,I5419,I5422)</f>
        <v>2362526</v>
      </c>
      <c r="J5426" s="30">
        <f t="shared" si="5047"/>
        <v>2219026</v>
      </c>
      <c r="K5426" s="30">
        <f t="shared" si="5047"/>
        <v>1220192</v>
      </c>
      <c r="L5426" s="30">
        <f t="shared" si="5018"/>
        <v>515759</v>
      </c>
      <c r="M5426" s="30">
        <f t="shared" ref="M5426" si="5048">SUM(M5396,M5419,M5422)</f>
        <v>161923</v>
      </c>
      <c r="N5426" s="30">
        <f t="shared" ref="N5426:O5426" si="5049">SUM(N5396,N5419,N5422)</f>
        <v>172268</v>
      </c>
      <c r="O5426" s="30">
        <f t="shared" si="5049"/>
        <v>181568</v>
      </c>
      <c r="P5426" s="30">
        <f t="shared" si="5021"/>
        <v>1735951</v>
      </c>
      <c r="Q5426" s="30">
        <f t="shared" si="5022"/>
        <v>78.230313660137369</v>
      </c>
      <c r="R5426" s="93"/>
      <c r="S5426" s="93"/>
      <c r="T5426" s="93"/>
      <c r="U5426" s="93"/>
      <c r="V5426" s="93"/>
      <c r="W5426" s="93"/>
      <c r="X5426" s="93"/>
      <c r="Y5426" s="93"/>
    </row>
    <row r="5427" spans="1:25" ht="15" customHeight="1" thickBot="1" x14ac:dyDescent="0.3">
      <c r="A5427" s="53" t="s">
        <v>1</v>
      </c>
      <c r="B5427" s="53" t="s">
        <v>1</v>
      </c>
      <c r="C5427" s="53" t="s">
        <v>1</v>
      </c>
      <c r="D5427" s="53" t="s">
        <v>1</v>
      </c>
      <c r="E5427" s="53" t="s">
        <v>1</v>
      </c>
      <c r="F5427" s="53" t="s">
        <v>1</v>
      </c>
      <c r="G5427" s="53" t="s">
        <v>1</v>
      </c>
      <c r="H5427" s="65" t="s">
        <v>76</v>
      </c>
      <c r="I5427" s="31"/>
      <c r="J5427" s="31"/>
      <c r="K5427" s="31">
        <v>0</v>
      </c>
      <c r="L5427" s="31"/>
      <c r="M5427" s="31"/>
      <c r="N5427" s="31"/>
      <c r="O5427" s="31"/>
      <c r="P5427" s="31"/>
      <c r="Q5427" s="31"/>
      <c r="R5427" s="94"/>
      <c r="S5427" s="94"/>
      <c r="T5427" s="94"/>
      <c r="U5427" s="94"/>
      <c r="V5427" s="94"/>
      <c r="W5427" s="94"/>
      <c r="X5427" s="94"/>
      <c r="Y5427" s="94"/>
    </row>
    <row r="5428" spans="1:25" ht="47.25" customHeight="1" thickBot="1" x14ac:dyDescent="0.3">
      <c r="A5428" s="110" t="s">
        <v>1</v>
      </c>
      <c r="B5428" s="110" t="s">
        <v>1</v>
      </c>
      <c r="C5428" s="110" t="s">
        <v>1</v>
      </c>
      <c r="D5428" s="110" t="s">
        <v>1</v>
      </c>
      <c r="E5428" s="110" t="s">
        <v>1</v>
      </c>
      <c r="F5428" s="110" t="s">
        <v>1</v>
      </c>
      <c r="G5428" s="110" t="s">
        <v>1</v>
      </c>
      <c r="H5428" s="28" t="s">
        <v>77</v>
      </c>
      <c r="I5428" s="109" t="s">
        <v>3984</v>
      </c>
      <c r="J5428" s="109" t="s">
        <v>11</v>
      </c>
      <c r="K5428" s="109" t="s">
        <v>3989</v>
      </c>
      <c r="L5428" s="109" t="s">
        <v>3985</v>
      </c>
      <c r="M5428" s="109" t="s">
        <v>4027</v>
      </c>
      <c r="N5428" s="109" t="s">
        <v>3988</v>
      </c>
      <c r="O5428" s="109" t="s">
        <v>3986</v>
      </c>
      <c r="P5428" s="109" t="s">
        <v>3987</v>
      </c>
      <c r="Q5428" s="109" t="s">
        <v>3695</v>
      </c>
      <c r="R5428" s="91"/>
      <c r="S5428" s="91"/>
      <c r="T5428" s="91"/>
      <c r="U5428" s="91"/>
      <c r="V5428" s="91"/>
      <c r="W5428" s="91"/>
      <c r="X5428" s="91"/>
      <c r="Y5428" s="91"/>
    </row>
    <row r="5429" spans="1:25" ht="15" customHeight="1" x14ac:dyDescent="0.25">
      <c r="A5429" s="111"/>
      <c r="B5429" s="111"/>
      <c r="C5429" s="111"/>
      <c r="D5429" s="111"/>
      <c r="E5429" s="111"/>
      <c r="F5429" s="111"/>
      <c r="G5429" s="111"/>
      <c r="H5429" s="67" t="s">
        <v>1</v>
      </c>
      <c r="I5429" s="29">
        <v>1</v>
      </c>
      <c r="J5429" s="29">
        <v>2</v>
      </c>
      <c r="K5429" s="29">
        <v>3</v>
      </c>
      <c r="L5429" s="29" t="s">
        <v>3478</v>
      </c>
      <c r="M5429" s="29">
        <v>5</v>
      </c>
      <c r="N5429" s="29">
        <v>6</v>
      </c>
      <c r="O5429" s="29">
        <v>7</v>
      </c>
      <c r="P5429" s="29" t="s">
        <v>3696</v>
      </c>
      <c r="Q5429" s="29">
        <v>9</v>
      </c>
      <c r="R5429" s="92"/>
      <c r="S5429" s="92"/>
      <c r="T5429" s="92"/>
      <c r="U5429" s="92"/>
      <c r="V5429" s="92"/>
      <c r="W5429" s="92"/>
      <c r="X5429" s="92"/>
      <c r="Y5429" s="92"/>
    </row>
    <row r="5430" spans="1:25" ht="15" customHeight="1" x14ac:dyDescent="0.25">
      <c r="A5430" s="111"/>
      <c r="B5430" s="111"/>
      <c r="C5430" s="111"/>
      <c r="D5430" s="111"/>
      <c r="E5430" s="111"/>
      <c r="F5430" s="111"/>
      <c r="G5430" s="111"/>
      <c r="H5430" s="68" t="s">
        <v>484</v>
      </c>
      <c r="I5430" s="32">
        <f t="shared" ref="I5430:K5430" si="5050">SUM(I5426)</f>
        <v>2362526</v>
      </c>
      <c r="J5430" s="32">
        <f t="shared" si="5050"/>
        <v>2219026</v>
      </c>
      <c r="K5430" s="32">
        <f t="shared" si="5050"/>
        <v>1220192</v>
      </c>
      <c r="L5430" s="32">
        <f t="shared" si="5018"/>
        <v>515759</v>
      </c>
      <c r="M5430" s="32">
        <f t="shared" ref="M5430" si="5051">SUM(M5426)</f>
        <v>161923</v>
      </c>
      <c r="N5430" s="32">
        <f t="shared" ref="N5430:O5430" si="5052">SUM(N5426)</f>
        <v>172268</v>
      </c>
      <c r="O5430" s="32">
        <f t="shared" si="5052"/>
        <v>181568</v>
      </c>
      <c r="P5430" s="32">
        <f t="shared" si="5021"/>
        <v>1735951</v>
      </c>
      <c r="Q5430" s="32">
        <f t="shared" si="5022"/>
        <v>78.230313660137369</v>
      </c>
      <c r="R5430" s="90"/>
      <c r="S5430" s="90"/>
      <c r="T5430" s="90"/>
      <c r="U5430" s="90"/>
      <c r="V5430" s="90"/>
      <c r="W5430" s="90"/>
      <c r="X5430" s="90"/>
      <c r="Y5430" s="90"/>
    </row>
    <row r="5431" spans="1:25" ht="15" customHeight="1" x14ac:dyDescent="0.25">
      <c r="A5431" s="111"/>
      <c r="B5431" s="111"/>
      <c r="C5431" s="111"/>
      <c r="D5431" s="111"/>
      <c r="E5431" s="111"/>
      <c r="F5431" s="111"/>
      <c r="G5431" s="111"/>
      <c r="H5431" s="69" t="s">
        <v>79</v>
      </c>
      <c r="I5431" s="32">
        <f t="shared" ref="I5431:K5431" si="5053">SUM(I5430)</f>
        <v>2362526</v>
      </c>
      <c r="J5431" s="32">
        <f t="shared" si="5053"/>
        <v>2219026</v>
      </c>
      <c r="K5431" s="32">
        <f t="shared" si="5053"/>
        <v>1220192</v>
      </c>
      <c r="L5431" s="32">
        <f t="shared" si="5018"/>
        <v>515759</v>
      </c>
      <c r="M5431" s="32">
        <f t="shared" ref="M5431" si="5054">SUM(M5430)</f>
        <v>161923</v>
      </c>
      <c r="N5431" s="32">
        <f t="shared" ref="N5431:O5431" si="5055">SUM(N5430)</f>
        <v>172268</v>
      </c>
      <c r="O5431" s="32">
        <f t="shared" si="5055"/>
        <v>181568</v>
      </c>
      <c r="P5431" s="32">
        <f t="shared" si="5021"/>
        <v>1735951</v>
      </c>
      <c r="Q5431" s="32">
        <f t="shared" si="5022"/>
        <v>78.230313660137369</v>
      </c>
      <c r="R5431" s="90"/>
      <c r="S5431" s="90"/>
      <c r="T5431" s="90"/>
      <c r="U5431" s="90"/>
      <c r="V5431" s="90"/>
      <c r="W5431" s="90"/>
      <c r="X5431" s="90"/>
      <c r="Y5431" s="90"/>
    </row>
    <row r="5432" spans="1:25" ht="15" customHeight="1" x14ac:dyDescent="0.25">
      <c r="A5432" s="112"/>
      <c r="B5432" s="112"/>
      <c r="C5432" s="112"/>
      <c r="D5432" s="112"/>
      <c r="E5432" s="112"/>
      <c r="F5432" s="112"/>
      <c r="G5432" s="112"/>
      <c r="I5432" s="27"/>
      <c r="J5432" s="27"/>
      <c r="K5432" s="27">
        <v>0</v>
      </c>
      <c r="L5432" s="27"/>
      <c r="M5432" s="27"/>
      <c r="N5432" s="27"/>
      <c r="O5432" s="27"/>
      <c r="P5432" s="27"/>
      <c r="Q5432" s="27"/>
      <c r="R5432" s="27"/>
      <c r="S5432" s="27"/>
      <c r="T5432" s="27"/>
      <c r="U5432" s="27"/>
      <c r="V5432" s="27"/>
      <c r="W5432" s="27"/>
      <c r="X5432" s="27"/>
      <c r="Y5432" s="27"/>
    </row>
    <row r="5433" spans="1:25" ht="15" customHeight="1" thickBot="1" x14ac:dyDescent="0.3">
      <c r="A5433" s="53" t="s">
        <v>1</v>
      </c>
      <c r="B5433" s="53" t="s">
        <v>1</v>
      </c>
      <c r="C5433" s="53" t="s">
        <v>1</v>
      </c>
      <c r="D5433" s="53" t="s">
        <v>1</v>
      </c>
      <c r="E5433" s="53" t="s">
        <v>1</v>
      </c>
      <c r="F5433" s="53" t="s">
        <v>1</v>
      </c>
      <c r="G5433" s="53" t="s">
        <v>1</v>
      </c>
      <c r="H5433" s="21" t="s">
        <v>1</v>
      </c>
      <c r="I5433" s="33"/>
      <c r="J5433" s="33"/>
      <c r="K5433" s="33">
        <v>0</v>
      </c>
      <c r="L5433" s="33"/>
      <c r="M5433" s="33"/>
      <c r="N5433" s="33"/>
      <c r="O5433" s="33"/>
      <c r="P5433" s="33"/>
      <c r="Q5433" s="33"/>
      <c r="R5433" s="33"/>
      <c r="S5433" s="33"/>
      <c r="T5433" s="33"/>
      <c r="U5433" s="33"/>
      <c r="V5433" s="33"/>
      <c r="W5433" s="33"/>
      <c r="X5433" s="33"/>
      <c r="Y5433" s="33"/>
    </row>
    <row r="5434" spans="1:25" ht="45.75" customHeight="1" thickBot="1" x14ac:dyDescent="0.3">
      <c r="A5434" s="28" t="s">
        <v>4</v>
      </c>
      <c r="B5434" s="28" t="s">
        <v>5</v>
      </c>
      <c r="C5434" s="28" t="s">
        <v>6</v>
      </c>
      <c r="D5434" s="57" t="s">
        <v>1</v>
      </c>
      <c r="E5434" s="28" t="s">
        <v>7</v>
      </c>
      <c r="F5434" s="28" t="s">
        <v>8</v>
      </c>
      <c r="G5434" s="28" t="s">
        <v>9</v>
      </c>
      <c r="H5434" s="28" t="s">
        <v>10</v>
      </c>
      <c r="I5434" s="109" t="s">
        <v>3984</v>
      </c>
      <c r="J5434" s="109" t="s">
        <v>11</v>
      </c>
      <c r="K5434" s="109" t="s">
        <v>3989</v>
      </c>
      <c r="L5434" s="109" t="s">
        <v>3985</v>
      </c>
      <c r="M5434" s="109" t="s">
        <v>4027</v>
      </c>
      <c r="N5434" s="109" t="s">
        <v>3988</v>
      </c>
      <c r="O5434" s="109" t="s">
        <v>3986</v>
      </c>
      <c r="P5434" s="109" t="s">
        <v>3987</v>
      </c>
      <c r="Q5434" s="109" t="s">
        <v>3695</v>
      </c>
      <c r="R5434" s="91"/>
      <c r="S5434" s="91"/>
      <c r="T5434" s="91"/>
      <c r="U5434" s="91"/>
      <c r="V5434" s="91"/>
      <c r="W5434" s="91"/>
      <c r="X5434" s="91"/>
      <c r="Y5434" s="91"/>
    </row>
    <row r="5435" spans="1:25" ht="15" customHeight="1" x14ac:dyDescent="0.25">
      <c r="A5435" s="58" t="s">
        <v>1</v>
      </c>
      <c r="B5435" s="58" t="s">
        <v>1</v>
      </c>
      <c r="C5435" s="58" t="s">
        <v>1</v>
      </c>
      <c r="D5435" s="59" t="s">
        <v>1</v>
      </c>
      <c r="E5435" s="59" t="s">
        <v>1</v>
      </c>
      <c r="F5435" s="60" t="s">
        <v>1</v>
      </c>
      <c r="G5435" s="61" t="s">
        <v>1</v>
      </c>
      <c r="H5435" s="62" t="s">
        <v>1</v>
      </c>
      <c r="I5435" s="29">
        <v>1</v>
      </c>
      <c r="J5435" s="29">
        <v>2</v>
      </c>
      <c r="K5435" s="29">
        <v>3</v>
      </c>
      <c r="L5435" s="29" t="s">
        <v>3478</v>
      </c>
      <c r="M5435" s="29">
        <v>5</v>
      </c>
      <c r="N5435" s="29">
        <v>6</v>
      </c>
      <c r="O5435" s="29">
        <v>7</v>
      </c>
      <c r="P5435" s="29" t="s">
        <v>3696</v>
      </c>
      <c r="Q5435" s="29">
        <v>9</v>
      </c>
      <c r="R5435" s="92"/>
      <c r="S5435" s="92"/>
      <c r="T5435" s="92"/>
      <c r="U5435" s="92"/>
      <c r="V5435" s="92"/>
      <c r="W5435" s="92"/>
      <c r="X5435" s="92"/>
      <c r="Y5435" s="92"/>
    </row>
    <row r="5436" spans="1:25" ht="15" customHeight="1" x14ac:dyDescent="0.25">
      <c r="A5436" s="63" t="s">
        <v>935</v>
      </c>
      <c r="B5436" s="63" t="s">
        <v>95</v>
      </c>
      <c r="C5436" s="64" t="s">
        <v>1293</v>
      </c>
      <c r="D5436" s="64" t="s">
        <v>2037</v>
      </c>
      <c r="E5436" s="65" t="s">
        <v>1</v>
      </c>
      <c r="F5436" s="65" t="s">
        <v>1</v>
      </c>
      <c r="G5436" s="65" t="s">
        <v>1</v>
      </c>
      <c r="H5436" s="65" t="s">
        <v>2038</v>
      </c>
      <c r="I5436" s="26">
        <v>0</v>
      </c>
      <c r="J5436" s="26" t="s">
        <v>1</v>
      </c>
      <c r="K5436" s="26">
        <v>0</v>
      </c>
      <c r="L5436" s="26"/>
      <c r="M5436" s="26"/>
      <c r="N5436" s="26"/>
      <c r="O5436" s="26"/>
      <c r="P5436" s="26"/>
      <c r="Q5436" s="26"/>
      <c r="R5436" s="90"/>
      <c r="S5436" s="90"/>
      <c r="T5436" s="90"/>
      <c r="U5436" s="90"/>
      <c r="V5436" s="90"/>
      <c r="W5436" s="90"/>
      <c r="X5436" s="90"/>
      <c r="Y5436" s="90"/>
    </row>
    <row r="5437" spans="1:25" ht="22.5" customHeight="1" x14ac:dyDescent="0.25">
      <c r="A5437" s="63" t="s">
        <v>1</v>
      </c>
      <c r="B5437" s="63" t="s">
        <v>1</v>
      </c>
      <c r="C5437" s="63" t="s">
        <v>1</v>
      </c>
      <c r="D5437" s="65" t="s">
        <v>1</v>
      </c>
      <c r="E5437" s="65" t="s">
        <v>1</v>
      </c>
      <c r="F5437" s="65" t="s">
        <v>1</v>
      </c>
      <c r="G5437" s="65" t="s">
        <v>1</v>
      </c>
      <c r="H5437" s="66" t="s">
        <v>15</v>
      </c>
      <c r="I5437" s="30">
        <f t="shared" ref="I5437:K5437" si="5056">SUM(I5438,I5446,I5448)</f>
        <v>1864674</v>
      </c>
      <c r="J5437" s="30">
        <f t="shared" si="5056"/>
        <v>1839674</v>
      </c>
      <c r="K5437" s="30">
        <f t="shared" si="5056"/>
        <v>1105890</v>
      </c>
      <c r="L5437" s="30">
        <f t="shared" si="5018"/>
        <v>432413</v>
      </c>
      <c r="M5437" s="30">
        <f t="shared" ref="M5437" si="5057">SUM(M5438,M5446,M5448)</f>
        <v>127900</v>
      </c>
      <c r="N5437" s="30">
        <f t="shared" ref="N5437:O5437" si="5058">SUM(N5438,N5446,N5448)</f>
        <v>158900</v>
      </c>
      <c r="O5437" s="30">
        <f t="shared" si="5058"/>
        <v>145613</v>
      </c>
      <c r="P5437" s="30">
        <f t="shared" si="5021"/>
        <v>1538303</v>
      </c>
      <c r="Q5437" s="30">
        <f t="shared" si="5022"/>
        <v>83.618238883628294</v>
      </c>
      <c r="R5437" s="93"/>
      <c r="S5437" s="93"/>
      <c r="T5437" s="93"/>
      <c r="U5437" s="93"/>
      <c r="V5437" s="93"/>
      <c r="W5437" s="93"/>
      <c r="X5437" s="93"/>
      <c r="Y5437" s="93"/>
    </row>
    <row r="5438" spans="1:25" ht="15" customHeight="1" x14ac:dyDescent="0.25">
      <c r="A5438" s="63" t="s">
        <v>935</v>
      </c>
      <c r="B5438" s="63" t="s">
        <v>95</v>
      </c>
      <c r="C5438" s="63" t="s">
        <v>1293</v>
      </c>
      <c r="D5438" s="63" t="s">
        <v>2037</v>
      </c>
      <c r="E5438" s="65" t="s">
        <v>16</v>
      </c>
      <c r="F5438" s="65" t="s">
        <v>1</v>
      </c>
      <c r="G5438" s="65" t="s">
        <v>1</v>
      </c>
      <c r="H5438" s="65" t="s">
        <v>17</v>
      </c>
      <c r="I5438" s="31">
        <f t="shared" ref="I5438:K5438" si="5059">SUM(I5439:I5440)</f>
        <v>1564671</v>
      </c>
      <c r="J5438" s="31">
        <f t="shared" si="5059"/>
        <v>1564671</v>
      </c>
      <c r="K5438" s="31">
        <f t="shared" si="5059"/>
        <v>908596</v>
      </c>
      <c r="L5438" s="31">
        <f t="shared" si="5018"/>
        <v>383500</v>
      </c>
      <c r="M5438" s="31">
        <f t="shared" ref="M5438" si="5060">SUM(M5439:M5440)</f>
        <v>112000</v>
      </c>
      <c r="N5438" s="31">
        <f t="shared" ref="N5438:O5438" si="5061">SUM(N5439:N5440)</f>
        <v>142500</v>
      </c>
      <c r="O5438" s="31">
        <f t="shared" si="5061"/>
        <v>129000</v>
      </c>
      <c r="P5438" s="31">
        <f t="shared" si="5021"/>
        <v>1292096</v>
      </c>
      <c r="Q5438" s="31">
        <f t="shared" si="5022"/>
        <v>82.579404871695075</v>
      </c>
      <c r="R5438" s="94"/>
      <c r="S5438" s="94"/>
      <c r="T5438" s="94"/>
      <c r="U5438" s="94"/>
      <c r="V5438" s="94"/>
      <c r="W5438" s="94"/>
      <c r="X5438" s="94"/>
      <c r="Y5438" s="94"/>
    </row>
    <row r="5439" spans="1:25" ht="15" customHeight="1" x14ac:dyDescent="0.25">
      <c r="A5439" s="64" t="s">
        <v>935</v>
      </c>
      <c r="B5439" s="64" t="s">
        <v>95</v>
      </c>
      <c r="C5439" s="64" t="s">
        <v>1293</v>
      </c>
      <c r="D5439" s="64" t="s">
        <v>2037</v>
      </c>
      <c r="E5439" s="20" t="s">
        <v>19</v>
      </c>
      <c r="F5439" s="64"/>
      <c r="G5439" s="53" t="s">
        <v>385</v>
      </c>
      <c r="H5439" s="53" t="s">
        <v>3922</v>
      </c>
      <c r="I5439" s="26">
        <v>1346775</v>
      </c>
      <c r="J5439" s="26">
        <v>1346775</v>
      </c>
      <c r="K5439" s="26">
        <v>754000</v>
      </c>
      <c r="L5439" s="26">
        <f t="shared" si="5018"/>
        <v>340000</v>
      </c>
      <c r="M5439" s="26">
        <v>110000</v>
      </c>
      <c r="N5439" s="26">
        <v>115000</v>
      </c>
      <c r="O5439" s="26">
        <v>115000</v>
      </c>
      <c r="P5439" s="26">
        <f t="shared" si="5021"/>
        <v>1094000</v>
      </c>
      <c r="Q5439" s="26">
        <f t="shared" si="5022"/>
        <v>81.23108908318018</v>
      </c>
      <c r="R5439" s="90"/>
      <c r="S5439" s="90"/>
      <c r="T5439" s="90"/>
      <c r="U5439" s="90"/>
      <c r="V5439" s="90"/>
      <c r="W5439" s="90"/>
      <c r="X5439" s="90"/>
      <c r="Y5439" s="90"/>
    </row>
    <row r="5440" spans="1:25" ht="15" customHeight="1" x14ac:dyDescent="0.25">
      <c r="A5440" s="63" t="s">
        <v>935</v>
      </c>
      <c r="B5440" s="63" t="s">
        <v>95</v>
      </c>
      <c r="C5440" s="63" t="s">
        <v>1293</v>
      </c>
      <c r="D5440" s="63" t="s">
        <v>2037</v>
      </c>
      <c r="E5440" s="63" t="s">
        <v>21</v>
      </c>
      <c r="F5440" s="64" t="s">
        <v>1</v>
      </c>
      <c r="G5440" s="53" t="s">
        <v>1</v>
      </c>
      <c r="H5440" s="65" t="s">
        <v>22</v>
      </c>
      <c r="I5440" s="31">
        <f t="shared" ref="I5440:K5440" si="5062">SUM(I5441:I5445)</f>
        <v>217896</v>
      </c>
      <c r="J5440" s="31">
        <f t="shared" si="5062"/>
        <v>217896</v>
      </c>
      <c r="K5440" s="31">
        <f t="shared" si="5062"/>
        <v>154596</v>
      </c>
      <c r="L5440" s="31">
        <f t="shared" si="5018"/>
        <v>43500</v>
      </c>
      <c r="M5440" s="31">
        <f t="shared" ref="M5440" si="5063">SUM(M5441:M5445)</f>
        <v>2000</v>
      </c>
      <c r="N5440" s="31">
        <f t="shared" ref="N5440:O5440" si="5064">SUM(N5441:N5445)</f>
        <v>27500</v>
      </c>
      <c r="O5440" s="31">
        <f t="shared" si="5064"/>
        <v>14000</v>
      </c>
      <c r="P5440" s="31">
        <f t="shared" si="5021"/>
        <v>198096</v>
      </c>
      <c r="Q5440" s="31">
        <f t="shared" si="5022"/>
        <v>90.913096155964311</v>
      </c>
      <c r="R5440" s="94"/>
      <c r="S5440" s="94"/>
      <c r="T5440" s="94"/>
      <c r="U5440" s="94"/>
      <c r="V5440" s="94"/>
      <c r="W5440" s="94"/>
      <c r="X5440" s="94"/>
      <c r="Y5440" s="94"/>
    </row>
    <row r="5441" spans="1:25" ht="15" customHeight="1" x14ac:dyDescent="0.25">
      <c r="A5441" s="64" t="s">
        <v>935</v>
      </c>
      <c r="B5441" s="64" t="s">
        <v>95</v>
      </c>
      <c r="C5441" s="64" t="s">
        <v>1293</v>
      </c>
      <c r="D5441" s="64" t="s">
        <v>2037</v>
      </c>
      <c r="E5441" s="20" t="s">
        <v>23</v>
      </c>
      <c r="F5441" s="64" t="s">
        <v>2039</v>
      </c>
      <c r="G5441" s="53" t="s">
        <v>385</v>
      </c>
      <c r="H5441" s="53" t="s">
        <v>85</v>
      </c>
      <c r="I5441" s="26">
        <v>41000</v>
      </c>
      <c r="J5441" s="26">
        <v>41000</v>
      </c>
      <c r="K5441" s="26">
        <v>29600</v>
      </c>
      <c r="L5441" s="26">
        <f t="shared" si="5018"/>
        <v>10000</v>
      </c>
      <c r="M5441" s="26">
        <v>2000</v>
      </c>
      <c r="N5441" s="26">
        <v>4000</v>
      </c>
      <c r="O5441" s="26">
        <v>4000</v>
      </c>
      <c r="P5441" s="26">
        <f t="shared" si="5021"/>
        <v>39600</v>
      </c>
      <c r="Q5441" s="26">
        <f t="shared" si="5022"/>
        <v>96.58536585365853</v>
      </c>
      <c r="R5441" s="90"/>
      <c r="S5441" s="90"/>
      <c r="T5441" s="90"/>
      <c r="U5441" s="90"/>
      <c r="V5441" s="90"/>
      <c r="W5441" s="90"/>
      <c r="X5441" s="90"/>
      <c r="Y5441" s="90"/>
    </row>
    <row r="5442" spans="1:25" ht="15" customHeight="1" x14ac:dyDescent="0.25">
      <c r="A5442" s="64" t="s">
        <v>935</v>
      </c>
      <c r="B5442" s="64" t="s">
        <v>95</v>
      </c>
      <c r="C5442" s="64" t="s">
        <v>1293</v>
      </c>
      <c r="D5442" s="64" t="s">
        <v>2037</v>
      </c>
      <c r="E5442" s="20" t="s">
        <v>23</v>
      </c>
      <c r="F5442" s="64" t="s">
        <v>2040</v>
      </c>
      <c r="G5442" s="53" t="s">
        <v>385</v>
      </c>
      <c r="H5442" s="53" t="s">
        <v>25</v>
      </c>
      <c r="I5442" s="26">
        <v>113400</v>
      </c>
      <c r="J5442" s="26">
        <v>113400</v>
      </c>
      <c r="K5442" s="26">
        <v>75000</v>
      </c>
      <c r="L5442" s="26">
        <f t="shared" si="5018"/>
        <v>20000</v>
      </c>
      <c r="M5442" s="26">
        <v>0</v>
      </c>
      <c r="N5442" s="26">
        <v>10000</v>
      </c>
      <c r="O5442" s="26">
        <v>10000</v>
      </c>
      <c r="P5442" s="26">
        <f t="shared" si="5021"/>
        <v>95000</v>
      </c>
      <c r="Q5442" s="26">
        <f t="shared" si="5022"/>
        <v>83.774250440917115</v>
      </c>
      <c r="R5442" s="90"/>
      <c r="S5442" s="90"/>
      <c r="T5442" s="90"/>
      <c r="U5442" s="90"/>
      <c r="V5442" s="90"/>
      <c r="W5442" s="90"/>
      <c r="X5442" s="90"/>
      <c r="Y5442" s="90"/>
    </row>
    <row r="5443" spans="1:25" ht="15" customHeight="1" x14ac:dyDescent="0.25">
      <c r="A5443" s="64" t="s">
        <v>935</v>
      </c>
      <c r="B5443" s="64" t="s">
        <v>95</v>
      </c>
      <c r="C5443" s="64" t="s">
        <v>1293</v>
      </c>
      <c r="D5443" s="64" t="s">
        <v>2037</v>
      </c>
      <c r="E5443" s="20" t="s">
        <v>23</v>
      </c>
      <c r="F5443" s="64" t="s">
        <v>2041</v>
      </c>
      <c r="G5443" s="53" t="s">
        <v>385</v>
      </c>
      <c r="H5443" s="53" t="s">
        <v>27</v>
      </c>
      <c r="I5443" s="26">
        <v>28396</v>
      </c>
      <c r="J5443" s="26">
        <v>28396</v>
      </c>
      <c r="K5443" s="26">
        <v>28396</v>
      </c>
      <c r="L5443" s="26">
        <f t="shared" si="5018"/>
        <v>0</v>
      </c>
      <c r="M5443" s="26"/>
      <c r="N5443" s="26"/>
      <c r="O5443" s="26"/>
      <c r="P5443" s="26">
        <f t="shared" si="5021"/>
        <v>28396</v>
      </c>
      <c r="Q5443" s="26">
        <f t="shared" si="5022"/>
        <v>100</v>
      </c>
      <c r="R5443" s="90"/>
      <c r="S5443" s="90"/>
      <c r="T5443" s="90"/>
      <c r="U5443" s="90"/>
      <c r="V5443" s="90"/>
      <c r="W5443" s="90"/>
      <c r="X5443" s="90"/>
      <c r="Y5443" s="90"/>
    </row>
    <row r="5444" spans="1:25" ht="15" customHeight="1" x14ac:dyDescent="0.25">
      <c r="A5444" s="64" t="s">
        <v>935</v>
      </c>
      <c r="B5444" s="64" t="s">
        <v>95</v>
      </c>
      <c r="C5444" s="64" t="s">
        <v>1293</v>
      </c>
      <c r="D5444" s="64" t="s">
        <v>2037</v>
      </c>
      <c r="E5444" s="20" t="s">
        <v>23</v>
      </c>
      <c r="F5444" s="64" t="s">
        <v>2042</v>
      </c>
      <c r="G5444" s="53" t="s">
        <v>385</v>
      </c>
      <c r="H5444" s="53" t="s">
        <v>89</v>
      </c>
      <c r="I5444" s="26">
        <v>13500</v>
      </c>
      <c r="J5444" s="26">
        <v>13500</v>
      </c>
      <c r="K5444" s="26">
        <v>0</v>
      </c>
      <c r="L5444" s="26">
        <f t="shared" si="5018"/>
        <v>13500</v>
      </c>
      <c r="M5444" s="26">
        <v>0</v>
      </c>
      <c r="N5444" s="26">
        <v>13500</v>
      </c>
      <c r="O5444" s="26">
        <v>0</v>
      </c>
      <c r="P5444" s="26">
        <f t="shared" si="5021"/>
        <v>13500</v>
      </c>
      <c r="Q5444" s="26">
        <f t="shared" si="5022"/>
        <v>100</v>
      </c>
      <c r="R5444" s="90"/>
      <c r="S5444" s="90"/>
      <c r="T5444" s="90"/>
      <c r="U5444" s="90"/>
      <c r="V5444" s="90"/>
      <c r="W5444" s="90"/>
      <c r="X5444" s="90"/>
      <c r="Y5444" s="90"/>
    </row>
    <row r="5445" spans="1:25" ht="15" customHeight="1" x14ac:dyDescent="0.25">
      <c r="A5445" s="64" t="s">
        <v>935</v>
      </c>
      <c r="B5445" s="64" t="s">
        <v>95</v>
      </c>
      <c r="C5445" s="64" t="s">
        <v>1293</v>
      </c>
      <c r="D5445" s="64" t="s">
        <v>2037</v>
      </c>
      <c r="E5445" s="20" t="s">
        <v>23</v>
      </c>
      <c r="F5445" s="64" t="s">
        <v>2043</v>
      </c>
      <c r="G5445" s="53" t="s">
        <v>385</v>
      </c>
      <c r="H5445" s="53" t="s">
        <v>29</v>
      </c>
      <c r="I5445" s="26">
        <v>21600</v>
      </c>
      <c r="J5445" s="26">
        <v>21600</v>
      </c>
      <c r="K5445" s="26">
        <v>21600</v>
      </c>
      <c r="L5445" s="26">
        <f t="shared" si="5018"/>
        <v>0</v>
      </c>
      <c r="M5445" s="26">
        <v>0</v>
      </c>
      <c r="N5445" s="26">
        <v>0</v>
      </c>
      <c r="O5445" s="26">
        <v>0</v>
      </c>
      <c r="P5445" s="26">
        <f t="shared" si="5021"/>
        <v>21600</v>
      </c>
      <c r="Q5445" s="26">
        <f t="shared" si="5022"/>
        <v>100</v>
      </c>
      <c r="R5445" s="90"/>
      <c r="S5445" s="90"/>
      <c r="T5445" s="90"/>
      <c r="U5445" s="90"/>
      <c r="V5445" s="90"/>
      <c r="W5445" s="90"/>
      <c r="X5445" s="90"/>
      <c r="Y5445" s="90"/>
    </row>
    <row r="5446" spans="1:25" ht="15" customHeight="1" x14ac:dyDescent="0.25">
      <c r="A5446" s="63" t="s">
        <v>935</v>
      </c>
      <c r="B5446" s="63" t="s">
        <v>95</v>
      </c>
      <c r="C5446" s="63" t="s">
        <v>1293</v>
      </c>
      <c r="D5446" s="63" t="s">
        <v>2037</v>
      </c>
      <c r="E5446" s="65" t="s">
        <v>30</v>
      </c>
      <c r="F5446" s="65" t="s">
        <v>1</v>
      </c>
      <c r="G5446" s="65" t="s">
        <v>1</v>
      </c>
      <c r="H5446" s="65" t="s">
        <v>31</v>
      </c>
      <c r="I5446" s="31">
        <f t="shared" ref="I5446:K5446" si="5065">SUM(I5447)</f>
        <v>141415</v>
      </c>
      <c r="J5446" s="31">
        <f t="shared" si="5065"/>
        <v>141415</v>
      </c>
      <c r="K5446" s="31">
        <f t="shared" si="5065"/>
        <v>79000</v>
      </c>
      <c r="L5446" s="31">
        <f t="shared" si="5018"/>
        <v>36000</v>
      </c>
      <c r="M5446" s="31">
        <f t="shared" ref="M5446" si="5066">SUM(M5447)</f>
        <v>12000</v>
      </c>
      <c r="N5446" s="31">
        <f t="shared" ref="N5446:O5446" si="5067">SUM(N5447)</f>
        <v>12000</v>
      </c>
      <c r="O5446" s="31">
        <f t="shared" si="5067"/>
        <v>12000</v>
      </c>
      <c r="P5446" s="31">
        <f t="shared" si="5021"/>
        <v>115000</v>
      </c>
      <c r="Q5446" s="31">
        <f t="shared" si="5022"/>
        <v>81.320934837181341</v>
      </c>
      <c r="R5446" s="94"/>
      <c r="S5446" s="94"/>
      <c r="T5446" s="94"/>
      <c r="U5446" s="94"/>
      <c r="V5446" s="94"/>
      <c r="W5446" s="94"/>
      <c r="X5446" s="94"/>
      <c r="Y5446" s="94"/>
    </row>
    <row r="5447" spans="1:25" ht="15" customHeight="1" x14ac:dyDescent="0.25">
      <c r="A5447" s="64" t="s">
        <v>935</v>
      </c>
      <c r="B5447" s="64" t="s">
        <v>95</v>
      </c>
      <c r="C5447" s="64" t="s">
        <v>1293</v>
      </c>
      <c r="D5447" s="64" t="s">
        <v>2037</v>
      </c>
      <c r="E5447" s="20" t="s">
        <v>33</v>
      </c>
      <c r="F5447" s="64"/>
      <c r="G5447" s="53" t="s">
        <v>385</v>
      </c>
      <c r="H5447" s="53" t="s">
        <v>3885</v>
      </c>
      <c r="I5447" s="26">
        <v>141415</v>
      </c>
      <c r="J5447" s="26">
        <v>141415</v>
      </c>
      <c r="K5447" s="26">
        <v>79000</v>
      </c>
      <c r="L5447" s="26">
        <f t="shared" si="5018"/>
        <v>36000</v>
      </c>
      <c r="M5447" s="26">
        <v>12000</v>
      </c>
      <c r="N5447" s="26">
        <v>12000</v>
      </c>
      <c r="O5447" s="26">
        <v>12000</v>
      </c>
      <c r="P5447" s="26">
        <f t="shared" si="5021"/>
        <v>115000</v>
      </c>
      <c r="Q5447" s="26">
        <f t="shared" si="5022"/>
        <v>81.320934837181341</v>
      </c>
      <c r="R5447" s="90"/>
      <c r="S5447" s="90"/>
      <c r="T5447" s="90"/>
      <c r="U5447" s="90"/>
      <c r="V5447" s="90"/>
      <c r="W5447" s="90"/>
      <c r="X5447" s="90"/>
      <c r="Y5447" s="90"/>
    </row>
    <row r="5448" spans="1:25" ht="15" customHeight="1" x14ac:dyDescent="0.25">
      <c r="A5448" s="63" t="s">
        <v>935</v>
      </c>
      <c r="B5448" s="63" t="s">
        <v>95</v>
      </c>
      <c r="C5448" s="63" t="s">
        <v>1293</v>
      </c>
      <c r="D5448" s="63" t="s">
        <v>2037</v>
      </c>
      <c r="E5448" s="65" t="s">
        <v>34</v>
      </c>
      <c r="F5448" s="65" t="s">
        <v>1</v>
      </c>
      <c r="G5448" s="65" t="s">
        <v>1</v>
      </c>
      <c r="H5448" s="65" t="s">
        <v>35</v>
      </c>
      <c r="I5448" s="31">
        <f t="shared" ref="I5448:K5448" si="5068">SUM(I5449:I5456)</f>
        <v>158588</v>
      </c>
      <c r="J5448" s="31">
        <f t="shared" si="5068"/>
        <v>133588</v>
      </c>
      <c r="K5448" s="31">
        <f t="shared" si="5068"/>
        <v>118294</v>
      </c>
      <c r="L5448" s="31">
        <f t="shared" si="5018"/>
        <v>12913</v>
      </c>
      <c r="M5448" s="31">
        <f t="shared" ref="M5448" si="5069">SUM(M5449:M5456)</f>
        <v>3900</v>
      </c>
      <c r="N5448" s="31">
        <f t="shared" ref="N5448:O5448" si="5070">SUM(N5449:N5456)</f>
        <v>4400</v>
      </c>
      <c r="O5448" s="31">
        <f t="shared" si="5070"/>
        <v>4613</v>
      </c>
      <c r="P5448" s="31">
        <f t="shared" si="5021"/>
        <v>131207</v>
      </c>
      <c r="Q5448" s="31">
        <f t="shared" si="5022"/>
        <v>98.217654280324581</v>
      </c>
      <c r="R5448" s="94"/>
      <c r="S5448" s="94"/>
      <c r="T5448" s="94"/>
      <c r="U5448" s="94"/>
      <c r="V5448" s="94"/>
      <c r="W5448" s="94"/>
      <c r="X5448" s="94"/>
      <c r="Y5448" s="94"/>
    </row>
    <row r="5449" spans="1:25" ht="15" customHeight="1" x14ac:dyDescent="0.25">
      <c r="A5449" s="64" t="s">
        <v>935</v>
      </c>
      <c r="B5449" s="64" t="s">
        <v>95</v>
      </c>
      <c r="C5449" s="64" t="s">
        <v>1293</v>
      </c>
      <c r="D5449" s="64" t="s">
        <v>2037</v>
      </c>
      <c r="E5449" s="20" t="s">
        <v>38</v>
      </c>
      <c r="F5449" s="64"/>
      <c r="G5449" s="53" t="s">
        <v>385</v>
      </c>
      <c r="H5449" s="53" t="s">
        <v>37</v>
      </c>
      <c r="I5449" s="26">
        <v>1894</v>
      </c>
      <c r="J5449" s="26">
        <v>1394</v>
      </c>
      <c r="K5449" s="26">
        <v>1394</v>
      </c>
      <c r="L5449" s="26">
        <f t="shared" si="5018"/>
        <v>0</v>
      </c>
      <c r="M5449" s="26">
        <v>0</v>
      </c>
      <c r="N5449" s="26">
        <v>0</v>
      </c>
      <c r="O5449" s="26">
        <v>0</v>
      </c>
      <c r="P5449" s="26">
        <f t="shared" si="5021"/>
        <v>1394</v>
      </c>
      <c r="Q5449" s="26">
        <f t="shared" si="5022"/>
        <v>100</v>
      </c>
      <c r="R5449" s="90"/>
      <c r="S5449" s="90"/>
      <c r="T5449" s="90"/>
      <c r="U5449" s="90"/>
      <c r="V5449" s="90"/>
      <c r="W5449" s="90"/>
      <c r="X5449" s="90"/>
      <c r="Y5449" s="90"/>
    </row>
    <row r="5450" spans="1:25" ht="15" customHeight="1" x14ac:dyDescent="0.25">
      <c r="A5450" s="64" t="s">
        <v>935</v>
      </c>
      <c r="B5450" s="64" t="s">
        <v>95</v>
      </c>
      <c r="C5450" s="64" t="s">
        <v>1293</v>
      </c>
      <c r="D5450" s="64" t="s">
        <v>2037</v>
      </c>
      <c r="E5450" s="20" t="s">
        <v>298</v>
      </c>
      <c r="F5450" s="64"/>
      <c r="G5450" s="53" t="s">
        <v>385</v>
      </c>
      <c r="H5450" s="53" t="s">
        <v>297</v>
      </c>
      <c r="I5450" s="26">
        <v>54000</v>
      </c>
      <c r="J5450" s="26">
        <v>54000</v>
      </c>
      <c r="K5450" s="26">
        <v>54000</v>
      </c>
      <c r="L5450" s="26">
        <f t="shared" si="5018"/>
        <v>0</v>
      </c>
      <c r="M5450" s="26">
        <v>0</v>
      </c>
      <c r="N5450" s="26">
        <v>0</v>
      </c>
      <c r="O5450" s="26">
        <v>0</v>
      </c>
      <c r="P5450" s="26">
        <f t="shared" si="5021"/>
        <v>54000</v>
      </c>
      <c r="Q5450" s="26">
        <f t="shared" si="5022"/>
        <v>100</v>
      </c>
      <c r="R5450" s="90"/>
      <c r="S5450" s="90"/>
      <c r="T5450" s="90"/>
      <c r="U5450" s="90"/>
      <c r="V5450" s="90"/>
      <c r="W5450" s="90"/>
      <c r="X5450" s="90"/>
      <c r="Y5450" s="90"/>
    </row>
    <row r="5451" spans="1:25" ht="15" customHeight="1" x14ac:dyDescent="0.25">
      <c r="A5451" s="64" t="s">
        <v>935</v>
      </c>
      <c r="B5451" s="64" t="s">
        <v>95</v>
      </c>
      <c r="C5451" s="64" t="s">
        <v>1293</v>
      </c>
      <c r="D5451" s="64" t="s">
        <v>2037</v>
      </c>
      <c r="E5451" s="20" t="s">
        <v>301</v>
      </c>
      <c r="F5451" s="64"/>
      <c r="G5451" s="53" t="s">
        <v>385</v>
      </c>
      <c r="H5451" s="53" t="s">
        <v>300</v>
      </c>
      <c r="I5451" s="26">
        <v>13500</v>
      </c>
      <c r="J5451" s="26">
        <v>13500</v>
      </c>
      <c r="K5451" s="26">
        <v>9500</v>
      </c>
      <c r="L5451" s="26">
        <f t="shared" si="5018"/>
        <v>3000</v>
      </c>
      <c r="M5451" s="26">
        <v>0</v>
      </c>
      <c r="N5451" s="26">
        <v>1500</v>
      </c>
      <c r="O5451" s="26">
        <v>1500</v>
      </c>
      <c r="P5451" s="26">
        <f t="shared" si="5021"/>
        <v>12500</v>
      </c>
      <c r="Q5451" s="26">
        <f t="shared" si="5022"/>
        <v>92.592592592592595</v>
      </c>
      <c r="R5451" s="90"/>
      <c r="S5451" s="90"/>
      <c r="T5451" s="90"/>
      <c r="U5451" s="90"/>
      <c r="V5451" s="90"/>
      <c r="W5451" s="90"/>
      <c r="X5451" s="90"/>
      <c r="Y5451" s="90"/>
    </row>
    <row r="5452" spans="1:25" ht="15" customHeight="1" x14ac:dyDescent="0.25">
      <c r="A5452" s="64" t="s">
        <v>935</v>
      </c>
      <c r="B5452" s="64" t="s">
        <v>95</v>
      </c>
      <c r="C5452" s="64" t="s">
        <v>1293</v>
      </c>
      <c r="D5452" s="64" t="s">
        <v>2037</v>
      </c>
      <c r="E5452" s="20" t="s">
        <v>218</v>
      </c>
      <c r="F5452" s="64"/>
      <c r="G5452" s="53" t="s">
        <v>385</v>
      </c>
      <c r="H5452" s="53" t="s">
        <v>217</v>
      </c>
      <c r="I5452" s="26">
        <v>19000</v>
      </c>
      <c r="J5452" s="26">
        <v>17500</v>
      </c>
      <c r="K5452" s="26">
        <v>17500</v>
      </c>
      <c r="L5452" s="26">
        <f t="shared" si="5018"/>
        <v>0</v>
      </c>
      <c r="M5452" s="26">
        <v>0</v>
      </c>
      <c r="N5452" s="26">
        <v>0</v>
      </c>
      <c r="O5452" s="26">
        <v>0</v>
      </c>
      <c r="P5452" s="26">
        <f t="shared" si="5021"/>
        <v>17500</v>
      </c>
      <c r="Q5452" s="26">
        <f t="shared" si="5022"/>
        <v>100</v>
      </c>
      <c r="R5452" s="90"/>
      <c r="S5452" s="90"/>
      <c r="T5452" s="90"/>
      <c r="U5452" s="90"/>
      <c r="V5452" s="90"/>
      <c r="W5452" s="90"/>
      <c r="X5452" s="90"/>
      <c r="Y5452" s="90"/>
    </row>
    <row r="5453" spans="1:25" ht="15" customHeight="1" x14ac:dyDescent="0.25">
      <c r="A5453" s="64" t="s">
        <v>935</v>
      </c>
      <c r="B5453" s="64" t="s">
        <v>95</v>
      </c>
      <c r="C5453" s="64" t="s">
        <v>1293</v>
      </c>
      <c r="D5453" s="64" t="s">
        <v>2037</v>
      </c>
      <c r="E5453" s="20" t="s">
        <v>303</v>
      </c>
      <c r="F5453" s="64"/>
      <c r="G5453" s="53" t="s">
        <v>385</v>
      </c>
      <c r="H5453" s="53" t="s">
        <v>302</v>
      </c>
      <c r="I5453" s="26">
        <v>1300</v>
      </c>
      <c r="J5453" s="26">
        <v>1300</v>
      </c>
      <c r="K5453" s="26">
        <v>1150</v>
      </c>
      <c r="L5453" s="26">
        <f t="shared" si="5018"/>
        <v>150</v>
      </c>
      <c r="M5453" s="26">
        <v>0</v>
      </c>
      <c r="N5453" s="26">
        <v>0</v>
      </c>
      <c r="O5453" s="26">
        <v>150</v>
      </c>
      <c r="P5453" s="26">
        <f t="shared" si="5021"/>
        <v>1300</v>
      </c>
      <c r="Q5453" s="26">
        <f t="shared" si="5022"/>
        <v>100</v>
      </c>
      <c r="R5453" s="90"/>
      <c r="S5453" s="90"/>
      <c r="T5453" s="90"/>
      <c r="U5453" s="90"/>
      <c r="V5453" s="90"/>
      <c r="W5453" s="90"/>
      <c r="X5453" s="90"/>
      <c r="Y5453" s="90"/>
    </row>
    <row r="5454" spans="1:25" ht="15" customHeight="1" x14ac:dyDescent="0.25">
      <c r="A5454" s="64" t="s">
        <v>935</v>
      </c>
      <c r="B5454" s="64" t="s">
        <v>95</v>
      </c>
      <c r="C5454" s="64" t="s">
        <v>1293</v>
      </c>
      <c r="D5454" s="64" t="s">
        <v>2037</v>
      </c>
      <c r="E5454" s="20" t="s">
        <v>308</v>
      </c>
      <c r="F5454" s="64"/>
      <c r="G5454" s="53" t="s">
        <v>385</v>
      </c>
      <c r="H5454" s="53" t="s">
        <v>307</v>
      </c>
      <c r="I5454" s="26">
        <v>14559</v>
      </c>
      <c r="J5454" s="26">
        <v>13063</v>
      </c>
      <c r="K5454" s="26">
        <v>11500</v>
      </c>
      <c r="L5454" s="26">
        <f t="shared" si="5018"/>
        <v>1563</v>
      </c>
      <c r="M5454" s="26">
        <v>0</v>
      </c>
      <c r="N5454" s="26">
        <v>0</v>
      </c>
      <c r="O5454" s="26">
        <v>1563</v>
      </c>
      <c r="P5454" s="26">
        <f t="shared" si="5021"/>
        <v>13063</v>
      </c>
      <c r="Q5454" s="26">
        <f t="shared" si="5022"/>
        <v>100</v>
      </c>
      <c r="R5454" s="90"/>
      <c r="S5454" s="90"/>
      <c r="T5454" s="90"/>
      <c r="U5454" s="90"/>
      <c r="V5454" s="90"/>
      <c r="W5454" s="90"/>
      <c r="X5454" s="90"/>
      <c r="Y5454" s="90"/>
    </row>
    <row r="5455" spans="1:25" ht="15" customHeight="1" x14ac:dyDescent="0.25">
      <c r="A5455" s="64" t="s">
        <v>935</v>
      </c>
      <c r="B5455" s="64" t="s">
        <v>95</v>
      </c>
      <c r="C5455" s="64" t="s">
        <v>1293</v>
      </c>
      <c r="D5455" s="64" t="s">
        <v>2037</v>
      </c>
      <c r="E5455" s="20" t="s">
        <v>311</v>
      </c>
      <c r="F5455" s="64"/>
      <c r="G5455" s="53" t="s">
        <v>385</v>
      </c>
      <c r="H5455" s="53" t="s">
        <v>310</v>
      </c>
      <c r="I5455" s="26">
        <v>3500</v>
      </c>
      <c r="J5455" s="26">
        <v>1000</v>
      </c>
      <c r="K5455" s="26">
        <v>1000</v>
      </c>
      <c r="L5455" s="26">
        <f t="shared" si="5018"/>
        <v>0</v>
      </c>
      <c r="M5455" s="26">
        <v>0</v>
      </c>
      <c r="N5455" s="26">
        <v>0</v>
      </c>
      <c r="O5455" s="26">
        <v>0</v>
      </c>
      <c r="P5455" s="26">
        <f t="shared" si="5021"/>
        <v>1000</v>
      </c>
      <c r="Q5455" s="26">
        <f t="shared" si="5022"/>
        <v>100</v>
      </c>
      <c r="R5455" s="90"/>
      <c r="S5455" s="90"/>
      <c r="T5455" s="90"/>
      <c r="U5455" s="90"/>
      <c r="V5455" s="90"/>
      <c r="W5455" s="90"/>
      <c r="X5455" s="90"/>
      <c r="Y5455" s="90"/>
    </row>
    <row r="5456" spans="1:25" ht="15" customHeight="1" x14ac:dyDescent="0.25">
      <c r="A5456" s="63" t="s">
        <v>935</v>
      </c>
      <c r="B5456" s="63" t="s">
        <v>95</v>
      </c>
      <c r="C5456" s="63" t="s">
        <v>1293</v>
      </c>
      <c r="D5456" s="63" t="s">
        <v>2037</v>
      </c>
      <c r="E5456" s="63" t="s">
        <v>39</v>
      </c>
      <c r="F5456" s="64" t="s">
        <v>1</v>
      </c>
      <c r="G5456" s="53" t="s">
        <v>1</v>
      </c>
      <c r="H5456" s="65" t="s">
        <v>40</v>
      </c>
      <c r="I5456" s="31">
        <f t="shared" ref="I5456:K5456" si="5071">SUM(I5457:I5459)</f>
        <v>50835</v>
      </c>
      <c r="J5456" s="31">
        <f t="shared" si="5071"/>
        <v>31831</v>
      </c>
      <c r="K5456" s="31">
        <f t="shared" si="5071"/>
        <v>22250</v>
      </c>
      <c r="L5456" s="31">
        <f t="shared" ref="L5456:L5519" si="5072">SUM(M5456:O5456)</f>
        <v>8200</v>
      </c>
      <c r="M5456" s="31">
        <f t="shared" ref="M5456" si="5073">SUM(M5457:M5459)</f>
        <v>3900</v>
      </c>
      <c r="N5456" s="31">
        <f t="shared" ref="N5456:O5456" si="5074">SUM(N5457:N5459)</f>
        <v>2900</v>
      </c>
      <c r="O5456" s="31">
        <f t="shared" si="5074"/>
        <v>1400</v>
      </c>
      <c r="P5456" s="31">
        <f t="shared" ref="P5456:P5519" si="5075">K5456+L5456</f>
        <v>30450</v>
      </c>
      <c r="Q5456" s="31">
        <f t="shared" ref="Q5456:Q5519" si="5076">IF(J5456=0,"-",P5456/J5456*100)</f>
        <v>95.661462096698187</v>
      </c>
      <c r="R5456" s="94"/>
      <c r="S5456" s="94"/>
      <c r="T5456" s="94"/>
      <c r="U5456" s="94"/>
      <c r="V5456" s="94"/>
      <c r="W5456" s="94"/>
      <c r="X5456" s="94"/>
      <c r="Y5456" s="94"/>
    </row>
    <row r="5457" spans="1:25" ht="15" customHeight="1" x14ac:dyDescent="0.25">
      <c r="A5457" s="64" t="s">
        <v>935</v>
      </c>
      <c r="B5457" s="64" t="s">
        <v>95</v>
      </c>
      <c r="C5457" s="64" t="s">
        <v>1293</v>
      </c>
      <c r="D5457" s="64" t="s">
        <v>2037</v>
      </c>
      <c r="E5457" s="20" t="s">
        <v>41</v>
      </c>
      <c r="F5457" s="64"/>
      <c r="G5457" s="53" t="s">
        <v>385</v>
      </c>
      <c r="H5457" s="53" t="s">
        <v>40</v>
      </c>
      <c r="I5457" s="26">
        <v>44835</v>
      </c>
      <c r="J5457" s="26">
        <v>25831</v>
      </c>
      <c r="K5457" s="26">
        <v>18500</v>
      </c>
      <c r="L5457" s="26">
        <f t="shared" si="5072"/>
        <v>6500</v>
      </c>
      <c r="M5457" s="26">
        <v>3000</v>
      </c>
      <c r="N5457" s="26">
        <v>2500</v>
      </c>
      <c r="O5457" s="26">
        <v>1000</v>
      </c>
      <c r="P5457" s="26">
        <f t="shared" si="5075"/>
        <v>25000</v>
      </c>
      <c r="Q5457" s="26">
        <f t="shared" si="5076"/>
        <v>96.782935232859742</v>
      </c>
      <c r="R5457" s="90"/>
      <c r="S5457" s="90"/>
      <c r="T5457" s="90"/>
      <c r="U5457" s="90"/>
      <c r="V5457" s="90"/>
      <c r="W5457" s="90"/>
      <c r="X5457" s="90"/>
      <c r="Y5457" s="90"/>
    </row>
    <row r="5458" spans="1:25" ht="15" customHeight="1" x14ac:dyDescent="0.25">
      <c r="A5458" s="64" t="s">
        <v>935</v>
      </c>
      <c r="B5458" s="64" t="s">
        <v>95</v>
      </c>
      <c r="C5458" s="64" t="s">
        <v>1293</v>
      </c>
      <c r="D5458" s="64" t="s">
        <v>2037</v>
      </c>
      <c r="E5458" s="20" t="s">
        <v>41</v>
      </c>
      <c r="F5458" s="64" t="s">
        <v>2044</v>
      </c>
      <c r="G5458" s="53" t="s">
        <v>385</v>
      </c>
      <c r="H5458" s="53" t="s">
        <v>49</v>
      </c>
      <c r="I5458" s="26">
        <v>4000</v>
      </c>
      <c r="J5458" s="26">
        <v>4000</v>
      </c>
      <c r="K5458" s="26">
        <v>2550</v>
      </c>
      <c r="L5458" s="26">
        <f t="shared" si="5072"/>
        <v>1200</v>
      </c>
      <c r="M5458" s="26">
        <v>400</v>
      </c>
      <c r="N5458" s="26">
        <v>400</v>
      </c>
      <c r="O5458" s="26">
        <v>400</v>
      </c>
      <c r="P5458" s="26">
        <f t="shared" si="5075"/>
        <v>3750</v>
      </c>
      <c r="Q5458" s="26">
        <f t="shared" si="5076"/>
        <v>93.75</v>
      </c>
      <c r="R5458" s="90"/>
      <c r="S5458" s="90"/>
      <c r="T5458" s="90"/>
      <c r="U5458" s="90"/>
      <c r="V5458" s="90"/>
      <c r="W5458" s="90"/>
      <c r="X5458" s="90"/>
      <c r="Y5458" s="90"/>
    </row>
    <row r="5459" spans="1:25" ht="22.5" customHeight="1" x14ac:dyDescent="0.25">
      <c r="A5459" s="64" t="s">
        <v>935</v>
      </c>
      <c r="B5459" s="64" t="s">
        <v>95</v>
      </c>
      <c r="C5459" s="64" t="s">
        <v>1293</v>
      </c>
      <c r="D5459" s="64" t="s">
        <v>2037</v>
      </c>
      <c r="E5459" s="20" t="s">
        <v>41</v>
      </c>
      <c r="F5459" s="64" t="s">
        <v>2045</v>
      </c>
      <c r="G5459" s="53" t="s">
        <v>385</v>
      </c>
      <c r="H5459" s="53" t="s">
        <v>55</v>
      </c>
      <c r="I5459" s="26">
        <v>2000</v>
      </c>
      <c r="J5459" s="26">
        <v>2000</v>
      </c>
      <c r="K5459" s="26">
        <v>1200</v>
      </c>
      <c r="L5459" s="26">
        <f t="shared" si="5072"/>
        <v>500</v>
      </c>
      <c r="M5459" s="26">
        <v>500</v>
      </c>
      <c r="N5459" s="26">
        <v>0</v>
      </c>
      <c r="O5459" s="26">
        <v>0</v>
      </c>
      <c r="P5459" s="26">
        <f t="shared" si="5075"/>
        <v>1700</v>
      </c>
      <c r="Q5459" s="26">
        <f t="shared" si="5076"/>
        <v>85</v>
      </c>
      <c r="R5459" s="90"/>
      <c r="S5459" s="90"/>
      <c r="T5459" s="90"/>
      <c r="U5459" s="90"/>
      <c r="V5459" s="90"/>
      <c r="W5459" s="90"/>
      <c r="X5459" s="90"/>
      <c r="Y5459" s="90"/>
    </row>
    <row r="5460" spans="1:25" ht="22.5" customHeight="1" x14ac:dyDescent="0.25">
      <c r="A5460" s="63" t="s">
        <v>1</v>
      </c>
      <c r="B5460" s="63" t="s">
        <v>1</v>
      </c>
      <c r="C5460" s="63" t="s">
        <v>1</v>
      </c>
      <c r="D5460" s="65" t="s">
        <v>1</v>
      </c>
      <c r="E5460" s="65" t="s">
        <v>1</v>
      </c>
      <c r="F5460" s="65" t="s">
        <v>1</v>
      </c>
      <c r="G5460" s="65" t="s">
        <v>1</v>
      </c>
      <c r="H5460" s="66" t="s">
        <v>56</v>
      </c>
      <c r="I5460" s="30">
        <f t="shared" ref="I5460:K5461" si="5077">SUM(I5461)</f>
        <v>100</v>
      </c>
      <c r="J5460" s="30">
        <f t="shared" si="5077"/>
        <v>100</v>
      </c>
      <c r="K5460" s="30">
        <f t="shared" si="5077"/>
        <v>0</v>
      </c>
      <c r="L5460" s="30">
        <f t="shared" si="5072"/>
        <v>0</v>
      </c>
      <c r="M5460" s="30">
        <f t="shared" ref="M5460:M5461" si="5078">SUM(M5461)</f>
        <v>0</v>
      </c>
      <c r="N5460" s="30">
        <f t="shared" ref="N5460:O5461" si="5079">SUM(N5461)</f>
        <v>0</v>
      </c>
      <c r="O5460" s="30">
        <f t="shared" si="5079"/>
        <v>0</v>
      </c>
      <c r="P5460" s="30">
        <f t="shared" si="5075"/>
        <v>0</v>
      </c>
      <c r="Q5460" s="30">
        <f t="shared" si="5076"/>
        <v>0</v>
      </c>
      <c r="R5460" s="93"/>
      <c r="S5460" s="93"/>
      <c r="T5460" s="93"/>
      <c r="U5460" s="93"/>
      <c r="V5460" s="93"/>
      <c r="W5460" s="93"/>
      <c r="X5460" s="93"/>
      <c r="Y5460" s="93"/>
    </row>
    <row r="5461" spans="1:25" ht="15" customHeight="1" x14ac:dyDescent="0.25">
      <c r="A5461" s="63" t="s">
        <v>935</v>
      </c>
      <c r="B5461" s="63" t="s">
        <v>95</v>
      </c>
      <c r="C5461" s="63" t="s">
        <v>1293</v>
      </c>
      <c r="D5461" s="63" t="s">
        <v>2037</v>
      </c>
      <c r="E5461" s="65" t="s">
        <v>57</v>
      </c>
      <c r="F5461" s="65" t="s">
        <v>1</v>
      </c>
      <c r="G5461" s="65" t="s">
        <v>1</v>
      </c>
      <c r="H5461" s="65" t="s">
        <v>58</v>
      </c>
      <c r="I5461" s="31">
        <f t="shared" si="5077"/>
        <v>100</v>
      </c>
      <c r="J5461" s="31">
        <f t="shared" si="5077"/>
        <v>100</v>
      </c>
      <c r="K5461" s="31">
        <f t="shared" si="5077"/>
        <v>0</v>
      </c>
      <c r="L5461" s="31">
        <f t="shared" si="5072"/>
        <v>0</v>
      </c>
      <c r="M5461" s="31">
        <f t="shared" si="5078"/>
        <v>0</v>
      </c>
      <c r="N5461" s="31">
        <f t="shared" si="5079"/>
        <v>0</v>
      </c>
      <c r="O5461" s="31">
        <f t="shared" si="5079"/>
        <v>0</v>
      </c>
      <c r="P5461" s="31">
        <f t="shared" si="5075"/>
        <v>0</v>
      </c>
      <c r="Q5461" s="31">
        <f t="shared" si="5076"/>
        <v>0</v>
      </c>
      <c r="R5461" s="94"/>
      <c r="S5461" s="94"/>
      <c r="T5461" s="94"/>
      <c r="U5461" s="94"/>
      <c r="V5461" s="94"/>
      <c r="W5461" s="94"/>
      <c r="X5461" s="94"/>
      <c r="Y5461" s="94"/>
    </row>
    <row r="5462" spans="1:25" ht="15" customHeight="1" x14ac:dyDescent="0.25">
      <c r="A5462" s="64" t="s">
        <v>935</v>
      </c>
      <c r="B5462" s="64" t="s">
        <v>95</v>
      </c>
      <c r="C5462" s="64" t="s">
        <v>1293</v>
      </c>
      <c r="D5462" s="64" t="s">
        <v>2037</v>
      </c>
      <c r="E5462" s="20" t="s">
        <v>68</v>
      </c>
      <c r="F5462" s="64"/>
      <c r="G5462" s="53" t="s">
        <v>385</v>
      </c>
      <c r="H5462" s="53" t="s">
        <v>67</v>
      </c>
      <c r="I5462" s="26">
        <v>100</v>
      </c>
      <c r="J5462" s="26">
        <v>100</v>
      </c>
      <c r="K5462" s="26">
        <v>0</v>
      </c>
      <c r="L5462" s="26">
        <f t="shared" si="5072"/>
        <v>0</v>
      </c>
      <c r="M5462" s="26"/>
      <c r="N5462" s="26"/>
      <c r="O5462" s="26"/>
      <c r="P5462" s="26">
        <f t="shared" si="5075"/>
        <v>0</v>
      </c>
      <c r="Q5462" s="26">
        <f t="shared" si="5076"/>
        <v>0</v>
      </c>
      <c r="R5462" s="90"/>
      <c r="S5462" s="90"/>
      <c r="T5462" s="90"/>
      <c r="U5462" s="90"/>
      <c r="V5462" s="90"/>
      <c r="W5462" s="90"/>
      <c r="X5462" s="90"/>
      <c r="Y5462" s="90"/>
    </row>
    <row r="5463" spans="1:25" ht="22.5" customHeight="1" x14ac:dyDescent="0.25">
      <c r="A5463" s="63" t="s">
        <v>1</v>
      </c>
      <c r="B5463" s="63" t="s">
        <v>1</v>
      </c>
      <c r="C5463" s="63" t="s">
        <v>1</v>
      </c>
      <c r="D5463" s="65" t="s">
        <v>1</v>
      </c>
      <c r="E5463" s="65" t="s">
        <v>1</v>
      </c>
      <c r="F5463" s="65" t="s">
        <v>1</v>
      </c>
      <c r="G5463" s="65" t="s">
        <v>1</v>
      </c>
      <c r="H5463" s="66" t="s">
        <v>69</v>
      </c>
      <c r="I5463" s="30">
        <f t="shared" ref="I5463:K5464" si="5080">SUM(I5464)</f>
        <v>18000</v>
      </c>
      <c r="J5463" s="30">
        <f t="shared" si="5080"/>
        <v>10000</v>
      </c>
      <c r="K5463" s="30">
        <f t="shared" si="5080"/>
        <v>10000</v>
      </c>
      <c r="L5463" s="30">
        <f t="shared" si="5072"/>
        <v>0</v>
      </c>
      <c r="M5463" s="30">
        <f t="shared" ref="M5463:M5464" si="5081">SUM(M5464)</f>
        <v>0</v>
      </c>
      <c r="N5463" s="30">
        <f t="shared" ref="N5463:O5464" si="5082">SUM(N5464)</f>
        <v>0</v>
      </c>
      <c r="O5463" s="30">
        <f t="shared" si="5082"/>
        <v>0</v>
      </c>
      <c r="P5463" s="30">
        <f t="shared" si="5075"/>
        <v>10000</v>
      </c>
      <c r="Q5463" s="30">
        <f t="shared" si="5076"/>
        <v>100</v>
      </c>
      <c r="R5463" s="93"/>
      <c r="S5463" s="93"/>
      <c r="T5463" s="93"/>
      <c r="U5463" s="93"/>
      <c r="V5463" s="93"/>
      <c r="W5463" s="93"/>
      <c r="X5463" s="93"/>
      <c r="Y5463" s="93"/>
    </row>
    <row r="5464" spans="1:25" ht="15" customHeight="1" x14ac:dyDescent="0.25">
      <c r="A5464" s="63" t="s">
        <v>935</v>
      </c>
      <c r="B5464" s="63" t="s">
        <v>95</v>
      </c>
      <c r="C5464" s="63" t="s">
        <v>1293</v>
      </c>
      <c r="D5464" s="63" t="s">
        <v>2037</v>
      </c>
      <c r="E5464" s="65" t="s">
        <v>70</v>
      </c>
      <c r="F5464" s="65" t="s">
        <v>1</v>
      </c>
      <c r="G5464" s="65" t="s">
        <v>1</v>
      </c>
      <c r="H5464" s="65" t="s">
        <v>71</v>
      </c>
      <c r="I5464" s="31">
        <f t="shared" si="5080"/>
        <v>18000</v>
      </c>
      <c r="J5464" s="31">
        <f t="shared" si="5080"/>
        <v>10000</v>
      </c>
      <c r="K5464" s="31">
        <f t="shared" si="5080"/>
        <v>10000</v>
      </c>
      <c r="L5464" s="31">
        <f t="shared" si="5072"/>
        <v>0</v>
      </c>
      <c r="M5464" s="31">
        <f t="shared" si="5081"/>
        <v>0</v>
      </c>
      <c r="N5464" s="31">
        <f t="shared" si="5082"/>
        <v>0</v>
      </c>
      <c r="O5464" s="31">
        <f t="shared" si="5082"/>
        <v>0</v>
      </c>
      <c r="P5464" s="31">
        <f t="shared" si="5075"/>
        <v>10000</v>
      </c>
      <c r="Q5464" s="31">
        <f t="shared" si="5076"/>
        <v>100</v>
      </c>
      <c r="R5464" s="94"/>
      <c r="S5464" s="94"/>
      <c r="T5464" s="94"/>
      <c r="U5464" s="94"/>
      <c r="V5464" s="94"/>
      <c r="W5464" s="94"/>
      <c r="X5464" s="94"/>
      <c r="Y5464" s="94"/>
    </row>
    <row r="5465" spans="1:25" ht="15" customHeight="1" x14ac:dyDescent="0.25">
      <c r="A5465" s="64" t="s">
        <v>935</v>
      </c>
      <c r="B5465" s="64" t="s">
        <v>95</v>
      </c>
      <c r="C5465" s="64" t="s">
        <v>1293</v>
      </c>
      <c r="D5465" s="64" t="s">
        <v>2037</v>
      </c>
      <c r="E5465" s="20" t="s">
        <v>74</v>
      </c>
      <c r="F5465" s="64"/>
      <c r="G5465" s="53" t="s">
        <v>385</v>
      </c>
      <c r="H5465" s="53" t="s">
        <v>73</v>
      </c>
      <c r="I5465" s="26">
        <v>18000</v>
      </c>
      <c r="J5465" s="26">
        <v>10000</v>
      </c>
      <c r="K5465" s="26">
        <v>10000</v>
      </c>
      <c r="L5465" s="26">
        <f t="shared" si="5072"/>
        <v>0</v>
      </c>
      <c r="M5465" s="26">
        <v>0</v>
      </c>
      <c r="N5465" s="26">
        <v>0</v>
      </c>
      <c r="O5465" s="26">
        <v>0</v>
      </c>
      <c r="P5465" s="26">
        <f t="shared" si="5075"/>
        <v>10000</v>
      </c>
      <c r="Q5465" s="26">
        <f t="shared" si="5076"/>
        <v>100</v>
      </c>
      <c r="R5465" s="90"/>
      <c r="S5465" s="90"/>
      <c r="T5465" s="90"/>
      <c r="U5465" s="90"/>
      <c r="V5465" s="90"/>
      <c r="W5465" s="90"/>
      <c r="X5465" s="90"/>
      <c r="Y5465" s="90"/>
    </row>
    <row r="5466" spans="1:25" ht="15" customHeight="1" x14ac:dyDescent="0.25">
      <c r="A5466" s="53" t="s">
        <v>1</v>
      </c>
      <c r="B5466" s="53" t="s">
        <v>1</v>
      </c>
      <c r="C5466" s="53" t="s">
        <v>1</v>
      </c>
      <c r="D5466" s="53" t="s">
        <v>1</v>
      </c>
      <c r="E5466" s="53" t="s">
        <v>1</v>
      </c>
      <c r="F5466" s="53" t="s">
        <v>1</v>
      </c>
      <c r="G5466" s="53" t="s">
        <v>1</v>
      </c>
      <c r="H5466" s="66" t="s">
        <v>2046</v>
      </c>
      <c r="I5466" s="30">
        <f t="shared" ref="I5466:K5466" si="5083">SUM(I5437,I5460,I5463)</f>
        <v>1882774</v>
      </c>
      <c r="J5466" s="30">
        <f t="shared" si="5083"/>
        <v>1849774</v>
      </c>
      <c r="K5466" s="30">
        <f t="shared" si="5083"/>
        <v>1115890</v>
      </c>
      <c r="L5466" s="30">
        <f t="shared" si="5072"/>
        <v>432413</v>
      </c>
      <c r="M5466" s="30">
        <f t="shared" ref="M5466" si="5084">SUM(M5437,M5460,M5463)</f>
        <v>127900</v>
      </c>
      <c r="N5466" s="30">
        <f t="shared" ref="N5466:O5466" si="5085">SUM(N5437,N5460,N5463)</f>
        <v>158900</v>
      </c>
      <c r="O5466" s="30">
        <f t="shared" si="5085"/>
        <v>145613</v>
      </c>
      <c r="P5466" s="30">
        <f t="shared" si="5075"/>
        <v>1548303</v>
      </c>
      <c r="Q5466" s="30">
        <f t="shared" si="5076"/>
        <v>83.702279305471919</v>
      </c>
      <c r="R5466" s="93"/>
      <c r="S5466" s="93"/>
      <c r="T5466" s="93"/>
      <c r="U5466" s="93"/>
      <c r="V5466" s="93"/>
      <c r="W5466" s="93"/>
      <c r="X5466" s="93"/>
      <c r="Y5466" s="93"/>
    </row>
    <row r="5467" spans="1:25" ht="15" customHeight="1" thickBot="1" x14ac:dyDescent="0.3">
      <c r="A5467" s="53" t="s">
        <v>1</v>
      </c>
      <c r="B5467" s="53" t="s">
        <v>1</v>
      </c>
      <c r="C5467" s="53" t="s">
        <v>1</v>
      </c>
      <c r="D5467" s="53" t="s">
        <v>1</v>
      </c>
      <c r="E5467" s="53" t="s">
        <v>1</v>
      </c>
      <c r="F5467" s="53" t="s">
        <v>1</v>
      </c>
      <c r="G5467" s="53" t="s">
        <v>1</v>
      </c>
      <c r="H5467" s="65" t="s">
        <v>76</v>
      </c>
      <c r="I5467" s="31"/>
      <c r="J5467" s="31"/>
      <c r="K5467" s="31">
        <v>0</v>
      </c>
      <c r="L5467" s="31"/>
      <c r="M5467" s="31"/>
      <c r="N5467" s="31"/>
      <c r="O5467" s="31"/>
      <c r="P5467" s="31"/>
      <c r="Q5467" s="31"/>
      <c r="R5467" s="94"/>
      <c r="S5467" s="94"/>
      <c r="T5467" s="94"/>
      <c r="U5467" s="94"/>
      <c r="V5467" s="94"/>
      <c r="W5467" s="94"/>
      <c r="X5467" s="94"/>
      <c r="Y5467" s="94"/>
    </row>
    <row r="5468" spans="1:25" ht="47.25" customHeight="1" thickBot="1" x14ac:dyDescent="0.3">
      <c r="A5468" s="110" t="s">
        <v>1</v>
      </c>
      <c r="B5468" s="110" t="s">
        <v>1</v>
      </c>
      <c r="C5468" s="110" t="s">
        <v>1</v>
      </c>
      <c r="D5468" s="110" t="s">
        <v>1</v>
      </c>
      <c r="E5468" s="110" t="s">
        <v>1</v>
      </c>
      <c r="F5468" s="110" t="s">
        <v>1</v>
      </c>
      <c r="G5468" s="110" t="s">
        <v>1</v>
      </c>
      <c r="H5468" s="28" t="s">
        <v>77</v>
      </c>
      <c r="I5468" s="109" t="s">
        <v>3984</v>
      </c>
      <c r="J5468" s="109" t="s">
        <v>11</v>
      </c>
      <c r="K5468" s="109" t="s">
        <v>3989</v>
      </c>
      <c r="L5468" s="109" t="s">
        <v>3985</v>
      </c>
      <c r="M5468" s="109" t="s">
        <v>4027</v>
      </c>
      <c r="N5468" s="109" t="s">
        <v>3988</v>
      </c>
      <c r="O5468" s="109" t="s">
        <v>3986</v>
      </c>
      <c r="P5468" s="109" t="s">
        <v>3987</v>
      </c>
      <c r="Q5468" s="109" t="s">
        <v>3695</v>
      </c>
      <c r="R5468" s="91"/>
      <c r="S5468" s="91"/>
      <c r="T5468" s="91"/>
      <c r="U5468" s="91"/>
      <c r="V5468" s="91"/>
      <c r="W5468" s="91"/>
      <c r="X5468" s="91"/>
      <c r="Y5468" s="91"/>
    </row>
    <row r="5469" spans="1:25" ht="15" customHeight="1" x14ac:dyDescent="0.25">
      <c r="A5469" s="111"/>
      <c r="B5469" s="111"/>
      <c r="C5469" s="111"/>
      <c r="D5469" s="111"/>
      <c r="E5469" s="111"/>
      <c r="F5469" s="111"/>
      <c r="G5469" s="111"/>
      <c r="H5469" s="67" t="s">
        <v>1</v>
      </c>
      <c r="I5469" s="29">
        <v>1</v>
      </c>
      <c r="J5469" s="29">
        <v>2</v>
      </c>
      <c r="K5469" s="29">
        <v>3</v>
      </c>
      <c r="L5469" s="29" t="s">
        <v>3478</v>
      </c>
      <c r="M5469" s="29">
        <v>5</v>
      </c>
      <c r="N5469" s="29">
        <v>6</v>
      </c>
      <c r="O5469" s="29">
        <v>7</v>
      </c>
      <c r="P5469" s="29" t="s">
        <v>3696</v>
      </c>
      <c r="Q5469" s="29">
        <v>9</v>
      </c>
      <c r="R5469" s="92"/>
      <c r="S5469" s="92"/>
      <c r="T5469" s="92"/>
      <c r="U5469" s="92"/>
      <c r="V5469" s="92"/>
      <c r="W5469" s="92"/>
      <c r="X5469" s="92"/>
      <c r="Y5469" s="92"/>
    </row>
    <row r="5470" spans="1:25" ht="15" customHeight="1" x14ac:dyDescent="0.25">
      <c r="A5470" s="111"/>
      <c r="B5470" s="111"/>
      <c r="C5470" s="111"/>
      <c r="D5470" s="111"/>
      <c r="E5470" s="111"/>
      <c r="F5470" s="111"/>
      <c r="G5470" s="111"/>
      <c r="H5470" s="68" t="s">
        <v>484</v>
      </c>
      <c r="I5470" s="32">
        <f t="shared" ref="I5470:K5470" si="5086">SUM(I5466)</f>
        <v>1882774</v>
      </c>
      <c r="J5470" s="32">
        <f t="shared" si="5086"/>
        <v>1849774</v>
      </c>
      <c r="K5470" s="32">
        <f t="shared" si="5086"/>
        <v>1115890</v>
      </c>
      <c r="L5470" s="32">
        <f t="shared" si="5072"/>
        <v>432413</v>
      </c>
      <c r="M5470" s="32">
        <f t="shared" ref="M5470" si="5087">SUM(M5466)</f>
        <v>127900</v>
      </c>
      <c r="N5470" s="32">
        <f t="shared" ref="N5470:O5470" si="5088">SUM(N5466)</f>
        <v>158900</v>
      </c>
      <c r="O5470" s="32">
        <f t="shared" si="5088"/>
        <v>145613</v>
      </c>
      <c r="P5470" s="32">
        <f t="shared" si="5075"/>
        <v>1548303</v>
      </c>
      <c r="Q5470" s="32">
        <f t="shared" si="5076"/>
        <v>83.702279305471919</v>
      </c>
      <c r="R5470" s="90"/>
      <c r="S5470" s="90"/>
      <c r="T5470" s="90"/>
      <c r="U5470" s="90"/>
      <c r="V5470" s="90"/>
      <c r="W5470" s="90"/>
      <c r="X5470" s="90"/>
      <c r="Y5470" s="90"/>
    </row>
    <row r="5471" spans="1:25" ht="15" customHeight="1" x14ac:dyDescent="0.25">
      <c r="A5471" s="111"/>
      <c r="B5471" s="111"/>
      <c r="C5471" s="111"/>
      <c r="D5471" s="111"/>
      <c r="E5471" s="111"/>
      <c r="F5471" s="111"/>
      <c r="G5471" s="111"/>
      <c r="H5471" s="69" t="s">
        <v>79</v>
      </c>
      <c r="I5471" s="32">
        <f t="shared" ref="I5471:K5471" si="5089">SUM(I5470)</f>
        <v>1882774</v>
      </c>
      <c r="J5471" s="32">
        <f t="shared" si="5089"/>
        <v>1849774</v>
      </c>
      <c r="K5471" s="32">
        <f t="shared" si="5089"/>
        <v>1115890</v>
      </c>
      <c r="L5471" s="32">
        <f t="shared" si="5072"/>
        <v>432413</v>
      </c>
      <c r="M5471" s="32">
        <f t="shared" ref="M5471" si="5090">SUM(M5470)</f>
        <v>127900</v>
      </c>
      <c r="N5471" s="32">
        <f t="shared" ref="N5471:O5471" si="5091">SUM(N5470)</f>
        <v>158900</v>
      </c>
      <c r="O5471" s="32">
        <f t="shared" si="5091"/>
        <v>145613</v>
      </c>
      <c r="P5471" s="32">
        <f t="shared" si="5075"/>
        <v>1548303</v>
      </c>
      <c r="Q5471" s="32">
        <f t="shared" si="5076"/>
        <v>83.702279305471919</v>
      </c>
      <c r="R5471" s="90"/>
      <c r="S5471" s="90"/>
      <c r="T5471" s="90"/>
      <c r="U5471" s="90"/>
      <c r="V5471" s="90"/>
      <c r="W5471" s="90"/>
      <c r="X5471" s="90"/>
      <c r="Y5471" s="90"/>
    </row>
    <row r="5472" spans="1:25" ht="15" customHeight="1" x14ac:dyDescent="0.25">
      <c r="A5472" s="112"/>
      <c r="B5472" s="112"/>
      <c r="C5472" s="112"/>
      <c r="D5472" s="112"/>
      <c r="E5472" s="112"/>
      <c r="F5472" s="112"/>
      <c r="G5472" s="112"/>
      <c r="I5472" s="27"/>
      <c r="J5472" s="27"/>
      <c r="K5472" s="27">
        <v>0</v>
      </c>
      <c r="L5472" s="27"/>
      <c r="M5472" s="27"/>
      <c r="N5472" s="27"/>
      <c r="O5472" s="27"/>
      <c r="P5472" s="27"/>
      <c r="Q5472" s="27"/>
      <c r="R5472" s="27"/>
      <c r="S5472" s="27"/>
      <c r="T5472" s="27"/>
      <c r="U5472" s="27"/>
      <c r="V5472" s="27"/>
      <c r="W5472" s="27"/>
      <c r="X5472" s="27"/>
      <c r="Y5472" s="27"/>
    </row>
    <row r="5473" spans="1:25" ht="15" customHeight="1" thickBot="1" x14ac:dyDescent="0.3">
      <c r="A5473" s="53" t="s">
        <v>1</v>
      </c>
      <c r="B5473" s="53" t="s">
        <v>1</v>
      </c>
      <c r="C5473" s="53" t="s">
        <v>1</v>
      </c>
      <c r="D5473" s="53" t="s">
        <v>1</v>
      </c>
      <c r="E5473" s="53" t="s">
        <v>1</v>
      </c>
      <c r="F5473" s="53" t="s">
        <v>1</v>
      </c>
      <c r="G5473" s="53" t="s">
        <v>1</v>
      </c>
      <c r="H5473" s="21" t="s">
        <v>1</v>
      </c>
      <c r="I5473" s="33"/>
      <c r="J5473" s="33"/>
      <c r="K5473" s="33">
        <v>0</v>
      </c>
      <c r="L5473" s="33"/>
      <c r="M5473" s="33"/>
      <c r="N5473" s="33"/>
      <c r="O5473" s="33"/>
      <c r="P5473" s="33"/>
      <c r="Q5473" s="33"/>
      <c r="R5473" s="33"/>
      <c r="S5473" s="33"/>
      <c r="T5473" s="33"/>
      <c r="U5473" s="33"/>
      <c r="V5473" s="33"/>
      <c r="W5473" s="33"/>
      <c r="X5473" s="33"/>
      <c r="Y5473" s="33"/>
    </row>
    <row r="5474" spans="1:25" ht="45.75" customHeight="1" thickBot="1" x14ac:dyDescent="0.3">
      <c r="A5474" s="28" t="s">
        <v>4</v>
      </c>
      <c r="B5474" s="28" t="s">
        <v>5</v>
      </c>
      <c r="C5474" s="28" t="s">
        <v>6</v>
      </c>
      <c r="D5474" s="57" t="s">
        <v>1</v>
      </c>
      <c r="E5474" s="28" t="s">
        <v>7</v>
      </c>
      <c r="F5474" s="28" t="s">
        <v>8</v>
      </c>
      <c r="G5474" s="28" t="s">
        <v>9</v>
      </c>
      <c r="H5474" s="28" t="s">
        <v>10</v>
      </c>
      <c r="I5474" s="109" t="s">
        <v>3984</v>
      </c>
      <c r="J5474" s="109" t="s">
        <v>11</v>
      </c>
      <c r="K5474" s="109" t="s">
        <v>3989</v>
      </c>
      <c r="L5474" s="109" t="s">
        <v>3985</v>
      </c>
      <c r="M5474" s="109" t="s">
        <v>4027</v>
      </c>
      <c r="N5474" s="109" t="s">
        <v>3988</v>
      </c>
      <c r="O5474" s="109" t="s">
        <v>3986</v>
      </c>
      <c r="P5474" s="109" t="s">
        <v>3987</v>
      </c>
      <c r="Q5474" s="109" t="s">
        <v>3695</v>
      </c>
      <c r="R5474" s="91"/>
      <c r="S5474" s="91"/>
      <c r="T5474" s="91"/>
      <c r="U5474" s="91"/>
      <c r="V5474" s="91"/>
      <c r="W5474" s="91"/>
      <c r="X5474" s="91"/>
      <c r="Y5474" s="91"/>
    </row>
    <row r="5475" spans="1:25" ht="15" customHeight="1" x14ac:dyDescent="0.25">
      <c r="A5475" s="58" t="s">
        <v>1</v>
      </c>
      <c r="B5475" s="58" t="s">
        <v>1</v>
      </c>
      <c r="C5475" s="58" t="s">
        <v>1</v>
      </c>
      <c r="D5475" s="59" t="s">
        <v>1</v>
      </c>
      <c r="E5475" s="59" t="s">
        <v>1</v>
      </c>
      <c r="F5475" s="60" t="s">
        <v>1</v>
      </c>
      <c r="G5475" s="61" t="s">
        <v>1</v>
      </c>
      <c r="H5475" s="62" t="s">
        <v>1</v>
      </c>
      <c r="I5475" s="29">
        <v>1</v>
      </c>
      <c r="J5475" s="29">
        <v>2</v>
      </c>
      <c r="K5475" s="29">
        <v>3</v>
      </c>
      <c r="L5475" s="29" t="s">
        <v>3478</v>
      </c>
      <c r="M5475" s="29">
        <v>5</v>
      </c>
      <c r="N5475" s="29">
        <v>6</v>
      </c>
      <c r="O5475" s="29">
        <v>7</v>
      </c>
      <c r="P5475" s="29" t="s">
        <v>3696</v>
      </c>
      <c r="Q5475" s="29">
        <v>9</v>
      </c>
      <c r="R5475" s="92"/>
      <c r="S5475" s="92"/>
      <c r="T5475" s="92"/>
      <c r="U5475" s="92"/>
      <c r="V5475" s="92"/>
      <c r="W5475" s="92"/>
      <c r="X5475" s="92"/>
      <c r="Y5475" s="92"/>
    </row>
    <row r="5476" spans="1:25" ht="15" customHeight="1" x14ac:dyDescent="0.25">
      <c r="A5476" s="63" t="s">
        <v>935</v>
      </c>
      <c r="B5476" s="63" t="s">
        <v>95</v>
      </c>
      <c r="C5476" s="64" t="s">
        <v>1304</v>
      </c>
      <c r="D5476" s="64" t="s">
        <v>2047</v>
      </c>
      <c r="E5476" s="65" t="s">
        <v>1</v>
      </c>
      <c r="F5476" s="65" t="s">
        <v>1</v>
      </c>
      <c r="G5476" s="65" t="s">
        <v>1</v>
      </c>
      <c r="H5476" s="65" t="s">
        <v>2048</v>
      </c>
      <c r="I5476" s="26">
        <v>0</v>
      </c>
      <c r="J5476" s="26" t="s">
        <v>1</v>
      </c>
      <c r="K5476" s="26">
        <v>0</v>
      </c>
      <c r="L5476" s="26"/>
      <c r="M5476" s="26"/>
      <c r="N5476" s="26"/>
      <c r="O5476" s="26"/>
      <c r="P5476" s="26"/>
      <c r="Q5476" s="26"/>
      <c r="R5476" s="90"/>
      <c r="S5476" s="90"/>
      <c r="T5476" s="90"/>
      <c r="U5476" s="90"/>
      <c r="V5476" s="90"/>
      <c r="W5476" s="90"/>
      <c r="X5476" s="90"/>
      <c r="Y5476" s="90"/>
    </row>
    <row r="5477" spans="1:25" ht="22.5" customHeight="1" x14ac:dyDescent="0.25">
      <c r="A5477" s="63" t="s">
        <v>1</v>
      </c>
      <c r="B5477" s="63" t="s">
        <v>1</v>
      </c>
      <c r="C5477" s="63" t="s">
        <v>1</v>
      </c>
      <c r="D5477" s="65" t="s">
        <v>1</v>
      </c>
      <c r="E5477" s="65" t="s">
        <v>1</v>
      </c>
      <c r="F5477" s="65" t="s">
        <v>1</v>
      </c>
      <c r="G5477" s="65" t="s">
        <v>1</v>
      </c>
      <c r="H5477" s="66" t="s">
        <v>15</v>
      </c>
      <c r="I5477" s="30">
        <f t="shared" ref="I5477:K5477" si="5092">SUM(I5478,I5486,I5488)</f>
        <v>1661615</v>
      </c>
      <c r="J5477" s="30">
        <f t="shared" si="5092"/>
        <v>1561315</v>
      </c>
      <c r="K5477" s="30">
        <f t="shared" si="5092"/>
        <v>882867</v>
      </c>
      <c r="L5477" s="30">
        <f t="shared" si="5072"/>
        <v>399600</v>
      </c>
      <c r="M5477" s="30">
        <f t="shared" ref="M5477" si="5093">SUM(M5478,M5486,M5488)</f>
        <v>132900</v>
      </c>
      <c r="N5477" s="30">
        <f t="shared" ref="N5477:O5477" si="5094">SUM(N5478,N5486,N5488)</f>
        <v>133150</v>
      </c>
      <c r="O5477" s="30">
        <f t="shared" si="5094"/>
        <v>133550</v>
      </c>
      <c r="P5477" s="30">
        <f t="shared" si="5075"/>
        <v>1282467</v>
      </c>
      <c r="Q5477" s="30">
        <f t="shared" si="5076"/>
        <v>82.140183114874318</v>
      </c>
      <c r="R5477" s="93"/>
      <c r="S5477" s="93"/>
      <c r="T5477" s="93"/>
      <c r="U5477" s="93"/>
      <c r="V5477" s="93"/>
      <c r="W5477" s="93"/>
      <c r="X5477" s="93"/>
      <c r="Y5477" s="93"/>
    </row>
    <row r="5478" spans="1:25" ht="15" customHeight="1" x14ac:dyDescent="0.25">
      <c r="A5478" s="63" t="s">
        <v>935</v>
      </c>
      <c r="B5478" s="63" t="s">
        <v>95</v>
      </c>
      <c r="C5478" s="63" t="s">
        <v>1304</v>
      </c>
      <c r="D5478" s="63" t="s">
        <v>2047</v>
      </c>
      <c r="E5478" s="65" t="s">
        <v>16</v>
      </c>
      <c r="F5478" s="65" t="s">
        <v>1</v>
      </c>
      <c r="G5478" s="65" t="s">
        <v>1</v>
      </c>
      <c r="H5478" s="65" t="s">
        <v>17</v>
      </c>
      <c r="I5478" s="31">
        <f t="shared" ref="I5478:K5478" si="5095">SUM(I5479:I5480)</f>
        <v>1265308</v>
      </c>
      <c r="J5478" s="31">
        <f t="shared" si="5095"/>
        <v>1265308</v>
      </c>
      <c r="K5478" s="31">
        <f t="shared" si="5095"/>
        <v>710402</v>
      </c>
      <c r="L5478" s="31">
        <f t="shared" si="5072"/>
        <v>327000</v>
      </c>
      <c r="M5478" s="31">
        <f t="shared" ref="M5478" si="5096">SUM(M5479:M5480)</f>
        <v>109700</v>
      </c>
      <c r="N5478" s="31">
        <f t="shared" ref="N5478:O5478" si="5097">SUM(N5479:N5480)</f>
        <v>105500</v>
      </c>
      <c r="O5478" s="31">
        <f t="shared" si="5097"/>
        <v>111800</v>
      </c>
      <c r="P5478" s="31">
        <f t="shared" si="5075"/>
        <v>1037402</v>
      </c>
      <c r="Q5478" s="31">
        <f t="shared" si="5076"/>
        <v>81.988100920882502</v>
      </c>
      <c r="R5478" s="94"/>
      <c r="S5478" s="94"/>
      <c r="T5478" s="94"/>
      <c r="U5478" s="94"/>
      <c r="V5478" s="94"/>
      <c r="W5478" s="94"/>
      <c r="X5478" s="94"/>
      <c r="Y5478" s="94"/>
    </row>
    <row r="5479" spans="1:25" ht="15" customHeight="1" x14ac:dyDescent="0.25">
      <c r="A5479" s="64" t="s">
        <v>935</v>
      </c>
      <c r="B5479" s="64" t="s">
        <v>95</v>
      </c>
      <c r="C5479" s="64" t="s">
        <v>1304</v>
      </c>
      <c r="D5479" s="64" t="s">
        <v>2047</v>
      </c>
      <c r="E5479" s="20" t="s">
        <v>19</v>
      </c>
      <c r="F5479" s="64"/>
      <c r="G5479" s="53" t="s">
        <v>385</v>
      </c>
      <c r="H5479" s="53" t="s">
        <v>3887</v>
      </c>
      <c r="I5479" s="26">
        <v>1107156</v>
      </c>
      <c r="J5479" s="26">
        <v>1107156</v>
      </c>
      <c r="K5479" s="26">
        <v>610000</v>
      </c>
      <c r="L5479" s="26">
        <f t="shared" si="5072"/>
        <v>300000</v>
      </c>
      <c r="M5479" s="26">
        <v>100000</v>
      </c>
      <c r="N5479" s="26">
        <v>100000</v>
      </c>
      <c r="O5479" s="26">
        <v>100000</v>
      </c>
      <c r="P5479" s="26">
        <f t="shared" si="5075"/>
        <v>910000</v>
      </c>
      <c r="Q5479" s="26">
        <f t="shared" si="5076"/>
        <v>82.192572681717849</v>
      </c>
      <c r="R5479" s="90"/>
      <c r="S5479" s="90"/>
      <c r="T5479" s="90"/>
      <c r="U5479" s="90"/>
      <c r="V5479" s="90"/>
      <c r="W5479" s="90"/>
      <c r="X5479" s="90"/>
      <c r="Y5479" s="90"/>
    </row>
    <row r="5480" spans="1:25" ht="15" customHeight="1" x14ac:dyDescent="0.25">
      <c r="A5480" s="63" t="s">
        <v>935</v>
      </c>
      <c r="B5480" s="63" t="s">
        <v>95</v>
      </c>
      <c r="C5480" s="63" t="s">
        <v>1304</v>
      </c>
      <c r="D5480" s="63" t="s">
        <v>2047</v>
      </c>
      <c r="E5480" s="63" t="s">
        <v>21</v>
      </c>
      <c r="F5480" s="64" t="s">
        <v>1</v>
      </c>
      <c r="G5480" s="53" t="s">
        <v>1</v>
      </c>
      <c r="H5480" s="65" t="s">
        <v>22</v>
      </c>
      <c r="I5480" s="31">
        <f t="shared" ref="I5480:K5480" si="5098">SUM(I5481:I5485)</f>
        <v>158152</v>
      </c>
      <c r="J5480" s="31">
        <f t="shared" si="5098"/>
        <v>158152</v>
      </c>
      <c r="K5480" s="31">
        <f t="shared" si="5098"/>
        <v>100402</v>
      </c>
      <c r="L5480" s="31">
        <f t="shared" si="5072"/>
        <v>27000</v>
      </c>
      <c r="M5480" s="31">
        <f t="shared" ref="M5480" si="5099">SUM(M5481:M5485)</f>
        <v>9700</v>
      </c>
      <c r="N5480" s="31">
        <f t="shared" ref="N5480:O5480" si="5100">SUM(N5481:N5485)</f>
        <v>5500</v>
      </c>
      <c r="O5480" s="31">
        <f t="shared" si="5100"/>
        <v>11800</v>
      </c>
      <c r="P5480" s="31">
        <f t="shared" si="5075"/>
        <v>127402</v>
      </c>
      <c r="Q5480" s="31">
        <f t="shared" si="5076"/>
        <v>80.556679649957005</v>
      </c>
      <c r="R5480" s="94"/>
      <c r="S5480" s="94"/>
      <c r="T5480" s="94"/>
      <c r="U5480" s="94"/>
      <c r="V5480" s="94"/>
      <c r="W5480" s="94"/>
      <c r="X5480" s="94"/>
      <c r="Y5480" s="94"/>
    </row>
    <row r="5481" spans="1:25" ht="15" customHeight="1" x14ac:dyDescent="0.25">
      <c r="A5481" s="64" t="s">
        <v>935</v>
      </c>
      <c r="B5481" s="64" t="s">
        <v>95</v>
      </c>
      <c r="C5481" s="64" t="s">
        <v>1304</v>
      </c>
      <c r="D5481" s="64" t="s">
        <v>2047</v>
      </c>
      <c r="E5481" s="20" t="s">
        <v>23</v>
      </c>
      <c r="F5481" s="64" t="s">
        <v>2049</v>
      </c>
      <c r="G5481" s="53" t="s">
        <v>385</v>
      </c>
      <c r="H5481" s="53" t="s">
        <v>85</v>
      </c>
      <c r="I5481" s="26">
        <v>31000</v>
      </c>
      <c r="J5481" s="26">
        <v>31000</v>
      </c>
      <c r="K5481" s="26">
        <v>21200</v>
      </c>
      <c r="L5481" s="26">
        <f t="shared" si="5072"/>
        <v>5900</v>
      </c>
      <c r="M5481" s="26">
        <v>2000</v>
      </c>
      <c r="N5481" s="26">
        <v>1000</v>
      </c>
      <c r="O5481" s="26">
        <v>2900</v>
      </c>
      <c r="P5481" s="26">
        <f t="shared" si="5075"/>
        <v>27100</v>
      </c>
      <c r="Q5481" s="26">
        <f t="shared" si="5076"/>
        <v>87.41935483870968</v>
      </c>
      <c r="R5481" s="90"/>
      <c r="S5481" s="90"/>
      <c r="T5481" s="90"/>
      <c r="U5481" s="90"/>
      <c r="V5481" s="90"/>
      <c r="W5481" s="90"/>
      <c r="X5481" s="90"/>
      <c r="Y5481" s="90"/>
    </row>
    <row r="5482" spans="1:25" ht="15" customHeight="1" x14ac:dyDescent="0.25">
      <c r="A5482" s="64" t="s">
        <v>935</v>
      </c>
      <c r="B5482" s="64" t="s">
        <v>95</v>
      </c>
      <c r="C5482" s="64" t="s">
        <v>1304</v>
      </c>
      <c r="D5482" s="64" t="s">
        <v>2047</v>
      </c>
      <c r="E5482" s="20" t="s">
        <v>23</v>
      </c>
      <c r="F5482" s="64" t="s">
        <v>2050</v>
      </c>
      <c r="G5482" s="53" t="s">
        <v>385</v>
      </c>
      <c r="H5482" s="53" t="s">
        <v>25</v>
      </c>
      <c r="I5482" s="26">
        <v>92000</v>
      </c>
      <c r="J5482" s="26">
        <v>92000</v>
      </c>
      <c r="K5482" s="26">
        <v>55400</v>
      </c>
      <c r="L5482" s="26">
        <f t="shared" si="5072"/>
        <v>17400</v>
      </c>
      <c r="M5482" s="26">
        <v>4000</v>
      </c>
      <c r="N5482" s="26">
        <v>4500</v>
      </c>
      <c r="O5482" s="26">
        <v>8900</v>
      </c>
      <c r="P5482" s="26">
        <f t="shared" si="5075"/>
        <v>72800</v>
      </c>
      <c r="Q5482" s="26">
        <f t="shared" si="5076"/>
        <v>79.130434782608688</v>
      </c>
      <c r="R5482" s="90"/>
      <c r="S5482" s="90"/>
      <c r="T5482" s="90"/>
      <c r="U5482" s="90"/>
      <c r="V5482" s="90"/>
      <c r="W5482" s="90"/>
      <c r="X5482" s="90"/>
      <c r="Y5482" s="90"/>
    </row>
    <row r="5483" spans="1:25" ht="15" customHeight="1" x14ac:dyDescent="0.25">
      <c r="A5483" s="64" t="s">
        <v>935</v>
      </c>
      <c r="B5483" s="64" t="s">
        <v>95</v>
      </c>
      <c r="C5483" s="64" t="s">
        <v>1304</v>
      </c>
      <c r="D5483" s="64" t="s">
        <v>2047</v>
      </c>
      <c r="E5483" s="20" t="s">
        <v>23</v>
      </c>
      <c r="F5483" s="64" t="s">
        <v>2051</v>
      </c>
      <c r="G5483" s="53" t="s">
        <v>385</v>
      </c>
      <c r="H5483" s="53" t="s">
        <v>27</v>
      </c>
      <c r="I5483" s="26">
        <v>20152</v>
      </c>
      <c r="J5483" s="26">
        <v>20152</v>
      </c>
      <c r="K5483" s="26">
        <v>20152</v>
      </c>
      <c r="L5483" s="26">
        <f t="shared" si="5072"/>
        <v>0</v>
      </c>
      <c r="M5483" s="26"/>
      <c r="N5483" s="26"/>
      <c r="O5483" s="26"/>
      <c r="P5483" s="26">
        <f t="shared" si="5075"/>
        <v>20152</v>
      </c>
      <c r="Q5483" s="26">
        <f t="shared" si="5076"/>
        <v>100</v>
      </c>
      <c r="R5483" s="90"/>
      <c r="S5483" s="90"/>
      <c r="T5483" s="90"/>
      <c r="U5483" s="90"/>
      <c r="V5483" s="90"/>
      <c r="W5483" s="90"/>
      <c r="X5483" s="90"/>
      <c r="Y5483" s="90"/>
    </row>
    <row r="5484" spans="1:25" ht="15" customHeight="1" x14ac:dyDescent="0.25">
      <c r="A5484" s="64" t="s">
        <v>935</v>
      </c>
      <c r="B5484" s="64" t="s">
        <v>95</v>
      </c>
      <c r="C5484" s="64" t="s">
        <v>1304</v>
      </c>
      <c r="D5484" s="64" t="s">
        <v>2047</v>
      </c>
      <c r="E5484" s="20" t="s">
        <v>23</v>
      </c>
      <c r="F5484" s="64" t="s">
        <v>2052</v>
      </c>
      <c r="G5484" s="53" t="s">
        <v>385</v>
      </c>
      <c r="H5484" s="53" t="s">
        <v>89</v>
      </c>
      <c r="I5484" s="26">
        <v>0</v>
      </c>
      <c r="J5484" s="26">
        <v>0</v>
      </c>
      <c r="K5484" s="26">
        <v>0</v>
      </c>
      <c r="L5484" s="26">
        <f t="shared" si="5072"/>
        <v>0</v>
      </c>
      <c r="M5484" s="26"/>
      <c r="N5484" s="26"/>
      <c r="O5484" s="26"/>
      <c r="P5484" s="26">
        <f t="shared" si="5075"/>
        <v>0</v>
      </c>
      <c r="Q5484" s="26" t="str">
        <f t="shared" si="5076"/>
        <v>-</v>
      </c>
      <c r="R5484" s="90"/>
      <c r="S5484" s="90"/>
      <c r="T5484" s="90"/>
      <c r="U5484" s="90"/>
      <c r="V5484" s="90"/>
      <c r="W5484" s="90"/>
      <c r="X5484" s="90"/>
      <c r="Y5484" s="90"/>
    </row>
    <row r="5485" spans="1:25" ht="15" customHeight="1" x14ac:dyDescent="0.25">
      <c r="A5485" s="64" t="s">
        <v>935</v>
      </c>
      <c r="B5485" s="64" t="s">
        <v>95</v>
      </c>
      <c r="C5485" s="64" t="s">
        <v>1304</v>
      </c>
      <c r="D5485" s="64" t="s">
        <v>2047</v>
      </c>
      <c r="E5485" s="20" t="s">
        <v>23</v>
      </c>
      <c r="F5485" s="64" t="s">
        <v>2053</v>
      </c>
      <c r="G5485" s="53" t="s">
        <v>385</v>
      </c>
      <c r="H5485" s="53" t="s">
        <v>29</v>
      </c>
      <c r="I5485" s="26">
        <v>15000</v>
      </c>
      <c r="J5485" s="26">
        <v>15000</v>
      </c>
      <c r="K5485" s="26">
        <v>3650</v>
      </c>
      <c r="L5485" s="26">
        <f t="shared" si="5072"/>
        <v>3700</v>
      </c>
      <c r="M5485" s="26">
        <v>3700</v>
      </c>
      <c r="N5485" s="26"/>
      <c r="O5485" s="26"/>
      <c r="P5485" s="26">
        <f t="shared" si="5075"/>
        <v>7350</v>
      </c>
      <c r="Q5485" s="26">
        <f t="shared" si="5076"/>
        <v>49</v>
      </c>
      <c r="R5485" s="90"/>
      <c r="S5485" s="90"/>
      <c r="T5485" s="90"/>
      <c r="U5485" s="90"/>
      <c r="V5485" s="90"/>
      <c r="W5485" s="90"/>
      <c r="X5485" s="90"/>
      <c r="Y5485" s="90"/>
    </row>
    <row r="5486" spans="1:25" ht="15" customHeight="1" x14ac:dyDescent="0.25">
      <c r="A5486" s="63" t="s">
        <v>935</v>
      </c>
      <c r="B5486" s="63" t="s">
        <v>95</v>
      </c>
      <c r="C5486" s="63" t="s">
        <v>1304</v>
      </c>
      <c r="D5486" s="63" t="s">
        <v>2047</v>
      </c>
      <c r="E5486" s="65" t="s">
        <v>30</v>
      </c>
      <c r="F5486" s="65" t="s">
        <v>1</v>
      </c>
      <c r="G5486" s="65" t="s">
        <v>1</v>
      </c>
      <c r="H5486" s="65" t="s">
        <v>31</v>
      </c>
      <c r="I5486" s="31">
        <f t="shared" ref="I5486:K5486" si="5101">SUM(I5487)</f>
        <v>116317</v>
      </c>
      <c r="J5486" s="31">
        <f t="shared" si="5101"/>
        <v>116317</v>
      </c>
      <c r="K5486" s="31">
        <f t="shared" si="5101"/>
        <v>64500</v>
      </c>
      <c r="L5486" s="31">
        <f t="shared" si="5072"/>
        <v>31500</v>
      </c>
      <c r="M5486" s="31">
        <f t="shared" ref="M5486" si="5102">SUM(M5487)</f>
        <v>10500</v>
      </c>
      <c r="N5486" s="31">
        <f t="shared" ref="N5486:O5486" si="5103">SUM(N5487)</f>
        <v>10500</v>
      </c>
      <c r="O5486" s="31">
        <f t="shared" si="5103"/>
        <v>10500</v>
      </c>
      <c r="P5486" s="31">
        <f t="shared" si="5075"/>
        <v>96000</v>
      </c>
      <c r="Q5486" s="31">
        <f t="shared" si="5076"/>
        <v>82.533077710050989</v>
      </c>
      <c r="R5486" s="94"/>
      <c r="S5486" s="94"/>
      <c r="T5486" s="94"/>
      <c r="U5486" s="94"/>
      <c r="V5486" s="94"/>
      <c r="W5486" s="94"/>
      <c r="X5486" s="94"/>
      <c r="Y5486" s="94"/>
    </row>
    <row r="5487" spans="1:25" ht="15" customHeight="1" x14ac:dyDescent="0.25">
      <c r="A5487" s="64" t="s">
        <v>935</v>
      </c>
      <c r="B5487" s="64" t="s">
        <v>95</v>
      </c>
      <c r="C5487" s="64" t="s">
        <v>1304</v>
      </c>
      <c r="D5487" s="64" t="s">
        <v>2047</v>
      </c>
      <c r="E5487" s="20" t="s">
        <v>33</v>
      </c>
      <c r="F5487" s="64"/>
      <c r="G5487" s="53" t="s">
        <v>385</v>
      </c>
      <c r="H5487" s="53" t="s">
        <v>3859</v>
      </c>
      <c r="I5487" s="26">
        <v>116317</v>
      </c>
      <c r="J5487" s="26">
        <v>116317</v>
      </c>
      <c r="K5487" s="26">
        <v>64500</v>
      </c>
      <c r="L5487" s="26">
        <f t="shared" si="5072"/>
        <v>31500</v>
      </c>
      <c r="M5487" s="26">
        <v>10500</v>
      </c>
      <c r="N5487" s="26">
        <v>10500</v>
      </c>
      <c r="O5487" s="26">
        <v>10500</v>
      </c>
      <c r="P5487" s="26">
        <f t="shared" si="5075"/>
        <v>96000</v>
      </c>
      <c r="Q5487" s="26">
        <f t="shared" si="5076"/>
        <v>82.533077710050989</v>
      </c>
      <c r="R5487" s="90"/>
      <c r="S5487" s="90"/>
      <c r="T5487" s="90"/>
      <c r="U5487" s="90"/>
      <c r="V5487" s="90"/>
      <c r="W5487" s="90"/>
      <c r="X5487" s="90"/>
      <c r="Y5487" s="90"/>
    </row>
    <row r="5488" spans="1:25" ht="15" customHeight="1" x14ac:dyDescent="0.25">
      <c r="A5488" s="63" t="s">
        <v>935</v>
      </c>
      <c r="B5488" s="63" t="s">
        <v>95</v>
      </c>
      <c r="C5488" s="63" t="s">
        <v>1304</v>
      </c>
      <c r="D5488" s="63" t="s">
        <v>2047</v>
      </c>
      <c r="E5488" s="65" t="s">
        <v>34</v>
      </c>
      <c r="F5488" s="65" t="s">
        <v>1</v>
      </c>
      <c r="G5488" s="65" t="s">
        <v>1</v>
      </c>
      <c r="H5488" s="65" t="s">
        <v>35</v>
      </c>
      <c r="I5488" s="31">
        <f t="shared" ref="I5488:K5488" si="5104">SUM(I5489:I5496)</f>
        <v>279990</v>
      </c>
      <c r="J5488" s="31">
        <f t="shared" si="5104"/>
        <v>179690</v>
      </c>
      <c r="K5488" s="31">
        <f t="shared" si="5104"/>
        <v>107965</v>
      </c>
      <c r="L5488" s="31">
        <f t="shared" si="5072"/>
        <v>41100</v>
      </c>
      <c r="M5488" s="31">
        <f t="shared" ref="M5488" si="5105">SUM(M5489:M5496)</f>
        <v>12700</v>
      </c>
      <c r="N5488" s="31">
        <f t="shared" ref="N5488:O5488" si="5106">SUM(N5489:N5496)</f>
        <v>17150</v>
      </c>
      <c r="O5488" s="31">
        <f t="shared" si="5106"/>
        <v>11250</v>
      </c>
      <c r="P5488" s="31">
        <f t="shared" si="5075"/>
        <v>149065</v>
      </c>
      <c r="Q5488" s="31">
        <f t="shared" si="5076"/>
        <v>82.956758862485387</v>
      </c>
      <c r="R5488" s="94"/>
      <c r="S5488" s="94"/>
      <c r="T5488" s="94"/>
      <c r="U5488" s="94"/>
      <c r="V5488" s="94"/>
      <c r="W5488" s="94"/>
      <c r="X5488" s="94"/>
      <c r="Y5488" s="94"/>
    </row>
    <row r="5489" spans="1:25" ht="15" customHeight="1" x14ac:dyDescent="0.25">
      <c r="A5489" s="64" t="s">
        <v>935</v>
      </c>
      <c r="B5489" s="64" t="s">
        <v>95</v>
      </c>
      <c r="C5489" s="64" t="s">
        <v>1304</v>
      </c>
      <c r="D5489" s="64" t="s">
        <v>2047</v>
      </c>
      <c r="E5489" s="20" t="s">
        <v>38</v>
      </c>
      <c r="F5489" s="64"/>
      <c r="G5489" s="53" t="s">
        <v>385</v>
      </c>
      <c r="H5489" s="53" t="s">
        <v>37</v>
      </c>
      <c r="I5489" s="26">
        <v>2200</v>
      </c>
      <c r="J5489" s="26">
        <v>200</v>
      </c>
      <c r="K5489" s="26">
        <v>0</v>
      </c>
      <c r="L5489" s="26">
        <f t="shared" si="5072"/>
        <v>200</v>
      </c>
      <c r="M5489" s="26"/>
      <c r="N5489" s="26"/>
      <c r="O5489" s="26">
        <v>200</v>
      </c>
      <c r="P5489" s="26">
        <f t="shared" si="5075"/>
        <v>200</v>
      </c>
      <c r="Q5489" s="26">
        <f t="shared" si="5076"/>
        <v>100</v>
      </c>
      <c r="R5489" s="90"/>
      <c r="S5489" s="90"/>
      <c r="T5489" s="90"/>
      <c r="U5489" s="90"/>
      <c r="V5489" s="90"/>
      <c r="W5489" s="90"/>
      <c r="X5489" s="90"/>
      <c r="Y5489" s="90"/>
    </row>
    <row r="5490" spans="1:25" ht="15" customHeight="1" x14ac:dyDescent="0.25">
      <c r="A5490" s="64" t="s">
        <v>935</v>
      </c>
      <c r="B5490" s="64" t="s">
        <v>95</v>
      </c>
      <c r="C5490" s="64" t="s">
        <v>1304</v>
      </c>
      <c r="D5490" s="64" t="s">
        <v>2047</v>
      </c>
      <c r="E5490" s="20" t="s">
        <v>298</v>
      </c>
      <c r="F5490" s="64"/>
      <c r="G5490" s="53" t="s">
        <v>385</v>
      </c>
      <c r="H5490" s="53" t="s">
        <v>297</v>
      </c>
      <c r="I5490" s="26">
        <v>100729</v>
      </c>
      <c r="J5490" s="26">
        <v>100729</v>
      </c>
      <c r="K5490" s="26">
        <v>83000</v>
      </c>
      <c r="L5490" s="26">
        <f t="shared" si="5072"/>
        <v>9000</v>
      </c>
      <c r="M5490" s="26">
        <v>2500</v>
      </c>
      <c r="N5490" s="26">
        <v>2500</v>
      </c>
      <c r="O5490" s="26">
        <v>4000</v>
      </c>
      <c r="P5490" s="26">
        <f t="shared" si="5075"/>
        <v>92000</v>
      </c>
      <c r="Q5490" s="26">
        <f t="shared" si="5076"/>
        <v>91.334173872469691</v>
      </c>
      <c r="R5490" s="90"/>
      <c r="S5490" s="90"/>
      <c r="T5490" s="90"/>
      <c r="U5490" s="90"/>
      <c r="V5490" s="90"/>
      <c r="W5490" s="90"/>
      <c r="X5490" s="90"/>
      <c r="Y5490" s="90"/>
    </row>
    <row r="5491" spans="1:25" ht="15" customHeight="1" x14ac:dyDescent="0.25">
      <c r="A5491" s="64" t="s">
        <v>935</v>
      </c>
      <c r="B5491" s="64" t="s">
        <v>95</v>
      </c>
      <c r="C5491" s="64" t="s">
        <v>1304</v>
      </c>
      <c r="D5491" s="64" t="s">
        <v>2047</v>
      </c>
      <c r="E5491" s="20" t="s">
        <v>301</v>
      </c>
      <c r="F5491" s="64"/>
      <c r="G5491" s="53" t="s">
        <v>385</v>
      </c>
      <c r="H5491" s="53" t="s">
        <v>300</v>
      </c>
      <c r="I5491" s="26">
        <v>14600</v>
      </c>
      <c r="J5491" s="26">
        <v>14600</v>
      </c>
      <c r="K5491" s="26">
        <v>7300</v>
      </c>
      <c r="L5491" s="26">
        <f t="shared" si="5072"/>
        <v>3650</v>
      </c>
      <c r="M5491" s="26">
        <v>1250</v>
      </c>
      <c r="N5491" s="26">
        <v>1200</v>
      </c>
      <c r="O5491" s="26">
        <v>1200</v>
      </c>
      <c r="P5491" s="26">
        <f t="shared" si="5075"/>
        <v>10950</v>
      </c>
      <c r="Q5491" s="26">
        <f t="shared" si="5076"/>
        <v>75</v>
      </c>
      <c r="R5491" s="90"/>
      <c r="S5491" s="90"/>
      <c r="T5491" s="90"/>
      <c r="U5491" s="90"/>
      <c r="V5491" s="90"/>
      <c r="W5491" s="90"/>
      <c r="X5491" s="90"/>
      <c r="Y5491" s="90"/>
    </row>
    <row r="5492" spans="1:25" ht="15" customHeight="1" x14ac:dyDescent="0.25">
      <c r="A5492" s="64" t="s">
        <v>935</v>
      </c>
      <c r="B5492" s="64" t="s">
        <v>95</v>
      </c>
      <c r="C5492" s="64" t="s">
        <v>1304</v>
      </c>
      <c r="D5492" s="64" t="s">
        <v>2047</v>
      </c>
      <c r="E5492" s="20" t="s">
        <v>218</v>
      </c>
      <c r="F5492" s="64"/>
      <c r="G5492" s="53" t="s">
        <v>385</v>
      </c>
      <c r="H5492" s="53" t="s">
        <v>217</v>
      </c>
      <c r="I5492" s="26">
        <v>33989</v>
      </c>
      <c r="J5492" s="26">
        <v>18989</v>
      </c>
      <c r="K5492" s="26">
        <v>9480</v>
      </c>
      <c r="L5492" s="26">
        <f t="shared" si="5072"/>
        <v>4000</v>
      </c>
      <c r="M5492" s="26">
        <v>1500</v>
      </c>
      <c r="N5492" s="26">
        <v>1000</v>
      </c>
      <c r="O5492" s="26">
        <v>1500</v>
      </c>
      <c r="P5492" s="26">
        <f t="shared" si="5075"/>
        <v>13480</v>
      </c>
      <c r="Q5492" s="26">
        <f t="shared" si="5076"/>
        <v>70.988467007214709</v>
      </c>
      <c r="R5492" s="90"/>
      <c r="S5492" s="90"/>
      <c r="T5492" s="90"/>
      <c r="U5492" s="90"/>
      <c r="V5492" s="90"/>
      <c r="W5492" s="90"/>
      <c r="X5492" s="90"/>
      <c r="Y5492" s="90"/>
    </row>
    <row r="5493" spans="1:25" ht="15" customHeight="1" x14ac:dyDescent="0.25">
      <c r="A5493" s="64" t="s">
        <v>935</v>
      </c>
      <c r="B5493" s="64" t="s">
        <v>95</v>
      </c>
      <c r="C5493" s="64" t="s">
        <v>1304</v>
      </c>
      <c r="D5493" s="64" t="s">
        <v>2047</v>
      </c>
      <c r="E5493" s="20" t="s">
        <v>303</v>
      </c>
      <c r="F5493" s="64"/>
      <c r="G5493" s="53" t="s">
        <v>385</v>
      </c>
      <c r="H5493" s="53" t="s">
        <v>302</v>
      </c>
      <c r="I5493" s="26">
        <v>572</v>
      </c>
      <c r="J5493" s="26">
        <v>572</v>
      </c>
      <c r="K5493" s="26">
        <v>285</v>
      </c>
      <c r="L5493" s="26">
        <f t="shared" si="5072"/>
        <v>150</v>
      </c>
      <c r="M5493" s="26">
        <v>50</v>
      </c>
      <c r="N5493" s="26">
        <v>50</v>
      </c>
      <c r="O5493" s="26">
        <v>50</v>
      </c>
      <c r="P5493" s="26">
        <f t="shared" si="5075"/>
        <v>435</v>
      </c>
      <c r="Q5493" s="26">
        <f t="shared" si="5076"/>
        <v>76.048951048951054</v>
      </c>
      <c r="R5493" s="90"/>
      <c r="S5493" s="90"/>
      <c r="T5493" s="90"/>
      <c r="U5493" s="90"/>
      <c r="V5493" s="90"/>
      <c r="W5493" s="90"/>
      <c r="X5493" s="90"/>
      <c r="Y5493" s="90"/>
    </row>
    <row r="5494" spans="1:25" ht="15" customHeight="1" x14ac:dyDescent="0.25">
      <c r="A5494" s="64" t="s">
        <v>935</v>
      </c>
      <c r="B5494" s="64" t="s">
        <v>95</v>
      </c>
      <c r="C5494" s="64" t="s">
        <v>1304</v>
      </c>
      <c r="D5494" s="64" t="s">
        <v>2047</v>
      </c>
      <c r="E5494" s="20" t="s">
        <v>308</v>
      </c>
      <c r="F5494" s="64"/>
      <c r="G5494" s="53" t="s">
        <v>385</v>
      </c>
      <c r="H5494" s="53" t="s">
        <v>307</v>
      </c>
      <c r="I5494" s="26">
        <v>21000</v>
      </c>
      <c r="J5494" s="26">
        <v>16000</v>
      </c>
      <c r="K5494" s="26">
        <v>3000</v>
      </c>
      <c r="L5494" s="26">
        <f t="shared" si="5072"/>
        <v>6000</v>
      </c>
      <c r="M5494" s="26">
        <v>2000</v>
      </c>
      <c r="N5494" s="26">
        <v>2000</v>
      </c>
      <c r="O5494" s="26">
        <v>2000</v>
      </c>
      <c r="P5494" s="26">
        <f t="shared" si="5075"/>
        <v>9000</v>
      </c>
      <c r="Q5494" s="26">
        <f t="shared" si="5076"/>
        <v>56.25</v>
      </c>
      <c r="R5494" s="90"/>
      <c r="S5494" s="90"/>
      <c r="T5494" s="90"/>
      <c r="U5494" s="90"/>
      <c r="V5494" s="90"/>
      <c r="W5494" s="90"/>
      <c r="X5494" s="90"/>
      <c r="Y5494" s="90"/>
    </row>
    <row r="5495" spans="1:25" ht="15" customHeight="1" x14ac:dyDescent="0.25">
      <c r="A5495" s="64" t="s">
        <v>935</v>
      </c>
      <c r="B5495" s="64" t="s">
        <v>95</v>
      </c>
      <c r="C5495" s="64" t="s">
        <v>1304</v>
      </c>
      <c r="D5495" s="64" t="s">
        <v>2047</v>
      </c>
      <c r="E5495" s="20" t="s">
        <v>311</v>
      </c>
      <c r="F5495" s="64"/>
      <c r="G5495" s="53" t="s">
        <v>385</v>
      </c>
      <c r="H5495" s="53" t="s">
        <v>310</v>
      </c>
      <c r="I5495" s="26">
        <v>1800</v>
      </c>
      <c r="J5495" s="26">
        <v>0</v>
      </c>
      <c r="K5495" s="26">
        <v>0</v>
      </c>
      <c r="L5495" s="26">
        <f t="shared" si="5072"/>
        <v>0</v>
      </c>
      <c r="M5495" s="26"/>
      <c r="N5495" s="26"/>
      <c r="O5495" s="26"/>
      <c r="P5495" s="26">
        <f t="shared" si="5075"/>
        <v>0</v>
      </c>
      <c r="Q5495" s="26" t="str">
        <f t="shared" si="5076"/>
        <v>-</v>
      </c>
      <c r="R5495" s="90"/>
      <c r="S5495" s="90"/>
      <c r="T5495" s="90"/>
      <c r="U5495" s="90"/>
      <c r="V5495" s="90"/>
      <c r="W5495" s="90"/>
      <c r="X5495" s="90"/>
      <c r="Y5495" s="90"/>
    </row>
    <row r="5496" spans="1:25" ht="15" customHeight="1" x14ac:dyDescent="0.25">
      <c r="A5496" s="63" t="s">
        <v>935</v>
      </c>
      <c r="B5496" s="63" t="s">
        <v>95</v>
      </c>
      <c r="C5496" s="63" t="s">
        <v>1304</v>
      </c>
      <c r="D5496" s="63" t="s">
        <v>2047</v>
      </c>
      <c r="E5496" s="63" t="s">
        <v>39</v>
      </c>
      <c r="F5496" s="64" t="s">
        <v>1</v>
      </c>
      <c r="G5496" s="53" t="s">
        <v>1</v>
      </c>
      <c r="H5496" s="65" t="s">
        <v>40</v>
      </c>
      <c r="I5496" s="31">
        <f t="shared" ref="I5496:K5496" si="5107">SUM(I5497:I5499)</f>
        <v>105100</v>
      </c>
      <c r="J5496" s="31">
        <f t="shared" si="5107"/>
        <v>28600</v>
      </c>
      <c r="K5496" s="31">
        <f t="shared" si="5107"/>
        <v>4900</v>
      </c>
      <c r="L5496" s="31">
        <f t="shared" si="5072"/>
        <v>18100</v>
      </c>
      <c r="M5496" s="31">
        <f t="shared" ref="M5496" si="5108">SUM(M5497:M5499)</f>
        <v>5400</v>
      </c>
      <c r="N5496" s="31">
        <f t="shared" ref="N5496:O5496" si="5109">SUM(N5497:N5499)</f>
        <v>10400</v>
      </c>
      <c r="O5496" s="31">
        <f t="shared" si="5109"/>
        <v>2300</v>
      </c>
      <c r="P5496" s="31">
        <f t="shared" si="5075"/>
        <v>23000</v>
      </c>
      <c r="Q5496" s="31">
        <f t="shared" si="5076"/>
        <v>80.419580419580413</v>
      </c>
      <c r="R5496" s="94"/>
      <c r="S5496" s="94"/>
      <c r="T5496" s="94"/>
      <c r="U5496" s="94"/>
      <c r="V5496" s="94"/>
      <c r="W5496" s="94"/>
      <c r="X5496" s="94"/>
      <c r="Y5496" s="94"/>
    </row>
    <row r="5497" spans="1:25" ht="15" customHeight="1" x14ac:dyDescent="0.25">
      <c r="A5497" s="64" t="s">
        <v>935</v>
      </c>
      <c r="B5497" s="64" t="s">
        <v>95</v>
      </c>
      <c r="C5497" s="64" t="s">
        <v>1304</v>
      </c>
      <c r="D5497" s="64" t="s">
        <v>2047</v>
      </c>
      <c r="E5497" s="20" t="s">
        <v>41</v>
      </c>
      <c r="F5497" s="64"/>
      <c r="G5497" s="53" t="s">
        <v>385</v>
      </c>
      <c r="H5497" s="53" t="s">
        <v>40</v>
      </c>
      <c r="I5497" s="26">
        <v>101500</v>
      </c>
      <c r="J5497" s="26">
        <v>25000</v>
      </c>
      <c r="K5497" s="26">
        <v>2500</v>
      </c>
      <c r="L5497" s="26">
        <f t="shared" si="5072"/>
        <v>17000</v>
      </c>
      <c r="M5497" s="26">
        <v>5000</v>
      </c>
      <c r="N5497" s="26">
        <v>10000</v>
      </c>
      <c r="O5497" s="26">
        <v>2000</v>
      </c>
      <c r="P5497" s="26">
        <f t="shared" si="5075"/>
        <v>19500</v>
      </c>
      <c r="Q5497" s="26">
        <f t="shared" si="5076"/>
        <v>78</v>
      </c>
      <c r="R5497" s="90"/>
      <c r="S5497" s="90"/>
      <c r="T5497" s="90"/>
      <c r="U5497" s="90"/>
      <c r="V5497" s="90"/>
      <c r="W5497" s="90"/>
      <c r="X5497" s="90"/>
      <c r="Y5497" s="90"/>
    </row>
    <row r="5498" spans="1:25" ht="15" customHeight="1" x14ac:dyDescent="0.25">
      <c r="A5498" s="64" t="s">
        <v>935</v>
      </c>
      <c r="B5498" s="64" t="s">
        <v>95</v>
      </c>
      <c r="C5498" s="64" t="s">
        <v>1304</v>
      </c>
      <c r="D5498" s="64" t="s">
        <v>2047</v>
      </c>
      <c r="E5498" s="20" t="s">
        <v>41</v>
      </c>
      <c r="F5498" s="64" t="s">
        <v>2054</v>
      </c>
      <c r="G5498" s="53" t="s">
        <v>385</v>
      </c>
      <c r="H5498" s="53" t="s">
        <v>49</v>
      </c>
      <c r="I5498" s="26">
        <v>3500</v>
      </c>
      <c r="J5498" s="26">
        <v>3500</v>
      </c>
      <c r="K5498" s="26">
        <v>2400</v>
      </c>
      <c r="L5498" s="26">
        <f t="shared" si="5072"/>
        <v>1100</v>
      </c>
      <c r="M5498" s="26">
        <v>400</v>
      </c>
      <c r="N5498" s="26">
        <v>400</v>
      </c>
      <c r="O5498" s="26">
        <v>300</v>
      </c>
      <c r="P5498" s="26">
        <f t="shared" si="5075"/>
        <v>3500</v>
      </c>
      <c r="Q5498" s="26">
        <f t="shared" si="5076"/>
        <v>100</v>
      </c>
      <c r="R5498" s="90"/>
      <c r="S5498" s="90"/>
      <c r="T5498" s="90"/>
      <c r="U5498" s="90"/>
      <c r="V5498" s="90"/>
      <c r="W5498" s="90"/>
      <c r="X5498" s="90"/>
      <c r="Y5498" s="90"/>
    </row>
    <row r="5499" spans="1:25" ht="22.5" customHeight="1" x14ac:dyDescent="0.25">
      <c r="A5499" s="64" t="s">
        <v>935</v>
      </c>
      <c r="B5499" s="64" t="s">
        <v>95</v>
      </c>
      <c r="C5499" s="64" t="s">
        <v>1304</v>
      </c>
      <c r="D5499" s="64" t="s">
        <v>2047</v>
      </c>
      <c r="E5499" s="20" t="s">
        <v>41</v>
      </c>
      <c r="F5499" s="64" t="s">
        <v>2055</v>
      </c>
      <c r="G5499" s="53" t="s">
        <v>385</v>
      </c>
      <c r="H5499" s="53" t="s">
        <v>55</v>
      </c>
      <c r="I5499" s="26">
        <v>100</v>
      </c>
      <c r="J5499" s="26">
        <v>100</v>
      </c>
      <c r="K5499" s="26">
        <v>0</v>
      </c>
      <c r="L5499" s="26">
        <f t="shared" si="5072"/>
        <v>0</v>
      </c>
      <c r="M5499" s="26"/>
      <c r="N5499" s="26"/>
      <c r="O5499" s="26"/>
      <c r="P5499" s="26">
        <f t="shared" si="5075"/>
        <v>0</v>
      </c>
      <c r="Q5499" s="26">
        <f t="shared" si="5076"/>
        <v>0</v>
      </c>
      <c r="R5499" s="90"/>
      <c r="S5499" s="90"/>
      <c r="T5499" s="90"/>
      <c r="U5499" s="90"/>
      <c r="V5499" s="90"/>
      <c r="W5499" s="90"/>
      <c r="X5499" s="90"/>
      <c r="Y5499" s="90"/>
    </row>
    <row r="5500" spans="1:25" ht="22.5" customHeight="1" x14ac:dyDescent="0.25">
      <c r="A5500" s="63" t="s">
        <v>1</v>
      </c>
      <c r="B5500" s="63" t="s">
        <v>1</v>
      </c>
      <c r="C5500" s="63" t="s">
        <v>1</v>
      </c>
      <c r="D5500" s="65" t="s">
        <v>1</v>
      </c>
      <c r="E5500" s="65" t="s">
        <v>1</v>
      </c>
      <c r="F5500" s="65" t="s">
        <v>1</v>
      </c>
      <c r="G5500" s="65" t="s">
        <v>1</v>
      </c>
      <c r="H5500" s="66" t="s">
        <v>56</v>
      </c>
      <c r="I5500" s="30">
        <f t="shared" ref="I5500:K5501" si="5110">SUM(I5501)</f>
        <v>0</v>
      </c>
      <c r="J5500" s="30">
        <f t="shared" si="5110"/>
        <v>0</v>
      </c>
      <c r="K5500" s="30">
        <f t="shared" si="5110"/>
        <v>0</v>
      </c>
      <c r="L5500" s="30">
        <f t="shared" si="5072"/>
        <v>0</v>
      </c>
      <c r="M5500" s="30">
        <f t="shared" ref="M5500:M5501" si="5111">SUM(M5501)</f>
        <v>0</v>
      </c>
      <c r="N5500" s="30">
        <f t="shared" ref="N5500:O5501" si="5112">SUM(N5501)</f>
        <v>0</v>
      </c>
      <c r="O5500" s="30">
        <f t="shared" si="5112"/>
        <v>0</v>
      </c>
      <c r="P5500" s="30">
        <f t="shared" si="5075"/>
        <v>0</v>
      </c>
      <c r="Q5500" s="30" t="str">
        <f t="shared" si="5076"/>
        <v>-</v>
      </c>
      <c r="R5500" s="93"/>
      <c r="S5500" s="93"/>
      <c r="T5500" s="93"/>
      <c r="U5500" s="93"/>
      <c r="V5500" s="93"/>
      <c r="W5500" s="93"/>
      <c r="X5500" s="93"/>
      <c r="Y5500" s="93"/>
    </row>
    <row r="5501" spans="1:25" ht="15" customHeight="1" x14ac:dyDescent="0.25">
      <c r="A5501" s="63" t="s">
        <v>935</v>
      </c>
      <c r="B5501" s="63" t="s">
        <v>95</v>
      </c>
      <c r="C5501" s="63" t="s">
        <v>1304</v>
      </c>
      <c r="D5501" s="63" t="s">
        <v>2047</v>
      </c>
      <c r="E5501" s="65" t="s">
        <v>57</v>
      </c>
      <c r="F5501" s="65" t="s">
        <v>1</v>
      </c>
      <c r="G5501" s="65" t="s">
        <v>1</v>
      </c>
      <c r="H5501" s="65" t="s">
        <v>58</v>
      </c>
      <c r="I5501" s="31">
        <f t="shared" si="5110"/>
        <v>0</v>
      </c>
      <c r="J5501" s="31">
        <f t="shared" si="5110"/>
        <v>0</v>
      </c>
      <c r="K5501" s="31">
        <f t="shared" si="5110"/>
        <v>0</v>
      </c>
      <c r="L5501" s="31">
        <f t="shared" si="5072"/>
        <v>0</v>
      </c>
      <c r="M5501" s="31">
        <f t="shared" si="5111"/>
        <v>0</v>
      </c>
      <c r="N5501" s="31">
        <f t="shared" si="5112"/>
        <v>0</v>
      </c>
      <c r="O5501" s="31">
        <f t="shared" si="5112"/>
        <v>0</v>
      </c>
      <c r="P5501" s="31">
        <f t="shared" si="5075"/>
        <v>0</v>
      </c>
      <c r="Q5501" s="31" t="str">
        <f t="shared" si="5076"/>
        <v>-</v>
      </c>
      <c r="R5501" s="94"/>
      <c r="S5501" s="94"/>
      <c r="T5501" s="94"/>
      <c r="U5501" s="94"/>
      <c r="V5501" s="94"/>
      <c r="W5501" s="94"/>
      <c r="X5501" s="94"/>
      <c r="Y5501" s="94"/>
    </row>
    <row r="5502" spans="1:25" ht="15" customHeight="1" x14ac:dyDescent="0.25">
      <c r="A5502" s="64" t="s">
        <v>935</v>
      </c>
      <c r="B5502" s="64" t="s">
        <v>95</v>
      </c>
      <c r="C5502" s="64" t="s">
        <v>1304</v>
      </c>
      <c r="D5502" s="64" t="s">
        <v>2047</v>
      </c>
      <c r="E5502" s="20" t="s">
        <v>68</v>
      </c>
      <c r="F5502" s="64"/>
      <c r="G5502" s="53" t="s">
        <v>385</v>
      </c>
      <c r="H5502" s="53" t="s">
        <v>67</v>
      </c>
      <c r="I5502" s="26">
        <v>0</v>
      </c>
      <c r="J5502" s="26">
        <v>0</v>
      </c>
      <c r="K5502" s="26">
        <v>0</v>
      </c>
      <c r="L5502" s="26">
        <f t="shared" si="5072"/>
        <v>0</v>
      </c>
      <c r="M5502" s="26"/>
      <c r="N5502" s="26"/>
      <c r="O5502" s="26"/>
      <c r="P5502" s="26">
        <f t="shared" si="5075"/>
        <v>0</v>
      </c>
      <c r="Q5502" s="26" t="str">
        <f t="shared" si="5076"/>
        <v>-</v>
      </c>
      <c r="R5502" s="90"/>
      <c r="S5502" s="90"/>
      <c r="T5502" s="90"/>
      <c r="U5502" s="90"/>
      <c r="V5502" s="90"/>
      <c r="W5502" s="90"/>
      <c r="X5502" s="90"/>
      <c r="Y5502" s="90"/>
    </row>
    <row r="5503" spans="1:25" ht="22.5" customHeight="1" x14ac:dyDescent="0.25">
      <c r="A5503" s="63" t="s">
        <v>1</v>
      </c>
      <c r="B5503" s="63" t="s">
        <v>1</v>
      </c>
      <c r="C5503" s="63" t="s">
        <v>1</v>
      </c>
      <c r="D5503" s="65" t="s">
        <v>1</v>
      </c>
      <c r="E5503" s="65" t="s">
        <v>1</v>
      </c>
      <c r="F5503" s="65" t="s">
        <v>1</v>
      </c>
      <c r="G5503" s="65" t="s">
        <v>1</v>
      </c>
      <c r="H5503" s="66" t="s">
        <v>69</v>
      </c>
      <c r="I5503" s="30">
        <f t="shared" ref="I5503:K5503" si="5113">SUM(I5504)</f>
        <v>20000</v>
      </c>
      <c r="J5503" s="30">
        <f t="shared" si="5113"/>
        <v>10000</v>
      </c>
      <c r="K5503" s="30">
        <f t="shared" si="5113"/>
        <v>5000</v>
      </c>
      <c r="L5503" s="30">
        <f t="shared" si="5072"/>
        <v>0</v>
      </c>
      <c r="M5503" s="30">
        <f t="shared" ref="M5503" si="5114">SUM(M5504)</f>
        <v>0</v>
      </c>
      <c r="N5503" s="30">
        <f t="shared" ref="N5503:O5503" si="5115">SUM(N5504)</f>
        <v>0</v>
      </c>
      <c r="O5503" s="30">
        <f t="shared" si="5115"/>
        <v>0</v>
      </c>
      <c r="P5503" s="30">
        <f t="shared" si="5075"/>
        <v>5000</v>
      </c>
      <c r="Q5503" s="30">
        <f t="shared" si="5076"/>
        <v>50</v>
      </c>
      <c r="R5503" s="93"/>
      <c r="S5503" s="93"/>
      <c r="T5503" s="93"/>
      <c r="U5503" s="93"/>
      <c r="V5503" s="93"/>
      <c r="W5503" s="93"/>
      <c r="X5503" s="93"/>
      <c r="Y5503" s="93"/>
    </row>
    <row r="5504" spans="1:25" ht="15" customHeight="1" x14ac:dyDescent="0.25">
      <c r="A5504" s="63" t="s">
        <v>935</v>
      </c>
      <c r="B5504" s="63" t="s">
        <v>95</v>
      </c>
      <c r="C5504" s="63" t="s">
        <v>1304</v>
      </c>
      <c r="D5504" s="63" t="s">
        <v>2047</v>
      </c>
      <c r="E5504" s="65" t="s">
        <v>70</v>
      </c>
      <c r="F5504" s="65" t="s">
        <v>1</v>
      </c>
      <c r="G5504" s="65" t="s">
        <v>1</v>
      </c>
      <c r="H5504" s="65" t="s">
        <v>71</v>
      </c>
      <c r="I5504" s="31">
        <f t="shared" ref="I5504:K5504" si="5116">SUM(I5505:I5506)</f>
        <v>20000</v>
      </c>
      <c r="J5504" s="31">
        <f t="shared" si="5116"/>
        <v>10000</v>
      </c>
      <c r="K5504" s="31">
        <f t="shared" si="5116"/>
        <v>5000</v>
      </c>
      <c r="L5504" s="31">
        <f t="shared" si="5072"/>
        <v>0</v>
      </c>
      <c r="M5504" s="31">
        <f t="shared" ref="M5504" si="5117">SUM(M5505:M5506)</f>
        <v>0</v>
      </c>
      <c r="N5504" s="31">
        <f t="shared" ref="N5504:O5504" si="5118">SUM(N5505:N5506)</f>
        <v>0</v>
      </c>
      <c r="O5504" s="31">
        <f t="shared" si="5118"/>
        <v>0</v>
      </c>
      <c r="P5504" s="31">
        <f t="shared" si="5075"/>
        <v>5000</v>
      </c>
      <c r="Q5504" s="31">
        <f t="shared" si="5076"/>
        <v>50</v>
      </c>
      <c r="R5504" s="94"/>
      <c r="S5504" s="94"/>
      <c r="T5504" s="94"/>
      <c r="U5504" s="94"/>
      <c r="V5504" s="94"/>
      <c r="W5504" s="94"/>
      <c r="X5504" s="94"/>
      <c r="Y5504" s="94"/>
    </row>
    <row r="5505" spans="1:25" ht="15" customHeight="1" x14ac:dyDescent="0.25">
      <c r="A5505" s="64" t="s">
        <v>935</v>
      </c>
      <c r="B5505" s="64" t="s">
        <v>95</v>
      </c>
      <c r="C5505" s="64" t="s">
        <v>1304</v>
      </c>
      <c r="D5505" s="64" t="s">
        <v>2047</v>
      </c>
      <c r="E5505" s="20" t="s">
        <v>74</v>
      </c>
      <c r="F5505" s="64"/>
      <c r="G5505" s="53" t="s">
        <v>385</v>
      </c>
      <c r="H5505" s="53" t="s">
        <v>73</v>
      </c>
      <c r="I5505" s="26">
        <v>10000</v>
      </c>
      <c r="J5505" s="26">
        <v>5000</v>
      </c>
      <c r="K5505" s="26">
        <v>5000</v>
      </c>
      <c r="L5505" s="26">
        <f t="shared" si="5072"/>
        <v>0</v>
      </c>
      <c r="M5505" s="26"/>
      <c r="N5505" s="26"/>
      <c r="O5505" s="26"/>
      <c r="P5505" s="26">
        <f t="shared" si="5075"/>
        <v>5000</v>
      </c>
      <c r="Q5505" s="26">
        <f t="shared" si="5076"/>
        <v>100</v>
      </c>
      <c r="R5505" s="90"/>
      <c r="S5505" s="90"/>
      <c r="T5505" s="90"/>
      <c r="U5505" s="90"/>
      <c r="V5505" s="90"/>
      <c r="W5505" s="90"/>
      <c r="X5505" s="90"/>
      <c r="Y5505" s="90"/>
    </row>
    <row r="5506" spans="1:25" ht="15" customHeight="1" x14ac:dyDescent="0.25">
      <c r="A5506" s="64" t="s">
        <v>935</v>
      </c>
      <c r="B5506" s="64" t="s">
        <v>95</v>
      </c>
      <c r="C5506" s="64" t="s">
        <v>1304</v>
      </c>
      <c r="D5506" s="64" t="s">
        <v>2047</v>
      </c>
      <c r="E5506" s="20" t="s">
        <v>323</v>
      </c>
      <c r="F5506" s="64"/>
      <c r="G5506" s="53" t="s">
        <v>385</v>
      </c>
      <c r="H5506" s="53" t="s">
        <v>322</v>
      </c>
      <c r="I5506" s="26">
        <v>10000</v>
      </c>
      <c r="J5506" s="26">
        <v>5000</v>
      </c>
      <c r="K5506" s="26">
        <v>0</v>
      </c>
      <c r="L5506" s="26">
        <f t="shared" si="5072"/>
        <v>0</v>
      </c>
      <c r="M5506" s="26"/>
      <c r="N5506" s="26"/>
      <c r="O5506" s="26"/>
      <c r="P5506" s="26">
        <f t="shared" si="5075"/>
        <v>0</v>
      </c>
      <c r="Q5506" s="26">
        <f t="shared" si="5076"/>
        <v>0</v>
      </c>
      <c r="R5506" s="90"/>
      <c r="S5506" s="90"/>
      <c r="T5506" s="90"/>
      <c r="U5506" s="90"/>
      <c r="V5506" s="90"/>
      <c r="W5506" s="90"/>
      <c r="X5506" s="90"/>
      <c r="Y5506" s="90"/>
    </row>
    <row r="5507" spans="1:25" ht="15" customHeight="1" x14ac:dyDescent="0.25">
      <c r="A5507" s="53" t="s">
        <v>1</v>
      </c>
      <c r="B5507" s="53" t="s">
        <v>1</v>
      </c>
      <c r="C5507" s="53" t="s">
        <v>1</v>
      </c>
      <c r="D5507" s="53" t="s">
        <v>1</v>
      </c>
      <c r="E5507" s="53" t="s">
        <v>1</v>
      </c>
      <c r="F5507" s="53" t="s">
        <v>1</v>
      </c>
      <c r="G5507" s="53" t="s">
        <v>1</v>
      </c>
      <c r="H5507" s="66" t="s">
        <v>2056</v>
      </c>
      <c r="I5507" s="30">
        <f t="shared" ref="I5507:K5507" si="5119">SUM(I5477,I5500,I5503)</f>
        <v>1681615</v>
      </c>
      <c r="J5507" s="30">
        <f t="shared" si="5119"/>
        <v>1571315</v>
      </c>
      <c r="K5507" s="30">
        <f t="shared" si="5119"/>
        <v>887867</v>
      </c>
      <c r="L5507" s="30">
        <f t="shared" si="5072"/>
        <v>399600</v>
      </c>
      <c r="M5507" s="30">
        <f t="shared" ref="M5507" si="5120">SUM(M5477,M5500,M5503)</f>
        <v>132900</v>
      </c>
      <c r="N5507" s="30">
        <f t="shared" ref="N5507:O5507" si="5121">SUM(N5477,N5500,N5503)</f>
        <v>133150</v>
      </c>
      <c r="O5507" s="30">
        <f t="shared" si="5121"/>
        <v>133550</v>
      </c>
      <c r="P5507" s="30">
        <f t="shared" si="5075"/>
        <v>1287467</v>
      </c>
      <c r="Q5507" s="30">
        <f t="shared" si="5076"/>
        <v>81.935639893974155</v>
      </c>
      <c r="R5507" s="93"/>
      <c r="S5507" s="93"/>
      <c r="T5507" s="93"/>
      <c r="U5507" s="93"/>
      <c r="V5507" s="93"/>
      <c r="W5507" s="93"/>
      <c r="X5507" s="93"/>
      <c r="Y5507" s="93"/>
    </row>
    <row r="5508" spans="1:25" ht="15" customHeight="1" thickBot="1" x14ac:dyDescent="0.3">
      <c r="A5508" s="53" t="s">
        <v>1</v>
      </c>
      <c r="B5508" s="53" t="s">
        <v>1</v>
      </c>
      <c r="C5508" s="53" t="s">
        <v>1</v>
      </c>
      <c r="D5508" s="53" t="s">
        <v>1</v>
      </c>
      <c r="E5508" s="53" t="s">
        <v>1</v>
      </c>
      <c r="F5508" s="53" t="s">
        <v>1</v>
      </c>
      <c r="G5508" s="53" t="s">
        <v>1</v>
      </c>
      <c r="H5508" s="65" t="s">
        <v>76</v>
      </c>
      <c r="I5508" s="31"/>
      <c r="J5508" s="31"/>
      <c r="K5508" s="31">
        <v>0</v>
      </c>
      <c r="L5508" s="31"/>
      <c r="M5508" s="31"/>
      <c r="N5508" s="31"/>
      <c r="O5508" s="31"/>
      <c r="P5508" s="31"/>
      <c r="Q5508" s="31"/>
      <c r="R5508" s="94"/>
      <c r="S5508" s="94"/>
      <c r="T5508" s="94"/>
      <c r="U5508" s="94"/>
      <c r="V5508" s="94"/>
      <c r="W5508" s="94"/>
      <c r="X5508" s="94"/>
      <c r="Y5508" s="94"/>
    </row>
    <row r="5509" spans="1:25" ht="47.25" customHeight="1" thickBot="1" x14ac:dyDescent="0.3">
      <c r="A5509" s="110" t="s">
        <v>1</v>
      </c>
      <c r="B5509" s="110" t="s">
        <v>1</v>
      </c>
      <c r="C5509" s="110" t="s">
        <v>1</v>
      </c>
      <c r="D5509" s="110" t="s">
        <v>1</v>
      </c>
      <c r="E5509" s="110" t="s">
        <v>1</v>
      </c>
      <c r="F5509" s="110" t="s">
        <v>1</v>
      </c>
      <c r="G5509" s="110" t="s">
        <v>1</v>
      </c>
      <c r="H5509" s="28" t="s">
        <v>77</v>
      </c>
      <c r="I5509" s="109" t="s">
        <v>3984</v>
      </c>
      <c r="J5509" s="109" t="s">
        <v>11</v>
      </c>
      <c r="K5509" s="109" t="s">
        <v>3989</v>
      </c>
      <c r="L5509" s="109" t="s">
        <v>3985</v>
      </c>
      <c r="M5509" s="109" t="s">
        <v>4027</v>
      </c>
      <c r="N5509" s="109" t="s">
        <v>3988</v>
      </c>
      <c r="O5509" s="109" t="s">
        <v>3986</v>
      </c>
      <c r="P5509" s="109" t="s">
        <v>3987</v>
      </c>
      <c r="Q5509" s="109" t="s">
        <v>3695</v>
      </c>
      <c r="R5509" s="91"/>
      <c r="S5509" s="91"/>
      <c r="T5509" s="91"/>
      <c r="U5509" s="91"/>
      <c r="V5509" s="91"/>
      <c r="W5509" s="91"/>
      <c r="X5509" s="91"/>
      <c r="Y5509" s="91"/>
    </row>
    <row r="5510" spans="1:25" ht="15" customHeight="1" x14ac:dyDescent="0.25">
      <c r="A5510" s="111"/>
      <c r="B5510" s="111"/>
      <c r="C5510" s="111"/>
      <c r="D5510" s="111"/>
      <c r="E5510" s="111"/>
      <c r="F5510" s="111"/>
      <c r="G5510" s="111"/>
      <c r="H5510" s="67" t="s">
        <v>1</v>
      </c>
      <c r="I5510" s="29">
        <v>1</v>
      </c>
      <c r="J5510" s="29">
        <v>2</v>
      </c>
      <c r="K5510" s="29">
        <v>3</v>
      </c>
      <c r="L5510" s="29" t="s">
        <v>3478</v>
      </c>
      <c r="M5510" s="29">
        <v>5</v>
      </c>
      <c r="N5510" s="29">
        <v>6</v>
      </c>
      <c r="O5510" s="29">
        <v>7</v>
      </c>
      <c r="P5510" s="29" t="s">
        <v>3696</v>
      </c>
      <c r="Q5510" s="29">
        <v>9</v>
      </c>
      <c r="R5510" s="92"/>
      <c r="S5510" s="92"/>
      <c r="T5510" s="92"/>
      <c r="U5510" s="92"/>
      <c r="V5510" s="92"/>
      <c r="W5510" s="92"/>
      <c r="X5510" s="92"/>
      <c r="Y5510" s="92"/>
    </row>
    <row r="5511" spans="1:25" ht="15" customHeight="1" x14ac:dyDescent="0.25">
      <c r="A5511" s="111"/>
      <c r="B5511" s="111"/>
      <c r="C5511" s="111"/>
      <c r="D5511" s="111"/>
      <c r="E5511" s="111"/>
      <c r="F5511" s="111"/>
      <c r="G5511" s="111"/>
      <c r="H5511" s="68" t="s">
        <v>484</v>
      </c>
      <c r="I5511" s="32">
        <f t="shared" ref="I5511:K5511" si="5122">SUM(I5507)</f>
        <v>1681615</v>
      </c>
      <c r="J5511" s="32">
        <f t="shared" si="5122"/>
        <v>1571315</v>
      </c>
      <c r="K5511" s="32">
        <f t="shared" si="5122"/>
        <v>887867</v>
      </c>
      <c r="L5511" s="32">
        <f t="shared" si="5072"/>
        <v>399600</v>
      </c>
      <c r="M5511" s="32">
        <f t="shared" ref="M5511" si="5123">SUM(M5507)</f>
        <v>132900</v>
      </c>
      <c r="N5511" s="32">
        <f t="shared" ref="N5511:O5511" si="5124">SUM(N5507)</f>
        <v>133150</v>
      </c>
      <c r="O5511" s="32">
        <f t="shared" si="5124"/>
        <v>133550</v>
      </c>
      <c r="P5511" s="32">
        <f t="shared" si="5075"/>
        <v>1287467</v>
      </c>
      <c r="Q5511" s="32">
        <f t="shared" si="5076"/>
        <v>81.935639893974155</v>
      </c>
      <c r="R5511" s="90"/>
      <c r="S5511" s="90"/>
      <c r="T5511" s="90"/>
      <c r="U5511" s="90"/>
      <c r="V5511" s="90"/>
      <c r="W5511" s="90"/>
      <c r="X5511" s="90"/>
      <c r="Y5511" s="90"/>
    </row>
    <row r="5512" spans="1:25" ht="15" customHeight="1" x14ac:dyDescent="0.25">
      <c r="A5512" s="111"/>
      <c r="B5512" s="111"/>
      <c r="C5512" s="111"/>
      <c r="D5512" s="111"/>
      <c r="E5512" s="111"/>
      <c r="F5512" s="111"/>
      <c r="G5512" s="111"/>
      <c r="H5512" s="69" t="s">
        <v>79</v>
      </c>
      <c r="I5512" s="32">
        <f t="shared" ref="I5512:K5512" si="5125">SUM(I5511)</f>
        <v>1681615</v>
      </c>
      <c r="J5512" s="32">
        <f t="shared" si="5125"/>
        <v>1571315</v>
      </c>
      <c r="K5512" s="32">
        <f t="shared" si="5125"/>
        <v>887867</v>
      </c>
      <c r="L5512" s="32">
        <f t="shared" si="5072"/>
        <v>399600</v>
      </c>
      <c r="M5512" s="32">
        <f t="shared" ref="M5512" si="5126">SUM(M5511)</f>
        <v>132900</v>
      </c>
      <c r="N5512" s="32">
        <f t="shared" ref="N5512:O5512" si="5127">SUM(N5511)</f>
        <v>133150</v>
      </c>
      <c r="O5512" s="32">
        <f t="shared" si="5127"/>
        <v>133550</v>
      </c>
      <c r="P5512" s="32">
        <f t="shared" si="5075"/>
        <v>1287467</v>
      </c>
      <c r="Q5512" s="32">
        <f t="shared" si="5076"/>
        <v>81.935639893974155</v>
      </c>
      <c r="R5512" s="90"/>
      <c r="S5512" s="90"/>
      <c r="T5512" s="90"/>
      <c r="U5512" s="90"/>
      <c r="V5512" s="90"/>
      <c r="W5512" s="90"/>
      <c r="X5512" s="90"/>
      <c r="Y5512" s="90"/>
    </row>
    <row r="5513" spans="1:25" ht="15" customHeight="1" x14ac:dyDescent="0.25">
      <c r="A5513" s="112"/>
      <c r="B5513" s="112"/>
      <c r="C5513" s="112"/>
      <c r="D5513" s="112"/>
      <c r="E5513" s="112"/>
      <c r="F5513" s="112"/>
      <c r="G5513" s="112"/>
      <c r="I5513" s="27"/>
      <c r="J5513" s="27"/>
      <c r="K5513" s="27">
        <v>0</v>
      </c>
      <c r="L5513" s="27"/>
      <c r="M5513" s="27"/>
      <c r="N5513" s="27"/>
      <c r="O5513" s="27"/>
      <c r="P5513" s="27"/>
      <c r="Q5513" s="27"/>
      <c r="R5513" s="27"/>
      <c r="S5513" s="27"/>
      <c r="T5513" s="27"/>
      <c r="U5513" s="27"/>
      <c r="V5513" s="27"/>
      <c r="W5513" s="27"/>
      <c r="X5513" s="27"/>
      <c r="Y5513" s="27"/>
    </row>
    <row r="5514" spans="1:25" ht="15" customHeight="1" thickBot="1" x14ac:dyDescent="0.3">
      <c r="A5514" s="53" t="s">
        <v>1</v>
      </c>
      <c r="B5514" s="53" t="s">
        <v>1</v>
      </c>
      <c r="C5514" s="53" t="s">
        <v>1</v>
      </c>
      <c r="D5514" s="53" t="s">
        <v>1</v>
      </c>
      <c r="E5514" s="53" t="s">
        <v>1</v>
      </c>
      <c r="F5514" s="53" t="s">
        <v>1</v>
      </c>
      <c r="G5514" s="53" t="s">
        <v>1</v>
      </c>
      <c r="H5514" s="21" t="s">
        <v>1</v>
      </c>
      <c r="I5514" s="33"/>
      <c r="J5514" s="33"/>
      <c r="K5514" s="33">
        <v>0</v>
      </c>
      <c r="L5514" s="33"/>
      <c r="M5514" s="33"/>
      <c r="N5514" s="33"/>
      <c r="O5514" s="33"/>
      <c r="P5514" s="33"/>
      <c r="Q5514" s="33"/>
      <c r="R5514" s="33"/>
      <c r="S5514" s="33"/>
      <c r="T5514" s="33"/>
      <c r="U5514" s="33"/>
      <c r="V5514" s="33"/>
      <c r="W5514" s="33"/>
      <c r="X5514" s="33"/>
      <c r="Y5514" s="33"/>
    </row>
    <row r="5515" spans="1:25" ht="45.75" customHeight="1" thickBot="1" x14ac:dyDescent="0.3">
      <c r="A5515" s="28" t="s">
        <v>4</v>
      </c>
      <c r="B5515" s="28" t="s">
        <v>5</v>
      </c>
      <c r="C5515" s="28" t="s">
        <v>6</v>
      </c>
      <c r="D5515" s="57" t="s">
        <v>1</v>
      </c>
      <c r="E5515" s="28" t="s">
        <v>7</v>
      </c>
      <c r="F5515" s="28" t="s">
        <v>8</v>
      </c>
      <c r="G5515" s="28" t="s">
        <v>9</v>
      </c>
      <c r="H5515" s="28" t="s">
        <v>10</v>
      </c>
      <c r="I5515" s="109" t="s">
        <v>3984</v>
      </c>
      <c r="J5515" s="109" t="s">
        <v>11</v>
      </c>
      <c r="K5515" s="109" t="s">
        <v>3989</v>
      </c>
      <c r="L5515" s="109" t="s">
        <v>3985</v>
      </c>
      <c r="M5515" s="109" t="s">
        <v>4027</v>
      </c>
      <c r="N5515" s="109" t="s">
        <v>3988</v>
      </c>
      <c r="O5515" s="109" t="s">
        <v>3986</v>
      </c>
      <c r="P5515" s="109" t="s">
        <v>3987</v>
      </c>
      <c r="Q5515" s="109" t="s">
        <v>3695</v>
      </c>
      <c r="R5515" s="91"/>
      <c r="S5515" s="91"/>
      <c r="T5515" s="91"/>
      <c r="U5515" s="91"/>
      <c r="V5515" s="91"/>
      <c r="W5515" s="91"/>
      <c r="X5515" s="91"/>
      <c r="Y5515" s="91"/>
    </row>
    <row r="5516" spans="1:25" ht="15" customHeight="1" x14ac:dyDescent="0.25">
      <c r="A5516" s="58" t="s">
        <v>1</v>
      </c>
      <c r="B5516" s="58" t="s">
        <v>1</v>
      </c>
      <c r="C5516" s="58" t="s">
        <v>1</v>
      </c>
      <c r="D5516" s="59" t="s">
        <v>1</v>
      </c>
      <c r="E5516" s="59" t="s">
        <v>1</v>
      </c>
      <c r="F5516" s="60" t="s">
        <v>1</v>
      </c>
      <c r="G5516" s="61" t="s">
        <v>1</v>
      </c>
      <c r="H5516" s="62" t="s">
        <v>1</v>
      </c>
      <c r="I5516" s="29">
        <v>1</v>
      </c>
      <c r="J5516" s="29">
        <v>2</v>
      </c>
      <c r="K5516" s="29">
        <v>3</v>
      </c>
      <c r="L5516" s="29" t="s">
        <v>3478</v>
      </c>
      <c r="M5516" s="29">
        <v>5</v>
      </c>
      <c r="N5516" s="29">
        <v>6</v>
      </c>
      <c r="O5516" s="29">
        <v>7</v>
      </c>
      <c r="P5516" s="29" t="s">
        <v>3696</v>
      </c>
      <c r="Q5516" s="29">
        <v>9</v>
      </c>
      <c r="R5516" s="92"/>
      <c r="S5516" s="92"/>
      <c r="T5516" s="92"/>
      <c r="U5516" s="92"/>
      <c r="V5516" s="92"/>
      <c r="W5516" s="92"/>
      <c r="X5516" s="92"/>
      <c r="Y5516" s="92"/>
    </row>
    <row r="5517" spans="1:25" ht="15" customHeight="1" x14ac:dyDescent="0.25">
      <c r="A5517" s="63" t="s">
        <v>935</v>
      </c>
      <c r="B5517" s="63" t="s">
        <v>95</v>
      </c>
      <c r="C5517" s="64" t="s">
        <v>1315</v>
      </c>
      <c r="D5517" s="64" t="s">
        <v>2057</v>
      </c>
      <c r="E5517" s="65" t="s">
        <v>1</v>
      </c>
      <c r="F5517" s="65" t="s">
        <v>1</v>
      </c>
      <c r="G5517" s="65" t="s">
        <v>1</v>
      </c>
      <c r="H5517" s="65" t="s">
        <v>2058</v>
      </c>
      <c r="I5517" s="26">
        <v>0</v>
      </c>
      <c r="J5517" s="26" t="s">
        <v>1</v>
      </c>
      <c r="K5517" s="26">
        <v>0</v>
      </c>
      <c r="L5517" s="26"/>
      <c r="M5517" s="26"/>
      <c r="N5517" s="26"/>
      <c r="O5517" s="26"/>
      <c r="P5517" s="26"/>
      <c r="Q5517" s="26"/>
      <c r="R5517" s="90"/>
      <c r="S5517" s="90"/>
      <c r="T5517" s="90"/>
      <c r="U5517" s="90"/>
      <c r="V5517" s="90"/>
      <c r="W5517" s="90"/>
      <c r="X5517" s="90"/>
      <c r="Y5517" s="90"/>
    </row>
    <row r="5518" spans="1:25" ht="22.5" customHeight="1" x14ac:dyDescent="0.25">
      <c r="A5518" s="63" t="s">
        <v>1</v>
      </c>
      <c r="B5518" s="63" t="s">
        <v>1</v>
      </c>
      <c r="C5518" s="63" t="s">
        <v>1</v>
      </c>
      <c r="D5518" s="65" t="s">
        <v>1</v>
      </c>
      <c r="E5518" s="65" t="s">
        <v>1</v>
      </c>
      <c r="F5518" s="65" t="s">
        <v>1</v>
      </c>
      <c r="G5518" s="65" t="s">
        <v>1</v>
      </c>
      <c r="H5518" s="66" t="s">
        <v>15</v>
      </c>
      <c r="I5518" s="30">
        <f t="shared" ref="I5518:K5518" si="5128">SUM(I5519,I5527,I5529)</f>
        <v>1714097</v>
      </c>
      <c r="J5518" s="30">
        <f t="shared" si="5128"/>
        <v>1704897</v>
      </c>
      <c r="K5518" s="30">
        <f t="shared" si="5128"/>
        <v>898471</v>
      </c>
      <c r="L5518" s="30">
        <f t="shared" si="5072"/>
        <v>388450</v>
      </c>
      <c r="M5518" s="30">
        <f t="shared" ref="M5518" si="5129">SUM(M5519,M5527,M5529)</f>
        <v>130150</v>
      </c>
      <c r="N5518" s="30">
        <f t="shared" ref="N5518:O5518" si="5130">SUM(N5519,N5527,N5529)</f>
        <v>125350</v>
      </c>
      <c r="O5518" s="30">
        <f t="shared" si="5130"/>
        <v>132950</v>
      </c>
      <c r="P5518" s="30">
        <f t="shared" si="5075"/>
        <v>1286921</v>
      </c>
      <c r="Q5518" s="30">
        <f t="shared" si="5076"/>
        <v>75.483797554925602</v>
      </c>
      <c r="R5518" s="93"/>
      <c r="S5518" s="93"/>
      <c r="T5518" s="93"/>
      <c r="U5518" s="93"/>
      <c r="V5518" s="93"/>
      <c r="W5518" s="93"/>
      <c r="X5518" s="93"/>
      <c r="Y5518" s="93"/>
    </row>
    <row r="5519" spans="1:25" ht="15" customHeight="1" x14ac:dyDescent="0.25">
      <c r="A5519" s="63" t="s">
        <v>935</v>
      </c>
      <c r="B5519" s="63" t="s">
        <v>95</v>
      </c>
      <c r="C5519" s="63" t="s">
        <v>1315</v>
      </c>
      <c r="D5519" s="63" t="s">
        <v>2057</v>
      </c>
      <c r="E5519" s="65" t="s">
        <v>16</v>
      </c>
      <c r="F5519" s="65" t="s">
        <v>1</v>
      </c>
      <c r="G5519" s="65" t="s">
        <v>1</v>
      </c>
      <c r="H5519" s="65" t="s">
        <v>17</v>
      </c>
      <c r="I5519" s="31">
        <f t="shared" ref="I5519:K5519" si="5131">SUM(I5520:I5521)</f>
        <v>1416069</v>
      </c>
      <c r="J5519" s="31">
        <f t="shared" si="5131"/>
        <v>1416069</v>
      </c>
      <c r="K5519" s="31">
        <f t="shared" si="5131"/>
        <v>723800</v>
      </c>
      <c r="L5519" s="31">
        <f t="shared" si="5072"/>
        <v>334000</v>
      </c>
      <c r="M5519" s="31">
        <f t="shared" ref="M5519" si="5132">SUM(M5520:M5521)</f>
        <v>115000</v>
      </c>
      <c r="N5519" s="31">
        <f t="shared" ref="N5519:O5519" si="5133">SUM(N5520:N5521)</f>
        <v>106200</v>
      </c>
      <c r="O5519" s="31">
        <f t="shared" si="5133"/>
        <v>112800</v>
      </c>
      <c r="P5519" s="31">
        <f t="shared" si="5075"/>
        <v>1057800</v>
      </c>
      <c r="Q5519" s="31">
        <f t="shared" si="5076"/>
        <v>74.699749800327524</v>
      </c>
      <c r="R5519" s="94"/>
      <c r="S5519" s="94"/>
      <c r="T5519" s="94"/>
      <c r="U5519" s="94"/>
      <c r="V5519" s="94"/>
      <c r="W5519" s="94"/>
      <c r="X5519" s="94"/>
      <c r="Y5519" s="94"/>
    </row>
    <row r="5520" spans="1:25" ht="15" customHeight="1" x14ac:dyDescent="0.25">
      <c r="A5520" s="64" t="s">
        <v>935</v>
      </c>
      <c r="B5520" s="64" t="s">
        <v>95</v>
      </c>
      <c r="C5520" s="64" t="s">
        <v>1315</v>
      </c>
      <c r="D5520" s="64" t="s">
        <v>2057</v>
      </c>
      <c r="E5520" s="20" t="s">
        <v>19</v>
      </c>
      <c r="F5520" s="64"/>
      <c r="G5520" s="53" t="s">
        <v>385</v>
      </c>
      <c r="H5520" s="53" t="s">
        <v>3944</v>
      </c>
      <c r="I5520" s="26">
        <v>1202769</v>
      </c>
      <c r="J5520" s="26">
        <v>1202769</v>
      </c>
      <c r="K5520" s="26">
        <v>610000</v>
      </c>
      <c r="L5520" s="26">
        <f t="shared" ref="L5520:L5583" si="5134">SUM(M5520:O5520)</f>
        <v>300000</v>
      </c>
      <c r="M5520" s="26">
        <v>100000</v>
      </c>
      <c r="N5520" s="26">
        <v>100000</v>
      </c>
      <c r="O5520" s="26">
        <v>100000</v>
      </c>
      <c r="P5520" s="26">
        <f t="shared" ref="P5520:P5583" si="5135">K5520+L5520</f>
        <v>910000</v>
      </c>
      <c r="Q5520" s="26">
        <f t="shared" ref="Q5520:Q5583" si="5136">IF(J5520=0,"-",P5520/J5520*100)</f>
        <v>75.658750765940937</v>
      </c>
      <c r="R5520" s="90"/>
      <c r="S5520" s="90"/>
      <c r="T5520" s="90"/>
      <c r="U5520" s="90"/>
      <c r="V5520" s="90"/>
      <c r="W5520" s="90"/>
      <c r="X5520" s="90"/>
      <c r="Y5520" s="90"/>
    </row>
    <row r="5521" spans="1:25" ht="15" customHeight="1" x14ac:dyDescent="0.25">
      <c r="A5521" s="63" t="s">
        <v>935</v>
      </c>
      <c r="B5521" s="63" t="s">
        <v>95</v>
      </c>
      <c r="C5521" s="63" t="s">
        <v>1315</v>
      </c>
      <c r="D5521" s="63" t="s">
        <v>2057</v>
      </c>
      <c r="E5521" s="63" t="s">
        <v>21</v>
      </c>
      <c r="F5521" s="64" t="s">
        <v>1</v>
      </c>
      <c r="G5521" s="53" t="s">
        <v>1</v>
      </c>
      <c r="H5521" s="65" t="s">
        <v>22</v>
      </c>
      <c r="I5521" s="31">
        <f t="shared" ref="I5521:K5521" si="5137">SUM(I5522:I5526)</f>
        <v>213300</v>
      </c>
      <c r="J5521" s="31">
        <f t="shared" si="5137"/>
        <v>213300</v>
      </c>
      <c r="K5521" s="31">
        <f t="shared" si="5137"/>
        <v>113800</v>
      </c>
      <c r="L5521" s="31">
        <f t="shared" si="5134"/>
        <v>34000</v>
      </c>
      <c r="M5521" s="31">
        <f t="shared" ref="M5521" si="5138">SUM(M5522:M5526)</f>
        <v>15000</v>
      </c>
      <c r="N5521" s="31">
        <f t="shared" ref="N5521:O5521" si="5139">SUM(N5522:N5526)</f>
        <v>6200</v>
      </c>
      <c r="O5521" s="31">
        <f t="shared" si="5139"/>
        <v>12800</v>
      </c>
      <c r="P5521" s="31">
        <f t="shared" si="5135"/>
        <v>147800</v>
      </c>
      <c r="Q5521" s="31">
        <f t="shared" si="5136"/>
        <v>69.292076887013593</v>
      </c>
      <c r="R5521" s="94"/>
      <c r="S5521" s="94"/>
      <c r="T5521" s="94"/>
      <c r="U5521" s="94"/>
      <c r="V5521" s="94"/>
      <c r="W5521" s="94"/>
      <c r="X5521" s="94"/>
      <c r="Y5521" s="94"/>
    </row>
    <row r="5522" spans="1:25" ht="15" customHeight="1" x14ac:dyDescent="0.25">
      <c r="A5522" s="64" t="s">
        <v>935</v>
      </c>
      <c r="B5522" s="64" t="s">
        <v>95</v>
      </c>
      <c r="C5522" s="64" t="s">
        <v>1315</v>
      </c>
      <c r="D5522" s="64" t="s">
        <v>2057</v>
      </c>
      <c r="E5522" s="20" t="s">
        <v>23</v>
      </c>
      <c r="F5522" s="64" t="s">
        <v>2059</v>
      </c>
      <c r="G5522" s="53" t="s">
        <v>385</v>
      </c>
      <c r="H5522" s="53" t="s">
        <v>85</v>
      </c>
      <c r="I5522" s="26">
        <v>31100</v>
      </c>
      <c r="J5522" s="26">
        <v>31100</v>
      </c>
      <c r="K5522" s="26">
        <v>19900</v>
      </c>
      <c r="L5522" s="26">
        <f t="shared" si="5134"/>
        <v>7600</v>
      </c>
      <c r="M5522" s="26">
        <v>2000</v>
      </c>
      <c r="N5522" s="26">
        <v>2800</v>
      </c>
      <c r="O5522" s="26">
        <v>2800</v>
      </c>
      <c r="P5522" s="26">
        <f t="shared" si="5135"/>
        <v>27500</v>
      </c>
      <c r="Q5522" s="26">
        <f t="shared" si="5136"/>
        <v>88.424437299035375</v>
      </c>
      <c r="R5522" s="90"/>
      <c r="S5522" s="90"/>
      <c r="T5522" s="90"/>
      <c r="U5522" s="90"/>
      <c r="V5522" s="90"/>
      <c r="W5522" s="90"/>
      <c r="X5522" s="90"/>
      <c r="Y5522" s="90"/>
    </row>
    <row r="5523" spans="1:25" ht="15" customHeight="1" x14ac:dyDescent="0.25">
      <c r="A5523" s="64" t="s">
        <v>935</v>
      </c>
      <c r="B5523" s="64" t="s">
        <v>95</v>
      </c>
      <c r="C5523" s="64" t="s">
        <v>1315</v>
      </c>
      <c r="D5523" s="64" t="s">
        <v>2057</v>
      </c>
      <c r="E5523" s="20" t="s">
        <v>23</v>
      </c>
      <c r="F5523" s="64" t="s">
        <v>2060</v>
      </c>
      <c r="G5523" s="53" t="s">
        <v>385</v>
      </c>
      <c r="H5523" s="53" t="s">
        <v>25</v>
      </c>
      <c r="I5523" s="26">
        <v>109900</v>
      </c>
      <c r="J5523" s="26">
        <v>109900</v>
      </c>
      <c r="K5523" s="26">
        <v>61000</v>
      </c>
      <c r="L5523" s="26">
        <f t="shared" si="5134"/>
        <v>10000</v>
      </c>
      <c r="M5523" s="26">
        <v>0</v>
      </c>
      <c r="N5523" s="26">
        <v>0</v>
      </c>
      <c r="O5523" s="26">
        <v>10000</v>
      </c>
      <c r="P5523" s="26">
        <f t="shared" si="5135"/>
        <v>71000</v>
      </c>
      <c r="Q5523" s="26">
        <f t="shared" si="5136"/>
        <v>64.604185623293915</v>
      </c>
      <c r="R5523" s="90"/>
      <c r="S5523" s="90"/>
      <c r="T5523" s="90"/>
      <c r="U5523" s="90"/>
      <c r="V5523" s="90"/>
      <c r="W5523" s="90"/>
      <c r="X5523" s="90"/>
      <c r="Y5523" s="90"/>
    </row>
    <row r="5524" spans="1:25" ht="15" customHeight="1" x14ac:dyDescent="0.25">
      <c r="A5524" s="64" t="s">
        <v>935</v>
      </c>
      <c r="B5524" s="64" t="s">
        <v>95</v>
      </c>
      <c r="C5524" s="64" t="s">
        <v>1315</v>
      </c>
      <c r="D5524" s="64" t="s">
        <v>2057</v>
      </c>
      <c r="E5524" s="20" t="s">
        <v>23</v>
      </c>
      <c r="F5524" s="64" t="s">
        <v>2061</v>
      </c>
      <c r="G5524" s="53" t="s">
        <v>385</v>
      </c>
      <c r="H5524" s="53" t="s">
        <v>27</v>
      </c>
      <c r="I5524" s="26">
        <v>22900</v>
      </c>
      <c r="J5524" s="26">
        <v>22900</v>
      </c>
      <c r="K5524" s="26">
        <v>22900</v>
      </c>
      <c r="L5524" s="26">
        <f t="shared" si="5134"/>
        <v>0</v>
      </c>
      <c r="M5524" s="26"/>
      <c r="N5524" s="26"/>
      <c r="O5524" s="26"/>
      <c r="P5524" s="26">
        <f t="shared" si="5135"/>
        <v>22900</v>
      </c>
      <c r="Q5524" s="26">
        <f t="shared" si="5136"/>
        <v>100</v>
      </c>
      <c r="R5524" s="90"/>
      <c r="S5524" s="90"/>
      <c r="T5524" s="90"/>
      <c r="U5524" s="90"/>
      <c r="V5524" s="90"/>
      <c r="W5524" s="90"/>
      <c r="X5524" s="90"/>
      <c r="Y5524" s="90"/>
    </row>
    <row r="5525" spans="1:25" ht="15" customHeight="1" x14ac:dyDescent="0.25">
      <c r="A5525" s="64" t="s">
        <v>935</v>
      </c>
      <c r="B5525" s="64" t="s">
        <v>95</v>
      </c>
      <c r="C5525" s="64" t="s">
        <v>1315</v>
      </c>
      <c r="D5525" s="64" t="s">
        <v>2057</v>
      </c>
      <c r="E5525" s="20" t="s">
        <v>23</v>
      </c>
      <c r="F5525" s="64" t="s">
        <v>2062</v>
      </c>
      <c r="G5525" s="53" t="s">
        <v>385</v>
      </c>
      <c r="H5525" s="53" t="s">
        <v>89</v>
      </c>
      <c r="I5525" s="26">
        <v>26400</v>
      </c>
      <c r="J5525" s="26">
        <v>26400</v>
      </c>
      <c r="K5525" s="26">
        <v>10000</v>
      </c>
      <c r="L5525" s="26">
        <f t="shared" si="5134"/>
        <v>16400</v>
      </c>
      <c r="M5525" s="26">
        <v>13000</v>
      </c>
      <c r="N5525" s="26">
        <v>3400</v>
      </c>
      <c r="O5525" s="26">
        <v>0</v>
      </c>
      <c r="P5525" s="26">
        <f t="shared" si="5135"/>
        <v>26400</v>
      </c>
      <c r="Q5525" s="26">
        <f t="shared" si="5136"/>
        <v>100</v>
      </c>
      <c r="R5525" s="90"/>
      <c r="S5525" s="90"/>
      <c r="T5525" s="90"/>
      <c r="U5525" s="90"/>
      <c r="V5525" s="90"/>
      <c r="W5525" s="90"/>
      <c r="X5525" s="90"/>
      <c r="Y5525" s="90"/>
    </row>
    <row r="5526" spans="1:25" ht="15" customHeight="1" x14ac:dyDescent="0.25">
      <c r="A5526" s="64" t="s">
        <v>935</v>
      </c>
      <c r="B5526" s="64" t="s">
        <v>95</v>
      </c>
      <c r="C5526" s="64" t="s">
        <v>1315</v>
      </c>
      <c r="D5526" s="64" t="s">
        <v>2057</v>
      </c>
      <c r="E5526" s="20" t="s">
        <v>23</v>
      </c>
      <c r="F5526" s="64" t="s">
        <v>2063</v>
      </c>
      <c r="G5526" s="53" t="s">
        <v>385</v>
      </c>
      <c r="H5526" s="53" t="s">
        <v>29</v>
      </c>
      <c r="I5526" s="26">
        <v>23000</v>
      </c>
      <c r="J5526" s="26">
        <v>23000</v>
      </c>
      <c r="K5526" s="26">
        <v>0</v>
      </c>
      <c r="L5526" s="26">
        <f t="shared" si="5134"/>
        <v>0</v>
      </c>
      <c r="M5526" s="26">
        <v>0</v>
      </c>
      <c r="N5526" s="26">
        <v>0</v>
      </c>
      <c r="O5526" s="26">
        <v>0</v>
      </c>
      <c r="P5526" s="26">
        <f t="shared" si="5135"/>
        <v>0</v>
      </c>
      <c r="Q5526" s="26">
        <f t="shared" si="5136"/>
        <v>0</v>
      </c>
      <c r="R5526" s="90"/>
      <c r="S5526" s="90"/>
      <c r="T5526" s="90"/>
      <c r="U5526" s="90"/>
      <c r="V5526" s="90"/>
      <c r="W5526" s="90"/>
      <c r="X5526" s="90"/>
      <c r="Y5526" s="90"/>
    </row>
    <row r="5527" spans="1:25" ht="15" customHeight="1" x14ac:dyDescent="0.25">
      <c r="A5527" s="63" t="s">
        <v>935</v>
      </c>
      <c r="B5527" s="63" t="s">
        <v>95</v>
      </c>
      <c r="C5527" s="63" t="s">
        <v>1315</v>
      </c>
      <c r="D5527" s="63" t="s">
        <v>2057</v>
      </c>
      <c r="E5527" s="65" t="s">
        <v>30</v>
      </c>
      <c r="F5527" s="65" t="s">
        <v>1</v>
      </c>
      <c r="G5527" s="65" t="s">
        <v>1</v>
      </c>
      <c r="H5527" s="65" t="s">
        <v>31</v>
      </c>
      <c r="I5527" s="31">
        <f t="shared" ref="I5527:K5527" si="5140">SUM(I5528)</f>
        <v>126262</v>
      </c>
      <c r="J5527" s="31">
        <f t="shared" si="5140"/>
        <v>126262</v>
      </c>
      <c r="K5527" s="31">
        <f t="shared" si="5140"/>
        <v>67500</v>
      </c>
      <c r="L5527" s="31">
        <f t="shared" si="5134"/>
        <v>31500</v>
      </c>
      <c r="M5527" s="31">
        <f t="shared" ref="M5527" si="5141">SUM(M5528)</f>
        <v>10500</v>
      </c>
      <c r="N5527" s="31">
        <f t="shared" ref="N5527:O5527" si="5142">SUM(N5528)</f>
        <v>10500</v>
      </c>
      <c r="O5527" s="31">
        <f t="shared" si="5142"/>
        <v>10500</v>
      </c>
      <c r="P5527" s="31">
        <f t="shared" si="5135"/>
        <v>99000</v>
      </c>
      <c r="Q5527" s="31">
        <f t="shared" si="5136"/>
        <v>78.408388905608973</v>
      </c>
      <c r="R5527" s="94"/>
      <c r="S5527" s="94"/>
      <c r="T5527" s="94"/>
      <c r="U5527" s="94"/>
      <c r="V5527" s="94"/>
      <c r="W5527" s="94"/>
      <c r="X5527" s="94"/>
      <c r="Y5527" s="94"/>
    </row>
    <row r="5528" spans="1:25" ht="15" customHeight="1" x14ac:dyDescent="0.25">
      <c r="A5528" s="64" t="s">
        <v>935</v>
      </c>
      <c r="B5528" s="64" t="s">
        <v>95</v>
      </c>
      <c r="C5528" s="64" t="s">
        <v>1315</v>
      </c>
      <c r="D5528" s="64" t="s">
        <v>2057</v>
      </c>
      <c r="E5528" s="20" t="s">
        <v>33</v>
      </c>
      <c r="F5528" s="64"/>
      <c r="G5528" s="53" t="s">
        <v>385</v>
      </c>
      <c r="H5528" s="53" t="s">
        <v>3859</v>
      </c>
      <c r="I5528" s="26">
        <v>126262</v>
      </c>
      <c r="J5528" s="26">
        <v>126262</v>
      </c>
      <c r="K5528" s="26">
        <v>67500</v>
      </c>
      <c r="L5528" s="26">
        <f t="shared" si="5134"/>
        <v>31500</v>
      </c>
      <c r="M5528" s="26">
        <v>10500</v>
      </c>
      <c r="N5528" s="26">
        <v>10500</v>
      </c>
      <c r="O5528" s="26">
        <v>10500</v>
      </c>
      <c r="P5528" s="26">
        <f t="shared" si="5135"/>
        <v>99000</v>
      </c>
      <c r="Q5528" s="26">
        <f t="shared" si="5136"/>
        <v>78.408388905608973</v>
      </c>
      <c r="R5528" s="90"/>
      <c r="S5528" s="90"/>
      <c r="T5528" s="90"/>
      <c r="U5528" s="90"/>
      <c r="V5528" s="90"/>
      <c r="W5528" s="90"/>
      <c r="X5528" s="90"/>
      <c r="Y5528" s="90"/>
    </row>
    <row r="5529" spans="1:25" ht="15" customHeight="1" x14ac:dyDescent="0.25">
      <c r="A5529" s="63" t="s">
        <v>935</v>
      </c>
      <c r="B5529" s="63" t="s">
        <v>95</v>
      </c>
      <c r="C5529" s="63" t="s">
        <v>1315</v>
      </c>
      <c r="D5529" s="63" t="s">
        <v>2057</v>
      </c>
      <c r="E5529" s="65" t="s">
        <v>34</v>
      </c>
      <c r="F5529" s="65" t="s">
        <v>1</v>
      </c>
      <c r="G5529" s="65" t="s">
        <v>1</v>
      </c>
      <c r="H5529" s="65" t="s">
        <v>35</v>
      </c>
      <c r="I5529" s="31">
        <f t="shared" ref="I5529:K5529" si="5143">SUM(I5530:I5537)</f>
        <v>171766</v>
      </c>
      <c r="J5529" s="31">
        <f t="shared" si="5143"/>
        <v>162566</v>
      </c>
      <c r="K5529" s="31">
        <f t="shared" si="5143"/>
        <v>107171</v>
      </c>
      <c r="L5529" s="31">
        <f t="shared" si="5134"/>
        <v>22950</v>
      </c>
      <c r="M5529" s="31">
        <f t="shared" ref="M5529" si="5144">SUM(M5530:M5537)</f>
        <v>4650</v>
      </c>
      <c r="N5529" s="31">
        <f t="shared" ref="N5529:O5529" si="5145">SUM(N5530:N5537)</f>
        <v>8650</v>
      </c>
      <c r="O5529" s="31">
        <f t="shared" si="5145"/>
        <v>9650</v>
      </c>
      <c r="P5529" s="31">
        <f t="shared" si="5135"/>
        <v>130121</v>
      </c>
      <c r="Q5529" s="31">
        <f t="shared" si="5136"/>
        <v>80.041952191725201</v>
      </c>
      <c r="R5529" s="94"/>
      <c r="S5529" s="94"/>
      <c r="T5529" s="94"/>
      <c r="U5529" s="94"/>
      <c r="V5529" s="94"/>
      <c r="W5529" s="94"/>
      <c r="X5529" s="94"/>
      <c r="Y5529" s="94"/>
    </row>
    <row r="5530" spans="1:25" ht="15" customHeight="1" x14ac:dyDescent="0.25">
      <c r="A5530" s="64" t="s">
        <v>935</v>
      </c>
      <c r="B5530" s="64" t="s">
        <v>95</v>
      </c>
      <c r="C5530" s="64" t="s">
        <v>1315</v>
      </c>
      <c r="D5530" s="64" t="s">
        <v>2057</v>
      </c>
      <c r="E5530" s="20" t="s">
        <v>38</v>
      </c>
      <c r="F5530" s="64"/>
      <c r="G5530" s="53" t="s">
        <v>385</v>
      </c>
      <c r="H5530" s="53" t="s">
        <v>37</v>
      </c>
      <c r="I5530" s="26">
        <v>2871</v>
      </c>
      <c r="J5530" s="26">
        <v>2871</v>
      </c>
      <c r="K5530" s="26">
        <v>2871</v>
      </c>
      <c r="L5530" s="26">
        <f t="shared" si="5134"/>
        <v>0</v>
      </c>
      <c r="M5530" s="26">
        <v>0</v>
      </c>
      <c r="N5530" s="26">
        <v>0</v>
      </c>
      <c r="O5530" s="26">
        <v>0</v>
      </c>
      <c r="P5530" s="26">
        <f t="shared" si="5135"/>
        <v>2871</v>
      </c>
      <c r="Q5530" s="26">
        <f t="shared" si="5136"/>
        <v>100</v>
      </c>
      <c r="R5530" s="90"/>
      <c r="S5530" s="90"/>
      <c r="T5530" s="90"/>
      <c r="U5530" s="90"/>
      <c r="V5530" s="90"/>
      <c r="W5530" s="90"/>
      <c r="X5530" s="90"/>
      <c r="Y5530" s="90"/>
    </row>
    <row r="5531" spans="1:25" ht="15" customHeight="1" x14ac:dyDescent="0.25">
      <c r="A5531" s="64" t="s">
        <v>935</v>
      </c>
      <c r="B5531" s="64" t="s">
        <v>95</v>
      </c>
      <c r="C5531" s="64" t="s">
        <v>1315</v>
      </c>
      <c r="D5531" s="64" t="s">
        <v>2057</v>
      </c>
      <c r="E5531" s="20" t="s">
        <v>298</v>
      </c>
      <c r="F5531" s="64"/>
      <c r="G5531" s="53" t="s">
        <v>385</v>
      </c>
      <c r="H5531" s="53" t="s">
        <v>297</v>
      </c>
      <c r="I5531" s="26">
        <v>109210</v>
      </c>
      <c r="J5531" s="26">
        <v>109210</v>
      </c>
      <c r="K5531" s="26">
        <v>70000</v>
      </c>
      <c r="L5531" s="26">
        <f t="shared" si="5134"/>
        <v>11000</v>
      </c>
      <c r="M5531" s="26">
        <v>3000</v>
      </c>
      <c r="N5531" s="26">
        <v>3000</v>
      </c>
      <c r="O5531" s="26">
        <v>5000</v>
      </c>
      <c r="P5531" s="26">
        <f t="shared" si="5135"/>
        <v>81000</v>
      </c>
      <c r="Q5531" s="26">
        <f t="shared" si="5136"/>
        <v>74.169032139913924</v>
      </c>
      <c r="R5531" s="90"/>
      <c r="S5531" s="90"/>
      <c r="T5531" s="90"/>
      <c r="U5531" s="90"/>
      <c r="V5531" s="90"/>
      <c r="W5531" s="90"/>
      <c r="X5531" s="90"/>
      <c r="Y5531" s="90"/>
    </row>
    <row r="5532" spans="1:25" ht="15" customHeight="1" x14ac:dyDescent="0.25">
      <c r="A5532" s="64" t="s">
        <v>935</v>
      </c>
      <c r="B5532" s="64" t="s">
        <v>95</v>
      </c>
      <c r="C5532" s="64" t="s">
        <v>1315</v>
      </c>
      <c r="D5532" s="64" t="s">
        <v>2057</v>
      </c>
      <c r="E5532" s="20" t="s">
        <v>301</v>
      </c>
      <c r="F5532" s="64"/>
      <c r="G5532" s="53" t="s">
        <v>385</v>
      </c>
      <c r="H5532" s="53" t="s">
        <v>300</v>
      </c>
      <c r="I5532" s="26">
        <v>13485</v>
      </c>
      <c r="J5532" s="26">
        <v>13485</v>
      </c>
      <c r="K5532" s="26">
        <v>7800</v>
      </c>
      <c r="L5532" s="26">
        <f t="shared" si="5134"/>
        <v>3900</v>
      </c>
      <c r="M5532" s="26">
        <v>1300</v>
      </c>
      <c r="N5532" s="26">
        <v>1300</v>
      </c>
      <c r="O5532" s="26">
        <v>1300</v>
      </c>
      <c r="P5532" s="26">
        <f t="shared" si="5135"/>
        <v>11700</v>
      </c>
      <c r="Q5532" s="26">
        <f t="shared" si="5136"/>
        <v>86.763070077864285</v>
      </c>
      <c r="R5532" s="90"/>
      <c r="S5532" s="90"/>
      <c r="T5532" s="90"/>
      <c r="U5532" s="90"/>
      <c r="V5532" s="90"/>
      <c r="W5532" s="90"/>
      <c r="X5532" s="90"/>
      <c r="Y5532" s="90"/>
    </row>
    <row r="5533" spans="1:25" ht="15" customHeight="1" x14ac:dyDescent="0.25">
      <c r="A5533" s="64" t="s">
        <v>935</v>
      </c>
      <c r="B5533" s="64" t="s">
        <v>95</v>
      </c>
      <c r="C5533" s="64" t="s">
        <v>1315</v>
      </c>
      <c r="D5533" s="64" t="s">
        <v>2057</v>
      </c>
      <c r="E5533" s="20" t="s">
        <v>218</v>
      </c>
      <c r="F5533" s="64"/>
      <c r="G5533" s="53" t="s">
        <v>385</v>
      </c>
      <c r="H5533" s="53" t="s">
        <v>217</v>
      </c>
      <c r="I5533" s="26">
        <v>21000</v>
      </c>
      <c r="J5533" s="26">
        <v>20000</v>
      </c>
      <c r="K5533" s="26">
        <v>14000</v>
      </c>
      <c r="L5533" s="26">
        <f t="shared" si="5134"/>
        <v>4000</v>
      </c>
      <c r="M5533" s="26">
        <v>0</v>
      </c>
      <c r="N5533" s="26">
        <v>2000</v>
      </c>
      <c r="O5533" s="26">
        <v>2000</v>
      </c>
      <c r="P5533" s="26">
        <f t="shared" si="5135"/>
        <v>18000</v>
      </c>
      <c r="Q5533" s="26">
        <f t="shared" si="5136"/>
        <v>90</v>
      </c>
      <c r="R5533" s="90"/>
      <c r="S5533" s="90"/>
      <c r="T5533" s="90"/>
      <c r="U5533" s="90"/>
      <c r="V5533" s="90"/>
      <c r="W5533" s="90"/>
      <c r="X5533" s="90"/>
      <c r="Y5533" s="90"/>
    </row>
    <row r="5534" spans="1:25" ht="15" customHeight="1" x14ac:dyDescent="0.25">
      <c r="A5534" s="64" t="s">
        <v>935</v>
      </c>
      <c r="B5534" s="64" t="s">
        <v>95</v>
      </c>
      <c r="C5534" s="64" t="s">
        <v>1315</v>
      </c>
      <c r="D5534" s="64" t="s">
        <v>2057</v>
      </c>
      <c r="E5534" s="20" t="s">
        <v>303</v>
      </c>
      <c r="F5534" s="64"/>
      <c r="G5534" s="53" t="s">
        <v>385</v>
      </c>
      <c r="H5534" s="53" t="s">
        <v>302</v>
      </c>
      <c r="I5534" s="26">
        <v>300</v>
      </c>
      <c r="J5534" s="26">
        <v>300</v>
      </c>
      <c r="K5534" s="26">
        <v>200</v>
      </c>
      <c r="L5534" s="26">
        <f t="shared" si="5134"/>
        <v>0</v>
      </c>
      <c r="M5534" s="26">
        <v>0</v>
      </c>
      <c r="N5534" s="26">
        <v>0</v>
      </c>
      <c r="O5534" s="26">
        <v>0</v>
      </c>
      <c r="P5534" s="26">
        <f t="shared" si="5135"/>
        <v>200</v>
      </c>
      <c r="Q5534" s="26">
        <f t="shared" si="5136"/>
        <v>66.666666666666657</v>
      </c>
      <c r="R5534" s="90"/>
      <c r="S5534" s="90"/>
      <c r="T5534" s="90"/>
      <c r="U5534" s="90"/>
      <c r="V5534" s="90"/>
      <c r="W5534" s="90"/>
      <c r="X5534" s="90"/>
      <c r="Y5534" s="90"/>
    </row>
    <row r="5535" spans="1:25" ht="15" customHeight="1" x14ac:dyDescent="0.25">
      <c r="A5535" s="64" t="s">
        <v>935</v>
      </c>
      <c r="B5535" s="64" t="s">
        <v>95</v>
      </c>
      <c r="C5535" s="64" t="s">
        <v>1315</v>
      </c>
      <c r="D5535" s="64" t="s">
        <v>2057</v>
      </c>
      <c r="E5535" s="20" t="s">
        <v>308</v>
      </c>
      <c r="F5535" s="64"/>
      <c r="G5535" s="53" t="s">
        <v>385</v>
      </c>
      <c r="H5535" s="53" t="s">
        <v>307</v>
      </c>
      <c r="I5535" s="26">
        <v>5000</v>
      </c>
      <c r="J5535" s="26">
        <v>5000</v>
      </c>
      <c r="K5535" s="26">
        <v>4000</v>
      </c>
      <c r="L5535" s="26">
        <f t="shared" si="5134"/>
        <v>1000</v>
      </c>
      <c r="M5535" s="26">
        <v>0</v>
      </c>
      <c r="N5535" s="26">
        <v>0</v>
      </c>
      <c r="O5535" s="26">
        <v>1000</v>
      </c>
      <c r="P5535" s="26">
        <f t="shared" si="5135"/>
        <v>5000</v>
      </c>
      <c r="Q5535" s="26">
        <f t="shared" si="5136"/>
        <v>100</v>
      </c>
      <c r="R5535" s="90"/>
      <c r="S5535" s="90"/>
      <c r="T5535" s="90"/>
      <c r="U5535" s="90"/>
      <c r="V5535" s="90"/>
      <c r="W5535" s="90"/>
      <c r="X5535" s="90"/>
      <c r="Y5535" s="90"/>
    </row>
    <row r="5536" spans="1:25" ht="15" customHeight="1" x14ac:dyDescent="0.25">
      <c r="A5536" s="64" t="s">
        <v>935</v>
      </c>
      <c r="B5536" s="64" t="s">
        <v>95</v>
      </c>
      <c r="C5536" s="64" t="s">
        <v>1315</v>
      </c>
      <c r="D5536" s="64" t="s">
        <v>2057</v>
      </c>
      <c r="E5536" s="20" t="s">
        <v>311</v>
      </c>
      <c r="F5536" s="64"/>
      <c r="G5536" s="53" t="s">
        <v>385</v>
      </c>
      <c r="H5536" s="53" t="s">
        <v>310</v>
      </c>
      <c r="I5536" s="26">
        <v>2200</v>
      </c>
      <c r="J5536" s="26">
        <v>0</v>
      </c>
      <c r="K5536" s="26">
        <v>0</v>
      </c>
      <c r="L5536" s="26">
        <f t="shared" si="5134"/>
        <v>0</v>
      </c>
      <c r="M5536" s="26">
        <v>0</v>
      </c>
      <c r="N5536" s="26">
        <v>0</v>
      </c>
      <c r="O5536" s="26">
        <v>0</v>
      </c>
      <c r="P5536" s="26">
        <f t="shared" si="5135"/>
        <v>0</v>
      </c>
      <c r="Q5536" s="26" t="str">
        <f t="shared" si="5136"/>
        <v>-</v>
      </c>
      <c r="R5536" s="90"/>
      <c r="S5536" s="90"/>
      <c r="T5536" s="90"/>
      <c r="U5536" s="90"/>
      <c r="V5536" s="90"/>
      <c r="W5536" s="90"/>
      <c r="X5536" s="90"/>
      <c r="Y5536" s="90"/>
    </row>
    <row r="5537" spans="1:25" ht="15" customHeight="1" x14ac:dyDescent="0.25">
      <c r="A5537" s="63" t="s">
        <v>935</v>
      </c>
      <c r="B5537" s="63" t="s">
        <v>95</v>
      </c>
      <c r="C5537" s="63" t="s">
        <v>1315</v>
      </c>
      <c r="D5537" s="63" t="s">
        <v>2057</v>
      </c>
      <c r="E5537" s="63" t="s">
        <v>39</v>
      </c>
      <c r="F5537" s="64" t="s">
        <v>1</v>
      </c>
      <c r="G5537" s="53" t="s">
        <v>1</v>
      </c>
      <c r="H5537" s="65" t="s">
        <v>40</v>
      </c>
      <c r="I5537" s="31">
        <f t="shared" ref="I5537:K5537" si="5146">SUM(I5538:I5540)</f>
        <v>17700</v>
      </c>
      <c r="J5537" s="31">
        <f t="shared" si="5146"/>
        <v>11700</v>
      </c>
      <c r="K5537" s="31">
        <f t="shared" si="5146"/>
        <v>8300</v>
      </c>
      <c r="L5537" s="31">
        <f t="shared" si="5134"/>
        <v>3050</v>
      </c>
      <c r="M5537" s="31">
        <f t="shared" ref="M5537" si="5147">SUM(M5538:M5540)</f>
        <v>350</v>
      </c>
      <c r="N5537" s="31">
        <f t="shared" ref="N5537:O5537" si="5148">SUM(N5538:N5540)</f>
        <v>2350</v>
      </c>
      <c r="O5537" s="31">
        <f t="shared" si="5148"/>
        <v>350</v>
      </c>
      <c r="P5537" s="31">
        <f t="shared" si="5135"/>
        <v>11350</v>
      </c>
      <c r="Q5537" s="31">
        <f t="shared" si="5136"/>
        <v>97.008547008547012</v>
      </c>
      <c r="R5537" s="94"/>
      <c r="S5537" s="94"/>
      <c r="T5537" s="94"/>
      <c r="U5537" s="94"/>
      <c r="V5537" s="94"/>
      <c r="W5537" s="94"/>
      <c r="X5537" s="94"/>
      <c r="Y5537" s="94"/>
    </row>
    <row r="5538" spans="1:25" ht="15" customHeight="1" x14ac:dyDescent="0.25">
      <c r="A5538" s="64" t="s">
        <v>935</v>
      </c>
      <c r="B5538" s="64" t="s">
        <v>95</v>
      </c>
      <c r="C5538" s="64" t="s">
        <v>1315</v>
      </c>
      <c r="D5538" s="64" t="s">
        <v>2057</v>
      </c>
      <c r="E5538" s="20" t="s">
        <v>41</v>
      </c>
      <c r="F5538" s="64"/>
      <c r="G5538" s="53" t="s">
        <v>385</v>
      </c>
      <c r="H5538" s="53" t="s">
        <v>40</v>
      </c>
      <c r="I5538" s="26">
        <v>14000</v>
      </c>
      <c r="J5538" s="26">
        <v>8000</v>
      </c>
      <c r="K5538" s="26">
        <v>6000</v>
      </c>
      <c r="L5538" s="26">
        <f t="shared" si="5134"/>
        <v>2000</v>
      </c>
      <c r="M5538" s="26">
        <v>0</v>
      </c>
      <c r="N5538" s="26">
        <v>2000</v>
      </c>
      <c r="O5538" s="26">
        <v>0</v>
      </c>
      <c r="P5538" s="26">
        <f t="shared" si="5135"/>
        <v>8000</v>
      </c>
      <c r="Q5538" s="26">
        <f t="shared" si="5136"/>
        <v>100</v>
      </c>
      <c r="R5538" s="90"/>
      <c r="S5538" s="90"/>
      <c r="T5538" s="90"/>
      <c r="U5538" s="90"/>
      <c r="V5538" s="90"/>
      <c r="W5538" s="90"/>
      <c r="X5538" s="90"/>
      <c r="Y5538" s="90"/>
    </row>
    <row r="5539" spans="1:25" ht="15" customHeight="1" x14ac:dyDescent="0.25">
      <c r="A5539" s="64" t="s">
        <v>935</v>
      </c>
      <c r="B5539" s="64" t="s">
        <v>95</v>
      </c>
      <c r="C5539" s="64" t="s">
        <v>1315</v>
      </c>
      <c r="D5539" s="64" t="s">
        <v>2057</v>
      </c>
      <c r="E5539" s="20" t="s">
        <v>41</v>
      </c>
      <c r="F5539" s="64" t="s">
        <v>2064</v>
      </c>
      <c r="G5539" s="53" t="s">
        <v>385</v>
      </c>
      <c r="H5539" s="53" t="s">
        <v>49</v>
      </c>
      <c r="I5539" s="26">
        <v>3600</v>
      </c>
      <c r="J5539" s="26">
        <v>3600</v>
      </c>
      <c r="K5539" s="26">
        <v>2300</v>
      </c>
      <c r="L5539" s="26">
        <f t="shared" si="5134"/>
        <v>1050</v>
      </c>
      <c r="M5539" s="26">
        <v>350</v>
      </c>
      <c r="N5539" s="26">
        <v>350</v>
      </c>
      <c r="O5539" s="26">
        <v>350</v>
      </c>
      <c r="P5539" s="26">
        <f t="shared" si="5135"/>
        <v>3350</v>
      </c>
      <c r="Q5539" s="26">
        <f t="shared" si="5136"/>
        <v>93.055555555555557</v>
      </c>
      <c r="R5539" s="90"/>
      <c r="S5539" s="90"/>
      <c r="T5539" s="90"/>
      <c r="U5539" s="90"/>
      <c r="V5539" s="90"/>
      <c r="W5539" s="90"/>
      <c r="X5539" s="90"/>
      <c r="Y5539" s="90"/>
    </row>
    <row r="5540" spans="1:25" ht="22.5" customHeight="1" x14ac:dyDescent="0.25">
      <c r="A5540" s="64" t="s">
        <v>935</v>
      </c>
      <c r="B5540" s="64" t="s">
        <v>95</v>
      </c>
      <c r="C5540" s="64" t="s">
        <v>1315</v>
      </c>
      <c r="D5540" s="64" t="s">
        <v>2057</v>
      </c>
      <c r="E5540" s="20" t="s">
        <v>41</v>
      </c>
      <c r="F5540" s="64" t="s">
        <v>2065</v>
      </c>
      <c r="G5540" s="53" t="s">
        <v>385</v>
      </c>
      <c r="H5540" s="53" t="s">
        <v>55</v>
      </c>
      <c r="I5540" s="26">
        <v>100</v>
      </c>
      <c r="J5540" s="26">
        <v>100</v>
      </c>
      <c r="K5540" s="26">
        <v>0</v>
      </c>
      <c r="L5540" s="26">
        <f t="shared" si="5134"/>
        <v>0</v>
      </c>
      <c r="M5540" s="26">
        <v>0</v>
      </c>
      <c r="N5540" s="26">
        <v>0</v>
      </c>
      <c r="O5540" s="26">
        <v>0</v>
      </c>
      <c r="P5540" s="26">
        <f t="shared" si="5135"/>
        <v>0</v>
      </c>
      <c r="Q5540" s="26">
        <f t="shared" si="5136"/>
        <v>0</v>
      </c>
      <c r="R5540" s="90"/>
      <c r="S5540" s="90"/>
      <c r="T5540" s="90"/>
      <c r="U5540" s="90"/>
      <c r="V5540" s="90"/>
      <c r="W5540" s="90"/>
      <c r="X5540" s="90"/>
      <c r="Y5540" s="90"/>
    </row>
    <row r="5541" spans="1:25" ht="22.5" customHeight="1" x14ac:dyDescent="0.25">
      <c r="A5541" s="63" t="s">
        <v>1</v>
      </c>
      <c r="B5541" s="63" t="s">
        <v>1</v>
      </c>
      <c r="C5541" s="63" t="s">
        <v>1</v>
      </c>
      <c r="D5541" s="65" t="s">
        <v>1</v>
      </c>
      <c r="E5541" s="65" t="s">
        <v>1</v>
      </c>
      <c r="F5541" s="65" t="s">
        <v>1</v>
      </c>
      <c r="G5541" s="65" t="s">
        <v>1</v>
      </c>
      <c r="H5541" s="66" t="s">
        <v>56</v>
      </c>
      <c r="I5541" s="30">
        <f t="shared" ref="I5541:K5542" si="5149">SUM(I5542)</f>
        <v>100</v>
      </c>
      <c r="J5541" s="30">
        <f t="shared" si="5149"/>
        <v>100</v>
      </c>
      <c r="K5541" s="30">
        <f t="shared" si="5149"/>
        <v>0</v>
      </c>
      <c r="L5541" s="30">
        <f t="shared" si="5134"/>
        <v>0</v>
      </c>
      <c r="M5541" s="30">
        <f t="shared" ref="M5541:M5542" si="5150">SUM(M5542)</f>
        <v>0</v>
      </c>
      <c r="N5541" s="30">
        <f t="shared" ref="N5541:O5542" si="5151">SUM(N5542)</f>
        <v>0</v>
      </c>
      <c r="O5541" s="30">
        <f t="shared" si="5151"/>
        <v>0</v>
      </c>
      <c r="P5541" s="30">
        <f t="shared" si="5135"/>
        <v>0</v>
      </c>
      <c r="Q5541" s="30">
        <f t="shared" si="5136"/>
        <v>0</v>
      </c>
      <c r="R5541" s="93"/>
      <c r="S5541" s="93"/>
      <c r="T5541" s="93"/>
      <c r="U5541" s="93"/>
      <c r="V5541" s="93"/>
      <c r="W5541" s="93"/>
      <c r="X5541" s="93"/>
      <c r="Y5541" s="93"/>
    </row>
    <row r="5542" spans="1:25" ht="15" customHeight="1" x14ac:dyDescent="0.25">
      <c r="A5542" s="63" t="s">
        <v>935</v>
      </c>
      <c r="B5542" s="63" t="s">
        <v>95</v>
      </c>
      <c r="C5542" s="63" t="s">
        <v>1315</v>
      </c>
      <c r="D5542" s="63" t="s">
        <v>2057</v>
      </c>
      <c r="E5542" s="65" t="s">
        <v>57</v>
      </c>
      <c r="F5542" s="65" t="s">
        <v>1</v>
      </c>
      <c r="G5542" s="65" t="s">
        <v>1</v>
      </c>
      <c r="H5542" s="65" t="s">
        <v>58</v>
      </c>
      <c r="I5542" s="31">
        <f t="shared" si="5149"/>
        <v>100</v>
      </c>
      <c r="J5542" s="31">
        <f t="shared" si="5149"/>
        <v>100</v>
      </c>
      <c r="K5542" s="31">
        <f t="shared" si="5149"/>
        <v>0</v>
      </c>
      <c r="L5542" s="31">
        <f t="shared" si="5134"/>
        <v>0</v>
      </c>
      <c r="M5542" s="31">
        <f t="shared" si="5150"/>
        <v>0</v>
      </c>
      <c r="N5542" s="31">
        <f t="shared" si="5151"/>
        <v>0</v>
      </c>
      <c r="O5542" s="31">
        <f t="shared" si="5151"/>
        <v>0</v>
      </c>
      <c r="P5542" s="31">
        <f t="shared" si="5135"/>
        <v>0</v>
      </c>
      <c r="Q5542" s="31">
        <f t="shared" si="5136"/>
        <v>0</v>
      </c>
      <c r="R5542" s="94"/>
      <c r="S5542" s="94"/>
      <c r="T5542" s="94"/>
      <c r="U5542" s="94"/>
      <c r="V5542" s="94"/>
      <c r="W5542" s="94"/>
      <c r="X5542" s="94"/>
      <c r="Y5542" s="94"/>
    </row>
    <row r="5543" spans="1:25" ht="15" customHeight="1" x14ac:dyDescent="0.25">
      <c r="A5543" s="64" t="s">
        <v>935</v>
      </c>
      <c r="B5543" s="64" t="s">
        <v>95</v>
      </c>
      <c r="C5543" s="64" t="s">
        <v>1315</v>
      </c>
      <c r="D5543" s="64" t="s">
        <v>2057</v>
      </c>
      <c r="E5543" s="20" t="s">
        <v>68</v>
      </c>
      <c r="F5543" s="64"/>
      <c r="G5543" s="53" t="s">
        <v>385</v>
      </c>
      <c r="H5543" s="53" t="s">
        <v>67</v>
      </c>
      <c r="I5543" s="26">
        <v>100</v>
      </c>
      <c r="J5543" s="26">
        <v>100</v>
      </c>
      <c r="K5543" s="26">
        <v>0</v>
      </c>
      <c r="L5543" s="26">
        <f t="shared" si="5134"/>
        <v>0</v>
      </c>
      <c r="M5543" s="26"/>
      <c r="N5543" s="26"/>
      <c r="O5543" s="26"/>
      <c r="P5543" s="26">
        <f t="shared" si="5135"/>
        <v>0</v>
      </c>
      <c r="Q5543" s="26">
        <f t="shared" si="5136"/>
        <v>0</v>
      </c>
      <c r="R5543" s="90"/>
      <c r="S5543" s="90"/>
      <c r="T5543" s="90"/>
      <c r="U5543" s="90"/>
      <c r="V5543" s="90"/>
      <c r="W5543" s="90"/>
      <c r="X5543" s="90"/>
      <c r="Y5543" s="90"/>
    </row>
    <row r="5544" spans="1:25" ht="22.5" customHeight="1" x14ac:dyDescent="0.25">
      <c r="A5544" s="63" t="s">
        <v>1</v>
      </c>
      <c r="B5544" s="63" t="s">
        <v>1</v>
      </c>
      <c r="C5544" s="63" t="s">
        <v>1</v>
      </c>
      <c r="D5544" s="65" t="s">
        <v>1</v>
      </c>
      <c r="E5544" s="65" t="s">
        <v>1</v>
      </c>
      <c r="F5544" s="65" t="s">
        <v>1</v>
      </c>
      <c r="G5544" s="65" t="s">
        <v>1</v>
      </c>
      <c r="H5544" s="66" t="s">
        <v>69</v>
      </c>
      <c r="I5544" s="30">
        <f t="shared" ref="I5544:K5545" si="5152">SUM(I5545)</f>
        <v>14100</v>
      </c>
      <c r="J5544" s="30">
        <f t="shared" si="5152"/>
        <v>0</v>
      </c>
      <c r="K5544" s="30">
        <f t="shared" si="5152"/>
        <v>0</v>
      </c>
      <c r="L5544" s="30">
        <f t="shared" si="5134"/>
        <v>0</v>
      </c>
      <c r="M5544" s="30">
        <f t="shared" ref="M5544:M5545" si="5153">SUM(M5545)</f>
        <v>0</v>
      </c>
      <c r="N5544" s="30">
        <f t="shared" ref="N5544:O5545" si="5154">SUM(N5545)</f>
        <v>0</v>
      </c>
      <c r="O5544" s="30">
        <f t="shared" si="5154"/>
        <v>0</v>
      </c>
      <c r="P5544" s="30">
        <f t="shared" si="5135"/>
        <v>0</v>
      </c>
      <c r="Q5544" s="30" t="str">
        <f t="shared" si="5136"/>
        <v>-</v>
      </c>
      <c r="R5544" s="93"/>
      <c r="S5544" s="93"/>
      <c r="T5544" s="93"/>
      <c r="U5544" s="93"/>
      <c r="V5544" s="93"/>
      <c r="W5544" s="93"/>
      <c r="X5544" s="93"/>
      <c r="Y5544" s="93"/>
    </row>
    <row r="5545" spans="1:25" ht="15" customHeight="1" x14ac:dyDescent="0.25">
      <c r="A5545" s="63" t="s">
        <v>935</v>
      </c>
      <c r="B5545" s="63" t="s">
        <v>95</v>
      </c>
      <c r="C5545" s="63" t="s">
        <v>1315</v>
      </c>
      <c r="D5545" s="63" t="s">
        <v>2057</v>
      </c>
      <c r="E5545" s="65" t="s">
        <v>70</v>
      </c>
      <c r="F5545" s="65" t="s">
        <v>1</v>
      </c>
      <c r="G5545" s="65" t="s">
        <v>1</v>
      </c>
      <c r="H5545" s="65" t="s">
        <v>71</v>
      </c>
      <c r="I5545" s="31">
        <f t="shared" si="5152"/>
        <v>14100</v>
      </c>
      <c r="J5545" s="31">
        <f t="shared" si="5152"/>
        <v>0</v>
      </c>
      <c r="K5545" s="31">
        <f t="shared" si="5152"/>
        <v>0</v>
      </c>
      <c r="L5545" s="31">
        <f t="shared" si="5134"/>
        <v>0</v>
      </c>
      <c r="M5545" s="31">
        <f t="shared" si="5153"/>
        <v>0</v>
      </c>
      <c r="N5545" s="31">
        <f t="shared" si="5154"/>
        <v>0</v>
      </c>
      <c r="O5545" s="31">
        <f t="shared" si="5154"/>
        <v>0</v>
      </c>
      <c r="P5545" s="31">
        <f t="shared" si="5135"/>
        <v>0</v>
      </c>
      <c r="Q5545" s="31" t="str">
        <f t="shared" si="5136"/>
        <v>-</v>
      </c>
      <c r="R5545" s="94"/>
      <c r="S5545" s="94"/>
      <c r="T5545" s="94"/>
      <c r="U5545" s="94"/>
      <c r="V5545" s="94"/>
      <c r="W5545" s="94"/>
      <c r="X5545" s="94"/>
      <c r="Y5545" s="94"/>
    </row>
    <row r="5546" spans="1:25" ht="15" customHeight="1" x14ac:dyDescent="0.25">
      <c r="A5546" s="64" t="s">
        <v>935</v>
      </c>
      <c r="B5546" s="64" t="s">
        <v>95</v>
      </c>
      <c r="C5546" s="64" t="s">
        <v>1315</v>
      </c>
      <c r="D5546" s="64" t="s">
        <v>2057</v>
      </c>
      <c r="E5546" s="20" t="s">
        <v>74</v>
      </c>
      <c r="F5546" s="64"/>
      <c r="G5546" s="53" t="s">
        <v>385</v>
      </c>
      <c r="H5546" s="53" t="s">
        <v>73</v>
      </c>
      <c r="I5546" s="26">
        <v>14100</v>
      </c>
      <c r="J5546" s="26">
        <v>0</v>
      </c>
      <c r="K5546" s="26">
        <v>0</v>
      </c>
      <c r="L5546" s="26">
        <f t="shared" si="5134"/>
        <v>0</v>
      </c>
      <c r="M5546" s="26"/>
      <c r="N5546" s="26"/>
      <c r="O5546" s="26"/>
      <c r="P5546" s="26">
        <f t="shared" si="5135"/>
        <v>0</v>
      </c>
      <c r="Q5546" s="26" t="str">
        <f t="shared" si="5136"/>
        <v>-</v>
      </c>
      <c r="R5546" s="90"/>
      <c r="S5546" s="90"/>
      <c r="T5546" s="90"/>
      <c r="U5546" s="90"/>
      <c r="V5546" s="90"/>
      <c r="W5546" s="90"/>
      <c r="X5546" s="90"/>
      <c r="Y5546" s="90"/>
    </row>
    <row r="5547" spans="1:25" ht="15" customHeight="1" x14ac:dyDescent="0.25">
      <c r="A5547" s="53" t="s">
        <v>1</v>
      </c>
      <c r="B5547" s="53" t="s">
        <v>1</v>
      </c>
      <c r="C5547" s="53" t="s">
        <v>1</v>
      </c>
      <c r="D5547" s="53" t="s">
        <v>1</v>
      </c>
      <c r="E5547" s="53" t="s">
        <v>1</v>
      </c>
      <c r="F5547" s="53" t="s">
        <v>1</v>
      </c>
      <c r="G5547" s="53" t="s">
        <v>1</v>
      </c>
      <c r="H5547" s="66" t="s">
        <v>2066</v>
      </c>
      <c r="I5547" s="30">
        <f t="shared" ref="I5547:K5547" si="5155">SUM(I5518,I5541,I5544)</f>
        <v>1728297</v>
      </c>
      <c r="J5547" s="30">
        <f t="shared" si="5155"/>
        <v>1704997</v>
      </c>
      <c r="K5547" s="30">
        <f t="shared" si="5155"/>
        <v>898471</v>
      </c>
      <c r="L5547" s="30">
        <f t="shared" si="5134"/>
        <v>388450</v>
      </c>
      <c r="M5547" s="30">
        <f t="shared" ref="M5547" si="5156">SUM(M5518,M5541,M5544)</f>
        <v>130150</v>
      </c>
      <c r="N5547" s="30">
        <f t="shared" ref="N5547:O5547" si="5157">SUM(N5518,N5541,N5544)</f>
        <v>125350</v>
      </c>
      <c r="O5547" s="30">
        <f t="shared" si="5157"/>
        <v>132950</v>
      </c>
      <c r="P5547" s="30">
        <f t="shared" si="5135"/>
        <v>1286921</v>
      </c>
      <c r="Q5547" s="30">
        <f t="shared" si="5136"/>
        <v>75.479370344933159</v>
      </c>
      <c r="R5547" s="93"/>
      <c r="S5547" s="93"/>
      <c r="T5547" s="93"/>
      <c r="U5547" s="93"/>
      <c r="V5547" s="93"/>
      <c r="W5547" s="93"/>
      <c r="X5547" s="93"/>
      <c r="Y5547" s="93"/>
    </row>
    <row r="5548" spans="1:25" ht="15" customHeight="1" thickBot="1" x14ac:dyDescent="0.3">
      <c r="A5548" s="53" t="s">
        <v>1</v>
      </c>
      <c r="B5548" s="53" t="s">
        <v>1</v>
      </c>
      <c r="C5548" s="53" t="s">
        <v>1</v>
      </c>
      <c r="D5548" s="53" t="s">
        <v>1</v>
      </c>
      <c r="E5548" s="53" t="s">
        <v>1</v>
      </c>
      <c r="F5548" s="53" t="s">
        <v>1</v>
      </c>
      <c r="G5548" s="53" t="s">
        <v>1</v>
      </c>
      <c r="H5548" s="65" t="s">
        <v>76</v>
      </c>
      <c r="I5548" s="31"/>
      <c r="J5548" s="31"/>
      <c r="K5548" s="31">
        <v>0</v>
      </c>
      <c r="L5548" s="31"/>
      <c r="M5548" s="31"/>
      <c r="N5548" s="31"/>
      <c r="O5548" s="31"/>
      <c r="P5548" s="31"/>
      <c r="Q5548" s="31"/>
      <c r="R5548" s="94"/>
      <c r="S5548" s="94"/>
      <c r="T5548" s="94"/>
      <c r="U5548" s="94"/>
      <c r="V5548" s="94"/>
      <c r="W5548" s="94"/>
      <c r="X5548" s="94"/>
      <c r="Y5548" s="94"/>
    </row>
    <row r="5549" spans="1:25" ht="47.25" customHeight="1" thickBot="1" x14ac:dyDescent="0.3">
      <c r="A5549" s="110" t="s">
        <v>1</v>
      </c>
      <c r="B5549" s="110" t="s">
        <v>1</v>
      </c>
      <c r="C5549" s="110" t="s">
        <v>1</v>
      </c>
      <c r="D5549" s="110" t="s">
        <v>1</v>
      </c>
      <c r="E5549" s="110" t="s">
        <v>1</v>
      </c>
      <c r="F5549" s="110" t="s">
        <v>1</v>
      </c>
      <c r="G5549" s="110" t="s">
        <v>1</v>
      </c>
      <c r="H5549" s="28" t="s">
        <v>77</v>
      </c>
      <c r="I5549" s="109" t="s">
        <v>3984</v>
      </c>
      <c r="J5549" s="109" t="s">
        <v>11</v>
      </c>
      <c r="K5549" s="109" t="s">
        <v>3989</v>
      </c>
      <c r="L5549" s="109" t="s">
        <v>3985</v>
      </c>
      <c r="M5549" s="109" t="s">
        <v>4027</v>
      </c>
      <c r="N5549" s="109" t="s">
        <v>3988</v>
      </c>
      <c r="O5549" s="109" t="s">
        <v>3986</v>
      </c>
      <c r="P5549" s="109" t="s">
        <v>3987</v>
      </c>
      <c r="Q5549" s="109" t="s">
        <v>3695</v>
      </c>
      <c r="R5549" s="91"/>
      <c r="S5549" s="91"/>
      <c r="T5549" s="91"/>
      <c r="U5549" s="91"/>
      <c r="V5549" s="91"/>
      <c r="W5549" s="91"/>
      <c r="X5549" s="91"/>
      <c r="Y5549" s="91"/>
    </row>
    <row r="5550" spans="1:25" ht="15" customHeight="1" x14ac:dyDescent="0.25">
      <c r="A5550" s="111"/>
      <c r="B5550" s="111"/>
      <c r="C5550" s="111"/>
      <c r="D5550" s="111"/>
      <c r="E5550" s="111"/>
      <c r="F5550" s="111"/>
      <c r="G5550" s="111"/>
      <c r="H5550" s="67" t="s">
        <v>1</v>
      </c>
      <c r="I5550" s="29">
        <v>1</v>
      </c>
      <c r="J5550" s="29">
        <v>2</v>
      </c>
      <c r="K5550" s="29">
        <v>3</v>
      </c>
      <c r="L5550" s="29" t="s">
        <v>3478</v>
      </c>
      <c r="M5550" s="29">
        <v>5</v>
      </c>
      <c r="N5550" s="29">
        <v>6</v>
      </c>
      <c r="O5550" s="29">
        <v>7</v>
      </c>
      <c r="P5550" s="29" t="s">
        <v>3696</v>
      </c>
      <c r="Q5550" s="29">
        <v>9</v>
      </c>
      <c r="R5550" s="92"/>
      <c r="S5550" s="92"/>
      <c r="T5550" s="92"/>
      <c r="U5550" s="92"/>
      <c r="V5550" s="92"/>
      <c r="W5550" s="92"/>
      <c r="X5550" s="92"/>
      <c r="Y5550" s="92"/>
    </row>
    <row r="5551" spans="1:25" ht="15" customHeight="1" x14ac:dyDescent="0.25">
      <c r="A5551" s="111"/>
      <c r="B5551" s="111"/>
      <c r="C5551" s="111"/>
      <c r="D5551" s="111"/>
      <c r="E5551" s="111"/>
      <c r="F5551" s="111"/>
      <c r="G5551" s="111"/>
      <c r="H5551" s="68" t="s">
        <v>484</v>
      </c>
      <c r="I5551" s="32">
        <f t="shared" ref="I5551:K5551" si="5158">SUM(I5547)</f>
        <v>1728297</v>
      </c>
      <c r="J5551" s="32">
        <f t="shared" si="5158"/>
        <v>1704997</v>
      </c>
      <c r="K5551" s="32">
        <f t="shared" si="5158"/>
        <v>898471</v>
      </c>
      <c r="L5551" s="32">
        <f t="shared" si="5134"/>
        <v>388450</v>
      </c>
      <c r="M5551" s="32">
        <f t="shared" ref="M5551" si="5159">SUM(M5547)</f>
        <v>130150</v>
      </c>
      <c r="N5551" s="32">
        <f t="shared" ref="N5551:O5551" si="5160">SUM(N5547)</f>
        <v>125350</v>
      </c>
      <c r="O5551" s="32">
        <f t="shared" si="5160"/>
        <v>132950</v>
      </c>
      <c r="P5551" s="32">
        <f t="shared" si="5135"/>
        <v>1286921</v>
      </c>
      <c r="Q5551" s="32">
        <f t="shared" si="5136"/>
        <v>75.479370344933159</v>
      </c>
      <c r="R5551" s="90"/>
      <c r="S5551" s="90"/>
      <c r="T5551" s="90"/>
      <c r="U5551" s="90"/>
      <c r="V5551" s="90"/>
      <c r="W5551" s="90"/>
      <c r="X5551" s="90"/>
      <c r="Y5551" s="90"/>
    </row>
    <row r="5552" spans="1:25" ht="15" customHeight="1" x14ac:dyDescent="0.25">
      <c r="A5552" s="111"/>
      <c r="B5552" s="111"/>
      <c r="C5552" s="111"/>
      <c r="D5552" s="111"/>
      <c r="E5552" s="111"/>
      <c r="F5552" s="111"/>
      <c r="G5552" s="111"/>
      <c r="H5552" s="69" t="s">
        <v>79</v>
      </c>
      <c r="I5552" s="32">
        <f t="shared" ref="I5552:K5552" si="5161">SUM(I5551)</f>
        <v>1728297</v>
      </c>
      <c r="J5552" s="32">
        <f t="shared" si="5161"/>
        <v>1704997</v>
      </c>
      <c r="K5552" s="32">
        <f t="shared" si="5161"/>
        <v>898471</v>
      </c>
      <c r="L5552" s="32">
        <f t="shared" si="5134"/>
        <v>388450</v>
      </c>
      <c r="M5552" s="32">
        <f t="shared" ref="M5552" si="5162">SUM(M5551)</f>
        <v>130150</v>
      </c>
      <c r="N5552" s="32">
        <f t="shared" ref="N5552:O5552" si="5163">SUM(N5551)</f>
        <v>125350</v>
      </c>
      <c r="O5552" s="32">
        <f t="shared" si="5163"/>
        <v>132950</v>
      </c>
      <c r="P5552" s="32">
        <f t="shared" si="5135"/>
        <v>1286921</v>
      </c>
      <c r="Q5552" s="32">
        <f t="shared" si="5136"/>
        <v>75.479370344933159</v>
      </c>
      <c r="R5552" s="90"/>
      <c r="S5552" s="90"/>
      <c r="T5552" s="90"/>
      <c r="U5552" s="90"/>
      <c r="V5552" s="90"/>
      <c r="W5552" s="90"/>
      <c r="X5552" s="90"/>
      <c r="Y5552" s="90"/>
    </row>
    <row r="5553" spans="1:25" ht="15" customHeight="1" x14ac:dyDescent="0.25">
      <c r="A5553" s="112"/>
      <c r="B5553" s="112"/>
      <c r="C5553" s="112"/>
      <c r="D5553" s="112"/>
      <c r="E5553" s="112"/>
      <c r="F5553" s="112"/>
      <c r="G5553" s="112"/>
      <c r="I5553" s="27"/>
      <c r="J5553" s="27"/>
      <c r="K5553" s="27">
        <v>0</v>
      </c>
      <c r="L5553" s="27"/>
      <c r="M5553" s="27"/>
      <c r="N5553" s="27"/>
      <c r="O5553" s="27"/>
      <c r="P5553" s="27"/>
      <c r="Q5553" s="27"/>
      <c r="R5553" s="27"/>
      <c r="S5553" s="27"/>
      <c r="T5553" s="27"/>
      <c r="U5553" s="27"/>
      <c r="V5553" s="27"/>
      <c r="W5553" s="27"/>
      <c r="X5553" s="27"/>
      <c r="Y5553" s="27"/>
    </row>
    <row r="5554" spans="1:25" ht="15" customHeight="1" thickBot="1" x14ac:dyDescent="0.3">
      <c r="A5554" s="53" t="s">
        <v>1</v>
      </c>
      <c r="B5554" s="53" t="s">
        <v>1</v>
      </c>
      <c r="C5554" s="53" t="s">
        <v>1</v>
      </c>
      <c r="D5554" s="53" t="s">
        <v>1</v>
      </c>
      <c r="E5554" s="53" t="s">
        <v>1</v>
      </c>
      <c r="F5554" s="53" t="s">
        <v>1</v>
      </c>
      <c r="G5554" s="53" t="s">
        <v>1</v>
      </c>
      <c r="H5554" s="21" t="s">
        <v>1</v>
      </c>
      <c r="I5554" s="33"/>
      <c r="J5554" s="33"/>
      <c r="K5554" s="33">
        <v>0</v>
      </c>
      <c r="L5554" s="33"/>
      <c r="M5554" s="33"/>
      <c r="N5554" s="33"/>
      <c r="O5554" s="33"/>
      <c r="P5554" s="33"/>
      <c r="Q5554" s="33"/>
      <c r="R5554" s="33"/>
      <c r="S5554" s="33"/>
      <c r="T5554" s="33"/>
      <c r="U5554" s="33"/>
      <c r="V5554" s="33"/>
      <c r="W5554" s="33"/>
      <c r="X5554" s="33"/>
      <c r="Y5554" s="33"/>
    </row>
    <row r="5555" spans="1:25" ht="45.75" customHeight="1" thickBot="1" x14ac:dyDescent="0.3">
      <c r="A5555" s="28" t="s">
        <v>4</v>
      </c>
      <c r="B5555" s="28" t="s">
        <v>5</v>
      </c>
      <c r="C5555" s="28" t="s">
        <v>6</v>
      </c>
      <c r="D5555" s="57" t="s">
        <v>1</v>
      </c>
      <c r="E5555" s="28" t="s">
        <v>7</v>
      </c>
      <c r="F5555" s="28" t="s">
        <v>8</v>
      </c>
      <c r="G5555" s="28" t="s">
        <v>9</v>
      </c>
      <c r="H5555" s="28" t="s">
        <v>10</v>
      </c>
      <c r="I5555" s="109" t="s">
        <v>3984</v>
      </c>
      <c r="J5555" s="109" t="s">
        <v>11</v>
      </c>
      <c r="K5555" s="109" t="s">
        <v>3989</v>
      </c>
      <c r="L5555" s="109" t="s">
        <v>3985</v>
      </c>
      <c r="M5555" s="109" t="s">
        <v>4027</v>
      </c>
      <c r="N5555" s="109" t="s">
        <v>3988</v>
      </c>
      <c r="O5555" s="109" t="s">
        <v>3986</v>
      </c>
      <c r="P5555" s="109" t="s">
        <v>3987</v>
      </c>
      <c r="Q5555" s="109" t="s">
        <v>3695</v>
      </c>
      <c r="R5555" s="91"/>
      <c r="S5555" s="91"/>
      <c r="T5555" s="91"/>
      <c r="U5555" s="91"/>
      <c r="V5555" s="91"/>
      <c r="W5555" s="91"/>
      <c r="X5555" s="91"/>
      <c r="Y5555" s="91"/>
    </row>
    <row r="5556" spans="1:25" ht="15" customHeight="1" x14ac:dyDescent="0.25">
      <c r="A5556" s="58" t="s">
        <v>1</v>
      </c>
      <c r="B5556" s="58" t="s">
        <v>1</v>
      </c>
      <c r="C5556" s="58" t="s">
        <v>1</v>
      </c>
      <c r="D5556" s="59" t="s">
        <v>1</v>
      </c>
      <c r="E5556" s="59" t="s">
        <v>1</v>
      </c>
      <c r="F5556" s="60" t="s">
        <v>1</v>
      </c>
      <c r="G5556" s="61" t="s">
        <v>1</v>
      </c>
      <c r="H5556" s="62" t="s">
        <v>1</v>
      </c>
      <c r="I5556" s="29">
        <v>1</v>
      </c>
      <c r="J5556" s="29">
        <v>2</v>
      </c>
      <c r="K5556" s="29">
        <v>3</v>
      </c>
      <c r="L5556" s="29" t="s">
        <v>3478</v>
      </c>
      <c r="M5556" s="29">
        <v>5</v>
      </c>
      <c r="N5556" s="29">
        <v>6</v>
      </c>
      <c r="O5556" s="29">
        <v>7</v>
      </c>
      <c r="P5556" s="29" t="s">
        <v>3696</v>
      </c>
      <c r="Q5556" s="29">
        <v>9</v>
      </c>
      <c r="R5556" s="92"/>
      <c r="S5556" s="92"/>
      <c r="T5556" s="92"/>
      <c r="U5556" s="92"/>
      <c r="V5556" s="92"/>
      <c r="W5556" s="92"/>
      <c r="X5556" s="92"/>
      <c r="Y5556" s="92"/>
    </row>
    <row r="5557" spans="1:25" ht="15" customHeight="1" x14ac:dyDescent="0.25">
      <c r="A5557" s="63" t="s">
        <v>935</v>
      </c>
      <c r="B5557" s="63" t="s">
        <v>95</v>
      </c>
      <c r="C5557" s="64" t="s">
        <v>1326</v>
      </c>
      <c r="D5557" s="64" t="s">
        <v>2067</v>
      </c>
      <c r="E5557" s="65" t="s">
        <v>1</v>
      </c>
      <c r="F5557" s="65" t="s">
        <v>1</v>
      </c>
      <c r="G5557" s="65" t="s">
        <v>1</v>
      </c>
      <c r="H5557" s="65" t="s">
        <v>2068</v>
      </c>
      <c r="I5557" s="26">
        <v>0</v>
      </c>
      <c r="J5557" s="26" t="s">
        <v>1</v>
      </c>
      <c r="K5557" s="26">
        <v>0</v>
      </c>
      <c r="L5557" s="26"/>
      <c r="M5557" s="26"/>
      <c r="N5557" s="26"/>
      <c r="O5557" s="26"/>
      <c r="P5557" s="26"/>
      <c r="Q5557" s="26"/>
      <c r="R5557" s="90"/>
      <c r="S5557" s="90"/>
      <c r="T5557" s="90"/>
      <c r="U5557" s="90"/>
      <c r="V5557" s="90"/>
      <c r="W5557" s="90"/>
      <c r="X5557" s="90"/>
      <c r="Y5557" s="90"/>
    </row>
    <row r="5558" spans="1:25" ht="22.5" customHeight="1" x14ac:dyDescent="0.25">
      <c r="A5558" s="63" t="s">
        <v>1</v>
      </c>
      <c r="B5558" s="63" t="s">
        <v>1</v>
      </c>
      <c r="C5558" s="63" t="s">
        <v>1</v>
      </c>
      <c r="D5558" s="65" t="s">
        <v>1</v>
      </c>
      <c r="E5558" s="65" t="s">
        <v>1</v>
      </c>
      <c r="F5558" s="65" t="s">
        <v>1</v>
      </c>
      <c r="G5558" s="65" t="s">
        <v>1</v>
      </c>
      <c r="H5558" s="66" t="s">
        <v>15</v>
      </c>
      <c r="I5558" s="30">
        <f t="shared" ref="I5558:K5558" si="5164">SUM(I5559,I5567,I5569)</f>
        <v>1755051</v>
      </c>
      <c r="J5558" s="30">
        <f t="shared" si="5164"/>
        <v>1734251</v>
      </c>
      <c r="K5558" s="30">
        <f t="shared" si="5164"/>
        <v>913672</v>
      </c>
      <c r="L5558" s="30">
        <f t="shared" si="5134"/>
        <v>387253</v>
      </c>
      <c r="M5558" s="30">
        <f t="shared" ref="M5558" si="5165">SUM(M5559,M5567,M5569)</f>
        <v>133550</v>
      </c>
      <c r="N5558" s="30">
        <f t="shared" ref="N5558:O5558" si="5166">SUM(N5559,N5567,N5569)</f>
        <v>123699</v>
      </c>
      <c r="O5558" s="30">
        <f t="shared" si="5166"/>
        <v>130004</v>
      </c>
      <c r="P5558" s="30">
        <f t="shared" si="5135"/>
        <v>1300925</v>
      </c>
      <c r="Q5558" s="30">
        <f t="shared" si="5136"/>
        <v>75.013651426465955</v>
      </c>
      <c r="R5558" s="93"/>
      <c r="S5558" s="93"/>
      <c r="T5558" s="93"/>
      <c r="U5558" s="93"/>
      <c r="V5558" s="93"/>
      <c r="W5558" s="93"/>
      <c r="X5558" s="93"/>
      <c r="Y5558" s="93"/>
    </row>
    <row r="5559" spans="1:25" ht="15" customHeight="1" x14ac:dyDescent="0.25">
      <c r="A5559" s="63" t="s">
        <v>935</v>
      </c>
      <c r="B5559" s="63" t="s">
        <v>95</v>
      </c>
      <c r="C5559" s="63" t="s">
        <v>1326</v>
      </c>
      <c r="D5559" s="63" t="s">
        <v>2067</v>
      </c>
      <c r="E5559" s="65" t="s">
        <v>16</v>
      </c>
      <c r="F5559" s="65" t="s">
        <v>1</v>
      </c>
      <c r="G5559" s="65" t="s">
        <v>1</v>
      </c>
      <c r="H5559" s="65" t="s">
        <v>17</v>
      </c>
      <c r="I5559" s="31">
        <f t="shared" ref="I5559:K5559" si="5167">SUM(I5560:I5561)</f>
        <v>1478678</v>
      </c>
      <c r="J5559" s="31">
        <f t="shared" si="5167"/>
        <v>1478678</v>
      </c>
      <c r="K5559" s="31">
        <f t="shared" si="5167"/>
        <v>752348</v>
      </c>
      <c r="L5559" s="31">
        <f t="shared" si="5134"/>
        <v>343100</v>
      </c>
      <c r="M5559" s="31">
        <f t="shared" ref="M5559" si="5168">SUM(M5560:M5561)</f>
        <v>121700</v>
      </c>
      <c r="N5559" s="31">
        <f t="shared" ref="N5559:O5559" si="5169">SUM(N5560:N5561)</f>
        <v>108700</v>
      </c>
      <c r="O5559" s="31">
        <f t="shared" si="5169"/>
        <v>112700</v>
      </c>
      <c r="P5559" s="31">
        <f t="shared" si="5135"/>
        <v>1095448</v>
      </c>
      <c r="Q5559" s="31">
        <f t="shared" si="5136"/>
        <v>74.082930834164031</v>
      </c>
      <c r="R5559" s="94"/>
      <c r="S5559" s="94"/>
      <c r="T5559" s="94"/>
      <c r="U5559" s="94"/>
      <c r="V5559" s="94"/>
      <c r="W5559" s="94"/>
      <c r="X5559" s="94"/>
      <c r="Y5559" s="94"/>
    </row>
    <row r="5560" spans="1:25" ht="15" customHeight="1" x14ac:dyDescent="0.25">
      <c r="A5560" s="64" t="s">
        <v>935</v>
      </c>
      <c r="B5560" s="64" t="s">
        <v>95</v>
      </c>
      <c r="C5560" s="64" t="s">
        <v>1326</v>
      </c>
      <c r="D5560" s="64" t="s">
        <v>2067</v>
      </c>
      <c r="E5560" s="20" t="s">
        <v>19</v>
      </c>
      <c r="F5560" s="64"/>
      <c r="G5560" s="53" t="s">
        <v>385</v>
      </c>
      <c r="H5560" s="53" t="s">
        <v>3949</v>
      </c>
      <c r="I5560" s="26">
        <v>1285075</v>
      </c>
      <c r="J5560" s="26">
        <v>1285075</v>
      </c>
      <c r="K5560" s="26">
        <v>632000</v>
      </c>
      <c r="L5560" s="26">
        <f t="shared" si="5134"/>
        <v>300000</v>
      </c>
      <c r="M5560" s="26">
        <v>100000</v>
      </c>
      <c r="N5560" s="26">
        <v>100000</v>
      </c>
      <c r="O5560" s="26">
        <v>100000</v>
      </c>
      <c r="P5560" s="26">
        <f t="shared" si="5135"/>
        <v>932000</v>
      </c>
      <c r="Q5560" s="26">
        <f t="shared" si="5136"/>
        <v>72.524949905647532</v>
      </c>
      <c r="R5560" s="90"/>
      <c r="S5560" s="90"/>
      <c r="T5560" s="90"/>
      <c r="U5560" s="90"/>
      <c r="V5560" s="90"/>
      <c r="W5560" s="90"/>
      <c r="X5560" s="90"/>
      <c r="Y5560" s="90"/>
    </row>
    <row r="5561" spans="1:25" ht="15" customHeight="1" x14ac:dyDescent="0.25">
      <c r="A5561" s="63" t="s">
        <v>935</v>
      </c>
      <c r="B5561" s="63" t="s">
        <v>95</v>
      </c>
      <c r="C5561" s="63" t="s">
        <v>1326</v>
      </c>
      <c r="D5561" s="63" t="s">
        <v>2067</v>
      </c>
      <c r="E5561" s="63" t="s">
        <v>21</v>
      </c>
      <c r="F5561" s="64" t="s">
        <v>1</v>
      </c>
      <c r="G5561" s="53" t="s">
        <v>1</v>
      </c>
      <c r="H5561" s="65" t="s">
        <v>22</v>
      </c>
      <c r="I5561" s="31">
        <f t="shared" ref="I5561:K5561" si="5170">SUM(I5562:I5566)</f>
        <v>193603</v>
      </c>
      <c r="J5561" s="31">
        <f t="shared" si="5170"/>
        <v>193603</v>
      </c>
      <c r="K5561" s="31">
        <f t="shared" si="5170"/>
        <v>120348</v>
      </c>
      <c r="L5561" s="31">
        <f t="shared" si="5134"/>
        <v>43100</v>
      </c>
      <c r="M5561" s="31">
        <f t="shared" ref="M5561" si="5171">SUM(M5562:M5566)</f>
        <v>21700</v>
      </c>
      <c r="N5561" s="31">
        <f t="shared" ref="N5561:O5561" si="5172">SUM(N5562:N5566)</f>
        <v>8700</v>
      </c>
      <c r="O5561" s="31">
        <f t="shared" si="5172"/>
        <v>12700</v>
      </c>
      <c r="P5561" s="31">
        <f t="shared" si="5135"/>
        <v>163448</v>
      </c>
      <c r="Q5561" s="31">
        <f t="shared" si="5136"/>
        <v>84.424311606741625</v>
      </c>
      <c r="R5561" s="94"/>
      <c r="S5561" s="94"/>
      <c r="T5561" s="94"/>
      <c r="U5561" s="94"/>
      <c r="V5561" s="94"/>
      <c r="W5561" s="94"/>
      <c r="X5561" s="94"/>
      <c r="Y5561" s="94"/>
    </row>
    <row r="5562" spans="1:25" ht="15" customHeight="1" x14ac:dyDescent="0.25">
      <c r="A5562" s="64" t="s">
        <v>935</v>
      </c>
      <c r="B5562" s="64" t="s">
        <v>95</v>
      </c>
      <c r="C5562" s="64" t="s">
        <v>1326</v>
      </c>
      <c r="D5562" s="64" t="s">
        <v>2067</v>
      </c>
      <c r="E5562" s="20" t="s">
        <v>23</v>
      </c>
      <c r="F5562" s="64" t="s">
        <v>2069</v>
      </c>
      <c r="G5562" s="53" t="s">
        <v>385</v>
      </c>
      <c r="H5562" s="53" t="s">
        <v>85</v>
      </c>
      <c r="I5562" s="26">
        <v>31900</v>
      </c>
      <c r="J5562" s="26">
        <v>31900</v>
      </c>
      <c r="K5562" s="26">
        <v>18845</v>
      </c>
      <c r="L5562" s="26">
        <f t="shared" si="5134"/>
        <v>7400</v>
      </c>
      <c r="M5562" s="26">
        <v>2000</v>
      </c>
      <c r="N5562" s="26">
        <v>2700</v>
      </c>
      <c r="O5562" s="26">
        <v>2700</v>
      </c>
      <c r="P5562" s="26">
        <f t="shared" si="5135"/>
        <v>26245</v>
      </c>
      <c r="Q5562" s="26">
        <f t="shared" si="5136"/>
        <v>82.27272727272728</v>
      </c>
      <c r="R5562" s="90"/>
      <c r="S5562" s="90"/>
      <c r="T5562" s="90"/>
      <c r="U5562" s="90"/>
      <c r="V5562" s="90"/>
      <c r="W5562" s="90"/>
      <c r="X5562" s="90"/>
      <c r="Y5562" s="90"/>
    </row>
    <row r="5563" spans="1:25" ht="15" customHeight="1" x14ac:dyDescent="0.25">
      <c r="A5563" s="64" t="s">
        <v>935</v>
      </c>
      <c r="B5563" s="64" t="s">
        <v>95</v>
      </c>
      <c r="C5563" s="64" t="s">
        <v>1326</v>
      </c>
      <c r="D5563" s="64" t="s">
        <v>2067</v>
      </c>
      <c r="E5563" s="20" t="s">
        <v>23</v>
      </c>
      <c r="F5563" s="64" t="s">
        <v>2070</v>
      </c>
      <c r="G5563" s="53" t="s">
        <v>385</v>
      </c>
      <c r="H5563" s="53" t="s">
        <v>25</v>
      </c>
      <c r="I5563" s="26">
        <v>105200</v>
      </c>
      <c r="J5563" s="26">
        <v>105200</v>
      </c>
      <c r="K5563" s="26">
        <v>61000</v>
      </c>
      <c r="L5563" s="26">
        <f t="shared" si="5134"/>
        <v>20000</v>
      </c>
      <c r="M5563" s="26">
        <v>4000</v>
      </c>
      <c r="N5563" s="26">
        <v>6000</v>
      </c>
      <c r="O5563" s="26">
        <v>10000</v>
      </c>
      <c r="P5563" s="26">
        <f t="shared" si="5135"/>
        <v>81000</v>
      </c>
      <c r="Q5563" s="26">
        <f t="shared" si="5136"/>
        <v>76.99619771863118</v>
      </c>
      <c r="R5563" s="90"/>
      <c r="S5563" s="90"/>
      <c r="T5563" s="90"/>
      <c r="U5563" s="90"/>
      <c r="V5563" s="90"/>
      <c r="W5563" s="90"/>
      <c r="X5563" s="90"/>
      <c r="Y5563" s="90"/>
    </row>
    <row r="5564" spans="1:25" ht="15" customHeight="1" x14ac:dyDescent="0.25">
      <c r="A5564" s="64" t="s">
        <v>935</v>
      </c>
      <c r="B5564" s="64" t="s">
        <v>95</v>
      </c>
      <c r="C5564" s="64" t="s">
        <v>1326</v>
      </c>
      <c r="D5564" s="64" t="s">
        <v>2067</v>
      </c>
      <c r="E5564" s="20" t="s">
        <v>23</v>
      </c>
      <c r="F5564" s="64" t="s">
        <v>2071</v>
      </c>
      <c r="G5564" s="53" t="s">
        <v>385</v>
      </c>
      <c r="H5564" s="53" t="s">
        <v>27</v>
      </c>
      <c r="I5564" s="26">
        <v>24503</v>
      </c>
      <c r="J5564" s="26">
        <v>24503</v>
      </c>
      <c r="K5564" s="26">
        <v>24503</v>
      </c>
      <c r="L5564" s="26">
        <f t="shared" si="5134"/>
        <v>0</v>
      </c>
      <c r="M5564" s="26"/>
      <c r="N5564" s="26"/>
      <c r="O5564" s="26"/>
      <c r="P5564" s="26">
        <f t="shared" si="5135"/>
        <v>24503</v>
      </c>
      <c r="Q5564" s="26">
        <f t="shared" si="5136"/>
        <v>100</v>
      </c>
      <c r="R5564" s="90"/>
      <c r="S5564" s="90"/>
      <c r="T5564" s="90"/>
      <c r="U5564" s="90"/>
      <c r="V5564" s="90"/>
      <c r="W5564" s="90"/>
      <c r="X5564" s="90"/>
      <c r="Y5564" s="90"/>
    </row>
    <row r="5565" spans="1:25" ht="15" customHeight="1" x14ac:dyDescent="0.25">
      <c r="A5565" s="64" t="s">
        <v>935</v>
      </c>
      <c r="B5565" s="64" t="s">
        <v>95</v>
      </c>
      <c r="C5565" s="64" t="s">
        <v>1326</v>
      </c>
      <c r="D5565" s="64" t="s">
        <v>2067</v>
      </c>
      <c r="E5565" s="20" t="s">
        <v>23</v>
      </c>
      <c r="F5565" s="64" t="s">
        <v>2072</v>
      </c>
      <c r="G5565" s="53" t="s">
        <v>385</v>
      </c>
      <c r="H5565" s="53" t="s">
        <v>89</v>
      </c>
      <c r="I5565" s="26">
        <v>16000</v>
      </c>
      <c r="J5565" s="26">
        <v>16000</v>
      </c>
      <c r="K5565" s="26">
        <v>0</v>
      </c>
      <c r="L5565" s="26">
        <f t="shared" si="5134"/>
        <v>15700</v>
      </c>
      <c r="M5565" s="26">
        <v>15700</v>
      </c>
      <c r="N5565" s="26"/>
      <c r="O5565" s="26"/>
      <c r="P5565" s="26">
        <f t="shared" si="5135"/>
        <v>15700</v>
      </c>
      <c r="Q5565" s="26">
        <f t="shared" si="5136"/>
        <v>98.125</v>
      </c>
      <c r="R5565" s="90"/>
      <c r="S5565" s="90"/>
      <c r="T5565" s="90"/>
      <c r="U5565" s="90"/>
      <c r="V5565" s="90"/>
      <c r="W5565" s="90"/>
      <c r="X5565" s="90"/>
      <c r="Y5565" s="90"/>
    </row>
    <row r="5566" spans="1:25" ht="15" customHeight="1" x14ac:dyDescent="0.25">
      <c r="A5566" s="64" t="s">
        <v>935</v>
      </c>
      <c r="B5566" s="64" t="s">
        <v>95</v>
      </c>
      <c r="C5566" s="64" t="s">
        <v>1326</v>
      </c>
      <c r="D5566" s="64" t="s">
        <v>2067</v>
      </c>
      <c r="E5566" s="20" t="s">
        <v>23</v>
      </c>
      <c r="F5566" s="64" t="s">
        <v>2073</v>
      </c>
      <c r="G5566" s="53" t="s">
        <v>385</v>
      </c>
      <c r="H5566" s="53" t="s">
        <v>29</v>
      </c>
      <c r="I5566" s="26">
        <v>16000</v>
      </c>
      <c r="J5566" s="26">
        <v>16000</v>
      </c>
      <c r="K5566" s="26">
        <v>16000</v>
      </c>
      <c r="L5566" s="26">
        <f t="shared" si="5134"/>
        <v>0</v>
      </c>
      <c r="M5566" s="26"/>
      <c r="N5566" s="26"/>
      <c r="O5566" s="26"/>
      <c r="P5566" s="26">
        <f t="shared" si="5135"/>
        <v>16000</v>
      </c>
      <c r="Q5566" s="26">
        <f t="shared" si="5136"/>
        <v>100</v>
      </c>
      <c r="R5566" s="90"/>
      <c r="S5566" s="90"/>
      <c r="T5566" s="90"/>
      <c r="U5566" s="90"/>
      <c r="V5566" s="90"/>
      <c r="W5566" s="90"/>
      <c r="X5566" s="90"/>
      <c r="Y5566" s="90"/>
    </row>
    <row r="5567" spans="1:25" ht="15" customHeight="1" x14ac:dyDescent="0.25">
      <c r="A5567" s="63" t="s">
        <v>935</v>
      </c>
      <c r="B5567" s="63" t="s">
        <v>95</v>
      </c>
      <c r="C5567" s="63" t="s">
        <v>1326</v>
      </c>
      <c r="D5567" s="63" t="s">
        <v>2067</v>
      </c>
      <c r="E5567" s="65" t="s">
        <v>30</v>
      </c>
      <c r="F5567" s="65" t="s">
        <v>1</v>
      </c>
      <c r="G5567" s="65" t="s">
        <v>1</v>
      </c>
      <c r="H5567" s="65" t="s">
        <v>31</v>
      </c>
      <c r="I5567" s="31">
        <f t="shared" ref="I5567:K5567" si="5173">SUM(I5568)</f>
        <v>134925</v>
      </c>
      <c r="J5567" s="31">
        <f t="shared" si="5173"/>
        <v>134925</v>
      </c>
      <c r="K5567" s="31">
        <f t="shared" si="5173"/>
        <v>69000</v>
      </c>
      <c r="L5567" s="31">
        <f t="shared" si="5134"/>
        <v>33000</v>
      </c>
      <c r="M5567" s="31">
        <f t="shared" ref="M5567" si="5174">SUM(M5568)</f>
        <v>11000</v>
      </c>
      <c r="N5567" s="31">
        <f t="shared" ref="N5567:O5567" si="5175">SUM(N5568)</f>
        <v>11000</v>
      </c>
      <c r="O5567" s="31">
        <f t="shared" si="5175"/>
        <v>11000</v>
      </c>
      <c r="P5567" s="31">
        <f t="shared" si="5135"/>
        <v>102000</v>
      </c>
      <c r="Q5567" s="31">
        <f t="shared" si="5136"/>
        <v>75.597554196775988</v>
      </c>
      <c r="R5567" s="94"/>
      <c r="S5567" s="94"/>
      <c r="T5567" s="94"/>
      <c r="U5567" s="94"/>
      <c r="V5567" s="94"/>
      <c r="W5567" s="94"/>
      <c r="X5567" s="94"/>
      <c r="Y5567" s="94"/>
    </row>
    <row r="5568" spans="1:25" ht="15" customHeight="1" x14ac:dyDescent="0.25">
      <c r="A5568" s="64" t="s">
        <v>935</v>
      </c>
      <c r="B5568" s="64" t="s">
        <v>95</v>
      </c>
      <c r="C5568" s="64" t="s">
        <v>1326</v>
      </c>
      <c r="D5568" s="64" t="s">
        <v>2067</v>
      </c>
      <c r="E5568" s="20" t="s">
        <v>33</v>
      </c>
      <c r="F5568" s="64"/>
      <c r="G5568" s="53" t="s">
        <v>385</v>
      </c>
      <c r="H5568" s="53" t="s">
        <v>3859</v>
      </c>
      <c r="I5568" s="26">
        <v>134925</v>
      </c>
      <c r="J5568" s="26">
        <v>134925</v>
      </c>
      <c r="K5568" s="26">
        <v>69000</v>
      </c>
      <c r="L5568" s="26">
        <f t="shared" si="5134"/>
        <v>33000</v>
      </c>
      <c r="M5568" s="26">
        <v>11000</v>
      </c>
      <c r="N5568" s="26">
        <v>11000</v>
      </c>
      <c r="O5568" s="26">
        <v>11000</v>
      </c>
      <c r="P5568" s="26">
        <f t="shared" si="5135"/>
        <v>102000</v>
      </c>
      <c r="Q5568" s="26">
        <f t="shared" si="5136"/>
        <v>75.597554196775988</v>
      </c>
      <c r="R5568" s="90"/>
      <c r="S5568" s="90"/>
      <c r="T5568" s="90"/>
      <c r="U5568" s="90"/>
      <c r="V5568" s="90"/>
      <c r="W5568" s="90"/>
      <c r="X5568" s="90"/>
      <c r="Y5568" s="90"/>
    </row>
    <row r="5569" spans="1:25" ht="15" customHeight="1" x14ac:dyDescent="0.25">
      <c r="A5569" s="63" t="s">
        <v>935</v>
      </c>
      <c r="B5569" s="63" t="s">
        <v>95</v>
      </c>
      <c r="C5569" s="63" t="s">
        <v>1326</v>
      </c>
      <c r="D5569" s="63" t="s">
        <v>2067</v>
      </c>
      <c r="E5569" s="65" t="s">
        <v>34</v>
      </c>
      <c r="F5569" s="65" t="s">
        <v>1</v>
      </c>
      <c r="G5569" s="65" t="s">
        <v>1</v>
      </c>
      <c r="H5569" s="65" t="s">
        <v>35</v>
      </c>
      <c r="I5569" s="31">
        <f t="shared" ref="I5569:K5569" si="5176">SUM(I5570:I5578)</f>
        <v>141448</v>
      </c>
      <c r="J5569" s="31">
        <f t="shared" si="5176"/>
        <v>120648</v>
      </c>
      <c r="K5569" s="31">
        <f t="shared" si="5176"/>
        <v>92324</v>
      </c>
      <c r="L5569" s="31">
        <f t="shared" si="5134"/>
        <v>11153</v>
      </c>
      <c r="M5569" s="31">
        <f t="shared" ref="M5569" si="5177">SUM(M5570:M5578)</f>
        <v>850</v>
      </c>
      <c r="N5569" s="31">
        <f t="shared" ref="N5569:O5569" si="5178">SUM(N5570:N5578)</f>
        <v>3999</v>
      </c>
      <c r="O5569" s="31">
        <f t="shared" si="5178"/>
        <v>6304</v>
      </c>
      <c r="P5569" s="31">
        <f t="shared" si="5135"/>
        <v>103477</v>
      </c>
      <c r="Q5569" s="31">
        <f t="shared" si="5136"/>
        <v>85.767687819110137</v>
      </c>
      <c r="R5569" s="94"/>
      <c r="S5569" s="94"/>
      <c r="T5569" s="94"/>
      <c r="U5569" s="94"/>
      <c r="V5569" s="94"/>
      <c r="W5569" s="94"/>
      <c r="X5569" s="94"/>
      <c r="Y5569" s="94"/>
    </row>
    <row r="5570" spans="1:25" ht="15" customHeight="1" x14ac:dyDescent="0.25">
      <c r="A5570" s="64" t="s">
        <v>935</v>
      </c>
      <c r="B5570" s="64" t="s">
        <v>95</v>
      </c>
      <c r="C5570" s="64" t="s">
        <v>1326</v>
      </c>
      <c r="D5570" s="64" t="s">
        <v>2067</v>
      </c>
      <c r="E5570" s="20" t="s">
        <v>38</v>
      </c>
      <c r="F5570" s="64"/>
      <c r="G5570" s="53" t="s">
        <v>385</v>
      </c>
      <c r="H5570" s="53" t="s">
        <v>37</v>
      </c>
      <c r="I5570" s="26">
        <v>200</v>
      </c>
      <c r="J5570" s="26">
        <v>200</v>
      </c>
      <c r="K5570" s="26">
        <v>200</v>
      </c>
      <c r="L5570" s="26">
        <f t="shared" si="5134"/>
        <v>0</v>
      </c>
      <c r="M5570" s="26"/>
      <c r="N5570" s="26"/>
      <c r="O5570" s="26"/>
      <c r="P5570" s="26">
        <f t="shared" si="5135"/>
        <v>200</v>
      </c>
      <c r="Q5570" s="26">
        <f t="shared" si="5136"/>
        <v>100</v>
      </c>
      <c r="R5570" s="90"/>
      <c r="S5570" s="90"/>
      <c r="T5570" s="90"/>
      <c r="U5570" s="90"/>
      <c r="V5570" s="90"/>
      <c r="W5570" s="90"/>
      <c r="X5570" s="90"/>
      <c r="Y5570" s="90"/>
    </row>
    <row r="5571" spans="1:25" ht="15" customHeight="1" x14ac:dyDescent="0.25">
      <c r="A5571" s="64" t="s">
        <v>935</v>
      </c>
      <c r="B5571" s="64" t="s">
        <v>95</v>
      </c>
      <c r="C5571" s="64" t="s">
        <v>1326</v>
      </c>
      <c r="D5571" s="64" t="s">
        <v>2067</v>
      </c>
      <c r="E5571" s="20" t="s">
        <v>298</v>
      </c>
      <c r="F5571" s="64"/>
      <c r="G5571" s="53" t="s">
        <v>385</v>
      </c>
      <c r="H5571" s="53" t="s">
        <v>297</v>
      </c>
      <c r="I5571" s="26">
        <v>60946</v>
      </c>
      <c r="J5571" s="26">
        <v>60946</v>
      </c>
      <c r="K5571" s="26">
        <v>51900</v>
      </c>
      <c r="L5571" s="26">
        <f t="shared" si="5134"/>
        <v>4000</v>
      </c>
      <c r="M5571" s="26"/>
      <c r="N5571" s="26">
        <v>1000</v>
      </c>
      <c r="O5571" s="26">
        <v>3000</v>
      </c>
      <c r="P5571" s="26">
        <f t="shared" si="5135"/>
        <v>55900</v>
      </c>
      <c r="Q5571" s="26">
        <f t="shared" si="5136"/>
        <v>91.720539493978265</v>
      </c>
      <c r="R5571" s="90"/>
      <c r="S5571" s="90"/>
      <c r="T5571" s="90"/>
      <c r="U5571" s="90"/>
      <c r="V5571" s="90"/>
      <c r="W5571" s="90"/>
      <c r="X5571" s="90"/>
      <c r="Y5571" s="90"/>
    </row>
    <row r="5572" spans="1:25" ht="15" customHeight="1" x14ac:dyDescent="0.25">
      <c r="A5572" s="64" t="s">
        <v>935</v>
      </c>
      <c r="B5572" s="64" t="s">
        <v>95</v>
      </c>
      <c r="C5572" s="64" t="s">
        <v>1326</v>
      </c>
      <c r="D5572" s="64" t="s">
        <v>2067</v>
      </c>
      <c r="E5572" s="20" t="s">
        <v>301</v>
      </c>
      <c r="F5572" s="64"/>
      <c r="G5572" s="53" t="s">
        <v>385</v>
      </c>
      <c r="H5572" s="53" t="s">
        <v>300</v>
      </c>
      <c r="I5572" s="26">
        <v>9656</v>
      </c>
      <c r="J5572" s="26">
        <v>9656</v>
      </c>
      <c r="K5572" s="26">
        <v>6000</v>
      </c>
      <c r="L5572" s="26">
        <f t="shared" si="5134"/>
        <v>2500</v>
      </c>
      <c r="M5572" s="26">
        <v>500</v>
      </c>
      <c r="N5572" s="26">
        <v>1000</v>
      </c>
      <c r="O5572" s="26">
        <v>1000</v>
      </c>
      <c r="P5572" s="26">
        <f t="shared" si="5135"/>
        <v>8500</v>
      </c>
      <c r="Q5572" s="26">
        <f t="shared" si="5136"/>
        <v>88.028169014084511</v>
      </c>
      <c r="R5572" s="90"/>
      <c r="S5572" s="90"/>
      <c r="T5572" s="90"/>
      <c r="U5572" s="90"/>
      <c r="V5572" s="90"/>
      <c r="W5572" s="90"/>
      <c r="X5572" s="90"/>
      <c r="Y5572" s="90"/>
    </row>
    <row r="5573" spans="1:25" ht="15" customHeight="1" x14ac:dyDescent="0.25">
      <c r="A5573" s="64" t="s">
        <v>935</v>
      </c>
      <c r="B5573" s="64" t="s">
        <v>95</v>
      </c>
      <c r="C5573" s="64" t="s">
        <v>1326</v>
      </c>
      <c r="D5573" s="64" t="s">
        <v>2067</v>
      </c>
      <c r="E5573" s="20" t="s">
        <v>218</v>
      </c>
      <c r="F5573" s="64"/>
      <c r="G5573" s="53" t="s">
        <v>385</v>
      </c>
      <c r="H5573" s="53" t="s">
        <v>217</v>
      </c>
      <c r="I5573" s="26">
        <v>16949</v>
      </c>
      <c r="J5573" s="26">
        <v>9649</v>
      </c>
      <c r="K5573" s="26">
        <v>9000</v>
      </c>
      <c r="L5573" s="26">
        <f t="shared" si="5134"/>
        <v>649</v>
      </c>
      <c r="M5573" s="26"/>
      <c r="N5573" s="26">
        <v>649</v>
      </c>
      <c r="O5573" s="26"/>
      <c r="P5573" s="26">
        <f t="shared" si="5135"/>
        <v>9649</v>
      </c>
      <c r="Q5573" s="26">
        <f t="shared" si="5136"/>
        <v>100</v>
      </c>
      <c r="R5573" s="90"/>
      <c r="S5573" s="90"/>
      <c r="T5573" s="90"/>
      <c r="U5573" s="90"/>
      <c r="V5573" s="90"/>
      <c r="W5573" s="90"/>
      <c r="X5573" s="90"/>
      <c r="Y5573" s="90"/>
    </row>
    <row r="5574" spans="1:25" ht="15" customHeight="1" x14ac:dyDescent="0.25">
      <c r="A5574" s="64" t="s">
        <v>935</v>
      </c>
      <c r="B5574" s="64" t="s">
        <v>95</v>
      </c>
      <c r="C5574" s="64" t="s">
        <v>1326</v>
      </c>
      <c r="D5574" s="64" t="s">
        <v>2067</v>
      </c>
      <c r="E5574" s="20" t="s">
        <v>303</v>
      </c>
      <c r="F5574" s="64"/>
      <c r="G5574" s="53" t="s">
        <v>385</v>
      </c>
      <c r="H5574" s="53" t="s">
        <v>302</v>
      </c>
      <c r="I5574" s="26">
        <v>1000</v>
      </c>
      <c r="J5574" s="26">
        <v>1000</v>
      </c>
      <c r="K5574" s="26">
        <v>1000</v>
      </c>
      <c r="L5574" s="26">
        <f t="shared" si="5134"/>
        <v>0</v>
      </c>
      <c r="M5574" s="26"/>
      <c r="N5574" s="26"/>
      <c r="O5574" s="26"/>
      <c r="P5574" s="26">
        <f t="shared" si="5135"/>
        <v>1000</v>
      </c>
      <c r="Q5574" s="26">
        <f t="shared" si="5136"/>
        <v>100</v>
      </c>
      <c r="R5574" s="90"/>
      <c r="S5574" s="90"/>
      <c r="T5574" s="90"/>
      <c r="U5574" s="90"/>
      <c r="V5574" s="90"/>
      <c r="W5574" s="90"/>
      <c r="X5574" s="90"/>
      <c r="Y5574" s="90"/>
    </row>
    <row r="5575" spans="1:25" ht="15" customHeight="1" x14ac:dyDescent="0.25">
      <c r="A5575" s="64" t="s">
        <v>935</v>
      </c>
      <c r="B5575" s="64" t="s">
        <v>95</v>
      </c>
      <c r="C5575" s="64" t="s">
        <v>1326</v>
      </c>
      <c r="D5575" s="64" t="s">
        <v>2067</v>
      </c>
      <c r="E5575" s="20" t="s">
        <v>305</v>
      </c>
      <c r="F5575" s="64"/>
      <c r="G5575" s="53" t="s">
        <v>385</v>
      </c>
      <c r="H5575" s="53" t="s">
        <v>304</v>
      </c>
      <c r="I5575" s="26">
        <v>17585</v>
      </c>
      <c r="J5575" s="26">
        <v>17585</v>
      </c>
      <c r="K5575" s="26">
        <v>11724</v>
      </c>
      <c r="L5575" s="26">
        <f t="shared" si="5134"/>
        <v>1954</v>
      </c>
      <c r="M5575" s="26"/>
      <c r="N5575" s="26"/>
      <c r="O5575" s="26">
        <v>1954</v>
      </c>
      <c r="P5575" s="26">
        <f t="shared" si="5135"/>
        <v>13678</v>
      </c>
      <c r="Q5575" s="26">
        <f t="shared" si="5136"/>
        <v>77.782200739266415</v>
      </c>
      <c r="R5575" s="90"/>
      <c r="S5575" s="90"/>
      <c r="T5575" s="90"/>
      <c r="U5575" s="90"/>
      <c r="V5575" s="90"/>
      <c r="W5575" s="90"/>
      <c r="X5575" s="90"/>
      <c r="Y5575" s="90"/>
    </row>
    <row r="5576" spans="1:25" ht="15" customHeight="1" x14ac:dyDescent="0.25">
      <c r="A5576" s="64" t="s">
        <v>935</v>
      </c>
      <c r="B5576" s="64" t="s">
        <v>95</v>
      </c>
      <c r="C5576" s="64" t="s">
        <v>1326</v>
      </c>
      <c r="D5576" s="64" t="s">
        <v>2067</v>
      </c>
      <c r="E5576" s="20" t="s">
        <v>308</v>
      </c>
      <c r="F5576" s="64"/>
      <c r="G5576" s="53" t="s">
        <v>385</v>
      </c>
      <c r="H5576" s="53" t="s">
        <v>307</v>
      </c>
      <c r="I5576" s="26">
        <v>10432</v>
      </c>
      <c r="J5576" s="26">
        <v>9332</v>
      </c>
      <c r="K5576" s="26">
        <v>6000</v>
      </c>
      <c r="L5576" s="26">
        <f t="shared" si="5134"/>
        <v>1000</v>
      </c>
      <c r="M5576" s="26"/>
      <c r="N5576" s="26">
        <v>1000</v>
      </c>
      <c r="O5576" s="26"/>
      <c r="P5576" s="26">
        <f t="shared" si="5135"/>
        <v>7000</v>
      </c>
      <c r="Q5576" s="26">
        <f t="shared" si="5136"/>
        <v>75.010715816545229</v>
      </c>
      <c r="R5576" s="90"/>
      <c r="S5576" s="90"/>
      <c r="T5576" s="90"/>
      <c r="U5576" s="90"/>
      <c r="V5576" s="90"/>
      <c r="W5576" s="90"/>
      <c r="X5576" s="90"/>
      <c r="Y5576" s="90"/>
    </row>
    <row r="5577" spans="1:25" ht="15" customHeight="1" x14ac:dyDescent="0.25">
      <c r="A5577" s="64" t="s">
        <v>935</v>
      </c>
      <c r="B5577" s="64" t="s">
        <v>95</v>
      </c>
      <c r="C5577" s="64" t="s">
        <v>1326</v>
      </c>
      <c r="D5577" s="64" t="s">
        <v>2067</v>
      </c>
      <c r="E5577" s="20" t="s">
        <v>311</v>
      </c>
      <c r="F5577" s="64"/>
      <c r="G5577" s="53" t="s">
        <v>385</v>
      </c>
      <c r="H5577" s="53" t="s">
        <v>310</v>
      </c>
      <c r="I5577" s="26">
        <v>3480</v>
      </c>
      <c r="J5577" s="26">
        <v>1380</v>
      </c>
      <c r="K5577" s="26">
        <v>0</v>
      </c>
      <c r="L5577" s="26">
        <f t="shared" si="5134"/>
        <v>0</v>
      </c>
      <c r="M5577" s="26"/>
      <c r="N5577" s="26"/>
      <c r="O5577" s="26"/>
      <c r="P5577" s="26">
        <f t="shared" si="5135"/>
        <v>0</v>
      </c>
      <c r="Q5577" s="26">
        <f t="shared" si="5136"/>
        <v>0</v>
      </c>
      <c r="R5577" s="90"/>
      <c r="S5577" s="90"/>
      <c r="T5577" s="90"/>
      <c r="U5577" s="90"/>
      <c r="V5577" s="90"/>
      <c r="W5577" s="90"/>
      <c r="X5577" s="90"/>
      <c r="Y5577" s="90"/>
    </row>
    <row r="5578" spans="1:25" ht="15" customHeight="1" x14ac:dyDescent="0.25">
      <c r="A5578" s="63" t="s">
        <v>935</v>
      </c>
      <c r="B5578" s="63" t="s">
        <v>95</v>
      </c>
      <c r="C5578" s="63" t="s">
        <v>1326</v>
      </c>
      <c r="D5578" s="63" t="s">
        <v>2067</v>
      </c>
      <c r="E5578" s="63" t="s">
        <v>39</v>
      </c>
      <c r="F5578" s="64" t="s">
        <v>1</v>
      </c>
      <c r="G5578" s="53" t="s">
        <v>1</v>
      </c>
      <c r="H5578" s="65" t="s">
        <v>40</v>
      </c>
      <c r="I5578" s="31">
        <f t="shared" ref="I5578:K5578" si="5179">SUM(I5579:I5581)</f>
        <v>21200</v>
      </c>
      <c r="J5578" s="31">
        <f t="shared" si="5179"/>
        <v>10900</v>
      </c>
      <c r="K5578" s="31">
        <f t="shared" si="5179"/>
        <v>6500</v>
      </c>
      <c r="L5578" s="31">
        <f t="shared" si="5134"/>
        <v>1050</v>
      </c>
      <c r="M5578" s="31">
        <f t="shared" ref="M5578" si="5180">SUM(M5579:M5581)</f>
        <v>350</v>
      </c>
      <c r="N5578" s="31">
        <f t="shared" ref="N5578:O5578" si="5181">SUM(N5579:N5581)</f>
        <v>350</v>
      </c>
      <c r="O5578" s="31">
        <f t="shared" si="5181"/>
        <v>350</v>
      </c>
      <c r="P5578" s="31">
        <f t="shared" si="5135"/>
        <v>7550</v>
      </c>
      <c r="Q5578" s="31">
        <f t="shared" si="5136"/>
        <v>69.266055045871553</v>
      </c>
      <c r="R5578" s="94"/>
      <c r="S5578" s="94"/>
      <c r="T5578" s="94"/>
      <c r="U5578" s="94"/>
      <c r="V5578" s="94"/>
      <c r="W5578" s="94"/>
      <c r="X5578" s="94"/>
      <c r="Y5578" s="94"/>
    </row>
    <row r="5579" spans="1:25" ht="15" customHeight="1" x14ac:dyDescent="0.25">
      <c r="A5579" s="64" t="s">
        <v>935</v>
      </c>
      <c r="B5579" s="64" t="s">
        <v>95</v>
      </c>
      <c r="C5579" s="64" t="s">
        <v>1326</v>
      </c>
      <c r="D5579" s="64" t="s">
        <v>2067</v>
      </c>
      <c r="E5579" s="20" t="s">
        <v>41</v>
      </c>
      <c r="F5579" s="64"/>
      <c r="G5579" s="53" t="s">
        <v>385</v>
      </c>
      <c r="H5579" s="53" t="s">
        <v>40</v>
      </c>
      <c r="I5579" s="26">
        <v>14400</v>
      </c>
      <c r="J5579" s="26">
        <v>4200</v>
      </c>
      <c r="K5579" s="26">
        <v>4200</v>
      </c>
      <c r="L5579" s="26">
        <f t="shared" si="5134"/>
        <v>0</v>
      </c>
      <c r="M5579" s="26"/>
      <c r="N5579" s="26"/>
      <c r="O5579" s="26"/>
      <c r="P5579" s="26">
        <f t="shared" si="5135"/>
        <v>4200</v>
      </c>
      <c r="Q5579" s="26">
        <f t="shared" si="5136"/>
        <v>100</v>
      </c>
      <c r="R5579" s="90"/>
      <c r="S5579" s="90"/>
      <c r="T5579" s="90"/>
      <c r="U5579" s="90"/>
      <c r="V5579" s="90"/>
      <c r="W5579" s="90"/>
      <c r="X5579" s="90"/>
      <c r="Y5579" s="90"/>
    </row>
    <row r="5580" spans="1:25" ht="15" customHeight="1" x14ac:dyDescent="0.25">
      <c r="A5580" s="64" t="s">
        <v>935</v>
      </c>
      <c r="B5580" s="64" t="s">
        <v>95</v>
      </c>
      <c r="C5580" s="64" t="s">
        <v>1326</v>
      </c>
      <c r="D5580" s="64" t="s">
        <v>2067</v>
      </c>
      <c r="E5580" s="20" t="s">
        <v>41</v>
      </c>
      <c r="F5580" s="64" t="s">
        <v>2074</v>
      </c>
      <c r="G5580" s="53" t="s">
        <v>385</v>
      </c>
      <c r="H5580" s="53" t="s">
        <v>2075</v>
      </c>
      <c r="I5580" s="26">
        <v>4100</v>
      </c>
      <c r="J5580" s="26">
        <v>4000</v>
      </c>
      <c r="K5580" s="26">
        <v>2300</v>
      </c>
      <c r="L5580" s="26">
        <f t="shared" si="5134"/>
        <v>1050</v>
      </c>
      <c r="M5580" s="26">
        <v>350</v>
      </c>
      <c r="N5580" s="26">
        <v>350</v>
      </c>
      <c r="O5580" s="26">
        <v>350</v>
      </c>
      <c r="P5580" s="26">
        <f t="shared" si="5135"/>
        <v>3350</v>
      </c>
      <c r="Q5580" s="26">
        <f t="shared" si="5136"/>
        <v>83.75</v>
      </c>
      <c r="R5580" s="90"/>
      <c r="S5580" s="90"/>
      <c r="T5580" s="90"/>
      <c r="U5580" s="90"/>
      <c r="V5580" s="90"/>
      <c r="W5580" s="90"/>
      <c r="X5580" s="90"/>
      <c r="Y5580" s="90"/>
    </row>
    <row r="5581" spans="1:25" ht="22.5" customHeight="1" x14ac:dyDescent="0.25">
      <c r="A5581" s="64" t="s">
        <v>935</v>
      </c>
      <c r="B5581" s="64" t="s">
        <v>95</v>
      </c>
      <c r="C5581" s="64" t="s">
        <v>1326</v>
      </c>
      <c r="D5581" s="64" t="s">
        <v>2067</v>
      </c>
      <c r="E5581" s="20" t="s">
        <v>41</v>
      </c>
      <c r="F5581" s="64" t="s">
        <v>2076</v>
      </c>
      <c r="G5581" s="53" t="s">
        <v>385</v>
      </c>
      <c r="H5581" s="53" t="s">
        <v>55</v>
      </c>
      <c r="I5581" s="26">
        <v>2700</v>
      </c>
      <c r="J5581" s="26">
        <v>2700</v>
      </c>
      <c r="K5581" s="26">
        <v>0</v>
      </c>
      <c r="L5581" s="26">
        <f t="shared" si="5134"/>
        <v>0</v>
      </c>
      <c r="M5581" s="26"/>
      <c r="N5581" s="26"/>
      <c r="O5581" s="26"/>
      <c r="P5581" s="26">
        <f t="shared" si="5135"/>
        <v>0</v>
      </c>
      <c r="Q5581" s="26">
        <f t="shared" si="5136"/>
        <v>0</v>
      </c>
      <c r="R5581" s="90"/>
      <c r="S5581" s="90"/>
      <c r="T5581" s="90"/>
      <c r="U5581" s="90"/>
      <c r="V5581" s="90"/>
      <c r="W5581" s="90"/>
      <c r="X5581" s="90"/>
      <c r="Y5581" s="90"/>
    </row>
    <row r="5582" spans="1:25" ht="22.5" customHeight="1" x14ac:dyDescent="0.25">
      <c r="A5582" s="63" t="s">
        <v>1</v>
      </c>
      <c r="B5582" s="63" t="s">
        <v>1</v>
      </c>
      <c r="C5582" s="63" t="s">
        <v>1</v>
      </c>
      <c r="D5582" s="65" t="s">
        <v>1</v>
      </c>
      <c r="E5582" s="65" t="s">
        <v>1</v>
      </c>
      <c r="F5582" s="65" t="s">
        <v>1</v>
      </c>
      <c r="G5582" s="65" t="s">
        <v>1</v>
      </c>
      <c r="H5582" s="66" t="s">
        <v>56</v>
      </c>
      <c r="I5582" s="30">
        <f t="shared" ref="I5582:K5583" si="5182">SUM(I5583)</f>
        <v>100</v>
      </c>
      <c r="J5582" s="30">
        <f t="shared" si="5182"/>
        <v>100</v>
      </c>
      <c r="K5582" s="30">
        <f t="shared" si="5182"/>
        <v>0</v>
      </c>
      <c r="L5582" s="30">
        <f t="shared" si="5134"/>
        <v>0</v>
      </c>
      <c r="M5582" s="30">
        <f t="shared" ref="M5582:M5583" si="5183">SUM(M5583)</f>
        <v>0</v>
      </c>
      <c r="N5582" s="30">
        <f t="shared" ref="N5582:O5583" si="5184">SUM(N5583)</f>
        <v>0</v>
      </c>
      <c r="O5582" s="30">
        <f t="shared" si="5184"/>
        <v>0</v>
      </c>
      <c r="P5582" s="30">
        <f t="shared" si="5135"/>
        <v>0</v>
      </c>
      <c r="Q5582" s="30">
        <f t="shared" si="5136"/>
        <v>0</v>
      </c>
      <c r="R5582" s="93"/>
      <c r="S5582" s="93"/>
      <c r="T5582" s="93"/>
      <c r="U5582" s="93"/>
      <c r="V5582" s="93"/>
      <c r="W5582" s="93"/>
      <c r="X5582" s="93"/>
      <c r="Y5582" s="93"/>
    </row>
    <row r="5583" spans="1:25" ht="15" customHeight="1" x14ac:dyDescent="0.25">
      <c r="A5583" s="63" t="s">
        <v>935</v>
      </c>
      <c r="B5583" s="63" t="s">
        <v>95</v>
      </c>
      <c r="C5583" s="63" t="s">
        <v>1326</v>
      </c>
      <c r="D5583" s="63" t="s">
        <v>2067</v>
      </c>
      <c r="E5583" s="65" t="s">
        <v>57</v>
      </c>
      <c r="F5583" s="65" t="s">
        <v>1</v>
      </c>
      <c r="G5583" s="65" t="s">
        <v>1</v>
      </c>
      <c r="H5583" s="65" t="s">
        <v>58</v>
      </c>
      <c r="I5583" s="31">
        <f t="shared" si="5182"/>
        <v>100</v>
      </c>
      <c r="J5583" s="31">
        <f t="shared" si="5182"/>
        <v>100</v>
      </c>
      <c r="K5583" s="31">
        <f t="shared" si="5182"/>
        <v>0</v>
      </c>
      <c r="L5583" s="31">
        <f t="shared" si="5134"/>
        <v>0</v>
      </c>
      <c r="M5583" s="31">
        <f t="shared" si="5183"/>
        <v>0</v>
      </c>
      <c r="N5583" s="31">
        <f t="shared" si="5184"/>
        <v>0</v>
      </c>
      <c r="O5583" s="31">
        <f t="shared" si="5184"/>
        <v>0</v>
      </c>
      <c r="P5583" s="31">
        <f t="shared" si="5135"/>
        <v>0</v>
      </c>
      <c r="Q5583" s="31">
        <f t="shared" si="5136"/>
        <v>0</v>
      </c>
      <c r="R5583" s="94"/>
      <c r="S5583" s="94"/>
      <c r="T5583" s="94"/>
      <c r="U5583" s="94"/>
      <c r="V5583" s="94"/>
      <c r="W5583" s="94"/>
      <c r="X5583" s="94"/>
      <c r="Y5583" s="94"/>
    </row>
    <row r="5584" spans="1:25" ht="15" customHeight="1" x14ac:dyDescent="0.25">
      <c r="A5584" s="64" t="s">
        <v>935</v>
      </c>
      <c r="B5584" s="64" t="s">
        <v>95</v>
      </c>
      <c r="C5584" s="64" t="s">
        <v>1326</v>
      </c>
      <c r="D5584" s="64" t="s">
        <v>2067</v>
      </c>
      <c r="E5584" s="20" t="s">
        <v>68</v>
      </c>
      <c r="F5584" s="64"/>
      <c r="G5584" s="53" t="s">
        <v>385</v>
      </c>
      <c r="H5584" s="53" t="s">
        <v>67</v>
      </c>
      <c r="I5584" s="26">
        <v>100</v>
      </c>
      <c r="J5584" s="26">
        <v>100</v>
      </c>
      <c r="K5584" s="26">
        <v>0</v>
      </c>
      <c r="L5584" s="26">
        <f t="shared" ref="L5584:L5647" si="5185">SUM(M5584:O5584)</f>
        <v>0</v>
      </c>
      <c r="M5584" s="26"/>
      <c r="N5584" s="26"/>
      <c r="O5584" s="26"/>
      <c r="P5584" s="26">
        <f t="shared" ref="P5584:P5647" si="5186">K5584+L5584</f>
        <v>0</v>
      </c>
      <c r="Q5584" s="26">
        <f t="shared" ref="Q5584:Q5647" si="5187">IF(J5584=0,"-",P5584/J5584*100)</f>
        <v>0</v>
      </c>
      <c r="R5584" s="90"/>
      <c r="S5584" s="90"/>
      <c r="T5584" s="90"/>
      <c r="U5584" s="90"/>
      <c r="V5584" s="90"/>
      <c r="W5584" s="90"/>
      <c r="X5584" s="90"/>
      <c r="Y5584" s="90"/>
    </row>
    <row r="5585" spans="1:25" ht="22.5" customHeight="1" x14ac:dyDescent="0.25">
      <c r="A5585" s="63" t="s">
        <v>1</v>
      </c>
      <c r="B5585" s="63" t="s">
        <v>1</v>
      </c>
      <c r="C5585" s="63" t="s">
        <v>1</v>
      </c>
      <c r="D5585" s="65" t="s">
        <v>1</v>
      </c>
      <c r="E5585" s="65" t="s">
        <v>1</v>
      </c>
      <c r="F5585" s="65" t="s">
        <v>1</v>
      </c>
      <c r="G5585" s="65" t="s">
        <v>1</v>
      </c>
      <c r="H5585" s="66" t="s">
        <v>69</v>
      </c>
      <c r="I5585" s="30">
        <f t="shared" ref="I5585:K5586" si="5188">SUM(I5586)</f>
        <v>9500</v>
      </c>
      <c r="J5585" s="30">
        <f t="shared" si="5188"/>
        <v>5000</v>
      </c>
      <c r="K5585" s="30">
        <f t="shared" si="5188"/>
        <v>5000</v>
      </c>
      <c r="L5585" s="30">
        <f t="shared" si="5185"/>
        <v>0</v>
      </c>
      <c r="M5585" s="30">
        <f t="shared" ref="M5585:M5586" si="5189">SUM(M5586)</f>
        <v>0</v>
      </c>
      <c r="N5585" s="30">
        <f t="shared" ref="N5585:O5586" si="5190">SUM(N5586)</f>
        <v>0</v>
      </c>
      <c r="O5585" s="30">
        <f t="shared" si="5190"/>
        <v>0</v>
      </c>
      <c r="P5585" s="30">
        <f t="shared" si="5186"/>
        <v>5000</v>
      </c>
      <c r="Q5585" s="30">
        <f t="shared" si="5187"/>
        <v>100</v>
      </c>
      <c r="R5585" s="93"/>
      <c r="S5585" s="93"/>
      <c r="T5585" s="93"/>
      <c r="U5585" s="93"/>
      <c r="V5585" s="93"/>
      <c r="W5585" s="93"/>
      <c r="X5585" s="93"/>
      <c r="Y5585" s="93"/>
    </row>
    <row r="5586" spans="1:25" ht="15" customHeight="1" x14ac:dyDescent="0.25">
      <c r="A5586" s="63" t="s">
        <v>935</v>
      </c>
      <c r="B5586" s="63" t="s">
        <v>95</v>
      </c>
      <c r="C5586" s="63" t="s">
        <v>1326</v>
      </c>
      <c r="D5586" s="63" t="s">
        <v>2067</v>
      </c>
      <c r="E5586" s="65" t="s">
        <v>70</v>
      </c>
      <c r="F5586" s="65" t="s">
        <v>1</v>
      </c>
      <c r="G5586" s="65" t="s">
        <v>1</v>
      </c>
      <c r="H5586" s="65" t="s">
        <v>71</v>
      </c>
      <c r="I5586" s="31">
        <f t="shared" si="5188"/>
        <v>9500</v>
      </c>
      <c r="J5586" s="31">
        <f t="shared" si="5188"/>
        <v>5000</v>
      </c>
      <c r="K5586" s="31">
        <f t="shared" si="5188"/>
        <v>5000</v>
      </c>
      <c r="L5586" s="31">
        <f t="shared" si="5185"/>
        <v>0</v>
      </c>
      <c r="M5586" s="31">
        <f t="shared" si="5189"/>
        <v>0</v>
      </c>
      <c r="N5586" s="31">
        <f t="shared" si="5190"/>
        <v>0</v>
      </c>
      <c r="O5586" s="31">
        <f t="shared" si="5190"/>
        <v>0</v>
      </c>
      <c r="P5586" s="31">
        <f t="shared" si="5186"/>
        <v>5000</v>
      </c>
      <c r="Q5586" s="31">
        <f t="shared" si="5187"/>
        <v>100</v>
      </c>
      <c r="R5586" s="94"/>
      <c r="S5586" s="94"/>
      <c r="T5586" s="94"/>
      <c r="U5586" s="94"/>
      <c r="V5586" s="94"/>
      <c r="W5586" s="94"/>
      <c r="X5586" s="94"/>
      <c r="Y5586" s="94"/>
    </row>
    <row r="5587" spans="1:25" ht="15" customHeight="1" x14ac:dyDescent="0.25">
      <c r="A5587" s="64" t="s">
        <v>935</v>
      </c>
      <c r="B5587" s="64" t="s">
        <v>95</v>
      </c>
      <c r="C5587" s="64" t="s">
        <v>1326</v>
      </c>
      <c r="D5587" s="64" t="s">
        <v>2067</v>
      </c>
      <c r="E5587" s="20" t="s">
        <v>74</v>
      </c>
      <c r="F5587" s="64"/>
      <c r="G5587" s="53" t="s">
        <v>385</v>
      </c>
      <c r="H5587" s="53" t="s">
        <v>73</v>
      </c>
      <c r="I5587" s="26">
        <v>9500</v>
      </c>
      <c r="J5587" s="26">
        <v>5000</v>
      </c>
      <c r="K5587" s="26">
        <v>5000</v>
      </c>
      <c r="L5587" s="26">
        <f t="shared" si="5185"/>
        <v>0</v>
      </c>
      <c r="M5587" s="26"/>
      <c r="N5587" s="26"/>
      <c r="O5587" s="26"/>
      <c r="P5587" s="26">
        <f t="shared" si="5186"/>
        <v>5000</v>
      </c>
      <c r="Q5587" s="26">
        <f t="shared" si="5187"/>
        <v>100</v>
      </c>
      <c r="R5587" s="90"/>
      <c r="S5587" s="90"/>
      <c r="T5587" s="90"/>
      <c r="U5587" s="90"/>
      <c r="V5587" s="90"/>
      <c r="W5587" s="90"/>
      <c r="X5587" s="90"/>
      <c r="Y5587" s="90"/>
    </row>
    <row r="5588" spans="1:25" ht="22.5" customHeight="1" x14ac:dyDescent="0.25">
      <c r="A5588" s="53" t="s">
        <v>1</v>
      </c>
      <c r="B5588" s="53" t="s">
        <v>1</v>
      </c>
      <c r="C5588" s="53" t="s">
        <v>1</v>
      </c>
      <c r="D5588" s="53" t="s">
        <v>1</v>
      </c>
      <c r="E5588" s="53" t="s">
        <v>1</v>
      </c>
      <c r="F5588" s="53" t="s">
        <v>1</v>
      </c>
      <c r="G5588" s="53" t="s">
        <v>1</v>
      </c>
      <c r="H5588" s="66" t="s">
        <v>2077</v>
      </c>
      <c r="I5588" s="30">
        <f t="shared" ref="I5588:K5588" si="5191">SUM(I5558,I5582,I5585)</f>
        <v>1764651</v>
      </c>
      <c r="J5588" s="30">
        <f t="shared" si="5191"/>
        <v>1739351</v>
      </c>
      <c r="K5588" s="30">
        <f t="shared" si="5191"/>
        <v>918672</v>
      </c>
      <c r="L5588" s="30">
        <f t="shared" si="5185"/>
        <v>387253</v>
      </c>
      <c r="M5588" s="30">
        <f t="shared" ref="M5588" si="5192">SUM(M5558,M5582,M5585)</f>
        <v>133550</v>
      </c>
      <c r="N5588" s="30">
        <f t="shared" ref="N5588:O5588" si="5193">SUM(N5558,N5582,N5585)</f>
        <v>123699</v>
      </c>
      <c r="O5588" s="30">
        <f t="shared" si="5193"/>
        <v>130004</v>
      </c>
      <c r="P5588" s="30">
        <f t="shared" si="5186"/>
        <v>1305925</v>
      </c>
      <c r="Q5588" s="30">
        <f t="shared" si="5187"/>
        <v>75.081165331206861</v>
      </c>
      <c r="R5588" s="93"/>
      <c r="S5588" s="93"/>
      <c r="T5588" s="93"/>
      <c r="U5588" s="93"/>
      <c r="V5588" s="93"/>
      <c r="W5588" s="93"/>
      <c r="X5588" s="93"/>
      <c r="Y5588" s="93"/>
    </row>
    <row r="5589" spans="1:25" ht="15" customHeight="1" thickBot="1" x14ac:dyDescent="0.3">
      <c r="A5589" s="53" t="s">
        <v>1</v>
      </c>
      <c r="B5589" s="53" t="s">
        <v>1</v>
      </c>
      <c r="C5589" s="53" t="s">
        <v>1</v>
      </c>
      <c r="D5589" s="53" t="s">
        <v>1</v>
      </c>
      <c r="E5589" s="53" t="s">
        <v>1</v>
      </c>
      <c r="F5589" s="53" t="s">
        <v>1</v>
      </c>
      <c r="G5589" s="53" t="s">
        <v>1</v>
      </c>
      <c r="H5589" s="65" t="s">
        <v>76</v>
      </c>
      <c r="I5589" s="31"/>
      <c r="J5589" s="31"/>
      <c r="K5589" s="31">
        <v>0</v>
      </c>
      <c r="L5589" s="31"/>
      <c r="M5589" s="31"/>
      <c r="N5589" s="31"/>
      <c r="O5589" s="31"/>
      <c r="P5589" s="31"/>
      <c r="Q5589" s="31"/>
      <c r="R5589" s="94"/>
      <c r="S5589" s="94"/>
      <c r="T5589" s="94"/>
      <c r="U5589" s="94"/>
      <c r="V5589" s="94"/>
      <c r="W5589" s="94"/>
      <c r="X5589" s="94"/>
      <c r="Y5589" s="94"/>
    </row>
    <row r="5590" spans="1:25" ht="47.25" customHeight="1" thickBot="1" x14ac:dyDescent="0.3">
      <c r="A5590" s="110" t="s">
        <v>1</v>
      </c>
      <c r="B5590" s="110" t="s">
        <v>1</v>
      </c>
      <c r="C5590" s="110" t="s">
        <v>1</v>
      </c>
      <c r="D5590" s="110" t="s">
        <v>1</v>
      </c>
      <c r="E5590" s="110" t="s">
        <v>1</v>
      </c>
      <c r="F5590" s="110" t="s">
        <v>1</v>
      </c>
      <c r="G5590" s="110" t="s">
        <v>1</v>
      </c>
      <c r="H5590" s="28" t="s">
        <v>77</v>
      </c>
      <c r="I5590" s="109" t="s">
        <v>3984</v>
      </c>
      <c r="J5590" s="109" t="s">
        <v>11</v>
      </c>
      <c r="K5590" s="109" t="s">
        <v>3989</v>
      </c>
      <c r="L5590" s="109" t="s">
        <v>3985</v>
      </c>
      <c r="M5590" s="109" t="s">
        <v>4027</v>
      </c>
      <c r="N5590" s="109" t="s">
        <v>3988</v>
      </c>
      <c r="O5590" s="109" t="s">
        <v>3986</v>
      </c>
      <c r="P5590" s="109" t="s">
        <v>3987</v>
      </c>
      <c r="Q5590" s="109" t="s">
        <v>3695</v>
      </c>
      <c r="R5590" s="91"/>
      <c r="S5590" s="91"/>
      <c r="T5590" s="91"/>
      <c r="U5590" s="91"/>
      <c r="V5590" s="91"/>
      <c r="W5590" s="91"/>
      <c r="X5590" s="91"/>
      <c r="Y5590" s="91"/>
    </row>
    <row r="5591" spans="1:25" ht="15" customHeight="1" x14ac:dyDescent="0.25">
      <c r="A5591" s="111"/>
      <c r="B5591" s="111"/>
      <c r="C5591" s="111"/>
      <c r="D5591" s="111"/>
      <c r="E5591" s="111"/>
      <c r="F5591" s="111"/>
      <c r="G5591" s="111"/>
      <c r="H5591" s="67" t="s">
        <v>1</v>
      </c>
      <c r="I5591" s="29">
        <v>1</v>
      </c>
      <c r="J5591" s="29">
        <v>2</v>
      </c>
      <c r="K5591" s="29">
        <v>3</v>
      </c>
      <c r="L5591" s="29" t="s">
        <v>3478</v>
      </c>
      <c r="M5591" s="29">
        <v>5</v>
      </c>
      <c r="N5591" s="29">
        <v>6</v>
      </c>
      <c r="O5591" s="29">
        <v>7</v>
      </c>
      <c r="P5591" s="29" t="s">
        <v>3696</v>
      </c>
      <c r="Q5591" s="29">
        <v>9</v>
      </c>
      <c r="R5591" s="92"/>
      <c r="S5591" s="92"/>
      <c r="T5591" s="92"/>
      <c r="U5591" s="92"/>
      <c r="V5591" s="92"/>
      <c r="W5591" s="92"/>
      <c r="X5591" s="92"/>
      <c r="Y5591" s="92"/>
    </row>
    <row r="5592" spans="1:25" ht="15" customHeight="1" x14ac:dyDescent="0.25">
      <c r="A5592" s="111"/>
      <c r="B5592" s="111"/>
      <c r="C5592" s="111"/>
      <c r="D5592" s="111"/>
      <c r="E5592" s="111"/>
      <c r="F5592" s="111"/>
      <c r="G5592" s="111"/>
      <c r="H5592" s="68" t="s">
        <v>484</v>
      </c>
      <c r="I5592" s="32">
        <f t="shared" ref="I5592:K5592" si="5194">SUM(I5588)</f>
        <v>1764651</v>
      </c>
      <c r="J5592" s="32">
        <f t="shared" si="5194"/>
        <v>1739351</v>
      </c>
      <c r="K5592" s="32">
        <f t="shared" si="5194"/>
        <v>918672</v>
      </c>
      <c r="L5592" s="32">
        <f t="shared" si="5185"/>
        <v>387253</v>
      </c>
      <c r="M5592" s="32">
        <f t="shared" ref="M5592" si="5195">SUM(M5588)</f>
        <v>133550</v>
      </c>
      <c r="N5592" s="32">
        <f t="shared" ref="N5592:O5592" si="5196">SUM(N5588)</f>
        <v>123699</v>
      </c>
      <c r="O5592" s="32">
        <f t="shared" si="5196"/>
        <v>130004</v>
      </c>
      <c r="P5592" s="32">
        <f t="shared" si="5186"/>
        <v>1305925</v>
      </c>
      <c r="Q5592" s="32">
        <f t="shared" si="5187"/>
        <v>75.081165331206861</v>
      </c>
      <c r="R5592" s="90"/>
      <c r="S5592" s="90"/>
      <c r="T5592" s="90"/>
      <c r="U5592" s="90"/>
      <c r="V5592" s="90"/>
      <c r="W5592" s="90"/>
      <c r="X5592" s="90"/>
      <c r="Y5592" s="90"/>
    </row>
    <row r="5593" spans="1:25" ht="15" customHeight="1" x14ac:dyDescent="0.25">
      <c r="A5593" s="111"/>
      <c r="B5593" s="111"/>
      <c r="C5593" s="111"/>
      <c r="D5593" s="111"/>
      <c r="E5593" s="111"/>
      <c r="F5593" s="111"/>
      <c r="G5593" s="111"/>
      <c r="H5593" s="69" t="s">
        <v>79</v>
      </c>
      <c r="I5593" s="32">
        <f t="shared" ref="I5593:K5593" si="5197">SUM(I5592)</f>
        <v>1764651</v>
      </c>
      <c r="J5593" s="32">
        <f t="shared" si="5197"/>
        <v>1739351</v>
      </c>
      <c r="K5593" s="32">
        <f t="shared" si="5197"/>
        <v>918672</v>
      </c>
      <c r="L5593" s="32">
        <f t="shared" si="5185"/>
        <v>387253</v>
      </c>
      <c r="M5593" s="32">
        <f t="shared" ref="M5593" si="5198">SUM(M5592)</f>
        <v>133550</v>
      </c>
      <c r="N5593" s="32">
        <f t="shared" ref="N5593:O5593" si="5199">SUM(N5592)</f>
        <v>123699</v>
      </c>
      <c r="O5593" s="32">
        <f t="shared" si="5199"/>
        <v>130004</v>
      </c>
      <c r="P5593" s="32">
        <f t="shared" si="5186"/>
        <v>1305925</v>
      </c>
      <c r="Q5593" s="32">
        <f t="shared" si="5187"/>
        <v>75.081165331206861</v>
      </c>
      <c r="R5593" s="90"/>
      <c r="S5593" s="90"/>
      <c r="T5593" s="90"/>
      <c r="U5593" s="90"/>
      <c r="V5593" s="90"/>
      <c r="W5593" s="90"/>
      <c r="X5593" s="90"/>
      <c r="Y5593" s="90"/>
    </row>
    <row r="5594" spans="1:25" ht="15" customHeight="1" x14ac:dyDescent="0.25">
      <c r="A5594" s="112"/>
      <c r="B5594" s="112"/>
      <c r="C5594" s="112"/>
      <c r="D5594" s="112"/>
      <c r="E5594" s="112"/>
      <c r="F5594" s="112"/>
      <c r="G5594" s="112"/>
      <c r="I5594" s="27"/>
      <c r="J5594" s="27"/>
      <c r="K5594" s="27">
        <v>0</v>
      </c>
      <c r="L5594" s="27"/>
      <c r="M5594" s="27"/>
      <c r="N5594" s="27"/>
      <c r="O5594" s="27"/>
      <c r="P5594" s="27"/>
      <c r="Q5594" s="27"/>
      <c r="R5594" s="27"/>
      <c r="S5594" s="27"/>
      <c r="T5594" s="27"/>
      <c r="U5594" s="27"/>
      <c r="V5594" s="27"/>
      <c r="W5594" s="27"/>
      <c r="X5594" s="27"/>
      <c r="Y5594" s="27"/>
    </row>
    <row r="5595" spans="1:25" ht="15" customHeight="1" thickBot="1" x14ac:dyDescent="0.3">
      <c r="A5595" s="53" t="s">
        <v>1</v>
      </c>
      <c r="B5595" s="53" t="s">
        <v>1</v>
      </c>
      <c r="C5595" s="53" t="s">
        <v>1</v>
      </c>
      <c r="D5595" s="53" t="s">
        <v>1</v>
      </c>
      <c r="E5595" s="53" t="s">
        <v>1</v>
      </c>
      <c r="F5595" s="53" t="s">
        <v>1</v>
      </c>
      <c r="G5595" s="53" t="s">
        <v>1</v>
      </c>
      <c r="H5595" s="21" t="s">
        <v>1</v>
      </c>
      <c r="I5595" s="33"/>
      <c r="J5595" s="33"/>
      <c r="K5595" s="33">
        <v>0</v>
      </c>
      <c r="L5595" s="33"/>
      <c r="M5595" s="33"/>
      <c r="N5595" s="33"/>
      <c r="O5595" s="33"/>
      <c r="P5595" s="33"/>
      <c r="Q5595" s="33"/>
      <c r="R5595" s="33"/>
      <c r="S5595" s="33"/>
      <c r="T5595" s="33"/>
      <c r="U5595" s="33"/>
      <c r="V5595" s="33"/>
      <c r="W5595" s="33"/>
      <c r="X5595" s="33"/>
      <c r="Y5595" s="33"/>
    </row>
    <row r="5596" spans="1:25" ht="45.75" customHeight="1" thickBot="1" x14ac:dyDescent="0.3">
      <c r="A5596" s="28" t="s">
        <v>4</v>
      </c>
      <c r="B5596" s="28" t="s">
        <v>5</v>
      </c>
      <c r="C5596" s="28" t="s">
        <v>6</v>
      </c>
      <c r="D5596" s="57" t="s">
        <v>1</v>
      </c>
      <c r="E5596" s="28" t="s">
        <v>7</v>
      </c>
      <c r="F5596" s="28" t="s">
        <v>8</v>
      </c>
      <c r="G5596" s="28" t="s">
        <v>9</v>
      </c>
      <c r="H5596" s="28" t="s">
        <v>10</v>
      </c>
      <c r="I5596" s="109" t="s">
        <v>3984</v>
      </c>
      <c r="J5596" s="109" t="s">
        <v>11</v>
      </c>
      <c r="K5596" s="109" t="s">
        <v>3989</v>
      </c>
      <c r="L5596" s="109" t="s">
        <v>3985</v>
      </c>
      <c r="M5596" s="109" t="s">
        <v>4027</v>
      </c>
      <c r="N5596" s="109" t="s">
        <v>3988</v>
      </c>
      <c r="O5596" s="109" t="s">
        <v>3986</v>
      </c>
      <c r="P5596" s="109" t="s">
        <v>3987</v>
      </c>
      <c r="Q5596" s="109" t="s">
        <v>3695</v>
      </c>
      <c r="R5596" s="91"/>
      <c r="S5596" s="91"/>
      <c r="T5596" s="91"/>
      <c r="U5596" s="91"/>
      <c r="V5596" s="91"/>
      <c r="W5596" s="91"/>
      <c r="X5596" s="91"/>
      <c r="Y5596" s="91"/>
    </row>
    <row r="5597" spans="1:25" ht="15" customHeight="1" x14ac:dyDescent="0.25">
      <c r="A5597" s="58" t="s">
        <v>1</v>
      </c>
      <c r="B5597" s="58" t="s">
        <v>1</v>
      </c>
      <c r="C5597" s="58" t="s">
        <v>1</v>
      </c>
      <c r="D5597" s="59" t="s">
        <v>1</v>
      </c>
      <c r="E5597" s="59" t="s">
        <v>1</v>
      </c>
      <c r="F5597" s="60" t="s">
        <v>1</v>
      </c>
      <c r="G5597" s="61" t="s">
        <v>1</v>
      </c>
      <c r="H5597" s="62" t="s">
        <v>1</v>
      </c>
      <c r="I5597" s="29">
        <v>1</v>
      </c>
      <c r="J5597" s="29">
        <v>2</v>
      </c>
      <c r="K5597" s="29">
        <v>3</v>
      </c>
      <c r="L5597" s="29" t="s">
        <v>3478</v>
      </c>
      <c r="M5597" s="29">
        <v>5</v>
      </c>
      <c r="N5597" s="29">
        <v>6</v>
      </c>
      <c r="O5597" s="29">
        <v>7</v>
      </c>
      <c r="P5597" s="29" t="s">
        <v>3696</v>
      </c>
      <c r="Q5597" s="29">
        <v>9</v>
      </c>
      <c r="R5597" s="92"/>
      <c r="S5597" s="92"/>
      <c r="T5597" s="92"/>
      <c r="U5597" s="92"/>
      <c r="V5597" s="92"/>
      <c r="W5597" s="92"/>
      <c r="X5597" s="92"/>
      <c r="Y5597" s="92"/>
    </row>
    <row r="5598" spans="1:25" ht="15" customHeight="1" x14ac:dyDescent="0.25">
      <c r="A5598" s="63" t="s">
        <v>935</v>
      </c>
      <c r="B5598" s="63" t="s">
        <v>95</v>
      </c>
      <c r="C5598" s="64" t="s">
        <v>1337</v>
      </c>
      <c r="D5598" s="64" t="s">
        <v>2078</v>
      </c>
      <c r="E5598" s="65" t="s">
        <v>1</v>
      </c>
      <c r="F5598" s="65" t="s">
        <v>1</v>
      </c>
      <c r="G5598" s="65" t="s">
        <v>1</v>
      </c>
      <c r="H5598" s="65" t="s">
        <v>2079</v>
      </c>
      <c r="I5598" s="26">
        <v>0</v>
      </c>
      <c r="J5598" s="26" t="s">
        <v>1</v>
      </c>
      <c r="K5598" s="26">
        <v>0</v>
      </c>
      <c r="L5598" s="26"/>
      <c r="M5598" s="26"/>
      <c r="N5598" s="26"/>
      <c r="O5598" s="26"/>
      <c r="P5598" s="26"/>
      <c r="Q5598" s="26"/>
      <c r="R5598" s="90"/>
      <c r="S5598" s="90"/>
      <c r="T5598" s="90"/>
      <c r="U5598" s="90"/>
      <c r="V5598" s="90"/>
      <c r="W5598" s="90"/>
      <c r="X5598" s="90"/>
      <c r="Y5598" s="90"/>
    </row>
    <row r="5599" spans="1:25" ht="22.5" customHeight="1" x14ac:dyDescent="0.25">
      <c r="A5599" s="63" t="s">
        <v>1</v>
      </c>
      <c r="B5599" s="63" t="s">
        <v>1</v>
      </c>
      <c r="C5599" s="63" t="s">
        <v>1</v>
      </c>
      <c r="D5599" s="65" t="s">
        <v>1</v>
      </c>
      <c r="E5599" s="65" t="s">
        <v>1</v>
      </c>
      <c r="F5599" s="65" t="s">
        <v>1</v>
      </c>
      <c r="G5599" s="65" t="s">
        <v>1</v>
      </c>
      <c r="H5599" s="66" t="s">
        <v>15</v>
      </c>
      <c r="I5599" s="30">
        <f t="shared" ref="I5599:K5599" si="5200">SUM(I5600,I5608,I5610)</f>
        <v>1478244</v>
      </c>
      <c r="J5599" s="30">
        <f t="shared" si="5200"/>
        <v>1399585</v>
      </c>
      <c r="K5599" s="30">
        <f t="shared" si="5200"/>
        <v>804892</v>
      </c>
      <c r="L5599" s="30">
        <f t="shared" si="5185"/>
        <v>350650</v>
      </c>
      <c r="M5599" s="30">
        <f t="shared" ref="M5599" si="5201">SUM(M5600,M5608,M5610)</f>
        <v>115350</v>
      </c>
      <c r="N5599" s="30">
        <f t="shared" ref="N5599:O5599" si="5202">SUM(N5600,N5608,N5610)</f>
        <v>114250</v>
      </c>
      <c r="O5599" s="30">
        <f t="shared" si="5202"/>
        <v>121050</v>
      </c>
      <c r="P5599" s="30">
        <f t="shared" si="5186"/>
        <v>1155542</v>
      </c>
      <c r="Q5599" s="30">
        <f t="shared" si="5187"/>
        <v>82.563188373696477</v>
      </c>
      <c r="R5599" s="93"/>
      <c r="S5599" s="93"/>
      <c r="T5599" s="93"/>
      <c r="U5599" s="93"/>
      <c r="V5599" s="93"/>
      <c r="W5599" s="93"/>
      <c r="X5599" s="93"/>
      <c r="Y5599" s="93"/>
    </row>
    <row r="5600" spans="1:25" ht="15" customHeight="1" x14ac:dyDescent="0.25">
      <c r="A5600" s="63" t="s">
        <v>935</v>
      </c>
      <c r="B5600" s="63" t="s">
        <v>95</v>
      </c>
      <c r="C5600" s="63" t="s">
        <v>1337</v>
      </c>
      <c r="D5600" s="63" t="s">
        <v>2078</v>
      </c>
      <c r="E5600" s="65" t="s">
        <v>16</v>
      </c>
      <c r="F5600" s="65" t="s">
        <v>1</v>
      </c>
      <c r="G5600" s="65" t="s">
        <v>1</v>
      </c>
      <c r="H5600" s="65" t="s">
        <v>17</v>
      </c>
      <c r="I5600" s="31">
        <f t="shared" ref="I5600:K5600" si="5203">SUM(I5601:I5602)</f>
        <v>1199698</v>
      </c>
      <c r="J5600" s="31">
        <f t="shared" si="5203"/>
        <v>1199698</v>
      </c>
      <c r="K5600" s="31">
        <f t="shared" si="5203"/>
        <v>679492</v>
      </c>
      <c r="L5600" s="31">
        <f t="shared" si="5185"/>
        <v>306800</v>
      </c>
      <c r="M5600" s="31">
        <f t="shared" ref="M5600" si="5204">SUM(M5601:M5602)</f>
        <v>98300</v>
      </c>
      <c r="N5600" s="31">
        <f t="shared" ref="N5600:O5600" si="5205">SUM(N5601:N5602)</f>
        <v>101500</v>
      </c>
      <c r="O5600" s="31">
        <f t="shared" si="5205"/>
        <v>107000</v>
      </c>
      <c r="P5600" s="31">
        <f t="shared" si="5186"/>
        <v>986292</v>
      </c>
      <c r="Q5600" s="31">
        <f t="shared" si="5187"/>
        <v>82.211689941968729</v>
      </c>
      <c r="R5600" s="94"/>
      <c r="S5600" s="94"/>
      <c r="T5600" s="94"/>
      <c r="U5600" s="94"/>
      <c r="V5600" s="94"/>
      <c r="W5600" s="94"/>
      <c r="X5600" s="94"/>
      <c r="Y5600" s="94"/>
    </row>
    <row r="5601" spans="1:25" ht="15" customHeight="1" x14ac:dyDescent="0.25">
      <c r="A5601" s="64" t="s">
        <v>935</v>
      </c>
      <c r="B5601" s="64" t="s">
        <v>95</v>
      </c>
      <c r="C5601" s="64" t="s">
        <v>1337</v>
      </c>
      <c r="D5601" s="64" t="s">
        <v>2078</v>
      </c>
      <c r="E5601" s="20" t="s">
        <v>19</v>
      </c>
      <c r="F5601" s="64"/>
      <c r="G5601" s="53" t="s">
        <v>385</v>
      </c>
      <c r="H5601" s="53" t="s">
        <v>3887</v>
      </c>
      <c r="I5601" s="26">
        <v>1058306</v>
      </c>
      <c r="J5601" s="26">
        <v>1058306</v>
      </c>
      <c r="K5601" s="26">
        <v>577000</v>
      </c>
      <c r="L5601" s="26">
        <f t="shared" si="5185"/>
        <v>280000</v>
      </c>
      <c r="M5601" s="26">
        <v>92000</v>
      </c>
      <c r="N5601" s="26">
        <v>93000</v>
      </c>
      <c r="O5601" s="26">
        <v>95000</v>
      </c>
      <c r="P5601" s="26">
        <f t="shared" si="5186"/>
        <v>857000</v>
      </c>
      <c r="Q5601" s="26">
        <f t="shared" si="5187"/>
        <v>80.97846936519305</v>
      </c>
      <c r="R5601" s="90"/>
      <c r="S5601" s="90"/>
      <c r="T5601" s="90"/>
      <c r="U5601" s="90"/>
      <c r="V5601" s="90"/>
      <c r="W5601" s="90"/>
      <c r="X5601" s="90"/>
      <c r="Y5601" s="90"/>
    </row>
    <row r="5602" spans="1:25" ht="15" customHeight="1" x14ac:dyDescent="0.25">
      <c r="A5602" s="63" t="s">
        <v>935</v>
      </c>
      <c r="B5602" s="63" t="s">
        <v>95</v>
      </c>
      <c r="C5602" s="63" t="s">
        <v>1337</v>
      </c>
      <c r="D5602" s="63" t="s">
        <v>2078</v>
      </c>
      <c r="E5602" s="63" t="s">
        <v>21</v>
      </c>
      <c r="F5602" s="64" t="s">
        <v>1</v>
      </c>
      <c r="G5602" s="53" t="s">
        <v>1</v>
      </c>
      <c r="H5602" s="65" t="s">
        <v>22</v>
      </c>
      <c r="I5602" s="31">
        <f t="shared" ref="I5602:K5602" si="5206">SUM(I5603:I5607)</f>
        <v>141392</v>
      </c>
      <c r="J5602" s="31">
        <f t="shared" si="5206"/>
        <v>141392</v>
      </c>
      <c r="K5602" s="31">
        <f t="shared" si="5206"/>
        <v>102492</v>
      </c>
      <c r="L5602" s="31">
        <f t="shared" si="5185"/>
        <v>26800</v>
      </c>
      <c r="M5602" s="31">
        <f t="shared" ref="M5602" si="5207">SUM(M5603:M5607)</f>
        <v>6300</v>
      </c>
      <c r="N5602" s="31">
        <f t="shared" ref="N5602:O5602" si="5208">SUM(N5603:N5607)</f>
        <v>8500</v>
      </c>
      <c r="O5602" s="31">
        <f t="shared" si="5208"/>
        <v>12000</v>
      </c>
      <c r="P5602" s="31">
        <f t="shared" si="5186"/>
        <v>129292</v>
      </c>
      <c r="Q5602" s="31">
        <f t="shared" si="5187"/>
        <v>91.442231526536162</v>
      </c>
      <c r="R5602" s="94"/>
      <c r="S5602" s="94"/>
      <c r="T5602" s="94"/>
      <c r="U5602" s="94"/>
      <c r="V5602" s="94"/>
      <c r="W5602" s="94"/>
      <c r="X5602" s="94"/>
      <c r="Y5602" s="94"/>
    </row>
    <row r="5603" spans="1:25" ht="15" customHeight="1" x14ac:dyDescent="0.25">
      <c r="A5603" s="64" t="s">
        <v>935</v>
      </c>
      <c r="B5603" s="64" t="s">
        <v>95</v>
      </c>
      <c r="C5603" s="64" t="s">
        <v>1337</v>
      </c>
      <c r="D5603" s="64" t="s">
        <v>2078</v>
      </c>
      <c r="E5603" s="20" t="s">
        <v>23</v>
      </c>
      <c r="F5603" s="64" t="s">
        <v>2080</v>
      </c>
      <c r="G5603" s="53" t="s">
        <v>385</v>
      </c>
      <c r="H5603" s="53" t="s">
        <v>85</v>
      </c>
      <c r="I5603" s="26">
        <v>27000</v>
      </c>
      <c r="J5603" s="26">
        <v>27000</v>
      </c>
      <c r="K5603" s="26">
        <v>17900</v>
      </c>
      <c r="L5603" s="26">
        <f t="shared" si="5185"/>
        <v>7000</v>
      </c>
      <c r="M5603" s="26">
        <v>2000</v>
      </c>
      <c r="N5603" s="26">
        <v>2500</v>
      </c>
      <c r="O5603" s="26">
        <v>2500</v>
      </c>
      <c r="P5603" s="26">
        <f t="shared" si="5186"/>
        <v>24900</v>
      </c>
      <c r="Q5603" s="26">
        <f t="shared" si="5187"/>
        <v>92.222222222222229</v>
      </c>
      <c r="R5603" s="90"/>
      <c r="S5603" s="90"/>
      <c r="T5603" s="90"/>
      <c r="U5603" s="90"/>
      <c r="V5603" s="90"/>
      <c r="W5603" s="90"/>
      <c r="X5603" s="90"/>
      <c r="Y5603" s="90"/>
    </row>
    <row r="5604" spans="1:25" ht="15" customHeight="1" x14ac:dyDescent="0.25">
      <c r="A5604" s="64" t="s">
        <v>935</v>
      </c>
      <c r="B5604" s="64" t="s">
        <v>95</v>
      </c>
      <c r="C5604" s="64" t="s">
        <v>1337</v>
      </c>
      <c r="D5604" s="64" t="s">
        <v>2078</v>
      </c>
      <c r="E5604" s="20" t="s">
        <v>23</v>
      </c>
      <c r="F5604" s="64" t="s">
        <v>2081</v>
      </c>
      <c r="G5604" s="53" t="s">
        <v>385</v>
      </c>
      <c r="H5604" s="53" t="s">
        <v>25</v>
      </c>
      <c r="I5604" s="26">
        <v>79000</v>
      </c>
      <c r="J5604" s="26">
        <v>79000</v>
      </c>
      <c r="K5604" s="26">
        <v>53500</v>
      </c>
      <c r="L5604" s="26">
        <f t="shared" si="5185"/>
        <v>15500</v>
      </c>
      <c r="M5604" s="26"/>
      <c r="N5604" s="26">
        <v>6000</v>
      </c>
      <c r="O5604" s="26">
        <v>9500</v>
      </c>
      <c r="P5604" s="26">
        <f t="shared" si="5186"/>
        <v>69000</v>
      </c>
      <c r="Q5604" s="26">
        <f t="shared" si="5187"/>
        <v>87.341772151898738</v>
      </c>
      <c r="R5604" s="90"/>
      <c r="S5604" s="90"/>
      <c r="T5604" s="90"/>
      <c r="U5604" s="90"/>
      <c r="V5604" s="90"/>
      <c r="W5604" s="90"/>
      <c r="X5604" s="90"/>
      <c r="Y5604" s="90"/>
    </row>
    <row r="5605" spans="1:25" ht="15" customHeight="1" x14ac:dyDescent="0.25">
      <c r="A5605" s="64" t="s">
        <v>935</v>
      </c>
      <c r="B5605" s="64" t="s">
        <v>95</v>
      </c>
      <c r="C5605" s="64" t="s">
        <v>1337</v>
      </c>
      <c r="D5605" s="64" t="s">
        <v>2078</v>
      </c>
      <c r="E5605" s="20" t="s">
        <v>23</v>
      </c>
      <c r="F5605" s="64" t="s">
        <v>2082</v>
      </c>
      <c r="G5605" s="53" t="s">
        <v>385</v>
      </c>
      <c r="H5605" s="53" t="s">
        <v>27</v>
      </c>
      <c r="I5605" s="26">
        <v>20992</v>
      </c>
      <c r="J5605" s="26">
        <v>20992</v>
      </c>
      <c r="K5605" s="26">
        <v>20992</v>
      </c>
      <c r="L5605" s="26">
        <f t="shared" si="5185"/>
        <v>0</v>
      </c>
      <c r="M5605" s="26"/>
      <c r="N5605" s="26"/>
      <c r="O5605" s="26"/>
      <c r="P5605" s="26">
        <f t="shared" si="5186"/>
        <v>20992</v>
      </c>
      <c r="Q5605" s="26">
        <f t="shared" si="5187"/>
        <v>100</v>
      </c>
      <c r="R5605" s="90"/>
      <c r="S5605" s="90"/>
      <c r="T5605" s="90"/>
      <c r="U5605" s="90"/>
      <c r="V5605" s="90"/>
      <c r="W5605" s="90"/>
      <c r="X5605" s="90"/>
      <c r="Y5605" s="90"/>
    </row>
    <row r="5606" spans="1:25" ht="15" customHeight="1" x14ac:dyDescent="0.25">
      <c r="A5606" s="64" t="s">
        <v>935</v>
      </c>
      <c r="B5606" s="64" t="s">
        <v>95</v>
      </c>
      <c r="C5606" s="64" t="s">
        <v>1337</v>
      </c>
      <c r="D5606" s="64" t="s">
        <v>2078</v>
      </c>
      <c r="E5606" s="20" t="s">
        <v>23</v>
      </c>
      <c r="F5606" s="64" t="s">
        <v>2083</v>
      </c>
      <c r="G5606" s="53" t="s">
        <v>385</v>
      </c>
      <c r="H5606" s="53" t="s">
        <v>89</v>
      </c>
      <c r="I5606" s="26">
        <v>4300</v>
      </c>
      <c r="J5606" s="26">
        <v>4300</v>
      </c>
      <c r="K5606" s="26">
        <v>0</v>
      </c>
      <c r="L5606" s="26">
        <f t="shared" si="5185"/>
        <v>4300</v>
      </c>
      <c r="M5606" s="26">
        <v>4300</v>
      </c>
      <c r="N5606" s="26"/>
      <c r="O5606" s="26"/>
      <c r="P5606" s="26">
        <f t="shared" si="5186"/>
        <v>4300</v>
      </c>
      <c r="Q5606" s="26">
        <f t="shared" si="5187"/>
        <v>100</v>
      </c>
      <c r="R5606" s="90"/>
      <c r="S5606" s="90"/>
      <c r="T5606" s="90"/>
      <c r="U5606" s="90"/>
      <c r="V5606" s="90"/>
      <c r="W5606" s="90"/>
      <c r="X5606" s="90"/>
      <c r="Y5606" s="90"/>
    </row>
    <row r="5607" spans="1:25" ht="15" customHeight="1" x14ac:dyDescent="0.25">
      <c r="A5607" s="64" t="s">
        <v>935</v>
      </c>
      <c r="B5607" s="64" t="s">
        <v>95</v>
      </c>
      <c r="C5607" s="64" t="s">
        <v>1337</v>
      </c>
      <c r="D5607" s="64" t="s">
        <v>2078</v>
      </c>
      <c r="E5607" s="20" t="s">
        <v>23</v>
      </c>
      <c r="F5607" s="64" t="s">
        <v>2084</v>
      </c>
      <c r="G5607" s="53" t="s">
        <v>385</v>
      </c>
      <c r="H5607" s="53" t="s">
        <v>29</v>
      </c>
      <c r="I5607" s="26">
        <v>10100</v>
      </c>
      <c r="J5607" s="26">
        <v>10100</v>
      </c>
      <c r="K5607" s="26">
        <v>10100</v>
      </c>
      <c r="L5607" s="26">
        <f t="shared" si="5185"/>
        <v>0</v>
      </c>
      <c r="M5607" s="26"/>
      <c r="N5607" s="26"/>
      <c r="O5607" s="26"/>
      <c r="P5607" s="26">
        <f t="shared" si="5186"/>
        <v>10100</v>
      </c>
      <c r="Q5607" s="26">
        <f t="shared" si="5187"/>
        <v>100</v>
      </c>
      <c r="R5607" s="90"/>
      <c r="S5607" s="90"/>
      <c r="T5607" s="90"/>
      <c r="U5607" s="90"/>
      <c r="V5607" s="90"/>
      <c r="W5607" s="90"/>
      <c r="X5607" s="90"/>
      <c r="Y5607" s="90"/>
    </row>
    <row r="5608" spans="1:25" ht="15" customHeight="1" x14ac:dyDescent="0.25">
      <c r="A5608" s="63" t="s">
        <v>935</v>
      </c>
      <c r="B5608" s="63" t="s">
        <v>95</v>
      </c>
      <c r="C5608" s="63" t="s">
        <v>1337</v>
      </c>
      <c r="D5608" s="63" t="s">
        <v>2078</v>
      </c>
      <c r="E5608" s="65" t="s">
        <v>30</v>
      </c>
      <c r="F5608" s="65" t="s">
        <v>1</v>
      </c>
      <c r="G5608" s="65" t="s">
        <v>1</v>
      </c>
      <c r="H5608" s="65" t="s">
        <v>31</v>
      </c>
      <c r="I5608" s="31">
        <f t="shared" ref="I5608:K5608" si="5209">SUM(I5609)</f>
        <v>111188</v>
      </c>
      <c r="J5608" s="31">
        <f t="shared" si="5209"/>
        <v>111188</v>
      </c>
      <c r="K5608" s="31">
        <f t="shared" si="5209"/>
        <v>64500</v>
      </c>
      <c r="L5608" s="31">
        <f t="shared" si="5185"/>
        <v>30000</v>
      </c>
      <c r="M5608" s="31">
        <f t="shared" ref="M5608" si="5210">SUM(M5609)</f>
        <v>10000</v>
      </c>
      <c r="N5608" s="31">
        <f t="shared" ref="N5608:O5608" si="5211">SUM(N5609)</f>
        <v>10000</v>
      </c>
      <c r="O5608" s="31">
        <f t="shared" si="5211"/>
        <v>10000</v>
      </c>
      <c r="P5608" s="31">
        <f t="shared" si="5186"/>
        <v>94500</v>
      </c>
      <c r="Q5608" s="31">
        <f t="shared" si="5187"/>
        <v>84.991186099219334</v>
      </c>
      <c r="R5608" s="94"/>
      <c r="S5608" s="94"/>
      <c r="T5608" s="94"/>
      <c r="U5608" s="94"/>
      <c r="V5608" s="94"/>
      <c r="W5608" s="94"/>
      <c r="X5608" s="94"/>
      <c r="Y5608" s="94"/>
    </row>
    <row r="5609" spans="1:25" ht="15" customHeight="1" x14ac:dyDescent="0.25">
      <c r="A5609" s="64" t="s">
        <v>935</v>
      </c>
      <c r="B5609" s="64" t="s">
        <v>95</v>
      </c>
      <c r="C5609" s="64" t="s">
        <v>1337</v>
      </c>
      <c r="D5609" s="64" t="s">
        <v>2078</v>
      </c>
      <c r="E5609" s="20" t="s">
        <v>33</v>
      </c>
      <c r="F5609" s="64"/>
      <c r="G5609" s="53" t="s">
        <v>385</v>
      </c>
      <c r="H5609" s="53" t="s">
        <v>3859</v>
      </c>
      <c r="I5609" s="26">
        <v>111188</v>
      </c>
      <c r="J5609" s="26">
        <v>111188</v>
      </c>
      <c r="K5609" s="26">
        <v>64500</v>
      </c>
      <c r="L5609" s="26">
        <f t="shared" si="5185"/>
        <v>30000</v>
      </c>
      <c r="M5609" s="26">
        <v>10000</v>
      </c>
      <c r="N5609" s="26">
        <v>10000</v>
      </c>
      <c r="O5609" s="26">
        <v>10000</v>
      </c>
      <c r="P5609" s="26">
        <f t="shared" si="5186"/>
        <v>94500</v>
      </c>
      <c r="Q5609" s="26">
        <f t="shared" si="5187"/>
        <v>84.991186099219334</v>
      </c>
      <c r="R5609" s="90"/>
      <c r="S5609" s="90"/>
      <c r="T5609" s="90"/>
      <c r="U5609" s="90"/>
      <c r="V5609" s="90"/>
      <c r="W5609" s="90"/>
      <c r="X5609" s="90"/>
      <c r="Y5609" s="90"/>
    </row>
    <row r="5610" spans="1:25" ht="15" customHeight="1" x14ac:dyDescent="0.25">
      <c r="A5610" s="63" t="s">
        <v>935</v>
      </c>
      <c r="B5610" s="63" t="s">
        <v>95</v>
      </c>
      <c r="C5610" s="63" t="s">
        <v>1337</v>
      </c>
      <c r="D5610" s="63" t="s">
        <v>2078</v>
      </c>
      <c r="E5610" s="65" t="s">
        <v>34</v>
      </c>
      <c r="F5610" s="65" t="s">
        <v>1</v>
      </c>
      <c r="G5610" s="65" t="s">
        <v>1</v>
      </c>
      <c r="H5610" s="65" t="s">
        <v>35</v>
      </c>
      <c r="I5610" s="31">
        <f t="shared" ref="I5610:K5610" si="5212">SUM(I5611:I5618)</f>
        <v>167358</v>
      </c>
      <c r="J5610" s="31">
        <f t="shared" si="5212"/>
        <v>88699</v>
      </c>
      <c r="K5610" s="31">
        <f t="shared" si="5212"/>
        <v>60900</v>
      </c>
      <c r="L5610" s="31">
        <f t="shared" si="5185"/>
        <v>13850</v>
      </c>
      <c r="M5610" s="31">
        <f t="shared" ref="M5610" si="5213">SUM(M5611:M5618)</f>
        <v>7050</v>
      </c>
      <c r="N5610" s="31">
        <f t="shared" ref="N5610:O5610" si="5214">SUM(N5611:N5618)</f>
        <v>2750</v>
      </c>
      <c r="O5610" s="31">
        <f t="shared" si="5214"/>
        <v>4050</v>
      </c>
      <c r="P5610" s="31">
        <f t="shared" si="5186"/>
        <v>74750</v>
      </c>
      <c r="Q5610" s="31">
        <f t="shared" si="5187"/>
        <v>84.273779862230697</v>
      </c>
      <c r="R5610" s="94"/>
      <c r="S5610" s="94"/>
      <c r="T5610" s="94"/>
      <c r="U5610" s="94"/>
      <c r="V5610" s="94"/>
      <c r="W5610" s="94"/>
      <c r="X5610" s="94"/>
      <c r="Y5610" s="94"/>
    </row>
    <row r="5611" spans="1:25" ht="15" customHeight="1" x14ac:dyDescent="0.25">
      <c r="A5611" s="64" t="s">
        <v>935</v>
      </c>
      <c r="B5611" s="64" t="s">
        <v>95</v>
      </c>
      <c r="C5611" s="64" t="s">
        <v>1337</v>
      </c>
      <c r="D5611" s="64" t="s">
        <v>2078</v>
      </c>
      <c r="E5611" s="20" t="s">
        <v>38</v>
      </c>
      <c r="F5611" s="64"/>
      <c r="G5611" s="53" t="s">
        <v>385</v>
      </c>
      <c r="H5611" s="53" t="s">
        <v>37</v>
      </c>
      <c r="I5611" s="26">
        <v>6200</v>
      </c>
      <c r="J5611" s="26">
        <v>1000</v>
      </c>
      <c r="K5611" s="26">
        <v>700</v>
      </c>
      <c r="L5611" s="26">
        <f t="shared" si="5185"/>
        <v>300</v>
      </c>
      <c r="M5611" s="26"/>
      <c r="N5611" s="26"/>
      <c r="O5611" s="26">
        <v>300</v>
      </c>
      <c r="P5611" s="26">
        <f t="shared" si="5186"/>
        <v>1000</v>
      </c>
      <c r="Q5611" s="26">
        <f t="shared" si="5187"/>
        <v>100</v>
      </c>
      <c r="R5611" s="90"/>
      <c r="S5611" s="90"/>
      <c r="T5611" s="90"/>
      <c r="U5611" s="90"/>
      <c r="V5611" s="90"/>
      <c r="W5611" s="90"/>
      <c r="X5611" s="90"/>
      <c r="Y5611" s="90"/>
    </row>
    <row r="5612" spans="1:25" ht="15" customHeight="1" x14ac:dyDescent="0.25">
      <c r="A5612" s="64" t="s">
        <v>935</v>
      </c>
      <c r="B5612" s="64" t="s">
        <v>95</v>
      </c>
      <c r="C5612" s="64" t="s">
        <v>1337</v>
      </c>
      <c r="D5612" s="64" t="s">
        <v>2078</v>
      </c>
      <c r="E5612" s="20" t="s">
        <v>298</v>
      </c>
      <c r="F5612" s="64"/>
      <c r="G5612" s="53" t="s">
        <v>385</v>
      </c>
      <c r="H5612" s="53" t="s">
        <v>297</v>
      </c>
      <c r="I5612" s="26">
        <v>42502</v>
      </c>
      <c r="J5612" s="26">
        <v>41902</v>
      </c>
      <c r="K5612" s="26">
        <v>30000</v>
      </c>
      <c r="L5612" s="26">
        <f t="shared" si="5185"/>
        <v>3500</v>
      </c>
      <c r="M5612" s="26">
        <v>1000</v>
      </c>
      <c r="N5612" s="26">
        <v>1000</v>
      </c>
      <c r="O5612" s="26">
        <v>1500</v>
      </c>
      <c r="P5612" s="26">
        <f t="shared" si="5186"/>
        <v>33500</v>
      </c>
      <c r="Q5612" s="26">
        <f t="shared" si="5187"/>
        <v>79.948451147916572</v>
      </c>
      <c r="R5612" s="90"/>
      <c r="S5612" s="90"/>
      <c r="T5612" s="90"/>
      <c r="U5612" s="90"/>
      <c r="V5612" s="90"/>
      <c r="W5612" s="90"/>
      <c r="X5612" s="90"/>
      <c r="Y5612" s="90"/>
    </row>
    <row r="5613" spans="1:25" ht="15" customHeight="1" x14ac:dyDescent="0.25">
      <c r="A5613" s="64" t="s">
        <v>935</v>
      </c>
      <c r="B5613" s="64" t="s">
        <v>95</v>
      </c>
      <c r="C5613" s="64" t="s">
        <v>1337</v>
      </c>
      <c r="D5613" s="64" t="s">
        <v>2078</v>
      </c>
      <c r="E5613" s="20" t="s">
        <v>301</v>
      </c>
      <c r="F5613" s="64"/>
      <c r="G5613" s="53" t="s">
        <v>385</v>
      </c>
      <c r="H5613" s="53" t="s">
        <v>300</v>
      </c>
      <c r="I5613" s="26">
        <v>16250</v>
      </c>
      <c r="J5613" s="26">
        <v>15500</v>
      </c>
      <c r="K5613" s="26">
        <v>8000</v>
      </c>
      <c r="L5613" s="26">
        <f t="shared" si="5185"/>
        <v>3900</v>
      </c>
      <c r="M5613" s="26">
        <v>1500</v>
      </c>
      <c r="N5613" s="26">
        <v>1200</v>
      </c>
      <c r="O5613" s="26">
        <v>1200</v>
      </c>
      <c r="P5613" s="26">
        <f t="shared" si="5186"/>
        <v>11900</v>
      </c>
      <c r="Q5613" s="26">
        <f t="shared" si="5187"/>
        <v>76.774193548387089</v>
      </c>
      <c r="R5613" s="90"/>
      <c r="S5613" s="90"/>
      <c r="T5613" s="90"/>
      <c r="U5613" s="90"/>
      <c r="V5613" s="90"/>
      <c r="W5613" s="90"/>
      <c r="X5613" s="90"/>
      <c r="Y5613" s="90"/>
    </row>
    <row r="5614" spans="1:25" ht="15" customHeight="1" x14ac:dyDescent="0.25">
      <c r="A5614" s="64" t="s">
        <v>935</v>
      </c>
      <c r="B5614" s="64" t="s">
        <v>95</v>
      </c>
      <c r="C5614" s="64" t="s">
        <v>1337</v>
      </c>
      <c r="D5614" s="64" t="s">
        <v>2078</v>
      </c>
      <c r="E5614" s="20" t="s">
        <v>218</v>
      </c>
      <c r="F5614" s="64"/>
      <c r="G5614" s="53" t="s">
        <v>385</v>
      </c>
      <c r="H5614" s="53" t="s">
        <v>217</v>
      </c>
      <c r="I5614" s="26">
        <v>23850</v>
      </c>
      <c r="J5614" s="26">
        <v>9000</v>
      </c>
      <c r="K5614" s="26">
        <v>7500</v>
      </c>
      <c r="L5614" s="26">
        <f t="shared" si="5185"/>
        <v>1500</v>
      </c>
      <c r="M5614" s="26">
        <v>1000</v>
      </c>
      <c r="N5614" s="26"/>
      <c r="O5614" s="26">
        <v>500</v>
      </c>
      <c r="P5614" s="26">
        <f t="shared" si="5186"/>
        <v>9000</v>
      </c>
      <c r="Q5614" s="26">
        <f t="shared" si="5187"/>
        <v>100</v>
      </c>
      <c r="R5614" s="90"/>
      <c r="S5614" s="90"/>
      <c r="T5614" s="90"/>
      <c r="U5614" s="90"/>
      <c r="V5614" s="90"/>
      <c r="W5614" s="90"/>
      <c r="X5614" s="90"/>
      <c r="Y5614" s="90"/>
    </row>
    <row r="5615" spans="1:25" ht="15" customHeight="1" x14ac:dyDescent="0.25">
      <c r="A5615" s="64" t="s">
        <v>935</v>
      </c>
      <c r="B5615" s="64" t="s">
        <v>95</v>
      </c>
      <c r="C5615" s="64" t="s">
        <v>1337</v>
      </c>
      <c r="D5615" s="64" t="s">
        <v>2078</v>
      </c>
      <c r="E5615" s="20" t="s">
        <v>303</v>
      </c>
      <c r="F5615" s="64"/>
      <c r="G5615" s="53" t="s">
        <v>385</v>
      </c>
      <c r="H5615" s="53" t="s">
        <v>302</v>
      </c>
      <c r="I5615" s="26">
        <v>8100</v>
      </c>
      <c r="J5615" s="26">
        <v>500</v>
      </c>
      <c r="K5615" s="26">
        <v>500</v>
      </c>
      <c r="L5615" s="26">
        <f t="shared" si="5185"/>
        <v>0</v>
      </c>
      <c r="M5615" s="26"/>
      <c r="N5615" s="26"/>
      <c r="O5615" s="26"/>
      <c r="P5615" s="26">
        <f t="shared" si="5186"/>
        <v>500</v>
      </c>
      <c r="Q5615" s="26">
        <f t="shared" si="5187"/>
        <v>100</v>
      </c>
      <c r="R5615" s="90"/>
      <c r="S5615" s="90"/>
      <c r="T5615" s="90"/>
      <c r="U5615" s="90"/>
      <c r="V5615" s="90"/>
      <c r="W5615" s="90"/>
      <c r="X5615" s="90"/>
      <c r="Y5615" s="90"/>
    </row>
    <row r="5616" spans="1:25" ht="15" customHeight="1" x14ac:dyDescent="0.25">
      <c r="A5616" s="64" t="s">
        <v>935</v>
      </c>
      <c r="B5616" s="64" t="s">
        <v>95</v>
      </c>
      <c r="C5616" s="64" t="s">
        <v>1337</v>
      </c>
      <c r="D5616" s="64" t="s">
        <v>2078</v>
      </c>
      <c r="E5616" s="20" t="s">
        <v>308</v>
      </c>
      <c r="F5616" s="64"/>
      <c r="G5616" s="53" t="s">
        <v>385</v>
      </c>
      <c r="H5616" s="53" t="s">
        <v>307</v>
      </c>
      <c r="I5616" s="26">
        <v>11997</v>
      </c>
      <c r="J5616" s="26">
        <v>7497</v>
      </c>
      <c r="K5616" s="26">
        <v>5500</v>
      </c>
      <c r="L5616" s="26">
        <f t="shared" si="5185"/>
        <v>1000</v>
      </c>
      <c r="M5616" s="26">
        <v>1000</v>
      </c>
      <c r="N5616" s="26"/>
      <c r="O5616" s="26"/>
      <c r="P5616" s="26">
        <f t="shared" si="5186"/>
        <v>6500</v>
      </c>
      <c r="Q5616" s="26">
        <f t="shared" si="5187"/>
        <v>86.701347205548885</v>
      </c>
      <c r="R5616" s="90"/>
      <c r="S5616" s="90"/>
      <c r="T5616" s="90"/>
      <c r="U5616" s="90"/>
      <c r="V5616" s="90"/>
      <c r="W5616" s="90"/>
      <c r="X5616" s="90"/>
      <c r="Y5616" s="90"/>
    </row>
    <row r="5617" spans="1:25" ht="15" customHeight="1" x14ac:dyDescent="0.25">
      <c r="A5617" s="64" t="s">
        <v>935</v>
      </c>
      <c r="B5617" s="64" t="s">
        <v>95</v>
      </c>
      <c r="C5617" s="64" t="s">
        <v>1337</v>
      </c>
      <c r="D5617" s="64" t="s">
        <v>2078</v>
      </c>
      <c r="E5617" s="20" t="s">
        <v>311</v>
      </c>
      <c r="F5617" s="64"/>
      <c r="G5617" s="53" t="s">
        <v>385</v>
      </c>
      <c r="H5617" s="53" t="s">
        <v>310</v>
      </c>
      <c r="I5617" s="26">
        <v>0</v>
      </c>
      <c r="J5617" s="26">
        <v>0</v>
      </c>
      <c r="K5617" s="26">
        <v>0</v>
      </c>
      <c r="L5617" s="26">
        <f t="shared" si="5185"/>
        <v>0</v>
      </c>
      <c r="M5617" s="26"/>
      <c r="N5617" s="26"/>
      <c r="O5617" s="26"/>
      <c r="P5617" s="26">
        <f t="shared" si="5186"/>
        <v>0</v>
      </c>
      <c r="Q5617" s="26" t="str">
        <f t="shared" si="5187"/>
        <v>-</v>
      </c>
      <c r="R5617" s="90"/>
      <c r="S5617" s="90"/>
      <c r="T5617" s="90"/>
      <c r="U5617" s="90"/>
      <c r="V5617" s="90"/>
      <c r="W5617" s="90"/>
      <c r="X5617" s="90"/>
      <c r="Y5617" s="90"/>
    </row>
    <row r="5618" spans="1:25" ht="15" customHeight="1" x14ac:dyDescent="0.25">
      <c r="A5618" s="63" t="s">
        <v>935</v>
      </c>
      <c r="B5618" s="63" t="s">
        <v>95</v>
      </c>
      <c r="C5618" s="63" t="s">
        <v>1337</v>
      </c>
      <c r="D5618" s="63" t="s">
        <v>2078</v>
      </c>
      <c r="E5618" s="63" t="s">
        <v>39</v>
      </c>
      <c r="F5618" s="64" t="s">
        <v>1</v>
      </c>
      <c r="G5618" s="53" t="s">
        <v>1</v>
      </c>
      <c r="H5618" s="65" t="s">
        <v>40</v>
      </c>
      <c r="I5618" s="31">
        <f t="shared" ref="I5618:K5618" si="5215">SUM(I5619:I5621)</f>
        <v>58459</v>
      </c>
      <c r="J5618" s="31">
        <f t="shared" si="5215"/>
        <v>13300</v>
      </c>
      <c r="K5618" s="31">
        <f t="shared" si="5215"/>
        <v>8700</v>
      </c>
      <c r="L5618" s="31">
        <f t="shared" si="5185"/>
        <v>3650</v>
      </c>
      <c r="M5618" s="31">
        <f t="shared" ref="M5618" si="5216">SUM(M5619:M5621)</f>
        <v>2550</v>
      </c>
      <c r="N5618" s="31">
        <f t="shared" ref="N5618:O5618" si="5217">SUM(N5619:N5621)</f>
        <v>550</v>
      </c>
      <c r="O5618" s="31">
        <f t="shared" si="5217"/>
        <v>550</v>
      </c>
      <c r="P5618" s="31">
        <f t="shared" si="5186"/>
        <v>12350</v>
      </c>
      <c r="Q5618" s="31">
        <f t="shared" si="5187"/>
        <v>92.857142857142861</v>
      </c>
      <c r="R5618" s="94"/>
      <c r="S5618" s="94"/>
      <c r="T5618" s="94"/>
      <c r="U5618" s="94"/>
      <c r="V5618" s="94"/>
      <c r="W5618" s="94"/>
      <c r="X5618" s="94"/>
      <c r="Y5618" s="94"/>
    </row>
    <row r="5619" spans="1:25" ht="15" customHeight="1" x14ac:dyDescent="0.25">
      <c r="A5619" s="64" t="s">
        <v>935</v>
      </c>
      <c r="B5619" s="64" t="s">
        <v>95</v>
      </c>
      <c r="C5619" s="64" t="s">
        <v>1337</v>
      </c>
      <c r="D5619" s="64" t="s">
        <v>2078</v>
      </c>
      <c r="E5619" s="20" t="s">
        <v>41</v>
      </c>
      <c r="F5619" s="64"/>
      <c r="G5619" s="53" t="s">
        <v>385</v>
      </c>
      <c r="H5619" s="53" t="s">
        <v>40</v>
      </c>
      <c r="I5619" s="26">
        <v>52159</v>
      </c>
      <c r="J5619" s="26">
        <v>7000</v>
      </c>
      <c r="K5619" s="26">
        <v>5000</v>
      </c>
      <c r="L5619" s="26">
        <f t="shared" si="5185"/>
        <v>2000</v>
      </c>
      <c r="M5619" s="26">
        <v>2000</v>
      </c>
      <c r="N5619" s="26"/>
      <c r="O5619" s="26"/>
      <c r="P5619" s="26">
        <f t="shared" si="5186"/>
        <v>7000</v>
      </c>
      <c r="Q5619" s="26">
        <f t="shared" si="5187"/>
        <v>100</v>
      </c>
      <c r="R5619" s="90"/>
      <c r="S5619" s="90"/>
      <c r="T5619" s="90"/>
      <c r="U5619" s="90"/>
      <c r="V5619" s="90"/>
      <c r="W5619" s="90"/>
      <c r="X5619" s="90"/>
      <c r="Y5619" s="90"/>
    </row>
    <row r="5620" spans="1:25" ht="15" customHeight="1" x14ac:dyDescent="0.25">
      <c r="A5620" s="64" t="s">
        <v>935</v>
      </c>
      <c r="B5620" s="64" t="s">
        <v>95</v>
      </c>
      <c r="C5620" s="64" t="s">
        <v>1337</v>
      </c>
      <c r="D5620" s="64" t="s">
        <v>2078</v>
      </c>
      <c r="E5620" s="20" t="s">
        <v>41</v>
      </c>
      <c r="F5620" s="64" t="s">
        <v>2085</v>
      </c>
      <c r="G5620" s="53" t="s">
        <v>385</v>
      </c>
      <c r="H5620" s="53" t="s">
        <v>49</v>
      </c>
      <c r="I5620" s="26">
        <v>3300</v>
      </c>
      <c r="J5620" s="26">
        <v>3300</v>
      </c>
      <c r="K5620" s="26">
        <v>2200</v>
      </c>
      <c r="L5620" s="26">
        <f t="shared" si="5185"/>
        <v>900</v>
      </c>
      <c r="M5620" s="26">
        <v>300</v>
      </c>
      <c r="N5620" s="26">
        <v>300</v>
      </c>
      <c r="O5620" s="26">
        <v>300</v>
      </c>
      <c r="P5620" s="26">
        <f t="shared" si="5186"/>
        <v>3100</v>
      </c>
      <c r="Q5620" s="26">
        <f t="shared" si="5187"/>
        <v>93.939393939393938</v>
      </c>
      <c r="R5620" s="90"/>
      <c r="S5620" s="90"/>
      <c r="T5620" s="90"/>
      <c r="U5620" s="90"/>
      <c r="V5620" s="90"/>
      <c r="W5620" s="90"/>
      <c r="X5620" s="90"/>
      <c r="Y5620" s="90"/>
    </row>
    <row r="5621" spans="1:25" ht="22.5" customHeight="1" x14ac:dyDescent="0.25">
      <c r="A5621" s="64" t="s">
        <v>935</v>
      </c>
      <c r="B5621" s="64" t="s">
        <v>95</v>
      </c>
      <c r="C5621" s="64" t="s">
        <v>1337</v>
      </c>
      <c r="D5621" s="64" t="s">
        <v>2078</v>
      </c>
      <c r="E5621" s="20" t="s">
        <v>41</v>
      </c>
      <c r="F5621" s="64" t="s">
        <v>2086</v>
      </c>
      <c r="G5621" s="53" t="s">
        <v>385</v>
      </c>
      <c r="H5621" s="53" t="s">
        <v>55</v>
      </c>
      <c r="I5621" s="26">
        <v>3000</v>
      </c>
      <c r="J5621" s="26">
        <v>3000</v>
      </c>
      <c r="K5621" s="26">
        <v>1500</v>
      </c>
      <c r="L5621" s="26">
        <f t="shared" si="5185"/>
        <v>750</v>
      </c>
      <c r="M5621" s="26">
        <v>250</v>
      </c>
      <c r="N5621" s="26">
        <v>250</v>
      </c>
      <c r="O5621" s="26">
        <v>250</v>
      </c>
      <c r="P5621" s="26">
        <f t="shared" si="5186"/>
        <v>2250</v>
      </c>
      <c r="Q5621" s="26">
        <f t="shared" si="5187"/>
        <v>75</v>
      </c>
      <c r="R5621" s="90"/>
      <c r="S5621" s="90"/>
      <c r="T5621" s="90"/>
      <c r="U5621" s="90"/>
      <c r="V5621" s="90"/>
      <c r="W5621" s="90"/>
      <c r="X5621" s="90"/>
      <c r="Y5621" s="90"/>
    </row>
    <row r="5622" spans="1:25" ht="22.5" customHeight="1" x14ac:dyDescent="0.25">
      <c r="A5622" s="63" t="s">
        <v>1</v>
      </c>
      <c r="B5622" s="63" t="s">
        <v>1</v>
      </c>
      <c r="C5622" s="63" t="s">
        <v>1</v>
      </c>
      <c r="D5622" s="65" t="s">
        <v>1</v>
      </c>
      <c r="E5622" s="65" t="s">
        <v>1</v>
      </c>
      <c r="F5622" s="65" t="s">
        <v>1</v>
      </c>
      <c r="G5622" s="65" t="s">
        <v>1</v>
      </c>
      <c r="H5622" s="66" t="s">
        <v>56</v>
      </c>
      <c r="I5622" s="30">
        <f t="shared" ref="I5622:K5623" si="5218">SUM(I5623)</f>
        <v>100</v>
      </c>
      <c r="J5622" s="30">
        <f t="shared" si="5218"/>
        <v>100</v>
      </c>
      <c r="K5622" s="30">
        <f t="shared" si="5218"/>
        <v>0</v>
      </c>
      <c r="L5622" s="30">
        <f t="shared" si="5185"/>
        <v>0</v>
      </c>
      <c r="M5622" s="30">
        <f t="shared" ref="M5622:M5623" si="5219">SUM(M5623)</f>
        <v>0</v>
      </c>
      <c r="N5622" s="30">
        <f t="shared" ref="N5622:O5623" si="5220">SUM(N5623)</f>
        <v>0</v>
      </c>
      <c r="O5622" s="30">
        <f t="shared" si="5220"/>
        <v>0</v>
      </c>
      <c r="P5622" s="30">
        <f t="shared" si="5186"/>
        <v>0</v>
      </c>
      <c r="Q5622" s="30">
        <f t="shared" si="5187"/>
        <v>0</v>
      </c>
      <c r="R5622" s="93"/>
      <c r="S5622" s="93"/>
      <c r="T5622" s="93"/>
      <c r="U5622" s="93"/>
      <c r="V5622" s="93"/>
      <c r="W5622" s="93"/>
      <c r="X5622" s="93"/>
      <c r="Y5622" s="93"/>
    </row>
    <row r="5623" spans="1:25" ht="15" customHeight="1" x14ac:dyDescent="0.25">
      <c r="A5623" s="63" t="s">
        <v>935</v>
      </c>
      <c r="B5623" s="63" t="s">
        <v>95</v>
      </c>
      <c r="C5623" s="63" t="s">
        <v>1337</v>
      </c>
      <c r="D5623" s="63" t="s">
        <v>2078</v>
      </c>
      <c r="E5623" s="65" t="s">
        <v>57</v>
      </c>
      <c r="F5623" s="65" t="s">
        <v>1</v>
      </c>
      <c r="G5623" s="65" t="s">
        <v>1</v>
      </c>
      <c r="H5623" s="65" t="s">
        <v>58</v>
      </c>
      <c r="I5623" s="31">
        <f t="shared" si="5218"/>
        <v>100</v>
      </c>
      <c r="J5623" s="31">
        <f t="shared" si="5218"/>
        <v>100</v>
      </c>
      <c r="K5623" s="31">
        <f t="shared" si="5218"/>
        <v>0</v>
      </c>
      <c r="L5623" s="31">
        <f t="shared" si="5185"/>
        <v>0</v>
      </c>
      <c r="M5623" s="31">
        <f t="shared" si="5219"/>
        <v>0</v>
      </c>
      <c r="N5623" s="31">
        <f t="shared" si="5220"/>
        <v>0</v>
      </c>
      <c r="O5623" s="31">
        <f t="shared" si="5220"/>
        <v>0</v>
      </c>
      <c r="P5623" s="31">
        <f t="shared" si="5186"/>
        <v>0</v>
      </c>
      <c r="Q5623" s="31">
        <f t="shared" si="5187"/>
        <v>0</v>
      </c>
      <c r="R5623" s="94"/>
      <c r="S5623" s="94"/>
      <c r="T5623" s="94"/>
      <c r="U5623" s="94"/>
      <c r="V5623" s="94"/>
      <c r="W5623" s="94"/>
      <c r="X5623" s="94"/>
      <c r="Y5623" s="94"/>
    </row>
    <row r="5624" spans="1:25" ht="15" customHeight="1" x14ac:dyDescent="0.25">
      <c r="A5624" s="64" t="s">
        <v>935</v>
      </c>
      <c r="B5624" s="64" t="s">
        <v>95</v>
      </c>
      <c r="C5624" s="64" t="s">
        <v>1337</v>
      </c>
      <c r="D5624" s="64" t="s">
        <v>2078</v>
      </c>
      <c r="E5624" s="20" t="s">
        <v>68</v>
      </c>
      <c r="F5624" s="64"/>
      <c r="G5624" s="53" t="s">
        <v>385</v>
      </c>
      <c r="H5624" s="53" t="s">
        <v>67</v>
      </c>
      <c r="I5624" s="26">
        <v>100</v>
      </c>
      <c r="J5624" s="26">
        <v>100</v>
      </c>
      <c r="K5624" s="26">
        <v>0</v>
      </c>
      <c r="L5624" s="26">
        <f t="shared" si="5185"/>
        <v>0</v>
      </c>
      <c r="M5624" s="26"/>
      <c r="N5624" s="26"/>
      <c r="O5624" s="26"/>
      <c r="P5624" s="26">
        <f t="shared" si="5186"/>
        <v>0</v>
      </c>
      <c r="Q5624" s="26">
        <f t="shared" si="5187"/>
        <v>0</v>
      </c>
      <c r="R5624" s="90"/>
      <c r="S5624" s="90"/>
      <c r="T5624" s="90"/>
      <c r="U5624" s="90"/>
      <c r="V5624" s="90"/>
      <c r="W5624" s="90"/>
      <c r="X5624" s="90"/>
      <c r="Y5624" s="90"/>
    </row>
    <row r="5625" spans="1:25" ht="22.5" customHeight="1" x14ac:dyDescent="0.25">
      <c r="A5625" s="63" t="s">
        <v>1</v>
      </c>
      <c r="B5625" s="63" t="s">
        <v>1</v>
      </c>
      <c r="C5625" s="63" t="s">
        <v>1</v>
      </c>
      <c r="D5625" s="65" t="s">
        <v>1</v>
      </c>
      <c r="E5625" s="65" t="s">
        <v>1</v>
      </c>
      <c r="F5625" s="65" t="s">
        <v>1</v>
      </c>
      <c r="G5625" s="65" t="s">
        <v>1</v>
      </c>
      <c r="H5625" s="66" t="s">
        <v>69</v>
      </c>
      <c r="I5625" s="30">
        <f t="shared" ref="I5625:K5625" si="5221">SUM(I5626)</f>
        <v>17000</v>
      </c>
      <c r="J5625" s="30">
        <f t="shared" si="5221"/>
        <v>0</v>
      </c>
      <c r="K5625" s="30">
        <f t="shared" si="5221"/>
        <v>0</v>
      </c>
      <c r="L5625" s="30">
        <f t="shared" si="5185"/>
        <v>0</v>
      </c>
      <c r="M5625" s="30">
        <f t="shared" ref="M5625" si="5222">SUM(M5626)</f>
        <v>0</v>
      </c>
      <c r="N5625" s="30">
        <f t="shared" ref="N5625:O5625" si="5223">SUM(N5626)</f>
        <v>0</v>
      </c>
      <c r="O5625" s="30">
        <f t="shared" si="5223"/>
        <v>0</v>
      </c>
      <c r="P5625" s="30">
        <f t="shared" si="5186"/>
        <v>0</v>
      </c>
      <c r="Q5625" s="30" t="str">
        <f t="shared" si="5187"/>
        <v>-</v>
      </c>
      <c r="R5625" s="93"/>
      <c r="S5625" s="93"/>
      <c r="T5625" s="93"/>
      <c r="U5625" s="93"/>
      <c r="V5625" s="93"/>
      <c r="W5625" s="93"/>
      <c r="X5625" s="93"/>
      <c r="Y5625" s="93"/>
    </row>
    <row r="5626" spans="1:25" ht="15" customHeight="1" x14ac:dyDescent="0.25">
      <c r="A5626" s="63" t="s">
        <v>935</v>
      </c>
      <c r="B5626" s="63" t="s">
        <v>95</v>
      </c>
      <c r="C5626" s="63" t="s">
        <v>1337</v>
      </c>
      <c r="D5626" s="63" t="s">
        <v>2078</v>
      </c>
      <c r="E5626" s="65" t="s">
        <v>70</v>
      </c>
      <c r="F5626" s="65" t="s">
        <v>1</v>
      </c>
      <c r="G5626" s="65" t="s">
        <v>1</v>
      </c>
      <c r="H5626" s="65" t="s">
        <v>71</v>
      </c>
      <c r="I5626" s="31">
        <f t="shared" ref="I5626:K5626" si="5224">SUM(I5627:I5628)</f>
        <v>17000</v>
      </c>
      <c r="J5626" s="31">
        <f t="shared" si="5224"/>
        <v>0</v>
      </c>
      <c r="K5626" s="31">
        <f t="shared" si="5224"/>
        <v>0</v>
      </c>
      <c r="L5626" s="31">
        <f t="shared" si="5185"/>
        <v>0</v>
      </c>
      <c r="M5626" s="31">
        <f t="shared" ref="M5626" si="5225">SUM(M5627:M5628)</f>
        <v>0</v>
      </c>
      <c r="N5626" s="31">
        <f t="shared" ref="N5626:O5626" si="5226">SUM(N5627:N5628)</f>
        <v>0</v>
      </c>
      <c r="O5626" s="31">
        <f t="shared" si="5226"/>
        <v>0</v>
      </c>
      <c r="P5626" s="31">
        <f t="shared" si="5186"/>
        <v>0</v>
      </c>
      <c r="Q5626" s="31" t="str">
        <f t="shared" si="5187"/>
        <v>-</v>
      </c>
      <c r="R5626" s="94"/>
      <c r="S5626" s="94"/>
      <c r="T5626" s="94"/>
      <c r="U5626" s="94"/>
      <c r="V5626" s="94"/>
      <c r="W5626" s="94"/>
      <c r="X5626" s="94"/>
      <c r="Y5626" s="94"/>
    </row>
    <row r="5627" spans="1:25" ht="15" customHeight="1" x14ac:dyDescent="0.25">
      <c r="A5627" s="64" t="s">
        <v>935</v>
      </c>
      <c r="B5627" s="64" t="s">
        <v>95</v>
      </c>
      <c r="C5627" s="64" t="s">
        <v>1337</v>
      </c>
      <c r="D5627" s="64" t="s">
        <v>2078</v>
      </c>
      <c r="E5627" s="20" t="s">
        <v>74</v>
      </c>
      <c r="F5627" s="64"/>
      <c r="G5627" s="53" t="s">
        <v>385</v>
      </c>
      <c r="H5627" s="53" t="s">
        <v>73</v>
      </c>
      <c r="I5627" s="26">
        <v>11000</v>
      </c>
      <c r="J5627" s="26">
        <v>0</v>
      </c>
      <c r="K5627" s="26">
        <v>0</v>
      </c>
      <c r="L5627" s="26">
        <f t="shared" si="5185"/>
        <v>0</v>
      </c>
      <c r="M5627" s="26"/>
      <c r="N5627" s="26"/>
      <c r="O5627" s="26"/>
      <c r="P5627" s="26">
        <f t="shared" si="5186"/>
        <v>0</v>
      </c>
      <c r="Q5627" s="26" t="str">
        <f t="shared" si="5187"/>
        <v>-</v>
      </c>
      <c r="R5627" s="90"/>
      <c r="S5627" s="90"/>
      <c r="T5627" s="90"/>
      <c r="U5627" s="90"/>
      <c r="V5627" s="90"/>
      <c r="W5627" s="90"/>
      <c r="X5627" s="90"/>
      <c r="Y5627" s="90"/>
    </row>
    <row r="5628" spans="1:25" ht="15" customHeight="1" x14ac:dyDescent="0.25">
      <c r="A5628" s="64" t="s">
        <v>935</v>
      </c>
      <c r="B5628" s="64" t="s">
        <v>95</v>
      </c>
      <c r="C5628" s="64" t="s">
        <v>1337</v>
      </c>
      <c r="D5628" s="64" t="s">
        <v>2078</v>
      </c>
      <c r="E5628" s="20" t="s">
        <v>323</v>
      </c>
      <c r="F5628" s="64"/>
      <c r="G5628" s="53" t="s">
        <v>385</v>
      </c>
      <c r="H5628" s="53" t="s">
        <v>322</v>
      </c>
      <c r="I5628" s="26">
        <v>6000</v>
      </c>
      <c r="J5628" s="26">
        <v>0</v>
      </c>
      <c r="K5628" s="26">
        <v>0</v>
      </c>
      <c r="L5628" s="26">
        <f t="shared" si="5185"/>
        <v>0</v>
      </c>
      <c r="M5628" s="26"/>
      <c r="N5628" s="26"/>
      <c r="O5628" s="26"/>
      <c r="P5628" s="26">
        <f t="shared" si="5186"/>
        <v>0</v>
      </c>
      <c r="Q5628" s="26" t="str">
        <f t="shared" si="5187"/>
        <v>-</v>
      </c>
      <c r="R5628" s="90"/>
      <c r="S5628" s="90"/>
      <c r="T5628" s="90"/>
      <c r="U5628" s="90"/>
      <c r="V5628" s="90"/>
      <c r="W5628" s="90"/>
      <c r="X5628" s="90"/>
      <c r="Y5628" s="90"/>
    </row>
    <row r="5629" spans="1:25" ht="15" customHeight="1" x14ac:dyDescent="0.25">
      <c r="A5629" s="53" t="s">
        <v>1</v>
      </c>
      <c r="B5629" s="53" t="s">
        <v>1</v>
      </c>
      <c r="C5629" s="53" t="s">
        <v>1</v>
      </c>
      <c r="D5629" s="53" t="s">
        <v>1</v>
      </c>
      <c r="E5629" s="53" t="s">
        <v>1</v>
      </c>
      <c r="F5629" s="53" t="s">
        <v>1</v>
      </c>
      <c r="G5629" s="53" t="s">
        <v>1</v>
      </c>
      <c r="H5629" s="66" t="s">
        <v>2087</v>
      </c>
      <c r="I5629" s="30">
        <f t="shared" ref="I5629:K5629" si="5227">SUM(I5599,I5622,I5625)</f>
        <v>1495344</v>
      </c>
      <c r="J5629" s="30">
        <f t="shared" si="5227"/>
        <v>1399685</v>
      </c>
      <c r="K5629" s="30">
        <f t="shared" si="5227"/>
        <v>804892</v>
      </c>
      <c r="L5629" s="30">
        <f t="shared" si="5185"/>
        <v>350650</v>
      </c>
      <c r="M5629" s="30">
        <f t="shared" ref="M5629" si="5228">SUM(M5599,M5622,M5625)</f>
        <v>115350</v>
      </c>
      <c r="N5629" s="30">
        <f t="shared" ref="N5629:O5629" si="5229">SUM(N5599,N5622,N5625)</f>
        <v>114250</v>
      </c>
      <c r="O5629" s="30">
        <f t="shared" si="5229"/>
        <v>121050</v>
      </c>
      <c r="P5629" s="30">
        <f t="shared" si="5186"/>
        <v>1155542</v>
      </c>
      <c r="Q5629" s="30">
        <f t="shared" si="5187"/>
        <v>82.557289675891369</v>
      </c>
      <c r="R5629" s="93"/>
      <c r="S5629" s="93"/>
      <c r="T5629" s="93"/>
      <c r="U5629" s="93"/>
      <c r="V5629" s="93"/>
      <c r="W5629" s="93"/>
      <c r="X5629" s="93"/>
      <c r="Y5629" s="93"/>
    </row>
    <row r="5630" spans="1:25" ht="15" customHeight="1" thickBot="1" x14ac:dyDescent="0.3">
      <c r="A5630" s="53" t="s">
        <v>1</v>
      </c>
      <c r="B5630" s="53" t="s">
        <v>1</v>
      </c>
      <c r="C5630" s="53" t="s">
        <v>1</v>
      </c>
      <c r="D5630" s="53" t="s">
        <v>1</v>
      </c>
      <c r="E5630" s="53" t="s">
        <v>1</v>
      </c>
      <c r="F5630" s="53" t="s">
        <v>1</v>
      </c>
      <c r="G5630" s="53" t="s">
        <v>1</v>
      </c>
      <c r="H5630" s="65" t="s">
        <v>76</v>
      </c>
      <c r="I5630" s="31"/>
      <c r="J5630" s="31"/>
      <c r="K5630" s="31">
        <v>0</v>
      </c>
      <c r="L5630" s="31"/>
      <c r="M5630" s="31"/>
      <c r="N5630" s="31"/>
      <c r="O5630" s="31"/>
      <c r="P5630" s="31"/>
      <c r="Q5630" s="31"/>
      <c r="R5630" s="94"/>
      <c r="S5630" s="94"/>
      <c r="T5630" s="94"/>
      <c r="U5630" s="94"/>
      <c r="V5630" s="94"/>
      <c r="W5630" s="94"/>
      <c r="X5630" s="94"/>
      <c r="Y5630" s="94"/>
    </row>
    <row r="5631" spans="1:25" ht="47.25" customHeight="1" thickBot="1" x14ac:dyDescent="0.3">
      <c r="A5631" s="110" t="s">
        <v>1</v>
      </c>
      <c r="B5631" s="110" t="s">
        <v>1</v>
      </c>
      <c r="C5631" s="110" t="s">
        <v>1</v>
      </c>
      <c r="D5631" s="110" t="s">
        <v>1</v>
      </c>
      <c r="E5631" s="110" t="s">
        <v>1</v>
      </c>
      <c r="F5631" s="110" t="s">
        <v>1</v>
      </c>
      <c r="G5631" s="110" t="s">
        <v>1</v>
      </c>
      <c r="H5631" s="28" t="s">
        <v>77</v>
      </c>
      <c r="I5631" s="109" t="s">
        <v>3984</v>
      </c>
      <c r="J5631" s="109" t="s">
        <v>11</v>
      </c>
      <c r="K5631" s="109" t="s">
        <v>3989</v>
      </c>
      <c r="L5631" s="109" t="s">
        <v>3985</v>
      </c>
      <c r="M5631" s="109" t="s">
        <v>4027</v>
      </c>
      <c r="N5631" s="109" t="s">
        <v>3988</v>
      </c>
      <c r="O5631" s="109" t="s">
        <v>3986</v>
      </c>
      <c r="P5631" s="109" t="s">
        <v>3987</v>
      </c>
      <c r="Q5631" s="109" t="s">
        <v>3695</v>
      </c>
      <c r="R5631" s="91"/>
      <c r="S5631" s="91"/>
      <c r="T5631" s="91"/>
      <c r="U5631" s="91"/>
      <c r="V5631" s="91"/>
      <c r="W5631" s="91"/>
      <c r="X5631" s="91"/>
      <c r="Y5631" s="91"/>
    </row>
    <row r="5632" spans="1:25" ht="15" customHeight="1" x14ac:dyDescent="0.25">
      <c r="A5632" s="111"/>
      <c r="B5632" s="111"/>
      <c r="C5632" s="111"/>
      <c r="D5632" s="111"/>
      <c r="E5632" s="111"/>
      <c r="F5632" s="111"/>
      <c r="G5632" s="111"/>
      <c r="H5632" s="67" t="s">
        <v>1</v>
      </c>
      <c r="I5632" s="29">
        <v>1</v>
      </c>
      <c r="J5632" s="29">
        <v>2</v>
      </c>
      <c r="K5632" s="29">
        <v>3</v>
      </c>
      <c r="L5632" s="29" t="s">
        <v>3478</v>
      </c>
      <c r="M5632" s="29">
        <v>5</v>
      </c>
      <c r="N5632" s="29">
        <v>6</v>
      </c>
      <c r="O5632" s="29">
        <v>7</v>
      </c>
      <c r="P5632" s="29" t="s">
        <v>3696</v>
      </c>
      <c r="Q5632" s="29">
        <v>9</v>
      </c>
      <c r="R5632" s="92"/>
      <c r="S5632" s="92"/>
      <c r="T5632" s="92"/>
      <c r="U5632" s="92"/>
      <c r="V5632" s="92"/>
      <c r="W5632" s="92"/>
      <c r="X5632" s="92"/>
      <c r="Y5632" s="92"/>
    </row>
    <row r="5633" spans="1:25" ht="15" customHeight="1" x14ac:dyDescent="0.25">
      <c r="A5633" s="111"/>
      <c r="B5633" s="111"/>
      <c r="C5633" s="111"/>
      <c r="D5633" s="111"/>
      <c r="E5633" s="111"/>
      <c r="F5633" s="111"/>
      <c r="G5633" s="111"/>
      <c r="H5633" s="68" t="s">
        <v>484</v>
      </c>
      <c r="I5633" s="32">
        <f t="shared" ref="I5633:K5633" si="5230">SUM(I5629)</f>
        <v>1495344</v>
      </c>
      <c r="J5633" s="32">
        <f t="shared" si="5230"/>
        <v>1399685</v>
      </c>
      <c r="K5633" s="32">
        <f t="shared" si="5230"/>
        <v>804892</v>
      </c>
      <c r="L5633" s="32">
        <f t="shared" si="5185"/>
        <v>350650</v>
      </c>
      <c r="M5633" s="32">
        <f t="shared" ref="M5633" si="5231">SUM(M5629)</f>
        <v>115350</v>
      </c>
      <c r="N5633" s="32">
        <f t="shared" ref="N5633:O5633" si="5232">SUM(N5629)</f>
        <v>114250</v>
      </c>
      <c r="O5633" s="32">
        <f t="shared" si="5232"/>
        <v>121050</v>
      </c>
      <c r="P5633" s="32">
        <f t="shared" si="5186"/>
        <v>1155542</v>
      </c>
      <c r="Q5633" s="32">
        <f t="shared" si="5187"/>
        <v>82.557289675891369</v>
      </c>
      <c r="R5633" s="90"/>
      <c r="S5633" s="90"/>
      <c r="T5633" s="90"/>
      <c r="U5633" s="90"/>
      <c r="V5633" s="90"/>
      <c r="W5633" s="90"/>
      <c r="X5633" s="90"/>
      <c r="Y5633" s="90"/>
    </row>
    <row r="5634" spans="1:25" ht="15" customHeight="1" x14ac:dyDescent="0.25">
      <c r="A5634" s="111"/>
      <c r="B5634" s="111"/>
      <c r="C5634" s="111"/>
      <c r="D5634" s="111"/>
      <c r="E5634" s="111"/>
      <c r="F5634" s="111"/>
      <c r="G5634" s="111"/>
      <c r="H5634" s="69" t="s">
        <v>79</v>
      </c>
      <c r="I5634" s="32">
        <f t="shared" ref="I5634:K5634" si="5233">SUM(I5633)</f>
        <v>1495344</v>
      </c>
      <c r="J5634" s="32">
        <f t="shared" si="5233"/>
        <v>1399685</v>
      </c>
      <c r="K5634" s="32">
        <f t="shared" si="5233"/>
        <v>804892</v>
      </c>
      <c r="L5634" s="32">
        <f t="shared" si="5185"/>
        <v>350650</v>
      </c>
      <c r="M5634" s="32">
        <f t="shared" ref="M5634" si="5234">SUM(M5633)</f>
        <v>115350</v>
      </c>
      <c r="N5634" s="32">
        <f t="shared" ref="N5634:O5634" si="5235">SUM(N5633)</f>
        <v>114250</v>
      </c>
      <c r="O5634" s="32">
        <f t="shared" si="5235"/>
        <v>121050</v>
      </c>
      <c r="P5634" s="32">
        <f t="shared" si="5186"/>
        <v>1155542</v>
      </c>
      <c r="Q5634" s="32">
        <f t="shared" si="5187"/>
        <v>82.557289675891369</v>
      </c>
      <c r="R5634" s="90"/>
      <c r="S5634" s="90"/>
      <c r="T5634" s="90"/>
      <c r="U5634" s="90"/>
      <c r="V5634" s="90"/>
      <c r="W5634" s="90"/>
      <c r="X5634" s="90"/>
      <c r="Y5634" s="90"/>
    </row>
    <row r="5635" spans="1:25" ht="15" customHeight="1" x14ac:dyDescent="0.25">
      <c r="A5635" s="112"/>
      <c r="B5635" s="112"/>
      <c r="C5635" s="112"/>
      <c r="D5635" s="112"/>
      <c r="E5635" s="112"/>
      <c r="F5635" s="112"/>
      <c r="G5635" s="112"/>
      <c r="I5635" s="27"/>
      <c r="J5635" s="27"/>
      <c r="K5635" s="27">
        <v>0</v>
      </c>
      <c r="L5635" s="27"/>
      <c r="M5635" s="27"/>
      <c r="N5635" s="27"/>
      <c r="O5635" s="27"/>
      <c r="P5635" s="27"/>
      <c r="Q5635" s="27"/>
      <c r="R5635" s="27"/>
      <c r="S5635" s="27"/>
      <c r="T5635" s="27"/>
      <c r="U5635" s="27"/>
      <c r="V5635" s="27"/>
      <c r="W5635" s="27"/>
      <c r="X5635" s="27"/>
      <c r="Y5635" s="27"/>
    </row>
    <row r="5636" spans="1:25" ht="15" customHeight="1" thickBot="1" x14ac:dyDescent="0.3">
      <c r="A5636" s="53" t="s">
        <v>1</v>
      </c>
      <c r="B5636" s="53" t="s">
        <v>1</v>
      </c>
      <c r="C5636" s="53" t="s">
        <v>1</v>
      </c>
      <c r="D5636" s="53" t="s">
        <v>1</v>
      </c>
      <c r="E5636" s="53" t="s">
        <v>1</v>
      </c>
      <c r="F5636" s="53" t="s">
        <v>1</v>
      </c>
      <c r="G5636" s="53" t="s">
        <v>1</v>
      </c>
      <c r="H5636" s="21" t="s">
        <v>1</v>
      </c>
      <c r="I5636" s="33"/>
      <c r="J5636" s="33"/>
      <c r="K5636" s="33">
        <v>0</v>
      </c>
      <c r="L5636" s="33"/>
      <c r="M5636" s="33"/>
      <c r="N5636" s="33"/>
      <c r="O5636" s="33"/>
      <c r="P5636" s="33"/>
      <c r="Q5636" s="33"/>
      <c r="R5636" s="33"/>
      <c r="S5636" s="33"/>
      <c r="T5636" s="33"/>
      <c r="U5636" s="33"/>
      <c r="V5636" s="33"/>
      <c r="W5636" s="33"/>
      <c r="X5636" s="33"/>
      <c r="Y5636" s="33"/>
    </row>
    <row r="5637" spans="1:25" ht="45.75" customHeight="1" thickBot="1" x14ac:dyDescent="0.3">
      <c r="A5637" s="28" t="s">
        <v>4</v>
      </c>
      <c r="B5637" s="28" t="s">
        <v>5</v>
      </c>
      <c r="C5637" s="28" t="s">
        <v>6</v>
      </c>
      <c r="D5637" s="57" t="s">
        <v>1</v>
      </c>
      <c r="E5637" s="28" t="s">
        <v>7</v>
      </c>
      <c r="F5637" s="28" t="s">
        <v>8</v>
      </c>
      <c r="G5637" s="28" t="s">
        <v>9</v>
      </c>
      <c r="H5637" s="28" t="s">
        <v>10</v>
      </c>
      <c r="I5637" s="109" t="s">
        <v>3984</v>
      </c>
      <c r="J5637" s="109" t="s">
        <v>11</v>
      </c>
      <c r="K5637" s="109" t="s">
        <v>3989</v>
      </c>
      <c r="L5637" s="109" t="s">
        <v>3985</v>
      </c>
      <c r="M5637" s="109" t="s">
        <v>4027</v>
      </c>
      <c r="N5637" s="109" t="s">
        <v>3988</v>
      </c>
      <c r="O5637" s="109" t="s">
        <v>3986</v>
      </c>
      <c r="P5637" s="109" t="s">
        <v>3987</v>
      </c>
      <c r="Q5637" s="109" t="s">
        <v>3695</v>
      </c>
      <c r="R5637" s="91"/>
      <c r="S5637" s="91"/>
      <c r="T5637" s="91"/>
      <c r="U5637" s="91"/>
      <c r="V5637" s="91"/>
      <c r="W5637" s="91"/>
      <c r="X5637" s="91"/>
      <c r="Y5637" s="91"/>
    </row>
    <row r="5638" spans="1:25" ht="15" customHeight="1" x14ac:dyDescent="0.25">
      <c r="A5638" s="58" t="s">
        <v>1</v>
      </c>
      <c r="B5638" s="58" t="s">
        <v>1</v>
      </c>
      <c r="C5638" s="58" t="s">
        <v>1</v>
      </c>
      <c r="D5638" s="59" t="s">
        <v>1</v>
      </c>
      <c r="E5638" s="59" t="s">
        <v>1</v>
      </c>
      <c r="F5638" s="60" t="s">
        <v>1</v>
      </c>
      <c r="G5638" s="61" t="s">
        <v>1</v>
      </c>
      <c r="H5638" s="62" t="s">
        <v>1</v>
      </c>
      <c r="I5638" s="29">
        <v>1</v>
      </c>
      <c r="J5638" s="29">
        <v>2</v>
      </c>
      <c r="K5638" s="29">
        <v>3</v>
      </c>
      <c r="L5638" s="29" t="s">
        <v>3478</v>
      </c>
      <c r="M5638" s="29">
        <v>5</v>
      </c>
      <c r="N5638" s="29">
        <v>6</v>
      </c>
      <c r="O5638" s="29">
        <v>7</v>
      </c>
      <c r="P5638" s="29" t="s">
        <v>3696</v>
      </c>
      <c r="Q5638" s="29">
        <v>9</v>
      </c>
      <c r="R5638" s="92"/>
      <c r="S5638" s="92"/>
      <c r="T5638" s="92"/>
      <c r="U5638" s="92"/>
      <c r="V5638" s="92"/>
      <c r="W5638" s="92"/>
      <c r="X5638" s="92"/>
      <c r="Y5638" s="92"/>
    </row>
    <row r="5639" spans="1:25" ht="22.5" customHeight="1" x14ac:dyDescent="0.25">
      <c r="A5639" s="63" t="s">
        <v>935</v>
      </c>
      <c r="B5639" s="63" t="s">
        <v>95</v>
      </c>
      <c r="C5639" s="64" t="s">
        <v>1348</v>
      </c>
      <c r="D5639" s="64" t="s">
        <v>2088</v>
      </c>
      <c r="E5639" s="65" t="s">
        <v>1</v>
      </c>
      <c r="F5639" s="65" t="s">
        <v>1</v>
      </c>
      <c r="G5639" s="65" t="s">
        <v>1</v>
      </c>
      <c r="H5639" s="65" t="s">
        <v>2089</v>
      </c>
      <c r="I5639" s="26">
        <v>0</v>
      </c>
      <c r="J5639" s="26" t="s">
        <v>1</v>
      </c>
      <c r="K5639" s="26">
        <v>0</v>
      </c>
      <c r="L5639" s="26"/>
      <c r="M5639" s="26"/>
      <c r="N5639" s="26"/>
      <c r="O5639" s="26"/>
      <c r="P5639" s="26"/>
      <c r="Q5639" s="26"/>
      <c r="R5639" s="90"/>
      <c r="S5639" s="90"/>
      <c r="T5639" s="90"/>
      <c r="U5639" s="90"/>
      <c r="V5639" s="90"/>
      <c r="W5639" s="90"/>
      <c r="X5639" s="90"/>
      <c r="Y5639" s="90"/>
    </row>
    <row r="5640" spans="1:25" ht="22.5" customHeight="1" x14ac:dyDescent="0.25">
      <c r="A5640" s="63" t="s">
        <v>1</v>
      </c>
      <c r="B5640" s="63" t="s">
        <v>1</v>
      </c>
      <c r="C5640" s="63" t="s">
        <v>1</v>
      </c>
      <c r="D5640" s="65" t="s">
        <v>1</v>
      </c>
      <c r="E5640" s="65" t="s">
        <v>1</v>
      </c>
      <c r="F5640" s="65" t="s">
        <v>1</v>
      </c>
      <c r="G5640" s="65" t="s">
        <v>1</v>
      </c>
      <c r="H5640" s="66" t="s">
        <v>15</v>
      </c>
      <c r="I5640" s="30">
        <f t="shared" ref="I5640:K5640" si="5236">SUM(I5641,I5649,I5651)</f>
        <v>2649893</v>
      </c>
      <c r="J5640" s="30">
        <f t="shared" si="5236"/>
        <v>2520193</v>
      </c>
      <c r="K5640" s="30">
        <f t="shared" si="5236"/>
        <v>1413757</v>
      </c>
      <c r="L5640" s="30">
        <f t="shared" si="5185"/>
        <v>609950</v>
      </c>
      <c r="M5640" s="30">
        <f t="shared" ref="M5640" si="5237">SUM(M5641,M5649,M5651)</f>
        <v>193800</v>
      </c>
      <c r="N5640" s="30">
        <f t="shared" ref="N5640:O5640" si="5238">SUM(N5641,N5649,N5651)</f>
        <v>203600</v>
      </c>
      <c r="O5640" s="30">
        <f t="shared" si="5238"/>
        <v>212550</v>
      </c>
      <c r="P5640" s="30">
        <f t="shared" si="5186"/>
        <v>2023707</v>
      </c>
      <c r="Q5640" s="30">
        <f t="shared" si="5187"/>
        <v>80.299683397263621</v>
      </c>
      <c r="R5640" s="93"/>
      <c r="S5640" s="93"/>
      <c r="T5640" s="93"/>
      <c r="U5640" s="93"/>
      <c r="V5640" s="93"/>
      <c r="W5640" s="93"/>
      <c r="X5640" s="93"/>
      <c r="Y5640" s="93"/>
    </row>
    <row r="5641" spans="1:25" ht="15" customHeight="1" x14ac:dyDescent="0.25">
      <c r="A5641" s="63" t="s">
        <v>935</v>
      </c>
      <c r="B5641" s="63" t="s">
        <v>95</v>
      </c>
      <c r="C5641" s="63" t="s">
        <v>1348</v>
      </c>
      <c r="D5641" s="63" t="s">
        <v>2088</v>
      </c>
      <c r="E5641" s="65" t="s">
        <v>16</v>
      </c>
      <c r="F5641" s="65" t="s">
        <v>1</v>
      </c>
      <c r="G5641" s="65" t="s">
        <v>1</v>
      </c>
      <c r="H5641" s="65" t="s">
        <v>17</v>
      </c>
      <c r="I5641" s="31">
        <f t="shared" ref="I5641:K5641" si="5239">SUM(I5642:I5643)</f>
        <v>2204016</v>
      </c>
      <c r="J5641" s="31">
        <f t="shared" si="5239"/>
        <v>2185316</v>
      </c>
      <c r="K5641" s="31">
        <f t="shared" si="5239"/>
        <v>1196207</v>
      </c>
      <c r="L5641" s="31">
        <f t="shared" si="5185"/>
        <v>532200</v>
      </c>
      <c r="M5641" s="31">
        <f t="shared" ref="M5641" si="5240">SUM(M5642:M5643)</f>
        <v>169000</v>
      </c>
      <c r="N5641" s="31">
        <f t="shared" ref="N5641:O5641" si="5241">SUM(N5642:N5643)</f>
        <v>176800</v>
      </c>
      <c r="O5641" s="31">
        <f t="shared" si="5241"/>
        <v>186400</v>
      </c>
      <c r="P5641" s="31">
        <f t="shared" si="5186"/>
        <v>1728407</v>
      </c>
      <c r="Q5641" s="31">
        <f t="shared" si="5187"/>
        <v>79.09185673833899</v>
      </c>
      <c r="R5641" s="94"/>
      <c r="S5641" s="94"/>
      <c r="T5641" s="94"/>
      <c r="U5641" s="94"/>
      <c r="V5641" s="94"/>
      <c r="W5641" s="94"/>
      <c r="X5641" s="94"/>
      <c r="Y5641" s="94"/>
    </row>
    <row r="5642" spans="1:25" ht="15" customHeight="1" x14ac:dyDescent="0.25">
      <c r="A5642" s="64" t="s">
        <v>935</v>
      </c>
      <c r="B5642" s="64" t="s">
        <v>95</v>
      </c>
      <c r="C5642" s="64" t="s">
        <v>1348</v>
      </c>
      <c r="D5642" s="64" t="s">
        <v>2088</v>
      </c>
      <c r="E5642" s="20" t="s">
        <v>19</v>
      </c>
      <c r="F5642" s="64"/>
      <c r="G5642" s="53" t="s">
        <v>385</v>
      </c>
      <c r="H5642" s="53" t="s">
        <v>3950</v>
      </c>
      <c r="I5642" s="26">
        <v>1898709</v>
      </c>
      <c r="J5642" s="26">
        <v>1884309</v>
      </c>
      <c r="K5642" s="26">
        <v>994000</v>
      </c>
      <c r="L5642" s="26">
        <f t="shared" si="5185"/>
        <v>495000</v>
      </c>
      <c r="M5642" s="26">
        <v>165000</v>
      </c>
      <c r="N5642" s="26">
        <v>165000</v>
      </c>
      <c r="O5642" s="26">
        <v>165000</v>
      </c>
      <c r="P5642" s="26">
        <f t="shared" si="5186"/>
        <v>1489000</v>
      </c>
      <c r="Q5642" s="26">
        <f t="shared" si="5187"/>
        <v>79.021009823760323</v>
      </c>
      <c r="R5642" s="90"/>
      <c r="S5642" s="90"/>
      <c r="T5642" s="90"/>
      <c r="U5642" s="90"/>
      <c r="V5642" s="90"/>
      <c r="W5642" s="90"/>
      <c r="X5642" s="90"/>
      <c r="Y5642" s="90"/>
    </row>
    <row r="5643" spans="1:25" ht="15" customHeight="1" x14ac:dyDescent="0.25">
      <c r="A5643" s="63" t="s">
        <v>935</v>
      </c>
      <c r="B5643" s="63" t="s">
        <v>95</v>
      </c>
      <c r="C5643" s="63" t="s">
        <v>1348</v>
      </c>
      <c r="D5643" s="63" t="s">
        <v>2088</v>
      </c>
      <c r="E5643" s="63" t="s">
        <v>21</v>
      </c>
      <c r="F5643" s="64" t="s">
        <v>1</v>
      </c>
      <c r="G5643" s="53" t="s">
        <v>1</v>
      </c>
      <c r="H5643" s="65" t="s">
        <v>22</v>
      </c>
      <c r="I5643" s="31">
        <f t="shared" ref="I5643:K5643" si="5242">SUM(I5644:I5648)</f>
        <v>305307</v>
      </c>
      <c r="J5643" s="31">
        <f t="shared" si="5242"/>
        <v>301007</v>
      </c>
      <c r="K5643" s="31">
        <f t="shared" si="5242"/>
        <v>202207</v>
      </c>
      <c r="L5643" s="31">
        <f t="shared" si="5185"/>
        <v>37200</v>
      </c>
      <c r="M5643" s="31">
        <f t="shared" ref="M5643" si="5243">SUM(M5644:M5648)</f>
        <v>4000</v>
      </c>
      <c r="N5643" s="31">
        <f t="shared" ref="N5643:O5643" si="5244">SUM(N5644:N5648)</f>
        <v>11800</v>
      </c>
      <c r="O5643" s="31">
        <f t="shared" si="5244"/>
        <v>21400</v>
      </c>
      <c r="P5643" s="31">
        <f t="shared" si="5186"/>
        <v>239407</v>
      </c>
      <c r="Q5643" s="31">
        <f t="shared" si="5187"/>
        <v>79.535359642799008</v>
      </c>
      <c r="R5643" s="94"/>
      <c r="S5643" s="94"/>
      <c r="T5643" s="94"/>
      <c r="U5643" s="94"/>
      <c r="V5643" s="94"/>
      <c r="W5643" s="94"/>
      <c r="X5643" s="94"/>
      <c r="Y5643" s="94"/>
    </row>
    <row r="5644" spans="1:25" ht="15" customHeight="1" x14ac:dyDescent="0.25">
      <c r="A5644" s="64" t="s">
        <v>935</v>
      </c>
      <c r="B5644" s="64" t="s">
        <v>95</v>
      </c>
      <c r="C5644" s="64" t="s">
        <v>1348</v>
      </c>
      <c r="D5644" s="64" t="s">
        <v>2088</v>
      </c>
      <c r="E5644" s="20" t="s">
        <v>23</v>
      </c>
      <c r="F5644" s="64" t="s">
        <v>2090</v>
      </c>
      <c r="G5644" s="53" t="s">
        <v>385</v>
      </c>
      <c r="H5644" s="53" t="s">
        <v>85</v>
      </c>
      <c r="I5644" s="26">
        <v>55500</v>
      </c>
      <c r="J5644" s="26">
        <v>54100</v>
      </c>
      <c r="K5644" s="26">
        <v>33000</v>
      </c>
      <c r="L5644" s="26">
        <f t="shared" si="5185"/>
        <v>11700</v>
      </c>
      <c r="M5644" s="26">
        <v>2000</v>
      </c>
      <c r="N5644" s="26">
        <v>4800</v>
      </c>
      <c r="O5644" s="26">
        <v>4900</v>
      </c>
      <c r="P5644" s="26">
        <f t="shared" si="5186"/>
        <v>44700</v>
      </c>
      <c r="Q5644" s="26">
        <f t="shared" si="5187"/>
        <v>82.624768946395562</v>
      </c>
      <c r="R5644" s="90"/>
      <c r="S5644" s="90"/>
      <c r="T5644" s="90"/>
      <c r="U5644" s="90"/>
      <c r="V5644" s="90"/>
      <c r="W5644" s="90"/>
      <c r="X5644" s="90"/>
      <c r="Y5644" s="90"/>
    </row>
    <row r="5645" spans="1:25" ht="15" customHeight="1" x14ac:dyDescent="0.25">
      <c r="A5645" s="64" t="s">
        <v>935</v>
      </c>
      <c r="B5645" s="64" t="s">
        <v>95</v>
      </c>
      <c r="C5645" s="64" t="s">
        <v>1348</v>
      </c>
      <c r="D5645" s="64" t="s">
        <v>2088</v>
      </c>
      <c r="E5645" s="20" t="s">
        <v>23</v>
      </c>
      <c r="F5645" s="64" t="s">
        <v>2091</v>
      </c>
      <c r="G5645" s="53" t="s">
        <v>385</v>
      </c>
      <c r="H5645" s="53" t="s">
        <v>25</v>
      </c>
      <c r="I5645" s="26">
        <v>152900</v>
      </c>
      <c r="J5645" s="26">
        <v>150000</v>
      </c>
      <c r="K5645" s="26">
        <v>93000</v>
      </c>
      <c r="L5645" s="26">
        <f t="shared" si="5185"/>
        <v>25500</v>
      </c>
      <c r="M5645" s="26">
        <v>2000</v>
      </c>
      <c r="N5645" s="26">
        <v>7000</v>
      </c>
      <c r="O5645" s="26">
        <v>16500</v>
      </c>
      <c r="P5645" s="26">
        <f t="shared" si="5186"/>
        <v>118500</v>
      </c>
      <c r="Q5645" s="26">
        <f t="shared" si="5187"/>
        <v>79</v>
      </c>
      <c r="R5645" s="90"/>
      <c r="S5645" s="90"/>
      <c r="T5645" s="90"/>
      <c r="U5645" s="90"/>
      <c r="V5645" s="90"/>
      <c r="W5645" s="90"/>
      <c r="X5645" s="90"/>
      <c r="Y5645" s="90"/>
    </row>
    <row r="5646" spans="1:25" ht="15" customHeight="1" x14ac:dyDescent="0.25">
      <c r="A5646" s="64" t="s">
        <v>935</v>
      </c>
      <c r="B5646" s="64" t="s">
        <v>95</v>
      </c>
      <c r="C5646" s="64" t="s">
        <v>1348</v>
      </c>
      <c r="D5646" s="64" t="s">
        <v>2088</v>
      </c>
      <c r="E5646" s="20" t="s">
        <v>23</v>
      </c>
      <c r="F5646" s="64" t="s">
        <v>2092</v>
      </c>
      <c r="G5646" s="53" t="s">
        <v>385</v>
      </c>
      <c r="H5646" s="53" t="s">
        <v>27</v>
      </c>
      <c r="I5646" s="26">
        <v>41907</v>
      </c>
      <c r="J5646" s="26">
        <v>41907</v>
      </c>
      <c r="K5646" s="26">
        <v>41907</v>
      </c>
      <c r="L5646" s="26">
        <f t="shared" si="5185"/>
        <v>0</v>
      </c>
      <c r="M5646" s="26"/>
      <c r="N5646" s="26"/>
      <c r="O5646" s="26"/>
      <c r="P5646" s="26">
        <f t="shared" si="5186"/>
        <v>41907</v>
      </c>
      <c r="Q5646" s="26">
        <f t="shared" si="5187"/>
        <v>100</v>
      </c>
      <c r="R5646" s="90"/>
      <c r="S5646" s="90"/>
      <c r="T5646" s="90"/>
      <c r="U5646" s="90"/>
      <c r="V5646" s="90"/>
      <c r="W5646" s="90"/>
      <c r="X5646" s="90"/>
      <c r="Y5646" s="90"/>
    </row>
    <row r="5647" spans="1:25" ht="15" customHeight="1" x14ac:dyDescent="0.25">
      <c r="A5647" s="64" t="s">
        <v>935</v>
      </c>
      <c r="B5647" s="64" t="s">
        <v>95</v>
      </c>
      <c r="C5647" s="64" t="s">
        <v>1348</v>
      </c>
      <c r="D5647" s="64" t="s">
        <v>2088</v>
      </c>
      <c r="E5647" s="20" t="s">
        <v>23</v>
      </c>
      <c r="F5647" s="64" t="s">
        <v>2093</v>
      </c>
      <c r="G5647" s="53" t="s">
        <v>385</v>
      </c>
      <c r="H5647" s="53" t="s">
        <v>89</v>
      </c>
      <c r="I5647" s="26">
        <v>35000</v>
      </c>
      <c r="J5647" s="26">
        <v>35000</v>
      </c>
      <c r="K5647" s="26">
        <v>17600</v>
      </c>
      <c r="L5647" s="26">
        <f t="shared" si="5185"/>
        <v>0</v>
      </c>
      <c r="M5647" s="26"/>
      <c r="N5647" s="26"/>
      <c r="O5647" s="26"/>
      <c r="P5647" s="26">
        <f t="shared" si="5186"/>
        <v>17600</v>
      </c>
      <c r="Q5647" s="26">
        <f t="shared" si="5187"/>
        <v>50.285714285714292</v>
      </c>
      <c r="R5647" s="90"/>
      <c r="S5647" s="90"/>
      <c r="T5647" s="90"/>
      <c r="U5647" s="90"/>
      <c r="V5647" s="90"/>
      <c r="W5647" s="90"/>
      <c r="X5647" s="90"/>
      <c r="Y5647" s="90"/>
    </row>
    <row r="5648" spans="1:25" ht="15" customHeight="1" x14ac:dyDescent="0.25">
      <c r="A5648" s="64" t="s">
        <v>935</v>
      </c>
      <c r="B5648" s="64" t="s">
        <v>95</v>
      </c>
      <c r="C5648" s="64" t="s">
        <v>1348</v>
      </c>
      <c r="D5648" s="64" t="s">
        <v>2088</v>
      </c>
      <c r="E5648" s="20" t="s">
        <v>23</v>
      </c>
      <c r="F5648" s="64" t="s">
        <v>2094</v>
      </c>
      <c r="G5648" s="53" t="s">
        <v>385</v>
      </c>
      <c r="H5648" s="53" t="s">
        <v>29</v>
      </c>
      <c r="I5648" s="26">
        <v>20000</v>
      </c>
      <c r="J5648" s="26">
        <v>20000</v>
      </c>
      <c r="K5648" s="26">
        <v>16700</v>
      </c>
      <c r="L5648" s="26">
        <f t="shared" ref="L5648:L5711" si="5245">SUM(M5648:O5648)</f>
        <v>0</v>
      </c>
      <c r="M5648" s="26"/>
      <c r="N5648" s="26"/>
      <c r="O5648" s="26"/>
      <c r="P5648" s="26">
        <f t="shared" ref="P5648:P5711" si="5246">K5648+L5648</f>
        <v>16700</v>
      </c>
      <c r="Q5648" s="26">
        <f t="shared" ref="Q5648:Q5711" si="5247">IF(J5648=0,"-",P5648/J5648*100)</f>
        <v>83.5</v>
      </c>
      <c r="R5648" s="90"/>
      <c r="S5648" s="90"/>
      <c r="T5648" s="90"/>
      <c r="U5648" s="90"/>
      <c r="V5648" s="90"/>
      <c r="W5648" s="90"/>
      <c r="X5648" s="90"/>
      <c r="Y5648" s="90"/>
    </row>
    <row r="5649" spans="1:25" ht="15" customHeight="1" x14ac:dyDescent="0.25">
      <c r="A5649" s="63" t="s">
        <v>935</v>
      </c>
      <c r="B5649" s="63" t="s">
        <v>95</v>
      </c>
      <c r="C5649" s="63" t="s">
        <v>1348</v>
      </c>
      <c r="D5649" s="63" t="s">
        <v>2088</v>
      </c>
      <c r="E5649" s="65" t="s">
        <v>30</v>
      </c>
      <c r="F5649" s="65" t="s">
        <v>1</v>
      </c>
      <c r="G5649" s="65" t="s">
        <v>1</v>
      </c>
      <c r="H5649" s="65" t="s">
        <v>31</v>
      </c>
      <c r="I5649" s="31">
        <f t="shared" ref="I5649:K5649" si="5248">SUM(I5650)</f>
        <v>199411</v>
      </c>
      <c r="J5649" s="31">
        <f t="shared" si="5248"/>
        <v>197811</v>
      </c>
      <c r="K5649" s="31">
        <f t="shared" si="5248"/>
        <v>108000</v>
      </c>
      <c r="L5649" s="31">
        <f t="shared" si="5245"/>
        <v>56000</v>
      </c>
      <c r="M5649" s="31">
        <f t="shared" ref="M5649" si="5249">SUM(M5650)</f>
        <v>18000</v>
      </c>
      <c r="N5649" s="31">
        <f t="shared" ref="N5649:O5649" si="5250">SUM(N5650)</f>
        <v>20000</v>
      </c>
      <c r="O5649" s="31">
        <f t="shared" si="5250"/>
        <v>18000</v>
      </c>
      <c r="P5649" s="31">
        <f t="shared" si="5246"/>
        <v>164000</v>
      </c>
      <c r="Q5649" s="31">
        <f t="shared" si="5247"/>
        <v>82.907421730844092</v>
      </c>
      <c r="R5649" s="94"/>
      <c r="S5649" s="94"/>
      <c r="T5649" s="94"/>
      <c r="U5649" s="94"/>
      <c r="V5649" s="94"/>
      <c r="W5649" s="94"/>
      <c r="X5649" s="94"/>
      <c r="Y5649" s="94"/>
    </row>
    <row r="5650" spans="1:25" ht="15" customHeight="1" x14ac:dyDescent="0.25">
      <c r="A5650" s="64" t="s">
        <v>935</v>
      </c>
      <c r="B5650" s="64" t="s">
        <v>95</v>
      </c>
      <c r="C5650" s="64" t="s">
        <v>1348</v>
      </c>
      <c r="D5650" s="64" t="s">
        <v>2088</v>
      </c>
      <c r="E5650" s="20" t="s">
        <v>33</v>
      </c>
      <c r="F5650" s="64"/>
      <c r="G5650" s="53" t="s">
        <v>385</v>
      </c>
      <c r="H5650" s="53" t="s">
        <v>3951</v>
      </c>
      <c r="I5650" s="26">
        <v>199411</v>
      </c>
      <c r="J5650" s="26">
        <v>197811</v>
      </c>
      <c r="K5650" s="26">
        <v>108000</v>
      </c>
      <c r="L5650" s="26">
        <f t="shared" si="5245"/>
        <v>56000</v>
      </c>
      <c r="M5650" s="26">
        <v>18000</v>
      </c>
      <c r="N5650" s="26">
        <v>20000</v>
      </c>
      <c r="O5650" s="26">
        <v>18000</v>
      </c>
      <c r="P5650" s="26">
        <f t="shared" si="5246"/>
        <v>164000</v>
      </c>
      <c r="Q5650" s="26">
        <f t="shared" si="5247"/>
        <v>82.907421730844092</v>
      </c>
      <c r="R5650" s="90"/>
      <c r="S5650" s="90"/>
      <c r="T5650" s="90"/>
      <c r="U5650" s="90"/>
      <c r="V5650" s="90"/>
      <c r="W5650" s="90"/>
      <c r="X5650" s="90"/>
      <c r="Y5650" s="90"/>
    </row>
    <row r="5651" spans="1:25" ht="15" customHeight="1" x14ac:dyDescent="0.25">
      <c r="A5651" s="63" t="s">
        <v>935</v>
      </c>
      <c r="B5651" s="63" t="s">
        <v>95</v>
      </c>
      <c r="C5651" s="63" t="s">
        <v>1348</v>
      </c>
      <c r="D5651" s="63" t="s">
        <v>2088</v>
      </c>
      <c r="E5651" s="65" t="s">
        <v>34</v>
      </c>
      <c r="F5651" s="65" t="s">
        <v>1</v>
      </c>
      <c r="G5651" s="65" t="s">
        <v>1</v>
      </c>
      <c r="H5651" s="65" t="s">
        <v>35</v>
      </c>
      <c r="I5651" s="31">
        <f t="shared" ref="I5651:K5651" si="5251">SUM(I5652:I5659)</f>
        <v>246466</v>
      </c>
      <c r="J5651" s="31">
        <f t="shared" si="5251"/>
        <v>137066</v>
      </c>
      <c r="K5651" s="31">
        <f t="shared" si="5251"/>
        <v>109550</v>
      </c>
      <c r="L5651" s="31">
        <f t="shared" si="5245"/>
        <v>21750</v>
      </c>
      <c r="M5651" s="31">
        <f t="shared" ref="M5651" si="5252">SUM(M5652:M5659)</f>
        <v>6800</v>
      </c>
      <c r="N5651" s="31">
        <f t="shared" ref="N5651:O5651" si="5253">SUM(N5652:N5659)</f>
        <v>6800</v>
      </c>
      <c r="O5651" s="31">
        <f t="shared" si="5253"/>
        <v>8150</v>
      </c>
      <c r="P5651" s="31">
        <f t="shared" si="5246"/>
        <v>131300</v>
      </c>
      <c r="Q5651" s="31">
        <f t="shared" si="5247"/>
        <v>95.793267476981896</v>
      </c>
      <c r="R5651" s="94"/>
      <c r="S5651" s="94"/>
      <c r="T5651" s="94"/>
      <c r="U5651" s="94"/>
      <c r="V5651" s="94"/>
      <c r="W5651" s="94"/>
      <c r="X5651" s="94"/>
      <c r="Y5651" s="94"/>
    </row>
    <row r="5652" spans="1:25" ht="15" customHeight="1" x14ac:dyDescent="0.25">
      <c r="A5652" s="64" t="s">
        <v>935</v>
      </c>
      <c r="B5652" s="64" t="s">
        <v>95</v>
      </c>
      <c r="C5652" s="64" t="s">
        <v>1348</v>
      </c>
      <c r="D5652" s="64" t="s">
        <v>2088</v>
      </c>
      <c r="E5652" s="20" t="s">
        <v>38</v>
      </c>
      <c r="F5652" s="64"/>
      <c r="G5652" s="53" t="s">
        <v>385</v>
      </c>
      <c r="H5652" s="53" t="s">
        <v>37</v>
      </c>
      <c r="I5652" s="26">
        <v>3100</v>
      </c>
      <c r="J5652" s="26">
        <v>100</v>
      </c>
      <c r="K5652" s="26">
        <v>100</v>
      </c>
      <c r="L5652" s="26">
        <f t="shared" si="5245"/>
        <v>0</v>
      </c>
      <c r="M5652" s="26"/>
      <c r="N5652" s="26"/>
      <c r="O5652" s="26"/>
      <c r="P5652" s="26">
        <f t="shared" si="5246"/>
        <v>100</v>
      </c>
      <c r="Q5652" s="26">
        <f t="shared" si="5247"/>
        <v>100</v>
      </c>
      <c r="R5652" s="90"/>
      <c r="S5652" s="90"/>
      <c r="T5652" s="90"/>
      <c r="U5652" s="90"/>
      <c r="V5652" s="90"/>
      <c r="W5652" s="90"/>
      <c r="X5652" s="90"/>
      <c r="Y5652" s="90"/>
    </row>
    <row r="5653" spans="1:25" ht="15" customHeight="1" x14ac:dyDescent="0.25">
      <c r="A5653" s="64" t="s">
        <v>935</v>
      </c>
      <c r="B5653" s="64" t="s">
        <v>95</v>
      </c>
      <c r="C5653" s="64" t="s">
        <v>1348</v>
      </c>
      <c r="D5653" s="64" t="s">
        <v>2088</v>
      </c>
      <c r="E5653" s="20" t="s">
        <v>298</v>
      </c>
      <c r="F5653" s="64"/>
      <c r="G5653" s="53" t="s">
        <v>385</v>
      </c>
      <c r="H5653" s="53" t="s">
        <v>297</v>
      </c>
      <c r="I5653" s="26">
        <v>50000</v>
      </c>
      <c r="J5653" s="26">
        <v>50000</v>
      </c>
      <c r="K5653" s="26">
        <v>39550</v>
      </c>
      <c r="L5653" s="26">
        <f t="shared" si="5245"/>
        <v>7000</v>
      </c>
      <c r="M5653" s="26">
        <v>2000</v>
      </c>
      <c r="N5653" s="26">
        <v>2000</v>
      </c>
      <c r="O5653" s="26">
        <v>3000</v>
      </c>
      <c r="P5653" s="26">
        <f t="shared" si="5246"/>
        <v>46550</v>
      </c>
      <c r="Q5653" s="26">
        <f t="shared" si="5247"/>
        <v>93.100000000000009</v>
      </c>
      <c r="R5653" s="90"/>
      <c r="S5653" s="90"/>
      <c r="T5653" s="90"/>
      <c r="U5653" s="90"/>
      <c r="V5653" s="90"/>
      <c r="W5653" s="90"/>
      <c r="X5653" s="90"/>
      <c r="Y5653" s="90"/>
    </row>
    <row r="5654" spans="1:25" ht="15" customHeight="1" x14ac:dyDescent="0.25">
      <c r="A5654" s="64" t="s">
        <v>935</v>
      </c>
      <c r="B5654" s="64" t="s">
        <v>95</v>
      </c>
      <c r="C5654" s="64" t="s">
        <v>1348</v>
      </c>
      <c r="D5654" s="64" t="s">
        <v>2088</v>
      </c>
      <c r="E5654" s="20" t="s">
        <v>301</v>
      </c>
      <c r="F5654" s="64"/>
      <c r="G5654" s="53" t="s">
        <v>385</v>
      </c>
      <c r="H5654" s="53" t="s">
        <v>300</v>
      </c>
      <c r="I5654" s="26">
        <v>19366</v>
      </c>
      <c r="J5654" s="26">
        <v>19366</v>
      </c>
      <c r="K5654" s="26">
        <v>11700</v>
      </c>
      <c r="L5654" s="26">
        <f t="shared" si="5245"/>
        <v>6000</v>
      </c>
      <c r="M5654" s="26">
        <v>2000</v>
      </c>
      <c r="N5654" s="26">
        <v>2000</v>
      </c>
      <c r="O5654" s="26">
        <v>2000</v>
      </c>
      <c r="P5654" s="26">
        <f t="shared" si="5246"/>
        <v>17700</v>
      </c>
      <c r="Q5654" s="26">
        <f t="shared" si="5247"/>
        <v>91.397294226995768</v>
      </c>
      <c r="R5654" s="90"/>
      <c r="S5654" s="90"/>
      <c r="T5654" s="90"/>
      <c r="U5654" s="90"/>
      <c r="V5654" s="90"/>
      <c r="W5654" s="90"/>
      <c r="X5654" s="90"/>
      <c r="Y5654" s="90"/>
    </row>
    <row r="5655" spans="1:25" ht="15" customHeight="1" x14ac:dyDescent="0.25">
      <c r="A5655" s="64" t="s">
        <v>935</v>
      </c>
      <c r="B5655" s="64" t="s">
        <v>95</v>
      </c>
      <c r="C5655" s="64" t="s">
        <v>1348</v>
      </c>
      <c r="D5655" s="64" t="s">
        <v>2088</v>
      </c>
      <c r="E5655" s="20" t="s">
        <v>218</v>
      </c>
      <c r="F5655" s="64"/>
      <c r="G5655" s="53" t="s">
        <v>385</v>
      </c>
      <c r="H5655" s="53" t="s">
        <v>217</v>
      </c>
      <c r="I5655" s="26">
        <v>65000</v>
      </c>
      <c r="J5655" s="26">
        <v>15000</v>
      </c>
      <c r="K5655" s="26">
        <v>15000</v>
      </c>
      <c r="L5655" s="26">
        <f t="shared" si="5245"/>
        <v>0</v>
      </c>
      <c r="M5655" s="26"/>
      <c r="N5655" s="26"/>
      <c r="O5655" s="26"/>
      <c r="P5655" s="26">
        <f t="shared" si="5246"/>
        <v>15000</v>
      </c>
      <c r="Q5655" s="26">
        <f t="shared" si="5247"/>
        <v>100</v>
      </c>
      <c r="R5655" s="90"/>
      <c r="S5655" s="90"/>
      <c r="T5655" s="90"/>
      <c r="U5655" s="90"/>
      <c r="V5655" s="90"/>
      <c r="W5655" s="90"/>
      <c r="X5655" s="90"/>
      <c r="Y5655" s="90"/>
    </row>
    <row r="5656" spans="1:25" ht="15" customHeight="1" x14ac:dyDescent="0.25">
      <c r="A5656" s="64" t="s">
        <v>935</v>
      </c>
      <c r="B5656" s="64" t="s">
        <v>95</v>
      </c>
      <c r="C5656" s="64" t="s">
        <v>1348</v>
      </c>
      <c r="D5656" s="64" t="s">
        <v>2088</v>
      </c>
      <c r="E5656" s="20" t="s">
        <v>303</v>
      </c>
      <c r="F5656" s="64"/>
      <c r="G5656" s="53" t="s">
        <v>385</v>
      </c>
      <c r="H5656" s="53" t="s">
        <v>302</v>
      </c>
      <c r="I5656" s="26">
        <v>2800</v>
      </c>
      <c r="J5656" s="26">
        <v>500</v>
      </c>
      <c r="K5656" s="26">
        <v>500</v>
      </c>
      <c r="L5656" s="26">
        <f t="shared" si="5245"/>
        <v>0</v>
      </c>
      <c r="M5656" s="26"/>
      <c r="N5656" s="26"/>
      <c r="O5656" s="26"/>
      <c r="P5656" s="26">
        <f t="shared" si="5246"/>
        <v>500</v>
      </c>
      <c r="Q5656" s="26">
        <f t="shared" si="5247"/>
        <v>100</v>
      </c>
      <c r="R5656" s="90"/>
      <c r="S5656" s="90"/>
      <c r="T5656" s="90"/>
      <c r="U5656" s="90"/>
      <c r="V5656" s="90"/>
      <c r="W5656" s="90"/>
      <c r="X5656" s="90"/>
      <c r="Y5656" s="90"/>
    </row>
    <row r="5657" spans="1:25" ht="15" customHeight="1" x14ac:dyDescent="0.25">
      <c r="A5657" s="64" t="s">
        <v>935</v>
      </c>
      <c r="B5657" s="64" t="s">
        <v>95</v>
      </c>
      <c r="C5657" s="64" t="s">
        <v>1348</v>
      </c>
      <c r="D5657" s="64" t="s">
        <v>2088</v>
      </c>
      <c r="E5657" s="20" t="s">
        <v>308</v>
      </c>
      <c r="F5657" s="64"/>
      <c r="G5657" s="53" t="s">
        <v>385</v>
      </c>
      <c r="H5657" s="53" t="s">
        <v>307</v>
      </c>
      <c r="I5657" s="26">
        <v>10000</v>
      </c>
      <c r="J5657" s="26">
        <v>5000</v>
      </c>
      <c r="K5657" s="26">
        <v>5000</v>
      </c>
      <c r="L5657" s="26">
        <f t="shared" si="5245"/>
        <v>0</v>
      </c>
      <c r="M5657" s="26"/>
      <c r="N5657" s="26"/>
      <c r="O5657" s="26"/>
      <c r="P5657" s="26">
        <f t="shared" si="5246"/>
        <v>5000</v>
      </c>
      <c r="Q5657" s="26">
        <f t="shared" si="5247"/>
        <v>100</v>
      </c>
      <c r="R5657" s="90"/>
      <c r="S5657" s="90"/>
      <c r="T5657" s="90"/>
      <c r="U5657" s="90"/>
      <c r="V5657" s="90"/>
      <c r="W5657" s="90"/>
      <c r="X5657" s="90"/>
      <c r="Y5657" s="90"/>
    </row>
    <row r="5658" spans="1:25" ht="15" customHeight="1" x14ac:dyDescent="0.25">
      <c r="A5658" s="64" t="s">
        <v>935</v>
      </c>
      <c r="B5658" s="64" t="s">
        <v>95</v>
      </c>
      <c r="C5658" s="64" t="s">
        <v>1348</v>
      </c>
      <c r="D5658" s="64" t="s">
        <v>2088</v>
      </c>
      <c r="E5658" s="20" t="s">
        <v>311</v>
      </c>
      <c r="F5658" s="64"/>
      <c r="G5658" s="53" t="s">
        <v>385</v>
      </c>
      <c r="H5658" s="53" t="s">
        <v>310</v>
      </c>
      <c r="I5658" s="26">
        <v>0</v>
      </c>
      <c r="J5658" s="26">
        <v>0</v>
      </c>
      <c r="K5658" s="26">
        <v>0</v>
      </c>
      <c r="L5658" s="26">
        <f t="shared" si="5245"/>
        <v>0</v>
      </c>
      <c r="M5658" s="26"/>
      <c r="N5658" s="26"/>
      <c r="O5658" s="26"/>
      <c r="P5658" s="26">
        <f t="shared" si="5246"/>
        <v>0</v>
      </c>
      <c r="Q5658" s="26" t="str">
        <f t="shared" si="5247"/>
        <v>-</v>
      </c>
      <c r="R5658" s="90"/>
      <c r="S5658" s="90"/>
      <c r="T5658" s="90"/>
      <c r="U5658" s="90"/>
      <c r="V5658" s="90"/>
      <c r="W5658" s="90"/>
      <c r="X5658" s="90"/>
      <c r="Y5658" s="90"/>
    </row>
    <row r="5659" spans="1:25" ht="15" customHeight="1" x14ac:dyDescent="0.25">
      <c r="A5659" s="63" t="s">
        <v>935</v>
      </c>
      <c r="B5659" s="63" t="s">
        <v>95</v>
      </c>
      <c r="C5659" s="63" t="s">
        <v>1348</v>
      </c>
      <c r="D5659" s="63" t="s">
        <v>2088</v>
      </c>
      <c r="E5659" s="63" t="s">
        <v>39</v>
      </c>
      <c r="F5659" s="64" t="s">
        <v>1</v>
      </c>
      <c r="G5659" s="53" t="s">
        <v>1</v>
      </c>
      <c r="H5659" s="65" t="s">
        <v>40</v>
      </c>
      <c r="I5659" s="31">
        <f t="shared" ref="I5659:K5659" si="5254">SUM(I5660:I5662)</f>
        <v>96200</v>
      </c>
      <c r="J5659" s="31">
        <f t="shared" si="5254"/>
        <v>47100</v>
      </c>
      <c r="K5659" s="31">
        <f t="shared" si="5254"/>
        <v>37700</v>
      </c>
      <c r="L5659" s="31">
        <f t="shared" si="5245"/>
        <v>8750</v>
      </c>
      <c r="M5659" s="31">
        <f t="shared" ref="M5659" si="5255">SUM(M5660:M5662)</f>
        <v>2800</v>
      </c>
      <c r="N5659" s="31">
        <f t="shared" ref="N5659:O5659" si="5256">SUM(N5660:N5662)</f>
        <v>2800</v>
      </c>
      <c r="O5659" s="31">
        <f t="shared" si="5256"/>
        <v>3150</v>
      </c>
      <c r="P5659" s="31">
        <f t="shared" si="5246"/>
        <v>46450</v>
      </c>
      <c r="Q5659" s="31">
        <f t="shared" si="5247"/>
        <v>98.619957537154988</v>
      </c>
      <c r="R5659" s="94"/>
      <c r="S5659" s="94"/>
      <c r="T5659" s="94"/>
      <c r="U5659" s="94"/>
      <c r="V5659" s="94"/>
      <c r="W5659" s="94"/>
      <c r="X5659" s="94"/>
      <c r="Y5659" s="94"/>
    </row>
    <row r="5660" spans="1:25" ht="15" customHeight="1" x14ac:dyDescent="0.25">
      <c r="A5660" s="64" t="s">
        <v>935</v>
      </c>
      <c r="B5660" s="64" t="s">
        <v>95</v>
      </c>
      <c r="C5660" s="64" t="s">
        <v>1348</v>
      </c>
      <c r="D5660" s="64" t="s">
        <v>2088</v>
      </c>
      <c r="E5660" s="20" t="s">
        <v>41</v>
      </c>
      <c r="F5660" s="64"/>
      <c r="G5660" s="53" t="s">
        <v>385</v>
      </c>
      <c r="H5660" s="53" t="s">
        <v>40</v>
      </c>
      <c r="I5660" s="26">
        <v>78850</v>
      </c>
      <c r="J5660" s="26">
        <v>29850</v>
      </c>
      <c r="K5660" s="26">
        <v>26500</v>
      </c>
      <c r="L5660" s="26">
        <f t="shared" si="5245"/>
        <v>3350</v>
      </c>
      <c r="M5660" s="26">
        <v>1000</v>
      </c>
      <c r="N5660" s="26">
        <v>1000</v>
      </c>
      <c r="O5660" s="26">
        <v>1350</v>
      </c>
      <c r="P5660" s="26">
        <f t="shared" si="5246"/>
        <v>29850</v>
      </c>
      <c r="Q5660" s="26">
        <f t="shared" si="5247"/>
        <v>100</v>
      </c>
      <c r="R5660" s="90"/>
      <c r="S5660" s="90"/>
      <c r="T5660" s="90"/>
      <c r="U5660" s="90"/>
      <c r="V5660" s="90"/>
      <c r="W5660" s="90"/>
      <c r="X5660" s="90"/>
      <c r="Y5660" s="90"/>
    </row>
    <row r="5661" spans="1:25" ht="15" customHeight="1" x14ac:dyDescent="0.25">
      <c r="A5661" s="64" t="s">
        <v>935</v>
      </c>
      <c r="B5661" s="64" t="s">
        <v>95</v>
      </c>
      <c r="C5661" s="64" t="s">
        <v>1348</v>
      </c>
      <c r="D5661" s="64" t="s">
        <v>2088</v>
      </c>
      <c r="E5661" s="20" t="s">
        <v>41</v>
      </c>
      <c r="F5661" s="64" t="s">
        <v>2095</v>
      </c>
      <c r="G5661" s="53" t="s">
        <v>385</v>
      </c>
      <c r="H5661" s="53" t="s">
        <v>49</v>
      </c>
      <c r="I5661" s="26">
        <v>5750</v>
      </c>
      <c r="J5661" s="26">
        <v>5650</v>
      </c>
      <c r="K5661" s="26">
        <v>3500</v>
      </c>
      <c r="L5661" s="26">
        <f t="shared" si="5245"/>
        <v>1800</v>
      </c>
      <c r="M5661" s="26">
        <v>600</v>
      </c>
      <c r="N5661" s="26">
        <v>600</v>
      </c>
      <c r="O5661" s="26">
        <v>600</v>
      </c>
      <c r="P5661" s="26">
        <f t="shared" si="5246"/>
        <v>5300</v>
      </c>
      <c r="Q5661" s="26">
        <f t="shared" si="5247"/>
        <v>93.805309734513273</v>
      </c>
      <c r="R5661" s="90"/>
      <c r="S5661" s="90"/>
      <c r="T5661" s="90"/>
      <c r="U5661" s="90"/>
      <c r="V5661" s="90"/>
      <c r="W5661" s="90"/>
      <c r="X5661" s="90"/>
      <c r="Y5661" s="90"/>
    </row>
    <row r="5662" spans="1:25" ht="22.5" customHeight="1" x14ac:dyDescent="0.25">
      <c r="A5662" s="64" t="s">
        <v>935</v>
      </c>
      <c r="B5662" s="64" t="s">
        <v>95</v>
      </c>
      <c r="C5662" s="64" t="s">
        <v>1348</v>
      </c>
      <c r="D5662" s="64" t="s">
        <v>2088</v>
      </c>
      <c r="E5662" s="20" t="s">
        <v>41</v>
      </c>
      <c r="F5662" s="64" t="s">
        <v>2096</v>
      </c>
      <c r="G5662" s="53" t="s">
        <v>385</v>
      </c>
      <c r="H5662" s="53" t="s">
        <v>55</v>
      </c>
      <c r="I5662" s="26">
        <v>11600</v>
      </c>
      <c r="J5662" s="26">
        <v>11600</v>
      </c>
      <c r="K5662" s="26">
        <v>7700</v>
      </c>
      <c r="L5662" s="26">
        <f t="shared" si="5245"/>
        <v>3600</v>
      </c>
      <c r="M5662" s="26">
        <v>1200</v>
      </c>
      <c r="N5662" s="26">
        <v>1200</v>
      </c>
      <c r="O5662" s="26">
        <v>1200</v>
      </c>
      <c r="P5662" s="26">
        <f t="shared" si="5246"/>
        <v>11300</v>
      </c>
      <c r="Q5662" s="26">
        <f t="shared" si="5247"/>
        <v>97.41379310344827</v>
      </c>
      <c r="R5662" s="90"/>
      <c r="S5662" s="90"/>
      <c r="T5662" s="90"/>
      <c r="U5662" s="90"/>
      <c r="V5662" s="90"/>
      <c r="W5662" s="90"/>
      <c r="X5662" s="90"/>
      <c r="Y5662" s="90"/>
    </row>
    <row r="5663" spans="1:25" ht="22.5" customHeight="1" x14ac:dyDescent="0.25">
      <c r="A5663" s="63" t="s">
        <v>1</v>
      </c>
      <c r="B5663" s="63" t="s">
        <v>1</v>
      </c>
      <c r="C5663" s="63" t="s">
        <v>1</v>
      </c>
      <c r="D5663" s="65" t="s">
        <v>1</v>
      </c>
      <c r="E5663" s="65" t="s">
        <v>1</v>
      </c>
      <c r="F5663" s="65" t="s">
        <v>1</v>
      </c>
      <c r="G5663" s="65" t="s">
        <v>1</v>
      </c>
      <c r="H5663" s="66" t="s">
        <v>56</v>
      </c>
      <c r="I5663" s="30">
        <f t="shared" ref="I5663:K5664" si="5257">SUM(I5664)</f>
        <v>100</v>
      </c>
      <c r="J5663" s="30">
        <f t="shared" si="5257"/>
        <v>100</v>
      </c>
      <c r="K5663" s="30">
        <f t="shared" si="5257"/>
        <v>0</v>
      </c>
      <c r="L5663" s="30">
        <f t="shared" si="5245"/>
        <v>0</v>
      </c>
      <c r="M5663" s="30">
        <f t="shared" ref="M5663:M5664" si="5258">SUM(M5664)</f>
        <v>0</v>
      </c>
      <c r="N5663" s="30">
        <f t="shared" ref="N5663:O5664" si="5259">SUM(N5664)</f>
        <v>0</v>
      </c>
      <c r="O5663" s="30">
        <f t="shared" si="5259"/>
        <v>0</v>
      </c>
      <c r="P5663" s="30">
        <f t="shared" si="5246"/>
        <v>0</v>
      </c>
      <c r="Q5663" s="30">
        <f t="shared" si="5247"/>
        <v>0</v>
      </c>
      <c r="R5663" s="93"/>
      <c r="S5663" s="93"/>
      <c r="T5663" s="93"/>
      <c r="U5663" s="93"/>
      <c r="V5663" s="93"/>
      <c r="W5663" s="93"/>
      <c r="X5663" s="93"/>
      <c r="Y5663" s="93"/>
    </row>
    <row r="5664" spans="1:25" ht="15" customHeight="1" x14ac:dyDescent="0.25">
      <c r="A5664" s="63" t="s">
        <v>935</v>
      </c>
      <c r="B5664" s="63" t="s">
        <v>95</v>
      </c>
      <c r="C5664" s="63" t="s">
        <v>1348</v>
      </c>
      <c r="D5664" s="63" t="s">
        <v>2088</v>
      </c>
      <c r="E5664" s="65" t="s">
        <v>57</v>
      </c>
      <c r="F5664" s="65" t="s">
        <v>1</v>
      </c>
      <c r="G5664" s="65" t="s">
        <v>1</v>
      </c>
      <c r="H5664" s="65" t="s">
        <v>58</v>
      </c>
      <c r="I5664" s="31">
        <f t="shared" si="5257"/>
        <v>100</v>
      </c>
      <c r="J5664" s="31">
        <f t="shared" si="5257"/>
        <v>100</v>
      </c>
      <c r="K5664" s="31">
        <f t="shared" si="5257"/>
        <v>0</v>
      </c>
      <c r="L5664" s="31">
        <f t="shared" si="5245"/>
        <v>0</v>
      </c>
      <c r="M5664" s="31">
        <f t="shared" si="5258"/>
        <v>0</v>
      </c>
      <c r="N5664" s="31">
        <f t="shared" si="5259"/>
        <v>0</v>
      </c>
      <c r="O5664" s="31">
        <f t="shared" si="5259"/>
        <v>0</v>
      </c>
      <c r="P5664" s="31">
        <f t="shared" si="5246"/>
        <v>0</v>
      </c>
      <c r="Q5664" s="31">
        <f t="shared" si="5247"/>
        <v>0</v>
      </c>
      <c r="R5664" s="94"/>
      <c r="S5664" s="94"/>
      <c r="T5664" s="94"/>
      <c r="U5664" s="94"/>
      <c r="V5664" s="94"/>
      <c r="W5664" s="94"/>
      <c r="X5664" s="94"/>
      <c r="Y5664" s="94"/>
    </row>
    <row r="5665" spans="1:25" ht="15" customHeight="1" x14ac:dyDescent="0.25">
      <c r="A5665" s="64" t="s">
        <v>935</v>
      </c>
      <c r="B5665" s="64" t="s">
        <v>95</v>
      </c>
      <c r="C5665" s="64" t="s">
        <v>1348</v>
      </c>
      <c r="D5665" s="64" t="s">
        <v>2088</v>
      </c>
      <c r="E5665" s="20" t="s">
        <v>68</v>
      </c>
      <c r="F5665" s="64"/>
      <c r="G5665" s="53" t="s">
        <v>385</v>
      </c>
      <c r="H5665" s="53" t="s">
        <v>67</v>
      </c>
      <c r="I5665" s="26">
        <v>100</v>
      </c>
      <c r="J5665" s="26">
        <v>100</v>
      </c>
      <c r="K5665" s="26">
        <v>0</v>
      </c>
      <c r="L5665" s="26">
        <f t="shared" si="5245"/>
        <v>0</v>
      </c>
      <c r="M5665" s="26"/>
      <c r="N5665" s="26"/>
      <c r="O5665" s="26"/>
      <c r="P5665" s="26">
        <f t="shared" si="5246"/>
        <v>0</v>
      </c>
      <c r="Q5665" s="26">
        <f t="shared" si="5247"/>
        <v>0</v>
      </c>
      <c r="R5665" s="90"/>
      <c r="S5665" s="90"/>
      <c r="T5665" s="90"/>
      <c r="U5665" s="90"/>
      <c r="V5665" s="90"/>
      <c r="W5665" s="90"/>
      <c r="X5665" s="90"/>
      <c r="Y5665" s="90"/>
    </row>
    <row r="5666" spans="1:25" ht="22.5" customHeight="1" x14ac:dyDescent="0.25">
      <c r="A5666" s="63" t="s">
        <v>1</v>
      </c>
      <c r="B5666" s="63" t="s">
        <v>1</v>
      </c>
      <c r="C5666" s="63" t="s">
        <v>1</v>
      </c>
      <c r="D5666" s="65" t="s">
        <v>1</v>
      </c>
      <c r="E5666" s="65" t="s">
        <v>1</v>
      </c>
      <c r="F5666" s="65" t="s">
        <v>1</v>
      </c>
      <c r="G5666" s="65" t="s">
        <v>1</v>
      </c>
      <c r="H5666" s="66" t="s">
        <v>69</v>
      </c>
      <c r="I5666" s="30">
        <f t="shared" ref="I5666:K5666" si="5260">SUM(I5667)</f>
        <v>50000</v>
      </c>
      <c r="J5666" s="30">
        <f t="shared" si="5260"/>
        <v>0</v>
      </c>
      <c r="K5666" s="30">
        <f t="shared" si="5260"/>
        <v>0</v>
      </c>
      <c r="L5666" s="30">
        <f t="shared" si="5245"/>
        <v>0</v>
      </c>
      <c r="M5666" s="30">
        <f t="shared" ref="M5666" si="5261">SUM(M5667)</f>
        <v>0</v>
      </c>
      <c r="N5666" s="30">
        <f t="shared" ref="N5666:O5666" si="5262">SUM(N5667)</f>
        <v>0</v>
      </c>
      <c r="O5666" s="30">
        <f t="shared" si="5262"/>
        <v>0</v>
      </c>
      <c r="P5666" s="30">
        <f t="shared" si="5246"/>
        <v>0</v>
      </c>
      <c r="Q5666" s="30" t="str">
        <f t="shared" si="5247"/>
        <v>-</v>
      </c>
      <c r="R5666" s="93"/>
      <c r="S5666" s="93"/>
      <c r="T5666" s="93"/>
      <c r="U5666" s="93"/>
      <c r="V5666" s="93"/>
      <c r="W5666" s="93"/>
      <c r="X5666" s="93"/>
      <c r="Y5666" s="93"/>
    </row>
    <row r="5667" spans="1:25" ht="15" customHeight="1" x14ac:dyDescent="0.25">
      <c r="A5667" s="63" t="s">
        <v>935</v>
      </c>
      <c r="B5667" s="63" t="s">
        <v>95</v>
      </c>
      <c r="C5667" s="63" t="s">
        <v>1348</v>
      </c>
      <c r="D5667" s="63" t="s">
        <v>2088</v>
      </c>
      <c r="E5667" s="65" t="s">
        <v>70</v>
      </c>
      <c r="F5667" s="65" t="s">
        <v>1</v>
      </c>
      <c r="G5667" s="65" t="s">
        <v>1</v>
      </c>
      <c r="H5667" s="65" t="s">
        <v>71</v>
      </c>
      <c r="I5667" s="31">
        <f t="shared" ref="I5667:K5667" si="5263">SUM(I5668:I5669)</f>
        <v>50000</v>
      </c>
      <c r="J5667" s="31">
        <f t="shared" si="5263"/>
        <v>0</v>
      </c>
      <c r="K5667" s="31">
        <f t="shared" si="5263"/>
        <v>0</v>
      </c>
      <c r="L5667" s="31">
        <f t="shared" si="5245"/>
        <v>0</v>
      </c>
      <c r="M5667" s="31">
        <f t="shared" ref="M5667" si="5264">SUM(M5668:M5669)</f>
        <v>0</v>
      </c>
      <c r="N5667" s="31">
        <f t="shared" ref="N5667:O5667" si="5265">SUM(N5668:N5669)</f>
        <v>0</v>
      </c>
      <c r="O5667" s="31">
        <f t="shared" si="5265"/>
        <v>0</v>
      </c>
      <c r="P5667" s="31">
        <f t="shared" si="5246"/>
        <v>0</v>
      </c>
      <c r="Q5667" s="31" t="str">
        <f t="shared" si="5247"/>
        <v>-</v>
      </c>
      <c r="R5667" s="94"/>
      <c r="S5667" s="94"/>
      <c r="T5667" s="94"/>
      <c r="U5667" s="94"/>
      <c r="V5667" s="94"/>
      <c r="W5667" s="94"/>
      <c r="X5667" s="94"/>
      <c r="Y5667" s="94"/>
    </row>
    <row r="5668" spans="1:25" ht="15" customHeight="1" x14ac:dyDescent="0.25">
      <c r="A5668" s="64" t="s">
        <v>935</v>
      </c>
      <c r="B5668" s="64" t="s">
        <v>95</v>
      </c>
      <c r="C5668" s="64" t="s">
        <v>1348</v>
      </c>
      <c r="D5668" s="64" t="s">
        <v>2088</v>
      </c>
      <c r="E5668" s="20" t="s">
        <v>74</v>
      </c>
      <c r="F5668" s="64"/>
      <c r="G5668" s="53" t="s">
        <v>385</v>
      </c>
      <c r="H5668" s="53" t="s">
        <v>73</v>
      </c>
      <c r="I5668" s="26">
        <v>25000</v>
      </c>
      <c r="J5668" s="26">
        <v>0</v>
      </c>
      <c r="K5668" s="26">
        <v>0</v>
      </c>
      <c r="L5668" s="26">
        <f t="shared" si="5245"/>
        <v>0</v>
      </c>
      <c r="M5668" s="26"/>
      <c r="N5668" s="26"/>
      <c r="O5668" s="26"/>
      <c r="P5668" s="26">
        <f t="shared" si="5246"/>
        <v>0</v>
      </c>
      <c r="Q5668" s="26" t="str">
        <f t="shared" si="5247"/>
        <v>-</v>
      </c>
      <c r="R5668" s="90"/>
      <c r="S5668" s="90"/>
      <c r="T5668" s="90"/>
      <c r="U5668" s="90"/>
      <c r="V5668" s="90"/>
      <c r="W5668" s="90"/>
      <c r="X5668" s="90"/>
      <c r="Y5668" s="90"/>
    </row>
    <row r="5669" spans="1:25" ht="15" customHeight="1" x14ac:dyDescent="0.25">
      <c r="A5669" s="64" t="s">
        <v>935</v>
      </c>
      <c r="B5669" s="64" t="s">
        <v>95</v>
      </c>
      <c r="C5669" s="64" t="s">
        <v>1348</v>
      </c>
      <c r="D5669" s="64" t="s">
        <v>2088</v>
      </c>
      <c r="E5669" s="20" t="s">
        <v>323</v>
      </c>
      <c r="F5669" s="64"/>
      <c r="G5669" s="53" t="s">
        <v>385</v>
      </c>
      <c r="H5669" s="53" t="s">
        <v>322</v>
      </c>
      <c r="I5669" s="26">
        <v>25000</v>
      </c>
      <c r="J5669" s="26">
        <v>0</v>
      </c>
      <c r="K5669" s="26">
        <v>0</v>
      </c>
      <c r="L5669" s="26">
        <f t="shared" si="5245"/>
        <v>0</v>
      </c>
      <c r="M5669" s="26"/>
      <c r="N5669" s="26"/>
      <c r="O5669" s="26"/>
      <c r="P5669" s="26">
        <f t="shared" si="5246"/>
        <v>0</v>
      </c>
      <c r="Q5669" s="26" t="str">
        <f t="shared" si="5247"/>
        <v>-</v>
      </c>
      <c r="R5669" s="90"/>
      <c r="S5669" s="90"/>
      <c r="T5669" s="90"/>
      <c r="U5669" s="90"/>
      <c r="V5669" s="90"/>
      <c r="W5669" s="90"/>
      <c r="X5669" s="90"/>
      <c r="Y5669" s="90"/>
    </row>
    <row r="5670" spans="1:25" ht="22.5" customHeight="1" x14ac:dyDescent="0.25">
      <c r="A5670" s="53" t="s">
        <v>1</v>
      </c>
      <c r="B5670" s="53" t="s">
        <v>1</v>
      </c>
      <c r="C5670" s="53" t="s">
        <v>1</v>
      </c>
      <c r="D5670" s="53" t="s">
        <v>1</v>
      </c>
      <c r="E5670" s="53" t="s">
        <v>1</v>
      </c>
      <c r="F5670" s="53" t="s">
        <v>1</v>
      </c>
      <c r="G5670" s="53" t="s">
        <v>1</v>
      </c>
      <c r="H5670" s="66" t="s">
        <v>2097</v>
      </c>
      <c r="I5670" s="30">
        <f t="shared" ref="I5670:K5670" si="5266">SUM(I5640,I5663,I5666)</f>
        <v>2699993</v>
      </c>
      <c r="J5670" s="30">
        <f t="shared" si="5266"/>
        <v>2520293</v>
      </c>
      <c r="K5670" s="30">
        <f t="shared" si="5266"/>
        <v>1413757</v>
      </c>
      <c r="L5670" s="30">
        <f t="shared" si="5245"/>
        <v>609950</v>
      </c>
      <c r="M5670" s="30">
        <f t="shared" ref="M5670" si="5267">SUM(M5640,M5663,M5666)</f>
        <v>193800</v>
      </c>
      <c r="N5670" s="30">
        <f t="shared" ref="N5670:O5670" si="5268">SUM(N5640,N5663,N5666)</f>
        <v>203600</v>
      </c>
      <c r="O5670" s="30">
        <f t="shared" si="5268"/>
        <v>212550</v>
      </c>
      <c r="P5670" s="30">
        <f t="shared" si="5246"/>
        <v>2023707</v>
      </c>
      <c r="Q5670" s="30">
        <f t="shared" si="5247"/>
        <v>80.296497272340943</v>
      </c>
      <c r="R5670" s="93"/>
      <c r="S5670" s="93"/>
      <c r="T5670" s="93"/>
      <c r="U5670" s="93"/>
      <c r="V5670" s="93"/>
      <c r="W5670" s="93"/>
      <c r="X5670" s="93"/>
      <c r="Y5670" s="93"/>
    </row>
    <row r="5671" spans="1:25" ht="15" customHeight="1" thickBot="1" x14ac:dyDescent="0.3">
      <c r="A5671" s="53" t="s">
        <v>1</v>
      </c>
      <c r="B5671" s="53" t="s">
        <v>1</v>
      </c>
      <c r="C5671" s="53" t="s">
        <v>1</v>
      </c>
      <c r="D5671" s="53" t="s">
        <v>1</v>
      </c>
      <c r="E5671" s="53" t="s">
        <v>1</v>
      </c>
      <c r="F5671" s="53" t="s">
        <v>1</v>
      </c>
      <c r="G5671" s="53" t="s">
        <v>1</v>
      </c>
      <c r="H5671" s="65" t="s">
        <v>76</v>
      </c>
      <c r="I5671" s="31"/>
      <c r="J5671" s="31"/>
      <c r="K5671" s="31">
        <v>0</v>
      </c>
      <c r="L5671" s="31"/>
      <c r="M5671" s="31"/>
      <c r="N5671" s="31"/>
      <c r="O5671" s="31"/>
      <c r="P5671" s="31"/>
      <c r="Q5671" s="31"/>
      <c r="R5671" s="94"/>
      <c r="S5671" s="94"/>
      <c r="T5671" s="94"/>
      <c r="U5671" s="94"/>
      <c r="V5671" s="94"/>
      <c r="W5671" s="94"/>
      <c r="X5671" s="94"/>
      <c r="Y5671" s="94"/>
    </row>
    <row r="5672" spans="1:25" ht="47.25" customHeight="1" thickBot="1" x14ac:dyDescent="0.3">
      <c r="A5672" s="110" t="s">
        <v>1</v>
      </c>
      <c r="B5672" s="110" t="s">
        <v>1</v>
      </c>
      <c r="C5672" s="110" t="s">
        <v>1</v>
      </c>
      <c r="D5672" s="110" t="s">
        <v>1</v>
      </c>
      <c r="E5672" s="110" t="s">
        <v>1</v>
      </c>
      <c r="F5672" s="110" t="s">
        <v>1</v>
      </c>
      <c r="G5672" s="110" t="s">
        <v>1</v>
      </c>
      <c r="H5672" s="28" t="s">
        <v>77</v>
      </c>
      <c r="I5672" s="109" t="s">
        <v>3984</v>
      </c>
      <c r="J5672" s="109" t="s">
        <v>11</v>
      </c>
      <c r="K5672" s="109" t="s">
        <v>3989</v>
      </c>
      <c r="L5672" s="109" t="s">
        <v>3985</v>
      </c>
      <c r="M5672" s="109" t="s">
        <v>4027</v>
      </c>
      <c r="N5672" s="109" t="s">
        <v>3988</v>
      </c>
      <c r="O5672" s="109" t="s">
        <v>3986</v>
      </c>
      <c r="P5672" s="109" t="s">
        <v>3987</v>
      </c>
      <c r="Q5672" s="109" t="s">
        <v>3695</v>
      </c>
      <c r="R5672" s="91"/>
      <c r="S5672" s="91"/>
      <c r="T5672" s="91"/>
      <c r="U5672" s="91"/>
      <c r="V5672" s="91"/>
      <c r="W5672" s="91"/>
      <c r="X5672" s="91"/>
      <c r="Y5672" s="91"/>
    </row>
    <row r="5673" spans="1:25" ht="15" customHeight="1" x14ac:dyDescent="0.25">
      <c r="A5673" s="111"/>
      <c r="B5673" s="111"/>
      <c r="C5673" s="111"/>
      <c r="D5673" s="111"/>
      <c r="E5673" s="111"/>
      <c r="F5673" s="111"/>
      <c r="G5673" s="111"/>
      <c r="H5673" s="67" t="s">
        <v>1</v>
      </c>
      <c r="I5673" s="29">
        <v>1</v>
      </c>
      <c r="J5673" s="29">
        <v>2</v>
      </c>
      <c r="K5673" s="29">
        <v>3</v>
      </c>
      <c r="L5673" s="29" t="s">
        <v>3478</v>
      </c>
      <c r="M5673" s="29">
        <v>5</v>
      </c>
      <c r="N5673" s="29">
        <v>6</v>
      </c>
      <c r="O5673" s="29">
        <v>7</v>
      </c>
      <c r="P5673" s="29" t="s">
        <v>3696</v>
      </c>
      <c r="Q5673" s="29">
        <v>9</v>
      </c>
      <c r="R5673" s="92"/>
      <c r="S5673" s="92"/>
      <c r="T5673" s="92"/>
      <c r="U5673" s="92"/>
      <c r="V5673" s="92"/>
      <c r="W5673" s="92"/>
      <c r="X5673" s="92"/>
      <c r="Y5673" s="92"/>
    </row>
    <row r="5674" spans="1:25" ht="15" customHeight="1" x14ac:dyDescent="0.25">
      <c r="A5674" s="111"/>
      <c r="B5674" s="111"/>
      <c r="C5674" s="111"/>
      <c r="D5674" s="111"/>
      <c r="E5674" s="111"/>
      <c r="F5674" s="111"/>
      <c r="G5674" s="111"/>
      <c r="H5674" s="68" t="s">
        <v>484</v>
      </c>
      <c r="I5674" s="32">
        <f t="shared" ref="I5674:K5674" si="5269">SUM(I5670)</f>
        <v>2699993</v>
      </c>
      <c r="J5674" s="32">
        <f t="shared" si="5269"/>
        <v>2520293</v>
      </c>
      <c r="K5674" s="32">
        <f t="shared" si="5269"/>
        <v>1413757</v>
      </c>
      <c r="L5674" s="32">
        <f t="shared" si="5245"/>
        <v>609950</v>
      </c>
      <c r="M5674" s="32">
        <f t="shared" ref="M5674" si="5270">SUM(M5670)</f>
        <v>193800</v>
      </c>
      <c r="N5674" s="32">
        <f t="shared" ref="N5674:O5674" si="5271">SUM(N5670)</f>
        <v>203600</v>
      </c>
      <c r="O5674" s="32">
        <f t="shared" si="5271"/>
        <v>212550</v>
      </c>
      <c r="P5674" s="32">
        <f t="shared" si="5246"/>
        <v>2023707</v>
      </c>
      <c r="Q5674" s="32">
        <f t="shared" si="5247"/>
        <v>80.296497272340943</v>
      </c>
      <c r="R5674" s="90"/>
      <c r="S5674" s="90"/>
      <c r="T5674" s="90"/>
      <c r="U5674" s="90"/>
      <c r="V5674" s="90"/>
      <c r="W5674" s="90"/>
      <c r="X5674" s="90"/>
      <c r="Y5674" s="90"/>
    </row>
    <row r="5675" spans="1:25" ht="15" customHeight="1" x14ac:dyDescent="0.25">
      <c r="A5675" s="111"/>
      <c r="B5675" s="111"/>
      <c r="C5675" s="111"/>
      <c r="D5675" s="111"/>
      <c r="E5675" s="111"/>
      <c r="F5675" s="111"/>
      <c r="G5675" s="111"/>
      <c r="H5675" s="69" t="s">
        <v>79</v>
      </c>
      <c r="I5675" s="32">
        <f t="shared" ref="I5675:K5675" si="5272">SUM(I5674)</f>
        <v>2699993</v>
      </c>
      <c r="J5675" s="32">
        <f t="shared" si="5272"/>
        <v>2520293</v>
      </c>
      <c r="K5675" s="32">
        <f t="shared" si="5272"/>
        <v>1413757</v>
      </c>
      <c r="L5675" s="32">
        <f t="shared" si="5245"/>
        <v>609950</v>
      </c>
      <c r="M5675" s="32">
        <f t="shared" ref="M5675" si="5273">SUM(M5674)</f>
        <v>193800</v>
      </c>
      <c r="N5675" s="32">
        <f t="shared" ref="N5675:O5675" si="5274">SUM(N5674)</f>
        <v>203600</v>
      </c>
      <c r="O5675" s="32">
        <f t="shared" si="5274"/>
        <v>212550</v>
      </c>
      <c r="P5675" s="32">
        <f t="shared" si="5246"/>
        <v>2023707</v>
      </c>
      <c r="Q5675" s="32">
        <f t="shared" si="5247"/>
        <v>80.296497272340943</v>
      </c>
      <c r="R5675" s="90"/>
      <c r="S5675" s="90"/>
      <c r="T5675" s="90"/>
      <c r="U5675" s="90"/>
      <c r="V5675" s="90"/>
      <c r="W5675" s="90"/>
      <c r="X5675" s="90"/>
      <c r="Y5675" s="90"/>
    </row>
    <row r="5676" spans="1:25" ht="15" customHeight="1" x14ac:dyDescent="0.25">
      <c r="A5676" s="112"/>
      <c r="B5676" s="112"/>
      <c r="C5676" s="112"/>
      <c r="D5676" s="112"/>
      <c r="E5676" s="112"/>
      <c r="F5676" s="112"/>
      <c r="G5676" s="112"/>
      <c r="I5676" s="27"/>
      <c r="J5676" s="27"/>
      <c r="K5676" s="27">
        <v>0</v>
      </c>
      <c r="L5676" s="27"/>
      <c r="M5676" s="27"/>
      <c r="N5676" s="27"/>
      <c r="O5676" s="27"/>
      <c r="P5676" s="27"/>
      <c r="Q5676" s="27"/>
      <c r="R5676" s="27"/>
      <c r="S5676" s="27"/>
      <c r="T5676" s="27"/>
      <c r="U5676" s="27"/>
      <c r="V5676" s="27"/>
      <c r="W5676" s="27"/>
      <c r="X5676" s="27"/>
      <c r="Y5676" s="27"/>
    </row>
    <row r="5677" spans="1:25" ht="15" customHeight="1" thickBot="1" x14ac:dyDescent="0.3">
      <c r="A5677" s="53" t="s">
        <v>1</v>
      </c>
      <c r="B5677" s="53" t="s">
        <v>1</v>
      </c>
      <c r="C5677" s="53" t="s">
        <v>1</v>
      </c>
      <c r="D5677" s="53" t="s">
        <v>1</v>
      </c>
      <c r="E5677" s="53" t="s">
        <v>1</v>
      </c>
      <c r="F5677" s="53" t="s">
        <v>1</v>
      </c>
      <c r="G5677" s="53" t="s">
        <v>1</v>
      </c>
      <c r="H5677" s="21" t="s">
        <v>1</v>
      </c>
      <c r="I5677" s="33"/>
      <c r="J5677" s="33"/>
      <c r="K5677" s="33">
        <v>0</v>
      </c>
      <c r="L5677" s="33"/>
      <c r="M5677" s="33"/>
      <c r="N5677" s="33"/>
      <c r="O5677" s="33"/>
      <c r="P5677" s="33"/>
      <c r="Q5677" s="33"/>
      <c r="R5677" s="33"/>
      <c r="S5677" s="33"/>
      <c r="T5677" s="33"/>
      <c r="U5677" s="33"/>
      <c r="V5677" s="33"/>
      <c r="W5677" s="33"/>
      <c r="X5677" s="33"/>
      <c r="Y5677" s="33"/>
    </row>
    <row r="5678" spans="1:25" ht="45.75" customHeight="1" thickBot="1" x14ac:dyDescent="0.3">
      <c r="A5678" s="28" t="s">
        <v>4</v>
      </c>
      <c r="B5678" s="28" t="s">
        <v>5</v>
      </c>
      <c r="C5678" s="28" t="s">
        <v>6</v>
      </c>
      <c r="D5678" s="57" t="s">
        <v>1</v>
      </c>
      <c r="E5678" s="28" t="s">
        <v>7</v>
      </c>
      <c r="F5678" s="28" t="s">
        <v>8</v>
      </c>
      <c r="G5678" s="28" t="s">
        <v>9</v>
      </c>
      <c r="H5678" s="28" t="s">
        <v>10</v>
      </c>
      <c r="I5678" s="109" t="s">
        <v>3984</v>
      </c>
      <c r="J5678" s="109" t="s">
        <v>11</v>
      </c>
      <c r="K5678" s="109" t="s">
        <v>3989</v>
      </c>
      <c r="L5678" s="109" t="s">
        <v>3985</v>
      </c>
      <c r="M5678" s="109" t="s">
        <v>4027</v>
      </c>
      <c r="N5678" s="109" t="s">
        <v>3988</v>
      </c>
      <c r="O5678" s="109" t="s">
        <v>3986</v>
      </c>
      <c r="P5678" s="109" t="s">
        <v>3987</v>
      </c>
      <c r="Q5678" s="109" t="s">
        <v>3695</v>
      </c>
      <c r="R5678" s="91"/>
      <c r="S5678" s="91"/>
      <c r="T5678" s="91"/>
      <c r="U5678" s="91"/>
      <c r="V5678" s="91"/>
      <c r="W5678" s="91"/>
      <c r="X5678" s="91"/>
      <c r="Y5678" s="91"/>
    </row>
    <row r="5679" spans="1:25" ht="15" customHeight="1" x14ac:dyDescent="0.25">
      <c r="A5679" s="58" t="s">
        <v>1</v>
      </c>
      <c r="B5679" s="58" t="s">
        <v>1</v>
      </c>
      <c r="C5679" s="58" t="s">
        <v>1</v>
      </c>
      <c r="D5679" s="59" t="s">
        <v>1</v>
      </c>
      <c r="E5679" s="59" t="s">
        <v>1</v>
      </c>
      <c r="F5679" s="60" t="s">
        <v>1</v>
      </c>
      <c r="G5679" s="61" t="s">
        <v>1</v>
      </c>
      <c r="H5679" s="62" t="s">
        <v>1</v>
      </c>
      <c r="I5679" s="29">
        <v>1</v>
      </c>
      <c r="J5679" s="29">
        <v>2</v>
      </c>
      <c r="K5679" s="29">
        <v>3</v>
      </c>
      <c r="L5679" s="29" t="s">
        <v>3478</v>
      </c>
      <c r="M5679" s="29">
        <v>5</v>
      </c>
      <c r="N5679" s="29">
        <v>6</v>
      </c>
      <c r="O5679" s="29">
        <v>7</v>
      </c>
      <c r="P5679" s="29" t="s">
        <v>3696</v>
      </c>
      <c r="Q5679" s="29">
        <v>9</v>
      </c>
      <c r="R5679" s="92"/>
      <c r="S5679" s="92"/>
      <c r="T5679" s="92"/>
      <c r="U5679" s="92"/>
      <c r="V5679" s="92"/>
      <c r="W5679" s="92"/>
      <c r="X5679" s="92"/>
      <c r="Y5679" s="92"/>
    </row>
    <row r="5680" spans="1:25" ht="15" customHeight="1" x14ac:dyDescent="0.25">
      <c r="A5680" s="63" t="s">
        <v>935</v>
      </c>
      <c r="B5680" s="63" t="s">
        <v>95</v>
      </c>
      <c r="C5680" s="64" t="s">
        <v>1359</v>
      </c>
      <c r="D5680" s="64" t="s">
        <v>2098</v>
      </c>
      <c r="E5680" s="65" t="s">
        <v>1</v>
      </c>
      <c r="F5680" s="65" t="s">
        <v>1</v>
      </c>
      <c r="G5680" s="65" t="s">
        <v>1</v>
      </c>
      <c r="H5680" s="65" t="s">
        <v>2099</v>
      </c>
      <c r="I5680" s="26">
        <v>0</v>
      </c>
      <c r="J5680" s="26" t="s">
        <v>1</v>
      </c>
      <c r="K5680" s="26">
        <v>0</v>
      </c>
      <c r="L5680" s="26"/>
      <c r="M5680" s="26"/>
      <c r="N5680" s="26"/>
      <c r="O5680" s="26"/>
      <c r="P5680" s="26"/>
      <c r="Q5680" s="26"/>
      <c r="R5680" s="90"/>
      <c r="S5680" s="90"/>
      <c r="T5680" s="90"/>
      <c r="U5680" s="90"/>
      <c r="V5680" s="90"/>
      <c r="W5680" s="90"/>
      <c r="X5680" s="90"/>
      <c r="Y5680" s="90"/>
    </row>
    <row r="5681" spans="1:25" ht="22.5" customHeight="1" x14ac:dyDescent="0.25">
      <c r="A5681" s="63" t="s">
        <v>1</v>
      </c>
      <c r="B5681" s="63" t="s">
        <v>1</v>
      </c>
      <c r="C5681" s="63" t="s">
        <v>1</v>
      </c>
      <c r="D5681" s="65" t="s">
        <v>1</v>
      </c>
      <c r="E5681" s="65" t="s">
        <v>1</v>
      </c>
      <c r="F5681" s="65" t="s">
        <v>1</v>
      </c>
      <c r="G5681" s="65" t="s">
        <v>1</v>
      </c>
      <c r="H5681" s="66" t="s">
        <v>15</v>
      </c>
      <c r="I5681" s="30">
        <f t="shared" ref="I5681:K5681" si="5275">SUM(I5682,I5690,I5692)</f>
        <v>1442795</v>
      </c>
      <c r="J5681" s="30">
        <f t="shared" si="5275"/>
        <v>1393095</v>
      </c>
      <c r="K5681" s="30">
        <f t="shared" si="5275"/>
        <v>853600</v>
      </c>
      <c r="L5681" s="30">
        <f t="shared" si="5245"/>
        <v>331840</v>
      </c>
      <c r="M5681" s="30">
        <f t="shared" ref="M5681" si="5276">SUM(M5682,M5690,M5692)</f>
        <v>107240</v>
      </c>
      <c r="N5681" s="30">
        <f t="shared" ref="N5681:O5681" si="5277">SUM(N5682,N5690,N5692)</f>
        <v>110450</v>
      </c>
      <c r="O5681" s="30">
        <f t="shared" si="5277"/>
        <v>114150</v>
      </c>
      <c r="P5681" s="30">
        <f t="shared" si="5246"/>
        <v>1185440</v>
      </c>
      <c r="Q5681" s="30">
        <f t="shared" si="5247"/>
        <v>85.09398138676832</v>
      </c>
      <c r="R5681" s="93"/>
      <c r="S5681" s="93"/>
      <c r="T5681" s="93"/>
      <c r="U5681" s="93"/>
      <c r="V5681" s="93"/>
      <c r="W5681" s="93"/>
      <c r="X5681" s="93"/>
      <c r="Y5681" s="93"/>
    </row>
    <row r="5682" spans="1:25" ht="15" customHeight="1" x14ac:dyDescent="0.25">
      <c r="A5682" s="63" t="s">
        <v>935</v>
      </c>
      <c r="B5682" s="63" t="s">
        <v>95</v>
      </c>
      <c r="C5682" s="63" t="s">
        <v>1359</v>
      </c>
      <c r="D5682" s="63" t="s">
        <v>2098</v>
      </c>
      <c r="E5682" s="65" t="s">
        <v>16</v>
      </c>
      <c r="F5682" s="65" t="s">
        <v>1</v>
      </c>
      <c r="G5682" s="65" t="s">
        <v>1</v>
      </c>
      <c r="H5682" s="65" t="s">
        <v>17</v>
      </c>
      <c r="I5682" s="31">
        <f t="shared" ref="I5682:K5682" si="5278">SUM(I5683:I5684)</f>
        <v>1213041</v>
      </c>
      <c r="J5682" s="31">
        <f t="shared" si="5278"/>
        <v>1213041</v>
      </c>
      <c r="K5682" s="31">
        <f t="shared" si="5278"/>
        <v>720470</v>
      </c>
      <c r="L5682" s="31">
        <f t="shared" si="5245"/>
        <v>294500</v>
      </c>
      <c r="M5682" s="31">
        <f t="shared" ref="M5682" si="5279">SUM(M5683:M5684)</f>
        <v>94500</v>
      </c>
      <c r="N5682" s="31">
        <f t="shared" ref="N5682:O5682" si="5280">SUM(N5683:N5684)</f>
        <v>98000</v>
      </c>
      <c r="O5682" s="31">
        <f t="shared" si="5280"/>
        <v>102000</v>
      </c>
      <c r="P5682" s="31">
        <f t="shared" si="5246"/>
        <v>1014970</v>
      </c>
      <c r="Q5682" s="31">
        <f t="shared" si="5247"/>
        <v>83.671532949009958</v>
      </c>
      <c r="R5682" s="94"/>
      <c r="S5682" s="94"/>
      <c r="T5682" s="94"/>
      <c r="U5682" s="94"/>
      <c r="V5682" s="94"/>
      <c r="W5682" s="94"/>
      <c r="X5682" s="94"/>
      <c r="Y5682" s="94"/>
    </row>
    <row r="5683" spans="1:25" ht="15" customHeight="1" x14ac:dyDescent="0.25">
      <c r="A5683" s="64" t="s">
        <v>935</v>
      </c>
      <c r="B5683" s="64" t="s">
        <v>95</v>
      </c>
      <c r="C5683" s="64" t="s">
        <v>1359</v>
      </c>
      <c r="D5683" s="64" t="s">
        <v>2098</v>
      </c>
      <c r="E5683" s="20" t="s">
        <v>19</v>
      </c>
      <c r="F5683" s="64"/>
      <c r="G5683" s="53" t="s">
        <v>385</v>
      </c>
      <c r="H5683" s="53" t="s">
        <v>3913</v>
      </c>
      <c r="I5683" s="26">
        <v>1032431</v>
      </c>
      <c r="J5683" s="26">
        <v>1032431</v>
      </c>
      <c r="K5683" s="26">
        <v>600000</v>
      </c>
      <c r="L5683" s="26">
        <f t="shared" si="5245"/>
        <v>270000</v>
      </c>
      <c r="M5683" s="26">
        <v>90000</v>
      </c>
      <c r="N5683" s="26">
        <v>90000</v>
      </c>
      <c r="O5683" s="26">
        <v>90000</v>
      </c>
      <c r="P5683" s="26">
        <f t="shared" si="5246"/>
        <v>870000</v>
      </c>
      <c r="Q5683" s="26">
        <f t="shared" si="5247"/>
        <v>84.267132621937932</v>
      </c>
      <c r="R5683" s="90"/>
      <c r="S5683" s="90"/>
      <c r="T5683" s="90"/>
      <c r="U5683" s="90"/>
      <c r="V5683" s="90"/>
      <c r="W5683" s="90"/>
      <c r="X5683" s="90"/>
      <c r="Y5683" s="90"/>
    </row>
    <row r="5684" spans="1:25" ht="15" customHeight="1" x14ac:dyDescent="0.25">
      <c r="A5684" s="63" t="s">
        <v>935</v>
      </c>
      <c r="B5684" s="63" t="s">
        <v>95</v>
      </c>
      <c r="C5684" s="63" t="s">
        <v>1359</v>
      </c>
      <c r="D5684" s="63" t="s">
        <v>2098</v>
      </c>
      <c r="E5684" s="63" t="s">
        <v>21</v>
      </c>
      <c r="F5684" s="64" t="s">
        <v>1</v>
      </c>
      <c r="G5684" s="53" t="s">
        <v>1</v>
      </c>
      <c r="H5684" s="65" t="s">
        <v>22</v>
      </c>
      <c r="I5684" s="31">
        <f t="shared" ref="I5684:K5684" si="5281">SUM(I5685:I5689)</f>
        <v>180610</v>
      </c>
      <c r="J5684" s="31">
        <f t="shared" si="5281"/>
        <v>180610</v>
      </c>
      <c r="K5684" s="31">
        <f t="shared" si="5281"/>
        <v>120470</v>
      </c>
      <c r="L5684" s="31">
        <f t="shared" si="5245"/>
        <v>24500</v>
      </c>
      <c r="M5684" s="31">
        <f t="shared" ref="M5684" si="5282">SUM(M5685:M5689)</f>
        <v>4500</v>
      </c>
      <c r="N5684" s="31">
        <f t="shared" ref="N5684:O5684" si="5283">SUM(N5685:N5689)</f>
        <v>8000</v>
      </c>
      <c r="O5684" s="31">
        <f t="shared" si="5283"/>
        <v>12000</v>
      </c>
      <c r="P5684" s="31">
        <f t="shared" si="5246"/>
        <v>144970</v>
      </c>
      <c r="Q5684" s="31">
        <f t="shared" si="5247"/>
        <v>80.266873373567364</v>
      </c>
      <c r="R5684" s="94"/>
      <c r="S5684" s="94"/>
      <c r="T5684" s="94"/>
      <c r="U5684" s="94"/>
      <c r="V5684" s="94"/>
      <c r="W5684" s="94"/>
      <c r="X5684" s="94"/>
      <c r="Y5684" s="94"/>
    </row>
    <row r="5685" spans="1:25" ht="15" customHeight="1" x14ac:dyDescent="0.25">
      <c r="A5685" s="64" t="s">
        <v>935</v>
      </c>
      <c r="B5685" s="64" t="s">
        <v>95</v>
      </c>
      <c r="C5685" s="64" t="s">
        <v>1359</v>
      </c>
      <c r="D5685" s="64" t="s">
        <v>2098</v>
      </c>
      <c r="E5685" s="20" t="s">
        <v>23</v>
      </c>
      <c r="F5685" s="64" t="s">
        <v>2100</v>
      </c>
      <c r="G5685" s="53" t="s">
        <v>385</v>
      </c>
      <c r="H5685" s="53" t="s">
        <v>85</v>
      </c>
      <c r="I5685" s="26">
        <v>33300</v>
      </c>
      <c r="J5685" s="26">
        <v>33300</v>
      </c>
      <c r="K5685" s="26">
        <v>20700</v>
      </c>
      <c r="L5685" s="26">
        <f t="shared" si="5245"/>
        <v>8000</v>
      </c>
      <c r="M5685" s="26">
        <v>2000</v>
      </c>
      <c r="N5685" s="26">
        <v>3000</v>
      </c>
      <c r="O5685" s="26">
        <v>3000</v>
      </c>
      <c r="P5685" s="26">
        <f t="shared" si="5246"/>
        <v>28700</v>
      </c>
      <c r="Q5685" s="26">
        <f t="shared" si="5247"/>
        <v>86.186186186186191</v>
      </c>
      <c r="R5685" s="90"/>
      <c r="S5685" s="90"/>
      <c r="T5685" s="90"/>
      <c r="U5685" s="90"/>
      <c r="V5685" s="90"/>
      <c r="W5685" s="90"/>
      <c r="X5685" s="90"/>
      <c r="Y5685" s="90"/>
    </row>
    <row r="5686" spans="1:25" ht="15" customHeight="1" x14ac:dyDescent="0.25">
      <c r="A5686" s="64" t="s">
        <v>935</v>
      </c>
      <c r="B5686" s="64" t="s">
        <v>95</v>
      </c>
      <c r="C5686" s="64" t="s">
        <v>1359</v>
      </c>
      <c r="D5686" s="64" t="s">
        <v>2098</v>
      </c>
      <c r="E5686" s="20" t="s">
        <v>23</v>
      </c>
      <c r="F5686" s="64" t="s">
        <v>2101</v>
      </c>
      <c r="G5686" s="53" t="s">
        <v>385</v>
      </c>
      <c r="H5686" s="53" t="s">
        <v>25</v>
      </c>
      <c r="I5686" s="26">
        <v>88000</v>
      </c>
      <c r="J5686" s="26">
        <v>88000</v>
      </c>
      <c r="K5686" s="26">
        <v>67000</v>
      </c>
      <c r="L5686" s="26">
        <f t="shared" si="5245"/>
        <v>16500</v>
      </c>
      <c r="M5686" s="26">
        <v>2500</v>
      </c>
      <c r="N5686" s="26">
        <v>5000</v>
      </c>
      <c r="O5686" s="26">
        <v>9000</v>
      </c>
      <c r="P5686" s="26">
        <f t="shared" si="5246"/>
        <v>83500</v>
      </c>
      <c r="Q5686" s="26">
        <f t="shared" si="5247"/>
        <v>94.88636363636364</v>
      </c>
      <c r="R5686" s="90"/>
      <c r="S5686" s="90"/>
      <c r="T5686" s="90"/>
      <c r="U5686" s="90"/>
      <c r="V5686" s="90"/>
      <c r="W5686" s="90"/>
      <c r="X5686" s="90"/>
      <c r="Y5686" s="90"/>
    </row>
    <row r="5687" spans="1:25" ht="15" customHeight="1" x14ac:dyDescent="0.25">
      <c r="A5687" s="64" t="s">
        <v>935</v>
      </c>
      <c r="B5687" s="64" t="s">
        <v>95</v>
      </c>
      <c r="C5687" s="64" t="s">
        <v>1359</v>
      </c>
      <c r="D5687" s="64" t="s">
        <v>2098</v>
      </c>
      <c r="E5687" s="20" t="s">
        <v>23</v>
      </c>
      <c r="F5687" s="64" t="s">
        <v>2102</v>
      </c>
      <c r="G5687" s="53" t="s">
        <v>385</v>
      </c>
      <c r="H5687" s="53" t="s">
        <v>27</v>
      </c>
      <c r="I5687" s="26">
        <v>20610</v>
      </c>
      <c r="J5687" s="26">
        <v>20610</v>
      </c>
      <c r="K5687" s="26">
        <v>20610</v>
      </c>
      <c r="L5687" s="26">
        <f t="shared" si="5245"/>
        <v>0</v>
      </c>
      <c r="M5687" s="26"/>
      <c r="N5687" s="26"/>
      <c r="O5687" s="26"/>
      <c r="P5687" s="26">
        <f t="shared" si="5246"/>
        <v>20610</v>
      </c>
      <c r="Q5687" s="26">
        <f t="shared" si="5247"/>
        <v>100</v>
      </c>
      <c r="R5687" s="90"/>
      <c r="S5687" s="90"/>
      <c r="T5687" s="90"/>
      <c r="U5687" s="90"/>
      <c r="V5687" s="90"/>
      <c r="W5687" s="90"/>
      <c r="X5687" s="90"/>
      <c r="Y5687" s="90"/>
    </row>
    <row r="5688" spans="1:25" ht="15" customHeight="1" x14ac:dyDescent="0.25">
      <c r="A5688" s="64" t="s">
        <v>935</v>
      </c>
      <c r="B5688" s="64" t="s">
        <v>95</v>
      </c>
      <c r="C5688" s="64" t="s">
        <v>1359</v>
      </c>
      <c r="D5688" s="64" t="s">
        <v>2098</v>
      </c>
      <c r="E5688" s="20" t="s">
        <v>23</v>
      </c>
      <c r="F5688" s="64" t="s">
        <v>2103</v>
      </c>
      <c r="G5688" s="53" t="s">
        <v>385</v>
      </c>
      <c r="H5688" s="53" t="s">
        <v>89</v>
      </c>
      <c r="I5688" s="26">
        <v>26700</v>
      </c>
      <c r="J5688" s="26">
        <v>26700</v>
      </c>
      <c r="K5688" s="26">
        <v>8500</v>
      </c>
      <c r="L5688" s="26">
        <f t="shared" si="5245"/>
        <v>0</v>
      </c>
      <c r="M5688" s="26">
        <v>0</v>
      </c>
      <c r="N5688" s="26">
        <v>0</v>
      </c>
      <c r="O5688" s="26">
        <v>0</v>
      </c>
      <c r="P5688" s="26">
        <f t="shared" si="5246"/>
        <v>8500</v>
      </c>
      <c r="Q5688" s="26">
        <f t="shared" si="5247"/>
        <v>31.835205992509362</v>
      </c>
      <c r="R5688" s="90"/>
      <c r="S5688" s="90"/>
      <c r="T5688" s="90"/>
      <c r="U5688" s="90"/>
      <c r="V5688" s="90"/>
      <c r="W5688" s="90"/>
      <c r="X5688" s="90"/>
      <c r="Y5688" s="90"/>
    </row>
    <row r="5689" spans="1:25" ht="15" customHeight="1" x14ac:dyDescent="0.25">
      <c r="A5689" s="64" t="s">
        <v>935</v>
      </c>
      <c r="B5689" s="64" t="s">
        <v>95</v>
      </c>
      <c r="C5689" s="64" t="s">
        <v>1359</v>
      </c>
      <c r="D5689" s="64" t="s">
        <v>2098</v>
      </c>
      <c r="E5689" s="20" t="s">
        <v>23</v>
      </c>
      <c r="F5689" s="64" t="s">
        <v>2104</v>
      </c>
      <c r="G5689" s="53" t="s">
        <v>385</v>
      </c>
      <c r="H5689" s="53" t="s">
        <v>29</v>
      </c>
      <c r="I5689" s="26">
        <v>12000</v>
      </c>
      <c r="J5689" s="26">
        <v>12000</v>
      </c>
      <c r="K5689" s="26">
        <v>3660</v>
      </c>
      <c r="L5689" s="26">
        <f t="shared" si="5245"/>
        <v>0</v>
      </c>
      <c r="M5689" s="26">
        <v>0</v>
      </c>
      <c r="N5689" s="26">
        <v>0</v>
      </c>
      <c r="O5689" s="26">
        <v>0</v>
      </c>
      <c r="P5689" s="26">
        <f t="shared" si="5246"/>
        <v>3660</v>
      </c>
      <c r="Q5689" s="26">
        <f t="shared" si="5247"/>
        <v>30.5</v>
      </c>
      <c r="R5689" s="90"/>
      <c r="S5689" s="90"/>
      <c r="T5689" s="90"/>
      <c r="U5689" s="90"/>
      <c r="V5689" s="90"/>
      <c r="W5689" s="90"/>
      <c r="X5689" s="90"/>
      <c r="Y5689" s="90"/>
    </row>
    <row r="5690" spans="1:25" ht="15" customHeight="1" x14ac:dyDescent="0.25">
      <c r="A5690" s="63" t="s">
        <v>935</v>
      </c>
      <c r="B5690" s="63" t="s">
        <v>95</v>
      </c>
      <c r="C5690" s="63" t="s">
        <v>1359</v>
      </c>
      <c r="D5690" s="63" t="s">
        <v>2098</v>
      </c>
      <c r="E5690" s="65" t="s">
        <v>30</v>
      </c>
      <c r="F5690" s="65" t="s">
        <v>1</v>
      </c>
      <c r="G5690" s="65" t="s">
        <v>1</v>
      </c>
      <c r="H5690" s="65" t="s">
        <v>31</v>
      </c>
      <c r="I5690" s="31">
        <f t="shared" ref="I5690:K5690" si="5284">SUM(I5691)</f>
        <v>108413</v>
      </c>
      <c r="J5690" s="31">
        <f t="shared" si="5284"/>
        <v>108413</v>
      </c>
      <c r="K5690" s="31">
        <f t="shared" si="5284"/>
        <v>72000</v>
      </c>
      <c r="L5690" s="31">
        <f t="shared" si="5245"/>
        <v>30000</v>
      </c>
      <c r="M5690" s="31">
        <f t="shared" ref="M5690" si="5285">SUM(M5691)</f>
        <v>10000</v>
      </c>
      <c r="N5690" s="31">
        <f t="shared" ref="N5690:O5690" si="5286">SUM(N5691)</f>
        <v>10000</v>
      </c>
      <c r="O5690" s="31">
        <f t="shared" si="5286"/>
        <v>10000</v>
      </c>
      <c r="P5690" s="31">
        <f t="shared" si="5246"/>
        <v>102000</v>
      </c>
      <c r="Q5690" s="31">
        <f t="shared" si="5247"/>
        <v>94.084657743997496</v>
      </c>
      <c r="R5690" s="94"/>
      <c r="S5690" s="94"/>
      <c r="T5690" s="94"/>
      <c r="U5690" s="94"/>
      <c r="V5690" s="94"/>
      <c r="W5690" s="94"/>
      <c r="X5690" s="94"/>
      <c r="Y5690" s="94"/>
    </row>
    <row r="5691" spans="1:25" ht="15" customHeight="1" x14ac:dyDescent="0.25">
      <c r="A5691" s="64" t="s">
        <v>935</v>
      </c>
      <c r="B5691" s="64" t="s">
        <v>95</v>
      </c>
      <c r="C5691" s="64" t="s">
        <v>1359</v>
      </c>
      <c r="D5691" s="64" t="s">
        <v>2098</v>
      </c>
      <c r="E5691" s="20" t="s">
        <v>33</v>
      </c>
      <c r="F5691" s="64"/>
      <c r="G5691" s="53" t="s">
        <v>385</v>
      </c>
      <c r="H5691" s="53" t="s">
        <v>3863</v>
      </c>
      <c r="I5691" s="26">
        <v>108413</v>
      </c>
      <c r="J5691" s="26">
        <v>108413</v>
      </c>
      <c r="K5691" s="26">
        <v>72000</v>
      </c>
      <c r="L5691" s="26">
        <f t="shared" si="5245"/>
        <v>30000</v>
      </c>
      <c r="M5691" s="26">
        <v>10000</v>
      </c>
      <c r="N5691" s="26">
        <v>10000</v>
      </c>
      <c r="O5691" s="26">
        <v>10000</v>
      </c>
      <c r="P5691" s="26">
        <f t="shared" si="5246"/>
        <v>102000</v>
      </c>
      <c r="Q5691" s="26">
        <f t="shared" si="5247"/>
        <v>94.084657743997496</v>
      </c>
      <c r="R5691" s="90"/>
      <c r="S5691" s="90"/>
      <c r="T5691" s="90"/>
      <c r="U5691" s="90"/>
      <c r="V5691" s="90"/>
      <c r="W5691" s="90"/>
      <c r="X5691" s="90"/>
      <c r="Y5691" s="90"/>
    </row>
    <row r="5692" spans="1:25" ht="15" customHeight="1" x14ac:dyDescent="0.25">
      <c r="A5692" s="63" t="s">
        <v>935</v>
      </c>
      <c r="B5692" s="63" t="s">
        <v>95</v>
      </c>
      <c r="C5692" s="63" t="s">
        <v>1359</v>
      </c>
      <c r="D5692" s="63" t="s">
        <v>2098</v>
      </c>
      <c r="E5692" s="65" t="s">
        <v>34</v>
      </c>
      <c r="F5692" s="65" t="s">
        <v>1</v>
      </c>
      <c r="G5692" s="65" t="s">
        <v>1</v>
      </c>
      <c r="H5692" s="65" t="s">
        <v>35</v>
      </c>
      <c r="I5692" s="31">
        <f t="shared" ref="I5692:K5692" si="5287">SUM(I5693:I5701)</f>
        <v>121341</v>
      </c>
      <c r="J5692" s="31">
        <f t="shared" si="5287"/>
        <v>71641</v>
      </c>
      <c r="K5692" s="31">
        <f t="shared" si="5287"/>
        <v>61130</v>
      </c>
      <c r="L5692" s="31">
        <f t="shared" si="5245"/>
        <v>7340</v>
      </c>
      <c r="M5692" s="31">
        <f t="shared" ref="M5692" si="5288">SUM(M5693:M5701)</f>
        <v>2740</v>
      </c>
      <c r="N5692" s="31">
        <f t="shared" ref="N5692:O5692" si="5289">SUM(N5693:N5701)</f>
        <v>2450</v>
      </c>
      <c r="O5692" s="31">
        <f t="shared" si="5289"/>
        <v>2150</v>
      </c>
      <c r="P5692" s="31">
        <f t="shared" si="5246"/>
        <v>68470</v>
      </c>
      <c r="Q5692" s="31">
        <f t="shared" si="5247"/>
        <v>95.573763626973388</v>
      </c>
      <c r="R5692" s="94"/>
      <c r="S5692" s="94"/>
      <c r="T5692" s="94"/>
      <c r="U5692" s="94"/>
      <c r="V5692" s="94"/>
      <c r="W5692" s="94"/>
      <c r="X5692" s="94"/>
      <c r="Y5692" s="94"/>
    </row>
    <row r="5693" spans="1:25" ht="15" customHeight="1" x14ac:dyDescent="0.25">
      <c r="A5693" s="64" t="s">
        <v>935</v>
      </c>
      <c r="B5693" s="64" t="s">
        <v>95</v>
      </c>
      <c r="C5693" s="64" t="s">
        <v>1359</v>
      </c>
      <c r="D5693" s="64" t="s">
        <v>2098</v>
      </c>
      <c r="E5693" s="20" t="s">
        <v>38</v>
      </c>
      <c r="F5693" s="64"/>
      <c r="G5693" s="53" t="s">
        <v>385</v>
      </c>
      <c r="H5693" s="53" t="s">
        <v>37</v>
      </c>
      <c r="I5693" s="26">
        <v>2600</v>
      </c>
      <c r="J5693" s="26">
        <v>100</v>
      </c>
      <c r="K5693" s="26">
        <v>0</v>
      </c>
      <c r="L5693" s="26">
        <f t="shared" si="5245"/>
        <v>0</v>
      </c>
      <c r="M5693" s="26">
        <v>0</v>
      </c>
      <c r="N5693" s="26">
        <v>0</v>
      </c>
      <c r="O5693" s="26">
        <v>0</v>
      </c>
      <c r="P5693" s="26">
        <f t="shared" si="5246"/>
        <v>0</v>
      </c>
      <c r="Q5693" s="26">
        <f t="shared" si="5247"/>
        <v>0</v>
      </c>
      <c r="R5693" s="90"/>
      <c r="S5693" s="90"/>
      <c r="T5693" s="90"/>
      <c r="U5693" s="90"/>
      <c r="V5693" s="90"/>
      <c r="W5693" s="90"/>
      <c r="X5693" s="90"/>
      <c r="Y5693" s="90"/>
    </row>
    <row r="5694" spans="1:25" ht="15" customHeight="1" x14ac:dyDescent="0.25">
      <c r="A5694" s="64" t="s">
        <v>935</v>
      </c>
      <c r="B5694" s="64" t="s">
        <v>95</v>
      </c>
      <c r="C5694" s="64" t="s">
        <v>1359</v>
      </c>
      <c r="D5694" s="64" t="s">
        <v>2098</v>
      </c>
      <c r="E5694" s="20" t="s">
        <v>298</v>
      </c>
      <c r="F5694" s="64"/>
      <c r="G5694" s="53" t="s">
        <v>385</v>
      </c>
      <c r="H5694" s="53" t="s">
        <v>297</v>
      </c>
      <c r="I5694" s="26">
        <v>31100</v>
      </c>
      <c r="J5694" s="26">
        <v>31100</v>
      </c>
      <c r="K5694" s="26">
        <v>30000</v>
      </c>
      <c r="L5694" s="26">
        <f t="shared" si="5245"/>
        <v>1100</v>
      </c>
      <c r="M5694" s="26">
        <v>500</v>
      </c>
      <c r="N5694" s="26">
        <v>500</v>
      </c>
      <c r="O5694" s="26">
        <v>100</v>
      </c>
      <c r="P5694" s="26">
        <f t="shared" si="5246"/>
        <v>31100</v>
      </c>
      <c r="Q5694" s="26">
        <f t="shared" si="5247"/>
        <v>100</v>
      </c>
      <c r="R5694" s="90"/>
      <c r="S5694" s="90"/>
      <c r="T5694" s="90"/>
      <c r="U5694" s="90"/>
      <c r="V5694" s="90"/>
      <c r="W5694" s="90"/>
      <c r="X5694" s="90"/>
      <c r="Y5694" s="90"/>
    </row>
    <row r="5695" spans="1:25" ht="15" customHeight="1" x14ac:dyDescent="0.25">
      <c r="A5695" s="64" t="s">
        <v>935</v>
      </c>
      <c r="B5695" s="64" t="s">
        <v>95</v>
      </c>
      <c r="C5695" s="64" t="s">
        <v>1359</v>
      </c>
      <c r="D5695" s="64" t="s">
        <v>2098</v>
      </c>
      <c r="E5695" s="20" t="s">
        <v>301</v>
      </c>
      <c r="F5695" s="64"/>
      <c r="G5695" s="53" t="s">
        <v>385</v>
      </c>
      <c r="H5695" s="53" t="s">
        <v>300</v>
      </c>
      <c r="I5695" s="26">
        <v>8890</v>
      </c>
      <c r="J5695" s="26">
        <v>8890</v>
      </c>
      <c r="K5695" s="26">
        <v>8500</v>
      </c>
      <c r="L5695" s="26">
        <f t="shared" si="5245"/>
        <v>390</v>
      </c>
      <c r="M5695" s="26">
        <v>390</v>
      </c>
      <c r="N5695" s="26">
        <v>0</v>
      </c>
      <c r="O5695" s="26">
        <v>0</v>
      </c>
      <c r="P5695" s="26">
        <f t="shared" si="5246"/>
        <v>8890</v>
      </c>
      <c r="Q5695" s="26">
        <f t="shared" si="5247"/>
        <v>100</v>
      </c>
      <c r="R5695" s="90"/>
      <c r="S5695" s="90"/>
      <c r="T5695" s="90"/>
      <c r="U5695" s="90"/>
      <c r="V5695" s="90"/>
      <c r="W5695" s="90"/>
      <c r="X5695" s="90"/>
      <c r="Y5695" s="90"/>
    </row>
    <row r="5696" spans="1:25" ht="15" customHeight="1" x14ac:dyDescent="0.25">
      <c r="A5696" s="64" t="s">
        <v>935</v>
      </c>
      <c r="B5696" s="64" t="s">
        <v>95</v>
      </c>
      <c r="C5696" s="64" t="s">
        <v>1359</v>
      </c>
      <c r="D5696" s="64" t="s">
        <v>2098</v>
      </c>
      <c r="E5696" s="20" t="s">
        <v>218</v>
      </c>
      <c r="F5696" s="64"/>
      <c r="G5696" s="53" t="s">
        <v>385</v>
      </c>
      <c r="H5696" s="53" t="s">
        <v>217</v>
      </c>
      <c r="I5696" s="26">
        <v>16000</v>
      </c>
      <c r="J5696" s="26">
        <v>7500</v>
      </c>
      <c r="K5696" s="26">
        <v>5500</v>
      </c>
      <c r="L5696" s="26">
        <f t="shared" si="5245"/>
        <v>1000</v>
      </c>
      <c r="M5696" s="26">
        <v>0</v>
      </c>
      <c r="N5696" s="26">
        <v>500</v>
      </c>
      <c r="O5696" s="26">
        <v>500</v>
      </c>
      <c r="P5696" s="26">
        <f t="shared" si="5246"/>
        <v>6500</v>
      </c>
      <c r="Q5696" s="26">
        <f t="shared" si="5247"/>
        <v>86.666666666666671</v>
      </c>
      <c r="R5696" s="90"/>
      <c r="S5696" s="90"/>
      <c r="T5696" s="90"/>
      <c r="U5696" s="90"/>
      <c r="V5696" s="90"/>
      <c r="W5696" s="90"/>
      <c r="X5696" s="90"/>
      <c r="Y5696" s="90"/>
    </row>
    <row r="5697" spans="1:25" ht="15" customHeight="1" x14ac:dyDescent="0.25">
      <c r="A5697" s="64" t="s">
        <v>935</v>
      </c>
      <c r="B5697" s="64" t="s">
        <v>95</v>
      </c>
      <c r="C5697" s="64" t="s">
        <v>1359</v>
      </c>
      <c r="D5697" s="64" t="s">
        <v>2098</v>
      </c>
      <c r="E5697" s="20" t="s">
        <v>303</v>
      </c>
      <c r="F5697" s="64"/>
      <c r="G5697" s="53" t="s">
        <v>385</v>
      </c>
      <c r="H5697" s="53" t="s">
        <v>302</v>
      </c>
      <c r="I5697" s="26">
        <v>700</v>
      </c>
      <c r="J5697" s="26">
        <v>700</v>
      </c>
      <c r="K5697" s="26">
        <v>410</v>
      </c>
      <c r="L5697" s="26">
        <f t="shared" si="5245"/>
        <v>150</v>
      </c>
      <c r="M5697" s="26">
        <v>50</v>
      </c>
      <c r="N5697" s="26">
        <v>50</v>
      </c>
      <c r="O5697" s="26">
        <v>50</v>
      </c>
      <c r="P5697" s="26">
        <f t="shared" si="5246"/>
        <v>560</v>
      </c>
      <c r="Q5697" s="26">
        <f t="shared" si="5247"/>
        <v>80</v>
      </c>
      <c r="R5697" s="90"/>
      <c r="S5697" s="90"/>
      <c r="T5697" s="90"/>
      <c r="U5697" s="90"/>
      <c r="V5697" s="90"/>
      <c r="W5697" s="90"/>
      <c r="X5697" s="90"/>
      <c r="Y5697" s="90"/>
    </row>
    <row r="5698" spans="1:25" ht="15" customHeight="1" x14ac:dyDescent="0.25">
      <c r="A5698" s="64" t="s">
        <v>935</v>
      </c>
      <c r="B5698" s="64" t="s">
        <v>95</v>
      </c>
      <c r="C5698" s="64" t="s">
        <v>1359</v>
      </c>
      <c r="D5698" s="64" t="s">
        <v>2098</v>
      </c>
      <c r="E5698" s="20" t="s">
        <v>305</v>
      </c>
      <c r="F5698" s="64"/>
      <c r="G5698" s="53" t="s">
        <v>385</v>
      </c>
      <c r="H5698" s="53" t="s">
        <v>304</v>
      </c>
      <c r="I5698" s="26">
        <v>0</v>
      </c>
      <c r="J5698" s="26">
        <v>0</v>
      </c>
      <c r="K5698" s="26">
        <v>0</v>
      </c>
      <c r="L5698" s="26">
        <f t="shared" si="5245"/>
        <v>0</v>
      </c>
      <c r="M5698" s="26">
        <v>0</v>
      </c>
      <c r="N5698" s="26">
        <v>0</v>
      </c>
      <c r="O5698" s="26">
        <v>0</v>
      </c>
      <c r="P5698" s="26">
        <f t="shared" si="5246"/>
        <v>0</v>
      </c>
      <c r="Q5698" s="26" t="str">
        <f t="shared" si="5247"/>
        <v>-</v>
      </c>
      <c r="R5698" s="90"/>
      <c r="S5698" s="90"/>
      <c r="T5698" s="90"/>
      <c r="U5698" s="90"/>
      <c r="V5698" s="90"/>
      <c r="W5698" s="90"/>
      <c r="X5698" s="90"/>
      <c r="Y5698" s="90"/>
    </row>
    <row r="5699" spans="1:25" ht="15" customHeight="1" x14ac:dyDescent="0.25">
      <c r="A5699" s="64" t="s">
        <v>935</v>
      </c>
      <c r="B5699" s="64" t="s">
        <v>95</v>
      </c>
      <c r="C5699" s="64" t="s">
        <v>1359</v>
      </c>
      <c r="D5699" s="64" t="s">
        <v>2098</v>
      </c>
      <c r="E5699" s="20" t="s">
        <v>308</v>
      </c>
      <c r="F5699" s="64"/>
      <c r="G5699" s="53" t="s">
        <v>385</v>
      </c>
      <c r="H5699" s="53" t="s">
        <v>307</v>
      </c>
      <c r="I5699" s="26">
        <v>14331</v>
      </c>
      <c r="J5699" s="26">
        <v>5331</v>
      </c>
      <c r="K5699" s="26">
        <v>4000</v>
      </c>
      <c r="L5699" s="26">
        <f t="shared" si="5245"/>
        <v>800</v>
      </c>
      <c r="M5699" s="26">
        <v>500</v>
      </c>
      <c r="N5699" s="26">
        <v>100</v>
      </c>
      <c r="O5699" s="26">
        <v>200</v>
      </c>
      <c r="P5699" s="26">
        <f t="shared" si="5246"/>
        <v>4800</v>
      </c>
      <c r="Q5699" s="26">
        <f t="shared" si="5247"/>
        <v>90.039392234102422</v>
      </c>
      <c r="R5699" s="90"/>
      <c r="S5699" s="90"/>
      <c r="T5699" s="90"/>
      <c r="U5699" s="90"/>
      <c r="V5699" s="90"/>
      <c r="W5699" s="90"/>
      <c r="X5699" s="90"/>
      <c r="Y5699" s="90"/>
    </row>
    <row r="5700" spans="1:25" ht="15" customHeight="1" x14ac:dyDescent="0.25">
      <c r="A5700" s="64" t="s">
        <v>935</v>
      </c>
      <c r="B5700" s="64" t="s">
        <v>95</v>
      </c>
      <c r="C5700" s="64" t="s">
        <v>1359</v>
      </c>
      <c r="D5700" s="64" t="s">
        <v>2098</v>
      </c>
      <c r="E5700" s="20" t="s">
        <v>311</v>
      </c>
      <c r="F5700" s="64"/>
      <c r="G5700" s="53" t="s">
        <v>385</v>
      </c>
      <c r="H5700" s="53" t="s">
        <v>310</v>
      </c>
      <c r="I5700" s="26">
        <v>2820</v>
      </c>
      <c r="J5700" s="26">
        <v>1120</v>
      </c>
      <c r="K5700" s="26">
        <v>1120</v>
      </c>
      <c r="L5700" s="26">
        <f t="shared" si="5245"/>
        <v>0</v>
      </c>
      <c r="M5700" s="26">
        <v>0</v>
      </c>
      <c r="N5700" s="26">
        <v>0</v>
      </c>
      <c r="O5700" s="26">
        <v>0</v>
      </c>
      <c r="P5700" s="26">
        <f t="shared" si="5246"/>
        <v>1120</v>
      </c>
      <c r="Q5700" s="26">
        <f t="shared" si="5247"/>
        <v>100</v>
      </c>
      <c r="R5700" s="90"/>
      <c r="S5700" s="90"/>
      <c r="T5700" s="90"/>
      <c r="U5700" s="90"/>
      <c r="V5700" s="90"/>
      <c r="W5700" s="90"/>
      <c r="X5700" s="90"/>
      <c r="Y5700" s="90"/>
    </row>
    <row r="5701" spans="1:25" ht="15" customHeight="1" x14ac:dyDescent="0.25">
      <c r="A5701" s="63" t="s">
        <v>935</v>
      </c>
      <c r="B5701" s="63" t="s">
        <v>95</v>
      </c>
      <c r="C5701" s="63" t="s">
        <v>1359</v>
      </c>
      <c r="D5701" s="63" t="s">
        <v>2098</v>
      </c>
      <c r="E5701" s="63" t="s">
        <v>39</v>
      </c>
      <c r="F5701" s="64" t="s">
        <v>1</v>
      </c>
      <c r="G5701" s="53" t="s">
        <v>1</v>
      </c>
      <c r="H5701" s="65" t="s">
        <v>40</v>
      </c>
      <c r="I5701" s="31">
        <f t="shared" ref="I5701:K5701" si="5290">SUM(I5702:I5704)</f>
        <v>44900</v>
      </c>
      <c r="J5701" s="31">
        <f t="shared" si="5290"/>
        <v>16900</v>
      </c>
      <c r="K5701" s="31">
        <f t="shared" si="5290"/>
        <v>11600</v>
      </c>
      <c r="L5701" s="31">
        <f t="shared" si="5245"/>
        <v>3900</v>
      </c>
      <c r="M5701" s="31">
        <f t="shared" ref="M5701" si="5291">SUM(M5702:M5704)</f>
        <v>1300</v>
      </c>
      <c r="N5701" s="31">
        <f t="shared" ref="N5701:O5701" si="5292">SUM(N5702:N5704)</f>
        <v>1300</v>
      </c>
      <c r="O5701" s="31">
        <f t="shared" si="5292"/>
        <v>1300</v>
      </c>
      <c r="P5701" s="31">
        <f t="shared" si="5246"/>
        <v>15500</v>
      </c>
      <c r="Q5701" s="31">
        <f t="shared" si="5247"/>
        <v>91.715976331360949</v>
      </c>
      <c r="R5701" s="94"/>
      <c r="S5701" s="94"/>
      <c r="T5701" s="94"/>
      <c r="U5701" s="94"/>
      <c r="V5701" s="94"/>
      <c r="W5701" s="94"/>
      <c r="X5701" s="94"/>
      <c r="Y5701" s="94"/>
    </row>
    <row r="5702" spans="1:25" ht="15" customHeight="1" x14ac:dyDescent="0.25">
      <c r="A5702" s="64" t="s">
        <v>935</v>
      </c>
      <c r="B5702" s="64" t="s">
        <v>95</v>
      </c>
      <c r="C5702" s="64" t="s">
        <v>1359</v>
      </c>
      <c r="D5702" s="64" t="s">
        <v>2098</v>
      </c>
      <c r="E5702" s="20" t="s">
        <v>41</v>
      </c>
      <c r="F5702" s="64"/>
      <c r="G5702" s="53" t="s">
        <v>385</v>
      </c>
      <c r="H5702" s="53" t="s">
        <v>40</v>
      </c>
      <c r="I5702" s="26">
        <v>31900</v>
      </c>
      <c r="J5702" s="26">
        <v>3900</v>
      </c>
      <c r="K5702" s="26">
        <v>2700</v>
      </c>
      <c r="L5702" s="26">
        <f t="shared" si="5245"/>
        <v>600</v>
      </c>
      <c r="M5702" s="26">
        <v>200</v>
      </c>
      <c r="N5702" s="26">
        <v>200</v>
      </c>
      <c r="O5702" s="26">
        <v>200</v>
      </c>
      <c r="P5702" s="26">
        <f t="shared" si="5246"/>
        <v>3300</v>
      </c>
      <c r="Q5702" s="26">
        <f t="shared" si="5247"/>
        <v>84.615384615384613</v>
      </c>
      <c r="R5702" s="90"/>
      <c r="S5702" s="90"/>
      <c r="T5702" s="90"/>
      <c r="U5702" s="90"/>
      <c r="V5702" s="90"/>
      <c r="W5702" s="90"/>
      <c r="X5702" s="90"/>
      <c r="Y5702" s="90"/>
    </row>
    <row r="5703" spans="1:25" ht="15" customHeight="1" x14ac:dyDescent="0.25">
      <c r="A5703" s="64" t="s">
        <v>935</v>
      </c>
      <c r="B5703" s="64" t="s">
        <v>95</v>
      </c>
      <c r="C5703" s="64" t="s">
        <v>1359</v>
      </c>
      <c r="D5703" s="64" t="s">
        <v>2098</v>
      </c>
      <c r="E5703" s="20" t="s">
        <v>41</v>
      </c>
      <c r="F5703" s="64" t="s">
        <v>2105</v>
      </c>
      <c r="G5703" s="53" t="s">
        <v>385</v>
      </c>
      <c r="H5703" s="53" t="s">
        <v>49</v>
      </c>
      <c r="I5703" s="26">
        <v>4000</v>
      </c>
      <c r="J5703" s="26">
        <v>4000</v>
      </c>
      <c r="K5703" s="26">
        <v>3100</v>
      </c>
      <c r="L5703" s="26">
        <f t="shared" si="5245"/>
        <v>900</v>
      </c>
      <c r="M5703" s="26">
        <v>300</v>
      </c>
      <c r="N5703" s="26">
        <v>300</v>
      </c>
      <c r="O5703" s="26">
        <v>300</v>
      </c>
      <c r="P5703" s="26">
        <f t="shared" si="5246"/>
        <v>4000</v>
      </c>
      <c r="Q5703" s="26">
        <f t="shared" si="5247"/>
        <v>100</v>
      </c>
      <c r="R5703" s="90"/>
      <c r="S5703" s="90"/>
      <c r="T5703" s="90"/>
      <c r="U5703" s="90"/>
      <c r="V5703" s="90"/>
      <c r="W5703" s="90"/>
      <c r="X5703" s="90"/>
      <c r="Y5703" s="90"/>
    </row>
    <row r="5704" spans="1:25" ht="22.5" customHeight="1" x14ac:dyDescent="0.25">
      <c r="A5704" s="64" t="s">
        <v>935</v>
      </c>
      <c r="B5704" s="64" t="s">
        <v>95</v>
      </c>
      <c r="C5704" s="64" t="s">
        <v>1359</v>
      </c>
      <c r="D5704" s="64" t="s">
        <v>2098</v>
      </c>
      <c r="E5704" s="20" t="s">
        <v>41</v>
      </c>
      <c r="F5704" s="64" t="s">
        <v>2106</v>
      </c>
      <c r="G5704" s="53" t="s">
        <v>385</v>
      </c>
      <c r="H5704" s="53" t="s">
        <v>55</v>
      </c>
      <c r="I5704" s="26">
        <v>9000</v>
      </c>
      <c r="J5704" s="26">
        <v>9000</v>
      </c>
      <c r="K5704" s="26">
        <v>5800</v>
      </c>
      <c r="L5704" s="26">
        <f t="shared" si="5245"/>
        <v>2400</v>
      </c>
      <c r="M5704" s="26">
        <v>800</v>
      </c>
      <c r="N5704" s="26">
        <v>800</v>
      </c>
      <c r="O5704" s="26">
        <v>800</v>
      </c>
      <c r="P5704" s="26">
        <f t="shared" si="5246"/>
        <v>8200</v>
      </c>
      <c r="Q5704" s="26">
        <f t="shared" si="5247"/>
        <v>91.111111111111114</v>
      </c>
      <c r="R5704" s="90"/>
      <c r="S5704" s="90"/>
      <c r="T5704" s="90"/>
      <c r="U5704" s="90"/>
      <c r="V5704" s="90"/>
      <c r="W5704" s="90"/>
      <c r="X5704" s="90"/>
      <c r="Y5704" s="90"/>
    </row>
    <row r="5705" spans="1:25" ht="15.75" customHeight="1" x14ac:dyDescent="0.25">
      <c r="A5705" s="63" t="s">
        <v>1</v>
      </c>
      <c r="B5705" s="63" t="s">
        <v>1</v>
      </c>
      <c r="C5705" s="63" t="s">
        <v>1</v>
      </c>
      <c r="D5705" s="65" t="s">
        <v>1</v>
      </c>
      <c r="E5705" s="65" t="s">
        <v>1</v>
      </c>
      <c r="F5705" s="65" t="s">
        <v>1</v>
      </c>
      <c r="G5705" s="65" t="s">
        <v>1</v>
      </c>
      <c r="H5705" s="66" t="s">
        <v>56</v>
      </c>
      <c r="I5705" s="30">
        <f t="shared" ref="I5705:K5706" si="5293">SUM(I5706)</f>
        <v>100</v>
      </c>
      <c r="J5705" s="30">
        <f t="shared" si="5293"/>
        <v>100</v>
      </c>
      <c r="K5705" s="30">
        <f t="shared" si="5293"/>
        <v>0</v>
      </c>
      <c r="L5705" s="30">
        <f t="shared" si="5245"/>
        <v>0</v>
      </c>
      <c r="M5705" s="30">
        <f t="shared" ref="M5705:M5706" si="5294">SUM(M5706)</f>
        <v>0</v>
      </c>
      <c r="N5705" s="30">
        <f t="shared" ref="N5705:O5706" si="5295">SUM(N5706)</f>
        <v>0</v>
      </c>
      <c r="O5705" s="30">
        <f t="shared" si="5295"/>
        <v>0</v>
      </c>
      <c r="P5705" s="30">
        <f t="shared" si="5246"/>
        <v>0</v>
      </c>
      <c r="Q5705" s="30">
        <f t="shared" si="5247"/>
        <v>0</v>
      </c>
      <c r="R5705" s="93"/>
      <c r="S5705" s="93"/>
      <c r="T5705" s="93"/>
      <c r="U5705" s="93"/>
      <c r="V5705" s="93"/>
      <c r="W5705" s="93"/>
      <c r="X5705" s="93"/>
      <c r="Y5705" s="93"/>
    </row>
    <row r="5706" spans="1:25" ht="15" customHeight="1" x14ac:dyDescent="0.25">
      <c r="A5706" s="63" t="s">
        <v>935</v>
      </c>
      <c r="B5706" s="63" t="s">
        <v>95</v>
      </c>
      <c r="C5706" s="63" t="s">
        <v>1359</v>
      </c>
      <c r="D5706" s="63" t="s">
        <v>2098</v>
      </c>
      <c r="E5706" s="65" t="s">
        <v>57</v>
      </c>
      <c r="F5706" s="65" t="s">
        <v>1</v>
      </c>
      <c r="G5706" s="65" t="s">
        <v>1</v>
      </c>
      <c r="H5706" s="65" t="s">
        <v>58</v>
      </c>
      <c r="I5706" s="31">
        <f t="shared" si="5293"/>
        <v>100</v>
      </c>
      <c r="J5706" s="31">
        <f t="shared" si="5293"/>
        <v>100</v>
      </c>
      <c r="K5706" s="31">
        <f t="shared" si="5293"/>
        <v>0</v>
      </c>
      <c r="L5706" s="31">
        <f t="shared" si="5245"/>
        <v>0</v>
      </c>
      <c r="M5706" s="31">
        <f t="shared" si="5294"/>
        <v>0</v>
      </c>
      <c r="N5706" s="31">
        <f t="shared" si="5295"/>
        <v>0</v>
      </c>
      <c r="O5706" s="31">
        <f t="shared" si="5295"/>
        <v>0</v>
      </c>
      <c r="P5706" s="31">
        <f t="shared" si="5246"/>
        <v>0</v>
      </c>
      <c r="Q5706" s="31">
        <f t="shared" si="5247"/>
        <v>0</v>
      </c>
      <c r="R5706" s="94"/>
      <c r="S5706" s="94"/>
      <c r="T5706" s="94"/>
      <c r="U5706" s="94"/>
      <c r="V5706" s="94"/>
      <c r="W5706" s="94"/>
      <c r="X5706" s="94"/>
      <c r="Y5706" s="94"/>
    </row>
    <row r="5707" spans="1:25" ht="15" customHeight="1" x14ac:dyDescent="0.25">
      <c r="A5707" s="64" t="s">
        <v>935</v>
      </c>
      <c r="B5707" s="64" t="s">
        <v>95</v>
      </c>
      <c r="C5707" s="64" t="s">
        <v>1359</v>
      </c>
      <c r="D5707" s="64" t="s">
        <v>2098</v>
      </c>
      <c r="E5707" s="20" t="s">
        <v>68</v>
      </c>
      <c r="F5707" s="64"/>
      <c r="G5707" s="53" t="s">
        <v>385</v>
      </c>
      <c r="H5707" s="53" t="s">
        <v>67</v>
      </c>
      <c r="I5707" s="26">
        <v>100</v>
      </c>
      <c r="J5707" s="26">
        <v>100</v>
      </c>
      <c r="K5707" s="26">
        <v>0</v>
      </c>
      <c r="L5707" s="26">
        <f t="shared" si="5245"/>
        <v>0</v>
      </c>
      <c r="M5707" s="26"/>
      <c r="N5707" s="26"/>
      <c r="O5707" s="26"/>
      <c r="P5707" s="26">
        <f t="shared" si="5246"/>
        <v>0</v>
      </c>
      <c r="Q5707" s="26">
        <f t="shared" si="5247"/>
        <v>0</v>
      </c>
      <c r="R5707" s="90"/>
      <c r="S5707" s="90"/>
      <c r="T5707" s="90"/>
      <c r="U5707" s="90"/>
      <c r="V5707" s="90"/>
      <c r="W5707" s="90"/>
      <c r="X5707" s="90"/>
      <c r="Y5707" s="90"/>
    </row>
    <row r="5708" spans="1:25" ht="15" customHeight="1" x14ac:dyDescent="0.25">
      <c r="A5708" s="63" t="s">
        <v>1</v>
      </c>
      <c r="B5708" s="63" t="s">
        <v>1</v>
      </c>
      <c r="C5708" s="63" t="s">
        <v>1</v>
      </c>
      <c r="D5708" s="65" t="s">
        <v>1</v>
      </c>
      <c r="E5708" s="65" t="s">
        <v>1</v>
      </c>
      <c r="F5708" s="65" t="s">
        <v>1</v>
      </c>
      <c r="G5708" s="65" t="s">
        <v>1</v>
      </c>
      <c r="H5708" s="66" t="s">
        <v>69</v>
      </c>
      <c r="I5708" s="30">
        <f t="shared" ref="I5708:K5708" si="5296">SUM(I5709)</f>
        <v>13000</v>
      </c>
      <c r="J5708" s="30">
        <f t="shared" si="5296"/>
        <v>0</v>
      </c>
      <c r="K5708" s="30">
        <f t="shared" si="5296"/>
        <v>0</v>
      </c>
      <c r="L5708" s="30">
        <f t="shared" si="5245"/>
        <v>0</v>
      </c>
      <c r="M5708" s="30">
        <f t="shared" ref="M5708" si="5297">SUM(M5709)</f>
        <v>0</v>
      </c>
      <c r="N5708" s="30">
        <f t="shared" ref="N5708:O5708" si="5298">SUM(N5709)</f>
        <v>0</v>
      </c>
      <c r="O5708" s="30">
        <f t="shared" si="5298"/>
        <v>0</v>
      </c>
      <c r="P5708" s="30">
        <f t="shared" si="5246"/>
        <v>0</v>
      </c>
      <c r="Q5708" s="30" t="str">
        <f t="shared" si="5247"/>
        <v>-</v>
      </c>
      <c r="R5708" s="93"/>
      <c r="S5708" s="93"/>
      <c r="T5708" s="93"/>
      <c r="U5708" s="93"/>
      <c r="V5708" s="93"/>
      <c r="W5708" s="93"/>
      <c r="X5708" s="93"/>
      <c r="Y5708" s="93"/>
    </row>
    <row r="5709" spans="1:25" ht="15" customHeight="1" x14ac:dyDescent="0.25">
      <c r="A5709" s="63" t="s">
        <v>935</v>
      </c>
      <c r="B5709" s="63" t="s">
        <v>95</v>
      </c>
      <c r="C5709" s="63" t="s">
        <v>1359</v>
      </c>
      <c r="D5709" s="63" t="s">
        <v>2098</v>
      </c>
      <c r="E5709" s="65" t="s">
        <v>70</v>
      </c>
      <c r="F5709" s="65" t="s">
        <v>1</v>
      </c>
      <c r="G5709" s="65" t="s">
        <v>1</v>
      </c>
      <c r="H5709" s="65" t="s">
        <v>71</v>
      </c>
      <c r="I5709" s="31">
        <f t="shared" ref="I5709:K5709" si="5299">SUM(I5710:I5711)</f>
        <v>13000</v>
      </c>
      <c r="J5709" s="31">
        <f t="shared" si="5299"/>
        <v>0</v>
      </c>
      <c r="K5709" s="31">
        <f t="shared" si="5299"/>
        <v>0</v>
      </c>
      <c r="L5709" s="31">
        <f t="shared" si="5245"/>
        <v>0</v>
      </c>
      <c r="M5709" s="31">
        <f t="shared" ref="M5709" si="5300">SUM(M5710:M5711)</f>
        <v>0</v>
      </c>
      <c r="N5709" s="31">
        <f t="shared" ref="N5709:O5709" si="5301">SUM(N5710:N5711)</f>
        <v>0</v>
      </c>
      <c r="O5709" s="31">
        <f t="shared" si="5301"/>
        <v>0</v>
      </c>
      <c r="P5709" s="31">
        <f t="shared" si="5246"/>
        <v>0</v>
      </c>
      <c r="Q5709" s="31" t="str">
        <f t="shared" si="5247"/>
        <v>-</v>
      </c>
      <c r="R5709" s="94"/>
      <c r="S5709" s="94"/>
      <c r="T5709" s="94"/>
      <c r="U5709" s="94"/>
      <c r="V5709" s="94"/>
      <c r="W5709" s="94"/>
      <c r="X5709" s="94"/>
      <c r="Y5709" s="94"/>
    </row>
    <row r="5710" spans="1:25" ht="15" customHeight="1" x14ac:dyDescent="0.25">
      <c r="A5710" s="64" t="s">
        <v>935</v>
      </c>
      <c r="B5710" s="64" t="s">
        <v>95</v>
      </c>
      <c r="C5710" s="64" t="s">
        <v>1359</v>
      </c>
      <c r="D5710" s="64" t="s">
        <v>2098</v>
      </c>
      <c r="E5710" s="20" t="s">
        <v>74</v>
      </c>
      <c r="F5710" s="64"/>
      <c r="G5710" s="53" t="s">
        <v>385</v>
      </c>
      <c r="H5710" s="53" t="s">
        <v>73</v>
      </c>
      <c r="I5710" s="26">
        <v>8000</v>
      </c>
      <c r="J5710" s="26">
        <v>0</v>
      </c>
      <c r="K5710" s="26">
        <v>0</v>
      </c>
      <c r="L5710" s="26">
        <f t="shared" si="5245"/>
        <v>0</v>
      </c>
      <c r="M5710" s="26"/>
      <c r="N5710" s="26"/>
      <c r="O5710" s="26"/>
      <c r="P5710" s="26">
        <f t="shared" si="5246"/>
        <v>0</v>
      </c>
      <c r="Q5710" s="26" t="str">
        <f t="shared" si="5247"/>
        <v>-</v>
      </c>
      <c r="R5710" s="90"/>
      <c r="S5710" s="90"/>
      <c r="T5710" s="90"/>
      <c r="U5710" s="90"/>
      <c r="V5710" s="90"/>
      <c r="W5710" s="90"/>
      <c r="X5710" s="90"/>
      <c r="Y5710" s="90"/>
    </row>
    <row r="5711" spans="1:25" ht="15" customHeight="1" x14ac:dyDescent="0.25">
      <c r="A5711" s="64" t="s">
        <v>935</v>
      </c>
      <c r="B5711" s="64" t="s">
        <v>95</v>
      </c>
      <c r="C5711" s="64" t="s">
        <v>1359</v>
      </c>
      <c r="D5711" s="64" t="s">
        <v>2098</v>
      </c>
      <c r="E5711" s="20" t="s">
        <v>323</v>
      </c>
      <c r="F5711" s="64"/>
      <c r="G5711" s="53" t="s">
        <v>385</v>
      </c>
      <c r="H5711" s="53" t="s">
        <v>322</v>
      </c>
      <c r="I5711" s="26">
        <v>5000</v>
      </c>
      <c r="J5711" s="26">
        <v>0</v>
      </c>
      <c r="K5711" s="26">
        <v>0</v>
      </c>
      <c r="L5711" s="26">
        <f t="shared" si="5245"/>
        <v>0</v>
      </c>
      <c r="M5711" s="26"/>
      <c r="N5711" s="26"/>
      <c r="O5711" s="26"/>
      <c r="P5711" s="26">
        <f t="shared" si="5246"/>
        <v>0</v>
      </c>
      <c r="Q5711" s="26" t="str">
        <f t="shared" si="5247"/>
        <v>-</v>
      </c>
      <c r="R5711" s="90"/>
      <c r="S5711" s="90"/>
      <c r="T5711" s="90"/>
      <c r="U5711" s="90"/>
      <c r="V5711" s="90"/>
      <c r="W5711" s="90"/>
      <c r="X5711" s="90"/>
      <c r="Y5711" s="90"/>
    </row>
    <row r="5712" spans="1:25" ht="15" customHeight="1" x14ac:dyDescent="0.25">
      <c r="A5712" s="53" t="s">
        <v>1</v>
      </c>
      <c r="B5712" s="53" t="s">
        <v>1</v>
      </c>
      <c r="C5712" s="53" t="s">
        <v>1</v>
      </c>
      <c r="D5712" s="53" t="s">
        <v>1</v>
      </c>
      <c r="E5712" s="53" t="s">
        <v>1</v>
      </c>
      <c r="F5712" s="53" t="s">
        <v>1</v>
      </c>
      <c r="G5712" s="53" t="s">
        <v>1</v>
      </c>
      <c r="H5712" s="66" t="s">
        <v>2107</v>
      </c>
      <c r="I5712" s="30">
        <f t="shared" ref="I5712:K5712" si="5302">SUM(I5681,I5705,I5708)</f>
        <v>1455895</v>
      </c>
      <c r="J5712" s="30">
        <f t="shared" si="5302"/>
        <v>1393195</v>
      </c>
      <c r="K5712" s="30">
        <f t="shared" si="5302"/>
        <v>853600</v>
      </c>
      <c r="L5712" s="30">
        <f t="shared" ref="L5712:L5775" si="5303">SUM(M5712:O5712)</f>
        <v>331840</v>
      </c>
      <c r="M5712" s="30">
        <f t="shared" ref="M5712" si="5304">SUM(M5681,M5705,M5708)</f>
        <v>107240</v>
      </c>
      <c r="N5712" s="30">
        <f t="shared" ref="N5712:O5712" si="5305">SUM(N5681,N5705,N5708)</f>
        <v>110450</v>
      </c>
      <c r="O5712" s="30">
        <f t="shared" si="5305"/>
        <v>114150</v>
      </c>
      <c r="P5712" s="30">
        <f t="shared" ref="P5712:P5775" si="5306">K5712+L5712</f>
        <v>1185440</v>
      </c>
      <c r="Q5712" s="30">
        <f t="shared" ref="Q5712:Q5775" si="5307">IF(J5712=0,"-",P5712/J5712*100)</f>
        <v>85.08787355682442</v>
      </c>
      <c r="R5712" s="93"/>
      <c r="S5712" s="93"/>
      <c r="T5712" s="93"/>
      <c r="U5712" s="93"/>
      <c r="V5712" s="93"/>
      <c r="W5712" s="93"/>
      <c r="X5712" s="93"/>
      <c r="Y5712" s="93"/>
    </row>
    <row r="5713" spans="1:25" ht="15" customHeight="1" thickBot="1" x14ac:dyDescent="0.3">
      <c r="A5713" s="53" t="s">
        <v>1</v>
      </c>
      <c r="B5713" s="53" t="s">
        <v>1</v>
      </c>
      <c r="C5713" s="53" t="s">
        <v>1</v>
      </c>
      <c r="D5713" s="53" t="s">
        <v>1</v>
      </c>
      <c r="E5713" s="53" t="s">
        <v>1</v>
      </c>
      <c r="F5713" s="53" t="s">
        <v>1</v>
      </c>
      <c r="G5713" s="53" t="s">
        <v>1</v>
      </c>
      <c r="H5713" s="65" t="s">
        <v>76</v>
      </c>
      <c r="I5713" s="31"/>
      <c r="J5713" s="31"/>
      <c r="K5713" s="31">
        <v>0</v>
      </c>
      <c r="L5713" s="31"/>
      <c r="M5713" s="31"/>
      <c r="N5713" s="31"/>
      <c r="O5713" s="31"/>
      <c r="P5713" s="31"/>
      <c r="Q5713" s="31"/>
      <c r="R5713" s="94"/>
      <c r="S5713" s="94"/>
      <c r="T5713" s="94"/>
      <c r="U5713" s="94"/>
      <c r="V5713" s="94"/>
      <c r="W5713" s="94"/>
      <c r="X5713" s="94"/>
      <c r="Y5713" s="94"/>
    </row>
    <row r="5714" spans="1:25" ht="47.25" customHeight="1" thickBot="1" x14ac:dyDescent="0.3">
      <c r="A5714" s="110" t="s">
        <v>1</v>
      </c>
      <c r="B5714" s="110" t="s">
        <v>1</v>
      </c>
      <c r="C5714" s="110" t="s">
        <v>1</v>
      </c>
      <c r="D5714" s="110" t="s">
        <v>1</v>
      </c>
      <c r="E5714" s="110" t="s">
        <v>1</v>
      </c>
      <c r="F5714" s="110" t="s">
        <v>1</v>
      </c>
      <c r="G5714" s="110" t="s">
        <v>1</v>
      </c>
      <c r="H5714" s="28" t="s">
        <v>77</v>
      </c>
      <c r="I5714" s="109" t="s">
        <v>3984</v>
      </c>
      <c r="J5714" s="109" t="s">
        <v>11</v>
      </c>
      <c r="K5714" s="109" t="s">
        <v>3989</v>
      </c>
      <c r="L5714" s="109" t="s">
        <v>3985</v>
      </c>
      <c r="M5714" s="109" t="s">
        <v>4027</v>
      </c>
      <c r="N5714" s="109" t="s">
        <v>3988</v>
      </c>
      <c r="O5714" s="109" t="s">
        <v>3986</v>
      </c>
      <c r="P5714" s="109" t="s">
        <v>3987</v>
      </c>
      <c r="Q5714" s="109" t="s">
        <v>3695</v>
      </c>
      <c r="R5714" s="91"/>
      <c r="S5714" s="91"/>
      <c r="T5714" s="91"/>
      <c r="U5714" s="91"/>
      <c r="V5714" s="91"/>
      <c r="W5714" s="91"/>
      <c r="X5714" s="91"/>
      <c r="Y5714" s="91"/>
    </row>
    <row r="5715" spans="1:25" ht="15" customHeight="1" x14ac:dyDescent="0.25">
      <c r="A5715" s="111"/>
      <c r="B5715" s="111"/>
      <c r="C5715" s="111"/>
      <c r="D5715" s="111"/>
      <c r="E5715" s="111"/>
      <c r="F5715" s="111"/>
      <c r="G5715" s="111"/>
      <c r="H5715" s="67" t="s">
        <v>1</v>
      </c>
      <c r="I5715" s="29">
        <v>1</v>
      </c>
      <c r="J5715" s="29">
        <v>2</v>
      </c>
      <c r="K5715" s="29">
        <v>3</v>
      </c>
      <c r="L5715" s="29" t="s">
        <v>3478</v>
      </c>
      <c r="M5715" s="29">
        <v>5</v>
      </c>
      <c r="N5715" s="29">
        <v>6</v>
      </c>
      <c r="O5715" s="29">
        <v>7</v>
      </c>
      <c r="P5715" s="29" t="s">
        <v>3696</v>
      </c>
      <c r="Q5715" s="29">
        <v>9</v>
      </c>
      <c r="R5715" s="92"/>
      <c r="S5715" s="92"/>
      <c r="T5715" s="92"/>
      <c r="U5715" s="92"/>
      <c r="V5715" s="92"/>
      <c r="W5715" s="92"/>
      <c r="X5715" s="92"/>
      <c r="Y5715" s="92"/>
    </row>
    <row r="5716" spans="1:25" ht="15" customHeight="1" x14ac:dyDescent="0.25">
      <c r="A5716" s="111"/>
      <c r="B5716" s="111"/>
      <c r="C5716" s="111"/>
      <c r="D5716" s="111"/>
      <c r="E5716" s="111"/>
      <c r="F5716" s="111"/>
      <c r="G5716" s="111"/>
      <c r="H5716" s="68" t="s">
        <v>484</v>
      </c>
      <c r="I5716" s="32">
        <f t="shared" ref="I5716:K5716" si="5308">SUM(I5712)</f>
        <v>1455895</v>
      </c>
      <c r="J5716" s="32">
        <f t="shared" si="5308"/>
        <v>1393195</v>
      </c>
      <c r="K5716" s="32">
        <f t="shared" si="5308"/>
        <v>853600</v>
      </c>
      <c r="L5716" s="32">
        <f t="shared" si="5303"/>
        <v>331840</v>
      </c>
      <c r="M5716" s="32">
        <f t="shared" ref="M5716" si="5309">SUM(M5712)</f>
        <v>107240</v>
      </c>
      <c r="N5716" s="32">
        <f t="shared" ref="N5716:O5716" si="5310">SUM(N5712)</f>
        <v>110450</v>
      </c>
      <c r="O5716" s="32">
        <f t="shared" si="5310"/>
        <v>114150</v>
      </c>
      <c r="P5716" s="32">
        <f t="shared" si="5306"/>
        <v>1185440</v>
      </c>
      <c r="Q5716" s="32">
        <f t="shared" si="5307"/>
        <v>85.08787355682442</v>
      </c>
      <c r="R5716" s="90"/>
      <c r="S5716" s="90"/>
      <c r="T5716" s="90"/>
      <c r="U5716" s="90"/>
      <c r="V5716" s="90"/>
      <c r="W5716" s="90"/>
      <c r="X5716" s="90"/>
      <c r="Y5716" s="90"/>
    </row>
    <row r="5717" spans="1:25" ht="15" customHeight="1" x14ac:dyDescent="0.25">
      <c r="A5717" s="111"/>
      <c r="B5717" s="111"/>
      <c r="C5717" s="111"/>
      <c r="D5717" s="111"/>
      <c r="E5717" s="111"/>
      <c r="F5717" s="111"/>
      <c r="G5717" s="111"/>
      <c r="H5717" s="69" t="s">
        <v>79</v>
      </c>
      <c r="I5717" s="32">
        <f t="shared" ref="I5717:K5717" si="5311">SUM(I5716)</f>
        <v>1455895</v>
      </c>
      <c r="J5717" s="32">
        <f t="shared" si="5311"/>
        <v>1393195</v>
      </c>
      <c r="K5717" s="32">
        <f t="shared" si="5311"/>
        <v>853600</v>
      </c>
      <c r="L5717" s="32">
        <f t="shared" si="5303"/>
        <v>331840</v>
      </c>
      <c r="M5717" s="32">
        <f t="shared" ref="M5717" si="5312">SUM(M5716)</f>
        <v>107240</v>
      </c>
      <c r="N5717" s="32">
        <f t="shared" ref="N5717:O5717" si="5313">SUM(N5716)</f>
        <v>110450</v>
      </c>
      <c r="O5717" s="32">
        <f t="shared" si="5313"/>
        <v>114150</v>
      </c>
      <c r="P5717" s="32">
        <f t="shared" si="5306"/>
        <v>1185440</v>
      </c>
      <c r="Q5717" s="32">
        <f t="shared" si="5307"/>
        <v>85.08787355682442</v>
      </c>
      <c r="R5717" s="90"/>
      <c r="S5717" s="90"/>
      <c r="T5717" s="90"/>
      <c r="U5717" s="90"/>
      <c r="V5717" s="90"/>
      <c r="W5717" s="90"/>
      <c r="X5717" s="90"/>
      <c r="Y5717" s="90"/>
    </row>
    <row r="5718" spans="1:25" ht="15" customHeight="1" x14ac:dyDescent="0.25">
      <c r="A5718" s="112"/>
      <c r="B5718" s="112"/>
      <c r="C5718" s="112"/>
      <c r="D5718" s="112"/>
      <c r="E5718" s="112"/>
      <c r="F5718" s="112"/>
      <c r="G5718" s="112"/>
      <c r="I5718" s="27"/>
      <c r="J5718" s="27"/>
      <c r="K5718" s="27">
        <v>0</v>
      </c>
      <c r="L5718" s="27"/>
      <c r="M5718" s="27"/>
      <c r="N5718" s="27"/>
      <c r="O5718" s="27"/>
      <c r="P5718" s="27"/>
      <c r="Q5718" s="27"/>
      <c r="R5718" s="27"/>
      <c r="S5718" s="27"/>
      <c r="T5718" s="27"/>
      <c r="U5718" s="27"/>
      <c r="V5718" s="27"/>
      <c r="W5718" s="27"/>
      <c r="X5718" s="27"/>
      <c r="Y5718" s="27"/>
    </row>
    <row r="5719" spans="1:25" ht="15" customHeight="1" thickBot="1" x14ac:dyDescent="0.3">
      <c r="A5719" s="53" t="s">
        <v>1</v>
      </c>
      <c r="B5719" s="53" t="s">
        <v>1</v>
      </c>
      <c r="C5719" s="53" t="s">
        <v>1</v>
      </c>
      <c r="D5719" s="53" t="s">
        <v>1</v>
      </c>
      <c r="E5719" s="53" t="s">
        <v>1</v>
      </c>
      <c r="F5719" s="53" t="s">
        <v>1</v>
      </c>
      <c r="G5719" s="53" t="s">
        <v>1</v>
      </c>
      <c r="H5719" s="21" t="s">
        <v>1</v>
      </c>
      <c r="I5719" s="33"/>
      <c r="J5719" s="33"/>
      <c r="K5719" s="33">
        <v>0</v>
      </c>
      <c r="L5719" s="33"/>
      <c r="M5719" s="33"/>
      <c r="N5719" s="33"/>
      <c r="O5719" s="33"/>
      <c r="P5719" s="33"/>
      <c r="Q5719" s="33"/>
      <c r="R5719" s="33"/>
      <c r="S5719" s="33"/>
      <c r="T5719" s="33"/>
      <c r="U5719" s="33"/>
      <c r="V5719" s="33"/>
      <c r="W5719" s="33"/>
      <c r="X5719" s="33"/>
      <c r="Y5719" s="33"/>
    </row>
    <row r="5720" spans="1:25" ht="45.75" customHeight="1" thickBot="1" x14ac:dyDescent="0.3">
      <c r="A5720" s="28" t="s">
        <v>4</v>
      </c>
      <c r="B5720" s="28" t="s">
        <v>5</v>
      </c>
      <c r="C5720" s="28" t="s">
        <v>6</v>
      </c>
      <c r="D5720" s="57" t="s">
        <v>1</v>
      </c>
      <c r="E5720" s="28" t="s">
        <v>7</v>
      </c>
      <c r="F5720" s="28" t="s">
        <v>8</v>
      </c>
      <c r="G5720" s="28" t="s">
        <v>9</v>
      </c>
      <c r="H5720" s="28" t="s">
        <v>10</v>
      </c>
      <c r="I5720" s="109" t="s">
        <v>3984</v>
      </c>
      <c r="J5720" s="109" t="s">
        <v>11</v>
      </c>
      <c r="K5720" s="109" t="s">
        <v>3989</v>
      </c>
      <c r="L5720" s="109" t="s">
        <v>3985</v>
      </c>
      <c r="M5720" s="109" t="s">
        <v>4027</v>
      </c>
      <c r="N5720" s="109" t="s">
        <v>3988</v>
      </c>
      <c r="O5720" s="109" t="s">
        <v>3986</v>
      </c>
      <c r="P5720" s="109" t="s">
        <v>3987</v>
      </c>
      <c r="Q5720" s="109" t="s">
        <v>3695</v>
      </c>
      <c r="R5720" s="91"/>
      <c r="S5720" s="91"/>
      <c r="T5720" s="91"/>
      <c r="U5720" s="91"/>
      <c r="V5720" s="91"/>
      <c r="W5720" s="91"/>
      <c r="X5720" s="91"/>
      <c r="Y5720" s="91"/>
    </row>
    <row r="5721" spans="1:25" ht="15" customHeight="1" x14ac:dyDescent="0.25">
      <c r="A5721" s="58" t="s">
        <v>1</v>
      </c>
      <c r="B5721" s="58" t="s">
        <v>1</v>
      </c>
      <c r="C5721" s="58" t="s">
        <v>1</v>
      </c>
      <c r="D5721" s="59" t="s">
        <v>1</v>
      </c>
      <c r="E5721" s="59" t="s">
        <v>1</v>
      </c>
      <c r="F5721" s="60" t="s">
        <v>1</v>
      </c>
      <c r="G5721" s="61" t="s">
        <v>1</v>
      </c>
      <c r="H5721" s="62" t="s">
        <v>1</v>
      </c>
      <c r="I5721" s="29">
        <v>1</v>
      </c>
      <c r="J5721" s="29">
        <v>2</v>
      </c>
      <c r="K5721" s="29">
        <v>3</v>
      </c>
      <c r="L5721" s="29" t="s">
        <v>3478</v>
      </c>
      <c r="M5721" s="29">
        <v>5</v>
      </c>
      <c r="N5721" s="29">
        <v>6</v>
      </c>
      <c r="O5721" s="29">
        <v>7</v>
      </c>
      <c r="P5721" s="29" t="s">
        <v>3696</v>
      </c>
      <c r="Q5721" s="29">
        <v>9</v>
      </c>
      <c r="R5721" s="92"/>
      <c r="S5721" s="92"/>
      <c r="T5721" s="92"/>
      <c r="U5721" s="92"/>
      <c r="V5721" s="92"/>
      <c r="W5721" s="92"/>
      <c r="X5721" s="92"/>
      <c r="Y5721" s="92"/>
    </row>
    <row r="5722" spans="1:25" ht="15" customHeight="1" x14ac:dyDescent="0.25">
      <c r="A5722" s="63" t="s">
        <v>935</v>
      </c>
      <c r="B5722" s="63" t="s">
        <v>95</v>
      </c>
      <c r="C5722" s="64" t="s">
        <v>1370</v>
      </c>
      <c r="D5722" s="64" t="s">
        <v>2108</v>
      </c>
      <c r="E5722" s="65" t="s">
        <v>1</v>
      </c>
      <c r="F5722" s="65" t="s">
        <v>1</v>
      </c>
      <c r="G5722" s="65" t="s">
        <v>1</v>
      </c>
      <c r="H5722" s="65" t="s">
        <v>2109</v>
      </c>
      <c r="I5722" s="26">
        <v>0</v>
      </c>
      <c r="J5722" s="26" t="s">
        <v>1</v>
      </c>
      <c r="K5722" s="26">
        <v>0</v>
      </c>
      <c r="L5722" s="26"/>
      <c r="M5722" s="26"/>
      <c r="N5722" s="26"/>
      <c r="O5722" s="26"/>
      <c r="P5722" s="26"/>
      <c r="Q5722" s="26"/>
      <c r="R5722" s="90"/>
      <c r="S5722" s="90"/>
      <c r="T5722" s="90"/>
      <c r="U5722" s="90"/>
      <c r="V5722" s="90"/>
      <c r="W5722" s="90"/>
      <c r="X5722" s="90"/>
      <c r="Y5722" s="90"/>
    </row>
    <row r="5723" spans="1:25" ht="22.5" customHeight="1" x14ac:dyDescent="0.25">
      <c r="A5723" s="63" t="s">
        <v>1</v>
      </c>
      <c r="B5723" s="63" t="s">
        <v>1</v>
      </c>
      <c r="C5723" s="63" t="s">
        <v>1</v>
      </c>
      <c r="D5723" s="65" t="s">
        <v>1</v>
      </c>
      <c r="E5723" s="65" t="s">
        <v>1</v>
      </c>
      <c r="F5723" s="65" t="s">
        <v>1</v>
      </c>
      <c r="G5723" s="65" t="s">
        <v>1</v>
      </c>
      <c r="H5723" s="66" t="s">
        <v>15</v>
      </c>
      <c r="I5723" s="30">
        <f t="shared" ref="I5723:K5723" si="5314">SUM(I5724,I5732,I5734)</f>
        <v>1792703</v>
      </c>
      <c r="J5723" s="30">
        <f t="shared" si="5314"/>
        <v>1700803</v>
      </c>
      <c r="K5723" s="30">
        <f t="shared" si="5314"/>
        <v>1054498</v>
      </c>
      <c r="L5723" s="30">
        <f t="shared" si="5303"/>
        <v>384920</v>
      </c>
      <c r="M5723" s="30">
        <f t="shared" ref="M5723" si="5315">SUM(M5724,M5732,M5734)</f>
        <v>124020</v>
      </c>
      <c r="N5723" s="30">
        <f t="shared" ref="N5723:O5723" si="5316">SUM(N5724,N5732,N5734)</f>
        <v>126200</v>
      </c>
      <c r="O5723" s="30">
        <f t="shared" si="5316"/>
        <v>134700</v>
      </c>
      <c r="P5723" s="30">
        <f t="shared" si="5306"/>
        <v>1439418</v>
      </c>
      <c r="Q5723" s="30">
        <f t="shared" si="5307"/>
        <v>84.631671040091064</v>
      </c>
      <c r="R5723" s="93"/>
      <c r="S5723" s="93"/>
      <c r="T5723" s="93"/>
      <c r="U5723" s="93"/>
      <c r="V5723" s="93"/>
      <c r="W5723" s="93"/>
      <c r="X5723" s="93"/>
      <c r="Y5723" s="93"/>
    </row>
    <row r="5724" spans="1:25" ht="15" customHeight="1" x14ac:dyDescent="0.25">
      <c r="A5724" s="63" t="s">
        <v>935</v>
      </c>
      <c r="B5724" s="63" t="s">
        <v>95</v>
      </c>
      <c r="C5724" s="63" t="s">
        <v>1370</v>
      </c>
      <c r="D5724" s="63" t="s">
        <v>2108</v>
      </c>
      <c r="E5724" s="65" t="s">
        <v>16</v>
      </c>
      <c r="F5724" s="65" t="s">
        <v>1</v>
      </c>
      <c r="G5724" s="65" t="s">
        <v>1</v>
      </c>
      <c r="H5724" s="65" t="s">
        <v>17</v>
      </c>
      <c r="I5724" s="31">
        <f t="shared" ref="I5724:K5724" si="5317">SUM(I5725:I5726)</f>
        <v>1406928</v>
      </c>
      <c r="J5724" s="31">
        <f t="shared" si="5317"/>
        <v>1406928</v>
      </c>
      <c r="K5724" s="31">
        <f t="shared" si="5317"/>
        <v>834148</v>
      </c>
      <c r="L5724" s="31">
        <f t="shared" si="5303"/>
        <v>345000</v>
      </c>
      <c r="M5724" s="31">
        <f t="shared" ref="M5724" si="5318">SUM(M5725:M5726)</f>
        <v>111000</v>
      </c>
      <c r="N5724" s="31">
        <f t="shared" ref="N5724:O5724" si="5319">SUM(N5725:N5726)</f>
        <v>114000</v>
      </c>
      <c r="O5724" s="31">
        <f t="shared" si="5319"/>
        <v>120000</v>
      </c>
      <c r="P5724" s="31">
        <f t="shared" si="5306"/>
        <v>1179148</v>
      </c>
      <c r="Q5724" s="31">
        <f t="shared" si="5307"/>
        <v>83.810116793467756</v>
      </c>
      <c r="R5724" s="94"/>
      <c r="S5724" s="94"/>
      <c r="T5724" s="94"/>
      <c r="U5724" s="94"/>
      <c r="V5724" s="94"/>
      <c r="W5724" s="94"/>
      <c r="X5724" s="94"/>
      <c r="Y5724" s="94"/>
    </row>
    <row r="5725" spans="1:25" ht="15" customHeight="1" x14ac:dyDescent="0.25">
      <c r="A5725" s="64" t="s">
        <v>935</v>
      </c>
      <c r="B5725" s="64" t="s">
        <v>95</v>
      </c>
      <c r="C5725" s="64" t="s">
        <v>1370</v>
      </c>
      <c r="D5725" s="64" t="s">
        <v>2108</v>
      </c>
      <c r="E5725" s="20" t="s">
        <v>19</v>
      </c>
      <c r="F5725" s="64"/>
      <c r="G5725" s="53" t="s">
        <v>385</v>
      </c>
      <c r="H5725" s="53" t="s">
        <v>3952</v>
      </c>
      <c r="I5725" s="26">
        <v>1221080</v>
      </c>
      <c r="J5725" s="26">
        <v>1221080</v>
      </c>
      <c r="K5725" s="26">
        <v>705000</v>
      </c>
      <c r="L5725" s="26">
        <f t="shared" si="5303"/>
        <v>315000</v>
      </c>
      <c r="M5725" s="26">
        <v>105000</v>
      </c>
      <c r="N5725" s="26">
        <v>105000</v>
      </c>
      <c r="O5725" s="26">
        <v>105000</v>
      </c>
      <c r="P5725" s="26">
        <f t="shared" si="5306"/>
        <v>1020000</v>
      </c>
      <c r="Q5725" s="26">
        <f t="shared" si="5307"/>
        <v>83.532610475972092</v>
      </c>
      <c r="R5725" s="90"/>
      <c r="S5725" s="90"/>
      <c r="T5725" s="90"/>
      <c r="U5725" s="90"/>
      <c r="V5725" s="90"/>
      <c r="W5725" s="90"/>
      <c r="X5725" s="90"/>
      <c r="Y5725" s="90"/>
    </row>
    <row r="5726" spans="1:25" ht="15" customHeight="1" x14ac:dyDescent="0.25">
      <c r="A5726" s="63" t="s">
        <v>935</v>
      </c>
      <c r="B5726" s="63" t="s">
        <v>95</v>
      </c>
      <c r="C5726" s="63" t="s">
        <v>1370</v>
      </c>
      <c r="D5726" s="63" t="s">
        <v>2108</v>
      </c>
      <c r="E5726" s="63" t="s">
        <v>21</v>
      </c>
      <c r="F5726" s="64" t="s">
        <v>1</v>
      </c>
      <c r="G5726" s="53" t="s">
        <v>1</v>
      </c>
      <c r="H5726" s="65" t="s">
        <v>22</v>
      </c>
      <c r="I5726" s="31">
        <f t="shared" ref="I5726:K5726" si="5320">SUM(I5727:I5731)</f>
        <v>185848</v>
      </c>
      <c r="J5726" s="31">
        <f t="shared" si="5320"/>
        <v>185848</v>
      </c>
      <c r="K5726" s="31">
        <f t="shared" si="5320"/>
        <v>129148</v>
      </c>
      <c r="L5726" s="31">
        <f t="shared" si="5303"/>
        <v>30000</v>
      </c>
      <c r="M5726" s="31">
        <f t="shared" ref="M5726" si="5321">SUM(M5727:M5731)</f>
        <v>6000</v>
      </c>
      <c r="N5726" s="31">
        <f t="shared" ref="N5726:O5726" si="5322">SUM(N5727:N5731)</f>
        <v>9000</v>
      </c>
      <c r="O5726" s="31">
        <f t="shared" si="5322"/>
        <v>15000</v>
      </c>
      <c r="P5726" s="31">
        <f t="shared" si="5306"/>
        <v>159148</v>
      </c>
      <c r="Q5726" s="31">
        <f t="shared" si="5307"/>
        <v>85.633420860057683</v>
      </c>
      <c r="R5726" s="94"/>
      <c r="S5726" s="94"/>
      <c r="T5726" s="94"/>
      <c r="U5726" s="94"/>
      <c r="V5726" s="94"/>
      <c r="W5726" s="94"/>
      <c r="X5726" s="94"/>
      <c r="Y5726" s="94"/>
    </row>
    <row r="5727" spans="1:25" ht="15" customHeight="1" x14ac:dyDescent="0.25">
      <c r="A5727" s="64" t="s">
        <v>935</v>
      </c>
      <c r="B5727" s="64" t="s">
        <v>95</v>
      </c>
      <c r="C5727" s="64" t="s">
        <v>1370</v>
      </c>
      <c r="D5727" s="64" t="s">
        <v>2108</v>
      </c>
      <c r="E5727" s="20" t="s">
        <v>23</v>
      </c>
      <c r="F5727" s="64" t="s">
        <v>2110</v>
      </c>
      <c r="G5727" s="53" t="s">
        <v>385</v>
      </c>
      <c r="H5727" s="53" t="s">
        <v>85</v>
      </c>
      <c r="I5727" s="26">
        <v>34200</v>
      </c>
      <c r="J5727" s="26">
        <v>34200</v>
      </c>
      <c r="K5727" s="26">
        <v>20500</v>
      </c>
      <c r="L5727" s="26">
        <f t="shared" si="5303"/>
        <v>8000</v>
      </c>
      <c r="M5727" s="26">
        <v>2000</v>
      </c>
      <c r="N5727" s="26">
        <v>3000</v>
      </c>
      <c r="O5727" s="26">
        <v>3000</v>
      </c>
      <c r="P5727" s="26">
        <f t="shared" si="5306"/>
        <v>28500</v>
      </c>
      <c r="Q5727" s="26">
        <f t="shared" si="5307"/>
        <v>83.333333333333343</v>
      </c>
      <c r="R5727" s="90"/>
      <c r="S5727" s="90"/>
      <c r="T5727" s="90"/>
      <c r="U5727" s="90"/>
      <c r="V5727" s="90"/>
      <c r="W5727" s="90"/>
      <c r="X5727" s="90"/>
      <c r="Y5727" s="90"/>
    </row>
    <row r="5728" spans="1:25" ht="15" customHeight="1" x14ac:dyDescent="0.25">
      <c r="A5728" s="64" t="s">
        <v>935</v>
      </c>
      <c r="B5728" s="64" t="s">
        <v>95</v>
      </c>
      <c r="C5728" s="64" t="s">
        <v>1370</v>
      </c>
      <c r="D5728" s="64" t="s">
        <v>2108</v>
      </c>
      <c r="E5728" s="20" t="s">
        <v>23</v>
      </c>
      <c r="F5728" s="64" t="s">
        <v>2111</v>
      </c>
      <c r="G5728" s="53" t="s">
        <v>385</v>
      </c>
      <c r="H5728" s="53" t="s">
        <v>25</v>
      </c>
      <c r="I5728" s="26">
        <v>115000</v>
      </c>
      <c r="J5728" s="26">
        <v>115000</v>
      </c>
      <c r="K5728" s="26">
        <v>72000</v>
      </c>
      <c r="L5728" s="26">
        <f t="shared" si="5303"/>
        <v>22000</v>
      </c>
      <c r="M5728" s="26">
        <v>4000</v>
      </c>
      <c r="N5728" s="26">
        <v>6000</v>
      </c>
      <c r="O5728" s="26">
        <v>12000</v>
      </c>
      <c r="P5728" s="26">
        <f t="shared" si="5306"/>
        <v>94000</v>
      </c>
      <c r="Q5728" s="26">
        <f t="shared" si="5307"/>
        <v>81.739130434782609</v>
      </c>
      <c r="R5728" s="90"/>
      <c r="S5728" s="90"/>
      <c r="T5728" s="90"/>
      <c r="U5728" s="90"/>
      <c r="V5728" s="90"/>
      <c r="W5728" s="90"/>
      <c r="X5728" s="90"/>
      <c r="Y5728" s="90"/>
    </row>
    <row r="5729" spans="1:25" ht="15" customHeight="1" x14ac:dyDescent="0.25">
      <c r="A5729" s="64" t="s">
        <v>935</v>
      </c>
      <c r="B5729" s="64" t="s">
        <v>95</v>
      </c>
      <c r="C5729" s="64" t="s">
        <v>1370</v>
      </c>
      <c r="D5729" s="64" t="s">
        <v>2108</v>
      </c>
      <c r="E5729" s="20" t="s">
        <v>23</v>
      </c>
      <c r="F5729" s="64" t="s">
        <v>2112</v>
      </c>
      <c r="G5729" s="53" t="s">
        <v>385</v>
      </c>
      <c r="H5729" s="53" t="s">
        <v>27</v>
      </c>
      <c r="I5729" s="26">
        <v>25648</v>
      </c>
      <c r="J5729" s="26">
        <v>25648</v>
      </c>
      <c r="K5729" s="26">
        <v>25648</v>
      </c>
      <c r="L5729" s="26">
        <f t="shared" si="5303"/>
        <v>0</v>
      </c>
      <c r="M5729" s="26"/>
      <c r="N5729" s="26"/>
      <c r="O5729" s="26"/>
      <c r="P5729" s="26">
        <f t="shared" si="5306"/>
        <v>25648</v>
      </c>
      <c r="Q5729" s="26">
        <f t="shared" si="5307"/>
        <v>100</v>
      </c>
      <c r="R5729" s="90"/>
      <c r="S5729" s="90"/>
      <c r="T5729" s="90"/>
      <c r="U5729" s="90"/>
      <c r="V5729" s="90"/>
      <c r="W5729" s="90"/>
      <c r="X5729" s="90"/>
      <c r="Y5729" s="90"/>
    </row>
    <row r="5730" spans="1:25" ht="15" customHeight="1" x14ac:dyDescent="0.25">
      <c r="A5730" s="64" t="s">
        <v>935</v>
      </c>
      <c r="B5730" s="64" t="s">
        <v>95</v>
      </c>
      <c r="C5730" s="64" t="s">
        <v>1370</v>
      </c>
      <c r="D5730" s="64" t="s">
        <v>2108</v>
      </c>
      <c r="E5730" s="20" t="s">
        <v>23</v>
      </c>
      <c r="F5730" s="64" t="s">
        <v>2113</v>
      </c>
      <c r="G5730" s="53" t="s">
        <v>385</v>
      </c>
      <c r="H5730" s="53" t="s">
        <v>89</v>
      </c>
      <c r="I5730" s="26">
        <v>0</v>
      </c>
      <c r="J5730" s="26">
        <v>0</v>
      </c>
      <c r="K5730" s="26">
        <v>0</v>
      </c>
      <c r="L5730" s="26">
        <f t="shared" si="5303"/>
        <v>0</v>
      </c>
      <c r="M5730" s="26">
        <v>0</v>
      </c>
      <c r="N5730" s="26">
        <v>0</v>
      </c>
      <c r="O5730" s="26">
        <v>0</v>
      </c>
      <c r="P5730" s="26">
        <f t="shared" si="5306"/>
        <v>0</v>
      </c>
      <c r="Q5730" s="26" t="str">
        <f t="shared" si="5307"/>
        <v>-</v>
      </c>
      <c r="R5730" s="90"/>
      <c r="S5730" s="90"/>
      <c r="T5730" s="90"/>
      <c r="U5730" s="90"/>
      <c r="V5730" s="90"/>
      <c r="W5730" s="90"/>
      <c r="X5730" s="90"/>
      <c r="Y5730" s="90"/>
    </row>
    <row r="5731" spans="1:25" ht="15" customHeight="1" x14ac:dyDescent="0.25">
      <c r="A5731" s="64" t="s">
        <v>935</v>
      </c>
      <c r="B5731" s="64" t="s">
        <v>95</v>
      </c>
      <c r="C5731" s="64" t="s">
        <v>1370</v>
      </c>
      <c r="D5731" s="64" t="s">
        <v>2108</v>
      </c>
      <c r="E5731" s="20" t="s">
        <v>23</v>
      </c>
      <c r="F5731" s="64" t="s">
        <v>2114</v>
      </c>
      <c r="G5731" s="53" t="s">
        <v>385</v>
      </c>
      <c r="H5731" s="53" t="s">
        <v>29</v>
      </c>
      <c r="I5731" s="26">
        <v>11000</v>
      </c>
      <c r="J5731" s="26">
        <v>11000</v>
      </c>
      <c r="K5731" s="26">
        <v>11000</v>
      </c>
      <c r="L5731" s="26">
        <f t="shared" si="5303"/>
        <v>0</v>
      </c>
      <c r="M5731" s="26">
        <v>0</v>
      </c>
      <c r="N5731" s="26">
        <v>0</v>
      </c>
      <c r="O5731" s="26">
        <v>0</v>
      </c>
      <c r="P5731" s="26">
        <f t="shared" si="5306"/>
        <v>11000</v>
      </c>
      <c r="Q5731" s="26">
        <f t="shared" si="5307"/>
        <v>100</v>
      </c>
      <c r="R5731" s="90"/>
      <c r="S5731" s="90"/>
      <c r="T5731" s="90"/>
      <c r="U5731" s="90"/>
      <c r="V5731" s="90"/>
      <c r="W5731" s="90"/>
      <c r="X5731" s="90"/>
      <c r="Y5731" s="90"/>
    </row>
    <row r="5732" spans="1:25" ht="15" customHeight="1" x14ac:dyDescent="0.25">
      <c r="A5732" s="63" t="s">
        <v>935</v>
      </c>
      <c r="B5732" s="63" t="s">
        <v>95</v>
      </c>
      <c r="C5732" s="63" t="s">
        <v>1370</v>
      </c>
      <c r="D5732" s="63" t="s">
        <v>2108</v>
      </c>
      <c r="E5732" s="65" t="s">
        <v>30</v>
      </c>
      <c r="F5732" s="65" t="s">
        <v>1</v>
      </c>
      <c r="G5732" s="65" t="s">
        <v>1</v>
      </c>
      <c r="H5732" s="65" t="s">
        <v>31</v>
      </c>
      <c r="I5732" s="31">
        <f t="shared" ref="I5732:K5732" si="5323">SUM(I5733)</f>
        <v>128264</v>
      </c>
      <c r="J5732" s="31">
        <f t="shared" si="5323"/>
        <v>128264</v>
      </c>
      <c r="K5732" s="31">
        <f t="shared" si="5323"/>
        <v>78000</v>
      </c>
      <c r="L5732" s="31">
        <f t="shared" si="5303"/>
        <v>33000</v>
      </c>
      <c r="M5732" s="31">
        <f t="shared" ref="M5732" si="5324">SUM(M5733)</f>
        <v>11000</v>
      </c>
      <c r="N5732" s="31">
        <f t="shared" ref="N5732:O5732" si="5325">SUM(N5733)</f>
        <v>11000</v>
      </c>
      <c r="O5732" s="31">
        <f t="shared" si="5325"/>
        <v>11000</v>
      </c>
      <c r="P5732" s="31">
        <f t="shared" si="5306"/>
        <v>111000</v>
      </c>
      <c r="Q5732" s="31">
        <f t="shared" si="5307"/>
        <v>86.540260712280926</v>
      </c>
      <c r="R5732" s="94"/>
      <c r="S5732" s="94"/>
      <c r="T5732" s="94"/>
      <c r="U5732" s="94"/>
      <c r="V5732" s="94"/>
      <c r="W5732" s="94"/>
      <c r="X5732" s="94"/>
      <c r="Y5732" s="94"/>
    </row>
    <row r="5733" spans="1:25" ht="15" customHeight="1" x14ac:dyDescent="0.25">
      <c r="A5733" s="64" t="s">
        <v>935</v>
      </c>
      <c r="B5733" s="64" t="s">
        <v>95</v>
      </c>
      <c r="C5733" s="64" t="s">
        <v>1370</v>
      </c>
      <c r="D5733" s="64" t="s">
        <v>2108</v>
      </c>
      <c r="E5733" s="20" t="s">
        <v>33</v>
      </c>
      <c r="F5733" s="64"/>
      <c r="G5733" s="53" t="s">
        <v>385</v>
      </c>
      <c r="H5733" s="53" t="s">
        <v>3898</v>
      </c>
      <c r="I5733" s="26">
        <v>128264</v>
      </c>
      <c r="J5733" s="26">
        <v>128264</v>
      </c>
      <c r="K5733" s="26">
        <v>78000</v>
      </c>
      <c r="L5733" s="26">
        <f t="shared" si="5303"/>
        <v>33000</v>
      </c>
      <c r="M5733" s="26">
        <v>11000</v>
      </c>
      <c r="N5733" s="26">
        <v>11000</v>
      </c>
      <c r="O5733" s="26">
        <v>11000</v>
      </c>
      <c r="P5733" s="26">
        <f t="shared" si="5306"/>
        <v>111000</v>
      </c>
      <c r="Q5733" s="26">
        <f t="shared" si="5307"/>
        <v>86.540260712280926</v>
      </c>
      <c r="R5733" s="90"/>
      <c r="S5733" s="90"/>
      <c r="T5733" s="90"/>
      <c r="U5733" s="90"/>
      <c r="V5733" s="90"/>
      <c r="W5733" s="90"/>
      <c r="X5733" s="90"/>
      <c r="Y5733" s="90"/>
    </row>
    <row r="5734" spans="1:25" ht="15" customHeight="1" x14ac:dyDescent="0.25">
      <c r="A5734" s="63" t="s">
        <v>935</v>
      </c>
      <c r="B5734" s="63" t="s">
        <v>95</v>
      </c>
      <c r="C5734" s="63" t="s">
        <v>1370</v>
      </c>
      <c r="D5734" s="63" t="s">
        <v>2108</v>
      </c>
      <c r="E5734" s="65" t="s">
        <v>34</v>
      </c>
      <c r="F5734" s="65" t="s">
        <v>1</v>
      </c>
      <c r="G5734" s="65" t="s">
        <v>1</v>
      </c>
      <c r="H5734" s="65" t="s">
        <v>35</v>
      </c>
      <c r="I5734" s="31">
        <f t="shared" ref="I5734:K5734" si="5326">SUM(I5735:I5743)</f>
        <v>257511</v>
      </c>
      <c r="J5734" s="31">
        <f t="shared" si="5326"/>
        <v>165611</v>
      </c>
      <c r="K5734" s="31">
        <f t="shared" si="5326"/>
        <v>142350</v>
      </c>
      <c r="L5734" s="31">
        <f t="shared" si="5303"/>
        <v>6920</v>
      </c>
      <c r="M5734" s="31">
        <f t="shared" ref="M5734" si="5327">SUM(M5735:M5743)</f>
        <v>2020</v>
      </c>
      <c r="N5734" s="31">
        <f t="shared" ref="N5734:O5734" si="5328">SUM(N5735:N5743)</f>
        <v>1200</v>
      </c>
      <c r="O5734" s="31">
        <f t="shared" si="5328"/>
        <v>3700</v>
      </c>
      <c r="P5734" s="31">
        <f t="shared" si="5306"/>
        <v>149270</v>
      </c>
      <c r="Q5734" s="31">
        <f t="shared" si="5307"/>
        <v>90.132901800001207</v>
      </c>
      <c r="R5734" s="94"/>
      <c r="S5734" s="94"/>
      <c r="T5734" s="94"/>
      <c r="U5734" s="94"/>
      <c r="V5734" s="94"/>
      <c r="W5734" s="94"/>
      <c r="X5734" s="94"/>
      <c r="Y5734" s="94"/>
    </row>
    <row r="5735" spans="1:25" ht="15" customHeight="1" x14ac:dyDescent="0.25">
      <c r="A5735" s="64" t="s">
        <v>935</v>
      </c>
      <c r="B5735" s="64" t="s">
        <v>95</v>
      </c>
      <c r="C5735" s="64" t="s">
        <v>1370</v>
      </c>
      <c r="D5735" s="64" t="s">
        <v>2108</v>
      </c>
      <c r="E5735" s="20" t="s">
        <v>38</v>
      </c>
      <c r="F5735" s="64"/>
      <c r="G5735" s="53" t="s">
        <v>385</v>
      </c>
      <c r="H5735" s="53" t="s">
        <v>37</v>
      </c>
      <c r="I5735" s="26">
        <v>15100</v>
      </c>
      <c r="J5735" s="26">
        <v>100</v>
      </c>
      <c r="K5735" s="26">
        <v>100</v>
      </c>
      <c r="L5735" s="26">
        <f t="shared" si="5303"/>
        <v>0</v>
      </c>
      <c r="M5735" s="26">
        <v>0</v>
      </c>
      <c r="N5735" s="26">
        <v>0</v>
      </c>
      <c r="O5735" s="26">
        <v>0</v>
      </c>
      <c r="P5735" s="26">
        <f t="shared" si="5306"/>
        <v>100</v>
      </c>
      <c r="Q5735" s="26">
        <f t="shared" si="5307"/>
        <v>100</v>
      </c>
      <c r="R5735" s="90"/>
      <c r="S5735" s="90"/>
      <c r="T5735" s="90"/>
      <c r="U5735" s="90"/>
      <c r="V5735" s="90"/>
      <c r="W5735" s="90"/>
      <c r="X5735" s="90"/>
      <c r="Y5735" s="90"/>
    </row>
    <row r="5736" spans="1:25" ht="15" customHeight="1" x14ac:dyDescent="0.25">
      <c r="A5736" s="64" t="s">
        <v>935</v>
      </c>
      <c r="B5736" s="64" t="s">
        <v>95</v>
      </c>
      <c r="C5736" s="64" t="s">
        <v>1370</v>
      </c>
      <c r="D5736" s="64" t="s">
        <v>2108</v>
      </c>
      <c r="E5736" s="20" t="s">
        <v>298</v>
      </c>
      <c r="F5736" s="64"/>
      <c r="G5736" s="53" t="s">
        <v>385</v>
      </c>
      <c r="H5736" s="53" t="s">
        <v>297</v>
      </c>
      <c r="I5736" s="26">
        <v>48005</v>
      </c>
      <c r="J5736" s="26">
        <v>48005</v>
      </c>
      <c r="K5736" s="26">
        <v>48000</v>
      </c>
      <c r="L5736" s="26">
        <f t="shared" si="5303"/>
        <v>0</v>
      </c>
      <c r="M5736" s="26">
        <v>0</v>
      </c>
      <c r="N5736" s="26">
        <v>0</v>
      </c>
      <c r="O5736" s="26">
        <v>0</v>
      </c>
      <c r="P5736" s="26">
        <f t="shared" si="5306"/>
        <v>48000</v>
      </c>
      <c r="Q5736" s="26">
        <f t="shared" si="5307"/>
        <v>99.989584418289752</v>
      </c>
      <c r="R5736" s="90"/>
      <c r="S5736" s="90"/>
      <c r="T5736" s="90"/>
      <c r="U5736" s="90"/>
      <c r="V5736" s="90"/>
      <c r="W5736" s="90"/>
      <c r="X5736" s="90"/>
      <c r="Y5736" s="90"/>
    </row>
    <row r="5737" spans="1:25" ht="15" customHeight="1" x14ac:dyDescent="0.25">
      <c r="A5737" s="64" t="s">
        <v>935</v>
      </c>
      <c r="B5737" s="64" t="s">
        <v>95</v>
      </c>
      <c r="C5737" s="64" t="s">
        <v>1370</v>
      </c>
      <c r="D5737" s="64" t="s">
        <v>2108</v>
      </c>
      <c r="E5737" s="20" t="s">
        <v>301</v>
      </c>
      <c r="F5737" s="64"/>
      <c r="G5737" s="53" t="s">
        <v>385</v>
      </c>
      <c r="H5737" s="53" t="s">
        <v>300</v>
      </c>
      <c r="I5737" s="26">
        <v>13154</v>
      </c>
      <c r="J5737" s="26">
        <v>13154</v>
      </c>
      <c r="K5737" s="26">
        <v>8040</v>
      </c>
      <c r="L5737" s="26">
        <f t="shared" si="5303"/>
        <v>3600</v>
      </c>
      <c r="M5737" s="26">
        <v>1200</v>
      </c>
      <c r="N5737" s="26">
        <v>1200</v>
      </c>
      <c r="O5737" s="26">
        <v>1200</v>
      </c>
      <c r="P5737" s="26">
        <f t="shared" si="5306"/>
        <v>11640</v>
      </c>
      <c r="Q5737" s="26">
        <f t="shared" si="5307"/>
        <v>88.490193097156748</v>
      </c>
      <c r="R5737" s="90"/>
      <c r="S5737" s="90"/>
      <c r="T5737" s="90"/>
      <c r="U5737" s="90"/>
      <c r="V5737" s="90"/>
      <c r="W5737" s="90"/>
      <c r="X5737" s="90"/>
      <c r="Y5737" s="90"/>
    </row>
    <row r="5738" spans="1:25" ht="15" customHeight="1" x14ac:dyDescent="0.25">
      <c r="A5738" s="64" t="s">
        <v>935</v>
      </c>
      <c r="B5738" s="64" t="s">
        <v>95</v>
      </c>
      <c r="C5738" s="64" t="s">
        <v>1370</v>
      </c>
      <c r="D5738" s="64" t="s">
        <v>2108</v>
      </c>
      <c r="E5738" s="20" t="s">
        <v>218</v>
      </c>
      <c r="F5738" s="64"/>
      <c r="G5738" s="53" t="s">
        <v>385</v>
      </c>
      <c r="H5738" s="53" t="s">
        <v>217</v>
      </c>
      <c r="I5738" s="26">
        <v>49923</v>
      </c>
      <c r="J5738" s="26">
        <v>30423</v>
      </c>
      <c r="K5738" s="26">
        <v>30000</v>
      </c>
      <c r="L5738" s="26">
        <f t="shared" si="5303"/>
        <v>420</v>
      </c>
      <c r="M5738" s="26">
        <v>420</v>
      </c>
      <c r="N5738" s="26">
        <v>0</v>
      </c>
      <c r="O5738" s="26">
        <v>0</v>
      </c>
      <c r="P5738" s="26">
        <f t="shared" si="5306"/>
        <v>30420</v>
      </c>
      <c r="Q5738" s="26">
        <f t="shared" si="5307"/>
        <v>99.990139039542441</v>
      </c>
      <c r="R5738" s="90"/>
      <c r="S5738" s="90"/>
      <c r="T5738" s="90"/>
      <c r="U5738" s="90"/>
      <c r="V5738" s="90"/>
      <c r="W5738" s="90"/>
      <c r="X5738" s="90"/>
      <c r="Y5738" s="90"/>
    </row>
    <row r="5739" spans="1:25" ht="15" customHeight="1" x14ac:dyDescent="0.25">
      <c r="A5739" s="64" t="s">
        <v>935</v>
      </c>
      <c r="B5739" s="64" t="s">
        <v>95</v>
      </c>
      <c r="C5739" s="64" t="s">
        <v>1370</v>
      </c>
      <c r="D5739" s="64" t="s">
        <v>2108</v>
      </c>
      <c r="E5739" s="20" t="s">
        <v>303</v>
      </c>
      <c r="F5739" s="64"/>
      <c r="G5739" s="53" t="s">
        <v>385</v>
      </c>
      <c r="H5739" s="53" t="s">
        <v>302</v>
      </c>
      <c r="I5739" s="26">
        <v>700</v>
      </c>
      <c r="J5739" s="26">
        <v>300</v>
      </c>
      <c r="K5739" s="26">
        <v>300</v>
      </c>
      <c r="L5739" s="26">
        <f t="shared" si="5303"/>
        <v>0</v>
      </c>
      <c r="M5739" s="26">
        <v>0</v>
      </c>
      <c r="N5739" s="26">
        <v>0</v>
      </c>
      <c r="O5739" s="26">
        <v>0</v>
      </c>
      <c r="P5739" s="26">
        <f t="shared" si="5306"/>
        <v>300</v>
      </c>
      <c r="Q5739" s="26">
        <f t="shared" si="5307"/>
        <v>100</v>
      </c>
      <c r="R5739" s="90"/>
      <c r="S5739" s="90"/>
      <c r="T5739" s="90"/>
      <c r="U5739" s="90"/>
      <c r="V5739" s="90"/>
      <c r="W5739" s="90"/>
      <c r="X5739" s="90"/>
      <c r="Y5739" s="90"/>
    </row>
    <row r="5740" spans="1:25" ht="15" customHeight="1" x14ac:dyDescent="0.25">
      <c r="A5740" s="64" t="s">
        <v>935</v>
      </c>
      <c r="B5740" s="64" t="s">
        <v>95</v>
      </c>
      <c r="C5740" s="64" t="s">
        <v>1370</v>
      </c>
      <c r="D5740" s="64" t="s">
        <v>2108</v>
      </c>
      <c r="E5740" s="20" t="s">
        <v>305</v>
      </c>
      <c r="F5740" s="64"/>
      <c r="G5740" s="53" t="s">
        <v>385</v>
      </c>
      <c r="H5740" s="53" t="s">
        <v>304</v>
      </c>
      <c r="I5740" s="26">
        <v>22810</v>
      </c>
      <c r="J5740" s="26">
        <v>22810</v>
      </c>
      <c r="K5740" s="26">
        <v>14500</v>
      </c>
      <c r="L5740" s="26">
        <f t="shared" si="5303"/>
        <v>2500</v>
      </c>
      <c r="M5740" s="26">
        <v>0</v>
      </c>
      <c r="N5740" s="26">
        <v>0</v>
      </c>
      <c r="O5740" s="26">
        <v>2500</v>
      </c>
      <c r="P5740" s="26">
        <f t="shared" si="5306"/>
        <v>17000</v>
      </c>
      <c r="Q5740" s="26">
        <f t="shared" si="5307"/>
        <v>74.528715475668562</v>
      </c>
      <c r="R5740" s="90"/>
      <c r="S5740" s="90"/>
      <c r="T5740" s="90"/>
      <c r="U5740" s="90"/>
      <c r="V5740" s="90"/>
      <c r="W5740" s="90"/>
      <c r="X5740" s="90"/>
      <c r="Y5740" s="90"/>
    </row>
    <row r="5741" spans="1:25" ht="15" customHeight="1" x14ac:dyDescent="0.25">
      <c r="A5741" s="64" t="s">
        <v>935</v>
      </c>
      <c r="B5741" s="64" t="s">
        <v>95</v>
      </c>
      <c r="C5741" s="64" t="s">
        <v>1370</v>
      </c>
      <c r="D5741" s="64" t="s">
        <v>2108</v>
      </c>
      <c r="E5741" s="20" t="s">
        <v>308</v>
      </c>
      <c r="F5741" s="64"/>
      <c r="G5741" s="53" t="s">
        <v>385</v>
      </c>
      <c r="H5741" s="53" t="s">
        <v>307</v>
      </c>
      <c r="I5741" s="26">
        <v>27175</v>
      </c>
      <c r="J5741" s="26">
        <v>18175</v>
      </c>
      <c r="K5741" s="26">
        <v>18170</v>
      </c>
      <c r="L5741" s="26">
        <f t="shared" si="5303"/>
        <v>0</v>
      </c>
      <c r="M5741" s="26">
        <v>0</v>
      </c>
      <c r="N5741" s="26">
        <v>0</v>
      </c>
      <c r="O5741" s="26">
        <v>0</v>
      </c>
      <c r="P5741" s="26">
        <f t="shared" si="5306"/>
        <v>18170</v>
      </c>
      <c r="Q5741" s="26">
        <f t="shared" si="5307"/>
        <v>99.972489683631366</v>
      </c>
      <c r="R5741" s="90"/>
      <c r="S5741" s="90"/>
      <c r="T5741" s="90"/>
      <c r="U5741" s="90"/>
      <c r="V5741" s="90"/>
      <c r="W5741" s="90"/>
      <c r="X5741" s="90"/>
      <c r="Y5741" s="90"/>
    </row>
    <row r="5742" spans="1:25" ht="15" customHeight="1" x14ac:dyDescent="0.25">
      <c r="A5742" s="64" t="s">
        <v>935</v>
      </c>
      <c r="B5742" s="64" t="s">
        <v>95</v>
      </c>
      <c r="C5742" s="64" t="s">
        <v>1370</v>
      </c>
      <c r="D5742" s="64" t="s">
        <v>2108</v>
      </c>
      <c r="E5742" s="20" t="s">
        <v>311</v>
      </c>
      <c r="F5742" s="64"/>
      <c r="G5742" s="53" t="s">
        <v>385</v>
      </c>
      <c r="H5742" s="53" t="s">
        <v>310</v>
      </c>
      <c r="I5742" s="26">
        <v>2500</v>
      </c>
      <c r="J5742" s="26">
        <v>0</v>
      </c>
      <c r="K5742" s="26">
        <v>0</v>
      </c>
      <c r="L5742" s="26">
        <f t="shared" si="5303"/>
        <v>0</v>
      </c>
      <c r="M5742" s="26">
        <v>0</v>
      </c>
      <c r="N5742" s="26">
        <v>0</v>
      </c>
      <c r="O5742" s="26">
        <v>0</v>
      </c>
      <c r="P5742" s="26">
        <f t="shared" si="5306"/>
        <v>0</v>
      </c>
      <c r="Q5742" s="26" t="str">
        <f t="shared" si="5307"/>
        <v>-</v>
      </c>
      <c r="R5742" s="90"/>
      <c r="S5742" s="90"/>
      <c r="T5742" s="90"/>
      <c r="U5742" s="90"/>
      <c r="V5742" s="90"/>
      <c r="W5742" s="90"/>
      <c r="X5742" s="90"/>
      <c r="Y5742" s="90"/>
    </row>
    <row r="5743" spans="1:25" ht="15" customHeight="1" x14ac:dyDescent="0.25">
      <c r="A5743" s="63" t="s">
        <v>935</v>
      </c>
      <c r="B5743" s="63" t="s">
        <v>95</v>
      </c>
      <c r="C5743" s="63" t="s">
        <v>1370</v>
      </c>
      <c r="D5743" s="63" t="s">
        <v>2108</v>
      </c>
      <c r="E5743" s="63" t="s">
        <v>39</v>
      </c>
      <c r="F5743" s="64" t="s">
        <v>1</v>
      </c>
      <c r="G5743" s="53" t="s">
        <v>1</v>
      </c>
      <c r="H5743" s="65" t="s">
        <v>40</v>
      </c>
      <c r="I5743" s="31">
        <f t="shared" ref="I5743:K5743" si="5329">SUM(I5744:I5746)</f>
        <v>78144</v>
      </c>
      <c r="J5743" s="31">
        <f t="shared" si="5329"/>
        <v>32644</v>
      </c>
      <c r="K5743" s="31">
        <f t="shared" si="5329"/>
        <v>23240</v>
      </c>
      <c r="L5743" s="31">
        <f t="shared" si="5303"/>
        <v>400</v>
      </c>
      <c r="M5743" s="31">
        <f t="shared" ref="M5743" si="5330">SUM(M5744:M5746)</f>
        <v>400</v>
      </c>
      <c r="N5743" s="31">
        <f t="shared" ref="N5743:O5743" si="5331">SUM(N5744:N5746)</f>
        <v>0</v>
      </c>
      <c r="O5743" s="31">
        <f t="shared" si="5331"/>
        <v>0</v>
      </c>
      <c r="P5743" s="31">
        <f t="shared" si="5306"/>
        <v>23640</v>
      </c>
      <c r="Q5743" s="31">
        <f t="shared" si="5307"/>
        <v>72.417595882857484</v>
      </c>
      <c r="R5743" s="94"/>
      <c r="S5743" s="94"/>
      <c r="T5743" s="94"/>
      <c r="U5743" s="94"/>
      <c r="V5743" s="94"/>
      <c r="W5743" s="94"/>
      <c r="X5743" s="94"/>
      <c r="Y5743" s="94"/>
    </row>
    <row r="5744" spans="1:25" ht="15" customHeight="1" x14ac:dyDescent="0.25">
      <c r="A5744" s="64" t="s">
        <v>935</v>
      </c>
      <c r="B5744" s="64" t="s">
        <v>95</v>
      </c>
      <c r="C5744" s="64" t="s">
        <v>1370</v>
      </c>
      <c r="D5744" s="64" t="s">
        <v>2108</v>
      </c>
      <c r="E5744" s="20" t="s">
        <v>41</v>
      </c>
      <c r="F5744" s="64"/>
      <c r="G5744" s="53" t="s">
        <v>385</v>
      </c>
      <c r="H5744" s="53" t="s">
        <v>40</v>
      </c>
      <c r="I5744" s="26">
        <v>66044</v>
      </c>
      <c r="J5744" s="26">
        <v>20544</v>
      </c>
      <c r="K5744" s="26">
        <v>20540</v>
      </c>
      <c r="L5744" s="26">
        <f t="shared" si="5303"/>
        <v>0</v>
      </c>
      <c r="M5744" s="26">
        <v>0</v>
      </c>
      <c r="N5744" s="26">
        <v>0</v>
      </c>
      <c r="O5744" s="26">
        <v>0</v>
      </c>
      <c r="P5744" s="26">
        <f t="shared" si="5306"/>
        <v>20540</v>
      </c>
      <c r="Q5744" s="26">
        <f t="shared" si="5307"/>
        <v>99.980529595015582</v>
      </c>
      <c r="R5744" s="90"/>
      <c r="S5744" s="90"/>
      <c r="T5744" s="90"/>
      <c r="U5744" s="90"/>
      <c r="V5744" s="90"/>
      <c r="W5744" s="90"/>
      <c r="X5744" s="90"/>
      <c r="Y5744" s="90"/>
    </row>
    <row r="5745" spans="1:25" ht="15" customHeight="1" x14ac:dyDescent="0.25">
      <c r="A5745" s="64" t="s">
        <v>935</v>
      </c>
      <c r="B5745" s="64" t="s">
        <v>95</v>
      </c>
      <c r="C5745" s="64" t="s">
        <v>1370</v>
      </c>
      <c r="D5745" s="64" t="s">
        <v>2108</v>
      </c>
      <c r="E5745" s="20" t="s">
        <v>41</v>
      </c>
      <c r="F5745" s="64" t="s">
        <v>2115</v>
      </c>
      <c r="G5745" s="53" t="s">
        <v>385</v>
      </c>
      <c r="H5745" s="53" t="s">
        <v>49</v>
      </c>
      <c r="I5745" s="26">
        <v>3100</v>
      </c>
      <c r="J5745" s="26">
        <v>3100</v>
      </c>
      <c r="K5745" s="26">
        <v>2700</v>
      </c>
      <c r="L5745" s="26">
        <f t="shared" si="5303"/>
        <v>400</v>
      </c>
      <c r="M5745" s="26">
        <v>400</v>
      </c>
      <c r="N5745" s="26">
        <v>0</v>
      </c>
      <c r="O5745" s="26">
        <v>0</v>
      </c>
      <c r="P5745" s="26">
        <f t="shared" si="5306"/>
        <v>3100</v>
      </c>
      <c r="Q5745" s="26">
        <f t="shared" si="5307"/>
        <v>100</v>
      </c>
      <c r="R5745" s="90"/>
      <c r="S5745" s="90"/>
      <c r="T5745" s="90"/>
      <c r="U5745" s="90"/>
      <c r="V5745" s="90"/>
      <c r="W5745" s="90"/>
      <c r="X5745" s="90"/>
      <c r="Y5745" s="90"/>
    </row>
    <row r="5746" spans="1:25" ht="22.5" customHeight="1" x14ac:dyDescent="0.25">
      <c r="A5746" s="64" t="s">
        <v>935</v>
      </c>
      <c r="B5746" s="64" t="s">
        <v>95</v>
      </c>
      <c r="C5746" s="64" t="s">
        <v>1370</v>
      </c>
      <c r="D5746" s="64" t="s">
        <v>2108</v>
      </c>
      <c r="E5746" s="20" t="s">
        <v>41</v>
      </c>
      <c r="F5746" s="64" t="s">
        <v>2116</v>
      </c>
      <c r="G5746" s="53" t="s">
        <v>385</v>
      </c>
      <c r="H5746" s="53" t="s">
        <v>55</v>
      </c>
      <c r="I5746" s="26">
        <v>9000</v>
      </c>
      <c r="J5746" s="26">
        <v>9000</v>
      </c>
      <c r="K5746" s="26">
        <v>0</v>
      </c>
      <c r="L5746" s="26">
        <f t="shared" si="5303"/>
        <v>0</v>
      </c>
      <c r="M5746" s="26"/>
      <c r="N5746" s="26"/>
      <c r="O5746" s="26"/>
      <c r="P5746" s="26">
        <f t="shared" si="5306"/>
        <v>0</v>
      </c>
      <c r="Q5746" s="26">
        <f t="shared" si="5307"/>
        <v>0</v>
      </c>
      <c r="R5746" s="90"/>
      <c r="S5746" s="90"/>
      <c r="T5746" s="90"/>
      <c r="U5746" s="90"/>
      <c r="V5746" s="90"/>
      <c r="W5746" s="90"/>
      <c r="X5746" s="90"/>
      <c r="Y5746" s="90"/>
    </row>
    <row r="5747" spans="1:25" ht="15.75" customHeight="1" x14ac:dyDescent="0.25">
      <c r="A5747" s="63" t="s">
        <v>1</v>
      </c>
      <c r="B5747" s="63" t="s">
        <v>1</v>
      </c>
      <c r="C5747" s="63" t="s">
        <v>1</v>
      </c>
      <c r="D5747" s="65" t="s">
        <v>1</v>
      </c>
      <c r="E5747" s="65" t="s">
        <v>1</v>
      </c>
      <c r="F5747" s="65" t="s">
        <v>1</v>
      </c>
      <c r="G5747" s="65" t="s">
        <v>1</v>
      </c>
      <c r="H5747" s="66" t="s">
        <v>56</v>
      </c>
      <c r="I5747" s="30">
        <f t="shared" ref="I5747:K5748" si="5332">SUM(I5748)</f>
        <v>100</v>
      </c>
      <c r="J5747" s="30">
        <f t="shared" si="5332"/>
        <v>100</v>
      </c>
      <c r="K5747" s="30">
        <f t="shared" si="5332"/>
        <v>0</v>
      </c>
      <c r="L5747" s="30">
        <f t="shared" si="5303"/>
        <v>0</v>
      </c>
      <c r="M5747" s="30">
        <f t="shared" ref="M5747:M5748" si="5333">SUM(M5748)</f>
        <v>0</v>
      </c>
      <c r="N5747" s="30">
        <f t="shared" ref="N5747:O5748" si="5334">SUM(N5748)</f>
        <v>0</v>
      </c>
      <c r="O5747" s="30">
        <f t="shared" si="5334"/>
        <v>0</v>
      </c>
      <c r="P5747" s="30">
        <f t="shared" si="5306"/>
        <v>0</v>
      </c>
      <c r="Q5747" s="30">
        <f t="shared" si="5307"/>
        <v>0</v>
      </c>
      <c r="R5747" s="93"/>
      <c r="S5747" s="93"/>
      <c r="T5747" s="93"/>
      <c r="U5747" s="93"/>
      <c r="V5747" s="93"/>
      <c r="W5747" s="93"/>
      <c r="X5747" s="93"/>
      <c r="Y5747" s="93"/>
    </row>
    <row r="5748" spans="1:25" ht="15" customHeight="1" x14ac:dyDescent="0.25">
      <c r="A5748" s="63" t="s">
        <v>935</v>
      </c>
      <c r="B5748" s="63" t="s">
        <v>95</v>
      </c>
      <c r="C5748" s="63" t="s">
        <v>1370</v>
      </c>
      <c r="D5748" s="63" t="s">
        <v>2108</v>
      </c>
      <c r="E5748" s="65" t="s">
        <v>57</v>
      </c>
      <c r="F5748" s="65" t="s">
        <v>1</v>
      </c>
      <c r="G5748" s="65" t="s">
        <v>1</v>
      </c>
      <c r="H5748" s="65" t="s">
        <v>58</v>
      </c>
      <c r="I5748" s="31">
        <f t="shared" si="5332"/>
        <v>100</v>
      </c>
      <c r="J5748" s="31">
        <f t="shared" si="5332"/>
        <v>100</v>
      </c>
      <c r="K5748" s="31">
        <f t="shared" si="5332"/>
        <v>0</v>
      </c>
      <c r="L5748" s="31">
        <f t="shared" si="5303"/>
        <v>0</v>
      </c>
      <c r="M5748" s="31">
        <f t="shared" si="5333"/>
        <v>0</v>
      </c>
      <c r="N5748" s="31">
        <f t="shared" si="5334"/>
        <v>0</v>
      </c>
      <c r="O5748" s="31">
        <f t="shared" si="5334"/>
        <v>0</v>
      </c>
      <c r="P5748" s="31">
        <f t="shared" si="5306"/>
        <v>0</v>
      </c>
      <c r="Q5748" s="31">
        <f t="shared" si="5307"/>
        <v>0</v>
      </c>
      <c r="R5748" s="94"/>
      <c r="S5748" s="94"/>
      <c r="T5748" s="94"/>
      <c r="U5748" s="94"/>
      <c r="V5748" s="94"/>
      <c r="W5748" s="94"/>
      <c r="X5748" s="94"/>
      <c r="Y5748" s="94"/>
    </row>
    <row r="5749" spans="1:25" ht="15" customHeight="1" x14ac:dyDescent="0.25">
      <c r="A5749" s="64" t="s">
        <v>935</v>
      </c>
      <c r="B5749" s="64" t="s">
        <v>95</v>
      </c>
      <c r="C5749" s="64" t="s">
        <v>1370</v>
      </c>
      <c r="D5749" s="64" t="s">
        <v>2108</v>
      </c>
      <c r="E5749" s="20" t="s">
        <v>68</v>
      </c>
      <c r="F5749" s="64"/>
      <c r="G5749" s="53" t="s">
        <v>385</v>
      </c>
      <c r="H5749" s="53" t="s">
        <v>67</v>
      </c>
      <c r="I5749" s="26">
        <v>100</v>
      </c>
      <c r="J5749" s="26">
        <v>100</v>
      </c>
      <c r="K5749" s="26">
        <v>0</v>
      </c>
      <c r="L5749" s="26">
        <f t="shared" si="5303"/>
        <v>0</v>
      </c>
      <c r="M5749" s="26"/>
      <c r="N5749" s="26"/>
      <c r="O5749" s="26"/>
      <c r="P5749" s="26">
        <f t="shared" si="5306"/>
        <v>0</v>
      </c>
      <c r="Q5749" s="26">
        <f t="shared" si="5307"/>
        <v>0</v>
      </c>
      <c r="R5749" s="90"/>
      <c r="S5749" s="90"/>
      <c r="T5749" s="90"/>
      <c r="U5749" s="90"/>
      <c r="V5749" s="90"/>
      <c r="W5749" s="90"/>
      <c r="X5749" s="90"/>
      <c r="Y5749" s="90"/>
    </row>
    <row r="5750" spans="1:25" ht="15" customHeight="1" x14ac:dyDescent="0.25">
      <c r="A5750" s="63" t="s">
        <v>1</v>
      </c>
      <c r="B5750" s="63" t="s">
        <v>1</v>
      </c>
      <c r="C5750" s="63" t="s">
        <v>1</v>
      </c>
      <c r="D5750" s="65" t="s">
        <v>1</v>
      </c>
      <c r="E5750" s="65" t="s">
        <v>1</v>
      </c>
      <c r="F5750" s="65" t="s">
        <v>1</v>
      </c>
      <c r="G5750" s="65" t="s">
        <v>1</v>
      </c>
      <c r="H5750" s="66" t="s">
        <v>69</v>
      </c>
      <c r="I5750" s="30">
        <f t="shared" ref="I5750:K5750" si="5335">SUM(I5751)</f>
        <v>9500</v>
      </c>
      <c r="J5750" s="30">
        <f t="shared" si="5335"/>
        <v>0</v>
      </c>
      <c r="K5750" s="30">
        <f t="shared" si="5335"/>
        <v>0</v>
      </c>
      <c r="L5750" s="30">
        <f t="shared" si="5303"/>
        <v>0</v>
      </c>
      <c r="M5750" s="30">
        <f t="shared" ref="M5750" si="5336">SUM(M5751)</f>
        <v>0</v>
      </c>
      <c r="N5750" s="30">
        <f t="shared" ref="N5750:O5750" si="5337">SUM(N5751)</f>
        <v>0</v>
      </c>
      <c r="O5750" s="30">
        <f t="shared" si="5337"/>
        <v>0</v>
      </c>
      <c r="P5750" s="30">
        <f t="shared" si="5306"/>
        <v>0</v>
      </c>
      <c r="Q5750" s="30" t="str">
        <f t="shared" si="5307"/>
        <v>-</v>
      </c>
      <c r="R5750" s="93"/>
      <c r="S5750" s="93"/>
      <c r="T5750" s="93"/>
      <c r="U5750" s="93"/>
      <c r="V5750" s="93"/>
      <c r="W5750" s="93"/>
      <c r="X5750" s="93"/>
      <c r="Y5750" s="93"/>
    </row>
    <row r="5751" spans="1:25" ht="15" customHeight="1" x14ac:dyDescent="0.25">
      <c r="A5751" s="63" t="s">
        <v>935</v>
      </c>
      <c r="B5751" s="63" t="s">
        <v>95</v>
      </c>
      <c r="C5751" s="63" t="s">
        <v>1370</v>
      </c>
      <c r="D5751" s="63" t="s">
        <v>2108</v>
      </c>
      <c r="E5751" s="65" t="s">
        <v>70</v>
      </c>
      <c r="F5751" s="65" t="s">
        <v>1</v>
      </c>
      <c r="G5751" s="65" t="s">
        <v>1</v>
      </c>
      <c r="H5751" s="65" t="s">
        <v>71</v>
      </c>
      <c r="I5751" s="31">
        <f t="shared" ref="I5751:K5751" si="5338">SUM(I5752:I5753)</f>
        <v>9500</v>
      </c>
      <c r="J5751" s="31">
        <f t="shared" si="5338"/>
        <v>0</v>
      </c>
      <c r="K5751" s="31">
        <f t="shared" si="5338"/>
        <v>0</v>
      </c>
      <c r="L5751" s="31">
        <f t="shared" si="5303"/>
        <v>0</v>
      </c>
      <c r="M5751" s="31">
        <f t="shared" ref="M5751" si="5339">SUM(M5752:M5753)</f>
        <v>0</v>
      </c>
      <c r="N5751" s="31">
        <f t="shared" ref="N5751:O5751" si="5340">SUM(N5752:N5753)</f>
        <v>0</v>
      </c>
      <c r="O5751" s="31">
        <f t="shared" si="5340"/>
        <v>0</v>
      </c>
      <c r="P5751" s="31">
        <f t="shared" si="5306"/>
        <v>0</v>
      </c>
      <c r="Q5751" s="31" t="str">
        <f t="shared" si="5307"/>
        <v>-</v>
      </c>
      <c r="R5751" s="94"/>
      <c r="S5751" s="94"/>
      <c r="T5751" s="94"/>
      <c r="U5751" s="94"/>
      <c r="V5751" s="94"/>
      <c r="W5751" s="94"/>
      <c r="X5751" s="94"/>
      <c r="Y5751" s="94"/>
    </row>
    <row r="5752" spans="1:25" ht="15" customHeight="1" x14ac:dyDescent="0.25">
      <c r="A5752" s="64" t="s">
        <v>935</v>
      </c>
      <c r="B5752" s="64" t="s">
        <v>95</v>
      </c>
      <c r="C5752" s="64" t="s">
        <v>1370</v>
      </c>
      <c r="D5752" s="64" t="s">
        <v>2108</v>
      </c>
      <c r="E5752" s="20" t="s">
        <v>74</v>
      </c>
      <c r="F5752" s="64"/>
      <c r="G5752" s="53" t="s">
        <v>385</v>
      </c>
      <c r="H5752" s="53" t="s">
        <v>73</v>
      </c>
      <c r="I5752" s="26">
        <v>9000</v>
      </c>
      <c r="J5752" s="26">
        <v>0</v>
      </c>
      <c r="K5752" s="26">
        <v>0</v>
      </c>
      <c r="L5752" s="26">
        <f t="shared" si="5303"/>
        <v>0</v>
      </c>
      <c r="M5752" s="26">
        <v>0</v>
      </c>
      <c r="N5752" s="26">
        <v>0</v>
      </c>
      <c r="O5752" s="26">
        <v>0</v>
      </c>
      <c r="P5752" s="26">
        <f t="shared" si="5306"/>
        <v>0</v>
      </c>
      <c r="Q5752" s="26" t="str">
        <f t="shared" si="5307"/>
        <v>-</v>
      </c>
      <c r="R5752" s="90"/>
      <c r="S5752" s="90"/>
      <c r="T5752" s="90"/>
      <c r="U5752" s="90"/>
      <c r="V5752" s="90"/>
      <c r="W5752" s="90"/>
      <c r="X5752" s="90"/>
      <c r="Y5752" s="90"/>
    </row>
    <row r="5753" spans="1:25" ht="15" customHeight="1" x14ac:dyDescent="0.25">
      <c r="A5753" s="64" t="s">
        <v>935</v>
      </c>
      <c r="B5753" s="64" t="s">
        <v>95</v>
      </c>
      <c r="C5753" s="64" t="s">
        <v>1370</v>
      </c>
      <c r="D5753" s="64" t="s">
        <v>2108</v>
      </c>
      <c r="E5753" s="20" t="s">
        <v>323</v>
      </c>
      <c r="F5753" s="64"/>
      <c r="G5753" s="53" t="s">
        <v>385</v>
      </c>
      <c r="H5753" s="53" t="s">
        <v>322</v>
      </c>
      <c r="I5753" s="26">
        <v>500</v>
      </c>
      <c r="J5753" s="26">
        <v>0</v>
      </c>
      <c r="K5753" s="26">
        <v>0</v>
      </c>
      <c r="L5753" s="26">
        <f t="shared" si="5303"/>
        <v>0</v>
      </c>
      <c r="M5753" s="26">
        <v>0</v>
      </c>
      <c r="N5753" s="26">
        <v>0</v>
      </c>
      <c r="O5753" s="26">
        <v>0</v>
      </c>
      <c r="P5753" s="26">
        <f t="shared" si="5306"/>
        <v>0</v>
      </c>
      <c r="Q5753" s="26" t="str">
        <f t="shared" si="5307"/>
        <v>-</v>
      </c>
      <c r="R5753" s="90"/>
      <c r="S5753" s="90"/>
      <c r="T5753" s="90"/>
      <c r="U5753" s="90"/>
      <c r="V5753" s="90"/>
      <c r="W5753" s="90"/>
      <c r="X5753" s="90"/>
      <c r="Y5753" s="90"/>
    </row>
    <row r="5754" spans="1:25" ht="15" customHeight="1" x14ac:dyDescent="0.25">
      <c r="A5754" s="53" t="s">
        <v>1</v>
      </c>
      <c r="B5754" s="53" t="s">
        <v>1</v>
      </c>
      <c r="C5754" s="53" t="s">
        <v>1</v>
      </c>
      <c r="D5754" s="53" t="s">
        <v>1</v>
      </c>
      <c r="E5754" s="53" t="s">
        <v>1</v>
      </c>
      <c r="F5754" s="53" t="s">
        <v>1</v>
      </c>
      <c r="G5754" s="53" t="s">
        <v>1</v>
      </c>
      <c r="H5754" s="66" t="s">
        <v>2117</v>
      </c>
      <c r="I5754" s="30">
        <f t="shared" ref="I5754:K5754" si="5341">SUM(I5723,I5747,I5750)</f>
        <v>1802303</v>
      </c>
      <c r="J5754" s="30">
        <f t="shared" si="5341"/>
        <v>1700903</v>
      </c>
      <c r="K5754" s="30">
        <f t="shared" si="5341"/>
        <v>1054498</v>
      </c>
      <c r="L5754" s="30">
        <f t="shared" si="5303"/>
        <v>384920</v>
      </c>
      <c r="M5754" s="30">
        <f t="shared" ref="M5754" si="5342">SUM(M5723,M5747,M5750)</f>
        <v>124020</v>
      </c>
      <c r="N5754" s="30">
        <f t="shared" ref="N5754:O5754" si="5343">SUM(N5723,N5747,N5750)</f>
        <v>126200</v>
      </c>
      <c r="O5754" s="30">
        <f t="shared" si="5343"/>
        <v>134700</v>
      </c>
      <c r="P5754" s="30">
        <f t="shared" si="5306"/>
        <v>1439418</v>
      </c>
      <c r="Q5754" s="30">
        <f t="shared" si="5307"/>
        <v>84.626695349470253</v>
      </c>
      <c r="R5754" s="93"/>
      <c r="S5754" s="93"/>
      <c r="T5754" s="93"/>
      <c r="U5754" s="93"/>
      <c r="V5754" s="93"/>
      <c r="W5754" s="93"/>
      <c r="X5754" s="93"/>
      <c r="Y5754" s="93"/>
    </row>
    <row r="5755" spans="1:25" ht="15" customHeight="1" thickBot="1" x14ac:dyDescent="0.3">
      <c r="A5755" s="53" t="s">
        <v>1</v>
      </c>
      <c r="B5755" s="53" t="s">
        <v>1</v>
      </c>
      <c r="C5755" s="53" t="s">
        <v>1</v>
      </c>
      <c r="D5755" s="53" t="s">
        <v>1</v>
      </c>
      <c r="E5755" s="53" t="s">
        <v>1</v>
      </c>
      <c r="F5755" s="53" t="s">
        <v>1</v>
      </c>
      <c r="G5755" s="53" t="s">
        <v>1</v>
      </c>
      <c r="H5755" s="65" t="s">
        <v>76</v>
      </c>
      <c r="I5755" s="31"/>
      <c r="J5755" s="31"/>
      <c r="K5755" s="31">
        <v>0</v>
      </c>
      <c r="L5755" s="31"/>
      <c r="M5755" s="31"/>
      <c r="N5755" s="31"/>
      <c r="O5755" s="31"/>
      <c r="P5755" s="31"/>
      <c r="Q5755" s="31"/>
      <c r="R5755" s="94"/>
      <c r="S5755" s="94"/>
      <c r="T5755" s="94"/>
      <c r="U5755" s="94"/>
      <c r="V5755" s="94"/>
      <c r="W5755" s="94"/>
      <c r="X5755" s="94"/>
      <c r="Y5755" s="94"/>
    </row>
    <row r="5756" spans="1:25" ht="47.25" customHeight="1" thickBot="1" x14ac:dyDescent="0.3">
      <c r="A5756" s="110" t="s">
        <v>1</v>
      </c>
      <c r="B5756" s="110" t="s">
        <v>1</v>
      </c>
      <c r="C5756" s="110" t="s">
        <v>1</v>
      </c>
      <c r="D5756" s="110" t="s">
        <v>1</v>
      </c>
      <c r="E5756" s="110" t="s">
        <v>1</v>
      </c>
      <c r="F5756" s="110" t="s">
        <v>1</v>
      </c>
      <c r="G5756" s="110" t="s">
        <v>1</v>
      </c>
      <c r="H5756" s="28" t="s">
        <v>77</v>
      </c>
      <c r="I5756" s="109" t="s">
        <v>3984</v>
      </c>
      <c r="J5756" s="109" t="s">
        <v>11</v>
      </c>
      <c r="K5756" s="109" t="s">
        <v>3989</v>
      </c>
      <c r="L5756" s="109" t="s">
        <v>3985</v>
      </c>
      <c r="M5756" s="109" t="s">
        <v>4027</v>
      </c>
      <c r="N5756" s="109" t="s">
        <v>3988</v>
      </c>
      <c r="O5756" s="109" t="s">
        <v>3986</v>
      </c>
      <c r="P5756" s="109" t="s">
        <v>3987</v>
      </c>
      <c r="Q5756" s="109" t="s">
        <v>3695</v>
      </c>
      <c r="R5756" s="91"/>
      <c r="S5756" s="91"/>
      <c r="T5756" s="91"/>
      <c r="U5756" s="91"/>
      <c r="V5756" s="91"/>
      <c r="W5756" s="91"/>
      <c r="X5756" s="91"/>
      <c r="Y5756" s="91"/>
    </row>
    <row r="5757" spans="1:25" ht="15" customHeight="1" x14ac:dyDescent="0.25">
      <c r="A5757" s="111"/>
      <c r="B5757" s="111"/>
      <c r="C5757" s="111"/>
      <c r="D5757" s="111"/>
      <c r="E5757" s="111"/>
      <c r="F5757" s="111"/>
      <c r="G5757" s="111"/>
      <c r="H5757" s="67" t="s">
        <v>1</v>
      </c>
      <c r="I5757" s="29">
        <v>1</v>
      </c>
      <c r="J5757" s="29">
        <v>2</v>
      </c>
      <c r="K5757" s="29">
        <v>3</v>
      </c>
      <c r="L5757" s="29" t="s">
        <v>3478</v>
      </c>
      <c r="M5757" s="29">
        <v>5</v>
      </c>
      <c r="N5757" s="29">
        <v>6</v>
      </c>
      <c r="O5757" s="29">
        <v>7</v>
      </c>
      <c r="P5757" s="29" t="s">
        <v>3696</v>
      </c>
      <c r="Q5757" s="29">
        <v>9</v>
      </c>
      <c r="R5757" s="92"/>
      <c r="S5757" s="92"/>
      <c r="T5757" s="92"/>
      <c r="U5757" s="92"/>
      <c r="V5757" s="92"/>
      <c r="W5757" s="92"/>
      <c r="X5757" s="92"/>
      <c r="Y5757" s="92"/>
    </row>
    <row r="5758" spans="1:25" ht="15" customHeight="1" x14ac:dyDescent="0.25">
      <c r="A5758" s="111"/>
      <c r="B5758" s="111"/>
      <c r="C5758" s="111"/>
      <c r="D5758" s="111"/>
      <c r="E5758" s="111"/>
      <c r="F5758" s="111"/>
      <c r="G5758" s="111"/>
      <c r="H5758" s="68" t="s">
        <v>484</v>
      </c>
      <c r="I5758" s="32">
        <f t="shared" ref="I5758:K5758" si="5344">SUM(I5754)</f>
        <v>1802303</v>
      </c>
      <c r="J5758" s="32">
        <f t="shared" si="5344"/>
        <v>1700903</v>
      </c>
      <c r="K5758" s="32">
        <f t="shared" si="5344"/>
        <v>1054498</v>
      </c>
      <c r="L5758" s="32">
        <f t="shared" si="5303"/>
        <v>384920</v>
      </c>
      <c r="M5758" s="32">
        <f t="shared" ref="M5758" si="5345">SUM(M5754)</f>
        <v>124020</v>
      </c>
      <c r="N5758" s="32">
        <f t="shared" ref="N5758:O5758" si="5346">SUM(N5754)</f>
        <v>126200</v>
      </c>
      <c r="O5758" s="32">
        <f t="shared" si="5346"/>
        <v>134700</v>
      </c>
      <c r="P5758" s="32">
        <f t="shared" si="5306"/>
        <v>1439418</v>
      </c>
      <c r="Q5758" s="32">
        <f t="shared" si="5307"/>
        <v>84.626695349470253</v>
      </c>
      <c r="R5758" s="90"/>
      <c r="S5758" s="90"/>
      <c r="T5758" s="90"/>
      <c r="U5758" s="90"/>
      <c r="V5758" s="90"/>
      <c r="W5758" s="90"/>
      <c r="X5758" s="90"/>
      <c r="Y5758" s="90"/>
    </row>
    <row r="5759" spans="1:25" ht="15" customHeight="1" x14ac:dyDescent="0.25">
      <c r="A5759" s="111"/>
      <c r="B5759" s="111"/>
      <c r="C5759" s="111"/>
      <c r="D5759" s="111"/>
      <c r="E5759" s="111"/>
      <c r="F5759" s="111"/>
      <c r="G5759" s="111"/>
      <c r="H5759" s="69" t="s">
        <v>79</v>
      </c>
      <c r="I5759" s="32">
        <f t="shared" ref="I5759:K5759" si="5347">SUM(I5758)</f>
        <v>1802303</v>
      </c>
      <c r="J5759" s="32">
        <f t="shared" si="5347"/>
        <v>1700903</v>
      </c>
      <c r="K5759" s="32">
        <f t="shared" si="5347"/>
        <v>1054498</v>
      </c>
      <c r="L5759" s="32">
        <f t="shared" si="5303"/>
        <v>384920</v>
      </c>
      <c r="M5759" s="32">
        <f t="shared" ref="M5759" si="5348">SUM(M5758)</f>
        <v>124020</v>
      </c>
      <c r="N5759" s="32">
        <f t="shared" ref="N5759:O5759" si="5349">SUM(N5758)</f>
        <v>126200</v>
      </c>
      <c r="O5759" s="32">
        <f t="shared" si="5349"/>
        <v>134700</v>
      </c>
      <c r="P5759" s="32">
        <f t="shared" si="5306"/>
        <v>1439418</v>
      </c>
      <c r="Q5759" s="32">
        <f t="shared" si="5307"/>
        <v>84.626695349470253</v>
      </c>
      <c r="R5759" s="90"/>
      <c r="S5759" s="90"/>
      <c r="T5759" s="90"/>
      <c r="U5759" s="90"/>
      <c r="V5759" s="90"/>
      <c r="W5759" s="90"/>
      <c r="X5759" s="90"/>
      <c r="Y5759" s="90"/>
    </row>
    <row r="5760" spans="1:25" ht="15" customHeight="1" x14ac:dyDescent="0.25">
      <c r="A5760" s="112"/>
      <c r="B5760" s="112"/>
      <c r="C5760" s="112"/>
      <c r="D5760" s="112"/>
      <c r="E5760" s="112"/>
      <c r="F5760" s="112"/>
      <c r="G5760" s="112"/>
      <c r="I5760" s="27"/>
      <c r="J5760" s="27"/>
      <c r="K5760" s="27">
        <v>0</v>
      </c>
      <c r="L5760" s="27"/>
      <c r="M5760" s="27"/>
      <c r="N5760" s="27"/>
      <c r="O5760" s="27"/>
      <c r="P5760" s="27"/>
      <c r="Q5760" s="27"/>
      <c r="R5760" s="27"/>
      <c r="S5760" s="27"/>
      <c r="T5760" s="27"/>
      <c r="U5760" s="27"/>
      <c r="V5760" s="27"/>
      <c r="W5760" s="27"/>
      <c r="X5760" s="27"/>
      <c r="Y5760" s="27"/>
    </row>
    <row r="5761" spans="1:25" ht="15" customHeight="1" thickBot="1" x14ac:dyDescent="0.3">
      <c r="A5761" s="53" t="s">
        <v>1</v>
      </c>
      <c r="B5761" s="53" t="s">
        <v>1</v>
      </c>
      <c r="C5761" s="53" t="s">
        <v>1</v>
      </c>
      <c r="D5761" s="53" t="s">
        <v>1</v>
      </c>
      <c r="E5761" s="53" t="s">
        <v>1</v>
      </c>
      <c r="F5761" s="53" t="s">
        <v>1</v>
      </c>
      <c r="G5761" s="53" t="s">
        <v>1</v>
      </c>
      <c r="H5761" s="21" t="s">
        <v>1</v>
      </c>
      <c r="I5761" s="33"/>
      <c r="J5761" s="33"/>
      <c r="K5761" s="33">
        <v>0</v>
      </c>
      <c r="L5761" s="33"/>
      <c r="M5761" s="33"/>
      <c r="N5761" s="33"/>
      <c r="O5761" s="33"/>
      <c r="P5761" s="33"/>
      <c r="Q5761" s="33"/>
      <c r="R5761" s="33"/>
      <c r="S5761" s="33"/>
      <c r="T5761" s="33"/>
      <c r="U5761" s="33"/>
      <c r="V5761" s="33"/>
      <c r="W5761" s="33"/>
      <c r="X5761" s="33"/>
      <c r="Y5761" s="33"/>
    </row>
    <row r="5762" spans="1:25" ht="45.75" customHeight="1" thickBot="1" x14ac:dyDescent="0.3">
      <c r="A5762" s="28" t="s">
        <v>4</v>
      </c>
      <c r="B5762" s="28" t="s">
        <v>5</v>
      </c>
      <c r="C5762" s="28" t="s">
        <v>6</v>
      </c>
      <c r="D5762" s="57" t="s">
        <v>1</v>
      </c>
      <c r="E5762" s="28" t="s">
        <v>7</v>
      </c>
      <c r="F5762" s="28" t="s">
        <v>8</v>
      </c>
      <c r="G5762" s="28" t="s">
        <v>9</v>
      </c>
      <c r="H5762" s="28" t="s">
        <v>10</v>
      </c>
      <c r="I5762" s="109" t="s">
        <v>3984</v>
      </c>
      <c r="J5762" s="109" t="s">
        <v>11</v>
      </c>
      <c r="K5762" s="109" t="s">
        <v>3989</v>
      </c>
      <c r="L5762" s="109" t="s">
        <v>3985</v>
      </c>
      <c r="M5762" s="109" t="s">
        <v>4027</v>
      </c>
      <c r="N5762" s="109" t="s">
        <v>3988</v>
      </c>
      <c r="O5762" s="109" t="s">
        <v>3986</v>
      </c>
      <c r="P5762" s="109" t="s">
        <v>3987</v>
      </c>
      <c r="Q5762" s="109" t="s">
        <v>3695</v>
      </c>
      <c r="R5762" s="91"/>
      <c r="S5762" s="91"/>
      <c r="T5762" s="91"/>
      <c r="U5762" s="91"/>
      <c r="V5762" s="91"/>
      <c r="W5762" s="91"/>
      <c r="X5762" s="91"/>
      <c r="Y5762" s="91"/>
    </row>
    <row r="5763" spans="1:25" ht="15" customHeight="1" x14ac:dyDescent="0.25">
      <c r="A5763" s="58" t="s">
        <v>1</v>
      </c>
      <c r="B5763" s="58" t="s">
        <v>1</v>
      </c>
      <c r="C5763" s="58" t="s">
        <v>1</v>
      </c>
      <c r="D5763" s="59" t="s">
        <v>1</v>
      </c>
      <c r="E5763" s="59" t="s">
        <v>1</v>
      </c>
      <c r="F5763" s="60" t="s">
        <v>1</v>
      </c>
      <c r="G5763" s="61" t="s">
        <v>1</v>
      </c>
      <c r="H5763" s="62" t="s">
        <v>1</v>
      </c>
      <c r="I5763" s="29">
        <v>1</v>
      </c>
      <c r="J5763" s="29">
        <v>2</v>
      </c>
      <c r="K5763" s="29">
        <v>3</v>
      </c>
      <c r="L5763" s="29" t="s">
        <v>3478</v>
      </c>
      <c r="M5763" s="29">
        <v>5</v>
      </c>
      <c r="N5763" s="29">
        <v>6</v>
      </c>
      <c r="O5763" s="29">
        <v>7</v>
      </c>
      <c r="P5763" s="29" t="s">
        <v>3696</v>
      </c>
      <c r="Q5763" s="29">
        <v>9</v>
      </c>
      <c r="R5763" s="92"/>
      <c r="S5763" s="92"/>
      <c r="T5763" s="92"/>
      <c r="U5763" s="92"/>
      <c r="V5763" s="92"/>
      <c r="W5763" s="92"/>
      <c r="X5763" s="92"/>
      <c r="Y5763" s="92"/>
    </row>
    <row r="5764" spans="1:25" ht="15" customHeight="1" x14ac:dyDescent="0.25">
      <c r="A5764" s="63" t="s">
        <v>935</v>
      </c>
      <c r="B5764" s="63" t="s">
        <v>95</v>
      </c>
      <c r="C5764" s="64" t="s">
        <v>1381</v>
      </c>
      <c r="D5764" s="64" t="s">
        <v>2118</v>
      </c>
      <c r="E5764" s="65" t="s">
        <v>1</v>
      </c>
      <c r="F5764" s="65" t="s">
        <v>1</v>
      </c>
      <c r="G5764" s="65" t="s">
        <v>1</v>
      </c>
      <c r="H5764" s="65" t="s">
        <v>2119</v>
      </c>
      <c r="I5764" s="26">
        <v>0</v>
      </c>
      <c r="J5764" s="26" t="s">
        <v>1</v>
      </c>
      <c r="K5764" s="26">
        <v>0</v>
      </c>
      <c r="L5764" s="26"/>
      <c r="M5764" s="26"/>
      <c r="N5764" s="26"/>
      <c r="O5764" s="26"/>
      <c r="P5764" s="26"/>
      <c r="Q5764" s="26"/>
      <c r="R5764" s="90"/>
      <c r="S5764" s="90"/>
      <c r="T5764" s="90"/>
      <c r="U5764" s="90"/>
      <c r="V5764" s="90"/>
      <c r="W5764" s="90"/>
      <c r="X5764" s="90"/>
      <c r="Y5764" s="90"/>
    </row>
    <row r="5765" spans="1:25" ht="22.5" customHeight="1" x14ac:dyDescent="0.25">
      <c r="A5765" s="63" t="s">
        <v>1</v>
      </c>
      <c r="B5765" s="63" t="s">
        <v>1</v>
      </c>
      <c r="C5765" s="63" t="s">
        <v>1</v>
      </c>
      <c r="D5765" s="65" t="s">
        <v>1</v>
      </c>
      <c r="E5765" s="65" t="s">
        <v>1</v>
      </c>
      <c r="F5765" s="65" t="s">
        <v>1</v>
      </c>
      <c r="G5765" s="65" t="s">
        <v>1</v>
      </c>
      <c r="H5765" s="66" t="s">
        <v>15</v>
      </c>
      <c r="I5765" s="30">
        <f t="shared" ref="I5765:K5765" si="5350">SUM(I5766,I5774,I5776)</f>
        <v>1166476</v>
      </c>
      <c r="J5765" s="30">
        <f t="shared" si="5350"/>
        <v>1132676</v>
      </c>
      <c r="K5765" s="30">
        <f t="shared" si="5350"/>
        <v>692228</v>
      </c>
      <c r="L5765" s="30">
        <f t="shared" si="5303"/>
        <v>302794</v>
      </c>
      <c r="M5765" s="30">
        <f t="shared" ref="M5765" si="5351">SUM(M5766,M5774,M5776)</f>
        <v>98000</v>
      </c>
      <c r="N5765" s="30">
        <f t="shared" ref="N5765:O5765" si="5352">SUM(N5766,N5774,N5776)</f>
        <v>99700</v>
      </c>
      <c r="O5765" s="30">
        <f t="shared" si="5352"/>
        <v>105094</v>
      </c>
      <c r="P5765" s="30">
        <f t="shared" si="5306"/>
        <v>995022</v>
      </c>
      <c r="Q5765" s="30">
        <f t="shared" si="5307"/>
        <v>87.847010089381257</v>
      </c>
      <c r="R5765" s="93"/>
      <c r="S5765" s="93"/>
      <c r="T5765" s="93"/>
      <c r="U5765" s="93"/>
      <c r="V5765" s="93"/>
      <c r="W5765" s="93"/>
      <c r="X5765" s="93"/>
      <c r="Y5765" s="93"/>
    </row>
    <row r="5766" spans="1:25" ht="15" customHeight="1" x14ac:dyDescent="0.25">
      <c r="A5766" s="63" t="s">
        <v>935</v>
      </c>
      <c r="B5766" s="63" t="s">
        <v>95</v>
      </c>
      <c r="C5766" s="63" t="s">
        <v>1381</v>
      </c>
      <c r="D5766" s="63" t="s">
        <v>2118</v>
      </c>
      <c r="E5766" s="65" t="s">
        <v>16</v>
      </c>
      <c r="F5766" s="65" t="s">
        <v>1</v>
      </c>
      <c r="G5766" s="65" t="s">
        <v>1</v>
      </c>
      <c r="H5766" s="65" t="s">
        <v>17</v>
      </c>
      <c r="I5766" s="31">
        <f t="shared" ref="I5766:K5766" si="5353">SUM(I5767:I5768)</f>
        <v>981583</v>
      </c>
      <c r="J5766" s="31">
        <f t="shared" si="5353"/>
        <v>981583</v>
      </c>
      <c r="K5766" s="31">
        <f t="shared" si="5353"/>
        <v>586194</v>
      </c>
      <c r="L5766" s="31">
        <f t="shared" si="5303"/>
        <v>268900</v>
      </c>
      <c r="M5766" s="31">
        <f t="shared" ref="M5766" si="5354">SUM(M5767:M5768)</f>
        <v>87000</v>
      </c>
      <c r="N5766" s="31">
        <f t="shared" ref="N5766:O5766" si="5355">SUM(N5767:N5768)</f>
        <v>89000</v>
      </c>
      <c r="O5766" s="31">
        <f t="shared" si="5355"/>
        <v>92900</v>
      </c>
      <c r="P5766" s="31">
        <f t="shared" si="5306"/>
        <v>855094</v>
      </c>
      <c r="Q5766" s="31">
        <f t="shared" si="5307"/>
        <v>87.113774382808174</v>
      </c>
      <c r="R5766" s="94"/>
      <c r="S5766" s="94"/>
      <c r="T5766" s="94"/>
      <c r="U5766" s="94"/>
      <c r="V5766" s="94"/>
      <c r="W5766" s="94"/>
      <c r="X5766" s="94"/>
      <c r="Y5766" s="94"/>
    </row>
    <row r="5767" spans="1:25" ht="15" customHeight="1" x14ac:dyDescent="0.25">
      <c r="A5767" s="64" t="s">
        <v>935</v>
      </c>
      <c r="B5767" s="64" t="s">
        <v>95</v>
      </c>
      <c r="C5767" s="64" t="s">
        <v>1381</v>
      </c>
      <c r="D5767" s="64" t="s">
        <v>2118</v>
      </c>
      <c r="E5767" s="20" t="s">
        <v>19</v>
      </c>
      <c r="F5767" s="64"/>
      <c r="G5767" s="53" t="s">
        <v>385</v>
      </c>
      <c r="H5767" s="53" t="s">
        <v>3927</v>
      </c>
      <c r="I5767" s="26">
        <v>860389</v>
      </c>
      <c r="J5767" s="26">
        <v>860389</v>
      </c>
      <c r="K5767" s="26">
        <v>498000</v>
      </c>
      <c r="L5767" s="26">
        <f t="shared" si="5303"/>
        <v>249000</v>
      </c>
      <c r="M5767" s="26">
        <v>83000</v>
      </c>
      <c r="N5767" s="26">
        <v>83000</v>
      </c>
      <c r="O5767" s="26">
        <v>83000</v>
      </c>
      <c r="P5767" s="26">
        <f t="shared" si="5306"/>
        <v>747000</v>
      </c>
      <c r="Q5767" s="26">
        <f t="shared" si="5307"/>
        <v>86.821193669375134</v>
      </c>
      <c r="R5767" s="90"/>
      <c r="S5767" s="90"/>
      <c r="T5767" s="90"/>
      <c r="U5767" s="90"/>
      <c r="V5767" s="90"/>
      <c r="W5767" s="90"/>
      <c r="X5767" s="90"/>
      <c r="Y5767" s="90"/>
    </row>
    <row r="5768" spans="1:25" ht="15" customHeight="1" x14ac:dyDescent="0.25">
      <c r="A5768" s="63" t="s">
        <v>935</v>
      </c>
      <c r="B5768" s="63" t="s">
        <v>95</v>
      </c>
      <c r="C5768" s="63" t="s">
        <v>1381</v>
      </c>
      <c r="D5768" s="63" t="s">
        <v>2118</v>
      </c>
      <c r="E5768" s="63" t="s">
        <v>21</v>
      </c>
      <c r="F5768" s="64" t="s">
        <v>1</v>
      </c>
      <c r="G5768" s="53" t="s">
        <v>1</v>
      </c>
      <c r="H5768" s="65" t="s">
        <v>22</v>
      </c>
      <c r="I5768" s="31">
        <f t="shared" ref="I5768:K5768" si="5356">SUM(I5769:I5773)</f>
        <v>121194</v>
      </c>
      <c r="J5768" s="31">
        <f t="shared" si="5356"/>
        <v>121194</v>
      </c>
      <c r="K5768" s="31">
        <f t="shared" si="5356"/>
        <v>88194</v>
      </c>
      <c r="L5768" s="31">
        <f t="shared" si="5303"/>
        <v>19900</v>
      </c>
      <c r="M5768" s="31">
        <f t="shared" ref="M5768" si="5357">SUM(M5769:M5773)</f>
        <v>4000</v>
      </c>
      <c r="N5768" s="31">
        <f t="shared" ref="N5768:O5768" si="5358">SUM(N5769:N5773)</f>
        <v>6000</v>
      </c>
      <c r="O5768" s="31">
        <f t="shared" si="5358"/>
        <v>9900</v>
      </c>
      <c r="P5768" s="31">
        <f t="shared" si="5306"/>
        <v>108094</v>
      </c>
      <c r="Q5768" s="31">
        <f t="shared" si="5307"/>
        <v>89.190884037163556</v>
      </c>
      <c r="R5768" s="94"/>
      <c r="S5768" s="94"/>
      <c r="T5768" s="94"/>
      <c r="U5768" s="94"/>
      <c r="V5768" s="94"/>
      <c r="W5768" s="94"/>
      <c r="X5768" s="94"/>
      <c r="Y5768" s="94"/>
    </row>
    <row r="5769" spans="1:25" ht="15" customHeight="1" x14ac:dyDescent="0.25">
      <c r="A5769" s="64" t="s">
        <v>935</v>
      </c>
      <c r="B5769" s="64" t="s">
        <v>95</v>
      </c>
      <c r="C5769" s="64" t="s">
        <v>1381</v>
      </c>
      <c r="D5769" s="64" t="s">
        <v>2118</v>
      </c>
      <c r="E5769" s="20" t="s">
        <v>23</v>
      </c>
      <c r="F5769" s="64" t="s">
        <v>2120</v>
      </c>
      <c r="G5769" s="53" t="s">
        <v>385</v>
      </c>
      <c r="H5769" s="53" t="s">
        <v>85</v>
      </c>
      <c r="I5769" s="26">
        <v>20500</v>
      </c>
      <c r="J5769" s="26">
        <v>20500</v>
      </c>
      <c r="K5769" s="26">
        <v>14600</v>
      </c>
      <c r="L5769" s="26">
        <f t="shared" si="5303"/>
        <v>5900</v>
      </c>
      <c r="M5769" s="26">
        <v>2000</v>
      </c>
      <c r="N5769" s="26">
        <v>2000</v>
      </c>
      <c r="O5769" s="26">
        <v>1900</v>
      </c>
      <c r="P5769" s="26">
        <f t="shared" si="5306"/>
        <v>20500</v>
      </c>
      <c r="Q5769" s="26">
        <f t="shared" si="5307"/>
        <v>100</v>
      </c>
      <c r="R5769" s="90"/>
      <c r="S5769" s="90"/>
      <c r="T5769" s="90"/>
      <c r="U5769" s="90"/>
      <c r="V5769" s="90"/>
      <c r="W5769" s="90"/>
      <c r="X5769" s="90"/>
      <c r="Y5769" s="90"/>
    </row>
    <row r="5770" spans="1:25" ht="15" customHeight="1" x14ac:dyDescent="0.25">
      <c r="A5770" s="64" t="s">
        <v>935</v>
      </c>
      <c r="B5770" s="64" t="s">
        <v>95</v>
      </c>
      <c r="C5770" s="64" t="s">
        <v>1381</v>
      </c>
      <c r="D5770" s="64" t="s">
        <v>2118</v>
      </c>
      <c r="E5770" s="20" t="s">
        <v>23</v>
      </c>
      <c r="F5770" s="64" t="s">
        <v>2121</v>
      </c>
      <c r="G5770" s="53" t="s">
        <v>385</v>
      </c>
      <c r="H5770" s="53" t="s">
        <v>25</v>
      </c>
      <c r="I5770" s="26">
        <v>73000</v>
      </c>
      <c r="J5770" s="26">
        <v>73000</v>
      </c>
      <c r="K5770" s="26">
        <v>45900</v>
      </c>
      <c r="L5770" s="26">
        <f t="shared" si="5303"/>
        <v>14000</v>
      </c>
      <c r="M5770" s="26">
        <v>2000</v>
      </c>
      <c r="N5770" s="26">
        <v>4000</v>
      </c>
      <c r="O5770" s="26">
        <v>8000</v>
      </c>
      <c r="P5770" s="26">
        <f t="shared" si="5306"/>
        <v>59900</v>
      </c>
      <c r="Q5770" s="26">
        <f t="shared" si="5307"/>
        <v>82.054794520547944</v>
      </c>
      <c r="R5770" s="90"/>
      <c r="S5770" s="90"/>
      <c r="T5770" s="90"/>
      <c r="U5770" s="90"/>
      <c r="V5770" s="90"/>
      <c r="W5770" s="90"/>
      <c r="X5770" s="90"/>
      <c r="Y5770" s="90"/>
    </row>
    <row r="5771" spans="1:25" ht="15" customHeight="1" x14ac:dyDescent="0.25">
      <c r="A5771" s="64" t="s">
        <v>935</v>
      </c>
      <c r="B5771" s="64" t="s">
        <v>95</v>
      </c>
      <c r="C5771" s="64" t="s">
        <v>1381</v>
      </c>
      <c r="D5771" s="64" t="s">
        <v>2118</v>
      </c>
      <c r="E5771" s="20" t="s">
        <v>23</v>
      </c>
      <c r="F5771" s="64" t="s">
        <v>2122</v>
      </c>
      <c r="G5771" s="53" t="s">
        <v>385</v>
      </c>
      <c r="H5771" s="53" t="s">
        <v>27</v>
      </c>
      <c r="I5771" s="26">
        <v>19694</v>
      </c>
      <c r="J5771" s="26">
        <v>19694</v>
      </c>
      <c r="K5771" s="26">
        <v>19694</v>
      </c>
      <c r="L5771" s="26">
        <f t="shared" si="5303"/>
        <v>0</v>
      </c>
      <c r="M5771" s="26"/>
      <c r="N5771" s="26"/>
      <c r="O5771" s="26"/>
      <c r="P5771" s="26">
        <f t="shared" si="5306"/>
        <v>19694</v>
      </c>
      <c r="Q5771" s="26">
        <f t="shared" si="5307"/>
        <v>100</v>
      </c>
      <c r="R5771" s="90"/>
      <c r="S5771" s="90"/>
      <c r="T5771" s="90"/>
      <c r="U5771" s="90"/>
      <c r="V5771" s="90"/>
      <c r="W5771" s="90"/>
      <c r="X5771" s="90"/>
      <c r="Y5771" s="90"/>
    </row>
    <row r="5772" spans="1:25" ht="15" customHeight="1" x14ac:dyDescent="0.25">
      <c r="A5772" s="64" t="s">
        <v>935</v>
      </c>
      <c r="B5772" s="64" t="s">
        <v>95</v>
      </c>
      <c r="C5772" s="64" t="s">
        <v>1381</v>
      </c>
      <c r="D5772" s="64" t="s">
        <v>2118</v>
      </c>
      <c r="E5772" s="20" t="s">
        <v>23</v>
      </c>
      <c r="F5772" s="64" t="s">
        <v>2123</v>
      </c>
      <c r="G5772" s="53" t="s">
        <v>385</v>
      </c>
      <c r="H5772" s="53" t="s">
        <v>89</v>
      </c>
      <c r="I5772" s="26">
        <v>0</v>
      </c>
      <c r="J5772" s="26">
        <v>0</v>
      </c>
      <c r="K5772" s="26">
        <v>0</v>
      </c>
      <c r="L5772" s="26">
        <f t="shared" si="5303"/>
        <v>0</v>
      </c>
      <c r="M5772" s="26">
        <v>0</v>
      </c>
      <c r="N5772" s="26">
        <v>0</v>
      </c>
      <c r="O5772" s="26">
        <v>0</v>
      </c>
      <c r="P5772" s="26">
        <f t="shared" si="5306"/>
        <v>0</v>
      </c>
      <c r="Q5772" s="26" t="str">
        <f t="shared" si="5307"/>
        <v>-</v>
      </c>
      <c r="R5772" s="90"/>
      <c r="S5772" s="90"/>
      <c r="T5772" s="90"/>
      <c r="U5772" s="90"/>
      <c r="V5772" s="90"/>
      <c r="W5772" s="90"/>
      <c r="X5772" s="90"/>
      <c r="Y5772" s="90"/>
    </row>
    <row r="5773" spans="1:25" ht="15" customHeight="1" x14ac:dyDescent="0.25">
      <c r="A5773" s="64" t="s">
        <v>935</v>
      </c>
      <c r="B5773" s="64" t="s">
        <v>95</v>
      </c>
      <c r="C5773" s="64" t="s">
        <v>1381</v>
      </c>
      <c r="D5773" s="64" t="s">
        <v>2118</v>
      </c>
      <c r="E5773" s="20" t="s">
        <v>23</v>
      </c>
      <c r="F5773" s="64" t="s">
        <v>2124</v>
      </c>
      <c r="G5773" s="53" t="s">
        <v>385</v>
      </c>
      <c r="H5773" s="53" t="s">
        <v>29</v>
      </c>
      <c r="I5773" s="26">
        <v>8000</v>
      </c>
      <c r="J5773" s="26">
        <v>8000</v>
      </c>
      <c r="K5773" s="26">
        <v>8000</v>
      </c>
      <c r="L5773" s="26">
        <f t="shared" si="5303"/>
        <v>0</v>
      </c>
      <c r="M5773" s="26">
        <v>0</v>
      </c>
      <c r="N5773" s="26">
        <v>0</v>
      </c>
      <c r="O5773" s="26">
        <v>0</v>
      </c>
      <c r="P5773" s="26">
        <f t="shared" si="5306"/>
        <v>8000</v>
      </c>
      <c r="Q5773" s="26">
        <f t="shared" si="5307"/>
        <v>100</v>
      </c>
      <c r="R5773" s="90"/>
      <c r="S5773" s="90"/>
      <c r="T5773" s="90"/>
      <c r="U5773" s="90"/>
      <c r="V5773" s="90"/>
      <c r="W5773" s="90"/>
      <c r="X5773" s="90"/>
      <c r="Y5773" s="90"/>
    </row>
    <row r="5774" spans="1:25" ht="15" customHeight="1" x14ac:dyDescent="0.25">
      <c r="A5774" s="63" t="s">
        <v>935</v>
      </c>
      <c r="B5774" s="63" t="s">
        <v>95</v>
      </c>
      <c r="C5774" s="63" t="s">
        <v>1381</v>
      </c>
      <c r="D5774" s="63" t="s">
        <v>2118</v>
      </c>
      <c r="E5774" s="65" t="s">
        <v>30</v>
      </c>
      <c r="F5774" s="65" t="s">
        <v>1</v>
      </c>
      <c r="G5774" s="65" t="s">
        <v>1</v>
      </c>
      <c r="H5774" s="65" t="s">
        <v>31</v>
      </c>
      <c r="I5774" s="31">
        <f t="shared" ref="I5774:K5774" si="5359">SUM(I5775)</f>
        <v>90348</v>
      </c>
      <c r="J5774" s="31">
        <f t="shared" si="5359"/>
        <v>90348</v>
      </c>
      <c r="K5774" s="31">
        <f t="shared" si="5359"/>
        <v>56448</v>
      </c>
      <c r="L5774" s="31">
        <f t="shared" si="5303"/>
        <v>27000</v>
      </c>
      <c r="M5774" s="31">
        <f t="shared" ref="M5774" si="5360">SUM(M5775)</f>
        <v>9000</v>
      </c>
      <c r="N5774" s="31">
        <f t="shared" ref="N5774:O5774" si="5361">SUM(N5775)</f>
        <v>9000</v>
      </c>
      <c r="O5774" s="31">
        <f t="shared" si="5361"/>
        <v>9000</v>
      </c>
      <c r="P5774" s="31">
        <f t="shared" si="5306"/>
        <v>83448</v>
      </c>
      <c r="Q5774" s="31">
        <f t="shared" si="5307"/>
        <v>92.362863594102805</v>
      </c>
      <c r="R5774" s="94"/>
      <c r="S5774" s="94"/>
      <c r="T5774" s="94"/>
      <c r="U5774" s="94"/>
      <c r="V5774" s="94"/>
      <c r="W5774" s="94"/>
      <c r="X5774" s="94"/>
      <c r="Y5774" s="94"/>
    </row>
    <row r="5775" spans="1:25" ht="15" customHeight="1" x14ac:dyDescent="0.25">
      <c r="A5775" s="64" t="s">
        <v>935</v>
      </c>
      <c r="B5775" s="64" t="s">
        <v>95</v>
      </c>
      <c r="C5775" s="64" t="s">
        <v>1381</v>
      </c>
      <c r="D5775" s="64" t="s">
        <v>2118</v>
      </c>
      <c r="E5775" s="20" t="s">
        <v>33</v>
      </c>
      <c r="F5775" s="64"/>
      <c r="G5775" s="53" t="s">
        <v>385</v>
      </c>
      <c r="H5775" s="53" t="s">
        <v>3880</v>
      </c>
      <c r="I5775" s="26">
        <v>90348</v>
      </c>
      <c r="J5775" s="26">
        <v>90348</v>
      </c>
      <c r="K5775" s="26">
        <v>56448</v>
      </c>
      <c r="L5775" s="26">
        <f t="shared" si="5303"/>
        <v>27000</v>
      </c>
      <c r="M5775" s="26">
        <v>9000</v>
      </c>
      <c r="N5775" s="26">
        <v>9000</v>
      </c>
      <c r="O5775" s="26">
        <v>9000</v>
      </c>
      <c r="P5775" s="26">
        <f t="shared" si="5306"/>
        <v>83448</v>
      </c>
      <c r="Q5775" s="26">
        <f t="shared" si="5307"/>
        <v>92.362863594102805</v>
      </c>
      <c r="R5775" s="90"/>
      <c r="S5775" s="90"/>
      <c r="T5775" s="90"/>
      <c r="U5775" s="90"/>
      <c r="V5775" s="90"/>
      <c r="W5775" s="90"/>
      <c r="X5775" s="90"/>
      <c r="Y5775" s="90"/>
    </row>
    <row r="5776" spans="1:25" ht="15" customHeight="1" x14ac:dyDescent="0.25">
      <c r="A5776" s="63" t="s">
        <v>935</v>
      </c>
      <c r="B5776" s="63" t="s">
        <v>95</v>
      </c>
      <c r="C5776" s="63" t="s">
        <v>1381</v>
      </c>
      <c r="D5776" s="63" t="s">
        <v>2118</v>
      </c>
      <c r="E5776" s="65" t="s">
        <v>34</v>
      </c>
      <c r="F5776" s="65" t="s">
        <v>1</v>
      </c>
      <c r="G5776" s="65" t="s">
        <v>1</v>
      </c>
      <c r="H5776" s="65" t="s">
        <v>35</v>
      </c>
      <c r="I5776" s="31">
        <f t="shared" ref="I5776:K5776" si="5362">SUM(I5777:I5784)</f>
        <v>94545</v>
      </c>
      <c r="J5776" s="31">
        <f t="shared" si="5362"/>
        <v>60745</v>
      </c>
      <c r="K5776" s="31">
        <f t="shared" si="5362"/>
        <v>49586</v>
      </c>
      <c r="L5776" s="31">
        <f t="shared" ref="L5776:L5836" si="5363">SUM(M5776:O5776)</f>
        <v>6894</v>
      </c>
      <c r="M5776" s="31">
        <f t="shared" ref="M5776" si="5364">SUM(M5777:M5784)</f>
        <v>2000</v>
      </c>
      <c r="N5776" s="31">
        <f t="shared" ref="N5776:O5776" si="5365">SUM(N5777:N5784)</f>
        <v>1700</v>
      </c>
      <c r="O5776" s="31">
        <f t="shared" si="5365"/>
        <v>3194</v>
      </c>
      <c r="P5776" s="31">
        <f t="shared" ref="P5776:P5836" si="5366">K5776+L5776</f>
        <v>56480</v>
      </c>
      <c r="Q5776" s="31">
        <f t="shared" ref="Q5776:Q5836" si="5367">IF(J5776=0,"-",P5776/J5776*100)</f>
        <v>92.97884599555519</v>
      </c>
      <c r="R5776" s="94"/>
      <c r="S5776" s="94"/>
      <c r="T5776" s="94"/>
      <c r="U5776" s="94"/>
      <c r="V5776" s="94"/>
      <c r="W5776" s="94"/>
      <c r="X5776" s="94"/>
      <c r="Y5776" s="94"/>
    </row>
    <row r="5777" spans="1:25" ht="15" customHeight="1" x14ac:dyDescent="0.25">
      <c r="A5777" s="64" t="s">
        <v>935</v>
      </c>
      <c r="B5777" s="64" t="s">
        <v>95</v>
      </c>
      <c r="C5777" s="64" t="s">
        <v>1381</v>
      </c>
      <c r="D5777" s="64" t="s">
        <v>2118</v>
      </c>
      <c r="E5777" s="20" t="s">
        <v>38</v>
      </c>
      <c r="F5777" s="64"/>
      <c r="G5777" s="53" t="s">
        <v>385</v>
      </c>
      <c r="H5777" s="53" t="s">
        <v>37</v>
      </c>
      <c r="I5777" s="26">
        <v>1100</v>
      </c>
      <c r="J5777" s="26">
        <v>100</v>
      </c>
      <c r="K5777" s="26">
        <v>0</v>
      </c>
      <c r="L5777" s="26">
        <f t="shared" si="5363"/>
        <v>0</v>
      </c>
      <c r="M5777" s="26">
        <v>0</v>
      </c>
      <c r="N5777" s="26">
        <v>0</v>
      </c>
      <c r="O5777" s="26">
        <v>0</v>
      </c>
      <c r="P5777" s="26">
        <f t="shared" si="5366"/>
        <v>0</v>
      </c>
      <c r="Q5777" s="26">
        <f t="shared" si="5367"/>
        <v>0</v>
      </c>
      <c r="R5777" s="90"/>
      <c r="S5777" s="90"/>
      <c r="T5777" s="90"/>
      <c r="U5777" s="90"/>
      <c r="V5777" s="90"/>
      <c r="W5777" s="90"/>
      <c r="X5777" s="90"/>
      <c r="Y5777" s="90"/>
    </row>
    <row r="5778" spans="1:25" ht="15" customHeight="1" x14ac:dyDescent="0.25">
      <c r="A5778" s="64" t="s">
        <v>935</v>
      </c>
      <c r="B5778" s="64" t="s">
        <v>95</v>
      </c>
      <c r="C5778" s="64" t="s">
        <v>1381</v>
      </c>
      <c r="D5778" s="64" t="s">
        <v>2118</v>
      </c>
      <c r="E5778" s="20" t="s">
        <v>298</v>
      </c>
      <c r="F5778" s="64"/>
      <c r="G5778" s="53" t="s">
        <v>385</v>
      </c>
      <c r="H5778" s="53" t="s">
        <v>297</v>
      </c>
      <c r="I5778" s="26">
        <v>31094</v>
      </c>
      <c r="J5778" s="26">
        <v>31094</v>
      </c>
      <c r="K5778" s="26">
        <v>29600</v>
      </c>
      <c r="L5778" s="26">
        <f t="shared" si="5363"/>
        <v>1494</v>
      </c>
      <c r="M5778" s="26">
        <v>0</v>
      </c>
      <c r="N5778" s="26">
        <v>0</v>
      </c>
      <c r="O5778" s="26">
        <v>1494</v>
      </c>
      <c r="P5778" s="26">
        <f t="shared" si="5366"/>
        <v>31094</v>
      </c>
      <c r="Q5778" s="26">
        <f t="shared" si="5367"/>
        <v>100</v>
      </c>
      <c r="R5778" s="90"/>
      <c r="S5778" s="90"/>
      <c r="T5778" s="90"/>
      <c r="U5778" s="90"/>
      <c r="V5778" s="90"/>
      <c r="W5778" s="90"/>
      <c r="X5778" s="90"/>
      <c r="Y5778" s="90"/>
    </row>
    <row r="5779" spans="1:25" ht="15" customHeight="1" x14ac:dyDescent="0.25">
      <c r="A5779" s="64" t="s">
        <v>935</v>
      </c>
      <c r="B5779" s="64" t="s">
        <v>95</v>
      </c>
      <c r="C5779" s="64" t="s">
        <v>1381</v>
      </c>
      <c r="D5779" s="64" t="s">
        <v>2118</v>
      </c>
      <c r="E5779" s="20" t="s">
        <v>301</v>
      </c>
      <c r="F5779" s="64"/>
      <c r="G5779" s="53" t="s">
        <v>385</v>
      </c>
      <c r="H5779" s="53" t="s">
        <v>300</v>
      </c>
      <c r="I5779" s="26">
        <v>7465</v>
      </c>
      <c r="J5779" s="26">
        <v>7465</v>
      </c>
      <c r="K5779" s="26">
        <v>4500</v>
      </c>
      <c r="L5779" s="26">
        <f t="shared" si="5363"/>
        <v>2400</v>
      </c>
      <c r="M5779" s="26">
        <v>800</v>
      </c>
      <c r="N5779" s="26">
        <v>800</v>
      </c>
      <c r="O5779" s="26">
        <v>800</v>
      </c>
      <c r="P5779" s="26">
        <f t="shared" si="5366"/>
        <v>6900</v>
      </c>
      <c r="Q5779" s="26">
        <f t="shared" si="5367"/>
        <v>92.431346282652385</v>
      </c>
      <c r="R5779" s="90"/>
      <c r="S5779" s="90"/>
      <c r="T5779" s="90"/>
      <c r="U5779" s="90"/>
      <c r="V5779" s="90"/>
      <c r="W5779" s="90"/>
      <c r="X5779" s="90"/>
      <c r="Y5779" s="90"/>
    </row>
    <row r="5780" spans="1:25" ht="15" customHeight="1" x14ac:dyDescent="0.25">
      <c r="A5780" s="64" t="s">
        <v>935</v>
      </c>
      <c r="B5780" s="64" t="s">
        <v>95</v>
      </c>
      <c r="C5780" s="64" t="s">
        <v>1381</v>
      </c>
      <c r="D5780" s="64" t="s">
        <v>2118</v>
      </c>
      <c r="E5780" s="20" t="s">
        <v>218</v>
      </c>
      <c r="F5780" s="64"/>
      <c r="G5780" s="53" t="s">
        <v>385</v>
      </c>
      <c r="H5780" s="53" t="s">
        <v>217</v>
      </c>
      <c r="I5780" s="26">
        <v>9000</v>
      </c>
      <c r="J5780" s="26">
        <v>6000</v>
      </c>
      <c r="K5780" s="26">
        <v>4600</v>
      </c>
      <c r="L5780" s="26">
        <f t="shared" si="5363"/>
        <v>1200</v>
      </c>
      <c r="M5780" s="26">
        <v>200</v>
      </c>
      <c r="N5780" s="26">
        <v>500</v>
      </c>
      <c r="O5780" s="26">
        <v>500</v>
      </c>
      <c r="P5780" s="26">
        <f t="shared" si="5366"/>
        <v>5800</v>
      </c>
      <c r="Q5780" s="26">
        <f t="shared" si="5367"/>
        <v>96.666666666666671</v>
      </c>
      <c r="R5780" s="90"/>
      <c r="S5780" s="90"/>
      <c r="T5780" s="90"/>
      <c r="U5780" s="90"/>
      <c r="V5780" s="90"/>
      <c r="W5780" s="90"/>
      <c r="X5780" s="90"/>
      <c r="Y5780" s="90"/>
    </row>
    <row r="5781" spans="1:25" ht="15" customHeight="1" x14ac:dyDescent="0.25">
      <c r="A5781" s="64" t="s">
        <v>935</v>
      </c>
      <c r="B5781" s="64" t="s">
        <v>95</v>
      </c>
      <c r="C5781" s="64" t="s">
        <v>1381</v>
      </c>
      <c r="D5781" s="64" t="s">
        <v>2118</v>
      </c>
      <c r="E5781" s="20" t="s">
        <v>303</v>
      </c>
      <c r="F5781" s="64"/>
      <c r="G5781" s="53" t="s">
        <v>385</v>
      </c>
      <c r="H5781" s="53" t="s">
        <v>302</v>
      </c>
      <c r="I5781" s="26">
        <v>300</v>
      </c>
      <c r="J5781" s="26">
        <v>200</v>
      </c>
      <c r="K5781" s="26">
        <v>200</v>
      </c>
      <c r="L5781" s="26">
        <f t="shared" si="5363"/>
        <v>0</v>
      </c>
      <c r="M5781" s="26">
        <v>0</v>
      </c>
      <c r="N5781" s="26">
        <v>0</v>
      </c>
      <c r="O5781" s="26">
        <v>0</v>
      </c>
      <c r="P5781" s="26">
        <f t="shared" si="5366"/>
        <v>200</v>
      </c>
      <c r="Q5781" s="26">
        <f t="shared" si="5367"/>
        <v>100</v>
      </c>
      <c r="R5781" s="90"/>
      <c r="S5781" s="90"/>
      <c r="T5781" s="90"/>
      <c r="U5781" s="90"/>
      <c r="V5781" s="90"/>
      <c r="W5781" s="90"/>
      <c r="X5781" s="90"/>
      <c r="Y5781" s="90"/>
    </row>
    <row r="5782" spans="1:25" ht="15" customHeight="1" x14ac:dyDescent="0.25">
      <c r="A5782" s="64" t="s">
        <v>935</v>
      </c>
      <c r="B5782" s="64" t="s">
        <v>95</v>
      </c>
      <c r="C5782" s="64" t="s">
        <v>1381</v>
      </c>
      <c r="D5782" s="64" t="s">
        <v>2118</v>
      </c>
      <c r="E5782" s="20" t="s">
        <v>308</v>
      </c>
      <c r="F5782" s="64"/>
      <c r="G5782" s="53" t="s">
        <v>385</v>
      </c>
      <c r="H5782" s="53" t="s">
        <v>307</v>
      </c>
      <c r="I5782" s="26">
        <v>7086</v>
      </c>
      <c r="J5782" s="26">
        <v>4086</v>
      </c>
      <c r="K5782" s="26">
        <v>3686</v>
      </c>
      <c r="L5782" s="26">
        <f t="shared" si="5363"/>
        <v>400</v>
      </c>
      <c r="M5782" s="26">
        <v>400</v>
      </c>
      <c r="N5782" s="26">
        <v>0</v>
      </c>
      <c r="O5782" s="26">
        <v>0</v>
      </c>
      <c r="P5782" s="26">
        <f t="shared" si="5366"/>
        <v>4086</v>
      </c>
      <c r="Q5782" s="26">
        <f t="shared" si="5367"/>
        <v>100</v>
      </c>
      <c r="R5782" s="90"/>
      <c r="S5782" s="90"/>
      <c r="T5782" s="90"/>
      <c r="U5782" s="90"/>
      <c r="V5782" s="90"/>
      <c r="W5782" s="90"/>
      <c r="X5782" s="90"/>
      <c r="Y5782" s="90"/>
    </row>
    <row r="5783" spans="1:25" ht="15" customHeight="1" x14ac:dyDescent="0.25">
      <c r="A5783" s="64" t="s">
        <v>935</v>
      </c>
      <c r="B5783" s="64" t="s">
        <v>95</v>
      </c>
      <c r="C5783" s="64" t="s">
        <v>1381</v>
      </c>
      <c r="D5783" s="64" t="s">
        <v>2118</v>
      </c>
      <c r="E5783" s="20" t="s">
        <v>311</v>
      </c>
      <c r="F5783" s="64"/>
      <c r="G5783" s="53" t="s">
        <v>385</v>
      </c>
      <c r="H5783" s="53" t="s">
        <v>310</v>
      </c>
      <c r="I5783" s="26">
        <v>1600</v>
      </c>
      <c r="J5783" s="26">
        <v>0</v>
      </c>
      <c r="K5783" s="26">
        <v>0</v>
      </c>
      <c r="L5783" s="26">
        <f t="shared" si="5363"/>
        <v>0</v>
      </c>
      <c r="M5783" s="26"/>
      <c r="N5783" s="26"/>
      <c r="O5783" s="26"/>
      <c r="P5783" s="26">
        <f t="shared" si="5366"/>
        <v>0</v>
      </c>
      <c r="Q5783" s="26" t="str">
        <f t="shared" si="5367"/>
        <v>-</v>
      </c>
      <c r="R5783" s="90"/>
      <c r="S5783" s="90"/>
      <c r="T5783" s="90"/>
      <c r="U5783" s="90"/>
      <c r="V5783" s="90"/>
      <c r="W5783" s="90"/>
      <c r="X5783" s="90"/>
      <c r="Y5783" s="90"/>
    </row>
    <row r="5784" spans="1:25" ht="15" customHeight="1" x14ac:dyDescent="0.25">
      <c r="A5784" s="63" t="s">
        <v>935</v>
      </c>
      <c r="B5784" s="63" t="s">
        <v>95</v>
      </c>
      <c r="C5784" s="63" t="s">
        <v>1381</v>
      </c>
      <c r="D5784" s="63" t="s">
        <v>2118</v>
      </c>
      <c r="E5784" s="63" t="s">
        <v>39</v>
      </c>
      <c r="F5784" s="64" t="s">
        <v>1</v>
      </c>
      <c r="G5784" s="53" t="s">
        <v>1</v>
      </c>
      <c r="H5784" s="65" t="s">
        <v>40</v>
      </c>
      <c r="I5784" s="31">
        <f t="shared" ref="I5784:K5784" si="5368">SUM(I5785:I5787)</f>
        <v>36900</v>
      </c>
      <c r="J5784" s="31">
        <f t="shared" si="5368"/>
        <v>11800</v>
      </c>
      <c r="K5784" s="31">
        <f t="shared" si="5368"/>
        <v>7000</v>
      </c>
      <c r="L5784" s="31">
        <f t="shared" si="5363"/>
        <v>1400</v>
      </c>
      <c r="M5784" s="31">
        <f t="shared" ref="M5784" si="5369">SUM(M5785:M5787)</f>
        <v>600</v>
      </c>
      <c r="N5784" s="31">
        <f t="shared" ref="N5784:O5784" si="5370">SUM(N5785:N5787)</f>
        <v>400</v>
      </c>
      <c r="O5784" s="31">
        <f t="shared" si="5370"/>
        <v>400</v>
      </c>
      <c r="P5784" s="31">
        <f t="shared" si="5366"/>
        <v>8400</v>
      </c>
      <c r="Q5784" s="31">
        <f t="shared" si="5367"/>
        <v>71.186440677966104</v>
      </c>
      <c r="R5784" s="94"/>
      <c r="S5784" s="94"/>
      <c r="T5784" s="94"/>
      <c r="U5784" s="94"/>
      <c r="V5784" s="94"/>
      <c r="W5784" s="94"/>
      <c r="X5784" s="94"/>
      <c r="Y5784" s="94"/>
    </row>
    <row r="5785" spans="1:25" ht="15" customHeight="1" x14ac:dyDescent="0.25">
      <c r="A5785" s="64" t="s">
        <v>935</v>
      </c>
      <c r="B5785" s="64" t="s">
        <v>95</v>
      </c>
      <c r="C5785" s="64" t="s">
        <v>1381</v>
      </c>
      <c r="D5785" s="64" t="s">
        <v>2118</v>
      </c>
      <c r="E5785" s="20" t="s">
        <v>41</v>
      </c>
      <c r="F5785" s="64"/>
      <c r="G5785" s="53" t="s">
        <v>385</v>
      </c>
      <c r="H5785" s="53" t="s">
        <v>40</v>
      </c>
      <c r="I5785" s="26">
        <v>30100</v>
      </c>
      <c r="J5785" s="26">
        <v>5000</v>
      </c>
      <c r="K5785" s="26">
        <v>4600</v>
      </c>
      <c r="L5785" s="26">
        <f t="shared" si="5363"/>
        <v>200</v>
      </c>
      <c r="M5785" s="26">
        <v>200</v>
      </c>
      <c r="N5785" s="26">
        <v>0</v>
      </c>
      <c r="O5785" s="26">
        <v>0</v>
      </c>
      <c r="P5785" s="26">
        <f t="shared" si="5366"/>
        <v>4800</v>
      </c>
      <c r="Q5785" s="26">
        <f t="shared" si="5367"/>
        <v>96</v>
      </c>
      <c r="R5785" s="90"/>
      <c r="S5785" s="90"/>
      <c r="T5785" s="90"/>
      <c r="U5785" s="90"/>
      <c r="V5785" s="90"/>
      <c r="W5785" s="90"/>
      <c r="X5785" s="90"/>
      <c r="Y5785" s="90"/>
    </row>
    <row r="5786" spans="1:25" ht="15" customHeight="1" x14ac:dyDescent="0.25">
      <c r="A5786" s="64" t="s">
        <v>935</v>
      </c>
      <c r="B5786" s="64" t="s">
        <v>95</v>
      </c>
      <c r="C5786" s="64" t="s">
        <v>1381</v>
      </c>
      <c r="D5786" s="64" t="s">
        <v>2118</v>
      </c>
      <c r="E5786" s="20" t="s">
        <v>41</v>
      </c>
      <c r="F5786" s="64" t="s">
        <v>2125</v>
      </c>
      <c r="G5786" s="53" t="s">
        <v>385</v>
      </c>
      <c r="H5786" s="53" t="s">
        <v>49</v>
      </c>
      <c r="I5786" s="26">
        <v>3800</v>
      </c>
      <c r="J5786" s="26">
        <v>3800</v>
      </c>
      <c r="K5786" s="26">
        <v>2400</v>
      </c>
      <c r="L5786" s="26">
        <f t="shared" si="5363"/>
        <v>1200</v>
      </c>
      <c r="M5786" s="26">
        <v>400</v>
      </c>
      <c r="N5786" s="26">
        <v>400</v>
      </c>
      <c r="O5786" s="26">
        <v>400</v>
      </c>
      <c r="P5786" s="26">
        <f t="shared" si="5366"/>
        <v>3600</v>
      </c>
      <c r="Q5786" s="26">
        <f t="shared" si="5367"/>
        <v>94.73684210526315</v>
      </c>
      <c r="R5786" s="90"/>
      <c r="S5786" s="90"/>
      <c r="T5786" s="90"/>
      <c r="U5786" s="90"/>
      <c r="V5786" s="90"/>
      <c r="W5786" s="90"/>
      <c r="X5786" s="90"/>
      <c r="Y5786" s="90"/>
    </row>
    <row r="5787" spans="1:25" ht="22.5" customHeight="1" x14ac:dyDescent="0.25">
      <c r="A5787" s="64" t="s">
        <v>935</v>
      </c>
      <c r="B5787" s="64" t="s">
        <v>95</v>
      </c>
      <c r="C5787" s="64" t="s">
        <v>1381</v>
      </c>
      <c r="D5787" s="64" t="s">
        <v>2118</v>
      </c>
      <c r="E5787" s="20" t="s">
        <v>41</v>
      </c>
      <c r="F5787" s="64" t="s">
        <v>2126</v>
      </c>
      <c r="G5787" s="53" t="s">
        <v>385</v>
      </c>
      <c r="H5787" s="53" t="s">
        <v>55</v>
      </c>
      <c r="I5787" s="26">
        <v>3000</v>
      </c>
      <c r="J5787" s="26">
        <v>3000</v>
      </c>
      <c r="K5787" s="26">
        <v>0</v>
      </c>
      <c r="L5787" s="26">
        <f t="shared" si="5363"/>
        <v>0</v>
      </c>
      <c r="M5787" s="26">
        <v>0</v>
      </c>
      <c r="N5787" s="26">
        <v>0</v>
      </c>
      <c r="O5787" s="26">
        <v>0</v>
      </c>
      <c r="P5787" s="26">
        <f t="shared" si="5366"/>
        <v>0</v>
      </c>
      <c r="Q5787" s="26">
        <f t="shared" si="5367"/>
        <v>0</v>
      </c>
      <c r="R5787" s="90"/>
      <c r="S5787" s="90"/>
      <c r="T5787" s="90"/>
      <c r="U5787" s="90"/>
      <c r="V5787" s="90"/>
      <c r="W5787" s="90"/>
      <c r="X5787" s="90"/>
      <c r="Y5787" s="90"/>
    </row>
    <row r="5788" spans="1:25" ht="22.5" customHeight="1" x14ac:dyDescent="0.25">
      <c r="A5788" s="63" t="s">
        <v>1</v>
      </c>
      <c r="B5788" s="63" t="s">
        <v>1</v>
      </c>
      <c r="C5788" s="63" t="s">
        <v>1</v>
      </c>
      <c r="D5788" s="65" t="s">
        <v>1</v>
      </c>
      <c r="E5788" s="65" t="s">
        <v>1</v>
      </c>
      <c r="F5788" s="65" t="s">
        <v>1</v>
      </c>
      <c r="G5788" s="65" t="s">
        <v>1</v>
      </c>
      <c r="H5788" s="66" t="s">
        <v>56</v>
      </c>
      <c r="I5788" s="30">
        <f t="shared" ref="I5788:K5789" si="5371">SUM(I5789)</f>
        <v>100</v>
      </c>
      <c r="J5788" s="30">
        <f t="shared" si="5371"/>
        <v>100</v>
      </c>
      <c r="K5788" s="30">
        <f t="shared" si="5371"/>
        <v>0</v>
      </c>
      <c r="L5788" s="30">
        <f t="shared" si="5363"/>
        <v>0</v>
      </c>
      <c r="M5788" s="30">
        <f t="shared" ref="M5788:M5789" si="5372">SUM(M5789)</f>
        <v>0</v>
      </c>
      <c r="N5788" s="30">
        <f t="shared" ref="N5788:O5789" si="5373">SUM(N5789)</f>
        <v>0</v>
      </c>
      <c r="O5788" s="30">
        <f t="shared" si="5373"/>
        <v>0</v>
      </c>
      <c r="P5788" s="30">
        <f t="shared" si="5366"/>
        <v>0</v>
      </c>
      <c r="Q5788" s="30">
        <f t="shared" si="5367"/>
        <v>0</v>
      </c>
      <c r="R5788" s="93"/>
      <c r="S5788" s="93"/>
      <c r="T5788" s="93"/>
      <c r="U5788" s="93"/>
      <c r="V5788" s="93"/>
      <c r="W5788" s="93"/>
      <c r="X5788" s="93"/>
      <c r="Y5788" s="93"/>
    </row>
    <row r="5789" spans="1:25" ht="15" customHeight="1" x14ac:dyDescent="0.25">
      <c r="A5789" s="63" t="s">
        <v>935</v>
      </c>
      <c r="B5789" s="63" t="s">
        <v>95</v>
      </c>
      <c r="C5789" s="63" t="s">
        <v>1381</v>
      </c>
      <c r="D5789" s="63" t="s">
        <v>2118</v>
      </c>
      <c r="E5789" s="65" t="s">
        <v>57</v>
      </c>
      <c r="F5789" s="65" t="s">
        <v>1</v>
      </c>
      <c r="G5789" s="65" t="s">
        <v>1</v>
      </c>
      <c r="H5789" s="65" t="s">
        <v>58</v>
      </c>
      <c r="I5789" s="31">
        <f t="shared" si="5371"/>
        <v>100</v>
      </c>
      <c r="J5789" s="31">
        <f t="shared" si="5371"/>
        <v>100</v>
      </c>
      <c r="K5789" s="31">
        <f t="shared" si="5371"/>
        <v>0</v>
      </c>
      <c r="L5789" s="31">
        <f t="shared" si="5363"/>
        <v>0</v>
      </c>
      <c r="M5789" s="31">
        <f t="shared" si="5372"/>
        <v>0</v>
      </c>
      <c r="N5789" s="31">
        <f t="shared" si="5373"/>
        <v>0</v>
      </c>
      <c r="O5789" s="31">
        <f t="shared" si="5373"/>
        <v>0</v>
      </c>
      <c r="P5789" s="31">
        <f t="shared" si="5366"/>
        <v>0</v>
      </c>
      <c r="Q5789" s="31">
        <f t="shared" si="5367"/>
        <v>0</v>
      </c>
      <c r="R5789" s="94"/>
      <c r="S5789" s="94"/>
      <c r="T5789" s="94"/>
      <c r="U5789" s="94"/>
      <c r="V5789" s="94"/>
      <c r="W5789" s="94"/>
      <c r="X5789" s="94"/>
      <c r="Y5789" s="94"/>
    </row>
    <row r="5790" spans="1:25" ht="15" customHeight="1" x14ac:dyDescent="0.25">
      <c r="A5790" s="64" t="s">
        <v>935</v>
      </c>
      <c r="B5790" s="64" t="s">
        <v>95</v>
      </c>
      <c r="C5790" s="64" t="s">
        <v>1381</v>
      </c>
      <c r="D5790" s="64" t="s">
        <v>2118</v>
      </c>
      <c r="E5790" s="20" t="s">
        <v>68</v>
      </c>
      <c r="F5790" s="64"/>
      <c r="G5790" s="53" t="s">
        <v>385</v>
      </c>
      <c r="H5790" s="53" t="s">
        <v>67</v>
      </c>
      <c r="I5790" s="26">
        <v>100</v>
      </c>
      <c r="J5790" s="26">
        <v>100</v>
      </c>
      <c r="K5790" s="26">
        <v>0</v>
      </c>
      <c r="L5790" s="26">
        <f t="shared" si="5363"/>
        <v>0</v>
      </c>
      <c r="M5790" s="26"/>
      <c r="N5790" s="26"/>
      <c r="O5790" s="26"/>
      <c r="P5790" s="26">
        <f t="shared" si="5366"/>
        <v>0</v>
      </c>
      <c r="Q5790" s="26">
        <f t="shared" si="5367"/>
        <v>0</v>
      </c>
      <c r="R5790" s="90"/>
      <c r="S5790" s="90"/>
      <c r="T5790" s="90"/>
      <c r="U5790" s="90"/>
      <c r="V5790" s="90"/>
      <c r="W5790" s="90"/>
      <c r="X5790" s="90"/>
      <c r="Y5790" s="90"/>
    </row>
    <row r="5791" spans="1:25" ht="22.5" customHeight="1" x14ac:dyDescent="0.25">
      <c r="A5791" s="63" t="s">
        <v>1</v>
      </c>
      <c r="B5791" s="63" t="s">
        <v>1</v>
      </c>
      <c r="C5791" s="63" t="s">
        <v>1</v>
      </c>
      <c r="D5791" s="65" t="s">
        <v>1</v>
      </c>
      <c r="E5791" s="65" t="s">
        <v>1</v>
      </c>
      <c r="F5791" s="65" t="s">
        <v>1</v>
      </c>
      <c r="G5791" s="65" t="s">
        <v>1</v>
      </c>
      <c r="H5791" s="66" t="s">
        <v>69</v>
      </c>
      <c r="I5791" s="30">
        <f t="shared" ref="I5791:K5791" si="5374">SUM(I5792)</f>
        <v>9000</v>
      </c>
      <c r="J5791" s="30">
        <f t="shared" si="5374"/>
        <v>0</v>
      </c>
      <c r="K5791" s="30">
        <f t="shared" si="5374"/>
        <v>0</v>
      </c>
      <c r="L5791" s="30">
        <f t="shared" si="5363"/>
        <v>0</v>
      </c>
      <c r="M5791" s="30">
        <f t="shared" ref="M5791" si="5375">SUM(M5792)</f>
        <v>0</v>
      </c>
      <c r="N5791" s="30">
        <f t="shared" ref="N5791:O5791" si="5376">SUM(N5792)</f>
        <v>0</v>
      </c>
      <c r="O5791" s="30">
        <f t="shared" si="5376"/>
        <v>0</v>
      </c>
      <c r="P5791" s="30">
        <f t="shared" si="5366"/>
        <v>0</v>
      </c>
      <c r="Q5791" s="30" t="str">
        <f t="shared" si="5367"/>
        <v>-</v>
      </c>
      <c r="R5791" s="93"/>
      <c r="S5791" s="93"/>
      <c r="T5791" s="93"/>
      <c r="U5791" s="93"/>
      <c r="V5791" s="93"/>
      <c r="W5791" s="93"/>
      <c r="X5791" s="93"/>
      <c r="Y5791" s="93"/>
    </row>
    <row r="5792" spans="1:25" ht="15" customHeight="1" x14ac:dyDescent="0.25">
      <c r="A5792" s="63" t="s">
        <v>935</v>
      </c>
      <c r="B5792" s="63" t="s">
        <v>95</v>
      </c>
      <c r="C5792" s="63" t="s">
        <v>1381</v>
      </c>
      <c r="D5792" s="63" t="s">
        <v>2118</v>
      </c>
      <c r="E5792" s="65" t="s">
        <v>70</v>
      </c>
      <c r="F5792" s="65" t="s">
        <v>1</v>
      </c>
      <c r="G5792" s="65" t="s">
        <v>1</v>
      </c>
      <c r="H5792" s="65" t="s">
        <v>71</v>
      </c>
      <c r="I5792" s="31">
        <f t="shared" ref="I5792:K5792" si="5377">SUM(I5793:I5794)</f>
        <v>9000</v>
      </c>
      <c r="J5792" s="31">
        <f t="shared" si="5377"/>
        <v>0</v>
      </c>
      <c r="K5792" s="31">
        <f t="shared" si="5377"/>
        <v>0</v>
      </c>
      <c r="L5792" s="31">
        <f t="shared" si="5363"/>
        <v>0</v>
      </c>
      <c r="M5792" s="31">
        <f t="shared" ref="M5792" si="5378">SUM(M5793:M5794)</f>
        <v>0</v>
      </c>
      <c r="N5792" s="31">
        <f t="shared" ref="N5792:O5792" si="5379">SUM(N5793:N5794)</f>
        <v>0</v>
      </c>
      <c r="O5792" s="31">
        <f t="shared" si="5379"/>
        <v>0</v>
      </c>
      <c r="P5792" s="31">
        <f t="shared" si="5366"/>
        <v>0</v>
      </c>
      <c r="Q5792" s="31" t="str">
        <f t="shared" si="5367"/>
        <v>-</v>
      </c>
      <c r="R5792" s="94"/>
      <c r="S5792" s="94"/>
      <c r="T5792" s="94"/>
      <c r="U5792" s="94"/>
      <c r="V5792" s="94"/>
      <c r="W5792" s="94"/>
      <c r="X5792" s="94"/>
      <c r="Y5792" s="94"/>
    </row>
    <row r="5793" spans="1:25" ht="15" customHeight="1" x14ac:dyDescent="0.25">
      <c r="A5793" s="64" t="s">
        <v>935</v>
      </c>
      <c r="B5793" s="64" t="s">
        <v>95</v>
      </c>
      <c r="C5793" s="64" t="s">
        <v>1381</v>
      </c>
      <c r="D5793" s="64" t="s">
        <v>2118</v>
      </c>
      <c r="E5793" s="20" t="s">
        <v>74</v>
      </c>
      <c r="F5793" s="64"/>
      <c r="G5793" s="53" t="s">
        <v>385</v>
      </c>
      <c r="H5793" s="53" t="s">
        <v>73</v>
      </c>
      <c r="I5793" s="26">
        <v>6000</v>
      </c>
      <c r="J5793" s="26">
        <v>0</v>
      </c>
      <c r="K5793" s="26">
        <v>0</v>
      </c>
      <c r="L5793" s="26">
        <f t="shared" si="5363"/>
        <v>0</v>
      </c>
      <c r="M5793" s="26"/>
      <c r="N5793" s="26"/>
      <c r="O5793" s="26"/>
      <c r="P5793" s="26">
        <f t="shared" si="5366"/>
        <v>0</v>
      </c>
      <c r="Q5793" s="26" t="str">
        <f t="shared" si="5367"/>
        <v>-</v>
      </c>
      <c r="R5793" s="90"/>
      <c r="S5793" s="90"/>
      <c r="T5793" s="90"/>
      <c r="U5793" s="90"/>
      <c r="V5793" s="90"/>
      <c r="W5793" s="90"/>
      <c r="X5793" s="90"/>
      <c r="Y5793" s="90"/>
    </row>
    <row r="5794" spans="1:25" ht="15" customHeight="1" x14ac:dyDescent="0.25">
      <c r="A5794" s="64" t="s">
        <v>935</v>
      </c>
      <c r="B5794" s="64" t="s">
        <v>95</v>
      </c>
      <c r="C5794" s="64" t="s">
        <v>1381</v>
      </c>
      <c r="D5794" s="64" t="s">
        <v>2118</v>
      </c>
      <c r="E5794" s="20" t="s">
        <v>323</v>
      </c>
      <c r="F5794" s="64"/>
      <c r="G5794" s="53" t="s">
        <v>385</v>
      </c>
      <c r="H5794" s="53" t="s">
        <v>322</v>
      </c>
      <c r="I5794" s="26">
        <v>3000</v>
      </c>
      <c r="J5794" s="26">
        <v>0</v>
      </c>
      <c r="K5794" s="26">
        <v>0</v>
      </c>
      <c r="L5794" s="26">
        <f t="shared" si="5363"/>
        <v>0</v>
      </c>
      <c r="M5794" s="26"/>
      <c r="N5794" s="26"/>
      <c r="O5794" s="26"/>
      <c r="P5794" s="26">
        <f t="shared" si="5366"/>
        <v>0</v>
      </c>
      <c r="Q5794" s="26" t="str">
        <f t="shared" si="5367"/>
        <v>-</v>
      </c>
      <c r="R5794" s="90"/>
      <c r="S5794" s="90"/>
      <c r="T5794" s="90"/>
      <c r="U5794" s="90"/>
      <c r="V5794" s="90"/>
      <c r="W5794" s="90"/>
      <c r="X5794" s="90"/>
      <c r="Y5794" s="90"/>
    </row>
    <row r="5795" spans="1:25" ht="15" customHeight="1" x14ac:dyDescent="0.25">
      <c r="A5795" s="53" t="s">
        <v>1</v>
      </c>
      <c r="B5795" s="53" t="s">
        <v>1</v>
      </c>
      <c r="C5795" s="53" t="s">
        <v>1</v>
      </c>
      <c r="D5795" s="53" t="s">
        <v>1</v>
      </c>
      <c r="E5795" s="53" t="s">
        <v>1</v>
      </c>
      <c r="F5795" s="53" t="s">
        <v>1</v>
      </c>
      <c r="G5795" s="53" t="s">
        <v>1</v>
      </c>
      <c r="H5795" s="66" t="s">
        <v>2127</v>
      </c>
      <c r="I5795" s="30">
        <f t="shared" ref="I5795:K5795" si="5380">SUM(I5765,I5788,I5791)</f>
        <v>1175576</v>
      </c>
      <c r="J5795" s="30">
        <f t="shared" si="5380"/>
        <v>1132776</v>
      </c>
      <c r="K5795" s="30">
        <f t="shared" si="5380"/>
        <v>692228</v>
      </c>
      <c r="L5795" s="30">
        <f t="shared" si="5363"/>
        <v>302794</v>
      </c>
      <c r="M5795" s="30">
        <f t="shared" ref="M5795" si="5381">SUM(M5765,M5788,M5791)</f>
        <v>98000</v>
      </c>
      <c r="N5795" s="30">
        <f t="shared" ref="N5795:O5795" si="5382">SUM(N5765,N5788,N5791)</f>
        <v>99700</v>
      </c>
      <c r="O5795" s="30">
        <f t="shared" si="5382"/>
        <v>105094</v>
      </c>
      <c r="P5795" s="30">
        <f t="shared" si="5366"/>
        <v>995022</v>
      </c>
      <c r="Q5795" s="30">
        <f t="shared" si="5367"/>
        <v>87.839255068963325</v>
      </c>
      <c r="R5795" s="93"/>
      <c r="S5795" s="93"/>
      <c r="T5795" s="93"/>
      <c r="U5795" s="93"/>
      <c r="V5795" s="93"/>
      <c r="W5795" s="93"/>
      <c r="X5795" s="93"/>
      <c r="Y5795" s="93"/>
    </row>
    <row r="5796" spans="1:25" ht="15" customHeight="1" thickBot="1" x14ac:dyDescent="0.3">
      <c r="A5796" s="53" t="s">
        <v>1</v>
      </c>
      <c r="B5796" s="53" t="s">
        <v>1</v>
      </c>
      <c r="C5796" s="53" t="s">
        <v>1</v>
      </c>
      <c r="D5796" s="53" t="s">
        <v>1</v>
      </c>
      <c r="E5796" s="53" t="s">
        <v>1</v>
      </c>
      <c r="F5796" s="53" t="s">
        <v>1</v>
      </c>
      <c r="G5796" s="53" t="s">
        <v>1</v>
      </c>
      <c r="H5796" s="65" t="s">
        <v>76</v>
      </c>
      <c r="I5796" s="31"/>
      <c r="J5796" s="31"/>
      <c r="K5796" s="31">
        <v>0</v>
      </c>
      <c r="L5796" s="31"/>
      <c r="M5796" s="31"/>
      <c r="N5796" s="31"/>
      <c r="O5796" s="31"/>
      <c r="P5796" s="31"/>
      <c r="Q5796" s="31"/>
      <c r="R5796" s="94"/>
      <c r="S5796" s="94"/>
      <c r="T5796" s="94"/>
      <c r="U5796" s="94"/>
      <c r="V5796" s="94"/>
      <c r="W5796" s="94"/>
      <c r="X5796" s="94"/>
      <c r="Y5796" s="94"/>
    </row>
    <row r="5797" spans="1:25" ht="47.25" customHeight="1" thickBot="1" x14ac:dyDescent="0.3">
      <c r="A5797" s="110" t="s">
        <v>1</v>
      </c>
      <c r="B5797" s="110" t="s">
        <v>1</v>
      </c>
      <c r="C5797" s="110" t="s">
        <v>1</v>
      </c>
      <c r="D5797" s="110" t="s">
        <v>1</v>
      </c>
      <c r="E5797" s="110" t="s">
        <v>1</v>
      </c>
      <c r="F5797" s="110" t="s">
        <v>1</v>
      </c>
      <c r="G5797" s="110" t="s">
        <v>1</v>
      </c>
      <c r="H5797" s="28" t="s">
        <v>77</v>
      </c>
      <c r="I5797" s="109" t="s">
        <v>3984</v>
      </c>
      <c r="J5797" s="109" t="s">
        <v>11</v>
      </c>
      <c r="K5797" s="109" t="s">
        <v>3989</v>
      </c>
      <c r="L5797" s="109" t="s">
        <v>3985</v>
      </c>
      <c r="M5797" s="109" t="s">
        <v>4027</v>
      </c>
      <c r="N5797" s="109" t="s">
        <v>3988</v>
      </c>
      <c r="O5797" s="109" t="s">
        <v>3986</v>
      </c>
      <c r="P5797" s="109" t="s">
        <v>3987</v>
      </c>
      <c r="Q5797" s="109" t="s">
        <v>3695</v>
      </c>
      <c r="R5797" s="91"/>
      <c r="S5797" s="91"/>
      <c r="T5797" s="91"/>
      <c r="U5797" s="91"/>
      <c r="V5797" s="91"/>
      <c r="W5797" s="91"/>
      <c r="X5797" s="91"/>
      <c r="Y5797" s="91"/>
    </row>
    <row r="5798" spans="1:25" ht="15" customHeight="1" x14ac:dyDescent="0.25">
      <c r="A5798" s="111"/>
      <c r="B5798" s="111"/>
      <c r="C5798" s="111"/>
      <c r="D5798" s="111"/>
      <c r="E5798" s="111"/>
      <c r="F5798" s="111"/>
      <c r="G5798" s="111"/>
      <c r="H5798" s="67" t="s">
        <v>1</v>
      </c>
      <c r="I5798" s="29">
        <v>1</v>
      </c>
      <c r="J5798" s="29">
        <v>2</v>
      </c>
      <c r="K5798" s="29">
        <v>3</v>
      </c>
      <c r="L5798" s="29" t="s">
        <v>3478</v>
      </c>
      <c r="M5798" s="29">
        <v>5</v>
      </c>
      <c r="N5798" s="29">
        <v>6</v>
      </c>
      <c r="O5798" s="29">
        <v>7</v>
      </c>
      <c r="P5798" s="29" t="s">
        <v>3696</v>
      </c>
      <c r="Q5798" s="29">
        <v>9</v>
      </c>
      <c r="R5798" s="92"/>
      <c r="S5798" s="92"/>
      <c r="T5798" s="92"/>
      <c r="U5798" s="92"/>
      <c r="V5798" s="92"/>
      <c r="W5798" s="92"/>
      <c r="X5798" s="92"/>
      <c r="Y5798" s="92"/>
    </row>
    <row r="5799" spans="1:25" ht="15" customHeight="1" x14ac:dyDescent="0.25">
      <c r="A5799" s="111"/>
      <c r="B5799" s="111"/>
      <c r="C5799" s="111"/>
      <c r="D5799" s="111"/>
      <c r="E5799" s="111"/>
      <c r="F5799" s="111"/>
      <c r="G5799" s="111"/>
      <c r="H5799" s="68" t="s">
        <v>484</v>
      </c>
      <c r="I5799" s="32">
        <f t="shared" ref="I5799:K5799" si="5383">SUM(I5795)</f>
        <v>1175576</v>
      </c>
      <c r="J5799" s="32">
        <f t="shared" si="5383"/>
        <v>1132776</v>
      </c>
      <c r="K5799" s="32">
        <f t="shared" si="5383"/>
        <v>692228</v>
      </c>
      <c r="L5799" s="32">
        <f t="shared" si="5363"/>
        <v>302794</v>
      </c>
      <c r="M5799" s="32">
        <f t="shared" ref="M5799" si="5384">SUM(M5795)</f>
        <v>98000</v>
      </c>
      <c r="N5799" s="32">
        <f t="shared" ref="N5799:O5799" si="5385">SUM(N5795)</f>
        <v>99700</v>
      </c>
      <c r="O5799" s="32">
        <f t="shared" si="5385"/>
        <v>105094</v>
      </c>
      <c r="P5799" s="32">
        <f t="shared" si="5366"/>
        <v>995022</v>
      </c>
      <c r="Q5799" s="32">
        <f t="shared" si="5367"/>
        <v>87.839255068963325</v>
      </c>
      <c r="R5799" s="90"/>
      <c r="S5799" s="90"/>
      <c r="T5799" s="90"/>
      <c r="U5799" s="90"/>
      <c r="V5799" s="90"/>
      <c r="W5799" s="90"/>
      <c r="X5799" s="90"/>
      <c r="Y5799" s="90"/>
    </row>
    <row r="5800" spans="1:25" ht="15" customHeight="1" x14ac:dyDescent="0.25">
      <c r="A5800" s="111"/>
      <c r="B5800" s="111"/>
      <c r="C5800" s="111"/>
      <c r="D5800" s="111"/>
      <c r="E5800" s="111"/>
      <c r="F5800" s="111"/>
      <c r="G5800" s="111"/>
      <c r="H5800" s="69" t="s">
        <v>79</v>
      </c>
      <c r="I5800" s="32">
        <f t="shared" ref="I5800:K5800" si="5386">SUM(I5799)</f>
        <v>1175576</v>
      </c>
      <c r="J5800" s="32">
        <f t="shared" si="5386"/>
        <v>1132776</v>
      </c>
      <c r="K5800" s="32">
        <f t="shared" si="5386"/>
        <v>692228</v>
      </c>
      <c r="L5800" s="32">
        <f t="shared" si="5363"/>
        <v>302794</v>
      </c>
      <c r="M5800" s="32">
        <f t="shared" ref="M5800" si="5387">SUM(M5799)</f>
        <v>98000</v>
      </c>
      <c r="N5800" s="32">
        <f t="shared" ref="N5800:O5800" si="5388">SUM(N5799)</f>
        <v>99700</v>
      </c>
      <c r="O5800" s="32">
        <f t="shared" si="5388"/>
        <v>105094</v>
      </c>
      <c r="P5800" s="32">
        <f t="shared" si="5366"/>
        <v>995022</v>
      </c>
      <c r="Q5800" s="32">
        <f t="shared" si="5367"/>
        <v>87.839255068963325</v>
      </c>
      <c r="R5800" s="90"/>
      <c r="S5800" s="90"/>
      <c r="T5800" s="90"/>
      <c r="U5800" s="90"/>
      <c r="V5800" s="90"/>
      <c r="W5800" s="90"/>
      <c r="X5800" s="90"/>
      <c r="Y5800" s="90"/>
    </row>
    <row r="5801" spans="1:25" ht="15" customHeight="1" x14ac:dyDescent="0.25">
      <c r="A5801" s="112"/>
      <c r="B5801" s="112"/>
      <c r="C5801" s="112"/>
      <c r="D5801" s="112"/>
      <c r="E5801" s="112"/>
      <c r="F5801" s="112"/>
      <c r="G5801" s="112"/>
      <c r="I5801" s="27"/>
      <c r="J5801" s="27"/>
      <c r="K5801" s="27">
        <v>0</v>
      </c>
      <c r="L5801" s="27"/>
      <c r="M5801" s="27"/>
      <c r="N5801" s="27"/>
      <c r="O5801" s="27"/>
      <c r="P5801" s="27"/>
      <c r="Q5801" s="27"/>
      <c r="R5801" s="27"/>
      <c r="S5801" s="27"/>
      <c r="T5801" s="27"/>
      <c r="U5801" s="27"/>
      <c r="V5801" s="27"/>
      <c r="W5801" s="27"/>
      <c r="X5801" s="27"/>
      <c r="Y5801" s="27"/>
    </row>
    <row r="5802" spans="1:25" ht="15" customHeight="1" thickBot="1" x14ac:dyDescent="0.3">
      <c r="A5802" s="53" t="s">
        <v>1</v>
      </c>
      <c r="B5802" s="53" t="s">
        <v>1</v>
      </c>
      <c r="C5802" s="53" t="s">
        <v>1</v>
      </c>
      <c r="D5802" s="53" t="s">
        <v>1</v>
      </c>
      <c r="E5802" s="53" t="s">
        <v>1</v>
      </c>
      <c r="F5802" s="53" t="s">
        <v>1</v>
      </c>
      <c r="G5802" s="53" t="s">
        <v>1</v>
      </c>
      <c r="H5802" s="21" t="s">
        <v>1</v>
      </c>
      <c r="I5802" s="33"/>
      <c r="J5802" s="33"/>
      <c r="K5802" s="33">
        <v>0</v>
      </c>
      <c r="L5802" s="33"/>
      <c r="M5802" s="33"/>
      <c r="N5802" s="33"/>
      <c r="O5802" s="33"/>
      <c r="P5802" s="33"/>
      <c r="Q5802" s="33"/>
      <c r="R5802" s="33"/>
      <c r="S5802" s="33"/>
      <c r="T5802" s="33"/>
      <c r="U5802" s="33"/>
      <c r="V5802" s="33"/>
      <c r="W5802" s="33"/>
      <c r="X5802" s="33"/>
      <c r="Y5802" s="33"/>
    </row>
    <row r="5803" spans="1:25" ht="45.75" customHeight="1" thickBot="1" x14ac:dyDescent="0.3">
      <c r="A5803" s="28" t="s">
        <v>4</v>
      </c>
      <c r="B5803" s="28" t="s">
        <v>5</v>
      </c>
      <c r="C5803" s="28" t="s">
        <v>6</v>
      </c>
      <c r="D5803" s="57" t="s">
        <v>1</v>
      </c>
      <c r="E5803" s="28" t="s">
        <v>7</v>
      </c>
      <c r="F5803" s="28" t="s">
        <v>8</v>
      </c>
      <c r="G5803" s="28" t="s">
        <v>9</v>
      </c>
      <c r="H5803" s="28" t="s">
        <v>10</v>
      </c>
      <c r="I5803" s="109" t="s">
        <v>3984</v>
      </c>
      <c r="J5803" s="109" t="s">
        <v>11</v>
      </c>
      <c r="K5803" s="109" t="s">
        <v>3989</v>
      </c>
      <c r="L5803" s="109" t="s">
        <v>3985</v>
      </c>
      <c r="M5803" s="109" t="s">
        <v>4027</v>
      </c>
      <c r="N5803" s="109" t="s">
        <v>3988</v>
      </c>
      <c r="O5803" s="109" t="s">
        <v>3986</v>
      </c>
      <c r="P5803" s="109" t="s">
        <v>3987</v>
      </c>
      <c r="Q5803" s="109" t="s">
        <v>3695</v>
      </c>
      <c r="R5803" s="91"/>
      <c r="S5803" s="91"/>
      <c r="T5803" s="91"/>
      <c r="U5803" s="91"/>
      <c r="V5803" s="91"/>
      <c r="W5803" s="91"/>
      <c r="X5803" s="91"/>
      <c r="Y5803" s="91"/>
    </row>
    <row r="5804" spans="1:25" ht="15" customHeight="1" x14ac:dyDescent="0.25">
      <c r="A5804" s="58" t="s">
        <v>1</v>
      </c>
      <c r="B5804" s="58" t="s">
        <v>1</v>
      </c>
      <c r="C5804" s="58" t="s">
        <v>1</v>
      </c>
      <c r="D5804" s="59" t="s">
        <v>1</v>
      </c>
      <c r="E5804" s="59" t="s">
        <v>1</v>
      </c>
      <c r="F5804" s="60" t="s">
        <v>1</v>
      </c>
      <c r="G5804" s="61" t="s">
        <v>1</v>
      </c>
      <c r="H5804" s="62" t="s">
        <v>1</v>
      </c>
      <c r="I5804" s="29">
        <v>1</v>
      </c>
      <c r="J5804" s="29">
        <v>2</v>
      </c>
      <c r="K5804" s="29">
        <v>3</v>
      </c>
      <c r="L5804" s="29" t="s">
        <v>3478</v>
      </c>
      <c r="M5804" s="29">
        <v>5</v>
      </c>
      <c r="N5804" s="29">
        <v>6</v>
      </c>
      <c r="O5804" s="29">
        <v>7</v>
      </c>
      <c r="P5804" s="29" t="s">
        <v>3696</v>
      </c>
      <c r="Q5804" s="29">
        <v>9</v>
      </c>
      <c r="R5804" s="92"/>
      <c r="S5804" s="92"/>
      <c r="T5804" s="92"/>
      <c r="U5804" s="92"/>
      <c r="V5804" s="92"/>
      <c r="W5804" s="92"/>
      <c r="X5804" s="92"/>
      <c r="Y5804" s="92"/>
    </row>
    <row r="5805" spans="1:25" ht="15" customHeight="1" x14ac:dyDescent="0.25">
      <c r="A5805" s="63" t="s">
        <v>935</v>
      </c>
      <c r="B5805" s="63" t="s">
        <v>95</v>
      </c>
      <c r="C5805" s="64" t="s">
        <v>1392</v>
      </c>
      <c r="D5805" s="64" t="s">
        <v>2128</v>
      </c>
      <c r="E5805" s="65" t="s">
        <v>1</v>
      </c>
      <c r="F5805" s="65" t="s">
        <v>1</v>
      </c>
      <c r="G5805" s="65" t="s">
        <v>1</v>
      </c>
      <c r="H5805" s="65" t="s">
        <v>2129</v>
      </c>
      <c r="I5805" s="26">
        <v>0</v>
      </c>
      <c r="J5805" s="26" t="s">
        <v>1</v>
      </c>
      <c r="K5805" s="26">
        <v>0</v>
      </c>
      <c r="L5805" s="26"/>
      <c r="M5805" s="26"/>
      <c r="N5805" s="26"/>
      <c r="O5805" s="26"/>
      <c r="P5805" s="26"/>
      <c r="Q5805" s="26"/>
      <c r="R5805" s="90"/>
      <c r="S5805" s="90"/>
      <c r="T5805" s="90"/>
      <c r="U5805" s="90"/>
      <c r="V5805" s="90"/>
      <c r="W5805" s="90"/>
      <c r="X5805" s="90"/>
      <c r="Y5805" s="90"/>
    </row>
    <row r="5806" spans="1:25" ht="22.5" customHeight="1" x14ac:dyDescent="0.25">
      <c r="A5806" s="63" t="s">
        <v>1</v>
      </c>
      <c r="B5806" s="63" t="s">
        <v>1</v>
      </c>
      <c r="C5806" s="63" t="s">
        <v>1</v>
      </c>
      <c r="D5806" s="65" t="s">
        <v>1</v>
      </c>
      <c r="E5806" s="65" t="s">
        <v>1</v>
      </c>
      <c r="F5806" s="65" t="s">
        <v>1</v>
      </c>
      <c r="G5806" s="65" t="s">
        <v>1</v>
      </c>
      <c r="H5806" s="66" t="s">
        <v>15</v>
      </c>
      <c r="I5806" s="30">
        <f t="shared" ref="I5806:K5806" si="5389">SUM(I5807,I5815,I5817)</f>
        <v>1679114</v>
      </c>
      <c r="J5806" s="30">
        <f t="shared" si="5389"/>
        <v>1666114</v>
      </c>
      <c r="K5806" s="30">
        <f t="shared" si="5389"/>
        <v>904017</v>
      </c>
      <c r="L5806" s="30">
        <f t="shared" si="5363"/>
        <v>387450</v>
      </c>
      <c r="M5806" s="30">
        <f t="shared" ref="M5806" si="5390">SUM(M5807,M5815,M5817)</f>
        <v>123550</v>
      </c>
      <c r="N5806" s="30">
        <f t="shared" ref="N5806:O5806" si="5391">SUM(N5807,N5815,N5817)</f>
        <v>128350</v>
      </c>
      <c r="O5806" s="30">
        <f t="shared" si="5391"/>
        <v>135550</v>
      </c>
      <c r="P5806" s="30">
        <f t="shared" si="5366"/>
        <v>1291467</v>
      </c>
      <c r="Q5806" s="30">
        <f t="shared" si="5367"/>
        <v>77.513723550729424</v>
      </c>
      <c r="R5806" s="93"/>
      <c r="S5806" s="93"/>
      <c r="T5806" s="93"/>
      <c r="U5806" s="93"/>
      <c r="V5806" s="93"/>
      <c r="W5806" s="93"/>
      <c r="X5806" s="93"/>
      <c r="Y5806" s="93"/>
    </row>
    <row r="5807" spans="1:25" ht="15" customHeight="1" x14ac:dyDescent="0.25">
      <c r="A5807" s="63" t="s">
        <v>935</v>
      </c>
      <c r="B5807" s="63" t="s">
        <v>95</v>
      </c>
      <c r="C5807" s="63" t="s">
        <v>1392</v>
      </c>
      <c r="D5807" s="63" t="s">
        <v>2128</v>
      </c>
      <c r="E5807" s="65" t="s">
        <v>16</v>
      </c>
      <c r="F5807" s="65" t="s">
        <v>1</v>
      </c>
      <c r="G5807" s="65" t="s">
        <v>1</v>
      </c>
      <c r="H5807" s="65" t="s">
        <v>17</v>
      </c>
      <c r="I5807" s="31">
        <f t="shared" ref="I5807:K5807" si="5392">SUM(I5808:I5809)</f>
        <v>1414704</v>
      </c>
      <c r="J5807" s="31">
        <f t="shared" si="5392"/>
        <v>1414704</v>
      </c>
      <c r="K5807" s="31">
        <f t="shared" si="5392"/>
        <v>760167</v>
      </c>
      <c r="L5807" s="31">
        <f t="shared" si="5363"/>
        <v>337200</v>
      </c>
      <c r="M5807" s="31">
        <f t="shared" ref="M5807" si="5393">SUM(M5808:M5809)</f>
        <v>108000</v>
      </c>
      <c r="N5807" s="31">
        <f t="shared" ref="N5807:O5807" si="5394">SUM(N5808:N5809)</f>
        <v>110000</v>
      </c>
      <c r="O5807" s="31">
        <f t="shared" si="5394"/>
        <v>119200</v>
      </c>
      <c r="P5807" s="31">
        <f t="shared" si="5366"/>
        <v>1097367</v>
      </c>
      <c r="Q5807" s="31">
        <f t="shared" si="5367"/>
        <v>77.568664540426838</v>
      </c>
      <c r="R5807" s="94"/>
      <c r="S5807" s="94"/>
      <c r="T5807" s="94"/>
      <c r="U5807" s="94"/>
      <c r="V5807" s="94"/>
      <c r="W5807" s="94"/>
      <c r="X5807" s="94"/>
      <c r="Y5807" s="94"/>
    </row>
    <row r="5808" spans="1:25" ht="15" customHeight="1" x14ac:dyDescent="0.25">
      <c r="A5808" s="64" t="s">
        <v>935</v>
      </c>
      <c r="B5808" s="64" t="s">
        <v>95</v>
      </c>
      <c r="C5808" s="64" t="s">
        <v>1392</v>
      </c>
      <c r="D5808" s="64" t="s">
        <v>2128</v>
      </c>
      <c r="E5808" s="20" t="s">
        <v>19</v>
      </c>
      <c r="F5808" s="64"/>
      <c r="G5808" s="53" t="s">
        <v>385</v>
      </c>
      <c r="H5808" s="53" t="s">
        <v>3944</v>
      </c>
      <c r="I5808" s="26">
        <v>1241587</v>
      </c>
      <c r="J5808" s="26">
        <v>1241587</v>
      </c>
      <c r="K5808" s="26">
        <v>639000</v>
      </c>
      <c r="L5808" s="26">
        <f t="shared" si="5363"/>
        <v>319000</v>
      </c>
      <c r="M5808" s="26">
        <v>106000</v>
      </c>
      <c r="N5808" s="26">
        <v>106000</v>
      </c>
      <c r="O5808" s="26">
        <v>107000</v>
      </c>
      <c r="P5808" s="26">
        <f t="shared" si="5366"/>
        <v>958000</v>
      </c>
      <c r="Q5808" s="26">
        <f t="shared" si="5367"/>
        <v>77.159313040487703</v>
      </c>
      <c r="R5808" s="90"/>
      <c r="S5808" s="90"/>
      <c r="T5808" s="90"/>
      <c r="U5808" s="90"/>
      <c r="V5808" s="90"/>
      <c r="W5808" s="90"/>
      <c r="X5808" s="90"/>
      <c r="Y5808" s="90"/>
    </row>
    <row r="5809" spans="1:25" ht="15" customHeight="1" x14ac:dyDescent="0.25">
      <c r="A5809" s="63" t="s">
        <v>935</v>
      </c>
      <c r="B5809" s="63" t="s">
        <v>95</v>
      </c>
      <c r="C5809" s="63" t="s">
        <v>1392</v>
      </c>
      <c r="D5809" s="63" t="s">
        <v>2128</v>
      </c>
      <c r="E5809" s="63" t="s">
        <v>21</v>
      </c>
      <c r="F5809" s="64" t="s">
        <v>1</v>
      </c>
      <c r="G5809" s="53" t="s">
        <v>1</v>
      </c>
      <c r="H5809" s="65" t="s">
        <v>22</v>
      </c>
      <c r="I5809" s="31">
        <f t="shared" ref="I5809:K5809" si="5395">SUM(I5810:I5814)</f>
        <v>173117</v>
      </c>
      <c r="J5809" s="31">
        <f t="shared" si="5395"/>
        <v>173117</v>
      </c>
      <c r="K5809" s="31">
        <f t="shared" si="5395"/>
        <v>121167</v>
      </c>
      <c r="L5809" s="31">
        <f t="shared" si="5363"/>
        <v>18200</v>
      </c>
      <c r="M5809" s="31">
        <f t="shared" ref="M5809" si="5396">SUM(M5810:M5814)</f>
        <v>2000</v>
      </c>
      <c r="N5809" s="31">
        <f t="shared" ref="N5809:O5809" si="5397">SUM(N5810:N5814)</f>
        <v>4000</v>
      </c>
      <c r="O5809" s="31">
        <f t="shared" si="5397"/>
        <v>12200</v>
      </c>
      <c r="P5809" s="31">
        <f t="shared" si="5366"/>
        <v>139367</v>
      </c>
      <c r="Q5809" s="31">
        <f t="shared" si="5367"/>
        <v>80.504514288024865</v>
      </c>
      <c r="R5809" s="94"/>
      <c r="S5809" s="94"/>
      <c r="T5809" s="94"/>
      <c r="U5809" s="94"/>
      <c r="V5809" s="94"/>
      <c r="W5809" s="94"/>
      <c r="X5809" s="94"/>
      <c r="Y5809" s="94"/>
    </row>
    <row r="5810" spans="1:25" ht="15" customHeight="1" x14ac:dyDescent="0.25">
      <c r="A5810" s="64" t="s">
        <v>935</v>
      </c>
      <c r="B5810" s="64" t="s">
        <v>95</v>
      </c>
      <c r="C5810" s="64" t="s">
        <v>1392</v>
      </c>
      <c r="D5810" s="64" t="s">
        <v>2128</v>
      </c>
      <c r="E5810" s="20" t="s">
        <v>23</v>
      </c>
      <c r="F5810" s="64" t="s">
        <v>2130</v>
      </c>
      <c r="G5810" s="53" t="s">
        <v>385</v>
      </c>
      <c r="H5810" s="53" t="s">
        <v>85</v>
      </c>
      <c r="I5810" s="26">
        <v>32000</v>
      </c>
      <c r="J5810" s="26">
        <v>32000</v>
      </c>
      <c r="K5810" s="26">
        <v>20700</v>
      </c>
      <c r="L5810" s="26">
        <f t="shared" si="5363"/>
        <v>6200</v>
      </c>
      <c r="M5810" s="26">
        <v>2000</v>
      </c>
      <c r="N5810" s="26">
        <v>2000</v>
      </c>
      <c r="O5810" s="26">
        <v>2200</v>
      </c>
      <c r="P5810" s="26">
        <f t="shared" si="5366"/>
        <v>26900</v>
      </c>
      <c r="Q5810" s="26">
        <f t="shared" si="5367"/>
        <v>84.0625</v>
      </c>
      <c r="R5810" s="90"/>
      <c r="S5810" s="90"/>
      <c r="T5810" s="90"/>
      <c r="U5810" s="90"/>
      <c r="V5810" s="90"/>
      <c r="W5810" s="90"/>
      <c r="X5810" s="90"/>
      <c r="Y5810" s="90"/>
    </row>
    <row r="5811" spans="1:25" ht="15" customHeight="1" x14ac:dyDescent="0.25">
      <c r="A5811" s="64" t="s">
        <v>935</v>
      </c>
      <c r="B5811" s="64" t="s">
        <v>95</v>
      </c>
      <c r="C5811" s="64" t="s">
        <v>1392</v>
      </c>
      <c r="D5811" s="64" t="s">
        <v>2128</v>
      </c>
      <c r="E5811" s="20" t="s">
        <v>23</v>
      </c>
      <c r="F5811" s="64" t="s">
        <v>2131</v>
      </c>
      <c r="G5811" s="53" t="s">
        <v>385</v>
      </c>
      <c r="H5811" s="53" t="s">
        <v>25</v>
      </c>
      <c r="I5811" s="26">
        <v>97000</v>
      </c>
      <c r="J5811" s="26">
        <v>97000</v>
      </c>
      <c r="K5811" s="26">
        <v>63000</v>
      </c>
      <c r="L5811" s="26">
        <f t="shared" si="5363"/>
        <v>12000</v>
      </c>
      <c r="M5811" s="26"/>
      <c r="N5811" s="26">
        <v>2000</v>
      </c>
      <c r="O5811" s="26">
        <v>10000</v>
      </c>
      <c r="P5811" s="26">
        <f t="shared" si="5366"/>
        <v>75000</v>
      </c>
      <c r="Q5811" s="26">
        <f t="shared" si="5367"/>
        <v>77.319587628865989</v>
      </c>
      <c r="R5811" s="90"/>
      <c r="S5811" s="90"/>
      <c r="T5811" s="90"/>
      <c r="U5811" s="90"/>
      <c r="V5811" s="90"/>
      <c r="W5811" s="90"/>
      <c r="X5811" s="90"/>
      <c r="Y5811" s="90"/>
    </row>
    <row r="5812" spans="1:25" ht="15" customHeight="1" x14ac:dyDescent="0.25">
      <c r="A5812" s="64" t="s">
        <v>935</v>
      </c>
      <c r="B5812" s="64" t="s">
        <v>95</v>
      </c>
      <c r="C5812" s="64" t="s">
        <v>1392</v>
      </c>
      <c r="D5812" s="64" t="s">
        <v>2128</v>
      </c>
      <c r="E5812" s="20" t="s">
        <v>23</v>
      </c>
      <c r="F5812" s="64" t="s">
        <v>2132</v>
      </c>
      <c r="G5812" s="53" t="s">
        <v>385</v>
      </c>
      <c r="H5812" s="53" t="s">
        <v>27</v>
      </c>
      <c r="I5812" s="26">
        <v>25617</v>
      </c>
      <c r="J5812" s="26">
        <v>25617</v>
      </c>
      <c r="K5812" s="26">
        <v>25617</v>
      </c>
      <c r="L5812" s="26">
        <f t="shared" si="5363"/>
        <v>0</v>
      </c>
      <c r="M5812" s="26"/>
      <c r="N5812" s="26"/>
      <c r="O5812" s="26"/>
      <c r="P5812" s="26">
        <f t="shared" si="5366"/>
        <v>25617</v>
      </c>
      <c r="Q5812" s="26">
        <f t="shared" si="5367"/>
        <v>100</v>
      </c>
      <c r="R5812" s="90"/>
      <c r="S5812" s="90"/>
      <c r="T5812" s="90"/>
      <c r="U5812" s="90"/>
      <c r="V5812" s="90"/>
      <c r="W5812" s="90"/>
      <c r="X5812" s="90"/>
      <c r="Y5812" s="90"/>
    </row>
    <row r="5813" spans="1:25" ht="15" customHeight="1" x14ac:dyDescent="0.25">
      <c r="A5813" s="64" t="s">
        <v>935</v>
      </c>
      <c r="B5813" s="64" t="s">
        <v>95</v>
      </c>
      <c r="C5813" s="64" t="s">
        <v>1392</v>
      </c>
      <c r="D5813" s="64" t="s">
        <v>2128</v>
      </c>
      <c r="E5813" s="20" t="s">
        <v>23</v>
      </c>
      <c r="F5813" s="64" t="s">
        <v>2133</v>
      </c>
      <c r="G5813" s="53" t="s">
        <v>385</v>
      </c>
      <c r="H5813" s="53" t="s">
        <v>89</v>
      </c>
      <c r="I5813" s="26">
        <v>10100</v>
      </c>
      <c r="J5813" s="26">
        <v>10100</v>
      </c>
      <c r="K5813" s="26">
        <v>4650</v>
      </c>
      <c r="L5813" s="26">
        <f t="shared" si="5363"/>
        <v>0</v>
      </c>
      <c r="M5813" s="26"/>
      <c r="N5813" s="26"/>
      <c r="O5813" s="26"/>
      <c r="P5813" s="26">
        <f t="shared" si="5366"/>
        <v>4650</v>
      </c>
      <c r="Q5813" s="26">
        <f t="shared" si="5367"/>
        <v>46.039603960396043</v>
      </c>
      <c r="R5813" s="90"/>
      <c r="S5813" s="90"/>
      <c r="T5813" s="90"/>
      <c r="U5813" s="90"/>
      <c r="V5813" s="90"/>
      <c r="W5813" s="90"/>
      <c r="X5813" s="90"/>
      <c r="Y5813" s="90"/>
    </row>
    <row r="5814" spans="1:25" ht="15" customHeight="1" x14ac:dyDescent="0.25">
      <c r="A5814" s="64" t="s">
        <v>935</v>
      </c>
      <c r="B5814" s="64" t="s">
        <v>95</v>
      </c>
      <c r="C5814" s="64" t="s">
        <v>1392</v>
      </c>
      <c r="D5814" s="64" t="s">
        <v>2128</v>
      </c>
      <c r="E5814" s="20" t="s">
        <v>23</v>
      </c>
      <c r="F5814" s="64" t="s">
        <v>2134</v>
      </c>
      <c r="G5814" s="53" t="s">
        <v>385</v>
      </c>
      <c r="H5814" s="53" t="s">
        <v>29</v>
      </c>
      <c r="I5814" s="26">
        <v>8400</v>
      </c>
      <c r="J5814" s="26">
        <v>8400</v>
      </c>
      <c r="K5814" s="26">
        <v>7200</v>
      </c>
      <c r="L5814" s="26">
        <f t="shared" si="5363"/>
        <v>0</v>
      </c>
      <c r="M5814" s="26"/>
      <c r="N5814" s="26"/>
      <c r="O5814" s="26"/>
      <c r="P5814" s="26">
        <f t="shared" si="5366"/>
        <v>7200</v>
      </c>
      <c r="Q5814" s="26">
        <f t="shared" si="5367"/>
        <v>85.714285714285708</v>
      </c>
      <c r="R5814" s="90"/>
      <c r="S5814" s="90"/>
      <c r="T5814" s="90"/>
      <c r="U5814" s="90"/>
      <c r="V5814" s="90"/>
      <c r="W5814" s="90"/>
      <c r="X5814" s="90"/>
      <c r="Y5814" s="90"/>
    </row>
    <row r="5815" spans="1:25" ht="15" customHeight="1" x14ac:dyDescent="0.25">
      <c r="A5815" s="63" t="s">
        <v>935</v>
      </c>
      <c r="B5815" s="63" t="s">
        <v>95</v>
      </c>
      <c r="C5815" s="63" t="s">
        <v>1392</v>
      </c>
      <c r="D5815" s="63" t="s">
        <v>2128</v>
      </c>
      <c r="E5815" s="65" t="s">
        <v>30</v>
      </c>
      <c r="F5815" s="65" t="s">
        <v>1</v>
      </c>
      <c r="G5815" s="65" t="s">
        <v>1</v>
      </c>
      <c r="H5815" s="65" t="s">
        <v>31</v>
      </c>
      <c r="I5815" s="31">
        <f t="shared" ref="I5815:K5815" si="5398">SUM(I5816)</f>
        <v>130338</v>
      </c>
      <c r="J5815" s="31">
        <f t="shared" si="5398"/>
        <v>130338</v>
      </c>
      <c r="K5815" s="31">
        <f t="shared" si="5398"/>
        <v>72000</v>
      </c>
      <c r="L5815" s="31">
        <f t="shared" si="5363"/>
        <v>35000</v>
      </c>
      <c r="M5815" s="31">
        <f t="shared" ref="M5815" si="5399">SUM(M5816)</f>
        <v>10000</v>
      </c>
      <c r="N5815" s="31">
        <f t="shared" ref="N5815:O5815" si="5400">SUM(N5816)</f>
        <v>12000</v>
      </c>
      <c r="O5815" s="31">
        <f t="shared" si="5400"/>
        <v>13000</v>
      </c>
      <c r="P5815" s="31">
        <f t="shared" si="5366"/>
        <v>107000</v>
      </c>
      <c r="Q5815" s="31">
        <f t="shared" si="5367"/>
        <v>82.094247264803826</v>
      </c>
      <c r="R5815" s="94"/>
      <c r="S5815" s="94"/>
      <c r="T5815" s="94"/>
      <c r="U5815" s="94"/>
      <c r="V5815" s="94"/>
      <c r="W5815" s="94"/>
      <c r="X5815" s="94"/>
      <c r="Y5815" s="94"/>
    </row>
    <row r="5816" spans="1:25" ht="15" customHeight="1" x14ac:dyDescent="0.25">
      <c r="A5816" s="64" t="s">
        <v>935</v>
      </c>
      <c r="B5816" s="64" t="s">
        <v>95</v>
      </c>
      <c r="C5816" s="64" t="s">
        <v>1392</v>
      </c>
      <c r="D5816" s="64" t="s">
        <v>2128</v>
      </c>
      <c r="E5816" s="20" t="s">
        <v>33</v>
      </c>
      <c r="F5816" s="64"/>
      <c r="G5816" s="53" t="s">
        <v>385</v>
      </c>
      <c r="H5816" s="53" t="s">
        <v>3859</v>
      </c>
      <c r="I5816" s="26">
        <v>130338</v>
      </c>
      <c r="J5816" s="26">
        <v>130338</v>
      </c>
      <c r="K5816" s="26">
        <v>72000</v>
      </c>
      <c r="L5816" s="26">
        <f t="shared" si="5363"/>
        <v>35000</v>
      </c>
      <c r="M5816" s="26">
        <v>10000</v>
      </c>
      <c r="N5816" s="26">
        <v>12000</v>
      </c>
      <c r="O5816" s="26">
        <v>13000</v>
      </c>
      <c r="P5816" s="26">
        <f t="shared" si="5366"/>
        <v>107000</v>
      </c>
      <c r="Q5816" s="26">
        <f t="shared" si="5367"/>
        <v>82.094247264803826</v>
      </c>
      <c r="R5816" s="90"/>
      <c r="S5816" s="90"/>
      <c r="T5816" s="90"/>
      <c r="U5816" s="90"/>
      <c r="V5816" s="90"/>
      <c r="W5816" s="90"/>
      <c r="X5816" s="90"/>
      <c r="Y5816" s="90"/>
    </row>
    <row r="5817" spans="1:25" ht="15" customHeight="1" x14ac:dyDescent="0.25">
      <c r="A5817" s="63" t="s">
        <v>935</v>
      </c>
      <c r="B5817" s="63" t="s">
        <v>95</v>
      </c>
      <c r="C5817" s="63" t="s">
        <v>1392</v>
      </c>
      <c r="D5817" s="63" t="s">
        <v>2128</v>
      </c>
      <c r="E5817" s="65" t="s">
        <v>34</v>
      </c>
      <c r="F5817" s="65" t="s">
        <v>1</v>
      </c>
      <c r="G5817" s="65" t="s">
        <v>1</v>
      </c>
      <c r="H5817" s="65" t="s">
        <v>35</v>
      </c>
      <c r="I5817" s="31">
        <f t="shared" ref="I5817:K5817" si="5401">SUM(I5818:I5825)</f>
        <v>134072</v>
      </c>
      <c r="J5817" s="31">
        <f t="shared" si="5401"/>
        <v>121072</v>
      </c>
      <c r="K5817" s="31">
        <f t="shared" si="5401"/>
        <v>71850</v>
      </c>
      <c r="L5817" s="31">
        <f t="shared" si="5363"/>
        <v>15250</v>
      </c>
      <c r="M5817" s="31">
        <f t="shared" ref="M5817" si="5402">SUM(M5818:M5825)</f>
        <v>5550</v>
      </c>
      <c r="N5817" s="31">
        <f t="shared" ref="N5817:O5817" si="5403">SUM(N5818:N5825)</f>
        <v>6350</v>
      </c>
      <c r="O5817" s="31">
        <f t="shared" si="5403"/>
        <v>3350</v>
      </c>
      <c r="P5817" s="31">
        <f t="shared" si="5366"/>
        <v>87100</v>
      </c>
      <c r="Q5817" s="31">
        <f t="shared" si="5367"/>
        <v>71.940663406898381</v>
      </c>
      <c r="R5817" s="94"/>
      <c r="S5817" s="94"/>
      <c r="T5817" s="94"/>
      <c r="U5817" s="94"/>
      <c r="V5817" s="94"/>
      <c r="W5817" s="94"/>
      <c r="X5817" s="94"/>
      <c r="Y5817" s="94"/>
    </row>
    <row r="5818" spans="1:25" ht="15" customHeight="1" x14ac:dyDescent="0.25">
      <c r="A5818" s="64" t="s">
        <v>935</v>
      </c>
      <c r="B5818" s="64" t="s">
        <v>95</v>
      </c>
      <c r="C5818" s="64" t="s">
        <v>1392</v>
      </c>
      <c r="D5818" s="64" t="s">
        <v>2128</v>
      </c>
      <c r="E5818" s="20" t="s">
        <v>38</v>
      </c>
      <c r="F5818" s="64"/>
      <c r="G5818" s="53" t="s">
        <v>385</v>
      </c>
      <c r="H5818" s="53" t="s">
        <v>37</v>
      </c>
      <c r="I5818" s="26">
        <v>1000</v>
      </c>
      <c r="J5818" s="26">
        <v>1000</v>
      </c>
      <c r="K5818" s="26">
        <v>1000</v>
      </c>
      <c r="L5818" s="26">
        <f t="shared" si="5363"/>
        <v>0</v>
      </c>
      <c r="M5818" s="26"/>
      <c r="N5818" s="26"/>
      <c r="O5818" s="26"/>
      <c r="P5818" s="26">
        <f t="shared" si="5366"/>
        <v>1000</v>
      </c>
      <c r="Q5818" s="26">
        <f t="shared" si="5367"/>
        <v>100</v>
      </c>
      <c r="R5818" s="90"/>
      <c r="S5818" s="90"/>
      <c r="T5818" s="90"/>
      <c r="U5818" s="90"/>
      <c r="V5818" s="90"/>
      <c r="W5818" s="90"/>
      <c r="X5818" s="90"/>
      <c r="Y5818" s="90"/>
    </row>
    <row r="5819" spans="1:25" ht="15" customHeight="1" x14ac:dyDescent="0.25">
      <c r="A5819" s="64" t="s">
        <v>935</v>
      </c>
      <c r="B5819" s="64" t="s">
        <v>95</v>
      </c>
      <c r="C5819" s="64" t="s">
        <v>1392</v>
      </c>
      <c r="D5819" s="64" t="s">
        <v>2128</v>
      </c>
      <c r="E5819" s="20" t="s">
        <v>298</v>
      </c>
      <c r="F5819" s="64"/>
      <c r="G5819" s="53" t="s">
        <v>385</v>
      </c>
      <c r="H5819" s="53" t="s">
        <v>297</v>
      </c>
      <c r="I5819" s="26">
        <v>56344</v>
      </c>
      <c r="J5819" s="26">
        <v>56344</v>
      </c>
      <c r="K5819" s="26">
        <v>39000</v>
      </c>
      <c r="L5819" s="26">
        <f t="shared" si="5363"/>
        <v>0</v>
      </c>
      <c r="M5819" s="26"/>
      <c r="N5819" s="26"/>
      <c r="O5819" s="26"/>
      <c r="P5819" s="26">
        <f t="shared" si="5366"/>
        <v>39000</v>
      </c>
      <c r="Q5819" s="26">
        <f t="shared" si="5367"/>
        <v>69.217662927729663</v>
      </c>
      <c r="R5819" s="90"/>
      <c r="S5819" s="90"/>
      <c r="T5819" s="90"/>
      <c r="U5819" s="90"/>
      <c r="V5819" s="90"/>
      <c r="W5819" s="90"/>
      <c r="X5819" s="90"/>
      <c r="Y5819" s="90"/>
    </row>
    <row r="5820" spans="1:25" ht="15" customHeight="1" x14ac:dyDescent="0.25">
      <c r="A5820" s="64" t="s">
        <v>935</v>
      </c>
      <c r="B5820" s="64" t="s">
        <v>95</v>
      </c>
      <c r="C5820" s="64" t="s">
        <v>1392</v>
      </c>
      <c r="D5820" s="64" t="s">
        <v>2128</v>
      </c>
      <c r="E5820" s="20" t="s">
        <v>301</v>
      </c>
      <c r="F5820" s="64"/>
      <c r="G5820" s="53" t="s">
        <v>385</v>
      </c>
      <c r="H5820" s="53" t="s">
        <v>300</v>
      </c>
      <c r="I5820" s="26">
        <v>10104</v>
      </c>
      <c r="J5820" s="26">
        <v>10104</v>
      </c>
      <c r="K5820" s="26">
        <v>5200</v>
      </c>
      <c r="L5820" s="26">
        <f t="shared" si="5363"/>
        <v>2000</v>
      </c>
      <c r="M5820" s="26"/>
      <c r="N5820" s="26">
        <v>1000</v>
      </c>
      <c r="O5820" s="26">
        <v>1000</v>
      </c>
      <c r="P5820" s="26">
        <f t="shared" si="5366"/>
        <v>7200</v>
      </c>
      <c r="Q5820" s="26">
        <f t="shared" si="5367"/>
        <v>71.258907363420434</v>
      </c>
      <c r="R5820" s="90"/>
      <c r="S5820" s="90"/>
      <c r="T5820" s="90"/>
      <c r="U5820" s="90"/>
      <c r="V5820" s="90"/>
      <c r="W5820" s="90"/>
      <c r="X5820" s="90"/>
      <c r="Y5820" s="90"/>
    </row>
    <row r="5821" spans="1:25" ht="15" customHeight="1" x14ac:dyDescent="0.25">
      <c r="A5821" s="64" t="s">
        <v>935</v>
      </c>
      <c r="B5821" s="64" t="s">
        <v>95</v>
      </c>
      <c r="C5821" s="64" t="s">
        <v>1392</v>
      </c>
      <c r="D5821" s="64" t="s">
        <v>2128</v>
      </c>
      <c r="E5821" s="20" t="s">
        <v>218</v>
      </c>
      <c r="F5821" s="64"/>
      <c r="G5821" s="53" t="s">
        <v>385</v>
      </c>
      <c r="H5821" s="53" t="s">
        <v>217</v>
      </c>
      <c r="I5821" s="26">
        <v>10969</v>
      </c>
      <c r="J5821" s="26">
        <v>7969</v>
      </c>
      <c r="K5821" s="26">
        <v>5600</v>
      </c>
      <c r="L5821" s="26">
        <f t="shared" si="5363"/>
        <v>2000</v>
      </c>
      <c r="M5821" s="26"/>
      <c r="N5821" s="26">
        <v>1000</v>
      </c>
      <c r="O5821" s="26">
        <v>1000</v>
      </c>
      <c r="P5821" s="26">
        <f t="shared" si="5366"/>
        <v>7600</v>
      </c>
      <c r="Q5821" s="26">
        <f t="shared" si="5367"/>
        <v>95.369557033504833</v>
      </c>
      <c r="R5821" s="90"/>
      <c r="S5821" s="90"/>
      <c r="T5821" s="90"/>
      <c r="U5821" s="90"/>
      <c r="V5821" s="90"/>
      <c r="W5821" s="90"/>
      <c r="X5821" s="90"/>
      <c r="Y5821" s="90"/>
    </row>
    <row r="5822" spans="1:25" ht="15" customHeight="1" x14ac:dyDescent="0.25">
      <c r="A5822" s="64" t="s">
        <v>935</v>
      </c>
      <c r="B5822" s="64" t="s">
        <v>95</v>
      </c>
      <c r="C5822" s="64" t="s">
        <v>1392</v>
      </c>
      <c r="D5822" s="64" t="s">
        <v>2128</v>
      </c>
      <c r="E5822" s="20" t="s">
        <v>303</v>
      </c>
      <c r="F5822" s="64"/>
      <c r="G5822" s="53" t="s">
        <v>385</v>
      </c>
      <c r="H5822" s="53" t="s">
        <v>302</v>
      </c>
      <c r="I5822" s="26">
        <v>100</v>
      </c>
      <c r="J5822" s="26">
        <v>100</v>
      </c>
      <c r="K5822" s="26">
        <v>100</v>
      </c>
      <c r="L5822" s="26">
        <f t="shared" si="5363"/>
        <v>0</v>
      </c>
      <c r="M5822" s="26"/>
      <c r="N5822" s="26"/>
      <c r="O5822" s="26"/>
      <c r="P5822" s="26">
        <f t="shared" si="5366"/>
        <v>100</v>
      </c>
      <c r="Q5822" s="26">
        <f t="shared" si="5367"/>
        <v>100</v>
      </c>
      <c r="R5822" s="90"/>
      <c r="S5822" s="90"/>
      <c r="T5822" s="90"/>
      <c r="U5822" s="90"/>
      <c r="V5822" s="90"/>
      <c r="W5822" s="90"/>
      <c r="X5822" s="90"/>
      <c r="Y5822" s="90"/>
    </row>
    <row r="5823" spans="1:25" ht="15" customHeight="1" x14ac:dyDescent="0.25">
      <c r="A5823" s="64" t="s">
        <v>935</v>
      </c>
      <c r="B5823" s="64" t="s">
        <v>95</v>
      </c>
      <c r="C5823" s="64" t="s">
        <v>1392</v>
      </c>
      <c r="D5823" s="64" t="s">
        <v>2128</v>
      </c>
      <c r="E5823" s="20" t="s">
        <v>308</v>
      </c>
      <c r="F5823" s="64"/>
      <c r="G5823" s="53" t="s">
        <v>385</v>
      </c>
      <c r="H5823" s="53" t="s">
        <v>307</v>
      </c>
      <c r="I5823" s="26">
        <v>19689</v>
      </c>
      <c r="J5823" s="26">
        <v>16689</v>
      </c>
      <c r="K5823" s="26">
        <v>9000</v>
      </c>
      <c r="L5823" s="26">
        <f t="shared" si="5363"/>
        <v>6000</v>
      </c>
      <c r="M5823" s="26">
        <v>3000</v>
      </c>
      <c r="N5823" s="26">
        <v>3000</v>
      </c>
      <c r="O5823" s="26"/>
      <c r="P5823" s="26">
        <f t="shared" si="5366"/>
        <v>15000</v>
      </c>
      <c r="Q5823" s="26">
        <f t="shared" si="5367"/>
        <v>89.879561387740424</v>
      </c>
      <c r="R5823" s="90"/>
      <c r="S5823" s="90"/>
      <c r="T5823" s="90"/>
      <c r="U5823" s="90"/>
      <c r="V5823" s="90"/>
      <c r="W5823" s="90"/>
      <c r="X5823" s="90"/>
      <c r="Y5823" s="90"/>
    </row>
    <row r="5824" spans="1:25" ht="15" customHeight="1" x14ac:dyDescent="0.25">
      <c r="A5824" s="64" t="s">
        <v>935</v>
      </c>
      <c r="B5824" s="64" t="s">
        <v>95</v>
      </c>
      <c r="C5824" s="64" t="s">
        <v>1392</v>
      </c>
      <c r="D5824" s="64" t="s">
        <v>2128</v>
      </c>
      <c r="E5824" s="20" t="s">
        <v>311</v>
      </c>
      <c r="F5824" s="64"/>
      <c r="G5824" s="53" t="s">
        <v>385</v>
      </c>
      <c r="H5824" s="53" t="s">
        <v>310</v>
      </c>
      <c r="I5824" s="26">
        <v>3000</v>
      </c>
      <c r="J5824" s="26">
        <v>3000</v>
      </c>
      <c r="K5824" s="26">
        <v>0</v>
      </c>
      <c r="L5824" s="26">
        <f t="shared" si="5363"/>
        <v>0</v>
      </c>
      <c r="M5824" s="26"/>
      <c r="N5824" s="26"/>
      <c r="O5824" s="26"/>
      <c r="P5824" s="26">
        <f t="shared" si="5366"/>
        <v>0</v>
      </c>
      <c r="Q5824" s="26">
        <f t="shared" si="5367"/>
        <v>0</v>
      </c>
      <c r="R5824" s="90"/>
      <c r="S5824" s="90"/>
      <c r="T5824" s="90"/>
      <c r="U5824" s="90"/>
      <c r="V5824" s="90"/>
      <c r="W5824" s="90"/>
      <c r="X5824" s="90"/>
      <c r="Y5824" s="90"/>
    </row>
    <row r="5825" spans="1:25" ht="15" customHeight="1" x14ac:dyDescent="0.25">
      <c r="A5825" s="63" t="s">
        <v>935</v>
      </c>
      <c r="B5825" s="63" t="s">
        <v>95</v>
      </c>
      <c r="C5825" s="63" t="s">
        <v>1392</v>
      </c>
      <c r="D5825" s="63" t="s">
        <v>2128</v>
      </c>
      <c r="E5825" s="63" t="s">
        <v>39</v>
      </c>
      <c r="F5825" s="64" t="s">
        <v>1</v>
      </c>
      <c r="G5825" s="53" t="s">
        <v>1</v>
      </c>
      <c r="H5825" s="65" t="s">
        <v>40</v>
      </c>
      <c r="I5825" s="31">
        <f t="shared" ref="I5825:K5825" si="5404">SUM(I5826:I5828)</f>
        <v>32866</v>
      </c>
      <c r="J5825" s="31">
        <f t="shared" si="5404"/>
        <v>25866</v>
      </c>
      <c r="K5825" s="31">
        <f t="shared" si="5404"/>
        <v>11950</v>
      </c>
      <c r="L5825" s="31">
        <f t="shared" si="5363"/>
        <v>5250</v>
      </c>
      <c r="M5825" s="31">
        <f t="shared" ref="M5825" si="5405">SUM(M5826:M5828)</f>
        <v>2550</v>
      </c>
      <c r="N5825" s="31">
        <f t="shared" ref="N5825:O5825" si="5406">SUM(N5826:N5828)</f>
        <v>1350</v>
      </c>
      <c r="O5825" s="31">
        <f t="shared" si="5406"/>
        <v>1350</v>
      </c>
      <c r="P5825" s="31">
        <f t="shared" si="5366"/>
        <v>17200</v>
      </c>
      <c r="Q5825" s="31">
        <f t="shared" si="5367"/>
        <v>66.496559189669838</v>
      </c>
      <c r="R5825" s="94"/>
      <c r="S5825" s="94"/>
      <c r="T5825" s="94"/>
      <c r="U5825" s="94"/>
      <c r="V5825" s="94"/>
      <c r="W5825" s="94"/>
      <c r="X5825" s="94"/>
      <c r="Y5825" s="94"/>
    </row>
    <row r="5826" spans="1:25" ht="15" customHeight="1" x14ac:dyDescent="0.25">
      <c r="A5826" s="64" t="s">
        <v>935</v>
      </c>
      <c r="B5826" s="64" t="s">
        <v>95</v>
      </c>
      <c r="C5826" s="64" t="s">
        <v>1392</v>
      </c>
      <c r="D5826" s="64" t="s">
        <v>2128</v>
      </c>
      <c r="E5826" s="20" t="s">
        <v>41</v>
      </c>
      <c r="F5826" s="64"/>
      <c r="G5826" s="53" t="s">
        <v>385</v>
      </c>
      <c r="H5826" s="53" t="s">
        <v>40</v>
      </c>
      <c r="I5826" s="26">
        <v>19066</v>
      </c>
      <c r="J5826" s="26">
        <v>12066</v>
      </c>
      <c r="K5826" s="26">
        <v>5000</v>
      </c>
      <c r="L5826" s="26">
        <f t="shared" si="5363"/>
        <v>3000</v>
      </c>
      <c r="M5826" s="26">
        <v>1000</v>
      </c>
      <c r="N5826" s="26">
        <v>1000</v>
      </c>
      <c r="O5826" s="26">
        <v>1000</v>
      </c>
      <c r="P5826" s="26">
        <f t="shared" si="5366"/>
        <v>8000</v>
      </c>
      <c r="Q5826" s="26">
        <f t="shared" si="5367"/>
        <v>66.302005635670483</v>
      </c>
      <c r="R5826" s="90"/>
      <c r="S5826" s="90"/>
      <c r="T5826" s="90"/>
      <c r="U5826" s="90"/>
      <c r="V5826" s="90"/>
      <c r="W5826" s="90"/>
      <c r="X5826" s="90"/>
      <c r="Y5826" s="90"/>
    </row>
    <row r="5827" spans="1:25" ht="15" customHeight="1" x14ac:dyDescent="0.25">
      <c r="A5827" s="64" t="s">
        <v>935</v>
      </c>
      <c r="B5827" s="64" t="s">
        <v>95</v>
      </c>
      <c r="C5827" s="64" t="s">
        <v>1392</v>
      </c>
      <c r="D5827" s="64" t="s">
        <v>2128</v>
      </c>
      <c r="E5827" s="20" t="s">
        <v>41</v>
      </c>
      <c r="F5827" s="64" t="s">
        <v>2135</v>
      </c>
      <c r="G5827" s="53" t="s">
        <v>385</v>
      </c>
      <c r="H5827" s="53" t="s">
        <v>49</v>
      </c>
      <c r="I5827" s="26">
        <v>4700</v>
      </c>
      <c r="J5827" s="26">
        <v>4700</v>
      </c>
      <c r="K5827" s="26">
        <v>2950</v>
      </c>
      <c r="L5827" s="26">
        <f t="shared" si="5363"/>
        <v>1050</v>
      </c>
      <c r="M5827" s="26">
        <v>350</v>
      </c>
      <c r="N5827" s="26">
        <v>350</v>
      </c>
      <c r="O5827" s="26">
        <v>350</v>
      </c>
      <c r="P5827" s="26">
        <f t="shared" si="5366"/>
        <v>4000</v>
      </c>
      <c r="Q5827" s="26">
        <f t="shared" si="5367"/>
        <v>85.106382978723403</v>
      </c>
      <c r="R5827" s="90"/>
      <c r="S5827" s="90"/>
      <c r="T5827" s="90"/>
      <c r="U5827" s="90"/>
      <c r="V5827" s="90"/>
      <c r="W5827" s="90"/>
      <c r="X5827" s="90"/>
      <c r="Y5827" s="90"/>
    </row>
    <row r="5828" spans="1:25" ht="22.5" customHeight="1" x14ac:dyDescent="0.25">
      <c r="A5828" s="64" t="s">
        <v>935</v>
      </c>
      <c r="B5828" s="64" t="s">
        <v>95</v>
      </c>
      <c r="C5828" s="64" t="s">
        <v>1392</v>
      </c>
      <c r="D5828" s="64" t="s">
        <v>2128</v>
      </c>
      <c r="E5828" s="20" t="s">
        <v>41</v>
      </c>
      <c r="F5828" s="64" t="s">
        <v>2136</v>
      </c>
      <c r="G5828" s="53" t="s">
        <v>385</v>
      </c>
      <c r="H5828" s="53" t="s">
        <v>55</v>
      </c>
      <c r="I5828" s="26">
        <v>9100</v>
      </c>
      <c r="J5828" s="26">
        <v>9100</v>
      </c>
      <c r="K5828" s="26">
        <v>4000</v>
      </c>
      <c r="L5828" s="26">
        <f t="shared" si="5363"/>
        <v>1200</v>
      </c>
      <c r="M5828" s="26">
        <v>1200</v>
      </c>
      <c r="N5828" s="26"/>
      <c r="O5828" s="26"/>
      <c r="P5828" s="26">
        <f t="shared" si="5366"/>
        <v>5200</v>
      </c>
      <c r="Q5828" s="26">
        <f t="shared" si="5367"/>
        <v>57.142857142857139</v>
      </c>
      <c r="R5828" s="90"/>
      <c r="S5828" s="90"/>
      <c r="T5828" s="90"/>
      <c r="U5828" s="90"/>
      <c r="V5828" s="90"/>
      <c r="W5828" s="90"/>
      <c r="X5828" s="90"/>
      <c r="Y5828" s="90"/>
    </row>
    <row r="5829" spans="1:25" ht="22.5" customHeight="1" x14ac:dyDescent="0.25">
      <c r="A5829" s="63" t="s">
        <v>1</v>
      </c>
      <c r="B5829" s="63" t="s">
        <v>1</v>
      </c>
      <c r="C5829" s="63" t="s">
        <v>1</v>
      </c>
      <c r="D5829" s="65" t="s">
        <v>1</v>
      </c>
      <c r="E5829" s="65" t="s">
        <v>1</v>
      </c>
      <c r="F5829" s="65" t="s">
        <v>1</v>
      </c>
      <c r="G5829" s="65" t="s">
        <v>1</v>
      </c>
      <c r="H5829" s="66" t="s">
        <v>56</v>
      </c>
      <c r="I5829" s="30">
        <f t="shared" ref="I5829:K5830" si="5407">SUM(I5830)</f>
        <v>100</v>
      </c>
      <c r="J5829" s="30">
        <f t="shared" si="5407"/>
        <v>100</v>
      </c>
      <c r="K5829" s="30">
        <f t="shared" si="5407"/>
        <v>0</v>
      </c>
      <c r="L5829" s="30">
        <f t="shared" si="5363"/>
        <v>0</v>
      </c>
      <c r="M5829" s="30">
        <f t="shared" ref="M5829:M5830" si="5408">SUM(M5830)</f>
        <v>0</v>
      </c>
      <c r="N5829" s="30">
        <f t="shared" ref="N5829:O5830" si="5409">SUM(N5830)</f>
        <v>0</v>
      </c>
      <c r="O5829" s="30">
        <f t="shared" si="5409"/>
        <v>0</v>
      </c>
      <c r="P5829" s="30">
        <f t="shared" si="5366"/>
        <v>0</v>
      </c>
      <c r="Q5829" s="30">
        <f t="shared" si="5367"/>
        <v>0</v>
      </c>
      <c r="R5829" s="93"/>
      <c r="S5829" s="93"/>
      <c r="T5829" s="93"/>
      <c r="U5829" s="93"/>
      <c r="V5829" s="93"/>
      <c r="W5829" s="93"/>
      <c r="X5829" s="93"/>
      <c r="Y5829" s="93"/>
    </row>
    <row r="5830" spans="1:25" ht="15" customHeight="1" x14ac:dyDescent="0.25">
      <c r="A5830" s="63" t="s">
        <v>935</v>
      </c>
      <c r="B5830" s="63" t="s">
        <v>95</v>
      </c>
      <c r="C5830" s="63" t="s">
        <v>1392</v>
      </c>
      <c r="D5830" s="63" t="s">
        <v>2128</v>
      </c>
      <c r="E5830" s="65" t="s">
        <v>57</v>
      </c>
      <c r="F5830" s="65" t="s">
        <v>1</v>
      </c>
      <c r="G5830" s="65" t="s">
        <v>1</v>
      </c>
      <c r="H5830" s="65" t="s">
        <v>58</v>
      </c>
      <c r="I5830" s="31">
        <f t="shared" si="5407"/>
        <v>100</v>
      </c>
      <c r="J5830" s="31">
        <f t="shared" si="5407"/>
        <v>100</v>
      </c>
      <c r="K5830" s="31">
        <f t="shared" si="5407"/>
        <v>0</v>
      </c>
      <c r="L5830" s="31">
        <f t="shared" si="5363"/>
        <v>0</v>
      </c>
      <c r="M5830" s="31">
        <f t="shared" si="5408"/>
        <v>0</v>
      </c>
      <c r="N5830" s="31">
        <f t="shared" si="5409"/>
        <v>0</v>
      </c>
      <c r="O5830" s="31">
        <f t="shared" si="5409"/>
        <v>0</v>
      </c>
      <c r="P5830" s="31">
        <f t="shared" si="5366"/>
        <v>0</v>
      </c>
      <c r="Q5830" s="31">
        <f t="shared" si="5367"/>
        <v>0</v>
      </c>
      <c r="R5830" s="94"/>
      <c r="S5830" s="94"/>
      <c r="T5830" s="94"/>
      <c r="U5830" s="94"/>
      <c r="V5830" s="94"/>
      <c r="W5830" s="94"/>
      <c r="X5830" s="94"/>
      <c r="Y5830" s="94"/>
    </row>
    <row r="5831" spans="1:25" ht="15" customHeight="1" x14ac:dyDescent="0.25">
      <c r="A5831" s="64" t="s">
        <v>935</v>
      </c>
      <c r="B5831" s="64" t="s">
        <v>95</v>
      </c>
      <c r="C5831" s="64" t="s">
        <v>1392</v>
      </c>
      <c r="D5831" s="64" t="s">
        <v>2128</v>
      </c>
      <c r="E5831" s="20" t="s">
        <v>68</v>
      </c>
      <c r="F5831" s="64"/>
      <c r="G5831" s="53" t="s">
        <v>385</v>
      </c>
      <c r="H5831" s="53" t="s">
        <v>67</v>
      </c>
      <c r="I5831" s="26">
        <v>100</v>
      </c>
      <c r="J5831" s="26">
        <v>100</v>
      </c>
      <c r="K5831" s="26">
        <v>0</v>
      </c>
      <c r="L5831" s="26">
        <f t="shared" si="5363"/>
        <v>0</v>
      </c>
      <c r="M5831" s="26"/>
      <c r="N5831" s="26"/>
      <c r="O5831" s="26"/>
      <c r="P5831" s="26">
        <f t="shared" si="5366"/>
        <v>0</v>
      </c>
      <c r="Q5831" s="26">
        <f t="shared" si="5367"/>
        <v>0</v>
      </c>
      <c r="R5831" s="90"/>
      <c r="S5831" s="90"/>
      <c r="T5831" s="90"/>
      <c r="U5831" s="90"/>
      <c r="V5831" s="90"/>
      <c r="W5831" s="90"/>
      <c r="X5831" s="90"/>
      <c r="Y5831" s="90"/>
    </row>
    <row r="5832" spans="1:25" ht="22.5" customHeight="1" x14ac:dyDescent="0.25">
      <c r="A5832" s="63" t="s">
        <v>1</v>
      </c>
      <c r="B5832" s="63" t="s">
        <v>1</v>
      </c>
      <c r="C5832" s="63" t="s">
        <v>1</v>
      </c>
      <c r="D5832" s="65" t="s">
        <v>1</v>
      </c>
      <c r="E5832" s="65" t="s">
        <v>1</v>
      </c>
      <c r="F5832" s="65" t="s">
        <v>1</v>
      </c>
      <c r="G5832" s="65" t="s">
        <v>1</v>
      </c>
      <c r="H5832" s="66" t="s">
        <v>69</v>
      </c>
      <c r="I5832" s="30">
        <f t="shared" ref="I5832:K5832" si="5410">SUM(I5833)</f>
        <v>12000</v>
      </c>
      <c r="J5832" s="30">
        <f t="shared" si="5410"/>
        <v>0</v>
      </c>
      <c r="K5832" s="30">
        <f t="shared" si="5410"/>
        <v>0</v>
      </c>
      <c r="L5832" s="30">
        <f t="shared" si="5363"/>
        <v>0</v>
      </c>
      <c r="M5832" s="30">
        <f t="shared" ref="M5832" si="5411">SUM(M5833)</f>
        <v>0</v>
      </c>
      <c r="N5832" s="30">
        <f t="shared" ref="N5832:O5832" si="5412">SUM(N5833)</f>
        <v>0</v>
      </c>
      <c r="O5832" s="30">
        <f t="shared" si="5412"/>
        <v>0</v>
      </c>
      <c r="P5832" s="30">
        <f t="shared" si="5366"/>
        <v>0</v>
      </c>
      <c r="Q5832" s="30" t="str">
        <f t="shared" si="5367"/>
        <v>-</v>
      </c>
      <c r="R5832" s="93"/>
      <c r="S5832" s="93"/>
      <c r="T5832" s="93"/>
      <c r="U5832" s="93"/>
      <c r="V5832" s="93"/>
      <c r="W5832" s="93"/>
      <c r="X5832" s="93"/>
      <c r="Y5832" s="93"/>
    </row>
    <row r="5833" spans="1:25" ht="15" customHeight="1" x14ac:dyDescent="0.25">
      <c r="A5833" s="63" t="s">
        <v>935</v>
      </c>
      <c r="B5833" s="63" t="s">
        <v>95</v>
      </c>
      <c r="C5833" s="63" t="s">
        <v>1392</v>
      </c>
      <c r="D5833" s="63" t="s">
        <v>2128</v>
      </c>
      <c r="E5833" s="65" t="s">
        <v>70</v>
      </c>
      <c r="F5833" s="65" t="s">
        <v>1</v>
      </c>
      <c r="G5833" s="65" t="s">
        <v>1</v>
      </c>
      <c r="H5833" s="65" t="s">
        <v>71</v>
      </c>
      <c r="I5833" s="31">
        <f t="shared" ref="I5833:K5833" si="5413">SUM(I5834:I5835)</f>
        <v>12000</v>
      </c>
      <c r="J5833" s="31">
        <f t="shared" si="5413"/>
        <v>0</v>
      </c>
      <c r="K5833" s="31">
        <f t="shared" si="5413"/>
        <v>0</v>
      </c>
      <c r="L5833" s="31">
        <f t="shared" si="5363"/>
        <v>0</v>
      </c>
      <c r="M5833" s="31">
        <f t="shared" ref="M5833" si="5414">SUM(M5834:M5835)</f>
        <v>0</v>
      </c>
      <c r="N5833" s="31">
        <f t="shared" ref="N5833:O5833" si="5415">SUM(N5834:N5835)</f>
        <v>0</v>
      </c>
      <c r="O5833" s="31">
        <f t="shared" si="5415"/>
        <v>0</v>
      </c>
      <c r="P5833" s="31">
        <f t="shared" si="5366"/>
        <v>0</v>
      </c>
      <c r="Q5833" s="31" t="str">
        <f t="shared" si="5367"/>
        <v>-</v>
      </c>
      <c r="R5833" s="94"/>
      <c r="S5833" s="94"/>
      <c r="T5833" s="94"/>
      <c r="U5833" s="94"/>
      <c r="V5833" s="94"/>
      <c r="W5833" s="94"/>
      <c r="X5833" s="94"/>
      <c r="Y5833" s="94"/>
    </row>
    <row r="5834" spans="1:25" ht="15" customHeight="1" x14ac:dyDescent="0.25">
      <c r="A5834" s="64" t="s">
        <v>935</v>
      </c>
      <c r="B5834" s="64" t="s">
        <v>95</v>
      </c>
      <c r="C5834" s="64" t="s">
        <v>1392</v>
      </c>
      <c r="D5834" s="64" t="s">
        <v>2128</v>
      </c>
      <c r="E5834" s="20" t="s">
        <v>74</v>
      </c>
      <c r="F5834" s="64"/>
      <c r="G5834" s="53" t="s">
        <v>385</v>
      </c>
      <c r="H5834" s="53" t="s">
        <v>73</v>
      </c>
      <c r="I5834" s="26">
        <v>3000</v>
      </c>
      <c r="J5834" s="26">
        <v>0</v>
      </c>
      <c r="K5834" s="26">
        <v>0</v>
      </c>
      <c r="L5834" s="26">
        <f t="shared" si="5363"/>
        <v>0</v>
      </c>
      <c r="M5834" s="26"/>
      <c r="N5834" s="26"/>
      <c r="O5834" s="26"/>
      <c r="P5834" s="26">
        <f t="shared" si="5366"/>
        <v>0</v>
      </c>
      <c r="Q5834" s="26" t="str">
        <f t="shared" si="5367"/>
        <v>-</v>
      </c>
      <c r="R5834" s="90"/>
      <c r="S5834" s="90"/>
      <c r="T5834" s="90"/>
      <c r="U5834" s="90"/>
      <c r="V5834" s="90"/>
      <c r="W5834" s="90"/>
      <c r="X5834" s="90"/>
      <c r="Y5834" s="90"/>
    </row>
    <row r="5835" spans="1:25" ht="15" customHeight="1" x14ac:dyDescent="0.25">
      <c r="A5835" s="64" t="s">
        <v>935</v>
      </c>
      <c r="B5835" s="64" t="s">
        <v>95</v>
      </c>
      <c r="C5835" s="64" t="s">
        <v>1392</v>
      </c>
      <c r="D5835" s="64" t="s">
        <v>2128</v>
      </c>
      <c r="E5835" s="20" t="s">
        <v>323</v>
      </c>
      <c r="F5835" s="64"/>
      <c r="G5835" s="53" t="s">
        <v>385</v>
      </c>
      <c r="H5835" s="53" t="s">
        <v>322</v>
      </c>
      <c r="I5835" s="26">
        <v>9000</v>
      </c>
      <c r="J5835" s="26">
        <v>0</v>
      </c>
      <c r="K5835" s="26">
        <v>0</v>
      </c>
      <c r="L5835" s="26">
        <f t="shared" si="5363"/>
        <v>0</v>
      </c>
      <c r="M5835" s="26"/>
      <c r="N5835" s="26"/>
      <c r="O5835" s="26"/>
      <c r="P5835" s="26">
        <f t="shared" si="5366"/>
        <v>0</v>
      </c>
      <c r="Q5835" s="26" t="str">
        <f t="shared" si="5367"/>
        <v>-</v>
      </c>
      <c r="R5835" s="90"/>
      <c r="S5835" s="90"/>
      <c r="T5835" s="90"/>
      <c r="U5835" s="90"/>
      <c r="V5835" s="90"/>
      <c r="W5835" s="90"/>
      <c r="X5835" s="90"/>
      <c r="Y5835" s="90"/>
    </row>
    <row r="5836" spans="1:25" ht="15" customHeight="1" x14ac:dyDescent="0.25">
      <c r="A5836" s="53" t="s">
        <v>1</v>
      </c>
      <c r="B5836" s="53" t="s">
        <v>1</v>
      </c>
      <c r="C5836" s="53" t="s">
        <v>1</v>
      </c>
      <c r="D5836" s="53" t="s">
        <v>1</v>
      </c>
      <c r="E5836" s="53" t="s">
        <v>1</v>
      </c>
      <c r="F5836" s="53" t="s">
        <v>1</v>
      </c>
      <c r="G5836" s="53" t="s">
        <v>1</v>
      </c>
      <c r="H5836" s="66" t="s">
        <v>2137</v>
      </c>
      <c r="I5836" s="30">
        <f t="shared" ref="I5836:K5836" si="5416">SUM(I5806,I5829,I5832)</f>
        <v>1691214</v>
      </c>
      <c r="J5836" s="30">
        <f t="shared" si="5416"/>
        <v>1666214</v>
      </c>
      <c r="K5836" s="30">
        <f t="shared" si="5416"/>
        <v>904017</v>
      </c>
      <c r="L5836" s="30">
        <f t="shared" si="5363"/>
        <v>387450</v>
      </c>
      <c r="M5836" s="30">
        <f t="shared" ref="M5836" si="5417">SUM(M5806,M5829,M5832)</f>
        <v>123550</v>
      </c>
      <c r="N5836" s="30">
        <f t="shared" ref="N5836:O5836" si="5418">SUM(N5806,N5829,N5832)</f>
        <v>128350</v>
      </c>
      <c r="O5836" s="30">
        <f t="shared" si="5418"/>
        <v>135550</v>
      </c>
      <c r="P5836" s="30">
        <f t="shared" si="5366"/>
        <v>1291467</v>
      </c>
      <c r="Q5836" s="30">
        <f t="shared" si="5367"/>
        <v>77.509071463809576</v>
      </c>
      <c r="R5836" s="93"/>
      <c r="S5836" s="93"/>
      <c r="T5836" s="93"/>
      <c r="U5836" s="93"/>
      <c r="V5836" s="93"/>
      <c r="W5836" s="93"/>
      <c r="X5836" s="93"/>
      <c r="Y5836" s="93"/>
    </row>
    <row r="5837" spans="1:25" ht="15" customHeight="1" thickBot="1" x14ac:dyDescent="0.3">
      <c r="A5837" s="53" t="s">
        <v>1</v>
      </c>
      <c r="B5837" s="53" t="s">
        <v>1</v>
      </c>
      <c r="C5837" s="53" t="s">
        <v>1</v>
      </c>
      <c r="D5837" s="53" t="s">
        <v>1</v>
      </c>
      <c r="E5837" s="53" t="s">
        <v>1</v>
      </c>
      <c r="F5837" s="53" t="s">
        <v>1</v>
      </c>
      <c r="G5837" s="53" t="s">
        <v>1</v>
      </c>
      <c r="H5837" s="65" t="s">
        <v>76</v>
      </c>
      <c r="I5837" s="31"/>
      <c r="J5837" s="31"/>
      <c r="K5837" s="31">
        <v>0</v>
      </c>
      <c r="L5837" s="31"/>
      <c r="M5837" s="31"/>
      <c r="N5837" s="31"/>
      <c r="O5837" s="31"/>
      <c r="P5837" s="31"/>
      <c r="Q5837" s="31"/>
      <c r="R5837" s="94"/>
      <c r="S5837" s="94"/>
      <c r="T5837" s="94"/>
      <c r="U5837" s="94"/>
      <c r="V5837" s="94"/>
      <c r="W5837" s="94"/>
      <c r="X5837" s="94"/>
      <c r="Y5837" s="94"/>
    </row>
    <row r="5838" spans="1:25" ht="47.25" customHeight="1" thickBot="1" x14ac:dyDescent="0.3">
      <c r="A5838" s="110" t="s">
        <v>1</v>
      </c>
      <c r="B5838" s="110" t="s">
        <v>1</v>
      </c>
      <c r="C5838" s="110" t="s">
        <v>1</v>
      </c>
      <c r="D5838" s="110" t="s">
        <v>1</v>
      </c>
      <c r="E5838" s="110" t="s">
        <v>1</v>
      </c>
      <c r="F5838" s="110" t="s">
        <v>1</v>
      </c>
      <c r="G5838" s="110" t="s">
        <v>1</v>
      </c>
      <c r="H5838" s="28" t="s">
        <v>77</v>
      </c>
      <c r="I5838" s="109" t="s">
        <v>3984</v>
      </c>
      <c r="J5838" s="109" t="s">
        <v>11</v>
      </c>
      <c r="K5838" s="109" t="s">
        <v>3989</v>
      </c>
      <c r="L5838" s="109" t="s">
        <v>3985</v>
      </c>
      <c r="M5838" s="109" t="s">
        <v>4027</v>
      </c>
      <c r="N5838" s="109" t="s">
        <v>3988</v>
      </c>
      <c r="O5838" s="109" t="s">
        <v>3986</v>
      </c>
      <c r="P5838" s="109" t="s">
        <v>3987</v>
      </c>
      <c r="Q5838" s="109" t="s">
        <v>3695</v>
      </c>
      <c r="R5838" s="91"/>
      <c r="S5838" s="91"/>
      <c r="T5838" s="91"/>
      <c r="U5838" s="91"/>
      <c r="V5838" s="91"/>
      <c r="W5838" s="91"/>
      <c r="X5838" s="91"/>
      <c r="Y5838" s="91"/>
    </row>
    <row r="5839" spans="1:25" ht="15" customHeight="1" x14ac:dyDescent="0.25">
      <c r="A5839" s="111"/>
      <c r="B5839" s="111"/>
      <c r="C5839" s="111"/>
      <c r="D5839" s="111"/>
      <c r="E5839" s="111"/>
      <c r="F5839" s="111"/>
      <c r="G5839" s="111"/>
      <c r="H5839" s="67" t="s">
        <v>1</v>
      </c>
      <c r="I5839" s="29">
        <v>1</v>
      </c>
      <c r="J5839" s="29">
        <v>2</v>
      </c>
      <c r="K5839" s="29">
        <v>3</v>
      </c>
      <c r="L5839" s="29" t="s">
        <v>3478</v>
      </c>
      <c r="M5839" s="29">
        <v>5</v>
      </c>
      <c r="N5839" s="29">
        <v>6</v>
      </c>
      <c r="O5839" s="29">
        <v>7</v>
      </c>
      <c r="P5839" s="29" t="s">
        <v>3696</v>
      </c>
      <c r="Q5839" s="29">
        <v>9</v>
      </c>
      <c r="R5839" s="92"/>
      <c r="S5839" s="92"/>
      <c r="T5839" s="92"/>
      <c r="U5839" s="92"/>
      <c r="V5839" s="92"/>
      <c r="W5839" s="92"/>
      <c r="X5839" s="92"/>
      <c r="Y5839" s="92"/>
    </row>
    <row r="5840" spans="1:25" ht="15" customHeight="1" x14ac:dyDescent="0.25">
      <c r="A5840" s="111"/>
      <c r="B5840" s="111"/>
      <c r="C5840" s="111"/>
      <c r="D5840" s="111"/>
      <c r="E5840" s="111"/>
      <c r="F5840" s="111"/>
      <c r="G5840" s="111"/>
      <c r="H5840" s="68" t="s">
        <v>484</v>
      </c>
      <c r="I5840" s="32">
        <f t="shared" ref="I5840:K5840" si="5419">SUM(I5836)</f>
        <v>1691214</v>
      </c>
      <c r="J5840" s="32">
        <f t="shared" si="5419"/>
        <v>1666214</v>
      </c>
      <c r="K5840" s="32">
        <f t="shared" si="5419"/>
        <v>904017</v>
      </c>
      <c r="L5840" s="32">
        <f t="shared" ref="L5840:L5903" si="5420">SUM(M5840:O5840)</f>
        <v>387450</v>
      </c>
      <c r="M5840" s="32">
        <f t="shared" ref="M5840" si="5421">SUM(M5836)</f>
        <v>123550</v>
      </c>
      <c r="N5840" s="32">
        <f t="shared" ref="N5840:O5840" si="5422">SUM(N5836)</f>
        <v>128350</v>
      </c>
      <c r="O5840" s="32">
        <f t="shared" si="5422"/>
        <v>135550</v>
      </c>
      <c r="P5840" s="32">
        <f t="shared" ref="P5840:P5903" si="5423">K5840+L5840</f>
        <v>1291467</v>
      </c>
      <c r="Q5840" s="32">
        <f t="shared" ref="Q5840:Q5903" si="5424">IF(J5840=0,"-",P5840/J5840*100)</f>
        <v>77.509071463809576</v>
      </c>
      <c r="R5840" s="90"/>
      <c r="S5840" s="90"/>
      <c r="T5840" s="90"/>
      <c r="U5840" s="90"/>
      <c r="V5840" s="90"/>
      <c r="W5840" s="90"/>
      <c r="X5840" s="90"/>
      <c r="Y5840" s="90"/>
    </row>
    <row r="5841" spans="1:25" ht="15" customHeight="1" x14ac:dyDescent="0.25">
      <c r="A5841" s="111"/>
      <c r="B5841" s="111"/>
      <c r="C5841" s="111"/>
      <c r="D5841" s="111"/>
      <c r="E5841" s="111"/>
      <c r="F5841" s="111"/>
      <c r="G5841" s="111"/>
      <c r="H5841" s="69" t="s">
        <v>79</v>
      </c>
      <c r="I5841" s="32">
        <f t="shared" ref="I5841:K5841" si="5425">SUM(I5840)</f>
        <v>1691214</v>
      </c>
      <c r="J5841" s="32">
        <f t="shared" si="5425"/>
        <v>1666214</v>
      </c>
      <c r="K5841" s="32">
        <f t="shared" si="5425"/>
        <v>904017</v>
      </c>
      <c r="L5841" s="32">
        <f t="shared" si="5420"/>
        <v>387450</v>
      </c>
      <c r="M5841" s="32">
        <f t="shared" ref="M5841" si="5426">SUM(M5840)</f>
        <v>123550</v>
      </c>
      <c r="N5841" s="32">
        <f t="shared" ref="N5841:O5841" si="5427">SUM(N5840)</f>
        <v>128350</v>
      </c>
      <c r="O5841" s="32">
        <f t="shared" si="5427"/>
        <v>135550</v>
      </c>
      <c r="P5841" s="32">
        <f t="shared" si="5423"/>
        <v>1291467</v>
      </c>
      <c r="Q5841" s="32">
        <f t="shared" si="5424"/>
        <v>77.509071463809576</v>
      </c>
      <c r="R5841" s="90"/>
      <c r="S5841" s="90"/>
      <c r="T5841" s="90"/>
      <c r="U5841" s="90"/>
      <c r="V5841" s="90"/>
      <c r="W5841" s="90"/>
      <c r="X5841" s="90"/>
      <c r="Y5841" s="90"/>
    </row>
    <row r="5842" spans="1:25" ht="15" customHeight="1" x14ac:dyDescent="0.25">
      <c r="A5842" s="112"/>
      <c r="B5842" s="112"/>
      <c r="C5842" s="112"/>
      <c r="D5842" s="112"/>
      <c r="E5842" s="112"/>
      <c r="F5842" s="112"/>
      <c r="G5842" s="112"/>
      <c r="I5842" s="27"/>
      <c r="J5842" s="27"/>
      <c r="K5842" s="27">
        <v>0</v>
      </c>
      <c r="L5842" s="27"/>
      <c r="M5842" s="27"/>
      <c r="N5842" s="27"/>
      <c r="O5842" s="27"/>
      <c r="P5842" s="27"/>
      <c r="Q5842" s="27"/>
      <c r="R5842" s="27"/>
      <c r="S5842" s="27"/>
      <c r="T5842" s="27"/>
      <c r="U5842" s="27"/>
      <c r="V5842" s="27"/>
      <c r="W5842" s="27"/>
      <c r="X5842" s="27"/>
      <c r="Y5842" s="27"/>
    </row>
    <row r="5843" spans="1:25" ht="15" customHeight="1" thickBot="1" x14ac:dyDescent="0.3">
      <c r="A5843" s="53" t="s">
        <v>1</v>
      </c>
      <c r="B5843" s="53" t="s">
        <v>1</v>
      </c>
      <c r="C5843" s="53" t="s">
        <v>1</v>
      </c>
      <c r="D5843" s="53" t="s">
        <v>1</v>
      </c>
      <c r="E5843" s="53" t="s">
        <v>1</v>
      </c>
      <c r="F5843" s="53" t="s">
        <v>1</v>
      </c>
      <c r="G5843" s="53" t="s">
        <v>1</v>
      </c>
      <c r="H5843" s="21" t="s">
        <v>1</v>
      </c>
      <c r="I5843" s="33"/>
      <c r="J5843" s="33"/>
      <c r="K5843" s="33">
        <v>0</v>
      </c>
      <c r="L5843" s="33"/>
      <c r="M5843" s="33"/>
      <c r="N5843" s="33"/>
      <c r="O5843" s="33"/>
      <c r="P5843" s="33"/>
      <c r="Q5843" s="33"/>
      <c r="R5843" s="33"/>
      <c r="S5843" s="33"/>
      <c r="T5843" s="33"/>
      <c r="U5843" s="33"/>
      <c r="V5843" s="33"/>
      <c r="W5843" s="33"/>
      <c r="X5843" s="33"/>
      <c r="Y5843" s="33"/>
    </row>
    <row r="5844" spans="1:25" ht="45.75" customHeight="1" thickBot="1" x14ac:dyDescent="0.3">
      <c r="A5844" s="28" t="s">
        <v>4</v>
      </c>
      <c r="B5844" s="28" t="s">
        <v>5</v>
      </c>
      <c r="C5844" s="28" t="s">
        <v>6</v>
      </c>
      <c r="D5844" s="57" t="s">
        <v>1</v>
      </c>
      <c r="E5844" s="28" t="s">
        <v>7</v>
      </c>
      <c r="F5844" s="28" t="s">
        <v>8</v>
      </c>
      <c r="G5844" s="28" t="s">
        <v>9</v>
      </c>
      <c r="H5844" s="28" t="s">
        <v>10</v>
      </c>
      <c r="I5844" s="109" t="s">
        <v>3984</v>
      </c>
      <c r="J5844" s="109" t="s">
        <v>11</v>
      </c>
      <c r="K5844" s="109" t="s">
        <v>3989</v>
      </c>
      <c r="L5844" s="109" t="s">
        <v>3985</v>
      </c>
      <c r="M5844" s="109" t="s">
        <v>4027</v>
      </c>
      <c r="N5844" s="109" t="s">
        <v>3988</v>
      </c>
      <c r="O5844" s="109" t="s">
        <v>3986</v>
      </c>
      <c r="P5844" s="109" t="s">
        <v>3987</v>
      </c>
      <c r="Q5844" s="109" t="s">
        <v>3695</v>
      </c>
      <c r="R5844" s="91"/>
      <c r="S5844" s="91"/>
      <c r="T5844" s="91"/>
      <c r="U5844" s="91"/>
      <c r="V5844" s="91"/>
      <c r="W5844" s="91"/>
      <c r="X5844" s="91"/>
      <c r="Y5844" s="91"/>
    </row>
    <row r="5845" spans="1:25" ht="15" customHeight="1" x14ac:dyDescent="0.25">
      <c r="A5845" s="58" t="s">
        <v>1</v>
      </c>
      <c r="B5845" s="58" t="s">
        <v>1</v>
      </c>
      <c r="C5845" s="58" t="s">
        <v>1</v>
      </c>
      <c r="D5845" s="59" t="s">
        <v>1</v>
      </c>
      <c r="E5845" s="59" t="s">
        <v>1</v>
      </c>
      <c r="F5845" s="60" t="s">
        <v>1</v>
      </c>
      <c r="G5845" s="61" t="s">
        <v>1</v>
      </c>
      <c r="H5845" s="62" t="s">
        <v>1</v>
      </c>
      <c r="I5845" s="29">
        <v>1</v>
      </c>
      <c r="J5845" s="29">
        <v>2</v>
      </c>
      <c r="K5845" s="29">
        <v>3</v>
      </c>
      <c r="L5845" s="29" t="s">
        <v>3478</v>
      </c>
      <c r="M5845" s="29">
        <v>5</v>
      </c>
      <c r="N5845" s="29">
        <v>6</v>
      </c>
      <c r="O5845" s="29">
        <v>7</v>
      </c>
      <c r="P5845" s="29" t="s">
        <v>3696</v>
      </c>
      <c r="Q5845" s="29">
        <v>9</v>
      </c>
      <c r="R5845" s="92"/>
      <c r="S5845" s="92"/>
      <c r="T5845" s="92"/>
      <c r="U5845" s="92"/>
      <c r="V5845" s="92"/>
      <c r="W5845" s="92"/>
      <c r="X5845" s="92"/>
      <c r="Y5845" s="92"/>
    </row>
    <row r="5846" spans="1:25" ht="15" customHeight="1" x14ac:dyDescent="0.25">
      <c r="A5846" s="63" t="s">
        <v>935</v>
      </c>
      <c r="B5846" s="63" t="s">
        <v>95</v>
      </c>
      <c r="C5846" s="64" t="s">
        <v>1403</v>
      </c>
      <c r="D5846" s="64" t="s">
        <v>2138</v>
      </c>
      <c r="E5846" s="65" t="s">
        <v>1</v>
      </c>
      <c r="F5846" s="65" t="s">
        <v>1</v>
      </c>
      <c r="G5846" s="65" t="s">
        <v>1</v>
      </c>
      <c r="H5846" s="65" t="s">
        <v>2139</v>
      </c>
      <c r="I5846" s="26">
        <v>0</v>
      </c>
      <c r="J5846" s="26" t="s">
        <v>1</v>
      </c>
      <c r="K5846" s="26">
        <v>0</v>
      </c>
      <c r="L5846" s="26"/>
      <c r="M5846" s="26"/>
      <c r="N5846" s="26"/>
      <c r="O5846" s="26"/>
      <c r="P5846" s="26"/>
      <c r="Q5846" s="26"/>
      <c r="R5846" s="90"/>
      <c r="S5846" s="90"/>
      <c r="T5846" s="90"/>
      <c r="U5846" s="90"/>
      <c r="V5846" s="90"/>
      <c r="W5846" s="90"/>
      <c r="X5846" s="90"/>
      <c r="Y5846" s="90"/>
    </row>
    <row r="5847" spans="1:25" ht="12.75" customHeight="1" x14ac:dyDescent="0.25">
      <c r="A5847" s="63" t="s">
        <v>1</v>
      </c>
      <c r="B5847" s="63" t="s">
        <v>1</v>
      </c>
      <c r="C5847" s="63" t="s">
        <v>1</v>
      </c>
      <c r="D5847" s="65" t="s">
        <v>1</v>
      </c>
      <c r="E5847" s="65" t="s">
        <v>1</v>
      </c>
      <c r="F5847" s="65" t="s">
        <v>1</v>
      </c>
      <c r="G5847" s="65" t="s">
        <v>1</v>
      </c>
      <c r="H5847" s="66" t="s">
        <v>15</v>
      </c>
      <c r="I5847" s="30">
        <f t="shared" ref="I5847:K5847" si="5428">SUM(I5848,I5856,I5858)</f>
        <v>2590191</v>
      </c>
      <c r="J5847" s="30">
        <f t="shared" si="5428"/>
        <v>2546204</v>
      </c>
      <c r="K5847" s="30">
        <f t="shared" si="5428"/>
        <v>1389370</v>
      </c>
      <c r="L5847" s="30">
        <f t="shared" si="5420"/>
        <v>639842</v>
      </c>
      <c r="M5847" s="30">
        <f t="shared" ref="M5847" si="5429">SUM(M5848,M5856,M5858)</f>
        <v>225062</v>
      </c>
      <c r="N5847" s="30">
        <f t="shared" ref="N5847:O5847" si="5430">SUM(N5848,N5856,N5858)</f>
        <v>203840</v>
      </c>
      <c r="O5847" s="30">
        <f t="shared" si="5430"/>
        <v>210940</v>
      </c>
      <c r="P5847" s="30">
        <f t="shared" si="5423"/>
        <v>2029212</v>
      </c>
      <c r="Q5847" s="30">
        <f t="shared" si="5424"/>
        <v>79.6955782019037</v>
      </c>
      <c r="R5847" s="93"/>
      <c r="S5847" s="93"/>
      <c r="T5847" s="93"/>
      <c r="U5847" s="93"/>
      <c r="V5847" s="93"/>
      <c r="W5847" s="93"/>
      <c r="X5847" s="93"/>
      <c r="Y5847" s="93"/>
    </row>
    <row r="5848" spans="1:25" ht="15" customHeight="1" x14ac:dyDescent="0.25">
      <c r="A5848" s="63" t="s">
        <v>935</v>
      </c>
      <c r="B5848" s="63" t="s">
        <v>95</v>
      </c>
      <c r="C5848" s="63" t="s">
        <v>1403</v>
      </c>
      <c r="D5848" s="63" t="s">
        <v>2138</v>
      </c>
      <c r="E5848" s="65" t="s">
        <v>16</v>
      </c>
      <c r="F5848" s="65" t="s">
        <v>1</v>
      </c>
      <c r="G5848" s="65" t="s">
        <v>1</v>
      </c>
      <c r="H5848" s="65" t="s">
        <v>17</v>
      </c>
      <c r="I5848" s="31">
        <f t="shared" ref="I5848:K5848" si="5431">SUM(I5849:I5850)</f>
        <v>2156579</v>
      </c>
      <c r="J5848" s="31">
        <f t="shared" si="5431"/>
        <v>2156579</v>
      </c>
      <c r="K5848" s="31">
        <f t="shared" si="5431"/>
        <v>1168830</v>
      </c>
      <c r="L5848" s="31">
        <f t="shared" si="5420"/>
        <v>529900</v>
      </c>
      <c r="M5848" s="31">
        <f t="shared" ref="M5848" si="5432">SUM(M5849:M5850)</f>
        <v>189000</v>
      </c>
      <c r="N5848" s="31">
        <f t="shared" ref="N5848:O5848" si="5433">SUM(N5849:N5850)</f>
        <v>166700</v>
      </c>
      <c r="O5848" s="31">
        <f t="shared" si="5433"/>
        <v>174200</v>
      </c>
      <c r="P5848" s="31">
        <f t="shared" si="5423"/>
        <v>1698730</v>
      </c>
      <c r="Q5848" s="31">
        <f t="shared" si="5424"/>
        <v>78.769662507146734</v>
      </c>
      <c r="R5848" s="94"/>
      <c r="S5848" s="94"/>
      <c r="T5848" s="94"/>
      <c r="U5848" s="94"/>
      <c r="V5848" s="94"/>
      <c r="W5848" s="94"/>
      <c r="X5848" s="94"/>
      <c r="Y5848" s="94"/>
    </row>
    <row r="5849" spans="1:25" ht="15" customHeight="1" x14ac:dyDescent="0.25">
      <c r="A5849" s="64" t="s">
        <v>935</v>
      </c>
      <c r="B5849" s="64" t="s">
        <v>95</v>
      </c>
      <c r="C5849" s="64" t="s">
        <v>1403</v>
      </c>
      <c r="D5849" s="64" t="s">
        <v>2138</v>
      </c>
      <c r="E5849" s="20" t="s">
        <v>19</v>
      </c>
      <c r="F5849" s="64"/>
      <c r="G5849" s="53" t="s">
        <v>385</v>
      </c>
      <c r="H5849" s="53" t="s">
        <v>3953</v>
      </c>
      <c r="I5849" s="26">
        <v>1845199</v>
      </c>
      <c r="J5849" s="26">
        <v>1845199</v>
      </c>
      <c r="K5849" s="26">
        <v>1000000</v>
      </c>
      <c r="L5849" s="26">
        <f t="shared" si="5420"/>
        <v>465000</v>
      </c>
      <c r="M5849" s="26">
        <v>155000</v>
      </c>
      <c r="N5849" s="26">
        <v>155000</v>
      </c>
      <c r="O5849" s="26">
        <v>155000</v>
      </c>
      <c r="P5849" s="26">
        <f t="shared" si="5423"/>
        <v>1465000</v>
      </c>
      <c r="Q5849" s="26">
        <f t="shared" si="5424"/>
        <v>79.395230541529671</v>
      </c>
      <c r="R5849" s="90"/>
      <c r="S5849" s="90"/>
      <c r="T5849" s="90"/>
      <c r="U5849" s="90"/>
      <c r="V5849" s="90"/>
      <c r="W5849" s="90"/>
      <c r="X5849" s="90"/>
      <c r="Y5849" s="90"/>
    </row>
    <row r="5850" spans="1:25" ht="15" customHeight="1" x14ac:dyDescent="0.25">
      <c r="A5850" s="63" t="s">
        <v>935</v>
      </c>
      <c r="B5850" s="63" t="s">
        <v>95</v>
      </c>
      <c r="C5850" s="63" t="s">
        <v>1403</v>
      </c>
      <c r="D5850" s="63" t="s">
        <v>2138</v>
      </c>
      <c r="E5850" s="63" t="s">
        <v>21</v>
      </c>
      <c r="F5850" s="64" t="s">
        <v>1</v>
      </c>
      <c r="G5850" s="53" t="s">
        <v>1</v>
      </c>
      <c r="H5850" s="65" t="s">
        <v>22</v>
      </c>
      <c r="I5850" s="31">
        <f t="shared" ref="I5850:K5850" si="5434">SUM(I5851:I5855)</f>
        <v>311380</v>
      </c>
      <c r="J5850" s="31">
        <f t="shared" si="5434"/>
        <v>311380</v>
      </c>
      <c r="K5850" s="31">
        <f t="shared" si="5434"/>
        <v>168830</v>
      </c>
      <c r="L5850" s="31">
        <f t="shared" si="5420"/>
        <v>64900</v>
      </c>
      <c r="M5850" s="31">
        <f t="shared" ref="M5850" si="5435">SUM(M5851:M5855)</f>
        <v>34000</v>
      </c>
      <c r="N5850" s="31">
        <f t="shared" ref="N5850:O5850" si="5436">SUM(N5851:N5855)</f>
        <v>11700</v>
      </c>
      <c r="O5850" s="31">
        <f t="shared" si="5436"/>
        <v>19200</v>
      </c>
      <c r="P5850" s="31">
        <f t="shared" si="5423"/>
        <v>233730</v>
      </c>
      <c r="Q5850" s="31">
        <f t="shared" si="5424"/>
        <v>75.06262444601451</v>
      </c>
      <c r="R5850" s="94"/>
      <c r="S5850" s="94"/>
      <c r="T5850" s="94"/>
      <c r="U5850" s="94"/>
      <c r="V5850" s="94"/>
      <c r="W5850" s="94"/>
      <c r="X5850" s="94"/>
      <c r="Y5850" s="94"/>
    </row>
    <row r="5851" spans="1:25" ht="15" customHeight="1" x14ac:dyDescent="0.25">
      <c r="A5851" s="64" t="s">
        <v>935</v>
      </c>
      <c r="B5851" s="64" t="s">
        <v>95</v>
      </c>
      <c r="C5851" s="64" t="s">
        <v>1403</v>
      </c>
      <c r="D5851" s="64" t="s">
        <v>2138</v>
      </c>
      <c r="E5851" s="20" t="s">
        <v>23</v>
      </c>
      <c r="F5851" s="64" t="s">
        <v>2140</v>
      </c>
      <c r="G5851" s="53" t="s">
        <v>385</v>
      </c>
      <c r="H5851" s="53" t="s">
        <v>85</v>
      </c>
      <c r="I5851" s="26">
        <v>50000</v>
      </c>
      <c r="J5851" s="26">
        <v>50000</v>
      </c>
      <c r="K5851" s="26">
        <v>28400</v>
      </c>
      <c r="L5851" s="26">
        <f t="shared" si="5420"/>
        <v>9900</v>
      </c>
      <c r="M5851" s="26">
        <v>2000</v>
      </c>
      <c r="N5851" s="26">
        <v>3700</v>
      </c>
      <c r="O5851" s="26">
        <v>4200</v>
      </c>
      <c r="P5851" s="26">
        <f t="shared" si="5423"/>
        <v>38300</v>
      </c>
      <c r="Q5851" s="26">
        <f t="shared" si="5424"/>
        <v>76.599999999999994</v>
      </c>
      <c r="R5851" s="90"/>
      <c r="S5851" s="90"/>
      <c r="T5851" s="90"/>
      <c r="U5851" s="90"/>
      <c r="V5851" s="90"/>
      <c r="W5851" s="90"/>
      <c r="X5851" s="90"/>
      <c r="Y5851" s="90"/>
    </row>
    <row r="5852" spans="1:25" ht="15" customHeight="1" x14ac:dyDescent="0.25">
      <c r="A5852" s="64" t="s">
        <v>935</v>
      </c>
      <c r="B5852" s="64" t="s">
        <v>95</v>
      </c>
      <c r="C5852" s="64" t="s">
        <v>1403</v>
      </c>
      <c r="D5852" s="64" t="s">
        <v>2138</v>
      </c>
      <c r="E5852" s="20" t="s">
        <v>23</v>
      </c>
      <c r="F5852" s="64" t="s">
        <v>2141</v>
      </c>
      <c r="G5852" s="53" t="s">
        <v>385</v>
      </c>
      <c r="H5852" s="53" t="s">
        <v>25</v>
      </c>
      <c r="I5852" s="26">
        <v>160000</v>
      </c>
      <c r="J5852" s="26">
        <v>160000</v>
      </c>
      <c r="K5852" s="26">
        <v>84500</v>
      </c>
      <c r="L5852" s="26">
        <f t="shared" si="5420"/>
        <v>27000</v>
      </c>
      <c r="M5852" s="26">
        <v>4000</v>
      </c>
      <c r="N5852" s="26">
        <v>8000</v>
      </c>
      <c r="O5852" s="26">
        <v>15000</v>
      </c>
      <c r="P5852" s="26">
        <f t="shared" si="5423"/>
        <v>111500</v>
      </c>
      <c r="Q5852" s="26">
        <f t="shared" si="5424"/>
        <v>69.6875</v>
      </c>
      <c r="R5852" s="90"/>
      <c r="S5852" s="90"/>
      <c r="T5852" s="90"/>
      <c r="U5852" s="90"/>
      <c r="V5852" s="90"/>
      <c r="W5852" s="90"/>
      <c r="X5852" s="90"/>
      <c r="Y5852" s="90"/>
    </row>
    <row r="5853" spans="1:25" ht="15" customHeight="1" x14ac:dyDescent="0.25">
      <c r="A5853" s="64" t="s">
        <v>935</v>
      </c>
      <c r="B5853" s="64" t="s">
        <v>95</v>
      </c>
      <c r="C5853" s="64" t="s">
        <v>1403</v>
      </c>
      <c r="D5853" s="64" t="s">
        <v>2138</v>
      </c>
      <c r="E5853" s="20" t="s">
        <v>23</v>
      </c>
      <c r="F5853" s="64" t="s">
        <v>2142</v>
      </c>
      <c r="G5853" s="53" t="s">
        <v>385</v>
      </c>
      <c r="H5853" s="53" t="s">
        <v>27</v>
      </c>
      <c r="I5853" s="26">
        <v>38930</v>
      </c>
      <c r="J5853" s="26">
        <v>38930</v>
      </c>
      <c r="K5853" s="26">
        <v>38930</v>
      </c>
      <c r="L5853" s="26">
        <f t="shared" si="5420"/>
        <v>0</v>
      </c>
      <c r="M5853" s="26"/>
      <c r="N5853" s="26"/>
      <c r="O5853" s="26"/>
      <c r="P5853" s="26">
        <f t="shared" si="5423"/>
        <v>38930</v>
      </c>
      <c r="Q5853" s="26">
        <f t="shared" si="5424"/>
        <v>100</v>
      </c>
      <c r="R5853" s="90"/>
      <c r="S5853" s="90"/>
      <c r="T5853" s="90"/>
      <c r="U5853" s="90"/>
      <c r="V5853" s="90"/>
      <c r="W5853" s="90"/>
      <c r="X5853" s="90"/>
      <c r="Y5853" s="90"/>
    </row>
    <row r="5854" spans="1:25" ht="15" customHeight="1" x14ac:dyDescent="0.25">
      <c r="A5854" s="64" t="s">
        <v>935</v>
      </c>
      <c r="B5854" s="64" t="s">
        <v>95</v>
      </c>
      <c r="C5854" s="64" t="s">
        <v>1403</v>
      </c>
      <c r="D5854" s="64" t="s">
        <v>2138</v>
      </c>
      <c r="E5854" s="20" t="s">
        <v>23</v>
      </c>
      <c r="F5854" s="64" t="s">
        <v>2143</v>
      </c>
      <c r="G5854" s="53" t="s">
        <v>385</v>
      </c>
      <c r="H5854" s="53" t="s">
        <v>89</v>
      </c>
      <c r="I5854" s="26">
        <v>32450</v>
      </c>
      <c r="J5854" s="26">
        <v>32450</v>
      </c>
      <c r="K5854" s="26">
        <v>5000</v>
      </c>
      <c r="L5854" s="26">
        <f t="shared" si="5420"/>
        <v>22000</v>
      </c>
      <c r="M5854" s="26">
        <v>22000</v>
      </c>
      <c r="N5854" s="26">
        <v>0</v>
      </c>
      <c r="O5854" s="26"/>
      <c r="P5854" s="26">
        <f t="shared" si="5423"/>
        <v>27000</v>
      </c>
      <c r="Q5854" s="26">
        <f t="shared" si="5424"/>
        <v>83.204930662557786</v>
      </c>
      <c r="R5854" s="90"/>
      <c r="S5854" s="90"/>
      <c r="T5854" s="90"/>
      <c r="U5854" s="90"/>
      <c r="V5854" s="90"/>
      <c r="W5854" s="90"/>
      <c r="X5854" s="90"/>
      <c r="Y5854" s="90"/>
    </row>
    <row r="5855" spans="1:25" ht="15" customHeight="1" x14ac:dyDescent="0.25">
      <c r="A5855" s="64" t="s">
        <v>935</v>
      </c>
      <c r="B5855" s="64" t="s">
        <v>95</v>
      </c>
      <c r="C5855" s="64" t="s">
        <v>1403</v>
      </c>
      <c r="D5855" s="64" t="s">
        <v>2138</v>
      </c>
      <c r="E5855" s="20" t="s">
        <v>23</v>
      </c>
      <c r="F5855" s="64" t="s">
        <v>2144</v>
      </c>
      <c r="G5855" s="53" t="s">
        <v>385</v>
      </c>
      <c r="H5855" s="53" t="s">
        <v>29</v>
      </c>
      <c r="I5855" s="26">
        <v>30000</v>
      </c>
      <c r="J5855" s="26">
        <v>30000</v>
      </c>
      <c r="K5855" s="26">
        <v>12000</v>
      </c>
      <c r="L5855" s="26">
        <f t="shared" si="5420"/>
        <v>6000</v>
      </c>
      <c r="M5855" s="26">
        <v>6000</v>
      </c>
      <c r="N5855" s="26"/>
      <c r="O5855" s="26"/>
      <c r="P5855" s="26">
        <f t="shared" si="5423"/>
        <v>18000</v>
      </c>
      <c r="Q5855" s="26">
        <f t="shared" si="5424"/>
        <v>60</v>
      </c>
      <c r="R5855" s="90"/>
      <c r="S5855" s="90"/>
      <c r="T5855" s="90"/>
      <c r="U5855" s="90"/>
      <c r="V5855" s="90"/>
      <c r="W5855" s="90"/>
      <c r="X5855" s="90"/>
      <c r="Y5855" s="90"/>
    </row>
    <row r="5856" spans="1:25" ht="15" customHeight="1" x14ac:dyDescent="0.25">
      <c r="A5856" s="63" t="s">
        <v>935</v>
      </c>
      <c r="B5856" s="63" t="s">
        <v>95</v>
      </c>
      <c r="C5856" s="63" t="s">
        <v>1403</v>
      </c>
      <c r="D5856" s="63" t="s">
        <v>2138</v>
      </c>
      <c r="E5856" s="65" t="s">
        <v>30</v>
      </c>
      <c r="F5856" s="65" t="s">
        <v>1</v>
      </c>
      <c r="G5856" s="65" t="s">
        <v>1</v>
      </c>
      <c r="H5856" s="65" t="s">
        <v>31</v>
      </c>
      <c r="I5856" s="31">
        <f t="shared" ref="I5856:K5856" si="5437">SUM(I5857)</f>
        <v>193804</v>
      </c>
      <c r="J5856" s="31">
        <f t="shared" si="5437"/>
        <v>193804</v>
      </c>
      <c r="K5856" s="31">
        <f t="shared" si="5437"/>
        <v>111000</v>
      </c>
      <c r="L5856" s="31">
        <f t="shared" si="5420"/>
        <v>49500</v>
      </c>
      <c r="M5856" s="31">
        <f t="shared" ref="M5856" si="5438">SUM(M5857)</f>
        <v>16500</v>
      </c>
      <c r="N5856" s="31">
        <f t="shared" ref="N5856:O5856" si="5439">SUM(N5857)</f>
        <v>16500</v>
      </c>
      <c r="O5856" s="31">
        <f t="shared" si="5439"/>
        <v>16500</v>
      </c>
      <c r="P5856" s="31">
        <f t="shared" si="5423"/>
        <v>160500</v>
      </c>
      <c r="Q5856" s="31">
        <f t="shared" si="5424"/>
        <v>82.815628160409489</v>
      </c>
      <c r="R5856" s="94"/>
      <c r="S5856" s="94"/>
      <c r="T5856" s="94"/>
      <c r="U5856" s="94"/>
      <c r="V5856" s="94"/>
      <c r="W5856" s="94"/>
      <c r="X5856" s="94"/>
      <c r="Y5856" s="94"/>
    </row>
    <row r="5857" spans="1:25" ht="15" customHeight="1" x14ac:dyDescent="0.25">
      <c r="A5857" s="64" t="s">
        <v>935</v>
      </c>
      <c r="B5857" s="64" t="s">
        <v>95</v>
      </c>
      <c r="C5857" s="64" t="s">
        <v>1403</v>
      </c>
      <c r="D5857" s="64" t="s">
        <v>2138</v>
      </c>
      <c r="E5857" s="20" t="s">
        <v>33</v>
      </c>
      <c r="F5857" s="64"/>
      <c r="G5857" s="53" t="s">
        <v>385</v>
      </c>
      <c r="H5857" s="53" t="s">
        <v>3954</v>
      </c>
      <c r="I5857" s="26">
        <v>193804</v>
      </c>
      <c r="J5857" s="26">
        <v>193804</v>
      </c>
      <c r="K5857" s="26">
        <v>111000</v>
      </c>
      <c r="L5857" s="26">
        <f t="shared" si="5420"/>
        <v>49500</v>
      </c>
      <c r="M5857" s="26">
        <v>16500</v>
      </c>
      <c r="N5857" s="26">
        <v>16500</v>
      </c>
      <c r="O5857" s="26">
        <v>16500</v>
      </c>
      <c r="P5857" s="26">
        <f t="shared" si="5423"/>
        <v>160500</v>
      </c>
      <c r="Q5857" s="26">
        <f t="shared" si="5424"/>
        <v>82.815628160409489</v>
      </c>
      <c r="R5857" s="90"/>
      <c r="S5857" s="90"/>
      <c r="T5857" s="90"/>
      <c r="U5857" s="90"/>
      <c r="V5857" s="90"/>
      <c r="W5857" s="90"/>
      <c r="X5857" s="90"/>
      <c r="Y5857" s="90"/>
    </row>
    <row r="5858" spans="1:25" ht="15" customHeight="1" x14ac:dyDescent="0.25">
      <c r="A5858" s="63" t="s">
        <v>935</v>
      </c>
      <c r="B5858" s="63" t="s">
        <v>95</v>
      </c>
      <c r="C5858" s="63" t="s">
        <v>1403</v>
      </c>
      <c r="D5858" s="63" t="s">
        <v>2138</v>
      </c>
      <c r="E5858" s="65" t="s">
        <v>34</v>
      </c>
      <c r="F5858" s="65" t="s">
        <v>1</v>
      </c>
      <c r="G5858" s="65" t="s">
        <v>1</v>
      </c>
      <c r="H5858" s="65" t="s">
        <v>35</v>
      </c>
      <c r="I5858" s="31">
        <f t="shared" ref="I5858:K5858" si="5440">SUM(I5859:I5867)</f>
        <v>239808</v>
      </c>
      <c r="J5858" s="31">
        <f t="shared" si="5440"/>
        <v>195821</v>
      </c>
      <c r="K5858" s="31">
        <f t="shared" si="5440"/>
        <v>109540</v>
      </c>
      <c r="L5858" s="31">
        <f t="shared" si="5420"/>
        <v>60442</v>
      </c>
      <c r="M5858" s="31">
        <f t="shared" ref="M5858" si="5441">SUM(M5859:M5867)</f>
        <v>19562</v>
      </c>
      <c r="N5858" s="31">
        <f t="shared" ref="N5858:O5858" si="5442">SUM(N5859:N5867)</f>
        <v>20640</v>
      </c>
      <c r="O5858" s="31">
        <f t="shared" si="5442"/>
        <v>20240</v>
      </c>
      <c r="P5858" s="31">
        <f t="shared" si="5423"/>
        <v>169982</v>
      </c>
      <c r="Q5858" s="31">
        <f t="shared" si="5424"/>
        <v>86.804786003544052</v>
      </c>
      <c r="R5858" s="94"/>
      <c r="S5858" s="94"/>
      <c r="T5858" s="94"/>
      <c r="U5858" s="94"/>
      <c r="V5858" s="94"/>
      <c r="W5858" s="94"/>
      <c r="X5858" s="94"/>
      <c r="Y5858" s="94"/>
    </row>
    <row r="5859" spans="1:25" ht="15" customHeight="1" x14ac:dyDescent="0.25">
      <c r="A5859" s="64" t="s">
        <v>935</v>
      </c>
      <c r="B5859" s="64" t="s">
        <v>95</v>
      </c>
      <c r="C5859" s="64" t="s">
        <v>1403</v>
      </c>
      <c r="D5859" s="64" t="s">
        <v>2138</v>
      </c>
      <c r="E5859" s="20" t="s">
        <v>38</v>
      </c>
      <c r="F5859" s="64"/>
      <c r="G5859" s="53" t="s">
        <v>385</v>
      </c>
      <c r="H5859" s="53" t="s">
        <v>37</v>
      </c>
      <c r="I5859" s="26">
        <v>3100</v>
      </c>
      <c r="J5859" s="26">
        <v>100</v>
      </c>
      <c r="K5859" s="26">
        <v>100</v>
      </c>
      <c r="L5859" s="26">
        <f t="shared" si="5420"/>
        <v>0</v>
      </c>
      <c r="M5859" s="26"/>
      <c r="N5859" s="26"/>
      <c r="O5859" s="26"/>
      <c r="P5859" s="26">
        <f t="shared" si="5423"/>
        <v>100</v>
      </c>
      <c r="Q5859" s="26">
        <f t="shared" si="5424"/>
        <v>100</v>
      </c>
      <c r="R5859" s="90"/>
      <c r="S5859" s="90"/>
      <c r="T5859" s="90"/>
      <c r="U5859" s="90"/>
      <c r="V5859" s="90"/>
      <c r="W5859" s="90"/>
      <c r="X5859" s="90"/>
      <c r="Y5859" s="90"/>
    </row>
    <row r="5860" spans="1:25" ht="15" customHeight="1" x14ac:dyDescent="0.25">
      <c r="A5860" s="64" t="s">
        <v>935</v>
      </c>
      <c r="B5860" s="64" t="s">
        <v>95</v>
      </c>
      <c r="C5860" s="64" t="s">
        <v>1403</v>
      </c>
      <c r="D5860" s="64" t="s">
        <v>2138</v>
      </c>
      <c r="E5860" s="20" t="s">
        <v>298</v>
      </c>
      <c r="F5860" s="64"/>
      <c r="G5860" s="53" t="s">
        <v>385</v>
      </c>
      <c r="H5860" s="53" t="s">
        <v>297</v>
      </c>
      <c r="I5860" s="26">
        <v>67829</v>
      </c>
      <c r="J5860" s="26">
        <v>67829</v>
      </c>
      <c r="K5860" s="26">
        <v>44000</v>
      </c>
      <c r="L5860" s="26">
        <f t="shared" si="5420"/>
        <v>15000</v>
      </c>
      <c r="M5860" s="26">
        <v>5000</v>
      </c>
      <c r="N5860" s="26">
        <v>5000</v>
      </c>
      <c r="O5860" s="26">
        <v>5000</v>
      </c>
      <c r="P5860" s="26">
        <f t="shared" si="5423"/>
        <v>59000</v>
      </c>
      <c r="Q5860" s="26">
        <f t="shared" si="5424"/>
        <v>86.983443659791533</v>
      </c>
      <c r="R5860" s="90"/>
      <c r="S5860" s="90"/>
      <c r="T5860" s="90"/>
      <c r="U5860" s="90"/>
      <c r="V5860" s="90"/>
      <c r="W5860" s="90"/>
      <c r="X5860" s="90"/>
      <c r="Y5860" s="90"/>
    </row>
    <row r="5861" spans="1:25" ht="15" customHeight="1" x14ac:dyDescent="0.25">
      <c r="A5861" s="64" t="s">
        <v>935</v>
      </c>
      <c r="B5861" s="64" t="s">
        <v>95</v>
      </c>
      <c r="C5861" s="64" t="s">
        <v>1403</v>
      </c>
      <c r="D5861" s="64" t="s">
        <v>2138</v>
      </c>
      <c r="E5861" s="20" t="s">
        <v>301</v>
      </c>
      <c r="F5861" s="64"/>
      <c r="G5861" s="53" t="s">
        <v>385</v>
      </c>
      <c r="H5861" s="53" t="s">
        <v>300</v>
      </c>
      <c r="I5861" s="26">
        <v>12470</v>
      </c>
      <c r="J5861" s="26">
        <v>12470</v>
      </c>
      <c r="K5861" s="26">
        <v>6300</v>
      </c>
      <c r="L5861" s="26">
        <f t="shared" si="5420"/>
        <v>3800</v>
      </c>
      <c r="M5861" s="26">
        <v>1400</v>
      </c>
      <c r="N5861" s="26">
        <v>1200</v>
      </c>
      <c r="O5861" s="26">
        <v>1200</v>
      </c>
      <c r="P5861" s="26">
        <f t="shared" si="5423"/>
        <v>10100</v>
      </c>
      <c r="Q5861" s="26">
        <f t="shared" si="5424"/>
        <v>80.994386527666393</v>
      </c>
      <c r="R5861" s="90"/>
      <c r="S5861" s="90"/>
      <c r="T5861" s="90"/>
      <c r="U5861" s="90"/>
      <c r="V5861" s="90"/>
      <c r="W5861" s="90"/>
      <c r="X5861" s="90"/>
      <c r="Y5861" s="90"/>
    </row>
    <row r="5862" spans="1:25" ht="15" customHeight="1" x14ac:dyDescent="0.25">
      <c r="A5862" s="64" t="s">
        <v>935</v>
      </c>
      <c r="B5862" s="64" t="s">
        <v>95</v>
      </c>
      <c r="C5862" s="64" t="s">
        <v>1403</v>
      </c>
      <c r="D5862" s="64" t="s">
        <v>2138</v>
      </c>
      <c r="E5862" s="20" t="s">
        <v>218</v>
      </c>
      <c r="F5862" s="64"/>
      <c r="G5862" s="53" t="s">
        <v>385</v>
      </c>
      <c r="H5862" s="53" t="s">
        <v>217</v>
      </c>
      <c r="I5862" s="26">
        <v>22000</v>
      </c>
      <c r="J5862" s="26">
        <v>18000</v>
      </c>
      <c r="K5862" s="26">
        <v>9000</v>
      </c>
      <c r="L5862" s="26">
        <f t="shared" si="5420"/>
        <v>9000</v>
      </c>
      <c r="M5862" s="26">
        <v>3000</v>
      </c>
      <c r="N5862" s="26">
        <v>3000</v>
      </c>
      <c r="O5862" s="26">
        <v>3000</v>
      </c>
      <c r="P5862" s="26">
        <f t="shared" si="5423"/>
        <v>18000</v>
      </c>
      <c r="Q5862" s="26">
        <f t="shared" si="5424"/>
        <v>100</v>
      </c>
      <c r="R5862" s="90"/>
      <c r="S5862" s="90"/>
      <c r="T5862" s="90"/>
      <c r="U5862" s="90"/>
      <c r="V5862" s="90"/>
      <c r="W5862" s="90"/>
      <c r="X5862" s="90"/>
      <c r="Y5862" s="90"/>
    </row>
    <row r="5863" spans="1:25" ht="15" customHeight="1" x14ac:dyDescent="0.25">
      <c r="A5863" s="64" t="s">
        <v>935</v>
      </c>
      <c r="B5863" s="64" t="s">
        <v>95</v>
      </c>
      <c r="C5863" s="64" t="s">
        <v>1403</v>
      </c>
      <c r="D5863" s="64" t="s">
        <v>2138</v>
      </c>
      <c r="E5863" s="20" t="s">
        <v>303</v>
      </c>
      <c r="F5863" s="64"/>
      <c r="G5863" s="53" t="s">
        <v>385</v>
      </c>
      <c r="H5863" s="53" t="s">
        <v>302</v>
      </c>
      <c r="I5863" s="26">
        <v>3722</v>
      </c>
      <c r="J5863" s="26">
        <v>2722</v>
      </c>
      <c r="K5863" s="26">
        <v>2000</v>
      </c>
      <c r="L5863" s="26">
        <f t="shared" si="5420"/>
        <v>222</v>
      </c>
      <c r="M5863" s="26">
        <v>222</v>
      </c>
      <c r="N5863" s="26"/>
      <c r="O5863" s="26"/>
      <c r="P5863" s="26">
        <f t="shared" si="5423"/>
        <v>2222</v>
      </c>
      <c r="Q5863" s="26">
        <f t="shared" si="5424"/>
        <v>81.631153563556211</v>
      </c>
      <c r="R5863" s="90"/>
      <c r="S5863" s="90"/>
      <c r="T5863" s="90"/>
      <c r="U5863" s="90"/>
      <c r="V5863" s="90"/>
      <c r="W5863" s="90"/>
      <c r="X5863" s="90"/>
      <c r="Y5863" s="90"/>
    </row>
    <row r="5864" spans="1:25" ht="15" customHeight="1" x14ac:dyDescent="0.25">
      <c r="A5864" s="64" t="s">
        <v>935</v>
      </c>
      <c r="B5864" s="64" t="s">
        <v>95</v>
      </c>
      <c r="C5864" s="64" t="s">
        <v>1403</v>
      </c>
      <c r="D5864" s="64" t="s">
        <v>2138</v>
      </c>
      <c r="E5864" s="20" t="s">
        <v>305</v>
      </c>
      <c r="F5864" s="64"/>
      <c r="G5864" s="53" t="s">
        <v>385</v>
      </c>
      <c r="H5864" s="53" t="s">
        <v>304</v>
      </c>
      <c r="I5864" s="26">
        <v>28000</v>
      </c>
      <c r="J5864" s="26">
        <v>28000</v>
      </c>
      <c r="K5864" s="26">
        <v>14040</v>
      </c>
      <c r="L5864" s="26">
        <f t="shared" si="5420"/>
        <v>7020</v>
      </c>
      <c r="M5864" s="26">
        <v>2340</v>
      </c>
      <c r="N5864" s="26">
        <v>2340</v>
      </c>
      <c r="O5864" s="26">
        <v>2340</v>
      </c>
      <c r="P5864" s="26">
        <f t="shared" si="5423"/>
        <v>21060</v>
      </c>
      <c r="Q5864" s="26">
        <f t="shared" si="5424"/>
        <v>75.214285714285708</v>
      </c>
      <c r="R5864" s="90"/>
      <c r="S5864" s="90"/>
      <c r="T5864" s="90"/>
      <c r="U5864" s="90"/>
      <c r="V5864" s="90"/>
      <c r="W5864" s="90"/>
      <c r="X5864" s="90"/>
      <c r="Y5864" s="90"/>
    </row>
    <row r="5865" spans="1:25" ht="15" customHeight="1" x14ac:dyDescent="0.25">
      <c r="A5865" s="64" t="s">
        <v>935</v>
      </c>
      <c r="B5865" s="64" t="s">
        <v>95</v>
      </c>
      <c r="C5865" s="64" t="s">
        <v>1403</v>
      </c>
      <c r="D5865" s="64" t="s">
        <v>2138</v>
      </c>
      <c r="E5865" s="20" t="s">
        <v>308</v>
      </c>
      <c r="F5865" s="64"/>
      <c r="G5865" s="53" t="s">
        <v>385</v>
      </c>
      <c r="H5865" s="53" t="s">
        <v>307</v>
      </c>
      <c r="I5865" s="26">
        <v>17387</v>
      </c>
      <c r="J5865" s="26">
        <v>14000</v>
      </c>
      <c r="K5865" s="26">
        <v>7200</v>
      </c>
      <c r="L5865" s="26">
        <f t="shared" si="5420"/>
        <v>6000</v>
      </c>
      <c r="M5865" s="26">
        <v>3500</v>
      </c>
      <c r="N5865" s="26">
        <v>2500</v>
      </c>
      <c r="O5865" s="26"/>
      <c r="P5865" s="26">
        <f t="shared" si="5423"/>
        <v>13200</v>
      </c>
      <c r="Q5865" s="26">
        <f t="shared" si="5424"/>
        <v>94.285714285714278</v>
      </c>
      <c r="R5865" s="90"/>
      <c r="S5865" s="90"/>
      <c r="T5865" s="90"/>
      <c r="U5865" s="90"/>
      <c r="V5865" s="90"/>
      <c r="W5865" s="90"/>
      <c r="X5865" s="90"/>
      <c r="Y5865" s="90"/>
    </row>
    <row r="5866" spans="1:25" ht="15" customHeight="1" x14ac:dyDescent="0.25">
      <c r="A5866" s="64" t="s">
        <v>935</v>
      </c>
      <c r="B5866" s="64" t="s">
        <v>95</v>
      </c>
      <c r="C5866" s="64" t="s">
        <v>1403</v>
      </c>
      <c r="D5866" s="64" t="s">
        <v>2138</v>
      </c>
      <c r="E5866" s="20" t="s">
        <v>311</v>
      </c>
      <c r="F5866" s="64"/>
      <c r="G5866" s="53" t="s">
        <v>385</v>
      </c>
      <c r="H5866" s="53" t="s">
        <v>310</v>
      </c>
      <c r="I5866" s="26">
        <v>5100</v>
      </c>
      <c r="J5866" s="26">
        <v>5100</v>
      </c>
      <c r="K5866" s="26">
        <v>0</v>
      </c>
      <c r="L5866" s="26">
        <f t="shared" si="5420"/>
        <v>5100</v>
      </c>
      <c r="M5866" s="26"/>
      <c r="N5866" s="26"/>
      <c r="O5866" s="26">
        <v>5100</v>
      </c>
      <c r="P5866" s="26">
        <f t="shared" si="5423"/>
        <v>5100</v>
      </c>
      <c r="Q5866" s="26">
        <f t="shared" si="5424"/>
        <v>100</v>
      </c>
      <c r="R5866" s="90"/>
      <c r="S5866" s="90"/>
      <c r="T5866" s="90"/>
      <c r="U5866" s="90"/>
      <c r="V5866" s="90"/>
      <c r="W5866" s="90"/>
      <c r="X5866" s="90"/>
      <c r="Y5866" s="90"/>
    </row>
    <row r="5867" spans="1:25" ht="15" customHeight="1" x14ac:dyDescent="0.25">
      <c r="A5867" s="63" t="s">
        <v>935</v>
      </c>
      <c r="B5867" s="63" t="s">
        <v>95</v>
      </c>
      <c r="C5867" s="63" t="s">
        <v>1403</v>
      </c>
      <c r="D5867" s="63" t="s">
        <v>2138</v>
      </c>
      <c r="E5867" s="63" t="s">
        <v>39</v>
      </c>
      <c r="F5867" s="64" t="s">
        <v>1</v>
      </c>
      <c r="G5867" s="53" t="s">
        <v>1</v>
      </c>
      <c r="H5867" s="65" t="s">
        <v>40</v>
      </c>
      <c r="I5867" s="31">
        <f t="shared" ref="I5867:K5867" si="5443">SUM(I5868:I5870)</f>
        <v>80200</v>
      </c>
      <c r="J5867" s="31">
        <f t="shared" si="5443"/>
        <v>47600</v>
      </c>
      <c r="K5867" s="31">
        <f t="shared" si="5443"/>
        <v>26900</v>
      </c>
      <c r="L5867" s="31">
        <f t="shared" si="5420"/>
        <v>14300</v>
      </c>
      <c r="M5867" s="31">
        <f t="shared" ref="M5867" si="5444">SUM(M5868:M5870)</f>
        <v>4100</v>
      </c>
      <c r="N5867" s="31">
        <f t="shared" ref="N5867:O5867" si="5445">SUM(N5868:N5870)</f>
        <v>6600</v>
      </c>
      <c r="O5867" s="31">
        <f t="shared" si="5445"/>
        <v>3600</v>
      </c>
      <c r="P5867" s="31">
        <f t="shared" si="5423"/>
        <v>41200</v>
      </c>
      <c r="Q5867" s="31">
        <f t="shared" si="5424"/>
        <v>86.554621848739501</v>
      </c>
      <c r="R5867" s="94"/>
      <c r="S5867" s="94"/>
      <c r="T5867" s="94"/>
      <c r="U5867" s="94"/>
      <c r="V5867" s="94"/>
      <c r="W5867" s="94"/>
      <c r="X5867" s="94"/>
      <c r="Y5867" s="94"/>
    </row>
    <row r="5868" spans="1:25" ht="15" customHeight="1" x14ac:dyDescent="0.25">
      <c r="A5868" s="64" t="s">
        <v>935</v>
      </c>
      <c r="B5868" s="64" t="s">
        <v>95</v>
      </c>
      <c r="C5868" s="64" t="s">
        <v>1403</v>
      </c>
      <c r="D5868" s="64" t="s">
        <v>2138</v>
      </c>
      <c r="E5868" s="20" t="s">
        <v>41</v>
      </c>
      <c r="F5868" s="64"/>
      <c r="G5868" s="53" t="s">
        <v>385</v>
      </c>
      <c r="H5868" s="53" t="s">
        <v>40</v>
      </c>
      <c r="I5868" s="26">
        <v>62000</v>
      </c>
      <c r="J5868" s="26">
        <v>30000</v>
      </c>
      <c r="K5868" s="26">
        <v>17500</v>
      </c>
      <c r="L5868" s="26">
        <f t="shared" si="5420"/>
        <v>9500</v>
      </c>
      <c r="M5868" s="26">
        <v>2500</v>
      </c>
      <c r="N5868" s="26">
        <v>5000</v>
      </c>
      <c r="O5868" s="26">
        <v>2000</v>
      </c>
      <c r="P5868" s="26">
        <f t="shared" si="5423"/>
        <v>27000</v>
      </c>
      <c r="Q5868" s="26">
        <f t="shared" si="5424"/>
        <v>90</v>
      </c>
      <c r="R5868" s="90"/>
      <c r="S5868" s="90"/>
      <c r="T5868" s="90"/>
      <c r="U5868" s="90"/>
      <c r="V5868" s="90"/>
      <c r="W5868" s="90"/>
      <c r="X5868" s="90"/>
      <c r="Y5868" s="90"/>
    </row>
    <row r="5869" spans="1:25" ht="15" customHeight="1" x14ac:dyDescent="0.25">
      <c r="A5869" s="64" t="s">
        <v>935</v>
      </c>
      <c r="B5869" s="64" t="s">
        <v>95</v>
      </c>
      <c r="C5869" s="64" t="s">
        <v>1403</v>
      </c>
      <c r="D5869" s="64" t="s">
        <v>2138</v>
      </c>
      <c r="E5869" s="20" t="s">
        <v>41</v>
      </c>
      <c r="F5869" s="64" t="s">
        <v>2145</v>
      </c>
      <c r="G5869" s="53" t="s">
        <v>385</v>
      </c>
      <c r="H5869" s="53" t="s">
        <v>49</v>
      </c>
      <c r="I5869" s="26">
        <v>6200</v>
      </c>
      <c r="J5869" s="26">
        <v>5600</v>
      </c>
      <c r="K5869" s="26">
        <v>3400</v>
      </c>
      <c r="L5869" s="26">
        <f t="shared" si="5420"/>
        <v>1800</v>
      </c>
      <c r="M5869" s="26">
        <v>600</v>
      </c>
      <c r="N5869" s="26">
        <v>600</v>
      </c>
      <c r="O5869" s="26">
        <v>600</v>
      </c>
      <c r="P5869" s="26">
        <f t="shared" si="5423"/>
        <v>5200</v>
      </c>
      <c r="Q5869" s="26">
        <f t="shared" si="5424"/>
        <v>92.857142857142861</v>
      </c>
      <c r="R5869" s="90"/>
      <c r="S5869" s="90"/>
      <c r="T5869" s="90"/>
      <c r="U5869" s="90"/>
      <c r="V5869" s="90"/>
      <c r="W5869" s="90"/>
      <c r="X5869" s="90"/>
      <c r="Y5869" s="90"/>
    </row>
    <row r="5870" spans="1:25" ht="22.5" customHeight="1" x14ac:dyDescent="0.25">
      <c r="A5870" s="64" t="s">
        <v>935</v>
      </c>
      <c r="B5870" s="64" t="s">
        <v>95</v>
      </c>
      <c r="C5870" s="64" t="s">
        <v>1403</v>
      </c>
      <c r="D5870" s="64" t="s">
        <v>2138</v>
      </c>
      <c r="E5870" s="20" t="s">
        <v>41</v>
      </c>
      <c r="F5870" s="64" t="s">
        <v>2146</v>
      </c>
      <c r="G5870" s="53" t="s">
        <v>385</v>
      </c>
      <c r="H5870" s="53" t="s">
        <v>55</v>
      </c>
      <c r="I5870" s="26">
        <v>12000</v>
      </c>
      <c r="J5870" s="26">
        <v>12000</v>
      </c>
      <c r="K5870" s="26">
        <v>6000</v>
      </c>
      <c r="L5870" s="26">
        <f t="shared" si="5420"/>
        <v>3000</v>
      </c>
      <c r="M5870" s="26">
        <v>1000</v>
      </c>
      <c r="N5870" s="26">
        <v>1000</v>
      </c>
      <c r="O5870" s="26">
        <v>1000</v>
      </c>
      <c r="P5870" s="26">
        <f t="shared" si="5423"/>
        <v>9000</v>
      </c>
      <c r="Q5870" s="26">
        <f t="shared" si="5424"/>
        <v>75</v>
      </c>
      <c r="R5870" s="90"/>
      <c r="S5870" s="90"/>
      <c r="T5870" s="90"/>
      <c r="U5870" s="90"/>
      <c r="V5870" s="90"/>
      <c r="W5870" s="90"/>
      <c r="X5870" s="90"/>
      <c r="Y5870" s="90"/>
    </row>
    <row r="5871" spans="1:25" ht="14.25" customHeight="1" x14ac:dyDescent="0.25">
      <c r="A5871" s="63" t="s">
        <v>1</v>
      </c>
      <c r="B5871" s="63" t="s">
        <v>1</v>
      </c>
      <c r="C5871" s="63" t="s">
        <v>1</v>
      </c>
      <c r="D5871" s="65" t="s">
        <v>1</v>
      </c>
      <c r="E5871" s="65" t="s">
        <v>1</v>
      </c>
      <c r="F5871" s="65" t="s">
        <v>1</v>
      </c>
      <c r="G5871" s="65" t="s">
        <v>1</v>
      </c>
      <c r="H5871" s="66" t="s">
        <v>56</v>
      </c>
      <c r="I5871" s="30">
        <f t="shared" ref="I5871:K5872" si="5446">SUM(I5872)</f>
        <v>7800</v>
      </c>
      <c r="J5871" s="30">
        <f t="shared" si="5446"/>
        <v>7800</v>
      </c>
      <c r="K5871" s="30">
        <f t="shared" si="5446"/>
        <v>3000</v>
      </c>
      <c r="L5871" s="30">
        <f t="shared" si="5420"/>
        <v>0</v>
      </c>
      <c r="M5871" s="30">
        <f t="shared" ref="M5871:M5872" si="5447">SUM(M5872)</f>
        <v>0</v>
      </c>
      <c r="N5871" s="30">
        <f t="shared" ref="N5871:O5872" si="5448">SUM(N5872)</f>
        <v>0</v>
      </c>
      <c r="O5871" s="30">
        <f t="shared" si="5448"/>
        <v>0</v>
      </c>
      <c r="P5871" s="30">
        <f t="shared" si="5423"/>
        <v>3000</v>
      </c>
      <c r="Q5871" s="30">
        <f t="shared" si="5424"/>
        <v>38.461538461538467</v>
      </c>
      <c r="R5871" s="93"/>
      <c r="S5871" s="93"/>
      <c r="T5871" s="93"/>
      <c r="U5871" s="93"/>
      <c r="V5871" s="93"/>
      <c r="W5871" s="93"/>
      <c r="X5871" s="93"/>
      <c r="Y5871" s="93"/>
    </row>
    <row r="5872" spans="1:25" ht="15" customHeight="1" x14ac:dyDescent="0.25">
      <c r="A5872" s="63" t="s">
        <v>935</v>
      </c>
      <c r="B5872" s="63" t="s">
        <v>95</v>
      </c>
      <c r="C5872" s="63" t="s">
        <v>1403</v>
      </c>
      <c r="D5872" s="63" t="s">
        <v>2138</v>
      </c>
      <c r="E5872" s="65" t="s">
        <v>57</v>
      </c>
      <c r="F5872" s="65" t="s">
        <v>1</v>
      </c>
      <c r="G5872" s="65" t="s">
        <v>1</v>
      </c>
      <c r="H5872" s="65" t="s">
        <v>58</v>
      </c>
      <c r="I5872" s="31">
        <f t="shared" si="5446"/>
        <v>7800</v>
      </c>
      <c r="J5872" s="31">
        <f t="shared" si="5446"/>
        <v>7800</v>
      </c>
      <c r="K5872" s="31">
        <f t="shared" si="5446"/>
        <v>3000</v>
      </c>
      <c r="L5872" s="31">
        <f t="shared" si="5420"/>
        <v>0</v>
      </c>
      <c r="M5872" s="31">
        <f t="shared" si="5447"/>
        <v>0</v>
      </c>
      <c r="N5872" s="31">
        <f t="shared" si="5448"/>
        <v>0</v>
      </c>
      <c r="O5872" s="31">
        <f t="shared" si="5448"/>
        <v>0</v>
      </c>
      <c r="P5872" s="31">
        <f t="shared" si="5423"/>
        <v>3000</v>
      </c>
      <c r="Q5872" s="31">
        <f t="shared" si="5424"/>
        <v>38.461538461538467</v>
      </c>
      <c r="R5872" s="94"/>
      <c r="S5872" s="94"/>
      <c r="T5872" s="94"/>
      <c r="U5872" s="94"/>
      <c r="V5872" s="94"/>
      <c r="W5872" s="94"/>
      <c r="X5872" s="94"/>
      <c r="Y5872" s="94"/>
    </row>
    <row r="5873" spans="1:25" ht="15" customHeight="1" x14ac:dyDescent="0.25">
      <c r="A5873" s="63" t="s">
        <v>935</v>
      </c>
      <c r="B5873" s="63" t="s">
        <v>95</v>
      </c>
      <c r="C5873" s="63" t="s">
        <v>1403</v>
      </c>
      <c r="D5873" s="63" t="s">
        <v>2138</v>
      </c>
      <c r="E5873" s="63" t="s">
        <v>66</v>
      </c>
      <c r="F5873" s="64" t="s">
        <v>1</v>
      </c>
      <c r="G5873" s="53" t="s">
        <v>1</v>
      </c>
      <c r="H5873" s="65" t="s">
        <v>67</v>
      </c>
      <c r="I5873" s="31">
        <f t="shared" ref="I5873:K5873" si="5449">SUM(I5874:I5875)</f>
        <v>7800</v>
      </c>
      <c r="J5873" s="31">
        <f t="shared" si="5449"/>
        <v>7800</v>
      </c>
      <c r="K5873" s="31">
        <f t="shared" si="5449"/>
        <v>3000</v>
      </c>
      <c r="L5873" s="31">
        <f t="shared" si="5420"/>
        <v>0</v>
      </c>
      <c r="M5873" s="31">
        <f t="shared" ref="M5873" si="5450">SUM(M5874:M5875)</f>
        <v>0</v>
      </c>
      <c r="N5873" s="31">
        <f t="shared" ref="N5873:O5873" si="5451">SUM(N5874:N5875)</f>
        <v>0</v>
      </c>
      <c r="O5873" s="31">
        <f t="shared" si="5451"/>
        <v>0</v>
      </c>
      <c r="P5873" s="31">
        <f t="shared" si="5423"/>
        <v>3000</v>
      </c>
      <c r="Q5873" s="31">
        <f t="shared" si="5424"/>
        <v>38.461538461538467</v>
      </c>
      <c r="R5873" s="94"/>
      <c r="S5873" s="94"/>
      <c r="T5873" s="94"/>
      <c r="U5873" s="94"/>
      <c r="V5873" s="94"/>
      <c r="W5873" s="94"/>
      <c r="X5873" s="94"/>
      <c r="Y5873" s="94"/>
    </row>
    <row r="5874" spans="1:25" ht="15" customHeight="1" x14ac:dyDescent="0.25">
      <c r="A5874" s="64" t="s">
        <v>935</v>
      </c>
      <c r="B5874" s="64" t="s">
        <v>95</v>
      </c>
      <c r="C5874" s="64" t="s">
        <v>1403</v>
      </c>
      <c r="D5874" s="64" t="s">
        <v>2138</v>
      </c>
      <c r="E5874" s="20" t="s">
        <v>68</v>
      </c>
      <c r="F5874" s="64"/>
      <c r="G5874" s="53" t="s">
        <v>385</v>
      </c>
      <c r="H5874" s="53" t="s">
        <v>67</v>
      </c>
      <c r="I5874" s="26">
        <v>7700</v>
      </c>
      <c r="J5874" s="26">
        <v>7700</v>
      </c>
      <c r="K5874" s="26">
        <v>3000</v>
      </c>
      <c r="L5874" s="26">
        <f t="shared" si="5420"/>
        <v>0</v>
      </c>
      <c r="M5874" s="26"/>
      <c r="N5874" s="26"/>
      <c r="O5874" s="26"/>
      <c r="P5874" s="26">
        <f t="shared" si="5423"/>
        <v>3000</v>
      </c>
      <c r="Q5874" s="26">
        <f t="shared" si="5424"/>
        <v>38.961038961038966</v>
      </c>
      <c r="R5874" s="90"/>
      <c r="S5874" s="90"/>
      <c r="T5874" s="90"/>
      <c r="U5874" s="90"/>
      <c r="V5874" s="90"/>
      <c r="W5874" s="90"/>
      <c r="X5874" s="90"/>
      <c r="Y5874" s="90"/>
    </row>
    <row r="5875" spans="1:25" ht="15" customHeight="1" x14ac:dyDescent="0.25">
      <c r="A5875" s="64" t="s">
        <v>935</v>
      </c>
      <c r="B5875" s="64" t="s">
        <v>95</v>
      </c>
      <c r="C5875" s="64" t="s">
        <v>1403</v>
      </c>
      <c r="D5875" s="64" t="s">
        <v>2138</v>
      </c>
      <c r="E5875" s="20" t="s">
        <v>68</v>
      </c>
      <c r="F5875" s="64" t="s">
        <v>3622</v>
      </c>
      <c r="G5875" s="53" t="s">
        <v>385</v>
      </c>
      <c r="H5875" s="53" t="s">
        <v>276</v>
      </c>
      <c r="I5875" s="26">
        <v>100</v>
      </c>
      <c r="J5875" s="26">
        <v>100</v>
      </c>
      <c r="K5875" s="26">
        <v>0</v>
      </c>
      <c r="L5875" s="26">
        <f t="shared" si="5420"/>
        <v>0</v>
      </c>
      <c r="M5875" s="26"/>
      <c r="N5875" s="26"/>
      <c r="O5875" s="26"/>
      <c r="P5875" s="26">
        <f t="shared" si="5423"/>
        <v>0</v>
      </c>
      <c r="Q5875" s="26">
        <f t="shared" si="5424"/>
        <v>0</v>
      </c>
      <c r="R5875" s="90"/>
      <c r="S5875" s="90"/>
      <c r="T5875" s="90"/>
      <c r="U5875" s="90"/>
      <c r="V5875" s="90"/>
      <c r="W5875" s="90"/>
      <c r="X5875" s="90"/>
      <c r="Y5875" s="90"/>
    </row>
    <row r="5876" spans="1:25" ht="14.25" customHeight="1" x14ac:dyDescent="0.25">
      <c r="A5876" s="63" t="s">
        <v>1</v>
      </c>
      <c r="B5876" s="63" t="s">
        <v>1</v>
      </c>
      <c r="C5876" s="63" t="s">
        <v>1</v>
      </c>
      <c r="D5876" s="65" t="s">
        <v>1</v>
      </c>
      <c r="E5876" s="65" t="s">
        <v>1</v>
      </c>
      <c r="F5876" s="65" t="s">
        <v>1</v>
      </c>
      <c r="G5876" s="65" t="s">
        <v>1</v>
      </c>
      <c r="H5876" s="66" t="s">
        <v>69</v>
      </c>
      <c r="I5876" s="30">
        <f t="shared" ref="I5876:K5876" si="5452">SUM(I5877)</f>
        <v>23400</v>
      </c>
      <c r="J5876" s="30">
        <f t="shared" si="5452"/>
        <v>0</v>
      </c>
      <c r="K5876" s="30">
        <f t="shared" si="5452"/>
        <v>0</v>
      </c>
      <c r="L5876" s="30">
        <f t="shared" si="5420"/>
        <v>0</v>
      </c>
      <c r="M5876" s="30">
        <f t="shared" ref="M5876" si="5453">SUM(M5877)</f>
        <v>0</v>
      </c>
      <c r="N5876" s="30">
        <f t="shared" ref="N5876:O5876" si="5454">SUM(N5877)</f>
        <v>0</v>
      </c>
      <c r="O5876" s="30">
        <f t="shared" si="5454"/>
        <v>0</v>
      </c>
      <c r="P5876" s="30">
        <f t="shared" si="5423"/>
        <v>0</v>
      </c>
      <c r="Q5876" s="30" t="str">
        <f t="shared" si="5424"/>
        <v>-</v>
      </c>
      <c r="R5876" s="93"/>
      <c r="S5876" s="93"/>
      <c r="T5876" s="93"/>
      <c r="U5876" s="93"/>
      <c r="V5876" s="93"/>
      <c r="W5876" s="93"/>
      <c r="X5876" s="93"/>
      <c r="Y5876" s="93"/>
    </row>
    <row r="5877" spans="1:25" ht="15" customHeight="1" x14ac:dyDescent="0.25">
      <c r="A5877" s="63" t="s">
        <v>935</v>
      </c>
      <c r="B5877" s="63" t="s">
        <v>95</v>
      </c>
      <c r="C5877" s="63" t="s">
        <v>1403</v>
      </c>
      <c r="D5877" s="63" t="s">
        <v>2138</v>
      </c>
      <c r="E5877" s="65" t="s">
        <v>70</v>
      </c>
      <c r="F5877" s="65" t="s">
        <v>1</v>
      </c>
      <c r="G5877" s="65" t="s">
        <v>1</v>
      </c>
      <c r="H5877" s="65" t="s">
        <v>71</v>
      </c>
      <c r="I5877" s="31">
        <f t="shared" ref="I5877:K5877" si="5455">SUM(I5878:I5879)</f>
        <v>23400</v>
      </c>
      <c r="J5877" s="31">
        <f t="shared" si="5455"/>
        <v>0</v>
      </c>
      <c r="K5877" s="31">
        <f t="shared" si="5455"/>
        <v>0</v>
      </c>
      <c r="L5877" s="31">
        <f t="shared" si="5420"/>
        <v>0</v>
      </c>
      <c r="M5877" s="31">
        <f t="shared" ref="M5877" si="5456">SUM(M5878:M5879)</f>
        <v>0</v>
      </c>
      <c r="N5877" s="31">
        <f t="shared" ref="N5877:O5877" si="5457">SUM(N5878:N5879)</f>
        <v>0</v>
      </c>
      <c r="O5877" s="31">
        <f t="shared" si="5457"/>
        <v>0</v>
      </c>
      <c r="P5877" s="31">
        <f t="shared" si="5423"/>
        <v>0</v>
      </c>
      <c r="Q5877" s="31" t="str">
        <f t="shared" si="5424"/>
        <v>-</v>
      </c>
      <c r="R5877" s="94"/>
      <c r="S5877" s="94"/>
      <c r="T5877" s="94"/>
      <c r="U5877" s="94"/>
      <c r="V5877" s="94"/>
      <c r="W5877" s="94"/>
      <c r="X5877" s="94"/>
      <c r="Y5877" s="94"/>
    </row>
    <row r="5878" spans="1:25" ht="15" customHeight="1" x14ac:dyDescent="0.25">
      <c r="A5878" s="64" t="s">
        <v>935</v>
      </c>
      <c r="B5878" s="64" t="s">
        <v>95</v>
      </c>
      <c r="C5878" s="64" t="s">
        <v>1403</v>
      </c>
      <c r="D5878" s="64" t="s">
        <v>2138</v>
      </c>
      <c r="E5878" s="20" t="s">
        <v>74</v>
      </c>
      <c r="F5878" s="64"/>
      <c r="G5878" s="53" t="s">
        <v>385</v>
      </c>
      <c r="H5878" s="53" t="s">
        <v>73</v>
      </c>
      <c r="I5878" s="26">
        <v>15400</v>
      </c>
      <c r="J5878" s="26">
        <v>0</v>
      </c>
      <c r="K5878" s="26">
        <v>0</v>
      </c>
      <c r="L5878" s="26">
        <f t="shared" si="5420"/>
        <v>0</v>
      </c>
      <c r="M5878" s="26"/>
      <c r="N5878" s="26"/>
      <c r="O5878" s="26"/>
      <c r="P5878" s="26">
        <f t="shared" si="5423"/>
        <v>0</v>
      </c>
      <c r="Q5878" s="26" t="str">
        <f t="shared" si="5424"/>
        <v>-</v>
      </c>
      <c r="R5878" s="90"/>
      <c r="S5878" s="90"/>
      <c r="T5878" s="90"/>
      <c r="U5878" s="90"/>
      <c r="V5878" s="90"/>
      <c r="W5878" s="90"/>
      <c r="X5878" s="90"/>
      <c r="Y5878" s="90"/>
    </row>
    <row r="5879" spans="1:25" ht="15" customHeight="1" x14ac:dyDescent="0.25">
      <c r="A5879" s="64" t="s">
        <v>935</v>
      </c>
      <c r="B5879" s="64" t="s">
        <v>95</v>
      </c>
      <c r="C5879" s="64" t="s">
        <v>1403</v>
      </c>
      <c r="D5879" s="64" t="s">
        <v>2138</v>
      </c>
      <c r="E5879" s="20" t="s">
        <v>323</v>
      </c>
      <c r="F5879" s="64"/>
      <c r="G5879" s="53" t="s">
        <v>385</v>
      </c>
      <c r="H5879" s="53" t="s">
        <v>322</v>
      </c>
      <c r="I5879" s="26">
        <v>8000</v>
      </c>
      <c r="J5879" s="26">
        <v>0</v>
      </c>
      <c r="K5879" s="26">
        <v>0</v>
      </c>
      <c r="L5879" s="26">
        <f t="shared" si="5420"/>
        <v>0</v>
      </c>
      <c r="M5879" s="26"/>
      <c r="N5879" s="26"/>
      <c r="O5879" s="26"/>
      <c r="P5879" s="26">
        <f t="shared" si="5423"/>
        <v>0</v>
      </c>
      <c r="Q5879" s="26" t="str">
        <f t="shared" si="5424"/>
        <v>-</v>
      </c>
      <c r="R5879" s="90"/>
      <c r="S5879" s="90"/>
      <c r="T5879" s="90"/>
      <c r="U5879" s="90"/>
      <c r="V5879" s="90"/>
      <c r="W5879" s="90"/>
      <c r="X5879" s="90"/>
      <c r="Y5879" s="90"/>
    </row>
    <row r="5880" spans="1:25" ht="15" customHeight="1" x14ac:dyDescent="0.25">
      <c r="A5880" s="53" t="s">
        <v>1</v>
      </c>
      <c r="B5880" s="53" t="s">
        <v>1</v>
      </c>
      <c r="C5880" s="53" t="s">
        <v>1</v>
      </c>
      <c r="D5880" s="53" t="s">
        <v>1</v>
      </c>
      <c r="E5880" s="53" t="s">
        <v>1</v>
      </c>
      <c r="F5880" s="53" t="s">
        <v>1</v>
      </c>
      <c r="G5880" s="53" t="s">
        <v>1</v>
      </c>
      <c r="H5880" s="66" t="s">
        <v>2147</v>
      </c>
      <c r="I5880" s="30">
        <f t="shared" ref="I5880:K5880" si="5458">SUM(I5847,I5871,I5876)</f>
        <v>2621391</v>
      </c>
      <c r="J5880" s="30">
        <f t="shared" si="5458"/>
        <v>2554004</v>
      </c>
      <c r="K5880" s="30">
        <f t="shared" si="5458"/>
        <v>1392370</v>
      </c>
      <c r="L5880" s="30">
        <f t="shared" si="5420"/>
        <v>639842</v>
      </c>
      <c r="M5880" s="30">
        <f t="shared" ref="M5880" si="5459">SUM(M5847,M5871,M5876)</f>
        <v>225062</v>
      </c>
      <c r="N5880" s="30">
        <f t="shared" ref="N5880:O5880" si="5460">SUM(N5847,N5871,N5876)</f>
        <v>203840</v>
      </c>
      <c r="O5880" s="30">
        <f t="shared" si="5460"/>
        <v>210940</v>
      </c>
      <c r="P5880" s="30">
        <f t="shared" si="5423"/>
        <v>2032212</v>
      </c>
      <c r="Q5880" s="30">
        <f t="shared" si="5424"/>
        <v>79.569648285593914</v>
      </c>
      <c r="R5880" s="93"/>
      <c r="S5880" s="93"/>
      <c r="T5880" s="93"/>
      <c r="U5880" s="93"/>
      <c r="V5880" s="93"/>
      <c r="W5880" s="93"/>
      <c r="X5880" s="93"/>
      <c r="Y5880" s="93"/>
    </row>
    <row r="5881" spans="1:25" ht="15" customHeight="1" thickBot="1" x14ac:dyDescent="0.3">
      <c r="A5881" s="53" t="s">
        <v>1</v>
      </c>
      <c r="B5881" s="53" t="s">
        <v>1</v>
      </c>
      <c r="C5881" s="53" t="s">
        <v>1</v>
      </c>
      <c r="D5881" s="53" t="s">
        <v>1</v>
      </c>
      <c r="E5881" s="53" t="s">
        <v>1</v>
      </c>
      <c r="F5881" s="53" t="s">
        <v>1</v>
      </c>
      <c r="G5881" s="53" t="s">
        <v>1</v>
      </c>
      <c r="H5881" s="65" t="s">
        <v>76</v>
      </c>
      <c r="I5881" s="31"/>
      <c r="J5881" s="31"/>
      <c r="K5881" s="31">
        <v>0</v>
      </c>
      <c r="L5881" s="31"/>
      <c r="M5881" s="31"/>
      <c r="N5881" s="31"/>
      <c r="O5881" s="31"/>
      <c r="P5881" s="31"/>
      <c r="Q5881" s="31"/>
      <c r="R5881" s="94"/>
      <c r="S5881" s="94"/>
      <c r="T5881" s="94"/>
      <c r="U5881" s="94"/>
      <c r="V5881" s="94"/>
      <c r="W5881" s="94"/>
      <c r="X5881" s="94"/>
      <c r="Y5881" s="94"/>
    </row>
    <row r="5882" spans="1:25" ht="47.25" customHeight="1" thickBot="1" x14ac:dyDescent="0.3">
      <c r="A5882" s="110" t="s">
        <v>1</v>
      </c>
      <c r="B5882" s="110" t="s">
        <v>1</v>
      </c>
      <c r="C5882" s="110" t="s">
        <v>1</v>
      </c>
      <c r="D5882" s="110" t="s">
        <v>1</v>
      </c>
      <c r="E5882" s="110" t="s">
        <v>1</v>
      </c>
      <c r="F5882" s="110" t="s">
        <v>1</v>
      </c>
      <c r="G5882" s="110" t="s">
        <v>1</v>
      </c>
      <c r="H5882" s="28" t="s">
        <v>77</v>
      </c>
      <c r="I5882" s="109" t="s">
        <v>3984</v>
      </c>
      <c r="J5882" s="109" t="s">
        <v>11</v>
      </c>
      <c r="K5882" s="109" t="s">
        <v>3989</v>
      </c>
      <c r="L5882" s="109" t="s">
        <v>3985</v>
      </c>
      <c r="M5882" s="109" t="s">
        <v>4027</v>
      </c>
      <c r="N5882" s="109" t="s">
        <v>3988</v>
      </c>
      <c r="O5882" s="109" t="s">
        <v>3986</v>
      </c>
      <c r="P5882" s="109" t="s">
        <v>3987</v>
      </c>
      <c r="Q5882" s="109" t="s">
        <v>3695</v>
      </c>
      <c r="R5882" s="91"/>
      <c r="S5882" s="91"/>
      <c r="T5882" s="91"/>
      <c r="U5882" s="91"/>
      <c r="V5882" s="91"/>
      <c r="W5882" s="91"/>
      <c r="X5882" s="91"/>
      <c r="Y5882" s="91"/>
    </row>
    <row r="5883" spans="1:25" ht="15" customHeight="1" x14ac:dyDescent="0.25">
      <c r="A5883" s="111"/>
      <c r="B5883" s="111"/>
      <c r="C5883" s="111"/>
      <c r="D5883" s="111"/>
      <c r="E5883" s="111"/>
      <c r="F5883" s="111"/>
      <c r="G5883" s="111"/>
      <c r="H5883" s="67" t="s">
        <v>1</v>
      </c>
      <c r="I5883" s="29">
        <v>1</v>
      </c>
      <c r="J5883" s="29">
        <v>2</v>
      </c>
      <c r="K5883" s="29">
        <v>3</v>
      </c>
      <c r="L5883" s="29" t="s">
        <v>3478</v>
      </c>
      <c r="M5883" s="29">
        <v>5</v>
      </c>
      <c r="N5883" s="29">
        <v>6</v>
      </c>
      <c r="O5883" s="29">
        <v>7</v>
      </c>
      <c r="P5883" s="29" t="s">
        <v>3696</v>
      </c>
      <c r="Q5883" s="29">
        <v>9</v>
      </c>
      <c r="R5883" s="92"/>
      <c r="S5883" s="92"/>
      <c r="T5883" s="92"/>
      <c r="U5883" s="92"/>
      <c r="V5883" s="92"/>
      <c r="W5883" s="92"/>
      <c r="X5883" s="92"/>
      <c r="Y5883" s="92"/>
    </row>
    <row r="5884" spans="1:25" ht="15" customHeight="1" x14ac:dyDescent="0.25">
      <c r="A5884" s="111"/>
      <c r="B5884" s="111"/>
      <c r="C5884" s="111"/>
      <c r="D5884" s="111"/>
      <c r="E5884" s="111"/>
      <c r="F5884" s="111"/>
      <c r="G5884" s="111"/>
      <c r="H5884" s="68" t="s">
        <v>484</v>
      </c>
      <c r="I5884" s="32">
        <f t="shared" ref="I5884:K5884" si="5461">SUM(I5880)</f>
        <v>2621391</v>
      </c>
      <c r="J5884" s="32">
        <f t="shared" si="5461"/>
        <v>2554004</v>
      </c>
      <c r="K5884" s="32">
        <f t="shared" si="5461"/>
        <v>1392370</v>
      </c>
      <c r="L5884" s="32">
        <f t="shared" si="5420"/>
        <v>639842</v>
      </c>
      <c r="M5884" s="32">
        <f t="shared" ref="M5884" si="5462">SUM(M5880)</f>
        <v>225062</v>
      </c>
      <c r="N5884" s="32">
        <f t="shared" ref="N5884:O5884" si="5463">SUM(N5880)</f>
        <v>203840</v>
      </c>
      <c r="O5884" s="32">
        <f t="shared" si="5463"/>
        <v>210940</v>
      </c>
      <c r="P5884" s="32">
        <f t="shared" si="5423"/>
        <v>2032212</v>
      </c>
      <c r="Q5884" s="32">
        <f t="shared" si="5424"/>
        <v>79.569648285593914</v>
      </c>
      <c r="R5884" s="90"/>
      <c r="S5884" s="90"/>
      <c r="T5884" s="90"/>
      <c r="U5884" s="90"/>
      <c r="V5884" s="90"/>
      <c r="W5884" s="90"/>
      <c r="X5884" s="90"/>
      <c r="Y5884" s="90"/>
    </row>
    <row r="5885" spans="1:25" ht="15" customHeight="1" x14ac:dyDescent="0.25">
      <c r="A5885" s="111"/>
      <c r="B5885" s="111"/>
      <c r="C5885" s="111"/>
      <c r="D5885" s="111"/>
      <c r="E5885" s="111"/>
      <c r="F5885" s="111"/>
      <c r="G5885" s="111"/>
      <c r="H5885" s="69" t="s">
        <v>79</v>
      </c>
      <c r="I5885" s="32">
        <f t="shared" ref="I5885:K5885" si="5464">SUM(I5884)</f>
        <v>2621391</v>
      </c>
      <c r="J5885" s="32">
        <f t="shared" si="5464"/>
        <v>2554004</v>
      </c>
      <c r="K5885" s="32">
        <f t="shared" si="5464"/>
        <v>1392370</v>
      </c>
      <c r="L5885" s="32">
        <f t="shared" si="5420"/>
        <v>639842</v>
      </c>
      <c r="M5885" s="32">
        <f t="shared" ref="M5885" si="5465">SUM(M5884)</f>
        <v>225062</v>
      </c>
      <c r="N5885" s="32">
        <f t="shared" ref="N5885:O5885" si="5466">SUM(N5884)</f>
        <v>203840</v>
      </c>
      <c r="O5885" s="32">
        <f t="shared" si="5466"/>
        <v>210940</v>
      </c>
      <c r="P5885" s="32">
        <f t="shared" si="5423"/>
        <v>2032212</v>
      </c>
      <c r="Q5885" s="32">
        <f t="shared" si="5424"/>
        <v>79.569648285593914</v>
      </c>
      <c r="R5885" s="90"/>
      <c r="S5885" s="90"/>
      <c r="T5885" s="90"/>
      <c r="U5885" s="90"/>
      <c r="V5885" s="90"/>
      <c r="W5885" s="90"/>
      <c r="X5885" s="90"/>
      <c r="Y5885" s="90"/>
    </row>
    <row r="5886" spans="1:25" ht="15" customHeight="1" x14ac:dyDescent="0.25">
      <c r="A5886" s="112"/>
      <c r="B5886" s="112"/>
      <c r="C5886" s="112"/>
      <c r="D5886" s="112"/>
      <c r="E5886" s="112"/>
      <c r="F5886" s="112"/>
      <c r="G5886" s="112"/>
      <c r="I5886" s="27"/>
      <c r="J5886" s="27"/>
      <c r="K5886" s="27">
        <v>0</v>
      </c>
      <c r="L5886" s="27"/>
      <c r="M5886" s="27"/>
      <c r="N5886" s="27"/>
      <c r="O5886" s="27"/>
      <c r="P5886" s="27"/>
      <c r="Q5886" s="27"/>
      <c r="R5886" s="27"/>
      <c r="S5886" s="27"/>
      <c r="T5886" s="27"/>
      <c r="U5886" s="27"/>
      <c r="V5886" s="27"/>
      <c r="W5886" s="27"/>
      <c r="X5886" s="27"/>
      <c r="Y5886" s="27"/>
    </row>
    <row r="5887" spans="1:25" ht="15" customHeight="1" thickBot="1" x14ac:dyDescent="0.3">
      <c r="A5887" s="53" t="s">
        <v>1</v>
      </c>
      <c r="B5887" s="53" t="s">
        <v>1</v>
      </c>
      <c r="C5887" s="53" t="s">
        <v>1</v>
      </c>
      <c r="D5887" s="53" t="s">
        <v>1</v>
      </c>
      <c r="E5887" s="53" t="s">
        <v>1</v>
      </c>
      <c r="F5887" s="53" t="s">
        <v>1</v>
      </c>
      <c r="G5887" s="53" t="s">
        <v>1</v>
      </c>
      <c r="H5887" s="21" t="s">
        <v>1</v>
      </c>
      <c r="I5887" s="33"/>
      <c r="J5887" s="33"/>
      <c r="K5887" s="33">
        <v>0</v>
      </c>
      <c r="L5887" s="33"/>
      <c r="M5887" s="33"/>
      <c r="N5887" s="33"/>
      <c r="O5887" s="33"/>
      <c r="P5887" s="33"/>
      <c r="Q5887" s="33"/>
      <c r="R5887" s="33"/>
      <c r="S5887" s="33"/>
      <c r="T5887" s="33"/>
      <c r="U5887" s="33"/>
      <c r="V5887" s="33"/>
      <c r="W5887" s="33"/>
      <c r="X5887" s="33"/>
      <c r="Y5887" s="33"/>
    </row>
    <row r="5888" spans="1:25" ht="45.75" customHeight="1" thickBot="1" x14ac:dyDescent="0.3">
      <c r="A5888" s="28" t="s">
        <v>4</v>
      </c>
      <c r="B5888" s="28" t="s">
        <v>5</v>
      </c>
      <c r="C5888" s="28" t="s">
        <v>6</v>
      </c>
      <c r="D5888" s="57" t="s">
        <v>1</v>
      </c>
      <c r="E5888" s="28" t="s">
        <v>7</v>
      </c>
      <c r="F5888" s="28" t="s">
        <v>8</v>
      </c>
      <c r="G5888" s="28" t="s">
        <v>9</v>
      </c>
      <c r="H5888" s="28" t="s">
        <v>10</v>
      </c>
      <c r="I5888" s="109" t="s">
        <v>3984</v>
      </c>
      <c r="J5888" s="109" t="s">
        <v>11</v>
      </c>
      <c r="K5888" s="109" t="s">
        <v>3989</v>
      </c>
      <c r="L5888" s="109" t="s">
        <v>3985</v>
      </c>
      <c r="M5888" s="109" t="s">
        <v>4027</v>
      </c>
      <c r="N5888" s="109" t="s">
        <v>3988</v>
      </c>
      <c r="O5888" s="109" t="s">
        <v>3986</v>
      </c>
      <c r="P5888" s="109" t="s">
        <v>3987</v>
      </c>
      <c r="Q5888" s="109" t="s">
        <v>3695</v>
      </c>
      <c r="R5888" s="91"/>
      <c r="S5888" s="91"/>
      <c r="T5888" s="91"/>
      <c r="U5888" s="91"/>
      <c r="V5888" s="91"/>
      <c r="W5888" s="91"/>
      <c r="X5888" s="91"/>
      <c r="Y5888" s="91"/>
    </row>
    <row r="5889" spans="1:25" ht="15" customHeight="1" x14ac:dyDescent="0.25">
      <c r="A5889" s="58" t="s">
        <v>1</v>
      </c>
      <c r="B5889" s="58" t="s">
        <v>1</v>
      </c>
      <c r="C5889" s="58" t="s">
        <v>1</v>
      </c>
      <c r="D5889" s="59" t="s">
        <v>1</v>
      </c>
      <c r="E5889" s="59" t="s">
        <v>1</v>
      </c>
      <c r="F5889" s="60" t="s">
        <v>1</v>
      </c>
      <c r="G5889" s="61" t="s">
        <v>1</v>
      </c>
      <c r="H5889" s="62" t="s">
        <v>1</v>
      </c>
      <c r="I5889" s="29">
        <v>1</v>
      </c>
      <c r="J5889" s="29">
        <v>2</v>
      </c>
      <c r="K5889" s="29">
        <v>3</v>
      </c>
      <c r="L5889" s="29" t="s">
        <v>3478</v>
      </c>
      <c r="M5889" s="29">
        <v>5</v>
      </c>
      <c r="N5889" s="29">
        <v>6</v>
      </c>
      <c r="O5889" s="29">
        <v>7</v>
      </c>
      <c r="P5889" s="29" t="s">
        <v>3696</v>
      </c>
      <c r="Q5889" s="29">
        <v>9</v>
      </c>
      <c r="R5889" s="92"/>
      <c r="S5889" s="92"/>
      <c r="T5889" s="92"/>
      <c r="U5889" s="92"/>
      <c r="V5889" s="92"/>
      <c r="W5889" s="92"/>
      <c r="X5889" s="92"/>
      <c r="Y5889" s="92"/>
    </row>
    <row r="5890" spans="1:25" ht="15" customHeight="1" x14ac:dyDescent="0.25">
      <c r="A5890" s="63" t="s">
        <v>935</v>
      </c>
      <c r="B5890" s="63" t="s">
        <v>95</v>
      </c>
      <c r="C5890" s="64" t="s">
        <v>1414</v>
      </c>
      <c r="D5890" s="64" t="s">
        <v>2148</v>
      </c>
      <c r="E5890" s="65" t="s">
        <v>1</v>
      </c>
      <c r="F5890" s="65" t="s">
        <v>1</v>
      </c>
      <c r="G5890" s="65" t="s">
        <v>1</v>
      </c>
      <c r="H5890" s="65" t="s">
        <v>2149</v>
      </c>
      <c r="I5890" s="26">
        <v>0</v>
      </c>
      <c r="J5890" s="26" t="s">
        <v>1</v>
      </c>
      <c r="K5890" s="26">
        <v>0</v>
      </c>
      <c r="L5890" s="26"/>
      <c r="M5890" s="26"/>
      <c r="N5890" s="26"/>
      <c r="O5890" s="26"/>
      <c r="P5890" s="26"/>
      <c r="Q5890" s="26"/>
      <c r="R5890" s="90"/>
      <c r="S5890" s="90"/>
      <c r="T5890" s="90"/>
      <c r="U5890" s="90"/>
      <c r="V5890" s="90"/>
      <c r="W5890" s="90"/>
      <c r="X5890" s="90"/>
      <c r="Y5890" s="90"/>
    </row>
    <row r="5891" spans="1:25" ht="22.5" customHeight="1" x14ac:dyDescent="0.25">
      <c r="A5891" s="63" t="s">
        <v>1</v>
      </c>
      <c r="B5891" s="63" t="s">
        <v>1</v>
      </c>
      <c r="C5891" s="63" t="s">
        <v>1</v>
      </c>
      <c r="D5891" s="65" t="s">
        <v>1</v>
      </c>
      <c r="E5891" s="65" t="s">
        <v>1</v>
      </c>
      <c r="F5891" s="65" t="s">
        <v>1</v>
      </c>
      <c r="G5891" s="65" t="s">
        <v>1</v>
      </c>
      <c r="H5891" s="66" t="s">
        <v>15</v>
      </c>
      <c r="I5891" s="30">
        <f t="shared" ref="I5891:K5891" si="5467">SUM(I5892,I5900,I5902)</f>
        <v>1699048</v>
      </c>
      <c r="J5891" s="30">
        <f t="shared" si="5467"/>
        <v>1675948</v>
      </c>
      <c r="K5891" s="30">
        <f t="shared" si="5467"/>
        <v>898621</v>
      </c>
      <c r="L5891" s="30">
        <f t="shared" si="5420"/>
        <v>399000</v>
      </c>
      <c r="M5891" s="30">
        <f t="shared" ref="M5891" si="5468">SUM(M5892,M5900,M5902)</f>
        <v>126900</v>
      </c>
      <c r="N5891" s="30">
        <f t="shared" ref="N5891:O5891" si="5469">SUM(N5892,N5900,N5902)</f>
        <v>136800</v>
      </c>
      <c r="O5891" s="30">
        <f t="shared" si="5469"/>
        <v>135300</v>
      </c>
      <c r="P5891" s="30">
        <f t="shared" si="5423"/>
        <v>1297621</v>
      </c>
      <c r="Q5891" s="30">
        <f t="shared" si="5424"/>
        <v>77.426089592278529</v>
      </c>
      <c r="R5891" s="93"/>
      <c r="S5891" s="93"/>
      <c r="T5891" s="93"/>
      <c r="U5891" s="93"/>
      <c r="V5891" s="93"/>
      <c r="W5891" s="93"/>
      <c r="X5891" s="93"/>
      <c r="Y5891" s="93"/>
    </row>
    <row r="5892" spans="1:25" ht="15" customHeight="1" x14ac:dyDescent="0.25">
      <c r="A5892" s="63" t="s">
        <v>935</v>
      </c>
      <c r="B5892" s="63" t="s">
        <v>95</v>
      </c>
      <c r="C5892" s="63" t="s">
        <v>1414</v>
      </c>
      <c r="D5892" s="63" t="s">
        <v>2148</v>
      </c>
      <c r="E5892" s="65" t="s">
        <v>16</v>
      </c>
      <c r="F5892" s="65" t="s">
        <v>1</v>
      </c>
      <c r="G5892" s="65" t="s">
        <v>1</v>
      </c>
      <c r="H5892" s="65" t="s">
        <v>17</v>
      </c>
      <c r="I5892" s="31">
        <f t="shared" ref="I5892:K5892" si="5470">SUM(I5893:I5894)</f>
        <v>1411079</v>
      </c>
      <c r="J5892" s="31">
        <f t="shared" si="5470"/>
        <v>1411079</v>
      </c>
      <c r="K5892" s="31">
        <f t="shared" si="5470"/>
        <v>748670</v>
      </c>
      <c r="L5892" s="31">
        <f t="shared" si="5420"/>
        <v>342000</v>
      </c>
      <c r="M5892" s="31">
        <f t="shared" ref="M5892" si="5471">SUM(M5893:M5894)</f>
        <v>111000</v>
      </c>
      <c r="N5892" s="31">
        <f t="shared" ref="N5892:O5892" si="5472">SUM(N5893:N5894)</f>
        <v>117000</v>
      </c>
      <c r="O5892" s="31">
        <f t="shared" si="5472"/>
        <v>114000</v>
      </c>
      <c r="P5892" s="31">
        <f t="shared" si="5423"/>
        <v>1090670</v>
      </c>
      <c r="Q5892" s="31">
        <f t="shared" si="5424"/>
        <v>77.293333682947591</v>
      </c>
      <c r="R5892" s="94"/>
      <c r="S5892" s="94"/>
      <c r="T5892" s="94"/>
      <c r="U5892" s="94"/>
      <c r="V5892" s="94"/>
      <c r="W5892" s="94"/>
      <c r="X5892" s="94"/>
      <c r="Y5892" s="94"/>
    </row>
    <row r="5893" spans="1:25" ht="15" customHeight="1" x14ac:dyDescent="0.25">
      <c r="A5893" s="64" t="s">
        <v>935</v>
      </c>
      <c r="B5893" s="64" t="s">
        <v>95</v>
      </c>
      <c r="C5893" s="64" t="s">
        <v>1414</v>
      </c>
      <c r="D5893" s="64" t="s">
        <v>2148</v>
      </c>
      <c r="E5893" s="20" t="s">
        <v>19</v>
      </c>
      <c r="F5893" s="64"/>
      <c r="G5893" s="53" t="s">
        <v>385</v>
      </c>
      <c r="H5893" s="53" t="s">
        <v>3949</v>
      </c>
      <c r="I5893" s="26">
        <v>1238309</v>
      </c>
      <c r="J5893" s="26">
        <v>1238309</v>
      </c>
      <c r="K5893" s="26">
        <v>637000</v>
      </c>
      <c r="L5893" s="26">
        <f t="shared" si="5420"/>
        <v>300000</v>
      </c>
      <c r="M5893" s="26">
        <v>100000</v>
      </c>
      <c r="N5893" s="26">
        <v>100000</v>
      </c>
      <c r="O5893" s="26">
        <v>100000</v>
      </c>
      <c r="P5893" s="26">
        <f t="shared" si="5423"/>
        <v>937000</v>
      </c>
      <c r="Q5893" s="26">
        <f t="shared" si="5424"/>
        <v>75.667704910486805</v>
      </c>
      <c r="R5893" s="90"/>
      <c r="S5893" s="90"/>
      <c r="T5893" s="90"/>
      <c r="U5893" s="90"/>
      <c r="V5893" s="90"/>
      <c r="W5893" s="90"/>
      <c r="X5893" s="90"/>
      <c r="Y5893" s="90"/>
    </row>
    <row r="5894" spans="1:25" ht="15" customHeight="1" x14ac:dyDescent="0.25">
      <c r="A5894" s="63" t="s">
        <v>935</v>
      </c>
      <c r="B5894" s="63" t="s">
        <v>95</v>
      </c>
      <c r="C5894" s="63" t="s">
        <v>1414</v>
      </c>
      <c r="D5894" s="63" t="s">
        <v>2148</v>
      </c>
      <c r="E5894" s="63" t="s">
        <v>21</v>
      </c>
      <c r="F5894" s="64" t="s">
        <v>1</v>
      </c>
      <c r="G5894" s="53" t="s">
        <v>1</v>
      </c>
      <c r="H5894" s="65" t="s">
        <v>22</v>
      </c>
      <c r="I5894" s="31">
        <f t="shared" ref="I5894:K5894" si="5473">SUM(I5895:I5899)</f>
        <v>172770</v>
      </c>
      <c r="J5894" s="31">
        <f t="shared" si="5473"/>
        <v>172770</v>
      </c>
      <c r="K5894" s="31">
        <f t="shared" si="5473"/>
        <v>111670</v>
      </c>
      <c r="L5894" s="31">
        <f t="shared" si="5420"/>
        <v>42000</v>
      </c>
      <c r="M5894" s="31">
        <f t="shared" ref="M5894" si="5474">SUM(M5895:M5899)</f>
        <v>11000</v>
      </c>
      <c r="N5894" s="31">
        <f t="shared" ref="N5894:O5894" si="5475">SUM(N5895:N5899)</f>
        <v>17000</v>
      </c>
      <c r="O5894" s="31">
        <f t="shared" si="5475"/>
        <v>14000</v>
      </c>
      <c r="P5894" s="31">
        <f t="shared" si="5423"/>
        <v>153670</v>
      </c>
      <c r="Q5894" s="31">
        <f t="shared" si="5424"/>
        <v>88.944839960641318</v>
      </c>
      <c r="R5894" s="94"/>
      <c r="S5894" s="94"/>
      <c r="T5894" s="94"/>
      <c r="U5894" s="94"/>
      <c r="V5894" s="94"/>
      <c r="W5894" s="94"/>
      <c r="X5894" s="94"/>
      <c r="Y5894" s="94"/>
    </row>
    <row r="5895" spans="1:25" ht="15" customHeight="1" x14ac:dyDescent="0.25">
      <c r="A5895" s="64" t="s">
        <v>935</v>
      </c>
      <c r="B5895" s="64" t="s">
        <v>95</v>
      </c>
      <c r="C5895" s="64" t="s">
        <v>1414</v>
      </c>
      <c r="D5895" s="64" t="s">
        <v>2148</v>
      </c>
      <c r="E5895" s="20" t="s">
        <v>23</v>
      </c>
      <c r="F5895" s="64" t="s">
        <v>2150</v>
      </c>
      <c r="G5895" s="53" t="s">
        <v>385</v>
      </c>
      <c r="H5895" s="53" t="s">
        <v>85</v>
      </c>
      <c r="I5895" s="26">
        <v>30000</v>
      </c>
      <c r="J5895" s="26">
        <v>30000</v>
      </c>
      <c r="K5895" s="26">
        <v>19700</v>
      </c>
      <c r="L5895" s="26">
        <f t="shared" si="5420"/>
        <v>8000</v>
      </c>
      <c r="M5895" s="26">
        <v>2000</v>
      </c>
      <c r="N5895" s="26">
        <v>3000</v>
      </c>
      <c r="O5895" s="26">
        <v>3000</v>
      </c>
      <c r="P5895" s="26">
        <f t="shared" si="5423"/>
        <v>27700</v>
      </c>
      <c r="Q5895" s="26">
        <f t="shared" si="5424"/>
        <v>92.333333333333329</v>
      </c>
      <c r="R5895" s="90"/>
      <c r="S5895" s="90"/>
      <c r="T5895" s="90"/>
      <c r="U5895" s="90"/>
      <c r="V5895" s="90"/>
      <c r="W5895" s="90"/>
      <c r="X5895" s="90"/>
      <c r="Y5895" s="90"/>
    </row>
    <row r="5896" spans="1:25" ht="15" customHeight="1" x14ac:dyDescent="0.25">
      <c r="A5896" s="64" t="s">
        <v>935</v>
      </c>
      <c r="B5896" s="64" t="s">
        <v>95</v>
      </c>
      <c r="C5896" s="64" t="s">
        <v>1414</v>
      </c>
      <c r="D5896" s="64" t="s">
        <v>2148</v>
      </c>
      <c r="E5896" s="20" t="s">
        <v>23</v>
      </c>
      <c r="F5896" s="64" t="s">
        <v>2151</v>
      </c>
      <c r="G5896" s="53" t="s">
        <v>385</v>
      </c>
      <c r="H5896" s="53" t="s">
        <v>25</v>
      </c>
      <c r="I5896" s="26">
        <v>94000</v>
      </c>
      <c r="J5896" s="26">
        <v>94000</v>
      </c>
      <c r="K5896" s="26">
        <v>61200</v>
      </c>
      <c r="L5896" s="26">
        <f t="shared" si="5420"/>
        <v>16000</v>
      </c>
      <c r="M5896" s="26">
        <v>0</v>
      </c>
      <c r="N5896" s="26">
        <v>5000</v>
      </c>
      <c r="O5896" s="26">
        <v>11000</v>
      </c>
      <c r="P5896" s="26">
        <f t="shared" si="5423"/>
        <v>77200</v>
      </c>
      <c r="Q5896" s="26">
        <f t="shared" si="5424"/>
        <v>82.127659574468083</v>
      </c>
      <c r="R5896" s="90"/>
      <c r="S5896" s="90"/>
      <c r="T5896" s="90"/>
      <c r="U5896" s="90"/>
      <c r="V5896" s="90"/>
      <c r="W5896" s="90"/>
      <c r="X5896" s="90"/>
      <c r="Y5896" s="90"/>
    </row>
    <row r="5897" spans="1:25" ht="15" customHeight="1" x14ac:dyDescent="0.25">
      <c r="A5897" s="64" t="s">
        <v>935</v>
      </c>
      <c r="B5897" s="64" t="s">
        <v>95</v>
      </c>
      <c r="C5897" s="64" t="s">
        <v>1414</v>
      </c>
      <c r="D5897" s="64" t="s">
        <v>2148</v>
      </c>
      <c r="E5897" s="20" t="s">
        <v>23</v>
      </c>
      <c r="F5897" s="64" t="s">
        <v>2152</v>
      </c>
      <c r="G5897" s="53" t="s">
        <v>385</v>
      </c>
      <c r="H5897" s="53" t="s">
        <v>27</v>
      </c>
      <c r="I5897" s="26">
        <v>25770</v>
      </c>
      <c r="J5897" s="26">
        <v>25770</v>
      </c>
      <c r="K5897" s="26">
        <v>25770</v>
      </c>
      <c r="L5897" s="26">
        <f t="shared" si="5420"/>
        <v>0</v>
      </c>
      <c r="M5897" s="26"/>
      <c r="N5897" s="26"/>
      <c r="O5897" s="26"/>
      <c r="P5897" s="26">
        <f t="shared" si="5423"/>
        <v>25770</v>
      </c>
      <c r="Q5897" s="26">
        <f t="shared" si="5424"/>
        <v>100</v>
      </c>
      <c r="R5897" s="90"/>
      <c r="S5897" s="90"/>
      <c r="T5897" s="90"/>
      <c r="U5897" s="90"/>
      <c r="V5897" s="90"/>
      <c r="W5897" s="90"/>
      <c r="X5897" s="90"/>
      <c r="Y5897" s="90"/>
    </row>
    <row r="5898" spans="1:25" ht="15" customHeight="1" x14ac:dyDescent="0.25">
      <c r="A5898" s="64" t="s">
        <v>935</v>
      </c>
      <c r="B5898" s="64" t="s">
        <v>95</v>
      </c>
      <c r="C5898" s="64" t="s">
        <v>1414</v>
      </c>
      <c r="D5898" s="64" t="s">
        <v>2148</v>
      </c>
      <c r="E5898" s="20" t="s">
        <v>23</v>
      </c>
      <c r="F5898" s="64" t="s">
        <v>2153</v>
      </c>
      <c r="G5898" s="53" t="s">
        <v>385</v>
      </c>
      <c r="H5898" s="53" t="s">
        <v>89</v>
      </c>
      <c r="I5898" s="26">
        <v>16000</v>
      </c>
      <c r="J5898" s="26">
        <v>16000</v>
      </c>
      <c r="K5898" s="26">
        <v>0</v>
      </c>
      <c r="L5898" s="26">
        <f t="shared" si="5420"/>
        <v>16000</v>
      </c>
      <c r="M5898" s="26">
        <v>9000</v>
      </c>
      <c r="N5898" s="26">
        <v>7000</v>
      </c>
      <c r="O5898" s="26"/>
      <c r="P5898" s="26">
        <f t="shared" si="5423"/>
        <v>16000</v>
      </c>
      <c r="Q5898" s="26">
        <f t="shared" si="5424"/>
        <v>100</v>
      </c>
      <c r="R5898" s="90"/>
      <c r="S5898" s="90"/>
      <c r="T5898" s="90"/>
      <c r="U5898" s="90"/>
      <c r="V5898" s="90"/>
      <c r="W5898" s="90"/>
      <c r="X5898" s="90"/>
      <c r="Y5898" s="90"/>
    </row>
    <row r="5899" spans="1:25" ht="15" customHeight="1" x14ac:dyDescent="0.25">
      <c r="A5899" s="64" t="s">
        <v>935</v>
      </c>
      <c r="B5899" s="64" t="s">
        <v>95</v>
      </c>
      <c r="C5899" s="64" t="s">
        <v>1414</v>
      </c>
      <c r="D5899" s="64" t="s">
        <v>2148</v>
      </c>
      <c r="E5899" s="20" t="s">
        <v>23</v>
      </c>
      <c r="F5899" s="64" t="s">
        <v>2154</v>
      </c>
      <c r="G5899" s="53" t="s">
        <v>385</v>
      </c>
      <c r="H5899" s="53" t="s">
        <v>29</v>
      </c>
      <c r="I5899" s="26">
        <v>7000</v>
      </c>
      <c r="J5899" s="26">
        <v>7000</v>
      </c>
      <c r="K5899" s="26">
        <v>5000</v>
      </c>
      <c r="L5899" s="26">
        <f t="shared" si="5420"/>
        <v>2000</v>
      </c>
      <c r="M5899" s="26"/>
      <c r="N5899" s="26">
        <v>2000</v>
      </c>
      <c r="O5899" s="26"/>
      <c r="P5899" s="26">
        <f t="shared" si="5423"/>
        <v>7000</v>
      </c>
      <c r="Q5899" s="26">
        <f t="shared" si="5424"/>
        <v>100</v>
      </c>
      <c r="R5899" s="90"/>
      <c r="S5899" s="90"/>
      <c r="T5899" s="90"/>
      <c r="U5899" s="90"/>
      <c r="V5899" s="90"/>
      <c r="W5899" s="90"/>
      <c r="X5899" s="90"/>
      <c r="Y5899" s="90"/>
    </row>
    <row r="5900" spans="1:25" ht="15" customHeight="1" x14ac:dyDescent="0.25">
      <c r="A5900" s="63" t="s">
        <v>935</v>
      </c>
      <c r="B5900" s="63" t="s">
        <v>95</v>
      </c>
      <c r="C5900" s="63" t="s">
        <v>1414</v>
      </c>
      <c r="D5900" s="63" t="s">
        <v>2148</v>
      </c>
      <c r="E5900" s="65" t="s">
        <v>30</v>
      </c>
      <c r="F5900" s="65" t="s">
        <v>1</v>
      </c>
      <c r="G5900" s="65" t="s">
        <v>1</v>
      </c>
      <c r="H5900" s="65" t="s">
        <v>31</v>
      </c>
      <c r="I5900" s="31">
        <f t="shared" ref="I5900:K5900" si="5476">SUM(I5901)</f>
        <v>130015</v>
      </c>
      <c r="J5900" s="31">
        <f t="shared" si="5476"/>
        <v>130015</v>
      </c>
      <c r="K5900" s="31">
        <f t="shared" si="5476"/>
        <v>69000</v>
      </c>
      <c r="L5900" s="31">
        <f t="shared" si="5420"/>
        <v>30000</v>
      </c>
      <c r="M5900" s="31">
        <f t="shared" ref="M5900" si="5477">SUM(M5901)</f>
        <v>10000</v>
      </c>
      <c r="N5900" s="31">
        <f t="shared" ref="N5900:O5900" si="5478">SUM(N5901)</f>
        <v>10000</v>
      </c>
      <c r="O5900" s="31">
        <f t="shared" si="5478"/>
        <v>10000</v>
      </c>
      <c r="P5900" s="31">
        <f t="shared" si="5423"/>
        <v>99000</v>
      </c>
      <c r="Q5900" s="31">
        <f t="shared" si="5424"/>
        <v>76.145060185363221</v>
      </c>
      <c r="R5900" s="94"/>
      <c r="S5900" s="94"/>
      <c r="T5900" s="94"/>
      <c r="U5900" s="94"/>
      <c r="V5900" s="94"/>
      <c r="W5900" s="94"/>
      <c r="X5900" s="94"/>
      <c r="Y5900" s="94"/>
    </row>
    <row r="5901" spans="1:25" ht="15" customHeight="1" x14ac:dyDescent="0.25">
      <c r="A5901" s="64" t="s">
        <v>935</v>
      </c>
      <c r="B5901" s="64" t="s">
        <v>95</v>
      </c>
      <c r="C5901" s="64" t="s">
        <v>1414</v>
      </c>
      <c r="D5901" s="64" t="s">
        <v>2148</v>
      </c>
      <c r="E5901" s="20" t="s">
        <v>33</v>
      </c>
      <c r="F5901" s="64"/>
      <c r="G5901" s="53" t="s">
        <v>385</v>
      </c>
      <c r="H5901" s="53" t="s">
        <v>3859</v>
      </c>
      <c r="I5901" s="26">
        <v>130015</v>
      </c>
      <c r="J5901" s="26">
        <v>130015</v>
      </c>
      <c r="K5901" s="26">
        <v>69000</v>
      </c>
      <c r="L5901" s="26">
        <f t="shared" si="5420"/>
        <v>30000</v>
      </c>
      <c r="M5901" s="26">
        <v>10000</v>
      </c>
      <c r="N5901" s="26">
        <v>10000</v>
      </c>
      <c r="O5901" s="26">
        <v>10000</v>
      </c>
      <c r="P5901" s="26">
        <f t="shared" si="5423"/>
        <v>99000</v>
      </c>
      <c r="Q5901" s="26">
        <f t="shared" si="5424"/>
        <v>76.145060185363221</v>
      </c>
      <c r="R5901" s="90"/>
      <c r="S5901" s="90"/>
      <c r="T5901" s="90"/>
      <c r="U5901" s="90"/>
      <c r="V5901" s="90"/>
      <c r="W5901" s="90"/>
      <c r="X5901" s="90"/>
      <c r="Y5901" s="90"/>
    </row>
    <row r="5902" spans="1:25" ht="15" customHeight="1" x14ac:dyDescent="0.25">
      <c r="A5902" s="63" t="s">
        <v>935</v>
      </c>
      <c r="B5902" s="63" t="s">
        <v>95</v>
      </c>
      <c r="C5902" s="63" t="s">
        <v>1414</v>
      </c>
      <c r="D5902" s="63" t="s">
        <v>2148</v>
      </c>
      <c r="E5902" s="65" t="s">
        <v>34</v>
      </c>
      <c r="F5902" s="65" t="s">
        <v>1</v>
      </c>
      <c r="G5902" s="65" t="s">
        <v>1</v>
      </c>
      <c r="H5902" s="65" t="s">
        <v>35</v>
      </c>
      <c r="I5902" s="31">
        <f t="shared" ref="I5902:K5902" si="5479">SUM(I5903:I5911)</f>
        <v>157954</v>
      </c>
      <c r="J5902" s="31">
        <f t="shared" si="5479"/>
        <v>134854</v>
      </c>
      <c r="K5902" s="31">
        <f t="shared" si="5479"/>
        <v>80951</v>
      </c>
      <c r="L5902" s="31">
        <f t="shared" si="5420"/>
        <v>27000</v>
      </c>
      <c r="M5902" s="31">
        <f t="shared" ref="M5902" si="5480">SUM(M5903:M5911)</f>
        <v>5900</v>
      </c>
      <c r="N5902" s="31">
        <f t="shared" ref="N5902:O5902" si="5481">SUM(N5903:N5911)</f>
        <v>9800</v>
      </c>
      <c r="O5902" s="31">
        <f t="shared" si="5481"/>
        <v>11300</v>
      </c>
      <c r="P5902" s="31">
        <f t="shared" si="5423"/>
        <v>107951</v>
      </c>
      <c r="Q5902" s="31">
        <f t="shared" si="5424"/>
        <v>80.050276595429125</v>
      </c>
      <c r="R5902" s="94"/>
      <c r="S5902" s="94"/>
      <c r="T5902" s="94"/>
      <c r="U5902" s="94"/>
      <c r="V5902" s="94"/>
      <c r="W5902" s="94"/>
      <c r="X5902" s="94"/>
      <c r="Y5902" s="94"/>
    </row>
    <row r="5903" spans="1:25" ht="15" customHeight="1" x14ac:dyDescent="0.25">
      <c r="A5903" s="64" t="s">
        <v>935</v>
      </c>
      <c r="B5903" s="64" t="s">
        <v>95</v>
      </c>
      <c r="C5903" s="64" t="s">
        <v>1414</v>
      </c>
      <c r="D5903" s="64" t="s">
        <v>2148</v>
      </c>
      <c r="E5903" s="20" t="s">
        <v>38</v>
      </c>
      <c r="F5903" s="64"/>
      <c r="G5903" s="53" t="s">
        <v>385</v>
      </c>
      <c r="H5903" s="53" t="s">
        <v>37</v>
      </c>
      <c r="I5903" s="26">
        <v>800</v>
      </c>
      <c r="J5903" s="26">
        <v>800</v>
      </c>
      <c r="K5903" s="26">
        <v>200</v>
      </c>
      <c r="L5903" s="26">
        <f t="shared" si="5420"/>
        <v>600</v>
      </c>
      <c r="M5903" s="26">
        <v>600</v>
      </c>
      <c r="N5903" s="26"/>
      <c r="O5903" s="26"/>
      <c r="P5903" s="26">
        <f t="shared" si="5423"/>
        <v>800</v>
      </c>
      <c r="Q5903" s="26">
        <f t="shared" si="5424"/>
        <v>100</v>
      </c>
      <c r="R5903" s="90"/>
      <c r="S5903" s="90"/>
      <c r="T5903" s="90"/>
      <c r="U5903" s="90"/>
      <c r="V5903" s="90"/>
      <c r="W5903" s="90"/>
      <c r="X5903" s="90"/>
      <c r="Y5903" s="90"/>
    </row>
    <row r="5904" spans="1:25" ht="15" customHeight="1" x14ac:dyDescent="0.25">
      <c r="A5904" s="64" t="s">
        <v>935</v>
      </c>
      <c r="B5904" s="64" t="s">
        <v>95</v>
      </c>
      <c r="C5904" s="64" t="s">
        <v>1414</v>
      </c>
      <c r="D5904" s="64" t="s">
        <v>2148</v>
      </c>
      <c r="E5904" s="20" t="s">
        <v>298</v>
      </c>
      <c r="F5904" s="64"/>
      <c r="G5904" s="53" t="s">
        <v>385</v>
      </c>
      <c r="H5904" s="53" t="s">
        <v>297</v>
      </c>
      <c r="I5904" s="26">
        <v>79146</v>
      </c>
      <c r="J5904" s="26">
        <v>79146</v>
      </c>
      <c r="K5904" s="26">
        <v>49000</v>
      </c>
      <c r="L5904" s="26">
        <f t="shared" ref="L5904:L5967" si="5482">SUM(M5904:O5904)</f>
        <v>15000</v>
      </c>
      <c r="M5904" s="26">
        <v>3000</v>
      </c>
      <c r="N5904" s="26">
        <v>5000</v>
      </c>
      <c r="O5904" s="26">
        <v>7000</v>
      </c>
      <c r="P5904" s="26">
        <f t="shared" ref="P5904:P5967" si="5483">K5904+L5904</f>
        <v>64000</v>
      </c>
      <c r="Q5904" s="26">
        <f t="shared" ref="Q5904:Q5967" si="5484">IF(J5904=0,"-",P5904/J5904*100)</f>
        <v>80.863214818184119</v>
      </c>
      <c r="R5904" s="90"/>
      <c r="S5904" s="90"/>
      <c r="T5904" s="90"/>
      <c r="U5904" s="90"/>
      <c r="V5904" s="90"/>
      <c r="W5904" s="90"/>
      <c r="X5904" s="90"/>
      <c r="Y5904" s="90"/>
    </row>
    <row r="5905" spans="1:25" ht="15" customHeight="1" x14ac:dyDescent="0.25">
      <c r="A5905" s="64" t="s">
        <v>935</v>
      </c>
      <c r="B5905" s="64" t="s">
        <v>95</v>
      </c>
      <c r="C5905" s="64" t="s">
        <v>1414</v>
      </c>
      <c r="D5905" s="64" t="s">
        <v>2148</v>
      </c>
      <c r="E5905" s="20" t="s">
        <v>301</v>
      </c>
      <c r="F5905" s="64"/>
      <c r="G5905" s="53" t="s">
        <v>385</v>
      </c>
      <c r="H5905" s="53" t="s">
        <v>300</v>
      </c>
      <c r="I5905" s="26">
        <v>9741</v>
      </c>
      <c r="J5905" s="26">
        <v>9741</v>
      </c>
      <c r="K5905" s="26">
        <v>6000</v>
      </c>
      <c r="L5905" s="26">
        <f t="shared" si="5482"/>
        <v>2000</v>
      </c>
      <c r="M5905" s="26">
        <v>500</v>
      </c>
      <c r="N5905" s="26">
        <v>500</v>
      </c>
      <c r="O5905" s="26">
        <v>1000</v>
      </c>
      <c r="P5905" s="26">
        <f t="shared" si="5483"/>
        <v>8000</v>
      </c>
      <c r="Q5905" s="26">
        <f t="shared" si="5484"/>
        <v>82.127091674366085</v>
      </c>
      <c r="R5905" s="90"/>
      <c r="S5905" s="90"/>
      <c r="T5905" s="90"/>
      <c r="U5905" s="90"/>
      <c r="V5905" s="90"/>
      <c r="W5905" s="90"/>
      <c r="X5905" s="90"/>
      <c r="Y5905" s="90"/>
    </row>
    <row r="5906" spans="1:25" ht="15" customHeight="1" x14ac:dyDescent="0.25">
      <c r="A5906" s="64" t="s">
        <v>935</v>
      </c>
      <c r="B5906" s="64" t="s">
        <v>95</v>
      </c>
      <c r="C5906" s="64" t="s">
        <v>1414</v>
      </c>
      <c r="D5906" s="64" t="s">
        <v>2148</v>
      </c>
      <c r="E5906" s="20" t="s">
        <v>218</v>
      </c>
      <c r="F5906" s="64"/>
      <c r="G5906" s="53" t="s">
        <v>385</v>
      </c>
      <c r="H5906" s="53" t="s">
        <v>217</v>
      </c>
      <c r="I5906" s="26">
        <v>12000</v>
      </c>
      <c r="J5906" s="26">
        <v>9000</v>
      </c>
      <c r="K5906" s="26">
        <v>5500</v>
      </c>
      <c r="L5906" s="26">
        <f t="shared" si="5482"/>
        <v>2000</v>
      </c>
      <c r="M5906" s="26">
        <v>0</v>
      </c>
      <c r="N5906" s="26">
        <v>1000</v>
      </c>
      <c r="O5906" s="26">
        <v>1000</v>
      </c>
      <c r="P5906" s="26">
        <f t="shared" si="5483"/>
        <v>7500</v>
      </c>
      <c r="Q5906" s="26">
        <f t="shared" si="5484"/>
        <v>83.333333333333343</v>
      </c>
      <c r="R5906" s="90"/>
      <c r="S5906" s="90"/>
      <c r="T5906" s="90"/>
      <c r="U5906" s="90"/>
      <c r="V5906" s="90"/>
      <c r="W5906" s="90"/>
      <c r="X5906" s="90"/>
      <c r="Y5906" s="90"/>
    </row>
    <row r="5907" spans="1:25" ht="15" customHeight="1" x14ac:dyDescent="0.25">
      <c r="A5907" s="64" t="s">
        <v>935</v>
      </c>
      <c r="B5907" s="64" t="s">
        <v>95</v>
      </c>
      <c r="C5907" s="64" t="s">
        <v>1414</v>
      </c>
      <c r="D5907" s="64" t="s">
        <v>2148</v>
      </c>
      <c r="E5907" s="20" t="s">
        <v>303</v>
      </c>
      <c r="F5907" s="64"/>
      <c r="G5907" s="53" t="s">
        <v>385</v>
      </c>
      <c r="H5907" s="53" t="s">
        <v>302</v>
      </c>
      <c r="I5907" s="26">
        <v>2871</v>
      </c>
      <c r="J5907" s="26">
        <v>871</v>
      </c>
      <c r="K5907" s="26">
        <v>871</v>
      </c>
      <c r="L5907" s="26">
        <f t="shared" si="5482"/>
        <v>0</v>
      </c>
      <c r="M5907" s="26">
        <v>0</v>
      </c>
      <c r="N5907" s="26">
        <v>0</v>
      </c>
      <c r="O5907" s="26"/>
      <c r="P5907" s="26">
        <f t="shared" si="5483"/>
        <v>871</v>
      </c>
      <c r="Q5907" s="26">
        <f t="shared" si="5484"/>
        <v>100</v>
      </c>
      <c r="R5907" s="90"/>
      <c r="S5907" s="90"/>
      <c r="T5907" s="90"/>
      <c r="U5907" s="90"/>
      <c r="V5907" s="90"/>
      <c r="W5907" s="90"/>
      <c r="X5907" s="90"/>
      <c r="Y5907" s="90"/>
    </row>
    <row r="5908" spans="1:25" ht="15" customHeight="1" x14ac:dyDescent="0.25">
      <c r="A5908" s="64" t="s">
        <v>935</v>
      </c>
      <c r="B5908" s="64" t="s">
        <v>95</v>
      </c>
      <c r="C5908" s="64" t="s">
        <v>1414</v>
      </c>
      <c r="D5908" s="64" t="s">
        <v>2148</v>
      </c>
      <c r="E5908" s="20" t="s">
        <v>305</v>
      </c>
      <c r="F5908" s="64"/>
      <c r="G5908" s="53" t="s">
        <v>385</v>
      </c>
      <c r="H5908" s="53" t="s">
        <v>304</v>
      </c>
      <c r="I5908" s="26">
        <v>3500</v>
      </c>
      <c r="J5908" s="26">
        <v>3500</v>
      </c>
      <c r="K5908" s="26">
        <v>2100</v>
      </c>
      <c r="L5908" s="26">
        <f t="shared" si="5482"/>
        <v>500</v>
      </c>
      <c r="M5908" s="26">
        <v>0</v>
      </c>
      <c r="N5908" s="26">
        <v>0</v>
      </c>
      <c r="O5908" s="26">
        <v>500</v>
      </c>
      <c r="P5908" s="26">
        <f t="shared" si="5483"/>
        <v>2600</v>
      </c>
      <c r="Q5908" s="26">
        <f t="shared" si="5484"/>
        <v>74.285714285714292</v>
      </c>
      <c r="R5908" s="90"/>
      <c r="S5908" s="90"/>
      <c r="T5908" s="90"/>
      <c r="U5908" s="90"/>
      <c r="V5908" s="90"/>
      <c r="W5908" s="90"/>
      <c r="X5908" s="90"/>
      <c r="Y5908" s="90"/>
    </row>
    <row r="5909" spans="1:25" ht="15" customHeight="1" x14ac:dyDescent="0.25">
      <c r="A5909" s="64" t="s">
        <v>935</v>
      </c>
      <c r="B5909" s="64" t="s">
        <v>95</v>
      </c>
      <c r="C5909" s="64" t="s">
        <v>1414</v>
      </c>
      <c r="D5909" s="64" t="s">
        <v>2148</v>
      </c>
      <c r="E5909" s="20" t="s">
        <v>308</v>
      </c>
      <c r="F5909" s="64"/>
      <c r="G5909" s="53" t="s">
        <v>385</v>
      </c>
      <c r="H5909" s="53" t="s">
        <v>307</v>
      </c>
      <c r="I5909" s="26">
        <v>11896</v>
      </c>
      <c r="J5909" s="26">
        <v>7896</v>
      </c>
      <c r="K5909" s="26">
        <v>5000</v>
      </c>
      <c r="L5909" s="26">
        <f t="shared" si="5482"/>
        <v>2000</v>
      </c>
      <c r="M5909" s="26">
        <v>500</v>
      </c>
      <c r="N5909" s="26">
        <v>1000</v>
      </c>
      <c r="O5909" s="26">
        <v>500</v>
      </c>
      <c r="P5909" s="26">
        <f t="shared" si="5483"/>
        <v>7000</v>
      </c>
      <c r="Q5909" s="26">
        <f t="shared" si="5484"/>
        <v>88.652482269503537</v>
      </c>
      <c r="R5909" s="90"/>
      <c r="S5909" s="90"/>
      <c r="T5909" s="90"/>
      <c r="U5909" s="90"/>
      <c r="V5909" s="90"/>
      <c r="W5909" s="90"/>
      <c r="X5909" s="90"/>
      <c r="Y5909" s="90"/>
    </row>
    <row r="5910" spans="1:25" ht="15" customHeight="1" x14ac:dyDescent="0.25">
      <c r="A5910" s="64" t="s">
        <v>935</v>
      </c>
      <c r="B5910" s="64" t="s">
        <v>95</v>
      </c>
      <c r="C5910" s="64" t="s">
        <v>1414</v>
      </c>
      <c r="D5910" s="64" t="s">
        <v>2148</v>
      </c>
      <c r="E5910" s="20" t="s">
        <v>311</v>
      </c>
      <c r="F5910" s="64"/>
      <c r="G5910" s="53" t="s">
        <v>385</v>
      </c>
      <c r="H5910" s="53" t="s">
        <v>310</v>
      </c>
      <c r="I5910" s="26">
        <v>2100</v>
      </c>
      <c r="J5910" s="26">
        <v>0</v>
      </c>
      <c r="K5910" s="26">
        <v>0</v>
      </c>
      <c r="L5910" s="26">
        <f t="shared" si="5482"/>
        <v>0</v>
      </c>
      <c r="M5910" s="26"/>
      <c r="N5910" s="26">
        <v>0</v>
      </c>
      <c r="O5910" s="26"/>
      <c r="P5910" s="26">
        <f t="shared" si="5483"/>
        <v>0</v>
      </c>
      <c r="Q5910" s="26" t="str">
        <f t="shared" si="5484"/>
        <v>-</v>
      </c>
      <c r="R5910" s="90"/>
      <c r="S5910" s="90"/>
      <c r="T5910" s="90"/>
      <c r="U5910" s="90"/>
      <c r="V5910" s="90"/>
      <c r="W5910" s="90"/>
      <c r="X5910" s="90"/>
      <c r="Y5910" s="90"/>
    </row>
    <row r="5911" spans="1:25" ht="15" customHeight="1" x14ac:dyDescent="0.25">
      <c r="A5911" s="63" t="s">
        <v>935</v>
      </c>
      <c r="B5911" s="63" t="s">
        <v>95</v>
      </c>
      <c r="C5911" s="63" t="s">
        <v>1414</v>
      </c>
      <c r="D5911" s="63" t="s">
        <v>2148</v>
      </c>
      <c r="E5911" s="63" t="s">
        <v>39</v>
      </c>
      <c r="F5911" s="64" t="s">
        <v>1</v>
      </c>
      <c r="G5911" s="53" t="s">
        <v>1</v>
      </c>
      <c r="H5911" s="65" t="s">
        <v>40</v>
      </c>
      <c r="I5911" s="31">
        <f t="shared" ref="I5911:K5911" si="5485">SUM(I5912:I5914)</f>
        <v>35900</v>
      </c>
      <c r="J5911" s="31">
        <f t="shared" si="5485"/>
        <v>23900</v>
      </c>
      <c r="K5911" s="31">
        <f t="shared" si="5485"/>
        <v>12280</v>
      </c>
      <c r="L5911" s="31">
        <f t="shared" si="5482"/>
        <v>4900</v>
      </c>
      <c r="M5911" s="31">
        <f t="shared" ref="M5911" si="5486">SUM(M5912:M5914)</f>
        <v>1300</v>
      </c>
      <c r="N5911" s="31">
        <f t="shared" ref="N5911:O5911" si="5487">SUM(N5912:N5914)</f>
        <v>2300</v>
      </c>
      <c r="O5911" s="31">
        <f t="shared" si="5487"/>
        <v>1300</v>
      </c>
      <c r="P5911" s="31">
        <f t="shared" si="5483"/>
        <v>17180</v>
      </c>
      <c r="Q5911" s="31">
        <f t="shared" si="5484"/>
        <v>71.88284518828452</v>
      </c>
      <c r="R5911" s="94"/>
      <c r="S5911" s="94"/>
      <c r="T5911" s="94"/>
      <c r="U5911" s="94"/>
      <c r="V5911" s="94"/>
      <c r="W5911" s="94"/>
      <c r="X5911" s="94"/>
      <c r="Y5911" s="94"/>
    </row>
    <row r="5912" spans="1:25" ht="15" customHeight="1" x14ac:dyDescent="0.25">
      <c r="A5912" s="64" t="s">
        <v>935</v>
      </c>
      <c r="B5912" s="64" t="s">
        <v>95</v>
      </c>
      <c r="C5912" s="64" t="s">
        <v>1414</v>
      </c>
      <c r="D5912" s="64" t="s">
        <v>2148</v>
      </c>
      <c r="E5912" s="20" t="s">
        <v>41</v>
      </c>
      <c r="F5912" s="64"/>
      <c r="G5912" s="53" t="s">
        <v>385</v>
      </c>
      <c r="H5912" s="53" t="s">
        <v>40</v>
      </c>
      <c r="I5912" s="26">
        <v>31000</v>
      </c>
      <c r="J5912" s="26">
        <v>19000</v>
      </c>
      <c r="K5912" s="26">
        <v>9680</v>
      </c>
      <c r="L5912" s="26">
        <f t="shared" si="5482"/>
        <v>4000</v>
      </c>
      <c r="M5912" s="26">
        <v>1000</v>
      </c>
      <c r="N5912" s="26">
        <v>2000</v>
      </c>
      <c r="O5912" s="26">
        <v>1000</v>
      </c>
      <c r="P5912" s="26">
        <f t="shared" si="5483"/>
        <v>13680</v>
      </c>
      <c r="Q5912" s="26">
        <f t="shared" si="5484"/>
        <v>72</v>
      </c>
      <c r="R5912" s="90"/>
      <c r="S5912" s="90"/>
      <c r="T5912" s="90"/>
      <c r="U5912" s="90"/>
      <c r="V5912" s="90"/>
      <c r="W5912" s="90"/>
      <c r="X5912" s="90"/>
      <c r="Y5912" s="90"/>
    </row>
    <row r="5913" spans="1:25" ht="15" customHeight="1" x14ac:dyDescent="0.25">
      <c r="A5913" s="64" t="s">
        <v>935</v>
      </c>
      <c r="B5913" s="64" t="s">
        <v>95</v>
      </c>
      <c r="C5913" s="64" t="s">
        <v>1414</v>
      </c>
      <c r="D5913" s="64" t="s">
        <v>2148</v>
      </c>
      <c r="E5913" s="20" t="s">
        <v>41</v>
      </c>
      <c r="F5913" s="64" t="s">
        <v>2155</v>
      </c>
      <c r="G5913" s="53" t="s">
        <v>385</v>
      </c>
      <c r="H5913" s="53" t="s">
        <v>49</v>
      </c>
      <c r="I5913" s="26">
        <v>3600</v>
      </c>
      <c r="J5913" s="26">
        <v>3600</v>
      </c>
      <c r="K5913" s="26">
        <v>2300</v>
      </c>
      <c r="L5913" s="26">
        <f t="shared" si="5482"/>
        <v>900</v>
      </c>
      <c r="M5913" s="26">
        <v>300</v>
      </c>
      <c r="N5913" s="26">
        <v>300</v>
      </c>
      <c r="O5913" s="26">
        <v>300</v>
      </c>
      <c r="P5913" s="26">
        <f t="shared" si="5483"/>
        <v>3200</v>
      </c>
      <c r="Q5913" s="26">
        <f t="shared" si="5484"/>
        <v>88.888888888888886</v>
      </c>
      <c r="R5913" s="90"/>
      <c r="S5913" s="90"/>
      <c r="T5913" s="90"/>
      <c r="U5913" s="90"/>
      <c r="V5913" s="90"/>
      <c r="W5913" s="90"/>
      <c r="X5913" s="90"/>
      <c r="Y5913" s="90"/>
    </row>
    <row r="5914" spans="1:25" ht="22.5" customHeight="1" x14ac:dyDescent="0.25">
      <c r="A5914" s="64" t="s">
        <v>935</v>
      </c>
      <c r="B5914" s="64" t="s">
        <v>95</v>
      </c>
      <c r="C5914" s="64" t="s">
        <v>1414</v>
      </c>
      <c r="D5914" s="64" t="s">
        <v>2148</v>
      </c>
      <c r="E5914" s="20" t="s">
        <v>41</v>
      </c>
      <c r="F5914" s="64" t="s">
        <v>2156</v>
      </c>
      <c r="G5914" s="53" t="s">
        <v>385</v>
      </c>
      <c r="H5914" s="53" t="s">
        <v>55</v>
      </c>
      <c r="I5914" s="26">
        <v>1300</v>
      </c>
      <c r="J5914" s="26">
        <v>1300</v>
      </c>
      <c r="K5914" s="26">
        <v>300</v>
      </c>
      <c r="L5914" s="26">
        <f t="shared" si="5482"/>
        <v>0</v>
      </c>
      <c r="M5914" s="26"/>
      <c r="N5914" s="26"/>
      <c r="O5914" s="26"/>
      <c r="P5914" s="26">
        <f t="shared" si="5483"/>
        <v>300</v>
      </c>
      <c r="Q5914" s="26">
        <f t="shared" si="5484"/>
        <v>23.076923076923077</v>
      </c>
      <c r="R5914" s="90"/>
      <c r="S5914" s="90"/>
      <c r="T5914" s="90"/>
      <c r="U5914" s="90"/>
      <c r="V5914" s="90"/>
      <c r="W5914" s="90"/>
      <c r="X5914" s="90"/>
      <c r="Y5914" s="90"/>
    </row>
    <row r="5915" spans="1:25" ht="15" customHeight="1" x14ac:dyDescent="0.25">
      <c r="A5915" s="63" t="s">
        <v>1</v>
      </c>
      <c r="B5915" s="63" t="s">
        <v>1</v>
      </c>
      <c r="C5915" s="63" t="s">
        <v>1</v>
      </c>
      <c r="D5915" s="65" t="s">
        <v>1</v>
      </c>
      <c r="E5915" s="65" t="s">
        <v>1</v>
      </c>
      <c r="F5915" s="65" t="s">
        <v>1</v>
      </c>
      <c r="G5915" s="65" t="s">
        <v>1</v>
      </c>
      <c r="H5915" s="66" t="s">
        <v>56</v>
      </c>
      <c r="I5915" s="30">
        <f t="shared" ref="I5915:K5916" si="5488">SUM(I5916)</f>
        <v>100</v>
      </c>
      <c r="J5915" s="30">
        <f t="shared" si="5488"/>
        <v>100</v>
      </c>
      <c r="K5915" s="30">
        <f t="shared" si="5488"/>
        <v>0</v>
      </c>
      <c r="L5915" s="30">
        <f t="shared" si="5482"/>
        <v>0</v>
      </c>
      <c r="M5915" s="30">
        <f t="shared" ref="M5915:M5916" si="5489">SUM(M5916)</f>
        <v>0</v>
      </c>
      <c r="N5915" s="30">
        <f t="shared" ref="N5915:O5916" si="5490">SUM(N5916)</f>
        <v>0</v>
      </c>
      <c r="O5915" s="30">
        <f t="shared" si="5490"/>
        <v>0</v>
      </c>
      <c r="P5915" s="30">
        <f t="shared" si="5483"/>
        <v>0</v>
      </c>
      <c r="Q5915" s="30">
        <f t="shared" si="5484"/>
        <v>0</v>
      </c>
      <c r="R5915" s="93"/>
      <c r="S5915" s="93"/>
      <c r="T5915" s="93"/>
      <c r="U5915" s="93"/>
      <c r="V5915" s="93"/>
      <c r="W5915" s="93"/>
      <c r="X5915" s="93"/>
      <c r="Y5915" s="93"/>
    </row>
    <row r="5916" spans="1:25" ht="15" customHeight="1" x14ac:dyDescent="0.25">
      <c r="A5916" s="63" t="s">
        <v>935</v>
      </c>
      <c r="B5916" s="63" t="s">
        <v>95</v>
      </c>
      <c r="C5916" s="63" t="s">
        <v>1414</v>
      </c>
      <c r="D5916" s="63" t="s">
        <v>2148</v>
      </c>
      <c r="E5916" s="65" t="s">
        <v>57</v>
      </c>
      <c r="F5916" s="65" t="s">
        <v>1</v>
      </c>
      <c r="G5916" s="65" t="s">
        <v>1</v>
      </c>
      <c r="H5916" s="65" t="s">
        <v>58</v>
      </c>
      <c r="I5916" s="31">
        <f t="shared" si="5488"/>
        <v>100</v>
      </c>
      <c r="J5916" s="31">
        <f t="shared" si="5488"/>
        <v>100</v>
      </c>
      <c r="K5916" s="31">
        <f t="shared" si="5488"/>
        <v>0</v>
      </c>
      <c r="L5916" s="31">
        <f t="shared" si="5482"/>
        <v>0</v>
      </c>
      <c r="M5916" s="31">
        <f t="shared" si="5489"/>
        <v>0</v>
      </c>
      <c r="N5916" s="31">
        <f t="shared" si="5490"/>
        <v>0</v>
      </c>
      <c r="O5916" s="31">
        <f t="shared" si="5490"/>
        <v>0</v>
      </c>
      <c r="P5916" s="31">
        <f t="shared" si="5483"/>
        <v>0</v>
      </c>
      <c r="Q5916" s="31">
        <f t="shared" si="5484"/>
        <v>0</v>
      </c>
      <c r="R5916" s="94"/>
      <c r="S5916" s="94"/>
      <c r="T5916" s="94"/>
      <c r="U5916" s="94"/>
      <c r="V5916" s="94"/>
      <c r="W5916" s="94"/>
      <c r="X5916" s="94"/>
      <c r="Y5916" s="94"/>
    </row>
    <row r="5917" spans="1:25" ht="15" customHeight="1" x14ac:dyDescent="0.25">
      <c r="A5917" s="64" t="s">
        <v>935</v>
      </c>
      <c r="B5917" s="64" t="s">
        <v>95</v>
      </c>
      <c r="C5917" s="64" t="s">
        <v>1414</v>
      </c>
      <c r="D5917" s="64" t="s">
        <v>2148</v>
      </c>
      <c r="E5917" s="20" t="s">
        <v>68</v>
      </c>
      <c r="F5917" s="64"/>
      <c r="G5917" s="53" t="s">
        <v>385</v>
      </c>
      <c r="H5917" s="53" t="s">
        <v>67</v>
      </c>
      <c r="I5917" s="26">
        <v>100</v>
      </c>
      <c r="J5917" s="26">
        <v>100</v>
      </c>
      <c r="K5917" s="26">
        <v>0</v>
      </c>
      <c r="L5917" s="26">
        <f t="shared" si="5482"/>
        <v>0</v>
      </c>
      <c r="M5917" s="26"/>
      <c r="N5917" s="26"/>
      <c r="O5917" s="26"/>
      <c r="P5917" s="26">
        <f t="shared" si="5483"/>
        <v>0</v>
      </c>
      <c r="Q5917" s="26">
        <f t="shared" si="5484"/>
        <v>0</v>
      </c>
      <c r="R5917" s="90"/>
      <c r="S5917" s="90"/>
      <c r="T5917" s="90"/>
      <c r="U5917" s="90"/>
      <c r="V5917" s="90"/>
      <c r="W5917" s="90"/>
      <c r="X5917" s="90"/>
      <c r="Y5917" s="90"/>
    </row>
    <row r="5918" spans="1:25" ht="15.75" customHeight="1" x14ac:dyDescent="0.25">
      <c r="A5918" s="63" t="s">
        <v>1</v>
      </c>
      <c r="B5918" s="63" t="s">
        <v>1</v>
      </c>
      <c r="C5918" s="63" t="s">
        <v>1</v>
      </c>
      <c r="D5918" s="65" t="s">
        <v>1</v>
      </c>
      <c r="E5918" s="65" t="s">
        <v>1</v>
      </c>
      <c r="F5918" s="65" t="s">
        <v>1</v>
      </c>
      <c r="G5918" s="65" t="s">
        <v>1</v>
      </c>
      <c r="H5918" s="66" t="s">
        <v>69</v>
      </c>
      <c r="I5918" s="30">
        <f t="shared" ref="I5918:K5918" si="5491">SUM(I5919)</f>
        <v>33900</v>
      </c>
      <c r="J5918" s="30">
        <f t="shared" si="5491"/>
        <v>0</v>
      </c>
      <c r="K5918" s="30">
        <f t="shared" si="5491"/>
        <v>0</v>
      </c>
      <c r="L5918" s="30">
        <f t="shared" si="5482"/>
        <v>0</v>
      </c>
      <c r="M5918" s="30">
        <f t="shared" ref="M5918" si="5492">SUM(M5919)</f>
        <v>0</v>
      </c>
      <c r="N5918" s="30">
        <f t="shared" ref="N5918:O5918" si="5493">SUM(N5919)</f>
        <v>0</v>
      </c>
      <c r="O5918" s="30">
        <f t="shared" si="5493"/>
        <v>0</v>
      </c>
      <c r="P5918" s="30">
        <f t="shared" si="5483"/>
        <v>0</v>
      </c>
      <c r="Q5918" s="30" t="str">
        <f t="shared" si="5484"/>
        <v>-</v>
      </c>
      <c r="R5918" s="93"/>
      <c r="S5918" s="93"/>
      <c r="T5918" s="93"/>
      <c r="U5918" s="93"/>
      <c r="V5918" s="93"/>
      <c r="W5918" s="93"/>
      <c r="X5918" s="93"/>
      <c r="Y5918" s="93"/>
    </row>
    <row r="5919" spans="1:25" ht="15" customHeight="1" x14ac:dyDescent="0.25">
      <c r="A5919" s="63" t="s">
        <v>935</v>
      </c>
      <c r="B5919" s="63" t="s">
        <v>95</v>
      </c>
      <c r="C5919" s="63" t="s">
        <v>1414</v>
      </c>
      <c r="D5919" s="63" t="s">
        <v>2148</v>
      </c>
      <c r="E5919" s="65" t="s">
        <v>70</v>
      </c>
      <c r="F5919" s="65" t="s">
        <v>1</v>
      </c>
      <c r="G5919" s="65" t="s">
        <v>1</v>
      </c>
      <c r="H5919" s="65" t="s">
        <v>71</v>
      </c>
      <c r="I5919" s="31">
        <f t="shared" ref="I5919:K5919" si="5494">SUM(I5920:I5921)</f>
        <v>33900</v>
      </c>
      <c r="J5919" s="31">
        <f t="shared" si="5494"/>
        <v>0</v>
      </c>
      <c r="K5919" s="31">
        <f t="shared" si="5494"/>
        <v>0</v>
      </c>
      <c r="L5919" s="31">
        <f t="shared" si="5482"/>
        <v>0</v>
      </c>
      <c r="M5919" s="31">
        <f t="shared" ref="M5919" si="5495">SUM(M5920:M5921)</f>
        <v>0</v>
      </c>
      <c r="N5919" s="31">
        <f t="shared" ref="N5919:O5919" si="5496">SUM(N5920:N5921)</f>
        <v>0</v>
      </c>
      <c r="O5919" s="31">
        <f t="shared" si="5496"/>
        <v>0</v>
      </c>
      <c r="P5919" s="31">
        <f t="shared" si="5483"/>
        <v>0</v>
      </c>
      <c r="Q5919" s="31" t="str">
        <f t="shared" si="5484"/>
        <v>-</v>
      </c>
      <c r="R5919" s="94"/>
      <c r="S5919" s="94"/>
      <c r="T5919" s="94"/>
      <c r="U5919" s="94"/>
      <c r="V5919" s="94"/>
      <c r="W5919" s="94"/>
      <c r="X5919" s="94"/>
      <c r="Y5919" s="94"/>
    </row>
    <row r="5920" spans="1:25" ht="15" customHeight="1" x14ac:dyDescent="0.25">
      <c r="A5920" s="64" t="s">
        <v>935</v>
      </c>
      <c r="B5920" s="64" t="s">
        <v>95</v>
      </c>
      <c r="C5920" s="64" t="s">
        <v>1414</v>
      </c>
      <c r="D5920" s="64" t="s">
        <v>2148</v>
      </c>
      <c r="E5920" s="20" t="s">
        <v>74</v>
      </c>
      <c r="F5920" s="64"/>
      <c r="G5920" s="53" t="s">
        <v>385</v>
      </c>
      <c r="H5920" s="53" t="s">
        <v>73</v>
      </c>
      <c r="I5920" s="26">
        <v>18900</v>
      </c>
      <c r="J5920" s="26">
        <v>0</v>
      </c>
      <c r="K5920" s="26">
        <v>0</v>
      </c>
      <c r="L5920" s="26">
        <f t="shared" si="5482"/>
        <v>0</v>
      </c>
      <c r="M5920" s="26"/>
      <c r="N5920" s="26"/>
      <c r="O5920" s="26"/>
      <c r="P5920" s="26">
        <f t="shared" si="5483"/>
        <v>0</v>
      </c>
      <c r="Q5920" s="26" t="str">
        <f t="shared" si="5484"/>
        <v>-</v>
      </c>
      <c r="R5920" s="90"/>
      <c r="S5920" s="90"/>
      <c r="T5920" s="90"/>
      <c r="U5920" s="90"/>
      <c r="V5920" s="90"/>
      <c r="W5920" s="90"/>
      <c r="X5920" s="90"/>
      <c r="Y5920" s="90"/>
    </row>
    <row r="5921" spans="1:25" ht="15" customHeight="1" x14ac:dyDescent="0.25">
      <c r="A5921" s="64" t="s">
        <v>935</v>
      </c>
      <c r="B5921" s="64" t="s">
        <v>95</v>
      </c>
      <c r="C5921" s="64" t="s">
        <v>1414</v>
      </c>
      <c r="D5921" s="64" t="s">
        <v>2148</v>
      </c>
      <c r="E5921" s="20" t="s">
        <v>323</v>
      </c>
      <c r="F5921" s="64"/>
      <c r="G5921" s="53" t="s">
        <v>385</v>
      </c>
      <c r="H5921" s="53" t="s">
        <v>322</v>
      </c>
      <c r="I5921" s="26">
        <v>15000</v>
      </c>
      <c r="J5921" s="26">
        <v>0</v>
      </c>
      <c r="K5921" s="26">
        <v>0</v>
      </c>
      <c r="L5921" s="26">
        <f t="shared" si="5482"/>
        <v>0</v>
      </c>
      <c r="M5921" s="26"/>
      <c r="N5921" s="26"/>
      <c r="O5921" s="26"/>
      <c r="P5921" s="26">
        <f t="shared" si="5483"/>
        <v>0</v>
      </c>
      <c r="Q5921" s="26" t="str">
        <f t="shared" si="5484"/>
        <v>-</v>
      </c>
      <c r="R5921" s="90"/>
      <c r="S5921" s="90"/>
      <c r="T5921" s="90"/>
      <c r="U5921" s="90"/>
      <c r="V5921" s="90"/>
      <c r="W5921" s="90"/>
      <c r="X5921" s="90"/>
      <c r="Y5921" s="90"/>
    </row>
    <row r="5922" spans="1:25" ht="15" customHeight="1" x14ac:dyDescent="0.25">
      <c r="A5922" s="53" t="s">
        <v>1</v>
      </c>
      <c r="B5922" s="53" t="s">
        <v>1</v>
      </c>
      <c r="C5922" s="53" t="s">
        <v>1</v>
      </c>
      <c r="D5922" s="53" t="s">
        <v>1</v>
      </c>
      <c r="E5922" s="53" t="s">
        <v>1</v>
      </c>
      <c r="F5922" s="53" t="s">
        <v>1</v>
      </c>
      <c r="G5922" s="53" t="s">
        <v>1</v>
      </c>
      <c r="H5922" s="66" t="s">
        <v>2157</v>
      </c>
      <c r="I5922" s="30">
        <f t="shared" ref="I5922:K5922" si="5497">SUM(I5891,I5915,I5918)</f>
        <v>1733048</v>
      </c>
      <c r="J5922" s="30">
        <f t="shared" si="5497"/>
        <v>1676048</v>
      </c>
      <c r="K5922" s="30">
        <f t="shared" si="5497"/>
        <v>898621</v>
      </c>
      <c r="L5922" s="30">
        <f t="shared" si="5482"/>
        <v>399000</v>
      </c>
      <c r="M5922" s="30">
        <f t="shared" ref="M5922" si="5498">SUM(M5891,M5915,M5918)</f>
        <v>126900</v>
      </c>
      <c r="N5922" s="30">
        <f t="shared" ref="N5922:O5922" si="5499">SUM(N5891,N5915,N5918)</f>
        <v>136800</v>
      </c>
      <c r="O5922" s="30">
        <f t="shared" si="5499"/>
        <v>135300</v>
      </c>
      <c r="P5922" s="30">
        <f t="shared" si="5483"/>
        <v>1297621</v>
      </c>
      <c r="Q5922" s="30">
        <f t="shared" si="5484"/>
        <v>77.421470029497968</v>
      </c>
      <c r="R5922" s="93"/>
      <c r="S5922" s="93"/>
      <c r="T5922" s="93"/>
      <c r="U5922" s="93"/>
      <c r="V5922" s="93"/>
      <c r="W5922" s="93"/>
      <c r="X5922" s="93"/>
      <c r="Y5922" s="93"/>
    </row>
    <row r="5923" spans="1:25" ht="15" customHeight="1" thickBot="1" x14ac:dyDescent="0.3">
      <c r="A5923" s="53" t="s">
        <v>1</v>
      </c>
      <c r="B5923" s="53" t="s">
        <v>1</v>
      </c>
      <c r="C5923" s="53" t="s">
        <v>1</v>
      </c>
      <c r="D5923" s="53" t="s">
        <v>1</v>
      </c>
      <c r="E5923" s="53" t="s">
        <v>1</v>
      </c>
      <c r="F5923" s="53" t="s">
        <v>1</v>
      </c>
      <c r="G5923" s="53" t="s">
        <v>1</v>
      </c>
      <c r="H5923" s="65" t="s">
        <v>76</v>
      </c>
      <c r="I5923" s="31"/>
      <c r="J5923" s="31"/>
      <c r="K5923" s="31">
        <v>0</v>
      </c>
      <c r="L5923" s="31"/>
      <c r="M5923" s="31"/>
      <c r="N5923" s="31"/>
      <c r="O5923" s="31"/>
      <c r="P5923" s="31"/>
      <c r="Q5923" s="31"/>
      <c r="R5923" s="94"/>
      <c r="S5923" s="94"/>
      <c r="T5923" s="94"/>
      <c r="U5923" s="94"/>
      <c r="V5923" s="94"/>
      <c r="W5923" s="94"/>
      <c r="X5923" s="94"/>
      <c r="Y5923" s="94"/>
    </row>
    <row r="5924" spans="1:25" ht="47.25" customHeight="1" thickBot="1" x14ac:dyDescent="0.3">
      <c r="A5924" s="110" t="s">
        <v>1</v>
      </c>
      <c r="B5924" s="110" t="s">
        <v>1</v>
      </c>
      <c r="C5924" s="110" t="s">
        <v>1</v>
      </c>
      <c r="D5924" s="110" t="s">
        <v>1</v>
      </c>
      <c r="E5924" s="110" t="s">
        <v>1</v>
      </c>
      <c r="F5924" s="110" t="s">
        <v>1</v>
      </c>
      <c r="G5924" s="110" t="s">
        <v>1</v>
      </c>
      <c r="H5924" s="28" t="s">
        <v>77</v>
      </c>
      <c r="I5924" s="109" t="s">
        <v>3984</v>
      </c>
      <c r="J5924" s="109" t="s">
        <v>11</v>
      </c>
      <c r="K5924" s="109" t="s">
        <v>3989</v>
      </c>
      <c r="L5924" s="109" t="s">
        <v>3985</v>
      </c>
      <c r="M5924" s="109" t="s">
        <v>4027</v>
      </c>
      <c r="N5924" s="109" t="s">
        <v>3988</v>
      </c>
      <c r="O5924" s="109" t="s">
        <v>3986</v>
      </c>
      <c r="P5924" s="109" t="s">
        <v>3987</v>
      </c>
      <c r="Q5924" s="109" t="s">
        <v>3695</v>
      </c>
      <c r="R5924" s="91"/>
      <c r="S5924" s="91"/>
      <c r="T5924" s="91"/>
      <c r="U5924" s="91"/>
      <c r="V5924" s="91"/>
      <c r="W5924" s="91"/>
      <c r="X5924" s="91"/>
      <c r="Y5924" s="91"/>
    </row>
    <row r="5925" spans="1:25" ht="15" customHeight="1" x14ac:dyDescent="0.25">
      <c r="A5925" s="111"/>
      <c r="B5925" s="111"/>
      <c r="C5925" s="111"/>
      <c r="D5925" s="111"/>
      <c r="E5925" s="111"/>
      <c r="F5925" s="111"/>
      <c r="G5925" s="111"/>
      <c r="H5925" s="67" t="s">
        <v>1</v>
      </c>
      <c r="I5925" s="29">
        <v>1</v>
      </c>
      <c r="J5925" s="29">
        <v>2</v>
      </c>
      <c r="K5925" s="29">
        <v>3</v>
      </c>
      <c r="L5925" s="29" t="s">
        <v>3478</v>
      </c>
      <c r="M5925" s="29">
        <v>5</v>
      </c>
      <c r="N5925" s="29">
        <v>6</v>
      </c>
      <c r="O5925" s="29">
        <v>7</v>
      </c>
      <c r="P5925" s="29" t="s">
        <v>3696</v>
      </c>
      <c r="Q5925" s="29">
        <v>9</v>
      </c>
      <c r="R5925" s="92"/>
      <c r="S5925" s="92"/>
      <c r="T5925" s="92"/>
      <c r="U5925" s="92"/>
      <c r="V5925" s="92"/>
      <c r="W5925" s="92"/>
      <c r="X5925" s="92"/>
      <c r="Y5925" s="92"/>
    </row>
    <row r="5926" spans="1:25" ht="15" customHeight="1" x14ac:dyDescent="0.25">
      <c r="A5926" s="111"/>
      <c r="B5926" s="111"/>
      <c r="C5926" s="111"/>
      <c r="D5926" s="111"/>
      <c r="E5926" s="111"/>
      <c r="F5926" s="111"/>
      <c r="G5926" s="111"/>
      <c r="H5926" s="68" t="s">
        <v>484</v>
      </c>
      <c r="I5926" s="32">
        <f t="shared" ref="I5926:K5926" si="5500">SUM(I5922)</f>
        <v>1733048</v>
      </c>
      <c r="J5926" s="32">
        <f t="shared" si="5500"/>
        <v>1676048</v>
      </c>
      <c r="K5926" s="32">
        <f t="shared" si="5500"/>
        <v>898621</v>
      </c>
      <c r="L5926" s="32">
        <f t="shared" si="5482"/>
        <v>399000</v>
      </c>
      <c r="M5926" s="32">
        <f t="shared" ref="M5926" si="5501">SUM(M5922)</f>
        <v>126900</v>
      </c>
      <c r="N5926" s="32">
        <f t="shared" ref="N5926:O5926" si="5502">SUM(N5922)</f>
        <v>136800</v>
      </c>
      <c r="O5926" s="32">
        <f t="shared" si="5502"/>
        <v>135300</v>
      </c>
      <c r="P5926" s="32">
        <f t="shared" si="5483"/>
        <v>1297621</v>
      </c>
      <c r="Q5926" s="32">
        <f t="shared" si="5484"/>
        <v>77.421470029497968</v>
      </c>
      <c r="R5926" s="90"/>
      <c r="S5926" s="90"/>
      <c r="T5926" s="90"/>
      <c r="U5926" s="90"/>
      <c r="V5926" s="90"/>
      <c r="W5926" s="90"/>
      <c r="X5926" s="90"/>
      <c r="Y5926" s="90"/>
    </row>
    <row r="5927" spans="1:25" ht="15" customHeight="1" x14ac:dyDescent="0.25">
      <c r="A5927" s="111"/>
      <c r="B5927" s="111"/>
      <c r="C5927" s="111"/>
      <c r="D5927" s="111"/>
      <c r="E5927" s="111"/>
      <c r="F5927" s="111"/>
      <c r="G5927" s="111"/>
      <c r="H5927" s="69" t="s">
        <v>79</v>
      </c>
      <c r="I5927" s="32">
        <f t="shared" ref="I5927:K5927" si="5503">SUM(I5926)</f>
        <v>1733048</v>
      </c>
      <c r="J5927" s="32">
        <f t="shared" si="5503"/>
        <v>1676048</v>
      </c>
      <c r="K5927" s="32">
        <f t="shared" si="5503"/>
        <v>898621</v>
      </c>
      <c r="L5927" s="32">
        <f t="shared" si="5482"/>
        <v>399000</v>
      </c>
      <c r="M5927" s="32">
        <f t="shared" ref="M5927" si="5504">SUM(M5926)</f>
        <v>126900</v>
      </c>
      <c r="N5927" s="32">
        <f t="shared" ref="N5927:O5927" si="5505">SUM(N5926)</f>
        <v>136800</v>
      </c>
      <c r="O5927" s="32">
        <f t="shared" si="5505"/>
        <v>135300</v>
      </c>
      <c r="P5927" s="32">
        <f t="shared" si="5483"/>
        <v>1297621</v>
      </c>
      <c r="Q5927" s="32">
        <f t="shared" si="5484"/>
        <v>77.421470029497968</v>
      </c>
      <c r="R5927" s="90"/>
      <c r="S5927" s="90"/>
      <c r="T5927" s="90"/>
      <c r="U5927" s="90"/>
      <c r="V5927" s="90"/>
      <c r="W5927" s="90"/>
      <c r="X5927" s="90"/>
      <c r="Y5927" s="90"/>
    </row>
    <row r="5928" spans="1:25" ht="15" customHeight="1" x14ac:dyDescent="0.25">
      <c r="A5928" s="112"/>
      <c r="B5928" s="112"/>
      <c r="C5928" s="112"/>
      <c r="D5928" s="112"/>
      <c r="E5928" s="112"/>
      <c r="F5928" s="112"/>
      <c r="G5928" s="112"/>
      <c r="I5928" s="27"/>
      <c r="J5928" s="27"/>
      <c r="K5928" s="27">
        <v>0</v>
      </c>
      <c r="L5928" s="27"/>
      <c r="M5928" s="27"/>
      <c r="N5928" s="27"/>
      <c r="O5928" s="27"/>
      <c r="P5928" s="27"/>
      <c r="Q5928" s="27"/>
      <c r="R5928" s="27"/>
      <c r="S5928" s="27"/>
      <c r="T5928" s="27"/>
      <c r="U5928" s="27"/>
      <c r="V5928" s="27"/>
      <c r="W5928" s="27"/>
      <c r="X5928" s="27"/>
      <c r="Y5928" s="27"/>
    </row>
    <row r="5929" spans="1:25" ht="15" customHeight="1" thickBot="1" x14ac:dyDescent="0.3">
      <c r="A5929" s="53" t="s">
        <v>1</v>
      </c>
      <c r="B5929" s="53" t="s">
        <v>1</v>
      </c>
      <c r="C5929" s="53" t="s">
        <v>1</v>
      </c>
      <c r="D5929" s="53" t="s">
        <v>1</v>
      </c>
      <c r="E5929" s="53" t="s">
        <v>1</v>
      </c>
      <c r="F5929" s="53" t="s">
        <v>1</v>
      </c>
      <c r="G5929" s="53" t="s">
        <v>1</v>
      </c>
      <c r="H5929" s="21" t="s">
        <v>1</v>
      </c>
      <c r="I5929" s="33"/>
      <c r="J5929" s="33"/>
      <c r="K5929" s="33">
        <v>0</v>
      </c>
      <c r="L5929" s="33"/>
      <c r="M5929" s="33"/>
      <c r="N5929" s="33"/>
      <c r="O5929" s="33"/>
      <c r="P5929" s="33"/>
      <c r="Q5929" s="33"/>
      <c r="R5929" s="33"/>
      <c r="S5929" s="33"/>
      <c r="T5929" s="33"/>
      <c r="U5929" s="33"/>
      <c r="V5929" s="33"/>
      <c r="W5929" s="33"/>
      <c r="X5929" s="33"/>
      <c r="Y5929" s="33"/>
    </row>
    <row r="5930" spans="1:25" ht="45.75" customHeight="1" thickBot="1" x14ac:dyDescent="0.3">
      <c r="A5930" s="28" t="s">
        <v>4</v>
      </c>
      <c r="B5930" s="28" t="s">
        <v>5</v>
      </c>
      <c r="C5930" s="28" t="s">
        <v>6</v>
      </c>
      <c r="D5930" s="57" t="s">
        <v>1</v>
      </c>
      <c r="E5930" s="28" t="s">
        <v>7</v>
      </c>
      <c r="F5930" s="28" t="s">
        <v>8</v>
      </c>
      <c r="G5930" s="28" t="s">
        <v>9</v>
      </c>
      <c r="H5930" s="28" t="s">
        <v>10</v>
      </c>
      <c r="I5930" s="109" t="s">
        <v>3984</v>
      </c>
      <c r="J5930" s="109" t="s">
        <v>11</v>
      </c>
      <c r="K5930" s="109" t="s">
        <v>3989</v>
      </c>
      <c r="L5930" s="109" t="s">
        <v>3985</v>
      </c>
      <c r="M5930" s="109" t="s">
        <v>4027</v>
      </c>
      <c r="N5930" s="109" t="s">
        <v>3988</v>
      </c>
      <c r="O5930" s="109" t="s">
        <v>3986</v>
      </c>
      <c r="P5930" s="109" t="s">
        <v>3987</v>
      </c>
      <c r="Q5930" s="109" t="s">
        <v>3695</v>
      </c>
      <c r="R5930" s="91"/>
      <c r="S5930" s="91"/>
      <c r="T5930" s="91"/>
      <c r="U5930" s="91"/>
      <c r="V5930" s="91"/>
      <c r="W5930" s="91"/>
      <c r="X5930" s="91"/>
      <c r="Y5930" s="91"/>
    </row>
    <row r="5931" spans="1:25" ht="15" customHeight="1" x14ac:dyDescent="0.25">
      <c r="A5931" s="58" t="s">
        <v>1</v>
      </c>
      <c r="B5931" s="58" t="s">
        <v>1</v>
      </c>
      <c r="C5931" s="58" t="s">
        <v>1</v>
      </c>
      <c r="D5931" s="59" t="s">
        <v>1</v>
      </c>
      <c r="E5931" s="59" t="s">
        <v>1</v>
      </c>
      <c r="F5931" s="60" t="s">
        <v>1</v>
      </c>
      <c r="G5931" s="61" t="s">
        <v>1</v>
      </c>
      <c r="H5931" s="62" t="s">
        <v>1</v>
      </c>
      <c r="I5931" s="29">
        <v>1</v>
      </c>
      <c r="J5931" s="29">
        <v>2</v>
      </c>
      <c r="K5931" s="29">
        <v>3</v>
      </c>
      <c r="L5931" s="29" t="s">
        <v>3478</v>
      </c>
      <c r="M5931" s="29">
        <v>5</v>
      </c>
      <c r="N5931" s="29">
        <v>6</v>
      </c>
      <c r="O5931" s="29">
        <v>7</v>
      </c>
      <c r="P5931" s="29" t="s">
        <v>3696</v>
      </c>
      <c r="Q5931" s="29">
        <v>9</v>
      </c>
      <c r="R5931" s="92"/>
      <c r="S5931" s="92"/>
      <c r="T5931" s="92"/>
      <c r="U5931" s="92"/>
      <c r="V5931" s="92"/>
      <c r="W5931" s="92"/>
      <c r="X5931" s="92"/>
      <c r="Y5931" s="92"/>
    </row>
    <row r="5932" spans="1:25" ht="15" customHeight="1" x14ac:dyDescent="0.25">
      <c r="A5932" s="63" t="s">
        <v>935</v>
      </c>
      <c r="B5932" s="63" t="s">
        <v>95</v>
      </c>
      <c r="C5932" s="64" t="s">
        <v>1425</v>
      </c>
      <c r="D5932" s="64" t="s">
        <v>2158</v>
      </c>
      <c r="E5932" s="65" t="s">
        <v>1</v>
      </c>
      <c r="F5932" s="65" t="s">
        <v>1</v>
      </c>
      <c r="G5932" s="65" t="s">
        <v>1</v>
      </c>
      <c r="H5932" s="65" t="s">
        <v>2159</v>
      </c>
      <c r="I5932" s="26">
        <v>0</v>
      </c>
      <c r="J5932" s="26" t="s">
        <v>1</v>
      </c>
      <c r="K5932" s="26">
        <v>0</v>
      </c>
      <c r="L5932" s="26"/>
      <c r="M5932" s="26"/>
      <c r="N5932" s="26"/>
      <c r="O5932" s="26"/>
      <c r="P5932" s="26"/>
      <c r="Q5932" s="26"/>
      <c r="R5932" s="90"/>
      <c r="S5932" s="90"/>
      <c r="T5932" s="90"/>
      <c r="U5932" s="90"/>
      <c r="V5932" s="90"/>
      <c r="W5932" s="90"/>
      <c r="X5932" s="90"/>
      <c r="Y5932" s="90"/>
    </row>
    <row r="5933" spans="1:25" ht="22.5" customHeight="1" x14ac:dyDescent="0.25">
      <c r="A5933" s="63" t="s">
        <v>1</v>
      </c>
      <c r="B5933" s="63" t="s">
        <v>1</v>
      </c>
      <c r="C5933" s="63" t="s">
        <v>1</v>
      </c>
      <c r="D5933" s="65" t="s">
        <v>1</v>
      </c>
      <c r="E5933" s="65" t="s">
        <v>1</v>
      </c>
      <c r="F5933" s="65" t="s">
        <v>1</v>
      </c>
      <c r="G5933" s="65" t="s">
        <v>1</v>
      </c>
      <c r="H5933" s="66" t="s">
        <v>15</v>
      </c>
      <c r="I5933" s="30">
        <f t="shared" ref="I5933:K5933" si="5506">SUM(I5934,I5942,I5944)</f>
        <v>1065554</v>
      </c>
      <c r="J5933" s="30">
        <f t="shared" si="5506"/>
        <v>1021534</v>
      </c>
      <c r="K5933" s="30">
        <f t="shared" si="5506"/>
        <v>566711</v>
      </c>
      <c r="L5933" s="30">
        <f t="shared" si="5482"/>
        <v>204700</v>
      </c>
      <c r="M5933" s="30">
        <f t="shared" ref="M5933" si="5507">SUM(M5934,M5942,M5944)</f>
        <v>68800</v>
      </c>
      <c r="N5933" s="30">
        <f t="shared" ref="N5933:O5933" si="5508">SUM(N5934,N5942,N5944)</f>
        <v>68500</v>
      </c>
      <c r="O5933" s="30">
        <f t="shared" si="5508"/>
        <v>67400</v>
      </c>
      <c r="P5933" s="30">
        <f t="shared" si="5483"/>
        <v>771411</v>
      </c>
      <c r="Q5933" s="30">
        <f t="shared" si="5484"/>
        <v>75.514960833413284</v>
      </c>
      <c r="R5933" s="93"/>
      <c r="S5933" s="93"/>
      <c r="T5933" s="93"/>
      <c r="U5933" s="93"/>
      <c r="V5933" s="93"/>
      <c r="W5933" s="93"/>
      <c r="X5933" s="93"/>
      <c r="Y5933" s="93"/>
    </row>
    <row r="5934" spans="1:25" ht="15" customHeight="1" x14ac:dyDescent="0.25">
      <c r="A5934" s="63" t="s">
        <v>935</v>
      </c>
      <c r="B5934" s="63" t="s">
        <v>95</v>
      </c>
      <c r="C5934" s="63" t="s">
        <v>1425</v>
      </c>
      <c r="D5934" s="63" t="s">
        <v>2158</v>
      </c>
      <c r="E5934" s="65" t="s">
        <v>16</v>
      </c>
      <c r="F5934" s="65" t="s">
        <v>1</v>
      </c>
      <c r="G5934" s="65" t="s">
        <v>1</v>
      </c>
      <c r="H5934" s="65" t="s">
        <v>17</v>
      </c>
      <c r="I5934" s="31">
        <f t="shared" ref="I5934:K5934" si="5509">SUM(I5935:I5936)</f>
        <v>826439</v>
      </c>
      <c r="J5934" s="31">
        <f t="shared" si="5509"/>
        <v>823272</v>
      </c>
      <c r="K5934" s="31">
        <f t="shared" si="5509"/>
        <v>460164</v>
      </c>
      <c r="L5934" s="31">
        <f t="shared" si="5482"/>
        <v>185000</v>
      </c>
      <c r="M5934" s="31">
        <f t="shared" ref="M5934" si="5510">SUM(M5935:M5936)</f>
        <v>62000</v>
      </c>
      <c r="N5934" s="31">
        <f t="shared" ref="N5934:O5934" si="5511">SUM(N5935:N5936)</f>
        <v>62000</v>
      </c>
      <c r="O5934" s="31">
        <f t="shared" si="5511"/>
        <v>61000</v>
      </c>
      <c r="P5934" s="31">
        <f t="shared" si="5483"/>
        <v>645164</v>
      </c>
      <c r="Q5934" s="31">
        <f t="shared" si="5484"/>
        <v>78.365837779008643</v>
      </c>
      <c r="R5934" s="94"/>
      <c r="S5934" s="94"/>
      <c r="T5934" s="94"/>
      <c r="U5934" s="94"/>
      <c r="V5934" s="94"/>
      <c r="W5934" s="94"/>
      <c r="X5934" s="94"/>
      <c r="Y5934" s="94"/>
    </row>
    <row r="5935" spans="1:25" ht="15" customHeight="1" x14ac:dyDescent="0.25">
      <c r="A5935" s="64" t="s">
        <v>935</v>
      </c>
      <c r="B5935" s="64" t="s">
        <v>95</v>
      </c>
      <c r="C5935" s="64" t="s">
        <v>1425</v>
      </c>
      <c r="D5935" s="64" t="s">
        <v>2158</v>
      </c>
      <c r="E5935" s="20" t="s">
        <v>19</v>
      </c>
      <c r="F5935" s="64"/>
      <c r="G5935" s="53" t="s">
        <v>385</v>
      </c>
      <c r="H5935" s="53" t="s">
        <v>3955</v>
      </c>
      <c r="I5935" s="26">
        <v>703783</v>
      </c>
      <c r="J5935" s="26">
        <v>700616</v>
      </c>
      <c r="K5935" s="26">
        <v>385000</v>
      </c>
      <c r="L5935" s="26">
        <f t="shared" si="5482"/>
        <v>180000</v>
      </c>
      <c r="M5935" s="26">
        <v>60000</v>
      </c>
      <c r="N5935" s="26">
        <v>60000</v>
      </c>
      <c r="O5935" s="26">
        <v>60000</v>
      </c>
      <c r="P5935" s="26">
        <f t="shared" si="5483"/>
        <v>565000</v>
      </c>
      <c r="Q5935" s="26">
        <f t="shared" si="5484"/>
        <v>80.643319593043842</v>
      </c>
      <c r="R5935" s="90"/>
      <c r="S5935" s="90"/>
      <c r="T5935" s="90"/>
      <c r="U5935" s="90"/>
      <c r="V5935" s="90"/>
      <c r="W5935" s="90"/>
      <c r="X5935" s="90"/>
      <c r="Y5935" s="90"/>
    </row>
    <row r="5936" spans="1:25" ht="15" customHeight="1" x14ac:dyDescent="0.25">
      <c r="A5936" s="63" t="s">
        <v>935</v>
      </c>
      <c r="B5936" s="63" t="s">
        <v>95</v>
      </c>
      <c r="C5936" s="63" t="s">
        <v>1425</v>
      </c>
      <c r="D5936" s="63" t="s">
        <v>2158</v>
      </c>
      <c r="E5936" s="63" t="s">
        <v>21</v>
      </c>
      <c r="F5936" s="64" t="s">
        <v>1</v>
      </c>
      <c r="G5936" s="53" t="s">
        <v>1</v>
      </c>
      <c r="H5936" s="65" t="s">
        <v>22</v>
      </c>
      <c r="I5936" s="31">
        <f t="shared" ref="I5936:K5936" si="5512">SUM(I5937:I5941)</f>
        <v>122656</v>
      </c>
      <c r="J5936" s="31">
        <f t="shared" si="5512"/>
        <v>122656</v>
      </c>
      <c r="K5936" s="31">
        <f t="shared" si="5512"/>
        <v>75164</v>
      </c>
      <c r="L5936" s="31">
        <f t="shared" si="5482"/>
        <v>5000</v>
      </c>
      <c r="M5936" s="31">
        <f t="shared" ref="M5936" si="5513">SUM(M5937:M5941)</f>
        <v>2000</v>
      </c>
      <c r="N5936" s="31">
        <f t="shared" ref="N5936:O5936" si="5514">SUM(N5937:N5941)</f>
        <v>2000</v>
      </c>
      <c r="O5936" s="31">
        <f t="shared" si="5514"/>
        <v>1000</v>
      </c>
      <c r="P5936" s="31">
        <f t="shared" si="5483"/>
        <v>80164</v>
      </c>
      <c r="Q5936" s="31">
        <f t="shared" si="5484"/>
        <v>65.356770153926419</v>
      </c>
      <c r="R5936" s="94"/>
      <c r="S5936" s="94"/>
      <c r="T5936" s="94"/>
      <c r="U5936" s="94"/>
      <c r="V5936" s="94"/>
      <c r="W5936" s="94"/>
      <c r="X5936" s="94"/>
      <c r="Y5936" s="94"/>
    </row>
    <row r="5937" spans="1:25" ht="15" customHeight="1" x14ac:dyDescent="0.25">
      <c r="A5937" s="64" t="s">
        <v>935</v>
      </c>
      <c r="B5937" s="64" t="s">
        <v>95</v>
      </c>
      <c r="C5937" s="64" t="s">
        <v>1425</v>
      </c>
      <c r="D5937" s="64" t="s">
        <v>2158</v>
      </c>
      <c r="E5937" s="20" t="s">
        <v>23</v>
      </c>
      <c r="F5937" s="64" t="s">
        <v>2160</v>
      </c>
      <c r="G5937" s="53" t="s">
        <v>385</v>
      </c>
      <c r="H5937" s="53" t="s">
        <v>85</v>
      </c>
      <c r="I5937" s="26">
        <v>22500</v>
      </c>
      <c r="J5937" s="26">
        <v>22500</v>
      </c>
      <c r="K5937" s="26">
        <v>12300</v>
      </c>
      <c r="L5937" s="26">
        <f t="shared" si="5482"/>
        <v>5000</v>
      </c>
      <c r="M5937" s="26">
        <v>2000</v>
      </c>
      <c r="N5937" s="26">
        <v>2000</v>
      </c>
      <c r="O5937" s="26">
        <v>1000</v>
      </c>
      <c r="P5937" s="26">
        <f t="shared" si="5483"/>
        <v>17300</v>
      </c>
      <c r="Q5937" s="26">
        <f t="shared" si="5484"/>
        <v>76.888888888888886</v>
      </c>
      <c r="R5937" s="90"/>
      <c r="S5937" s="90"/>
      <c r="T5937" s="90"/>
      <c r="U5937" s="90"/>
      <c r="V5937" s="90"/>
      <c r="W5937" s="90"/>
      <c r="X5937" s="90"/>
      <c r="Y5937" s="90"/>
    </row>
    <row r="5938" spans="1:25" ht="15" customHeight="1" x14ac:dyDescent="0.25">
      <c r="A5938" s="64" t="s">
        <v>935</v>
      </c>
      <c r="B5938" s="64" t="s">
        <v>95</v>
      </c>
      <c r="C5938" s="64" t="s">
        <v>1425</v>
      </c>
      <c r="D5938" s="64" t="s">
        <v>2158</v>
      </c>
      <c r="E5938" s="20" t="s">
        <v>23</v>
      </c>
      <c r="F5938" s="64" t="s">
        <v>2161</v>
      </c>
      <c r="G5938" s="53" t="s">
        <v>385</v>
      </c>
      <c r="H5938" s="53" t="s">
        <v>25</v>
      </c>
      <c r="I5938" s="26">
        <v>63000</v>
      </c>
      <c r="J5938" s="26">
        <v>63000</v>
      </c>
      <c r="K5938" s="26">
        <v>36000</v>
      </c>
      <c r="L5938" s="26">
        <f t="shared" si="5482"/>
        <v>0</v>
      </c>
      <c r="M5938" s="26"/>
      <c r="N5938" s="26"/>
      <c r="O5938" s="26"/>
      <c r="P5938" s="26">
        <f t="shared" si="5483"/>
        <v>36000</v>
      </c>
      <c r="Q5938" s="26">
        <f t="shared" si="5484"/>
        <v>57.142857142857139</v>
      </c>
      <c r="R5938" s="90"/>
      <c r="S5938" s="90"/>
      <c r="T5938" s="90"/>
      <c r="U5938" s="90"/>
      <c r="V5938" s="90"/>
      <c r="W5938" s="90"/>
      <c r="X5938" s="90"/>
      <c r="Y5938" s="90"/>
    </row>
    <row r="5939" spans="1:25" ht="15" customHeight="1" x14ac:dyDescent="0.25">
      <c r="A5939" s="64" t="s">
        <v>935</v>
      </c>
      <c r="B5939" s="64" t="s">
        <v>95</v>
      </c>
      <c r="C5939" s="64" t="s">
        <v>1425</v>
      </c>
      <c r="D5939" s="64" t="s">
        <v>2158</v>
      </c>
      <c r="E5939" s="20" t="s">
        <v>23</v>
      </c>
      <c r="F5939" s="64" t="s">
        <v>2162</v>
      </c>
      <c r="G5939" s="53" t="s">
        <v>385</v>
      </c>
      <c r="H5939" s="53" t="s">
        <v>27</v>
      </c>
      <c r="I5939" s="26">
        <v>14656</v>
      </c>
      <c r="J5939" s="26">
        <v>14656</v>
      </c>
      <c r="K5939" s="26">
        <v>14656</v>
      </c>
      <c r="L5939" s="26">
        <f t="shared" si="5482"/>
        <v>0</v>
      </c>
      <c r="M5939" s="26"/>
      <c r="N5939" s="26"/>
      <c r="O5939" s="26"/>
      <c r="P5939" s="26">
        <f t="shared" si="5483"/>
        <v>14656</v>
      </c>
      <c r="Q5939" s="26">
        <f t="shared" si="5484"/>
        <v>100</v>
      </c>
      <c r="R5939" s="90"/>
      <c r="S5939" s="90"/>
      <c r="T5939" s="90"/>
      <c r="U5939" s="90"/>
      <c r="V5939" s="90"/>
      <c r="W5939" s="90"/>
      <c r="X5939" s="90"/>
      <c r="Y5939" s="90"/>
    </row>
    <row r="5940" spans="1:25" ht="15" customHeight="1" x14ac:dyDescent="0.25">
      <c r="A5940" s="64" t="s">
        <v>935</v>
      </c>
      <c r="B5940" s="64" t="s">
        <v>95</v>
      </c>
      <c r="C5940" s="64" t="s">
        <v>1425</v>
      </c>
      <c r="D5940" s="64" t="s">
        <v>2158</v>
      </c>
      <c r="E5940" s="20" t="s">
        <v>23</v>
      </c>
      <c r="F5940" s="64" t="s">
        <v>2163</v>
      </c>
      <c r="G5940" s="53" t="s">
        <v>385</v>
      </c>
      <c r="H5940" s="53" t="s">
        <v>89</v>
      </c>
      <c r="I5940" s="26">
        <v>7300</v>
      </c>
      <c r="J5940" s="26">
        <v>7300</v>
      </c>
      <c r="K5940" s="26">
        <v>4600</v>
      </c>
      <c r="L5940" s="26">
        <f t="shared" si="5482"/>
        <v>0</v>
      </c>
      <c r="M5940" s="26"/>
      <c r="N5940" s="26"/>
      <c r="O5940" s="26"/>
      <c r="P5940" s="26">
        <f t="shared" si="5483"/>
        <v>4600</v>
      </c>
      <c r="Q5940" s="26">
        <f t="shared" si="5484"/>
        <v>63.013698630136986</v>
      </c>
      <c r="R5940" s="90"/>
      <c r="S5940" s="90"/>
      <c r="T5940" s="90"/>
      <c r="U5940" s="90"/>
      <c r="V5940" s="90"/>
      <c r="W5940" s="90"/>
      <c r="X5940" s="90"/>
      <c r="Y5940" s="90"/>
    </row>
    <row r="5941" spans="1:25" ht="15" customHeight="1" x14ac:dyDescent="0.25">
      <c r="A5941" s="64" t="s">
        <v>935</v>
      </c>
      <c r="B5941" s="64" t="s">
        <v>95</v>
      </c>
      <c r="C5941" s="64" t="s">
        <v>1425</v>
      </c>
      <c r="D5941" s="64" t="s">
        <v>2158</v>
      </c>
      <c r="E5941" s="20" t="s">
        <v>23</v>
      </c>
      <c r="F5941" s="64" t="s">
        <v>2164</v>
      </c>
      <c r="G5941" s="53" t="s">
        <v>385</v>
      </c>
      <c r="H5941" s="53" t="s">
        <v>29</v>
      </c>
      <c r="I5941" s="26">
        <v>15200</v>
      </c>
      <c r="J5941" s="26">
        <v>15200</v>
      </c>
      <c r="K5941" s="26">
        <v>7608</v>
      </c>
      <c r="L5941" s="26">
        <f t="shared" si="5482"/>
        <v>0</v>
      </c>
      <c r="M5941" s="26"/>
      <c r="N5941" s="26"/>
      <c r="O5941" s="26"/>
      <c r="P5941" s="26">
        <f t="shared" si="5483"/>
        <v>7608</v>
      </c>
      <c r="Q5941" s="26">
        <f t="shared" si="5484"/>
        <v>50.05263157894737</v>
      </c>
      <c r="R5941" s="90"/>
      <c r="S5941" s="90"/>
      <c r="T5941" s="90"/>
      <c r="U5941" s="90"/>
      <c r="V5941" s="90"/>
      <c r="W5941" s="90"/>
      <c r="X5941" s="90"/>
      <c r="Y5941" s="90"/>
    </row>
    <row r="5942" spans="1:25" ht="15" customHeight="1" x14ac:dyDescent="0.25">
      <c r="A5942" s="63" t="s">
        <v>935</v>
      </c>
      <c r="B5942" s="63" t="s">
        <v>95</v>
      </c>
      <c r="C5942" s="63" t="s">
        <v>1425</v>
      </c>
      <c r="D5942" s="63" t="s">
        <v>2158</v>
      </c>
      <c r="E5942" s="65" t="s">
        <v>30</v>
      </c>
      <c r="F5942" s="65" t="s">
        <v>1</v>
      </c>
      <c r="G5942" s="65" t="s">
        <v>1</v>
      </c>
      <c r="H5942" s="65" t="s">
        <v>31</v>
      </c>
      <c r="I5942" s="31">
        <f t="shared" ref="I5942:K5942" si="5515">SUM(I5943)</f>
        <v>73905</v>
      </c>
      <c r="J5942" s="31">
        <f t="shared" si="5515"/>
        <v>73572</v>
      </c>
      <c r="K5942" s="31">
        <f t="shared" si="5515"/>
        <v>42500</v>
      </c>
      <c r="L5942" s="31">
        <f t="shared" si="5482"/>
        <v>18900</v>
      </c>
      <c r="M5942" s="31">
        <f t="shared" ref="M5942" si="5516">SUM(M5943)</f>
        <v>6300</v>
      </c>
      <c r="N5942" s="31">
        <f t="shared" ref="N5942:O5942" si="5517">SUM(N5943)</f>
        <v>6300</v>
      </c>
      <c r="O5942" s="31">
        <f t="shared" si="5517"/>
        <v>6300</v>
      </c>
      <c r="P5942" s="31">
        <f t="shared" si="5483"/>
        <v>61400</v>
      </c>
      <c r="Q5942" s="31">
        <f t="shared" si="5484"/>
        <v>83.455662480291409</v>
      </c>
      <c r="R5942" s="94"/>
      <c r="S5942" s="94"/>
      <c r="T5942" s="94"/>
      <c r="U5942" s="94"/>
      <c r="V5942" s="94"/>
      <c r="W5942" s="94"/>
      <c r="X5942" s="94"/>
      <c r="Y5942" s="94"/>
    </row>
    <row r="5943" spans="1:25" ht="15" customHeight="1" x14ac:dyDescent="0.25">
      <c r="A5943" s="64" t="s">
        <v>935</v>
      </c>
      <c r="B5943" s="64" t="s">
        <v>95</v>
      </c>
      <c r="C5943" s="64" t="s">
        <v>1425</v>
      </c>
      <c r="D5943" s="64" t="s">
        <v>2158</v>
      </c>
      <c r="E5943" s="20" t="s">
        <v>33</v>
      </c>
      <c r="F5943" s="64"/>
      <c r="G5943" s="53" t="s">
        <v>385</v>
      </c>
      <c r="H5943" s="53" t="s">
        <v>3878</v>
      </c>
      <c r="I5943" s="26">
        <v>73905</v>
      </c>
      <c r="J5943" s="26">
        <v>73572</v>
      </c>
      <c r="K5943" s="26">
        <v>42500</v>
      </c>
      <c r="L5943" s="26">
        <f t="shared" si="5482"/>
        <v>18900</v>
      </c>
      <c r="M5943" s="26">
        <v>6300</v>
      </c>
      <c r="N5943" s="26">
        <v>6300</v>
      </c>
      <c r="O5943" s="26">
        <v>6300</v>
      </c>
      <c r="P5943" s="26">
        <f t="shared" si="5483"/>
        <v>61400</v>
      </c>
      <c r="Q5943" s="26">
        <f t="shared" si="5484"/>
        <v>83.455662480291409</v>
      </c>
      <c r="R5943" s="90"/>
      <c r="S5943" s="90"/>
      <c r="T5943" s="90"/>
      <c r="U5943" s="90"/>
      <c r="V5943" s="90"/>
      <c r="W5943" s="90"/>
      <c r="X5943" s="90"/>
      <c r="Y5943" s="90"/>
    </row>
    <row r="5944" spans="1:25" ht="15" customHeight="1" x14ac:dyDescent="0.25">
      <c r="A5944" s="63" t="s">
        <v>935</v>
      </c>
      <c r="B5944" s="63" t="s">
        <v>95</v>
      </c>
      <c r="C5944" s="63" t="s">
        <v>1425</v>
      </c>
      <c r="D5944" s="63" t="s">
        <v>2158</v>
      </c>
      <c r="E5944" s="65" t="s">
        <v>34</v>
      </c>
      <c r="F5944" s="65" t="s">
        <v>1</v>
      </c>
      <c r="G5944" s="65" t="s">
        <v>1</v>
      </c>
      <c r="H5944" s="65" t="s">
        <v>35</v>
      </c>
      <c r="I5944" s="31">
        <f t="shared" ref="I5944:K5944" si="5518">SUM(I5945:I5952)</f>
        <v>165210</v>
      </c>
      <c r="J5944" s="31">
        <f t="shared" si="5518"/>
        <v>124690</v>
      </c>
      <c r="K5944" s="31">
        <f t="shared" si="5518"/>
        <v>64047</v>
      </c>
      <c r="L5944" s="31">
        <f t="shared" si="5482"/>
        <v>800</v>
      </c>
      <c r="M5944" s="31">
        <f t="shared" ref="M5944" si="5519">SUM(M5945:M5952)</f>
        <v>500</v>
      </c>
      <c r="N5944" s="31">
        <f t="shared" ref="N5944:O5944" si="5520">SUM(N5945:N5952)</f>
        <v>200</v>
      </c>
      <c r="O5944" s="31">
        <f t="shared" si="5520"/>
        <v>100</v>
      </c>
      <c r="P5944" s="31">
        <f t="shared" si="5483"/>
        <v>64847</v>
      </c>
      <c r="Q5944" s="31">
        <f t="shared" si="5484"/>
        <v>52.006576309246931</v>
      </c>
      <c r="R5944" s="94"/>
      <c r="S5944" s="94"/>
      <c r="T5944" s="94"/>
      <c r="U5944" s="94"/>
      <c r="V5944" s="94"/>
      <c r="W5944" s="94"/>
      <c r="X5944" s="94"/>
      <c r="Y5944" s="94"/>
    </row>
    <row r="5945" spans="1:25" ht="15" customHeight="1" x14ac:dyDescent="0.25">
      <c r="A5945" s="64" t="s">
        <v>935</v>
      </c>
      <c r="B5945" s="64" t="s">
        <v>95</v>
      </c>
      <c r="C5945" s="64" t="s">
        <v>1425</v>
      </c>
      <c r="D5945" s="64" t="s">
        <v>2158</v>
      </c>
      <c r="E5945" s="20" t="s">
        <v>38</v>
      </c>
      <c r="F5945" s="64"/>
      <c r="G5945" s="53" t="s">
        <v>385</v>
      </c>
      <c r="H5945" s="53" t="s">
        <v>37</v>
      </c>
      <c r="I5945" s="26">
        <v>1500</v>
      </c>
      <c r="J5945" s="26">
        <v>300</v>
      </c>
      <c r="K5945" s="26">
        <v>300</v>
      </c>
      <c r="L5945" s="26">
        <f t="shared" si="5482"/>
        <v>0</v>
      </c>
      <c r="M5945" s="26"/>
      <c r="N5945" s="26"/>
      <c r="O5945" s="26"/>
      <c r="P5945" s="26">
        <f t="shared" si="5483"/>
        <v>300</v>
      </c>
      <c r="Q5945" s="26">
        <f t="shared" si="5484"/>
        <v>100</v>
      </c>
      <c r="R5945" s="90"/>
      <c r="S5945" s="90"/>
      <c r="T5945" s="90"/>
      <c r="U5945" s="90"/>
      <c r="V5945" s="90"/>
      <c r="W5945" s="90"/>
      <c r="X5945" s="90"/>
      <c r="Y5945" s="90"/>
    </row>
    <row r="5946" spans="1:25" ht="15" customHeight="1" x14ac:dyDescent="0.25">
      <c r="A5946" s="64" t="s">
        <v>935</v>
      </c>
      <c r="B5946" s="64" t="s">
        <v>95</v>
      </c>
      <c r="C5946" s="64" t="s">
        <v>1425</v>
      </c>
      <c r="D5946" s="64" t="s">
        <v>2158</v>
      </c>
      <c r="E5946" s="20" t="s">
        <v>298</v>
      </c>
      <c r="F5946" s="64"/>
      <c r="G5946" s="53" t="s">
        <v>385</v>
      </c>
      <c r="H5946" s="53" t="s">
        <v>297</v>
      </c>
      <c r="I5946" s="26">
        <v>77818</v>
      </c>
      <c r="J5946" s="26">
        <v>77818</v>
      </c>
      <c r="K5946" s="26">
        <v>38910</v>
      </c>
      <c r="L5946" s="26">
        <f t="shared" si="5482"/>
        <v>0</v>
      </c>
      <c r="M5946" s="26"/>
      <c r="N5946" s="26"/>
      <c r="O5946" s="26"/>
      <c r="P5946" s="26">
        <f t="shared" si="5483"/>
        <v>38910</v>
      </c>
      <c r="Q5946" s="26">
        <f t="shared" si="5484"/>
        <v>50.001285049731422</v>
      </c>
      <c r="R5946" s="90"/>
      <c r="S5946" s="90"/>
      <c r="T5946" s="90"/>
      <c r="U5946" s="90"/>
      <c r="V5946" s="90"/>
      <c r="W5946" s="90"/>
      <c r="X5946" s="90"/>
      <c r="Y5946" s="90"/>
    </row>
    <row r="5947" spans="1:25" ht="15" customHeight="1" x14ac:dyDescent="0.25">
      <c r="A5947" s="64" t="s">
        <v>935</v>
      </c>
      <c r="B5947" s="64" t="s">
        <v>95</v>
      </c>
      <c r="C5947" s="64" t="s">
        <v>1425</v>
      </c>
      <c r="D5947" s="64" t="s">
        <v>2158</v>
      </c>
      <c r="E5947" s="20" t="s">
        <v>301</v>
      </c>
      <c r="F5947" s="64"/>
      <c r="G5947" s="53" t="s">
        <v>385</v>
      </c>
      <c r="H5947" s="53" t="s">
        <v>300</v>
      </c>
      <c r="I5947" s="26">
        <v>10272</v>
      </c>
      <c r="J5947" s="26">
        <v>10272</v>
      </c>
      <c r="K5947" s="26">
        <v>5136</v>
      </c>
      <c r="L5947" s="26">
        <f t="shared" si="5482"/>
        <v>0</v>
      </c>
      <c r="M5947" s="26"/>
      <c r="N5947" s="26"/>
      <c r="O5947" s="26"/>
      <c r="P5947" s="26">
        <f t="shared" si="5483"/>
        <v>5136</v>
      </c>
      <c r="Q5947" s="26">
        <f t="shared" si="5484"/>
        <v>50</v>
      </c>
      <c r="R5947" s="90"/>
      <c r="S5947" s="90"/>
      <c r="T5947" s="90"/>
      <c r="U5947" s="90"/>
      <c r="V5947" s="90"/>
      <c r="W5947" s="90"/>
      <c r="X5947" s="90"/>
      <c r="Y5947" s="90"/>
    </row>
    <row r="5948" spans="1:25" ht="15" customHeight="1" x14ac:dyDescent="0.25">
      <c r="A5948" s="64" t="s">
        <v>935</v>
      </c>
      <c r="B5948" s="64" t="s">
        <v>95</v>
      </c>
      <c r="C5948" s="64" t="s">
        <v>1425</v>
      </c>
      <c r="D5948" s="64" t="s">
        <v>2158</v>
      </c>
      <c r="E5948" s="20" t="s">
        <v>218</v>
      </c>
      <c r="F5948" s="64"/>
      <c r="G5948" s="53" t="s">
        <v>385</v>
      </c>
      <c r="H5948" s="53" t="s">
        <v>217</v>
      </c>
      <c r="I5948" s="26">
        <v>17000</v>
      </c>
      <c r="J5948" s="26">
        <v>12700</v>
      </c>
      <c r="K5948" s="26">
        <v>6354</v>
      </c>
      <c r="L5948" s="26">
        <f t="shared" si="5482"/>
        <v>0</v>
      </c>
      <c r="M5948" s="26"/>
      <c r="N5948" s="26"/>
      <c r="O5948" s="26"/>
      <c r="P5948" s="26">
        <f t="shared" si="5483"/>
        <v>6354</v>
      </c>
      <c r="Q5948" s="26">
        <f t="shared" si="5484"/>
        <v>50.031496062992133</v>
      </c>
      <c r="R5948" s="90"/>
      <c r="S5948" s="90"/>
      <c r="T5948" s="90"/>
      <c r="U5948" s="90"/>
      <c r="V5948" s="90"/>
      <c r="W5948" s="90"/>
      <c r="X5948" s="90"/>
      <c r="Y5948" s="90"/>
    </row>
    <row r="5949" spans="1:25" ht="15" customHeight="1" x14ac:dyDescent="0.25">
      <c r="A5949" s="64" t="s">
        <v>935</v>
      </c>
      <c r="B5949" s="64" t="s">
        <v>95</v>
      </c>
      <c r="C5949" s="64" t="s">
        <v>1425</v>
      </c>
      <c r="D5949" s="64" t="s">
        <v>2158</v>
      </c>
      <c r="E5949" s="20" t="s">
        <v>303</v>
      </c>
      <c r="F5949" s="64"/>
      <c r="G5949" s="53" t="s">
        <v>385</v>
      </c>
      <c r="H5949" s="53" t="s">
        <v>302</v>
      </c>
      <c r="I5949" s="26">
        <v>2500</v>
      </c>
      <c r="J5949" s="26">
        <v>0</v>
      </c>
      <c r="K5949" s="26">
        <v>0</v>
      </c>
      <c r="L5949" s="26">
        <f t="shared" si="5482"/>
        <v>0</v>
      </c>
      <c r="M5949" s="26"/>
      <c r="N5949" s="26"/>
      <c r="O5949" s="26"/>
      <c r="P5949" s="26">
        <f t="shared" si="5483"/>
        <v>0</v>
      </c>
      <c r="Q5949" s="26" t="str">
        <f t="shared" si="5484"/>
        <v>-</v>
      </c>
      <c r="R5949" s="90"/>
      <c r="S5949" s="90"/>
      <c r="T5949" s="90"/>
      <c r="U5949" s="90"/>
      <c r="V5949" s="90"/>
      <c r="W5949" s="90"/>
      <c r="X5949" s="90"/>
      <c r="Y5949" s="90"/>
    </row>
    <row r="5950" spans="1:25" ht="15" customHeight="1" x14ac:dyDescent="0.25">
      <c r="A5950" s="64" t="s">
        <v>935</v>
      </c>
      <c r="B5950" s="64" t="s">
        <v>95</v>
      </c>
      <c r="C5950" s="64" t="s">
        <v>1425</v>
      </c>
      <c r="D5950" s="64" t="s">
        <v>2158</v>
      </c>
      <c r="E5950" s="20" t="s">
        <v>308</v>
      </c>
      <c r="F5950" s="64"/>
      <c r="G5950" s="53" t="s">
        <v>385</v>
      </c>
      <c r="H5950" s="53" t="s">
        <v>307</v>
      </c>
      <c r="I5950" s="26">
        <v>23000</v>
      </c>
      <c r="J5950" s="26">
        <v>10700</v>
      </c>
      <c r="K5950" s="26">
        <v>5852</v>
      </c>
      <c r="L5950" s="26">
        <f t="shared" si="5482"/>
        <v>0</v>
      </c>
      <c r="M5950" s="26"/>
      <c r="N5950" s="26"/>
      <c r="O5950" s="26"/>
      <c r="P5950" s="26">
        <f t="shared" si="5483"/>
        <v>5852</v>
      </c>
      <c r="Q5950" s="26">
        <f t="shared" si="5484"/>
        <v>54.691588785046733</v>
      </c>
      <c r="R5950" s="90"/>
      <c r="S5950" s="90"/>
      <c r="T5950" s="90"/>
      <c r="U5950" s="90"/>
      <c r="V5950" s="90"/>
      <c r="W5950" s="90"/>
      <c r="X5950" s="90"/>
      <c r="Y5950" s="90"/>
    </row>
    <row r="5951" spans="1:25" ht="15" customHeight="1" x14ac:dyDescent="0.25">
      <c r="A5951" s="64" t="s">
        <v>935</v>
      </c>
      <c r="B5951" s="64" t="s">
        <v>95</v>
      </c>
      <c r="C5951" s="64" t="s">
        <v>1425</v>
      </c>
      <c r="D5951" s="64" t="s">
        <v>2158</v>
      </c>
      <c r="E5951" s="20" t="s">
        <v>311</v>
      </c>
      <c r="F5951" s="64"/>
      <c r="G5951" s="53" t="s">
        <v>385</v>
      </c>
      <c r="H5951" s="53" t="s">
        <v>310</v>
      </c>
      <c r="I5951" s="26">
        <v>300</v>
      </c>
      <c r="J5951" s="26">
        <v>300</v>
      </c>
      <c r="K5951" s="26">
        <v>0</v>
      </c>
      <c r="L5951" s="26">
        <f t="shared" si="5482"/>
        <v>0</v>
      </c>
      <c r="M5951" s="26"/>
      <c r="N5951" s="26"/>
      <c r="O5951" s="26"/>
      <c r="P5951" s="26">
        <f t="shared" si="5483"/>
        <v>0</v>
      </c>
      <c r="Q5951" s="26">
        <f t="shared" si="5484"/>
        <v>0</v>
      </c>
      <c r="R5951" s="90"/>
      <c r="S5951" s="90"/>
      <c r="T5951" s="90"/>
      <c r="U5951" s="90"/>
      <c r="V5951" s="90"/>
      <c r="W5951" s="90"/>
      <c r="X5951" s="90"/>
      <c r="Y5951" s="90"/>
    </row>
    <row r="5952" spans="1:25" ht="15" customHeight="1" x14ac:dyDescent="0.25">
      <c r="A5952" s="63" t="s">
        <v>935</v>
      </c>
      <c r="B5952" s="63" t="s">
        <v>95</v>
      </c>
      <c r="C5952" s="63" t="s">
        <v>1425</v>
      </c>
      <c r="D5952" s="63" t="s">
        <v>2158</v>
      </c>
      <c r="E5952" s="63" t="s">
        <v>39</v>
      </c>
      <c r="F5952" s="64" t="s">
        <v>1</v>
      </c>
      <c r="G5952" s="53" t="s">
        <v>1</v>
      </c>
      <c r="H5952" s="65" t="s">
        <v>40</v>
      </c>
      <c r="I5952" s="31">
        <f t="shared" ref="I5952:K5952" si="5521">SUM(I5953:I5955)</f>
        <v>32820</v>
      </c>
      <c r="J5952" s="31">
        <f t="shared" si="5521"/>
        <v>12600</v>
      </c>
      <c r="K5952" s="31">
        <f t="shared" si="5521"/>
        <v>7495</v>
      </c>
      <c r="L5952" s="31">
        <f t="shared" si="5482"/>
        <v>800</v>
      </c>
      <c r="M5952" s="31">
        <f t="shared" ref="M5952" si="5522">SUM(M5953:M5955)</f>
        <v>500</v>
      </c>
      <c r="N5952" s="31">
        <f t="shared" ref="N5952:O5952" si="5523">SUM(N5953:N5955)</f>
        <v>200</v>
      </c>
      <c r="O5952" s="31">
        <f t="shared" si="5523"/>
        <v>100</v>
      </c>
      <c r="P5952" s="31">
        <f t="shared" si="5483"/>
        <v>8295</v>
      </c>
      <c r="Q5952" s="31">
        <f t="shared" si="5484"/>
        <v>65.833333333333329</v>
      </c>
      <c r="R5952" s="94"/>
      <c r="S5952" s="94"/>
      <c r="T5952" s="94"/>
      <c r="U5952" s="94"/>
      <c r="V5952" s="94"/>
      <c r="W5952" s="94"/>
      <c r="X5952" s="94"/>
      <c r="Y5952" s="94"/>
    </row>
    <row r="5953" spans="1:25" ht="15" customHeight="1" x14ac:dyDescent="0.25">
      <c r="A5953" s="64" t="s">
        <v>935</v>
      </c>
      <c r="B5953" s="64" t="s">
        <v>95</v>
      </c>
      <c r="C5953" s="64" t="s">
        <v>1425</v>
      </c>
      <c r="D5953" s="64" t="s">
        <v>2158</v>
      </c>
      <c r="E5953" s="20" t="s">
        <v>41</v>
      </c>
      <c r="F5953" s="64"/>
      <c r="G5953" s="53" t="s">
        <v>385</v>
      </c>
      <c r="H5953" s="53" t="s">
        <v>40</v>
      </c>
      <c r="I5953" s="26">
        <v>30220</v>
      </c>
      <c r="J5953" s="26">
        <v>10000</v>
      </c>
      <c r="K5953" s="26">
        <v>6045</v>
      </c>
      <c r="L5953" s="26">
        <f t="shared" si="5482"/>
        <v>0</v>
      </c>
      <c r="M5953" s="26"/>
      <c r="N5953" s="26"/>
      <c r="O5953" s="26"/>
      <c r="P5953" s="26">
        <f t="shared" si="5483"/>
        <v>6045</v>
      </c>
      <c r="Q5953" s="26">
        <f t="shared" si="5484"/>
        <v>60.45</v>
      </c>
      <c r="R5953" s="90"/>
      <c r="S5953" s="90"/>
      <c r="T5953" s="90"/>
      <c r="U5953" s="90"/>
      <c r="V5953" s="90"/>
      <c r="W5953" s="90"/>
      <c r="X5953" s="90"/>
      <c r="Y5953" s="90"/>
    </row>
    <row r="5954" spans="1:25" ht="15" customHeight="1" x14ac:dyDescent="0.25">
      <c r="A5954" s="64" t="s">
        <v>935</v>
      </c>
      <c r="B5954" s="64" t="s">
        <v>95</v>
      </c>
      <c r="C5954" s="64" t="s">
        <v>1425</v>
      </c>
      <c r="D5954" s="64" t="s">
        <v>2158</v>
      </c>
      <c r="E5954" s="20" t="s">
        <v>41</v>
      </c>
      <c r="F5954" s="64" t="s">
        <v>2165</v>
      </c>
      <c r="G5954" s="53" t="s">
        <v>385</v>
      </c>
      <c r="H5954" s="53" t="s">
        <v>49</v>
      </c>
      <c r="I5954" s="26">
        <v>2500</v>
      </c>
      <c r="J5954" s="26">
        <v>2500</v>
      </c>
      <c r="K5954" s="26">
        <v>1450</v>
      </c>
      <c r="L5954" s="26">
        <f t="shared" si="5482"/>
        <v>800</v>
      </c>
      <c r="M5954" s="26">
        <v>500</v>
      </c>
      <c r="N5954" s="26">
        <v>200</v>
      </c>
      <c r="O5954" s="26">
        <v>100</v>
      </c>
      <c r="P5954" s="26">
        <f t="shared" si="5483"/>
        <v>2250</v>
      </c>
      <c r="Q5954" s="26">
        <f t="shared" si="5484"/>
        <v>90</v>
      </c>
      <c r="R5954" s="90"/>
      <c r="S5954" s="90"/>
      <c r="T5954" s="90"/>
      <c r="U5954" s="90"/>
      <c r="V5954" s="90"/>
      <c r="W5954" s="90"/>
      <c r="X5954" s="90"/>
      <c r="Y5954" s="90"/>
    </row>
    <row r="5955" spans="1:25" ht="22.5" customHeight="1" x14ac:dyDescent="0.25">
      <c r="A5955" s="64" t="s">
        <v>935</v>
      </c>
      <c r="B5955" s="64" t="s">
        <v>95</v>
      </c>
      <c r="C5955" s="64" t="s">
        <v>1425</v>
      </c>
      <c r="D5955" s="64" t="s">
        <v>2158</v>
      </c>
      <c r="E5955" s="20" t="s">
        <v>41</v>
      </c>
      <c r="F5955" s="64" t="s">
        <v>2166</v>
      </c>
      <c r="G5955" s="53" t="s">
        <v>385</v>
      </c>
      <c r="H5955" s="53" t="s">
        <v>55</v>
      </c>
      <c r="I5955" s="26">
        <v>100</v>
      </c>
      <c r="J5955" s="26">
        <v>100</v>
      </c>
      <c r="K5955" s="26">
        <v>0</v>
      </c>
      <c r="L5955" s="26">
        <f t="shared" si="5482"/>
        <v>0</v>
      </c>
      <c r="M5955" s="26"/>
      <c r="N5955" s="26"/>
      <c r="O5955" s="26"/>
      <c r="P5955" s="26">
        <f t="shared" si="5483"/>
        <v>0</v>
      </c>
      <c r="Q5955" s="26">
        <f t="shared" si="5484"/>
        <v>0</v>
      </c>
      <c r="R5955" s="90"/>
      <c r="S5955" s="90"/>
      <c r="T5955" s="90"/>
      <c r="U5955" s="90"/>
      <c r="V5955" s="90"/>
      <c r="W5955" s="90"/>
      <c r="X5955" s="90"/>
      <c r="Y5955" s="90"/>
    </row>
    <row r="5956" spans="1:25" ht="22.5" customHeight="1" x14ac:dyDescent="0.25">
      <c r="A5956" s="63" t="s">
        <v>1</v>
      </c>
      <c r="B5956" s="63" t="s">
        <v>1</v>
      </c>
      <c r="C5956" s="63" t="s">
        <v>1</v>
      </c>
      <c r="D5956" s="65" t="s">
        <v>1</v>
      </c>
      <c r="E5956" s="65" t="s">
        <v>1</v>
      </c>
      <c r="F5956" s="65" t="s">
        <v>1</v>
      </c>
      <c r="G5956" s="65" t="s">
        <v>1</v>
      </c>
      <c r="H5956" s="66" t="s">
        <v>56</v>
      </c>
      <c r="I5956" s="30">
        <f t="shared" ref="I5956:K5957" si="5524">SUM(I5957)</f>
        <v>100</v>
      </c>
      <c r="J5956" s="30">
        <f t="shared" si="5524"/>
        <v>100</v>
      </c>
      <c r="K5956" s="30">
        <f t="shared" si="5524"/>
        <v>0</v>
      </c>
      <c r="L5956" s="30">
        <f t="shared" si="5482"/>
        <v>0</v>
      </c>
      <c r="M5956" s="30">
        <f t="shared" ref="M5956:M5957" si="5525">SUM(M5957)</f>
        <v>0</v>
      </c>
      <c r="N5956" s="30">
        <f t="shared" ref="N5956:O5957" si="5526">SUM(N5957)</f>
        <v>0</v>
      </c>
      <c r="O5956" s="30">
        <f t="shared" si="5526"/>
        <v>0</v>
      </c>
      <c r="P5956" s="30">
        <f t="shared" si="5483"/>
        <v>0</v>
      </c>
      <c r="Q5956" s="30">
        <f t="shared" si="5484"/>
        <v>0</v>
      </c>
      <c r="R5956" s="93"/>
      <c r="S5956" s="93"/>
      <c r="T5956" s="93"/>
      <c r="U5956" s="93"/>
      <c r="V5956" s="93"/>
      <c r="W5956" s="93"/>
      <c r="X5956" s="93"/>
      <c r="Y5956" s="93"/>
    </row>
    <row r="5957" spans="1:25" ht="15" customHeight="1" x14ac:dyDescent="0.25">
      <c r="A5957" s="63" t="s">
        <v>935</v>
      </c>
      <c r="B5957" s="63" t="s">
        <v>95</v>
      </c>
      <c r="C5957" s="63" t="s">
        <v>1425</v>
      </c>
      <c r="D5957" s="63" t="s">
        <v>2158</v>
      </c>
      <c r="E5957" s="65" t="s">
        <v>57</v>
      </c>
      <c r="F5957" s="65" t="s">
        <v>1</v>
      </c>
      <c r="G5957" s="65" t="s">
        <v>1</v>
      </c>
      <c r="H5957" s="65" t="s">
        <v>58</v>
      </c>
      <c r="I5957" s="31">
        <f t="shared" si="5524"/>
        <v>100</v>
      </c>
      <c r="J5957" s="31">
        <f t="shared" si="5524"/>
        <v>100</v>
      </c>
      <c r="K5957" s="31">
        <f t="shared" si="5524"/>
        <v>0</v>
      </c>
      <c r="L5957" s="31">
        <f t="shared" si="5482"/>
        <v>0</v>
      </c>
      <c r="M5957" s="31">
        <f t="shared" si="5525"/>
        <v>0</v>
      </c>
      <c r="N5957" s="31">
        <f t="shared" si="5526"/>
        <v>0</v>
      </c>
      <c r="O5957" s="31">
        <f t="shared" si="5526"/>
        <v>0</v>
      </c>
      <c r="P5957" s="31">
        <f t="shared" si="5483"/>
        <v>0</v>
      </c>
      <c r="Q5957" s="31">
        <f t="shared" si="5484"/>
        <v>0</v>
      </c>
      <c r="R5957" s="94"/>
      <c r="S5957" s="94"/>
      <c r="T5957" s="94"/>
      <c r="U5957" s="94"/>
      <c r="V5957" s="94"/>
      <c r="W5957" s="94"/>
      <c r="X5957" s="94"/>
      <c r="Y5957" s="94"/>
    </row>
    <row r="5958" spans="1:25" ht="15" customHeight="1" x14ac:dyDescent="0.25">
      <c r="A5958" s="64" t="s">
        <v>935</v>
      </c>
      <c r="B5958" s="64" t="s">
        <v>95</v>
      </c>
      <c r="C5958" s="64" t="s">
        <v>1425</v>
      </c>
      <c r="D5958" s="64" t="s">
        <v>2158</v>
      </c>
      <c r="E5958" s="20" t="s">
        <v>68</v>
      </c>
      <c r="F5958" s="64"/>
      <c r="G5958" s="53" t="s">
        <v>385</v>
      </c>
      <c r="H5958" s="53" t="s">
        <v>67</v>
      </c>
      <c r="I5958" s="26">
        <v>100</v>
      </c>
      <c r="J5958" s="26">
        <v>100</v>
      </c>
      <c r="K5958" s="26">
        <v>0</v>
      </c>
      <c r="L5958" s="26">
        <f t="shared" si="5482"/>
        <v>0</v>
      </c>
      <c r="M5958" s="26"/>
      <c r="N5958" s="26"/>
      <c r="O5958" s="26"/>
      <c r="P5958" s="26">
        <f t="shared" si="5483"/>
        <v>0</v>
      </c>
      <c r="Q5958" s="26">
        <f t="shared" si="5484"/>
        <v>0</v>
      </c>
      <c r="R5958" s="90"/>
      <c r="S5958" s="90"/>
      <c r="T5958" s="90"/>
      <c r="U5958" s="90"/>
      <c r="V5958" s="90"/>
      <c r="W5958" s="90"/>
      <c r="X5958" s="90"/>
      <c r="Y5958" s="90"/>
    </row>
    <row r="5959" spans="1:25" ht="22.5" customHeight="1" x14ac:dyDescent="0.25">
      <c r="A5959" s="63" t="s">
        <v>1</v>
      </c>
      <c r="B5959" s="63" t="s">
        <v>1</v>
      </c>
      <c r="C5959" s="63" t="s">
        <v>1</v>
      </c>
      <c r="D5959" s="65" t="s">
        <v>1</v>
      </c>
      <c r="E5959" s="65" t="s">
        <v>1</v>
      </c>
      <c r="F5959" s="65" t="s">
        <v>1</v>
      </c>
      <c r="G5959" s="65" t="s">
        <v>1</v>
      </c>
      <c r="H5959" s="66" t="s">
        <v>69</v>
      </c>
      <c r="I5959" s="30">
        <f t="shared" ref="I5959:K5960" si="5527">SUM(I5960)</f>
        <v>22700</v>
      </c>
      <c r="J5959" s="30">
        <f t="shared" si="5527"/>
        <v>0</v>
      </c>
      <c r="K5959" s="30">
        <f t="shared" si="5527"/>
        <v>0</v>
      </c>
      <c r="L5959" s="30">
        <f t="shared" si="5482"/>
        <v>0</v>
      </c>
      <c r="M5959" s="30">
        <f t="shared" ref="M5959:M5960" si="5528">SUM(M5960)</f>
        <v>0</v>
      </c>
      <c r="N5959" s="30">
        <f t="shared" ref="N5959:O5960" si="5529">SUM(N5960)</f>
        <v>0</v>
      </c>
      <c r="O5959" s="30">
        <f t="shared" si="5529"/>
        <v>0</v>
      </c>
      <c r="P5959" s="30">
        <f t="shared" si="5483"/>
        <v>0</v>
      </c>
      <c r="Q5959" s="30" t="str">
        <f t="shared" si="5484"/>
        <v>-</v>
      </c>
      <c r="R5959" s="93"/>
      <c r="S5959" s="93"/>
      <c r="T5959" s="93"/>
      <c r="U5959" s="93"/>
      <c r="V5959" s="93"/>
      <c r="W5959" s="93"/>
      <c r="X5959" s="93"/>
      <c r="Y5959" s="93"/>
    </row>
    <row r="5960" spans="1:25" ht="15" customHeight="1" x14ac:dyDescent="0.25">
      <c r="A5960" s="63" t="s">
        <v>935</v>
      </c>
      <c r="B5960" s="63" t="s">
        <v>95</v>
      </c>
      <c r="C5960" s="63" t="s">
        <v>1425</v>
      </c>
      <c r="D5960" s="63" t="s">
        <v>2158</v>
      </c>
      <c r="E5960" s="65" t="s">
        <v>70</v>
      </c>
      <c r="F5960" s="65" t="s">
        <v>1</v>
      </c>
      <c r="G5960" s="65" t="s">
        <v>1</v>
      </c>
      <c r="H5960" s="65" t="s">
        <v>71</v>
      </c>
      <c r="I5960" s="31">
        <f t="shared" si="5527"/>
        <v>22700</v>
      </c>
      <c r="J5960" s="31">
        <f t="shared" si="5527"/>
        <v>0</v>
      </c>
      <c r="K5960" s="31">
        <f t="shared" si="5527"/>
        <v>0</v>
      </c>
      <c r="L5960" s="31">
        <f t="shared" si="5482"/>
        <v>0</v>
      </c>
      <c r="M5960" s="31">
        <f t="shared" si="5528"/>
        <v>0</v>
      </c>
      <c r="N5960" s="31">
        <f t="shared" si="5529"/>
        <v>0</v>
      </c>
      <c r="O5960" s="31">
        <f t="shared" si="5529"/>
        <v>0</v>
      </c>
      <c r="P5960" s="31">
        <f t="shared" si="5483"/>
        <v>0</v>
      </c>
      <c r="Q5960" s="31" t="str">
        <f t="shared" si="5484"/>
        <v>-</v>
      </c>
      <c r="R5960" s="94"/>
      <c r="S5960" s="94"/>
      <c r="T5960" s="94"/>
      <c r="U5960" s="94"/>
      <c r="V5960" s="94"/>
      <c r="W5960" s="94"/>
      <c r="X5960" s="94"/>
      <c r="Y5960" s="94"/>
    </row>
    <row r="5961" spans="1:25" ht="15" customHeight="1" x14ac:dyDescent="0.25">
      <c r="A5961" s="64" t="s">
        <v>935</v>
      </c>
      <c r="B5961" s="64" t="s">
        <v>95</v>
      </c>
      <c r="C5961" s="64" t="s">
        <v>1425</v>
      </c>
      <c r="D5961" s="64" t="s">
        <v>2158</v>
      </c>
      <c r="E5961" s="20" t="s">
        <v>74</v>
      </c>
      <c r="F5961" s="64"/>
      <c r="G5961" s="53" t="s">
        <v>385</v>
      </c>
      <c r="H5961" s="53" t="s">
        <v>73</v>
      </c>
      <c r="I5961" s="26">
        <v>22700</v>
      </c>
      <c r="J5961" s="26">
        <v>0</v>
      </c>
      <c r="K5961" s="26">
        <v>0</v>
      </c>
      <c r="L5961" s="26">
        <f t="shared" si="5482"/>
        <v>0</v>
      </c>
      <c r="M5961" s="26"/>
      <c r="N5961" s="26"/>
      <c r="O5961" s="26"/>
      <c r="P5961" s="26">
        <f t="shared" si="5483"/>
        <v>0</v>
      </c>
      <c r="Q5961" s="26" t="str">
        <f t="shared" si="5484"/>
        <v>-</v>
      </c>
      <c r="R5961" s="90"/>
      <c r="S5961" s="90"/>
      <c r="T5961" s="90"/>
      <c r="U5961" s="90"/>
      <c r="V5961" s="90"/>
      <c r="W5961" s="90"/>
      <c r="X5961" s="90"/>
      <c r="Y5961" s="90"/>
    </row>
    <row r="5962" spans="1:25" ht="22.5" customHeight="1" x14ac:dyDescent="0.25">
      <c r="A5962" s="53" t="s">
        <v>1</v>
      </c>
      <c r="B5962" s="53" t="s">
        <v>1</v>
      </c>
      <c r="C5962" s="53" t="s">
        <v>1</v>
      </c>
      <c r="D5962" s="53" t="s">
        <v>1</v>
      </c>
      <c r="E5962" s="53" t="s">
        <v>1</v>
      </c>
      <c r="F5962" s="53" t="s">
        <v>1</v>
      </c>
      <c r="G5962" s="53" t="s">
        <v>1</v>
      </c>
      <c r="H5962" s="66" t="s">
        <v>2167</v>
      </c>
      <c r="I5962" s="30">
        <f t="shared" ref="I5962:K5962" si="5530">SUM(I5933,I5956,I5959)</f>
        <v>1088354</v>
      </c>
      <c r="J5962" s="30">
        <f t="shared" si="5530"/>
        <v>1021634</v>
      </c>
      <c r="K5962" s="30">
        <f t="shared" si="5530"/>
        <v>566711</v>
      </c>
      <c r="L5962" s="30">
        <f t="shared" si="5482"/>
        <v>204700</v>
      </c>
      <c r="M5962" s="30">
        <f t="shared" ref="M5962" si="5531">SUM(M5933,M5956,M5959)</f>
        <v>68800</v>
      </c>
      <c r="N5962" s="30">
        <f t="shared" ref="N5962:O5962" si="5532">SUM(N5933,N5956,N5959)</f>
        <v>68500</v>
      </c>
      <c r="O5962" s="30">
        <f t="shared" si="5532"/>
        <v>67400</v>
      </c>
      <c r="P5962" s="30">
        <f t="shared" si="5483"/>
        <v>771411</v>
      </c>
      <c r="Q5962" s="30">
        <f t="shared" si="5484"/>
        <v>75.507569246912297</v>
      </c>
      <c r="R5962" s="93"/>
      <c r="S5962" s="93"/>
      <c r="T5962" s="93"/>
      <c r="U5962" s="93"/>
      <c r="V5962" s="93"/>
      <c r="W5962" s="93"/>
      <c r="X5962" s="93"/>
      <c r="Y5962" s="93"/>
    </row>
    <row r="5963" spans="1:25" ht="15" customHeight="1" thickBot="1" x14ac:dyDescent="0.3">
      <c r="A5963" s="53" t="s">
        <v>1</v>
      </c>
      <c r="B5963" s="53" t="s">
        <v>1</v>
      </c>
      <c r="C5963" s="53" t="s">
        <v>1</v>
      </c>
      <c r="D5963" s="53" t="s">
        <v>1</v>
      </c>
      <c r="E5963" s="53" t="s">
        <v>1</v>
      </c>
      <c r="F5963" s="53" t="s">
        <v>1</v>
      </c>
      <c r="G5963" s="53" t="s">
        <v>1</v>
      </c>
      <c r="H5963" s="65" t="s">
        <v>76</v>
      </c>
      <c r="I5963" s="31"/>
      <c r="J5963" s="31"/>
      <c r="K5963" s="31">
        <v>0</v>
      </c>
      <c r="L5963" s="31"/>
      <c r="M5963" s="31"/>
      <c r="N5963" s="31"/>
      <c r="O5963" s="31"/>
      <c r="P5963" s="31"/>
      <c r="Q5963" s="31"/>
      <c r="R5963" s="94"/>
      <c r="S5963" s="94"/>
      <c r="T5963" s="94"/>
      <c r="U5963" s="94"/>
      <c r="V5963" s="94"/>
      <c r="W5963" s="94"/>
      <c r="X5963" s="94"/>
      <c r="Y5963" s="94"/>
    </row>
    <row r="5964" spans="1:25" ht="47.25" customHeight="1" thickBot="1" x14ac:dyDescent="0.3">
      <c r="A5964" s="110" t="s">
        <v>1</v>
      </c>
      <c r="B5964" s="110" t="s">
        <v>1</v>
      </c>
      <c r="C5964" s="110" t="s">
        <v>1</v>
      </c>
      <c r="D5964" s="110" t="s">
        <v>1</v>
      </c>
      <c r="E5964" s="110" t="s">
        <v>1</v>
      </c>
      <c r="F5964" s="110" t="s">
        <v>1</v>
      </c>
      <c r="G5964" s="110" t="s">
        <v>1</v>
      </c>
      <c r="H5964" s="28" t="s">
        <v>77</v>
      </c>
      <c r="I5964" s="109" t="s">
        <v>3984</v>
      </c>
      <c r="J5964" s="109" t="s">
        <v>11</v>
      </c>
      <c r="K5964" s="109" t="s">
        <v>3989</v>
      </c>
      <c r="L5964" s="109" t="s">
        <v>3985</v>
      </c>
      <c r="M5964" s="109" t="s">
        <v>4027</v>
      </c>
      <c r="N5964" s="109" t="s">
        <v>3988</v>
      </c>
      <c r="O5964" s="109" t="s">
        <v>3986</v>
      </c>
      <c r="P5964" s="109" t="s">
        <v>3987</v>
      </c>
      <c r="Q5964" s="109" t="s">
        <v>3695</v>
      </c>
      <c r="R5964" s="91"/>
      <c r="S5964" s="91"/>
      <c r="T5964" s="91"/>
      <c r="U5964" s="91"/>
      <c r="V5964" s="91"/>
      <c r="W5964" s="91"/>
      <c r="X5964" s="91"/>
      <c r="Y5964" s="91"/>
    </row>
    <row r="5965" spans="1:25" ht="15" customHeight="1" x14ac:dyDescent="0.25">
      <c r="A5965" s="111"/>
      <c r="B5965" s="111"/>
      <c r="C5965" s="111"/>
      <c r="D5965" s="111"/>
      <c r="E5965" s="111"/>
      <c r="F5965" s="111"/>
      <c r="G5965" s="111"/>
      <c r="H5965" s="67" t="s">
        <v>1</v>
      </c>
      <c r="I5965" s="29">
        <v>1</v>
      </c>
      <c r="J5965" s="29">
        <v>2</v>
      </c>
      <c r="K5965" s="29">
        <v>3</v>
      </c>
      <c r="L5965" s="29" t="s">
        <v>3478</v>
      </c>
      <c r="M5965" s="29">
        <v>5</v>
      </c>
      <c r="N5965" s="29">
        <v>6</v>
      </c>
      <c r="O5965" s="29">
        <v>7</v>
      </c>
      <c r="P5965" s="29" t="s">
        <v>3696</v>
      </c>
      <c r="Q5965" s="29">
        <v>9</v>
      </c>
      <c r="R5965" s="92"/>
      <c r="S5965" s="92"/>
      <c r="T5965" s="92"/>
      <c r="U5965" s="92"/>
      <c r="V5965" s="92"/>
      <c r="W5965" s="92"/>
      <c r="X5965" s="92"/>
      <c r="Y5965" s="92"/>
    </row>
    <row r="5966" spans="1:25" ht="15" customHeight="1" x14ac:dyDescent="0.25">
      <c r="A5966" s="111"/>
      <c r="B5966" s="111"/>
      <c r="C5966" s="111"/>
      <c r="D5966" s="111"/>
      <c r="E5966" s="111"/>
      <c r="F5966" s="111"/>
      <c r="G5966" s="111"/>
      <c r="H5966" s="68" t="s">
        <v>484</v>
      </c>
      <c r="I5966" s="32">
        <f t="shared" ref="I5966:K5966" si="5533">SUM(I5962)</f>
        <v>1088354</v>
      </c>
      <c r="J5966" s="32">
        <f t="shared" si="5533"/>
        <v>1021634</v>
      </c>
      <c r="K5966" s="32">
        <f t="shared" si="5533"/>
        <v>566711</v>
      </c>
      <c r="L5966" s="32">
        <f t="shared" si="5482"/>
        <v>204700</v>
      </c>
      <c r="M5966" s="32">
        <f t="shared" ref="M5966" si="5534">SUM(M5962)</f>
        <v>68800</v>
      </c>
      <c r="N5966" s="32">
        <f t="shared" ref="N5966:O5966" si="5535">SUM(N5962)</f>
        <v>68500</v>
      </c>
      <c r="O5966" s="32">
        <f t="shared" si="5535"/>
        <v>67400</v>
      </c>
      <c r="P5966" s="32">
        <f t="shared" si="5483"/>
        <v>771411</v>
      </c>
      <c r="Q5966" s="32">
        <f t="shared" si="5484"/>
        <v>75.507569246912297</v>
      </c>
      <c r="R5966" s="90"/>
      <c r="S5966" s="90"/>
      <c r="T5966" s="90"/>
      <c r="U5966" s="90"/>
      <c r="V5966" s="90"/>
      <c r="W5966" s="90"/>
      <c r="X5966" s="90"/>
      <c r="Y5966" s="90"/>
    </row>
    <row r="5967" spans="1:25" ht="15" customHeight="1" x14ac:dyDescent="0.25">
      <c r="A5967" s="111"/>
      <c r="B5967" s="111"/>
      <c r="C5967" s="111"/>
      <c r="D5967" s="111"/>
      <c r="E5967" s="111"/>
      <c r="F5967" s="111"/>
      <c r="G5967" s="111"/>
      <c r="H5967" s="69" t="s">
        <v>79</v>
      </c>
      <c r="I5967" s="32">
        <f t="shared" ref="I5967:K5967" si="5536">SUM(I5966)</f>
        <v>1088354</v>
      </c>
      <c r="J5967" s="32">
        <f t="shared" si="5536"/>
        <v>1021634</v>
      </c>
      <c r="K5967" s="32">
        <f t="shared" si="5536"/>
        <v>566711</v>
      </c>
      <c r="L5967" s="32">
        <f t="shared" si="5482"/>
        <v>204700</v>
      </c>
      <c r="M5967" s="32">
        <f t="shared" ref="M5967" si="5537">SUM(M5966)</f>
        <v>68800</v>
      </c>
      <c r="N5967" s="32">
        <f t="shared" ref="N5967:O5967" si="5538">SUM(N5966)</f>
        <v>68500</v>
      </c>
      <c r="O5967" s="32">
        <f t="shared" si="5538"/>
        <v>67400</v>
      </c>
      <c r="P5967" s="32">
        <f t="shared" si="5483"/>
        <v>771411</v>
      </c>
      <c r="Q5967" s="32">
        <f t="shared" si="5484"/>
        <v>75.507569246912297</v>
      </c>
      <c r="R5967" s="90"/>
      <c r="S5967" s="90"/>
      <c r="T5967" s="90"/>
      <c r="U5967" s="90"/>
      <c r="V5967" s="90"/>
      <c r="W5967" s="90"/>
      <c r="X5967" s="90"/>
      <c r="Y5967" s="90"/>
    </row>
    <row r="5968" spans="1:25" ht="15" customHeight="1" x14ac:dyDescent="0.25">
      <c r="A5968" s="112"/>
      <c r="B5968" s="112"/>
      <c r="C5968" s="112"/>
      <c r="D5968" s="112"/>
      <c r="E5968" s="112"/>
      <c r="F5968" s="112"/>
      <c r="G5968" s="112"/>
      <c r="I5968" s="27"/>
      <c r="J5968" s="27"/>
      <c r="K5968" s="27">
        <v>0</v>
      </c>
      <c r="L5968" s="27"/>
      <c r="M5968" s="27"/>
      <c r="N5968" s="27"/>
      <c r="O5968" s="27"/>
      <c r="P5968" s="27"/>
      <c r="Q5968" s="27"/>
      <c r="R5968" s="27"/>
      <c r="S5968" s="27"/>
      <c r="T5968" s="27"/>
      <c r="U5968" s="27"/>
      <c r="V5968" s="27"/>
      <c r="W5968" s="27"/>
      <c r="X5968" s="27"/>
      <c r="Y5968" s="27"/>
    </row>
    <row r="5969" spans="1:25" ht="15" customHeight="1" thickBot="1" x14ac:dyDescent="0.3">
      <c r="A5969" s="53" t="s">
        <v>1</v>
      </c>
      <c r="B5969" s="53" t="s">
        <v>1</v>
      </c>
      <c r="C5969" s="53" t="s">
        <v>1</v>
      </c>
      <c r="D5969" s="53" t="s">
        <v>1</v>
      </c>
      <c r="E5969" s="53" t="s">
        <v>1</v>
      </c>
      <c r="F5969" s="53" t="s">
        <v>1</v>
      </c>
      <c r="G5969" s="53" t="s">
        <v>1</v>
      </c>
      <c r="H5969" s="21" t="s">
        <v>1</v>
      </c>
      <c r="I5969" s="33"/>
      <c r="J5969" s="33"/>
      <c r="K5969" s="33">
        <v>0</v>
      </c>
      <c r="L5969" s="33"/>
      <c r="M5969" s="33"/>
      <c r="N5969" s="33"/>
      <c r="O5969" s="33"/>
      <c r="P5969" s="33"/>
      <c r="Q5969" s="33"/>
      <c r="R5969" s="33"/>
      <c r="S5969" s="33"/>
      <c r="T5969" s="33"/>
      <c r="U5969" s="33"/>
      <c r="V5969" s="33"/>
      <c r="W5969" s="33"/>
      <c r="X5969" s="33"/>
      <c r="Y5969" s="33"/>
    </row>
    <row r="5970" spans="1:25" ht="45.75" customHeight="1" thickBot="1" x14ac:dyDescent="0.3">
      <c r="A5970" s="28" t="s">
        <v>4</v>
      </c>
      <c r="B5970" s="28" t="s">
        <v>5</v>
      </c>
      <c r="C5970" s="28" t="s">
        <v>6</v>
      </c>
      <c r="D5970" s="57" t="s">
        <v>1</v>
      </c>
      <c r="E5970" s="28" t="s">
        <v>7</v>
      </c>
      <c r="F5970" s="28" t="s">
        <v>8</v>
      </c>
      <c r="G5970" s="28" t="s">
        <v>9</v>
      </c>
      <c r="H5970" s="28" t="s">
        <v>10</v>
      </c>
      <c r="I5970" s="109" t="s">
        <v>3984</v>
      </c>
      <c r="J5970" s="109" t="s">
        <v>11</v>
      </c>
      <c r="K5970" s="109" t="s">
        <v>3989</v>
      </c>
      <c r="L5970" s="109" t="s">
        <v>3985</v>
      </c>
      <c r="M5970" s="109" t="s">
        <v>4027</v>
      </c>
      <c r="N5970" s="109" t="s">
        <v>3988</v>
      </c>
      <c r="O5970" s="109" t="s">
        <v>3986</v>
      </c>
      <c r="P5970" s="109" t="s">
        <v>3987</v>
      </c>
      <c r="Q5970" s="109" t="s">
        <v>3695</v>
      </c>
      <c r="R5970" s="91"/>
      <c r="S5970" s="91"/>
      <c r="T5970" s="91"/>
      <c r="U5970" s="91"/>
      <c r="V5970" s="91"/>
      <c r="W5970" s="91"/>
      <c r="X5970" s="91"/>
      <c r="Y5970" s="91"/>
    </row>
    <row r="5971" spans="1:25" ht="15" customHeight="1" x14ac:dyDescent="0.25">
      <c r="A5971" s="58" t="s">
        <v>1</v>
      </c>
      <c r="B5971" s="58" t="s">
        <v>1</v>
      </c>
      <c r="C5971" s="58" t="s">
        <v>1</v>
      </c>
      <c r="D5971" s="59" t="s">
        <v>1</v>
      </c>
      <c r="E5971" s="59" t="s">
        <v>1</v>
      </c>
      <c r="F5971" s="60" t="s">
        <v>1</v>
      </c>
      <c r="G5971" s="61" t="s">
        <v>1</v>
      </c>
      <c r="H5971" s="62" t="s">
        <v>1</v>
      </c>
      <c r="I5971" s="29">
        <v>1</v>
      </c>
      <c r="J5971" s="29">
        <v>2</v>
      </c>
      <c r="K5971" s="29">
        <v>3</v>
      </c>
      <c r="L5971" s="29" t="s">
        <v>3478</v>
      </c>
      <c r="M5971" s="29">
        <v>5</v>
      </c>
      <c r="N5971" s="29">
        <v>6</v>
      </c>
      <c r="O5971" s="29">
        <v>7</v>
      </c>
      <c r="P5971" s="29" t="s">
        <v>3696</v>
      </c>
      <c r="Q5971" s="29">
        <v>9</v>
      </c>
      <c r="R5971" s="92"/>
      <c r="S5971" s="92"/>
      <c r="T5971" s="92"/>
      <c r="U5971" s="92"/>
      <c r="V5971" s="92"/>
      <c r="W5971" s="92"/>
      <c r="X5971" s="92"/>
      <c r="Y5971" s="92"/>
    </row>
    <row r="5972" spans="1:25" ht="15" customHeight="1" x14ac:dyDescent="0.25">
      <c r="A5972" s="63" t="s">
        <v>935</v>
      </c>
      <c r="B5972" s="63" t="s">
        <v>95</v>
      </c>
      <c r="C5972" s="64" t="s">
        <v>1435</v>
      </c>
      <c r="D5972" s="64" t="s">
        <v>2168</v>
      </c>
      <c r="E5972" s="65" t="s">
        <v>1</v>
      </c>
      <c r="F5972" s="65" t="s">
        <v>1</v>
      </c>
      <c r="G5972" s="65" t="s">
        <v>1</v>
      </c>
      <c r="H5972" s="65" t="s">
        <v>2169</v>
      </c>
      <c r="I5972" s="26">
        <v>0</v>
      </c>
      <c r="J5972" s="26" t="s">
        <v>1</v>
      </c>
      <c r="K5972" s="26">
        <v>0</v>
      </c>
      <c r="L5972" s="26"/>
      <c r="M5972" s="26"/>
      <c r="N5972" s="26"/>
      <c r="O5972" s="26"/>
      <c r="P5972" s="26"/>
      <c r="Q5972" s="26"/>
      <c r="R5972" s="90"/>
      <c r="S5972" s="90"/>
      <c r="T5972" s="90"/>
      <c r="U5972" s="90"/>
      <c r="V5972" s="90"/>
      <c r="W5972" s="90"/>
      <c r="X5972" s="90"/>
      <c r="Y5972" s="90"/>
    </row>
    <row r="5973" spans="1:25" ht="22.5" customHeight="1" x14ac:dyDescent="0.25">
      <c r="A5973" s="63" t="s">
        <v>1</v>
      </c>
      <c r="B5973" s="63" t="s">
        <v>1</v>
      </c>
      <c r="C5973" s="63" t="s">
        <v>1</v>
      </c>
      <c r="D5973" s="65" t="s">
        <v>1</v>
      </c>
      <c r="E5973" s="65" t="s">
        <v>1</v>
      </c>
      <c r="F5973" s="65" t="s">
        <v>1</v>
      </c>
      <c r="G5973" s="65" t="s">
        <v>1</v>
      </c>
      <c r="H5973" s="66" t="s">
        <v>15</v>
      </c>
      <c r="I5973" s="30">
        <f t="shared" ref="I5973:K5973" si="5539">SUM(I5974,I5982,I5984)</f>
        <v>1974494</v>
      </c>
      <c r="J5973" s="30">
        <f t="shared" si="5539"/>
        <v>1796794</v>
      </c>
      <c r="K5973" s="30">
        <f t="shared" si="5539"/>
        <v>961702</v>
      </c>
      <c r="L5973" s="30">
        <f t="shared" ref="L5973:L6031" si="5540">SUM(M5973:O5973)</f>
        <v>456150</v>
      </c>
      <c r="M5973" s="30">
        <f t="shared" ref="M5973" si="5541">SUM(M5974,M5982,M5984)</f>
        <v>142550</v>
      </c>
      <c r="N5973" s="30">
        <f t="shared" ref="N5973:O5973" si="5542">SUM(N5974,N5982,N5984)</f>
        <v>156500</v>
      </c>
      <c r="O5973" s="30">
        <f t="shared" si="5542"/>
        <v>157100</v>
      </c>
      <c r="P5973" s="30">
        <f t="shared" ref="P5973:P6031" si="5543">K5973+L5973</f>
        <v>1417852</v>
      </c>
      <c r="Q5973" s="30">
        <f t="shared" ref="Q5973:Q6031" si="5544">IF(J5973=0,"-",P5973/J5973*100)</f>
        <v>78.910103217174594</v>
      </c>
      <c r="R5973" s="93"/>
      <c r="S5973" s="93"/>
      <c r="T5973" s="93"/>
      <c r="U5973" s="93"/>
      <c r="V5973" s="93"/>
      <c r="W5973" s="93"/>
      <c r="X5973" s="93"/>
      <c r="Y5973" s="93"/>
    </row>
    <row r="5974" spans="1:25" ht="15" customHeight="1" x14ac:dyDescent="0.25">
      <c r="A5974" s="63" t="s">
        <v>935</v>
      </c>
      <c r="B5974" s="63" t="s">
        <v>95</v>
      </c>
      <c r="C5974" s="63" t="s">
        <v>1435</v>
      </c>
      <c r="D5974" s="63" t="s">
        <v>2168</v>
      </c>
      <c r="E5974" s="65" t="s">
        <v>16</v>
      </c>
      <c r="F5974" s="65" t="s">
        <v>1</v>
      </c>
      <c r="G5974" s="65" t="s">
        <v>1</v>
      </c>
      <c r="H5974" s="65" t="s">
        <v>17</v>
      </c>
      <c r="I5974" s="31">
        <f t="shared" ref="I5974:K5974" si="5545">SUM(I5975:I5976)</f>
        <v>1525076</v>
      </c>
      <c r="J5974" s="31">
        <f t="shared" si="5545"/>
        <v>1504076</v>
      </c>
      <c r="K5974" s="31">
        <f t="shared" si="5545"/>
        <v>808732</v>
      </c>
      <c r="L5974" s="31">
        <f t="shared" si="5540"/>
        <v>378700</v>
      </c>
      <c r="M5974" s="31">
        <f t="shared" ref="M5974" si="5546">SUM(M5975:M5976)</f>
        <v>112500</v>
      </c>
      <c r="N5974" s="31">
        <f t="shared" ref="N5974:O5974" si="5547">SUM(N5975:N5976)</f>
        <v>133100</v>
      </c>
      <c r="O5974" s="31">
        <f t="shared" si="5547"/>
        <v>133100</v>
      </c>
      <c r="P5974" s="31">
        <f t="shared" si="5543"/>
        <v>1187432</v>
      </c>
      <c r="Q5974" s="31">
        <f t="shared" si="5544"/>
        <v>78.947606370954659</v>
      </c>
      <c r="R5974" s="94"/>
      <c r="S5974" s="94"/>
      <c r="T5974" s="94"/>
      <c r="U5974" s="94"/>
      <c r="V5974" s="94"/>
      <c r="W5974" s="94"/>
      <c r="X5974" s="94"/>
      <c r="Y5974" s="94"/>
    </row>
    <row r="5975" spans="1:25" ht="15" customHeight="1" x14ac:dyDescent="0.25">
      <c r="A5975" s="64" t="s">
        <v>935</v>
      </c>
      <c r="B5975" s="64" t="s">
        <v>95</v>
      </c>
      <c r="C5975" s="64" t="s">
        <v>1435</v>
      </c>
      <c r="D5975" s="64" t="s">
        <v>2168</v>
      </c>
      <c r="E5975" s="20" t="s">
        <v>19</v>
      </c>
      <c r="F5975" s="64"/>
      <c r="G5975" s="53" t="s">
        <v>385</v>
      </c>
      <c r="H5975" s="53" t="s">
        <v>3935</v>
      </c>
      <c r="I5975" s="26">
        <v>1324744</v>
      </c>
      <c r="J5975" s="26">
        <v>1303744</v>
      </c>
      <c r="K5975" s="26">
        <v>676000</v>
      </c>
      <c r="L5975" s="26">
        <f t="shared" si="5540"/>
        <v>340000</v>
      </c>
      <c r="M5975" s="26">
        <v>100000</v>
      </c>
      <c r="N5975" s="26">
        <v>120000</v>
      </c>
      <c r="O5975" s="26">
        <v>120000</v>
      </c>
      <c r="P5975" s="26">
        <f t="shared" si="5543"/>
        <v>1016000</v>
      </c>
      <c r="Q5975" s="26">
        <f t="shared" si="5544"/>
        <v>77.929409454616859</v>
      </c>
      <c r="R5975" s="90"/>
      <c r="S5975" s="90"/>
      <c r="T5975" s="90"/>
      <c r="U5975" s="90"/>
      <c r="V5975" s="90"/>
      <c r="W5975" s="90"/>
      <c r="X5975" s="90"/>
      <c r="Y5975" s="90"/>
    </row>
    <row r="5976" spans="1:25" ht="15" customHeight="1" x14ac:dyDescent="0.25">
      <c r="A5976" s="63" t="s">
        <v>935</v>
      </c>
      <c r="B5976" s="63" t="s">
        <v>95</v>
      </c>
      <c r="C5976" s="63" t="s">
        <v>1435</v>
      </c>
      <c r="D5976" s="63" t="s">
        <v>2168</v>
      </c>
      <c r="E5976" s="63" t="s">
        <v>21</v>
      </c>
      <c r="F5976" s="64" t="s">
        <v>1</v>
      </c>
      <c r="G5976" s="53" t="s">
        <v>1</v>
      </c>
      <c r="H5976" s="65" t="s">
        <v>22</v>
      </c>
      <c r="I5976" s="31">
        <f t="shared" ref="I5976:K5976" si="5548">SUM(I5977:I5981)</f>
        <v>200332</v>
      </c>
      <c r="J5976" s="31">
        <f t="shared" si="5548"/>
        <v>200332</v>
      </c>
      <c r="K5976" s="31">
        <f t="shared" si="5548"/>
        <v>132732</v>
      </c>
      <c r="L5976" s="31">
        <f t="shared" si="5540"/>
        <v>38700</v>
      </c>
      <c r="M5976" s="31">
        <f t="shared" ref="M5976" si="5549">SUM(M5977:M5981)</f>
        <v>12500</v>
      </c>
      <c r="N5976" s="31">
        <f t="shared" ref="N5976:O5976" si="5550">SUM(N5977:N5981)</f>
        <v>13100</v>
      </c>
      <c r="O5976" s="31">
        <f t="shared" si="5550"/>
        <v>13100</v>
      </c>
      <c r="P5976" s="31">
        <f t="shared" si="5543"/>
        <v>171432</v>
      </c>
      <c r="Q5976" s="31">
        <f t="shared" si="5544"/>
        <v>85.573947247569038</v>
      </c>
      <c r="R5976" s="94"/>
      <c r="S5976" s="94"/>
      <c r="T5976" s="94"/>
      <c r="U5976" s="94"/>
      <c r="V5976" s="94"/>
      <c r="W5976" s="94"/>
      <c r="X5976" s="94"/>
      <c r="Y5976" s="94"/>
    </row>
    <row r="5977" spans="1:25" ht="15" customHeight="1" x14ac:dyDescent="0.25">
      <c r="A5977" s="64" t="s">
        <v>935</v>
      </c>
      <c r="B5977" s="64" t="s">
        <v>95</v>
      </c>
      <c r="C5977" s="64" t="s">
        <v>1435</v>
      </c>
      <c r="D5977" s="64" t="s">
        <v>2168</v>
      </c>
      <c r="E5977" s="20" t="s">
        <v>23</v>
      </c>
      <c r="F5977" s="64" t="s">
        <v>2170</v>
      </c>
      <c r="G5977" s="53" t="s">
        <v>385</v>
      </c>
      <c r="H5977" s="53" t="s">
        <v>85</v>
      </c>
      <c r="I5977" s="26">
        <v>32000</v>
      </c>
      <c r="J5977" s="26">
        <v>32000</v>
      </c>
      <c r="K5977" s="26">
        <v>20100</v>
      </c>
      <c r="L5977" s="26">
        <f t="shared" si="5540"/>
        <v>7200</v>
      </c>
      <c r="M5977" s="26">
        <v>2000</v>
      </c>
      <c r="N5977" s="26">
        <v>2600</v>
      </c>
      <c r="O5977" s="26">
        <v>2600</v>
      </c>
      <c r="P5977" s="26">
        <f t="shared" si="5543"/>
        <v>27300</v>
      </c>
      <c r="Q5977" s="26">
        <f t="shared" si="5544"/>
        <v>85.3125</v>
      </c>
      <c r="R5977" s="90"/>
      <c r="S5977" s="90"/>
      <c r="T5977" s="90"/>
      <c r="U5977" s="90"/>
      <c r="V5977" s="90"/>
      <c r="W5977" s="90"/>
      <c r="X5977" s="90"/>
      <c r="Y5977" s="90"/>
    </row>
    <row r="5978" spans="1:25" ht="15" customHeight="1" x14ac:dyDescent="0.25">
      <c r="A5978" s="64" t="s">
        <v>935</v>
      </c>
      <c r="B5978" s="64" t="s">
        <v>95</v>
      </c>
      <c r="C5978" s="64" t="s">
        <v>1435</v>
      </c>
      <c r="D5978" s="64" t="s">
        <v>2168</v>
      </c>
      <c r="E5978" s="20" t="s">
        <v>23</v>
      </c>
      <c r="F5978" s="64" t="s">
        <v>2171</v>
      </c>
      <c r="G5978" s="53" t="s">
        <v>385</v>
      </c>
      <c r="H5978" s="53" t="s">
        <v>25</v>
      </c>
      <c r="I5978" s="26">
        <v>109800</v>
      </c>
      <c r="J5978" s="26">
        <v>109800</v>
      </c>
      <c r="K5978" s="26">
        <v>66000</v>
      </c>
      <c r="L5978" s="26">
        <f t="shared" si="5540"/>
        <v>31500</v>
      </c>
      <c r="M5978" s="26">
        <v>10500</v>
      </c>
      <c r="N5978" s="26">
        <v>10500</v>
      </c>
      <c r="O5978" s="26">
        <v>10500</v>
      </c>
      <c r="P5978" s="26">
        <f t="shared" si="5543"/>
        <v>97500</v>
      </c>
      <c r="Q5978" s="26">
        <f t="shared" si="5544"/>
        <v>88.797814207650276</v>
      </c>
      <c r="R5978" s="90"/>
      <c r="S5978" s="90"/>
      <c r="T5978" s="90"/>
      <c r="U5978" s="90"/>
      <c r="V5978" s="90"/>
      <c r="W5978" s="90"/>
      <c r="X5978" s="90"/>
      <c r="Y5978" s="90"/>
    </row>
    <row r="5979" spans="1:25" ht="15" customHeight="1" x14ac:dyDescent="0.25">
      <c r="A5979" s="64" t="s">
        <v>935</v>
      </c>
      <c r="B5979" s="64" t="s">
        <v>95</v>
      </c>
      <c r="C5979" s="64" t="s">
        <v>1435</v>
      </c>
      <c r="D5979" s="64" t="s">
        <v>2168</v>
      </c>
      <c r="E5979" s="20" t="s">
        <v>23</v>
      </c>
      <c r="F5979" s="64" t="s">
        <v>2172</v>
      </c>
      <c r="G5979" s="53" t="s">
        <v>385</v>
      </c>
      <c r="H5979" s="53" t="s">
        <v>27</v>
      </c>
      <c r="I5979" s="26">
        <v>24732</v>
      </c>
      <c r="J5979" s="26">
        <v>24732</v>
      </c>
      <c r="K5979" s="26">
        <v>24732</v>
      </c>
      <c r="L5979" s="26">
        <f t="shared" si="5540"/>
        <v>0</v>
      </c>
      <c r="M5979" s="26"/>
      <c r="N5979" s="26"/>
      <c r="O5979" s="26"/>
      <c r="P5979" s="26">
        <f t="shared" si="5543"/>
        <v>24732</v>
      </c>
      <c r="Q5979" s="26">
        <f t="shared" si="5544"/>
        <v>100</v>
      </c>
      <c r="R5979" s="90"/>
      <c r="S5979" s="90"/>
      <c r="T5979" s="90"/>
      <c r="U5979" s="90"/>
      <c r="V5979" s="90"/>
      <c r="W5979" s="90"/>
      <c r="X5979" s="90"/>
      <c r="Y5979" s="90"/>
    </row>
    <row r="5980" spans="1:25" ht="15" customHeight="1" x14ac:dyDescent="0.25">
      <c r="A5980" s="64" t="s">
        <v>935</v>
      </c>
      <c r="B5980" s="64" t="s">
        <v>95</v>
      </c>
      <c r="C5980" s="64" t="s">
        <v>1435</v>
      </c>
      <c r="D5980" s="64" t="s">
        <v>2168</v>
      </c>
      <c r="E5980" s="20" t="s">
        <v>23</v>
      </c>
      <c r="F5980" s="64" t="s">
        <v>2173</v>
      </c>
      <c r="G5980" s="53" t="s">
        <v>385</v>
      </c>
      <c r="H5980" s="53" t="s">
        <v>89</v>
      </c>
      <c r="I5980" s="26">
        <v>14500</v>
      </c>
      <c r="J5980" s="26">
        <v>14500</v>
      </c>
      <c r="K5980" s="26">
        <v>14500</v>
      </c>
      <c r="L5980" s="26">
        <f t="shared" si="5540"/>
        <v>0</v>
      </c>
      <c r="M5980" s="26"/>
      <c r="N5980" s="26"/>
      <c r="O5980" s="26"/>
      <c r="P5980" s="26">
        <f t="shared" si="5543"/>
        <v>14500</v>
      </c>
      <c r="Q5980" s="26">
        <f t="shared" si="5544"/>
        <v>100</v>
      </c>
      <c r="R5980" s="90"/>
      <c r="S5980" s="90"/>
      <c r="T5980" s="90"/>
      <c r="U5980" s="90"/>
      <c r="V5980" s="90"/>
      <c r="W5980" s="90"/>
      <c r="X5980" s="90"/>
      <c r="Y5980" s="90"/>
    </row>
    <row r="5981" spans="1:25" ht="15" customHeight="1" x14ac:dyDescent="0.25">
      <c r="A5981" s="64" t="s">
        <v>935</v>
      </c>
      <c r="B5981" s="64" t="s">
        <v>95</v>
      </c>
      <c r="C5981" s="64" t="s">
        <v>1435</v>
      </c>
      <c r="D5981" s="64" t="s">
        <v>2168</v>
      </c>
      <c r="E5981" s="20" t="s">
        <v>23</v>
      </c>
      <c r="F5981" s="64" t="s">
        <v>2174</v>
      </c>
      <c r="G5981" s="53" t="s">
        <v>385</v>
      </c>
      <c r="H5981" s="53" t="s">
        <v>29</v>
      </c>
      <c r="I5981" s="26">
        <v>19300</v>
      </c>
      <c r="J5981" s="26">
        <v>19300</v>
      </c>
      <c r="K5981" s="26">
        <v>7400</v>
      </c>
      <c r="L5981" s="26">
        <f t="shared" si="5540"/>
        <v>0</v>
      </c>
      <c r="M5981" s="26"/>
      <c r="N5981" s="26"/>
      <c r="O5981" s="26"/>
      <c r="P5981" s="26">
        <f t="shared" si="5543"/>
        <v>7400</v>
      </c>
      <c r="Q5981" s="26">
        <f t="shared" si="5544"/>
        <v>38.341968911917093</v>
      </c>
      <c r="R5981" s="90"/>
      <c r="S5981" s="90"/>
      <c r="T5981" s="90"/>
      <c r="U5981" s="90"/>
      <c r="V5981" s="90"/>
      <c r="W5981" s="90"/>
      <c r="X5981" s="90"/>
      <c r="Y5981" s="90"/>
    </row>
    <row r="5982" spans="1:25" ht="15" customHeight="1" x14ac:dyDescent="0.25">
      <c r="A5982" s="63" t="s">
        <v>935</v>
      </c>
      <c r="B5982" s="63" t="s">
        <v>95</v>
      </c>
      <c r="C5982" s="63" t="s">
        <v>1435</v>
      </c>
      <c r="D5982" s="63" t="s">
        <v>2168</v>
      </c>
      <c r="E5982" s="65" t="s">
        <v>30</v>
      </c>
      <c r="F5982" s="65" t="s">
        <v>1</v>
      </c>
      <c r="G5982" s="65" t="s">
        <v>1</v>
      </c>
      <c r="H5982" s="65" t="s">
        <v>31</v>
      </c>
      <c r="I5982" s="31">
        <f t="shared" ref="I5982:K5982" si="5551">SUM(I5983)</f>
        <v>141186</v>
      </c>
      <c r="J5982" s="31">
        <f t="shared" si="5551"/>
        <v>141186</v>
      </c>
      <c r="K5982" s="31">
        <f t="shared" si="5551"/>
        <v>73900</v>
      </c>
      <c r="L5982" s="31">
        <f t="shared" si="5540"/>
        <v>36000</v>
      </c>
      <c r="M5982" s="31">
        <f t="shared" ref="M5982" si="5552">SUM(M5983)</f>
        <v>12000</v>
      </c>
      <c r="N5982" s="31">
        <f t="shared" ref="N5982:O5982" si="5553">SUM(N5983)</f>
        <v>12000</v>
      </c>
      <c r="O5982" s="31">
        <f t="shared" si="5553"/>
        <v>12000</v>
      </c>
      <c r="P5982" s="31">
        <f t="shared" si="5543"/>
        <v>109900</v>
      </c>
      <c r="Q5982" s="31">
        <f t="shared" si="5544"/>
        <v>77.840579094244461</v>
      </c>
      <c r="R5982" s="94"/>
      <c r="S5982" s="94"/>
      <c r="T5982" s="94"/>
      <c r="U5982" s="94"/>
      <c r="V5982" s="94"/>
      <c r="W5982" s="94"/>
      <c r="X5982" s="94"/>
      <c r="Y5982" s="94"/>
    </row>
    <row r="5983" spans="1:25" ht="15" customHeight="1" x14ac:dyDescent="0.25">
      <c r="A5983" s="64" t="s">
        <v>935</v>
      </c>
      <c r="B5983" s="64" t="s">
        <v>95</v>
      </c>
      <c r="C5983" s="64" t="s">
        <v>1435</v>
      </c>
      <c r="D5983" s="64" t="s">
        <v>2168</v>
      </c>
      <c r="E5983" s="20" t="s">
        <v>33</v>
      </c>
      <c r="F5983" s="64"/>
      <c r="G5983" s="53" t="s">
        <v>385</v>
      </c>
      <c r="H5983" s="53" t="s">
        <v>3956</v>
      </c>
      <c r="I5983" s="26">
        <v>141186</v>
      </c>
      <c r="J5983" s="26">
        <v>141186</v>
      </c>
      <c r="K5983" s="26">
        <v>73900</v>
      </c>
      <c r="L5983" s="26">
        <f t="shared" si="5540"/>
        <v>36000</v>
      </c>
      <c r="M5983" s="26">
        <v>12000</v>
      </c>
      <c r="N5983" s="26">
        <v>12000</v>
      </c>
      <c r="O5983" s="26">
        <v>12000</v>
      </c>
      <c r="P5983" s="26">
        <f t="shared" si="5543"/>
        <v>109900</v>
      </c>
      <c r="Q5983" s="26">
        <f t="shared" si="5544"/>
        <v>77.840579094244461</v>
      </c>
      <c r="R5983" s="90"/>
      <c r="S5983" s="90"/>
      <c r="T5983" s="90"/>
      <c r="U5983" s="90"/>
      <c r="V5983" s="90"/>
      <c r="W5983" s="90"/>
      <c r="X5983" s="90"/>
      <c r="Y5983" s="90"/>
    </row>
    <row r="5984" spans="1:25" ht="15" customHeight="1" x14ac:dyDescent="0.25">
      <c r="A5984" s="63" t="s">
        <v>935</v>
      </c>
      <c r="B5984" s="63" t="s">
        <v>95</v>
      </c>
      <c r="C5984" s="63" t="s">
        <v>1435</v>
      </c>
      <c r="D5984" s="63" t="s">
        <v>2168</v>
      </c>
      <c r="E5984" s="65" t="s">
        <v>34</v>
      </c>
      <c r="F5984" s="65" t="s">
        <v>1</v>
      </c>
      <c r="G5984" s="65" t="s">
        <v>1</v>
      </c>
      <c r="H5984" s="65" t="s">
        <v>35</v>
      </c>
      <c r="I5984" s="31">
        <f t="shared" ref="I5984:K5984" si="5554">SUM(I5985:I5992)</f>
        <v>308232</v>
      </c>
      <c r="J5984" s="31">
        <f t="shared" si="5554"/>
        <v>151532</v>
      </c>
      <c r="K5984" s="31">
        <f t="shared" si="5554"/>
        <v>79070</v>
      </c>
      <c r="L5984" s="31">
        <f t="shared" si="5540"/>
        <v>41450</v>
      </c>
      <c r="M5984" s="31">
        <f t="shared" ref="M5984" si="5555">SUM(M5985:M5992)</f>
        <v>18050</v>
      </c>
      <c r="N5984" s="31">
        <f t="shared" ref="N5984:O5984" si="5556">SUM(N5985:N5992)</f>
        <v>11400</v>
      </c>
      <c r="O5984" s="31">
        <f t="shared" si="5556"/>
        <v>12000</v>
      </c>
      <c r="P5984" s="31">
        <f t="shared" si="5543"/>
        <v>120520</v>
      </c>
      <c r="Q5984" s="31">
        <f t="shared" si="5544"/>
        <v>79.534355779637295</v>
      </c>
      <c r="R5984" s="94"/>
      <c r="S5984" s="94"/>
      <c r="T5984" s="94"/>
      <c r="U5984" s="94"/>
      <c r="V5984" s="94"/>
      <c r="W5984" s="94"/>
      <c r="X5984" s="94"/>
      <c r="Y5984" s="94"/>
    </row>
    <row r="5985" spans="1:25" ht="15" customHeight="1" x14ac:dyDescent="0.25">
      <c r="A5985" s="64" t="s">
        <v>935</v>
      </c>
      <c r="B5985" s="64" t="s">
        <v>95</v>
      </c>
      <c r="C5985" s="64" t="s">
        <v>1435</v>
      </c>
      <c r="D5985" s="64" t="s">
        <v>2168</v>
      </c>
      <c r="E5985" s="20" t="s">
        <v>38</v>
      </c>
      <c r="F5985" s="64"/>
      <c r="G5985" s="53" t="s">
        <v>385</v>
      </c>
      <c r="H5985" s="53" t="s">
        <v>37</v>
      </c>
      <c r="I5985" s="26">
        <v>8000</v>
      </c>
      <c r="J5985" s="26">
        <v>100</v>
      </c>
      <c r="K5985" s="26">
        <v>100</v>
      </c>
      <c r="L5985" s="26">
        <f t="shared" si="5540"/>
        <v>0</v>
      </c>
      <c r="M5985" s="26"/>
      <c r="N5985" s="26"/>
      <c r="O5985" s="26"/>
      <c r="P5985" s="26">
        <f t="shared" si="5543"/>
        <v>100</v>
      </c>
      <c r="Q5985" s="26">
        <f t="shared" si="5544"/>
        <v>100</v>
      </c>
      <c r="R5985" s="90"/>
      <c r="S5985" s="90"/>
      <c r="T5985" s="90"/>
      <c r="U5985" s="90"/>
      <c r="V5985" s="90"/>
      <c r="W5985" s="90"/>
      <c r="X5985" s="90"/>
      <c r="Y5985" s="90"/>
    </row>
    <row r="5986" spans="1:25" ht="15" customHeight="1" x14ac:dyDescent="0.25">
      <c r="A5986" s="64" t="s">
        <v>935</v>
      </c>
      <c r="B5986" s="64" t="s">
        <v>95</v>
      </c>
      <c r="C5986" s="64" t="s">
        <v>1435</v>
      </c>
      <c r="D5986" s="64" t="s">
        <v>2168</v>
      </c>
      <c r="E5986" s="20" t="s">
        <v>298</v>
      </c>
      <c r="F5986" s="64"/>
      <c r="G5986" s="53" t="s">
        <v>385</v>
      </c>
      <c r="H5986" s="53" t="s">
        <v>297</v>
      </c>
      <c r="I5986" s="26">
        <v>85000</v>
      </c>
      <c r="J5986" s="26">
        <v>75000</v>
      </c>
      <c r="K5986" s="26">
        <v>40300</v>
      </c>
      <c r="L5986" s="26">
        <f t="shared" si="5540"/>
        <v>20000</v>
      </c>
      <c r="M5986" s="26">
        <v>10000</v>
      </c>
      <c r="N5986" s="26">
        <v>5000</v>
      </c>
      <c r="O5986" s="26">
        <v>5000</v>
      </c>
      <c r="P5986" s="26">
        <f t="shared" si="5543"/>
        <v>60300</v>
      </c>
      <c r="Q5986" s="26">
        <f t="shared" si="5544"/>
        <v>80.400000000000006</v>
      </c>
      <c r="R5986" s="90"/>
      <c r="S5986" s="90"/>
      <c r="T5986" s="90"/>
      <c r="U5986" s="90"/>
      <c r="V5986" s="90"/>
      <c r="W5986" s="90"/>
      <c r="X5986" s="90"/>
      <c r="Y5986" s="90"/>
    </row>
    <row r="5987" spans="1:25" ht="15" customHeight="1" x14ac:dyDescent="0.25">
      <c r="A5987" s="64" t="s">
        <v>935</v>
      </c>
      <c r="B5987" s="64" t="s">
        <v>95</v>
      </c>
      <c r="C5987" s="64" t="s">
        <v>1435</v>
      </c>
      <c r="D5987" s="64" t="s">
        <v>2168</v>
      </c>
      <c r="E5987" s="20" t="s">
        <v>301</v>
      </c>
      <c r="F5987" s="64"/>
      <c r="G5987" s="53" t="s">
        <v>385</v>
      </c>
      <c r="H5987" s="53" t="s">
        <v>300</v>
      </c>
      <c r="I5987" s="26">
        <v>27000</v>
      </c>
      <c r="J5987" s="26">
        <v>22000</v>
      </c>
      <c r="K5987" s="26">
        <v>11000</v>
      </c>
      <c r="L5987" s="26">
        <f t="shared" si="5540"/>
        <v>6000</v>
      </c>
      <c r="M5987" s="26">
        <v>2000</v>
      </c>
      <c r="N5987" s="26">
        <v>2000</v>
      </c>
      <c r="O5987" s="26">
        <v>2000</v>
      </c>
      <c r="P5987" s="26">
        <f t="shared" si="5543"/>
        <v>17000</v>
      </c>
      <c r="Q5987" s="26">
        <f t="shared" si="5544"/>
        <v>77.272727272727266</v>
      </c>
      <c r="R5987" s="90"/>
      <c r="S5987" s="90"/>
      <c r="T5987" s="90"/>
      <c r="U5987" s="90"/>
      <c r="V5987" s="90"/>
      <c r="W5987" s="90"/>
      <c r="X5987" s="90"/>
      <c r="Y5987" s="90"/>
    </row>
    <row r="5988" spans="1:25" ht="15" customHeight="1" x14ac:dyDescent="0.25">
      <c r="A5988" s="64" t="s">
        <v>935</v>
      </c>
      <c r="B5988" s="64" t="s">
        <v>95</v>
      </c>
      <c r="C5988" s="64" t="s">
        <v>1435</v>
      </c>
      <c r="D5988" s="64" t="s">
        <v>2168</v>
      </c>
      <c r="E5988" s="20" t="s">
        <v>218</v>
      </c>
      <c r="F5988" s="64"/>
      <c r="G5988" s="53" t="s">
        <v>385</v>
      </c>
      <c r="H5988" s="53" t="s">
        <v>217</v>
      </c>
      <c r="I5988" s="26">
        <v>108000</v>
      </c>
      <c r="J5988" s="26">
        <v>8000</v>
      </c>
      <c r="K5988" s="26">
        <v>4070</v>
      </c>
      <c r="L5988" s="26">
        <f t="shared" si="5540"/>
        <v>3000</v>
      </c>
      <c r="M5988" s="26">
        <v>1000</v>
      </c>
      <c r="N5988" s="26">
        <v>1000</v>
      </c>
      <c r="O5988" s="26">
        <v>1000</v>
      </c>
      <c r="P5988" s="26">
        <f t="shared" si="5543"/>
        <v>7070</v>
      </c>
      <c r="Q5988" s="26">
        <f t="shared" si="5544"/>
        <v>88.375</v>
      </c>
      <c r="R5988" s="90"/>
      <c r="S5988" s="90"/>
      <c r="T5988" s="90"/>
      <c r="U5988" s="90"/>
      <c r="V5988" s="90"/>
      <c r="W5988" s="90"/>
      <c r="X5988" s="90"/>
      <c r="Y5988" s="90"/>
    </row>
    <row r="5989" spans="1:25" ht="15" customHeight="1" x14ac:dyDescent="0.25">
      <c r="A5989" s="64" t="s">
        <v>935</v>
      </c>
      <c r="B5989" s="64" t="s">
        <v>95</v>
      </c>
      <c r="C5989" s="64" t="s">
        <v>1435</v>
      </c>
      <c r="D5989" s="64" t="s">
        <v>2168</v>
      </c>
      <c r="E5989" s="20" t="s">
        <v>303</v>
      </c>
      <c r="F5989" s="64"/>
      <c r="G5989" s="53" t="s">
        <v>385</v>
      </c>
      <c r="H5989" s="53" t="s">
        <v>302</v>
      </c>
      <c r="I5989" s="26">
        <v>17000</v>
      </c>
      <c r="J5989" s="26">
        <v>200</v>
      </c>
      <c r="K5989" s="26">
        <v>200</v>
      </c>
      <c r="L5989" s="26">
        <f t="shared" si="5540"/>
        <v>0</v>
      </c>
      <c r="M5989" s="26"/>
      <c r="N5989" s="26"/>
      <c r="O5989" s="26"/>
      <c r="P5989" s="26">
        <f t="shared" si="5543"/>
        <v>200</v>
      </c>
      <c r="Q5989" s="26">
        <f t="shared" si="5544"/>
        <v>100</v>
      </c>
      <c r="R5989" s="90"/>
      <c r="S5989" s="90"/>
      <c r="T5989" s="90"/>
      <c r="U5989" s="90"/>
      <c r="V5989" s="90"/>
      <c r="W5989" s="90"/>
      <c r="X5989" s="90"/>
      <c r="Y5989" s="90"/>
    </row>
    <row r="5990" spans="1:25" ht="15" customHeight="1" x14ac:dyDescent="0.25">
      <c r="A5990" s="64" t="s">
        <v>935</v>
      </c>
      <c r="B5990" s="64" t="s">
        <v>95</v>
      </c>
      <c r="C5990" s="64" t="s">
        <v>1435</v>
      </c>
      <c r="D5990" s="64" t="s">
        <v>2168</v>
      </c>
      <c r="E5990" s="20" t="s">
        <v>308</v>
      </c>
      <c r="F5990" s="64"/>
      <c r="G5990" s="53" t="s">
        <v>385</v>
      </c>
      <c r="H5990" s="53" t="s">
        <v>307</v>
      </c>
      <c r="I5990" s="26">
        <v>18844</v>
      </c>
      <c r="J5990" s="26">
        <v>16844</v>
      </c>
      <c r="K5990" s="26">
        <v>8450</v>
      </c>
      <c r="L5990" s="26">
        <f t="shared" si="5540"/>
        <v>4500</v>
      </c>
      <c r="M5990" s="26">
        <v>1500</v>
      </c>
      <c r="N5990" s="26">
        <v>1500</v>
      </c>
      <c r="O5990" s="26">
        <v>1500</v>
      </c>
      <c r="P5990" s="26">
        <f t="shared" si="5543"/>
        <v>12950</v>
      </c>
      <c r="Q5990" s="26">
        <f t="shared" si="5544"/>
        <v>76.881975777725003</v>
      </c>
      <c r="R5990" s="90"/>
      <c r="S5990" s="90"/>
      <c r="T5990" s="90"/>
      <c r="U5990" s="90"/>
      <c r="V5990" s="90"/>
      <c r="W5990" s="90"/>
      <c r="X5990" s="90"/>
      <c r="Y5990" s="90"/>
    </row>
    <row r="5991" spans="1:25" ht="15" customHeight="1" x14ac:dyDescent="0.25">
      <c r="A5991" s="64" t="s">
        <v>935</v>
      </c>
      <c r="B5991" s="64" t="s">
        <v>95</v>
      </c>
      <c r="C5991" s="64" t="s">
        <v>1435</v>
      </c>
      <c r="D5991" s="64" t="s">
        <v>2168</v>
      </c>
      <c r="E5991" s="20" t="s">
        <v>311</v>
      </c>
      <c r="F5991" s="64"/>
      <c r="G5991" s="53" t="s">
        <v>385</v>
      </c>
      <c r="H5991" s="53" t="s">
        <v>310</v>
      </c>
      <c r="I5991" s="26">
        <v>3531</v>
      </c>
      <c r="J5991" s="26">
        <v>3531</v>
      </c>
      <c r="K5991" s="26">
        <v>1400</v>
      </c>
      <c r="L5991" s="26">
        <f t="shared" si="5540"/>
        <v>0</v>
      </c>
      <c r="M5991" s="26"/>
      <c r="N5991" s="26"/>
      <c r="O5991" s="26"/>
      <c r="P5991" s="26">
        <f t="shared" si="5543"/>
        <v>1400</v>
      </c>
      <c r="Q5991" s="26">
        <f t="shared" si="5544"/>
        <v>39.648824695553671</v>
      </c>
      <c r="R5991" s="90"/>
      <c r="S5991" s="90"/>
      <c r="T5991" s="90"/>
      <c r="U5991" s="90"/>
      <c r="V5991" s="90"/>
      <c r="W5991" s="90"/>
      <c r="X5991" s="90"/>
      <c r="Y5991" s="90"/>
    </row>
    <row r="5992" spans="1:25" ht="15" customHeight="1" x14ac:dyDescent="0.25">
      <c r="A5992" s="63" t="s">
        <v>935</v>
      </c>
      <c r="B5992" s="63" t="s">
        <v>95</v>
      </c>
      <c r="C5992" s="63" t="s">
        <v>1435</v>
      </c>
      <c r="D5992" s="63" t="s">
        <v>2168</v>
      </c>
      <c r="E5992" s="63" t="s">
        <v>39</v>
      </c>
      <c r="F5992" s="64" t="s">
        <v>1</v>
      </c>
      <c r="G5992" s="53" t="s">
        <v>1</v>
      </c>
      <c r="H5992" s="65" t="s">
        <v>40</v>
      </c>
      <c r="I5992" s="31">
        <f t="shared" ref="I5992:K5992" si="5557">SUM(I5993:I5995)</f>
        <v>40857</v>
      </c>
      <c r="J5992" s="31">
        <f t="shared" si="5557"/>
        <v>25857</v>
      </c>
      <c r="K5992" s="31">
        <f t="shared" si="5557"/>
        <v>13550</v>
      </c>
      <c r="L5992" s="31">
        <f t="shared" si="5540"/>
        <v>7950</v>
      </c>
      <c r="M5992" s="31">
        <f t="shared" ref="M5992" si="5558">SUM(M5993:M5995)</f>
        <v>3550</v>
      </c>
      <c r="N5992" s="31">
        <f t="shared" ref="N5992:O5992" si="5559">SUM(N5993:N5995)</f>
        <v>1900</v>
      </c>
      <c r="O5992" s="31">
        <f t="shared" si="5559"/>
        <v>2500</v>
      </c>
      <c r="P5992" s="31">
        <f t="shared" si="5543"/>
        <v>21500</v>
      </c>
      <c r="Q5992" s="31">
        <f t="shared" si="5544"/>
        <v>83.149630660942876</v>
      </c>
      <c r="R5992" s="94"/>
      <c r="S5992" s="94"/>
      <c r="T5992" s="94"/>
      <c r="U5992" s="94"/>
      <c r="V5992" s="94"/>
      <c r="W5992" s="94"/>
      <c r="X5992" s="94"/>
      <c r="Y5992" s="94"/>
    </row>
    <row r="5993" spans="1:25" ht="15" customHeight="1" x14ac:dyDescent="0.25">
      <c r="A5993" s="64" t="s">
        <v>935</v>
      </c>
      <c r="B5993" s="64" t="s">
        <v>95</v>
      </c>
      <c r="C5993" s="64" t="s">
        <v>1435</v>
      </c>
      <c r="D5993" s="64" t="s">
        <v>2168</v>
      </c>
      <c r="E5993" s="20" t="s">
        <v>41</v>
      </c>
      <c r="F5993" s="64"/>
      <c r="G5993" s="53" t="s">
        <v>385</v>
      </c>
      <c r="H5993" s="53" t="s">
        <v>40</v>
      </c>
      <c r="I5993" s="26">
        <v>36857</v>
      </c>
      <c r="J5993" s="26">
        <v>21857</v>
      </c>
      <c r="K5993" s="26">
        <v>11200</v>
      </c>
      <c r="L5993" s="26">
        <f t="shared" si="5540"/>
        <v>6300</v>
      </c>
      <c r="M5993" s="26">
        <v>1900</v>
      </c>
      <c r="N5993" s="26">
        <v>1900</v>
      </c>
      <c r="O5993" s="26">
        <v>2500</v>
      </c>
      <c r="P5993" s="26">
        <f t="shared" si="5543"/>
        <v>17500</v>
      </c>
      <c r="Q5993" s="26">
        <f t="shared" si="5544"/>
        <v>80.065882783547607</v>
      </c>
      <c r="R5993" s="90"/>
      <c r="S5993" s="90"/>
      <c r="T5993" s="90"/>
      <c r="U5993" s="90"/>
      <c r="V5993" s="90"/>
      <c r="W5993" s="90"/>
      <c r="X5993" s="90"/>
      <c r="Y5993" s="90"/>
    </row>
    <row r="5994" spans="1:25" ht="15" customHeight="1" x14ac:dyDescent="0.25">
      <c r="A5994" s="64" t="s">
        <v>935</v>
      </c>
      <c r="B5994" s="64" t="s">
        <v>95</v>
      </c>
      <c r="C5994" s="64" t="s">
        <v>1435</v>
      </c>
      <c r="D5994" s="64" t="s">
        <v>2168</v>
      </c>
      <c r="E5994" s="20" t="s">
        <v>41</v>
      </c>
      <c r="F5994" s="64" t="s">
        <v>2175</v>
      </c>
      <c r="G5994" s="53" t="s">
        <v>385</v>
      </c>
      <c r="H5994" s="53" t="s">
        <v>49</v>
      </c>
      <c r="I5994" s="26">
        <v>3900</v>
      </c>
      <c r="J5994" s="26">
        <v>3900</v>
      </c>
      <c r="K5994" s="26">
        <v>2250</v>
      </c>
      <c r="L5994" s="26">
        <f t="shared" si="5540"/>
        <v>1650</v>
      </c>
      <c r="M5994" s="26">
        <v>1650</v>
      </c>
      <c r="N5994" s="26"/>
      <c r="O5994" s="26"/>
      <c r="P5994" s="26">
        <f t="shared" si="5543"/>
        <v>3900</v>
      </c>
      <c r="Q5994" s="26">
        <f t="shared" si="5544"/>
        <v>100</v>
      </c>
      <c r="R5994" s="90"/>
      <c r="S5994" s="90"/>
      <c r="T5994" s="90"/>
      <c r="U5994" s="90"/>
      <c r="V5994" s="90"/>
      <c r="W5994" s="90"/>
      <c r="X5994" s="90"/>
      <c r="Y5994" s="90"/>
    </row>
    <row r="5995" spans="1:25" ht="22.5" customHeight="1" x14ac:dyDescent="0.25">
      <c r="A5995" s="64" t="s">
        <v>935</v>
      </c>
      <c r="B5995" s="64" t="s">
        <v>95</v>
      </c>
      <c r="C5995" s="64" t="s">
        <v>1435</v>
      </c>
      <c r="D5995" s="64" t="s">
        <v>2168</v>
      </c>
      <c r="E5995" s="20" t="s">
        <v>41</v>
      </c>
      <c r="F5995" s="64" t="s">
        <v>2176</v>
      </c>
      <c r="G5995" s="53" t="s">
        <v>385</v>
      </c>
      <c r="H5995" s="53" t="s">
        <v>55</v>
      </c>
      <c r="I5995" s="26">
        <v>100</v>
      </c>
      <c r="J5995" s="26">
        <v>100</v>
      </c>
      <c r="K5995" s="26">
        <v>100</v>
      </c>
      <c r="L5995" s="26">
        <f t="shared" si="5540"/>
        <v>0</v>
      </c>
      <c r="M5995" s="26"/>
      <c r="N5995" s="26"/>
      <c r="O5995" s="26"/>
      <c r="P5995" s="26">
        <f t="shared" si="5543"/>
        <v>100</v>
      </c>
      <c r="Q5995" s="26">
        <f t="shared" si="5544"/>
        <v>100</v>
      </c>
      <c r="R5995" s="90"/>
      <c r="S5995" s="90"/>
      <c r="T5995" s="90"/>
      <c r="U5995" s="90"/>
      <c r="V5995" s="90"/>
      <c r="W5995" s="90"/>
      <c r="X5995" s="90"/>
      <c r="Y5995" s="90"/>
    </row>
    <row r="5996" spans="1:25" ht="22.5" customHeight="1" x14ac:dyDescent="0.25">
      <c r="A5996" s="63" t="s">
        <v>1</v>
      </c>
      <c r="B5996" s="63" t="s">
        <v>1</v>
      </c>
      <c r="C5996" s="63" t="s">
        <v>1</v>
      </c>
      <c r="D5996" s="65" t="s">
        <v>1</v>
      </c>
      <c r="E5996" s="65" t="s">
        <v>1</v>
      </c>
      <c r="F5996" s="65" t="s">
        <v>1</v>
      </c>
      <c r="G5996" s="65" t="s">
        <v>1</v>
      </c>
      <c r="H5996" s="66" t="s">
        <v>56</v>
      </c>
      <c r="I5996" s="30">
        <f t="shared" ref="I5996:K5997" si="5560">SUM(I5997)</f>
        <v>100</v>
      </c>
      <c r="J5996" s="30">
        <f t="shared" si="5560"/>
        <v>100</v>
      </c>
      <c r="K5996" s="30">
        <f t="shared" si="5560"/>
        <v>0</v>
      </c>
      <c r="L5996" s="30">
        <f t="shared" si="5540"/>
        <v>0</v>
      </c>
      <c r="M5996" s="30">
        <f t="shared" ref="M5996:M5997" si="5561">SUM(M5997)</f>
        <v>0</v>
      </c>
      <c r="N5996" s="30">
        <f t="shared" ref="N5996:O5997" si="5562">SUM(N5997)</f>
        <v>0</v>
      </c>
      <c r="O5996" s="30">
        <f t="shared" si="5562"/>
        <v>0</v>
      </c>
      <c r="P5996" s="30">
        <f t="shared" si="5543"/>
        <v>0</v>
      </c>
      <c r="Q5996" s="30">
        <f t="shared" si="5544"/>
        <v>0</v>
      </c>
      <c r="R5996" s="93"/>
      <c r="S5996" s="93"/>
      <c r="T5996" s="93"/>
      <c r="U5996" s="93"/>
      <c r="V5996" s="93"/>
      <c r="W5996" s="93"/>
      <c r="X5996" s="93"/>
      <c r="Y5996" s="93"/>
    </row>
    <row r="5997" spans="1:25" ht="15" customHeight="1" x14ac:dyDescent="0.25">
      <c r="A5997" s="63" t="s">
        <v>935</v>
      </c>
      <c r="B5997" s="63" t="s">
        <v>95</v>
      </c>
      <c r="C5997" s="63" t="s">
        <v>1435</v>
      </c>
      <c r="D5997" s="63" t="s">
        <v>2168</v>
      </c>
      <c r="E5997" s="65" t="s">
        <v>57</v>
      </c>
      <c r="F5997" s="65" t="s">
        <v>1</v>
      </c>
      <c r="G5997" s="65" t="s">
        <v>1</v>
      </c>
      <c r="H5997" s="65" t="s">
        <v>58</v>
      </c>
      <c r="I5997" s="31">
        <f t="shared" si="5560"/>
        <v>100</v>
      </c>
      <c r="J5997" s="31">
        <f t="shared" si="5560"/>
        <v>100</v>
      </c>
      <c r="K5997" s="31">
        <f t="shared" si="5560"/>
        <v>0</v>
      </c>
      <c r="L5997" s="31">
        <f t="shared" si="5540"/>
        <v>0</v>
      </c>
      <c r="M5997" s="31">
        <f t="shared" si="5561"/>
        <v>0</v>
      </c>
      <c r="N5997" s="31">
        <f t="shared" si="5562"/>
        <v>0</v>
      </c>
      <c r="O5997" s="31">
        <f t="shared" si="5562"/>
        <v>0</v>
      </c>
      <c r="P5997" s="31">
        <f t="shared" si="5543"/>
        <v>0</v>
      </c>
      <c r="Q5997" s="31">
        <f t="shared" si="5544"/>
        <v>0</v>
      </c>
      <c r="R5997" s="94"/>
      <c r="S5997" s="94"/>
      <c r="T5997" s="94"/>
      <c r="U5997" s="94"/>
      <c r="V5997" s="94"/>
      <c r="W5997" s="94"/>
      <c r="X5997" s="94"/>
      <c r="Y5997" s="94"/>
    </row>
    <row r="5998" spans="1:25" ht="15" customHeight="1" x14ac:dyDescent="0.25">
      <c r="A5998" s="64" t="s">
        <v>935</v>
      </c>
      <c r="B5998" s="64" t="s">
        <v>95</v>
      </c>
      <c r="C5998" s="64" t="s">
        <v>1435</v>
      </c>
      <c r="D5998" s="64" t="s">
        <v>2168</v>
      </c>
      <c r="E5998" s="20" t="s">
        <v>68</v>
      </c>
      <c r="F5998" s="64"/>
      <c r="G5998" s="53" t="s">
        <v>385</v>
      </c>
      <c r="H5998" s="53" t="s">
        <v>67</v>
      </c>
      <c r="I5998" s="26">
        <v>100</v>
      </c>
      <c r="J5998" s="26">
        <v>100</v>
      </c>
      <c r="K5998" s="26">
        <v>0</v>
      </c>
      <c r="L5998" s="26">
        <f t="shared" si="5540"/>
        <v>0</v>
      </c>
      <c r="M5998" s="26"/>
      <c r="N5998" s="26"/>
      <c r="O5998" s="26"/>
      <c r="P5998" s="26">
        <f t="shared" si="5543"/>
        <v>0</v>
      </c>
      <c r="Q5998" s="26">
        <f t="shared" si="5544"/>
        <v>0</v>
      </c>
      <c r="R5998" s="90"/>
      <c r="S5998" s="90"/>
      <c r="T5998" s="90"/>
      <c r="U5998" s="90"/>
      <c r="V5998" s="90"/>
      <c r="W5998" s="90"/>
      <c r="X5998" s="90"/>
      <c r="Y5998" s="90"/>
    </row>
    <row r="5999" spans="1:25" ht="22.5" customHeight="1" x14ac:dyDescent="0.25">
      <c r="A5999" s="63" t="s">
        <v>1</v>
      </c>
      <c r="B5999" s="63" t="s">
        <v>1</v>
      </c>
      <c r="C5999" s="63" t="s">
        <v>1</v>
      </c>
      <c r="D5999" s="65" t="s">
        <v>1</v>
      </c>
      <c r="E5999" s="65" t="s">
        <v>1</v>
      </c>
      <c r="F5999" s="65" t="s">
        <v>1</v>
      </c>
      <c r="G5999" s="65" t="s">
        <v>1</v>
      </c>
      <c r="H5999" s="66" t="s">
        <v>69</v>
      </c>
      <c r="I5999" s="30">
        <f t="shared" ref="I5999:K5999" si="5563">SUM(I6000)</f>
        <v>50000</v>
      </c>
      <c r="J5999" s="30">
        <f t="shared" si="5563"/>
        <v>0</v>
      </c>
      <c r="K5999" s="30">
        <f t="shared" si="5563"/>
        <v>0</v>
      </c>
      <c r="L5999" s="30">
        <f t="shared" si="5540"/>
        <v>0</v>
      </c>
      <c r="M5999" s="30">
        <f t="shared" ref="M5999" si="5564">SUM(M6000)</f>
        <v>0</v>
      </c>
      <c r="N5999" s="30">
        <f t="shared" ref="N5999:O5999" si="5565">SUM(N6000)</f>
        <v>0</v>
      </c>
      <c r="O5999" s="30">
        <f t="shared" si="5565"/>
        <v>0</v>
      </c>
      <c r="P5999" s="30">
        <f t="shared" si="5543"/>
        <v>0</v>
      </c>
      <c r="Q5999" s="30" t="str">
        <f t="shared" si="5544"/>
        <v>-</v>
      </c>
      <c r="R5999" s="93"/>
      <c r="S5999" s="93"/>
      <c r="T5999" s="93"/>
      <c r="U5999" s="93"/>
      <c r="V5999" s="93"/>
      <c r="W5999" s="93"/>
      <c r="X5999" s="93"/>
      <c r="Y5999" s="93"/>
    </row>
    <row r="6000" spans="1:25" ht="15" customHeight="1" x14ac:dyDescent="0.25">
      <c r="A6000" s="63" t="s">
        <v>935</v>
      </c>
      <c r="B6000" s="63" t="s">
        <v>95</v>
      </c>
      <c r="C6000" s="63" t="s">
        <v>1435</v>
      </c>
      <c r="D6000" s="63" t="s">
        <v>2168</v>
      </c>
      <c r="E6000" s="65" t="s">
        <v>70</v>
      </c>
      <c r="F6000" s="65" t="s">
        <v>1</v>
      </c>
      <c r="G6000" s="65" t="s">
        <v>1</v>
      </c>
      <c r="H6000" s="65" t="s">
        <v>71</v>
      </c>
      <c r="I6000" s="31">
        <f t="shared" ref="I6000:K6000" si="5566">SUM(I6001:I6002)</f>
        <v>50000</v>
      </c>
      <c r="J6000" s="31">
        <f t="shared" si="5566"/>
        <v>0</v>
      </c>
      <c r="K6000" s="31">
        <f t="shared" si="5566"/>
        <v>0</v>
      </c>
      <c r="L6000" s="31">
        <f t="shared" si="5540"/>
        <v>0</v>
      </c>
      <c r="M6000" s="31">
        <f t="shared" ref="M6000" si="5567">SUM(M6001:M6002)</f>
        <v>0</v>
      </c>
      <c r="N6000" s="31">
        <f t="shared" ref="N6000:O6000" si="5568">SUM(N6001:N6002)</f>
        <v>0</v>
      </c>
      <c r="O6000" s="31">
        <f t="shared" si="5568"/>
        <v>0</v>
      </c>
      <c r="P6000" s="31">
        <f t="shared" si="5543"/>
        <v>0</v>
      </c>
      <c r="Q6000" s="31" t="str">
        <f t="shared" si="5544"/>
        <v>-</v>
      </c>
      <c r="R6000" s="94"/>
      <c r="S6000" s="94"/>
      <c r="T6000" s="94"/>
      <c r="U6000" s="94"/>
      <c r="V6000" s="94"/>
      <c r="W6000" s="94"/>
      <c r="X6000" s="94"/>
      <c r="Y6000" s="94"/>
    </row>
    <row r="6001" spans="1:25" ht="15" customHeight="1" x14ac:dyDescent="0.25">
      <c r="A6001" s="64" t="s">
        <v>935</v>
      </c>
      <c r="B6001" s="64" t="s">
        <v>95</v>
      </c>
      <c r="C6001" s="64" t="s">
        <v>1435</v>
      </c>
      <c r="D6001" s="64" t="s">
        <v>2168</v>
      </c>
      <c r="E6001" s="20" t="s">
        <v>74</v>
      </c>
      <c r="F6001" s="64"/>
      <c r="G6001" s="53" t="s">
        <v>385</v>
      </c>
      <c r="H6001" s="53" t="s">
        <v>73</v>
      </c>
      <c r="I6001" s="26">
        <v>20000</v>
      </c>
      <c r="J6001" s="26">
        <v>0</v>
      </c>
      <c r="K6001" s="26">
        <v>0</v>
      </c>
      <c r="L6001" s="26">
        <f t="shared" si="5540"/>
        <v>0</v>
      </c>
      <c r="M6001" s="26"/>
      <c r="N6001" s="26"/>
      <c r="O6001" s="26"/>
      <c r="P6001" s="26">
        <f t="shared" si="5543"/>
        <v>0</v>
      </c>
      <c r="Q6001" s="26" t="str">
        <f t="shared" si="5544"/>
        <v>-</v>
      </c>
      <c r="R6001" s="90"/>
      <c r="S6001" s="90"/>
      <c r="T6001" s="90"/>
      <c r="U6001" s="90"/>
      <c r="V6001" s="90"/>
      <c r="W6001" s="90"/>
      <c r="X6001" s="90"/>
      <c r="Y6001" s="90"/>
    </row>
    <row r="6002" spans="1:25" ht="15" customHeight="1" x14ac:dyDescent="0.25">
      <c r="A6002" s="64" t="s">
        <v>935</v>
      </c>
      <c r="B6002" s="64" t="s">
        <v>95</v>
      </c>
      <c r="C6002" s="64" t="s">
        <v>1435</v>
      </c>
      <c r="D6002" s="64" t="s">
        <v>2168</v>
      </c>
      <c r="E6002" s="20" t="s">
        <v>323</v>
      </c>
      <c r="F6002" s="64"/>
      <c r="G6002" s="53" t="s">
        <v>385</v>
      </c>
      <c r="H6002" s="53" t="s">
        <v>322</v>
      </c>
      <c r="I6002" s="26">
        <v>30000</v>
      </c>
      <c r="J6002" s="26">
        <v>0</v>
      </c>
      <c r="K6002" s="26">
        <v>0</v>
      </c>
      <c r="L6002" s="26">
        <f t="shared" si="5540"/>
        <v>0</v>
      </c>
      <c r="M6002" s="26"/>
      <c r="N6002" s="26"/>
      <c r="O6002" s="26"/>
      <c r="P6002" s="26">
        <f t="shared" si="5543"/>
        <v>0</v>
      </c>
      <c r="Q6002" s="26" t="str">
        <f t="shared" si="5544"/>
        <v>-</v>
      </c>
      <c r="R6002" s="90"/>
      <c r="S6002" s="90"/>
      <c r="T6002" s="90"/>
      <c r="U6002" s="90"/>
      <c r="V6002" s="90"/>
      <c r="W6002" s="90"/>
      <c r="X6002" s="90"/>
      <c r="Y6002" s="90"/>
    </row>
    <row r="6003" spans="1:25" ht="15" customHeight="1" x14ac:dyDescent="0.25">
      <c r="A6003" s="53" t="s">
        <v>1</v>
      </c>
      <c r="B6003" s="53" t="s">
        <v>1</v>
      </c>
      <c r="C6003" s="53" t="s">
        <v>1</v>
      </c>
      <c r="D6003" s="53" t="s">
        <v>1</v>
      </c>
      <c r="E6003" s="53" t="s">
        <v>1</v>
      </c>
      <c r="F6003" s="53" t="s">
        <v>1</v>
      </c>
      <c r="G6003" s="53" t="s">
        <v>1</v>
      </c>
      <c r="H6003" s="66" t="s">
        <v>2177</v>
      </c>
      <c r="I6003" s="30">
        <f t="shared" ref="I6003:K6003" si="5569">SUM(I5973,I5996,I5999)</f>
        <v>2024594</v>
      </c>
      <c r="J6003" s="30">
        <f t="shared" si="5569"/>
        <v>1796894</v>
      </c>
      <c r="K6003" s="30">
        <f t="shared" si="5569"/>
        <v>961702</v>
      </c>
      <c r="L6003" s="30">
        <f t="shared" si="5540"/>
        <v>456150</v>
      </c>
      <c r="M6003" s="30">
        <f t="shared" ref="M6003" si="5570">SUM(M5973,M5996,M5999)</f>
        <v>142550</v>
      </c>
      <c r="N6003" s="30">
        <f t="shared" ref="N6003:O6003" si="5571">SUM(N5973,N5996,N5999)</f>
        <v>156500</v>
      </c>
      <c r="O6003" s="30">
        <f t="shared" si="5571"/>
        <v>157100</v>
      </c>
      <c r="P6003" s="30">
        <f t="shared" si="5543"/>
        <v>1417852</v>
      </c>
      <c r="Q6003" s="30">
        <f t="shared" si="5544"/>
        <v>78.9057117448219</v>
      </c>
      <c r="R6003" s="93"/>
      <c r="S6003" s="93"/>
      <c r="T6003" s="93"/>
      <c r="U6003" s="93"/>
      <c r="V6003" s="93"/>
      <c r="W6003" s="93"/>
      <c r="X6003" s="93"/>
      <c r="Y6003" s="93"/>
    </row>
    <row r="6004" spans="1:25" ht="15" customHeight="1" thickBot="1" x14ac:dyDescent="0.3">
      <c r="A6004" s="53" t="s">
        <v>1</v>
      </c>
      <c r="B6004" s="53" t="s">
        <v>1</v>
      </c>
      <c r="C6004" s="53" t="s">
        <v>1</v>
      </c>
      <c r="D6004" s="53" t="s">
        <v>1</v>
      </c>
      <c r="E6004" s="53" t="s">
        <v>1</v>
      </c>
      <c r="F6004" s="53" t="s">
        <v>1</v>
      </c>
      <c r="G6004" s="53" t="s">
        <v>1</v>
      </c>
      <c r="H6004" s="65" t="s">
        <v>76</v>
      </c>
      <c r="I6004" s="31"/>
      <c r="J6004" s="31"/>
      <c r="K6004" s="31">
        <v>0</v>
      </c>
      <c r="L6004" s="31"/>
      <c r="M6004" s="31"/>
      <c r="N6004" s="31"/>
      <c r="O6004" s="31"/>
      <c r="P6004" s="31"/>
      <c r="Q6004" s="31"/>
      <c r="R6004" s="94"/>
      <c r="S6004" s="94"/>
      <c r="T6004" s="94"/>
      <c r="U6004" s="94"/>
      <c r="V6004" s="94"/>
      <c r="W6004" s="94"/>
      <c r="X6004" s="94"/>
      <c r="Y6004" s="94"/>
    </row>
    <row r="6005" spans="1:25" ht="47.25" customHeight="1" thickBot="1" x14ac:dyDescent="0.3">
      <c r="A6005" s="110" t="s">
        <v>1</v>
      </c>
      <c r="B6005" s="110" t="s">
        <v>1</v>
      </c>
      <c r="C6005" s="110" t="s">
        <v>1</v>
      </c>
      <c r="D6005" s="110" t="s">
        <v>1</v>
      </c>
      <c r="E6005" s="110" t="s">
        <v>1</v>
      </c>
      <c r="F6005" s="110" t="s">
        <v>1</v>
      </c>
      <c r="G6005" s="110" t="s">
        <v>1</v>
      </c>
      <c r="H6005" s="28" t="s">
        <v>77</v>
      </c>
      <c r="I6005" s="109" t="s">
        <v>3984</v>
      </c>
      <c r="J6005" s="109" t="s">
        <v>11</v>
      </c>
      <c r="K6005" s="109" t="s">
        <v>3989</v>
      </c>
      <c r="L6005" s="109" t="s">
        <v>3985</v>
      </c>
      <c r="M6005" s="109" t="s">
        <v>4027</v>
      </c>
      <c r="N6005" s="109" t="s">
        <v>3988</v>
      </c>
      <c r="O6005" s="109" t="s">
        <v>3986</v>
      </c>
      <c r="P6005" s="109" t="s">
        <v>3987</v>
      </c>
      <c r="Q6005" s="109" t="s">
        <v>3695</v>
      </c>
      <c r="R6005" s="91"/>
      <c r="S6005" s="91"/>
      <c r="T6005" s="91"/>
      <c r="U6005" s="91"/>
      <c r="V6005" s="91"/>
      <c r="W6005" s="91"/>
      <c r="X6005" s="91"/>
      <c r="Y6005" s="91"/>
    </row>
    <row r="6006" spans="1:25" ht="15" customHeight="1" x14ac:dyDescent="0.25">
      <c r="A6006" s="111"/>
      <c r="B6006" s="111"/>
      <c r="C6006" s="111"/>
      <c r="D6006" s="111"/>
      <c r="E6006" s="111"/>
      <c r="F6006" s="111"/>
      <c r="G6006" s="111"/>
      <c r="H6006" s="67" t="s">
        <v>1</v>
      </c>
      <c r="I6006" s="29">
        <v>1</v>
      </c>
      <c r="J6006" s="29">
        <v>2</v>
      </c>
      <c r="K6006" s="29">
        <v>3</v>
      </c>
      <c r="L6006" s="29" t="s">
        <v>3478</v>
      </c>
      <c r="M6006" s="29">
        <v>5</v>
      </c>
      <c r="N6006" s="29">
        <v>6</v>
      </c>
      <c r="O6006" s="29">
        <v>7</v>
      </c>
      <c r="P6006" s="29" t="s">
        <v>3696</v>
      </c>
      <c r="Q6006" s="29">
        <v>9</v>
      </c>
      <c r="R6006" s="92"/>
      <c r="S6006" s="92"/>
      <c r="T6006" s="92"/>
      <c r="U6006" s="92"/>
      <c r="V6006" s="92"/>
      <c r="W6006" s="92"/>
      <c r="X6006" s="92"/>
      <c r="Y6006" s="92"/>
    </row>
    <row r="6007" spans="1:25" ht="15" customHeight="1" x14ac:dyDescent="0.25">
      <c r="A6007" s="111"/>
      <c r="B6007" s="111"/>
      <c r="C6007" s="111"/>
      <c r="D6007" s="111"/>
      <c r="E6007" s="111"/>
      <c r="F6007" s="111"/>
      <c r="G6007" s="111"/>
      <c r="H6007" s="68" t="s">
        <v>484</v>
      </c>
      <c r="I6007" s="32">
        <f t="shared" ref="I6007:K6007" si="5572">SUM(I6003)</f>
        <v>2024594</v>
      </c>
      <c r="J6007" s="32">
        <f t="shared" si="5572"/>
        <v>1796894</v>
      </c>
      <c r="K6007" s="32">
        <f t="shared" si="5572"/>
        <v>961702</v>
      </c>
      <c r="L6007" s="32">
        <f t="shared" si="5540"/>
        <v>456150</v>
      </c>
      <c r="M6007" s="32">
        <f t="shared" ref="M6007" si="5573">SUM(M6003)</f>
        <v>142550</v>
      </c>
      <c r="N6007" s="32">
        <f t="shared" ref="N6007:O6007" si="5574">SUM(N6003)</f>
        <v>156500</v>
      </c>
      <c r="O6007" s="32">
        <f t="shared" si="5574"/>
        <v>157100</v>
      </c>
      <c r="P6007" s="32">
        <f t="shared" si="5543"/>
        <v>1417852</v>
      </c>
      <c r="Q6007" s="32">
        <f t="shared" si="5544"/>
        <v>78.9057117448219</v>
      </c>
      <c r="R6007" s="90"/>
      <c r="S6007" s="90"/>
      <c r="T6007" s="90"/>
      <c r="U6007" s="90"/>
      <c r="V6007" s="90"/>
      <c r="W6007" s="90"/>
      <c r="X6007" s="90"/>
      <c r="Y6007" s="90"/>
    </row>
    <row r="6008" spans="1:25" ht="15" customHeight="1" x14ac:dyDescent="0.25">
      <c r="A6008" s="111"/>
      <c r="B6008" s="111"/>
      <c r="C6008" s="111"/>
      <c r="D6008" s="111"/>
      <c r="E6008" s="111"/>
      <c r="F6008" s="111"/>
      <c r="G6008" s="111"/>
      <c r="H6008" s="69" t="s">
        <v>79</v>
      </c>
      <c r="I6008" s="32">
        <f t="shared" ref="I6008:K6008" si="5575">SUM(I6007)</f>
        <v>2024594</v>
      </c>
      <c r="J6008" s="32">
        <f t="shared" si="5575"/>
        <v>1796894</v>
      </c>
      <c r="K6008" s="32">
        <f t="shared" si="5575"/>
        <v>961702</v>
      </c>
      <c r="L6008" s="32">
        <f t="shared" si="5540"/>
        <v>456150</v>
      </c>
      <c r="M6008" s="32">
        <f t="shared" ref="M6008" si="5576">SUM(M6007)</f>
        <v>142550</v>
      </c>
      <c r="N6008" s="32">
        <f t="shared" ref="N6008:O6008" si="5577">SUM(N6007)</f>
        <v>156500</v>
      </c>
      <c r="O6008" s="32">
        <f t="shared" si="5577"/>
        <v>157100</v>
      </c>
      <c r="P6008" s="32">
        <f t="shared" si="5543"/>
        <v>1417852</v>
      </c>
      <c r="Q6008" s="32">
        <f t="shared" si="5544"/>
        <v>78.9057117448219</v>
      </c>
      <c r="R6008" s="90"/>
      <c r="S6008" s="90"/>
      <c r="T6008" s="90"/>
      <c r="U6008" s="90"/>
      <c r="V6008" s="90"/>
      <c r="W6008" s="90"/>
      <c r="X6008" s="90"/>
      <c r="Y6008" s="90"/>
    </row>
    <row r="6009" spans="1:25" ht="15" customHeight="1" x14ac:dyDescent="0.25">
      <c r="A6009" s="112"/>
      <c r="B6009" s="112"/>
      <c r="C6009" s="112"/>
      <c r="D6009" s="112"/>
      <c r="E6009" s="112"/>
      <c r="F6009" s="112"/>
      <c r="G6009" s="112"/>
      <c r="I6009" s="27"/>
      <c r="J6009" s="27"/>
      <c r="K6009" s="27">
        <v>0</v>
      </c>
      <c r="L6009" s="27"/>
      <c r="M6009" s="27"/>
      <c r="N6009" s="27"/>
      <c r="O6009" s="27"/>
      <c r="P6009" s="27"/>
      <c r="Q6009" s="27"/>
      <c r="R6009" s="27"/>
      <c r="S6009" s="27"/>
      <c r="T6009" s="27"/>
      <c r="U6009" s="27"/>
      <c r="V6009" s="27"/>
      <c r="W6009" s="27"/>
      <c r="X6009" s="27"/>
      <c r="Y6009" s="27"/>
    </row>
    <row r="6010" spans="1:25" ht="15" customHeight="1" thickBot="1" x14ac:dyDescent="0.3">
      <c r="A6010" s="53" t="s">
        <v>1</v>
      </c>
      <c r="B6010" s="53" t="s">
        <v>1</v>
      </c>
      <c r="C6010" s="53" t="s">
        <v>1</v>
      </c>
      <c r="D6010" s="53" t="s">
        <v>1</v>
      </c>
      <c r="E6010" s="53" t="s">
        <v>1</v>
      </c>
      <c r="F6010" s="53" t="s">
        <v>1</v>
      </c>
      <c r="G6010" s="53" t="s">
        <v>1</v>
      </c>
      <c r="H6010" s="21" t="s">
        <v>1</v>
      </c>
      <c r="I6010" s="33"/>
      <c r="J6010" s="33"/>
      <c r="K6010" s="33">
        <v>0</v>
      </c>
      <c r="L6010" s="33"/>
      <c r="M6010" s="33"/>
      <c r="N6010" s="33"/>
      <c r="O6010" s="33"/>
      <c r="P6010" s="33"/>
      <c r="Q6010" s="33"/>
      <c r="R6010" s="33"/>
      <c r="S6010" s="33"/>
      <c r="T6010" s="33"/>
      <c r="U6010" s="33"/>
      <c r="V6010" s="33"/>
      <c r="W6010" s="33"/>
      <c r="X6010" s="33"/>
      <c r="Y6010" s="33"/>
    </row>
    <row r="6011" spans="1:25" ht="45.75" customHeight="1" thickBot="1" x14ac:dyDescent="0.3">
      <c r="A6011" s="28" t="s">
        <v>4</v>
      </c>
      <c r="B6011" s="28" t="s">
        <v>5</v>
      </c>
      <c r="C6011" s="28" t="s">
        <v>6</v>
      </c>
      <c r="D6011" s="57" t="s">
        <v>1</v>
      </c>
      <c r="E6011" s="28" t="s">
        <v>7</v>
      </c>
      <c r="F6011" s="28" t="s">
        <v>8</v>
      </c>
      <c r="G6011" s="28" t="s">
        <v>9</v>
      </c>
      <c r="H6011" s="28" t="s">
        <v>10</v>
      </c>
      <c r="I6011" s="109" t="s">
        <v>3984</v>
      </c>
      <c r="J6011" s="109" t="s">
        <v>11</v>
      </c>
      <c r="K6011" s="109" t="s">
        <v>3989</v>
      </c>
      <c r="L6011" s="109" t="s">
        <v>3985</v>
      </c>
      <c r="M6011" s="109" t="s">
        <v>4027</v>
      </c>
      <c r="N6011" s="109" t="s">
        <v>3988</v>
      </c>
      <c r="O6011" s="109" t="s">
        <v>3986</v>
      </c>
      <c r="P6011" s="109" t="s">
        <v>3987</v>
      </c>
      <c r="Q6011" s="109" t="s">
        <v>3695</v>
      </c>
      <c r="R6011" s="91"/>
      <c r="S6011" s="91"/>
      <c r="T6011" s="91"/>
      <c r="U6011" s="91"/>
      <c r="V6011" s="91"/>
      <c r="W6011" s="91"/>
      <c r="X6011" s="91"/>
      <c r="Y6011" s="91"/>
    </row>
    <row r="6012" spans="1:25" ht="15" customHeight="1" x14ac:dyDescent="0.25">
      <c r="A6012" s="58" t="s">
        <v>1</v>
      </c>
      <c r="B6012" s="58" t="s">
        <v>1</v>
      </c>
      <c r="C6012" s="58" t="s">
        <v>1</v>
      </c>
      <c r="D6012" s="59" t="s">
        <v>1</v>
      </c>
      <c r="E6012" s="59" t="s">
        <v>1</v>
      </c>
      <c r="F6012" s="60" t="s">
        <v>1</v>
      </c>
      <c r="G6012" s="61" t="s">
        <v>1</v>
      </c>
      <c r="H6012" s="62" t="s">
        <v>1</v>
      </c>
      <c r="I6012" s="29">
        <v>1</v>
      </c>
      <c r="J6012" s="29">
        <v>2</v>
      </c>
      <c r="K6012" s="29">
        <v>3</v>
      </c>
      <c r="L6012" s="29" t="s">
        <v>3478</v>
      </c>
      <c r="M6012" s="29">
        <v>5</v>
      </c>
      <c r="N6012" s="29">
        <v>6</v>
      </c>
      <c r="O6012" s="29">
        <v>7</v>
      </c>
      <c r="P6012" s="29" t="s">
        <v>3696</v>
      </c>
      <c r="Q6012" s="29">
        <v>9</v>
      </c>
      <c r="R6012" s="92"/>
      <c r="S6012" s="92"/>
      <c r="T6012" s="92"/>
      <c r="U6012" s="92"/>
      <c r="V6012" s="92"/>
      <c r="W6012" s="92"/>
      <c r="X6012" s="92"/>
      <c r="Y6012" s="92"/>
    </row>
    <row r="6013" spans="1:25" ht="15" customHeight="1" x14ac:dyDescent="0.25">
      <c r="A6013" s="63" t="s">
        <v>935</v>
      </c>
      <c r="B6013" s="63" t="s">
        <v>95</v>
      </c>
      <c r="C6013" s="64" t="s">
        <v>1446</v>
      </c>
      <c r="D6013" s="64" t="s">
        <v>2178</v>
      </c>
      <c r="E6013" s="65" t="s">
        <v>1</v>
      </c>
      <c r="F6013" s="65" t="s">
        <v>1</v>
      </c>
      <c r="G6013" s="65" t="s">
        <v>1</v>
      </c>
      <c r="H6013" s="65" t="s">
        <v>2179</v>
      </c>
      <c r="I6013" s="26">
        <v>0</v>
      </c>
      <c r="J6013" s="26" t="s">
        <v>1</v>
      </c>
      <c r="K6013" s="26">
        <v>0</v>
      </c>
      <c r="L6013" s="26"/>
      <c r="M6013" s="26"/>
      <c r="N6013" s="26"/>
      <c r="O6013" s="26"/>
      <c r="P6013" s="26"/>
      <c r="Q6013" s="26"/>
      <c r="R6013" s="90"/>
      <c r="S6013" s="90"/>
      <c r="T6013" s="90"/>
      <c r="U6013" s="90"/>
      <c r="V6013" s="90"/>
      <c r="W6013" s="90"/>
      <c r="X6013" s="90"/>
      <c r="Y6013" s="90"/>
    </row>
    <row r="6014" spans="1:25" ht="22.5" customHeight="1" x14ac:dyDescent="0.25">
      <c r="A6014" s="63" t="s">
        <v>1</v>
      </c>
      <c r="B6014" s="63" t="s">
        <v>1</v>
      </c>
      <c r="C6014" s="63" t="s">
        <v>1</v>
      </c>
      <c r="D6014" s="65" t="s">
        <v>1</v>
      </c>
      <c r="E6014" s="65" t="s">
        <v>1</v>
      </c>
      <c r="F6014" s="65" t="s">
        <v>1</v>
      </c>
      <c r="G6014" s="65" t="s">
        <v>1</v>
      </c>
      <c r="H6014" s="66" t="s">
        <v>15</v>
      </c>
      <c r="I6014" s="30">
        <f t="shared" ref="I6014:K6014" si="5578">SUM(I6015,I6023,I6025)</f>
        <v>1716673</v>
      </c>
      <c r="J6014" s="30">
        <f t="shared" si="5578"/>
        <v>1716673</v>
      </c>
      <c r="K6014" s="30">
        <f t="shared" si="5578"/>
        <v>1047185</v>
      </c>
      <c r="L6014" s="30">
        <f t="shared" si="5540"/>
        <v>392800</v>
      </c>
      <c r="M6014" s="30">
        <f t="shared" ref="M6014" si="5579">SUM(M6015,M6023,M6025)</f>
        <v>116030</v>
      </c>
      <c r="N6014" s="30">
        <f t="shared" ref="N6014:O6014" si="5580">SUM(N6015,N6023,N6025)</f>
        <v>135920</v>
      </c>
      <c r="O6014" s="30">
        <f t="shared" si="5580"/>
        <v>140850</v>
      </c>
      <c r="P6014" s="30">
        <f t="shared" si="5543"/>
        <v>1439985</v>
      </c>
      <c r="Q6014" s="30">
        <f t="shared" si="5544"/>
        <v>83.882311890499821</v>
      </c>
      <c r="R6014" s="93"/>
      <c r="S6014" s="93"/>
      <c r="T6014" s="93"/>
      <c r="U6014" s="93"/>
      <c r="V6014" s="93"/>
      <c r="W6014" s="93"/>
      <c r="X6014" s="93"/>
      <c r="Y6014" s="93"/>
    </row>
    <row r="6015" spans="1:25" ht="15" customHeight="1" x14ac:dyDescent="0.25">
      <c r="A6015" s="63" t="s">
        <v>935</v>
      </c>
      <c r="B6015" s="63" t="s">
        <v>95</v>
      </c>
      <c r="C6015" s="63" t="s">
        <v>1446</v>
      </c>
      <c r="D6015" s="63" t="s">
        <v>2178</v>
      </c>
      <c r="E6015" s="65" t="s">
        <v>16</v>
      </c>
      <c r="F6015" s="65" t="s">
        <v>1</v>
      </c>
      <c r="G6015" s="65" t="s">
        <v>1</v>
      </c>
      <c r="H6015" s="65" t="s">
        <v>17</v>
      </c>
      <c r="I6015" s="31">
        <f t="shared" ref="I6015:K6015" si="5581">SUM(I6016:I6017)</f>
        <v>1292323</v>
      </c>
      <c r="J6015" s="31">
        <f t="shared" si="5581"/>
        <v>1292323</v>
      </c>
      <c r="K6015" s="31">
        <f t="shared" si="5581"/>
        <v>751215</v>
      </c>
      <c r="L6015" s="31">
        <f t="shared" si="5540"/>
        <v>334200</v>
      </c>
      <c r="M6015" s="31">
        <f t="shared" ref="M6015" si="5582">SUM(M6016:M6017)</f>
        <v>104000</v>
      </c>
      <c r="N6015" s="31">
        <f t="shared" ref="N6015:O6015" si="5583">SUM(N6016:N6017)</f>
        <v>112800</v>
      </c>
      <c r="O6015" s="31">
        <f t="shared" si="5583"/>
        <v>117400</v>
      </c>
      <c r="P6015" s="31">
        <f t="shared" si="5543"/>
        <v>1085415</v>
      </c>
      <c r="Q6015" s="31">
        <f t="shared" si="5544"/>
        <v>83.989451553520283</v>
      </c>
      <c r="R6015" s="94"/>
      <c r="S6015" s="94"/>
      <c r="T6015" s="94"/>
      <c r="U6015" s="94"/>
      <c r="V6015" s="94"/>
      <c r="W6015" s="94"/>
      <c r="X6015" s="94"/>
      <c r="Y6015" s="94"/>
    </row>
    <row r="6016" spans="1:25" ht="15" customHeight="1" x14ac:dyDescent="0.25">
      <c r="A6016" s="64" t="s">
        <v>935</v>
      </c>
      <c r="B6016" s="64" t="s">
        <v>95</v>
      </c>
      <c r="C6016" s="64" t="s">
        <v>1446</v>
      </c>
      <c r="D6016" s="64" t="s">
        <v>2178</v>
      </c>
      <c r="E6016" s="20" t="s">
        <v>19</v>
      </c>
      <c r="F6016" s="64"/>
      <c r="G6016" s="53" t="s">
        <v>385</v>
      </c>
      <c r="H6016" s="53" t="s">
        <v>3957</v>
      </c>
      <c r="I6016" s="26">
        <v>1133022</v>
      </c>
      <c r="J6016" s="26">
        <v>1133022</v>
      </c>
      <c r="K6016" s="26">
        <v>650000</v>
      </c>
      <c r="L6016" s="26">
        <f t="shared" si="5540"/>
        <v>305000</v>
      </c>
      <c r="M6016" s="26">
        <v>100000</v>
      </c>
      <c r="N6016" s="26">
        <v>100000</v>
      </c>
      <c r="O6016" s="26">
        <v>105000</v>
      </c>
      <c r="P6016" s="26">
        <f t="shared" si="5543"/>
        <v>955000</v>
      </c>
      <c r="Q6016" s="26">
        <f t="shared" si="5544"/>
        <v>84.287860253375484</v>
      </c>
      <c r="R6016" s="90"/>
      <c r="S6016" s="90"/>
      <c r="T6016" s="90"/>
      <c r="U6016" s="90"/>
      <c r="V6016" s="90"/>
      <c r="W6016" s="90"/>
      <c r="X6016" s="90"/>
      <c r="Y6016" s="90"/>
    </row>
    <row r="6017" spans="1:25" ht="15" customHeight="1" x14ac:dyDescent="0.25">
      <c r="A6017" s="63" t="s">
        <v>935</v>
      </c>
      <c r="B6017" s="63" t="s">
        <v>95</v>
      </c>
      <c r="C6017" s="63" t="s">
        <v>1446</v>
      </c>
      <c r="D6017" s="63" t="s">
        <v>2178</v>
      </c>
      <c r="E6017" s="63" t="s">
        <v>21</v>
      </c>
      <c r="F6017" s="64" t="s">
        <v>1</v>
      </c>
      <c r="G6017" s="53" t="s">
        <v>1</v>
      </c>
      <c r="H6017" s="65" t="s">
        <v>22</v>
      </c>
      <c r="I6017" s="31">
        <f t="shared" ref="I6017:K6017" si="5584">SUM(I6018:I6022)</f>
        <v>159301</v>
      </c>
      <c r="J6017" s="31">
        <f t="shared" si="5584"/>
        <v>159301</v>
      </c>
      <c r="K6017" s="31">
        <f t="shared" si="5584"/>
        <v>101215</v>
      </c>
      <c r="L6017" s="31">
        <f t="shared" si="5540"/>
        <v>29200</v>
      </c>
      <c r="M6017" s="31">
        <f t="shared" ref="M6017" si="5585">SUM(M6018:M6022)</f>
        <v>4000</v>
      </c>
      <c r="N6017" s="31">
        <f t="shared" ref="N6017:O6017" si="5586">SUM(N6018:N6022)</f>
        <v>12800</v>
      </c>
      <c r="O6017" s="31">
        <f t="shared" si="5586"/>
        <v>12400</v>
      </c>
      <c r="P6017" s="31">
        <f t="shared" si="5543"/>
        <v>130415</v>
      </c>
      <c r="Q6017" s="31">
        <f t="shared" si="5544"/>
        <v>81.867031594277492</v>
      </c>
      <c r="R6017" s="94"/>
      <c r="S6017" s="94"/>
      <c r="T6017" s="94"/>
      <c r="U6017" s="94"/>
      <c r="V6017" s="94"/>
      <c r="W6017" s="94"/>
      <c r="X6017" s="94"/>
      <c r="Y6017" s="94"/>
    </row>
    <row r="6018" spans="1:25" ht="15" customHeight="1" x14ac:dyDescent="0.25">
      <c r="A6018" s="64" t="s">
        <v>935</v>
      </c>
      <c r="B6018" s="64" t="s">
        <v>95</v>
      </c>
      <c r="C6018" s="64" t="s">
        <v>1446</v>
      </c>
      <c r="D6018" s="64" t="s">
        <v>2178</v>
      </c>
      <c r="E6018" s="20" t="s">
        <v>23</v>
      </c>
      <c r="F6018" s="64" t="s">
        <v>2180</v>
      </c>
      <c r="G6018" s="53" t="s">
        <v>385</v>
      </c>
      <c r="H6018" s="53" t="s">
        <v>85</v>
      </c>
      <c r="I6018" s="26">
        <v>25500</v>
      </c>
      <c r="J6018" s="26">
        <v>25500</v>
      </c>
      <c r="K6018" s="26">
        <v>16714</v>
      </c>
      <c r="L6018" s="26">
        <f t="shared" si="5540"/>
        <v>6700</v>
      </c>
      <c r="M6018" s="26">
        <v>2000</v>
      </c>
      <c r="N6018" s="26">
        <v>2300</v>
      </c>
      <c r="O6018" s="26">
        <v>2400</v>
      </c>
      <c r="P6018" s="26">
        <f t="shared" si="5543"/>
        <v>23414</v>
      </c>
      <c r="Q6018" s="26">
        <f t="shared" si="5544"/>
        <v>91.819607843137248</v>
      </c>
      <c r="R6018" s="90"/>
      <c r="S6018" s="90"/>
      <c r="T6018" s="90"/>
      <c r="U6018" s="90"/>
      <c r="V6018" s="90"/>
      <c r="W6018" s="90"/>
      <c r="X6018" s="90"/>
      <c r="Y6018" s="90"/>
    </row>
    <row r="6019" spans="1:25" ht="15" customHeight="1" x14ac:dyDescent="0.25">
      <c r="A6019" s="64" t="s">
        <v>935</v>
      </c>
      <c r="B6019" s="64" t="s">
        <v>95</v>
      </c>
      <c r="C6019" s="64" t="s">
        <v>1446</v>
      </c>
      <c r="D6019" s="64" t="s">
        <v>2178</v>
      </c>
      <c r="E6019" s="20" t="s">
        <v>23</v>
      </c>
      <c r="F6019" s="64" t="s">
        <v>2181</v>
      </c>
      <c r="G6019" s="53" t="s">
        <v>385</v>
      </c>
      <c r="H6019" s="53" t="s">
        <v>25</v>
      </c>
      <c r="I6019" s="26">
        <v>90000</v>
      </c>
      <c r="J6019" s="26">
        <v>90000</v>
      </c>
      <c r="K6019" s="26">
        <v>57200</v>
      </c>
      <c r="L6019" s="26">
        <f t="shared" si="5540"/>
        <v>17000</v>
      </c>
      <c r="M6019" s="26">
        <v>2000</v>
      </c>
      <c r="N6019" s="26">
        <v>5000</v>
      </c>
      <c r="O6019" s="26">
        <v>10000</v>
      </c>
      <c r="P6019" s="26">
        <f t="shared" si="5543"/>
        <v>74200</v>
      </c>
      <c r="Q6019" s="26">
        <f t="shared" si="5544"/>
        <v>82.444444444444443</v>
      </c>
      <c r="R6019" s="90"/>
      <c r="S6019" s="90"/>
      <c r="T6019" s="90"/>
      <c r="U6019" s="90"/>
      <c r="V6019" s="90"/>
      <c r="W6019" s="90"/>
      <c r="X6019" s="90"/>
      <c r="Y6019" s="90"/>
    </row>
    <row r="6020" spans="1:25" ht="15" customHeight="1" x14ac:dyDescent="0.25">
      <c r="A6020" s="64" t="s">
        <v>935</v>
      </c>
      <c r="B6020" s="64" t="s">
        <v>95</v>
      </c>
      <c r="C6020" s="64" t="s">
        <v>1446</v>
      </c>
      <c r="D6020" s="64" t="s">
        <v>2178</v>
      </c>
      <c r="E6020" s="20" t="s">
        <v>23</v>
      </c>
      <c r="F6020" s="64" t="s">
        <v>2182</v>
      </c>
      <c r="G6020" s="53" t="s">
        <v>385</v>
      </c>
      <c r="H6020" s="53" t="s">
        <v>27</v>
      </c>
      <c r="I6020" s="26">
        <v>23301</v>
      </c>
      <c r="J6020" s="26">
        <v>23301</v>
      </c>
      <c r="K6020" s="26">
        <v>23301</v>
      </c>
      <c r="L6020" s="26">
        <f t="shared" si="5540"/>
        <v>0</v>
      </c>
      <c r="M6020" s="26"/>
      <c r="N6020" s="26"/>
      <c r="O6020" s="26"/>
      <c r="P6020" s="26">
        <f t="shared" si="5543"/>
        <v>23301</v>
      </c>
      <c r="Q6020" s="26">
        <f t="shared" si="5544"/>
        <v>100</v>
      </c>
      <c r="R6020" s="90"/>
      <c r="S6020" s="90"/>
      <c r="T6020" s="90"/>
      <c r="U6020" s="90"/>
      <c r="V6020" s="90"/>
      <c r="W6020" s="90"/>
      <c r="X6020" s="90"/>
      <c r="Y6020" s="90"/>
    </row>
    <row r="6021" spans="1:25" ht="15" customHeight="1" x14ac:dyDescent="0.25">
      <c r="A6021" s="64" t="s">
        <v>935</v>
      </c>
      <c r="B6021" s="64" t="s">
        <v>95</v>
      </c>
      <c r="C6021" s="64" t="s">
        <v>1446</v>
      </c>
      <c r="D6021" s="64" t="s">
        <v>2178</v>
      </c>
      <c r="E6021" s="20" t="s">
        <v>23</v>
      </c>
      <c r="F6021" s="64" t="s">
        <v>2183</v>
      </c>
      <c r="G6021" s="53" t="s">
        <v>385</v>
      </c>
      <c r="H6021" s="53" t="s">
        <v>89</v>
      </c>
      <c r="I6021" s="26">
        <v>5500</v>
      </c>
      <c r="J6021" s="26">
        <v>5500</v>
      </c>
      <c r="K6021" s="26">
        <v>0</v>
      </c>
      <c r="L6021" s="26">
        <f t="shared" si="5540"/>
        <v>5500</v>
      </c>
      <c r="M6021" s="26"/>
      <c r="N6021" s="26">
        <v>5500</v>
      </c>
      <c r="O6021" s="26"/>
      <c r="P6021" s="26">
        <f t="shared" si="5543"/>
        <v>5500</v>
      </c>
      <c r="Q6021" s="26">
        <f t="shared" si="5544"/>
        <v>100</v>
      </c>
      <c r="R6021" s="90"/>
      <c r="S6021" s="90"/>
      <c r="T6021" s="90"/>
      <c r="U6021" s="90"/>
      <c r="V6021" s="90"/>
      <c r="W6021" s="90"/>
      <c r="X6021" s="90"/>
      <c r="Y6021" s="90"/>
    </row>
    <row r="6022" spans="1:25" ht="15" customHeight="1" x14ac:dyDescent="0.25">
      <c r="A6022" s="64" t="s">
        <v>935</v>
      </c>
      <c r="B6022" s="64" t="s">
        <v>95</v>
      </c>
      <c r="C6022" s="64" t="s">
        <v>1446</v>
      </c>
      <c r="D6022" s="64" t="s">
        <v>2178</v>
      </c>
      <c r="E6022" s="20" t="s">
        <v>23</v>
      </c>
      <c r="F6022" s="64" t="s">
        <v>2184</v>
      </c>
      <c r="G6022" s="53" t="s">
        <v>385</v>
      </c>
      <c r="H6022" s="53" t="s">
        <v>29</v>
      </c>
      <c r="I6022" s="26">
        <v>15000</v>
      </c>
      <c r="J6022" s="26">
        <v>15000</v>
      </c>
      <c r="K6022" s="26">
        <v>4000</v>
      </c>
      <c r="L6022" s="26">
        <f t="shared" si="5540"/>
        <v>0</v>
      </c>
      <c r="M6022" s="26"/>
      <c r="N6022" s="26"/>
      <c r="O6022" s="26"/>
      <c r="P6022" s="26">
        <f t="shared" si="5543"/>
        <v>4000</v>
      </c>
      <c r="Q6022" s="26">
        <f t="shared" si="5544"/>
        <v>26.666666666666668</v>
      </c>
      <c r="R6022" s="90"/>
      <c r="S6022" s="90"/>
      <c r="T6022" s="90"/>
      <c r="U6022" s="90"/>
      <c r="V6022" s="90"/>
      <c r="W6022" s="90"/>
      <c r="X6022" s="90"/>
      <c r="Y6022" s="90"/>
    </row>
    <row r="6023" spans="1:25" ht="15" customHeight="1" x14ac:dyDescent="0.25">
      <c r="A6023" s="63" t="s">
        <v>935</v>
      </c>
      <c r="B6023" s="63" t="s">
        <v>95</v>
      </c>
      <c r="C6023" s="63" t="s">
        <v>1446</v>
      </c>
      <c r="D6023" s="63" t="s">
        <v>2178</v>
      </c>
      <c r="E6023" s="65" t="s">
        <v>30</v>
      </c>
      <c r="F6023" s="65" t="s">
        <v>1</v>
      </c>
      <c r="G6023" s="65" t="s">
        <v>1</v>
      </c>
      <c r="H6023" s="65" t="s">
        <v>31</v>
      </c>
      <c r="I6023" s="31">
        <f t="shared" ref="I6023:K6023" si="5587">SUM(I6024)</f>
        <v>119002</v>
      </c>
      <c r="J6023" s="31">
        <f t="shared" si="5587"/>
        <v>119002</v>
      </c>
      <c r="K6023" s="31">
        <f t="shared" si="5587"/>
        <v>70000</v>
      </c>
      <c r="L6023" s="31">
        <f t="shared" si="5540"/>
        <v>30500</v>
      </c>
      <c r="M6023" s="31">
        <f t="shared" ref="M6023" si="5588">SUM(M6024)</f>
        <v>10000</v>
      </c>
      <c r="N6023" s="31">
        <f t="shared" ref="N6023:O6023" si="5589">SUM(N6024)</f>
        <v>10000</v>
      </c>
      <c r="O6023" s="31">
        <f t="shared" si="5589"/>
        <v>10500</v>
      </c>
      <c r="P6023" s="31">
        <f t="shared" si="5543"/>
        <v>100500</v>
      </c>
      <c r="Q6023" s="31">
        <f t="shared" si="5544"/>
        <v>84.452362145174035</v>
      </c>
      <c r="R6023" s="94"/>
      <c r="S6023" s="94"/>
      <c r="T6023" s="94"/>
      <c r="U6023" s="94"/>
      <c r="V6023" s="94"/>
      <c r="W6023" s="94"/>
      <c r="X6023" s="94"/>
      <c r="Y6023" s="94"/>
    </row>
    <row r="6024" spans="1:25" ht="15" customHeight="1" x14ac:dyDescent="0.25">
      <c r="A6024" s="64" t="s">
        <v>935</v>
      </c>
      <c r="B6024" s="64" t="s">
        <v>95</v>
      </c>
      <c r="C6024" s="64" t="s">
        <v>1446</v>
      </c>
      <c r="D6024" s="64" t="s">
        <v>2178</v>
      </c>
      <c r="E6024" s="20" t="s">
        <v>33</v>
      </c>
      <c r="F6024" s="64"/>
      <c r="G6024" s="53" t="s">
        <v>385</v>
      </c>
      <c r="H6024" s="53" t="s">
        <v>3859</v>
      </c>
      <c r="I6024" s="26">
        <v>119002</v>
      </c>
      <c r="J6024" s="26">
        <v>119002</v>
      </c>
      <c r="K6024" s="26">
        <v>70000</v>
      </c>
      <c r="L6024" s="26">
        <f t="shared" si="5540"/>
        <v>30500</v>
      </c>
      <c r="M6024" s="26">
        <v>10000</v>
      </c>
      <c r="N6024" s="26">
        <v>10000</v>
      </c>
      <c r="O6024" s="26">
        <v>10500</v>
      </c>
      <c r="P6024" s="26">
        <f t="shared" si="5543"/>
        <v>100500</v>
      </c>
      <c r="Q6024" s="26">
        <f t="shared" si="5544"/>
        <v>84.452362145174035</v>
      </c>
      <c r="R6024" s="90"/>
      <c r="S6024" s="90"/>
      <c r="T6024" s="90"/>
      <c r="U6024" s="90"/>
      <c r="V6024" s="90"/>
      <c r="W6024" s="90"/>
      <c r="X6024" s="90"/>
      <c r="Y6024" s="90"/>
    </row>
    <row r="6025" spans="1:25" ht="15" customHeight="1" x14ac:dyDescent="0.25">
      <c r="A6025" s="63" t="s">
        <v>935</v>
      </c>
      <c r="B6025" s="63" t="s">
        <v>95</v>
      </c>
      <c r="C6025" s="63" t="s">
        <v>1446</v>
      </c>
      <c r="D6025" s="63" t="s">
        <v>2178</v>
      </c>
      <c r="E6025" s="65" t="s">
        <v>34</v>
      </c>
      <c r="F6025" s="65" t="s">
        <v>1</v>
      </c>
      <c r="G6025" s="65" t="s">
        <v>1</v>
      </c>
      <c r="H6025" s="65" t="s">
        <v>35</v>
      </c>
      <c r="I6025" s="31">
        <f t="shared" ref="I6025:K6025" si="5590">SUM(I6026:I6034)</f>
        <v>305348</v>
      </c>
      <c r="J6025" s="31">
        <f t="shared" si="5590"/>
        <v>305348</v>
      </c>
      <c r="K6025" s="31">
        <f t="shared" si="5590"/>
        <v>225970</v>
      </c>
      <c r="L6025" s="31">
        <f t="shared" si="5540"/>
        <v>28100</v>
      </c>
      <c r="M6025" s="31">
        <f t="shared" ref="M6025" si="5591">SUM(M6026:M6034)</f>
        <v>2030</v>
      </c>
      <c r="N6025" s="31">
        <f t="shared" ref="N6025:O6025" si="5592">SUM(N6026:N6034)</f>
        <v>13120</v>
      </c>
      <c r="O6025" s="31">
        <f t="shared" si="5592"/>
        <v>12950</v>
      </c>
      <c r="P6025" s="31">
        <f t="shared" si="5543"/>
        <v>254070</v>
      </c>
      <c r="Q6025" s="31">
        <f t="shared" si="5544"/>
        <v>83.206701861482628</v>
      </c>
      <c r="R6025" s="94"/>
      <c r="S6025" s="94"/>
      <c r="T6025" s="94"/>
      <c r="U6025" s="94"/>
      <c r="V6025" s="94"/>
      <c r="W6025" s="94"/>
      <c r="X6025" s="94"/>
      <c r="Y6025" s="94"/>
    </row>
    <row r="6026" spans="1:25" ht="15" customHeight="1" x14ac:dyDescent="0.25">
      <c r="A6026" s="64" t="s">
        <v>935</v>
      </c>
      <c r="B6026" s="64" t="s">
        <v>95</v>
      </c>
      <c r="C6026" s="64" t="s">
        <v>1446</v>
      </c>
      <c r="D6026" s="64" t="s">
        <v>2178</v>
      </c>
      <c r="E6026" s="20" t="s">
        <v>38</v>
      </c>
      <c r="F6026" s="64"/>
      <c r="G6026" s="53" t="s">
        <v>385</v>
      </c>
      <c r="H6026" s="53" t="s">
        <v>37</v>
      </c>
      <c r="I6026" s="26">
        <v>200</v>
      </c>
      <c r="J6026" s="26">
        <v>200</v>
      </c>
      <c r="K6026" s="26">
        <v>0</v>
      </c>
      <c r="L6026" s="26">
        <f t="shared" si="5540"/>
        <v>0</v>
      </c>
      <c r="M6026" s="26"/>
      <c r="N6026" s="26"/>
      <c r="O6026" s="26"/>
      <c r="P6026" s="26">
        <f t="shared" si="5543"/>
        <v>0</v>
      </c>
      <c r="Q6026" s="26">
        <f t="shared" si="5544"/>
        <v>0</v>
      </c>
      <c r="R6026" s="90"/>
      <c r="S6026" s="90"/>
      <c r="T6026" s="90"/>
      <c r="U6026" s="90"/>
      <c r="V6026" s="90"/>
      <c r="W6026" s="90"/>
      <c r="X6026" s="90"/>
      <c r="Y6026" s="90"/>
    </row>
    <row r="6027" spans="1:25" ht="15" customHeight="1" x14ac:dyDescent="0.25">
      <c r="A6027" s="64" t="s">
        <v>935</v>
      </c>
      <c r="B6027" s="64" t="s">
        <v>95</v>
      </c>
      <c r="C6027" s="64" t="s">
        <v>1446</v>
      </c>
      <c r="D6027" s="64" t="s">
        <v>2178</v>
      </c>
      <c r="E6027" s="20" t="s">
        <v>298</v>
      </c>
      <c r="F6027" s="64"/>
      <c r="G6027" s="53" t="s">
        <v>385</v>
      </c>
      <c r="H6027" s="53" t="s">
        <v>297</v>
      </c>
      <c r="I6027" s="26">
        <v>254700</v>
      </c>
      <c r="J6027" s="26">
        <v>254700</v>
      </c>
      <c r="K6027" s="26">
        <v>194000</v>
      </c>
      <c r="L6027" s="26">
        <f t="shared" si="5540"/>
        <v>16000</v>
      </c>
      <c r="M6027" s="26"/>
      <c r="N6027" s="26">
        <v>8000</v>
      </c>
      <c r="O6027" s="26">
        <v>8000</v>
      </c>
      <c r="P6027" s="26">
        <f t="shared" si="5543"/>
        <v>210000</v>
      </c>
      <c r="Q6027" s="26">
        <f t="shared" si="5544"/>
        <v>82.449941107184927</v>
      </c>
      <c r="R6027" s="90"/>
      <c r="S6027" s="90"/>
      <c r="T6027" s="90"/>
      <c r="U6027" s="90"/>
      <c r="V6027" s="90"/>
      <c r="W6027" s="90"/>
      <c r="X6027" s="90"/>
      <c r="Y6027" s="90"/>
    </row>
    <row r="6028" spans="1:25" ht="15" customHeight="1" x14ac:dyDescent="0.25">
      <c r="A6028" s="64" t="s">
        <v>935</v>
      </c>
      <c r="B6028" s="64" t="s">
        <v>95</v>
      </c>
      <c r="C6028" s="64" t="s">
        <v>1446</v>
      </c>
      <c r="D6028" s="64" t="s">
        <v>2178</v>
      </c>
      <c r="E6028" s="20" t="s">
        <v>301</v>
      </c>
      <c r="F6028" s="64"/>
      <c r="G6028" s="53" t="s">
        <v>385</v>
      </c>
      <c r="H6028" s="53" t="s">
        <v>300</v>
      </c>
      <c r="I6028" s="26">
        <v>27800</v>
      </c>
      <c r="J6028" s="26">
        <v>27800</v>
      </c>
      <c r="K6028" s="26">
        <v>17000</v>
      </c>
      <c r="L6028" s="26">
        <f t="shared" si="5540"/>
        <v>6000</v>
      </c>
      <c r="M6028" s="26">
        <v>1000</v>
      </c>
      <c r="N6028" s="26">
        <v>2000</v>
      </c>
      <c r="O6028" s="26">
        <v>3000</v>
      </c>
      <c r="P6028" s="26">
        <f t="shared" si="5543"/>
        <v>23000</v>
      </c>
      <c r="Q6028" s="26">
        <f t="shared" si="5544"/>
        <v>82.733812949640281</v>
      </c>
      <c r="R6028" s="90"/>
      <c r="S6028" s="90"/>
      <c r="T6028" s="90"/>
      <c r="U6028" s="90"/>
      <c r="V6028" s="90"/>
      <c r="W6028" s="90"/>
      <c r="X6028" s="90"/>
      <c r="Y6028" s="90"/>
    </row>
    <row r="6029" spans="1:25" ht="15" customHeight="1" x14ac:dyDescent="0.25">
      <c r="A6029" s="64" t="s">
        <v>935</v>
      </c>
      <c r="B6029" s="64" t="s">
        <v>95</v>
      </c>
      <c r="C6029" s="64" t="s">
        <v>1446</v>
      </c>
      <c r="D6029" s="64" t="s">
        <v>2178</v>
      </c>
      <c r="E6029" s="20" t="s">
        <v>218</v>
      </c>
      <c r="F6029" s="64"/>
      <c r="G6029" s="53" t="s">
        <v>385</v>
      </c>
      <c r="H6029" s="53" t="s">
        <v>217</v>
      </c>
      <c r="I6029" s="26">
        <v>5000</v>
      </c>
      <c r="J6029" s="26">
        <v>5000</v>
      </c>
      <c r="K6029" s="26">
        <v>3600</v>
      </c>
      <c r="L6029" s="26">
        <f t="shared" si="5540"/>
        <v>1400</v>
      </c>
      <c r="M6029" s="26"/>
      <c r="N6029" s="26">
        <v>500</v>
      </c>
      <c r="O6029" s="26">
        <v>900</v>
      </c>
      <c r="P6029" s="26">
        <f t="shared" si="5543"/>
        <v>5000</v>
      </c>
      <c r="Q6029" s="26">
        <f t="shared" si="5544"/>
        <v>100</v>
      </c>
      <c r="R6029" s="90"/>
      <c r="S6029" s="90"/>
      <c r="T6029" s="90"/>
      <c r="U6029" s="90"/>
      <c r="V6029" s="90"/>
      <c r="W6029" s="90"/>
      <c r="X6029" s="90"/>
      <c r="Y6029" s="90"/>
    </row>
    <row r="6030" spans="1:25" ht="15" customHeight="1" x14ac:dyDescent="0.25">
      <c r="A6030" s="64" t="s">
        <v>935</v>
      </c>
      <c r="B6030" s="64" t="s">
        <v>95</v>
      </c>
      <c r="C6030" s="64" t="s">
        <v>1446</v>
      </c>
      <c r="D6030" s="64" t="s">
        <v>2178</v>
      </c>
      <c r="E6030" s="20" t="s">
        <v>303</v>
      </c>
      <c r="F6030" s="64"/>
      <c r="G6030" s="53" t="s">
        <v>385</v>
      </c>
      <c r="H6030" s="53" t="s">
        <v>302</v>
      </c>
      <c r="I6030" s="26">
        <v>0</v>
      </c>
      <c r="J6030" s="26">
        <v>0</v>
      </c>
      <c r="K6030" s="26">
        <v>0</v>
      </c>
      <c r="L6030" s="26">
        <f t="shared" si="5540"/>
        <v>0</v>
      </c>
      <c r="M6030" s="26"/>
      <c r="N6030" s="26"/>
      <c r="O6030" s="26"/>
      <c r="P6030" s="26">
        <f t="shared" si="5543"/>
        <v>0</v>
      </c>
      <c r="Q6030" s="26" t="str">
        <f t="shared" si="5544"/>
        <v>-</v>
      </c>
      <c r="R6030" s="90"/>
      <c r="S6030" s="90"/>
      <c r="T6030" s="90"/>
      <c r="U6030" s="90"/>
      <c r="V6030" s="90"/>
      <c r="W6030" s="90"/>
      <c r="X6030" s="90"/>
      <c r="Y6030" s="90"/>
    </row>
    <row r="6031" spans="1:25" ht="15" customHeight="1" x14ac:dyDescent="0.25">
      <c r="A6031" s="64" t="s">
        <v>935</v>
      </c>
      <c r="B6031" s="64" t="s">
        <v>95</v>
      </c>
      <c r="C6031" s="64" t="s">
        <v>1446</v>
      </c>
      <c r="D6031" s="64" t="s">
        <v>2178</v>
      </c>
      <c r="E6031" s="20" t="s">
        <v>305</v>
      </c>
      <c r="F6031" s="64"/>
      <c r="G6031" s="53" t="s">
        <v>385</v>
      </c>
      <c r="H6031" s="53" t="s">
        <v>304</v>
      </c>
      <c r="I6031" s="26">
        <v>0</v>
      </c>
      <c r="J6031" s="26">
        <v>0</v>
      </c>
      <c r="K6031" s="26">
        <v>0</v>
      </c>
      <c r="L6031" s="26">
        <f t="shared" si="5540"/>
        <v>0</v>
      </c>
      <c r="M6031" s="26"/>
      <c r="N6031" s="26"/>
      <c r="O6031" s="26"/>
      <c r="P6031" s="26">
        <f t="shared" si="5543"/>
        <v>0</v>
      </c>
      <c r="Q6031" s="26" t="str">
        <f t="shared" si="5544"/>
        <v>-</v>
      </c>
      <c r="R6031" s="90"/>
      <c r="S6031" s="90"/>
      <c r="T6031" s="90"/>
      <c r="U6031" s="90"/>
      <c r="V6031" s="90"/>
      <c r="W6031" s="90"/>
      <c r="X6031" s="90"/>
      <c r="Y6031" s="90"/>
    </row>
    <row r="6032" spans="1:25" ht="15" customHeight="1" x14ac:dyDescent="0.25">
      <c r="A6032" s="64" t="s">
        <v>935</v>
      </c>
      <c r="B6032" s="64" t="s">
        <v>95</v>
      </c>
      <c r="C6032" s="64" t="s">
        <v>1446</v>
      </c>
      <c r="D6032" s="64" t="s">
        <v>2178</v>
      </c>
      <c r="E6032" s="20" t="s">
        <v>308</v>
      </c>
      <c r="F6032" s="64"/>
      <c r="G6032" s="53" t="s">
        <v>385</v>
      </c>
      <c r="H6032" s="53" t="s">
        <v>307</v>
      </c>
      <c r="I6032" s="26">
        <v>2000</v>
      </c>
      <c r="J6032" s="26">
        <v>2000</v>
      </c>
      <c r="K6032" s="26">
        <v>1500</v>
      </c>
      <c r="L6032" s="26">
        <f t="shared" ref="L6032:L6095" si="5593">SUM(M6032:O6032)</f>
        <v>500</v>
      </c>
      <c r="M6032" s="26"/>
      <c r="N6032" s="26">
        <v>500</v>
      </c>
      <c r="O6032" s="26"/>
      <c r="P6032" s="26">
        <f t="shared" ref="P6032:P6095" si="5594">K6032+L6032</f>
        <v>2000</v>
      </c>
      <c r="Q6032" s="26">
        <f t="shared" ref="Q6032:Q6095" si="5595">IF(J6032=0,"-",P6032/J6032*100)</f>
        <v>100</v>
      </c>
      <c r="R6032" s="90"/>
      <c r="S6032" s="90"/>
      <c r="T6032" s="90"/>
      <c r="U6032" s="90"/>
      <c r="V6032" s="90"/>
      <c r="W6032" s="90"/>
      <c r="X6032" s="90"/>
      <c r="Y6032" s="90"/>
    </row>
    <row r="6033" spans="1:25" ht="15" customHeight="1" x14ac:dyDescent="0.25">
      <c r="A6033" s="64" t="s">
        <v>935</v>
      </c>
      <c r="B6033" s="64" t="s">
        <v>95</v>
      </c>
      <c r="C6033" s="64" t="s">
        <v>1446</v>
      </c>
      <c r="D6033" s="64" t="s">
        <v>2178</v>
      </c>
      <c r="E6033" s="20" t="s">
        <v>311</v>
      </c>
      <c r="F6033" s="64"/>
      <c r="G6033" s="53" t="s">
        <v>385</v>
      </c>
      <c r="H6033" s="53" t="s">
        <v>310</v>
      </c>
      <c r="I6033" s="26">
        <v>200</v>
      </c>
      <c r="J6033" s="26">
        <v>200</v>
      </c>
      <c r="K6033" s="26">
        <v>0</v>
      </c>
      <c r="L6033" s="26">
        <f t="shared" si="5593"/>
        <v>0</v>
      </c>
      <c r="M6033" s="26"/>
      <c r="N6033" s="26"/>
      <c r="O6033" s="26"/>
      <c r="P6033" s="26">
        <f t="shared" si="5594"/>
        <v>0</v>
      </c>
      <c r="Q6033" s="26">
        <f t="shared" si="5595"/>
        <v>0</v>
      </c>
      <c r="R6033" s="90"/>
      <c r="S6033" s="90"/>
      <c r="T6033" s="90"/>
      <c r="U6033" s="90"/>
      <c r="V6033" s="90"/>
      <c r="W6033" s="90"/>
      <c r="X6033" s="90"/>
      <c r="Y6033" s="90"/>
    </row>
    <row r="6034" spans="1:25" ht="15" customHeight="1" x14ac:dyDescent="0.25">
      <c r="A6034" s="63" t="s">
        <v>935</v>
      </c>
      <c r="B6034" s="63" t="s">
        <v>95</v>
      </c>
      <c r="C6034" s="63" t="s">
        <v>1446</v>
      </c>
      <c r="D6034" s="63" t="s">
        <v>2178</v>
      </c>
      <c r="E6034" s="63" t="s">
        <v>39</v>
      </c>
      <c r="F6034" s="64" t="s">
        <v>1</v>
      </c>
      <c r="G6034" s="53" t="s">
        <v>1</v>
      </c>
      <c r="H6034" s="65" t="s">
        <v>40</v>
      </c>
      <c r="I6034" s="31">
        <f t="shared" ref="I6034:K6034" si="5596">SUM(I6035:I6037)</f>
        <v>15448</v>
      </c>
      <c r="J6034" s="31">
        <f t="shared" si="5596"/>
        <v>15448</v>
      </c>
      <c r="K6034" s="31">
        <f t="shared" si="5596"/>
        <v>9870</v>
      </c>
      <c r="L6034" s="31">
        <f t="shared" si="5593"/>
        <v>4200</v>
      </c>
      <c r="M6034" s="31">
        <f t="shared" ref="M6034" si="5597">SUM(M6035:M6037)</f>
        <v>1030</v>
      </c>
      <c r="N6034" s="31">
        <f t="shared" ref="N6034:O6034" si="5598">SUM(N6035:N6037)</f>
        <v>2120</v>
      </c>
      <c r="O6034" s="31">
        <f t="shared" si="5598"/>
        <v>1050</v>
      </c>
      <c r="P6034" s="31">
        <f t="shared" si="5594"/>
        <v>14070</v>
      </c>
      <c r="Q6034" s="31">
        <f t="shared" si="5595"/>
        <v>91.079751424132567</v>
      </c>
      <c r="R6034" s="94"/>
      <c r="S6034" s="94"/>
      <c r="T6034" s="94"/>
      <c r="U6034" s="94"/>
      <c r="V6034" s="94"/>
      <c r="W6034" s="94"/>
      <c r="X6034" s="94"/>
      <c r="Y6034" s="94"/>
    </row>
    <row r="6035" spans="1:25" ht="15" customHeight="1" x14ac:dyDescent="0.25">
      <c r="A6035" s="64" t="s">
        <v>935</v>
      </c>
      <c r="B6035" s="64" t="s">
        <v>95</v>
      </c>
      <c r="C6035" s="64" t="s">
        <v>1446</v>
      </c>
      <c r="D6035" s="64" t="s">
        <v>2178</v>
      </c>
      <c r="E6035" s="20" t="s">
        <v>41</v>
      </c>
      <c r="F6035" s="64"/>
      <c r="G6035" s="53" t="s">
        <v>385</v>
      </c>
      <c r="H6035" s="53" t="s">
        <v>40</v>
      </c>
      <c r="I6035" s="26">
        <v>4100</v>
      </c>
      <c r="J6035" s="26">
        <v>4100</v>
      </c>
      <c r="K6035" s="26">
        <v>3000</v>
      </c>
      <c r="L6035" s="26">
        <f t="shared" si="5593"/>
        <v>1100</v>
      </c>
      <c r="M6035" s="26"/>
      <c r="N6035" s="26">
        <v>1100</v>
      </c>
      <c r="O6035" s="26"/>
      <c r="P6035" s="26">
        <f t="shared" si="5594"/>
        <v>4100</v>
      </c>
      <c r="Q6035" s="26">
        <f t="shared" si="5595"/>
        <v>100</v>
      </c>
      <c r="R6035" s="90"/>
      <c r="S6035" s="90"/>
      <c r="T6035" s="90"/>
      <c r="U6035" s="90"/>
      <c r="V6035" s="90"/>
      <c r="W6035" s="90"/>
      <c r="X6035" s="90"/>
      <c r="Y6035" s="90"/>
    </row>
    <row r="6036" spans="1:25" ht="15" customHeight="1" x14ac:dyDescent="0.25">
      <c r="A6036" s="64" t="s">
        <v>935</v>
      </c>
      <c r="B6036" s="64" t="s">
        <v>95</v>
      </c>
      <c r="C6036" s="64" t="s">
        <v>1446</v>
      </c>
      <c r="D6036" s="64" t="s">
        <v>2178</v>
      </c>
      <c r="E6036" s="20" t="s">
        <v>41</v>
      </c>
      <c r="F6036" s="64" t="s">
        <v>2185</v>
      </c>
      <c r="G6036" s="53" t="s">
        <v>385</v>
      </c>
      <c r="H6036" s="53" t="s">
        <v>49</v>
      </c>
      <c r="I6036" s="26">
        <v>3348</v>
      </c>
      <c r="J6036" s="26">
        <v>3348</v>
      </c>
      <c r="K6036" s="26">
        <v>2070</v>
      </c>
      <c r="L6036" s="26">
        <f t="shared" si="5593"/>
        <v>1000</v>
      </c>
      <c r="M6036" s="26">
        <v>330</v>
      </c>
      <c r="N6036" s="26">
        <v>320</v>
      </c>
      <c r="O6036" s="26">
        <v>350</v>
      </c>
      <c r="P6036" s="26">
        <f t="shared" si="5594"/>
        <v>3070</v>
      </c>
      <c r="Q6036" s="26">
        <f t="shared" si="5595"/>
        <v>91.696535244922345</v>
      </c>
      <c r="R6036" s="90"/>
      <c r="S6036" s="90"/>
      <c r="T6036" s="90"/>
      <c r="U6036" s="90"/>
      <c r="V6036" s="90"/>
      <c r="W6036" s="90"/>
      <c r="X6036" s="90"/>
      <c r="Y6036" s="90"/>
    </row>
    <row r="6037" spans="1:25" ht="22.5" customHeight="1" x14ac:dyDescent="0.25">
      <c r="A6037" s="64" t="s">
        <v>935</v>
      </c>
      <c r="B6037" s="64" t="s">
        <v>95</v>
      </c>
      <c r="C6037" s="64" t="s">
        <v>1446</v>
      </c>
      <c r="D6037" s="64" t="s">
        <v>2178</v>
      </c>
      <c r="E6037" s="20" t="s">
        <v>41</v>
      </c>
      <c r="F6037" s="64" t="s">
        <v>2186</v>
      </c>
      <c r="G6037" s="53" t="s">
        <v>385</v>
      </c>
      <c r="H6037" s="53" t="s">
        <v>55</v>
      </c>
      <c r="I6037" s="26">
        <v>8000</v>
      </c>
      <c r="J6037" s="26">
        <v>8000</v>
      </c>
      <c r="K6037" s="26">
        <v>4800</v>
      </c>
      <c r="L6037" s="26">
        <f t="shared" si="5593"/>
        <v>2100</v>
      </c>
      <c r="M6037" s="26">
        <v>700</v>
      </c>
      <c r="N6037" s="26">
        <v>700</v>
      </c>
      <c r="O6037" s="26">
        <v>700</v>
      </c>
      <c r="P6037" s="26">
        <f t="shared" si="5594"/>
        <v>6900</v>
      </c>
      <c r="Q6037" s="26">
        <f t="shared" si="5595"/>
        <v>86.25</v>
      </c>
      <c r="R6037" s="90"/>
      <c r="S6037" s="90"/>
      <c r="T6037" s="90"/>
      <c r="U6037" s="90"/>
      <c r="V6037" s="90"/>
      <c r="W6037" s="90"/>
      <c r="X6037" s="90"/>
      <c r="Y6037" s="90"/>
    </row>
    <row r="6038" spans="1:25" ht="22.5" customHeight="1" x14ac:dyDescent="0.25">
      <c r="A6038" s="63" t="s">
        <v>1</v>
      </c>
      <c r="B6038" s="63" t="s">
        <v>1</v>
      </c>
      <c r="C6038" s="63" t="s">
        <v>1</v>
      </c>
      <c r="D6038" s="65" t="s">
        <v>1</v>
      </c>
      <c r="E6038" s="65" t="s">
        <v>1</v>
      </c>
      <c r="F6038" s="65" t="s">
        <v>1</v>
      </c>
      <c r="G6038" s="65" t="s">
        <v>1</v>
      </c>
      <c r="H6038" s="66" t="s">
        <v>56</v>
      </c>
      <c r="I6038" s="30">
        <f t="shared" ref="I6038:K6039" si="5599">SUM(I6039)</f>
        <v>100</v>
      </c>
      <c r="J6038" s="30">
        <f t="shared" si="5599"/>
        <v>100</v>
      </c>
      <c r="K6038" s="30">
        <f t="shared" si="5599"/>
        <v>0</v>
      </c>
      <c r="L6038" s="30">
        <f t="shared" si="5593"/>
        <v>0</v>
      </c>
      <c r="M6038" s="30">
        <f t="shared" ref="M6038:M6039" si="5600">SUM(M6039)</f>
        <v>0</v>
      </c>
      <c r="N6038" s="30">
        <f t="shared" ref="N6038:O6039" si="5601">SUM(N6039)</f>
        <v>0</v>
      </c>
      <c r="O6038" s="30">
        <f t="shared" si="5601"/>
        <v>0</v>
      </c>
      <c r="P6038" s="30">
        <f t="shared" si="5594"/>
        <v>0</v>
      </c>
      <c r="Q6038" s="30">
        <f t="shared" si="5595"/>
        <v>0</v>
      </c>
      <c r="R6038" s="93"/>
      <c r="S6038" s="93"/>
      <c r="T6038" s="93"/>
      <c r="U6038" s="93"/>
      <c r="V6038" s="93"/>
      <c r="W6038" s="93"/>
      <c r="X6038" s="93"/>
      <c r="Y6038" s="93"/>
    </row>
    <row r="6039" spans="1:25" ht="15" customHeight="1" x14ac:dyDescent="0.25">
      <c r="A6039" s="63" t="s">
        <v>935</v>
      </c>
      <c r="B6039" s="63" t="s">
        <v>95</v>
      </c>
      <c r="C6039" s="63" t="s">
        <v>1446</v>
      </c>
      <c r="D6039" s="63" t="s">
        <v>2178</v>
      </c>
      <c r="E6039" s="65" t="s">
        <v>57</v>
      </c>
      <c r="F6039" s="65" t="s">
        <v>1</v>
      </c>
      <c r="G6039" s="65" t="s">
        <v>1</v>
      </c>
      <c r="H6039" s="65" t="s">
        <v>58</v>
      </c>
      <c r="I6039" s="31">
        <f t="shared" si="5599"/>
        <v>100</v>
      </c>
      <c r="J6039" s="31">
        <f t="shared" si="5599"/>
        <v>100</v>
      </c>
      <c r="K6039" s="31">
        <f t="shared" si="5599"/>
        <v>0</v>
      </c>
      <c r="L6039" s="31">
        <f t="shared" si="5593"/>
        <v>0</v>
      </c>
      <c r="M6039" s="31">
        <f t="shared" si="5600"/>
        <v>0</v>
      </c>
      <c r="N6039" s="31">
        <f t="shared" si="5601"/>
        <v>0</v>
      </c>
      <c r="O6039" s="31">
        <f t="shared" si="5601"/>
        <v>0</v>
      </c>
      <c r="P6039" s="31">
        <f t="shared" si="5594"/>
        <v>0</v>
      </c>
      <c r="Q6039" s="31">
        <f t="shared" si="5595"/>
        <v>0</v>
      </c>
      <c r="R6039" s="94"/>
      <c r="S6039" s="94"/>
      <c r="T6039" s="94"/>
      <c r="U6039" s="94"/>
      <c r="V6039" s="94"/>
      <c r="W6039" s="94"/>
      <c r="X6039" s="94"/>
      <c r="Y6039" s="94"/>
    </row>
    <row r="6040" spans="1:25" ht="15" customHeight="1" x14ac:dyDescent="0.25">
      <c r="A6040" s="64" t="s">
        <v>935</v>
      </c>
      <c r="B6040" s="64" t="s">
        <v>95</v>
      </c>
      <c r="C6040" s="64" t="s">
        <v>1446</v>
      </c>
      <c r="D6040" s="64" t="s">
        <v>2178</v>
      </c>
      <c r="E6040" s="20" t="s">
        <v>68</v>
      </c>
      <c r="F6040" s="64"/>
      <c r="G6040" s="53" t="s">
        <v>385</v>
      </c>
      <c r="H6040" s="53" t="s">
        <v>67</v>
      </c>
      <c r="I6040" s="26">
        <v>100</v>
      </c>
      <c r="J6040" s="26">
        <v>100</v>
      </c>
      <c r="K6040" s="26">
        <v>0</v>
      </c>
      <c r="L6040" s="26">
        <f t="shared" si="5593"/>
        <v>0</v>
      </c>
      <c r="M6040" s="26"/>
      <c r="N6040" s="26"/>
      <c r="O6040" s="26"/>
      <c r="P6040" s="26">
        <f t="shared" si="5594"/>
        <v>0</v>
      </c>
      <c r="Q6040" s="26">
        <f t="shared" si="5595"/>
        <v>0</v>
      </c>
      <c r="R6040" s="90"/>
      <c r="S6040" s="90"/>
      <c r="T6040" s="90"/>
      <c r="U6040" s="90"/>
      <c r="V6040" s="90"/>
      <c r="W6040" s="90"/>
      <c r="X6040" s="90"/>
      <c r="Y6040" s="90"/>
    </row>
    <row r="6041" spans="1:25" ht="22.5" customHeight="1" x14ac:dyDescent="0.25">
      <c r="A6041" s="63" t="s">
        <v>1</v>
      </c>
      <c r="B6041" s="63" t="s">
        <v>1</v>
      </c>
      <c r="C6041" s="63" t="s">
        <v>1</v>
      </c>
      <c r="D6041" s="65" t="s">
        <v>1</v>
      </c>
      <c r="E6041" s="65" t="s">
        <v>1</v>
      </c>
      <c r="F6041" s="65" t="s">
        <v>1</v>
      </c>
      <c r="G6041" s="65" t="s">
        <v>1</v>
      </c>
      <c r="H6041" s="66" t="s">
        <v>69</v>
      </c>
      <c r="I6041" s="30">
        <f t="shared" ref="I6041:K6042" si="5602">SUM(I6042)</f>
        <v>0</v>
      </c>
      <c r="J6041" s="30">
        <f t="shared" si="5602"/>
        <v>0</v>
      </c>
      <c r="K6041" s="30">
        <f t="shared" si="5602"/>
        <v>0</v>
      </c>
      <c r="L6041" s="30">
        <f t="shared" si="5593"/>
        <v>0</v>
      </c>
      <c r="M6041" s="30">
        <f t="shared" ref="M6041:M6042" si="5603">SUM(M6042)</f>
        <v>0</v>
      </c>
      <c r="N6041" s="30">
        <f t="shared" ref="N6041:O6042" si="5604">SUM(N6042)</f>
        <v>0</v>
      </c>
      <c r="O6041" s="30">
        <f t="shared" si="5604"/>
        <v>0</v>
      </c>
      <c r="P6041" s="30">
        <f t="shared" si="5594"/>
        <v>0</v>
      </c>
      <c r="Q6041" s="30" t="str">
        <f t="shared" si="5595"/>
        <v>-</v>
      </c>
      <c r="R6041" s="93"/>
      <c r="S6041" s="93"/>
      <c r="T6041" s="93"/>
      <c r="U6041" s="93"/>
      <c r="V6041" s="93"/>
      <c r="W6041" s="93"/>
      <c r="X6041" s="93"/>
      <c r="Y6041" s="93"/>
    </row>
    <row r="6042" spans="1:25" ht="15" customHeight="1" x14ac:dyDescent="0.25">
      <c r="A6042" s="63" t="s">
        <v>935</v>
      </c>
      <c r="B6042" s="63" t="s">
        <v>95</v>
      </c>
      <c r="C6042" s="63" t="s">
        <v>1446</v>
      </c>
      <c r="D6042" s="63" t="s">
        <v>2178</v>
      </c>
      <c r="E6042" s="65" t="s">
        <v>70</v>
      </c>
      <c r="F6042" s="65" t="s">
        <v>1</v>
      </c>
      <c r="G6042" s="65" t="s">
        <v>1</v>
      </c>
      <c r="H6042" s="65" t="s">
        <v>71</v>
      </c>
      <c r="I6042" s="31">
        <f t="shared" si="5602"/>
        <v>0</v>
      </c>
      <c r="J6042" s="31">
        <f t="shared" si="5602"/>
        <v>0</v>
      </c>
      <c r="K6042" s="31">
        <f t="shared" si="5602"/>
        <v>0</v>
      </c>
      <c r="L6042" s="31">
        <f t="shared" si="5593"/>
        <v>0</v>
      </c>
      <c r="M6042" s="31">
        <f t="shared" si="5603"/>
        <v>0</v>
      </c>
      <c r="N6042" s="31">
        <f t="shared" si="5604"/>
        <v>0</v>
      </c>
      <c r="O6042" s="31">
        <f t="shared" si="5604"/>
        <v>0</v>
      </c>
      <c r="P6042" s="31">
        <f t="shared" si="5594"/>
        <v>0</v>
      </c>
      <c r="Q6042" s="31" t="str">
        <f t="shared" si="5595"/>
        <v>-</v>
      </c>
      <c r="R6042" s="94"/>
      <c r="S6042" s="94"/>
      <c r="T6042" s="94"/>
      <c r="U6042" s="94"/>
      <c r="V6042" s="94"/>
      <c r="W6042" s="94"/>
      <c r="X6042" s="94"/>
      <c r="Y6042" s="94"/>
    </row>
    <row r="6043" spans="1:25" ht="15" customHeight="1" x14ac:dyDescent="0.25">
      <c r="A6043" s="64" t="s">
        <v>935</v>
      </c>
      <c r="B6043" s="64" t="s">
        <v>95</v>
      </c>
      <c r="C6043" s="64" t="s">
        <v>1446</v>
      </c>
      <c r="D6043" s="64" t="s">
        <v>2178</v>
      </c>
      <c r="E6043" s="20" t="s">
        <v>74</v>
      </c>
      <c r="F6043" s="64"/>
      <c r="G6043" s="53" t="s">
        <v>385</v>
      </c>
      <c r="H6043" s="53" t="s">
        <v>73</v>
      </c>
      <c r="I6043" s="26">
        <v>0</v>
      </c>
      <c r="J6043" s="26">
        <v>0</v>
      </c>
      <c r="K6043" s="26">
        <v>0</v>
      </c>
      <c r="L6043" s="26">
        <f t="shared" si="5593"/>
        <v>0</v>
      </c>
      <c r="M6043" s="26"/>
      <c r="N6043" s="26"/>
      <c r="O6043" s="26"/>
      <c r="P6043" s="26">
        <f t="shared" si="5594"/>
        <v>0</v>
      </c>
      <c r="Q6043" s="26" t="str">
        <f t="shared" si="5595"/>
        <v>-</v>
      </c>
      <c r="R6043" s="90"/>
      <c r="S6043" s="90"/>
      <c r="T6043" s="90"/>
      <c r="U6043" s="90"/>
      <c r="V6043" s="90"/>
      <c r="W6043" s="90"/>
      <c r="X6043" s="90"/>
      <c r="Y6043" s="90"/>
    </row>
    <row r="6044" spans="1:25" ht="15" customHeight="1" x14ac:dyDescent="0.25">
      <c r="A6044" s="53" t="s">
        <v>1</v>
      </c>
      <c r="B6044" s="53" t="s">
        <v>1</v>
      </c>
      <c r="C6044" s="53" t="s">
        <v>1</v>
      </c>
      <c r="D6044" s="53" t="s">
        <v>1</v>
      </c>
      <c r="E6044" s="53" t="s">
        <v>1</v>
      </c>
      <c r="F6044" s="53" t="s">
        <v>1</v>
      </c>
      <c r="G6044" s="53" t="s">
        <v>1</v>
      </c>
      <c r="H6044" s="66" t="s">
        <v>2187</v>
      </c>
      <c r="I6044" s="30">
        <f t="shared" ref="I6044:K6044" si="5605">SUM(I6014,I6038,I6041)</f>
        <v>1716773</v>
      </c>
      <c r="J6044" s="30">
        <f t="shared" si="5605"/>
        <v>1716773</v>
      </c>
      <c r="K6044" s="30">
        <f t="shared" si="5605"/>
        <v>1047185</v>
      </c>
      <c r="L6044" s="30">
        <f t="shared" si="5593"/>
        <v>392800</v>
      </c>
      <c r="M6044" s="30">
        <f t="shared" ref="M6044" si="5606">SUM(M6014,M6038,M6041)</f>
        <v>116030</v>
      </c>
      <c r="N6044" s="30">
        <f t="shared" ref="N6044:O6044" si="5607">SUM(N6014,N6038,N6041)</f>
        <v>135920</v>
      </c>
      <c r="O6044" s="30">
        <f t="shared" si="5607"/>
        <v>140850</v>
      </c>
      <c r="P6044" s="30">
        <f t="shared" si="5594"/>
        <v>1439985</v>
      </c>
      <c r="Q6044" s="30">
        <f t="shared" si="5595"/>
        <v>83.877425844884556</v>
      </c>
      <c r="R6044" s="93"/>
      <c r="S6044" s="93"/>
      <c r="T6044" s="93"/>
      <c r="U6044" s="93"/>
      <c r="V6044" s="93"/>
      <c r="W6044" s="93"/>
      <c r="X6044" s="93"/>
      <c r="Y6044" s="93"/>
    </row>
    <row r="6045" spans="1:25" ht="15" customHeight="1" thickBot="1" x14ac:dyDescent="0.3">
      <c r="A6045" s="53" t="s">
        <v>1</v>
      </c>
      <c r="B6045" s="53" t="s">
        <v>1</v>
      </c>
      <c r="C6045" s="53" t="s">
        <v>1</v>
      </c>
      <c r="D6045" s="53" t="s">
        <v>1</v>
      </c>
      <c r="E6045" s="53" t="s">
        <v>1</v>
      </c>
      <c r="F6045" s="53" t="s">
        <v>1</v>
      </c>
      <c r="G6045" s="53" t="s">
        <v>1</v>
      </c>
      <c r="H6045" s="65" t="s">
        <v>76</v>
      </c>
      <c r="I6045" s="31"/>
      <c r="J6045" s="31"/>
      <c r="K6045" s="31">
        <v>0</v>
      </c>
      <c r="L6045" s="31"/>
      <c r="M6045" s="31"/>
      <c r="N6045" s="31"/>
      <c r="O6045" s="31"/>
      <c r="P6045" s="31"/>
      <c r="Q6045" s="31"/>
      <c r="R6045" s="94"/>
      <c r="S6045" s="94"/>
      <c r="T6045" s="94"/>
      <c r="U6045" s="94"/>
      <c r="V6045" s="94"/>
      <c r="W6045" s="94"/>
      <c r="X6045" s="94"/>
      <c r="Y6045" s="94"/>
    </row>
    <row r="6046" spans="1:25" ht="47.25" customHeight="1" thickBot="1" x14ac:dyDescent="0.3">
      <c r="A6046" s="110" t="s">
        <v>1</v>
      </c>
      <c r="B6046" s="110" t="s">
        <v>1</v>
      </c>
      <c r="C6046" s="110" t="s">
        <v>1</v>
      </c>
      <c r="D6046" s="110" t="s">
        <v>1</v>
      </c>
      <c r="E6046" s="110" t="s">
        <v>1</v>
      </c>
      <c r="F6046" s="110" t="s">
        <v>1</v>
      </c>
      <c r="G6046" s="110" t="s">
        <v>1</v>
      </c>
      <c r="H6046" s="28" t="s">
        <v>77</v>
      </c>
      <c r="I6046" s="109" t="s">
        <v>3984</v>
      </c>
      <c r="J6046" s="109" t="s">
        <v>11</v>
      </c>
      <c r="K6046" s="109" t="s">
        <v>3989</v>
      </c>
      <c r="L6046" s="109" t="s">
        <v>3985</v>
      </c>
      <c r="M6046" s="109" t="s">
        <v>4027</v>
      </c>
      <c r="N6046" s="109" t="s">
        <v>3988</v>
      </c>
      <c r="O6046" s="109" t="s">
        <v>3986</v>
      </c>
      <c r="P6046" s="109" t="s">
        <v>3987</v>
      </c>
      <c r="Q6046" s="109" t="s">
        <v>3695</v>
      </c>
      <c r="R6046" s="91"/>
      <c r="S6046" s="91"/>
      <c r="T6046" s="91"/>
      <c r="U6046" s="91"/>
      <c r="V6046" s="91"/>
      <c r="W6046" s="91"/>
      <c r="X6046" s="91"/>
      <c r="Y6046" s="91"/>
    </row>
    <row r="6047" spans="1:25" ht="15" customHeight="1" x14ac:dyDescent="0.25">
      <c r="A6047" s="111"/>
      <c r="B6047" s="111"/>
      <c r="C6047" s="111"/>
      <c r="D6047" s="111"/>
      <c r="E6047" s="111"/>
      <c r="F6047" s="111"/>
      <c r="G6047" s="111"/>
      <c r="H6047" s="67" t="s">
        <v>1</v>
      </c>
      <c r="I6047" s="29">
        <v>1</v>
      </c>
      <c r="J6047" s="29">
        <v>2</v>
      </c>
      <c r="K6047" s="29">
        <v>3</v>
      </c>
      <c r="L6047" s="29" t="s">
        <v>3478</v>
      </c>
      <c r="M6047" s="29">
        <v>5</v>
      </c>
      <c r="N6047" s="29">
        <v>6</v>
      </c>
      <c r="O6047" s="29">
        <v>7</v>
      </c>
      <c r="P6047" s="29" t="s">
        <v>3696</v>
      </c>
      <c r="Q6047" s="29">
        <v>9</v>
      </c>
      <c r="R6047" s="92"/>
      <c r="S6047" s="92"/>
      <c r="T6047" s="92"/>
      <c r="U6047" s="92"/>
      <c r="V6047" s="92"/>
      <c r="W6047" s="92"/>
      <c r="X6047" s="92"/>
      <c r="Y6047" s="92"/>
    </row>
    <row r="6048" spans="1:25" ht="15" customHeight="1" x14ac:dyDescent="0.25">
      <c r="A6048" s="111"/>
      <c r="B6048" s="111"/>
      <c r="C6048" s="111"/>
      <c r="D6048" s="111"/>
      <c r="E6048" s="111"/>
      <c r="F6048" s="111"/>
      <c r="G6048" s="111"/>
      <c r="H6048" s="68" t="s">
        <v>484</v>
      </c>
      <c r="I6048" s="32">
        <f t="shared" ref="I6048:K6048" si="5608">SUM(I6044)</f>
        <v>1716773</v>
      </c>
      <c r="J6048" s="32">
        <f t="shared" si="5608"/>
        <v>1716773</v>
      </c>
      <c r="K6048" s="32">
        <f t="shared" si="5608"/>
        <v>1047185</v>
      </c>
      <c r="L6048" s="32">
        <f t="shared" si="5593"/>
        <v>392800</v>
      </c>
      <c r="M6048" s="32">
        <f t="shared" ref="M6048" si="5609">SUM(M6044)</f>
        <v>116030</v>
      </c>
      <c r="N6048" s="32">
        <f t="shared" ref="N6048:O6048" si="5610">SUM(N6044)</f>
        <v>135920</v>
      </c>
      <c r="O6048" s="32">
        <f t="shared" si="5610"/>
        <v>140850</v>
      </c>
      <c r="P6048" s="32">
        <f t="shared" si="5594"/>
        <v>1439985</v>
      </c>
      <c r="Q6048" s="32">
        <f t="shared" si="5595"/>
        <v>83.877425844884556</v>
      </c>
      <c r="R6048" s="90"/>
      <c r="S6048" s="90"/>
      <c r="T6048" s="90"/>
      <c r="U6048" s="90"/>
      <c r="V6048" s="90"/>
      <c r="W6048" s="90"/>
      <c r="X6048" s="90"/>
      <c r="Y6048" s="90"/>
    </row>
    <row r="6049" spans="1:27" ht="15" customHeight="1" x14ac:dyDescent="0.25">
      <c r="A6049" s="111"/>
      <c r="B6049" s="111"/>
      <c r="C6049" s="111"/>
      <c r="D6049" s="111"/>
      <c r="E6049" s="111"/>
      <c r="F6049" s="111"/>
      <c r="G6049" s="111"/>
      <c r="H6049" s="69" t="s">
        <v>79</v>
      </c>
      <c r="I6049" s="32">
        <f t="shared" ref="I6049:K6049" si="5611">SUM(I6048)</f>
        <v>1716773</v>
      </c>
      <c r="J6049" s="32">
        <f t="shared" si="5611"/>
        <v>1716773</v>
      </c>
      <c r="K6049" s="32">
        <f t="shared" si="5611"/>
        <v>1047185</v>
      </c>
      <c r="L6049" s="32">
        <f t="shared" si="5593"/>
        <v>392800</v>
      </c>
      <c r="M6049" s="32">
        <f t="shared" ref="M6049" si="5612">SUM(M6048)</f>
        <v>116030</v>
      </c>
      <c r="N6049" s="32">
        <f t="shared" ref="N6049:O6049" si="5613">SUM(N6048)</f>
        <v>135920</v>
      </c>
      <c r="O6049" s="32">
        <f t="shared" si="5613"/>
        <v>140850</v>
      </c>
      <c r="P6049" s="32">
        <f t="shared" si="5594"/>
        <v>1439985</v>
      </c>
      <c r="Q6049" s="32">
        <f t="shared" si="5595"/>
        <v>83.877425844884556</v>
      </c>
      <c r="R6049" s="90"/>
      <c r="S6049" s="90"/>
      <c r="T6049" s="90"/>
      <c r="U6049" s="90"/>
      <c r="V6049" s="90"/>
      <c r="W6049" s="90"/>
      <c r="X6049" s="90"/>
      <c r="Y6049" s="90"/>
    </row>
    <row r="6050" spans="1:27" ht="15" customHeight="1" x14ac:dyDescent="0.25">
      <c r="A6050" s="112"/>
      <c r="B6050" s="112"/>
      <c r="C6050" s="112"/>
      <c r="D6050" s="112"/>
      <c r="E6050" s="112"/>
      <c r="F6050" s="112"/>
      <c r="G6050" s="112"/>
      <c r="I6050" s="27"/>
      <c r="J6050" s="27"/>
      <c r="K6050" s="27">
        <v>0</v>
      </c>
      <c r="L6050" s="27"/>
      <c r="M6050" s="27"/>
      <c r="N6050" s="27"/>
      <c r="O6050" s="27"/>
      <c r="P6050" s="27"/>
      <c r="Q6050" s="27"/>
      <c r="R6050" s="27"/>
      <c r="S6050" s="27"/>
      <c r="T6050" s="27"/>
      <c r="U6050" s="27"/>
      <c r="V6050" s="27"/>
      <c r="W6050" s="27"/>
      <c r="X6050" s="27"/>
      <c r="Y6050" s="27"/>
    </row>
    <row r="6051" spans="1:27" ht="15" customHeight="1" x14ac:dyDescent="0.25">
      <c r="A6051" s="53" t="s">
        <v>1</v>
      </c>
      <c r="B6051" s="53" t="s">
        <v>1</v>
      </c>
      <c r="C6051" s="53" t="s">
        <v>1</v>
      </c>
      <c r="D6051" s="53" t="s">
        <v>1</v>
      </c>
      <c r="E6051" s="53" t="s">
        <v>1</v>
      </c>
      <c r="F6051" s="53" t="s">
        <v>1</v>
      </c>
      <c r="G6051" s="53" t="s">
        <v>1</v>
      </c>
      <c r="H6051" s="66" t="s">
        <v>2188</v>
      </c>
      <c r="I6051" s="30">
        <f t="shared" ref="I6051:K6051" si="5614">SUM(I4649,I4690,I4731,I4772,I4813,I4853,I4895,I4936,I4978,I5018,I5061,I5101,I5142,I5183,I5224,I5264,I5305,I5344,I5385,I5426,I5466,I5507,I5547,I5588,I5629,I5670,I5712,I5754,I5795,I5836,I5880,I5922,I5962,I6003,I6044)</f>
        <v>62435405</v>
      </c>
      <c r="J6051" s="30">
        <f t="shared" si="5614"/>
        <v>58816072</v>
      </c>
      <c r="K6051" s="30">
        <f t="shared" si="5614"/>
        <v>33249057</v>
      </c>
      <c r="L6051" s="30">
        <f t="shared" si="5593"/>
        <v>14132969</v>
      </c>
      <c r="M6051" s="30">
        <f t="shared" ref="M6051" si="5615">SUM(M4649,M4690,M4731,M4772,M4813,M4853,M4895,M4936,M4978,M5018,M5061,M5101,M5142,M5183,M5224,M5264,M5305,M5344,M5385,M5426,M5466,M5507,M5547,M5588,M5629,M5670,M5712,M5754,M5795,M5836,M5880,M5922,M5962,M6003,M6044)</f>
        <v>4625801</v>
      </c>
      <c r="N6051" s="30">
        <f t="shared" ref="N6051:O6051" si="5616">SUM(N4649,N4690,N4731,N4772,N4813,N4853,N4895,N4936,N4978,N5018,N5061,N5101,N5142,N5183,N5224,N5264,N5305,N5344,N5385,N5426,N5466,N5507,N5547,N5588,N5629,N5670,N5712,N5754,N5795,N5836,N5880,N5922,N5962,N6003,N6044)</f>
        <v>4660558</v>
      </c>
      <c r="O6051" s="30">
        <f t="shared" si="5616"/>
        <v>4846610</v>
      </c>
      <c r="P6051" s="30">
        <f t="shared" si="5594"/>
        <v>47382026</v>
      </c>
      <c r="Q6051" s="30">
        <f t="shared" si="5595"/>
        <v>80.559657231105135</v>
      </c>
      <c r="R6051" s="93"/>
      <c r="S6051" s="93"/>
      <c r="T6051" s="93"/>
      <c r="U6051" s="93"/>
      <c r="V6051" s="93"/>
      <c r="W6051" s="93"/>
      <c r="X6051" s="93"/>
      <c r="Y6051" s="93"/>
    </row>
    <row r="6052" spans="1:27" ht="15" customHeight="1" x14ac:dyDescent="0.25">
      <c r="A6052" s="53" t="s">
        <v>1</v>
      </c>
      <c r="B6052" s="53" t="s">
        <v>1</v>
      </c>
      <c r="C6052" s="53" t="s">
        <v>1</v>
      </c>
      <c r="D6052" s="53" t="s">
        <v>1</v>
      </c>
      <c r="E6052" s="53" t="s">
        <v>1</v>
      </c>
      <c r="F6052" s="53" t="s">
        <v>1</v>
      </c>
      <c r="G6052" s="53" t="s">
        <v>1</v>
      </c>
      <c r="H6052" s="65" t="s">
        <v>76</v>
      </c>
      <c r="I6052" s="31"/>
      <c r="J6052" s="31"/>
      <c r="K6052" s="31">
        <v>0</v>
      </c>
      <c r="L6052" s="31"/>
      <c r="M6052" s="31"/>
      <c r="N6052" s="31"/>
      <c r="O6052" s="31"/>
      <c r="P6052" s="31"/>
      <c r="Q6052" s="31"/>
      <c r="R6052" s="94"/>
      <c r="S6052" s="94"/>
      <c r="T6052" s="94"/>
      <c r="U6052" s="94"/>
      <c r="V6052" s="94"/>
      <c r="W6052" s="94"/>
      <c r="X6052" s="94"/>
      <c r="Y6052" s="94"/>
    </row>
    <row r="6053" spans="1:27" ht="15" customHeight="1" x14ac:dyDescent="0.25">
      <c r="A6053" s="53" t="s">
        <v>1</v>
      </c>
      <c r="B6053" s="53" t="s">
        <v>1</v>
      </c>
      <c r="C6053" s="53" t="s">
        <v>1</v>
      </c>
      <c r="D6053" s="53" t="s">
        <v>1</v>
      </c>
      <c r="E6053" s="53" t="s">
        <v>1</v>
      </c>
      <c r="F6053" s="53" t="s">
        <v>1</v>
      </c>
      <c r="G6053" s="53" t="s">
        <v>1</v>
      </c>
      <c r="H6053" s="70" t="s">
        <v>1</v>
      </c>
      <c r="I6053" s="34"/>
      <c r="J6053" s="34"/>
      <c r="K6053" s="34">
        <v>0</v>
      </c>
      <c r="L6053" s="34"/>
      <c r="M6053" s="34"/>
      <c r="N6053" s="34"/>
      <c r="O6053" s="34"/>
      <c r="P6053" s="34"/>
      <c r="Q6053" s="34"/>
      <c r="R6053" s="34"/>
      <c r="S6053" s="34"/>
      <c r="T6053" s="34"/>
      <c r="U6053" s="34"/>
      <c r="V6053" s="34"/>
      <c r="W6053" s="34"/>
      <c r="X6053" s="34"/>
      <c r="Y6053" s="34"/>
    </row>
    <row r="6054" spans="1:27" s="2" customFormat="1" ht="15" customHeight="1" x14ac:dyDescent="0.25">
      <c r="A6054" s="63" t="s">
        <v>935</v>
      </c>
      <c r="B6054" s="65" t="s">
        <v>1</v>
      </c>
      <c r="C6054" s="65" t="s">
        <v>1</v>
      </c>
      <c r="D6054" s="65" t="s">
        <v>1</v>
      </c>
      <c r="E6054" s="65" t="s">
        <v>1</v>
      </c>
      <c r="F6054" s="65" t="s">
        <v>1</v>
      </c>
      <c r="G6054" s="65" t="s">
        <v>1</v>
      </c>
      <c r="H6054" s="65" t="s">
        <v>1</v>
      </c>
      <c r="I6054" s="26"/>
      <c r="J6054" s="26"/>
      <c r="K6054" s="26">
        <v>0</v>
      </c>
      <c r="L6054" s="26"/>
      <c r="M6054" s="26"/>
      <c r="N6054" s="26"/>
      <c r="O6054" s="26"/>
      <c r="P6054" s="26"/>
      <c r="Q6054" s="26"/>
      <c r="R6054" s="90"/>
      <c r="S6054" s="90"/>
      <c r="T6054" s="90"/>
      <c r="U6054" s="90"/>
      <c r="V6054" s="90"/>
      <c r="W6054" s="90"/>
      <c r="X6054" s="90"/>
      <c r="Y6054" s="90"/>
      <c r="AA6054" s="4"/>
    </row>
    <row r="6055" spans="1:27" s="2" customFormat="1" ht="15" customHeight="1" thickBot="1" x14ac:dyDescent="0.3">
      <c r="A6055" s="63" t="s">
        <v>935</v>
      </c>
      <c r="B6055" s="63" t="s">
        <v>140</v>
      </c>
      <c r="C6055" s="64" t="s">
        <v>1</v>
      </c>
      <c r="D6055" s="64" t="s">
        <v>1</v>
      </c>
      <c r="E6055" s="65" t="s">
        <v>1</v>
      </c>
      <c r="F6055" s="65" t="s">
        <v>1</v>
      </c>
      <c r="G6055" s="65" t="s">
        <v>1</v>
      </c>
      <c r="H6055" s="65" t="s">
        <v>1</v>
      </c>
      <c r="I6055" s="26"/>
      <c r="J6055" s="26"/>
      <c r="K6055" s="26">
        <v>0</v>
      </c>
      <c r="L6055" s="26"/>
      <c r="M6055" s="26"/>
      <c r="N6055" s="26"/>
      <c r="O6055" s="26"/>
      <c r="P6055" s="26"/>
      <c r="Q6055" s="26"/>
      <c r="R6055" s="90"/>
      <c r="S6055" s="90"/>
      <c r="T6055" s="90"/>
      <c r="U6055" s="90"/>
      <c r="V6055" s="90"/>
      <c r="W6055" s="90"/>
      <c r="X6055" s="90"/>
      <c r="Y6055" s="90"/>
      <c r="AA6055" s="4"/>
    </row>
    <row r="6056" spans="1:27" s="2" customFormat="1" ht="45.75" customHeight="1" thickBot="1" x14ac:dyDescent="0.3">
      <c r="A6056" s="28" t="s">
        <v>4</v>
      </c>
      <c r="B6056" s="28" t="s">
        <v>5</v>
      </c>
      <c r="C6056" s="28" t="s">
        <v>6</v>
      </c>
      <c r="D6056" s="57" t="s">
        <v>1</v>
      </c>
      <c r="E6056" s="28" t="s">
        <v>7</v>
      </c>
      <c r="F6056" s="28" t="s">
        <v>8</v>
      </c>
      <c r="G6056" s="28" t="s">
        <v>9</v>
      </c>
      <c r="H6056" s="28" t="s">
        <v>10</v>
      </c>
      <c r="I6056" s="109" t="s">
        <v>3984</v>
      </c>
      <c r="J6056" s="109" t="s">
        <v>11</v>
      </c>
      <c r="K6056" s="109" t="s">
        <v>3989</v>
      </c>
      <c r="L6056" s="109" t="s">
        <v>3985</v>
      </c>
      <c r="M6056" s="109" t="s">
        <v>4027</v>
      </c>
      <c r="N6056" s="109" t="s">
        <v>3988</v>
      </c>
      <c r="O6056" s="109" t="s">
        <v>3986</v>
      </c>
      <c r="P6056" s="109" t="s">
        <v>3987</v>
      </c>
      <c r="Q6056" s="109" t="s">
        <v>3695</v>
      </c>
      <c r="R6056" s="91"/>
      <c r="S6056" s="91"/>
      <c r="T6056" s="91"/>
      <c r="U6056" s="91"/>
      <c r="V6056" s="91"/>
      <c r="W6056" s="91"/>
      <c r="X6056" s="91"/>
      <c r="Y6056" s="91"/>
      <c r="AA6056" s="4"/>
    </row>
    <row r="6057" spans="1:27" s="2" customFormat="1" ht="15" customHeight="1" x14ac:dyDescent="0.25">
      <c r="A6057" s="58" t="s">
        <v>1</v>
      </c>
      <c r="B6057" s="58" t="s">
        <v>1</v>
      </c>
      <c r="C6057" s="58" t="s">
        <v>1</v>
      </c>
      <c r="D6057" s="59" t="s">
        <v>1</v>
      </c>
      <c r="E6057" s="59" t="s">
        <v>1</v>
      </c>
      <c r="F6057" s="60" t="s">
        <v>1</v>
      </c>
      <c r="G6057" s="61" t="s">
        <v>1</v>
      </c>
      <c r="H6057" s="62" t="s">
        <v>1</v>
      </c>
      <c r="I6057" s="29">
        <v>1</v>
      </c>
      <c r="J6057" s="29">
        <v>2</v>
      </c>
      <c r="K6057" s="29">
        <v>3</v>
      </c>
      <c r="L6057" s="29" t="s">
        <v>3478</v>
      </c>
      <c r="M6057" s="29">
        <v>5</v>
      </c>
      <c r="N6057" s="29">
        <v>6</v>
      </c>
      <c r="O6057" s="29">
        <v>7</v>
      </c>
      <c r="P6057" s="29" t="s">
        <v>3696</v>
      </c>
      <c r="Q6057" s="29">
        <v>9</v>
      </c>
      <c r="R6057" s="92"/>
      <c r="S6057" s="92"/>
      <c r="T6057" s="92"/>
      <c r="U6057" s="92"/>
      <c r="V6057" s="92"/>
      <c r="W6057" s="92"/>
      <c r="X6057" s="92"/>
      <c r="Y6057" s="92"/>
      <c r="AA6057" s="4"/>
    </row>
    <row r="6058" spans="1:27" s="2" customFormat="1" ht="15" customHeight="1" x14ac:dyDescent="0.25">
      <c r="A6058" s="63" t="s">
        <v>935</v>
      </c>
      <c r="B6058" s="63" t="s">
        <v>140</v>
      </c>
      <c r="C6058" s="64" t="s">
        <v>3454</v>
      </c>
      <c r="D6058" s="64" t="s">
        <v>3466</v>
      </c>
      <c r="E6058" s="65" t="s">
        <v>1</v>
      </c>
      <c r="F6058" s="65" t="s">
        <v>1</v>
      </c>
      <c r="G6058" s="65" t="s">
        <v>1</v>
      </c>
      <c r="H6058" s="65" t="s">
        <v>3467</v>
      </c>
      <c r="I6058" s="26">
        <v>0</v>
      </c>
      <c r="J6058" s="26" t="s">
        <v>1</v>
      </c>
      <c r="K6058" s="26">
        <v>0</v>
      </c>
      <c r="L6058" s="26"/>
      <c r="M6058" s="26"/>
      <c r="N6058" s="26"/>
      <c r="O6058" s="26"/>
      <c r="P6058" s="26"/>
      <c r="Q6058" s="26"/>
      <c r="R6058" s="90"/>
      <c r="S6058" s="90"/>
      <c r="T6058" s="90"/>
      <c r="U6058" s="90"/>
      <c r="V6058" s="90"/>
      <c r="W6058" s="90"/>
      <c r="X6058" s="90"/>
      <c r="Y6058" s="90"/>
      <c r="AA6058" s="4"/>
    </row>
    <row r="6059" spans="1:27" s="2" customFormat="1" ht="13.5" customHeight="1" x14ac:dyDescent="0.25">
      <c r="A6059" s="63" t="s">
        <v>1</v>
      </c>
      <c r="B6059" s="63" t="s">
        <v>1</v>
      </c>
      <c r="C6059" s="63" t="s">
        <v>1</v>
      </c>
      <c r="D6059" s="65" t="s">
        <v>1</v>
      </c>
      <c r="E6059" s="65" t="s">
        <v>1</v>
      </c>
      <c r="F6059" s="65" t="s">
        <v>1</v>
      </c>
      <c r="G6059" s="65" t="s">
        <v>1</v>
      </c>
      <c r="H6059" s="66" t="s">
        <v>15</v>
      </c>
      <c r="I6059" s="30">
        <f t="shared" ref="I6059:K6059" si="5617">SUM(I6060,I6068,I6070)</f>
        <v>167375590</v>
      </c>
      <c r="J6059" s="30">
        <f t="shared" si="5617"/>
        <v>121659588</v>
      </c>
      <c r="K6059" s="30">
        <f t="shared" si="5617"/>
        <v>65007254</v>
      </c>
      <c r="L6059" s="30">
        <f t="shared" si="5593"/>
        <v>31012993</v>
      </c>
      <c r="M6059" s="30">
        <f t="shared" ref="M6059" si="5618">SUM(M6060,M6068,M6070)</f>
        <v>10782320</v>
      </c>
      <c r="N6059" s="30">
        <f t="shared" ref="N6059:O6059" si="5619">SUM(N6060,N6068,N6070)</f>
        <v>9942886</v>
      </c>
      <c r="O6059" s="30">
        <f t="shared" si="5619"/>
        <v>10287787</v>
      </c>
      <c r="P6059" s="30">
        <f t="shared" si="5594"/>
        <v>96020247</v>
      </c>
      <c r="Q6059" s="30">
        <f t="shared" si="5595"/>
        <v>78.925342900224194</v>
      </c>
      <c r="R6059" s="93"/>
      <c r="S6059" s="93"/>
      <c r="T6059" s="93"/>
      <c r="U6059" s="93"/>
      <c r="V6059" s="93"/>
      <c r="W6059" s="93"/>
      <c r="X6059" s="93"/>
      <c r="Y6059" s="93"/>
      <c r="AA6059" s="4"/>
    </row>
    <row r="6060" spans="1:27" s="2" customFormat="1" ht="15" customHeight="1" x14ac:dyDescent="0.25">
      <c r="A6060" s="63" t="s">
        <v>935</v>
      </c>
      <c r="B6060" s="63" t="s">
        <v>140</v>
      </c>
      <c r="C6060" s="63" t="s">
        <v>3454</v>
      </c>
      <c r="D6060" s="63" t="s">
        <v>3466</v>
      </c>
      <c r="E6060" s="65" t="s">
        <v>3457</v>
      </c>
      <c r="F6060" s="65" t="s">
        <v>1</v>
      </c>
      <c r="G6060" s="65" t="s">
        <v>1</v>
      </c>
      <c r="H6060" s="65" t="s">
        <v>17</v>
      </c>
      <c r="I6060" s="31">
        <f t="shared" ref="I6060:K6060" si="5620">SUM(I6061:I6062)</f>
        <v>120016636</v>
      </c>
      <c r="J6060" s="31">
        <f t="shared" si="5620"/>
        <v>104344469</v>
      </c>
      <c r="K6060" s="31">
        <f t="shared" si="5620"/>
        <v>56258565</v>
      </c>
      <c r="L6060" s="31">
        <f t="shared" si="5593"/>
        <v>26392461</v>
      </c>
      <c r="M6060" s="31">
        <f t="shared" ref="M6060" si="5621">SUM(M6061:M6062)</f>
        <v>8825355</v>
      </c>
      <c r="N6060" s="31">
        <f t="shared" ref="N6060:O6060" si="5622">SUM(N6061:N6062)</f>
        <v>8575700</v>
      </c>
      <c r="O6060" s="31">
        <f t="shared" si="5622"/>
        <v>8991406</v>
      </c>
      <c r="P6060" s="31">
        <f t="shared" si="5594"/>
        <v>82651026</v>
      </c>
      <c r="Q6060" s="31">
        <f t="shared" si="5595"/>
        <v>79.209781593694245</v>
      </c>
      <c r="R6060" s="94"/>
      <c r="S6060" s="94"/>
      <c r="T6060" s="94"/>
      <c r="U6060" s="94"/>
      <c r="V6060" s="94"/>
      <c r="W6060" s="94"/>
      <c r="X6060" s="94"/>
      <c r="Y6060" s="94"/>
      <c r="AA6060" s="4"/>
    </row>
    <row r="6061" spans="1:27" s="2" customFormat="1" ht="15" customHeight="1" x14ac:dyDescent="0.25">
      <c r="A6061" s="64" t="s">
        <v>935</v>
      </c>
      <c r="B6061" s="64" t="s">
        <v>140</v>
      </c>
      <c r="C6061" s="64" t="s">
        <v>3454</v>
      </c>
      <c r="D6061" s="64" t="s">
        <v>3466</v>
      </c>
      <c r="E6061" s="20" t="s">
        <v>19</v>
      </c>
      <c r="F6061" s="64" t="s">
        <v>1</v>
      </c>
      <c r="G6061" s="53" t="s">
        <v>388</v>
      </c>
      <c r="H6061" s="53" t="s">
        <v>18</v>
      </c>
      <c r="I6061" s="26">
        <f t="shared" ref="I6061:K6061" si="5623">SUM(I6115,I6166,I6207,I6252,I6294,I6341,I6385,I6410,I6454,I6499,I6545,I6591,I6636,I6677,I6720,I6765,I6803,I6849,I6897,I6942,I6987,I7032,I7075,I7121,I7166,I7213,I7258,I7310,I7354,I7403,I7447)</f>
        <v>110329457</v>
      </c>
      <c r="J6061" s="26">
        <f t="shared" si="5623"/>
        <v>95753589</v>
      </c>
      <c r="K6061" s="26">
        <f t="shared" si="5623"/>
        <v>50904800</v>
      </c>
      <c r="L6061" s="26">
        <f t="shared" si="5593"/>
        <v>24734100</v>
      </c>
      <c r="M6061" s="26">
        <f t="shared" ref="M6061" si="5624">SUM(M6115,M6166,M6207,M6252,M6294,M6341,M6385,M6410,M6454,M6499,M6545,M6591,M6636,M6677,M6720,M6765,M6803,M6849,M6897,M6942,M6987,M7032,M7075,M7121,M7166,M7213,M7258,M7310,M7354,M7403,M7447)</f>
        <v>8235400</v>
      </c>
      <c r="N6061" s="26">
        <f t="shared" ref="N6061:O6061" si="5625">SUM(N6115,N6166,N6207,N6252,N6294,N6341,N6385,N6410,N6454,N6499,N6545,N6591,N6636,N6677,N6720,N6765,N6803,N6849,N6897,N6942,N6987,N7032,N7075,N7121,N7166,N7213,N7258,N7310,N7354,N7403,N7447)</f>
        <v>8250300</v>
      </c>
      <c r="O6061" s="26">
        <f t="shared" si="5625"/>
        <v>8248400</v>
      </c>
      <c r="P6061" s="26">
        <f t="shared" si="5594"/>
        <v>75638900</v>
      </c>
      <c r="Q6061" s="26">
        <f t="shared" si="5595"/>
        <v>78.993279301520488</v>
      </c>
      <c r="R6061" s="90"/>
      <c r="S6061" s="90"/>
      <c r="T6061" s="90"/>
      <c r="U6061" s="90"/>
      <c r="V6061" s="90"/>
      <c r="W6061" s="90"/>
      <c r="X6061" s="90"/>
      <c r="Y6061" s="90"/>
      <c r="AA6061" s="4"/>
    </row>
    <row r="6062" spans="1:27" s="2" customFormat="1" ht="15" customHeight="1" x14ac:dyDescent="0.25">
      <c r="A6062" s="63" t="s">
        <v>935</v>
      </c>
      <c r="B6062" s="63" t="s">
        <v>140</v>
      </c>
      <c r="C6062" s="63" t="s">
        <v>3454</v>
      </c>
      <c r="D6062" s="63" t="s">
        <v>3466</v>
      </c>
      <c r="E6062" s="63" t="s">
        <v>3458</v>
      </c>
      <c r="F6062" s="64" t="s">
        <v>1</v>
      </c>
      <c r="G6062" s="53" t="s">
        <v>1</v>
      </c>
      <c r="H6062" s="65" t="s">
        <v>22</v>
      </c>
      <c r="I6062" s="31">
        <f t="shared" ref="I6062:K6062" si="5626">SUM(I6063:I6067)</f>
        <v>9687179</v>
      </c>
      <c r="J6062" s="31">
        <f t="shared" si="5626"/>
        <v>8590880</v>
      </c>
      <c r="K6062" s="31">
        <f t="shared" si="5626"/>
        <v>5353765</v>
      </c>
      <c r="L6062" s="31">
        <f t="shared" si="5593"/>
        <v>1658361</v>
      </c>
      <c r="M6062" s="31">
        <f t="shared" ref="M6062" si="5627">SUM(M6063:M6067)</f>
        <v>589955</v>
      </c>
      <c r="N6062" s="31">
        <f t="shared" ref="N6062:O6062" si="5628">SUM(N6063:N6067)</f>
        <v>325400</v>
      </c>
      <c r="O6062" s="31">
        <f t="shared" si="5628"/>
        <v>743006</v>
      </c>
      <c r="P6062" s="31">
        <f t="shared" si="5594"/>
        <v>7012126</v>
      </c>
      <c r="Q6062" s="31">
        <f t="shared" si="5595"/>
        <v>81.622907082859967</v>
      </c>
      <c r="R6062" s="94"/>
      <c r="S6062" s="94"/>
      <c r="T6062" s="94"/>
      <c r="U6062" s="94"/>
      <c r="V6062" s="94"/>
      <c r="W6062" s="94"/>
      <c r="X6062" s="94"/>
      <c r="Y6062" s="94"/>
      <c r="AA6062" s="4"/>
    </row>
    <row r="6063" spans="1:27" s="2" customFormat="1" ht="15" customHeight="1" x14ac:dyDescent="0.25">
      <c r="A6063" s="64" t="s">
        <v>935</v>
      </c>
      <c r="B6063" s="64" t="s">
        <v>140</v>
      </c>
      <c r="C6063" s="64" t="s">
        <v>3454</v>
      </c>
      <c r="D6063" s="64" t="s">
        <v>3466</v>
      </c>
      <c r="E6063" s="20" t="s">
        <v>23</v>
      </c>
      <c r="F6063" s="64" t="s">
        <v>1</v>
      </c>
      <c r="G6063" s="53" t="s">
        <v>388</v>
      </c>
      <c r="H6063" s="53" t="s">
        <v>85</v>
      </c>
      <c r="I6063" s="26">
        <f t="shared" ref="I6063:K6063" si="5629">SUM(I6117,I6168,I6209,I6254,I6296,I6343,I6387,I6412,I6456,I6501,I6547,I6593,I6638,I6679,I6722,I6767,I6805,I6851,I6899,I6944,I6989,I7034,I7077,I7123,I7168,I7215,I7260,I7312,I7356,I7405,I7449)</f>
        <v>1555191</v>
      </c>
      <c r="J6063" s="26">
        <f t="shared" si="5629"/>
        <v>1438611</v>
      </c>
      <c r="K6063" s="26">
        <f t="shared" si="5629"/>
        <v>909603</v>
      </c>
      <c r="L6063" s="26">
        <f t="shared" si="5593"/>
        <v>329672</v>
      </c>
      <c r="M6063" s="26">
        <f t="shared" ref="M6063" si="5630">SUM(M6117,M6168,M6209,M6254,M6296,M6343,M6387,M6412,M6456,M6501,M6547,M6593,M6638,M6679,M6722,M6767,M6805,M6851,M6899,M6944,M6989,M7034,M7077,M7123,M7168,M7215,M7260,M7312,M7356,M7405,M7449)</f>
        <v>114904</v>
      </c>
      <c r="N6063" s="26">
        <f t="shared" ref="N6063:O6063" si="5631">SUM(N6117,N6168,N6209,N6254,N6296,N6343,N6387,N6412,N6456,N6501,N6547,N6593,N6638,N6679,N6722,N6767,N6805,N6851,N6899,N6944,N6989,N7034,N7077,N7123,N7168,N7215,N7260,N7312,N7356,N7405,N7449)</f>
        <v>92734</v>
      </c>
      <c r="O6063" s="26">
        <f t="shared" si="5631"/>
        <v>122034</v>
      </c>
      <c r="P6063" s="26">
        <f t="shared" si="5594"/>
        <v>1239275</v>
      </c>
      <c r="Q6063" s="26">
        <f t="shared" si="5595"/>
        <v>86.14385681744406</v>
      </c>
      <c r="R6063" s="90"/>
      <c r="S6063" s="90"/>
      <c r="T6063" s="90"/>
      <c r="U6063" s="90"/>
      <c r="V6063" s="90"/>
      <c r="W6063" s="90"/>
      <c r="X6063" s="90"/>
      <c r="Y6063" s="90"/>
      <c r="AA6063" s="4"/>
    </row>
    <row r="6064" spans="1:27" s="2" customFormat="1" ht="15" customHeight="1" x14ac:dyDescent="0.25">
      <c r="A6064" s="64" t="s">
        <v>935</v>
      </c>
      <c r="B6064" s="64" t="s">
        <v>140</v>
      </c>
      <c r="C6064" s="64" t="s">
        <v>3454</v>
      </c>
      <c r="D6064" s="64" t="s">
        <v>3466</v>
      </c>
      <c r="E6064" s="20" t="s">
        <v>23</v>
      </c>
      <c r="F6064" s="64" t="s">
        <v>1</v>
      </c>
      <c r="G6064" s="53" t="s">
        <v>388</v>
      </c>
      <c r="H6064" s="53" t="s">
        <v>29</v>
      </c>
      <c r="I6064" s="26">
        <f t="shared" ref="I6064:K6064" si="5632">SUM(I6121,I6172,I6212,I6258,I6300,I6347,I6416,I6460,I6505,I6551,I6597,I6641,I6683,I6726,I6809,I6855,I6948,I6992,I7038,I7081,I7127,I7172,I7219,I7264,I7316,I7360,I7408,I7453,I6903)</f>
        <v>845475</v>
      </c>
      <c r="J6064" s="26">
        <f t="shared" si="5632"/>
        <v>438375</v>
      </c>
      <c r="K6064" s="26">
        <f t="shared" si="5632"/>
        <v>260398</v>
      </c>
      <c r="L6064" s="26">
        <f t="shared" si="5593"/>
        <v>63098</v>
      </c>
      <c r="M6064" s="26">
        <f t="shared" ref="M6064" si="5633">SUM(M6121,M6172,M6212,M6258,M6300,M6347,M6416,M6460,M6505,M6551,M6597,M6641,M6683,M6726,M6809,M6855,M6948,M6992,M7038,M7081,M7127,M7172,M7219,M7264,M7316,M7360,M7408,M7453,M6903)</f>
        <v>40048</v>
      </c>
      <c r="N6064" s="26">
        <f t="shared" ref="N6064:O6064" si="5634">SUM(N6121,N6172,N6212,N6258,N6300,N6347,N6416,N6460,N6505,N6551,N6597,N6641,N6683,N6726,N6809,N6855,N6948,N6992,N7038,N7081,N7127,N7172,N7219,N7264,N7316,N7360,N7408,N7453,N6903)</f>
        <v>11050</v>
      </c>
      <c r="O6064" s="26">
        <f t="shared" si="5634"/>
        <v>12000</v>
      </c>
      <c r="P6064" s="26">
        <f t="shared" si="5594"/>
        <v>323496</v>
      </c>
      <c r="Q6064" s="26">
        <f t="shared" si="5595"/>
        <v>73.794354148845159</v>
      </c>
      <c r="R6064" s="90"/>
      <c r="S6064" s="90"/>
      <c r="T6064" s="90"/>
      <c r="U6064" s="90"/>
      <c r="V6064" s="90"/>
      <c r="W6064" s="90"/>
      <c r="X6064" s="90"/>
      <c r="Y6064" s="90"/>
      <c r="AA6064" s="4"/>
    </row>
    <row r="6065" spans="1:27" s="2" customFormat="1" ht="15" customHeight="1" x14ac:dyDescent="0.25">
      <c r="A6065" s="64" t="s">
        <v>935</v>
      </c>
      <c r="B6065" s="64" t="s">
        <v>140</v>
      </c>
      <c r="C6065" s="64" t="s">
        <v>3454</v>
      </c>
      <c r="D6065" s="64" t="s">
        <v>3466</v>
      </c>
      <c r="E6065" s="20" t="s">
        <v>23</v>
      </c>
      <c r="F6065" s="64" t="s">
        <v>1</v>
      </c>
      <c r="G6065" s="53" t="s">
        <v>388</v>
      </c>
      <c r="H6065" s="53" t="s">
        <v>27</v>
      </c>
      <c r="I6065" s="26">
        <f t="shared" ref="I6065:K6065" si="5635">SUM(I6119,I6170,I6211,I6256,I6298,I6345,I6414,I6458,I6503,I6549,I6595,I6640,I6681,I6724,I6769,I6807,I6853,I6901,I6946,I6991,I7036,I7079,I7125,I7170,I7217,I7262,I7314,I7358,I7407,I7451)</f>
        <v>1279899</v>
      </c>
      <c r="J6065" s="26">
        <f t="shared" si="5635"/>
        <v>1163949</v>
      </c>
      <c r="K6065" s="26">
        <f t="shared" si="5635"/>
        <v>1097320</v>
      </c>
      <c r="L6065" s="26">
        <f t="shared" si="5593"/>
        <v>0</v>
      </c>
      <c r="M6065" s="26">
        <f t="shared" ref="M6065" si="5636">SUM(M6119,M6170,M6211,M6256,M6298,M6345,M6414,M6458,M6503,M6549,M6595,M6640,M6681,M6724,M6769,M6807,M6853,M6901,M6946,M6991,M7036,M7079,M7125,M7170,M7217,M7262,M7314,M7358,M7407,M7451)</f>
        <v>0</v>
      </c>
      <c r="N6065" s="26">
        <f t="shared" ref="N6065:O6065" si="5637">SUM(N6119,N6170,N6211,N6256,N6298,N6345,N6414,N6458,N6503,N6549,N6595,N6640,N6681,N6724,N6769,N6807,N6853,N6901,N6946,N6991,N7036,N7079,N7125,N7170,N7217,N7262,N7314,N7358,N7407,N7451)</f>
        <v>0</v>
      </c>
      <c r="O6065" s="26">
        <f t="shared" si="5637"/>
        <v>0</v>
      </c>
      <c r="P6065" s="26">
        <f t="shared" si="5594"/>
        <v>1097320</v>
      </c>
      <c r="Q6065" s="26">
        <f t="shared" si="5595"/>
        <v>94.275608295552473</v>
      </c>
      <c r="R6065" s="90"/>
      <c r="S6065" s="90"/>
      <c r="T6065" s="90"/>
      <c r="U6065" s="90"/>
      <c r="V6065" s="90"/>
      <c r="W6065" s="90"/>
      <c r="X6065" s="90"/>
      <c r="Y6065" s="90"/>
      <c r="AA6065" s="4"/>
    </row>
    <row r="6066" spans="1:27" s="2" customFormat="1" ht="15" customHeight="1" x14ac:dyDescent="0.25">
      <c r="A6066" s="64" t="s">
        <v>935</v>
      </c>
      <c r="B6066" s="64" t="s">
        <v>140</v>
      </c>
      <c r="C6066" s="64" t="s">
        <v>3454</v>
      </c>
      <c r="D6066" s="64" t="s">
        <v>3466</v>
      </c>
      <c r="E6066" s="20" t="s">
        <v>23</v>
      </c>
      <c r="F6066" s="64" t="s">
        <v>1</v>
      </c>
      <c r="G6066" s="53" t="s">
        <v>388</v>
      </c>
      <c r="H6066" s="53" t="s">
        <v>25</v>
      </c>
      <c r="I6066" s="26">
        <f t="shared" ref="I6066:K6066" si="5638">SUM(I6118,I6169,I6210,I6255,I6297,I6344,I6413,I6457,I6502,I6548,I6594,I6639,I6680,I6723,I6768,I6806,I6852,I6900,I6945,I6990,I7035,I7078,I7124,I7169,I7216,I7261,I7313,I7357,I7406,I7450)</f>
        <v>5394723</v>
      </c>
      <c r="J6066" s="26">
        <f t="shared" si="5638"/>
        <v>4961554</v>
      </c>
      <c r="K6066" s="26">
        <f t="shared" si="5638"/>
        <v>2923358</v>
      </c>
      <c r="L6066" s="26">
        <f t="shared" si="5593"/>
        <v>1082649</v>
      </c>
      <c r="M6066" s="26">
        <f t="shared" ref="M6066" si="5639">SUM(M6118,M6169,M6210,M6255,M6297,M6344,M6413,M6457,M6502,M6548,M6594,M6639,M6680,M6723,M6768,M6806,M6852,M6900,M6945,M6990,M7035,M7078,M7124,M7169,M7216,M7261,M7313,M7357,M7406,M7450)</f>
        <v>415603</v>
      </c>
      <c r="N6066" s="26">
        <f t="shared" ref="N6066:O6066" si="5640">SUM(N6118,N6169,N6210,N6255,N6297,N6344,N6413,N6457,N6502,N6548,N6594,N6639,N6680,N6723,N6768,N6806,N6852,N6900,N6945,N6990,N7035,N7078,N7124,N7169,N7216,N7261,N7313,N7357,N7406,N7450)</f>
        <v>210616</v>
      </c>
      <c r="O6066" s="26">
        <f t="shared" si="5640"/>
        <v>456430</v>
      </c>
      <c r="P6066" s="26">
        <f t="shared" si="5594"/>
        <v>4006007</v>
      </c>
      <c r="Q6066" s="26">
        <f t="shared" si="5595"/>
        <v>80.74097349338534</v>
      </c>
      <c r="R6066" s="90"/>
      <c r="S6066" s="90"/>
      <c r="T6066" s="90"/>
      <c r="U6066" s="90"/>
      <c r="V6066" s="90"/>
      <c r="W6066" s="90"/>
      <c r="X6066" s="90"/>
      <c r="Y6066" s="90"/>
      <c r="AA6066" s="4"/>
    </row>
    <row r="6067" spans="1:27" s="2" customFormat="1" ht="15" customHeight="1" x14ac:dyDescent="0.25">
      <c r="A6067" s="64" t="s">
        <v>935</v>
      </c>
      <c r="B6067" s="64" t="s">
        <v>140</v>
      </c>
      <c r="C6067" s="64" t="s">
        <v>3454</v>
      </c>
      <c r="D6067" s="64" t="s">
        <v>3466</v>
      </c>
      <c r="E6067" s="20" t="s">
        <v>23</v>
      </c>
      <c r="F6067" s="64" t="s">
        <v>1</v>
      </c>
      <c r="G6067" s="53" t="s">
        <v>388</v>
      </c>
      <c r="H6067" s="53" t="s">
        <v>89</v>
      </c>
      <c r="I6067" s="26">
        <f t="shared" ref="I6067:K6067" si="5641">SUM(I6120,I6171,I6257,I6299,I6346,I6415,I6459,I6504,I6550,I6596,I6682,I6725,I6770,I6808,I6854,I6902,I6947,I7037,I7080,I7126,I7171,I7218,I7263,I7315,I7359,I7452)</f>
        <v>611891</v>
      </c>
      <c r="J6067" s="26">
        <f t="shared" si="5641"/>
        <v>588391</v>
      </c>
      <c r="K6067" s="26">
        <f t="shared" si="5641"/>
        <v>163086</v>
      </c>
      <c r="L6067" s="26">
        <f t="shared" si="5593"/>
        <v>182942</v>
      </c>
      <c r="M6067" s="26">
        <f t="shared" ref="M6067" si="5642">SUM(M6120,M6171,M6257,M6299,M6346,M6415,M6459,M6504,M6550,M6596,M6682,M6725,M6770,M6808,M6854,M6902,M6947,M7037,M7080,M7126,M7171,M7218,M7263,M7315,M7359,M7452)</f>
        <v>19400</v>
      </c>
      <c r="N6067" s="26">
        <f t="shared" ref="N6067:O6067" si="5643">SUM(N6120,N6171,N6257,N6299,N6346,N6415,N6459,N6504,N6550,N6596,N6682,N6725,N6770,N6808,N6854,N6902,N6947,N7037,N7080,N7126,N7171,N7218,N7263,N7315,N7359,N7452)</f>
        <v>11000</v>
      </c>
      <c r="O6067" s="26">
        <f t="shared" si="5643"/>
        <v>152542</v>
      </c>
      <c r="P6067" s="26">
        <f t="shared" si="5594"/>
        <v>346028</v>
      </c>
      <c r="Q6067" s="26">
        <f t="shared" si="5595"/>
        <v>58.80919320655822</v>
      </c>
      <c r="R6067" s="90"/>
      <c r="S6067" s="90"/>
      <c r="T6067" s="90"/>
      <c r="U6067" s="90"/>
      <c r="V6067" s="90"/>
      <c r="W6067" s="90"/>
      <c r="X6067" s="90"/>
      <c r="Y6067" s="90"/>
      <c r="AA6067" s="4"/>
    </row>
    <row r="6068" spans="1:27" s="2" customFormat="1" ht="15" customHeight="1" x14ac:dyDescent="0.25">
      <c r="A6068" s="63" t="s">
        <v>935</v>
      </c>
      <c r="B6068" s="63" t="s">
        <v>140</v>
      </c>
      <c r="C6068" s="63" t="s">
        <v>3454</v>
      </c>
      <c r="D6068" s="63" t="s">
        <v>3466</v>
      </c>
      <c r="E6068" s="65" t="s">
        <v>3459</v>
      </c>
      <c r="F6068" s="65" t="s">
        <v>1</v>
      </c>
      <c r="G6068" s="65" t="s">
        <v>1</v>
      </c>
      <c r="H6068" s="65" t="s">
        <v>31</v>
      </c>
      <c r="I6068" s="31">
        <f t="shared" ref="I6068:K6068" si="5644">SUM(I6069)</f>
        <v>11953662</v>
      </c>
      <c r="J6068" s="31">
        <f t="shared" si="5644"/>
        <v>10446750</v>
      </c>
      <c r="K6068" s="31">
        <f t="shared" si="5644"/>
        <v>5628300</v>
      </c>
      <c r="L6068" s="31">
        <f t="shared" si="5593"/>
        <v>2675750</v>
      </c>
      <c r="M6068" s="31">
        <f t="shared" ref="M6068" si="5645">SUM(M6069)</f>
        <v>903750</v>
      </c>
      <c r="N6068" s="31">
        <f t="shared" ref="N6068:O6068" si="5646">SUM(N6069)</f>
        <v>903750</v>
      </c>
      <c r="O6068" s="31">
        <f t="shared" si="5646"/>
        <v>868250</v>
      </c>
      <c r="P6068" s="31">
        <f t="shared" si="5594"/>
        <v>8304050</v>
      </c>
      <c r="Q6068" s="31">
        <f t="shared" si="5595"/>
        <v>79.489314858688104</v>
      </c>
      <c r="R6068" s="94"/>
      <c r="S6068" s="94"/>
      <c r="T6068" s="94"/>
      <c r="U6068" s="94"/>
      <c r="V6068" s="94"/>
      <c r="W6068" s="94"/>
      <c r="X6068" s="94"/>
      <c r="Y6068" s="94"/>
      <c r="AA6068" s="4"/>
    </row>
    <row r="6069" spans="1:27" s="2" customFormat="1" ht="15" customHeight="1" x14ac:dyDescent="0.25">
      <c r="A6069" s="64" t="s">
        <v>935</v>
      </c>
      <c r="B6069" s="64" t="s">
        <v>140</v>
      </c>
      <c r="C6069" s="64" t="s">
        <v>3454</v>
      </c>
      <c r="D6069" s="64" t="s">
        <v>3466</v>
      </c>
      <c r="E6069" s="20" t="s">
        <v>33</v>
      </c>
      <c r="F6069" s="64" t="s">
        <v>1</v>
      </c>
      <c r="G6069" s="53" t="s">
        <v>388</v>
      </c>
      <c r="H6069" s="53" t="s">
        <v>32</v>
      </c>
      <c r="I6069" s="26">
        <f t="shared" ref="I6069:K6069" si="5647">SUM(I6123,I6174,I6214,I6260,I6302,I6349,I6389,I6418,I6507,I6553,I6599,I6643,I6685,I6728,I6772,I6811,I6857,I6905,I6950,I6994,I7040,I7083,I7129,I7174,I7221,I7266,I7318,I7362,I7410,I7455,I6462)</f>
        <v>11953662</v>
      </c>
      <c r="J6069" s="26">
        <f t="shared" si="5647"/>
        <v>10446750</v>
      </c>
      <c r="K6069" s="26">
        <f t="shared" si="5647"/>
        <v>5628300</v>
      </c>
      <c r="L6069" s="26">
        <f t="shared" si="5593"/>
        <v>2675750</v>
      </c>
      <c r="M6069" s="26">
        <f t="shared" ref="M6069" si="5648">SUM(M6123,M6174,M6214,M6260,M6302,M6349,M6389,M6418,M6507,M6553,M6599,M6643,M6685,M6728,M6772,M6811,M6857,M6905,M6950,M6994,M7040,M7083,M7129,M7174,M7221,M7266,M7318,M7362,M7410,M7455,M6462)</f>
        <v>903750</v>
      </c>
      <c r="N6069" s="26">
        <f t="shared" ref="N6069:O6069" si="5649">SUM(N6123,N6174,N6214,N6260,N6302,N6349,N6389,N6418,N6507,N6553,N6599,N6643,N6685,N6728,N6772,N6811,N6857,N6905,N6950,N6994,N7040,N7083,N7129,N7174,N7221,N7266,N7318,N7362,N7410,N7455,N6462)</f>
        <v>903750</v>
      </c>
      <c r="O6069" s="26">
        <f t="shared" si="5649"/>
        <v>868250</v>
      </c>
      <c r="P6069" s="26">
        <f t="shared" si="5594"/>
        <v>8304050</v>
      </c>
      <c r="Q6069" s="26">
        <f t="shared" si="5595"/>
        <v>79.489314858688104</v>
      </c>
      <c r="R6069" s="90"/>
      <c r="S6069" s="90"/>
      <c r="T6069" s="90"/>
      <c r="U6069" s="90"/>
      <c r="V6069" s="90"/>
      <c r="W6069" s="90"/>
      <c r="X6069" s="90"/>
      <c r="Y6069" s="90"/>
      <c r="AA6069" s="4"/>
    </row>
    <row r="6070" spans="1:27" s="2" customFormat="1" ht="15" customHeight="1" x14ac:dyDescent="0.25">
      <c r="A6070" s="63" t="s">
        <v>935</v>
      </c>
      <c r="B6070" s="63" t="s">
        <v>140</v>
      </c>
      <c r="C6070" s="63" t="s">
        <v>3454</v>
      </c>
      <c r="D6070" s="63" t="s">
        <v>3466</v>
      </c>
      <c r="E6070" s="65" t="s">
        <v>3460</v>
      </c>
      <c r="F6070" s="65" t="s">
        <v>1</v>
      </c>
      <c r="G6070" s="65" t="s">
        <v>1</v>
      </c>
      <c r="H6070" s="65" t="s">
        <v>35</v>
      </c>
      <c r="I6070" s="31">
        <f t="shared" ref="I6070:K6070" si="5650">SUM(I6071:I6079)</f>
        <v>35405292</v>
      </c>
      <c r="J6070" s="31">
        <f t="shared" si="5650"/>
        <v>6868369</v>
      </c>
      <c r="K6070" s="31">
        <f t="shared" si="5650"/>
        <v>3120389</v>
      </c>
      <c r="L6070" s="31">
        <f t="shared" si="5593"/>
        <v>1944782</v>
      </c>
      <c r="M6070" s="31">
        <f t="shared" ref="M6070" si="5651">SUM(M6071:M6079)</f>
        <v>1053215</v>
      </c>
      <c r="N6070" s="31">
        <f t="shared" ref="N6070:O6070" si="5652">SUM(N6071:N6079)</f>
        <v>463436</v>
      </c>
      <c r="O6070" s="31">
        <f t="shared" si="5652"/>
        <v>428131</v>
      </c>
      <c r="P6070" s="31">
        <f t="shared" si="5594"/>
        <v>5065171</v>
      </c>
      <c r="Q6070" s="31">
        <f t="shared" si="5595"/>
        <v>73.74634356424356</v>
      </c>
      <c r="R6070" s="94"/>
      <c r="S6070" s="94"/>
      <c r="T6070" s="94"/>
      <c r="U6070" s="94"/>
      <c r="V6070" s="94"/>
      <c r="W6070" s="94"/>
      <c r="X6070" s="94"/>
      <c r="Y6070" s="94"/>
      <c r="AA6070" s="4"/>
    </row>
    <row r="6071" spans="1:27" s="2" customFormat="1" ht="15" customHeight="1" x14ac:dyDescent="0.25">
      <c r="A6071" s="64" t="s">
        <v>935</v>
      </c>
      <c r="B6071" s="64" t="s">
        <v>140</v>
      </c>
      <c r="C6071" s="64" t="s">
        <v>3454</v>
      </c>
      <c r="D6071" s="64" t="s">
        <v>3466</v>
      </c>
      <c r="E6071" s="20" t="s">
        <v>38</v>
      </c>
      <c r="F6071" s="64" t="s">
        <v>1</v>
      </c>
      <c r="G6071" s="53" t="s">
        <v>388</v>
      </c>
      <c r="H6071" s="53" t="s">
        <v>37</v>
      </c>
      <c r="I6071" s="26">
        <f t="shared" ref="I6071:K6071" si="5653">SUM(I6125,I6176,I6216,I6262,I6304,I6351,I6420,I6464,I6509,I6601,I6645,I6687,I6730,I6774,I6813,I6859,I6907,I6952,I6996,I7042,I7085,I7131,I7176,I7223,I7268,I7320,I7364,I7412,I7457,I6555)</f>
        <v>2084971</v>
      </c>
      <c r="J6071" s="26">
        <f t="shared" si="5653"/>
        <v>6000</v>
      </c>
      <c r="K6071" s="26">
        <f t="shared" si="5653"/>
        <v>0</v>
      </c>
      <c r="L6071" s="26">
        <f t="shared" si="5593"/>
        <v>4600</v>
      </c>
      <c r="M6071" s="26">
        <f t="shared" ref="M6071" si="5654">SUM(M6125,M6176,M6216,M6262,M6304,M6351,M6420,M6464,M6509,M6601,M6645,M6687,M6730,M6774,M6813,M6859,M6907,M6952,M6996,M7042,M7085,M7131,M7176,M7223,M7268,M7320,M7364,M7412,M7457,M6555)</f>
        <v>2200</v>
      </c>
      <c r="N6071" s="26">
        <f t="shared" ref="N6071:O6071" si="5655">SUM(N6125,N6176,N6216,N6262,N6304,N6351,N6420,N6464,N6509,N6601,N6645,N6687,N6730,N6774,N6813,N6859,N6907,N6952,N6996,N7042,N7085,N7131,N7176,N7223,N7268,N7320,N7364,N7412,N7457,N6555)</f>
        <v>1200</v>
      </c>
      <c r="O6071" s="26">
        <f t="shared" si="5655"/>
        <v>1200</v>
      </c>
      <c r="P6071" s="26">
        <f t="shared" si="5594"/>
        <v>4600</v>
      </c>
      <c r="Q6071" s="26">
        <f t="shared" si="5595"/>
        <v>76.666666666666671</v>
      </c>
      <c r="R6071" s="90"/>
      <c r="S6071" s="90"/>
      <c r="T6071" s="90"/>
      <c r="U6071" s="90"/>
      <c r="V6071" s="90"/>
      <c r="W6071" s="90"/>
      <c r="X6071" s="90"/>
      <c r="Y6071" s="90"/>
      <c r="AA6071" s="4"/>
    </row>
    <row r="6072" spans="1:27" s="2" customFormat="1" ht="15" customHeight="1" x14ac:dyDescent="0.25">
      <c r="A6072" s="64" t="s">
        <v>935</v>
      </c>
      <c r="B6072" s="64" t="s">
        <v>140</v>
      </c>
      <c r="C6072" s="64" t="s">
        <v>3454</v>
      </c>
      <c r="D6072" s="64" t="s">
        <v>3466</v>
      </c>
      <c r="E6072" s="20" t="s">
        <v>298</v>
      </c>
      <c r="F6072" s="64" t="s">
        <v>1</v>
      </c>
      <c r="G6072" s="53" t="s">
        <v>388</v>
      </c>
      <c r="H6072" s="53" t="s">
        <v>297</v>
      </c>
      <c r="I6072" s="26">
        <f t="shared" ref="I6072:K6072" si="5656">SUM(I6126,I6177,I6217,I6263,I6305,I6352,I6391,I6421,I6465,I6510,I6602,I6646,I6688,I6731,I6775,I6814,I6860,I6908,I6953,I6997,I7043,I7086,I7132,I7177,I7224,I7269,I7365,I6556,I7458,I7413,I7321)</f>
        <v>4292581</v>
      </c>
      <c r="J6072" s="26">
        <f t="shared" si="5656"/>
        <v>2403449</v>
      </c>
      <c r="K6072" s="26">
        <f t="shared" si="5656"/>
        <v>1895200</v>
      </c>
      <c r="L6072" s="26">
        <f t="shared" si="5593"/>
        <v>310628</v>
      </c>
      <c r="M6072" s="26">
        <f t="shared" ref="M6072" si="5657">SUM(M6126,M6177,M6217,M6263,M6305,M6352,M6391,M6421,M6465,M6510,M6602,M6646,M6688,M6731,M6775,M6814,M6860,M6908,M6953,M6997,M7043,M7086,M7132,M7177,M7224,M7269,M7365,M6556,M7458,M7413,M7321)</f>
        <v>119094</v>
      </c>
      <c r="N6072" s="26">
        <f t="shared" ref="N6072:O6072" si="5658">SUM(N6126,N6177,N6217,N6263,N6305,N6352,N6391,N6421,N6465,N6510,N6602,N6646,N6688,N6731,N6775,N6814,N6860,N6908,N6953,N6997,N7043,N7086,N7132,N7177,N7224,N7269,N7365,N6556,N7458,N7413,N7321)</f>
        <v>100157</v>
      </c>
      <c r="O6072" s="26">
        <f t="shared" si="5658"/>
        <v>91377</v>
      </c>
      <c r="P6072" s="26">
        <f t="shared" si="5594"/>
        <v>2205828</v>
      </c>
      <c r="Q6072" s="26">
        <f t="shared" si="5595"/>
        <v>91.777607929271639</v>
      </c>
      <c r="R6072" s="90"/>
      <c r="S6072" s="90"/>
      <c r="T6072" s="90"/>
      <c r="U6072" s="90"/>
      <c r="V6072" s="90"/>
      <c r="W6072" s="90"/>
      <c r="X6072" s="90"/>
      <c r="Y6072" s="90"/>
      <c r="AA6072" s="4"/>
    </row>
    <row r="6073" spans="1:27" s="2" customFormat="1" ht="15" customHeight="1" x14ac:dyDescent="0.25">
      <c r="A6073" s="64" t="s">
        <v>935</v>
      </c>
      <c r="B6073" s="64" t="s">
        <v>140</v>
      </c>
      <c r="C6073" s="64" t="s">
        <v>3454</v>
      </c>
      <c r="D6073" s="64" t="s">
        <v>3466</v>
      </c>
      <c r="E6073" s="20" t="s">
        <v>301</v>
      </c>
      <c r="F6073" s="64" t="s">
        <v>1</v>
      </c>
      <c r="G6073" s="53" t="s">
        <v>388</v>
      </c>
      <c r="H6073" s="53" t="s">
        <v>300</v>
      </c>
      <c r="I6073" s="26">
        <f t="shared" ref="I6073:K6073" si="5659">SUM(I6127,I6178,I6218,I6264,I6306,I6353,I6392,I6422,I6466,I6511,I6603,I6647,I6689,I6732,I6776,I6815,I6861,I6909,I6954,I6998,I7044,I7087,I7133,I7178,I7225,I7270,I7366,I7414,I6557,I7459,I7322)</f>
        <v>1680157</v>
      </c>
      <c r="J6073" s="26">
        <f t="shared" si="5659"/>
        <v>928400</v>
      </c>
      <c r="K6073" s="26">
        <f t="shared" si="5659"/>
        <v>486374</v>
      </c>
      <c r="L6073" s="26">
        <f t="shared" si="5593"/>
        <v>216858</v>
      </c>
      <c r="M6073" s="26">
        <f t="shared" ref="M6073" si="5660">SUM(M6127,M6178,M6218,M6264,M6306,M6353,M6392,M6422,M6466,M6511,M6603,M6647,M6689,M6732,M6776,M6815,M6861,M6909,M6954,M6998,M7044,M7087,M7133,M7178,M7225,M7270,M7366,M7414,M6557,M7459,M7322)</f>
        <v>87963</v>
      </c>
      <c r="N6073" s="26">
        <f t="shared" ref="N6073:O6073" si="5661">SUM(N6127,N6178,N6218,N6264,N6306,N6353,N6392,N6422,N6466,N6511,N6603,N6647,N6689,N6732,N6776,N6815,N6861,N6909,N6954,N6998,N7044,N7087,N7133,N7178,N7225,N7270,N7366,N7414,N6557,N7459,N7322)</f>
        <v>65214</v>
      </c>
      <c r="O6073" s="26">
        <f t="shared" si="5661"/>
        <v>63681</v>
      </c>
      <c r="P6073" s="26">
        <f t="shared" si="5594"/>
        <v>703232</v>
      </c>
      <c r="Q6073" s="26">
        <f t="shared" si="5595"/>
        <v>75.746660922016375</v>
      </c>
      <c r="R6073" s="90"/>
      <c r="S6073" s="90"/>
      <c r="T6073" s="90"/>
      <c r="U6073" s="90"/>
      <c r="V6073" s="90"/>
      <c r="W6073" s="90"/>
      <c r="X6073" s="90"/>
      <c r="Y6073" s="90"/>
      <c r="AA6073" s="4"/>
    </row>
    <row r="6074" spans="1:27" s="2" customFormat="1" ht="15" customHeight="1" x14ac:dyDescent="0.25">
      <c r="A6074" s="64" t="s">
        <v>935</v>
      </c>
      <c r="B6074" s="64" t="s">
        <v>140</v>
      </c>
      <c r="C6074" s="64" t="s">
        <v>3454</v>
      </c>
      <c r="D6074" s="64" t="s">
        <v>3466</v>
      </c>
      <c r="E6074" s="20" t="s">
        <v>218</v>
      </c>
      <c r="F6074" s="64" t="s">
        <v>1</v>
      </c>
      <c r="G6074" s="53" t="s">
        <v>388</v>
      </c>
      <c r="H6074" s="53" t="s">
        <v>217</v>
      </c>
      <c r="I6074" s="26">
        <f t="shared" ref="I6074:K6074" si="5662">SUM(I6128,I6179,I6219,I6265,I6307,I6354,I6423,I6467,I6512,I6604,I6648,I6690,I6733,I6777,I6816,I6862,I6910,I6955,I6999,I7045,I7088,I7134,I7179,I7226,I7271,I7323,I7367,I7415,I7460,I6558)</f>
        <v>3820146</v>
      </c>
      <c r="J6074" s="26">
        <f t="shared" si="5662"/>
        <v>56000</v>
      </c>
      <c r="K6074" s="26">
        <f t="shared" si="5662"/>
        <v>5000</v>
      </c>
      <c r="L6074" s="26">
        <f t="shared" si="5593"/>
        <v>41700</v>
      </c>
      <c r="M6074" s="26">
        <f t="shared" ref="M6074" si="5663">SUM(M6128,M6179,M6219,M6265,M6307,M6354,M6423,M6467,M6512,M6604,M6648,M6690,M6733,M6777,M6816,M6862,M6910,M6955,M6999,M7045,M7088,M7134,M7179,M7226,M7271,M7323,M7367,M7415,M7460,M6558)</f>
        <v>21100</v>
      </c>
      <c r="N6074" s="26">
        <f t="shared" ref="N6074:O6074" si="5664">SUM(N6128,N6179,N6219,N6265,N6307,N6354,N6423,N6467,N6512,N6604,N6648,N6690,N6733,N6777,N6816,N6862,N6910,N6955,N6999,N7045,N7088,N7134,N7179,N7226,N7271,N7323,N7367,N7415,N7460,N6558)</f>
        <v>9400</v>
      </c>
      <c r="O6074" s="26">
        <f t="shared" si="5664"/>
        <v>11200</v>
      </c>
      <c r="P6074" s="26">
        <f t="shared" si="5594"/>
        <v>46700</v>
      </c>
      <c r="Q6074" s="26">
        <f t="shared" si="5595"/>
        <v>83.392857142857153</v>
      </c>
      <c r="R6074" s="90"/>
      <c r="S6074" s="90"/>
      <c r="T6074" s="90"/>
      <c r="U6074" s="90"/>
      <c r="V6074" s="90"/>
      <c r="W6074" s="90"/>
      <c r="X6074" s="90"/>
      <c r="Y6074" s="90"/>
      <c r="AA6074" s="4"/>
    </row>
    <row r="6075" spans="1:27" s="2" customFormat="1" ht="15" customHeight="1" x14ac:dyDescent="0.25">
      <c r="A6075" s="64" t="s">
        <v>935</v>
      </c>
      <c r="B6075" s="64" t="s">
        <v>140</v>
      </c>
      <c r="C6075" s="64" t="s">
        <v>3454</v>
      </c>
      <c r="D6075" s="64" t="s">
        <v>3466</v>
      </c>
      <c r="E6075" s="20" t="s">
        <v>303</v>
      </c>
      <c r="F6075" s="64" t="s">
        <v>1</v>
      </c>
      <c r="G6075" s="53" t="s">
        <v>388</v>
      </c>
      <c r="H6075" s="53" t="s">
        <v>302</v>
      </c>
      <c r="I6075" s="26">
        <f t="shared" ref="I6075:K6075" si="5665">SUM(I6129,I6355,I6424,I6468,I6513,I6605,I6734,I6817,I6863,I6956,I7000,I7046,I7089,I7135,I7180,I7227,I7272,I7368,I6559,I6180,I6220,I6266,I6649,I6691,I6911,I7416)</f>
        <v>271628</v>
      </c>
      <c r="J6075" s="26">
        <f t="shared" si="5665"/>
        <v>500</v>
      </c>
      <c r="K6075" s="26">
        <f t="shared" si="5665"/>
        <v>0</v>
      </c>
      <c r="L6075" s="26">
        <f t="shared" si="5593"/>
        <v>300</v>
      </c>
      <c r="M6075" s="26">
        <f t="shared" ref="M6075" si="5666">SUM(M6129,M6355,M6424,M6468,M6513,M6605,M6734,M6817,M6863,M6956,M7000,M7046,M7089,M7135,M7180,M7227,M7272,M7368,M6559,M6180,M6220,M6266,M6649,M6691,M6911,M7416)</f>
        <v>0</v>
      </c>
      <c r="N6075" s="26">
        <f t="shared" ref="N6075:O6075" si="5667">SUM(N6129,N6355,N6424,N6468,N6513,N6605,N6734,N6817,N6863,N6956,N7000,N7046,N7089,N7135,N7180,N7227,N7272,N7368,N6559,N6180,N6220,N6266,N6649,N6691,N6911,N7416)</f>
        <v>300</v>
      </c>
      <c r="O6075" s="26">
        <f t="shared" si="5667"/>
        <v>0</v>
      </c>
      <c r="P6075" s="26">
        <f t="shared" si="5594"/>
        <v>300</v>
      </c>
      <c r="Q6075" s="26">
        <f t="shared" si="5595"/>
        <v>60</v>
      </c>
      <c r="R6075" s="90"/>
      <c r="S6075" s="90"/>
      <c r="T6075" s="90"/>
      <c r="U6075" s="90"/>
      <c r="V6075" s="90"/>
      <c r="W6075" s="90"/>
      <c r="X6075" s="90"/>
      <c r="Y6075" s="90"/>
      <c r="AA6075" s="4"/>
    </row>
    <row r="6076" spans="1:27" s="2" customFormat="1" ht="15" customHeight="1" x14ac:dyDescent="0.25">
      <c r="A6076" s="64" t="s">
        <v>935</v>
      </c>
      <c r="B6076" s="64" t="s">
        <v>140</v>
      </c>
      <c r="C6076" s="64" t="s">
        <v>3454</v>
      </c>
      <c r="D6076" s="64" t="s">
        <v>3466</v>
      </c>
      <c r="E6076" s="20" t="s">
        <v>305</v>
      </c>
      <c r="F6076" s="64" t="s">
        <v>1</v>
      </c>
      <c r="G6076" s="53" t="s">
        <v>388</v>
      </c>
      <c r="H6076" s="53" t="s">
        <v>304</v>
      </c>
      <c r="I6076" s="26">
        <f t="shared" ref="I6076:K6076" si="5668">SUM(I6130,I6221,I6308,I6356,I6425,I6469,I6514,I6606,I6735,I6818,I6912,I7001,I7090,I7324,I7369,I7417,I6957,I6181,I6267,I6560,I6650,I6692,I6864,I7136,I7181,I7228)</f>
        <v>483432</v>
      </c>
      <c r="J6076" s="26">
        <f t="shared" si="5668"/>
        <v>182600</v>
      </c>
      <c r="K6076" s="26">
        <f t="shared" si="5668"/>
        <v>48909</v>
      </c>
      <c r="L6076" s="26">
        <f t="shared" si="5593"/>
        <v>35000</v>
      </c>
      <c r="M6076" s="26">
        <f t="shared" ref="M6076" si="5669">SUM(M6130,M6221,M6308,M6356,M6425,M6469,M6514,M6606,M6735,M6818,M6912,M7001,M7090,M7324,M7369,M7417,M6957,M6181,M6267,M6560,M6650,M6692,M6864,M7136,M7181,M7228)</f>
        <v>13100</v>
      </c>
      <c r="N6076" s="26">
        <f t="shared" ref="N6076:O6076" si="5670">SUM(N6130,N6221,N6308,N6356,N6425,N6469,N6514,N6606,N6735,N6818,N6912,N7001,N7090,N7324,N7369,N7417,N6957,N6181,N6267,N6560,N6650,N6692,N6864,N7136,N7181,N7228)</f>
        <v>10200</v>
      </c>
      <c r="O6076" s="26">
        <f t="shared" si="5670"/>
        <v>11700</v>
      </c>
      <c r="P6076" s="26">
        <f t="shared" si="5594"/>
        <v>83909</v>
      </c>
      <c r="Q6076" s="26">
        <f t="shared" si="5595"/>
        <v>45.952354874041625</v>
      </c>
      <c r="R6076" s="90"/>
      <c r="S6076" s="90"/>
      <c r="T6076" s="90"/>
      <c r="U6076" s="90"/>
      <c r="V6076" s="90"/>
      <c r="W6076" s="90"/>
      <c r="X6076" s="90"/>
      <c r="Y6076" s="90"/>
      <c r="AA6076" s="4"/>
    </row>
    <row r="6077" spans="1:27" s="2" customFormat="1" ht="15" customHeight="1" x14ac:dyDescent="0.25">
      <c r="A6077" s="64" t="s">
        <v>935</v>
      </c>
      <c r="B6077" s="64" t="s">
        <v>140</v>
      </c>
      <c r="C6077" s="64" t="s">
        <v>3454</v>
      </c>
      <c r="D6077" s="64" t="s">
        <v>3466</v>
      </c>
      <c r="E6077" s="20" t="s">
        <v>308</v>
      </c>
      <c r="F6077" s="64" t="s">
        <v>1</v>
      </c>
      <c r="G6077" s="53" t="s">
        <v>388</v>
      </c>
      <c r="H6077" s="53" t="s">
        <v>307</v>
      </c>
      <c r="I6077" s="26">
        <f t="shared" ref="I6077:K6077" si="5671">SUM(I6131,I6182,I6222,I6268,I6309,I6357,I6393,I6426,I6470,I6515,I6607,I6651,I6693,I6736,I6778,I6819,I6865,I6913,I6958,I7002,I7047,I7091,I7137,I7182,I7229,I7273,I7325,I7370,I7418,I6561,I7461)</f>
        <v>2135199</v>
      </c>
      <c r="J6077" s="26">
        <f t="shared" si="5671"/>
        <v>766500</v>
      </c>
      <c r="K6077" s="26">
        <f t="shared" si="5671"/>
        <v>392144</v>
      </c>
      <c r="L6077" s="26">
        <f t="shared" si="5593"/>
        <v>219212</v>
      </c>
      <c r="M6077" s="26">
        <f t="shared" ref="M6077" si="5672">SUM(M6131,M6182,M6222,M6268,M6309,M6357,M6393,M6426,M6470,M6515,M6607,M6651,M6693,M6736,M6778,M6819,M6865,M6913,M6958,M7002,M7047,M7091,M7137,M7182,M7229,M7273,M7325,M7370,M7418,M6561,M7461)</f>
        <v>90392</v>
      </c>
      <c r="N6077" s="26">
        <f t="shared" ref="N6077:O6077" si="5673">SUM(N6131,N6182,N6222,N6268,N6309,N6357,N6393,N6426,N6470,N6515,N6607,N6651,N6693,N6736,N6778,N6819,N6865,N6913,N6958,N7002,N7047,N7091,N7137,N7182,N7229,N7273,N7325,N7370,N7418,N6561,N7461)</f>
        <v>61482</v>
      </c>
      <c r="O6077" s="26">
        <f t="shared" si="5673"/>
        <v>67338</v>
      </c>
      <c r="P6077" s="26">
        <f t="shared" si="5594"/>
        <v>611356</v>
      </c>
      <c r="Q6077" s="26">
        <f t="shared" si="5595"/>
        <v>79.759425962165693</v>
      </c>
      <c r="R6077" s="90"/>
      <c r="S6077" s="90"/>
      <c r="T6077" s="90"/>
      <c r="U6077" s="90"/>
      <c r="V6077" s="90"/>
      <c r="W6077" s="90"/>
      <c r="X6077" s="90"/>
      <c r="Y6077" s="90"/>
      <c r="AA6077" s="4"/>
    </row>
    <row r="6078" spans="1:27" s="2" customFormat="1" ht="15" customHeight="1" x14ac:dyDescent="0.25">
      <c r="A6078" s="64" t="s">
        <v>935</v>
      </c>
      <c r="B6078" s="64" t="s">
        <v>140</v>
      </c>
      <c r="C6078" s="64" t="s">
        <v>3454</v>
      </c>
      <c r="D6078" s="64" t="s">
        <v>3466</v>
      </c>
      <c r="E6078" s="20" t="s">
        <v>311</v>
      </c>
      <c r="F6078" s="64" t="s">
        <v>1</v>
      </c>
      <c r="G6078" s="53" t="s">
        <v>388</v>
      </c>
      <c r="H6078" s="53" t="s">
        <v>310</v>
      </c>
      <c r="I6078" s="26">
        <f t="shared" ref="I6078:K6078" si="5674">SUM(I6132,I6183,I6223,I6269,I6310,I6358,I6427,I6471,I6516,I6608,I6652,I6694,I6737,I6779,I6820,I6866,I6914,I6959,I7003,I7048,I7092,I7138,I7183,I7230,I7274,I7371,I6562,I7326,I7419)</f>
        <v>611421</v>
      </c>
      <c r="J6078" s="26">
        <f t="shared" si="5674"/>
        <v>113000</v>
      </c>
      <c r="K6078" s="26">
        <f t="shared" si="5674"/>
        <v>10000</v>
      </c>
      <c r="L6078" s="26">
        <f t="shared" si="5593"/>
        <v>3000</v>
      </c>
      <c r="M6078" s="26">
        <f t="shared" ref="M6078" si="5675">SUM(M6132,M6183,M6223,M6269,M6310,M6358,M6427,M6471,M6516,M6608,M6652,M6694,M6737,M6779,M6820,M6866,M6914,M6959,M7003,M7048,M7092,M7138,M7183,M7230,M7274,M7371,M6562,M7326,M7419)</f>
        <v>0</v>
      </c>
      <c r="N6078" s="26">
        <f t="shared" ref="N6078:O6078" si="5676">SUM(N6132,N6183,N6223,N6269,N6310,N6358,N6427,N6471,N6516,N6608,N6652,N6694,N6737,N6779,N6820,N6866,N6914,N6959,N7003,N7048,N7092,N7138,N7183,N7230,N7274,N7371,N6562,N7326,N7419)</f>
        <v>0</v>
      </c>
      <c r="O6078" s="26">
        <f t="shared" si="5676"/>
        <v>3000</v>
      </c>
      <c r="P6078" s="26">
        <f t="shared" si="5594"/>
        <v>13000</v>
      </c>
      <c r="Q6078" s="26">
        <f t="shared" si="5595"/>
        <v>11.504424778761061</v>
      </c>
      <c r="R6078" s="90"/>
      <c r="S6078" s="90"/>
      <c r="T6078" s="90"/>
      <c r="U6078" s="90"/>
      <c r="V6078" s="90"/>
      <c r="W6078" s="90"/>
      <c r="X6078" s="90"/>
      <c r="Y6078" s="90"/>
      <c r="AA6078" s="4"/>
    </row>
    <row r="6079" spans="1:27" s="3" customFormat="1" ht="15" customHeight="1" x14ac:dyDescent="0.25">
      <c r="A6079" s="64" t="s">
        <v>935</v>
      </c>
      <c r="B6079" s="64" t="s">
        <v>140</v>
      </c>
      <c r="C6079" s="64" t="s">
        <v>3454</v>
      </c>
      <c r="D6079" s="64" t="s">
        <v>3466</v>
      </c>
      <c r="E6079" s="20">
        <v>613900</v>
      </c>
      <c r="F6079" s="64" t="s">
        <v>1</v>
      </c>
      <c r="G6079" s="53" t="s">
        <v>388</v>
      </c>
      <c r="H6079" s="53" t="s">
        <v>40</v>
      </c>
      <c r="I6079" s="26">
        <f t="shared" ref="I6079:K6079" si="5677">SUM(I6133,I6184,I6224,I6270,I6311,I6359,I6428,I6472,I6517,I6563,I6609,I6653,I6695,I6738,I6780,I6821,I6867,I6915,I6960,I7004,I7049,I7093,I7139,I7184,I7231,I7275,I7327,I7372,I7420,I7462)</f>
        <v>20025757</v>
      </c>
      <c r="J6079" s="26">
        <f t="shared" si="5677"/>
        <v>2411920</v>
      </c>
      <c r="K6079" s="26">
        <f t="shared" si="5677"/>
        <v>282762</v>
      </c>
      <c r="L6079" s="26">
        <f t="shared" si="5593"/>
        <v>1113484</v>
      </c>
      <c r="M6079" s="26">
        <f t="shared" ref="M6079" si="5678">SUM(M6133,M6184,M6224,M6270,M6311,M6359,M6428,M6472,M6517,M6563,M6609,M6653,M6695,M6738,M6780,M6821,M6867,M6915,M6960,M7004,M7049,M7093,M7139,M7184,M7231,M7275,M7327,M7372,M7420,M7462)</f>
        <v>719366</v>
      </c>
      <c r="N6079" s="26">
        <f t="shared" ref="N6079:O6079" si="5679">SUM(N6133,N6184,N6224,N6270,N6311,N6359,N6428,N6472,N6517,N6563,N6609,N6653,N6695,N6738,N6780,N6821,N6867,N6915,N6960,N7004,N7049,N7093,N7139,N7184,N7231,N7275,N7327,N7372,N7420,N7462)</f>
        <v>215483</v>
      </c>
      <c r="O6079" s="26">
        <f t="shared" si="5679"/>
        <v>178635</v>
      </c>
      <c r="P6079" s="26">
        <f t="shared" si="5594"/>
        <v>1396246</v>
      </c>
      <c r="Q6079" s="26">
        <f t="shared" si="5595"/>
        <v>57.889399316726923</v>
      </c>
      <c r="R6079" s="90"/>
      <c r="S6079" s="90"/>
      <c r="T6079" s="90"/>
      <c r="U6079" s="90"/>
      <c r="V6079" s="90"/>
      <c r="W6079" s="90"/>
      <c r="X6079" s="90"/>
      <c r="Y6079" s="90"/>
    </row>
    <row r="6080" spans="1:27" s="2" customFormat="1" ht="12.75" customHeight="1" x14ac:dyDescent="0.25">
      <c r="A6080" s="63" t="s">
        <v>1</v>
      </c>
      <c r="B6080" s="63" t="s">
        <v>1</v>
      </c>
      <c r="C6080" s="63" t="s">
        <v>1</v>
      </c>
      <c r="D6080" s="65" t="s">
        <v>1</v>
      </c>
      <c r="E6080" s="65" t="s">
        <v>1</v>
      </c>
      <c r="F6080" s="65" t="s">
        <v>1</v>
      </c>
      <c r="G6080" s="65" t="s">
        <v>1</v>
      </c>
      <c r="H6080" s="66" t="s">
        <v>56</v>
      </c>
      <c r="I6080" s="30">
        <f t="shared" ref="I6080:K6080" si="5680">SUM(I6081)</f>
        <v>5130054</v>
      </c>
      <c r="J6080" s="30">
        <f t="shared" si="5680"/>
        <v>3265230</v>
      </c>
      <c r="K6080" s="30">
        <f t="shared" si="5680"/>
        <v>1713420</v>
      </c>
      <c r="L6080" s="30">
        <f t="shared" si="5593"/>
        <v>842756</v>
      </c>
      <c r="M6080" s="30">
        <f t="shared" ref="M6080" si="5681">SUM(M6081)</f>
        <v>297252</v>
      </c>
      <c r="N6080" s="30">
        <f t="shared" ref="N6080:O6080" si="5682">SUM(N6081)</f>
        <v>265252</v>
      </c>
      <c r="O6080" s="30">
        <f t="shared" si="5682"/>
        <v>280252</v>
      </c>
      <c r="P6080" s="30">
        <f t="shared" si="5594"/>
        <v>2556176</v>
      </c>
      <c r="Q6080" s="30">
        <f t="shared" si="5595"/>
        <v>78.284715012418729</v>
      </c>
      <c r="R6080" s="93"/>
      <c r="S6080" s="93"/>
      <c r="T6080" s="93"/>
      <c r="U6080" s="93"/>
      <c r="V6080" s="93"/>
      <c r="W6080" s="93"/>
      <c r="X6080" s="93"/>
      <c r="Y6080" s="93"/>
      <c r="AA6080" s="4"/>
    </row>
    <row r="6081" spans="1:27" s="2" customFormat="1" ht="15" customHeight="1" x14ac:dyDescent="0.25">
      <c r="A6081" s="63" t="s">
        <v>935</v>
      </c>
      <c r="B6081" s="63" t="s">
        <v>140</v>
      </c>
      <c r="C6081" s="63" t="s">
        <v>3454</v>
      </c>
      <c r="D6081" s="63" t="s">
        <v>3466</v>
      </c>
      <c r="E6081" s="65" t="s">
        <v>3461</v>
      </c>
      <c r="F6081" s="65" t="s">
        <v>1</v>
      </c>
      <c r="G6081" s="65" t="s">
        <v>1</v>
      </c>
      <c r="H6081" s="65" t="s">
        <v>58</v>
      </c>
      <c r="I6081" s="31">
        <f t="shared" ref="I6081:K6081" si="5683">SUM(I6082:I6084)</f>
        <v>5130054</v>
      </c>
      <c r="J6081" s="31">
        <f t="shared" si="5683"/>
        <v>3265230</v>
      </c>
      <c r="K6081" s="31">
        <f t="shared" si="5683"/>
        <v>1713420</v>
      </c>
      <c r="L6081" s="31">
        <f t="shared" si="5593"/>
        <v>842756</v>
      </c>
      <c r="M6081" s="31">
        <f t="shared" ref="M6081" si="5684">SUM(M6082:M6084)</f>
        <v>297252</v>
      </c>
      <c r="N6081" s="31">
        <f t="shared" ref="N6081:O6081" si="5685">SUM(N6082:N6084)</f>
        <v>265252</v>
      </c>
      <c r="O6081" s="31">
        <f t="shared" si="5685"/>
        <v>280252</v>
      </c>
      <c r="P6081" s="31">
        <f t="shared" si="5594"/>
        <v>2556176</v>
      </c>
      <c r="Q6081" s="31">
        <f t="shared" si="5595"/>
        <v>78.284715012418729</v>
      </c>
      <c r="R6081" s="94"/>
      <c r="S6081" s="94"/>
      <c r="T6081" s="94"/>
      <c r="U6081" s="94"/>
      <c r="V6081" s="94"/>
      <c r="W6081" s="94"/>
      <c r="X6081" s="94"/>
      <c r="Y6081" s="94"/>
      <c r="AA6081" s="4"/>
    </row>
    <row r="6082" spans="1:27" s="2" customFormat="1" ht="15" customHeight="1" x14ac:dyDescent="0.25">
      <c r="A6082" s="64" t="s">
        <v>935</v>
      </c>
      <c r="B6082" s="64" t="s">
        <v>140</v>
      </c>
      <c r="C6082" s="64" t="s">
        <v>3454</v>
      </c>
      <c r="D6082" s="64" t="s">
        <v>3466</v>
      </c>
      <c r="E6082" s="20" t="s">
        <v>106</v>
      </c>
      <c r="F6082" s="64" t="s">
        <v>1</v>
      </c>
      <c r="G6082" s="53" t="s">
        <v>388</v>
      </c>
      <c r="H6082" s="53" t="s">
        <v>105</v>
      </c>
      <c r="I6082" s="26">
        <f t="shared" ref="I6082:K6082" si="5686">SUM(I6141,I6317,I6190,I6230,I6276,I6365,I6434,I6478,I6524,I6570,I6616,I6659,I6702,I6745,I6828,I6874,I6921,I6966,I7011,I7056,I7100,I7145,I7191,I7237,I7282,I7333,I7380,I7426)</f>
        <v>486024</v>
      </c>
      <c r="J6082" s="26">
        <f t="shared" si="5686"/>
        <v>0</v>
      </c>
      <c r="K6082" s="26">
        <f t="shared" si="5686"/>
        <v>0</v>
      </c>
      <c r="L6082" s="26">
        <f t="shared" si="5593"/>
        <v>0</v>
      </c>
      <c r="M6082" s="26">
        <f t="shared" ref="M6082" si="5687">SUM(M6141,M6317,M6190,M6230,M6276,M6365,M6434,M6478,M6524,M6570,M6616,M6659,M6702,M6745,M6828,M6874,M6921,M6966,M7011,M7056,M7100,M7145,M7191,M7237,M7282,M7333,M7380,M7426)</f>
        <v>0</v>
      </c>
      <c r="N6082" s="26">
        <f t="shared" ref="N6082:O6082" si="5688">SUM(N6141,N6317,N6190,N6230,N6276,N6365,N6434,N6478,N6524,N6570,N6616,N6659,N6702,N6745,N6828,N6874,N6921,N6966,N7011,N7056,N7100,N7145,N7191,N7237,N7282,N7333,N7380,N7426)</f>
        <v>0</v>
      </c>
      <c r="O6082" s="26">
        <f t="shared" si="5688"/>
        <v>0</v>
      </c>
      <c r="P6082" s="26">
        <f t="shared" si="5594"/>
        <v>0</v>
      </c>
      <c r="Q6082" s="26" t="str">
        <f t="shared" si="5595"/>
        <v>-</v>
      </c>
      <c r="R6082" s="90"/>
      <c r="S6082" s="90"/>
      <c r="T6082" s="90"/>
      <c r="U6082" s="90"/>
      <c r="V6082" s="90"/>
      <c r="W6082" s="90"/>
      <c r="X6082" s="90"/>
      <c r="Y6082" s="90"/>
      <c r="AA6082" s="4"/>
    </row>
    <row r="6083" spans="1:27" s="2" customFormat="1" ht="15" customHeight="1" x14ac:dyDescent="0.25">
      <c r="A6083" s="64" t="s">
        <v>935</v>
      </c>
      <c r="B6083" s="64" t="s">
        <v>140</v>
      </c>
      <c r="C6083" s="64" t="s">
        <v>3454</v>
      </c>
      <c r="D6083" s="64" t="s">
        <v>3466</v>
      </c>
      <c r="E6083" s="20" t="s">
        <v>61</v>
      </c>
      <c r="F6083" s="64" t="s">
        <v>1</v>
      </c>
      <c r="G6083" s="53" t="s">
        <v>388</v>
      </c>
      <c r="H6083" s="53" t="s">
        <v>60</v>
      </c>
      <c r="I6083" s="26">
        <f t="shared" ref="I6083:K6083" si="5689">SUM(I6525,I6396,I6786,I6142,I6479,I6571,I6829,I6875,I6922,I6967,I7012,I7057,I7101,I7146,I7192,I7238,I7283,I7334,I7381,I7427)</f>
        <v>3223730</v>
      </c>
      <c r="J6083" s="26">
        <f t="shared" si="5689"/>
        <v>3205230</v>
      </c>
      <c r="K6083" s="26">
        <f t="shared" si="5689"/>
        <v>1703420</v>
      </c>
      <c r="L6083" s="26">
        <f t="shared" si="5593"/>
        <v>817756</v>
      </c>
      <c r="M6083" s="26">
        <f t="shared" ref="M6083" si="5690">SUM(M6525,M6396,M6786,M6142,M6479,M6571,M6829,M6875,M6922,M6967,M7012,M7057,M7101,M7146,M7192,M7238,M7283,M7334,M7381,M7427)</f>
        <v>287252</v>
      </c>
      <c r="N6083" s="26">
        <f t="shared" ref="N6083:O6083" si="5691">SUM(N6525,N6396,N6786,N6142,N6479,N6571,N6829,N6875,N6922,N6967,N7012,N7057,N7101,N7146,N7192,N7238,N7283,N7334,N7381,N7427)</f>
        <v>260252</v>
      </c>
      <c r="O6083" s="26">
        <f t="shared" si="5691"/>
        <v>270252</v>
      </c>
      <c r="P6083" s="26">
        <f t="shared" si="5594"/>
        <v>2521176</v>
      </c>
      <c r="Q6083" s="26">
        <f t="shared" si="5595"/>
        <v>78.65819301578982</v>
      </c>
      <c r="R6083" s="90"/>
      <c r="S6083" s="90"/>
      <c r="T6083" s="90"/>
      <c r="U6083" s="90"/>
      <c r="V6083" s="90"/>
      <c r="W6083" s="90"/>
      <c r="X6083" s="90"/>
      <c r="Y6083" s="90"/>
      <c r="AA6083" s="4"/>
    </row>
    <row r="6084" spans="1:27" s="2" customFormat="1" ht="15" customHeight="1" x14ac:dyDescent="0.25">
      <c r="A6084" s="64" t="s">
        <v>935</v>
      </c>
      <c r="B6084" s="64" t="s">
        <v>140</v>
      </c>
      <c r="C6084" s="64" t="s">
        <v>3454</v>
      </c>
      <c r="D6084" s="64" t="s">
        <v>3466</v>
      </c>
      <c r="E6084" s="20" t="s">
        <v>68</v>
      </c>
      <c r="F6084" s="64" t="s">
        <v>1</v>
      </c>
      <c r="G6084" s="53" t="s">
        <v>388</v>
      </c>
      <c r="H6084" s="53" t="s">
        <v>67</v>
      </c>
      <c r="I6084" s="26">
        <f t="shared" ref="I6084:K6084" si="5692">SUM(I6143,I6366,I6617,I6746,I6830,I6876,I6968,I7013,I7193,I7239,I6191,I6231,I6277,I6318,I6435,I6480,I6526,I6572,I6660,I6703,I6923,I7058,I7102,I7147,I7284,I7335,I7382,I7428)</f>
        <v>1420300</v>
      </c>
      <c r="J6084" s="26">
        <f t="shared" si="5692"/>
        <v>60000</v>
      </c>
      <c r="K6084" s="26">
        <f t="shared" si="5692"/>
        <v>10000</v>
      </c>
      <c r="L6084" s="26">
        <f t="shared" si="5593"/>
        <v>25000</v>
      </c>
      <c r="M6084" s="26">
        <f t="shared" ref="M6084" si="5693">SUM(M6143,M6366,M6617,M6746,M6830,M6876,M6968,M7013,M7193,M7239,M6191,M6231,M6277,M6318,M6435,M6480,M6526,M6572,M6660,M6703,M6923,M7058,M7102,M7147,M7284,M7335,M7382,M7428)</f>
        <v>10000</v>
      </c>
      <c r="N6084" s="26">
        <f t="shared" ref="N6084:O6084" si="5694">SUM(N6143,N6366,N6617,N6746,N6830,N6876,N6968,N7013,N7193,N7239,N6191,N6231,N6277,N6318,N6435,N6480,N6526,N6572,N6660,N6703,N6923,N7058,N7102,N7147,N7284,N7335,N7382,N7428)</f>
        <v>5000</v>
      </c>
      <c r="O6084" s="26">
        <f t="shared" si="5694"/>
        <v>10000</v>
      </c>
      <c r="P6084" s="26">
        <f t="shared" si="5594"/>
        <v>35000</v>
      </c>
      <c r="Q6084" s="26">
        <f t="shared" si="5595"/>
        <v>58.333333333333336</v>
      </c>
      <c r="R6084" s="90"/>
      <c r="S6084" s="90"/>
      <c r="T6084" s="90"/>
      <c r="U6084" s="90"/>
      <c r="V6084" s="90"/>
      <c r="W6084" s="90"/>
      <c r="X6084" s="90"/>
      <c r="Y6084" s="90"/>
      <c r="AA6084" s="4"/>
    </row>
    <row r="6085" spans="1:27" s="9" customFormat="1" ht="15" customHeight="1" x14ac:dyDescent="0.25">
      <c r="A6085" s="63" t="s">
        <v>1</v>
      </c>
      <c r="B6085" s="63" t="s">
        <v>1</v>
      </c>
      <c r="C6085" s="63" t="s">
        <v>1</v>
      </c>
      <c r="D6085" s="65" t="s">
        <v>1</v>
      </c>
      <c r="E6085" s="65" t="s">
        <v>1</v>
      </c>
      <c r="F6085" s="65" t="s">
        <v>1</v>
      </c>
      <c r="G6085" s="65" t="s">
        <v>1</v>
      </c>
      <c r="H6085" s="66" t="s">
        <v>149</v>
      </c>
      <c r="I6085" s="40">
        <f t="shared" ref="I6085:K6086" si="5695">SUM(I6086)</f>
        <v>1021972</v>
      </c>
      <c r="J6085" s="40">
        <f t="shared" si="5695"/>
        <v>0</v>
      </c>
      <c r="K6085" s="40">
        <f t="shared" si="5695"/>
        <v>0</v>
      </c>
      <c r="L6085" s="40">
        <f t="shared" si="5593"/>
        <v>0</v>
      </c>
      <c r="M6085" s="40">
        <f t="shared" ref="M6085:M6086" si="5696">SUM(M6086)</f>
        <v>0</v>
      </c>
      <c r="N6085" s="40">
        <f t="shared" ref="N6085:O6086" si="5697">SUM(N6086)</f>
        <v>0</v>
      </c>
      <c r="O6085" s="40">
        <f t="shared" si="5697"/>
        <v>0</v>
      </c>
      <c r="P6085" s="40">
        <f t="shared" si="5594"/>
        <v>0</v>
      </c>
      <c r="Q6085" s="40" t="str">
        <f t="shared" si="5595"/>
        <v>-</v>
      </c>
      <c r="R6085" s="100"/>
      <c r="S6085" s="100"/>
      <c r="T6085" s="100"/>
      <c r="U6085" s="100"/>
      <c r="V6085" s="100"/>
      <c r="W6085" s="100"/>
      <c r="X6085" s="100"/>
      <c r="Y6085" s="100"/>
    </row>
    <row r="6086" spans="1:27" s="9" customFormat="1" ht="15" customHeight="1" x14ac:dyDescent="0.25">
      <c r="A6086" s="63" t="s">
        <v>935</v>
      </c>
      <c r="B6086" s="63" t="s">
        <v>140</v>
      </c>
      <c r="C6086" s="63" t="s">
        <v>3454</v>
      </c>
      <c r="D6086" s="63" t="s">
        <v>3466</v>
      </c>
      <c r="E6086" s="65" t="s">
        <v>3816</v>
      </c>
      <c r="F6086" s="65" t="s">
        <v>1</v>
      </c>
      <c r="G6086" s="65" t="s">
        <v>1</v>
      </c>
      <c r="H6086" s="65" t="s">
        <v>151</v>
      </c>
      <c r="I6086" s="31">
        <f t="shared" si="5695"/>
        <v>1021972</v>
      </c>
      <c r="J6086" s="31">
        <f t="shared" si="5695"/>
        <v>0</v>
      </c>
      <c r="K6086" s="31">
        <f t="shared" si="5695"/>
        <v>0</v>
      </c>
      <c r="L6086" s="31">
        <f t="shared" si="5593"/>
        <v>0</v>
      </c>
      <c r="M6086" s="31">
        <f t="shared" si="5696"/>
        <v>0</v>
      </c>
      <c r="N6086" s="31">
        <f t="shared" si="5697"/>
        <v>0</v>
      </c>
      <c r="O6086" s="31">
        <f t="shared" si="5697"/>
        <v>0</v>
      </c>
      <c r="P6086" s="31">
        <f t="shared" si="5594"/>
        <v>0</v>
      </c>
      <c r="Q6086" s="31" t="str">
        <f t="shared" si="5595"/>
        <v>-</v>
      </c>
      <c r="R6086" s="94"/>
      <c r="S6086" s="94"/>
      <c r="T6086" s="94"/>
      <c r="U6086" s="94"/>
      <c r="V6086" s="94"/>
      <c r="W6086" s="94"/>
      <c r="X6086" s="94"/>
      <c r="Y6086" s="94"/>
    </row>
    <row r="6087" spans="1:27" s="17" customFormat="1" ht="15" customHeight="1" x14ac:dyDescent="0.25">
      <c r="A6087" s="44" t="s">
        <v>935</v>
      </c>
      <c r="B6087" s="44" t="s">
        <v>140</v>
      </c>
      <c r="C6087" s="44" t="s">
        <v>3454</v>
      </c>
      <c r="D6087" s="44" t="s">
        <v>3466</v>
      </c>
      <c r="E6087" s="45">
        <v>615100</v>
      </c>
      <c r="F6087" s="44"/>
      <c r="G6087" s="46" t="s">
        <v>388</v>
      </c>
      <c r="H6087" s="46" t="s">
        <v>431</v>
      </c>
      <c r="I6087" s="35">
        <f t="shared" ref="I6087:K6087" si="5698">SUM(I6146)</f>
        <v>1021972</v>
      </c>
      <c r="J6087" s="35">
        <f t="shared" si="5698"/>
        <v>0</v>
      </c>
      <c r="K6087" s="35">
        <f t="shared" si="5698"/>
        <v>0</v>
      </c>
      <c r="L6087" s="35">
        <f t="shared" si="5593"/>
        <v>0</v>
      </c>
      <c r="M6087" s="35">
        <f t="shared" ref="M6087" si="5699">SUM(M6146)</f>
        <v>0</v>
      </c>
      <c r="N6087" s="35">
        <f t="shared" ref="N6087:O6087" si="5700">SUM(N6146)</f>
        <v>0</v>
      </c>
      <c r="O6087" s="35">
        <f t="shared" si="5700"/>
        <v>0</v>
      </c>
      <c r="P6087" s="35">
        <f t="shared" si="5594"/>
        <v>0</v>
      </c>
      <c r="Q6087" s="35" t="str">
        <f t="shared" si="5595"/>
        <v>-</v>
      </c>
      <c r="R6087" s="95"/>
      <c r="S6087" s="95"/>
      <c r="T6087" s="95"/>
      <c r="U6087" s="95"/>
      <c r="V6087" s="95"/>
      <c r="W6087" s="95"/>
      <c r="X6087" s="95"/>
      <c r="Y6087" s="95"/>
    </row>
    <row r="6088" spans="1:27" s="2" customFormat="1" ht="13.5" customHeight="1" x14ac:dyDescent="0.25">
      <c r="A6088" s="63" t="s">
        <v>1</v>
      </c>
      <c r="B6088" s="63" t="s">
        <v>1</v>
      </c>
      <c r="C6088" s="63" t="s">
        <v>1</v>
      </c>
      <c r="D6088" s="65" t="s">
        <v>1</v>
      </c>
      <c r="E6088" s="65" t="s">
        <v>1</v>
      </c>
      <c r="F6088" s="65" t="s">
        <v>1</v>
      </c>
      <c r="G6088" s="65" t="s">
        <v>1</v>
      </c>
      <c r="H6088" s="66" t="s">
        <v>855</v>
      </c>
      <c r="I6088" s="30">
        <f t="shared" ref="I6088:K6089" si="5701">SUM(I6089)</f>
        <v>45190</v>
      </c>
      <c r="J6088" s="30">
        <f t="shared" si="5701"/>
        <v>35055</v>
      </c>
      <c r="K6088" s="30">
        <f t="shared" si="5701"/>
        <v>17600</v>
      </c>
      <c r="L6088" s="30">
        <f t="shared" si="5593"/>
        <v>11700</v>
      </c>
      <c r="M6088" s="30">
        <f t="shared" ref="M6088:M6089" si="5702">SUM(M6089)</f>
        <v>4100</v>
      </c>
      <c r="N6088" s="30">
        <f t="shared" ref="N6088:O6089" si="5703">SUM(N6089)</f>
        <v>3900</v>
      </c>
      <c r="O6088" s="30">
        <f t="shared" si="5703"/>
        <v>3700</v>
      </c>
      <c r="P6088" s="30">
        <f t="shared" si="5594"/>
        <v>29300</v>
      </c>
      <c r="Q6088" s="30">
        <f t="shared" si="5595"/>
        <v>83.582941092568817</v>
      </c>
      <c r="R6088" s="93"/>
      <c r="S6088" s="93"/>
      <c r="T6088" s="93"/>
      <c r="U6088" s="93"/>
      <c r="V6088" s="93"/>
      <c r="W6088" s="93"/>
      <c r="X6088" s="93"/>
      <c r="Y6088" s="93"/>
      <c r="AA6088" s="4"/>
    </row>
    <row r="6089" spans="1:27" s="2" customFormat="1" ht="15" customHeight="1" x14ac:dyDescent="0.25">
      <c r="A6089" s="63" t="s">
        <v>935</v>
      </c>
      <c r="B6089" s="63" t="s">
        <v>140</v>
      </c>
      <c r="C6089" s="63" t="s">
        <v>3454</v>
      </c>
      <c r="D6089" s="63" t="s">
        <v>3466</v>
      </c>
      <c r="E6089" s="65" t="s">
        <v>3468</v>
      </c>
      <c r="F6089" s="65" t="s">
        <v>1</v>
      </c>
      <c r="G6089" s="65" t="s">
        <v>1</v>
      </c>
      <c r="H6089" s="65" t="s">
        <v>857</v>
      </c>
      <c r="I6089" s="31">
        <f t="shared" si="5701"/>
        <v>45190</v>
      </c>
      <c r="J6089" s="31">
        <f t="shared" si="5701"/>
        <v>35055</v>
      </c>
      <c r="K6089" s="31">
        <f t="shared" si="5701"/>
        <v>17600</v>
      </c>
      <c r="L6089" s="31">
        <f t="shared" si="5593"/>
        <v>11700</v>
      </c>
      <c r="M6089" s="31">
        <f t="shared" si="5702"/>
        <v>4100</v>
      </c>
      <c r="N6089" s="31">
        <f t="shared" si="5703"/>
        <v>3900</v>
      </c>
      <c r="O6089" s="31">
        <f t="shared" si="5703"/>
        <v>3700</v>
      </c>
      <c r="P6089" s="31">
        <f t="shared" si="5594"/>
        <v>29300</v>
      </c>
      <c r="Q6089" s="31">
        <f t="shared" si="5595"/>
        <v>83.582941092568817</v>
      </c>
      <c r="R6089" s="94"/>
      <c r="S6089" s="94"/>
      <c r="T6089" s="94"/>
      <c r="U6089" s="94"/>
      <c r="V6089" s="94"/>
      <c r="W6089" s="94"/>
      <c r="X6089" s="94"/>
      <c r="Y6089" s="94"/>
      <c r="AA6089" s="4"/>
    </row>
    <row r="6090" spans="1:27" s="17" customFormat="1" ht="15" customHeight="1" x14ac:dyDescent="0.25">
      <c r="A6090" s="44" t="s">
        <v>935</v>
      </c>
      <c r="B6090" s="44" t="s">
        <v>140</v>
      </c>
      <c r="C6090" s="44" t="s">
        <v>3454</v>
      </c>
      <c r="D6090" s="44" t="s">
        <v>3466</v>
      </c>
      <c r="E6090" s="45" t="s">
        <v>863</v>
      </c>
      <c r="F6090" s="44" t="s">
        <v>1</v>
      </c>
      <c r="G6090" s="46" t="s">
        <v>388</v>
      </c>
      <c r="H6090" s="46" t="s">
        <v>862</v>
      </c>
      <c r="I6090" s="22">
        <f t="shared" ref="I6090:K6090" si="5704">SUM(I7287,I6234,I6321)</f>
        <v>45190</v>
      </c>
      <c r="J6090" s="22">
        <f t="shared" si="5704"/>
        <v>35055</v>
      </c>
      <c r="K6090" s="22">
        <f t="shared" si="5704"/>
        <v>17600</v>
      </c>
      <c r="L6090" s="22">
        <f t="shared" si="5593"/>
        <v>11700</v>
      </c>
      <c r="M6090" s="22">
        <f t="shared" ref="M6090" si="5705">SUM(M7287,M6234,M6321)</f>
        <v>4100</v>
      </c>
      <c r="N6090" s="22">
        <f t="shared" ref="N6090:O6090" si="5706">SUM(N7287,N6234,N6321)</f>
        <v>3900</v>
      </c>
      <c r="O6090" s="22">
        <f t="shared" si="5706"/>
        <v>3700</v>
      </c>
      <c r="P6090" s="22">
        <f t="shared" si="5594"/>
        <v>29300</v>
      </c>
      <c r="Q6090" s="22">
        <f t="shared" si="5595"/>
        <v>83.582941092568817</v>
      </c>
      <c r="R6090" s="101"/>
      <c r="S6090" s="101"/>
      <c r="T6090" s="101"/>
      <c r="U6090" s="101"/>
      <c r="V6090" s="101"/>
      <c r="W6090" s="101"/>
      <c r="X6090" s="101"/>
      <c r="Y6090" s="101"/>
    </row>
    <row r="6091" spans="1:27" s="2" customFormat="1" ht="12.75" customHeight="1" x14ac:dyDescent="0.25">
      <c r="A6091" s="63" t="s">
        <v>1</v>
      </c>
      <c r="B6091" s="63" t="s">
        <v>1</v>
      </c>
      <c r="C6091" s="63" t="s">
        <v>1</v>
      </c>
      <c r="D6091" s="65" t="s">
        <v>1</v>
      </c>
      <c r="E6091" s="65" t="s">
        <v>1</v>
      </c>
      <c r="F6091" s="65" t="s">
        <v>1</v>
      </c>
      <c r="G6091" s="65" t="s">
        <v>1</v>
      </c>
      <c r="H6091" s="66" t="s">
        <v>69</v>
      </c>
      <c r="I6091" s="30">
        <f t="shared" ref="I6091:K6091" si="5707">SUM(I6092)</f>
        <v>20595208</v>
      </c>
      <c r="J6091" s="30">
        <f t="shared" si="5707"/>
        <v>524500</v>
      </c>
      <c r="K6091" s="30">
        <f t="shared" si="5707"/>
        <v>124500</v>
      </c>
      <c r="L6091" s="30">
        <f t="shared" si="5593"/>
        <v>0</v>
      </c>
      <c r="M6091" s="30">
        <f t="shared" ref="M6091" si="5708">SUM(M6092)</f>
        <v>0</v>
      </c>
      <c r="N6091" s="30">
        <f t="shared" ref="N6091:O6091" si="5709">SUM(N6092)</f>
        <v>0</v>
      </c>
      <c r="O6091" s="30">
        <f t="shared" si="5709"/>
        <v>0</v>
      </c>
      <c r="P6091" s="30">
        <f t="shared" si="5594"/>
        <v>124500</v>
      </c>
      <c r="Q6091" s="30">
        <f t="shared" si="5595"/>
        <v>23.736892278360344</v>
      </c>
      <c r="R6091" s="93"/>
      <c r="S6091" s="93"/>
      <c r="T6091" s="93"/>
      <c r="U6091" s="93"/>
      <c r="V6091" s="93"/>
      <c r="W6091" s="93"/>
      <c r="X6091" s="93"/>
      <c r="Y6091" s="93"/>
      <c r="AA6091" s="4"/>
    </row>
    <row r="6092" spans="1:27" s="2" customFormat="1" ht="15" customHeight="1" x14ac:dyDescent="0.25">
      <c r="A6092" s="63" t="s">
        <v>935</v>
      </c>
      <c r="B6092" s="63" t="s">
        <v>140</v>
      </c>
      <c r="C6092" s="63" t="s">
        <v>3454</v>
      </c>
      <c r="D6092" s="63" t="s">
        <v>3466</v>
      </c>
      <c r="E6092" s="65" t="s">
        <v>3462</v>
      </c>
      <c r="F6092" s="65" t="s">
        <v>1</v>
      </c>
      <c r="G6092" s="65" t="s">
        <v>1</v>
      </c>
      <c r="H6092" s="65" t="s">
        <v>71</v>
      </c>
      <c r="I6092" s="31">
        <f t="shared" ref="I6092:K6092" si="5710">SUM(I6093:I6095,I6096:I6097)</f>
        <v>20595208</v>
      </c>
      <c r="J6092" s="31">
        <f t="shared" si="5710"/>
        <v>524500</v>
      </c>
      <c r="K6092" s="31">
        <f t="shared" si="5710"/>
        <v>124500</v>
      </c>
      <c r="L6092" s="31">
        <f t="shared" si="5593"/>
        <v>0</v>
      </c>
      <c r="M6092" s="31">
        <f t="shared" ref="M6092" si="5711">SUM(M6093:M6095,M6096:M6097)</f>
        <v>0</v>
      </c>
      <c r="N6092" s="31">
        <f t="shared" ref="N6092:O6092" si="5712">SUM(N6093:N6095,N6096:N6097)</f>
        <v>0</v>
      </c>
      <c r="O6092" s="31">
        <f t="shared" si="5712"/>
        <v>0</v>
      </c>
      <c r="P6092" s="31">
        <f t="shared" si="5594"/>
        <v>124500</v>
      </c>
      <c r="Q6092" s="31">
        <f t="shared" si="5595"/>
        <v>23.736892278360344</v>
      </c>
      <c r="R6092" s="94"/>
      <c r="S6092" s="94"/>
      <c r="T6092" s="94"/>
      <c r="U6092" s="94"/>
      <c r="V6092" s="94"/>
      <c r="W6092" s="94"/>
      <c r="X6092" s="94"/>
      <c r="Y6092" s="94"/>
      <c r="AA6092" s="4"/>
    </row>
    <row r="6093" spans="1:27" s="4" customFormat="1" ht="15" customHeight="1" x14ac:dyDescent="0.25">
      <c r="A6093" s="64" t="s">
        <v>935</v>
      </c>
      <c r="B6093" s="64" t="s">
        <v>140</v>
      </c>
      <c r="C6093" s="64" t="s">
        <v>3454</v>
      </c>
      <c r="D6093" s="64" t="s">
        <v>3466</v>
      </c>
      <c r="E6093" s="20">
        <v>821200</v>
      </c>
      <c r="F6093" s="64" t="s">
        <v>1</v>
      </c>
      <c r="G6093" s="53" t="s">
        <v>388</v>
      </c>
      <c r="H6093" s="53" t="s">
        <v>454</v>
      </c>
      <c r="I6093" s="26">
        <f t="shared" ref="I6093:K6093" si="5713">SUM(I6149,I6879)</f>
        <v>500010</v>
      </c>
      <c r="J6093" s="26">
        <f t="shared" si="5713"/>
        <v>500000</v>
      </c>
      <c r="K6093" s="26">
        <f t="shared" si="5713"/>
        <v>100000</v>
      </c>
      <c r="L6093" s="26">
        <f t="shared" si="5593"/>
        <v>0</v>
      </c>
      <c r="M6093" s="26">
        <f t="shared" ref="M6093" si="5714">SUM(M6149,M6879)</f>
        <v>0</v>
      </c>
      <c r="N6093" s="26">
        <f t="shared" ref="N6093:O6093" si="5715">SUM(N6149,N6879)</f>
        <v>0</v>
      </c>
      <c r="O6093" s="26">
        <f t="shared" si="5715"/>
        <v>0</v>
      </c>
      <c r="P6093" s="26">
        <f t="shared" si="5594"/>
        <v>100000</v>
      </c>
      <c r="Q6093" s="26">
        <f t="shared" si="5595"/>
        <v>20</v>
      </c>
      <c r="R6093" s="90"/>
      <c r="S6093" s="90"/>
      <c r="T6093" s="90"/>
      <c r="U6093" s="90"/>
      <c r="V6093" s="90"/>
      <c r="W6093" s="90"/>
      <c r="X6093" s="90"/>
      <c r="Y6093" s="90"/>
    </row>
    <row r="6094" spans="1:27" s="3" customFormat="1" ht="13.5" customHeight="1" x14ac:dyDescent="0.25">
      <c r="A6094" s="64" t="s">
        <v>935</v>
      </c>
      <c r="B6094" s="64" t="s">
        <v>140</v>
      </c>
      <c r="C6094" s="64" t="s">
        <v>3454</v>
      </c>
      <c r="D6094" s="64" t="s">
        <v>3466</v>
      </c>
      <c r="E6094" s="20" t="s">
        <v>74</v>
      </c>
      <c r="F6094" s="64" t="s">
        <v>1</v>
      </c>
      <c r="G6094" s="53" t="s">
        <v>388</v>
      </c>
      <c r="H6094" s="53" t="s">
        <v>73</v>
      </c>
      <c r="I6094" s="26">
        <f t="shared" ref="I6094:K6094" si="5716">SUM(I6151,I6194,I6237,I6280,I6324,I6369,I6483,I6529,I6663,I6706,I6749,I6789,I6833,I6880,I6971,I7016,I7061,I7105,I7150,I7196,I7242,I7291,I7338,I7385,I7468,I6438,I6575,I6620,I6926,I7431)</f>
        <v>9539861</v>
      </c>
      <c r="J6094" s="26">
        <f t="shared" si="5716"/>
        <v>10000</v>
      </c>
      <c r="K6094" s="26">
        <f t="shared" si="5716"/>
        <v>10000</v>
      </c>
      <c r="L6094" s="26">
        <f t="shared" si="5593"/>
        <v>0</v>
      </c>
      <c r="M6094" s="26">
        <f t="shared" ref="M6094" si="5717">SUM(M6151,M6194,M6237,M6280,M6324,M6369,M6483,M6529,M6663,M6706,M6749,M6789,M6833,M6880,M6971,M7016,M7061,M7105,M7150,M7196,M7242,M7291,M7338,M7385,M7468,M6438,M6575,M6620,M6926,M7431)</f>
        <v>0</v>
      </c>
      <c r="N6094" s="26">
        <f t="shared" ref="N6094:O6094" si="5718">SUM(N6151,N6194,N6237,N6280,N6324,N6369,N6483,N6529,N6663,N6706,N6749,N6789,N6833,N6880,N6971,N7016,N7061,N7105,N7150,N7196,N7242,N7291,N7338,N7385,N7468,N6438,N6575,N6620,N6926,N7431)</f>
        <v>0</v>
      </c>
      <c r="O6094" s="26">
        <f t="shared" si="5718"/>
        <v>0</v>
      </c>
      <c r="P6094" s="26">
        <f t="shared" si="5594"/>
        <v>10000</v>
      </c>
      <c r="Q6094" s="26">
        <f t="shared" si="5595"/>
        <v>100</v>
      </c>
      <c r="R6094" s="90"/>
      <c r="S6094" s="90"/>
      <c r="T6094" s="90"/>
      <c r="U6094" s="90"/>
      <c r="V6094" s="90"/>
      <c r="W6094" s="90"/>
      <c r="X6094" s="90"/>
      <c r="Y6094" s="90"/>
    </row>
    <row r="6095" spans="1:27" s="23" customFormat="1" ht="13.5" customHeight="1" x14ac:dyDescent="0.25">
      <c r="A6095" s="44" t="s">
        <v>935</v>
      </c>
      <c r="B6095" s="44" t="s">
        <v>140</v>
      </c>
      <c r="C6095" s="44" t="s">
        <v>3454</v>
      </c>
      <c r="D6095" s="44" t="s">
        <v>3466</v>
      </c>
      <c r="E6095" s="45">
        <v>821400</v>
      </c>
      <c r="F6095" s="44" t="s">
        <v>1</v>
      </c>
      <c r="G6095" s="46" t="s">
        <v>388</v>
      </c>
      <c r="H6095" s="46" t="s">
        <v>3815</v>
      </c>
      <c r="I6095" s="35">
        <f t="shared" ref="I6095:K6095" si="5719">SUM(I7151,I6881,I7197)</f>
        <v>518010</v>
      </c>
      <c r="J6095" s="35">
        <f t="shared" si="5719"/>
        <v>0</v>
      </c>
      <c r="K6095" s="35">
        <f t="shared" si="5719"/>
        <v>0</v>
      </c>
      <c r="L6095" s="35">
        <f t="shared" si="5593"/>
        <v>0</v>
      </c>
      <c r="M6095" s="35">
        <f t="shared" ref="M6095" si="5720">SUM(M7151,M6881,M7197)</f>
        <v>0</v>
      </c>
      <c r="N6095" s="35">
        <f t="shared" ref="N6095:O6095" si="5721">SUM(N7151,N6881,N7197)</f>
        <v>0</v>
      </c>
      <c r="O6095" s="35">
        <f t="shared" si="5721"/>
        <v>0</v>
      </c>
      <c r="P6095" s="35">
        <f t="shared" si="5594"/>
        <v>0</v>
      </c>
      <c r="Q6095" s="35" t="str">
        <f t="shared" si="5595"/>
        <v>-</v>
      </c>
      <c r="R6095" s="95"/>
      <c r="S6095" s="95"/>
      <c r="T6095" s="95"/>
      <c r="U6095" s="95"/>
      <c r="V6095" s="95"/>
      <c r="W6095" s="95"/>
      <c r="X6095" s="95"/>
      <c r="Y6095" s="95"/>
    </row>
    <row r="6096" spans="1:27" s="23" customFormat="1" ht="13.5" customHeight="1" x14ac:dyDescent="0.25">
      <c r="A6096" s="44" t="s">
        <v>935</v>
      </c>
      <c r="B6096" s="44" t="s">
        <v>140</v>
      </c>
      <c r="C6096" s="44" t="s">
        <v>3454</v>
      </c>
      <c r="D6096" s="44" t="s">
        <v>3466</v>
      </c>
      <c r="E6096" s="45">
        <v>821500</v>
      </c>
      <c r="F6096" s="44" t="s">
        <v>1</v>
      </c>
      <c r="G6096" s="46" t="s">
        <v>388</v>
      </c>
      <c r="H6096" s="46" t="s">
        <v>3801</v>
      </c>
      <c r="I6096" s="35">
        <f t="shared" ref="I6096:K6096" si="5722">SUM(I6281,I6972,I6152,I6325,I6370,I6439,I6484,I6530,I6576,I6621,I6664,I6707,I6750,I6834,I6882,I6927,I7017,I7062,I7106,I7198,I7243,I7292,I7339,I7388,I7432)</f>
        <v>1549115</v>
      </c>
      <c r="J6096" s="35">
        <f t="shared" si="5722"/>
        <v>0</v>
      </c>
      <c r="K6096" s="35">
        <f t="shared" si="5722"/>
        <v>0</v>
      </c>
      <c r="L6096" s="35">
        <f t="shared" ref="L6096:L6159" si="5723">SUM(M6096:O6096)</f>
        <v>0</v>
      </c>
      <c r="M6096" s="35">
        <f t="shared" ref="M6096" si="5724">SUM(M6281,M6972,M6152,M6325,M6370,M6439,M6484,M6530,M6576,M6621,M6664,M6707,M6750,M6834,M6882,M6927,M7017,M7062,M7106,M7198,M7243,M7292,M7339,M7388,M7432)</f>
        <v>0</v>
      </c>
      <c r="N6096" s="35">
        <f t="shared" ref="N6096:O6096" si="5725">SUM(N6281,N6972,N6152,N6325,N6370,N6439,N6484,N6530,N6576,N6621,N6664,N6707,N6750,N6834,N6882,N6927,N7017,N7062,N7106,N7198,N7243,N7292,N7339,N7388,N7432)</f>
        <v>0</v>
      </c>
      <c r="O6096" s="35">
        <f t="shared" si="5725"/>
        <v>0</v>
      </c>
      <c r="P6096" s="35">
        <f t="shared" ref="P6096:P6159" si="5726">K6096+L6096</f>
        <v>0</v>
      </c>
      <c r="Q6096" s="35" t="str">
        <f t="shared" ref="Q6096:Q6159" si="5727">IF(J6096=0,"-",P6096/J6096*100)</f>
        <v>-</v>
      </c>
      <c r="R6096" s="95"/>
      <c r="S6096" s="95"/>
      <c r="T6096" s="95"/>
      <c r="U6096" s="95"/>
      <c r="V6096" s="95"/>
      <c r="W6096" s="95"/>
      <c r="X6096" s="95"/>
      <c r="Y6096" s="95"/>
    </row>
    <row r="6097" spans="1:27" s="2" customFormat="1" ht="15" customHeight="1" x14ac:dyDescent="0.25">
      <c r="A6097" s="64" t="s">
        <v>935</v>
      </c>
      <c r="B6097" s="64" t="s">
        <v>140</v>
      </c>
      <c r="C6097" s="64" t="s">
        <v>3454</v>
      </c>
      <c r="D6097" s="64" t="s">
        <v>3466</v>
      </c>
      <c r="E6097" s="20" t="s">
        <v>323</v>
      </c>
      <c r="F6097" s="64" t="s">
        <v>1</v>
      </c>
      <c r="G6097" s="53" t="s">
        <v>388</v>
      </c>
      <c r="H6097" s="53" t="s">
        <v>322</v>
      </c>
      <c r="I6097" s="26">
        <f t="shared" ref="I6097:K6097" si="5728">SUM(I6153,I6326,I6485,I6531,I6622,I6665,I6708,I6751,I6835,I6883,I7152,I7199,I6282,I6973,I7063,I7244,I6440,I6577,I6371,I6928,I7018,I7107,I7293,I7340,I7389,I7433)</f>
        <v>8488212</v>
      </c>
      <c r="J6097" s="26">
        <f t="shared" si="5728"/>
        <v>14500</v>
      </c>
      <c r="K6097" s="26">
        <f t="shared" si="5728"/>
        <v>14500</v>
      </c>
      <c r="L6097" s="26">
        <f t="shared" si="5723"/>
        <v>0</v>
      </c>
      <c r="M6097" s="26">
        <f t="shared" ref="M6097" si="5729">SUM(M6153,M6326,M6485,M6531,M6622,M6665,M6708,M6751,M6835,M6883,M7152,M7199,M6282,M6973,M7063,M7244,M6440,M6577,M6371,M6928,M7018,M7107,M7293,M7340,M7389,M7433)</f>
        <v>0</v>
      </c>
      <c r="N6097" s="26">
        <f t="shared" ref="N6097:O6097" si="5730">SUM(N6153,N6326,N6485,N6531,N6622,N6665,N6708,N6751,N6835,N6883,N7152,N7199,N6282,N6973,N7063,N7244,N6440,N6577,N6371,N6928,N7018,N7107,N7293,N7340,N7389,N7433)</f>
        <v>0</v>
      </c>
      <c r="O6097" s="26">
        <f t="shared" si="5730"/>
        <v>0</v>
      </c>
      <c r="P6097" s="26">
        <f t="shared" si="5726"/>
        <v>14500</v>
      </c>
      <c r="Q6097" s="26">
        <f t="shared" si="5727"/>
        <v>100</v>
      </c>
      <c r="R6097" s="90"/>
      <c r="S6097" s="90"/>
      <c r="T6097" s="90"/>
      <c r="U6097" s="90"/>
      <c r="V6097" s="90"/>
      <c r="W6097" s="90"/>
      <c r="X6097" s="90"/>
      <c r="Y6097" s="90"/>
      <c r="AA6097" s="4"/>
    </row>
    <row r="6098" spans="1:27" s="4" customFormat="1" ht="12.75" customHeight="1" x14ac:dyDescent="0.25">
      <c r="A6098" s="63" t="s">
        <v>1</v>
      </c>
      <c r="B6098" s="63" t="s">
        <v>1</v>
      </c>
      <c r="C6098" s="63" t="s">
        <v>1</v>
      </c>
      <c r="D6098" s="65" t="s">
        <v>1</v>
      </c>
      <c r="E6098" s="65" t="s">
        <v>1</v>
      </c>
      <c r="F6098" s="65" t="s">
        <v>1</v>
      </c>
      <c r="G6098" s="65" t="s">
        <v>1</v>
      </c>
      <c r="H6098" s="66" t="s">
        <v>864</v>
      </c>
      <c r="I6098" s="30">
        <f t="shared" ref="I6098:K6099" si="5731">SUM(I6099)</f>
        <v>443855</v>
      </c>
      <c r="J6098" s="30">
        <f t="shared" si="5731"/>
        <v>385188</v>
      </c>
      <c r="K6098" s="30">
        <f t="shared" si="5731"/>
        <v>177186</v>
      </c>
      <c r="L6098" s="30">
        <f t="shared" si="5723"/>
        <v>125001</v>
      </c>
      <c r="M6098" s="30">
        <f>SUM(M6099)</f>
        <v>41667</v>
      </c>
      <c r="N6098" s="30">
        <f t="shared" ref="N6098:O6099" si="5732">SUM(N6099)</f>
        <v>41667</v>
      </c>
      <c r="O6098" s="30">
        <f t="shared" si="5732"/>
        <v>41667</v>
      </c>
      <c r="P6098" s="30">
        <f t="shared" si="5726"/>
        <v>302187</v>
      </c>
      <c r="Q6098" s="30">
        <f t="shared" si="5727"/>
        <v>78.451820929000903</v>
      </c>
      <c r="R6098" s="93"/>
      <c r="S6098" s="93"/>
      <c r="T6098" s="93"/>
      <c r="U6098" s="93"/>
      <c r="V6098" s="93"/>
      <c r="W6098" s="93"/>
      <c r="X6098" s="93"/>
      <c r="Y6098" s="93"/>
    </row>
    <row r="6099" spans="1:27" s="4" customFormat="1" ht="15" customHeight="1" x14ac:dyDescent="0.25">
      <c r="A6099" s="63" t="s">
        <v>935</v>
      </c>
      <c r="B6099" s="63" t="s">
        <v>140</v>
      </c>
      <c r="C6099" s="63" t="s">
        <v>3454</v>
      </c>
      <c r="D6099" s="63" t="s">
        <v>3466</v>
      </c>
      <c r="E6099" s="65" t="s">
        <v>865</v>
      </c>
      <c r="F6099" s="65" t="s">
        <v>1</v>
      </c>
      <c r="G6099" s="65" t="s">
        <v>1</v>
      </c>
      <c r="H6099" s="65" t="s">
        <v>866</v>
      </c>
      <c r="I6099" s="26">
        <f t="shared" si="5731"/>
        <v>443855</v>
      </c>
      <c r="J6099" s="26">
        <f t="shared" si="5731"/>
        <v>385188</v>
      </c>
      <c r="K6099" s="26">
        <f t="shared" si="5731"/>
        <v>177186</v>
      </c>
      <c r="L6099" s="26">
        <f t="shared" si="5723"/>
        <v>125001</v>
      </c>
      <c r="M6099" s="26">
        <f t="shared" ref="M6099" si="5733">SUM(M6100)</f>
        <v>41667</v>
      </c>
      <c r="N6099" s="26">
        <f t="shared" si="5732"/>
        <v>41667</v>
      </c>
      <c r="O6099" s="26">
        <f t="shared" si="5732"/>
        <v>41667</v>
      </c>
      <c r="P6099" s="26">
        <f t="shared" si="5726"/>
        <v>302187</v>
      </c>
      <c r="Q6099" s="26">
        <f t="shared" si="5727"/>
        <v>78.451820929000903</v>
      </c>
      <c r="R6099" s="90"/>
      <c r="S6099" s="90"/>
      <c r="T6099" s="90"/>
      <c r="U6099" s="90"/>
      <c r="V6099" s="90"/>
      <c r="W6099" s="90"/>
      <c r="X6099" s="90"/>
      <c r="Y6099" s="90"/>
    </row>
    <row r="6100" spans="1:27" s="17" customFormat="1" ht="15" customHeight="1" x14ac:dyDescent="0.25">
      <c r="A6100" s="44" t="s">
        <v>935</v>
      </c>
      <c r="B6100" s="44" t="s">
        <v>140</v>
      </c>
      <c r="C6100" s="44" t="s">
        <v>3454</v>
      </c>
      <c r="D6100" s="44" t="s">
        <v>3466</v>
      </c>
      <c r="E6100" s="45">
        <v>823300</v>
      </c>
      <c r="F6100" s="44"/>
      <c r="G6100" s="46" t="s">
        <v>20</v>
      </c>
      <c r="H6100" s="46" t="s">
        <v>869</v>
      </c>
      <c r="I6100" s="22">
        <f t="shared" ref="I6100:K6100" si="5734">SUM(I6240,I6329,I7296)</f>
        <v>443855</v>
      </c>
      <c r="J6100" s="22">
        <f t="shared" si="5734"/>
        <v>385188</v>
      </c>
      <c r="K6100" s="22">
        <f t="shared" si="5734"/>
        <v>177186</v>
      </c>
      <c r="L6100" s="22">
        <f t="shared" si="5723"/>
        <v>125001</v>
      </c>
      <c r="M6100" s="22">
        <f>SUM(M6240,M6329,M7296)</f>
        <v>41667</v>
      </c>
      <c r="N6100" s="22">
        <f t="shared" ref="N6100:O6100" si="5735">SUM(N6240,N6329,N7296)</f>
        <v>41667</v>
      </c>
      <c r="O6100" s="22">
        <f t="shared" si="5735"/>
        <v>41667</v>
      </c>
      <c r="P6100" s="22">
        <f t="shared" si="5726"/>
        <v>302187</v>
      </c>
      <c r="Q6100" s="22">
        <f t="shared" si="5727"/>
        <v>78.451820929000903</v>
      </c>
      <c r="R6100" s="101"/>
      <c r="S6100" s="101"/>
      <c r="T6100" s="101"/>
      <c r="U6100" s="101"/>
      <c r="V6100" s="101"/>
      <c r="W6100" s="101"/>
      <c r="X6100" s="101"/>
      <c r="Y6100" s="101"/>
    </row>
    <row r="6101" spans="1:27" s="2" customFormat="1" ht="15" customHeight="1" x14ac:dyDescent="0.25">
      <c r="A6101" s="53" t="s">
        <v>1</v>
      </c>
      <c r="B6101" s="53" t="s">
        <v>1</v>
      </c>
      <c r="C6101" s="53" t="s">
        <v>1</v>
      </c>
      <c r="D6101" s="53" t="s">
        <v>1</v>
      </c>
      <c r="E6101" s="53" t="s">
        <v>1</v>
      </c>
      <c r="F6101" s="53" t="s">
        <v>1</v>
      </c>
      <c r="G6101" s="53" t="s">
        <v>1</v>
      </c>
      <c r="H6101" s="66" t="s">
        <v>3463</v>
      </c>
      <c r="I6101" s="30">
        <f t="shared" ref="I6101:K6101" si="5736">SUM(I6059,I6080,I6088,I6091,I6085,I6098)</f>
        <v>194611869</v>
      </c>
      <c r="J6101" s="30">
        <f t="shared" si="5736"/>
        <v>125869561</v>
      </c>
      <c r="K6101" s="30">
        <f t="shared" si="5736"/>
        <v>67039960</v>
      </c>
      <c r="L6101" s="30">
        <f t="shared" si="5723"/>
        <v>31992450</v>
      </c>
      <c r="M6101" s="30">
        <f t="shared" ref="M6101" si="5737">SUM(M6059,M6080,M6088,M6091,M6085,M6098)</f>
        <v>11125339</v>
      </c>
      <c r="N6101" s="30">
        <f t="shared" ref="N6101:O6101" si="5738">SUM(N6059,N6080,N6088,N6091,N6085,N6098)</f>
        <v>10253705</v>
      </c>
      <c r="O6101" s="30">
        <f t="shared" si="5738"/>
        <v>10613406</v>
      </c>
      <c r="P6101" s="30">
        <f t="shared" si="5726"/>
        <v>99032410</v>
      </c>
      <c r="Q6101" s="30">
        <f t="shared" si="5727"/>
        <v>78.678601254516181</v>
      </c>
      <c r="R6101" s="93"/>
      <c r="S6101" s="93"/>
      <c r="T6101" s="93"/>
      <c r="U6101" s="93"/>
      <c r="V6101" s="93"/>
      <c r="W6101" s="93"/>
      <c r="X6101" s="93"/>
      <c r="Y6101" s="93"/>
      <c r="AA6101" s="4"/>
    </row>
    <row r="6102" spans="1:27" s="2" customFormat="1" ht="15" customHeight="1" thickBot="1" x14ac:dyDescent="0.3">
      <c r="A6102" s="53" t="s">
        <v>1</v>
      </c>
      <c r="B6102" s="53" t="s">
        <v>1</v>
      </c>
      <c r="C6102" s="53" t="s">
        <v>1</v>
      </c>
      <c r="D6102" s="53" t="s">
        <v>1</v>
      </c>
      <c r="E6102" s="53" t="s">
        <v>1</v>
      </c>
      <c r="F6102" s="53" t="s">
        <v>1</v>
      </c>
      <c r="G6102" s="53" t="s">
        <v>1</v>
      </c>
      <c r="H6102" s="65" t="s">
        <v>76</v>
      </c>
      <c r="I6102" s="31"/>
      <c r="J6102" s="31"/>
      <c r="K6102" s="31">
        <v>0</v>
      </c>
      <c r="L6102" s="31"/>
      <c r="M6102" s="31"/>
      <c r="N6102" s="31"/>
      <c r="O6102" s="31"/>
      <c r="P6102" s="31"/>
      <c r="Q6102" s="31"/>
      <c r="R6102" s="94"/>
      <c r="S6102" s="94"/>
      <c r="T6102" s="94"/>
      <c r="U6102" s="94"/>
      <c r="V6102" s="94"/>
      <c r="W6102" s="94"/>
      <c r="X6102" s="94"/>
      <c r="Y6102" s="94"/>
      <c r="AA6102" s="4"/>
    </row>
    <row r="6103" spans="1:27" s="2" customFormat="1" ht="47.25" customHeight="1" thickBot="1" x14ac:dyDescent="0.3">
      <c r="A6103" s="110" t="s">
        <v>1</v>
      </c>
      <c r="B6103" s="110" t="s">
        <v>1</v>
      </c>
      <c r="C6103" s="110" t="s">
        <v>1</v>
      </c>
      <c r="D6103" s="110" t="s">
        <v>1</v>
      </c>
      <c r="E6103" s="110" t="s">
        <v>1</v>
      </c>
      <c r="F6103" s="110" t="s">
        <v>1</v>
      </c>
      <c r="G6103" s="110" t="s">
        <v>1</v>
      </c>
      <c r="H6103" s="28" t="s">
        <v>77</v>
      </c>
      <c r="I6103" s="109" t="s">
        <v>3984</v>
      </c>
      <c r="J6103" s="109" t="s">
        <v>11</v>
      </c>
      <c r="K6103" s="109" t="s">
        <v>3989</v>
      </c>
      <c r="L6103" s="109" t="s">
        <v>3985</v>
      </c>
      <c r="M6103" s="109" t="s">
        <v>4027</v>
      </c>
      <c r="N6103" s="109" t="s">
        <v>3988</v>
      </c>
      <c r="O6103" s="109" t="s">
        <v>3986</v>
      </c>
      <c r="P6103" s="109" t="s">
        <v>3987</v>
      </c>
      <c r="Q6103" s="109" t="s">
        <v>3695</v>
      </c>
      <c r="R6103" s="91"/>
      <c r="S6103" s="91"/>
      <c r="T6103" s="91"/>
      <c r="U6103" s="91"/>
      <c r="V6103" s="91"/>
      <c r="W6103" s="91"/>
      <c r="X6103" s="91"/>
      <c r="Y6103" s="91"/>
      <c r="AA6103" s="4"/>
    </row>
    <row r="6104" spans="1:27" s="2" customFormat="1" ht="13.5" customHeight="1" x14ac:dyDescent="0.25">
      <c r="A6104" s="111"/>
      <c r="B6104" s="111"/>
      <c r="C6104" s="111"/>
      <c r="D6104" s="111"/>
      <c r="E6104" s="111"/>
      <c r="F6104" s="111"/>
      <c r="G6104" s="111"/>
      <c r="H6104" s="67" t="s">
        <v>1</v>
      </c>
      <c r="I6104" s="29">
        <v>1</v>
      </c>
      <c r="J6104" s="29">
        <v>2</v>
      </c>
      <c r="K6104" s="29">
        <v>3</v>
      </c>
      <c r="L6104" s="29" t="s">
        <v>3478</v>
      </c>
      <c r="M6104" s="29">
        <v>5</v>
      </c>
      <c r="N6104" s="29">
        <v>6</v>
      </c>
      <c r="O6104" s="29">
        <v>7</v>
      </c>
      <c r="P6104" s="29" t="s">
        <v>3696</v>
      </c>
      <c r="Q6104" s="29">
        <v>9</v>
      </c>
      <c r="R6104" s="92"/>
      <c r="S6104" s="92"/>
      <c r="T6104" s="92"/>
      <c r="U6104" s="92"/>
      <c r="V6104" s="92"/>
      <c r="W6104" s="92"/>
      <c r="X6104" s="92"/>
      <c r="Y6104" s="92"/>
      <c r="AA6104" s="4"/>
    </row>
    <row r="6105" spans="1:27" s="2" customFormat="1" ht="15" customHeight="1" x14ac:dyDescent="0.25">
      <c r="A6105" s="111"/>
      <c r="B6105" s="111"/>
      <c r="C6105" s="111"/>
      <c r="D6105" s="111"/>
      <c r="E6105" s="111"/>
      <c r="F6105" s="111"/>
      <c r="G6105" s="111"/>
      <c r="H6105" s="68" t="s">
        <v>485</v>
      </c>
      <c r="I6105" s="32">
        <f t="shared" ref="I6105:K6105" si="5739">SUM(I6101)</f>
        <v>194611869</v>
      </c>
      <c r="J6105" s="32">
        <f t="shared" si="5739"/>
        <v>125869561</v>
      </c>
      <c r="K6105" s="32">
        <f t="shared" si="5739"/>
        <v>67039960</v>
      </c>
      <c r="L6105" s="32">
        <f t="shared" si="5723"/>
        <v>31992450</v>
      </c>
      <c r="M6105" s="32">
        <f t="shared" ref="M6105" si="5740">SUM(M6101)</f>
        <v>11125339</v>
      </c>
      <c r="N6105" s="32">
        <f t="shared" ref="N6105:O6105" si="5741">SUM(N6101)</f>
        <v>10253705</v>
      </c>
      <c r="O6105" s="32">
        <f t="shared" si="5741"/>
        <v>10613406</v>
      </c>
      <c r="P6105" s="32">
        <f t="shared" si="5726"/>
        <v>99032410</v>
      </c>
      <c r="Q6105" s="32">
        <f t="shared" si="5727"/>
        <v>78.678601254516181</v>
      </c>
      <c r="R6105" s="90"/>
      <c r="S6105" s="90"/>
      <c r="T6105" s="90"/>
      <c r="U6105" s="90"/>
      <c r="V6105" s="90"/>
      <c r="W6105" s="90"/>
      <c r="X6105" s="90"/>
      <c r="Y6105" s="90"/>
      <c r="AA6105" s="4"/>
    </row>
    <row r="6106" spans="1:27" s="2" customFormat="1" ht="15" customHeight="1" x14ac:dyDescent="0.25">
      <c r="A6106" s="111"/>
      <c r="B6106" s="111"/>
      <c r="C6106" s="111"/>
      <c r="D6106" s="111"/>
      <c r="E6106" s="111"/>
      <c r="F6106" s="111"/>
      <c r="G6106" s="111"/>
      <c r="H6106" s="69" t="s">
        <v>79</v>
      </c>
      <c r="I6106" s="32">
        <f t="shared" ref="I6106:K6106" si="5742">SUM(I6105)</f>
        <v>194611869</v>
      </c>
      <c r="J6106" s="32">
        <f t="shared" si="5742"/>
        <v>125869561</v>
      </c>
      <c r="K6106" s="32">
        <f t="shared" si="5742"/>
        <v>67039960</v>
      </c>
      <c r="L6106" s="32">
        <f t="shared" si="5723"/>
        <v>31992450</v>
      </c>
      <c r="M6106" s="32">
        <f t="shared" ref="M6106" si="5743">SUM(M6105)</f>
        <v>11125339</v>
      </c>
      <c r="N6106" s="32">
        <f t="shared" ref="N6106:O6106" si="5744">SUM(N6105)</f>
        <v>10253705</v>
      </c>
      <c r="O6106" s="32">
        <f t="shared" si="5744"/>
        <v>10613406</v>
      </c>
      <c r="P6106" s="32">
        <f t="shared" si="5726"/>
        <v>99032410</v>
      </c>
      <c r="Q6106" s="32">
        <f t="shared" si="5727"/>
        <v>78.678601254516181</v>
      </c>
      <c r="R6106" s="90"/>
      <c r="S6106" s="90"/>
      <c r="T6106" s="90"/>
      <c r="U6106" s="90"/>
      <c r="V6106" s="90"/>
      <c r="W6106" s="90"/>
      <c r="X6106" s="90"/>
      <c r="Y6106" s="90"/>
      <c r="AA6106" s="4"/>
    </row>
    <row r="6107" spans="1:27" s="2" customFormat="1" ht="15" customHeight="1" x14ac:dyDescent="0.25">
      <c r="A6107" s="53" t="s">
        <v>1</v>
      </c>
      <c r="B6107" s="53" t="s">
        <v>1</v>
      </c>
      <c r="C6107" s="53" t="s">
        <v>1</v>
      </c>
      <c r="D6107" s="53" t="s">
        <v>1</v>
      </c>
      <c r="E6107" s="53" t="s">
        <v>1</v>
      </c>
      <c r="F6107" s="53" t="s">
        <v>1</v>
      </c>
      <c r="G6107" s="53" t="s">
        <v>1</v>
      </c>
      <c r="H6107" s="66" t="s">
        <v>2450</v>
      </c>
      <c r="I6107" s="30">
        <f t="shared" ref="I6107:K6107" si="5745">SUM(I6154,I6195,I6241,I6283,I6330,I6372,I6397,I6441,I6486,I6532,I6578,I6623,I6666,I6709,I6752,I6790,I6836,I6884,I6929,I6974,I7019,I7064,I7108,I7153,I7200,I7245,I7297,I7341,I7390,I7434,I7469)</f>
        <v>194611869</v>
      </c>
      <c r="J6107" s="30">
        <f t="shared" si="5745"/>
        <v>125869561</v>
      </c>
      <c r="K6107" s="30">
        <f t="shared" si="5745"/>
        <v>67039960</v>
      </c>
      <c r="L6107" s="30">
        <f t="shared" si="5723"/>
        <v>31992450</v>
      </c>
      <c r="M6107" s="30">
        <f t="shared" ref="M6107" si="5746">SUM(M6154,M6195,M6241,M6283,M6330,M6372,M6397,M6441,M6486,M6532,M6578,M6623,M6666,M6709,M6752,M6790,M6836,M6884,M6929,M6974,M7019,M7064,M7108,M7153,M7200,M7245,M7297,M7341,M7390,M7434,M7469)</f>
        <v>11125339</v>
      </c>
      <c r="N6107" s="30">
        <f t="shared" ref="N6107:O6107" si="5747">SUM(N6154,N6195,N6241,N6283,N6330,N6372,N6397,N6441,N6486,N6532,N6578,N6623,N6666,N6709,N6752,N6790,N6836,N6884,N6929,N6974,N7019,N7064,N7108,N7153,N7200,N7245,N7297,N7341,N7390,N7434,N7469)</f>
        <v>10253705</v>
      </c>
      <c r="O6107" s="30">
        <f t="shared" si="5747"/>
        <v>10613406</v>
      </c>
      <c r="P6107" s="30">
        <f t="shared" si="5726"/>
        <v>99032410</v>
      </c>
      <c r="Q6107" s="30">
        <f t="shared" si="5727"/>
        <v>78.678601254516181</v>
      </c>
      <c r="R6107" s="93"/>
      <c r="S6107" s="93"/>
      <c r="T6107" s="93"/>
      <c r="U6107" s="93"/>
      <c r="V6107" s="93"/>
      <c r="W6107" s="93"/>
      <c r="X6107" s="93"/>
      <c r="Y6107" s="93"/>
      <c r="AA6107" s="4"/>
    </row>
    <row r="6108" spans="1:27" s="2" customFormat="1" ht="15" customHeight="1" x14ac:dyDescent="0.25">
      <c r="A6108" s="53" t="s">
        <v>1</v>
      </c>
      <c r="B6108" s="53" t="s">
        <v>1</v>
      </c>
      <c r="C6108" s="53" t="s">
        <v>1</v>
      </c>
      <c r="D6108" s="53" t="s">
        <v>1</v>
      </c>
      <c r="E6108" s="53" t="s">
        <v>1</v>
      </c>
      <c r="F6108" s="53" t="s">
        <v>1</v>
      </c>
      <c r="G6108" s="53" t="s">
        <v>1</v>
      </c>
      <c r="H6108" s="65" t="s">
        <v>76</v>
      </c>
      <c r="I6108" s="31"/>
      <c r="J6108" s="31"/>
      <c r="K6108" s="31">
        <v>0</v>
      </c>
      <c r="L6108" s="31"/>
      <c r="M6108" s="31"/>
      <c r="N6108" s="31"/>
      <c r="O6108" s="31"/>
      <c r="P6108" s="31"/>
      <c r="Q6108" s="31"/>
      <c r="R6108" s="94"/>
      <c r="S6108" s="94"/>
      <c r="T6108" s="94"/>
      <c r="U6108" s="94"/>
      <c r="V6108" s="94"/>
      <c r="W6108" s="94"/>
      <c r="X6108" s="94"/>
      <c r="Y6108" s="94"/>
      <c r="AA6108" s="4"/>
    </row>
    <row r="6109" spans="1:27" ht="15" customHeight="1" thickBot="1" x14ac:dyDescent="0.3">
      <c r="A6109" s="63" t="s">
        <v>935</v>
      </c>
      <c r="B6109" s="63" t="s">
        <v>140</v>
      </c>
      <c r="C6109" s="64" t="s">
        <v>1</v>
      </c>
      <c r="D6109" s="64" t="s">
        <v>1</v>
      </c>
      <c r="E6109" s="65" t="s">
        <v>1</v>
      </c>
      <c r="F6109" s="65" t="s">
        <v>1</v>
      </c>
      <c r="G6109" s="65" t="s">
        <v>1</v>
      </c>
      <c r="H6109" s="65" t="s">
        <v>1</v>
      </c>
      <c r="I6109" s="26"/>
      <c r="J6109" s="26"/>
      <c r="K6109" s="26">
        <v>0</v>
      </c>
      <c r="L6109" s="26"/>
      <c r="M6109" s="26"/>
      <c r="N6109" s="26"/>
      <c r="O6109" s="26"/>
      <c r="P6109" s="26"/>
      <c r="Q6109" s="26"/>
      <c r="R6109" s="90"/>
      <c r="S6109" s="90"/>
      <c r="T6109" s="90"/>
      <c r="U6109" s="90"/>
      <c r="V6109" s="90"/>
      <c r="W6109" s="90"/>
      <c r="X6109" s="90"/>
      <c r="Y6109" s="90"/>
    </row>
    <row r="6110" spans="1:27" ht="45.75" customHeight="1" thickBot="1" x14ac:dyDescent="0.3">
      <c r="A6110" s="28" t="s">
        <v>4</v>
      </c>
      <c r="B6110" s="28" t="s">
        <v>5</v>
      </c>
      <c r="C6110" s="28" t="s">
        <v>6</v>
      </c>
      <c r="D6110" s="57" t="s">
        <v>1</v>
      </c>
      <c r="E6110" s="28" t="s">
        <v>7</v>
      </c>
      <c r="F6110" s="28" t="s">
        <v>8</v>
      </c>
      <c r="G6110" s="28" t="s">
        <v>9</v>
      </c>
      <c r="H6110" s="28" t="s">
        <v>10</v>
      </c>
      <c r="I6110" s="109" t="s">
        <v>3984</v>
      </c>
      <c r="J6110" s="109" t="s">
        <v>11</v>
      </c>
      <c r="K6110" s="109" t="s">
        <v>3989</v>
      </c>
      <c r="L6110" s="109" t="s">
        <v>3985</v>
      </c>
      <c r="M6110" s="109" t="s">
        <v>4027</v>
      </c>
      <c r="N6110" s="109" t="s">
        <v>3988</v>
      </c>
      <c r="O6110" s="109" t="s">
        <v>3986</v>
      </c>
      <c r="P6110" s="109" t="s">
        <v>3987</v>
      </c>
      <c r="Q6110" s="109" t="s">
        <v>3695</v>
      </c>
      <c r="R6110" s="91"/>
      <c r="S6110" s="91"/>
      <c r="T6110" s="91"/>
      <c r="U6110" s="91"/>
      <c r="V6110" s="91"/>
      <c r="W6110" s="91"/>
      <c r="X6110" s="91"/>
      <c r="Y6110" s="91"/>
    </row>
    <row r="6111" spans="1:27" ht="15" customHeight="1" x14ac:dyDescent="0.25">
      <c r="A6111" s="58" t="s">
        <v>1</v>
      </c>
      <c r="B6111" s="58" t="s">
        <v>1</v>
      </c>
      <c r="C6111" s="58" t="s">
        <v>1</v>
      </c>
      <c r="D6111" s="59" t="s">
        <v>1</v>
      </c>
      <c r="E6111" s="59" t="s">
        <v>1</v>
      </c>
      <c r="F6111" s="60" t="s">
        <v>1</v>
      </c>
      <c r="G6111" s="61" t="s">
        <v>1</v>
      </c>
      <c r="H6111" s="62" t="s">
        <v>1</v>
      </c>
      <c r="I6111" s="29">
        <v>1</v>
      </c>
      <c r="J6111" s="29">
        <v>2</v>
      </c>
      <c r="K6111" s="29">
        <v>3</v>
      </c>
      <c r="L6111" s="29" t="s">
        <v>3478</v>
      </c>
      <c r="M6111" s="29">
        <v>5</v>
      </c>
      <c r="N6111" s="29">
        <v>6</v>
      </c>
      <c r="O6111" s="29">
        <v>7</v>
      </c>
      <c r="P6111" s="29" t="s">
        <v>3696</v>
      </c>
      <c r="Q6111" s="29">
        <v>9</v>
      </c>
      <c r="R6111" s="92"/>
      <c r="S6111" s="92"/>
      <c r="T6111" s="92"/>
      <c r="U6111" s="92"/>
      <c r="V6111" s="92"/>
      <c r="W6111" s="92"/>
      <c r="X6111" s="92"/>
      <c r="Y6111" s="92"/>
    </row>
    <row r="6112" spans="1:27" ht="15" customHeight="1" x14ac:dyDescent="0.25">
      <c r="A6112" s="63" t="s">
        <v>935</v>
      </c>
      <c r="B6112" s="63" t="s">
        <v>140</v>
      </c>
      <c r="C6112" s="64" t="s">
        <v>13</v>
      </c>
      <c r="D6112" s="64" t="s">
        <v>2189</v>
      </c>
      <c r="E6112" s="65" t="s">
        <v>1</v>
      </c>
      <c r="F6112" s="65" t="s">
        <v>1</v>
      </c>
      <c r="G6112" s="65" t="s">
        <v>1</v>
      </c>
      <c r="H6112" s="65" t="s">
        <v>2190</v>
      </c>
      <c r="I6112" s="26">
        <v>0</v>
      </c>
      <c r="J6112" s="26" t="s">
        <v>1</v>
      </c>
      <c r="K6112" s="26">
        <v>0</v>
      </c>
      <c r="L6112" s="26"/>
      <c r="M6112" s="26"/>
      <c r="N6112" s="26"/>
      <c r="O6112" s="26"/>
      <c r="P6112" s="26"/>
      <c r="Q6112" s="26"/>
      <c r="R6112" s="90"/>
      <c r="S6112" s="90"/>
      <c r="T6112" s="90"/>
      <c r="U6112" s="90"/>
      <c r="V6112" s="90"/>
      <c r="W6112" s="90"/>
      <c r="X6112" s="90"/>
      <c r="Y6112" s="90"/>
    </row>
    <row r="6113" spans="1:25" ht="22.5" customHeight="1" x14ac:dyDescent="0.25">
      <c r="A6113" s="63" t="s">
        <v>1</v>
      </c>
      <c r="B6113" s="63" t="s">
        <v>1</v>
      </c>
      <c r="C6113" s="63" t="s">
        <v>1</v>
      </c>
      <c r="D6113" s="65" t="s">
        <v>1</v>
      </c>
      <c r="E6113" s="65" t="s">
        <v>1</v>
      </c>
      <c r="F6113" s="65" t="s">
        <v>1</v>
      </c>
      <c r="G6113" s="65" t="s">
        <v>1</v>
      </c>
      <c r="H6113" s="66" t="s">
        <v>15</v>
      </c>
      <c r="I6113" s="30">
        <f t="shared" ref="I6113:K6113" si="5748">SUM(I6114,I6122,I6124)</f>
        <v>8012604</v>
      </c>
      <c r="J6113" s="30">
        <f t="shared" si="5748"/>
        <v>4630604</v>
      </c>
      <c r="K6113" s="30">
        <f t="shared" si="5748"/>
        <v>2309130</v>
      </c>
      <c r="L6113" s="30">
        <f t="shared" si="5723"/>
        <v>1144500</v>
      </c>
      <c r="M6113" s="30">
        <f t="shared" ref="M6113" si="5749">SUM(M6114,M6122,M6124)</f>
        <v>401500</v>
      </c>
      <c r="N6113" s="30">
        <f t="shared" ref="N6113:O6113" si="5750">SUM(N6114,N6122,N6124)</f>
        <v>362000</v>
      </c>
      <c r="O6113" s="30">
        <f t="shared" si="5750"/>
        <v>381000</v>
      </c>
      <c r="P6113" s="30">
        <f t="shared" si="5726"/>
        <v>3453630</v>
      </c>
      <c r="Q6113" s="30">
        <f t="shared" si="5727"/>
        <v>74.582711024306974</v>
      </c>
      <c r="R6113" s="93"/>
      <c r="S6113" s="93"/>
      <c r="T6113" s="93"/>
      <c r="U6113" s="93"/>
      <c r="V6113" s="93"/>
      <c r="W6113" s="93"/>
      <c r="X6113" s="93"/>
      <c r="Y6113" s="93"/>
    </row>
    <row r="6114" spans="1:25" ht="15" customHeight="1" x14ac:dyDescent="0.25">
      <c r="A6114" s="63" t="s">
        <v>935</v>
      </c>
      <c r="B6114" s="63" t="s">
        <v>140</v>
      </c>
      <c r="C6114" s="63" t="s">
        <v>13</v>
      </c>
      <c r="D6114" s="63" t="s">
        <v>2189</v>
      </c>
      <c r="E6114" s="65" t="s">
        <v>16</v>
      </c>
      <c r="F6114" s="65" t="s">
        <v>1</v>
      </c>
      <c r="G6114" s="65" t="s">
        <v>1</v>
      </c>
      <c r="H6114" s="65" t="s">
        <v>17</v>
      </c>
      <c r="I6114" s="31">
        <f t="shared" ref="I6114:K6114" si="5751">SUM(I6115:I6116)</f>
        <v>3784399</v>
      </c>
      <c r="J6114" s="31">
        <f t="shared" si="5751"/>
        <v>3483399</v>
      </c>
      <c r="K6114" s="31">
        <f t="shared" si="5751"/>
        <v>1907690</v>
      </c>
      <c r="L6114" s="31">
        <f t="shared" si="5723"/>
        <v>904500</v>
      </c>
      <c r="M6114" s="31">
        <f t="shared" ref="M6114" si="5752">SUM(M6115:M6116)</f>
        <v>284500</v>
      </c>
      <c r="N6114" s="31">
        <f t="shared" ref="N6114:O6114" si="5753">SUM(N6115:N6116)</f>
        <v>301000</v>
      </c>
      <c r="O6114" s="31">
        <f t="shared" si="5753"/>
        <v>319000</v>
      </c>
      <c r="P6114" s="31">
        <f t="shared" si="5726"/>
        <v>2812190</v>
      </c>
      <c r="Q6114" s="31">
        <f t="shared" si="5727"/>
        <v>80.731205354310546</v>
      </c>
      <c r="R6114" s="94"/>
      <c r="S6114" s="94"/>
      <c r="T6114" s="94"/>
      <c r="U6114" s="94"/>
      <c r="V6114" s="94"/>
      <c r="W6114" s="94"/>
      <c r="X6114" s="94"/>
      <c r="Y6114" s="94"/>
    </row>
    <row r="6115" spans="1:25" ht="15" customHeight="1" x14ac:dyDescent="0.25">
      <c r="A6115" s="64" t="s">
        <v>935</v>
      </c>
      <c r="B6115" s="64" t="s">
        <v>140</v>
      </c>
      <c r="C6115" s="64" t="s">
        <v>13</v>
      </c>
      <c r="D6115" s="64" t="s">
        <v>2189</v>
      </c>
      <c r="E6115" s="20" t="s">
        <v>19</v>
      </c>
      <c r="F6115" s="64"/>
      <c r="G6115" s="53" t="s">
        <v>388</v>
      </c>
      <c r="H6115" s="53" t="s">
        <v>18</v>
      </c>
      <c r="I6115" s="26">
        <v>3411299</v>
      </c>
      <c r="J6115" s="26">
        <v>3136299</v>
      </c>
      <c r="K6115" s="26">
        <v>1674000</v>
      </c>
      <c r="L6115" s="26">
        <f t="shared" si="5723"/>
        <v>830000</v>
      </c>
      <c r="M6115" s="26">
        <v>250000</v>
      </c>
      <c r="N6115" s="26">
        <v>290000</v>
      </c>
      <c r="O6115" s="26">
        <v>290000</v>
      </c>
      <c r="P6115" s="26">
        <f t="shared" si="5726"/>
        <v>2504000</v>
      </c>
      <c r="Q6115" s="26">
        <f t="shared" si="5727"/>
        <v>79.839326543802102</v>
      </c>
      <c r="R6115" s="90"/>
      <c r="S6115" s="90"/>
      <c r="T6115" s="90"/>
      <c r="U6115" s="90"/>
      <c r="V6115" s="90"/>
      <c r="W6115" s="90"/>
      <c r="X6115" s="90"/>
      <c r="Y6115" s="90"/>
    </row>
    <row r="6116" spans="1:25" ht="15" customHeight="1" x14ac:dyDescent="0.25">
      <c r="A6116" s="63" t="s">
        <v>935</v>
      </c>
      <c r="B6116" s="63" t="s">
        <v>140</v>
      </c>
      <c r="C6116" s="63" t="s">
        <v>13</v>
      </c>
      <c r="D6116" s="63" t="s">
        <v>2189</v>
      </c>
      <c r="E6116" s="63" t="s">
        <v>21</v>
      </c>
      <c r="F6116" s="64" t="s">
        <v>1</v>
      </c>
      <c r="G6116" s="53" t="s">
        <v>1</v>
      </c>
      <c r="H6116" s="65" t="s">
        <v>22</v>
      </c>
      <c r="I6116" s="31">
        <f t="shared" ref="I6116:K6116" si="5754">SUM(I6117:I6121)</f>
        <v>373100</v>
      </c>
      <c r="J6116" s="31">
        <f t="shared" si="5754"/>
        <v>347100</v>
      </c>
      <c r="K6116" s="31">
        <f t="shared" si="5754"/>
        <v>233690</v>
      </c>
      <c r="L6116" s="31">
        <f t="shared" si="5723"/>
        <v>74500</v>
      </c>
      <c r="M6116" s="31">
        <f t="shared" ref="M6116" si="5755">SUM(M6117:M6121)</f>
        <v>34500</v>
      </c>
      <c r="N6116" s="31">
        <f t="shared" ref="N6116:O6116" si="5756">SUM(N6117:N6121)</f>
        <v>11000</v>
      </c>
      <c r="O6116" s="31">
        <f t="shared" si="5756"/>
        <v>29000</v>
      </c>
      <c r="P6116" s="31">
        <f t="shared" si="5726"/>
        <v>308190</v>
      </c>
      <c r="Q6116" s="31">
        <f t="shared" si="5727"/>
        <v>88.789974070872944</v>
      </c>
      <c r="R6116" s="94"/>
      <c r="S6116" s="94"/>
      <c r="T6116" s="94"/>
      <c r="U6116" s="94"/>
      <c r="V6116" s="94"/>
      <c r="W6116" s="94"/>
      <c r="X6116" s="94"/>
      <c r="Y6116" s="94"/>
    </row>
    <row r="6117" spans="1:25" ht="15" customHeight="1" x14ac:dyDescent="0.25">
      <c r="A6117" s="64" t="s">
        <v>935</v>
      </c>
      <c r="B6117" s="64" t="s">
        <v>140</v>
      </c>
      <c r="C6117" s="64" t="s">
        <v>13</v>
      </c>
      <c r="D6117" s="64" t="s">
        <v>2189</v>
      </c>
      <c r="E6117" s="20" t="s">
        <v>23</v>
      </c>
      <c r="F6117" s="64" t="s">
        <v>2191</v>
      </c>
      <c r="G6117" s="53" t="s">
        <v>388</v>
      </c>
      <c r="H6117" s="53" t="s">
        <v>85</v>
      </c>
      <c r="I6117" s="26">
        <v>62000</v>
      </c>
      <c r="J6117" s="26">
        <v>62000</v>
      </c>
      <c r="K6117" s="26">
        <v>44000</v>
      </c>
      <c r="L6117" s="26">
        <f t="shared" si="5723"/>
        <v>18000</v>
      </c>
      <c r="M6117" s="26">
        <v>9000</v>
      </c>
      <c r="N6117" s="26">
        <v>1000</v>
      </c>
      <c r="O6117" s="26">
        <v>8000</v>
      </c>
      <c r="P6117" s="26">
        <f t="shared" si="5726"/>
        <v>62000</v>
      </c>
      <c r="Q6117" s="26">
        <f t="shared" si="5727"/>
        <v>100</v>
      </c>
      <c r="R6117" s="90"/>
      <c r="S6117" s="90"/>
      <c r="T6117" s="90"/>
      <c r="U6117" s="90"/>
      <c r="V6117" s="90"/>
      <c r="W6117" s="90"/>
      <c r="X6117" s="90"/>
      <c r="Y6117" s="90"/>
    </row>
    <row r="6118" spans="1:25" ht="15" customHeight="1" x14ac:dyDescent="0.25">
      <c r="A6118" s="64" t="s">
        <v>935</v>
      </c>
      <c r="B6118" s="64" t="s">
        <v>140</v>
      </c>
      <c r="C6118" s="64" t="s">
        <v>13</v>
      </c>
      <c r="D6118" s="64" t="s">
        <v>2189</v>
      </c>
      <c r="E6118" s="20" t="s">
        <v>23</v>
      </c>
      <c r="F6118" s="64" t="s">
        <v>2192</v>
      </c>
      <c r="G6118" s="53" t="s">
        <v>388</v>
      </c>
      <c r="H6118" s="53" t="s">
        <v>25</v>
      </c>
      <c r="I6118" s="26">
        <v>210000</v>
      </c>
      <c r="J6118" s="26">
        <v>210000</v>
      </c>
      <c r="K6118" s="26">
        <v>128000</v>
      </c>
      <c r="L6118" s="26">
        <f t="shared" si="5723"/>
        <v>53000</v>
      </c>
      <c r="M6118" s="26">
        <v>22000</v>
      </c>
      <c r="N6118" s="26">
        <v>10000</v>
      </c>
      <c r="O6118" s="26">
        <v>21000</v>
      </c>
      <c r="P6118" s="26">
        <f t="shared" si="5726"/>
        <v>181000</v>
      </c>
      <c r="Q6118" s="26">
        <f t="shared" si="5727"/>
        <v>86.19047619047619</v>
      </c>
      <c r="R6118" s="90"/>
      <c r="S6118" s="90"/>
      <c r="T6118" s="90"/>
      <c r="U6118" s="90"/>
      <c r="V6118" s="90"/>
      <c r="W6118" s="90"/>
      <c r="X6118" s="90"/>
      <c r="Y6118" s="90"/>
    </row>
    <row r="6119" spans="1:25" ht="15" customHeight="1" x14ac:dyDescent="0.25">
      <c r="A6119" s="64" t="s">
        <v>935</v>
      </c>
      <c r="B6119" s="64" t="s">
        <v>140</v>
      </c>
      <c r="C6119" s="64" t="s">
        <v>13</v>
      </c>
      <c r="D6119" s="64" t="s">
        <v>2189</v>
      </c>
      <c r="E6119" s="20" t="s">
        <v>23</v>
      </c>
      <c r="F6119" s="64" t="s">
        <v>2193</v>
      </c>
      <c r="G6119" s="53" t="s">
        <v>388</v>
      </c>
      <c r="H6119" s="53" t="s">
        <v>27</v>
      </c>
      <c r="I6119" s="26">
        <v>50000</v>
      </c>
      <c r="J6119" s="26">
        <v>50000</v>
      </c>
      <c r="K6119" s="26">
        <v>48090</v>
      </c>
      <c r="L6119" s="26">
        <f t="shared" si="5723"/>
        <v>0</v>
      </c>
      <c r="M6119" s="26"/>
      <c r="N6119" s="26"/>
      <c r="O6119" s="26"/>
      <c r="P6119" s="26">
        <f t="shared" si="5726"/>
        <v>48090</v>
      </c>
      <c r="Q6119" s="26">
        <f t="shared" si="5727"/>
        <v>96.179999999999993</v>
      </c>
      <c r="R6119" s="90"/>
      <c r="S6119" s="90"/>
      <c r="T6119" s="90"/>
      <c r="U6119" s="90"/>
      <c r="V6119" s="90"/>
      <c r="W6119" s="90"/>
      <c r="X6119" s="90"/>
      <c r="Y6119" s="90"/>
    </row>
    <row r="6120" spans="1:25" ht="15" customHeight="1" x14ac:dyDescent="0.25">
      <c r="A6120" s="64" t="s">
        <v>935</v>
      </c>
      <c r="B6120" s="64" t="s">
        <v>140</v>
      </c>
      <c r="C6120" s="64" t="s">
        <v>13</v>
      </c>
      <c r="D6120" s="64" t="s">
        <v>2189</v>
      </c>
      <c r="E6120" s="20" t="s">
        <v>23</v>
      </c>
      <c r="F6120" s="64" t="s">
        <v>2194</v>
      </c>
      <c r="G6120" s="53" t="s">
        <v>388</v>
      </c>
      <c r="H6120" s="53" t="s">
        <v>89</v>
      </c>
      <c r="I6120" s="26">
        <v>5100</v>
      </c>
      <c r="J6120" s="26">
        <v>5100</v>
      </c>
      <c r="K6120" s="26">
        <v>0</v>
      </c>
      <c r="L6120" s="26">
        <f t="shared" si="5723"/>
        <v>0</v>
      </c>
      <c r="M6120" s="26"/>
      <c r="N6120" s="26"/>
      <c r="O6120" s="26"/>
      <c r="P6120" s="26">
        <f t="shared" si="5726"/>
        <v>0</v>
      </c>
      <c r="Q6120" s="26">
        <f t="shared" si="5727"/>
        <v>0</v>
      </c>
      <c r="R6120" s="90"/>
      <c r="S6120" s="90"/>
      <c r="T6120" s="90"/>
      <c r="U6120" s="90"/>
      <c r="V6120" s="90"/>
      <c r="W6120" s="90"/>
      <c r="X6120" s="90"/>
      <c r="Y6120" s="90"/>
    </row>
    <row r="6121" spans="1:25" ht="15" customHeight="1" x14ac:dyDescent="0.25">
      <c r="A6121" s="64" t="s">
        <v>935</v>
      </c>
      <c r="B6121" s="64" t="s">
        <v>140</v>
      </c>
      <c r="C6121" s="64" t="s">
        <v>13</v>
      </c>
      <c r="D6121" s="64" t="s">
        <v>2189</v>
      </c>
      <c r="E6121" s="20" t="s">
        <v>23</v>
      </c>
      <c r="F6121" s="64" t="s">
        <v>2195</v>
      </c>
      <c r="G6121" s="53" t="s">
        <v>388</v>
      </c>
      <c r="H6121" s="53" t="s">
        <v>29</v>
      </c>
      <c r="I6121" s="26">
        <v>46000</v>
      </c>
      <c r="J6121" s="26">
        <v>20000</v>
      </c>
      <c r="K6121" s="26">
        <v>13600</v>
      </c>
      <c r="L6121" s="26">
        <f t="shared" si="5723"/>
        <v>3500</v>
      </c>
      <c r="M6121" s="26">
        <v>3500</v>
      </c>
      <c r="N6121" s="26"/>
      <c r="O6121" s="26"/>
      <c r="P6121" s="26">
        <f t="shared" si="5726"/>
        <v>17100</v>
      </c>
      <c r="Q6121" s="26">
        <f t="shared" si="5727"/>
        <v>85.5</v>
      </c>
      <c r="R6121" s="90"/>
      <c r="S6121" s="90"/>
      <c r="T6121" s="90"/>
      <c r="U6121" s="90"/>
      <c r="V6121" s="90"/>
      <c r="W6121" s="90"/>
      <c r="X6121" s="90"/>
      <c r="Y6121" s="90"/>
    </row>
    <row r="6122" spans="1:25" ht="15" customHeight="1" x14ac:dyDescent="0.25">
      <c r="A6122" s="63" t="s">
        <v>935</v>
      </c>
      <c r="B6122" s="63" t="s">
        <v>140</v>
      </c>
      <c r="C6122" s="63" t="s">
        <v>13</v>
      </c>
      <c r="D6122" s="63" t="s">
        <v>2189</v>
      </c>
      <c r="E6122" s="65" t="s">
        <v>30</v>
      </c>
      <c r="F6122" s="65" t="s">
        <v>1</v>
      </c>
      <c r="G6122" s="65" t="s">
        <v>1</v>
      </c>
      <c r="H6122" s="65" t="s">
        <v>31</v>
      </c>
      <c r="I6122" s="31">
        <f t="shared" ref="I6122:K6122" si="5757">SUM(I6123)</f>
        <v>385000</v>
      </c>
      <c r="J6122" s="31">
        <f t="shared" si="5757"/>
        <v>329000</v>
      </c>
      <c r="K6122" s="31">
        <f t="shared" si="5757"/>
        <v>184000</v>
      </c>
      <c r="L6122" s="31">
        <f t="shared" si="5723"/>
        <v>93000</v>
      </c>
      <c r="M6122" s="31">
        <f t="shared" ref="M6122" si="5758">SUM(M6123)</f>
        <v>31000</v>
      </c>
      <c r="N6122" s="31">
        <f t="shared" ref="N6122:O6122" si="5759">SUM(N6123)</f>
        <v>31000</v>
      </c>
      <c r="O6122" s="31">
        <f t="shared" si="5759"/>
        <v>31000</v>
      </c>
      <c r="P6122" s="31">
        <f t="shared" si="5726"/>
        <v>277000</v>
      </c>
      <c r="Q6122" s="31">
        <f t="shared" si="5727"/>
        <v>84.19452887537993</v>
      </c>
      <c r="R6122" s="94"/>
      <c r="S6122" s="94"/>
      <c r="T6122" s="94"/>
      <c r="U6122" s="94"/>
      <c r="V6122" s="94"/>
      <c r="W6122" s="94"/>
      <c r="X6122" s="94"/>
      <c r="Y6122" s="94"/>
    </row>
    <row r="6123" spans="1:25" ht="15" customHeight="1" x14ac:dyDescent="0.25">
      <c r="A6123" s="64" t="s">
        <v>935</v>
      </c>
      <c r="B6123" s="64" t="s">
        <v>140</v>
      </c>
      <c r="C6123" s="64" t="s">
        <v>13</v>
      </c>
      <c r="D6123" s="64" t="s">
        <v>2189</v>
      </c>
      <c r="E6123" s="20" t="s">
        <v>33</v>
      </c>
      <c r="F6123" s="64"/>
      <c r="G6123" s="53" t="s">
        <v>388</v>
      </c>
      <c r="H6123" s="53" t="s">
        <v>32</v>
      </c>
      <c r="I6123" s="26">
        <v>385000</v>
      </c>
      <c r="J6123" s="26">
        <v>329000</v>
      </c>
      <c r="K6123" s="26">
        <v>184000</v>
      </c>
      <c r="L6123" s="26">
        <f t="shared" si="5723"/>
        <v>93000</v>
      </c>
      <c r="M6123" s="26">
        <v>31000</v>
      </c>
      <c r="N6123" s="26">
        <v>31000</v>
      </c>
      <c r="O6123" s="26">
        <v>31000</v>
      </c>
      <c r="P6123" s="26">
        <f t="shared" si="5726"/>
        <v>277000</v>
      </c>
      <c r="Q6123" s="26">
        <f t="shared" si="5727"/>
        <v>84.19452887537993</v>
      </c>
      <c r="R6123" s="90"/>
      <c r="S6123" s="90"/>
      <c r="T6123" s="90"/>
      <c r="U6123" s="90"/>
      <c r="V6123" s="90"/>
      <c r="W6123" s="90"/>
      <c r="X6123" s="90"/>
      <c r="Y6123" s="90"/>
    </row>
    <row r="6124" spans="1:25" ht="15" customHeight="1" x14ac:dyDescent="0.25">
      <c r="A6124" s="63" t="s">
        <v>935</v>
      </c>
      <c r="B6124" s="63" t="s">
        <v>140</v>
      </c>
      <c r="C6124" s="63" t="s">
        <v>13</v>
      </c>
      <c r="D6124" s="63" t="s">
        <v>2189</v>
      </c>
      <c r="E6124" s="65" t="s">
        <v>34</v>
      </c>
      <c r="F6124" s="65" t="s">
        <v>1</v>
      </c>
      <c r="G6124" s="65" t="s">
        <v>1</v>
      </c>
      <c r="H6124" s="65" t="s">
        <v>35</v>
      </c>
      <c r="I6124" s="31">
        <f t="shared" ref="I6124:K6124" si="5760">SUM(I6125:I6133)</f>
        <v>3843205</v>
      </c>
      <c r="J6124" s="31">
        <f t="shared" si="5760"/>
        <v>818205</v>
      </c>
      <c r="K6124" s="31">
        <f t="shared" si="5760"/>
        <v>217440</v>
      </c>
      <c r="L6124" s="31">
        <f t="shared" si="5723"/>
        <v>147000</v>
      </c>
      <c r="M6124" s="31">
        <f t="shared" ref="M6124" si="5761">SUM(M6125:M6133)</f>
        <v>86000</v>
      </c>
      <c r="N6124" s="31">
        <f t="shared" ref="N6124:O6124" si="5762">SUM(N6125:N6133)</f>
        <v>30000</v>
      </c>
      <c r="O6124" s="31">
        <f t="shared" si="5762"/>
        <v>31000</v>
      </c>
      <c r="P6124" s="31">
        <f t="shared" si="5726"/>
        <v>364440</v>
      </c>
      <c r="Q6124" s="31">
        <f t="shared" si="5727"/>
        <v>44.541404660201295</v>
      </c>
      <c r="R6124" s="94"/>
      <c r="S6124" s="94"/>
      <c r="T6124" s="94"/>
      <c r="U6124" s="94"/>
      <c r="V6124" s="94"/>
      <c r="W6124" s="94"/>
      <c r="X6124" s="94"/>
      <c r="Y6124" s="94"/>
    </row>
    <row r="6125" spans="1:25" ht="15" customHeight="1" x14ac:dyDescent="0.25">
      <c r="A6125" s="64" t="s">
        <v>935</v>
      </c>
      <c r="B6125" s="64" t="s">
        <v>140</v>
      </c>
      <c r="C6125" s="64" t="s">
        <v>13</v>
      </c>
      <c r="D6125" s="64" t="s">
        <v>2189</v>
      </c>
      <c r="E6125" s="20" t="s">
        <v>38</v>
      </c>
      <c r="F6125" s="64"/>
      <c r="G6125" s="53" t="s">
        <v>388</v>
      </c>
      <c r="H6125" s="53" t="s">
        <v>37</v>
      </c>
      <c r="I6125" s="26">
        <v>280000</v>
      </c>
      <c r="J6125" s="26">
        <v>0</v>
      </c>
      <c r="K6125" s="26">
        <v>0</v>
      </c>
      <c r="L6125" s="26">
        <f t="shared" si="5723"/>
        <v>0</v>
      </c>
      <c r="M6125" s="26"/>
      <c r="N6125" s="26"/>
      <c r="O6125" s="26"/>
      <c r="P6125" s="26">
        <f t="shared" si="5726"/>
        <v>0</v>
      </c>
      <c r="Q6125" s="26" t="str">
        <f t="shared" si="5727"/>
        <v>-</v>
      </c>
      <c r="R6125" s="90"/>
      <c r="S6125" s="90"/>
      <c r="T6125" s="90"/>
      <c r="U6125" s="90"/>
      <c r="V6125" s="90"/>
      <c r="W6125" s="90"/>
      <c r="X6125" s="90"/>
      <c r="Y6125" s="90"/>
    </row>
    <row r="6126" spans="1:25" ht="15" customHeight="1" x14ac:dyDescent="0.25">
      <c r="A6126" s="64" t="s">
        <v>935</v>
      </c>
      <c r="B6126" s="64" t="s">
        <v>140</v>
      </c>
      <c r="C6126" s="64" t="s">
        <v>13</v>
      </c>
      <c r="D6126" s="64" t="s">
        <v>2189</v>
      </c>
      <c r="E6126" s="20" t="s">
        <v>298</v>
      </c>
      <c r="F6126" s="64"/>
      <c r="G6126" s="53" t="s">
        <v>388</v>
      </c>
      <c r="H6126" s="53" t="s">
        <v>297</v>
      </c>
      <c r="I6126" s="26">
        <v>120000</v>
      </c>
      <c r="J6126" s="26">
        <v>100000</v>
      </c>
      <c r="K6126" s="26">
        <v>65040</v>
      </c>
      <c r="L6126" s="26">
        <f t="shared" si="5723"/>
        <v>18000</v>
      </c>
      <c r="M6126" s="26">
        <v>8000</v>
      </c>
      <c r="N6126" s="26">
        <v>5000</v>
      </c>
      <c r="O6126" s="26">
        <v>5000</v>
      </c>
      <c r="P6126" s="26">
        <f t="shared" si="5726"/>
        <v>83040</v>
      </c>
      <c r="Q6126" s="26">
        <f t="shared" si="5727"/>
        <v>83.04</v>
      </c>
      <c r="R6126" s="90"/>
      <c r="S6126" s="90"/>
      <c r="T6126" s="90"/>
      <c r="U6126" s="90"/>
      <c r="V6126" s="90"/>
      <c r="W6126" s="90"/>
      <c r="X6126" s="90"/>
      <c r="Y6126" s="90"/>
    </row>
    <row r="6127" spans="1:25" ht="15" customHeight="1" x14ac:dyDescent="0.25">
      <c r="A6127" s="64">
        <v>21</v>
      </c>
      <c r="B6127" s="64" t="s">
        <v>140</v>
      </c>
      <c r="C6127" s="64" t="s">
        <v>13</v>
      </c>
      <c r="D6127" s="64" t="s">
        <v>2189</v>
      </c>
      <c r="E6127" s="20" t="s">
        <v>301</v>
      </c>
      <c r="F6127" s="64"/>
      <c r="G6127" s="53" t="s">
        <v>388</v>
      </c>
      <c r="H6127" s="53" t="s">
        <v>300</v>
      </c>
      <c r="I6127" s="26">
        <v>325000</v>
      </c>
      <c r="J6127" s="26">
        <v>165000</v>
      </c>
      <c r="K6127" s="26">
        <v>88860</v>
      </c>
      <c r="L6127" s="26">
        <f t="shared" si="5723"/>
        <v>32000</v>
      </c>
      <c r="M6127" s="26">
        <v>12000</v>
      </c>
      <c r="N6127" s="26">
        <v>10000</v>
      </c>
      <c r="O6127" s="26">
        <v>10000</v>
      </c>
      <c r="P6127" s="26">
        <f t="shared" si="5726"/>
        <v>120860</v>
      </c>
      <c r="Q6127" s="26">
        <f t="shared" si="5727"/>
        <v>73.24848484848485</v>
      </c>
      <c r="R6127" s="90"/>
      <c r="S6127" s="90"/>
      <c r="T6127" s="90"/>
      <c r="U6127" s="90"/>
      <c r="V6127" s="90"/>
      <c r="W6127" s="90"/>
      <c r="X6127" s="90"/>
      <c r="Y6127" s="90"/>
    </row>
    <row r="6128" spans="1:25" ht="15" customHeight="1" x14ac:dyDescent="0.25">
      <c r="A6128" s="64" t="s">
        <v>935</v>
      </c>
      <c r="B6128" s="64" t="s">
        <v>140</v>
      </c>
      <c r="C6128" s="64" t="s">
        <v>13</v>
      </c>
      <c r="D6128" s="64" t="s">
        <v>2189</v>
      </c>
      <c r="E6128" s="20" t="s">
        <v>218</v>
      </c>
      <c r="F6128" s="64"/>
      <c r="G6128" s="53" t="s">
        <v>388</v>
      </c>
      <c r="H6128" s="53" t="s">
        <v>217</v>
      </c>
      <c r="I6128" s="26">
        <v>60000</v>
      </c>
      <c r="J6128" s="26">
        <v>0</v>
      </c>
      <c r="K6128" s="26">
        <v>0</v>
      </c>
      <c r="L6128" s="26">
        <f t="shared" si="5723"/>
        <v>0</v>
      </c>
      <c r="M6128" s="26"/>
      <c r="N6128" s="26"/>
      <c r="O6128" s="26"/>
      <c r="P6128" s="26">
        <f t="shared" si="5726"/>
        <v>0</v>
      </c>
      <c r="Q6128" s="26" t="str">
        <f t="shared" si="5727"/>
        <v>-</v>
      </c>
      <c r="R6128" s="90"/>
      <c r="S6128" s="90"/>
      <c r="T6128" s="90"/>
      <c r="U6128" s="90"/>
      <c r="V6128" s="90"/>
      <c r="W6128" s="90"/>
      <c r="X6128" s="90"/>
      <c r="Y6128" s="90"/>
    </row>
    <row r="6129" spans="1:25" ht="15" customHeight="1" x14ac:dyDescent="0.25">
      <c r="A6129" s="64" t="s">
        <v>935</v>
      </c>
      <c r="B6129" s="64" t="s">
        <v>140</v>
      </c>
      <c r="C6129" s="64" t="s">
        <v>13</v>
      </c>
      <c r="D6129" s="64" t="s">
        <v>2189</v>
      </c>
      <c r="E6129" s="20" t="s">
        <v>303</v>
      </c>
      <c r="F6129" s="64"/>
      <c r="G6129" s="53" t="s">
        <v>388</v>
      </c>
      <c r="H6129" s="53" t="s">
        <v>302</v>
      </c>
      <c r="I6129" s="26">
        <v>20000</v>
      </c>
      <c r="J6129" s="26">
        <v>0</v>
      </c>
      <c r="K6129" s="26">
        <v>0</v>
      </c>
      <c r="L6129" s="26">
        <f t="shared" si="5723"/>
        <v>0</v>
      </c>
      <c r="M6129" s="26"/>
      <c r="N6129" s="26"/>
      <c r="O6129" s="26"/>
      <c r="P6129" s="26">
        <f t="shared" si="5726"/>
        <v>0</v>
      </c>
      <c r="Q6129" s="26" t="str">
        <f t="shared" si="5727"/>
        <v>-</v>
      </c>
      <c r="R6129" s="90"/>
      <c r="S6129" s="90"/>
      <c r="T6129" s="90"/>
      <c r="U6129" s="90"/>
      <c r="V6129" s="90"/>
      <c r="W6129" s="90"/>
      <c r="X6129" s="90"/>
      <c r="Y6129" s="90"/>
    </row>
    <row r="6130" spans="1:25" ht="15" customHeight="1" x14ac:dyDescent="0.25">
      <c r="A6130" s="64" t="s">
        <v>935</v>
      </c>
      <c r="B6130" s="64" t="s">
        <v>140</v>
      </c>
      <c r="C6130" s="64" t="s">
        <v>13</v>
      </c>
      <c r="D6130" s="64" t="s">
        <v>2189</v>
      </c>
      <c r="E6130" s="20" t="s">
        <v>305</v>
      </c>
      <c r="F6130" s="64"/>
      <c r="G6130" s="53" t="s">
        <v>388</v>
      </c>
      <c r="H6130" s="53" t="s">
        <v>304</v>
      </c>
      <c r="I6130" s="26">
        <v>105000</v>
      </c>
      <c r="J6130" s="26">
        <v>70000</v>
      </c>
      <c r="K6130" s="26">
        <v>5000</v>
      </c>
      <c r="L6130" s="26">
        <f t="shared" si="5723"/>
        <v>3000</v>
      </c>
      <c r="M6130" s="26">
        <v>1000</v>
      </c>
      <c r="N6130" s="26">
        <v>1000</v>
      </c>
      <c r="O6130" s="26">
        <v>1000</v>
      </c>
      <c r="P6130" s="26">
        <f t="shared" si="5726"/>
        <v>8000</v>
      </c>
      <c r="Q6130" s="26">
        <f t="shared" si="5727"/>
        <v>11.428571428571429</v>
      </c>
      <c r="R6130" s="90"/>
      <c r="S6130" s="90"/>
      <c r="T6130" s="90"/>
      <c r="U6130" s="90"/>
      <c r="V6130" s="90"/>
      <c r="W6130" s="90"/>
      <c r="X6130" s="90"/>
      <c r="Y6130" s="90"/>
    </row>
    <row r="6131" spans="1:25" ht="15" customHeight="1" x14ac:dyDescent="0.25">
      <c r="A6131" s="64" t="s">
        <v>935</v>
      </c>
      <c r="B6131" s="64" t="s">
        <v>140</v>
      </c>
      <c r="C6131" s="64" t="s">
        <v>13</v>
      </c>
      <c r="D6131" s="64" t="s">
        <v>2189</v>
      </c>
      <c r="E6131" s="20" t="s">
        <v>308</v>
      </c>
      <c r="F6131" s="64"/>
      <c r="G6131" s="53" t="s">
        <v>388</v>
      </c>
      <c r="H6131" s="53" t="s">
        <v>307</v>
      </c>
      <c r="I6131" s="26">
        <v>205700</v>
      </c>
      <c r="J6131" s="26">
        <v>22700</v>
      </c>
      <c r="K6131" s="26">
        <v>12340</v>
      </c>
      <c r="L6131" s="26">
        <f t="shared" si="5723"/>
        <v>5000</v>
      </c>
      <c r="M6131" s="26">
        <v>2000</v>
      </c>
      <c r="N6131" s="26">
        <v>1000</v>
      </c>
      <c r="O6131" s="26">
        <v>2000</v>
      </c>
      <c r="P6131" s="26">
        <f t="shared" si="5726"/>
        <v>17340</v>
      </c>
      <c r="Q6131" s="26">
        <f t="shared" si="5727"/>
        <v>76.387665198237883</v>
      </c>
      <c r="R6131" s="90"/>
      <c r="S6131" s="90"/>
      <c r="T6131" s="90"/>
      <c r="U6131" s="90"/>
      <c r="V6131" s="90"/>
      <c r="W6131" s="90"/>
      <c r="X6131" s="90"/>
      <c r="Y6131" s="90"/>
    </row>
    <row r="6132" spans="1:25" ht="15" customHeight="1" x14ac:dyDescent="0.25">
      <c r="A6132" s="64" t="s">
        <v>935</v>
      </c>
      <c r="B6132" s="64" t="s">
        <v>140</v>
      </c>
      <c r="C6132" s="64" t="s">
        <v>13</v>
      </c>
      <c r="D6132" s="64" t="s">
        <v>2189</v>
      </c>
      <c r="E6132" s="20" t="s">
        <v>311</v>
      </c>
      <c r="F6132" s="64"/>
      <c r="G6132" s="53" t="s">
        <v>388</v>
      </c>
      <c r="H6132" s="53" t="s">
        <v>310</v>
      </c>
      <c r="I6132" s="26">
        <v>145000</v>
      </c>
      <c r="J6132" s="26">
        <v>100000</v>
      </c>
      <c r="K6132" s="26">
        <v>0</v>
      </c>
      <c r="L6132" s="26">
        <f t="shared" si="5723"/>
        <v>0</v>
      </c>
      <c r="M6132" s="26"/>
      <c r="N6132" s="26"/>
      <c r="O6132" s="26"/>
      <c r="P6132" s="26">
        <f t="shared" si="5726"/>
        <v>0</v>
      </c>
      <c r="Q6132" s="26">
        <f t="shared" si="5727"/>
        <v>0</v>
      </c>
      <c r="R6132" s="90"/>
      <c r="S6132" s="90"/>
      <c r="T6132" s="90"/>
      <c r="U6132" s="90"/>
      <c r="V6132" s="90"/>
      <c r="W6132" s="90"/>
      <c r="X6132" s="90"/>
      <c r="Y6132" s="90"/>
    </row>
    <row r="6133" spans="1:25" ht="15" customHeight="1" x14ac:dyDescent="0.25">
      <c r="A6133" s="63" t="s">
        <v>935</v>
      </c>
      <c r="B6133" s="63" t="s">
        <v>140</v>
      </c>
      <c r="C6133" s="63" t="s">
        <v>13</v>
      </c>
      <c r="D6133" s="63" t="s">
        <v>2189</v>
      </c>
      <c r="E6133" s="63" t="s">
        <v>39</v>
      </c>
      <c r="F6133" s="64" t="s">
        <v>1</v>
      </c>
      <c r="G6133" s="53" t="s">
        <v>1</v>
      </c>
      <c r="H6133" s="65" t="s">
        <v>40</v>
      </c>
      <c r="I6133" s="31">
        <f t="shared" ref="I6133:K6133" si="5763">SUM(I6134:I6138)</f>
        <v>2582505</v>
      </c>
      <c r="J6133" s="31">
        <f t="shared" si="5763"/>
        <v>360505</v>
      </c>
      <c r="K6133" s="31">
        <f t="shared" si="5763"/>
        <v>46200</v>
      </c>
      <c r="L6133" s="31">
        <f t="shared" si="5723"/>
        <v>89000</v>
      </c>
      <c r="M6133" s="31">
        <f t="shared" ref="M6133" si="5764">SUM(M6134:M6138)</f>
        <v>63000</v>
      </c>
      <c r="N6133" s="31">
        <f t="shared" ref="N6133:O6133" si="5765">SUM(N6134:N6138)</f>
        <v>13000</v>
      </c>
      <c r="O6133" s="31">
        <f t="shared" si="5765"/>
        <v>13000</v>
      </c>
      <c r="P6133" s="31">
        <f t="shared" si="5726"/>
        <v>135200</v>
      </c>
      <c r="Q6133" s="31">
        <f t="shared" si="5727"/>
        <v>37.502947254545703</v>
      </c>
      <c r="R6133" s="94"/>
      <c r="S6133" s="94"/>
      <c r="T6133" s="94"/>
      <c r="U6133" s="94"/>
      <c r="V6133" s="94"/>
      <c r="W6133" s="94"/>
      <c r="X6133" s="94"/>
      <c r="Y6133" s="94"/>
    </row>
    <row r="6134" spans="1:25" ht="15" customHeight="1" x14ac:dyDescent="0.25">
      <c r="A6134" s="64" t="s">
        <v>935</v>
      </c>
      <c r="B6134" s="64" t="s">
        <v>140</v>
      </c>
      <c r="C6134" s="64" t="s">
        <v>13</v>
      </c>
      <c r="D6134" s="64" t="s">
        <v>2189</v>
      </c>
      <c r="E6134" s="20" t="s">
        <v>41</v>
      </c>
      <c r="F6134" s="64"/>
      <c r="G6134" s="53" t="s">
        <v>388</v>
      </c>
      <c r="H6134" s="53" t="s">
        <v>40</v>
      </c>
      <c r="I6134" s="26">
        <v>2165000</v>
      </c>
      <c r="J6134" s="26">
        <v>150000</v>
      </c>
      <c r="K6134" s="26">
        <v>46200</v>
      </c>
      <c r="L6134" s="26">
        <f t="shared" si="5723"/>
        <v>50000</v>
      </c>
      <c r="M6134" s="26">
        <v>30000</v>
      </c>
      <c r="N6134" s="26">
        <v>10000</v>
      </c>
      <c r="O6134" s="26">
        <v>10000</v>
      </c>
      <c r="P6134" s="26">
        <f t="shared" si="5726"/>
        <v>96200</v>
      </c>
      <c r="Q6134" s="26">
        <f t="shared" si="5727"/>
        <v>64.133333333333326</v>
      </c>
      <c r="R6134" s="90"/>
      <c r="S6134" s="90"/>
      <c r="T6134" s="90"/>
      <c r="U6134" s="90"/>
      <c r="V6134" s="90"/>
      <c r="W6134" s="90"/>
      <c r="X6134" s="90"/>
      <c r="Y6134" s="90"/>
    </row>
    <row r="6135" spans="1:25" s="17" customFormat="1" ht="15" customHeight="1" x14ac:dyDescent="0.25">
      <c r="A6135" s="44" t="s">
        <v>935</v>
      </c>
      <c r="B6135" s="44" t="s">
        <v>140</v>
      </c>
      <c r="C6135" s="44" t="s">
        <v>13</v>
      </c>
      <c r="D6135" s="44" t="s">
        <v>2189</v>
      </c>
      <c r="E6135" s="45">
        <v>613900</v>
      </c>
      <c r="F6135" s="44" t="s">
        <v>4001</v>
      </c>
      <c r="G6135" s="46" t="s">
        <v>388</v>
      </c>
      <c r="H6135" s="46" t="s">
        <v>3958</v>
      </c>
      <c r="I6135" s="35">
        <v>200000</v>
      </c>
      <c r="J6135" s="35">
        <v>0</v>
      </c>
      <c r="K6135" s="35">
        <v>0</v>
      </c>
      <c r="L6135" s="35">
        <f t="shared" si="5723"/>
        <v>0</v>
      </c>
      <c r="M6135" s="35"/>
      <c r="N6135" s="35"/>
      <c r="O6135" s="35"/>
      <c r="P6135" s="35">
        <f t="shared" si="5726"/>
        <v>0</v>
      </c>
      <c r="Q6135" s="35" t="str">
        <f t="shared" si="5727"/>
        <v>-</v>
      </c>
      <c r="R6135" s="95"/>
      <c r="S6135" s="95"/>
      <c r="T6135" s="95"/>
      <c r="U6135" s="95"/>
      <c r="V6135" s="95"/>
      <c r="W6135" s="95"/>
      <c r="X6135" s="95"/>
      <c r="Y6135" s="95"/>
    </row>
    <row r="6136" spans="1:25" s="17" customFormat="1" ht="15" customHeight="1" x14ac:dyDescent="0.25">
      <c r="A6136" s="44" t="s">
        <v>935</v>
      </c>
      <c r="B6136" s="44" t="s">
        <v>140</v>
      </c>
      <c r="C6136" s="44" t="s">
        <v>13</v>
      </c>
      <c r="D6136" s="44" t="s">
        <v>2189</v>
      </c>
      <c r="E6136" s="45">
        <v>613900</v>
      </c>
      <c r="F6136" s="44" t="s">
        <v>4002</v>
      </c>
      <c r="G6136" s="46" t="s">
        <v>388</v>
      </c>
      <c r="H6136" s="46" t="s">
        <v>3959</v>
      </c>
      <c r="I6136" s="35">
        <v>186231</v>
      </c>
      <c r="J6136" s="35">
        <v>186231</v>
      </c>
      <c r="K6136" s="35">
        <v>0</v>
      </c>
      <c r="L6136" s="35">
        <f t="shared" si="5723"/>
        <v>30000</v>
      </c>
      <c r="M6136" s="35">
        <v>30000</v>
      </c>
      <c r="N6136" s="35"/>
      <c r="O6136" s="35"/>
      <c r="P6136" s="35">
        <f t="shared" si="5726"/>
        <v>30000</v>
      </c>
      <c r="Q6136" s="35">
        <f t="shared" si="5727"/>
        <v>16.109025887204602</v>
      </c>
      <c r="R6136" s="95"/>
      <c r="S6136" s="95"/>
      <c r="T6136" s="95"/>
      <c r="U6136" s="95"/>
      <c r="V6136" s="95"/>
      <c r="W6136" s="95"/>
      <c r="X6136" s="95"/>
      <c r="Y6136" s="95"/>
    </row>
    <row r="6137" spans="1:25" ht="15" customHeight="1" x14ac:dyDescent="0.25">
      <c r="A6137" s="64" t="s">
        <v>935</v>
      </c>
      <c r="B6137" s="64" t="s">
        <v>140</v>
      </c>
      <c r="C6137" s="64" t="s">
        <v>13</v>
      </c>
      <c r="D6137" s="64" t="s">
        <v>2189</v>
      </c>
      <c r="E6137" s="20" t="s">
        <v>41</v>
      </c>
      <c r="F6137" s="64" t="s">
        <v>2196</v>
      </c>
      <c r="G6137" s="53" t="s">
        <v>388</v>
      </c>
      <c r="H6137" s="53" t="s">
        <v>49</v>
      </c>
      <c r="I6137" s="26">
        <v>15451</v>
      </c>
      <c r="J6137" s="26">
        <v>9651</v>
      </c>
      <c r="K6137" s="26">
        <v>0</v>
      </c>
      <c r="L6137" s="26">
        <f t="shared" si="5723"/>
        <v>4500</v>
      </c>
      <c r="M6137" s="26">
        <v>1500</v>
      </c>
      <c r="N6137" s="26">
        <v>1500</v>
      </c>
      <c r="O6137" s="26">
        <v>1500</v>
      </c>
      <c r="P6137" s="26">
        <f t="shared" si="5726"/>
        <v>4500</v>
      </c>
      <c r="Q6137" s="26">
        <f t="shared" si="5727"/>
        <v>46.627292508548337</v>
      </c>
      <c r="R6137" s="90"/>
      <c r="S6137" s="90"/>
      <c r="T6137" s="90"/>
      <c r="U6137" s="90"/>
      <c r="V6137" s="90"/>
      <c r="W6137" s="90"/>
      <c r="X6137" s="90"/>
      <c r="Y6137" s="90"/>
    </row>
    <row r="6138" spans="1:25" ht="22.5" customHeight="1" x14ac:dyDescent="0.25">
      <c r="A6138" s="64" t="s">
        <v>935</v>
      </c>
      <c r="B6138" s="64" t="s">
        <v>140</v>
      </c>
      <c r="C6138" s="64" t="s">
        <v>13</v>
      </c>
      <c r="D6138" s="64" t="s">
        <v>2189</v>
      </c>
      <c r="E6138" s="20" t="s">
        <v>41</v>
      </c>
      <c r="F6138" s="64" t="s">
        <v>2197</v>
      </c>
      <c r="G6138" s="53" t="s">
        <v>388</v>
      </c>
      <c r="H6138" s="53" t="s">
        <v>55</v>
      </c>
      <c r="I6138" s="26">
        <v>15823</v>
      </c>
      <c r="J6138" s="26">
        <v>14623</v>
      </c>
      <c r="K6138" s="26">
        <v>0</v>
      </c>
      <c r="L6138" s="26">
        <f t="shared" si="5723"/>
        <v>4500</v>
      </c>
      <c r="M6138" s="26">
        <v>1500</v>
      </c>
      <c r="N6138" s="26">
        <v>1500</v>
      </c>
      <c r="O6138" s="26">
        <v>1500</v>
      </c>
      <c r="P6138" s="26">
        <f t="shared" si="5726"/>
        <v>4500</v>
      </c>
      <c r="Q6138" s="26">
        <f t="shared" si="5727"/>
        <v>30.773439102783286</v>
      </c>
      <c r="R6138" s="90"/>
      <c r="S6138" s="90"/>
      <c r="T6138" s="90"/>
      <c r="U6138" s="90"/>
      <c r="V6138" s="90"/>
      <c r="W6138" s="90"/>
      <c r="X6138" s="90"/>
      <c r="Y6138" s="90"/>
    </row>
    <row r="6139" spans="1:25" ht="22.5" customHeight="1" x14ac:dyDescent="0.25">
      <c r="A6139" s="63" t="s">
        <v>1</v>
      </c>
      <c r="B6139" s="63" t="s">
        <v>1</v>
      </c>
      <c r="C6139" s="63" t="s">
        <v>1</v>
      </c>
      <c r="D6139" s="65" t="s">
        <v>1</v>
      </c>
      <c r="E6139" s="65" t="s">
        <v>1</v>
      </c>
      <c r="F6139" s="65" t="s">
        <v>1</v>
      </c>
      <c r="G6139" s="65" t="s">
        <v>1</v>
      </c>
      <c r="H6139" s="66" t="s">
        <v>56</v>
      </c>
      <c r="I6139" s="30">
        <f t="shared" ref="I6139:K6139" si="5766">SUM(I6140)</f>
        <v>1488496</v>
      </c>
      <c r="J6139" s="30">
        <f t="shared" si="5766"/>
        <v>0</v>
      </c>
      <c r="K6139" s="30">
        <f t="shared" si="5766"/>
        <v>0</v>
      </c>
      <c r="L6139" s="30">
        <f t="shared" si="5723"/>
        <v>0</v>
      </c>
      <c r="M6139" s="30">
        <f t="shared" ref="M6139" si="5767">SUM(M6140)</f>
        <v>0</v>
      </c>
      <c r="N6139" s="30">
        <f t="shared" ref="N6139:O6139" si="5768">SUM(N6140)</f>
        <v>0</v>
      </c>
      <c r="O6139" s="30">
        <f t="shared" si="5768"/>
        <v>0</v>
      </c>
      <c r="P6139" s="30">
        <f t="shared" si="5726"/>
        <v>0</v>
      </c>
      <c r="Q6139" s="30" t="str">
        <f t="shared" si="5727"/>
        <v>-</v>
      </c>
      <c r="R6139" s="93"/>
      <c r="S6139" s="93"/>
      <c r="T6139" s="93"/>
      <c r="U6139" s="93"/>
      <c r="V6139" s="93"/>
      <c r="W6139" s="93"/>
      <c r="X6139" s="93"/>
      <c r="Y6139" s="93"/>
    </row>
    <row r="6140" spans="1:25" ht="15" customHeight="1" x14ac:dyDescent="0.25">
      <c r="A6140" s="63" t="s">
        <v>935</v>
      </c>
      <c r="B6140" s="63" t="s">
        <v>140</v>
      </c>
      <c r="C6140" s="63" t="s">
        <v>13</v>
      </c>
      <c r="D6140" s="63" t="s">
        <v>2189</v>
      </c>
      <c r="E6140" s="65" t="s">
        <v>57</v>
      </c>
      <c r="F6140" s="65" t="s">
        <v>1</v>
      </c>
      <c r="G6140" s="65" t="s">
        <v>1</v>
      </c>
      <c r="H6140" s="65" t="s">
        <v>58</v>
      </c>
      <c r="I6140" s="31">
        <f t="shared" ref="I6140:K6140" si="5769">SUM(I6141:I6143)</f>
        <v>1488496</v>
      </c>
      <c r="J6140" s="31">
        <f t="shared" si="5769"/>
        <v>0</v>
      </c>
      <c r="K6140" s="31">
        <f t="shared" si="5769"/>
        <v>0</v>
      </c>
      <c r="L6140" s="31">
        <f t="shared" si="5723"/>
        <v>0</v>
      </c>
      <c r="M6140" s="31">
        <f t="shared" ref="M6140" si="5770">SUM(M6141:M6143)</f>
        <v>0</v>
      </c>
      <c r="N6140" s="31">
        <f t="shared" ref="N6140:O6140" si="5771">SUM(N6141:N6143)</f>
        <v>0</v>
      </c>
      <c r="O6140" s="31">
        <f t="shared" si="5771"/>
        <v>0</v>
      </c>
      <c r="P6140" s="31">
        <f t="shared" si="5726"/>
        <v>0</v>
      </c>
      <c r="Q6140" s="31" t="str">
        <f t="shared" si="5727"/>
        <v>-</v>
      </c>
      <c r="R6140" s="94"/>
      <c r="S6140" s="94"/>
      <c r="T6140" s="94"/>
      <c r="U6140" s="94"/>
      <c r="V6140" s="94"/>
      <c r="W6140" s="94"/>
      <c r="X6140" s="94"/>
      <c r="Y6140" s="94"/>
    </row>
    <row r="6141" spans="1:25" ht="15" customHeight="1" x14ac:dyDescent="0.25">
      <c r="A6141" s="64" t="s">
        <v>935</v>
      </c>
      <c r="B6141" s="64" t="s">
        <v>140</v>
      </c>
      <c r="C6141" s="64" t="s">
        <v>13</v>
      </c>
      <c r="D6141" s="64" t="s">
        <v>2189</v>
      </c>
      <c r="E6141" s="20" t="s">
        <v>106</v>
      </c>
      <c r="F6141" s="64"/>
      <c r="G6141" s="53" t="s">
        <v>388</v>
      </c>
      <c r="H6141" s="53" t="s">
        <v>105</v>
      </c>
      <c r="I6141" s="26">
        <v>412396</v>
      </c>
      <c r="J6141" s="26">
        <v>0</v>
      </c>
      <c r="K6141" s="26">
        <v>0</v>
      </c>
      <c r="L6141" s="26">
        <f t="shared" si="5723"/>
        <v>0</v>
      </c>
      <c r="M6141" s="26"/>
      <c r="N6141" s="26"/>
      <c r="O6141" s="26"/>
      <c r="P6141" s="26">
        <f t="shared" si="5726"/>
        <v>0</v>
      </c>
      <c r="Q6141" s="26" t="str">
        <f t="shared" si="5727"/>
        <v>-</v>
      </c>
      <c r="R6141" s="90"/>
      <c r="S6141" s="90"/>
      <c r="T6141" s="90"/>
      <c r="U6141" s="90"/>
      <c r="V6141" s="90"/>
      <c r="W6141" s="90"/>
      <c r="X6141" s="90"/>
      <c r="Y6141" s="90"/>
    </row>
    <row r="6142" spans="1:25" s="17" customFormat="1" ht="15" customHeight="1" x14ac:dyDescent="0.25">
      <c r="A6142" s="44" t="s">
        <v>935</v>
      </c>
      <c r="B6142" s="44" t="s">
        <v>140</v>
      </c>
      <c r="C6142" s="44" t="s">
        <v>13</v>
      </c>
      <c r="D6142" s="44" t="s">
        <v>2189</v>
      </c>
      <c r="E6142" s="45">
        <v>614300</v>
      </c>
      <c r="F6142" s="44"/>
      <c r="G6142" s="46" t="s">
        <v>388</v>
      </c>
      <c r="H6142" s="46" t="s">
        <v>60</v>
      </c>
      <c r="I6142" s="35">
        <v>100</v>
      </c>
      <c r="J6142" s="35">
        <v>0</v>
      </c>
      <c r="K6142" s="35">
        <v>0</v>
      </c>
      <c r="L6142" s="35">
        <f t="shared" si="5723"/>
        <v>0</v>
      </c>
      <c r="M6142" s="35"/>
      <c r="N6142" s="35"/>
      <c r="O6142" s="35"/>
      <c r="P6142" s="35">
        <f t="shared" si="5726"/>
        <v>0</v>
      </c>
      <c r="Q6142" s="35" t="str">
        <f t="shared" si="5727"/>
        <v>-</v>
      </c>
      <c r="R6142" s="95"/>
      <c r="S6142" s="95"/>
      <c r="T6142" s="95"/>
      <c r="U6142" s="95"/>
      <c r="V6142" s="95"/>
      <c r="W6142" s="95"/>
      <c r="X6142" s="95"/>
      <c r="Y6142" s="95"/>
    </row>
    <row r="6143" spans="1:25" ht="15" customHeight="1" x14ac:dyDescent="0.25">
      <c r="A6143" s="64" t="s">
        <v>935</v>
      </c>
      <c r="B6143" s="64" t="s">
        <v>140</v>
      </c>
      <c r="C6143" s="64" t="s">
        <v>13</v>
      </c>
      <c r="D6143" s="64" t="s">
        <v>2189</v>
      </c>
      <c r="E6143" s="20" t="s">
        <v>68</v>
      </c>
      <c r="F6143" s="64"/>
      <c r="G6143" s="53" t="s">
        <v>388</v>
      </c>
      <c r="H6143" s="53" t="s">
        <v>67</v>
      </c>
      <c r="I6143" s="26">
        <v>1076000</v>
      </c>
      <c r="J6143" s="26">
        <v>0</v>
      </c>
      <c r="K6143" s="26">
        <v>0</v>
      </c>
      <c r="L6143" s="26">
        <f t="shared" si="5723"/>
        <v>0</v>
      </c>
      <c r="M6143" s="26"/>
      <c r="N6143" s="26"/>
      <c r="O6143" s="26"/>
      <c r="P6143" s="26">
        <f t="shared" si="5726"/>
        <v>0</v>
      </c>
      <c r="Q6143" s="26" t="str">
        <f t="shared" si="5727"/>
        <v>-</v>
      </c>
      <c r="R6143" s="90"/>
      <c r="S6143" s="90"/>
      <c r="T6143" s="90"/>
      <c r="U6143" s="90"/>
      <c r="V6143" s="90"/>
      <c r="W6143" s="90"/>
      <c r="X6143" s="90"/>
      <c r="Y6143" s="90"/>
    </row>
    <row r="6144" spans="1:25" s="9" customFormat="1" ht="15" customHeight="1" x14ac:dyDescent="0.25">
      <c r="A6144" s="63" t="s">
        <v>1</v>
      </c>
      <c r="B6144" s="63" t="s">
        <v>1</v>
      </c>
      <c r="C6144" s="63" t="s">
        <v>1</v>
      </c>
      <c r="D6144" s="65" t="s">
        <v>1</v>
      </c>
      <c r="E6144" s="65" t="s">
        <v>1</v>
      </c>
      <c r="F6144" s="65" t="s">
        <v>1</v>
      </c>
      <c r="G6144" s="65" t="s">
        <v>1</v>
      </c>
      <c r="H6144" s="66" t="s">
        <v>149</v>
      </c>
      <c r="I6144" s="40">
        <f t="shared" ref="I6144:K6145" si="5772">SUM(I6145)</f>
        <v>1021972</v>
      </c>
      <c r="J6144" s="40">
        <f t="shared" si="5772"/>
        <v>0</v>
      </c>
      <c r="K6144" s="40">
        <f t="shared" si="5772"/>
        <v>0</v>
      </c>
      <c r="L6144" s="40">
        <f t="shared" si="5723"/>
        <v>0</v>
      </c>
      <c r="M6144" s="40">
        <f t="shared" ref="M6144:M6145" si="5773">SUM(M6145)</f>
        <v>0</v>
      </c>
      <c r="N6144" s="40">
        <f t="shared" ref="N6144:O6145" si="5774">SUM(N6145)</f>
        <v>0</v>
      </c>
      <c r="O6144" s="40">
        <f t="shared" si="5774"/>
        <v>0</v>
      </c>
      <c r="P6144" s="40">
        <f t="shared" si="5726"/>
        <v>0</v>
      </c>
      <c r="Q6144" s="40" t="str">
        <f t="shared" si="5727"/>
        <v>-</v>
      </c>
      <c r="R6144" s="100"/>
      <c r="S6144" s="100"/>
      <c r="T6144" s="100"/>
      <c r="U6144" s="100"/>
      <c r="V6144" s="100"/>
      <c r="W6144" s="100"/>
      <c r="X6144" s="100"/>
      <c r="Y6144" s="100"/>
    </row>
    <row r="6145" spans="1:25" s="9" customFormat="1" ht="15" customHeight="1" x14ac:dyDescent="0.25">
      <c r="A6145" s="63" t="s">
        <v>935</v>
      </c>
      <c r="B6145" s="63" t="s">
        <v>140</v>
      </c>
      <c r="C6145" s="63" t="s">
        <v>13</v>
      </c>
      <c r="D6145" s="63" t="s">
        <v>2189</v>
      </c>
      <c r="E6145" s="65" t="s">
        <v>3816</v>
      </c>
      <c r="F6145" s="65" t="s">
        <v>1</v>
      </c>
      <c r="G6145" s="65" t="s">
        <v>1</v>
      </c>
      <c r="H6145" s="65" t="s">
        <v>151</v>
      </c>
      <c r="I6145" s="31">
        <f t="shared" si="5772"/>
        <v>1021972</v>
      </c>
      <c r="J6145" s="31">
        <f t="shared" si="5772"/>
        <v>0</v>
      </c>
      <c r="K6145" s="31">
        <f t="shared" si="5772"/>
        <v>0</v>
      </c>
      <c r="L6145" s="31">
        <f t="shared" si="5723"/>
        <v>0</v>
      </c>
      <c r="M6145" s="31">
        <f t="shared" si="5773"/>
        <v>0</v>
      </c>
      <c r="N6145" s="31">
        <f t="shared" si="5774"/>
        <v>0</v>
      </c>
      <c r="O6145" s="31">
        <f t="shared" si="5774"/>
        <v>0</v>
      </c>
      <c r="P6145" s="31">
        <f t="shared" si="5726"/>
        <v>0</v>
      </c>
      <c r="Q6145" s="31" t="str">
        <f t="shared" si="5727"/>
        <v>-</v>
      </c>
      <c r="R6145" s="94"/>
      <c r="S6145" s="94"/>
      <c r="T6145" s="94"/>
      <c r="U6145" s="94"/>
      <c r="V6145" s="94"/>
      <c r="W6145" s="94"/>
      <c r="X6145" s="94"/>
      <c r="Y6145" s="94"/>
    </row>
    <row r="6146" spans="1:25" s="17" customFormat="1" ht="15" customHeight="1" x14ac:dyDescent="0.25">
      <c r="A6146" s="44" t="s">
        <v>935</v>
      </c>
      <c r="B6146" s="44" t="s">
        <v>140</v>
      </c>
      <c r="C6146" s="44" t="s">
        <v>13</v>
      </c>
      <c r="D6146" s="44" t="s">
        <v>2189</v>
      </c>
      <c r="E6146" s="45">
        <v>615100</v>
      </c>
      <c r="F6146" s="44"/>
      <c r="G6146" s="46" t="s">
        <v>388</v>
      </c>
      <c r="H6146" s="46" t="s">
        <v>431</v>
      </c>
      <c r="I6146" s="35">
        <v>1021972</v>
      </c>
      <c r="J6146" s="35">
        <v>0</v>
      </c>
      <c r="K6146" s="35">
        <v>0</v>
      </c>
      <c r="L6146" s="35">
        <f t="shared" si="5723"/>
        <v>0</v>
      </c>
      <c r="M6146" s="35"/>
      <c r="N6146" s="35"/>
      <c r="O6146" s="35"/>
      <c r="P6146" s="35">
        <f t="shared" si="5726"/>
        <v>0</v>
      </c>
      <c r="Q6146" s="35" t="str">
        <f t="shared" si="5727"/>
        <v>-</v>
      </c>
      <c r="R6146" s="95"/>
      <c r="S6146" s="95"/>
      <c r="T6146" s="95"/>
      <c r="U6146" s="95"/>
      <c r="V6146" s="95"/>
      <c r="W6146" s="95"/>
      <c r="X6146" s="95"/>
      <c r="Y6146" s="95"/>
    </row>
    <row r="6147" spans="1:25" ht="22.5" customHeight="1" x14ac:dyDescent="0.25">
      <c r="A6147" s="63" t="s">
        <v>1</v>
      </c>
      <c r="B6147" s="63" t="s">
        <v>1</v>
      </c>
      <c r="C6147" s="63" t="s">
        <v>1</v>
      </c>
      <c r="D6147" s="65" t="s">
        <v>1</v>
      </c>
      <c r="E6147" s="65" t="s">
        <v>1</v>
      </c>
      <c r="F6147" s="65" t="s">
        <v>1</v>
      </c>
      <c r="G6147" s="65" t="s">
        <v>1</v>
      </c>
      <c r="H6147" s="66" t="s">
        <v>69</v>
      </c>
      <c r="I6147" s="30">
        <f t="shared" ref="I6147:K6147" si="5775">SUM(I6148)</f>
        <v>3202305</v>
      </c>
      <c r="J6147" s="30">
        <f t="shared" si="5775"/>
        <v>500000</v>
      </c>
      <c r="K6147" s="30">
        <f t="shared" si="5775"/>
        <v>100000</v>
      </c>
      <c r="L6147" s="30">
        <f t="shared" si="5723"/>
        <v>0</v>
      </c>
      <c r="M6147" s="30">
        <f t="shared" ref="M6147" si="5776">SUM(M6148)</f>
        <v>0</v>
      </c>
      <c r="N6147" s="30">
        <f t="shared" ref="N6147:O6147" si="5777">SUM(N6148)</f>
        <v>0</v>
      </c>
      <c r="O6147" s="30">
        <f t="shared" si="5777"/>
        <v>0</v>
      </c>
      <c r="P6147" s="30">
        <f t="shared" si="5726"/>
        <v>100000</v>
      </c>
      <c r="Q6147" s="30">
        <f t="shared" si="5727"/>
        <v>20</v>
      </c>
      <c r="R6147" s="93"/>
      <c r="S6147" s="93"/>
      <c r="T6147" s="93"/>
      <c r="U6147" s="93"/>
      <c r="V6147" s="93"/>
      <c r="W6147" s="93"/>
      <c r="X6147" s="93"/>
      <c r="Y6147" s="93"/>
    </row>
    <row r="6148" spans="1:25" ht="15" customHeight="1" x14ac:dyDescent="0.25">
      <c r="A6148" s="63" t="s">
        <v>935</v>
      </c>
      <c r="B6148" s="63" t="s">
        <v>140</v>
      </c>
      <c r="C6148" s="63" t="s">
        <v>13</v>
      </c>
      <c r="D6148" s="63" t="s">
        <v>2189</v>
      </c>
      <c r="E6148" s="65" t="s">
        <v>70</v>
      </c>
      <c r="F6148" s="65" t="s">
        <v>1</v>
      </c>
      <c r="G6148" s="65" t="s">
        <v>1</v>
      </c>
      <c r="H6148" s="65" t="s">
        <v>71</v>
      </c>
      <c r="I6148" s="31">
        <f t="shared" ref="I6148:K6148" si="5778">SUM(I6151:I6153,I6149)</f>
        <v>3202305</v>
      </c>
      <c r="J6148" s="31">
        <f t="shared" si="5778"/>
        <v>500000</v>
      </c>
      <c r="K6148" s="31">
        <f t="shared" si="5778"/>
        <v>100000</v>
      </c>
      <c r="L6148" s="31">
        <f t="shared" si="5723"/>
        <v>0</v>
      </c>
      <c r="M6148" s="31">
        <f t="shared" ref="M6148" si="5779">SUM(M6151:M6153,M6149)</f>
        <v>0</v>
      </c>
      <c r="N6148" s="31">
        <f t="shared" ref="N6148:O6148" si="5780">SUM(N6151:N6153,N6149)</f>
        <v>0</v>
      </c>
      <c r="O6148" s="31">
        <f t="shared" si="5780"/>
        <v>0</v>
      </c>
      <c r="P6148" s="31">
        <f t="shared" si="5726"/>
        <v>100000</v>
      </c>
      <c r="Q6148" s="31">
        <f t="shared" si="5727"/>
        <v>20</v>
      </c>
      <c r="R6148" s="94"/>
      <c r="S6148" s="94"/>
      <c r="T6148" s="94"/>
      <c r="U6148" s="94"/>
      <c r="V6148" s="94"/>
      <c r="W6148" s="94"/>
      <c r="X6148" s="94"/>
      <c r="Y6148" s="94"/>
    </row>
    <row r="6149" spans="1:25" s="9" customFormat="1" ht="15" customHeight="1" x14ac:dyDescent="0.25">
      <c r="A6149" s="63" t="s">
        <v>935</v>
      </c>
      <c r="B6149" s="63" t="s">
        <v>140</v>
      </c>
      <c r="C6149" s="63" t="s">
        <v>13</v>
      </c>
      <c r="D6149" s="63" t="s">
        <v>2189</v>
      </c>
      <c r="E6149" s="54">
        <v>821200</v>
      </c>
      <c r="F6149" s="63"/>
      <c r="G6149" s="65"/>
      <c r="H6149" s="65" t="s">
        <v>454</v>
      </c>
      <c r="I6149" s="31">
        <f t="shared" ref="I6149:K6149" si="5781">SUM(I6150)</f>
        <v>500000</v>
      </c>
      <c r="J6149" s="31">
        <f t="shared" si="5781"/>
        <v>500000</v>
      </c>
      <c r="K6149" s="31">
        <f t="shared" si="5781"/>
        <v>100000</v>
      </c>
      <c r="L6149" s="31">
        <f t="shared" si="5723"/>
        <v>0</v>
      </c>
      <c r="M6149" s="31">
        <f t="shared" ref="M6149" si="5782">SUM(M6150)</f>
        <v>0</v>
      </c>
      <c r="N6149" s="31">
        <f t="shared" ref="N6149:O6149" si="5783">SUM(N6150)</f>
        <v>0</v>
      </c>
      <c r="O6149" s="31">
        <f t="shared" si="5783"/>
        <v>0</v>
      </c>
      <c r="P6149" s="31">
        <f t="shared" si="5726"/>
        <v>100000</v>
      </c>
      <c r="Q6149" s="31">
        <f t="shared" si="5727"/>
        <v>20</v>
      </c>
      <c r="R6149" s="94"/>
      <c r="S6149" s="94"/>
      <c r="T6149" s="94"/>
      <c r="U6149" s="94"/>
      <c r="V6149" s="94"/>
      <c r="W6149" s="94"/>
      <c r="X6149" s="94"/>
      <c r="Y6149" s="94"/>
    </row>
    <row r="6150" spans="1:25" s="4" customFormat="1" ht="15" customHeight="1" x14ac:dyDescent="0.25">
      <c r="A6150" s="64" t="s">
        <v>935</v>
      </c>
      <c r="B6150" s="64" t="s">
        <v>140</v>
      </c>
      <c r="C6150" s="64" t="s">
        <v>13</v>
      </c>
      <c r="D6150" s="64" t="s">
        <v>2189</v>
      </c>
      <c r="E6150" s="20">
        <v>821200</v>
      </c>
      <c r="F6150" s="64" t="s">
        <v>3623</v>
      </c>
      <c r="G6150" s="53" t="s">
        <v>388</v>
      </c>
      <c r="H6150" s="53" t="s">
        <v>1026</v>
      </c>
      <c r="I6150" s="26">
        <v>500000</v>
      </c>
      <c r="J6150" s="26">
        <v>500000</v>
      </c>
      <c r="K6150" s="26">
        <v>100000</v>
      </c>
      <c r="L6150" s="26">
        <f t="shared" si="5723"/>
        <v>0</v>
      </c>
      <c r="M6150" s="26"/>
      <c r="N6150" s="26"/>
      <c r="O6150" s="26"/>
      <c r="P6150" s="26">
        <f t="shared" si="5726"/>
        <v>100000</v>
      </c>
      <c r="Q6150" s="26">
        <f t="shared" si="5727"/>
        <v>20</v>
      </c>
      <c r="R6150" s="90"/>
      <c r="S6150" s="90"/>
      <c r="T6150" s="90"/>
      <c r="U6150" s="90"/>
      <c r="V6150" s="90"/>
      <c r="W6150" s="90"/>
      <c r="X6150" s="90"/>
      <c r="Y6150" s="90"/>
    </row>
    <row r="6151" spans="1:25" ht="15" customHeight="1" x14ac:dyDescent="0.25">
      <c r="A6151" s="64" t="s">
        <v>935</v>
      </c>
      <c r="B6151" s="64" t="s">
        <v>140</v>
      </c>
      <c r="C6151" s="64" t="s">
        <v>13</v>
      </c>
      <c r="D6151" s="64" t="s">
        <v>2189</v>
      </c>
      <c r="E6151" s="20" t="s">
        <v>74</v>
      </c>
      <c r="F6151" s="64"/>
      <c r="G6151" s="53" t="s">
        <v>388</v>
      </c>
      <c r="H6151" s="53" t="s">
        <v>73</v>
      </c>
      <c r="I6151" s="26">
        <v>1305000</v>
      </c>
      <c r="J6151" s="26">
        <v>0</v>
      </c>
      <c r="K6151" s="26">
        <v>0</v>
      </c>
      <c r="L6151" s="26">
        <f t="shared" si="5723"/>
        <v>0</v>
      </c>
      <c r="M6151" s="26"/>
      <c r="N6151" s="26"/>
      <c r="O6151" s="26"/>
      <c r="P6151" s="26">
        <f t="shared" si="5726"/>
        <v>0</v>
      </c>
      <c r="Q6151" s="26" t="str">
        <f t="shared" si="5727"/>
        <v>-</v>
      </c>
      <c r="R6151" s="90"/>
      <c r="S6151" s="90"/>
      <c r="T6151" s="90"/>
      <c r="U6151" s="90"/>
      <c r="V6151" s="90"/>
      <c r="W6151" s="90"/>
      <c r="X6151" s="90"/>
      <c r="Y6151" s="90"/>
    </row>
    <row r="6152" spans="1:25" s="17" customFormat="1" ht="15" customHeight="1" x14ac:dyDescent="0.25">
      <c r="A6152" s="44" t="s">
        <v>935</v>
      </c>
      <c r="B6152" s="44" t="s">
        <v>140</v>
      </c>
      <c r="C6152" s="44" t="s">
        <v>13</v>
      </c>
      <c r="D6152" s="44" t="s">
        <v>2189</v>
      </c>
      <c r="E6152" s="45">
        <v>821500</v>
      </c>
      <c r="F6152" s="44"/>
      <c r="G6152" s="46" t="s">
        <v>388</v>
      </c>
      <c r="H6152" s="46" t="s">
        <v>3801</v>
      </c>
      <c r="I6152" s="35">
        <v>1347305</v>
      </c>
      <c r="J6152" s="35">
        <v>0</v>
      </c>
      <c r="K6152" s="35">
        <v>0</v>
      </c>
      <c r="L6152" s="35">
        <f t="shared" si="5723"/>
        <v>0</v>
      </c>
      <c r="M6152" s="35"/>
      <c r="N6152" s="35"/>
      <c r="O6152" s="35"/>
      <c r="P6152" s="35">
        <f t="shared" si="5726"/>
        <v>0</v>
      </c>
      <c r="Q6152" s="35" t="str">
        <f t="shared" si="5727"/>
        <v>-</v>
      </c>
      <c r="R6152" s="95"/>
      <c r="S6152" s="95"/>
      <c r="T6152" s="95"/>
      <c r="U6152" s="95"/>
      <c r="V6152" s="95"/>
      <c r="W6152" s="95"/>
      <c r="X6152" s="95"/>
      <c r="Y6152" s="95"/>
    </row>
    <row r="6153" spans="1:25" ht="15" customHeight="1" x14ac:dyDescent="0.25">
      <c r="A6153" s="64" t="s">
        <v>935</v>
      </c>
      <c r="B6153" s="64" t="s">
        <v>140</v>
      </c>
      <c r="C6153" s="64" t="s">
        <v>13</v>
      </c>
      <c r="D6153" s="64" t="s">
        <v>2189</v>
      </c>
      <c r="E6153" s="20" t="s">
        <v>323</v>
      </c>
      <c r="F6153" s="64"/>
      <c r="G6153" s="53" t="s">
        <v>388</v>
      </c>
      <c r="H6153" s="53" t="s">
        <v>322</v>
      </c>
      <c r="I6153" s="26">
        <v>50000</v>
      </c>
      <c r="J6153" s="26">
        <v>0</v>
      </c>
      <c r="K6153" s="26">
        <v>0</v>
      </c>
      <c r="L6153" s="26">
        <f t="shared" si="5723"/>
        <v>0</v>
      </c>
      <c r="M6153" s="26"/>
      <c r="N6153" s="26"/>
      <c r="O6153" s="26"/>
      <c r="P6153" s="26">
        <f t="shared" si="5726"/>
        <v>0</v>
      </c>
      <c r="Q6153" s="26" t="str">
        <f t="shared" si="5727"/>
        <v>-</v>
      </c>
      <c r="R6153" s="90"/>
      <c r="S6153" s="90"/>
      <c r="T6153" s="90"/>
      <c r="U6153" s="90"/>
      <c r="V6153" s="90"/>
      <c r="W6153" s="90"/>
      <c r="X6153" s="90"/>
      <c r="Y6153" s="90"/>
    </row>
    <row r="6154" spans="1:25" ht="15" customHeight="1" x14ac:dyDescent="0.25">
      <c r="A6154" s="53" t="s">
        <v>1</v>
      </c>
      <c r="B6154" s="53" t="s">
        <v>1</v>
      </c>
      <c r="C6154" s="53" t="s">
        <v>1</v>
      </c>
      <c r="D6154" s="53" t="s">
        <v>1</v>
      </c>
      <c r="E6154" s="53" t="s">
        <v>1</v>
      </c>
      <c r="F6154" s="53" t="s">
        <v>1</v>
      </c>
      <c r="G6154" s="53" t="s">
        <v>1</v>
      </c>
      <c r="H6154" s="66" t="s">
        <v>2198</v>
      </c>
      <c r="I6154" s="30">
        <f t="shared" ref="I6154:K6154" si="5784">SUM(I6113,I6139,I6147,I6144)</f>
        <v>13725377</v>
      </c>
      <c r="J6154" s="30">
        <f t="shared" si="5784"/>
        <v>5130604</v>
      </c>
      <c r="K6154" s="30">
        <f t="shared" si="5784"/>
        <v>2409130</v>
      </c>
      <c r="L6154" s="30">
        <f t="shared" si="5723"/>
        <v>1144500</v>
      </c>
      <c r="M6154" s="30">
        <f t="shared" ref="M6154" si="5785">SUM(M6113,M6139,M6147,M6144)</f>
        <v>401500</v>
      </c>
      <c r="N6154" s="30">
        <f t="shared" ref="N6154:O6154" si="5786">SUM(N6113,N6139,N6147,N6144)</f>
        <v>362000</v>
      </c>
      <c r="O6154" s="30">
        <f t="shared" si="5786"/>
        <v>381000</v>
      </c>
      <c r="P6154" s="30">
        <f t="shared" si="5726"/>
        <v>3553630</v>
      </c>
      <c r="Q6154" s="30">
        <f t="shared" si="5727"/>
        <v>69.263384973776965</v>
      </c>
      <c r="R6154" s="93"/>
      <c r="S6154" s="93"/>
      <c r="T6154" s="93"/>
      <c r="U6154" s="93"/>
      <c r="V6154" s="93"/>
      <c r="W6154" s="93"/>
      <c r="X6154" s="93"/>
      <c r="Y6154" s="93"/>
    </row>
    <row r="6155" spans="1:25" ht="15" customHeight="1" thickBot="1" x14ac:dyDescent="0.3">
      <c r="A6155" s="53" t="s">
        <v>1</v>
      </c>
      <c r="B6155" s="53" t="s">
        <v>1</v>
      </c>
      <c r="C6155" s="53" t="s">
        <v>1</v>
      </c>
      <c r="D6155" s="53" t="s">
        <v>1</v>
      </c>
      <c r="E6155" s="53" t="s">
        <v>1</v>
      </c>
      <c r="F6155" s="53" t="s">
        <v>1</v>
      </c>
      <c r="G6155" s="53" t="s">
        <v>1</v>
      </c>
      <c r="H6155" s="65" t="s">
        <v>76</v>
      </c>
      <c r="I6155" s="31"/>
      <c r="J6155" s="31"/>
      <c r="K6155" s="31">
        <v>0</v>
      </c>
      <c r="L6155" s="31"/>
      <c r="M6155" s="31"/>
      <c r="N6155" s="31"/>
      <c r="O6155" s="31"/>
      <c r="P6155" s="31"/>
      <c r="Q6155" s="31"/>
      <c r="R6155" s="94"/>
      <c r="S6155" s="94"/>
      <c r="T6155" s="94"/>
      <c r="U6155" s="94"/>
      <c r="V6155" s="94"/>
      <c r="W6155" s="94"/>
      <c r="X6155" s="94"/>
      <c r="Y6155" s="94"/>
    </row>
    <row r="6156" spans="1:25" ht="47.25" customHeight="1" thickBot="1" x14ac:dyDescent="0.3">
      <c r="A6156" s="110" t="s">
        <v>1</v>
      </c>
      <c r="B6156" s="110" t="s">
        <v>1</v>
      </c>
      <c r="C6156" s="110" t="s">
        <v>1</v>
      </c>
      <c r="D6156" s="110" t="s">
        <v>1</v>
      </c>
      <c r="E6156" s="110" t="s">
        <v>1</v>
      </c>
      <c r="F6156" s="110" t="s">
        <v>1</v>
      </c>
      <c r="G6156" s="110" t="s">
        <v>1</v>
      </c>
      <c r="H6156" s="28" t="s">
        <v>77</v>
      </c>
      <c r="I6156" s="109" t="s">
        <v>3984</v>
      </c>
      <c r="J6156" s="109" t="s">
        <v>11</v>
      </c>
      <c r="K6156" s="109" t="s">
        <v>3989</v>
      </c>
      <c r="L6156" s="109" t="s">
        <v>3985</v>
      </c>
      <c r="M6156" s="109" t="s">
        <v>4027</v>
      </c>
      <c r="N6156" s="109" t="s">
        <v>3988</v>
      </c>
      <c r="O6156" s="109" t="s">
        <v>3986</v>
      </c>
      <c r="P6156" s="109" t="s">
        <v>3987</v>
      </c>
      <c r="Q6156" s="109" t="s">
        <v>3695</v>
      </c>
      <c r="R6156" s="91"/>
      <c r="S6156" s="91"/>
      <c r="T6156" s="91"/>
      <c r="U6156" s="91"/>
      <c r="V6156" s="91"/>
      <c r="W6156" s="91"/>
      <c r="X6156" s="91"/>
      <c r="Y6156" s="91"/>
    </row>
    <row r="6157" spans="1:25" ht="15" customHeight="1" x14ac:dyDescent="0.25">
      <c r="A6157" s="111"/>
      <c r="B6157" s="111"/>
      <c r="C6157" s="111"/>
      <c r="D6157" s="111"/>
      <c r="E6157" s="111"/>
      <c r="F6157" s="111"/>
      <c r="G6157" s="111"/>
      <c r="H6157" s="67" t="s">
        <v>1</v>
      </c>
      <c r="I6157" s="29">
        <v>1</v>
      </c>
      <c r="J6157" s="29">
        <v>2</v>
      </c>
      <c r="K6157" s="29">
        <v>3</v>
      </c>
      <c r="L6157" s="29" t="s">
        <v>3478</v>
      </c>
      <c r="M6157" s="29">
        <v>5</v>
      </c>
      <c r="N6157" s="29">
        <v>6</v>
      </c>
      <c r="O6157" s="29">
        <v>7</v>
      </c>
      <c r="P6157" s="29" t="s">
        <v>3696</v>
      </c>
      <c r="Q6157" s="29">
        <v>9</v>
      </c>
      <c r="R6157" s="92"/>
      <c r="S6157" s="92"/>
      <c r="T6157" s="92"/>
      <c r="U6157" s="92"/>
      <c r="V6157" s="92"/>
      <c r="W6157" s="92"/>
      <c r="X6157" s="92"/>
      <c r="Y6157" s="92"/>
    </row>
    <row r="6158" spans="1:25" ht="15" customHeight="1" x14ac:dyDescent="0.25">
      <c r="A6158" s="111"/>
      <c r="B6158" s="111"/>
      <c r="C6158" s="111"/>
      <c r="D6158" s="111"/>
      <c r="E6158" s="111"/>
      <c r="F6158" s="111"/>
      <c r="G6158" s="111"/>
      <c r="H6158" s="68" t="s">
        <v>485</v>
      </c>
      <c r="I6158" s="32">
        <f t="shared" ref="I6158:K6158" si="5787">SUM(I6154)</f>
        <v>13725377</v>
      </c>
      <c r="J6158" s="32">
        <f t="shared" si="5787"/>
        <v>5130604</v>
      </c>
      <c r="K6158" s="32">
        <f t="shared" si="5787"/>
        <v>2409130</v>
      </c>
      <c r="L6158" s="32">
        <f t="shared" si="5723"/>
        <v>1144500</v>
      </c>
      <c r="M6158" s="32">
        <f t="shared" ref="M6158" si="5788">SUM(M6154)</f>
        <v>401500</v>
      </c>
      <c r="N6158" s="32">
        <f t="shared" ref="N6158:O6158" si="5789">SUM(N6154)</f>
        <v>362000</v>
      </c>
      <c r="O6158" s="32">
        <f t="shared" si="5789"/>
        <v>381000</v>
      </c>
      <c r="P6158" s="32">
        <f t="shared" si="5726"/>
        <v>3553630</v>
      </c>
      <c r="Q6158" s="32">
        <f t="shared" si="5727"/>
        <v>69.263384973776965</v>
      </c>
      <c r="R6158" s="90"/>
      <c r="S6158" s="90"/>
      <c r="T6158" s="90"/>
      <c r="U6158" s="90"/>
      <c r="V6158" s="90"/>
      <c r="W6158" s="90"/>
      <c r="X6158" s="90"/>
      <c r="Y6158" s="90"/>
    </row>
    <row r="6159" spans="1:25" ht="15" customHeight="1" x14ac:dyDescent="0.25">
      <c r="A6159" s="111"/>
      <c r="B6159" s="111"/>
      <c r="C6159" s="111"/>
      <c r="D6159" s="111"/>
      <c r="E6159" s="111"/>
      <c r="F6159" s="111"/>
      <c r="G6159" s="111"/>
      <c r="H6159" s="69" t="s">
        <v>79</v>
      </c>
      <c r="I6159" s="32">
        <f t="shared" ref="I6159:K6159" si="5790">SUM(I6158)</f>
        <v>13725377</v>
      </c>
      <c r="J6159" s="32">
        <f t="shared" si="5790"/>
        <v>5130604</v>
      </c>
      <c r="K6159" s="32">
        <f t="shared" si="5790"/>
        <v>2409130</v>
      </c>
      <c r="L6159" s="32">
        <f t="shared" si="5723"/>
        <v>1144500</v>
      </c>
      <c r="M6159" s="32">
        <f t="shared" ref="M6159" si="5791">SUM(M6158)</f>
        <v>401500</v>
      </c>
      <c r="N6159" s="32">
        <f t="shared" ref="N6159:O6159" si="5792">SUM(N6158)</f>
        <v>362000</v>
      </c>
      <c r="O6159" s="32">
        <f t="shared" si="5792"/>
        <v>381000</v>
      </c>
      <c r="P6159" s="32">
        <f t="shared" si="5726"/>
        <v>3553630</v>
      </c>
      <c r="Q6159" s="32">
        <f t="shared" si="5727"/>
        <v>69.263384973776965</v>
      </c>
      <c r="R6159" s="90"/>
      <c r="S6159" s="90"/>
      <c r="T6159" s="90"/>
      <c r="U6159" s="90"/>
      <c r="V6159" s="90"/>
      <c r="W6159" s="90"/>
      <c r="X6159" s="90"/>
      <c r="Y6159" s="90"/>
    </row>
    <row r="6160" spans="1:25" ht="15" customHeight="1" thickBot="1" x14ac:dyDescent="0.3">
      <c r="A6160" s="112"/>
      <c r="B6160" s="112"/>
      <c r="C6160" s="112"/>
      <c r="D6160" s="112"/>
      <c r="E6160" s="112"/>
      <c r="F6160" s="112"/>
      <c r="G6160" s="112"/>
      <c r="I6160" s="27"/>
      <c r="J6160" s="27"/>
      <c r="K6160" s="27">
        <v>0</v>
      </c>
      <c r="L6160" s="27"/>
      <c r="M6160" s="27"/>
      <c r="N6160" s="27"/>
      <c r="O6160" s="27"/>
      <c r="P6160" s="27"/>
      <c r="Q6160" s="27"/>
      <c r="R6160" s="27"/>
      <c r="S6160" s="27"/>
      <c r="T6160" s="27"/>
      <c r="U6160" s="27"/>
      <c r="V6160" s="27"/>
      <c r="W6160" s="27"/>
      <c r="X6160" s="27"/>
      <c r="Y6160" s="27"/>
    </row>
    <row r="6161" spans="1:25" ht="45.75" customHeight="1" thickBot="1" x14ac:dyDescent="0.3">
      <c r="A6161" s="28" t="s">
        <v>4</v>
      </c>
      <c r="B6161" s="28" t="s">
        <v>5</v>
      </c>
      <c r="C6161" s="28" t="s">
        <v>6</v>
      </c>
      <c r="D6161" s="57" t="s">
        <v>1</v>
      </c>
      <c r="E6161" s="28" t="s">
        <v>7</v>
      </c>
      <c r="F6161" s="28" t="s">
        <v>8</v>
      </c>
      <c r="G6161" s="28" t="s">
        <v>9</v>
      </c>
      <c r="H6161" s="28" t="s">
        <v>10</v>
      </c>
      <c r="I6161" s="109" t="s">
        <v>3984</v>
      </c>
      <c r="J6161" s="109" t="s">
        <v>11</v>
      </c>
      <c r="K6161" s="109" t="s">
        <v>3989</v>
      </c>
      <c r="L6161" s="109" t="s">
        <v>3985</v>
      </c>
      <c r="M6161" s="109" t="s">
        <v>4027</v>
      </c>
      <c r="N6161" s="109" t="s">
        <v>3988</v>
      </c>
      <c r="O6161" s="109" t="s">
        <v>3986</v>
      </c>
      <c r="P6161" s="109" t="s">
        <v>3987</v>
      </c>
      <c r="Q6161" s="109" t="s">
        <v>3695</v>
      </c>
      <c r="R6161" s="91"/>
      <c r="S6161" s="91"/>
      <c r="T6161" s="91"/>
      <c r="U6161" s="91"/>
      <c r="V6161" s="91"/>
      <c r="W6161" s="91"/>
      <c r="X6161" s="91"/>
      <c r="Y6161" s="91"/>
    </row>
    <row r="6162" spans="1:25" ht="15" customHeight="1" x14ac:dyDescent="0.25">
      <c r="A6162" s="58" t="s">
        <v>1</v>
      </c>
      <c r="B6162" s="58" t="s">
        <v>1</v>
      </c>
      <c r="C6162" s="58" t="s">
        <v>1</v>
      </c>
      <c r="D6162" s="59" t="s">
        <v>1</v>
      </c>
      <c r="E6162" s="59" t="s">
        <v>1</v>
      </c>
      <c r="F6162" s="60" t="s">
        <v>1</v>
      </c>
      <c r="G6162" s="61" t="s">
        <v>1</v>
      </c>
      <c r="H6162" s="62" t="s">
        <v>1</v>
      </c>
      <c r="I6162" s="29">
        <v>1</v>
      </c>
      <c r="J6162" s="29">
        <v>2</v>
      </c>
      <c r="K6162" s="29">
        <v>3</v>
      </c>
      <c r="L6162" s="29" t="s">
        <v>3478</v>
      </c>
      <c r="M6162" s="29">
        <v>5</v>
      </c>
      <c r="N6162" s="29">
        <v>6</v>
      </c>
      <c r="O6162" s="29">
        <v>7</v>
      </c>
      <c r="P6162" s="29" t="s">
        <v>3696</v>
      </c>
      <c r="Q6162" s="29">
        <v>9</v>
      </c>
      <c r="R6162" s="92"/>
      <c r="S6162" s="92"/>
      <c r="T6162" s="92"/>
      <c r="U6162" s="92"/>
      <c r="V6162" s="92"/>
      <c r="W6162" s="92"/>
      <c r="X6162" s="92"/>
      <c r="Y6162" s="92"/>
    </row>
    <row r="6163" spans="1:25" ht="15" customHeight="1" x14ac:dyDescent="0.25">
      <c r="A6163" s="63" t="s">
        <v>935</v>
      </c>
      <c r="B6163" s="63" t="s">
        <v>140</v>
      </c>
      <c r="C6163" s="64" t="s">
        <v>1086</v>
      </c>
      <c r="D6163" s="64" t="s">
        <v>2199</v>
      </c>
      <c r="E6163" s="65" t="s">
        <v>1</v>
      </c>
      <c r="F6163" s="65" t="s">
        <v>1</v>
      </c>
      <c r="G6163" s="65" t="s">
        <v>1</v>
      </c>
      <c r="H6163" s="65" t="s">
        <v>2200</v>
      </c>
      <c r="I6163" s="26">
        <v>0</v>
      </c>
      <c r="J6163" s="26" t="s">
        <v>1</v>
      </c>
      <c r="K6163" s="26">
        <v>0</v>
      </c>
      <c r="L6163" s="26"/>
      <c r="M6163" s="26"/>
      <c r="N6163" s="26"/>
      <c r="O6163" s="26"/>
      <c r="P6163" s="26"/>
      <c r="Q6163" s="26"/>
      <c r="R6163" s="90"/>
      <c r="S6163" s="90"/>
      <c r="T6163" s="90"/>
      <c r="U6163" s="90"/>
      <c r="V6163" s="90"/>
      <c r="W6163" s="90"/>
      <c r="X6163" s="90"/>
      <c r="Y6163" s="90"/>
    </row>
    <row r="6164" spans="1:25" ht="22.5" customHeight="1" x14ac:dyDescent="0.25">
      <c r="A6164" s="63" t="s">
        <v>1</v>
      </c>
      <c r="B6164" s="63" t="s">
        <v>1</v>
      </c>
      <c r="C6164" s="63" t="s">
        <v>1</v>
      </c>
      <c r="D6164" s="65" t="s">
        <v>1</v>
      </c>
      <c r="E6164" s="65" t="s">
        <v>1</v>
      </c>
      <c r="F6164" s="65" t="s">
        <v>1</v>
      </c>
      <c r="G6164" s="65" t="s">
        <v>1</v>
      </c>
      <c r="H6164" s="66" t="s">
        <v>15</v>
      </c>
      <c r="I6164" s="30">
        <f t="shared" ref="I6164:K6164" si="5793">SUM(I6165,I6173,I6175)</f>
        <v>3686350</v>
      </c>
      <c r="J6164" s="30">
        <f t="shared" si="5793"/>
        <v>3625000</v>
      </c>
      <c r="K6164" s="30">
        <f t="shared" si="5793"/>
        <v>1866876</v>
      </c>
      <c r="L6164" s="30">
        <f t="shared" ref="L6164:L6223" si="5794">SUM(M6164:O6164)</f>
        <v>971200</v>
      </c>
      <c r="M6164" s="30">
        <f t="shared" ref="M6164" si="5795">SUM(M6165,M6173,M6175)</f>
        <v>362800</v>
      </c>
      <c r="N6164" s="30">
        <f t="shared" ref="N6164:O6164" si="5796">SUM(N6165,N6173,N6175)</f>
        <v>307200</v>
      </c>
      <c r="O6164" s="30">
        <f t="shared" si="5796"/>
        <v>301200</v>
      </c>
      <c r="P6164" s="30">
        <f t="shared" ref="P6164:P6223" si="5797">K6164+L6164</f>
        <v>2838076</v>
      </c>
      <c r="Q6164" s="30">
        <f t="shared" ref="Q6164:Q6223" si="5798">IF(J6164=0,"-",P6164/J6164*100)</f>
        <v>78.291751724137924</v>
      </c>
      <c r="R6164" s="93"/>
      <c r="S6164" s="93"/>
      <c r="T6164" s="93"/>
      <c r="U6164" s="93"/>
      <c r="V6164" s="93"/>
      <c r="W6164" s="93"/>
      <c r="X6164" s="93"/>
      <c r="Y6164" s="93"/>
    </row>
    <row r="6165" spans="1:25" ht="15" customHeight="1" x14ac:dyDescent="0.25">
      <c r="A6165" s="63" t="s">
        <v>935</v>
      </c>
      <c r="B6165" s="63" t="s">
        <v>140</v>
      </c>
      <c r="C6165" s="63" t="s">
        <v>1086</v>
      </c>
      <c r="D6165" s="63" t="s">
        <v>2199</v>
      </c>
      <c r="E6165" s="65" t="s">
        <v>16</v>
      </c>
      <c r="F6165" s="65" t="s">
        <v>1</v>
      </c>
      <c r="G6165" s="65" t="s">
        <v>1</v>
      </c>
      <c r="H6165" s="65" t="s">
        <v>17</v>
      </c>
      <c r="I6165" s="31">
        <f t="shared" ref="I6165:K6165" si="5799">SUM(I6166:I6167)</f>
        <v>3066500</v>
      </c>
      <c r="J6165" s="31">
        <f t="shared" si="5799"/>
        <v>3060500</v>
      </c>
      <c r="K6165" s="31">
        <f t="shared" si="5799"/>
        <v>1606776</v>
      </c>
      <c r="L6165" s="31">
        <f t="shared" si="5794"/>
        <v>786800</v>
      </c>
      <c r="M6165" s="31">
        <f t="shared" ref="M6165" si="5800">SUM(M6166:M6167)</f>
        <v>259600</v>
      </c>
      <c r="N6165" s="31">
        <f t="shared" ref="N6165:O6165" si="5801">SUM(N6166:N6167)</f>
        <v>263600</v>
      </c>
      <c r="O6165" s="31">
        <f t="shared" si="5801"/>
        <v>263600</v>
      </c>
      <c r="P6165" s="31">
        <f t="shared" si="5797"/>
        <v>2393576</v>
      </c>
      <c r="Q6165" s="31">
        <f t="shared" si="5798"/>
        <v>78.208658715896092</v>
      </c>
      <c r="R6165" s="94"/>
      <c r="S6165" s="94"/>
      <c r="T6165" s="94"/>
      <c r="U6165" s="94"/>
      <c r="V6165" s="94"/>
      <c r="W6165" s="94"/>
      <c r="X6165" s="94"/>
      <c r="Y6165" s="94"/>
    </row>
    <row r="6166" spans="1:25" ht="15" customHeight="1" x14ac:dyDescent="0.25">
      <c r="A6166" s="64" t="s">
        <v>935</v>
      </c>
      <c r="B6166" s="64" t="s">
        <v>140</v>
      </c>
      <c r="C6166" s="64" t="s">
        <v>1086</v>
      </c>
      <c r="D6166" s="64" t="s">
        <v>2199</v>
      </c>
      <c r="E6166" s="20" t="s">
        <v>19</v>
      </c>
      <c r="F6166" s="64"/>
      <c r="G6166" s="53" t="s">
        <v>388</v>
      </c>
      <c r="H6166" s="53" t="s">
        <v>18</v>
      </c>
      <c r="I6166" s="26">
        <v>2806000</v>
      </c>
      <c r="J6166" s="26">
        <v>2800000</v>
      </c>
      <c r="K6166" s="26">
        <v>1450000</v>
      </c>
      <c r="L6166" s="26">
        <f t="shared" si="5794"/>
        <v>735000</v>
      </c>
      <c r="M6166" s="26">
        <v>245000</v>
      </c>
      <c r="N6166" s="26">
        <v>245000</v>
      </c>
      <c r="O6166" s="26">
        <v>245000</v>
      </c>
      <c r="P6166" s="26">
        <f t="shared" si="5797"/>
        <v>2185000</v>
      </c>
      <c r="Q6166" s="26">
        <f t="shared" si="5798"/>
        <v>78.035714285714292</v>
      </c>
      <c r="R6166" s="90"/>
      <c r="S6166" s="90"/>
      <c r="T6166" s="90"/>
      <c r="U6166" s="90"/>
      <c r="V6166" s="90"/>
      <c r="W6166" s="90"/>
      <c r="X6166" s="90"/>
      <c r="Y6166" s="90"/>
    </row>
    <row r="6167" spans="1:25" ht="15" customHeight="1" x14ac:dyDescent="0.25">
      <c r="A6167" s="63" t="s">
        <v>935</v>
      </c>
      <c r="B6167" s="63" t="s">
        <v>140</v>
      </c>
      <c r="C6167" s="63" t="s">
        <v>1086</v>
      </c>
      <c r="D6167" s="63" t="s">
        <v>2199</v>
      </c>
      <c r="E6167" s="63" t="s">
        <v>21</v>
      </c>
      <c r="F6167" s="64" t="s">
        <v>1</v>
      </c>
      <c r="G6167" s="53" t="s">
        <v>1</v>
      </c>
      <c r="H6167" s="65" t="s">
        <v>22</v>
      </c>
      <c r="I6167" s="31">
        <f t="shared" ref="I6167:K6167" si="5802">SUM(I6168:I6172)</f>
        <v>260500</v>
      </c>
      <c r="J6167" s="31">
        <f t="shared" si="5802"/>
        <v>260500</v>
      </c>
      <c r="K6167" s="31">
        <f t="shared" si="5802"/>
        <v>156776</v>
      </c>
      <c r="L6167" s="31">
        <f t="shared" si="5794"/>
        <v>51800</v>
      </c>
      <c r="M6167" s="31">
        <f t="shared" ref="M6167" si="5803">SUM(M6168:M6172)</f>
        <v>14600</v>
      </c>
      <c r="N6167" s="31">
        <f t="shared" ref="N6167:O6167" si="5804">SUM(N6168:N6172)</f>
        <v>18600</v>
      </c>
      <c r="O6167" s="31">
        <f t="shared" si="5804"/>
        <v>18600</v>
      </c>
      <c r="P6167" s="31">
        <f t="shared" si="5797"/>
        <v>208576</v>
      </c>
      <c r="Q6167" s="31">
        <f t="shared" si="5798"/>
        <v>80.067562380038396</v>
      </c>
      <c r="R6167" s="94"/>
      <c r="S6167" s="94"/>
      <c r="T6167" s="94"/>
      <c r="U6167" s="94"/>
      <c r="V6167" s="94"/>
      <c r="W6167" s="94"/>
      <c r="X6167" s="94"/>
      <c r="Y6167" s="94"/>
    </row>
    <row r="6168" spans="1:25" ht="15" customHeight="1" x14ac:dyDescent="0.25">
      <c r="A6168" s="64" t="s">
        <v>935</v>
      </c>
      <c r="B6168" s="64" t="s">
        <v>140</v>
      </c>
      <c r="C6168" s="64" t="s">
        <v>1086</v>
      </c>
      <c r="D6168" s="64" t="s">
        <v>2199</v>
      </c>
      <c r="E6168" s="20" t="s">
        <v>23</v>
      </c>
      <c r="F6168" s="64" t="s">
        <v>2201</v>
      </c>
      <c r="G6168" s="53" t="s">
        <v>388</v>
      </c>
      <c r="H6168" s="53" t="s">
        <v>85</v>
      </c>
      <c r="I6168" s="26">
        <v>40000</v>
      </c>
      <c r="J6168" s="26">
        <v>40000</v>
      </c>
      <c r="K6168" s="26">
        <v>25300</v>
      </c>
      <c r="L6168" s="26">
        <f t="shared" si="5794"/>
        <v>10800</v>
      </c>
      <c r="M6168" s="26">
        <v>3600</v>
      </c>
      <c r="N6168" s="26">
        <v>3600</v>
      </c>
      <c r="O6168" s="26">
        <v>3600</v>
      </c>
      <c r="P6168" s="26">
        <f t="shared" si="5797"/>
        <v>36100</v>
      </c>
      <c r="Q6168" s="26">
        <f t="shared" si="5798"/>
        <v>90.25</v>
      </c>
      <c r="R6168" s="90"/>
      <c r="S6168" s="90"/>
      <c r="T6168" s="90"/>
      <c r="U6168" s="90"/>
      <c r="V6168" s="90"/>
      <c r="W6168" s="90"/>
      <c r="X6168" s="90"/>
      <c r="Y6168" s="90"/>
    </row>
    <row r="6169" spans="1:25" ht="15" customHeight="1" x14ac:dyDescent="0.25">
      <c r="A6169" s="64" t="s">
        <v>935</v>
      </c>
      <c r="B6169" s="64" t="s">
        <v>140</v>
      </c>
      <c r="C6169" s="64" t="s">
        <v>1086</v>
      </c>
      <c r="D6169" s="64" t="s">
        <v>2199</v>
      </c>
      <c r="E6169" s="20" t="s">
        <v>23</v>
      </c>
      <c r="F6169" s="64" t="s">
        <v>2202</v>
      </c>
      <c r="G6169" s="53" t="s">
        <v>388</v>
      </c>
      <c r="H6169" s="53" t="s">
        <v>25</v>
      </c>
      <c r="I6169" s="26">
        <v>145000</v>
      </c>
      <c r="J6169" s="26">
        <v>145000</v>
      </c>
      <c r="K6169" s="26">
        <v>91000</v>
      </c>
      <c r="L6169" s="26">
        <f t="shared" si="5794"/>
        <v>30000</v>
      </c>
      <c r="M6169" s="26">
        <v>11000</v>
      </c>
      <c r="N6169" s="26">
        <v>4000</v>
      </c>
      <c r="O6169" s="26">
        <v>15000</v>
      </c>
      <c r="P6169" s="26">
        <f t="shared" si="5797"/>
        <v>121000</v>
      </c>
      <c r="Q6169" s="26">
        <f t="shared" si="5798"/>
        <v>83.448275862068968</v>
      </c>
      <c r="R6169" s="90"/>
      <c r="S6169" s="90"/>
      <c r="T6169" s="90"/>
      <c r="U6169" s="90"/>
      <c r="V6169" s="90"/>
      <c r="W6169" s="90"/>
      <c r="X6169" s="90"/>
      <c r="Y6169" s="90"/>
    </row>
    <row r="6170" spans="1:25" ht="15" customHeight="1" x14ac:dyDescent="0.25">
      <c r="A6170" s="64" t="s">
        <v>935</v>
      </c>
      <c r="B6170" s="64" t="s">
        <v>140</v>
      </c>
      <c r="C6170" s="64" t="s">
        <v>1086</v>
      </c>
      <c r="D6170" s="64" t="s">
        <v>2199</v>
      </c>
      <c r="E6170" s="20" t="s">
        <v>23</v>
      </c>
      <c r="F6170" s="64" t="s">
        <v>2203</v>
      </c>
      <c r="G6170" s="53" t="s">
        <v>388</v>
      </c>
      <c r="H6170" s="53" t="s">
        <v>27</v>
      </c>
      <c r="I6170" s="26">
        <v>34000</v>
      </c>
      <c r="J6170" s="26">
        <v>34000</v>
      </c>
      <c r="K6170" s="26">
        <v>32976</v>
      </c>
      <c r="L6170" s="26">
        <f t="shared" si="5794"/>
        <v>0</v>
      </c>
      <c r="M6170" s="26"/>
      <c r="N6170" s="26"/>
      <c r="O6170" s="26"/>
      <c r="P6170" s="26">
        <f t="shared" si="5797"/>
        <v>32976</v>
      </c>
      <c r="Q6170" s="26">
        <f t="shared" si="5798"/>
        <v>96.988235294117644</v>
      </c>
      <c r="R6170" s="90"/>
      <c r="S6170" s="90"/>
      <c r="T6170" s="90"/>
      <c r="U6170" s="90"/>
      <c r="V6170" s="90"/>
      <c r="W6170" s="90"/>
      <c r="X6170" s="90"/>
      <c r="Y6170" s="90"/>
    </row>
    <row r="6171" spans="1:25" ht="15" customHeight="1" x14ac:dyDescent="0.25">
      <c r="A6171" s="64" t="s">
        <v>935</v>
      </c>
      <c r="B6171" s="64" t="s">
        <v>140</v>
      </c>
      <c r="C6171" s="64" t="s">
        <v>1086</v>
      </c>
      <c r="D6171" s="64" t="s">
        <v>2199</v>
      </c>
      <c r="E6171" s="20" t="s">
        <v>23</v>
      </c>
      <c r="F6171" s="64" t="s">
        <v>2204</v>
      </c>
      <c r="G6171" s="53" t="s">
        <v>388</v>
      </c>
      <c r="H6171" s="53" t="s">
        <v>89</v>
      </c>
      <c r="I6171" s="26">
        <v>31500</v>
      </c>
      <c r="J6171" s="26">
        <v>31500</v>
      </c>
      <c r="K6171" s="26">
        <v>0</v>
      </c>
      <c r="L6171" s="26">
        <f t="shared" si="5794"/>
        <v>11000</v>
      </c>
      <c r="M6171" s="26"/>
      <c r="N6171" s="26">
        <v>11000</v>
      </c>
      <c r="O6171" s="26"/>
      <c r="P6171" s="26">
        <f t="shared" si="5797"/>
        <v>11000</v>
      </c>
      <c r="Q6171" s="26">
        <f t="shared" si="5798"/>
        <v>34.920634920634917</v>
      </c>
      <c r="R6171" s="90"/>
      <c r="S6171" s="90"/>
      <c r="T6171" s="90"/>
      <c r="U6171" s="90"/>
      <c r="V6171" s="90"/>
      <c r="W6171" s="90"/>
      <c r="X6171" s="90"/>
      <c r="Y6171" s="90"/>
    </row>
    <row r="6172" spans="1:25" ht="15" customHeight="1" x14ac:dyDescent="0.25">
      <c r="A6172" s="64" t="s">
        <v>935</v>
      </c>
      <c r="B6172" s="64" t="s">
        <v>140</v>
      </c>
      <c r="C6172" s="64" t="s">
        <v>1086</v>
      </c>
      <c r="D6172" s="64" t="s">
        <v>2199</v>
      </c>
      <c r="E6172" s="20" t="s">
        <v>23</v>
      </c>
      <c r="F6172" s="64" t="s">
        <v>2205</v>
      </c>
      <c r="G6172" s="53" t="s">
        <v>388</v>
      </c>
      <c r="H6172" s="53" t="s">
        <v>29</v>
      </c>
      <c r="I6172" s="26">
        <v>10000</v>
      </c>
      <c r="J6172" s="26">
        <v>10000</v>
      </c>
      <c r="K6172" s="26">
        <v>7500</v>
      </c>
      <c r="L6172" s="26">
        <f t="shared" si="5794"/>
        <v>0</v>
      </c>
      <c r="M6172" s="26"/>
      <c r="N6172" s="26"/>
      <c r="O6172" s="26"/>
      <c r="P6172" s="26">
        <f t="shared" si="5797"/>
        <v>7500</v>
      </c>
      <c r="Q6172" s="26">
        <f t="shared" si="5798"/>
        <v>75</v>
      </c>
      <c r="R6172" s="90"/>
      <c r="S6172" s="90"/>
      <c r="T6172" s="90"/>
      <c r="U6172" s="90"/>
      <c r="V6172" s="90"/>
      <c r="W6172" s="90"/>
      <c r="X6172" s="90"/>
      <c r="Y6172" s="90"/>
    </row>
    <row r="6173" spans="1:25" ht="15" customHeight="1" x14ac:dyDescent="0.25">
      <c r="A6173" s="63" t="s">
        <v>935</v>
      </c>
      <c r="B6173" s="63" t="s">
        <v>140</v>
      </c>
      <c r="C6173" s="63" t="s">
        <v>1086</v>
      </c>
      <c r="D6173" s="63" t="s">
        <v>2199</v>
      </c>
      <c r="E6173" s="65" t="s">
        <v>30</v>
      </c>
      <c r="F6173" s="65" t="s">
        <v>1</v>
      </c>
      <c r="G6173" s="65" t="s">
        <v>1</v>
      </c>
      <c r="H6173" s="65" t="s">
        <v>31</v>
      </c>
      <c r="I6173" s="31">
        <f t="shared" ref="I6173:K6173" si="5805">SUM(I6174)</f>
        <v>300600</v>
      </c>
      <c r="J6173" s="31">
        <f t="shared" si="5805"/>
        <v>300000</v>
      </c>
      <c r="K6173" s="31">
        <f t="shared" si="5805"/>
        <v>160000</v>
      </c>
      <c r="L6173" s="31">
        <f t="shared" si="5794"/>
        <v>78000</v>
      </c>
      <c r="M6173" s="31">
        <f t="shared" ref="M6173" si="5806">SUM(M6174)</f>
        <v>26000</v>
      </c>
      <c r="N6173" s="31">
        <f t="shared" ref="N6173:O6173" si="5807">SUM(N6174)</f>
        <v>26000</v>
      </c>
      <c r="O6173" s="31">
        <f t="shared" si="5807"/>
        <v>26000</v>
      </c>
      <c r="P6173" s="31">
        <f t="shared" si="5797"/>
        <v>238000</v>
      </c>
      <c r="Q6173" s="31">
        <f t="shared" si="5798"/>
        <v>79.333333333333329</v>
      </c>
      <c r="R6173" s="94"/>
      <c r="S6173" s="94"/>
      <c r="T6173" s="94"/>
      <c r="U6173" s="94"/>
      <c r="V6173" s="94"/>
      <c r="W6173" s="94"/>
      <c r="X6173" s="94"/>
      <c r="Y6173" s="94"/>
    </row>
    <row r="6174" spans="1:25" ht="15" customHeight="1" x14ac:dyDescent="0.25">
      <c r="A6174" s="64" t="s">
        <v>935</v>
      </c>
      <c r="B6174" s="64" t="s">
        <v>140</v>
      </c>
      <c r="C6174" s="64" t="s">
        <v>1086</v>
      </c>
      <c r="D6174" s="64" t="s">
        <v>2199</v>
      </c>
      <c r="E6174" s="20" t="s">
        <v>33</v>
      </c>
      <c r="F6174" s="64"/>
      <c r="G6174" s="53" t="s">
        <v>388</v>
      </c>
      <c r="H6174" s="53" t="s">
        <v>32</v>
      </c>
      <c r="I6174" s="26">
        <v>300600</v>
      </c>
      <c r="J6174" s="26">
        <v>300000</v>
      </c>
      <c r="K6174" s="26">
        <v>160000</v>
      </c>
      <c r="L6174" s="26">
        <f t="shared" si="5794"/>
        <v>78000</v>
      </c>
      <c r="M6174" s="26">
        <v>26000</v>
      </c>
      <c r="N6174" s="26">
        <v>26000</v>
      </c>
      <c r="O6174" s="26">
        <v>26000</v>
      </c>
      <c r="P6174" s="26">
        <f t="shared" si="5797"/>
        <v>238000</v>
      </c>
      <c r="Q6174" s="26">
        <f t="shared" si="5798"/>
        <v>79.333333333333329</v>
      </c>
      <c r="R6174" s="90"/>
      <c r="S6174" s="90"/>
      <c r="T6174" s="90"/>
      <c r="U6174" s="90"/>
      <c r="V6174" s="90"/>
      <c r="W6174" s="90"/>
      <c r="X6174" s="90"/>
      <c r="Y6174" s="90"/>
    </row>
    <row r="6175" spans="1:25" ht="15" customHeight="1" x14ac:dyDescent="0.25">
      <c r="A6175" s="63" t="s">
        <v>935</v>
      </c>
      <c r="B6175" s="63" t="s">
        <v>140</v>
      </c>
      <c r="C6175" s="63" t="s">
        <v>1086</v>
      </c>
      <c r="D6175" s="63" t="s">
        <v>2199</v>
      </c>
      <c r="E6175" s="65" t="s">
        <v>34</v>
      </c>
      <c r="F6175" s="65" t="s">
        <v>1</v>
      </c>
      <c r="G6175" s="65" t="s">
        <v>1</v>
      </c>
      <c r="H6175" s="65" t="s">
        <v>35</v>
      </c>
      <c r="I6175" s="31">
        <f t="shared" ref="I6175:K6175" si="5808">SUM(I6176:I6184)</f>
        <v>319250</v>
      </c>
      <c r="J6175" s="31">
        <f t="shared" si="5808"/>
        <v>264500</v>
      </c>
      <c r="K6175" s="31">
        <f t="shared" si="5808"/>
        <v>100100</v>
      </c>
      <c r="L6175" s="31">
        <f t="shared" si="5794"/>
        <v>106400</v>
      </c>
      <c r="M6175" s="31">
        <f t="shared" ref="M6175" si="5809">SUM(M6176:M6184)</f>
        <v>77200</v>
      </c>
      <c r="N6175" s="31">
        <f t="shared" ref="N6175:O6175" si="5810">SUM(N6176:N6184)</f>
        <v>17600</v>
      </c>
      <c r="O6175" s="31">
        <f t="shared" si="5810"/>
        <v>11600</v>
      </c>
      <c r="P6175" s="31">
        <f t="shared" si="5797"/>
        <v>206500</v>
      </c>
      <c r="Q6175" s="31">
        <f t="shared" si="5798"/>
        <v>78.071833648393195</v>
      </c>
      <c r="R6175" s="94"/>
      <c r="S6175" s="94"/>
      <c r="T6175" s="94"/>
      <c r="U6175" s="94"/>
      <c r="V6175" s="94"/>
      <c r="W6175" s="94"/>
      <c r="X6175" s="94"/>
      <c r="Y6175" s="94"/>
    </row>
    <row r="6176" spans="1:25" ht="15" customHeight="1" x14ac:dyDescent="0.25">
      <c r="A6176" s="64" t="s">
        <v>935</v>
      </c>
      <c r="B6176" s="64" t="s">
        <v>140</v>
      </c>
      <c r="C6176" s="64" t="s">
        <v>1086</v>
      </c>
      <c r="D6176" s="64" t="s">
        <v>2199</v>
      </c>
      <c r="E6176" s="20" t="s">
        <v>38</v>
      </c>
      <c r="F6176" s="64"/>
      <c r="G6176" s="53" t="s">
        <v>388</v>
      </c>
      <c r="H6176" s="53" t="s">
        <v>37</v>
      </c>
      <c r="I6176" s="26">
        <v>6000</v>
      </c>
      <c r="J6176" s="26">
        <v>6000</v>
      </c>
      <c r="K6176" s="26">
        <v>0</v>
      </c>
      <c r="L6176" s="26">
        <f t="shared" si="5794"/>
        <v>4000</v>
      </c>
      <c r="M6176" s="26">
        <v>2000</v>
      </c>
      <c r="N6176" s="26">
        <v>1000</v>
      </c>
      <c r="O6176" s="26">
        <v>1000</v>
      </c>
      <c r="P6176" s="26">
        <f t="shared" si="5797"/>
        <v>4000</v>
      </c>
      <c r="Q6176" s="26">
        <f t="shared" si="5798"/>
        <v>66.666666666666657</v>
      </c>
      <c r="R6176" s="90"/>
      <c r="S6176" s="90"/>
      <c r="T6176" s="90"/>
      <c r="U6176" s="90"/>
      <c r="V6176" s="90"/>
      <c r="W6176" s="90"/>
      <c r="X6176" s="90"/>
      <c r="Y6176" s="90"/>
    </row>
    <row r="6177" spans="1:25" ht="15" customHeight="1" x14ac:dyDescent="0.25">
      <c r="A6177" s="64" t="s">
        <v>935</v>
      </c>
      <c r="B6177" s="64" t="s">
        <v>140</v>
      </c>
      <c r="C6177" s="64" t="s">
        <v>1086</v>
      </c>
      <c r="D6177" s="64" t="s">
        <v>2199</v>
      </c>
      <c r="E6177" s="20" t="s">
        <v>298</v>
      </c>
      <c r="F6177" s="64"/>
      <c r="G6177" s="53" t="s">
        <v>388</v>
      </c>
      <c r="H6177" s="53" t="s">
        <v>297</v>
      </c>
      <c r="I6177" s="26">
        <v>80000</v>
      </c>
      <c r="J6177" s="26">
        <v>80000</v>
      </c>
      <c r="K6177" s="26">
        <v>70000</v>
      </c>
      <c r="L6177" s="26">
        <f t="shared" si="5794"/>
        <v>10000</v>
      </c>
      <c r="M6177" s="26">
        <v>6000</v>
      </c>
      <c r="N6177" s="26">
        <v>4000</v>
      </c>
      <c r="O6177" s="26"/>
      <c r="P6177" s="26">
        <f t="shared" si="5797"/>
        <v>80000</v>
      </c>
      <c r="Q6177" s="26">
        <f t="shared" si="5798"/>
        <v>100</v>
      </c>
      <c r="R6177" s="90"/>
      <c r="S6177" s="90"/>
      <c r="T6177" s="90"/>
      <c r="U6177" s="90"/>
      <c r="V6177" s="90"/>
      <c r="W6177" s="90"/>
      <c r="X6177" s="90"/>
      <c r="Y6177" s="90"/>
    </row>
    <row r="6178" spans="1:25" ht="15" customHeight="1" x14ac:dyDescent="0.25">
      <c r="A6178" s="64" t="s">
        <v>935</v>
      </c>
      <c r="B6178" s="64" t="s">
        <v>140</v>
      </c>
      <c r="C6178" s="64" t="s">
        <v>1086</v>
      </c>
      <c r="D6178" s="64" t="s">
        <v>2199</v>
      </c>
      <c r="E6178" s="20" t="s">
        <v>301</v>
      </c>
      <c r="F6178" s="64"/>
      <c r="G6178" s="53" t="s">
        <v>388</v>
      </c>
      <c r="H6178" s="53" t="s">
        <v>300</v>
      </c>
      <c r="I6178" s="26">
        <v>15000</v>
      </c>
      <c r="J6178" s="26">
        <v>15000</v>
      </c>
      <c r="K6178" s="26">
        <v>7100</v>
      </c>
      <c r="L6178" s="26">
        <f t="shared" si="5794"/>
        <v>4000</v>
      </c>
      <c r="M6178" s="26">
        <v>2000</v>
      </c>
      <c r="N6178" s="26">
        <v>1000</v>
      </c>
      <c r="O6178" s="26">
        <v>1000</v>
      </c>
      <c r="P6178" s="26">
        <f t="shared" si="5797"/>
        <v>11100</v>
      </c>
      <c r="Q6178" s="26">
        <f t="shared" si="5798"/>
        <v>74</v>
      </c>
      <c r="R6178" s="90"/>
      <c r="S6178" s="90"/>
      <c r="T6178" s="90"/>
      <c r="U6178" s="90"/>
      <c r="V6178" s="90"/>
      <c r="W6178" s="90"/>
      <c r="X6178" s="90"/>
      <c r="Y6178" s="90"/>
    </row>
    <row r="6179" spans="1:25" ht="15" customHeight="1" x14ac:dyDescent="0.25">
      <c r="A6179" s="64" t="s">
        <v>935</v>
      </c>
      <c r="B6179" s="64" t="s">
        <v>140</v>
      </c>
      <c r="C6179" s="64" t="s">
        <v>1086</v>
      </c>
      <c r="D6179" s="64" t="s">
        <v>2199</v>
      </c>
      <c r="E6179" s="20" t="s">
        <v>218</v>
      </c>
      <c r="F6179" s="64"/>
      <c r="G6179" s="53" t="s">
        <v>388</v>
      </c>
      <c r="H6179" s="53" t="s">
        <v>217</v>
      </c>
      <c r="I6179" s="26">
        <v>35000</v>
      </c>
      <c r="J6179" s="26">
        <v>35000</v>
      </c>
      <c r="K6179" s="26">
        <v>5000</v>
      </c>
      <c r="L6179" s="26">
        <f t="shared" si="5794"/>
        <v>25000</v>
      </c>
      <c r="M6179" s="26">
        <v>15000</v>
      </c>
      <c r="N6179" s="26">
        <v>5000</v>
      </c>
      <c r="O6179" s="26">
        <v>5000</v>
      </c>
      <c r="P6179" s="26">
        <f t="shared" si="5797"/>
        <v>30000</v>
      </c>
      <c r="Q6179" s="26">
        <f t="shared" si="5798"/>
        <v>85.714285714285708</v>
      </c>
      <c r="R6179" s="90"/>
      <c r="S6179" s="90"/>
      <c r="T6179" s="90"/>
      <c r="U6179" s="90"/>
      <c r="V6179" s="90"/>
      <c r="W6179" s="90"/>
      <c r="X6179" s="90"/>
      <c r="Y6179" s="90"/>
    </row>
    <row r="6180" spans="1:25" s="17" customFormat="1" ht="15" customHeight="1" x14ac:dyDescent="0.25">
      <c r="A6180" s="44" t="s">
        <v>935</v>
      </c>
      <c r="B6180" s="44" t="s">
        <v>140</v>
      </c>
      <c r="C6180" s="44" t="s">
        <v>1086</v>
      </c>
      <c r="D6180" s="44" t="s">
        <v>2199</v>
      </c>
      <c r="E6180" s="45">
        <v>613500</v>
      </c>
      <c r="F6180" s="44"/>
      <c r="G6180" s="46" t="s">
        <v>388</v>
      </c>
      <c r="H6180" s="46" t="s">
        <v>302</v>
      </c>
      <c r="I6180" s="35">
        <v>100</v>
      </c>
      <c r="J6180" s="35">
        <v>0</v>
      </c>
      <c r="K6180" s="35">
        <v>0</v>
      </c>
      <c r="L6180" s="35">
        <f t="shared" si="5794"/>
        <v>0</v>
      </c>
      <c r="M6180" s="35"/>
      <c r="N6180" s="35"/>
      <c r="O6180" s="35"/>
      <c r="P6180" s="35">
        <f t="shared" si="5797"/>
        <v>0</v>
      </c>
      <c r="Q6180" s="35" t="str">
        <f t="shared" si="5798"/>
        <v>-</v>
      </c>
      <c r="R6180" s="95"/>
      <c r="S6180" s="95"/>
      <c r="T6180" s="95"/>
      <c r="U6180" s="95"/>
      <c r="V6180" s="95"/>
      <c r="W6180" s="95"/>
      <c r="X6180" s="95"/>
      <c r="Y6180" s="95"/>
    </row>
    <row r="6181" spans="1:25" s="17" customFormat="1" ht="15" customHeight="1" x14ac:dyDescent="0.25">
      <c r="A6181" s="44" t="s">
        <v>935</v>
      </c>
      <c r="B6181" s="44" t="s">
        <v>140</v>
      </c>
      <c r="C6181" s="44" t="s">
        <v>1086</v>
      </c>
      <c r="D6181" s="44" t="s">
        <v>2199</v>
      </c>
      <c r="E6181" s="45">
        <v>613600</v>
      </c>
      <c r="F6181" s="44"/>
      <c r="G6181" s="46" t="s">
        <v>388</v>
      </c>
      <c r="H6181" s="46" t="s">
        <v>304</v>
      </c>
      <c r="I6181" s="35">
        <v>100</v>
      </c>
      <c r="J6181" s="35">
        <v>0</v>
      </c>
      <c r="K6181" s="35">
        <v>0</v>
      </c>
      <c r="L6181" s="35">
        <f t="shared" si="5794"/>
        <v>0</v>
      </c>
      <c r="M6181" s="35"/>
      <c r="N6181" s="35"/>
      <c r="O6181" s="35"/>
      <c r="P6181" s="35">
        <f t="shared" si="5797"/>
        <v>0</v>
      </c>
      <c r="Q6181" s="35" t="str">
        <f t="shared" si="5798"/>
        <v>-</v>
      </c>
      <c r="R6181" s="95"/>
      <c r="S6181" s="95"/>
      <c r="T6181" s="95"/>
      <c r="U6181" s="95"/>
      <c r="V6181" s="95"/>
      <c r="W6181" s="95"/>
      <c r="X6181" s="95"/>
      <c r="Y6181" s="95"/>
    </row>
    <row r="6182" spans="1:25" ht="15" customHeight="1" x14ac:dyDescent="0.25">
      <c r="A6182" s="64" t="s">
        <v>935</v>
      </c>
      <c r="B6182" s="64" t="s">
        <v>140</v>
      </c>
      <c r="C6182" s="64" t="s">
        <v>1086</v>
      </c>
      <c r="D6182" s="64" t="s">
        <v>2199</v>
      </c>
      <c r="E6182" s="20" t="s">
        <v>308</v>
      </c>
      <c r="F6182" s="64"/>
      <c r="G6182" s="53" t="s">
        <v>388</v>
      </c>
      <c r="H6182" s="53" t="s">
        <v>307</v>
      </c>
      <c r="I6182" s="26">
        <v>60000</v>
      </c>
      <c r="J6182" s="26">
        <v>30000</v>
      </c>
      <c r="K6182" s="26">
        <v>8000</v>
      </c>
      <c r="L6182" s="26">
        <f t="shared" si="5794"/>
        <v>22000</v>
      </c>
      <c r="M6182" s="26">
        <v>20000</v>
      </c>
      <c r="N6182" s="26">
        <v>2000</v>
      </c>
      <c r="O6182" s="26"/>
      <c r="P6182" s="26">
        <f t="shared" si="5797"/>
        <v>30000</v>
      </c>
      <c r="Q6182" s="26">
        <f t="shared" si="5798"/>
        <v>100</v>
      </c>
      <c r="R6182" s="90"/>
      <c r="S6182" s="90"/>
      <c r="T6182" s="90"/>
      <c r="U6182" s="90"/>
      <c r="V6182" s="90"/>
      <c r="W6182" s="90"/>
      <c r="X6182" s="90"/>
      <c r="Y6182" s="90"/>
    </row>
    <row r="6183" spans="1:25" ht="15" customHeight="1" x14ac:dyDescent="0.25">
      <c r="A6183" s="64" t="s">
        <v>935</v>
      </c>
      <c r="B6183" s="64" t="s">
        <v>140</v>
      </c>
      <c r="C6183" s="64" t="s">
        <v>1086</v>
      </c>
      <c r="D6183" s="64" t="s">
        <v>2199</v>
      </c>
      <c r="E6183" s="20" t="s">
        <v>311</v>
      </c>
      <c r="F6183" s="64"/>
      <c r="G6183" s="53" t="s">
        <v>388</v>
      </c>
      <c r="H6183" s="53" t="s">
        <v>310</v>
      </c>
      <c r="I6183" s="26">
        <v>8000</v>
      </c>
      <c r="J6183" s="26">
        <v>0</v>
      </c>
      <c r="K6183" s="26">
        <v>0</v>
      </c>
      <c r="L6183" s="26">
        <f t="shared" si="5794"/>
        <v>0</v>
      </c>
      <c r="M6183" s="26"/>
      <c r="N6183" s="26"/>
      <c r="O6183" s="26"/>
      <c r="P6183" s="26">
        <f t="shared" si="5797"/>
        <v>0</v>
      </c>
      <c r="Q6183" s="26" t="str">
        <f t="shared" si="5798"/>
        <v>-</v>
      </c>
      <c r="R6183" s="90"/>
      <c r="S6183" s="90"/>
      <c r="T6183" s="90"/>
      <c r="U6183" s="90"/>
      <c r="V6183" s="90"/>
      <c r="W6183" s="90"/>
      <c r="X6183" s="90"/>
      <c r="Y6183" s="90"/>
    </row>
    <row r="6184" spans="1:25" ht="15" customHeight="1" x14ac:dyDescent="0.25">
      <c r="A6184" s="63" t="s">
        <v>935</v>
      </c>
      <c r="B6184" s="63" t="s">
        <v>140</v>
      </c>
      <c r="C6184" s="63" t="s">
        <v>1086</v>
      </c>
      <c r="D6184" s="63" t="s">
        <v>2199</v>
      </c>
      <c r="E6184" s="63" t="s">
        <v>39</v>
      </c>
      <c r="F6184" s="64" t="s">
        <v>1</v>
      </c>
      <c r="G6184" s="53" t="s">
        <v>1</v>
      </c>
      <c r="H6184" s="65" t="s">
        <v>40</v>
      </c>
      <c r="I6184" s="31">
        <f t="shared" ref="I6184:K6184" si="5811">SUM(I6185:I6187)</f>
        <v>115050</v>
      </c>
      <c r="J6184" s="31">
        <f t="shared" si="5811"/>
        <v>98500</v>
      </c>
      <c r="K6184" s="31">
        <f t="shared" si="5811"/>
        <v>10000</v>
      </c>
      <c r="L6184" s="31">
        <f t="shared" si="5794"/>
        <v>41400</v>
      </c>
      <c r="M6184" s="31">
        <f t="shared" ref="M6184" si="5812">SUM(M6185:M6187)</f>
        <v>32200</v>
      </c>
      <c r="N6184" s="31">
        <f t="shared" ref="N6184:O6184" si="5813">SUM(N6185:N6187)</f>
        <v>4600</v>
      </c>
      <c r="O6184" s="31">
        <f t="shared" si="5813"/>
        <v>4600</v>
      </c>
      <c r="P6184" s="31">
        <f t="shared" si="5797"/>
        <v>51400</v>
      </c>
      <c r="Q6184" s="31">
        <f t="shared" si="5798"/>
        <v>52.182741116751274</v>
      </c>
      <c r="R6184" s="94"/>
      <c r="S6184" s="94"/>
      <c r="T6184" s="94"/>
      <c r="U6184" s="94"/>
      <c r="V6184" s="94"/>
      <c r="W6184" s="94"/>
      <c r="X6184" s="94"/>
      <c r="Y6184" s="94"/>
    </row>
    <row r="6185" spans="1:25" ht="15" customHeight="1" x14ac:dyDescent="0.25">
      <c r="A6185" s="64" t="s">
        <v>935</v>
      </c>
      <c r="B6185" s="64" t="s">
        <v>140</v>
      </c>
      <c r="C6185" s="64" t="s">
        <v>1086</v>
      </c>
      <c r="D6185" s="64" t="s">
        <v>2199</v>
      </c>
      <c r="E6185" s="20" t="s">
        <v>41</v>
      </c>
      <c r="F6185" s="64"/>
      <c r="G6185" s="53" t="s">
        <v>388</v>
      </c>
      <c r="H6185" s="53" t="s">
        <v>40</v>
      </c>
      <c r="I6185" s="26">
        <v>90500</v>
      </c>
      <c r="J6185" s="26">
        <v>80000</v>
      </c>
      <c r="K6185" s="26">
        <v>10000</v>
      </c>
      <c r="L6185" s="26">
        <f t="shared" si="5794"/>
        <v>36000</v>
      </c>
      <c r="M6185" s="26">
        <v>30000</v>
      </c>
      <c r="N6185" s="26">
        <v>3000</v>
      </c>
      <c r="O6185" s="26">
        <v>3000</v>
      </c>
      <c r="P6185" s="26">
        <f t="shared" si="5797"/>
        <v>46000</v>
      </c>
      <c r="Q6185" s="26">
        <f t="shared" si="5798"/>
        <v>57.499999999999993</v>
      </c>
      <c r="R6185" s="90"/>
      <c r="S6185" s="90"/>
      <c r="T6185" s="90"/>
      <c r="U6185" s="90"/>
      <c r="V6185" s="90"/>
      <c r="W6185" s="90"/>
      <c r="X6185" s="90"/>
      <c r="Y6185" s="90"/>
    </row>
    <row r="6186" spans="1:25" ht="15" customHeight="1" x14ac:dyDescent="0.25">
      <c r="A6186" s="64" t="s">
        <v>935</v>
      </c>
      <c r="B6186" s="64" t="s">
        <v>140</v>
      </c>
      <c r="C6186" s="64" t="s">
        <v>1086</v>
      </c>
      <c r="D6186" s="64" t="s">
        <v>2199</v>
      </c>
      <c r="E6186" s="20" t="s">
        <v>41</v>
      </c>
      <c r="F6186" s="64" t="s">
        <v>2206</v>
      </c>
      <c r="G6186" s="53" t="s">
        <v>388</v>
      </c>
      <c r="H6186" s="53" t="s">
        <v>49</v>
      </c>
      <c r="I6186" s="26">
        <v>13050</v>
      </c>
      <c r="J6186" s="26">
        <v>7000</v>
      </c>
      <c r="K6186" s="26">
        <v>0</v>
      </c>
      <c r="L6186" s="26">
        <f t="shared" si="5794"/>
        <v>2400</v>
      </c>
      <c r="M6186" s="26">
        <v>1200</v>
      </c>
      <c r="N6186" s="26">
        <v>600</v>
      </c>
      <c r="O6186" s="26">
        <v>600</v>
      </c>
      <c r="P6186" s="26">
        <f t="shared" si="5797"/>
        <v>2400</v>
      </c>
      <c r="Q6186" s="26">
        <f t="shared" si="5798"/>
        <v>34.285714285714285</v>
      </c>
      <c r="R6186" s="90"/>
      <c r="S6186" s="90"/>
      <c r="T6186" s="90"/>
      <c r="U6186" s="90"/>
      <c r="V6186" s="90"/>
      <c r="W6186" s="90"/>
      <c r="X6186" s="90"/>
      <c r="Y6186" s="90"/>
    </row>
    <row r="6187" spans="1:25" ht="22.5" customHeight="1" x14ac:dyDescent="0.25">
      <c r="A6187" s="64" t="s">
        <v>935</v>
      </c>
      <c r="B6187" s="64" t="s">
        <v>140</v>
      </c>
      <c r="C6187" s="64" t="s">
        <v>1086</v>
      </c>
      <c r="D6187" s="64" t="s">
        <v>2199</v>
      </c>
      <c r="E6187" s="20" t="s">
        <v>41</v>
      </c>
      <c r="F6187" s="64" t="s">
        <v>2207</v>
      </c>
      <c r="G6187" s="53" t="s">
        <v>388</v>
      </c>
      <c r="H6187" s="53" t="s">
        <v>55</v>
      </c>
      <c r="I6187" s="26">
        <v>11500</v>
      </c>
      <c r="J6187" s="26">
        <v>11500</v>
      </c>
      <c r="K6187" s="26">
        <v>0</v>
      </c>
      <c r="L6187" s="26">
        <f t="shared" si="5794"/>
        <v>3000</v>
      </c>
      <c r="M6187" s="26">
        <v>1000</v>
      </c>
      <c r="N6187" s="26">
        <v>1000</v>
      </c>
      <c r="O6187" s="26">
        <v>1000</v>
      </c>
      <c r="P6187" s="26">
        <f t="shared" si="5797"/>
        <v>3000</v>
      </c>
      <c r="Q6187" s="26">
        <f t="shared" si="5798"/>
        <v>26.086956521739129</v>
      </c>
      <c r="R6187" s="90"/>
      <c r="S6187" s="90"/>
      <c r="T6187" s="90"/>
      <c r="U6187" s="90"/>
      <c r="V6187" s="90"/>
      <c r="W6187" s="90"/>
      <c r="X6187" s="90"/>
      <c r="Y6187" s="90"/>
    </row>
    <row r="6188" spans="1:25" s="17" customFormat="1" ht="22.5" x14ac:dyDescent="0.25">
      <c r="A6188" s="76" t="s">
        <v>1</v>
      </c>
      <c r="B6188" s="76" t="s">
        <v>1</v>
      </c>
      <c r="C6188" s="76" t="s">
        <v>1</v>
      </c>
      <c r="D6188" s="77" t="s">
        <v>1</v>
      </c>
      <c r="E6188" s="77" t="s">
        <v>1</v>
      </c>
      <c r="F6188" s="77" t="s">
        <v>1</v>
      </c>
      <c r="G6188" s="77" t="s">
        <v>1</v>
      </c>
      <c r="H6188" s="78" t="s">
        <v>56</v>
      </c>
      <c r="I6188" s="35">
        <f t="shared" ref="I6188:K6188" si="5814">SUM(I6189)</f>
        <v>200</v>
      </c>
      <c r="J6188" s="35">
        <f t="shared" si="5814"/>
        <v>0</v>
      </c>
      <c r="K6188" s="35">
        <f t="shared" si="5814"/>
        <v>0</v>
      </c>
      <c r="L6188" s="35">
        <f t="shared" si="5794"/>
        <v>0</v>
      </c>
      <c r="M6188" s="35">
        <f t="shared" ref="M6188" si="5815">SUM(M6189)</f>
        <v>0</v>
      </c>
      <c r="N6188" s="35">
        <f t="shared" ref="N6188:O6188" si="5816">SUM(N6189)</f>
        <v>0</v>
      </c>
      <c r="O6188" s="35">
        <f t="shared" si="5816"/>
        <v>0</v>
      </c>
      <c r="P6188" s="35">
        <f t="shared" si="5797"/>
        <v>0</v>
      </c>
      <c r="Q6188" s="35" t="str">
        <f t="shared" si="5798"/>
        <v>-</v>
      </c>
      <c r="R6188" s="95"/>
      <c r="S6188" s="95"/>
      <c r="T6188" s="95"/>
      <c r="U6188" s="95"/>
      <c r="V6188" s="95"/>
      <c r="W6188" s="95"/>
      <c r="X6188" s="95"/>
      <c r="Y6188" s="95"/>
    </row>
    <row r="6189" spans="1:25" s="17" customFormat="1" x14ac:dyDescent="0.25">
      <c r="A6189" s="76" t="s">
        <v>935</v>
      </c>
      <c r="B6189" s="76" t="s">
        <v>140</v>
      </c>
      <c r="C6189" s="76" t="s">
        <v>1086</v>
      </c>
      <c r="D6189" s="76" t="s">
        <v>2199</v>
      </c>
      <c r="E6189" s="77" t="s">
        <v>57</v>
      </c>
      <c r="F6189" s="77" t="s">
        <v>1</v>
      </c>
      <c r="G6189" s="77" t="s">
        <v>1</v>
      </c>
      <c r="H6189" s="77" t="s">
        <v>58</v>
      </c>
      <c r="I6189" s="35">
        <f t="shared" ref="I6189:K6189" si="5817">SUM(I6190:I6191)</f>
        <v>200</v>
      </c>
      <c r="J6189" s="35">
        <f t="shared" si="5817"/>
        <v>0</v>
      </c>
      <c r="K6189" s="35">
        <f t="shared" si="5817"/>
        <v>0</v>
      </c>
      <c r="L6189" s="35">
        <f t="shared" si="5794"/>
        <v>0</v>
      </c>
      <c r="M6189" s="35">
        <f t="shared" ref="M6189" si="5818">SUM(M6190:M6191)</f>
        <v>0</v>
      </c>
      <c r="N6189" s="35">
        <f t="shared" ref="N6189:O6189" si="5819">SUM(N6190:N6191)</f>
        <v>0</v>
      </c>
      <c r="O6189" s="35">
        <f t="shared" si="5819"/>
        <v>0</v>
      </c>
      <c r="P6189" s="35">
        <f t="shared" si="5797"/>
        <v>0</v>
      </c>
      <c r="Q6189" s="35" t="str">
        <f t="shared" si="5798"/>
        <v>-</v>
      </c>
      <c r="R6189" s="95"/>
      <c r="S6189" s="95"/>
      <c r="T6189" s="95"/>
      <c r="U6189" s="95"/>
      <c r="V6189" s="95"/>
      <c r="W6189" s="95"/>
      <c r="X6189" s="95"/>
      <c r="Y6189" s="95"/>
    </row>
    <row r="6190" spans="1:25" s="17" customFormat="1" x14ac:dyDescent="0.25">
      <c r="A6190" s="44" t="s">
        <v>935</v>
      </c>
      <c r="B6190" s="44" t="s">
        <v>140</v>
      </c>
      <c r="C6190" s="44" t="s">
        <v>1086</v>
      </c>
      <c r="D6190" s="44" t="s">
        <v>2199</v>
      </c>
      <c r="E6190" s="45" t="s">
        <v>106</v>
      </c>
      <c r="F6190" s="44"/>
      <c r="G6190" s="46" t="s">
        <v>388</v>
      </c>
      <c r="H6190" s="46" t="s">
        <v>105</v>
      </c>
      <c r="I6190" s="35">
        <v>100</v>
      </c>
      <c r="J6190" s="35">
        <v>0</v>
      </c>
      <c r="K6190" s="35">
        <v>0</v>
      </c>
      <c r="L6190" s="35">
        <f t="shared" si="5794"/>
        <v>0</v>
      </c>
      <c r="M6190" s="35"/>
      <c r="N6190" s="35"/>
      <c r="O6190" s="35"/>
      <c r="P6190" s="35">
        <f t="shared" si="5797"/>
        <v>0</v>
      </c>
      <c r="Q6190" s="35" t="str">
        <f t="shared" si="5798"/>
        <v>-</v>
      </c>
      <c r="R6190" s="95"/>
      <c r="S6190" s="95"/>
      <c r="T6190" s="95"/>
      <c r="U6190" s="95"/>
      <c r="V6190" s="95"/>
      <c r="W6190" s="95"/>
      <c r="X6190" s="95"/>
      <c r="Y6190" s="95"/>
    </row>
    <row r="6191" spans="1:25" s="17" customFormat="1" x14ac:dyDescent="0.25">
      <c r="A6191" s="44" t="s">
        <v>935</v>
      </c>
      <c r="B6191" s="44" t="s">
        <v>140</v>
      </c>
      <c r="C6191" s="44" t="s">
        <v>1086</v>
      </c>
      <c r="D6191" s="44" t="s">
        <v>2199</v>
      </c>
      <c r="E6191" s="45" t="s">
        <v>68</v>
      </c>
      <c r="F6191" s="44"/>
      <c r="G6191" s="46" t="s">
        <v>388</v>
      </c>
      <c r="H6191" s="46" t="s">
        <v>67</v>
      </c>
      <c r="I6191" s="35">
        <v>100</v>
      </c>
      <c r="J6191" s="35">
        <v>0</v>
      </c>
      <c r="K6191" s="35">
        <v>0</v>
      </c>
      <c r="L6191" s="35">
        <f t="shared" si="5794"/>
        <v>0</v>
      </c>
      <c r="M6191" s="35"/>
      <c r="N6191" s="35"/>
      <c r="O6191" s="35"/>
      <c r="P6191" s="35">
        <f t="shared" si="5797"/>
        <v>0</v>
      </c>
      <c r="Q6191" s="35" t="str">
        <f t="shared" si="5798"/>
        <v>-</v>
      </c>
      <c r="R6191" s="95"/>
      <c r="S6191" s="95"/>
      <c r="T6191" s="95"/>
      <c r="U6191" s="95"/>
      <c r="V6191" s="95"/>
      <c r="W6191" s="95"/>
      <c r="X6191" s="95"/>
      <c r="Y6191" s="95"/>
    </row>
    <row r="6192" spans="1:25" ht="22.5" customHeight="1" x14ac:dyDescent="0.25">
      <c r="A6192" s="63" t="s">
        <v>1</v>
      </c>
      <c r="B6192" s="63" t="s">
        <v>1</v>
      </c>
      <c r="C6192" s="63" t="s">
        <v>1</v>
      </c>
      <c r="D6192" s="65" t="s">
        <v>1</v>
      </c>
      <c r="E6192" s="65" t="s">
        <v>1</v>
      </c>
      <c r="F6192" s="65" t="s">
        <v>1</v>
      </c>
      <c r="G6192" s="65" t="s">
        <v>1</v>
      </c>
      <c r="H6192" s="66" t="s">
        <v>69</v>
      </c>
      <c r="I6192" s="30">
        <f t="shared" ref="I6192:K6193" si="5820">SUM(I6193)</f>
        <v>50000</v>
      </c>
      <c r="J6192" s="30">
        <f t="shared" si="5820"/>
        <v>0</v>
      </c>
      <c r="K6192" s="30">
        <f t="shared" si="5820"/>
        <v>0</v>
      </c>
      <c r="L6192" s="30">
        <f t="shared" si="5794"/>
        <v>0</v>
      </c>
      <c r="M6192" s="30">
        <f t="shared" ref="M6192:M6193" si="5821">SUM(M6193)</f>
        <v>0</v>
      </c>
      <c r="N6192" s="30">
        <f t="shared" ref="N6192:O6193" si="5822">SUM(N6193)</f>
        <v>0</v>
      </c>
      <c r="O6192" s="30">
        <f t="shared" si="5822"/>
        <v>0</v>
      </c>
      <c r="P6192" s="30">
        <f t="shared" si="5797"/>
        <v>0</v>
      </c>
      <c r="Q6192" s="30" t="str">
        <f t="shared" si="5798"/>
        <v>-</v>
      </c>
      <c r="R6192" s="93"/>
      <c r="S6192" s="93"/>
      <c r="T6192" s="93"/>
      <c r="U6192" s="93"/>
      <c r="V6192" s="93"/>
      <c r="W6192" s="93"/>
      <c r="X6192" s="93"/>
      <c r="Y6192" s="93"/>
    </row>
    <row r="6193" spans="1:25" ht="15" customHeight="1" x14ac:dyDescent="0.25">
      <c r="A6193" s="63" t="s">
        <v>935</v>
      </c>
      <c r="B6193" s="63" t="s">
        <v>140</v>
      </c>
      <c r="C6193" s="63" t="s">
        <v>1086</v>
      </c>
      <c r="D6193" s="63" t="s">
        <v>2199</v>
      </c>
      <c r="E6193" s="65" t="s">
        <v>70</v>
      </c>
      <c r="F6193" s="65" t="s">
        <v>1</v>
      </c>
      <c r="G6193" s="65" t="s">
        <v>1</v>
      </c>
      <c r="H6193" s="65" t="s">
        <v>71</v>
      </c>
      <c r="I6193" s="31">
        <f t="shared" si="5820"/>
        <v>50000</v>
      </c>
      <c r="J6193" s="31">
        <f t="shared" si="5820"/>
        <v>0</v>
      </c>
      <c r="K6193" s="31">
        <f t="shared" si="5820"/>
        <v>0</v>
      </c>
      <c r="L6193" s="31">
        <f t="shared" si="5794"/>
        <v>0</v>
      </c>
      <c r="M6193" s="31">
        <f t="shared" si="5821"/>
        <v>0</v>
      </c>
      <c r="N6193" s="31">
        <f t="shared" si="5822"/>
        <v>0</v>
      </c>
      <c r="O6193" s="31">
        <f t="shared" si="5822"/>
        <v>0</v>
      </c>
      <c r="P6193" s="31">
        <f t="shared" si="5797"/>
        <v>0</v>
      </c>
      <c r="Q6193" s="31" t="str">
        <f t="shared" si="5798"/>
        <v>-</v>
      </c>
      <c r="R6193" s="94"/>
      <c r="S6193" s="94"/>
      <c r="T6193" s="94"/>
      <c r="U6193" s="94"/>
      <c r="V6193" s="94"/>
      <c r="W6193" s="94"/>
      <c r="X6193" s="94"/>
      <c r="Y6193" s="94"/>
    </row>
    <row r="6194" spans="1:25" ht="15" customHeight="1" x14ac:dyDescent="0.25">
      <c r="A6194" s="64" t="s">
        <v>935</v>
      </c>
      <c r="B6194" s="64" t="s">
        <v>140</v>
      </c>
      <c r="C6194" s="64" t="s">
        <v>1086</v>
      </c>
      <c r="D6194" s="64" t="s">
        <v>2199</v>
      </c>
      <c r="E6194" s="20" t="s">
        <v>74</v>
      </c>
      <c r="F6194" s="64"/>
      <c r="G6194" s="53" t="s">
        <v>388</v>
      </c>
      <c r="H6194" s="53" t="s">
        <v>73</v>
      </c>
      <c r="I6194" s="26">
        <v>50000</v>
      </c>
      <c r="J6194" s="26">
        <v>0</v>
      </c>
      <c r="K6194" s="26">
        <v>0</v>
      </c>
      <c r="L6194" s="26">
        <f t="shared" si="5794"/>
        <v>0</v>
      </c>
      <c r="M6194" s="26"/>
      <c r="N6194" s="26"/>
      <c r="O6194" s="26"/>
      <c r="P6194" s="26">
        <f t="shared" si="5797"/>
        <v>0</v>
      </c>
      <c r="Q6194" s="26" t="str">
        <f t="shared" si="5798"/>
        <v>-</v>
      </c>
      <c r="R6194" s="90"/>
      <c r="S6194" s="90"/>
      <c r="T6194" s="90"/>
      <c r="U6194" s="90"/>
      <c r="V6194" s="90"/>
      <c r="W6194" s="90"/>
      <c r="X6194" s="90"/>
      <c r="Y6194" s="90"/>
    </row>
    <row r="6195" spans="1:25" ht="15" customHeight="1" x14ac:dyDescent="0.25">
      <c r="A6195" s="53" t="s">
        <v>1</v>
      </c>
      <c r="B6195" s="53" t="s">
        <v>1</v>
      </c>
      <c r="C6195" s="53" t="s">
        <v>1</v>
      </c>
      <c r="D6195" s="53" t="s">
        <v>1</v>
      </c>
      <c r="E6195" s="53" t="s">
        <v>1</v>
      </c>
      <c r="F6195" s="53" t="s">
        <v>1</v>
      </c>
      <c r="G6195" s="53" t="s">
        <v>1</v>
      </c>
      <c r="H6195" s="66" t="s">
        <v>2208</v>
      </c>
      <c r="I6195" s="30">
        <f t="shared" ref="I6195:K6195" si="5823">SUM(I6164,I6192,I6188)</f>
        <v>3736550</v>
      </c>
      <c r="J6195" s="30">
        <f t="shared" si="5823"/>
        <v>3625000</v>
      </c>
      <c r="K6195" s="30">
        <f t="shared" si="5823"/>
        <v>1866876</v>
      </c>
      <c r="L6195" s="30">
        <f t="shared" si="5794"/>
        <v>971200</v>
      </c>
      <c r="M6195" s="30">
        <f t="shared" ref="M6195" si="5824">SUM(M6164,M6192,M6188)</f>
        <v>362800</v>
      </c>
      <c r="N6195" s="30">
        <f t="shared" ref="N6195:O6195" si="5825">SUM(N6164,N6192,N6188)</f>
        <v>307200</v>
      </c>
      <c r="O6195" s="30">
        <f t="shared" si="5825"/>
        <v>301200</v>
      </c>
      <c r="P6195" s="30">
        <f t="shared" si="5797"/>
        <v>2838076</v>
      </c>
      <c r="Q6195" s="30">
        <f t="shared" si="5798"/>
        <v>78.291751724137924</v>
      </c>
      <c r="R6195" s="93"/>
      <c r="S6195" s="93"/>
      <c r="T6195" s="93"/>
      <c r="U6195" s="93"/>
      <c r="V6195" s="93"/>
      <c r="W6195" s="93"/>
      <c r="X6195" s="93"/>
      <c r="Y6195" s="93"/>
    </row>
    <row r="6196" spans="1:25" ht="15" customHeight="1" thickBot="1" x14ac:dyDescent="0.3">
      <c r="A6196" s="53" t="s">
        <v>1</v>
      </c>
      <c r="B6196" s="53" t="s">
        <v>1</v>
      </c>
      <c r="C6196" s="53" t="s">
        <v>1</v>
      </c>
      <c r="D6196" s="53" t="s">
        <v>1</v>
      </c>
      <c r="E6196" s="53" t="s">
        <v>1</v>
      </c>
      <c r="F6196" s="53" t="s">
        <v>1</v>
      </c>
      <c r="G6196" s="53" t="s">
        <v>1</v>
      </c>
      <c r="H6196" s="65" t="s">
        <v>76</v>
      </c>
      <c r="I6196" s="31"/>
      <c r="J6196" s="31"/>
      <c r="K6196" s="31">
        <v>0</v>
      </c>
      <c r="L6196" s="31"/>
      <c r="M6196" s="31"/>
      <c r="N6196" s="31"/>
      <c r="O6196" s="31"/>
      <c r="P6196" s="31"/>
      <c r="Q6196" s="31"/>
      <c r="R6196" s="94"/>
      <c r="S6196" s="94"/>
      <c r="T6196" s="94"/>
      <c r="U6196" s="94"/>
      <c r="V6196" s="94"/>
      <c r="W6196" s="94"/>
      <c r="X6196" s="94"/>
      <c r="Y6196" s="94"/>
    </row>
    <row r="6197" spans="1:25" ht="47.25" customHeight="1" thickBot="1" x14ac:dyDescent="0.3">
      <c r="A6197" s="110" t="s">
        <v>1</v>
      </c>
      <c r="B6197" s="110" t="s">
        <v>1</v>
      </c>
      <c r="C6197" s="110" t="s">
        <v>1</v>
      </c>
      <c r="D6197" s="110" t="s">
        <v>1</v>
      </c>
      <c r="E6197" s="110" t="s">
        <v>1</v>
      </c>
      <c r="F6197" s="110" t="s">
        <v>1</v>
      </c>
      <c r="G6197" s="110" t="s">
        <v>1</v>
      </c>
      <c r="H6197" s="28" t="s">
        <v>77</v>
      </c>
      <c r="I6197" s="109" t="s">
        <v>3984</v>
      </c>
      <c r="J6197" s="109" t="s">
        <v>11</v>
      </c>
      <c r="K6197" s="109" t="s">
        <v>3989</v>
      </c>
      <c r="L6197" s="109" t="s">
        <v>3985</v>
      </c>
      <c r="M6197" s="109" t="s">
        <v>4027</v>
      </c>
      <c r="N6197" s="109" t="s">
        <v>3988</v>
      </c>
      <c r="O6197" s="109" t="s">
        <v>3986</v>
      </c>
      <c r="P6197" s="109" t="s">
        <v>3987</v>
      </c>
      <c r="Q6197" s="109" t="s">
        <v>3695</v>
      </c>
      <c r="R6197" s="91"/>
      <c r="S6197" s="91"/>
      <c r="T6197" s="91"/>
      <c r="U6197" s="91"/>
      <c r="V6197" s="91"/>
      <c r="W6197" s="91"/>
      <c r="X6197" s="91"/>
      <c r="Y6197" s="91"/>
    </row>
    <row r="6198" spans="1:25" ht="15" customHeight="1" x14ac:dyDescent="0.25">
      <c r="A6198" s="111"/>
      <c r="B6198" s="111"/>
      <c r="C6198" s="111"/>
      <c r="D6198" s="111"/>
      <c r="E6198" s="111"/>
      <c r="F6198" s="111"/>
      <c r="G6198" s="111"/>
      <c r="H6198" s="67" t="s">
        <v>1</v>
      </c>
      <c r="I6198" s="29">
        <v>1</v>
      </c>
      <c r="J6198" s="29">
        <v>2</v>
      </c>
      <c r="K6198" s="29">
        <v>3</v>
      </c>
      <c r="L6198" s="29" t="s">
        <v>3478</v>
      </c>
      <c r="M6198" s="29">
        <v>5</v>
      </c>
      <c r="N6198" s="29">
        <v>6</v>
      </c>
      <c r="O6198" s="29">
        <v>7</v>
      </c>
      <c r="P6198" s="29" t="s">
        <v>3696</v>
      </c>
      <c r="Q6198" s="29">
        <v>9</v>
      </c>
      <c r="R6198" s="92"/>
      <c r="S6198" s="92"/>
      <c r="T6198" s="92"/>
      <c r="U6198" s="92"/>
      <c r="V6198" s="92"/>
      <c r="W6198" s="92"/>
      <c r="X6198" s="92"/>
      <c r="Y6198" s="92"/>
    </row>
    <row r="6199" spans="1:25" ht="15" customHeight="1" x14ac:dyDescent="0.25">
      <c r="A6199" s="111"/>
      <c r="B6199" s="111"/>
      <c r="C6199" s="111"/>
      <c r="D6199" s="111"/>
      <c r="E6199" s="111"/>
      <c r="F6199" s="111"/>
      <c r="G6199" s="111"/>
      <c r="H6199" s="68" t="s">
        <v>485</v>
      </c>
      <c r="I6199" s="32">
        <f t="shared" ref="I6199:K6199" si="5826">SUM(I6195)</f>
        <v>3736550</v>
      </c>
      <c r="J6199" s="32">
        <f t="shared" si="5826"/>
        <v>3625000</v>
      </c>
      <c r="K6199" s="32">
        <f t="shared" si="5826"/>
        <v>1866876</v>
      </c>
      <c r="L6199" s="32">
        <f t="shared" si="5794"/>
        <v>971200</v>
      </c>
      <c r="M6199" s="32">
        <f t="shared" ref="M6199" si="5827">SUM(M6195)</f>
        <v>362800</v>
      </c>
      <c r="N6199" s="32">
        <f t="shared" ref="N6199:O6199" si="5828">SUM(N6195)</f>
        <v>307200</v>
      </c>
      <c r="O6199" s="32">
        <f t="shared" si="5828"/>
        <v>301200</v>
      </c>
      <c r="P6199" s="32">
        <f t="shared" si="5797"/>
        <v>2838076</v>
      </c>
      <c r="Q6199" s="32">
        <f t="shared" si="5798"/>
        <v>78.291751724137924</v>
      </c>
      <c r="R6199" s="90"/>
      <c r="S6199" s="90"/>
      <c r="T6199" s="90"/>
      <c r="U6199" s="90"/>
      <c r="V6199" s="90"/>
      <c r="W6199" s="90"/>
      <c r="X6199" s="90"/>
      <c r="Y6199" s="90"/>
    </row>
    <row r="6200" spans="1:25" ht="15" customHeight="1" x14ac:dyDescent="0.25">
      <c r="A6200" s="111"/>
      <c r="B6200" s="111"/>
      <c r="C6200" s="111"/>
      <c r="D6200" s="111"/>
      <c r="E6200" s="111"/>
      <c r="F6200" s="111"/>
      <c r="G6200" s="111"/>
      <c r="H6200" s="69" t="s">
        <v>79</v>
      </c>
      <c r="I6200" s="32">
        <f t="shared" ref="I6200:K6200" si="5829">SUM(I6199)</f>
        <v>3736550</v>
      </c>
      <c r="J6200" s="32">
        <f t="shared" si="5829"/>
        <v>3625000</v>
      </c>
      <c r="K6200" s="32">
        <f t="shared" si="5829"/>
        <v>1866876</v>
      </c>
      <c r="L6200" s="32">
        <f t="shared" si="5794"/>
        <v>971200</v>
      </c>
      <c r="M6200" s="32">
        <f t="shared" ref="M6200" si="5830">SUM(M6199)</f>
        <v>362800</v>
      </c>
      <c r="N6200" s="32">
        <f t="shared" ref="N6200:O6200" si="5831">SUM(N6199)</f>
        <v>307200</v>
      </c>
      <c r="O6200" s="32">
        <f t="shared" si="5831"/>
        <v>301200</v>
      </c>
      <c r="P6200" s="32">
        <f t="shared" si="5797"/>
        <v>2838076</v>
      </c>
      <c r="Q6200" s="32">
        <f t="shared" si="5798"/>
        <v>78.291751724137924</v>
      </c>
      <c r="R6200" s="90"/>
      <c r="S6200" s="90"/>
      <c r="T6200" s="90"/>
      <c r="U6200" s="90"/>
      <c r="V6200" s="90"/>
      <c r="W6200" s="90"/>
      <c r="X6200" s="90"/>
      <c r="Y6200" s="90"/>
    </row>
    <row r="6201" spans="1:25" ht="15" customHeight="1" thickBot="1" x14ac:dyDescent="0.3">
      <c r="A6201" s="53" t="s">
        <v>1</v>
      </c>
      <c r="B6201" s="53" t="s">
        <v>1</v>
      </c>
      <c r="C6201" s="53" t="s">
        <v>1</v>
      </c>
      <c r="D6201" s="53" t="s">
        <v>1</v>
      </c>
      <c r="E6201" s="53" t="s">
        <v>1</v>
      </c>
      <c r="F6201" s="53" t="s">
        <v>1</v>
      </c>
      <c r="G6201" s="53" t="s">
        <v>1</v>
      </c>
      <c r="H6201" s="21" t="s">
        <v>1</v>
      </c>
      <c r="I6201" s="33"/>
      <c r="J6201" s="33"/>
      <c r="K6201" s="33">
        <v>0</v>
      </c>
      <c r="L6201" s="33"/>
      <c r="M6201" s="33"/>
      <c r="N6201" s="33"/>
      <c r="O6201" s="33"/>
      <c r="P6201" s="33"/>
      <c r="Q6201" s="33"/>
      <c r="R6201" s="33"/>
      <c r="S6201" s="33"/>
      <c r="T6201" s="33"/>
      <c r="U6201" s="33"/>
      <c r="V6201" s="33"/>
      <c r="W6201" s="33"/>
      <c r="X6201" s="33"/>
      <c r="Y6201" s="33"/>
    </row>
    <row r="6202" spans="1:25" ht="45.75" customHeight="1" thickBot="1" x14ac:dyDescent="0.3">
      <c r="A6202" s="28" t="s">
        <v>4</v>
      </c>
      <c r="B6202" s="28" t="s">
        <v>5</v>
      </c>
      <c r="C6202" s="28" t="s">
        <v>6</v>
      </c>
      <c r="D6202" s="57" t="s">
        <v>1</v>
      </c>
      <c r="E6202" s="28" t="s">
        <v>7</v>
      </c>
      <c r="F6202" s="28" t="s">
        <v>8</v>
      </c>
      <c r="G6202" s="28" t="s">
        <v>9</v>
      </c>
      <c r="H6202" s="28" t="s">
        <v>10</v>
      </c>
      <c r="I6202" s="109" t="s">
        <v>3984</v>
      </c>
      <c r="J6202" s="109" t="s">
        <v>11</v>
      </c>
      <c r="K6202" s="109" t="s">
        <v>3989</v>
      </c>
      <c r="L6202" s="109" t="s">
        <v>3985</v>
      </c>
      <c r="M6202" s="109" t="s">
        <v>4027</v>
      </c>
      <c r="N6202" s="109" t="s">
        <v>3988</v>
      </c>
      <c r="O6202" s="109" t="s">
        <v>3986</v>
      </c>
      <c r="P6202" s="109" t="s">
        <v>3987</v>
      </c>
      <c r="Q6202" s="109" t="s">
        <v>3695</v>
      </c>
      <c r="R6202" s="91"/>
      <c r="S6202" s="91"/>
      <c r="T6202" s="91"/>
      <c r="U6202" s="91"/>
      <c r="V6202" s="91"/>
      <c r="W6202" s="91"/>
      <c r="X6202" s="91"/>
      <c r="Y6202" s="91"/>
    </row>
    <row r="6203" spans="1:25" ht="15" customHeight="1" x14ac:dyDescent="0.25">
      <c r="A6203" s="58" t="s">
        <v>1</v>
      </c>
      <c r="B6203" s="58" t="s">
        <v>1</v>
      </c>
      <c r="C6203" s="58" t="s">
        <v>1</v>
      </c>
      <c r="D6203" s="59" t="s">
        <v>1</v>
      </c>
      <c r="E6203" s="59" t="s">
        <v>1</v>
      </c>
      <c r="F6203" s="60" t="s">
        <v>1</v>
      </c>
      <c r="G6203" s="61" t="s">
        <v>1</v>
      </c>
      <c r="H6203" s="62" t="s">
        <v>1</v>
      </c>
      <c r="I6203" s="29">
        <v>1</v>
      </c>
      <c r="J6203" s="29">
        <v>2</v>
      </c>
      <c r="K6203" s="29">
        <v>3</v>
      </c>
      <c r="L6203" s="29" t="s">
        <v>3478</v>
      </c>
      <c r="M6203" s="29">
        <v>5</v>
      </c>
      <c r="N6203" s="29">
        <v>6</v>
      </c>
      <c r="O6203" s="29">
        <v>7</v>
      </c>
      <c r="P6203" s="29" t="s">
        <v>3696</v>
      </c>
      <c r="Q6203" s="29">
        <v>9</v>
      </c>
      <c r="R6203" s="92"/>
      <c r="S6203" s="92"/>
      <c r="T6203" s="92"/>
      <c r="U6203" s="92"/>
      <c r="V6203" s="92"/>
      <c r="W6203" s="92"/>
      <c r="X6203" s="92"/>
      <c r="Y6203" s="92"/>
    </row>
    <row r="6204" spans="1:25" ht="15" customHeight="1" x14ac:dyDescent="0.25">
      <c r="A6204" s="63" t="s">
        <v>935</v>
      </c>
      <c r="B6204" s="63" t="s">
        <v>140</v>
      </c>
      <c r="C6204" s="64" t="s">
        <v>1097</v>
      </c>
      <c r="D6204" s="64" t="s">
        <v>2209</v>
      </c>
      <c r="E6204" s="65" t="s">
        <v>1</v>
      </c>
      <c r="F6204" s="65" t="s">
        <v>1</v>
      </c>
      <c r="G6204" s="65" t="s">
        <v>1</v>
      </c>
      <c r="H6204" s="65" t="s">
        <v>2210</v>
      </c>
      <c r="I6204" s="26">
        <v>0</v>
      </c>
      <c r="J6204" s="26" t="s">
        <v>1</v>
      </c>
      <c r="K6204" s="26">
        <v>0</v>
      </c>
      <c r="L6204" s="26"/>
      <c r="M6204" s="26"/>
      <c r="N6204" s="26"/>
      <c r="O6204" s="26"/>
      <c r="P6204" s="26"/>
      <c r="Q6204" s="26"/>
      <c r="R6204" s="90"/>
      <c r="S6204" s="90"/>
      <c r="T6204" s="90"/>
      <c r="U6204" s="90"/>
      <c r="V6204" s="90"/>
      <c r="W6204" s="90"/>
      <c r="X6204" s="90"/>
      <c r="Y6204" s="90"/>
    </row>
    <row r="6205" spans="1:25" ht="22.5" customHeight="1" x14ac:dyDescent="0.25">
      <c r="A6205" s="63" t="s">
        <v>1</v>
      </c>
      <c r="B6205" s="63" t="s">
        <v>1</v>
      </c>
      <c r="C6205" s="63" t="s">
        <v>1</v>
      </c>
      <c r="D6205" s="65" t="s">
        <v>1</v>
      </c>
      <c r="E6205" s="65" t="s">
        <v>1</v>
      </c>
      <c r="F6205" s="65" t="s">
        <v>1</v>
      </c>
      <c r="G6205" s="65" t="s">
        <v>1</v>
      </c>
      <c r="H6205" s="66" t="s">
        <v>15</v>
      </c>
      <c r="I6205" s="30">
        <f t="shared" ref="I6205:K6205" si="5832">SUM(I6206,I6213,I6215)</f>
        <v>3601255</v>
      </c>
      <c r="J6205" s="30">
        <f t="shared" si="5832"/>
        <v>3293165</v>
      </c>
      <c r="K6205" s="30">
        <f t="shared" si="5832"/>
        <v>1682785</v>
      </c>
      <c r="L6205" s="30">
        <f t="shared" si="5794"/>
        <v>878381</v>
      </c>
      <c r="M6205" s="30">
        <f t="shared" ref="M6205" si="5833">SUM(M6206,M6213,M6215)</f>
        <v>293127</v>
      </c>
      <c r="N6205" s="30">
        <f t="shared" ref="N6205:O6205" si="5834">SUM(N6206,N6213,N6215)</f>
        <v>290127</v>
      </c>
      <c r="O6205" s="30">
        <f t="shared" si="5834"/>
        <v>295127</v>
      </c>
      <c r="P6205" s="30">
        <f t="shared" si="5797"/>
        <v>2561166</v>
      </c>
      <c r="Q6205" s="30">
        <f t="shared" si="5798"/>
        <v>77.772173577698041</v>
      </c>
      <c r="R6205" s="93"/>
      <c r="S6205" s="93"/>
      <c r="T6205" s="93"/>
      <c r="U6205" s="93"/>
      <c r="V6205" s="93"/>
      <c r="W6205" s="93"/>
      <c r="X6205" s="93"/>
      <c r="Y6205" s="93"/>
    </row>
    <row r="6206" spans="1:25" ht="15" customHeight="1" x14ac:dyDescent="0.25">
      <c r="A6206" s="63" t="s">
        <v>935</v>
      </c>
      <c r="B6206" s="63" t="s">
        <v>140</v>
      </c>
      <c r="C6206" s="63" t="s">
        <v>1097</v>
      </c>
      <c r="D6206" s="63" t="s">
        <v>2209</v>
      </c>
      <c r="E6206" s="65" t="s">
        <v>16</v>
      </c>
      <c r="F6206" s="65" t="s">
        <v>1</v>
      </c>
      <c r="G6206" s="65" t="s">
        <v>1</v>
      </c>
      <c r="H6206" s="65" t="s">
        <v>17</v>
      </c>
      <c r="I6206" s="31">
        <f t="shared" ref="I6206:K6206" si="5835">SUM(I6207:I6208)</f>
        <v>2853706</v>
      </c>
      <c r="J6206" s="31">
        <f t="shared" si="5835"/>
        <v>2833616</v>
      </c>
      <c r="K6206" s="31">
        <f t="shared" si="5835"/>
        <v>1462427</v>
      </c>
      <c r="L6206" s="31">
        <f t="shared" si="5794"/>
        <v>767781</v>
      </c>
      <c r="M6206" s="31">
        <f t="shared" ref="M6206" si="5836">SUM(M6207:M6208)</f>
        <v>255927</v>
      </c>
      <c r="N6206" s="31">
        <f t="shared" ref="N6206:O6206" si="5837">SUM(N6207:N6208)</f>
        <v>255927</v>
      </c>
      <c r="O6206" s="31">
        <f t="shared" si="5837"/>
        <v>255927</v>
      </c>
      <c r="P6206" s="31">
        <f t="shared" si="5797"/>
        <v>2230208</v>
      </c>
      <c r="Q6206" s="31">
        <f t="shared" si="5798"/>
        <v>78.705371511171592</v>
      </c>
      <c r="R6206" s="94"/>
      <c r="S6206" s="94"/>
      <c r="T6206" s="94"/>
      <c r="U6206" s="94"/>
      <c r="V6206" s="94"/>
      <c r="W6206" s="94"/>
      <c r="X6206" s="94"/>
      <c r="Y6206" s="94"/>
    </row>
    <row r="6207" spans="1:25" ht="15" customHeight="1" x14ac:dyDescent="0.25">
      <c r="A6207" s="64" t="s">
        <v>935</v>
      </c>
      <c r="B6207" s="64" t="s">
        <v>140</v>
      </c>
      <c r="C6207" s="64" t="s">
        <v>1097</v>
      </c>
      <c r="D6207" s="64" t="s">
        <v>2209</v>
      </c>
      <c r="E6207" s="20" t="s">
        <v>19</v>
      </c>
      <c r="F6207" s="64"/>
      <c r="G6207" s="53" t="s">
        <v>388</v>
      </c>
      <c r="H6207" s="53" t="s">
        <v>18</v>
      </c>
      <c r="I6207" s="26">
        <v>2652090</v>
      </c>
      <c r="J6207" s="26">
        <v>2632000</v>
      </c>
      <c r="K6207" s="26">
        <v>1325000</v>
      </c>
      <c r="L6207" s="26">
        <f t="shared" si="5794"/>
        <v>720000</v>
      </c>
      <c r="M6207" s="26">
        <v>240000</v>
      </c>
      <c r="N6207" s="26">
        <v>240000</v>
      </c>
      <c r="O6207" s="26">
        <v>240000</v>
      </c>
      <c r="P6207" s="26">
        <f t="shared" si="5797"/>
        <v>2045000</v>
      </c>
      <c r="Q6207" s="26">
        <f t="shared" si="5798"/>
        <v>77.69756838905775</v>
      </c>
      <c r="R6207" s="90"/>
      <c r="S6207" s="90"/>
      <c r="T6207" s="90"/>
      <c r="U6207" s="90"/>
      <c r="V6207" s="90"/>
      <c r="W6207" s="90"/>
      <c r="X6207" s="90"/>
      <c r="Y6207" s="90"/>
    </row>
    <row r="6208" spans="1:25" ht="15" customHeight="1" x14ac:dyDescent="0.25">
      <c r="A6208" s="63" t="s">
        <v>935</v>
      </c>
      <c r="B6208" s="63" t="s">
        <v>140</v>
      </c>
      <c r="C6208" s="63" t="s">
        <v>1097</v>
      </c>
      <c r="D6208" s="63" t="s">
        <v>2209</v>
      </c>
      <c r="E6208" s="63" t="s">
        <v>21</v>
      </c>
      <c r="F6208" s="64" t="s">
        <v>1</v>
      </c>
      <c r="G6208" s="53" t="s">
        <v>1</v>
      </c>
      <c r="H6208" s="65" t="s">
        <v>22</v>
      </c>
      <c r="I6208" s="31">
        <f t="shared" ref="I6208:K6208" si="5838">SUM(I6209:I6212)</f>
        <v>201616</v>
      </c>
      <c r="J6208" s="31">
        <f t="shared" si="5838"/>
        <v>201616</v>
      </c>
      <c r="K6208" s="31">
        <f t="shared" si="5838"/>
        <v>137427</v>
      </c>
      <c r="L6208" s="31">
        <f t="shared" si="5794"/>
        <v>47781</v>
      </c>
      <c r="M6208" s="31">
        <f t="shared" ref="M6208" si="5839">SUM(M6209:M6212)</f>
        <v>15927</v>
      </c>
      <c r="N6208" s="31">
        <f t="shared" ref="N6208:O6208" si="5840">SUM(N6209:N6212)</f>
        <v>15927</v>
      </c>
      <c r="O6208" s="31">
        <f t="shared" si="5840"/>
        <v>15927</v>
      </c>
      <c r="P6208" s="31">
        <f t="shared" si="5797"/>
        <v>185208</v>
      </c>
      <c r="Q6208" s="31">
        <f t="shared" si="5798"/>
        <v>91.861757003412421</v>
      </c>
      <c r="R6208" s="94"/>
      <c r="S6208" s="94"/>
      <c r="T6208" s="94"/>
      <c r="U6208" s="94"/>
      <c r="V6208" s="94"/>
      <c r="W6208" s="94"/>
      <c r="X6208" s="94"/>
      <c r="Y6208" s="94"/>
    </row>
    <row r="6209" spans="1:25" ht="15" customHeight="1" x14ac:dyDescent="0.25">
      <c r="A6209" s="64" t="s">
        <v>935</v>
      </c>
      <c r="B6209" s="64" t="s">
        <v>140</v>
      </c>
      <c r="C6209" s="64" t="s">
        <v>1097</v>
      </c>
      <c r="D6209" s="64" t="s">
        <v>2209</v>
      </c>
      <c r="E6209" s="20" t="s">
        <v>23</v>
      </c>
      <c r="F6209" s="64" t="s">
        <v>2211</v>
      </c>
      <c r="G6209" s="53" t="s">
        <v>388</v>
      </c>
      <c r="H6209" s="53" t="s">
        <v>85</v>
      </c>
      <c r="I6209" s="26">
        <v>30600</v>
      </c>
      <c r="J6209" s="26">
        <v>30600</v>
      </c>
      <c r="K6209" s="26">
        <v>20000</v>
      </c>
      <c r="L6209" s="26">
        <f t="shared" si="5794"/>
        <v>7881</v>
      </c>
      <c r="M6209" s="26">
        <v>2627</v>
      </c>
      <c r="N6209" s="26">
        <v>2627</v>
      </c>
      <c r="O6209" s="26">
        <v>2627</v>
      </c>
      <c r="P6209" s="26">
        <f t="shared" si="5797"/>
        <v>27881</v>
      </c>
      <c r="Q6209" s="26">
        <f t="shared" si="5798"/>
        <v>91.114379084967325</v>
      </c>
      <c r="R6209" s="90"/>
      <c r="S6209" s="90"/>
      <c r="T6209" s="90"/>
      <c r="U6209" s="90"/>
      <c r="V6209" s="90"/>
      <c r="W6209" s="90"/>
      <c r="X6209" s="90"/>
      <c r="Y6209" s="90"/>
    </row>
    <row r="6210" spans="1:25" ht="15" customHeight="1" x14ac:dyDescent="0.25">
      <c r="A6210" s="64" t="s">
        <v>935</v>
      </c>
      <c r="B6210" s="64" t="s">
        <v>140</v>
      </c>
      <c r="C6210" s="64" t="s">
        <v>1097</v>
      </c>
      <c r="D6210" s="64" t="s">
        <v>2209</v>
      </c>
      <c r="E6210" s="20" t="s">
        <v>23</v>
      </c>
      <c r="F6210" s="64" t="s">
        <v>2212</v>
      </c>
      <c r="G6210" s="53" t="s">
        <v>388</v>
      </c>
      <c r="H6210" s="53" t="s">
        <v>25</v>
      </c>
      <c r="I6210" s="26">
        <v>129000</v>
      </c>
      <c r="J6210" s="26">
        <v>129000</v>
      </c>
      <c r="K6210" s="26">
        <v>76000</v>
      </c>
      <c r="L6210" s="26">
        <f t="shared" si="5794"/>
        <v>39900</v>
      </c>
      <c r="M6210" s="26">
        <v>13300</v>
      </c>
      <c r="N6210" s="26">
        <v>13300</v>
      </c>
      <c r="O6210" s="26">
        <v>13300</v>
      </c>
      <c r="P6210" s="26">
        <f t="shared" si="5797"/>
        <v>115900</v>
      </c>
      <c r="Q6210" s="26">
        <f t="shared" si="5798"/>
        <v>89.84496124031007</v>
      </c>
      <c r="R6210" s="90"/>
      <c r="S6210" s="90"/>
      <c r="T6210" s="90"/>
      <c r="U6210" s="90"/>
      <c r="V6210" s="90"/>
      <c r="W6210" s="90"/>
      <c r="X6210" s="90"/>
      <c r="Y6210" s="90"/>
    </row>
    <row r="6211" spans="1:25" ht="15" customHeight="1" x14ac:dyDescent="0.25">
      <c r="A6211" s="64" t="s">
        <v>935</v>
      </c>
      <c r="B6211" s="64" t="s">
        <v>140</v>
      </c>
      <c r="C6211" s="64" t="s">
        <v>1097</v>
      </c>
      <c r="D6211" s="64" t="s">
        <v>2209</v>
      </c>
      <c r="E6211" s="20" t="s">
        <v>23</v>
      </c>
      <c r="F6211" s="64" t="s">
        <v>2213</v>
      </c>
      <c r="G6211" s="53" t="s">
        <v>388</v>
      </c>
      <c r="H6211" s="53" t="s">
        <v>27</v>
      </c>
      <c r="I6211" s="26">
        <v>30016</v>
      </c>
      <c r="J6211" s="26">
        <v>30016</v>
      </c>
      <c r="K6211" s="26">
        <v>29427</v>
      </c>
      <c r="L6211" s="26">
        <f t="shared" si="5794"/>
        <v>0</v>
      </c>
      <c r="M6211" s="26"/>
      <c r="N6211" s="26"/>
      <c r="O6211" s="26"/>
      <c r="P6211" s="26">
        <f t="shared" si="5797"/>
        <v>29427</v>
      </c>
      <c r="Q6211" s="26">
        <f t="shared" si="5798"/>
        <v>98.037713219616208</v>
      </c>
      <c r="R6211" s="90"/>
      <c r="S6211" s="90"/>
      <c r="T6211" s="90"/>
      <c r="U6211" s="90"/>
      <c r="V6211" s="90"/>
      <c r="W6211" s="90"/>
      <c r="X6211" s="90"/>
      <c r="Y6211" s="90"/>
    </row>
    <row r="6212" spans="1:25" ht="15" customHeight="1" x14ac:dyDescent="0.25">
      <c r="A6212" s="64" t="s">
        <v>935</v>
      </c>
      <c r="B6212" s="64" t="s">
        <v>140</v>
      </c>
      <c r="C6212" s="64" t="s">
        <v>1097</v>
      </c>
      <c r="D6212" s="64" t="s">
        <v>2209</v>
      </c>
      <c r="E6212" s="20" t="s">
        <v>23</v>
      </c>
      <c r="F6212" s="64" t="s">
        <v>2214</v>
      </c>
      <c r="G6212" s="53" t="s">
        <v>388</v>
      </c>
      <c r="H6212" s="53" t="s">
        <v>29</v>
      </c>
      <c r="I6212" s="26">
        <v>12000</v>
      </c>
      <c r="J6212" s="26">
        <v>12000</v>
      </c>
      <c r="K6212" s="26">
        <v>12000</v>
      </c>
      <c r="L6212" s="26">
        <f t="shared" si="5794"/>
        <v>0</v>
      </c>
      <c r="M6212" s="26"/>
      <c r="N6212" s="26">
        <v>0</v>
      </c>
      <c r="O6212" s="26">
        <v>0</v>
      </c>
      <c r="P6212" s="26">
        <f t="shared" si="5797"/>
        <v>12000</v>
      </c>
      <c r="Q6212" s="26">
        <f t="shared" si="5798"/>
        <v>100</v>
      </c>
      <c r="R6212" s="90"/>
      <c r="S6212" s="90"/>
      <c r="T6212" s="90"/>
      <c r="U6212" s="90"/>
      <c r="V6212" s="90"/>
      <c r="W6212" s="90"/>
      <c r="X6212" s="90"/>
      <c r="Y6212" s="90"/>
    </row>
    <row r="6213" spans="1:25" ht="15" customHeight="1" x14ac:dyDescent="0.25">
      <c r="A6213" s="63" t="s">
        <v>935</v>
      </c>
      <c r="B6213" s="63" t="s">
        <v>140</v>
      </c>
      <c r="C6213" s="63" t="s">
        <v>1097</v>
      </c>
      <c r="D6213" s="63" t="s">
        <v>2209</v>
      </c>
      <c r="E6213" s="65" t="s">
        <v>30</v>
      </c>
      <c r="F6213" s="65" t="s">
        <v>1</v>
      </c>
      <c r="G6213" s="65" t="s">
        <v>1</v>
      </c>
      <c r="H6213" s="65" t="s">
        <v>31</v>
      </c>
      <c r="I6213" s="31">
        <f t="shared" ref="I6213:K6213" si="5841">SUM(I6214)</f>
        <v>280000</v>
      </c>
      <c r="J6213" s="31">
        <f t="shared" si="5841"/>
        <v>280000</v>
      </c>
      <c r="K6213" s="31">
        <f t="shared" si="5841"/>
        <v>152000</v>
      </c>
      <c r="L6213" s="31">
        <f t="shared" si="5794"/>
        <v>75000</v>
      </c>
      <c r="M6213" s="31">
        <f t="shared" ref="M6213" si="5842">SUM(M6214)</f>
        <v>25000</v>
      </c>
      <c r="N6213" s="31">
        <f t="shared" ref="N6213:O6213" si="5843">SUM(N6214)</f>
        <v>25000</v>
      </c>
      <c r="O6213" s="31">
        <f t="shared" si="5843"/>
        <v>25000</v>
      </c>
      <c r="P6213" s="31">
        <f t="shared" si="5797"/>
        <v>227000</v>
      </c>
      <c r="Q6213" s="31">
        <f t="shared" si="5798"/>
        <v>81.071428571428569</v>
      </c>
      <c r="R6213" s="94"/>
      <c r="S6213" s="94"/>
      <c r="T6213" s="94"/>
      <c r="U6213" s="94"/>
      <c r="V6213" s="94"/>
      <c r="W6213" s="94"/>
      <c r="X6213" s="94"/>
      <c r="Y6213" s="94"/>
    </row>
    <row r="6214" spans="1:25" ht="15" customHeight="1" x14ac:dyDescent="0.25">
      <c r="A6214" s="64" t="s">
        <v>935</v>
      </c>
      <c r="B6214" s="64" t="s">
        <v>140</v>
      </c>
      <c r="C6214" s="64" t="s">
        <v>1097</v>
      </c>
      <c r="D6214" s="64" t="s">
        <v>2209</v>
      </c>
      <c r="E6214" s="20" t="s">
        <v>33</v>
      </c>
      <c r="F6214" s="64"/>
      <c r="G6214" s="53" t="s">
        <v>388</v>
      </c>
      <c r="H6214" s="53" t="s">
        <v>32</v>
      </c>
      <c r="I6214" s="26">
        <v>280000</v>
      </c>
      <c r="J6214" s="26">
        <v>280000</v>
      </c>
      <c r="K6214" s="26">
        <v>152000</v>
      </c>
      <c r="L6214" s="26">
        <f t="shared" si="5794"/>
        <v>75000</v>
      </c>
      <c r="M6214" s="26">
        <v>25000</v>
      </c>
      <c r="N6214" s="26">
        <v>25000</v>
      </c>
      <c r="O6214" s="26">
        <v>25000</v>
      </c>
      <c r="P6214" s="26">
        <f t="shared" si="5797"/>
        <v>227000</v>
      </c>
      <c r="Q6214" s="26">
        <f t="shared" si="5798"/>
        <v>81.071428571428569</v>
      </c>
      <c r="R6214" s="90"/>
      <c r="S6214" s="90"/>
      <c r="T6214" s="90"/>
      <c r="U6214" s="90"/>
      <c r="V6214" s="90"/>
      <c r="W6214" s="90"/>
      <c r="X6214" s="90"/>
      <c r="Y6214" s="90"/>
    </row>
    <row r="6215" spans="1:25" ht="15" customHeight="1" x14ac:dyDescent="0.25">
      <c r="A6215" s="63" t="s">
        <v>935</v>
      </c>
      <c r="B6215" s="63" t="s">
        <v>140</v>
      </c>
      <c r="C6215" s="63" t="s">
        <v>1097</v>
      </c>
      <c r="D6215" s="63" t="s">
        <v>2209</v>
      </c>
      <c r="E6215" s="65" t="s">
        <v>34</v>
      </c>
      <c r="F6215" s="65" t="s">
        <v>1</v>
      </c>
      <c r="G6215" s="65" t="s">
        <v>1</v>
      </c>
      <c r="H6215" s="65" t="s">
        <v>35</v>
      </c>
      <c r="I6215" s="31">
        <f t="shared" ref="I6215:K6215" si="5844">SUM(I6216:I6224)</f>
        <v>467549</v>
      </c>
      <c r="J6215" s="31">
        <f t="shared" si="5844"/>
        <v>179549</v>
      </c>
      <c r="K6215" s="31">
        <f t="shared" si="5844"/>
        <v>68358</v>
      </c>
      <c r="L6215" s="31">
        <f t="shared" si="5794"/>
        <v>35600</v>
      </c>
      <c r="M6215" s="31">
        <f t="shared" ref="M6215" si="5845">SUM(M6216:M6224)</f>
        <v>12200</v>
      </c>
      <c r="N6215" s="31">
        <f t="shared" ref="N6215:O6215" si="5846">SUM(N6216:N6224)</f>
        <v>9200</v>
      </c>
      <c r="O6215" s="31">
        <f t="shared" si="5846"/>
        <v>14200</v>
      </c>
      <c r="P6215" s="31">
        <f t="shared" si="5797"/>
        <v>103958</v>
      </c>
      <c r="Q6215" s="31">
        <f t="shared" si="5798"/>
        <v>57.899514895655223</v>
      </c>
      <c r="R6215" s="94"/>
      <c r="S6215" s="94"/>
      <c r="T6215" s="94"/>
      <c r="U6215" s="94"/>
      <c r="V6215" s="94"/>
      <c r="W6215" s="94"/>
      <c r="X6215" s="94"/>
      <c r="Y6215" s="94"/>
    </row>
    <row r="6216" spans="1:25" ht="15" customHeight="1" x14ac:dyDescent="0.25">
      <c r="A6216" s="64" t="s">
        <v>935</v>
      </c>
      <c r="B6216" s="64" t="s">
        <v>140</v>
      </c>
      <c r="C6216" s="64" t="s">
        <v>1097</v>
      </c>
      <c r="D6216" s="64" t="s">
        <v>2209</v>
      </c>
      <c r="E6216" s="20" t="s">
        <v>38</v>
      </c>
      <c r="F6216" s="64"/>
      <c r="G6216" s="53" t="s">
        <v>388</v>
      </c>
      <c r="H6216" s="53" t="s">
        <v>37</v>
      </c>
      <c r="I6216" s="26">
        <v>16200</v>
      </c>
      <c r="J6216" s="26">
        <v>0</v>
      </c>
      <c r="K6216" s="26">
        <v>0</v>
      </c>
      <c r="L6216" s="26">
        <f t="shared" si="5794"/>
        <v>0</v>
      </c>
      <c r="M6216" s="26">
        <v>0</v>
      </c>
      <c r="N6216" s="26">
        <v>0</v>
      </c>
      <c r="O6216" s="26">
        <v>0</v>
      </c>
      <c r="P6216" s="26">
        <f t="shared" si="5797"/>
        <v>0</v>
      </c>
      <c r="Q6216" s="26" t="str">
        <f t="shared" si="5798"/>
        <v>-</v>
      </c>
      <c r="R6216" s="90"/>
      <c r="S6216" s="90"/>
      <c r="T6216" s="90"/>
      <c r="U6216" s="90"/>
      <c r="V6216" s="90"/>
      <c r="W6216" s="90"/>
      <c r="X6216" s="90"/>
      <c r="Y6216" s="90"/>
    </row>
    <row r="6217" spans="1:25" ht="15" customHeight="1" x14ac:dyDescent="0.25">
      <c r="A6217" s="64" t="s">
        <v>935</v>
      </c>
      <c r="B6217" s="64" t="s">
        <v>140</v>
      </c>
      <c r="C6217" s="64" t="s">
        <v>1097</v>
      </c>
      <c r="D6217" s="64" t="s">
        <v>2209</v>
      </c>
      <c r="E6217" s="20" t="s">
        <v>298</v>
      </c>
      <c r="F6217" s="64"/>
      <c r="G6217" s="53" t="s">
        <v>388</v>
      </c>
      <c r="H6217" s="53" t="s">
        <v>297</v>
      </c>
      <c r="I6217" s="26">
        <v>49449</v>
      </c>
      <c r="J6217" s="26">
        <v>9449</v>
      </c>
      <c r="K6217" s="26">
        <v>9449</v>
      </c>
      <c r="L6217" s="26">
        <f t="shared" si="5794"/>
        <v>0</v>
      </c>
      <c r="M6217" s="26">
        <v>0</v>
      </c>
      <c r="N6217" s="26">
        <v>0</v>
      </c>
      <c r="O6217" s="26">
        <v>0</v>
      </c>
      <c r="P6217" s="26">
        <f t="shared" si="5797"/>
        <v>9449</v>
      </c>
      <c r="Q6217" s="26">
        <f t="shared" si="5798"/>
        <v>100</v>
      </c>
      <c r="R6217" s="90"/>
      <c r="S6217" s="90"/>
      <c r="T6217" s="90"/>
      <c r="U6217" s="90"/>
      <c r="V6217" s="90"/>
      <c r="W6217" s="90"/>
      <c r="X6217" s="90"/>
      <c r="Y6217" s="90"/>
    </row>
    <row r="6218" spans="1:25" ht="15" customHeight="1" x14ac:dyDescent="0.25">
      <c r="A6218" s="64" t="s">
        <v>935</v>
      </c>
      <c r="B6218" s="64" t="s">
        <v>140</v>
      </c>
      <c r="C6218" s="64" t="s">
        <v>1097</v>
      </c>
      <c r="D6218" s="64" t="s">
        <v>2209</v>
      </c>
      <c r="E6218" s="20" t="s">
        <v>301</v>
      </c>
      <c r="F6218" s="64"/>
      <c r="G6218" s="53" t="s">
        <v>388</v>
      </c>
      <c r="H6218" s="53" t="s">
        <v>300</v>
      </c>
      <c r="I6218" s="26">
        <v>26900</v>
      </c>
      <c r="J6218" s="26">
        <v>6900</v>
      </c>
      <c r="K6218" s="26">
        <v>6900</v>
      </c>
      <c r="L6218" s="26">
        <f t="shared" si="5794"/>
        <v>0</v>
      </c>
      <c r="M6218" s="26">
        <v>0</v>
      </c>
      <c r="N6218" s="26">
        <v>0</v>
      </c>
      <c r="O6218" s="26">
        <v>0</v>
      </c>
      <c r="P6218" s="26">
        <f t="shared" si="5797"/>
        <v>6900</v>
      </c>
      <c r="Q6218" s="26">
        <f t="shared" si="5798"/>
        <v>100</v>
      </c>
      <c r="R6218" s="90"/>
      <c r="S6218" s="90"/>
      <c r="T6218" s="90"/>
      <c r="U6218" s="90"/>
      <c r="V6218" s="90"/>
      <c r="W6218" s="90"/>
      <c r="X6218" s="90"/>
      <c r="Y6218" s="90"/>
    </row>
    <row r="6219" spans="1:25" ht="15" customHeight="1" x14ac:dyDescent="0.25">
      <c r="A6219" s="64" t="s">
        <v>935</v>
      </c>
      <c r="B6219" s="64" t="s">
        <v>140</v>
      </c>
      <c r="C6219" s="64" t="s">
        <v>1097</v>
      </c>
      <c r="D6219" s="64" t="s">
        <v>2209</v>
      </c>
      <c r="E6219" s="20" t="s">
        <v>218</v>
      </c>
      <c r="F6219" s="64"/>
      <c r="G6219" s="53" t="s">
        <v>388</v>
      </c>
      <c r="H6219" s="53" t="s">
        <v>217</v>
      </c>
      <c r="I6219" s="26">
        <v>40000</v>
      </c>
      <c r="J6219" s="26">
        <v>0</v>
      </c>
      <c r="K6219" s="26">
        <v>0</v>
      </c>
      <c r="L6219" s="26">
        <f t="shared" si="5794"/>
        <v>0</v>
      </c>
      <c r="M6219" s="26">
        <v>0</v>
      </c>
      <c r="N6219" s="26">
        <v>0</v>
      </c>
      <c r="O6219" s="26">
        <v>0</v>
      </c>
      <c r="P6219" s="26">
        <f t="shared" si="5797"/>
        <v>0</v>
      </c>
      <c r="Q6219" s="26" t="str">
        <f t="shared" si="5798"/>
        <v>-</v>
      </c>
      <c r="R6219" s="90"/>
      <c r="S6219" s="90"/>
      <c r="T6219" s="90"/>
      <c r="U6219" s="90"/>
      <c r="V6219" s="90"/>
      <c r="W6219" s="90"/>
      <c r="X6219" s="90"/>
      <c r="Y6219" s="90"/>
    </row>
    <row r="6220" spans="1:25" s="17" customFormat="1" ht="15" customHeight="1" x14ac:dyDescent="0.25">
      <c r="A6220" s="44" t="s">
        <v>935</v>
      </c>
      <c r="B6220" s="44" t="s">
        <v>140</v>
      </c>
      <c r="C6220" s="44" t="s">
        <v>1097</v>
      </c>
      <c r="D6220" s="44" t="s">
        <v>2209</v>
      </c>
      <c r="E6220" s="45">
        <v>613500</v>
      </c>
      <c r="F6220" s="44"/>
      <c r="G6220" s="46" t="s">
        <v>388</v>
      </c>
      <c r="H6220" s="46" t="s">
        <v>302</v>
      </c>
      <c r="I6220" s="35">
        <v>100</v>
      </c>
      <c r="J6220" s="35">
        <v>0</v>
      </c>
      <c r="K6220" s="35">
        <v>0</v>
      </c>
      <c r="L6220" s="35">
        <f t="shared" si="5794"/>
        <v>0</v>
      </c>
      <c r="M6220" s="35"/>
      <c r="N6220" s="35"/>
      <c r="O6220" s="35"/>
      <c r="P6220" s="35">
        <f t="shared" si="5797"/>
        <v>0</v>
      </c>
      <c r="Q6220" s="35" t="str">
        <f t="shared" si="5798"/>
        <v>-</v>
      </c>
      <c r="R6220" s="95"/>
      <c r="S6220" s="95"/>
      <c r="T6220" s="95"/>
      <c r="U6220" s="95"/>
      <c r="V6220" s="95"/>
      <c r="W6220" s="95"/>
      <c r="X6220" s="95"/>
      <c r="Y6220" s="95"/>
    </row>
    <row r="6221" spans="1:25" ht="15" customHeight="1" x14ac:dyDescent="0.25">
      <c r="A6221" s="64" t="s">
        <v>935</v>
      </c>
      <c r="B6221" s="64" t="s">
        <v>140</v>
      </c>
      <c r="C6221" s="64" t="s">
        <v>1097</v>
      </c>
      <c r="D6221" s="64" t="s">
        <v>2209</v>
      </c>
      <c r="E6221" s="20" t="s">
        <v>305</v>
      </c>
      <c r="F6221" s="64"/>
      <c r="G6221" s="53" t="s">
        <v>388</v>
      </c>
      <c r="H6221" s="53" t="s">
        <v>304</v>
      </c>
      <c r="I6221" s="26">
        <v>107400</v>
      </c>
      <c r="J6221" s="26">
        <v>92100</v>
      </c>
      <c r="K6221" s="26">
        <v>33909</v>
      </c>
      <c r="L6221" s="26">
        <f t="shared" si="5794"/>
        <v>21600</v>
      </c>
      <c r="M6221" s="26">
        <v>7200</v>
      </c>
      <c r="N6221" s="26">
        <v>7200</v>
      </c>
      <c r="O6221" s="26">
        <v>7200</v>
      </c>
      <c r="P6221" s="26">
        <f t="shared" si="5797"/>
        <v>55509</v>
      </c>
      <c r="Q6221" s="26">
        <f t="shared" si="5798"/>
        <v>60.270358306188918</v>
      </c>
      <c r="R6221" s="90"/>
      <c r="S6221" s="90"/>
      <c r="T6221" s="90"/>
      <c r="U6221" s="90"/>
      <c r="V6221" s="90"/>
      <c r="W6221" s="90"/>
      <c r="X6221" s="90"/>
      <c r="Y6221" s="90"/>
    </row>
    <row r="6222" spans="1:25" ht="15" customHeight="1" x14ac:dyDescent="0.25">
      <c r="A6222" s="64" t="s">
        <v>935</v>
      </c>
      <c r="B6222" s="64" t="s">
        <v>140</v>
      </c>
      <c r="C6222" s="64" t="s">
        <v>1097</v>
      </c>
      <c r="D6222" s="64" t="s">
        <v>2209</v>
      </c>
      <c r="E6222" s="20" t="s">
        <v>308</v>
      </c>
      <c r="F6222" s="64"/>
      <c r="G6222" s="53" t="s">
        <v>388</v>
      </c>
      <c r="H6222" s="53" t="s">
        <v>307</v>
      </c>
      <c r="I6222" s="26">
        <v>31500</v>
      </c>
      <c r="J6222" s="26">
        <v>7500</v>
      </c>
      <c r="K6222" s="26">
        <v>7500</v>
      </c>
      <c r="L6222" s="26">
        <f t="shared" si="5794"/>
        <v>0</v>
      </c>
      <c r="M6222" s="26">
        <v>0</v>
      </c>
      <c r="N6222" s="26">
        <v>0</v>
      </c>
      <c r="O6222" s="26">
        <v>0</v>
      </c>
      <c r="P6222" s="26">
        <f t="shared" si="5797"/>
        <v>7500</v>
      </c>
      <c r="Q6222" s="26">
        <f t="shared" si="5798"/>
        <v>100</v>
      </c>
      <c r="R6222" s="90"/>
      <c r="S6222" s="90"/>
      <c r="T6222" s="90"/>
      <c r="U6222" s="90"/>
      <c r="V6222" s="90"/>
      <c r="W6222" s="90"/>
      <c r="X6222" s="90"/>
      <c r="Y6222" s="90"/>
    </row>
    <row r="6223" spans="1:25" ht="15" customHeight="1" x14ac:dyDescent="0.25">
      <c r="A6223" s="64" t="s">
        <v>935</v>
      </c>
      <c r="B6223" s="64" t="s">
        <v>140</v>
      </c>
      <c r="C6223" s="64" t="s">
        <v>1097</v>
      </c>
      <c r="D6223" s="64" t="s">
        <v>2209</v>
      </c>
      <c r="E6223" s="20" t="s">
        <v>311</v>
      </c>
      <c r="F6223" s="64"/>
      <c r="G6223" s="53" t="s">
        <v>388</v>
      </c>
      <c r="H6223" s="53" t="s">
        <v>310</v>
      </c>
      <c r="I6223" s="26">
        <v>20000</v>
      </c>
      <c r="J6223" s="26">
        <v>0</v>
      </c>
      <c r="K6223" s="26">
        <v>0</v>
      </c>
      <c r="L6223" s="26">
        <f t="shared" si="5794"/>
        <v>0</v>
      </c>
      <c r="M6223" s="26">
        <v>0</v>
      </c>
      <c r="N6223" s="26">
        <v>0</v>
      </c>
      <c r="O6223" s="26">
        <v>0</v>
      </c>
      <c r="P6223" s="26">
        <f t="shared" si="5797"/>
        <v>0</v>
      </c>
      <c r="Q6223" s="26" t="str">
        <f t="shared" si="5798"/>
        <v>-</v>
      </c>
      <c r="R6223" s="90"/>
      <c r="S6223" s="90"/>
      <c r="T6223" s="90"/>
      <c r="U6223" s="90"/>
      <c r="V6223" s="90"/>
      <c r="W6223" s="90"/>
      <c r="X6223" s="90"/>
      <c r="Y6223" s="90"/>
    </row>
    <row r="6224" spans="1:25" ht="15" customHeight="1" x14ac:dyDescent="0.25">
      <c r="A6224" s="63" t="s">
        <v>935</v>
      </c>
      <c r="B6224" s="63" t="s">
        <v>140</v>
      </c>
      <c r="C6224" s="63" t="s">
        <v>1097</v>
      </c>
      <c r="D6224" s="63" t="s">
        <v>2209</v>
      </c>
      <c r="E6224" s="63" t="s">
        <v>39</v>
      </c>
      <c r="F6224" s="64" t="s">
        <v>1</v>
      </c>
      <c r="G6224" s="53" t="s">
        <v>1</v>
      </c>
      <c r="H6224" s="65" t="s">
        <v>40</v>
      </c>
      <c r="I6224" s="31">
        <f t="shared" ref="I6224:K6224" si="5847">SUM(I6225:I6227)</f>
        <v>176000</v>
      </c>
      <c r="J6224" s="31">
        <f t="shared" si="5847"/>
        <v>63600</v>
      </c>
      <c r="K6224" s="31">
        <f t="shared" si="5847"/>
        <v>10600</v>
      </c>
      <c r="L6224" s="31">
        <f t="shared" ref="L6224:L6287" si="5848">SUM(M6224:O6224)</f>
        <v>14000</v>
      </c>
      <c r="M6224" s="31">
        <f t="shared" ref="M6224" si="5849">SUM(M6225:M6227)</f>
        <v>5000</v>
      </c>
      <c r="N6224" s="31">
        <f t="shared" ref="N6224:O6224" si="5850">SUM(N6225:N6227)</f>
        <v>2000</v>
      </c>
      <c r="O6224" s="31">
        <f t="shared" si="5850"/>
        <v>7000</v>
      </c>
      <c r="P6224" s="31">
        <f t="shared" ref="P6224:P6287" si="5851">K6224+L6224</f>
        <v>24600</v>
      </c>
      <c r="Q6224" s="31">
        <f t="shared" ref="Q6224:Q6287" si="5852">IF(J6224=0,"-",P6224/J6224*100)</f>
        <v>38.679245283018872</v>
      </c>
      <c r="R6224" s="94"/>
      <c r="S6224" s="94"/>
      <c r="T6224" s="94"/>
      <c r="U6224" s="94"/>
      <c r="V6224" s="94"/>
      <c r="W6224" s="94"/>
      <c r="X6224" s="94"/>
      <c r="Y6224" s="94"/>
    </row>
    <row r="6225" spans="1:25" ht="15" customHeight="1" x14ac:dyDescent="0.25">
      <c r="A6225" s="64" t="s">
        <v>935</v>
      </c>
      <c r="B6225" s="64" t="s">
        <v>140</v>
      </c>
      <c r="C6225" s="64" t="s">
        <v>1097</v>
      </c>
      <c r="D6225" s="64" t="s">
        <v>2209</v>
      </c>
      <c r="E6225" s="20" t="s">
        <v>41</v>
      </c>
      <c r="F6225" s="64"/>
      <c r="G6225" s="53" t="s">
        <v>388</v>
      </c>
      <c r="H6225" s="53" t="s">
        <v>40</v>
      </c>
      <c r="I6225" s="26">
        <v>165400</v>
      </c>
      <c r="J6225" s="26">
        <v>53000</v>
      </c>
      <c r="K6225" s="26">
        <v>0</v>
      </c>
      <c r="L6225" s="26">
        <f t="shared" si="5848"/>
        <v>14000</v>
      </c>
      <c r="M6225" s="26">
        <v>5000</v>
      </c>
      <c r="N6225" s="26">
        <v>2000</v>
      </c>
      <c r="O6225" s="26">
        <v>7000</v>
      </c>
      <c r="P6225" s="26">
        <f t="shared" si="5851"/>
        <v>14000</v>
      </c>
      <c r="Q6225" s="26">
        <f t="shared" si="5852"/>
        <v>26.415094339622641</v>
      </c>
      <c r="R6225" s="90"/>
      <c r="S6225" s="90"/>
      <c r="T6225" s="90"/>
      <c r="U6225" s="90"/>
      <c r="V6225" s="90"/>
      <c r="W6225" s="90"/>
      <c r="X6225" s="90"/>
      <c r="Y6225" s="90"/>
    </row>
    <row r="6226" spans="1:25" ht="15" customHeight="1" x14ac:dyDescent="0.25">
      <c r="A6226" s="64" t="s">
        <v>935</v>
      </c>
      <c r="B6226" s="64" t="s">
        <v>140</v>
      </c>
      <c r="C6226" s="64" t="s">
        <v>1097</v>
      </c>
      <c r="D6226" s="64" t="s">
        <v>2209</v>
      </c>
      <c r="E6226" s="20" t="s">
        <v>41</v>
      </c>
      <c r="F6226" s="64" t="s">
        <v>2215</v>
      </c>
      <c r="G6226" s="53" t="s">
        <v>388</v>
      </c>
      <c r="H6226" s="53" t="s">
        <v>49</v>
      </c>
      <c r="I6226" s="26">
        <v>5300</v>
      </c>
      <c r="J6226" s="26">
        <v>5300</v>
      </c>
      <c r="K6226" s="26">
        <v>5300</v>
      </c>
      <c r="L6226" s="26">
        <f t="shared" si="5848"/>
        <v>0</v>
      </c>
      <c r="M6226" s="26"/>
      <c r="N6226" s="26"/>
      <c r="O6226" s="26"/>
      <c r="P6226" s="26">
        <f t="shared" si="5851"/>
        <v>5300</v>
      </c>
      <c r="Q6226" s="26">
        <f t="shared" si="5852"/>
        <v>100</v>
      </c>
      <c r="R6226" s="90"/>
      <c r="S6226" s="90"/>
      <c r="T6226" s="90"/>
      <c r="U6226" s="90"/>
      <c r="V6226" s="90"/>
      <c r="W6226" s="90"/>
      <c r="X6226" s="90"/>
      <c r="Y6226" s="90"/>
    </row>
    <row r="6227" spans="1:25" ht="22.5" customHeight="1" x14ac:dyDescent="0.25">
      <c r="A6227" s="64" t="s">
        <v>935</v>
      </c>
      <c r="B6227" s="64" t="s">
        <v>140</v>
      </c>
      <c r="C6227" s="64" t="s">
        <v>1097</v>
      </c>
      <c r="D6227" s="64" t="s">
        <v>2209</v>
      </c>
      <c r="E6227" s="20" t="s">
        <v>41</v>
      </c>
      <c r="F6227" s="64" t="s">
        <v>2216</v>
      </c>
      <c r="G6227" s="53" t="s">
        <v>388</v>
      </c>
      <c r="H6227" s="53" t="s">
        <v>55</v>
      </c>
      <c r="I6227" s="26">
        <v>5300</v>
      </c>
      <c r="J6227" s="26">
        <v>5300</v>
      </c>
      <c r="K6227" s="26">
        <v>5300</v>
      </c>
      <c r="L6227" s="26">
        <f t="shared" si="5848"/>
        <v>0</v>
      </c>
      <c r="M6227" s="26">
        <v>0</v>
      </c>
      <c r="N6227" s="26">
        <v>0</v>
      </c>
      <c r="O6227" s="26">
        <v>0</v>
      </c>
      <c r="P6227" s="26">
        <f t="shared" si="5851"/>
        <v>5300</v>
      </c>
      <c r="Q6227" s="26">
        <f t="shared" si="5852"/>
        <v>100</v>
      </c>
      <c r="R6227" s="90"/>
      <c r="S6227" s="90"/>
      <c r="T6227" s="90"/>
      <c r="U6227" s="90"/>
      <c r="V6227" s="90"/>
      <c r="W6227" s="90"/>
      <c r="X6227" s="90"/>
      <c r="Y6227" s="90"/>
    </row>
    <row r="6228" spans="1:25" s="17" customFormat="1" ht="16.5" customHeight="1" x14ac:dyDescent="0.25">
      <c r="A6228" s="76" t="s">
        <v>1</v>
      </c>
      <c r="B6228" s="76" t="s">
        <v>1</v>
      </c>
      <c r="C6228" s="76" t="s">
        <v>1</v>
      </c>
      <c r="D6228" s="77" t="s">
        <v>1</v>
      </c>
      <c r="E6228" s="77" t="s">
        <v>1</v>
      </c>
      <c r="F6228" s="77" t="s">
        <v>1</v>
      </c>
      <c r="G6228" s="77" t="s">
        <v>1</v>
      </c>
      <c r="H6228" s="78" t="s">
        <v>56</v>
      </c>
      <c r="I6228" s="35">
        <f t="shared" ref="I6228:K6228" si="5853">SUM(I6229)</f>
        <v>200</v>
      </c>
      <c r="J6228" s="35">
        <f t="shared" si="5853"/>
        <v>0</v>
      </c>
      <c r="K6228" s="35">
        <f t="shared" si="5853"/>
        <v>0</v>
      </c>
      <c r="L6228" s="35">
        <f t="shared" si="5848"/>
        <v>0</v>
      </c>
      <c r="M6228" s="35">
        <f t="shared" ref="M6228" si="5854">SUM(M6229)</f>
        <v>0</v>
      </c>
      <c r="N6228" s="35">
        <f t="shared" ref="N6228:O6228" si="5855">SUM(N6229)</f>
        <v>0</v>
      </c>
      <c r="O6228" s="35">
        <f t="shared" si="5855"/>
        <v>0</v>
      </c>
      <c r="P6228" s="35">
        <f t="shared" si="5851"/>
        <v>0</v>
      </c>
      <c r="Q6228" s="35" t="str">
        <f t="shared" si="5852"/>
        <v>-</v>
      </c>
      <c r="R6228" s="95"/>
      <c r="S6228" s="95"/>
      <c r="T6228" s="95"/>
      <c r="U6228" s="95"/>
      <c r="V6228" s="95"/>
      <c r="W6228" s="95"/>
      <c r="X6228" s="95"/>
      <c r="Y6228" s="95"/>
    </row>
    <row r="6229" spans="1:25" s="17" customFormat="1" ht="16.5" customHeight="1" x14ac:dyDescent="0.25">
      <c r="A6229" s="76" t="s">
        <v>935</v>
      </c>
      <c r="B6229" s="76" t="s">
        <v>140</v>
      </c>
      <c r="C6229" s="76" t="s">
        <v>1097</v>
      </c>
      <c r="D6229" s="76">
        <v>21040003</v>
      </c>
      <c r="E6229" s="77" t="s">
        <v>57</v>
      </c>
      <c r="F6229" s="77" t="s">
        <v>1</v>
      </c>
      <c r="G6229" s="77" t="s">
        <v>1</v>
      </c>
      <c r="H6229" s="77" t="s">
        <v>58</v>
      </c>
      <c r="I6229" s="35">
        <f t="shared" ref="I6229:K6229" si="5856">SUM(I6230:I6231)</f>
        <v>200</v>
      </c>
      <c r="J6229" s="35">
        <f t="shared" si="5856"/>
        <v>0</v>
      </c>
      <c r="K6229" s="35">
        <f t="shared" si="5856"/>
        <v>0</v>
      </c>
      <c r="L6229" s="35">
        <f t="shared" si="5848"/>
        <v>0</v>
      </c>
      <c r="M6229" s="35">
        <f t="shared" ref="M6229" si="5857">SUM(M6230:M6231)</f>
        <v>0</v>
      </c>
      <c r="N6229" s="35">
        <f t="shared" ref="N6229:O6229" si="5858">SUM(N6230:N6231)</f>
        <v>0</v>
      </c>
      <c r="O6229" s="35">
        <f t="shared" si="5858"/>
        <v>0</v>
      </c>
      <c r="P6229" s="35">
        <f t="shared" si="5851"/>
        <v>0</v>
      </c>
      <c r="Q6229" s="35" t="str">
        <f t="shared" si="5852"/>
        <v>-</v>
      </c>
      <c r="R6229" s="95"/>
      <c r="S6229" s="95"/>
      <c r="T6229" s="95"/>
      <c r="U6229" s="95"/>
      <c r="V6229" s="95"/>
      <c r="W6229" s="95"/>
      <c r="X6229" s="95"/>
      <c r="Y6229" s="95"/>
    </row>
    <row r="6230" spans="1:25" s="17" customFormat="1" ht="16.5" customHeight="1" x14ac:dyDescent="0.25">
      <c r="A6230" s="44" t="s">
        <v>935</v>
      </c>
      <c r="B6230" s="44" t="s">
        <v>140</v>
      </c>
      <c r="C6230" s="44" t="s">
        <v>1097</v>
      </c>
      <c r="D6230" s="44">
        <v>21040003</v>
      </c>
      <c r="E6230" s="45" t="s">
        <v>106</v>
      </c>
      <c r="F6230" s="44"/>
      <c r="G6230" s="46" t="s">
        <v>388</v>
      </c>
      <c r="H6230" s="46" t="s">
        <v>105</v>
      </c>
      <c r="I6230" s="35">
        <v>100</v>
      </c>
      <c r="J6230" s="35">
        <v>0</v>
      </c>
      <c r="K6230" s="35">
        <v>0</v>
      </c>
      <c r="L6230" s="35">
        <f t="shared" si="5848"/>
        <v>0</v>
      </c>
      <c r="M6230" s="35"/>
      <c r="N6230" s="35"/>
      <c r="O6230" s="35"/>
      <c r="P6230" s="35">
        <f t="shared" si="5851"/>
        <v>0</v>
      </c>
      <c r="Q6230" s="35" t="str">
        <f t="shared" si="5852"/>
        <v>-</v>
      </c>
      <c r="R6230" s="95"/>
      <c r="S6230" s="95"/>
      <c r="T6230" s="95"/>
      <c r="U6230" s="95"/>
      <c r="V6230" s="95"/>
      <c r="W6230" s="95"/>
      <c r="X6230" s="95"/>
      <c r="Y6230" s="95"/>
    </row>
    <row r="6231" spans="1:25" s="17" customFormat="1" ht="16.5" customHeight="1" x14ac:dyDescent="0.25">
      <c r="A6231" s="44" t="s">
        <v>935</v>
      </c>
      <c r="B6231" s="44" t="s">
        <v>140</v>
      </c>
      <c r="C6231" s="44" t="s">
        <v>1097</v>
      </c>
      <c r="D6231" s="44">
        <v>21040003</v>
      </c>
      <c r="E6231" s="45" t="s">
        <v>68</v>
      </c>
      <c r="F6231" s="44"/>
      <c r="G6231" s="46" t="s">
        <v>388</v>
      </c>
      <c r="H6231" s="46" t="s">
        <v>67</v>
      </c>
      <c r="I6231" s="35">
        <v>100</v>
      </c>
      <c r="J6231" s="35">
        <v>0</v>
      </c>
      <c r="K6231" s="35">
        <v>0</v>
      </c>
      <c r="L6231" s="35">
        <f t="shared" si="5848"/>
        <v>0</v>
      </c>
      <c r="M6231" s="35"/>
      <c r="N6231" s="35"/>
      <c r="O6231" s="35"/>
      <c r="P6231" s="35">
        <f t="shared" si="5851"/>
        <v>0</v>
      </c>
      <c r="Q6231" s="35" t="str">
        <f t="shared" si="5852"/>
        <v>-</v>
      </c>
      <c r="R6231" s="95"/>
      <c r="S6231" s="95"/>
      <c r="T6231" s="95"/>
      <c r="U6231" s="95"/>
      <c r="V6231" s="95"/>
      <c r="W6231" s="95"/>
      <c r="X6231" s="95"/>
      <c r="Y6231" s="95"/>
    </row>
    <row r="6232" spans="1:25" s="4" customFormat="1" ht="13.5" customHeight="1" x14ac:dyDescent="0.25">
      <c r="A6232" s="63" t="s">
        <v>1</v>
      </c>
      <c r="B6232" s="63" t="s">
        <v>1</v>
      </c>
      <c r="C6232" s="63" t="s">
        <v>1</v>
      </c>
      <c r="D6232" s="65" t="s">
        <v>1</v>
      </c>
      <c r="E6232" s="65" t="s">
        <v>1</v>
      </c>
      <c r="F6232" s="65" t="s">
        <v>1</v>
      </c>
      <c r="G6232" s="65" t="s">
        <v>1</v>
      </c>
      <c r="H6232" s="66" t="s">
        <v>855</v>
      </c>
      <c r="I6232" s="30">
        <f t="shared" ref="I6232:K6233" si="5859">SUM(I6233)</f>
        <v>1140</v>
      </c>
      <c r="J6232" s="30">
        <f t="shared" si="5859"/>
        <v>0</v>
      </c>
      <c r="K6232" s="30">
        <f t="shared" si="5859"/>
        <v>0</v>
      </c>
      <c r="L6232" s="30">
        <f t="shared" si="5848"/>
        <v>0</v>
      </c>
      <c r="M6232" s="30">
        <f t="shared" ref="M6232:M6233" si="5860">SUM(M6233)</f>
        <v>0</v>
      </c>
      <c r="N6232" s="30">
        <f t="shared" ref="N6232:O6233" si="5861">SUM(N6233)</f>
        <v>0</v>
      </c>
      <c r="O6232" s="30">
        <f t="shared" si="5861"/>
        <v>0</v>
      </c>
      <c r="P6232" s="30">
        <f t="shared" si="5851"/>
        <v>0</v>
      </c>
      <c r="Q6232" s="30" t="str">
        <f t="shared" si="5852"/>
        <v>-</v>
      </c>
      <c r="R6232" s="93"/>
      <c r="S6232" s="93"/>
      <c r="T6232" s="93"/>
      <c r="U6232" s="93"/>
      <c r="V6232" s="93"/>
      <c r="W6232" s="93"/>
      <c r="X6232" s="93"/>
      <c r="Y6232" s="93"/>
    </row>
    <row r="6233" spans="1:25" s="4" customFormat="1" ht="15" customHeight="1" x14ac:dyDescent="0.25">
      <c r="A6233" s="63" t="s">
        <v>935</v>
      </c>
      <c r="B6233" s="63" t="s">
        <v>140</v>
      </c>
      <c r="C6233" s="63" t="s">
        <v>1097</v>
      </c>
      <c r="D6233" s="63" t="s">
        <v>2209</v>
      </c>
      <c r="E6233" s="65" t="s">
        <v>3468</v>
      </c>
      <c r="F6233" s="65" t="s">
        <v>1</v>
      </c>
      <c r="G6233" s="65" t="s">
        <v>1</v>
      </c>
      <c r="H6233" s="65" t="s">
        <v>857</v>
      </c>
      <c r="I6233" s="31">
        <f t="shared" si="5859"/>
        <v>1140</v>
      </c>
      <c r="J6233" s="31">
        <f t="shared" si="5859"/>
        <v>0</v>
      </c>
      <c r="K6233" s="31">
        <f t="shared" si="5859"/>
        <v>0</v>
      </c>
      <c r="L6233" s="31">
        <f t="shared" si="5848"/>
        <v>0</v>
      </c>
      <c r="M6233" s="31">
        <f t="shared" si="5860"/>
        <v>0</v>
      </c>
      <c r="N6233" s="31">
        <f t="shared" si="5861"/>
        <v>0</v>
      </c>
      <c r="O6233" s="31">
        <f t="shared" si="5861"/>
        <v>0</v>
      </c>
      <c r="P6233" s="31">
        <f t="shared" si="5851"/>
        <v>0</v>
      </c>
      <c r="Q6233" s="31" t="str">
        <f t="shared" si="5852"/>
        <v>-</v>
      </c>
      <c r="R6233" s="94"/>
      <c r="S6233" s="94"/>
      <c r="T6233" s="94"/>
      <c r="U6233" s="94"/>
      <c r="V6233" s="94"/>
      <c r="W6233" s="94"/>
      <c r="X6233" s="94"/>
      <c r="Y6233" s="94"/>
    </row>
    <row r="6234" spans="1:25" s="17" customFormat="1" ht="15" customHeight="1" x14ac:dyDescent="0.25">
      <c r="A6234" s="44" t="s">
        <v>935</v>
      </c>
      <c r="B6234" s="44" t="s">
        <v>140</v>
      </c>
      <c r="C6234" s="44" t="s">
        <v>1097</v>
      </c>
      <c r="D6234" s="44" t="s">
        <v>2209</v>
      </c>
      <c r="E6234" s="45" t="s">
        <v>863</v>
      </c>
      <c r="F6234" s="44" t="s">
        <v>1</v>
      </c>
      <c r="G6234" s="46" t="s">
        <v>388</v>
      </c>
      <c r="H6234" s="46" t="s">
        <v>862</v>
      </c>
      <c r="I6234" s="35">
        <v>1140</v>
      </c>
      <c r="J6234" s="35">
        <v>0</v>
      </c>
      <c r="K6234" s="35">
        <v>0</v>
      </c>
      <c r="L6234" s="35">
        <f t="shared" si="5848"/>
        <v>0</v>
      </c>
      <c r="M6234" s="35"/>
      <c r="N6234" s="35"/>
      <c r="O6234" s="35"/>
      <c r="P6234" s="35">
        <f t="shared" si="5851"/>
        <v>0</v>
      </c>
      <c r="Q6234" s="35" t="str">
        <f t="shared" si="5852"/>
        <v>-</v>
      </c>
      <c r="R6234" s="95"/>
      <c r="S6234" s="95"/>
      <c r="T6234" s="95"/>
      <c r="U6234" s="95"/>
      <c r="V6234" s="95"/>
      <c r="W6234" s="95"/>
      <c r="X6234" s="95"/>
      <c r="Y6234" s="95"/>
    </row>
    <row r="6235" spans="1:25" ht="22.5" customHeight="1" x14ac:dyDescent="0.25">
      <c r="A6235" s="63" t="s">
        <v>1</v>
      </c>
      <c r="B6235" s="63" t="s">
        <v>1</v>
      </c>
      <c r="C6235" s="63" t="s">
        <v>1</v>
      </c>
      <c r="D6235" s="65" t="s">
        <v>1</v>
      </c>
      <c r="E6235" s="65" t="s">
        <v>1</v>
      </c>
      <c r="F6235" s="65" t="s">
        <v>1</v>
      </c>
      <c r="G6235" s="65" t="s">
        <v>1</v>
      </c>
      <c r="H6235" s="66" t="s">
        <v>69</v>
      </c>
      <c r="I6235" s="30">
        <f t="shared" ref="I6235:K6236" si="5862">SUM(I6236)</f>
        <v>85000</v>
      </c>
      <c r="J6235" s="30">
        <f t="shared" si="5862"/>
        <v>0</v>
      </c>
      <c r="K6235" s="30">
        <f t="shared" si="5862"/>
        <v>0</v>
      </c>
      <c r="L6235" s="30">
        <f t="shared" si="5848"/>
        <v>0</v>
      </c>
      <c r="M6235" s="30">
        <f t="shared" ref="M6235:M6236" si="5863">SUM(M6236)</f>
        <v>0</v>
      </c>
      <c r="N6235" s="30">
        <f t="shared" ref="N6235:O6236" si="5864">SUM(N6236)</f>
        <v>0</v>
      </c>
      <c r="O6235" s="30">
        <f t="shared" si="5864"/>
        <v>0</v>
      </c>
      <c r="P6235" s="30">
        <f t="shared" si="5851"/>
        <v>0</v>
      </c>
      <c r="Q6235" s="30" t="str">
        <f t="shared" si="5852"/>
        <v>-</v>
      </c>
      <c r="R6235" s="93"/>
      <c r="S6235" s="93"/>
      <c r="T6235" s="93"/>
      <c r="U6235" s="93"/>
      <c r="V6235" s="93"/>
      <c r="W6235" s="93"/>
      <c r="X6235" s="93"/>
      <c r="Y6235" s="93"/>
    </row>
    <row r="6236" spans="1:25" ht="15" customHeight="1" x14ac:dyDescent="0.25">
      <c r="A6236" s="63" t="s">
        <v>935</v>
      </c>
      <c r="B6236" s="63" t="s">
        <v>140</v>
      </c>
      <c r="C6236" s="63" t="s">
        <v>1097</v>
      </c>
      <c r="D6236" s="63" t="s">
        <v>2209</v>
      </c>
      <c r="E6236" s="65" t="s">
        <v>70</v>
      </c>
      <c r="F6236" s="65" t="s">
        <v>1</v>
      </c>
      <c r="G6236" s="65" t="s">
        <v>1</v>
      </c>
      <c r="H6236" s="65" t="s">
        <v>71</v>
      </c>
      <c r="I6236" s="31">
        <f t="shared" si="5862"/>
        <v>85000</v>
      </c>
      <c r="J6236" s="31">
        <f t="shared" si="5862"/>
        <v>0</v>
      </c>
      <c r="K6236" s="31">
        <f t="shared" si="5862"/>
        <v>0</v>
      </c>
      <c r="L6236" s="31">
        <f t="shared" si="5848"/>
        <v>0</v>
      </c>
      <c r="M6236" s="31">
        <f t="shared" si="5863"/>
        <v>0</v>
      </c>
      <c r="N6236" s="31">
        <f t="shared" si="5864"/>
        <v>0</v>
      </c>
      <c r="O6236" s="31">
        <f t="shared" si="5864"/>
        <v>0</v>
      </c>
      <c r="P6236" s="31">
        <f t="shared" si="5851"/>
        <v>0</v>
      </c>
      <c r="Q6236" s="31" t="str">
        <f t="shared" si="5852"/>
        <v>-</v>
      </c>
      <c r="R6236" s="94"/>
      <c r="S6236" s="94"/>
      <c r="T6236" s="94"/>
      <c r="U6236" s="94"/>
      <c r="V6236" s="94"/>
      <c r="W6236" s="94"/>
      <c r="X6236" s="94"/>
      <c r="Y6236" s="94"/>
    </row>
    <row r="6237" spans="1:25" ht="15" customHeight="1" x14ac:dyDescent="0.25">
      <c r="A6237" s="64" t="s">
        <v>935</v>
      </c>
      <c r="B6237" s="64" t="s">
        <v>140</v>
      </c>
      <c r="C6237" s="64" t="s">
        <v>1097</v>
      </c>
      <c r="D6237" s="64" t="s">
        <v>2209</v>
      </c>
      <c r="E6237" s="20" t="s">
        <v>74</v>
      </c>
      <c r="F6237" s="64"/>
      <c r="G6237" s="53" t="s">
        <v>388</v>
      </c>
      <c r="H6237" s="53" t="s">
        <v>73</v>
      </c>
      <c r="I6237" s="26">
        <v>85000</v>
      </c>
      <c r="J6237" s="26">
        <v>0</v>
      </c>
      <c r="K6237" s="26">
        <v>0</v>
      </c>
      <c r="L6237" s="26">
        <f t="shared" si="5848"/>
        <v>0</v>
      </c>
      <c r="M6237" s="26">
        <v>0</v>
      </c>
      <c r="N6237" s="26">
        <v>0</v>
      </c>
      <c r="O6237" s="26">
        <v>0</v>
      </c>
      <c r="P6237" s="26">
        <f t="shared" si="5851"/>
        <v>0</v>
      </c>
      <c r="Q6237" s="26" t="str">
        <f t="shared" si="5852"/>
        <v>-</v>
      </c>
      <c r="R6237" s="90"/>
      <c r="S6237" s="90"/>
      <c r="T6237" s="90"/>
      <c r="U6237" s="90"/>
      <c r="V6237" s="90"/>
      <c r="W6237" s="90"/>
      <c r="X6237" s="90"/>
      <c r="Y6237" s="90"/>
    </row>
    <row r="6238" spans="1:25" s="4" customFormat="1" ht="15" customHeight="1" x14ac:dyDescent="0.25">
      <c r="A6238" s="63" t="s">
        <v>1</v>
      </c>
      <c r="B6238" s="63" t="s">
        <v>1</v>
      </c>
      <c r="C6238" s="63" t="s">
        <v>1</v>
      </c>
      <c r="D6238" s="65" t="s">
        <v>1</v>
      </c>
      <c r="E6238" s="65" t="s">
        <v>1</v>
      </c>
      <c r="F6238" s="65" t="s">
        <v>1</v>
      </c>
      <c r="G6238" s="65" t="s">
        <v>1</v>
      </c>
      <c r="H6238" s="66" t="s">
        <v>864</v>
      </c>
      <c r="I6238" s="24">
        <f t="shared" ref="I6238:K6239" si="5865">SUM(I6239)</f>
        <v>10185</v>
      </c>
      <c r="J6238" s="24">
        <f t="shared" si="5865"/>
        <v>10185</v>
      </c>
      <c r="K6238" s="24">
        <f t="shared" si="5865"/>
        <v>10185</v>
      </c>
      <c r="L6238" s="24">
        <f t="shared" si="5848"/>
        <v>0</v>
      </c>
      <c r="M6238" s="24">
        <f t="shared" ref="M6238:M6239" si="5866">SUM(M6239)</f>
        <v>0</v>
      </c>
      <c r="N6238" s="24">
        <f t="shared" ref="N6238:O6239" si="5867">SUM(N6239)</f>
        <v>0</v>
      </c>
      <c r="O6238" s="24">
        <f t="shared" si="5867"/>
        <v>0</v>
      </c>
      <c r="P6238" s="24">
        <f t="shared" si="5851"/>
        <v>10185</v>
      </c>
      <c r="Q6238" s="24">
        <f t="shared" si="5852"/>
        <v>100</v>
      </c>
      <c r="R6238" s="102"/>
      <c r="S6238" s="102"/>
      <c r="T6238" s="102"/>
      <c r="U6238" s="102"/>
      <c r="V6238" s="102"/>
      <c r="W6238" s="102"/>
      <c r="X6238" s="102"/>
      <c r="Y6238" s="102"/>
    </row>
    <row r="6239" spans="1:25" s="4" customFormat="1" ht="15" customHeight="1" x14ac:dyDescent="0.25">
      <c r="A6239" s="63" t="s">
        <v>935</v>
      </c>
      <c r="B6239" s="63" t="s">
        <v>140</v>
      </c>
      <c r="C6239" s="63" t="s">
        <v>1097</v>
      </c>
      <c r="D6239" s="63" t="s">
        <v>2209</v>
      </c>
      <c r="E6239" s="65" t="s">
        <v>865</v>
      </c>
      <c r="F6239" s="65" t="s">
        <v>1</v>
      </c>
      <c r="G6239" s="65" t="s">
        <v>1</v>
      </c>
      <c r="H6239" s="65" t="s">
        <v>866</v>
      </c>
      <c r="I6239" s="5">
        <f t="shared" si="5865"/>
        <v>10185</v>
      </c>
      <c r="J6239" s="5">
        <f t="shared" si="5865"/>
        <v>10185</v>
      </c>
      <c r="K6239" s="5">
        <f t="shared" si="5865"/>
        <v>10185</v>
      </c>
      <c r="L6239" s="5">
        <f t="shared" si="5848"/>
        <v>0</v>
      </c>
      <c r="M6239" s="5">
        <f t="shared" si="5866"/>
        <v>0</v>
      </c>
      <c r="N6239" s="5">
        <f t="shared" si="5867"/>
        <v>0</v>
      </c>
      <c r="O6239" s="5">
        <f t="shared" si="5867"/>
        <v>0</v>
      </c>
      <c r="P6239" s="5">
        <f t="shared" si="5851"/>
        <v>10185</v>
      </c>
      <c r="Q6239" s="5">
        <f t="shared" si="5852"/>
        <v>100</v>
      </c>
      <c r="R6239" s="8"/>
      <c r="S6239" s="8"/>
      <c r="T6239" s="8"/>
      <c r="U6239" s="8"/>
      <c r="V6239" s="8"/>
      <c r="W6239" s="8"/>
      <c r="X6239" s="8"/>
      <c r="Y6239" s="8"/>
    </row>
    <row r="6240" spans="1:25" s="17" customFormat="1" ht="15" customHeight="1" x14ac:dyDescent="0.25">
      <c r="A6240" s="44" t="s">
        <v>935</v>
      </c>
      <c r="B6240" s="44" t="s">
        <v>140</v>
      </c>
      <c r="C6240" s="44" t="s">
        <v>1097</v>
      </c>
      <c r="D6240" s="44" t="s">
        <v>2209</v>
      </c>
      <c r="E6240" s="45">
        <v>823300</v>
      </c>
      <c r="F6240" s="44"/>
      <c r="G6240" s="46" t="s">
        <v>388</v>
      </c>
      <c r="H6240" s="46" t="s">
        <v>869</v>
      </c>
      <c r="I6240" s="16">
        <v>10185</v>
      </c>
      <c r="J6240" s="16">
        <v>10185</v>
      </c>
      <c r="K6240" s="16">
        <v>10185</v>
      </c>
      <c r="L6240" s="16">
        <f t="shared" si="5848"/>
        <v>0</v>
      </c>
      <c r="M6240" s="16"/>
      <c r="N6240" s="16"/>
      <c r="O6240" s="16"/>
      <c r="P6240" s="16">
        <f t="shared" si="5851"/>
        <v>10185</v>
      </c>
      <c r="Q6240" s="16">
        <f t="shared" si="5852"/>
        <v>100</v>
      </c>
      <c r="R6240" s="103"/>
      <c r="S6240" s="103"/>
      <c r="T6240" s="103"/>
      <c r="U6240" s="103"/>
      <c r="V6240" s="103"/>
      <c r="W6240" s="103"/>
      <c r="X6240" s="103"/>
      <c r="Y6240" s="103"/>
    </row>
    <row r="6241" spans="1:25" ht="15" customHeight="1" x14ac:dyDescent="0.25">
      <c r="A6241" s="53" t="s">
        <v>1</v>
      </c>
      <c r="B6241" s="53" t="s">
        <v>1</v>
      </c>
      <c r="C6241" s="53" t="s">
        <v>1</v>
      </c>
      <c r="D6241" s="53" t="s">
        <v>1</v>
      </c>
      <c r="E6241" s="53" t="s">
        <v>1</v>
      </c>
      <c r="F6241" s="53" t="s">
        <v>1</v>
      </c>
      <c r="G6241" s="53" t="s">
        <v>1</v>
      </c>
      <c r="H6241" s="66" t="s">
        <v>2217</v>
      </c>
      <c r="I6241" s="30">
        <f t="shared" ref="I6241:K6241" si="5868">SUM(I6205,I6235,I6232,I6238,I6228)</f>
        <v>3697780</v>
      </c>
      <c r="J6241" s="30">
        <f t="shared" si="5868"/>
        <v>3303350</v>
      </c>
      <c r="K6241" s="30">
        <f t="shared" si="5868"/>
        <v>1692970</v>
      </c>
      <c r="L6241" s="30">
        <f t="shared" si="5848"/>
        <v>878381</v>
      </c>
      <c r="M6241" s="30">
        <f t="shared" ref="M6241" si="5869">SUM(M6205,M6235,M6232,M6238,M6228)</f>
        <v>293127</v>
      </c>
      <c r="N6241" s="30">
        <f t="shared" ref="N6241:O6241" si="5870">SUM(N6205,N6235,N6232,N6238,N6228)</f>
        <v>290127</v>
      </c>
      <c r="O6241" s="30">
        <f t="shared" si="5870"/>
        <v>295127</v>
      </c>
      <c r="P6241" s="30">
        <f t="shared" si="5851"/>
        <v>2571351</v>
      </c>
      <c r="Q6241" s="30">
        <f t="shared" si="5852"/>
        <v>77.840707160912402</v>
      </c>
      <c r="R6241" s="93"/>
      <c r="S6241" s="93"/>
      <c r="T6241" s="93"/>
      <c r="U6241" s="93"/>
      <c r="V6241" s="93"/>
      <c r="W6241" s="93"/>
      <c r="X6241" s="93"/>
      <c r="Y6241" s="93"/>
    </row>
    <row r="6242" spans="1:25" ht="15" customHeight="1" thickBot="1" x14ac:dyDescent="0.3">
      <c r="A6242" s="53" t="s">
        <v>1</v>
      </c>
      <c r="B6242" s="53" t="s">
        <v>1</v>
      </c>
      <c r="C6242" s="53" t="s">
        <v>1</v>
      </c>
      <c r="D6242" s="53" t="s">
        <v>1</v>
      </c>
      <c r="E6242" s="53" t="s">
        <v>1</v>
      </c>
      <c r="F6242" s="53" t="s">
        <v>1</v>
      </c>
      <c r="G6242" s="53" t="s">
        <v>1</v>
      </c>
      <c r="H6242" s="65" t="s">
        <v>76</v>
      </c>
      <c r="I6242" s="31"/>
      <c r="J6242" s="31"/>
      <c r="K6242" s="31">
        <v>0</v>
      </c>
      <c r="L6242" s="31"/>
      <c r="M6242" s="31"/>
      <c r="N6242" s="31"/>
      <c r="O6242" s="31"/>
      <c r="P6242" s="31"/>
      <c r="Q6242" s="31"/>
      <c r="R6242" s="94"/>
      <c r="S6242" s="94"/>
      <c r="T6242" s="94"/>
      <c r="U6242" s="94"/>
      <c r="V6242" s="94"/>
      <c r="W6242" s="94"/>
      <c r="X6242" s="94"/>
      <c r="Y6242" s="94"/>
    </row>
    <row r="6243" spans="1:25" ht="47.25" customHeight="1" thickBot="1" x14ac:dyDescent="0.3">
      <c r="A6243" s="110" t="s">
        <v>1</v>
      </c>
      <c r="B6243" s="110" t="s">
        <v>1</v>
      </c>
      <c r="C6243" s="110" t="s">
        <v>1</v>
      </c>
      <c r="D6243" s="110" t="s">
        <v>1</v>
      </c>
      <c r="E6243" s="110" t="s">
        <v>1</v>
      </c>
      <c r="F6243" s="110" t="s">
        <v>1</v>
      </c>
      <c r="G6243" s="110" t="s">
        <v>1</v>
      </c>
      <c r="H6243" s="28" t="s">
        <v>77</v>
      </c>
      <c r="I6243" s="109" t="s">
        <v>3984</v>
      </c>
      <c r="J6243" s="109" t="s">
        <v>11</v>
      </c>
      <c r="K6243" s="109" t="s">
        <v>3989</v>
      </c>
      <c r="L6243" s="109" t="s">
        <v>3985</v>
      </c>
      <c r="M6243" s="109" t="s">
        <v>4027</v>
      </c>
      <c r="N6243" s="109" t="s">
        <v>3988</v>
      </c>
      <c r="O6243" s="109" t="s">
        <v>3986</v>
      </c>
      <c r="P6243" s="109" t="s">
        <v>3987</v>
      </c>
      <c r="Q6243" s="109" t="s">
        <v>3695</v>
      </c>
      <c r="R6243" s="91"/>
      <c r="S6243" s="91"/>
      <c r="T6243" s="91"/>
      <c r="U6243" s="91"/>
      <c r="V6243" s="91"/>
      <c r="W6243" s="91"/>
      <c r="X6243" s="91"/>
      <c r="Y6243" s="91"/>
    </row>
    <row r="6244" spans="1:25" ht="15" customHeight="1" x14ac:dyDescent="0.25">
      <c r="A6244" s="111"/>
      <c r="B6244" s="111"/>
      <c r="C6244" s="111"/>
      <c r="D6244" s="111"/>
      <c r="E6244" s="111"/>
      <c r="F6244" s="111"/>
      <c r="G6244" s="111"/>
      <c r="H6244" s="67" t="s">
        <v>1</v>
      </c>
      <c r="I6244" s="29">
        <v>1</v>
      </c>
      <c r="J6244" s="29">
        <v>2</v>
      </c>
      <c r="K6244" s="29">
        <v>3</v>
      </c>
      <c r="L6244" s="29" t="s">
        <v>3478</v>
      </c>
      <c r="M6244" s="29">
        <v>5</v>
      </c>
      <c r="N6244" s="29">
        <v>6</v>
      </c>
      <c r="O6244" s="29">
        <v>7</v>
      </c>
      <c r="P6244" s="29" t="s">
        <v>3696</v>
      </c>
      <c r="Q6244" s="29">
        <v>9</v>
      </c>
      <c r="R6244" s="92"/>
      <c r="S6244" s="92"/>
      <c r="T6244" s="92"/>
      <c r="U6244" s="92"/>
      <c r="V6244" s="92"/>
      <c r="W6244" s="92"/>
      <c r="X6244" s="92"/>
      <c r="Y6244" s="92"/>
    </row>
    <row r="6245" spans="1:25" ht="15" customHeight="1" x14ac:dyDescent="0.25">
      <c r="A6245" s="111"/>
      <c r="B6245" s="111"/>
      <c r="C6245" s="111"/>
      <c r="D6245" s="111"/>
      <c r="E6245" s="111"/>
      <c r="F6245" s="111"/>
      <c r="G6245" s="111"/>
      <c r="H6245" s="68" t="s">
        <v>485</v>
      </c>
      <c r="I6245" s="32">
        <f t="shared" ref="I6245:K6245" si="5871">SUM(I6241)</f>
        <v>3697780</v>
      </c>
      <c r="J6245" s="32">
        <f t="shared" si="5871"/>
        <v>3303350</v>
      </c>
      <c r="K6245" s="32">
        <f t="shared" si="5871"/>
        <v>1692970</v>
      </c>
      <c r="L6245" s="32">
        <f t="shared" si="5848"/>
        <v>878381</v>
      </c>
      <c r="M6245" s="32">
        <f t="shared" ref="M6245" si="5872">SUM(M6241)</f>
        <v>293127</v>
      </c>
      <c r="N6245" s="32">
        <f t="shared" ref="N6245:O6245" si="5873">SUM(N6241)</f>
        <v>290127</v>
      </c>
      <c r="O6245" s="32">
        <f t="shared" si="5873"/>
        <v>295127</v>
      </c>
      <c r="P6245" s="32">
        <f t="shared" si="5851"/>
        <v>2571351</v>
      </c>
      <c r="Q6245" s="32">
        <f t="shared" si="5852"/>
        <v>77.840707160912402</v>
      </c>
      <c r="R6245" s="90"/>
      <c r="S6245" s="90"/>
      <c r="T6245" s="90"/>
      <c r="U6245" s="90"/>
      <c r="V6245" s="90"/>
      <c r="W6245" s="90"/>
      <c r="X6245" s="90"/>
      <c r="Y6245" s="90"/>
    </row>
    <row r="6246" spans="1:25" ht="15" customHeight="1" thickBot="1" x14ac:dyDescent="0.3">
      <c r="A6246" s="111"/>
      <c r="B6246" s="111"/>
      <c r="C6246" s="111"/>
      <c r="D6246" s="111"/>
      <c r="E6246" s="111"/>
      <c r="F6246" s="111"/>
      <c r="G6246" s="111"/>
      <c r="H6246" s="69" t="s">
        <v>79</v>
      </c>
      <c r="I6246" s="32">
        <f t="shared" ref="I6246:K6246" si="5874">SUM(I6245)</f>
        <v>3697780</v>
      </c>
      <c r="J6246" s="32">
        <f t="shared" si="5874"/>
        <v>3303350</v>
      </c>
      <c r="K6246" s="32">
        <f t="shared" si="5874"/>
        <v>1692970</v>
      </c>
      <c r="L6246" s="32">
        <f t="shared" si="5848"/>
        <v>878381</v>
      </c>
      <c r="M6246" s="32">
        <f t="shared" ref="M6246" si="5875">SUM(M6245)</f>
        <v>293127</v>
      </c>
      <c r="N6246" s="32">
        <f t="shared" ref="N6246:O6246" si="5876">SUM(N6245)</f>
        <v>290127</v>
      </c>
      <c r="O6246" s="32">
        <f t="shared" si="5876"/>
        <v>295127</v>
      </c>
      <c r="P6246" s="32">
        <f t="shared" si="5851"/>
        <v>2571351</v>
      </c>
      <c r="Q6246" s="32">
        <f t="shared" si="5852"/>
        <v>77.840707160912402</v>
      </c>
      <c r="R6246" s="90"/>
      <c r="S6246" s="90"/>
      <c r="T6246" s="90"/>
      <c r="U6246" s="90"/>
      <c r="V6246" s="90"/>
      <c r="W6246" s="90"/>
      <c r="X6246" s="90"/>
      <c r="Y6246" s="90"/>
    </row>
    <row r="6247" spans="1:25" ht="45.75" customHeight="1" thickBot="1" x14ac:dyDescent="0.3">
      <c r="A6247" s="28" t="s">
        <v>4</v>
      </c>
      <c r="B6247" s="28" t="s">
        <v>5</v>
      </c>
      <c r="C6247" s="28" t="s">
        <v>6</v>
      </c>
      <c r="D6247" s="57" t="s">
        <v>1</v>
      </c>
      <c r="E6247" s="28" t="s">
        <v>7</v>
      </c>
      <c r="F6247" s="28" t="s">
        <v>8</v>
      </c>
      <c r="G6247" s="28" t="s">
        <v>9</v>
      </c>
      <c r="H6247" s="28" t="s">
        <v>10</v>
      </c>
      <c r="I6247" s="109" t="s">
        <v>3984</v>
      </c>
      <c r="J6247" s="109" t="s">
        <v>11</v>
      </c>
      <c r="K6247" s="109" t="s">
        <v>3989</v>
      </c>
      <c r="L6247" s="109" t="s">
        <v>3985</v>
      </c>
      <c r="M6247" s="109" t="s">
        <v>4027</v>
      </c>
      <c r="N6247" s="109" t="s">
        <v>3988</v>
      </c>
      <c r="O6247" s="109" t="s">
        <v>3986</v>
      </c>
      <c r="P6247" s="109" t="s">
        <v>3987</v>
      </c>
      <c r="Q6247" s="109" t="s">
        <v>3695</v>
      </c>
      <c r="R6247" s="91"/>
      <c r="S6247" s="91"/>
      <c r="T6247" s="91"/>
      <c r="U6247" s="91"/>
      <c r="V6247" s="91"/>
      <c r="W6247" s="91"/>
      <c r="X6247" s="91"/>
      <c r="Y6247" s="91"/>
    </row>
    <row r="6248" spans="1:25" ht="15" customHeight="1" x14ac:dyDescent="0.25">
      <c r="A6248" s="58" t="s">
        <v>1</v>
      </c>
      <c r="B6248" s="58" t="s">
        <v>1</v>
      </c>
      <c r="C6248" s="58" t="s">
        <v>1</v>
      </c>
      <c r="D6248" s="59" t="s">
        <v>1</v>
      </c>
      <c r="E6248" s="59" t="s">
        <v>1</v>
      </c>
      <c r="F6248" s="60" t="s">
        <v>1</v>
      </c>
      <c r="G6248" s="61" t="s">
        <v>1</v>
      </c>
      <c r="H6248" s="62" t="s">
        <v>1</v>
      </c>
      <c r="I6248" s="29">
        <v>1</v>
      </c>
      <c r="J6248" s="29">
        <v>2</v>
      </c>
      <c r="K6248" s="29">
        <v>3</v>
      </c>
      <c r="L6248" s="29" t="s">
        <v>3478</v>
      </c>
      <c r="M6248" s="29">
        <v>5</v>
      </c>
      <c r="N6248" s="29">
        <v>6</v>
      </c>
      <c r="O6248" s="29">
        <v>7</v>
      </c>
      <c r="P6248" s="29" t="s">
        <v>3696</v>
      </c>
      <c r="Q6248" s="29">
        <v>9</v>
      </c>
      <c r="R6248" s="92"/>
      <c r="S6248" s="92"/>
      <c r="T6248" s="92"/>
      <c r="U6248" s="92"/>
      <c r="V6248" s="92"/>
      <c r="W6248" s="92"/>
      <c r="X6248" s="92"/>
      <c r="Y6248" s="92"/>
    </row>
    <row r="6249" spans="1:25" ht="15" customHeight="1" x14ac:dyDescent="0.25">
      <c r="A6249" s="63" t="s">
        <v>935</v>
      </c>
      <c r="B6249" s="63" t="s">
        <v>140</v>
      </c>
      <c r="C6249" s="64" t="s">
        <v>326</v>
      </c>
      <c r="D6249" s="64" t="s">
        <v>2218</v>
      </c>
      <c r="E6249" s="65" t="s">
        <v>1</v>
      </c>
      <c r="F6249" s="65" t="s">
        <v>1</v>
      </c>
      <c r="G6249" s="65" t="s">
        <v>1</v>
      </c>
      <c r="H6249" s="65" t="s">
        <v>2219</v>
      </c>
      <c r="I6249" s="26">
        <v>0</v>
      </c>
      <c r="J6249" s="26" t="s">
        <v>1</v>
      </c>
      <c r="K6249" s="26">
        <v>0</v>
      </c>
      <c r="L6249" s="26"/>
      <c r="M6249" s="26"/>
      <c r="N6249" s="26"/>
      <c r="O6249" s="26"/>
      <c r="P6249" s="26"/>
      <c r="Q6249" s="26"/>
      <c r="R6249" s="90"/>
      <c r="S6249" s="90"/>
      <c r="T6249" s="90"/>
      <c r="U6249" s="90"/>
      <c r="V6249" s="90"/>
      <c r="W6249" s="90"/>
      <c r="X6249" s="90"/>
      <c r="Y6249" s="90"/>
    </row>
    <row r="6250" spans="1:25" ht="22.5" customHeight="1" x14ac:dyDescent="0.25">
      <c r="A6250" s="63" t="s">
        <v>1</v>
      </c>
      <c r="B6250" s="63" t="s">
        <v>1</v>
      </c>
      <c r="C6250" s="63" t="s">
        <v>1</v>
      </c>
      <c r="D6250" s="65" t="s">
        <v>1</v>
      </c>
      <c r="E6250" s="65" t="s">
        <v>1</v>
      </c>
      <c r="F6250" s="65" t="s">
        <v>1</v>
      </c>
      <c r="G6250" s="65" t="s">
        <v>1</v>
      </c>
      <c r="H6250" s="66" t="s">
        <v>15</v>
      </c>
      <c r="I6250" s="30">
        <f t="shared" ref="I6250:K6250" si="5877">SUM(I6251,I6259,I6261)</f>
        <v>4968331</v>
      </c>
      <c r="J6250" s="30">
        <f t="shared" si="5877"/>
        <v>3605455</v>
      </c>
      <c r="K6250" s="30">
        <f t="shared" si="5877"/>
        <v>1877931</v>
      </c>
      <c r="L6250" s="30">
        <f t="shared" si="5848"/>
        <v>862900</v>
      </c>
      <c r="M6250" s="30">
        <f t="shared" ref="M6250" si="5878">SUM(M6251,M6259,M6261)</f>
        <v>304300</v>
      </c>
      <c r="N6250" s="30">
        <f t="shared" ref="N6250:O6250" si="5879">SUM(N6251,N6259,N6261)</f>
        <v>261300</v>
      </c>
      <c r="O6250" s="30">
        <f t="shared" si="5879"/>
        <v>297300</v>
      </c>
      <c r="P6250" s="30">
        <f t="shared" si="5851"/>
        <v>2740831</v>
      </c>
      <c r="Q6250" s="30">
        <f t="shared" si="5852"/>
        <v>76.019004536181981</v>
      </c>
      <c r="R6250" s="93"/>
      <c r="S6250" s="93"/>
      <c r="T6250" s="93"/>
      <c r="U6250" s="93"/>
      <c r="V6250" s="93"/>
      <c r="W6250" s="93"/>
      <c r="X6250" s="93"/>
      <c r="Y6250" s="93"/>
    </row>
    <row r="6251" spans="1:25" ht="15" customHeight="1" x14ac:dyDescent="0.25">
      <c r="A6251" s="63" t="s">
        <v>935</v>
      </c>
      <c r="B6251" s="63" t="s">
        <v>140</v>
      </c>
      <c r="C6251" s="63" t="s">
        <v>326</v>
      </c>
      <c r="D6251" s="63" t="s">
        <v>2218</v>
      </c>
      <c r="E6251" s="65" t="s">
        <v>16</v>
      </c>
      <c r="F6251" s="65" t="s">
        <v>1</v>
      </c>
      <c r="G6251" s="65" t="s">
        <v>1</v>
      </c>
      <c r="H6251" s="65" t="s">
        <v>17</v>
      </c>
      <c r="I6251" s="31">
        <f t="shared" ref="I6251:K6251" si="5880">SUM(I6252:I6253)</f>
        <v>3701278</v>
      </c>
      <c r="J6251" s="31">
        <f t="shared" si="5880"/>
        <v>3032829</v>
      </c>
      <c r="K6251" s="31">
        <f t="shared" si="5880"/>
        <v>1614161</v>
      </c>
      <c r="L6251" s="31">
        <f t="shared" si="5848"/>
        <v>701000</v>
      </c>
      <c r="M6251" s="31">
        <f t="shared" ref="M6251" si="5881">SUM(M6252:M6253)</f>
        <v>241000</v>
      </c>
      <c r="N6251" s="31">
        <f t="shared" ref="N6251:O6251" si="5882">SUM(N6252:N6253)</f>
        <v>214000</v>
      </c>
      <c r="O6251" s="31">
        <f t="shared" si="5882"/>
        <v>246000</v>
      </c>
      <c r="P6251" s="31">
        <f t="shared" si="5851"/>
        <v>2315161</v>
      </c>
      <c r="Q6251" s="31">
        <f t="shared" si="5852"/>
        <v>76.336681032791503</v>
      </c>
      <c r="R6251" s="94"/>
      <c r="S6251" s="94"/>
      <c r="T6251" s="94"/>
      <c r="U6251" s="94"/>
      <c r="V6251" s="94"/>
      <c r="W6251" s="94"/>
      <c r="X6251" s="94"/>
      <c r="Y6251" s="94"/>
    </row>
    <row r="6252" spans="1:25" ht="15" customHeight="1" x14ac:dyDescent="0.25">
      <c r="A6252" s="64" t="s">
        <v>935</v>
      </c>
      <c r="B6252" s="64" t="s">
        <v>140</v>
      </c>
      <c r="C6252" s="64" t="s">
        <v>326</v>
      </c>
      <c r="D6252" s="64" t="s">
        <v>2218</v>
      </c>
      <c r="E6252" s="20" t="s">
        <v>19</v>
      </c>
      <c r="F6252" s="64"/>
      <c r="G6252" s="53" t="s">
        <v>388</v>
      </c>
      <c r="H6252" s="53" t="s">
        <v>18</v>
      </c>
      <c r="I6252" s="26">
        <v>3438449</v>
      </c>
      <c r="J6252" s="26">
        <v>2770000</v>
      </c>
      <c r="K6252" s="26">
        <v>1440000</v>
      </c>
      <c r="L6252" s="26">
        <f t="shared" si="5848"/>
        <v>670000</v>
      </c>
      <c r="M6252" s="26">
        <v>230000</v>
      </c>
      <c r="N6252" s="26">
        <v>210000</v>
      </c>
      <c r="O6252" s="26">
        <v>230000</v>
      </c>
      <c r="P6252" s="26">
        <f t="shared" si="5851"/>
        <v>2110000</v>
      </c>
      <c r="Q6252" s="26">
        <f t="shared" si="5852"/>
        <v>76.173285198555945</v>
      </c>
      <c r="R6252" s="90"/>
      <c r="S6252" s="90"/>
      <c r="T6252" s="90"/>
      <c r="U6252" s="90"/>
      <c r="V6252" s="90"/>
      <c r="W6252" s="90"/>
      <c r="X6252" s="90"/>
      <c r="Y6252" s="90"/>
    </row>
    <row r="6253" spans="1:25" ht="15" customHeight="1" x14ac:dyDescent="0.25">
      <c r="A6253" s="63" t="s">
        <v>935</v>
      </c>
      <c r="B6253" s="63" t="s">
        <v>140</v>
      </c>
      <c r="C6253" s="63" t="s">
        <v>326</v>
      </c>
      <c r="D6253" s="63" t="s">
        <v>2218</v>
      </c>
      <c r="E6253" s="63" t="s">
        <v>21</v>
      </c>
      <c r="F6253" s="64" t="s">
        <v>1</v>
      </c>
      <c r="G6253" s="53" t="s">
        <v>1</v>
      </c>
      <c r="H6253" s="65" t="s">
        <v>22</v>
      </c>
      <c r="I6253" s="31">
        <f t="shared" ref="I6253:K6253" si="5883">SUM(I6254:I6258)</f>
        <v>262829</v>
      </c>
      <c r="J6253" s="31">
        <f t="shared" si="5883"/>
        <v>262829</v>
      </c>
      <c r="K6253" s="31">
        <f t="shared" si="5883"/>
        <v>174161</v>
      </c>
      <c r="L6253" s="31">
        <f t="shared" si="5848"/>
        <v>31000</v>
      </c>
      <c r="M6253" s="31">
        <f t="shared" ref="M6253" si="5884">SUM(M6254:M6258)</f>
        <v>11000</v>
      </c>
      <c r="N6253" s="31">
        <f t="shared" ref="N6253:O6253" si="5885">SUM(N6254:N6258)</f>
        <v>4000</v>
      </c>
      <c r="O6253" s="31">
        <f t="shared" si="5885"/>
        <v>16000</v>
      </c>
      <c r="P6253" s="31">
        <f t="shared" si="5851"/>
        <v>205161</v>
      </c>
      <c r="Q6253" s="31">
        <f t="shared" si="5852"/>
        <v>78.058737810515581</v>
      </c>
      <c r="R6253" s="94"/>
      <c r="S6253" s="94"/>
      <c r="T6253" s="94"/>
      <c r="U6253" s="94"/>
      <c r="V6253" s="94"/>
      <c r="W6253" s="94"/>
      <c r="X6253" s="94"/>
      <c r="Y6253" s="94"/>
    </row>
    <row r="6254" spans="1:25" ht="15" customHeight="1" x14ac:dyDescent="0.25">
      <c r="A6254" s="64" t="s">
        <v>935</v>
      </c>
      <c r="B6254" s="64" t="s">
        <v>140</v>
      </c>
      <c r="C6254" s="64" t="s">
        <v>326</v>
      </c>
      <c r="D6254" s="64" t="s">
        <v>2218</v>
      </c>
      <c r="E6254" s="20" t="s">
        <v>23</v>
      </c>
      <c r="F6254" s="64" t="s">
        <v>2220</v>
      </c>
      <c r="G6254" s="53" t="s">
        <v>388</v>
      </c>
      <c r="H6254" s="53" t="s">
        <v>85</v>
      </c>
      <c r="I6254" s="26">
        <v>43223</v>
      </c>
      <c r="J6254" s="26">
        <v>43223</v>
      </c>
      <c r="K6254" s="26">
        <v>33000</v>
      </c>
      <c r="L6254" s="26">
        <f t="shared" si="5848"/>
        <v>6000</v>
      </c>
      <c r="M6254" s="26">
        <v>2000</v>
      </c>
      <c r="N6254" s="26">
        <v>2000</v>
      </c>
      <c r="O6254" s="26">
        <v>2000</v>
      </c>
      <c r="P6254" s="26">
        <f t="shared" si="5851"/>
        <v>39000</v>
      </c>
      <c r="Q6254" s="26">
        <f t="shared" si="5852"/>
        <v>90.229738796474095</v>
      </c>
      <c r="R6254" s="90"/>
      <c r="S6254" s="90"/>
      <c r="T6254" s="90"/>
      <c r="U6254" s="90"/>
      <c r="V6254" s="90"/>
      <c r="W6254" s="90"/>
      <c r="X6254" s="90"/>
      <c r="Y6254" s="90"/>
    </row>
    <row r="6255" spans="1:25" ht="15" customHeight="1" x14ac:dyDescent="0.25">
      <c r="A6255" s="64" t="s">
        <v>935</v>
      </c>
      <c r="B6255" s="64" t="s">
        <v>140</v>
      </c>
      <c r="C6255" s="64" t="s">
        <v>326</v>
      </c>
      <c r="D6255" s="64" t="s">
        <v>2218</v>
      </c>
      <c r="E6255" s="20" t="s">
        <v>23</v>
      </c>
      <c r="F6255" s="64" t="s">
        <v>2221</v>
      </c>
      <c r="G6255" s="53" t="s">
        <v>388</v>
      </c>
      <c r="H6255" s="53" t="s">
        <v>25</v>
      </c>
      <c r="I6255" s="26">
        <v>156856</v>
      </c>
      <c r="J6255" s="26">
        <v>156856</v>
      </c>
      <c r="K6255" s="26">
        <v>87000</v>
      </c>
      <c r="L6255" s="26">
        <f t="shared" si="5848"/>
        <v>25000</v>
      </c>
      <c r="M6255" s="26">
        <v>9000</v>
      </c>
      <c r="N6255" s="26">
        <v>2000</v>
      </c>
      <c r="O6255" s="26">
        <v>14000</v>
      </c>
      <c r="P6255" s="26">
        <f t="shared" si="5851"/>
        <v>112000</v>
      </c>
      <c r="Q6255" s="26">
        <f t="shared" si="5852"/>
        <v>71.403070332024271</v>
      </c>
      <c r="R6255" s="90"/>
      <c r="S6255" s="90"/>
      <c r="T6255" s="90"/>
      <c r="U6255" s="90"/>
      <c r="V6255" s="90"/>
      <c r="W6255" s="90"/>
      <c r="X6255" s="90"/>
      <c r="Y6255" s="90"/>
    </row>
    <row r="6256" spans="1:25" ht="15" customHeight="1" x14ac:dyDescent="0.25">
      <c r="A6256" s="64" t="s">
        <v>935</v>
      </c>
      <c r="B6256" s="64" t="s">
        <v>140</v>
      </c>
      <c r="C6256" s="64" t="s">
        <v>326</v>
      </c>
      <c r="D6256" s="64" t="s">
        <v>2218</v>
      </c>
      <c r="E6256" s="20" t="s">
        <v>23</v>
      </c>
      <c r="F6256" s="64" t="s">
        <v>2222</v>
      </c>
      <c r="G6256" s="53" t="s">
        <v>388</v>
      </c>
      <c r="H6256" s="53" t="s">
        <v>27</v>
      </c>
      <c r="I6256" s="26">
        <v>36450</v>
      </c>
      <c r="J6256" s="26">
        <v>36450</v>
      </c>
      <c r="K6256" s="26">
        <v>32289</v>
      </c>
      <c r="L6256" s="26">
        <f t="shared" si="5848"/>
        <v>0</v>
      </c>
      <c r="M6256" s="26"/>
      <c r="N6256" s="26"/>
      <c r="O6256" s="26"/>
      <c r="P6256" s="26">
        <f t="shared" si="5851"/>
        <v>32289</v>
      </c>
      <c r="Q6256" s="26">
        <f t="shared" si="5852"/>
        <v>88.584362139917687</v>
      </c>
      <c r="R6256" s="90"/>
      <c r="S6256" s="90"/>
      <c r="T6256" s="90"/>
      <c r="U6256" s="90"/>
      <c r="V6256" s="90"/>
      <c r="W6256" s="90"/>
      <c r="X6256" s="90"/>
      <c r="Y6256" s="90"/>
    </row>
    <row r="6257" spans="1:25" ht="15" customHeight="1" x14ac:dyDescent="0.25">
      <c r="A6257" s="64" t="s">
        <v>935</v>
      </c>
      <c r="B6257" s="64" t="s">
        <v>140</v>
      </c>
      <c r="C6257" s="64" t="s">
        <v>326</v>
      </c>
      <c r="D6257" s="64" t="s">
        <v>2218</v>
      </c>
      <c r="E6257" s="20" t="s">
        <v>23</v>
      </c>
      <c r="F6257" s="64" t="s">
        <v>2223</v>
      </c>
      <c r="G6257" s="53" t="s">
        <v>388</v>
      </c>
      <c r="H6257" s="53" t="s">
        <v>89</v>
      </c>
      <c r="I6257" s="26">
        <v>16300</v>
      </c>
      <c r="J6257" s="26">
        <v>16300</v>
      </c>
      <c r="K6257" s="26">
        <v>12300</v>
      </c>
      <c r="L6257" s="26">
        <f t="shared" si="5848"/>
        <v>0</v>
      </c>
      <c r="M6257" s="26"/>
      <c r="N6257" s="26"/>
      <c r="O6257" s="26"/>
      <c r="P6257" s="26">
        <f t="shared" si="5851"/>
        <v>12300</v>
      </c>
      <c r="Q6257" s="26">
        <f t="shared" si="5852"/>
        <v>75.460122699386503</v>
      </c>
      <c r="R6257" s="90"/>
      <c r="S6257" s="90"/>
      <c r="T6257" s="90"/>
      <c r="U6257" s="90"/>
      <c r="V6257" s="90"/>
      <c r="W6257" s="90"/>
      <c r="X6257" s="90"/>
      <c r="Y6257" s="90"/>
    </row>
    <row r="6258" spans="1:25" ht="15" customHeight="1" x14ac:dyDescent="0.25">
      <c r="A6258" s="64" t="s">
        <v>935</v>
      </c>
      <c r="B6258" s="64" t="s">
        <v>140</v>
      </c>
      <c r="C6258" s="64" t="s">
        <v>326</v>
      </c>
      <c r="D6258" s="64" t="s">
        <v>2218</v>
      </c>
      <c r="E6258" s="20" t="s">
        <v>23</v>
      </c>
      <c r="F6258" s="64" t="s">
        <v>2224</v>
      </c>
      <c r="G6258" s="53" t="s">
        <v>388</v>
      </c>
      <c r="H6258" s="53" t="s">
        <v>29</v>
      </c>
      <c r="I6258" s="26">
        <v>10000</v>
      </c>
      <c r="J6258" s="26">
        <v>10000</v>
      </c>
      <c r="K6258" s="26">
        <v>9572</v>
      </c>
      <c r="L6258" s="26">
        <f t="shared" si="5848"/>
        <v>0</v>
      </c>
      <c r="M6258" s="26"/>
      <c r="N6258" s="26"/>
      <c r="O6258" s="26"/>
      <c r="P6258" s="26">
        <f t="shared" si="5851"/>
        <v>9572</v>
      </c>
      <c r="Q6258" s="26">
        <f t="shared" si="5852"/>
        <v>95.72</v>
      </c>
      <c r="R6258" s="90"/>
      <c r="S6258" s="90"/>
      <c r="T6258" s="90"/>
      <c r="U6258" s="90"/>
      <c r="V6258" s="90"/>
      <c r="W6258" s="90"/>
      <c r="X6258" s="90"/>
      <c r="Y6258" s="90"/>
    </row>
    <row r="6259" spans="1:25" ht="15" customHeight="1" x14ac:dyDescent="0.25">
      <c r="A6259" s="63" t="s">
        <v>935</v>
      </c>
      <c r="B6259" s="63" t="s">
        <v>140</v>
      </c>
      <c r="C6259" s="63" t="s">
        <v>326</v>
      </c>
      <c r="D6259" s="63" t="s">
        <v>2218</v>
      </c>
      <c r="E6259" s="65" t="s">
        <v>30</v>
      </c>
      <c r="F6259" s="65" t="s">
        <v>1</v>
      </c>
      <c r="G6259" s="65" t="s">
        <v>1</v>
      </c>
      <c r="H6259" s="65" t="s">
        <v>31</v>
      </c>
      <c r="I6259" s="31">
        <f t="shared" ref="I6259:K6259" si="5886">SUM(I6260)</f>
        <v>368028</v>
      </c>
      <c r="J6259" s="31">
        <f t="shared" si="5886"/>
        <v>295000</v>
      </c>
      <c r="K6259" s="31">
        <f t="shared" si="5886"/>
        <v>153000</v>
      </c>
      <c r="L6259" s="31">
        <f t="shared" si="5848"/>
        <v>75000</v>
      </c>
      <c r="M6259" s="31">
        <f t="shared" ref="M6259" si="5887">SUM(M6260)</f>
        <v>25000</v>
      </c>
      <c r="N6259" s="31">
        <f t="shared" ref="N6259:O6259" si="5888">SUM(N6260)</f>
        <v>25000</v>
      </c>
      <c r="O6259" s="31">
        <f t="shared" si="5888"/>
        <v>25000</v>
      </c>
      <c r="P6259" s="31">
        <f t="shared" si="5851"/>
        <v>228000</v>
      </c>
      <c r="Q6259" s="31">
        <f t="shared" si="5852"/>
        <v>77.288135593220346</v>
      </c>
      <c r="R6259" s="94"/>
      <c r="S6259" s="94"/>
      <c r="T6259" s="94"/>
      <c r="U6259" s="94"/>
      <c r="V6259" s="94"/>
      <c r="W6259" s="94"/>
      <c r="X6259" s="94"/>
      <c r="Y6259" s="94"/>
    </row>
    <row r="6260" spans="1:25" ht="15" customHeight="1" x14ac:dyDescent="0.25">
      <c r="A6260" s="64" t="s">
        <v>935</v>
      </c>
      <c r="B6260" s="64" t="s">
        <v>140</v>
      </c>
      <c r="C6260" s="64" t="s">
        <v>326</v>
      </c>
      <c r="D6260" s="64" t="s">
        <v>2218</v>
      </c>
      <c r="E6260" s="20" t="s">
        <v>33</v>
      </c>
      <c r="F6260" s="64"/>
      <c r="G6260" s="53" t="s">
        <v>388</v>
      </c>
      <c r="H6260" s="53" t="s">
        <v>32</v>
      </c>
      <c r="I6260" s="26">
        <v>368028</v>
      </c>
      <c r="J6260" s="26">
        <v>295000</v>
      </c>
      <c r="K6260" s="26">
        <v>153000</v>
      </c>
      <c r="L6260" s="26">
        <f t="shared" si="5848"/>
        <v>75000</v>
      </c>
      <c r="M6260" s="26">
        <v>25000</v>
      </c>
      <c r="N6260" s="26">
        <v>25000</v>
      </c>
      <c r="O6260" s="26">
        <v>25000</v>
      </c>
      <c r="P6260" s="26">
        <f t="shared" si="5851"/>
        <v>228000</v>
      </c>
      <c r="Q6260" s="26">
        <f t="shared" si="5852"/>
        <v>77.288135593220346</v>
      </c>
      <c r="R6260" s="90"/>
      <c r="S6260" s="90"/>
      <c r="T6260" s="90"/>
      <c r="U6260" s="90"/>
      <c r="V6260" s="90"/>
      <c r="W6260" s="90"/>
      <c r="X6260" s="90"/>
      <c r="Y6260" s="90"/>
    </row>
    <row r="6261" spans="1:25" ht="15" customHeight="1" x14ac:dyDescent="0.25">
      <c r="A6261" s="63" t="s">
        <v>935</v>
      </c>
      <c r="B6261" s="63" t="s">
        <v>140</v>
      </c>
      <c r="C6261" s="63" t="s">
        <v>326</v>
      </c>
      <c r="D6261" s="63" t="s">
        <v>2218</v>
      </c>
      <c r="E6261" s="65" t="s">
        <v>34</v>
      </c>
      <c r="F6261" s="65" t="s">
        <v>1</v>
      </c>
      <c r="G6261" s="65" t="s">
        <v>1</v>
      </c>
      <c r="H6261" s="65" t="s">
        <v>35</v>
      </c>
      <c r="I6261" s="31">
        <f t="shared" ref="I6261:K6261" si="5889">SUM(I6262:I6270)</f>
        <v>899025</v>
      </c>
      <c r="J6261" s="31">
        <f t="shared" si="5889"/>
        <v>277626</v>
      </c>
      <c r="K6261" s="31">
        <f t="shared" si="5889"/>
        <v>110770</v>
      </c>
      <c r="L6261" s="31">
        <f t="shared" si="5848"/>
        <v>86900</v>
      </c>
      <c r="M6261" s="31">
        <f t="shared" ref="M6261" si="5890">SUM(M6262:M6270)</f>
        <v>38300</v>
      </c>
      <c r="N6261" s="31">
        <f t="shared" ref="N6261:O6261" si="5891">SUM(N6262:N6270)</f>
        <v>22300</v>
      </c>
      <c r="O6261" s="31">
        <f t="shared" si="5891"/>
        <v>26300</v>
      </c>
      <c r="P6261" s="31">
        <f t="shared" si="5851"/>
        <v>197670</v>
      </c>
      <c r="Q6261" s="31">
        <f t="shared" si="5852"/>
        <v>71.200103736681726</v>
      </c>
      <c r="R6261" s="94"/>
      <c r="S6261" s="94"/>
      <c r="T6261" s="94"/>
      <c r="U6261" s="94"/>
      <c r="V6261" s="94"/>
      <c r="W6261" s="94"/>
      <c r="X6261" s="94"/>
      <c r="Y6261" s="94"/>
    </row>
    <row r="6262" spans="1:25" ht="15" customHeight="1" x14ac:dyDescent="0.25">
      <c r="A6262" s="64" t="s">
        <v>935</v>
      </c>
      <c r="B6262" s="64" t="s">
        <v>140</v>
      </c>
      <c r="C6262" s="64" t="s">
        <v>326</v>
      </c>
      <c r="D6262" s="64" t="s">
        <v>2218</v>
      </c>
      <c r="E6262" s="20" t="s">
        <v>38</v>
      </c>
      <c r="F6262" s="64"/>
      <c r="G6262" s="53" t="s">
        <v>388</v>
      </c>
      <c r="H6262" s="53" t="s">
        <v>37</v>
      </c>
      <c r="I6262" s="26">
        <v>51000</v>
      </c>
      <c r="J6262" s="26">
        <v>0</v>
      </c>
      <c r="K6262" s="26">
        <v>0</v>
      </c>
      <c r="L6262" s="26">
        <f t="shared" si="5848"/>
        <v>0</v>
      </c>
      <c r="M6262" s="26"/>
      <c r="N6262" s="26"/>
      <c r="O6262" s="26"/>
      <c r="P6262" s="26">
        <f t="shared" si="5851"/>
        <v>0</v>
      </c>
      <c r="Q6262" s="26" t="str">
        <f t="shared" si="5852"/>
        <v>-</v>
      </c>
      <c r="R6262" s="90"/>
      <c r="S6262" s="90"/>
      <c r="T6262" s="90"/>
      <c r="U6262" s="90"/>
      <c r="V6262" s="90"/>
      <c r="W6262" s="90"/>
      <c r="X6262" s="90"/>
      <c r="Y6262" s="90"/>
    </row>
    <row r="6263" spans="1:25" ht="15" customHeight="1" x14ac:dyDescent="0.25">
      <c r="A6263" s="64" t="s">
        <v>935</v>
      </c>
      <c r="B6263" s="64" t="s">
        <v>140</v>
      </c>
      <c r="C6263" s="64" t="s">
        <v>326</v>
      </c>
      <c r="D6263" s="64" t="s">
        <v>2218</v>
      </c>
      <c r="E6263" s="20" t="s">
        <v>298</v>
      </c>
      <c r="F6263" s="64"/>
      <c r="G6263" s="53" t="s">
        <v>388</v>
      </c>
      <c r="H6263" s="53" t="s">
        <v>297</v>
      </c>
      <c r="I6263" s="26">
        <v>210000</v>
      </c>
      <c r="J6263" s="26">
        <v>85000</v>
      </c>
      <c r="K6263" s="26">
        <v>84000</v>
      </c>
      <c r="L6263" s="26">
        <f t="shared" si="5848"/>
        <v>1000</v>
      </c>
      <c r="M6263" s="26">
        <v>1000</v>
      </c>
      <c r="N6263" s="26"/>
      <c r="O6263" s="26"/>
      <c r="P6263" s="26">
        <f t="shared" si="5851"/>
        <v>85000</v>
      </c>
      <c r="Q6263" s="26">
        <f t="shared" si="5852"/>
        <v>100</v>
      </c>
      <c r="R6263" s="90"/>
      <c r="S6263" s="90"/>
      <c r="T6263" s="90"/>
      <c r="U6263" s="90"/>
      <c r="V6263" s="90"/>
      <c r="W6263" s="90"/>
      <c r="X6263" s="90"/>
      <c r="Y6263" s="90"/>
    </row>
    <row r="6264" spans="1:25" ht="15" customHeight="1" x14ac:dyDescent="0.25">
      <c r="A6264" s="64">
        <v>21</v>
      </c>
      <c r="B6264" s="64" t="s">
        <v>140</v>
      </c>
      <c r="C6264" s="64" t="s">
        <v>326</v>
      </c>
      <c r="D6264" s="64" t="s">
        <v>2218</v>
      </c>
      <c r="E6264" s="20" t="s">
        <v>301</v>
      </c>
      <c r="F6264" s="64"/>
      <c r="G6264" s="53" t="s">
        <v>388</v>
      </c>
      <c r="H6264" s="53" t="s">
        <v>300</v>
      </c>
      <c r="I6264" s="26">
        <v>65000</v>
      </c>
      <c r="J6264" s="26">
        <v>40000</v>
      </c>
      <c r="K6264" s="26">
        <v>9020</v>
      </c>
      <c r="L6264" s="26">
        <f t="shared" si="5848"/>
        <v>13000</v>
      </c>
      <c r="M6264" s="26">
        <v>4000</v>
      </c>
      <c r="N6264" s="26">
        <v>4000</v>
      </c>
      <c r="O6264" s="26">
        <v>5000</v>
      </c>
      <c r="P6264" s="26">
        <f t="shared" si="5851"/>
        <v>22020</v>
      </c>
      <c r="Q6264" s="26">
        <f t="shared" si="5852"/>
        <v>55.05</v>
      </c>
      <c r="R6264" s="90"/>
      <c r="S6264" s="90"/>
      <c r="T6264" s="90"/>
      <c r="U6264" s="90"/>
      <c r="V6264" s="90"/>
      <c r="W6264" s="90"/>
      <c r="X6264" s="90"/>
      <c r="Y6264" s="90"/>
    </row>
    <row r="6265" spans="1:25" ht="15" customHeight="1" x14ac:dyDescent="0.25">
      <c r="A6265" s="64" t="s">
        <v>935</v>
      </c>
      <c r="B6265" s="64" t="s">
        <v>140</v>
      </c>
      <c r="C6265" s="64" t="s">
        <v>326</v>
      </c>
      <c r="D6265" s="64" t="s">
        <v>2218</v>
      </c>
      <c r="E6265" s="20" t="s">
        <v>218</v>
      </c>
      <c r="F6265" s="64"/>
      <c r="G6265" s="53" t="s">
        <v>388</v>
      </c>
      <c r="H6265" s="53" t="s">
        <v>217</v>
      </c>
      <c r="I6265" s="26">
        <v>55000</v>
      </c>
      <c r="J6265" s="26">
        <v>10000</v>
      </c>
      <c r="K6265" s="26">
        <v>0</v>
      </c>
      <c r="L6265" s="26">
        <f t="shared" si="5848"/>
        <v>10000</v>
      </c>
      <c r="M6265" s="26">
        <v>3000</v>
      </c>
      <c r="N6265" s="26">
        <v>3000</v>
      </c>
      <c r="O6265" s="26">
        <v>4000</v>
      </c>
      <c r="P6265" s="26">
        <f t="shared" si="5851"/>
        <v>10000</v>
      </c>
      <c r="Q6265" s="26">
        <f t="shared" si="5852"/>
        <v>100</v>
      </c>
      <c r="R6265" s="90"/>
      <c r="S6265" s="90"/>
      <c r="T6265" s="90"/>
      <c r="U6265" s="90"/>
      <c r="V6265" s="90"/>
      <c r="W6265" s="90"/>
      <c r="X6265" s="90"/>
      <c r="Y6265" s="90"/>
    </row>
    <row r="6266" spans="1:25" s="17" customFormat="1" ht="15" customHeight="1" x14ac:dyDescent="0.25">
      <c r="A6266" s="44" t="s">
        <v>935</v>
      </c>
      <c r="B6266" s="44" t="s">
        <v>140</v>
      </c>
      <c r="C6266" s="44" t="s">
        <v>326</v>
      </c>
      <c r="D6266" s="44" t="s">
        <v>2218</v>
      </c>
      <c r="E6266" s="45">
        <v>613500</v>
      </c>
      <c r="F6266" s="44"/>
      <c r="G6266" s="46" t="s">
        <v>388</v>
      </c>
      <c r="H6266" s="46" t="s">
        <v>302</v>
      </c>
      <c r="I6266" s="35">
        <v>100</v>
      </c>
      <c r="J6266" s="35">
        <v>0</v>
      </c>
      <c r="K6266" s="35">
        <v>0</v>
      </c>
      <c r="L6266" s="35">
        <f t="shared" si="5848"/>
        <v>0</v>
      </c>
      <c r="M6266" s="35"/>
      <c r="N6266" s="35"/>
      <c r="O6266" s="35"/>
      <c r="P6266" s="35">
        <f t="shared" si="5851"/>
        <v>0</v>
      </c>
      <c r="Q6266" s="35" t="str">
        <f t="shared" si="5852"/>
        <v>-</v>
      </c>
      <c r="R6266" s="95"/>
      <c r="S6266" s="95"/>
      <c r="T6266" s="95"/>
      <c r="U6266" s="95"/>
      <c r="V6266" s="95"/>
      <c r="W6266" s="95"/>
      <c r="X6266" s="95"/>
      <c r="Y6266" s="95"/>
    </row>
    <row r="6267" spans="1:25" s="17" customFormat="1" ht="15" customHeight="1" x14ac:dyDescent="0.25">
      <c r="A6267" s="44" t="s">
        <v>935</v>
      </c>
      <c r="B6267" s="44" t="s">
        <v>140</v>
      </c>
      <c r="C6267" s="44" t="s">
        <v>326</v>
      </c>
      <c r="D6267" s="44" t="s">
        <v>2218</v>
      </c>
      <c r="E6267" s="45">
        <v>613600</v>
      </c>
      <c r="F6267" s="44"/>
      <c r="G6267" s="46" t="s">
        <v>388</v>
      </c>
      <c r="H6267" s="46" t="s">
        <v>304</v>
      </c>
      <c r="I6267" s="35">
        <v>100</v>
      </c>
      <c r="J6267" s="35">
        <v>0</v>
      </c>
      <c r="K6267" s="35">
        <v>0</v>
      </c>
      <c r="L6267" s="35">
        <f t="shared" si="5848"/>
        <v>0</v>
      </c>
      <c r="M6267" s="35"/>
      <c r="N6267" s="35"/>
      <c r="O6267" s="35"/>
      <c r="P6267" s="35">
        <f t="shared" si="5851"/>
        <v>0</v>
      </c>
      <c r="Q6267" s="35" t="str">
        <f t="shared" si="5852"/>
        <v>-</v>
      </c>
      <c r="R6267" s="95"/>
      <c r="S6267" s="95"/>
      <c r="T6267" s="95"/>
      <c r="U6267" s="95"/>
      <c r="V6267" s="95"/>
      <c r="W6267" s="95"/>
      <c r="X6267" s="95"/>
      <c r="Y6267" s="95"/>
    </row>
    <row r="6268" spans="1:25" ht="15" customHeight="1" x14ac:dyDescent="0.25">
      <c r="A6268" s="64" t="s">
        <v>935</v>
      </c>
      <c r="B6268" s="64" t="s">
        <v>140</v>
      </c>
      <c r="C6268" s="64" t="s">
        <v>326</v>
      </c>
      <c r="D6268" s="64" t="s">
        <v>2218</v>
      </c>
      <c r="E6268" s="20" t="s">
        <v>308</v>
      </c>
      <c r="F6268" s="64"/>
      <c r="G6268" s="53" t="s">
        <v>388</v>
      </c>
      <c r="H6268" s="53" t="s">
        <v>307</v>
      </c>
      <c r="I6268" s="26">
        <v>145000</v>
      </c>
      <c r="J6268" s="26">
        <v>35000</v>
      </c>
      <c r="K6268" s="26">
        <v>17750</v>
      </c>
      <c r="L6268" s="26">
        <f t="shared" si="5848"/>
        <v>9000</v>
      </c>
      <c r="M6268" s="26">
        <v>3000</v>
      </c>
      <c r="N6268" s="26">
        <v>3000</v>
      </c>
      <c r="O6268" s="26">
        <v>3000</v>
      </c>
      <c r="P6268" s="26">
        <f t="shared" si="5851"/>
        <v>26750</v>
      </c>
      <c r="Q6268" s="26">
        <f t="shared" si="5852"/>
        <v>76.428571428571416</v>
      </c>
      <c r="R6268" s="90"/>
      <c r="S6268" s="90"/>
      <c r="T6268" s="90"/>
      <c r="U6268" s="90"/>
      <c r="V6268" s="90"/>
      <c r="W6268" s="90"/>
      <c r="X6268" s="90"/>
      <c r="Y6268" s="90"/>
    </row>
    <row r="6269" spans="1:25" ht="15" customHeight="1" x14ac:dyDescent="0.25">
      <c r="A6269" s="64" t="s">
        <v>935</v>
      </c>
      <c r="B6269" s="64" t="s">
        <v>140</v>
      </c>
      <c r="C6269" s="64" t="s">
        <v>326</v>
      </c>
      <c r="D6269" s="64" t="s">
        <v>2218</v>
      </c>
      <c r="E6269" s="20" t="s">
        <v>311</v>
      </c>
      <c r="F6269" s="64"/>
      <c r="G6269" s="53" t="s">
        <v>388</v>
      </c>
      <c r="H6269" s="53" t="s">
        <v>310</v>
      </c>
      <c r="I6269" s="26">
        <v>24000</v>
      </c>
      <c r="J6269" s="26">
        <v>0</v>
      </c>
      <c r="K6269" s="26">
        <v>0</v>
      </c>
      <c r="L6269" s="26">
        <f t="shared" si="5848"/>
        <v>0</v>
      </c>
      <c r="M6269" s="26"/>
      <c r="N6269" s="26"/>
      <c r="O6269" s="26"/>
      <c r="P6269" s="26">
        <f t="shared" si="5851"/>
        <v>0</v>
      </c>
      <c r="Q6269" s="26" t="str">
        <f t="shared" si="5852"/>
        <v>-</v>
      </c>
      <c r="R6269" s="90"/>
      <c r="S6269" s="90"/>
      <c r="T6269" s="90"/>
      <c r="U6269" s="90"/>
      <c r="V6269" s="90"/>
      <c r="W6269" s="90"/>
      <c r="X6269" s="90"/>
      <c r="Y6269" s="90"/>
    </row>
    <row r="6270" spans="1:25" ht="15" customHeight="1" x14ac:dyDescent="0.25">
      <c r="A6270" s="63" t="s">
        <v>935</v>
      </c>
      <c r="B6270" s="63" t="s">
        <v>140</v>
      </c>
      <c r="C6270" s="63" t="s">
        <v>326</v>
      </c>
      <c r="D6270" s="63" t="s">
        <v>2218</v>
      </c>
      <c r="E6270" s="63" t="s">
        <v>39</v>
      </c>
      <c r="F6270" s="64" t="s">
        <v>1</v>
      </c>
      <c r="G6270" s="53" t="s">
        <v>1</v>
      </c>
      <c r="H6270" s="65" t="s">
        <v>40</v>
      </c>
      <c r="I6270" s="31">
        <f t="shared" ref="I6270:K6270" si="5892">SUM(I6271:I6273)</f>
        <v>348825</v>
      </c>
      <c r="J6270" s="31">
        <f t="shared" si="5892"/>
        <v>107626</v>
      </c>
      <c r="K6270" s="31">
        <f t="shared" si="5892"/>
        <v>0</v>
      </c>
      <c r="L6270" s="31">
        <f t="shared" si="5848"/>
        <v>53900</v>
      </c>
      <c r="M6270" s="31">
        <f t="shared" ref="M6270" si="5893">SUM(M6271:M6273)</f>
        <v>27300</v>
      </c>
      <c r="N6270" s="31">
        <f t="shared" ref="N6270:O6270" si="5894">SUM(N6271:N6273)</f>
        <v>12300</v>
      </c>
      <c r="O6270" s="31">
        <f t="shared" si="5894"/>
        <v>14300</v>
      </c>
      <c r="P6270" s="31">
        <f t="shared" si="5851"/>
        <v>53900</v>
      </c>
      <c r="Q6270" s="31">
        <f t="shared" si="5852"/>
        <v>50.080835485849143</v>
      </c>
      <c r="R6270" s="94"/>
      <c r="S6270" s="94"/>
      <c r="T6270" s="94"/>
      <c r="U6270" s="94"/>
      <c r="V6270" s="94"/>
      <c r="W6270" s="94"/>
      <c r="X6270" s="94"/>
      <c r="Y6270" s="94"/>
    </row>
    <row r="6271" spans="1:25" ht="15" customHeight="1" x14ac:dyDescent="0.25">
      <c r="A6271" s="64" t="s">
        <v>935</v>
      </c>
      <c r="B6271" s="64" t="s">
        <v>140</v>
      </c>
      <c r="C6271" s="64" t="s">
        <v>326</v>
      </c>
      <c r="D6271" s="64" t="s">
        <v>2218</v>
      </c>
      <c r="E6271" s="20" t="s">
        <v>41</v>
      </c>
      <c r="F6271" s="64"/>
      <c r="G6271" s="53" t="s">
        <v>388</v>
      </c>
      <c r="H6271" s="53" t="s">
        <v>40</v>
      </c>
      <c r="I6271" s="26">
        <v>326999</v>
      </c>
      <c r="J6271" s="26">
        <v>94000</v>
      </c>
      <c r="K6271" s="26">
        <v>0</v>
      </c>
      <c r="L6271" s="26">
        <f t="shared" si="5848"/>
        <v>47000</v>
      </c>
      <c r="M6271" s="26">
        <v>25000</v>
      </c>
      <c r="N6271" s="26">
        <v>10000</v>
      </c>
      <c r="O6271" s="26">
        <v>12000</v>
      </c>
      <c r="P6271" s="26">
        <f t="shared" si="5851"/>
        <v>47000</v>
      </c>
      <c r="Q6271" s="26">
        <f t="shared" si="5852"/>
        <v>50</v>
      </c>
      <c r="R6271" s="90"/>
      <c r="S6271" s="90"/>
      <c r="T6271" s="90"/>
      <c r="U6271" s="90"/>
      <c r="V6271" s="90"/>
      <c r="W6271" s="90"/>
      <c r="X6271" s="90"/>
      <c r="Y6271" s="90"/>
    </row>
    <row r="6272" spans="1:25" ht="15" customHeight="1" x14ac:dyDescent="0.25">
      <c r="A6272" s="64" t="s">
        <v>935</v>
      </c>
      <c r="B6272" s="64" t="s">
        <v>140</v>
      </c>
      <c r="C6272" s="64" t="s">
        <v>326</v>
      </c>
      <c r="D6272" s="64" t="s">
        <v>2218</v>
      </c>
      <c r="E6272" s="20" t="s">
        <v>41</v>
      </c>
      <c r="F6272" s="64" t="s">
        <v>2225</v>
      </c>
      <c r="G6272" s="53" t="s">
        <v>388</v>
      </c>
      <c r="H6272" s="53" t="s">
        <v>49</v>
      </c>
      <c r="I6272" s="26">
        <v>15600</v>
      </c>
      <c r="J6272" s="26">
        <v>9000</v>
      </c>
      <c r="K6272" s="26">
        <v>0</v>
      </c>
      <c r="L6272" s="26">
        <f t="shared" si="5848"/>
        <v>4500</v>
      </c>
      <c r="M6272" s="26">
        <v>1500</v>
      </c>
      <c r="N6272" s="26">
        <v>1500</v>
      </c>
      <c r="O6272" s="26">
        <v>1500</v>
      </c>
      <c r="P6272" s="26">
        <f t="shared" si="5851"/>
        <v>4500</v>
      </c>
      <c r="Q6272" s="26">
        <f t="shared" si="5852"/>
        <v>50</v>
      </c>
      <c r="R6272" s="90"/>
      <c r="S6272" s="90"/>
      <c r="T6272" s="90"/>
      <c r="U6272" s="90"/>
      <c r="V6272" s="90"/>
      <c r="W6272" s="90"/>
      <c r="X6272" s="90"/>
      <c r="Y6272" s="90"/>
    </row>
    <row r="6273" spans="1:25" ht="22.5" customHeight="1" x14ac:dyDescent="0.25">
      <c r="A6273" s="64" t="s">
        <v>935</v>
      </c>
      <c r="B6273" s="64" t="s">
        <v>140</v>
      </c>
      <c r="C6273" s="64" t="s">
        <v>326</v>
      </c>
      <c r="D6273" s="64" t="s">
        <v>2218</v>
      </c>
      <c r="E6273" s="20" t="s">
        <v>41</v>
      </c>
      <c r="F6273" s="64" t="s">
        <v>2226</v>
      </c>
      <c r="G6273" s="53" t="s">
        <v>388</v>
      </c>
      <c r="H6273" s="53" t="s">
        <v>55</v>
      </c>
      <c r="I6273" s="26">
        <v>6226</v>
      </c>
      <c r="J6273" s="26">
        <v>4626</v>
      </c>
      <c r="K6273" s="26">
        <v>0</v>
      </c>
      <c r="L6273" s="26">
        <f t="shared" si="5848"/>
        <v>2400</v>
      </c>
      <c r="M6273" s="26">
        <v>800</v>
      </c>
      <c r="N6273" s="26">
        <v>800</v>
      </c>
      <c r="O6273" s="26">
        <v>800</v>
      </c>
      <c r="P6273" s="26">
        <f t="shared" si="5851"/>
        <v>2400</v>
      </c>
      <c r="Q6273" s="26">
        <f t="shared" si="5852"/>
        <v>51.880674448767842</v>
      </c>
      <c r="R6273" s="90"/>
      <c r="S6273" s="90"/>
      <c r="T6273" s="90"/>
      <c r="U6273" s="90"/>
      <c r="V6273" s="90"/>
      <c r="W6273" s="90"/>
      <c r="X6273" s="90"/>
      <c r="Y6273" s="90"/>
    </row>
    <row r="6274" spans="1:25" s="17" customFormat="1" ht="15.75" customHeight="1" x14ac:dyDescent="0.25">
      <c r="A6274" s="76" t="s">
        <v>1</v>
      </c>
      <c r="B6274" s="76" t="s">
        <v>1</v>
      </c>
      <c r="C6274" s="76" t="s">
        <v>1</v>
      </c>
      <c r="D6274" s="77" t="s">
        <v>1</v>
      </c>
      <c r="E6274" s="77" t="s">
        <v>1</v>
      </c>
      <c r="F6274" s="77" t="s">
        <v>1</v>
      </c>
      <c r="G6274" s="77" t="s">
        <v>1</v>
      </c>
      <c r="H6274" s="78" t="s">
        <v>56</v>
      </c>
      <c r="I6274" s="35">
        <f t="shared" ref="I6274:K6274" si="5895">SUM(I6275)</f>
        <v>200</v>
      </c>
      <c r="J6274" s="35">
        <f t="shared" si="5895"/>
        <v>0</v>
      </c>
      <c r="K6274" s="35">
        <f t="shared" si="5895"/>
        <v>0</v>
      </c>
      <c r="L6274" s="35">
        <f t="shared" si="5848"/>
        <v>0</v>
      </c>
      <c r="M6274" s="35">
        <f t="shared" ref="M6274" si="5896">SUM(M6275)</f>
        <v>0</v>
      </c>
      <c r="N6274" s="35">
        <f t="shared" ref="N6274:O6274" si="5897">SUM(N6275)</f>
        <v>0</v>
      </c>
      <c r="O6274" s="35">
        <f t="shared" si="5897"/>
        <v>0</v>
      </c>
      <c r="P6274" s="35">
        <f t="shared" si="5851"/>
        <v>0</v>
      </c>
      <c r="Q6274" s="35" t="str">
        <f t="shared" si="5852"/>
        <v>-</v>
      </c>
      <c r="R6274" s="95"/>
      <c r="S6274" s="95"/>
      <c r="T6274" s="95"/>
      <c r="U6274" s="95"/>
      <c r="V6274" s="95"/>
      <c r="W6274" s="95"/>
      <c r="X6274" s="95"/>
      <c r="Y6274" s="95"/>
    </row>
    <row r="6275" spans="1:25" s="17" customFormat="1" ht="15.75" customHeight="1" x14ac:dyDescent="0.25">
      <c r="A6275" s="76" t="s">
        <v>935</v>
      </c>
      <c r="B6275" s="76" t="s">
        <v>140</v>
      </c>
      <c r="C6275" s="76" t="s">
        <v>326</v>
      </c>
      <c r="D6275" s="76" t="s">
        <v>2218</v>
      </c>
      <c r="E6275" s="77" t="s">
        <v>57</v>
      </c>
      <c r="F6275" s="77" t="s">
        <v>1</v>
      </c>
      <c r="G6275" s="77" t="s">
        <v>1</v>
      </c>
      <c r="H6275" s="77" t="s">
        <v>58</v>
      </c>
      <c r="I6275" s="35">
        <f t="shared" ref="I6275:K6275" si="5898">SUM(I6276:I6277)</f>
        <v>200</v>
      </c>
      <c r="J6275" s="35">
        <f t="shared" si="5898"/>
        <v>0</v>
      </c>
      <c r="K6275" s="35">
        <f t="shared" si="5898"/>
        <v>0</v>
      </c>
      <c r="L6275" s="35">
        <f t="shared" si="5848"/>
        <v>0</v>
      </c>
      <c r="M6275" s="35">
        <f t="shared" ref="M6275" si="5899">SUM(M6276:M6277)</f>
        <v>0</v>
      </c>
      <c r="N6275" s="35">
        <f t="shared" ref="N6275:O6275" si="5900">SUM(N6276:N6277)</f>
        <v>0</v>
      </c>
      <c r="O6275" s="35">
        <f t="shared" si="5900"/>
        <v>0</v>
      </c>
      <c r="P6275" s="35">
        <f t="shared" si="5851"/>
        <v>0</v>
      </c>
      <c r="Q6275" s="35" t="str">
        <f t="shared" si="5852"/>
        <v>-</v>
      </c>
      <c r="R6275" s="95"/>
      <c r="S6275" s="95"/>
      <c r="T6275" s="95"/>
      <c r="U6275" s="95"/>
      <c r="V6275" s="95"/>
      <c r="W6275" s="95"/>
      <c r="X6275" s="95"/>
      <c r="Y6275" s="95"/>
    </row>
    <row r="6276" spans="1:25" s="17" customFormat="1" ht="15.75" customHeight="1" x14ac:dyDescent="0.25">
      <c r="A6276" s="44" t="s">
        <v>935</v>
      </c>
      <c r="B6276" s="44" t="s">
        <v>140</v>
      </c>
      <c r="C6276" s="44" t="s">
        <v>326</v>
      </c>
      <c r="D6276" s="44" t="s">
        <v>2218</v>
      </c>
      <c r="E6276" s="45" t="s">
        <v>106</v>
      </c>
      <c r="F6276" s="44"/>
      <c r="G6276" s="46" t="s">
        <v>388</v>
      </c>
      <c r="H6276" s="46" t="s">
        <v>105</v>
      </c>
      <c r="I6276" s="35">
        <v>100</v>
      </c>
      <c r="J6276" s="35">
        <v>0</v>
      </c>
      <c r="K6276" s="35">
        <v>0</v>
      </c>
      <c r="L6276" s="35">
        <f t="shared" si="5848"/>
        <v>0</v>
      </c>
      <c r="M6276" s="35"/>
      <c r="N6276" s="35"/>
      <c r="O6276" s="35"/>
      <c r="P6276" s="35">
        <f t="shared" si="5851"/>
        <v>0</v>
      </c>
      <c r="Q6276" s="35" t="str">
        <f t="shared" si="5852"/>
        <v>-</v>
      </c>
      <c r="R6276" s="95"/>
      <c r="S6276" s="95"/>
      <c r="T6276" s="95"/>
      <c r="U6276" s="95"/>
      <c r="V6276" s="95"/>
      <c r="W6276" s="95"/>
      <c r="X6276" s="95"/>
      <c r="Y6276" s="95"/>
    </row>
    <row r="6277" spans="1:25" s="17" customFormat="1" ht="15.75" customHeight="1" x14ac:dyDescent="0.25">
      <c r="A6277" s="44" t="s">
        <v>935</v>
      </c>
      <c r="B6277" s="44" t="s">
        <v>140</v>
      </c>
      <c r="C6277" s="44" t="s">
        <v>326</v>
      </c>
      <c r="D6277" s="44" t="s">
        <v>2218</v>
      </c>
      <c r="E6277" s="45" t="s">
        <v>68</v>
      </c>
      <c r="F6277" s="44"/>
      <c r="G6277" s="46" t="s">
        <v>388</v>
      </c>
      <c r="H6277" s="46" t="s">
        <v>67</v>
      </c>
      <c r="I6277" s="35">
        <v>100</v>
      </c>
      <c r="J6277" s="35">
        <v>0</v>
      </c>
      <c r="K6277" s="35">
        <v>0</v>
      </c>
      <c r="L6277" s="35">
        <f t="shared" si="5848"/>
        <v>0</v>
      </c>
      <c r="M6277" s="35"/>
      <c r="N6277" s="35"/>
      <c r="O6277" s="35"/>
      <c r="P6277" s="35">
        <f t="shared" si="5851"/>
        <v>0</v>
      </c>
      <c r="Q6277" s="35" t="str">
        <f t="shared" si="5852"/>
        <v>-</v>
      </c>
      <c r="R6277" s="95"/>
      <c r="S6277" s="95"/>
      <c r="T6277" s="95"/>
      <c r="U6277" s="95"/>
      <c r="V6277" s="95"/>
      <c r="W6277" s="95"/>
      <c r="X6277" s="95"/>
      <c r="Y6277" s="95"/>
    </row>
    <row r="6278" spans="1:25" ht="22.5" customHeight="1" x14ac:dyDescent="0.25">
      <c r="A6278" s="63" t="s">
        <v>1</v>
      </c>
      <c r="B6278" s="63" t="s">
        <v>1</v>
      </c>
      <c r="C6278" s="63" t="s">
        <v>1</v>
      </c>
      <c r="D6278" s="65" t="s">
        <v>1</v>
      </c>
      <c r="E6278" s="65" t="s">
        <v>1</v>
      </c>
      <c r="F6278" s="65" t="s">
        <v>1</v>
      </c>
      <c r="G6278" s="65" t="s">
        <v>1</v>
      </c>
      <c r="H6278" s="66" t="s">
        <v>69</v>
      </c>
      <c r="I6278" s="30">
        <f t="shared" ref="I6278:K6278" si="5901">SUM(I6279)</f>
        <v>215000</v>
      </c>
      <c r="J6278" s="30">
        <f t="shared" si="5901"/>
        <v>0</v>
      </c>
      <c r="K6278" s="30">
        <f t="shared" si="5901"/>
        <v>0</v>
      </c>
      <c r="L6278" s="30">
        <f t="shared" si="5848"/>
        <v>0</v>
      </c>
      <c r="M6278" s="30">
        <f t="shared" ref="M6278" si="5902">SUM(M6279)</f>
        <v>0</v>
      </c>
      <c r="N6278" s="30">
        <f t="shared" ref="N6278:O6278" si="5903">SUM(N6279)</f>
        <v>0</v>
      </c>
      <c r="O6278" s="30">
        <f t="shared" si="5903"/>
        <v>0</v>
      </c>
      <c r="P6278" s="30">
        <f t="shared" si="5851"/>
        <v>0</v>
      </c>
      <c r="Q6278" s="30" t="str">
        <f t="shared" si="5852"/>
        <v>-</v>
      </c>
      <c r="R6278" s="93"/>
      <c r="S6278" s="93"/>
      <c r="T6278" s="93"/>
      <c r="U6278" s="93"/>
      <c r="V6278" s="93"/>
      <c r="W6278" s="93"/>
      <c r="X6278" s="93"/>
      <c r="Y6278" s="93"/>
    </row>
    <row r="6279" spans="1:25" ht="15" customHeight="1" x14ac:dyDescent="0.25">
      <c r="A6279" s="63" t="s">
        <v>935</v>
      </c>
      <c r="B6279" s="63" t="s">
        <v>140</v>
      </c>
      <c r="C6279" s="63" t="s">
        <v>326</v>
      </c>
      <c r="D6279" s="63" t="s">
        <v>2218</v>
      </c>
      <c r="E6279" s="65" t="s">
        <v>70</v>
      </c>
      <c r="F6279" s="65" t="s">
        <v>1</v>
      </c>
      <c r="G6279" s="65" t="s">
        <v>1</v>
      </c>
      <c r="H6279" s="65" t="s">
        <v>71</v>
      </c>
      <c r="I6279" s="31">
        <f t="shared" ref="I6279:K6279" si="5904">SUM(I6280:I6282)</f>
        <v>215000</v>
      </c>
      <c r="J6279" s="31">
        <f t="shared" si="5904"/>
        <v>0</v>
      </c>
      <c r="K6279" s="31">
        <f t="shared" si="5904"/>
        <v>0</v>
      </c>
      <c r="L6279" s="31">
        <f t="shared" si="5848"/>
        <v>0</v>
      </c>
      <c r="M6279" s="31">
        <f t="shared" ref="M6279" si="5905">SUM(M6280:M6282)</f>
        <v>0</v>
      </c>
      <c r="N6279" s="31">
        <f t="shared" ref="N6279:O6279" si="5906">SUM(N6280:N6282)</f>
        <v>0</v>
      </c>
      <c r="O6279" s="31">
        <f t="shared" si="5906"/>
        <v>0</v>
      </c>
      <c r="P6279" s="31">
        <f t="shared" si="5851"/>
        <v>0</v>
      </c>
      <c r="Q6279" s="31" t="str">
        <f t="shared" si="5852"/>
        <v>-</v>
      </c>
      <c r="R6279" s="94"/>
      <c r="S6279" s="94"/>
      <c r="T6279" s="94"/>
      <c r="U6279" s="94"/>
      <c r="V6279" s="94"/>
      <c r="W6279" s="94"/>
      <c r="X6279" s="94"/>
      <c r="Y6279" s="94"/>
    </row>
    <row r="6280" spans="1:25" ht="15" customHeight="1" x14ac:dyDescent="0.25">
      <c r="A6280" s="64" t="s">
        <v>935</v>
      </c>
      <c r="B6280" s="64" t="s">
        <v>140</v>
      </c>
      <c r="C6280" s="64" t="s">
        <v>326</v>
      </c>
      <c r="D6280" s="64" t="s">
        <v>2218</v>
      </c>
      <c r="E6280" s="20" t="s">
        <v>74</v>
      </c>
      <c r="F6280" s="64"/>
      <c r="G6280" s="53" t="s">
        <v>388</v>
      </c>
      <c r="H6280" s="53" t="s">
        <v>73</v>
      </c>
      <c r="I6280" s="26">
        <v>125000</v>
      </c>
      <c r="J6280" s="26">
        <v>0</v>
      </c>
      <c r="K6280" s="26">
        <v>0</v>
      </c>
      <c r="L6280" s="26">
        <f t="shared" si="5848"/>
        <v>0</v>
      </c>
      <c r="M6280" s="26"/>
      <c r="N6280" s="26"/>
      <c r="O6280" s="26"/>
      <c r="P6280" s="26">
        <f t="shared" si="5851"/>
        <v>0</v>
      </c>
      <c r="Q6280" s="26" t="str">
        <f t="shared" si="5852"/>
        <v>-</v>
      </c>
      <c r="R6280" s="90"/>
      <c r="S6280" s="90"/>
      <c r="T6280" s="90"/>
      <c r="U6280" s="90"/>
      <c r="V6280" s="90"/>
      <c r="W6280" s="90"/>
      <c r="X6280" s="90"/>
      <c r="Y6280" s="90"/>
    </row>
    <row r="6281" spans="1:25" s="17" customFormat="1" ht="15" customHeight="1" x14ac:dyDescent="0.25">
      <c r="A6281" s="44" t="s">
        <v>935</v>
      </c>
      <c r="B6281" s="44" t="s">
        <v>140</v>
      </c>
      <c r="C6281" s="44" t="s">
        <v>326</v>
      </c>
      <c r="D6281" s="44" t="s">
        <v>2218</v>
      </c>
      <c r="E6281" s="45">
        <v>821500</v>
      </c>
      <c r="F6281" s="44"/>
      <c r="G6281" s="46" t="s">
        <v>388</v>
      </c>
      <c r="H6281" s="46" t="s">
        <v>3801</v>
      </c>
      <c r="I6281" s="35">
        <v>10000</v>
      </c>
      <c r="J6281" s="35">
        <v>0</v>
      </c>
      <c r="K6281" s="35">
        <v>0</v>
      </c>
      <c r="L6281" s="35">
        <f t="shared" si="5848"/>
        <v>0</v>
      </c>
      <c r="M6281" s="35"/>
      <c r="N6281" s="35"/>
      <c r="O6281" s="35"/>
      <c r="P6281" s="35">
        <f t="shared" si="5851"/>
        <v>0</v>
      </c>
      <c r="Q6281" s="35" t="str">
        <f t="shared" si="5852"/>
        <v>-</v>
      </c>
      <c r="R6281" s="95"/>
      <c r="S6281" s="95"/>
      <c r="T6281" s="95"/>
      <c r="U6281" s="95"/>
      <c r="V6281" s="95"/>
      <c r="W6281" s="95"/>
      <c r="X6281" s="95"/>
      <c r="Y6281" s="95"/>
    </row>
    <row r="6282" spans="1:25" s="17" customFormat="1" ht="15" customHeight="1" x14ac:dyDescent="0.25">
      <c r="A6282" s="44" t="s">
        <v>935</v>
      </c>
      <c r="B6282" s="44" t="s">
        <v>140</v>
      </c>
      <c r="C6282" s="44" t="s">
        <v>326</v>
      </c>
      <c r="D6282" s="44" t="s">
        <v>2218</v>
      </c>
      <c r="E6282" s="45">
        <v>821600</v>
      </c>
      <c r="F6282" s="44"/>
      <c r="G6282" s="46" t="s">
        <v>388</v>
      </c>
      <c r="H6282" s="46" t="s">
        <v>3802</v>
      </c>
      <c r="I6282" s="35">
        <v>80000</v>
      </c>
      <c r="J6282" s="35">
        <v>0</v>
      </c>
      <c r="K6282" s="35">
        <v>0</v>
      </c>
      <c r="L6282" s="35">
        <f t="shared" si="5848"/>
        <v>0</v>
      </c>
      <c r="M6282" s="35"/>
      <c r="N6282" s="35"/>
      <c r="O6282" s="35"/>
      <c r="P6282" s="35">
        <f t="shared" si="5851"/>
        <v>0</v>
      </c>
      <c r="Q6282" s="35" t="str">
        <f t="shared" si="5852"/>
        <v>-</v>
      </c>
      <c r="R6282" s="95"/>
      <c r="S6282" s="95"/>
      <c r="T6282" s="95"/>
      <c r="U6282" s="95"/>
      <c r="V6282" s="95"/>
      <c r="W6282" s="95"/>
      <c r="X6282" s="95"/>
      <c r="Y6282" s="95"/>
    </row>
    <row r="6283" spans="1:25" ht="15" customHeight="1" x14ac:dyDescent="0.25">
      <c r="A6283" s="53" t="s">
        <v>1</v>
      </c>
      <c r="B6283" s="53" t="s">
        <v>1</v>
      </c>
      <c r="C6283" s="53" t="s">
        <v>1</v>
      </c>
      <c r="D6283" s="53" t="s">
        <v>1</v>
      </c>
      <c r="E6283" s="53" t="s">
        <v>1</v>
      </c>
      <c r="F6283" s="53" t="s">
        <v>1</v>
      </c>
      <c r="G6283" s="53" t="s">
        <v>1</v>
      </c>
      <c r="H6283" s="66" t="s">
        <v>2227</v>
      </c>
      <c r="I6283" s="30">
        <f t="shared" ref="I6283:K6283" si="5907">SUM(I6250,I6278,I6274)</f>
        <v>5183531</v>
      </c>
      <c r="J6283" s="30">
        <f t="shared" si="5907"/>
        <v>3605455</v>
      </c>
      <c r="K6283" s="30">
        <f t="shared" si="5907"/>
        <v>1877931</v>
      </c>
      <c r="L6283" s="30">
        <f t="shared" si="5848"/>
        <v>862900</v>
      </c>
      <c r="M6283" s="30">
        <f t="shared" ref="M6283" si="5908">SUM(M6250,M6278,M6274)</f>
        <v>304300</v>
      </c>
      <c r="N6283" s="30">
        <f t="shared" ref="N6283:O6283" si="5909">SUM(N6250,N6278,N6274)</f>
        <v>261300</v>
      </c>
      <c r="O6283" s="30">
        <f t="shared" si="5909"/>
        <v>297300</v>
      </c>
      <c r="P6283" s="30">
        <f t="shared" si="5851"/>
        <v>2740831</v>
      </c>
      <c r="Q6283" s="30">
        <f t="shared" si="5852"/>
        <v>76.019004536181981</v>
      </c>
      <c r="R6283" s="93"/>
      <c r="S6283" s="93"/>
      <c r="T6283" s="93"/>
      <c r="U6283" s="93"/>
      <c r="V6283" s="93"/>
      <c r="W6283" s="93"/>
      <c r="X6283" s="93"/>
      <c r="Y6283" s="93"/>
    </row>
    <row r="6284" spans="1:25" ht="15" customHeight="1" thickBot="1" x14ac:dyDescent="0.3">
      <c r="A6284" s="53" t="s">
        <v>1</v>
      </c>
      <c r="B6284" s="53" t="s">
        <v>1</v>
      </c>
      <c r="C6284" s="53" t="s">
        <v>1</v>
      </c>
      <c r="D6284" s="53" t="s">
        <v>1</v>
      </c>
      <c r="E6284" s="53" t="s">
        <v>1</v>
      </c>
      <c r="F6284" s="53" t="s">
        <v>1</v>
      </c>
      <c r="G6284" s="53" t="s">
        <v>1</v>
      </c>
      <c r="H6284" s="65" t="s">
        <v>76</v>
      </c>
      <c r="I6284" s="31"/>
      <c r="J6284" s="31"/>
      <c r="K6284" s="31">
        <v>0</v>
      </c>
      <c r="L6284" s="31"/>
      <c r="M6284" s="31"/>
      <c r="N6284" s="31"/>
      <c r="O6284" s="31"/>
      <c r="P6284" s="31"/>
      <c r="Q6284" s="31"/>
      <c r="R6284" s="94"/>
      <c r="S6284" s="94"/>
      <c r="T6284" s="94"/>
      <c r="U6284" s="94"/>
      <c r="V6284" s="94"/>
      <c r="W6284" s="94"/>
      <c r="X6284" s="94"/>
      <c r="Y6284" s="94"/>
    </row>
    <row r="6285" spans="1:25" ht="47.25" customHeight="1" thickBot="1" x14ac:dyDescent="0.3">
      <c r="A6285" s="110" t="s">
        <v>1</v>
      </c>
      <c r="B6285" s="110" t="s">
        <v>1</v>
      </c>
      <c r="C6285" s="110" t="s">
        <v>1</v>
      </c>
      <c r="D6285" s="110" t="s">
        <v>1</v>
      </c>
      <c r="E6285" s="110" t="s">
        <v>1</v>
      </c>
      <c r="F6285" s="110" t="s">
        <v>1</v>
      </c>
      <c r="G6285" s="110" t="s">
        <v>1</v>
      </c>
      <c r="H6285" s="28" t="s">
        <v>77</v>
      </c>
      <c r="I6285" s="109" t="s">
        <v>3984</v>
      </c>
      <c r="J6285" s="109" t="s">
        <v>11</v>
      </c>
      <c r="K6285" s="109" t="s">
        <v>3989</v>
      </c>
      <c r="L6285" s="109" t="s">
        <v>3985</v>
      </c>
      <c r="M6285" s="109" t="s">
        <v>4027</v>
      </c>
      <c r="N6285" s="109" t="s">
        <v>3988</v>
      </c>
      <c r="O6285" s="109" t="s">
        <v>3986</v>
      </c>
      <c r="P6285" s="109" t="s">
        <v>3987</v>
      </c>
      <c r="Q6285" s="109" t="s">
        <v>3695</v>
      </c>
      <c r="R6285" s="91"/>
      <c r="S6285" s="91"/>
      <c r="T6285" s="91"/>
      <c r="U6285" s="91"/>
      <c r="V6285" s="91"/>
      <c r="W6285" s="91"/>
      <c r="X6285" s="91"/>
      <c r="Y6285" s="91"/>
    </row>
    <row r="6286" spans="1:25" ht="15" customHeight="1" x14ac:dyDescent="0.25">
      <c r="A6286" s="111"/>
      <c r="B6286" s="111"/>
      <c r="C6286" s="111"/>
      <c r="D6286" s="111"/>
      <c r="E6286" s="111"/>
      <c r="F6286" s="111"/>
      <c r="G6286" s="111"/>
      <c r="H6286" s="67" t="s">
        <v>1</v>
      </c>
      <c r="I6286" s="29">
        <v>1</v>
      </c>
      <c r="J6286" s="29">
        <v>2</v>
      </c>
      <c r="K6286" s="29">
        <v>3</v>
      </c>
      <c r="L6286" s="29" t="s">
        <v>3478</v>
      </c>
      <c r="M6286" s="29">
        <v>5</v>
      </c>
      <c r="N6286" s="29">
        <v>6</v>
      </c>
      <c r="O6286" s="29">
        <v>7</v>
      </c>
      <c r="P6286" s="29" t="s">
        <v>3696</v>
      </c>
      <c r="Q6286" s="29">
        <v>9</v>
      </c>
      <c r="R6286" s="92"/>
      <c r="S6286" s="92"/>
      <c r="T6286" s="92"/>
      <c r="U6286" s="92"/>
      <c r="V6286" s="92"/>
      <c r="W6286" s="92"/>
      <c r="X6286" s="92"/>
      <c r="Y6286" s="92"/>
    </row>
    <row r="6287" spans="1:25" ht="15" customHeight="1" x14ac:dyDescent="0.25">
      <c r="A6287" s="111"/>
      <c r="B6287" s="111"/>
      <c r="C6287" s="111"/>
      <c r="D6287" s="111"/>
      <c r="E6287" s="111"/>
      <c r="F6287" s="111"/>
      <c r="G6287" s="111"/>
      <c r="H6287" s="68" t="s">
        <v>485</v>
      </c>
      <c r="I6287" s="32">
        <f t="shared" ref="I6287:K6287" si="5910">SUM(I6283)</f>
        <v>5183531</v>
      </c>
      <c r="J6287" s="32">
        <f t="shared" si="5910"/>
        <v>3605455</v>
      </c>
      <c r="K6287" s="32">
        <f t="shared" si="5910"/>
        <v>1877931</v>
      </c>
      <c r="L6287" s="32">
        <f t="shared" si="5848"/>
        <v>862900</v>
      </c>
      <c r="M6287" s="32">
        <f t="shared" ref="M6287" si="5911">SUM(M6283)</f>
        <v>304300</v>
      </c>
      <c r="N6287" s="32">
        <f t="shared" ref="N6287:O6287" si="5912">SUM(N6283)</f>
        <v>261300</v>
      </c>
      <c r="O6287" s="32">
        <f t="shared" si="5912"/>
        <v>297300</v>
      </c>
      <c r="P6287" s="32">
        <f t="shared" si="5851"/>
        <v>2740831</v>
      </c>
      <c r="Q6287" s="32">
        <f t="shared" si="5852"/>
        <v>76.019004536181981</v>
      </c>
      <c r="R6287" s="90"/>
      <c r="S6287" s="90"/>
      <c r="T6287" s="90"/>
      <c r="U6287" s="90"/>
      <c r="V6287" s="90"/>
      <c r="W6287" s="90"/>
      <c r="X6287" s="90"/>
      <c r="Y6287" s="90"/>
    </row>
    <row r="6288" spans="1:25" ht="15" customHeight="1" thickBot="1" x14ac:dyDescent="0.3">
      <c r="A6288" s="111"/>
      <c r="B6288" s="111"/>
      <c r="C6288" s="111"/>
      <c r="D6288" s="111"/>
      <c r="E6288" s="111"/>
      <c r="F6288" s="111"/>
      <c r="G6288" s="111"/>
      <c r="H6288" s="69" t="s">
        <v>79</v>
      </c>
      <c r="I6288" s="32">
        <f t="shared" ref="I6288:K6288" si="5913">SUM(I6287)</f>
        <v>5183531</v>
      </c>
      <c r="J6288" s="32">
        <f t="shared" si="5913"/>
        <v>3605455</v>
      </c>
      <c r="K6288" s="32">
        <f t="shared" si="5913"/>
        <v>1877931</v>
      </c>
      <c r="L6288" s="32">
        <f t="shared" ref="L6288:L6351" si="5914">SUM(M6288:O6288)</f>
        <v>862900</v>
      </c>
      <c r="M6288" s="32">
        <f t="shared" ref="M6288" si="5915">SUM(M6287)</f>
        <v>304300</v>
      </c>
      <c r="N6288" s="32">
        <f t="shared" ref="N6288:O6288" si="5916">SUM(N6287)</f>
        <v>261300</v>
      </c>
      <c r="O6288" s="32">
        <f t="shared" si="5916"/>
        <v>297300</v>
      </c>
      <c r="P6288" s="32">
        <f t="shared" ref="P6288:P6351" si="5917">K6288+L6288</f>
        <v>2740831</v>
      </c>
      <c r="Q6288" s="32">
        <f t="shared" ref="Q6288:Q6351" si="5918">IF(J6288=0,"-",P6288/J6288*100)</f>
        <v>76.019004536181981</v>
      </c>
      <c r="R6288" s="90"/>
      <c r="S6288" s="90"/>
      <c r="T6288" s="90"/>
      <c r="U6288" s="90"/>
      <c r="V6288" s="90"/>
      <c r="W6288" s="90"/>
      <c r="X6288" s="90"/>
      <c r="Y6288" s="90"/>
    </row>
    <row r="6289" spans="1:25" ht="45.75" customHeight="1" thickBot="1" x14ac:dyDescent="0.3">
      <c r="A6289" s="28" t="s">
        <v>4</v>
      </c>
      <c r="B6289" s="28" t="s">
        <v>5</v>
      </c>
      <c r="C6289" s="28" t="s">
        <v>6</v>
      </c>
      <c r="D6289" s="57" t="s">
        <v>1</v>
      </c>
      <c r="E6289" s="28" t="s">
        <v>7</v>
      </c>
      <c r="F6289" s="28" t="s">
        <v>8</v>
      </c>
      <c r="G6289" s="28" t="s">
        <v>9</v>
      </c>
      <c r="H6289" s="28" t="s">
        <v>10</v>
      </c>
      <c r="I6289" s="109" t="s">
        <v>3984</v>
      </c>
      <c r="J6289" s="109" t="s">
        <v>11</v>
      </c>
      <c r="K6289" s="109" t="s">
        <v>3989</v>
      </c>
      <c r="L6289" s="109" t="s">
        <v>3985</v>
      </c>
      <c r="M6289" s="109" t="s">
        <v>4027</v>
      </c>
      <c r="N6289" s="109" t="s">
        <v>3988</v>
      </c>
      <c r="O6289" s="109" t="s">
        <v>3986</v>
      </c>
      <c r="P6289" s="109" t="s">
        <v>3987</v>
      </c>
      <c r="Q6289" s="109" t="s">
        <v>3695</v>
      </c>
      <c r="R6289" s="91"/>
      <c r="S6289" s="91"/>
      <c r="T6289" s="91"/>
      <c r="U6289" s="91"/>
      <c r="V6289" s="91"/>
      <c r="W6289" s="91"/>
      <c r="X6289" s="91"/>
      <c r="Y6289" s="91"/>
    </row>
    <row r="6290" spans="1:25" ht="15" customHeight="1" x14ac:dyDescent="0.25">
      <c r="A6290" s="58" t="s">
        <v>1</v>
      </c>
      <c r="B6290" s="58" t="s">
        <v>1</v>
      </c>
      <c r="C6290" s="58" t="s">
        <v>1</v>
      </c>
      <c r="D6290" s="59" t="s">
        <v>1</v>
      </c>
      <c r="E6290" s="59" t="s">
        <v>1</v>
      </c>
      <c r="F6290" s="60" t="s">
        <v>1</v>
      </c>
      <c r="G6290" s="61" t="s">
        <v>1</v>
      </c>
      <c r="H6290" s="62" t="s">
        <v>1</v>
      </c>
      <c r="I6290" s="29">
        <v>1</v>
      </c>
      <c r="J6290" s="29">
        <v>2</v>
      </c>
      <c r="K6290" s="29">
        <v>3</v>
      </c>
      <c r="L6290" s="29" t="s">
        <v>3478</v>
      </c>
      <c r="M6290" s="29">
        <v>5</v>
      </c>
      <c r="N6290" s="29">
        <v>6</v>
      </c>
      <c r="O6290" s="29">
        <v>7</v>
      </c>
      <c r="P6290" s="29" t="s">
        <v>3696</v>
      </c>
      <c r="Q6290" s="29">
        <v>9</v>
      </c>
      <c r="R6290" s="92"/>
      <c r="S6290" s="92"/>
      <c r="T6290" s="92"/>
      <c r="U6290" s="92"/>
      <c r="V6290" s="92"/>
      <c r="W6290" s="92"/>
      <c r="X6290" s="92"/>
      <c r="Y6290" s="92"/>
    </row>
    <row r="6291" spans="1:25" ht="15" customHeight="1" x14ac:dyDescent="0.25">
      <c r="A6291" s="63" t="s">
        <v>935</v>
      </c>
      <c r="B6291" s="63" t="s">
        <v>140</v>
      </c>
      <c r="C6291" s="64" t="s">
        <v>1118</v>
      </c>
      <c r="D6291" s="64" t="s">
        <v>2228</v>
      </c>
      <c r="E6291" s="65" t="s">
        <v>1</v>
      </c>
      <c r="F6291" s="65" t="s">
        <v>1</v>
      </c>
      <c r="G6291" s="65" t="s">
        <v>1</v>
      </c>
      <c r="H6291" s="65" t="s">
        <v>2229</v>
      </c>
      <c r="I6291" s="26">
        <v>0</v>
      </c>
      <c r="J6291" s="26" t="s">
        <v>1</v>
      </c>
      <c r="K6291" s="26">
        <v>0</v>
      </c>
      <c r="L6291" s="26"/>
      <c r="M6291" s="26"/>
      <c r="N6291" s="26"/>
      <c r="O6291" s="26"/>
      <c r="P6291" s="26"/>
      <c r="Q6291" s="26"/>
      <c r="R6291" s="90"/>
      <c r="S6291" s="90"/>
      <c r="T6291" s="90"/>
      <c r="U6291" s="90"/>
      <c r="V6291" s="90"/>
      <c r="W6291" s="90"/>
      <c r="X6291" s="90"/>
      <c r="Y6291" s="90"/>
    </row>
    <row r="6292" spans="1:25" ht="15" customHeight="1" x14ac:dyDescent="0.25">
      <c r="A6292" s="63" t="s">
        <v>1</v>
      </c>
      <c r="B6292" s="63" t="s">
        <v>1</v>
      </c>
      <c r="C6292" s="63" t="s">
        <v>1</v>
      </c>
      <c r="D6292" s="65" t="s">
        <v>1</v>
      </c>
      <c r="E6292" s="65" t="s">
        <v>1</v>
      </c>
      <c r="F6292" s="65" t="s">
        <v>1</v>
      </c>
      <c r="G6292" s="65" t="s">
        <v>1</v>
      </c>
      <c r="H6292" s="66" t="s">
        <v>15</v>
      </c>
      <c r="I6292" s="13">
        <f t="shared" ref="I6292:K6292" si="5919">SUM(I6293,I6301,I6303)</f>
        <v>9654310</v>
      </c>
      <c r="J6292" s="13">
        <f t="shared" si="5919"/>
        <v>7309298</v>
      </c>
      <c r="K6292" s="13">
        <f t="shared" si="5919"/>
        <v>4005355</v>
      </c>
      <c r="L6292" s="13">
        <f t="shared" si="5914"/>
        <v>1904900</v>
      </c>
      <c r="M6292" s="13">
        <f t="shared" ref="M6292" si="5920">SUM(M6293,M6301,M6303)</f>
        <v>646910</v>
      </c>
      <c r="N6292" s="13">
        <f t="shared" ref="N6292:O6292" si="5921">SUM(N6293,N6301,N6303)</f>
        <v>645890</v>
      </c>
      <c r="O6292" s="13">
        <f t="shared" si="5921"/>
        <v>612100</v>
      </c>
      <c r="P6292" s="13">
        <f t="shared" si="5917"/>
        <v>5910255</v>
      </c>
      <c r="Q6292" s="13">
        <f t="shared" si="5918"/>
        <v>80.859406744669599</v>
      </c>
      <c r="R6292" s="12"/>
      <c r="S6292" s="12"/>
      <c r="T6292" s="12"/>
      <c r="U6292" s="12"/>
      <c r="V6292" s="12"/>
      <c r="W6292" s="12"/>
      <c r="X6292" s="12"/>
      <c r="Y6292" s="12"/>
    </row>
    <row r="6293" spans="1:25" ht="15" customHeight="1" x14ac:dyDescent="0.25">
      <c r="A6293" s="63" t="s">
        <v>935</v>
      </c>
      <c r="B6293" s="63" t="s">
        <v>140</v>
      </c>
      <c r="C6293" s="63" t="s">
        <v>1118</v>
      </c>
      <c r="D6293" s="63" t="s">
        <v>2228</v>
      </c>
      <c r="E6293" s="65" t="s">
        <v>16</v>
      </c>
      <c r="F6293" s="65" t="s">
        <v>1</v>
      </c>
      <c r="G6293" s="65" t="s">
        <v>1</v>
      </c>
      <c r="H6293" s="65" t="s">
        <v>17</v>
      </c>
      <c r="I6293" s="6">
        <f t="shared" ref="I6293:K6293" si="5922">SUM(I6294:I6295)</f>
        <v>6728466</v>
      </c>
      <c r="J6293" s="6">
        <f t="shared" si="5922"/>
        <v>6367004</v>
      </c>
      <c r="K6293" s="6">
        <f t="shared" si="5922"/>
        <v>3497555</v>
      </c>
      <c r="L6293" s="6">
        <f t="shared" si="5914"/>
        <v>1663800</v>
      </c>
      <c r="M6293" s="6">
        <f t="shared" ref="M6293" si="5923">SUM(M6294:M6295)</f>
        <v>563000</v>
      </c>
      <c r="N6293" s="6">
        <f t="shared" ref="N6293:O6293" si="5924">SUM(N6294:N6295)</f>
        <v>565400</v>
      </c>
      <c r="O6293" s="6">
        <f t="shared" si="5924"/>
        <v>535400</v>
      </c>
      <c r="P6293" s="6">
        <f t="shared" si="5917"/>
        <v>5161355</v>
      </c>
      <c r="Q6293" s="6">
        <f t="shared" si="5918"/>
        <v>81.064108016894593</v>
      </c>
      <c r="R6293" s="7"/>
      <c r="S6293" s="7"/>
      <c r="T6293" s="7"/>
      <c r="U6293" s="7"/>
      <c r="V6293" s="7"/>
      <c r="W6293" s="7"/>
      <c r="X6293" s="7"/>
      <c r="Y6293" s="7"/>
    </row>
    <row r="6294" spans="1:25" ht="15" customHeight="1" x14ac:dyDescent="0.25">
      <c r="A6294" s="64" t="s">
        <v>935</v>
      </c>
      <c r="B6294" s="64" t="s">
        <v>140</v>
      </c>
      <c r="C6294" s="64" t="s">
        <v>1118</v>
      </c>
      <c r="D6294" s="64" t="s">
        <v>2228</v>
      </c>
      <c r="E6294" s="20" t="s">
        <v>19</v>
      </c>
      <c r="F6294" s="64"/>
      <c r="G6294" s="53" t="s">
        <v>388</v>
      </c>
      <c r="H6294" s="53" t="s">
        <v>18</v>
      </c>
      <c r="I6294" s="5">
        <v>6243462</v>
      </c>
      <c r="J6294" s="5">
        <v>5896000</v>
      </c>
      <c r="K6294" s="5">
        <v>3162000</v>
      </c>
      <c r="L6294" s="5">
        <f t="shared" si="5914"/>
        <v>1560000</v>
      </c>
      <c r="M6294" s="5">
        <v>530000</v>
      </c>
      <c r="N6294" s="5">
        <v>530000</v>
      </c>
      <c r="O6294" s="5">
        <v>500000</v>
      </c>
      <c r="P6294" s="5">
        <f t="shared" si="5917"/>
        <v>4722000</v>
      </c>
      <c r="Q6294" s="5">
        <f t="shared" si="5918"/>
        <v>80.08819538670285</v>
      </c>
      <c r="R6294" s="8"/>
      <c r="S6294" s="8"/>
      <c r="T6294" s="8"/>
      <c r="U6294" s="8"/>
      <c r="V6294" s="8"/>
      <c r="W6294" s="8"/>
      <c r="X6294" s="8"/>
      <c r="Y6294" s="8"/>
    </row>
    <row r="6295" spans="1:25" ht="15" customHeight="1" x14ac:dyDescent="0.25">
      <c r="A6295" s="63" t="s">
        <v>935</v>
      </c>
      <c r="B6295" s="63" t="s">
        <v>140</v>
      </c>
      <c r="C6295" s="63" t="s">
        <v>1118</v>
      </c>
      <c r="D6295" s="63" t="s">
        <v>2228</v>
      </c>
      <c r="E6295" s="63" t="s">
        <v>21</v>
      </c>
      <c r="F6295" s="64" t="s">
        <v>1</v>
      </c>
      <c r="G6295" s="53" t="s">
        <v>1</v>
      </c>
      <c r="H6295" s="65" t="s">
        <v>22</v>
      </c>
      <c r="I6295" s="6">
        <f t="shared" ref="I6295:K6295" si="5925">SUM(I6296:I6300)</f>
        <v>485004</v>
      </c>
      <c r="J6295" s="6">
        <f t="shared" si="5925"/>
        <v>471004</v>
      </c>
      <c r="K6295" s="6">
        <f t="shared" si="5925"/>
        <v>335555</v>
      </c>
      <c r="L6295" s="6">
        <f t="shared" si="5914"/>
        <v>103800</v>
      </c>
      <c r="M6295" s="6">
        <f t="shared" ref="M6295" si="5926">SUM(M6296:M6300)</f>
        <v>33000</v>
      </c>
      <c r="N6295" s="6">
        <f t="shared" ref="N6295:O6295" si="5927">SUM(N6296:N6300)</f>
        <v>35400</v>
      </c>
      <c r="O6295" s="6">
        <f t="shared" si="5927"/>
        <v>35400</v>
      </c>
      <c r="P6295" s="6">
        <f t="shared" si="5917"/>
        <v>439355</v>
      </c>
      <c r="Q6295" s="6">
        <f t="shared" si="5918"/>
        <v>93.280524156907376</v>
      </c>
      <c r="R6295" s="7"/>
      <c r="S6295" s="7"/>
      <c r="T6295" s="7"/>
      <c r="U6295" s="7"/>
      <c r="V6295" s="7"/>
      <c r="W6295" s="7"/>
      <c r="X6295" s="7"/>
      <c r="Y6295" s="7"/>
    </row>
    <row r="6296" spans="1:25" ht="15" customHeight="1" x14ac:dyDescent="0.25">
      <c r="A6296" s="64" t="s">
        <v>935</v>
      </c>
      <c r="B6296" s="64" t="s">
        <v>140</v>
      </c>
      <c r="C6296" s="64" t="s">
        <v>1118</v>
      </c>
      <c r="D6296" s="64" t="s">
        <v>2228</v>
      </c>
      <c r="E6296" s="20" t="s">
        <v>23</v>
      </c>
      <c r="F6296" s="64" t="s">
        <v>2230</v>
      </c>
      <c r="G6296" s="53" t="s">
        <v>388</v>
      </c>
      <c r="H6296" s="53" t="s">
        <v>85</v>
      </c>
      <c r="I6296" s="5">
        <v>98204</v>
      </c>
      <c r="J6296" s="5">
        <v>84204</v>
      </c>
      <c r="K6296" s="5">
        <v>52432</v>
      </c>
      <c r="L6296" s="5">
        <f t="shared" si="5914"/>
        <v>21000</v>
      </c>
      <c r="M6296" s="5">
        <v>7000</v>
      </c>
      <c r="N6296" s="5">
        <v>7000</v>
      </c>
      <c r="O6296" s="5">
        <v>7000</v>
      </c>
      <c r="P6296" s="5">
        <f t="shared" si="5917"/>
        <v>73432</v>
      </c>
      <c r="Q6296" s="5">
        <f t="shared" si="5918"/>
        <v>87.207258562538598</v>
      </c>
      <c r="R6296" s="8"/>
      <c r="S6296" s="8"/>
      <c r="T6296" s="8"/>
      <c r="U6296" s="8"/>
      <c r="V6296" s="8"/>
      <c r="W6296" s="8"/>
      <c r="X6296" s="8"/>
      <c r="Y6296" s="8"/>
    </row>
    <row r="6297" spans="1:25" ht="15" customHeight="1" x14ac:dyDescent="0.25">
      <c r="A6297" s="64" t="s">
        <v>935</v>
      </c>
      <c r="B6297" s="64" t="s">
        <v>140</v>
      </c>
      <c r="C6297" s="64" t="s">
        <v>1118</v>
      </c>
      <c r="D6297" s="64" t="s">
        <v>2228</v>
      </c>
      <c r="E6297" s="20" t="s">
        <v>23</v>
      </c>
      <c r="F6297" s="64" t="s">
        <v>2231</v>
      </c>
      <c r="G6297" s="53" t="s">
        <v>388</v>
      </c>
      <c r="H6297" s="53" t="s">
        <v>25</v>
      </c>
      <c r="I6297" s="5">
        <v>280000</v>
      </c>
      <c r="J6297" s="5">
        <v>280000</v>
      </c>
      <c r="K6297" s="5">
        <v>192000</v>
      </c>
      <c r="L6297" s="5">
        <f t="shared" si="5914"/>
        <v>76000</v>
      </c>
      <c r="M6297" s="5">
        <v>26000</v>
      </c>
      <c r="N6297" s="5">
        <v>25000</v>
      </c>
      <c r="O6297" s="5">
        <v>25000</v>
      </c>
      <c r="P6297" s="5">
        <f t="shared" si="5917"/>
        <v>268000</v>
      </c>
      <c r="Q6297" s="5">
        <f t="shared" si="5918"/>
        <v>95.714285714285722</v>
      </c>
      <c r="R6297" s="8"/>
      <c r="S6297" s="8"/>
      <c r="T6297" s="8"/>
      <c r="U6297" s="8"/>
      <c r="V6297" s="8"/>
      <c r="W6297" s="8"/>
      <c r="X6297" s="8"/>
      <c r="Y6297" s="8"/>
    </row>
    <row r="6298" spans="1:25" ht="15" customHeight="1" x14ac:dyDescent="0.25">
      <c r="A6298" s="64" t="s">
        <v>935</v>
      </c>
      <c r="B6298" s="64" t="s">
        <v>140</v>
      </c>
      <c r="C6298" s="64" t="s">
        <v>1118</v>
      </c>
      <c r="D6298" s="64" t="s">
        <v>2228</v>
      </c>
      <c r="E6298" s="20" t="s">
        <v>23</v>
      </c>
      <c r="F6298" s="64" t="s">
        <v>2232</v>
      </c>
      <c r="G6298" s="53" t="s">
        <v>388</v>
      </c>
      <c r="H6298" s="53" t="s">
        <v>27</v>
      </c>
      <c r="I6298" s="5">
        <v>69000</v>
      </c>
      <c r="J6298" s="5">
        <v>69000</v>
      </c>
      <c r="K6298" s="5">
        <v>68323</v>
      </c>
      <c r="L6298" s="5">
        <f t="shared" si="5914"/>
        <v>0</v>
      </c>
      <c r="M6298" s="5"/>
      <c r="N6298" s="5"/>
      <c r="O6298" s="5"/>
      <c r="P6298" s="5">
        <f t="shared" si="5917"/>
        <v>68323</v>
      </c>
      <c r="Q6298" s="5">
        <f t="shared" si="5918"/>
        <v>99.018840579710144</v>
      </c>
      <c r="R6298" s="8"/>
      <c r="S6298" s="8"/>
      <c r="T6298" s="8"/>
      <c r="U6298" s="8"/>
      <c r="V6298" s="8"/>
      <c r="W6298" s="8"/>
      <c r="X6298" s="8"/>
      <c r="Y6298" s="8"/>
    </row>
    <row r="6299" spans="1:25" ht="15" customHeight="1" x14ac:dyDescent="0.25">
      <c r="A6299" s="64" t="s">
        <v>935</v>
      </c>
      <c r="B6299" s="64" t="s">
        <v>140</v>
      </c>
      <c r="C6299" s="64" t="s">
        <v>1118</v>
      </c>
      <c r="D6299" s="64" t="s">
        <v>2228</v>
      </c>
      <c r="E6299" s="20" t="s">
        <v>23</v>
      </c>
      <c r="F6299" s="64" t="s">
        <v>2233</v>
      </c>
      <c r="G6299" s="53" t="s">
        <v>388</v>
      </c>
      <c r="H6299" s="53" t="s">
        <v>89</v>
      </c>
      <c r="I6299" s="5">
        <v>7800</v>
      </c>
      <c r="J6299" s="5">
        <v>7800</v>
      </c>
      <c r="K6299" s="5">
        <v>7800</v>
      </c>
      <c r="L6299" s="5">
        <f t="shared" si="5914"/>
        <v>0</v>
      </c>
      <c r="M6299" s="5">
        <v>0</v>
      </c>
      <c r="N6299" s="5">
        <v>0</v>
      </c>
      <c r="O6299" s="5">
        <v>0</v>
      </c>
      <c r="P6299" s="5">
        <f t="shared" si="5917"/>
        <v>7800</v>
      </c>
      <c r="Q6299" s="5">
        <f t="shared" si="5918"/>
        <v>100</v>
      </c>
      <c r="R6299" s="8"/>
      <c r="S6299" s="8"/>
      <c r="T6299" s="8"/>
      <c r="U6299" s="8"/>
      <c r="V6299" s="8"/>
      <c r="W6299" s="8"/>
      <c r="X6299" s="8"/>
      <c r="Y6299" s="8"/>
    </row>
    <row r="6300" spans="1:25" ht="15" customHeight="1" x14ac:dyDescent="0.25">
      <c r="A6300" s="64" t="s">
        <v>935</v>
      </c>
      <c r="B6300" s="64" t="s">
        <v>140</v>
      </c>
      <c r="C6300" s="64" t="s">
        <v>1118</v>
      </c>
      <c r="D6300" s="64" t="s">
        <v>2228</v>
      </c>
      <c r="E6300" s="20" t="s">
        <v>23</v>
      </c>
      <c r="F6300" s="64" t="s">
        <v>2234</v>
      </c>
      <c r="G6300" s="53" t="s">
        <v>388</v>
      </c>
      <c r="H6300" s="53" t="s">
        <v>29</v>
      </c>
      <c r="I6300" s="5">
        <v>30000</v>
      </c>
      <c r="J6300" s="5">
        <v>30000</v>
      </c>
      <c r="K6300" s="5">
        <v>15000</v>
      </c>
      <c r="L6300" s="5">
        <f t="shared" si="5914"/>
        <v>6800</v>
      </c>
      <c r="M6300" s="5"/>
      <c r="N6300" s="5">
        <v>3400</v>
      </c>
      <c r="O6300" s="5">
        <v>3400</v>
      </c>
      <c r="P6300" s="5">
        <f t="shared" si="5917"/>
        <v>21800</v>
      </c>
      <c r="Q6300" s="5">
        <f t="shared" si="5918"/>
        <v>72.666666666666671</v>
      </c>
      <c r="R6300" s="8"/>
      <c r="S6300" s="8"/>
      <c r="T6300" s="8"/>
      <c r="U6300" s="8"/>
      <c r="V6300" s="8"/>
      <c r="W6300" s="8"/>
      <c r="X6300" s="8"/>
      <c r="Y6300" s="8"/>
    </row>
    <row r="6301" spans="1:25" ht="15" customHeight="1" x14ac:dyDescent="0.25">
      <c r="A6301" s="63" t="s">
        <v>935</v>
      </c>
      <c r="B6301" s="63" t="s">
        <v>140</v>
      </c>
      <c r="C6301" s="63" t="s">
        <v>1118</v>
      </c>
      <c r="D6301" s="63" t="s">
        <v>2228</v>
      </c>
      <c r="E6301" s="65" t="s">
        <v>30</v>
      </c>
      <c r="F6301" s="65" t="s">
        <v>1</v>
      </c>
      <c r="G6301" s="65" t="s">
        <v>1</v>
      </c>
      <c r="H6301" s="65" t="s">
        <v>31</v>
      </c>
      <c r="I6301" s="6">
        <f t="shared" ref="I6301:K6301" si="5928">SUM(I6302)</f>
        <v>677994</v>
      </c>
      <c r="J6301" s="6">
        <f t="shared" si="5928"/>
        <v>658994</v>
      </c>
      <c r="K6301" s="6">
        <f t="shared" si="5928"/>
        <v>345000</v>
      </c>
      <c r="L6301" s="6">
        <f t="shared" si="5914"/>
        <v>168000</v>
      </c>
      <c r="M6301" s="6">
        <f t="shared" ref="M6301" si="5929">SUM(M6302)</f>
        <v>56000</v>
      </c>
      <c r="N6301" s="6">
        <f t="shared" ref="N6301:O6301" si="5930">SUM(N6302)</f>
        <v>56000</v>
      </c>
      <c r="O6301" s="6">
        <f t="shared" si="5930"/>
        <v>56000</v>
      </c>
      <c r="P6301" s="6">
        <f t="shared" si="5917"/>
        <v>513000</v>
      </c>
      <c r="Q6301" s="6">
        <f t="shared" si="5918"/>
        <v>77.845928794495862</v>
      </c>
      <c r="R6301" s="7"/>
      <c r="S6301" s="7"/>
      <c r="T6301" s="7"/>
      <c r="U6301" s="7"/>
      <c r="V6301" s="7"/>
      <c r="W6301" s="7"/>
      <c r="X6301" s="7"/>
      <c r="Y6301" s="7"/>
    </row>
    <row r="6302" spans="1:25" ht="15" customHeight="1" x14ac:dyDescent="0.25">
      <c r="A6302" s="64" t="s">
        <v>935</v>
      </c>
      <c r="B6302" s="64" t="s">
        <v>140</v>
      </c>
      <c r="C6302" s="64" t="s">
        <v>1118</v>
      </c>
      <c r="D6302" s="64" t="s">
        <v>2228</v>
      </c>
      <c r="E6302" s="20" t="s">
        <v>33</v>
      </c>
      <c r="F6302" s="64"/>
      <c r="G6302" s="53" t="s">
        <v>388</v>
      </c>
      <c r="H6302" s="53" t="s">
        <v>32</v>
      </c>
      <c r="I6302" s="5">
        <v>677994</v>
      </c>
      <c r="J6302" s="5">
        <v>658994</v>
      </c>
      <c r="K6302" s="5">
        <v>345000</v>
      </c>
      <c r="L6302" s="5">
        <f t="shared" si="5914"/>
        <v>168000</v>
      </c>
      <c r="M6302" s="5">
        <v>56000</v>
      </c>
      <c r="N6302" s="5">
        <v>56000</v>
      </c>
      <c r="O6302" s="5">
        <v>56000</v>
      </c>
      <c r="P6302" s="5">
        <f t="shared" si="5917"/>
        <v>513000</v>
      </c>
      <c r="Q6302" s="5">
        <f t="shared" si="5918"/>
        <v>77.845928794495862</v>
      </c>
      <c r="R6302" s="8"/>
      <c r="S6302" s="8"/>
      <c r="T6302" s="8"/>
      <c r="U6302" s="8"/>
      <c r="V6302" s="8"/>
      <c r="W6302" s="8"/>
      <c r="X6302" s="8"/>
      <c r="Y6302" s="8"/>
    </row>
    <row r="6303" spans="1:25" ht="15" customHeight="1" x14ac:dyDescent="0.25">
      <c r="A6303" s="63" t="s">
        <v>935</v>
      </c>
      <c r="B6303" s="63" t="s">
        <v>140</v>
      </c>
      <c r="C6303" s="63" t="s">
        <v>1118</v>
      </c>
      <c r="D6303" s="63" t="s">
        <v>2228</v>
      </c>
      <c r="E6303" s="65" t="s">
        <v>34</v>
      </c>
      <c r="F6303" s="65" t="s">
        <v>1</v>
      </c>
      <c r="G6303" s="65" t="s">
        <v>1</v>
      </c>
      <c r="H6303" s="65" t="s">
        <v>35</v>
      </c>
      <c r="I6303" s="6">
        <f t="shared" ref="I6303:K6303" si="5931">SUM(I6304:I6311)</f>
        <v>2247850</v>
      </c>
      <c r="J6303" s="6">
        <f t="shared" si="5931"/>
        <v>283300</v>
      </c>
      <c r="K6303" s="6">
        <f t="shared" si="5931"/>
        <v>162800</v>
      </c>
      <c r="L6303" s="6">
        <f t="shared" si="5914"/>
        <v>73100</v>
      </c>
      <c r="M6303" s="6">
        <f t="shared" ref="M6303" si="5932">SUM(M6304:M6311)</f>
        <v>27910</v>
      </c>
      <c r="N6303" s="6">
        <f t="shared" ref="N6303:O6303" si="5933">SUM(N6304:N6311)</f>
        <v>24490</v>
      </c>
      <c r="O6303" s="6">
        <f t="shared" si="5933"/>
        <v>20700</v>
      </c>
      <c r="P6303" s="6">
        <f t="shared" si="5917"/>
        <v>235900</v>
      </c>
      <c r="Q6303" s="6">
        <f t="shared" si="5918"/>
        <v>83.268619837627952</v>
      </c>
      <c r="R6303" s="7"/>
      <c r="S6303" s="7"/>
      <c r="T6303" s="7"/>
      <c r="U6303" s="7"/>
      <c r="V6303" s="7"/>
      <c r="W6303" s="7"/>
      <c r="X6303" s="7"/>
      <c r="Y6303" s="7"/>
    </row>
    <row r="6304" spans="1:25" ht="15" customHeight="1" x14ac:dyDescent="0.25">
      <c r="A6304" s="64" t="s">
        <v>935</v>
      </c>
      <c r="B6304" s="64" t="s">
        <v>140</v>
      </c>
      <c r="C6304" s="64" t="s">
        <v>1118</v>
      </c>
      <c r="D6304" s="64" t="s">
        <v>2228</v>
      </c>
      <c r="E6304" s="20" t="s">
        <v>38</v>
      </c>
      <c r="F6304" s="64"/>
      <c r="G6304" s="53" t="s">
        <v>388</v>
      </c>
      <c r="H6304" s="53" t="s">
        <v>37</v>
      </c>
      <c r="I6304" s="5">
        <v>54460</v>
      </c>
      <c r="J6304" s="5">
        <v>0</v>
      </c>
      <c r="K6304" s="5">
        <v>0</v>
      </c>
      <c r="L6304" s="5">
        <f t="shared" si="5914"/>
        <v>0</v>
      </c>
      <c r="M6304" s="5">
        <v>0</v>
      </c>
      <c r="N6304" s="5">
        <v>0</v>
      </c>
      <c r="O6304" s="5">
        <v>0</v>
      </c>
      <c r="P6304" s="5">
        <f t="shared" si="5917"/>
        <v>0</v>
      </c>
      <c r="Q6304" s="5" t="str">
        <f t="shared" si="5918"/>
        <v>-</v>
      </c>
      <c r="R6304" s="8"/>
      <c r="S6304" s="8"/>
      <c r="T6304" s="8"/>
      <c r="U6304" s="8"/>
      <c r="V6304" s="8"/>
      <c r="W6304" s="8"/>
      <c r="X6304" s="8"/>
      <c r="Y6304" s="8"/>
    </row>
    <row r="6305" spans="1:25" ht="15" customHeight="1" x14ac:dyDescent="0.25">
      <c r="A6305" s="64" t="s">
        <v>935</v>
      </c>
      <c r="B6305" s="64" t="s">
        <v>140</v>
      </c>
      <c r="C6305" s="64" t="s">
        <v>1118</v>
      </c>
      <c r="D6305" s="64" t="s">
        <v>2228</v>
      </c>
      <c r="E6305" s="20" t="s">
        <v>298</v>
      </c>
      <c r="F6305" s="64"/>
      <c r="G6305" s="53" t="s">
        <v>388</v>
      </c>
      <c r="H6305" s="53" t="s">
        <v>297</v>
      </c>
      <c r="I6305" s="5">
        <v>170000</v>
      </c>
      <c r="J6305" s="5">
        <v>140000</v>
      </c>
      <c r="K6305" s="5">
        <v>90800</v>
      </c>
      <c r="L6305" s="5">
        <f t="shared" si="5914"/>
        <v>30000</v>
      </c>
      <c r="M6305" s="5">
        <v>10000</v>
      </c>
      <c r="N6305" s="5">
        <v>10000</v>
      </c>
      <c r="O6305" s="5">
        <v>10000</v>
      </c>
      <c r="P6305" s="5">
        <f t="shared" si="5917"/>
        <v>120800</v>
      </c>
      <c r="Q6305" s="5">
        <f t="shared" si="5918"/>
        <v>86.285714285714292</v>
      </c>
      <c r="R6305" s="8"/>
      <c r="S6305" s="8"/>
      <c r="T6305" s="8"/>
      <c r="U6305" s="8"/>
      <c r="V6305" s="8"/>
      <c r="W6305" s="8"/>
      <c r="X6305" s="8"/>
      <c r="Y6305" s="8"/>
    </row>
    <row r="6306" spans="1:25" ht="15" customHeight="1" x14ac:dyDescent="0.25">
      <c r="A6306" s="64" t="s">
        <v>935</v>
      </c>
      <c r="B6306" s="64" t="s">
        <v>140</v>
      </c>
      <c r="C6306" s="64" t="s">
        <v>1118</v>
      </c>
      <c r="D6306" s="64" t="s">
        <v>2228</v>
      </c>
      <c r="E6306" s="20" t="s">
        <v>301</v>
      </c>
      <c r="F6306" s="64"/>
      <c r="G6306" s="53" t="s">
        <v>388</v>
      </c>
      <c r="H6306" s="53" t="s">
        <v>300</v>
      </c>
      <c r="I6306" s="5">
        <v>90000</v>
      </c>
      <c r="J6306" s="5">
        <v>90000</v>
      </c>
      <c r="K6306" s="5">
        <v>45000</v>
      </c>
      <c r="L6306" s="5">
        <f t="shared" si="5914"/>
        <v>16800</v>
      </c>
      <c r="M6306" s="5">
        <v>5600</v>
      </c>
      <c r="N6306" s="5">
        <v>5600</v>
      </c>
      <c r="O6306" s="5">
        <v>5600</v>
      </c>
      <c r="P6306" s="5">
        <f t="shared" si="5917"/>
        <v>61800</v>
      </c>
      <c r="Q6306" s="5">
        <f t="shared" si="5918"/>
        <v>68.666666666666671</v>
      </c>
      <c r="R6306" s="8"/>
      <c r="S6306" s="8"/>
      <c r="T6306" s="8"/>
      <c r="U6306" s="8"/>
      <c r="V6306" s="8"/>
      <c r="W6306" s="8"/>
      <c r="X6306" s="8"/>
      <c r="Y6306" s="8"/>
    </row>
    <row r="6307" spans="1:25" ht="15" customHeight="1" x14ac:dyDescent="0.25">
      <c r="A6307" s="64" t="s">
        <v>935</v>
      </c>
      <c r="B6307" s="64" t="s">
        <v>140</v>
      </c>
      <c r="C6307" s="64" t="s">
        <v>1118</v>
      </c>
      <c r="D6307" s="64" t="s">
        <v>2228</v>
      </c>
      <c r="E6307" s="20" t="s">
        <v>218</v>
      </c>
      <c r="F6307" s="64"/>
      <c r="G6307" s="53" t="s">
        <v>388</v>
      </c>
      <c r="H6307" s="53" t="s">
        <v>217</v>
      </c>
      <c r="I6307" s="5">
        <v>70500</v>
      </c>
      <c r="J6307" s="5">
        <v>0</v>
      </c>
      <c r="K6307" s="5">
        <v>0</v>
      </c>
      <c r="L6307" s="5">
        <f t="shared" si="5914"/>
        <v>0</v>
      </c>
      <c r="M6307" s="5">
        <v>0</v>
      </c>
      <c r="N6307" s="5">
        <v>0</v>
      </c>
      <c r="O6307" s="5">
        <v>0</v>
      </c>
      <c r="P6307" s="5">
        <f t="shared" si="5917"/>
        <v>0</v>
      </c>
      <c r="Q6307" s="5" t="str">
        <f t="shared" si="5918"/>
        <v>-</v>
      </c>
      <c r="R6307" s="8"/>
      <c r="S6307" s="8"/>
      <c r="T6307" s="8"/>
      <c r="U6307" s="8"/>
      <c r="V6307" s="8"/>
      <c r="W6307" s="8"/>
      <c r="X6307" s="8"/>
      <c r="Y6307" s="8"/>
    </row>
    <row r="6308" spans="1:25" ht="15" customHeight="1" x14ac:dyDescent="0.25">
      <c r="A6308" s="64" t="s">
        <v>935</v>
      </c>
      <c r="B6308" s="64" t="s">
        <v>140</v>
      </c>
      <c r="C6308" s="64" t="s">
        <v>1118</v>
      </c>
      <c r="D6308" s="64" t="s">
        <v>2228</v>
      </c>
      <c r="E6308" s="20" t="s">
        <v>305</v>
      </c>
      <c r="F6308" s="64"/>
      <c r="G6308" s="53" t="s">
        <v>388</v>
      </c>
      <c r="H6308" s="53" t="s">
        <v>304</v>
      </c>
      <c r="I6308" s="5">
        <v>68000</v>
      </c>
      <c r="J6308" s="5">
        <v>0</v>
      </c>
      <c r="K6308" s="5">
        <v>0</v>
      </c>
      <c r="L6308" s="5">
        <f t="shared" si="5914"/>
        <v>0</v>
      </c>
      <c r="M6308" s="5">
        <v>0</v>
      </c>
      <c r="N6308" s="5">
        <v>0</v>
      </c>
      <c r="O6308" s="5">
        <v>0</v>
      </c>
      <c r="P6308" s="5">
        <f t="shared" si="5917"/>
        <v>0</v>
      </c>
      <c r="Q6308" s="5" t="str">
        <f t="shared" si="5918"/>
        <v>-</v>
      </c>
      <c r="R6308" s="8"/>
      <c r="S6308" s="8"/>
      <c r="T6308" s="8"/>
      <c r="U6308" s="8"/>
      <c r="V6308" s="8"/>
      <c r="W6308" s="8"/>
      <c r="X6308" s="8"/>
      <c r="Y6308" s="8"/>
    </row>
    <row r="6309" spans="1:25" ht="15" customHeight="1" x14ac:dyDescent="0.25">
      <c r="A6309" s="64" t="s">
        <v>935</v>
      </c>
      <c r="B6309" s="64" t="s">
        <v>140</v>
      </c>
      <c r="C6309" s="64" t="s">
        <v>1118</v>
      </c>
      <c r="D6309" s="64" t="s">
        <v>2228</v>
      </c>
      <c r="E6309" s="20" t="s">
        <v>308</v>
      </c>
      <c r="F6309" s="64"/>
      <c r="G6309" s="53" t="s">
        <v>388</v>
      </c>
      <c r="H6309" s="53" t="s">
        <v>307</v>
      </c>
      <c r="I6309" s="5">
        <v>40000</v>
      </c>
      <c r="J6309" s="5">
        <v>40000</v>
      </c>
      <c r="K6309" s="5">
        <v>20000</v>
      </c>
      <c r="L6309" s="5">
        <f t="shared" si="5914"/>
        <v>20000</v>
      </c>
      <c r="M6309" s="5">
        <v>7500</v>
      </c>
      <c r="N6309" s="5">
        <v>7500</v>
      </c>
      <c r="O6309" s="5">
        <v>5000</v>
      </c>
      <c r="P6309" s="5">
        <f t="shared" si="5917"/>
        <v>40000</v>
      </c>
      <c r="Q6309" s="5">
        <f t="shared" si="5918"/>
        <v>100</v>
      </c>
      <c r="R6309" s="8"/>
      <c r="S6309" s="8"/>
      <c r="T6309" s="8"/>
      <c r="U6309" s="8"/>
      <c r="V6309" s="8"/>
      <c r="W6309" s="8"/>
      <c r="X6309" s="8"/>
      <c r="Y6309" s="8"/>
    </row>
    <row r="6310" spans="1:25" ht="15" customHeight="1" x14ac:dyDescent="0.25">
      <c r="A6310" s="64" t="s">
        <v>935</v>
      </c>
      <c r="B6310" s="64" t="s">
        <v>140</v>
      </c>
      <c r="C6310" s="64" t="s">
        <v>1118</v>
      </c>
      <c r="D6310" s="64" t="s">
        <v>2228</v>
      </c>
      <c r="E6310" s="20" t="s">
        <v>311</v>
      </c>
      <c r="F6310" s="64"/>
      <c r="G6310" s="53" t="s">
        <v>388</v>
      </c>
      <c r="H6310" s="53" t="s">
        <v>310</v>
      </c>
      <c r="I6310" s="5">
        <v>70000</v>
      </c>
      <c r="J6310" s="5">
        <v>0</v>
      </c>
      <c r="K6310" s="5">
        <v>0</v>
      </c>
      <c r="L6310" s="5">
        <f t="shared" si="5914"/>
        <v>0</v>
      </c>
      <c r="M6310" s="5">
        <v>0</v>
      </c>
      <c r="N6310" s="5">
        <v>0</v>
      </c>
      <c r="O6310" s="5">
        <v>0</v>
      </c>
      <c r="P6310" s="5">
        <f t="shared" si="5917"/>
        <v>0</v>
      </c>
      <c r="Q6310" s="5" t="str">
        <f t="shared" si="5918"/>
        <v>-</v>
      </c>
      <c r="R6310" s="8"/>
      <c r="S6310" s="8"/>
      <c r="T6310" s="8"/>
      <c r="U6310" s="8"/>
      <c r="V6310" s="8"/>
      <c r="W6310" s="8"/>
      <c r="X6310" s="8"/>
      <c r="Y6310" s="8"/>
    </row>
    <row r="6311" spans="1:25" ht="15" customHeight="1" x14ac:dyDescent="0.25">
      <c r="A6311" s="63" t="s">
        <v>935</v>
      </c>
      <c r="B6311" s="63" t="s">
        <v>140</v>
      </c>
      <c r="C6311" s="63" t="s">
        <v>1118</v>
      </c>
      <c r="D6311" s="63" t="s">
        <v>2228</v>
      </c>
      <c r="E6311" s="63" t="s">
        <v>39</v>
      </c>
      <c r="F6311" s="64" t="s">
        <v>1</v>
      </c>
      <c r="G6311" s="53" t="s">
        <v>1</v>
      </c>
      <c r="H6311" s="65" t="s">
        <v>40</v>
      </c>
      <c r="I6311" s="6">
        <f t="shared" ref="I6311:K6311" si="5934">SUM(I6312:I6314)</f>
        <v>1684890</v>
      </c>
      <c r="J6311" s="6">
        <f t="shared" si="5934"/>
        <v>13300</v>
      </c>
      <c r="K6311" s="6">
        <f t="shared" si="5934"/>
        <v>7000</v>
      </c>
      <c r="L6311" s="6">
        <f t="shared" si="5914"/>
        <v>6300</v>
      </c>
      <c r="M6311" s="6">
        <f t="shared" ref="M6311" si="5935">SUM(M6312:M6314)</f>
        <v>4810</v>
      </c>
      <c r="N6311" s="6">
        <f t="shared" ref="N6311:O6311" si="5936">SUM(N6312:N6314)</f>
        <v>1390</v>
      </c>
      <c r="O6311" s="6">
        <f t="shared" si="5936"/>
        <v>100</v>
      </c>
      <c r="P6311" s="6">
        <f t="shared" si="5917"/>
        <v>13300</v>
      </c>
      <c r="Q6311" s="6">
        <f t="shared" si="5918"/>
        <v>100</v>
      </c>
      <c r="R6311" s="7"/>
      <c r="S6311" s="7"/>
      <c r="T6311" s="7"/>
      <c r="U6311" s="7"/>
      <c r="V6311" s="7"/>
      <c r="W6311" s="7"/>
      <c r="X6311" s="7"/>
      <c r="Y6311" s="7"/>
    </row>
    <row r="6312" spans="1:25" ht="15" customHeight="1" x14ac:dyDescent="0.25">
      <c r="A6312" s="64" t="s">
        <v>935</v>
      </c>
      <c r="B6312" s="64" t="s">
        <v>140</v>
      </c>
      <c r="C6312" s="64" t="s">
        <v>1118</v>
      </c>
      <c r="D6312" s="64" t="s">
        <v>2228</v>
      </c>
      <c r="E6312" s="20" t="s">
        <v>41</v>
      </c>
      <c r="F6312" s="64"/>
      <c r="G6312" s="53" t="s">
        <v>388</v>
      </c>
      <c r="H6312" s="53" t="s">
        <v>40</v>
      </c>
      <c r="I6312" s="5">
        <v>1656240</v>
      </c>
      <c r="J6312" s="5">
        <v>300</v>
      </c>
      <c r="K6312" s="5">
        <v>0</v>
      </c>
      <c r="L6312" s="5">
        <f t="shared" si="5914"/>
        <v>300</v>
      </c>
      <c r="M6312" s="5">
        <v>100</v>
      </c>
      <c r="N6312" s="5">
        <v>100</v>
      </c>
      <c r="O6312" s="5">
        <v>100</v>
      </c>
      <c r="P6312" s="5">
        <f t="shared" si="5917"/>
        <v>300</v>
      </c>
      <c r="Q6312" s="5">
        <f t="shared" si="5918"/>
        <v>100</v>
      </c>
      <c r="R6312" s="8"/>
      <c r="S6312" s="8"/>
      <c r="T6312" s="8"/>
      <c r="U6312" s="8"/>
      <c r="V6312" s="8"/>
      <c r="W6312" s="8"/>
      <c r="X6312" s="8"/>
      <c r="Y6312" s="8"/>
    </row>
    <row r="6313" spans="1:25" ht="15" customHeight="1" x14ac:dyDescent="0.25">
      <c r="A6313" s="64" t="s">
        <v>935</v>
      </c>
      <c r="B6313" s="64" t="s">
        <v>140</v>
      </c>
      <c r="C6313" s="64" t="s">
        <v>1118</v>
      </c>
      <c r="D6313" s="64" t="s">
        <v>2228</v>
      </c>
      <c r="E6313" s="20" t="s">
        <v>41</v>
      </c>
      <c r="F6313" s="64" t="s">
        <v>2235</v>
      </c>
      <c r="G6313" s="53" t="s">
        <v>388</v>
      </c>
      <c r="H6313" s="53" t="s">
        <v>49</v>
      </c>
      <c r="I6313" s="5">
        <v>24650</v>
      </c>
      <c r="J6313" s="5">
        <v>10000</v>
      </c>
      <c r="K6313" s="5">
        <v>7000</v>
      </c>
      <c r="L6313" s="5">
        <f t="shared" si="5914"/>
        <v>3000</v>
      </c>
      <c r="M6313" s="5">
        <v>1710</v>
      </c>
      <c r="N6313" s="5">
        <v>1290</v>
      </c>
      <c r="O6313" s="5"/>
      <c r="P6313" s="5">
        <f t="shared" si="5917"/>
        <v>10000</v>
      </c>
      <c r="Q6313" s="5">
        <f t="shared" si="5918"/>
        <v>100</v>
      </c>
      <c r="R6313" s="8"/>
      <c r="S6313" s="8"/>
      <c r="T6313" s="8"/>
      <c r="U6313" s="8"/>
      <c r="V6313" s="8"/>
      <c r="W6313" s="8"/>
      <c r="X6313" s="8"/>
      <c r="Y6313" s="8"/>
    </row>
    <row r="6314" spans="1:25" s="17" customFormat="1" ht="15" customHeight="1" x14ac:dyDescent="0.25">
      <c r="A6314" s="44" t="s">
        <v>935</v>
      </c>
      <c r="B6314" s="44" t="s">
        <v>140</v>
      </c>
      <c r="C6314" s="44" t="s">
        <v>1118</v>
      </c>
      <c r="D6314" s="44" t="s">
        <v>2228</v>
      </c>
      <c r="E6314" s="45" t="s">
        <v>41</v>
      </c>
      <c r="F6314" s="44" t="s">
        <v>4003</v>
      </c>
      <c r="G6314" s="46" t="s">
        <v>388</v>
      </c>
      <c r="H6314" s="46" t="s">
        <v>55</v>
      </c>
      <c r="I6314" s="16">
        <v>4000</v>
      </c>
      <c r="J6314" s="16">
        <v>3000</v>
      </c>
      <c r="K6314" s="16">
        <v>0</v>
      </c>
      <c r="L6314" s="16">
        <f t="shared" si="5914"/>
        <v>3000</v>
      </c>
      <c r="M6314" s="16">
        <v>3000</v>
      </c>
      <c r="N6314" s="16">
        <v>0</v>
      </c>
      <c r="O6314" s="16">
        <v>0</v>
      </c>
      <c r="P6314" s="16">
        <f t="shared" si="5917"/>
        <v>3000</v>
      </c>
      <c r="Q6314" s="16">
        <f t="shared" si="5918"/>
        <v>100</v>
      </c>
      <c r="R6314" s="103"/>
      <c r="S6314" s="103"/>
      <c r="T6314" s="103"/>
      <c r="U6314" s="103"/>
      <c r="V6314" s="103"/>
      <c r="W6314" s="103"/>
      <c r="X6314" s="103"/>
      <c r="Y6314" s="103"/>
    </row>
    <row r="6315" spans="1:25" s="4" customFormat="1" ht="15" customHeight="1" x14ac:dyDescent="0.25">
      <c r="A6315" s="63" t="s">
        <v>1</v>
      </c>
      <c r="B6315" s="63" t="s">
        <v>1</v>
      </c>
      <c r="C6315" s="63" t="s">
        <v>1</v>
      </c>
      <c r="D6315" s="65" t="s">
        <v>1</v>
      </c>
      <c r="E6315" s="65" t="s">
        <v>1</v>
      </c>
      <c r="F6315" s="65" t="s">
        <v>1</v>
      </c>
      <c r="G6315" s="65" t="s">
        <v>1</v>
      </c>
      <c r="H6315" s="66" t="s">
        <v>56</v>
      </c>
      <c r="I6315" s="24">
        <f t="shared" ref="I6315:K6315" si="5937">SUM(I6316)</f>
        <v>49128</v>
      </c>
      <c r="J6315" s="24">
        <f t="shared" si="5937"/>
        <v>0</v>
      </c>
      <c r="K6315" s="24">
        <f t="shared" si="5937"/>
        <v>0</v>
      </c>
      <c r="L6315" s="24">
        <f t="shared" si="5914"/>
        <v>0</v>
      </c>
      <c r="M6315" s="24">
        <f t="shared" ref="M6315" si="5938">SUM(M6316)</f>
        <v>0</v>
      </c>
      <c r="N6315" s="24">
        <f t="shared" ref="N6315:O6315" si="5939">SUM(N6316)</f>
        <v>0</v>
      </c>
      <c r="O6315" s="24">
        <f t="shared" si="5939"/>
        <v>0</v>
      </c>
      <c r="P6315" s="24">
        <f t="shared" si="5917"/>
        <v>0</v>
      </c>
      <c r="Q6315" s="24" t="str">
        <f t="shared" si="5918"/>
        <v>-</v>
      </c>
      <c r="R6315" s="102"/>
      <c r="S6315" s="102"/>
      <c r="T6315" s="102"/>
      <c r="U6315" s="102"/>
      <c r="V6315" s="102"/>
      <c r="W6315" s="102"/>
      <c r="X6315" s="102"/>
      <c r="Y6315" s="102"/>
    </row>
    <row r="6316" spans="1:25" s="4" customFormat="1" ht="15" customHeight="1" x14ac:dyDescent="0.25">
      <c r="A6316" s="63" t="s">
        <v>935</v>
      </c>
      <c r="B6316" s="63" t="s">
        <v>140</v>
      </c>
      <c r="C6316" s="63" t="s">
        <v>1118</v>
      </c>
      <c r="D6316" s="63" t="s">
        <v>2228</v>
      </c>
      <c r="E6316" s="65" t="s">
        <v>57</v>
      </c>
      <c r="F6316" s="65" t="s">
        <v>1</v>
      </c>
      <c r="G6316" s="65" t="s">
        <v>1</v>
      </c>
      <c r="H6316" s="65" t="s">
        <v>58</v>
      </c>
      <c r="I6316" s="5">
        <f t="shared" ref="I6316:K6316" si="5940">SUM(I6317:I6318)</f>
        <v>49128</v>
      </c>
      <c r="J6316" s="5">
        <f t="shared" si="5940"/>
        <v>0</v>
      </c>
      <c r="K6316" s="5">
        <f t="shared" si="5940"/>
        <v>0</v>
      </c>
      <c r="L6316" s="5">
        <f t="shared" si="5914"/>
        <v>0</v>
      </c>
      <c r="M6316" s="5">
        <f t="shared" ref="M6316" si="5941">SUM(M6317:M6318)</f>
        <v>0</v>
      </c>
      <c r="N6316" s="5">
        <f t="shared" ref="N6316:O6316" si="5942">SUM(N6317:N6318)</f>
        <v>0</v>
      </c>
      <c r="O6316" s="5">
        <f t="shared" si="5942"/>
        <v>0</v>
      </c>
      <c r="P6316" s="5">
        <f t="shared" si="5917"/>
        <v>0</v>
      </c>
      <c r="Q6316" s="5" t="str">
        <f t="shared" si="5918"/>
        <v>-</v>
      </c>
      <c r="R6316" s="8"/>
      <c r="S6316" s="8"/>
      <c r="T6316" s="8"/>
      <c r="U6316" s="8"/>
      <c r="V6316" s="8"/>
      <c r="W6316" s="8"/>
      <c r="X6316" s="8"/>
      <c r="Y6316" s="8"/>
    </row>
    <row r="6317" spans="1:25" s="17" customFormat="1" ht="15" customHeight="1" x14ac:dyDescent="0.25">
      <c r="A6317" s="44" t="s">
        <v>935</v>
      </c>
      <c r="B6317" s="44" t="s">
        <v>140</v>
      </c>
      <c r="C6317" s="44" t="s">
        <v>1118</v>
      </c>
      <c r="D6317" s="44" t="s">
        <v>2228</v>
      </c>
      <c r="E6317" s="45" t="s">
        <v>106</v>
      </c>
      <c r="F6317" s="44"/>
      <c r="G6317" s="46" t="s">
        <v>388</v>
      </c>
      <c r="H6317" s="46" t="s">
        <v>105</v>
      </c>
      <c r="I6317" s="16">
        <v>49028</v>
      </c>
      <c r="J6317" s="16">
        <v>0</v>
      </c>
      <c r="K6317" s="16">
        <v>0</v>
      </c>
      <c r="L6317" s="16">
        <f t="shared" si="5914"/>
        <v>0</v>
      </c>
      <c r="M6317" s="16"/>
      <c r="N6317" s="16"/>
      <c r="O6317" s="16"/>
      <c r="P6317" s="16">
        <f t="shared" si="5917"/>
        <v>0</v>
      </c>
      <c r="Q6317" s="16" t="str">
        <f t="shared" si="5918"/>
        <v>-</v>
      </c>
      <c r="R6317" s="103"/>
      <c r="S6317" s="103"/>
      <c r="T6317" s="103"/>
      <c r="U6317" s="103"/>
      <c r="V6317" s="103"/>
      <c r="W6317" s="103"/>
      <c r="X6317" s="103"/>
      <c r="Y6317" s="103"/>
    </row>
    <row r="6318" spans="1:25" s="17" customFormat="1" ht="15" customHeight="1" x14ac:dyDescent="0.25">
      <c r="A6318" s="44" t="s">
        <v>935</v>
      </c>
      <c r="B6318" s="44" t="s">
        <v>140</v>
      </c>
      <c r="C6318" s="44" t="s">
        <v>1118</v>
      </c>
      <c r="D6318" s="44" t="s">
        <v>2228</v>
      </c>
      <c r="E6318" s="45">
        <v>614800</v>
      </c>
      <c r="F6318" s="44"/>
      <c r="G6318" s="46" t="s">
        <v>388</v>
      </c>
      <c r="H6318" s="46" t="s">
        <v>67</v>
      </c>
      <c r="I6318" s="16">
        <v>100</v>
      </c>
      <c r="J6318" s="16">
        <v>0</v>
      </c>
      <c r="K6318" s="16">
        <v>0</v>
      </c>
      <c r="L6318" s="16">
        <f t="shared" si="5914"/>
        <v>0</v>
      </c>
      <c r="M6318" s="16"/>
      <c r="N6318" s="16"/>
      <c r="O6318" s="16"/>
      <c r="P6318" s="16">
        <f t="shared" si="5917"/>
        <v>0</v>
      </c>
      <c r="Q6318" s="16" t="str">
        <f t="shared" si="5918"/>
        <v>-</v>
      </c>
      <c r="R6318" s="103"/>
      <c r="S6318" s="103"/>
      <c r="T6318" s="103"/>
      <c r="U6318" s="103"/>
      <c r="V6318" s="103"/>
      <c r="W6318" s="103"/>
      <c r="X6318" s="103"/>
      <c r="Y6318" s="103"/>
    </row>
    <row r="6319" spans="1:25" s="4" customFormat="1" ht="15" customHeight="1" x14ac:dyDescent="0.25">
      <c r="A6319" s="63" t="s">
        <v>1</v>
      </c>
      <c r="B6319" s="63" t="s">
        <v>1</v>
      </c>
      <c r="C6319" s="63" t="s">
        <v>1</v>
      </c>
      <c r="D6319" s="65" t="s">
        <v>1</v>
      </c>
      <c r="E6319" s="65" t="s">
        <v>1</v>
      </c>
      <c r="F6319" s="65" t="s">
        <v>1</v>
      </c>
      <c r="G6319" s="65" t="s">
        <v>1</v>
      </c>
      <c r="H6319" s="66" t="s">
        <v>855</v>
      </c>
      <c r="I6319" s="24">
        <f t="shared" ref="I6319:K6320" si="5943">SUM(I6320)</f>
        <v>38950</v>
      </c>
      <c r="J6319" s="24">
        <f t="shared" si="5943"/>
        <v>35055</v>
      </c>
      <c r="K6319" s="24">
        <f t="shared" si="5943"/>
        <v>17600</v>
      </c>
      <c r="L6319" s="24">
        <f t="shared" si="5914"/>
        <v>11700</v>
      </c>
      <c r="M6319" s="24">
        <f t="shared" ref="M6319:M6320" si="5944">SUM(M6320)</f>
        <v>4100</v>
      </c>
      <c r="N6319" s="24">
        <f t="shared" ref="N6319:O6320" si="5945">SUM(N6320)</f>
        <v>3900</v>
      </c>
      <c r="O6319" s="24">
        <f t="shared" si="5945"/>
        <v>3700</v>
      </c>
      <c r="P6319" s="24">
        <f t="shared" si="5917"/>
        <v>29300</v>
      </c>
      <c r="Q6319" s="24">
        <f t="shared" si="5918"/>
        <v>83.582941092568817</v>
      </c>
      <c r="R6319" s="102"/>
      <c r="S6319" s="102"/>
      <c r="T6319" s="102"/>
      <c r="U6319" s="102"/>
      <c r="V6319" s="102"/>
      <c r="W6319" s="102"/>
      <c r="X6319" s="102"/>
      <c r="Y6319" s="102"/>
    </row>
    <row r="6320" spans="1:25" s="4" customFormat="1" ht="15" customHeight="1" x14ac:dyDescent="0.25">
      <c r="A6320" s="63" t="s">
        <v>935</v>
      </c>
      <c r="B6320" s="63" t="s">
        <v>140</v>
      </c>
      <c r="C6320" s="63" t="s">
        <v>1118</v>
      </c>
      <c r="D6320" s="63" t="s">
        <v>2228</v>
      </c>
      <c r="E6320" s="65" t="s">
        <v>856</v>
      </c>
      <c r="F6320" s="65" t="s">
        <v>1</v>
      </c>
      <c r="G6320" s="65" t="s">
        <v>1</v>
      </c>
      <c r="H6320" s="65" t="s">
        <v>857</v>
      </c>
      <c r="I6320" s="5">
        <f t="shared" si="5943"/>
        <v>38950</v>
      </c>
      <c r="J6320" s="5">
        <f t="shared" si="5943"/>
        <v>35055</v>
      </c>
      <c r="K6320" s="5">
        <f t="shared" si="5943"/>
        <v>17600</v>
      </c>
      <c r="L6320" s="5">
        <f t="shared" si="5914"/>
        <v>11700</v>
      </c>
      <c r="M6320" s="5">
        <f t="shared" si="5944"/>
        <v>4100</v>
      </c>
      <c r="N6320" s="5">
        <f t="shared" si="5945"/>
        <v>3900</v>
      </c>
      <c r="O6320" s="5">
        <f t="shared" si="5945"/>
        <v>3700</v>
      </c>
      <c r="P6320" s="5">
        <f t="shared" si="5917"/>
        <v>29300</v>
      </c>
      <c r="Q6320" s="5">
        <f t="shared" si="5918"/>
        <v>83.582941092568817</v>
      </c>
      <c r="R6320" s="8"/>
      <c r="S6320" s="8"/>
      <c r="T6320" s="8"/>
      <c r="U6320" s="8"/>
      <c r="V6320" s="8"/>
      <c r="W6320" s="8"/>
      <c r="X6320" s="8"/>
      <c r="Y6320" s="8"/>
    </row>
    <row r="6321" spans="1:25" s="17" customFormat="1" ht="15" customHeight="1" x14ac:dyDescent="0.25">
      <c r="A6321" s="44" t="s">
        <v>935</v>
      </c>
      <c r="B6321" s="44" t="s">
        <v>140</v>
      </c>
      <c r="C6321" s="44" t="s">
        <v>1118</v>
      </c>
      <c r="D6321" s="44" t="s">
        <v>2228</v>
      </c>
      <c r="E6321" s="45" t="s">
        <v>863</v>
      </c>
      <c r="F6321" s="44"/>
      <c r="G6321" s="46" t="s">
        <v>388</v>
      </c>
      <c r="H6321" s="46" t="s">
        <v>862</v>
      </c>
      <c r="I6321" s="16">
        <v>38950</v>
      </c>
      <c r="J6321" s="16">
        <v>35055</v>
      </c>
      <c r="K6321" s="16">
        <v>17600</v>
      </c>
      <c r="L6321" s="16">
        <f t="shared" si="5914"/>
        <v>11700</v>
      </c>
      <c r="M6321" s="16">
        <v>4100</v>
      </c>
      <c r="N6321" s="16">
        <v>3900</v>
      </c>
      <c r="O6321" s="16">
        <v>3700</v>
      </c>
      <c r="P6321" s="16">
        <f t="shared" si="5917"/>
        <v>29300</v>
      </c>
      <c r="Q6321" s="16">
        <f t="shared" si="5918"/>
        <v>83.582941092568817</v>
      </c>
      <c r="R6321" s="103"/>
      <c r="S6321" s="103"/>
      <c r="T6321" s="103"/>
      <c r="U6321" s="103"/>
      <c r="V6321" s="103"/>
      <c r="W6321" s="103"/>
      <c r="X6321" s="103"/>
      <c r="Y6321" s="103"/>
    </row>
    <row r="6322" spans="1:25" ht="13.5" customHeight="1" x14ac:dyDescent="0.25">
      <c r="A6322" s="63" t="s">
        <v>1</v>
      </c>
      <c r="B6322" s="63" t="s">
        <v>1</v>
      </c>
      <c r="C6322" s="63" t="s">
        <v>1</v>
      </c>
      <c r="D6322" s="65" t="s">
        <v>1</v>
      </c>
      <c r="E6322" s="65" t="s">
        <v>1</v>
      </c>
      <c r="F6322" s="65" t="s">
        <v>1</v>
      </c>
      <c r="G6322" s="65" t="s">
        <v>1</v>
      </c>
      <c r="H6322" s="66" t="s">
        <v>69</v>
      </c>
      <c r="I6322" s="13">
        <f t="shared" ref="I6322:K6322" si="5946">SUM(I6323)</f>
        <v>100100</v>
      </c>
      <c r="J6322" s="13">
        <f t="shared" si="5946"/>
        <v>0</v>
      </c>
      <c r="K6322" s="13">
        <f t="shared" si="5946"/>
        <v>0</v>
      </c>
      <c r="L6322" s="13">
        <f t="shared" si="5914"/>
        <v>0</v>
      </c>
      <c r="M6322" s="13">
        <f t="shared" ref="M6322" si="5947">SUM(M6323)</f>
        <v>0</v>
      </c>
      <c r="N6322" s="13">
        <f t="shared" ref="N6322:O6322" si="5948">SUM(N6323)</f>
        <v>0</v>
      </c>
      <c r="O6322" s="13">
        <f t="shared" si="5948"/>
        <v>0</v>
      </c>
      <c r="P6322" s="13">
        <f t="shared" si="5917"/>
        <v>0</v>
      </c>
      <c r="Q6322" s="13" t="str">
        <f t="shared" si="5918"/>
        <v>-</v>
      </c>
      <c r="R6322" s="12"/>
      <c r="S6322" s="12"/>
      <c r="T6322" s="12"/>
      <c r="U6322" s="12"/>
      <c r="V6322" s="12"/>
      <c r="W6322" s="12"/>
      <c r="X6322" s="12"/>
      <c r="Y6322" s="12"/>
    </row>
    <row r="6323" spans="1:25" ht="15" customHeight="1" x14ac:dyDescent="0.25">
      <c r="A6323" s="63" t="s">
        <v>935</v>
      </c>
      <c r="B6323" s="63" t="s">
        <v>140</v>
      </c>
      <c r="C6323" s="63" t="s">
        <v>1118</v>
      </c>
      <c r="D6323" s="63" t="s">
        <v>2228</v>
      </c>
      <c r="E6323" s="65" t="s">
        <v>70</v>
      </c>
      <c r="F6323" s="65" t="s">
        <v>1</v>
      </c>
      <c r="G6323" s="65" t="s">
        <v>1</v>
      </c>
      <c r="H6323" s="65" t="s">
        <v>71</v>
      </c>
      <c r="I6323" s="6">
        <f t="shared" ref="I6323:K6323" si="5949">SUM(I6324:I6326)</f>
        <v>100100</v>
      </c>
      <c r="J6323" s="6">
        <f t="shared" si="5949"/>
        <v>0</v>
      </c>
      <c r="K6323" s="6">
        <f t="shared" si="5949"/>
        <v>0</v>
      </c>
      <c r="L6323" s="6">
        <f t="shared" si="5914"/>
        <v>0</v>
      </c>
      <c r="M6323" s="6">
        <f t="shared" ref="M6323" si="5950">SUM(M6324:M6326)</f>
        <v>0</v>
      </c>
      <c r="N6323" s="6">
        <f t="shared" ref="N6323:O6323" si="5951">SUM(N6324:N6326)</f>
        <v>0</v>
      </c>
      <c r="O6323" s="6">
        <f t="shared" si="5951"/>
        <v>0</v>
      </c>
      <c r="P6323" s="6">
        <f t="shared" si="5917"/>
        <v>0</v>
      </c>
      <c r="Q6323" s="6" t="str">
        <f t="shared" si="5918"/>
        <v>-</v>
      </c>
      <c r="R6323" s="7"/>
      <c r="S6323" s="7"/>
      <c r="T6323" s="7"/>
      <c r="U6323" s="7"/>
      <c r="V6323" s="7"/>
      <c r="W6323" s="7"/>
      <c r="X6323" s="7"/>
      <c r="Y6323" s="7"/>
    </row>
    <row r="6324" spans="1:25" ht="15" customHeight="1" x14ac:dyDescent="0.25">
      <c r="A6324" s="64" t="s">
        <v>935</v>
      </c>
      <c r="B6324" s="64" t="s">
        <v>140</v>
      </c>
      <c r="C6324" s="64" t="s">
        <v>1118</v>
      </c>
      <c r="D6324" s="64" t="s">
        <v>2228</v>
      </c>
      <c r="E6324" s="20" t="s">
        <v>74</v>
      </c>
      <c r="F6324" s="64"/>
      <c r="G6324" s="53" t="s">
        <v>388</v>
      </c>
      <c r="H6324" s="53" t="s">
        <v>73</v>
      </c>
      <c r="I6324" s="5">
        <v>100000</v>
      </c>
      <c r="J6324" s="5">
        <v>0</v>
      </c>
      <c r="K6324" s="5">
        <v>0</v>
      </c>
      <c r="L6324" s="5">
        <f t="shared" si="5914"/>
        <v>0</v>
      </c>
      <c r="M6324" s="5"/>
      <c r="N6324" s="5"/>
      <c r="O6324" s="5"/>
      <c r="P6324" s="5">
        <f t="shared" si="5917"/>
        <v>0</v>
      </c>
      <c r="Q6324" s="5" t="str">
        <f t="shared" si="5918"/>
        <v>-</v>
      </c>
      <c r="R6324" s="8"/>
      <c r="S6324" s="8"/>
      <c r="T6324" s="8"/>
      <c r="U6324" s="8"/>
      <c r="V6324" s="8"/>
      <c r="W6324" s="8"/>
      <c r="X6324" s="8"/>
      <c r="Y6324" s="8"/>
    </row>
    <row r="6325" spans="1:25" s="17" customFormat="1" ht="15" customHeight="1" x14ac:dyDescent="0.25">
      <c r="A6325" s="44" t="s">
        <v>935</v>
      </c>
      <c r="B6325" s="44" t="s">
        <v>140</v>
      </c>
      <c r="C6325" s="44" t="s">
        <v>1118</v>
      </c>
      <c r="D6325" s="44" t="s">
        <v>2228</v>
      </c>
      <c r="E6325" s="45">
        <v>821500</v>
      </c>
      <c r="F6325" s="44"/>
      <c r="G6325" s="46" t="s">
        <v>388</v>
      </c>
      <c r="H6325" s="46" t="s">
        <v>3801</v>
      </c>
      <c r="I6325" s="16">
        <v>100</v>
      </c>
      <c r="J6325" s="16">
        <v>0</v>
      </c>
      <c r="K6325" s="16">
        <v>0</v>
      </c>
      <c r="L6325" s="16">
        <f t="shared" si="5914"/>
        <v>0</v>
      </c>
      <c r="M6325" s="16"/>
      <c r="N6325" s="16"/>
      <c r="O6325" s="16"/>
      <c r="P6325" s="16">
        <f t="shared" si="5917"/>
        <v>0</v>
      </c>
      <c r="Q6325" s="16" t="str">
        <f t="shared" si="5918"/>
        <v>-</v>
      </c>
      <c r="R6325" s="103"/>
      <c r="S6325" s="103"/>
      <c r="T6325" s="103"/>
      <c r="U6325" s="103"/>
      <c r="V6325" s="103"/>
      <c r="W6325" s="103"/>
      <c r="X6325" s="103"/>
      <c r="Y6325" s="103"/>
    </row>
    <row r="6326" spans="1:25" ht="15" customHeight="1" x14ac:dyDescent="0.25">
      <c r="A6326" s="64" t="s">
        <v>935</v>
      </c>
      <c r="B6326" s="64" t="s">
        <v>140</v>
      </c>
      <c r="C6326" s="64" t="s">
        <v>1118</v>
      </c>
      <c r="D6326" s="64" t="s">
        <v>2228</v>
      </c>
      <c r="E6326" s="20" t="s">
        <v>323</v>
      </c>
      <c r="F6326" s="64"/>
      <c r="G6326" s="53" t="s">
        <v>388</v>
      </c>
      <c r="H6326" s="53" t="s">
        <v>322</v>
      </c>
      <c r="I6326" s="5">
        <v>0</v>
      </c>
      <c r="J6326" s="5">
        <v>0</v>
      </c>
      <c r="K6326" s="5">
        <v>0</v>
      </c>
      <c r="L6326" s="5">
        <f t="shared" si="5914"/>
        <v>0</v>
      </c>
      <c r="M6326" s="5"/>
      <c r="N6326" s="5"/>
      <c r="O6326" s="5"/>
      <c r="P6326" s="5">
        <f t="shared" si="5917"/>
        <v>0</v>
      </c>
      <c r="Q6326" s="5" t="str">
        <f t="shared" si="5918"/>
        <v>-</v>
      </c>
      <c r="R6326" s="8"/>
      <c r="S6326" s="8"/>
      <c r="T6326" s="8"/>
      <c r="U6326" s="8"/>
      <c r="V6326" s="8"/>
      <c r="W6326" s="8"/>
      <c r="X6326" s="8"/>
      <c r="Y6326" s="8"/>
    </row>
    <row r="6327" spans="1:25" s="4" customFormat="1" ht="15" customHeight="1" x14ac:dyDescent="0.25">
      <c r="A6327" s="63" t="s">
        <v>1</v>
      </c>
      <c r="B6327" s="63" t="s">
        <v>1</v>
      </c>
      <c r="C6327" s="63" t="s">
        <v>1</v>
      </c>
      <c r="D6327" s="65" t="s">
        <v>1</v>
      </c>
      <c r="E6327" s="65" t="s">
        <v>1</v>
      </c>
      <c r="F6327" s="65" t="s">
        <v>1</v>
      </c>
      <c r="G6327" s="65" t="s">
        <v>1</v>
      </c>
      <c r="H6327" s="66" t="s">
        <v>864</v>
      </c>
      <c r="I6327" s="24">
        <f t="shared" ref="I6327:K6328" si="5952">SUM(I6328)</f>
        <v>416670</v>
      </c>
      <c r="J6327" s="24">
        <f t="shared" si="5952"/>
        <v>375003</v>
      </c>
      <c r="K6327" s="24">
        <f t="shared" si="5952"/>
        <v>167001</v>
      </c>
      <c r="L6327" s="24">
        <f t="shared" si="5914"/>
        <v>125001</v>
      </c>
      <c r="M6327" s="24">
        <f t="shared" ref="M6327:M6328" si="5953">SUM(M6328)</f>
        <v>41667</v>
      </c>
      <c r="N6327" s="24">
        <f t="shared" ref="N6327:O6328" si="5954">SUM(N6328)</f>
        <v>41667</v>
      </c>
      <c r="O6327" s="24">
        <f t="shared" si="5954"/>
        <v>41667</v>
      </c>
      <c r="P6327" s="24">
        <f t="shared" si="5917"/>
        <v>292002</v>
      </c>
      <c r="Q6327" s="24">
        <f t="shared" si="5918"/>
        <v>77.86657706738346</v>
      </c>
      <c r="R6327" s="102"/>
      <c r="S6327" s="102"/>
      <c r="T6327" s="102"/>
      <c r="U6327" s="102"/>
      <c r="V6327" s="102"/>
      <c r="W6327" s="102"/>
      <c r="X6327" s="102"/>
      <c r="Y6327" s="102"/>
    </row>
    <row r="6328" spans="1:25" s="4" customFormat="1" ht="15" customHeight="1" x14ac:dyDescent="0.25">
      <c r="A6328" s="63" t="s">
        <v>935</v>
      </c>
      <c r="B6328" s="63" t="s">
        <v>140</v>
      </c>
      <c r="C6328" s="63" t="s">
        <v>1118</v>
      </c>
      <c r="D6328" s="63" t="s">
        <v>2228</v>
      </c>
      <c r="E6328" s="65" t="s">
        <v>865</v>
      </c>
      <c r="F6328" s="65" t="s">
        <v>1</v>
      </c>
      <c r="G6328" s="65" t="s">
        <v>1</v>
      </c>
      <c r="H6328" s="65" t="s">
        <v>866</v>
      </c>
      <c r="I6328" s="5">
        <f t="shared" si="5952"/>
        <v>416670</v>
      </c>
      <c r="J6328" s="5">
        <f t="shared" si="5952"/>
        <v>375003</v>
      </c>
      <c r="K6328" s="5">
        <f t="shared" si="5952"/>
        <v>167001</v>
      </c>
      <c r="L6328" s="5">
        <f t="shared" si="5914"/>
        <v>125001</v>
      </c>
      <c r="M6328" s="5">
        <f t="shared" si="5953"/>
        <v>41667</v>
      </c>
      <c r="N6328" s="5">
        <f t="shared" si="5954"/>
        <v>41667</v>
      </c>
      <c r="O6328" s="5">
        <f t="shared" si="5954"/>
        <v>41667</v>
      </c>
      <c r="P6328" s="5">
        <f t="shared" si="5917"/>
        <v>292002</v>
      </c>
      <c r="Q6328" s="5">
        <f t="shared" si="5918"/>
        <v>77.86657706738346</v>
      </c>
      <c r="R6328" s="8"/>
      <c r="S6328" s="8"/>
      <c r="T6328" s="8"/>
      <c r="U6328" s="8"/>
      <c r="V6328" s="8"/>
      <c r="W6328" s="8"/>
      <c r="X6328" s="8"/>
      <c r="Y6328" s="8"/>
    </row>
    <row r="6329" spans="1:25" s="17" customFormat="1" ht="15" customHeight="1" x14ac:dyDescent="0.25">
      <c r="A6329" s="44" t="s">
        <v>935</v>
      </c>
      <c r="B6329" s="44" t="s">
        <v>140</v>
      </c>
      <c r="C6329" s="44" t="s">
        <v>1118</v>
      </c>
      <c r="D6329" s="44" t="s">
        <v>2228</v>
      </c>
      <c r="E6329" s="45">
        <v>823300</v>
      </c>
      <c r="F6329" s="44"/>
      <c r="G6329" s="46" t="s">
        <v>388</v>
      </c>
      <c r="H6329" s="46" t="s">
        <v>869</v>
      </c>
      <c r="I6329" s="16">
        <v>416670</v>
      </c>
      <c r="J6329" s="16">
        <v>375003</v>
      </c>
      <c r="K6329" s="16">
        <v>167001</v>
      </c>
      <c r="L6329" s="16">
        <f t="shared" si="5914"/>
        <v>125001</v>
      </c>
      <c r="M6329" s="16">
        <v>41667</v>
      </c>
      <c r="N6329" s="16">
        <v>41667</v>
      </c>
      <c r="O6329" s="16">
        <v>41667</v>
      </c>
      <c r="P6329" s="16">
        <f t="shared" si="5917"/>
        <v>292002</v>
      </c>
      <c r="Q6329" s="16">
        <f t="shared" si="5918"/>
        <v>77.86657706738346</v>
      </c>
      <c r="R6329" s="103"/>
      <c r="S6329" s="103"/>
      <c r="T6329" s="103"/>
      <c r="U6329" s="103"/>
      <c r="V6329" s="103"/>
      <c r="W6329" s="103"/>
      <c r="X6329" s="103"/>
      <c r="Y6329" s="103"/>
    </row>
    <row r="6330" spans="1:25" ht="15" customHeight="1" x14ac:dyDescent="0.25">
      <c r="A6330" s="53" t="s">
        <v>1</v>
      </c>
      <c r="B6330" s="53" t="s">
        <v>1</v>
      </c>
      <c r="C6330" s="53" t="s">
        <v>1</v>
      </c>
      <c r="D6330" s="53" t="s">
        <v>1</v>
      </c>
      <c r="E6330" s="53" t="s">
        <v>1</v>
      </c>
      <c r="F6330" s="53" t="s">
        <v>1</v>
      </c>
      <c r="G6330" s="53" t="s">
        <v>1</v>
      </c>
      <c r="H6330" s="66" t="s">
        <v>2236</v>
      </c>
      <c r="I6330" s="13">
        <f t="shared" ref="I6330:K6330" si="5955">SUM(I6292,I6322,I6315,I6319,I6327)</f>
        <v>10259158</v>
      </c>
      <c r="J6330" s="13">
        <f t="shared" si="5955"/>
        <v>7719356</v>
      </c>
      <c r="K6330" s="13">
        <f t="shared" si="5955"/>
        <v>4189956</v>
      </c>
      <c r="L6330" s="13">
        <f t="shared" si="5914"/>
        <v>2041601</v>
      </c>
      <c r="M6330" s="13">
        <f t="shared" ref="M6330" si="5956">SUM(M6292,M6322,M6315,M6319,M6327)</f>
        <v>692677</v>
      </c>
      <c r="N6330" s="13">
        <f t="shared" ref="N6330:O6330" si="5957">SUM(N6292,N6322,N6315,N6319,N6327)</f>
        <v>691457</v>
      </c>
      <c r="O6330" s="13">
        <f t="shared" si="5957"/>
        <v>657467</v>
      </c>
      <c r="P6330" s="13">
        <f t="shared" si="5917"/>
        <v>6231557</v>
      </c>
      <c r="Q6330" s="13">
        <f t="shared" si="5918"/>
        <v>80.726384428960145</v>
      </c>
      <c r="R6330" s="12"/>
      <c r="S6330" s="12"/>
      <c r="T6330" s="12"/>
      <c r="U6330" s="12"/>
      <c r="V6330" s="12"/>
      <c r="W6330" s="12"/>
      <c r="X6330" s="12"/>
      <c r="Y6330" s="12"/>
    </row>
    <row r="6331" spans="1:25" ht="15" customHeight="1" thickBot="1" x14ac:dyDescent="0.3">
      <c r="A6331" s="53" t="s">
        <v>1</v>
      </c>
      <c r="B6331" s="53" t="s">
        <v>1</v>
      </c>
      <c r="C6331" s="53" t="s">
        <v>1</v>
      </c>
      <c r="D6331" s="53" t="s">
        <v>1</v>
      </c>
      <c r="E6331" s="53" t="s">
        <v>1</v>
      </c>
      <c r="F6331" s="53" t="s">
        <v>1</v>
      </c>
      <c r="G6331" s="53" t="s">
        <v>1</v>
      </c>
      <c r="H6331" s="65" t="s">
        <v>76</v>
      </c>
      <c r="I6331" s="31"/>
      <c r="J6331" s="31"/>
      <c r="K6331" s="31">
        <v>0</v>
      </c>
      <c r="L6331" s="31"/>
      <c r="M6331" s="31"/>
      <c r="N6331" s="31"/>
      <c r="O6331" s="31"/>
      <c r="P6331" s="31"/>
      <c r="Q6331" s="31"/>
      <c r="R6331" s="94"/>
      <c r="S6331" s="94"/>
      <c r="T6331" s="94"/>
      <c r="U6331" s="94"/>
      <c r="V6331" s="94"/>
      <c r="W6331" s="94"/>
      <c r="X6331" s="94"/>
      <c r="Y6331" s="94"/>
    </row>
    <row r="6332" spans="1:25" ht="47.25" customHeight="1" thickBot="1" x14ac:dyDescent="0.3">
      <c r="A6332" s="110" t="s">
        <v>1</v>
      </c>
      <c r="B6332" s="110" t="s">
        <v>1</v>
      </c>
      <c r="C6332" s="110" t="s">
        <v>1</v>
      </c>
      <c r="D6332" s="110" t="s">
        <v>1</v>
      </c>
      <c r="E6332" s="110" t="s">
        <v>1</v>
      </c>
      <c r="F6332" s="110" t="s">
        <v>1</v>
      </c>
      <c r="G6332" s="110" t="s">
        <v>1</v>
      </c>
      <c r="H6332" s="28" t="s">
        <v>77</v>
      </c>
      <c r="I6332" s="109" t="s">
        <v>3984</v>
      </c>
      <c r="J6332" s="109" t="s">
        <v>11</v>
      </c>
      <c r="K6332" s="109" t="s">
        <v>3989</v>
      </c>
      <c r="L6332" s="109" t="s">
        <v>3985</v>
      </c>
      <c r="M6332" s="109" t="s">
        <v>4027</v>
      </c>
      <c r="N6332" s="109" t="s">
        <v>3988</v>
      </c>
      <c r="O6332" s="109" t="s">
        <v>3986</v>
      </c>
      <c r="P6332" s="109" t="s">
        <v>3987</v>
      </c>
      <c r="Q6332" s="109" t="s">
        <v>3695</v>
      </c>
      <c r="R6332" s="91"/>
      <c r="S6332" s="91"/>
      <c r="T6332" s="91"/>
      <c r="U6332" s="91"/>
      <c r="V6332" s="91"/>
      <c r="W6332" s="91"/>
      <c r="X6332" s="91"/>
      <c r="Y6332" s="91"/>
    </row>
    <row r="6333" spans="1:25" ht="15" customHeight="1" x14ac:dyDescent="0.25">
      <c r="A6333" s="111"/>
      <c r="B6333" s="111"/>
      <c r="C6333" s="111"/>
      <c r="D6333" s="111"/>
      <c r="E6333" s="111"/>
      <c r="F6333" s="111"/>
      <c r="G6333" s="111"/>
      <c r="H6333" s="67" t="s">
        <v>1</v>
      </c>
      <c r="I6333" s="29">
        <v>1</v>
      </c>
      <c r="J6333" s="29">
        <v>2</v>
      </c>
      <c r="K6333" s="29">
        <v>3</v>
      </c>
      <c r="L6333" s="29" t="s">
        <v>3478</v>
      </c>
      <c r="M6333" s="29">
        <v>5</v>
      </c>
      <c r="N6333" s="29">
        <v>6</v>
      </c>
      <c r="O6333" s="29">
        <v>7</v>
      </c>
      <c r="P6333" s="29" t="s">
        <v>3696</v>
      </c>
      <c r="Q6333" s="29">
        <v>9</v>
      </c>
      <c r="R6333" s="92"/>
      <c r="S6333" s="92"/>
      <c r="T6333" s="92"/>
      <c r="U6333" s="92"/>
      <c r="V6333" s="92"/>
      <c r="W6333" s="92"/>
      <c r="X6333" s="92"/>
      <c r="Y6333" s="92"/>
    </row>
    <row r="6334" spans="1:25" ht="15" customHeight="1" x14ac:dyDescent="0.25">
      <c r="A6334" s="111"/>
      <c r="B6334" s="111"/>
      <c r="C6334" s="111"/>
      <c r="D6334" s="111"/>
      <c r="E6334" s="111"/>
      <c r="F6334" s="111"/>
      <c r="G6334" s="111"/>
      <c r="H6334" s="68" t="s">
        <v>485</v>
      </c>
      <c r="I6334" s="32">
        <f t="shared" ref="I6334:K6334" si="5958">SUM(I6330)</f>
        <v>10259158</v>
      </c>
      <c r="J6334" s="32">
        <f t="shared" si="5958"/>
        <v>7719356</v>
      </c>
      <c r="K6334" s="32">
        <f t="shared" si="5958"/>
        <v>4189956</v>
      </c>
      <c r="L6334" s="32">
        <f t="shared" si="5914"/>
        <v>2041601</v>
      </c>
      <c r="M6334" s="32">
        <f t="shared" ref="M6334" si="5959">SUM(M6330)</f>
        <v>692677</v>
      </c>
      <c r="N6334" s="32">
        <f t="shared" ref="N6334:O6334" si="5960">SUM(N6330)</f>
        <v>691457</v>
      </c>
      <c r="O6334" s="32">
        <f t="shared" si="5960"/>
        <v>657467</v>
      </c>
      <c r="P6334" s="32">
        <f t="shared" si="5917"/>
        <v>6231557</v>
      </c>
      <c r="Q6334" s="32">
        <f t="shared" si="5918"/>
        <v>80.726384428960145</v>
      </c>
      <c r="R6334" s="90"/>
      <c r="S6334" s="90"/>
      <c r="T6334" s="90"/>
      <c r="U6334" s="90"/>
      <c r="V6334" s="90"/>
      <c r="W6334" s="90"/>
      <c r="X6334" s="90"/>
      <c r="Y6334" s="90"/>
    </row>
    <row r="6335" spans="1:25" ht="15" customHeight="1" thickBot="1" x14ac:dyDescent="0.3">
      <c r="A6335" s="111"/>
      <c r="B6335" s="111"/>
      <c r="C6335" s="111"/>
      <c r="D6335" s="111"/>
      <c r="E6335" s="111"/>
      <c r="F6335" s="111"/>
      <c r="G6335" s="111"/>
      <c r="H6335" s="69" t="s">
        <v>79</v>
      </c>
      <c r="I6335" s="32">
        <f t="shared" ref="I6335:K6335" si="5961">SUM(I6334)</f>
        <v>10259158</v>
      </c>
      <c r="J6335" s="32">
        <f t="shared" si="5961"/>
        <v>7719356</v>
      </c>
      <c r="K6335" s="32">
        <f t="shared" si="5961"/>
        <v>4189956</v>
      </c>
      <c r="L6335" s="32">
        <f t="shared" si="5914"/>
        <v>2041601</v>
      </c>
      <c r="M6335" s="32">
        <f t="shared" ref="M6335" si="5962">SUM(M6334)</f>
        <v>692677</v>
      </c>
      <c r="N6335" s="32">
        <f t="shared" ref="N6335:O6335" si="5963">SUM(N6334)</f>
        <v>691457</v>
      </c>
      <c r="O6335" s="32">
        <f t="shared" si="5963"/>
        <v>657467</v>
      </c>
      <c r="P6335" s="32">
        <f t="shared" si="5917"/>
        <v>6231557</v>
      </c>
      <c r="Q6335" s="32">
        <f t="shared" si="5918"/>
        <v>80.726384428960145</v>
      </c>
      <c r="R6335" s="90"/>
      <c r="S6335" s="90"/>
      <c r="T6335" s="90"/>
      <c r="U6335" s="90"/>
      <c r="V6335" s="90"/>
      <c r="W6335" s="90"/>
      <c r="X6335" s="90"/>
      <c r="Y6335" s="90"/>
    </row>
    <row r="6336" spans="1:25" ht="45.75" customHeight="1" thickBot="1" x14ac:dyDescent="0.3">
      <c r="A6336" s="28" t="s">
        <v>4</v>
      </c>
      <c r="B6336" s="28" t="s">
        <v>5</v>
      </c>
      <c r="C6336" s="28" t="s">
        <v>6</v>
      </c>
      <c r="D6336" s="57" t="s">
        <v>1</v>
      </c>
      <c r="E6336" s="28" t="s">
        <v>7</v>
      </c>
      <c r="F6336" s="28" t="s">
        <v>8</v>
      </c>
      <c r="G6336" s="28" t="s">
        <v>9</v>
      </c>
      <c r="H6336" s="28" t="s">
        <v>10</v>
      </c>
      <c r="I6336" s="109" t="s">
        <v>3984</v>
      </c>
      <c r="J6336" s="109" t="s">
        <v>11</v>
      </c>
      <c r="K6336" s="109" t="s">
        <v>3989</v>
      </c>
      <c r="L6336" s="109" t="s">
        <v>3985</v>
      </c>
      <c r="M6336" s="109" t="s">
        <v>4027</v>
      </c>
      <c r="N6336" s="109" t="s">
        <v>3988</v>
      </c>
      <c r="O6336" s="109" t="s">
        <v>3986</v>
      </c>
      <c r="P6336" s="109" t="s">
        <v>3987</v>
      </c>
      <c r="Q6336" s="109" t="s">
        <v>3695</v>
      </c>
      <c r="R6336" s="91"/>
      <c r="S6336" s="91"/>
      <c r="T6336" s="91"/>
      <c r="U6336" s="91"/>
      <c r="V6336" s="91"/>
      <c r="W6336" s="91"/>
      <c r="X6336" s="91"/>
      <c r="Y6336" s="91"/>
    </row>
    <row r="6337" spans="1:25" ht="15" customHeight="1" x14ac:dyDescent="0.25">
      <c r="A6337" s="58" t="s">
        <v>1</v>
      </c>
      <c r="B6337" s="58" t="s">
        <v>1</v>
      </c>
      <c r="C6337" s="58" t="s">
        <v>1</v>
      </c>
      <c r="D6337" s="59" t="s">
        <v>1</v>
      </c>
      <c r="E6337" s="59" t="s">
        <v>1</v>
      </c>
      <c r="F6337" s="60" t="s">
        <v>1</v>
      </c>
      <c r="G6337" s="61" t="s">
        <v>1</v>
      </c>
      <c r="H6337" s="62" t="s">
        <v>1</v>
      </c>
      <c r="I6337" s="29">
        <v>1</v>
      </c>
      <c r="J6337" s="29">
        <v>2</v>
      </c>
      <c r="K6337" s="29">
        <v>3</v>
      </c>
      <c r="L6337" s="29" t="s">
        <v>3478</v>
      </c>
      <c r="M6337" s="29">
        <v>5</v>
      </c>
      <c r="N6337" s="29">
        <v>6</v>
      </c>
      <c r="O6337" s="29">
        <v>7</v>
      </c>
      <c r="P6337" s="29" t="s">
        <v>3696</v>
      </c>
      <c r="Q6337" s="29">
        <v>9</v>
      </c>
      <c r="R6337" s="92"/>
      <c r="S6337" s="92"/>
      <c r="T6337" s="92"/>
      <c r="U6337" s="92"/>
      <c r="V6337" s="92"/>
      <c r="W6337" s="92"/>
      <c r="X6337" s="92"/>
      <c r="Y6337" s="92"/>
    </row>
    <row r="6338" spans="1:25" ht="15" customHeight="1" x14ac:dyDescent="0.25">
      <c r="A6338" s="63" t="s">
        <v>935</v>
      </c>
      <c r="B6338" s="63" t="s">
        <v>140</v>
      </c>
      <c r="C6338" s="64" t="s">
        <v>1129</v>
      </c>
      <c r="D6338" s="64" t="s">
        <v>2237</v>
      </c>
      <c r="E6338" s="65" t="s">
        <v>1</v>
      </c>
      <c r="F6338" s="65" t="s">
        <v>1</v>
      </c>
      <c r="G6338" s="65" t="s">
        <v>1</v>
      </c>
      <c r="H6338" s="65" t="s">
        <v>2238</v>
      </c>
      <c r="I6338" s="26">
        <v>0</v>
      </c>
      <c r="J6338" s="26" t="s">
        <v>1</v>
      </c>
      <c r="K6338" s="26">
        <v>0</v>
      </c>
      <c r="L6338" s="26"/>
      <c r="M6338" s="26"/>
      <c r="N6338" s="26"/>
      <c r="O6338" s="26"/>
      <c r="P6338" s="26"/>
      <c r="Q6338" s="26"/>
      <c r="R6338" s="90"/>
      <c r="S6338" s="90"/>
      <c r="T6338" s="90"/>
      <c r="U6338" s="90"/>
      <c r="V6338" s="90"/>
      <c r="W6338" s="90"/>
      <c r="X6338" s="90"/>
      <c r="Y6338" s="90"/>
    </row>
    <row r="6339" spans="1:25" ht="22.5" customHeight="1" x14ac:dyDescent="0.25">
      <c r="A6339" s="63" t="s">
        <v>1</v>
      </c>
      <c r="B6339" s="63" t="s">
        <v>1</v>
      </c>
      <c r="C6339" s="63" t="s">
        <v>1</v>
      </c>
      <c r="D6339" s="65" t="s">
        <v>1</v>
      </c>
      <c r="E6339" s="65" t="s">
        <v>1</v>
      </c>
      <c r="F6339" s="65" t="s">
        <v>1</v>
      </c>
      <c r="G6339" s="65" t="s">
        <v>1</v>
      </c>
      <c r="H6339" s="66" t="s">
        <v>15</v>
      </c>
      <c r="I6339" s="30">
        <f t="shared" ref="I6339:K6339" si="5964">SUM(I6340,I6348,I6350)</f>
        <v>7029895</v>
      </c>
      <c r="J6339" s="30">
        <f t="shared" si="5964"/>
        <v>5331412</v>
      </c>
      <c r="K6339" s="30">
        <f t="shared" si="5964"/>
        <v>2706581</v>
      </c>
      <c r="L6339" s="30">
        <f t="shared" si="5914"/>
        <v>1290048</v>
      </c>
      <c r="M6339" s="30">
        <f t="shared" ref="M6339" si="5965">SUM(M6340,M6348,M6350)</f>
        <v>449856</v>
      </c>
      <c r="N6339" s="30">
        <f t="shared" ref="N6339:O6339" si="5966">SUM(N6340,N6348,N6350)</f>
        <v>392250</v>
      </c>
      <c r="O6339" s="30">
        <f t="shared" si="5966"/>
        <v>447942</v>
      </c>
      <c r="P6339" s="30">
        <f t="shared" si="5917"/>
        <v>3996629</v>
      </c>
      <c r="Q6339" s="30">
        <f t="shared" si="5918"/>
        <v>74.96379945875502</v>
      </c>
      <c r="R6339" s="93"/>
      <c r="S6339" s="93"/>
      <c r="T6339" s="93"/>
      <c r="U6339" s="93"/>
      <c r="V6339" s="93"/>
      <c r="W6339" s="93"/>
      <c r="X6339" s="93"/>
      <c r="Y6339" s="93"/>
    </row>
    <row r="6340" spans="1:25" ht="15" customHeight="1" x14ac:dyDescent="0.25">
      <c r="A6340" s="63" t="s">
        <v>935</v>
      </c>
      <c r="B6340" s="63" t="s">
        <v>140</v>
      </c>
      <c r="C6340" s="63" t="s">
        <v>1129</v>
      </c>
      <c r="D6340" s="63" t="s">
        <v>2237</v>
      </c>
      <c r="E6340" s="65" t="s">
        <v>16</v>
      </c>
      <c r="F6340" s="65" t="s">
        <v>1</v>
      </c>
      <c r="G6340" s="65" t="s">
        <v>1</v>
      </c>
      <c r="H6340" s="65" t="s">
        <v>17</v>
      </c>
      <c r="I6340" s="31">
        <f t="shared" ref="I6340:K6340" si="5967">SUM(I6341:I6342)</f>
        <v>5132777</v>
      </c>
      <c r="J6340" s="31">
        <f t="shared" si="5967"/>
        <v>4610012</v>
      </c>
      <c r="K6340" s="31">
        <f t="shared" si="5967"/>
        <v>2317276</v>
      </c>
      <c r="L6340" s="31">
        <f t="shared" si="5914"/>
        <v>1092198</v>
      </c>
      <c r="M6340" s="31">
        <f t="shared" ref="M6340" si="5968">SUM(M6341:M6342)</f>
        <v>351556</v>
      </c>
      <c r="N6340" s="31">
        <f t="shared" ref="N6340:O6340" si="5969">SUM(N6341:N6342)</f>
        <v>340000</v>
      </c>
      <c r="O6340" s="31">
        <f t="shared" si="5969"/>
        <v>400642</v>
      </c>
      <c r="P6340" s="31">
        <f t="shared" si="5917"/>
        <v>3409474</v>
      </c>
      <c r="Q6340" s="31">
        <f t="shared" si="5918"/>
        <v>73.958028742658371</v>
      </c>
      <c r="R6340" s="94"/>
      <c r="S6340" s="94"/>
      <c r="T6340" s="94"/>
      <c r="U6340" s="94"/>
      <c r="V6340" s="94"/>
      <c r="W6340" s="94"/>
      <c r="X6340" s="94"/>
      <c r="Y6340" s="94"/>
    </row>
    <row r="6341" spans="1:25" ht="15" customHeight="1" x14ac:dyDescent="0.25">
      <c r="A6341" s="64" t="s">
        <v>935</v>
      </c>
      <c r="B6341" s="64" t="s">
        <v>140</v>
      </c>
      <c r="C6341" s="64" t="s">
        <v>1129</v>
      </c>
      <c r="D6341" s="64" t="s">
        <v>2237</v>
      </c>
      <c r="E6341" s="20" t="s">
        <v>19</v>
      </c>
      <c r="F6341" s="64"/>
      <c r="G6341" s="53" t="s">
        <v>388</v>
      </c>
      <c r="H6341" s="53" t="s">
        <v>18</v>
      </c>
      <c r="I6341" s="26">
        <v>4706001</v>
      </c>
      <c r="J6341" s="26">
        <v>4244723</v>
      </c>
      <c r="K6341" s="26">
        <v>2110000</v>
      </c>
      <c r="L6341" s="26">
        <f t="shared" si="5914"/>
        <v>990000</v>
      </c>
      <c r="M6341" s="26">
        <v>330000</v>
      </c>
      <c r="N6341" s="26">
        <v>330000</v>
      </c>
      <c r="O6341" s="26">
        <v>330000</v>
      </c>
      <c r="P6341" s="26">
        <f t="shared" si="5917"/>
        <v>3100000</v>
      </c>
      <c r="Q6341" s="26">
        <f t="shared" si="5918"/>
        <v>73.031856260114026</v>
      </c>
      <c r="R6341" s="90"/>
      <c r="S6341" s="90"/>
      <c r="T6341" s="90"/>
      <c r="U6341" s="90"/>
      <c r="V6341" s="90"/>
      <c r="W6341" s="90"/>
      <c r="X6341" s="90"/>
      <c r="Y6341" s="90"/>
    </row>
    <row r="6342" spans="1:25" ht="15" customHeight="1" x14ac:dyDescent="0.25">
      <c r="A6342" s="63" t="s">
        <v>935</v>
      </c>
      <c r="B6342" s="63" t="s">
        <v>140</v>
      </c>
      <c r="C6342" s="63" t="s">
        <v>1129</v>
      </c>
      <c r="D6342" s="63" t="s">
        <v>2237</v>
      </c>
      <c r="E6342" s="63" t="s">
        <v>21</v>
      </c>
      <c r="F6342" s="64" t="s">
        <v>1</v>
      </c>
      <c r="G6342" s="53" t="s">
        <v>1</v>
      </c>
      <c r="H6342" s="65" t="s">
        <v>22</v>
      </c>
      <c r="I6342" s="31">
        <f t="shared" ref="I6342:K6342" si="5970">SUM(I6343:I6347)</f>
        <v>426776</v>
      </c>
      <c r="J6342" s="31">
        <f t="shared" si="5970"/>
        <v>365289</v>
      </c>
      <c r="K6342" s="31">
        <f t="shared" si="5970"/>
        <v>207276</v>
      </c>
      <c r="L6342" s="31">
        <f t="shared" si="5914"/>
        <v>102198</v>
      </c>
      <c r="M6342" s="31">
        <f t="shared" ref="M6342" si="5971">SUM(M6343:M6347)</f>
        <v>21556</v>
      </c>
      <c r="N6342" s="31">
        <f t="shared" ref="N6342:O6342" si="5972">SUM(N6343:N6347)</f>
        <v>10000</v>
      </c>
      <c r="O6342" s="31">
        <f t="shared" si="5972"/>
        <v>70642</v>
      </c>
      <c r="P6342" s="31">
        <f t="shared" si="5917"/>
        <v>309474</v>
      </c>
      <c r="Q6342" s="31">
        <f t="shared" si="5918"/>
        <v>84.720317337779122</v>
      </c>
      <c r="R6342" s="94"/>
      <c r="S6342" s="94"/>
      <c r="T6342" s="94"/>
      <c r="U6342" s="94"/>
      <c r="V6342" s="94"/>
      <c r="W6342" s="94"/>
      <c r="X6342" s="94"/>
      <c r="Y6342" s="94"/>
    </row>
    <row r="6343" spans="1:25" ht="15" customHeight="1" x14ac:dyDescent="0.25">
      <c r="A6343" s="64" t="s">
        <v>935</v>
      </c>
      <c r="B6343" s="64" t="s">
        <v>140</v>
      </c>
      <c r="C6343" s="64" t="s">
        <v>1129</v>
      </c>
      <c r="D6343" s="64" t="s">
        <v>2237</v>
      </c>
      <c r="E6343" s="20" t="s">
        <v>23</v>
      </c>
      <c r="F6343" s="64" t="s">
        <v>2239</v>
      </c>
      <c r="G6343" s="53" t="s">
        <v>388</v>
      </c>
      <c r="H6343" s="53" t="s">
        <v>85</v>
      </c>
      <c r="I6343" s="26">
        <v>59943</v>
      </c>
      <c r="J6343" s="26">
        <v>59466</v>
      </c>
      <c r="K6343" s="26">
        <v>35400</v>
      </c>
      <c r="L6343" s="26">
        <f t="shared" si="5914"/>
        <v>17000</v>
      </c>
      <c r="M6343" s="26">
        <v>6000</v>
      </c>
      <c r="N6343" s="26">
        <v>5000</v>
      </c>
      <c r="O6343" s="26">
        <v>6000</v>
      </c>
      <c r="P6343" s="26">
        <f t="shared" si="5917"/>
        <v>52400</v>
      </c>
      <c r="Q6343" s="26">
        <f t="shared" si="5918"/>
        <v>88.117579793495437</v>
      </c>
      <c r="R6343" s="90"/>
      <c r="S6343" s="90"/>
      <c r="T6343" s="90"/>
      <c r="U6343" s="90"/>
      <c r="V6343" s="90"/>
      <c r="W6343" s="90"/>
      <c r="X6343" s="90"/>
      <c r="Y6343" s="90"/>
    </row>
    <row r="6344" spans="1:25" ht="15" customHeight="1" x14ac:dyDescent="0.25">
      <c r="A6344" s="64" t="s">
        <v>935</v>
      </c>
      <c r="B6344" s="64" t="s">
        <v>140</v>
      </c>
      <c r="C6344" s="64" t="s">
        <v>1129</v>
      </c>
      <c r="D6344" s="64" t="s">
        <v>2237</v>
      </c>
      <c r="E6344" s="20" t="s">
        <v>23</v>
      </c>
      <c r="F6344" s="64" t="s">
        <v>2240</v>
      </c>
      <c r="G6344" s="53" t="s">
        <v>388</v>
      </c>
      <c r="H6344" s="53" t="s">
        <v>25</v>
      </c>
      <c r="I6344" s="26">
        <v>199413</v>
      </c>
      <c r="J6344" s="26">
        <v>197523</v>
      </c>
      <c r="K6344" s="26">
        <v>114000</v>
      </c>
      <c r="L6344" s="26">
        <f t="shared" si="5914"/>
        <v>40000</v>
      </c>
      <c r="M6344" s="26">
        <v>15000</v>
      </c>
      <c r="N6344" s="26">
        <v>5000</v>
      </c>
      <c r="O6344" s="26">
        <v>20000</v>
      </c>
      <c r="P6344" s="26">
        <f t="shared" si="5917"/>
        <v>154000</v>
      </c>
      <c r="Q6344" s="26">
        <f t="shared" si="5918"/>
        <v>77.965604005609464</v>
      </c>
      <c r="R6344" s="90"/>
      <c r="S6344" s="90"/>
      <c r="T6344" s="90"/>
      <c r="U6344" s="90"/>
      <c r="V6344" s="90"/>
      <c r="W6344" s="90"/>
      <c r="X6344" s="90"/>
      <c r="Y6344" s="90"/>
    </row>
    <row r="6345" spans="1:25" ht="15" customHeight="1" x14ac:dyDescent="0.25">
      <c r="A6345" s="64" t="s">
        <v>935</v>
      </c>
      <c r="B6345" s="64" t="s">
        <v>140</v>
      </c>
      <c r="C6345" s="64" t="s">
        <v>1129</v>
      </c>
      <c r="D6345" s="64" t="s">
        <v>2237</v>
      </c>
      <c r="E6345" s="20" t="s">
        <v>23</v>
      </c>
      <c r="F6345" s="64" t="s">
        <v>2241</v>
      </c>
      <c r="G6345" s="53" t="s">
        <v>388</v>
      </c>
      <c r="H6345" s="53" t="s">
        <v>27</v>
      </c>
      <c r="I6345" s="26">
        <v>47500</v>
      </c>
      <c r="J6345" s="26">
        <v>47500</v>
      </c>
      <c r="K6345" s="26">
        <v>42274</v>
      </c>
      <c r="L6345" s="26">
        <f t="shared" si="5914"/>
        <v>0</v>
      </c>
      <c r="M6345" s="26"/>
      <c r="N6345" s="26"/>
      <c r="O6345" s="26"/>
      <c r="P6345" s="26">
        <f t="shared" si="5917"/>
        <v>42274</v>
      </c>
      <c r="Q6345" s="26">
        <f t="shared" si="5918"/>
        <v>88.997894736842113</v>
      </c>
      <c r="R6345" s="90"/>
      <c r="S6345" s="90"/>
      <c r="T6345" s="90"/>
      <c r="U6345" s="90"/>
      <c r="V6345" s="90"/>
      <c r="W6345" s="90"/>
      <c r="X6345" s="90"/>
      <c r="Y6345" s="90"/>
    </row>
    <row r="6346" spans="1:25" ht="15" customHeight="1" x14ac:dyDescent="0.25">
      <c r="A6346" s="64" t="s">
        <v>935</v>
      </c>
      <c r="B6346" s="64" t="s">
        <v>140</v>
      </c>
      <c r="C6346" s="64" t="s">
        <v>1129</v>
      </c>
      <c r="D6346" s="64" t="s">
        <v>2237</v>
      </c>
      <c r="E6346" s="20" t="s">
        <v>23</v>
      </c>
      <c r="F6346" s="64" t="s">
        <v>2242</v>
      </c>
      <c r="G6346" s="53" t="s">
        <v>388</v>
      </c>
      <c r="H6346" s="53" t="s">
        <v>89</v>
      </c>
      <c r="I6346" s="26">
        <v>52800</v>
      </c>
      <c r="J6346" s="26">
        <v>52800</v>
      </c>
      <c r="K6346" s="26">
        <v>8158</v>
      </c>
      <c r="L6346" s="26">
        <f t="shared" si="5914"/>
        <v>44642</v>
      </c>
      <c r="M6346" s="26"/>
      <c r="N6346" s="26"/>
      <c r="O6346" s="26">
        <v>44642</v>
      </c>
      <c r="P6346" s="26">
        <f t="shared" si="5917"/>
        <v>52800</v>
      </c>
      <c r="Q6346" s="26">
        <f t="shared" si="5918"/>
        <v>100</v>
      </c>
      <c r="R6346" s="90"/>
      <c r="S6346" s="90"/>
      <c r="T6346" s="90"/>
      <c r="U6346" s="90"/>
      <c r="V6346" s="90"/>
      <c r="W6346" s="90"/>
      <c r="X6346" s="90"/>
      <c r="Y6346" s="90"/>
    </row>
    <row r="6347" spans="1:25" ht="15" customHeight="1" x14ac:dyDescent="0.25">
      <c r="A6347" s="64" t="s">
        <v>935</v>
      </c>
      <c r="B6347" s="64" t="s">
        <v>140</v>
      </c>
      <c r="C6347" s="64" t="s">
        <v>1129</v>
      </c>
      <c r="D6347" s="64" t="s">
        <v>2237</v>
      </c>
      <c r="E6347" s="20" t="s">
        <v>23</v>
      </c>
      <c r="F6347" s="64" t="s">
        <v>2243</v>
      </c>
      <c r="G6347" s="53" t="s">
        <v>388</v>
      </c>
      <c r="H6347" s="53" t="s">
        <v>29</v>
      </c>
      <c r="I6347" s="26">
        <v>67120</v>
      </c>
      <c r="J6347" s="26">
        <v>8000</v>
      </c>
      <c r="K6347" s="26">
        <v>7444</v>
      </c>
      <c r="L6347" s="26">
        <f t="shared" si="5914"/>
        <v>556</v>
      </c>
      <c r="M6347" s="26">
        <v>556</v>
      </c>
      <c r="N6347" s="26"/>
      <c r="O6347" s="26"/>
      <c r="P6347" s="26">
        <f t="shared" si="5917"/>
        <v>8000</v>
      </c>
      <c r="Q6347" s="26">
        <f t="shared" si="5918"/>
        <v>100</v>
      </c>
      <c r="R6347" s="90"/>
      <c r="S6347" s="90"/>
      <c r="T6347" s="90"/>
      <c r="U6347" s="90"/>
      <c r="V6347" s="90"/>
      <c r="W6347" s="90"/>
      <c r="X6347" s="90"/>
      <c r="Y6347" s="90"/>
    </row>
    <row r="6348" spans="1:25" ht="15" customHeight="1" x14ac:dyDescent="0.25">
      <c r="A6348" s="63" t="s">
        <v>935</v>
      </c>
      <c r="B6348" s="63" t="s">
        <v>140</v>
      </c>
      <c r="C6348" s="63" t="s">
        <v>1129</v>
      </c>
      <c r="D6348" s="63" t="s">
        <v>2237</v>
      </c>
      <c r="E6348" s="65" t="s">
        <v>30</v>
      </c>
      <c r="F6348" s="65" t="s">
        <v>1</v>
      </c>
      <c r="G6348" s="65" t="s">
        <v>1</v>
      </c>
      <c r="H6348" s="65" t="s">
        <v>31</v>
      </c>
      <c r="I6348" s="31">
        <f t="shared" ref="I6348:K6348" si="5973">SUM(I6349)</f>
        <v>570024</v>
      </c>
      <c r="J6348" s="31">
        <f t="shared" si="5973"/>
        <v>440500</v>
      </c>
      <c r="K6348" s="31">
        <f t="shared" si="5973"/>
        <v>225000</v>
      </c>
      <c r="L6348" s="31">
        <f t="shared" si="5914"/>
        <v>114000</v>
      </c>
      <c r="M6348" s="31">
        <f t="shared" ref="M6348" si="5974">SUM(M6349)</f>
        <v>38000</v>
      </c>
      <c r="N6348" s="31">
        <f t="shared" ref="N6348:O6348" si="5975">SUM(N6349)</f>
        <v>38000</v>
      </c>
      <c r="O6348" s="31">
        <f t="shared" si="5975"/>
        <v>38000</v>
      </c>
      <c r="P6348" s="31">
        <f t="shared" si="5917"/>
        <v>339000</v>
      </c>
      <c r="Q6348" s="31">
        <f t="shared" si="5918"/>
        <v>76.95800227014756</v>
      </c>
      <c r="R6348" s="94"/>
      <c r="S6348" s="94"/>
      <c r="T6348" s="94"/>
      <c r="U6348" s="94"/>
      <c r="V6348" s="94"/>
      <c r="W6348" s="94"/>
      <c r="X6348" s="94"/>
      <c r="Y6348" s="94"/>
    </row>
    <row r="6349" spans="1:25" ht="15" customHeight="1" x14ac:dyDescent="0.25">
      <c r="A6349" s="64" t="s">
        <v>935</v>
      </c>
      <c r="B6349" s="64" t="s">
        <v>140</v>
      </c>
      <c r="C6349" s="64" t="s">
        <v>1129</v>
      </c>
      <c r="D6349" s="64" t="s">
        <v>2237</v>
      </c>
      <c r="E6349" s="20" t="s">
        <v>33</v>
      </c>
      <c r="F6349" s="64"/>
      <c r="G6349" s="53" t="s">
        <v>388</v>
      </c>
      <c r="H6349" s="53" t="s">
        <v>32</v>
      </c>
      <c r="I6349" s="26">
        <v>570024</v>
      </c>
      <c r="J6349" s="26">
        <v>440500</v>
      </c>
      <c r="K6349" s="26">
        <v>225000</v>
      </c>
      <c r="L6349" s="26">
        <f t="shared" si="5914"/>
        <v>114000</v>
      </c>
      <c r="M6349" s="26">
        <v>38000</v>
      </c>
      <c r="N6349" s="26">
        <v>38000</v>
      </c>
      <c r="O6349" s="26">
        <v>38000</v>
      </c>
      <c r="P6349" s="26">
        <f t="shared" si="5917"/>
        <v>339000</v>
      </c>
      <c r="Q6349" s="26">
        <f t="shared" si="5918"/>
        <v>76.95800227014756</v>
      </c>
      <c r="R6349" s="90"/>
      <c r="S6349" s="90"/>
      <c r="T6349" s="90"/>
      <c r="U6349" s="90"/>
      <c r="V6349" s="90"/>
      <c r="W6349" s="90"/>
      <c r="X6349" s="90"/>
      <c r="Y6349" s="90"/>
    </row>
    <row r="6350" spans="1:25" ht="15" customHeight="1" x14ac:dyDescent="0.25">
      <c r="A6350" s="63" t="s">
        <v>935</v>
      </c>
      <c r="B6350" s="63" t="s">
        <v>140</v>
      </c>
      <c r="C6350" s="63" t="s">
        <v>1129</v>
      </c>
      <c r="D6350" s="63" t="s">
        <v>2237</v>
      </c>
      <c r="E6350" s="65" t="s">
        <v>34</v>
      </c>
      <c r="F6350" s="65" t="s">
        <v>1</v>
      </c>
      <c r="G6350" s="65" t="s">
        <v>1</v>
      </c>
      <c r="H6350" s="65" t="s">
        <v>35</v>
      </c>
      <c r="I6350" s="31">
        <f t="shared" ref="I6350:K6350" si="5976">SUM(I6351:I6359)</f>
        <v>1327094</v>
      </c>
      <c r="J6350" s="31">
        <f t="shared" si="5976"/>
        <v>280900</v>
      </c>
      <c r="K6350" s="31">
        <f t="shared" si="5976"/>
        <v>164305</v>
      </c>
      <c r="L6350" s="31">
        <f t="shared" si="5914"/>
        <v>83850</v>
      </c>
      <c r="M6350" s="31">
        <f t="shared" ref="M6350" si="5977">SUM(M6351:M6359)</f>
        <v>60300</v>
      </c>
      <c r="N6350" s="31">
        <f t="shared" ref="N6350:O6350" si="5978">SUM(N6351:N6359)</f>
        <v>14250</v>
      </c>
      <c r="O6350" s="31">
        <f t="shared" si="5978"/>
        <v>9300</v>
      </c>
      <c r="P6350" s="31">
        <f t="shared" si="5917"/>
        <v>248155</v>
      </c>
      <c r="Q6350" s="31">
        <f t="shared" si="5918"/>
        <v>88.342826628693487</v>
      </c>
      <c r="R6350" s="94"/>
      <c r="S6350" s="94"/>
      <c r="T6350" s="94"/>
      <c r="U6350" s="94"/>
      <c r="V6350" s="94"/>
      <c r="W6350" s="94"/>
      <c r="X6350" s="94"/>
      <c r="Y6350" s="94"/>
    </row>
    <row r="6351" spans="1:25" ht="15" customHeight="1" x14ac:dyDescent="0.25">
      <c r="A6351" s="64" t="s">
        <v>935</v>
      </c>
      <c r="B6351" s="64" t="s">
        <v>140</v>
      </c>
      <c r="C6351" s="64" t="s">
        <v>1129</v>
      </c>
      <c r="D6351" s="64" t="s">
        <v>2237</v>
      </c>
      <c r="E6351" s="20" t="s">
        <v>38</v>
      </c>
      <c r="F6351" s="64"/>
      <c r="G6351" s="53" t="s">
        <v>388</v>
      </c>
      <c r="H6351" s="53" t="s">
        <v>37</v>
      </c>
      <c r="I6351" s="26">
        <v>56846</v>
      </c>
      <c r="J6351" s="26">
        <v>0</v>
      </c>
      <c r="K6351" s="26">
        <v>0</v>
      </c>
      <c r="L6351" s="26">
        <f t="shared" si="5914"/>
        <v>0</v>
      </c>
      <c r="M6351" s="26"/>
      <c r="N6351" s="26"/>
      <c r="O6351" s="26"/>
      <c r="P6351" s="26">
        <f t="shared" si="5917"/>
        <v>0</v>
      </c>
      <c r="Q6351" s="26" t="str">
        <f t="shared" si="5918"/>
        <v>-</v>
      </c>
      <c r="R6351" s="90"/>
      <c r="S6351" s="90"/>
      <c r="T6351" s="90"/>
      <c r="U6351" s="90"/>
      <c r="V6351" s="90"/>
      <c r="W6351" s="90"/>
      <c r="X6351" s="90"/>
      <c r="Y6351" s="90"/>
    </row>
    <row r="6352" spans="1:25" ht="15" customHeight="1" x14ac:dyDescent="0.25">
      <c r="A6352" s="64" t="s">
        <v>935</v>
      </c>
      <c r="B6352" s="64" t="s">
        <v>140</v>
      </c>
      <c r="C6352" s="64" t="s">
        <v>1129</v>
      </c>
      <c r="D6352" s="64" t="s">
        <v>2237</v>
      </c>
      <c r="E6352" s="20" t="s">
        <v>298</v>
      </c>
      <c r="F6352" s="64"/>
      <c r="G6352" s="53" t="s">
        <v>388</v>
      </c>
      <c r="H6352" s="53" t="s">
        <v>297</v>
      </c>
      <c r="I6352" s="26">
        <v>346878</v>
      </c>
      <c r="J6352" s="26">
        <v>140000</v>
      </c>
      <c r="K6352" s="26">
        <v>125050</v>
      </c>
      <c r="L6352" s="26">
        <f t="shared" ref="L6352:L6415" si="5979">SUM(M6352:O6352)</f>
        <v>14950</v>
      </c>
      <c r="M6352" s="26">
        <v>8000</v>
      </c>
      <c r="N6352" s="26">
        <v>6950</v>
      </c>
      <c r="O6352" s="26">
        <v>0</v>
      </c>
      <c r="P6352" s="26">
        <f t="shared" ref="P6352:P6415" si="5980">K6352+L6352</f>
        <v>140000</v>
      </c>
      <c r="Q6352" s="26">
        <f t="shared" ref="Q6352:Q6415" si="5981">IF(J6352=0,"-",P6352/J6352*100)</f>
        <v>100</v>
      </c>
      <c r="R6352" s="90"/>
      <c r="S6352" s="90"/>
      <c r="T6352" s="90"/>
      <c r="U6352" s="90"/>
      <c r="V6352" s="90"/>
      <c r="W6352" s="90"/>
      <c r="X6352" s="90"/>
      <c r="Y6352" s="90"/>
    </row>
    <row r="6353" spans="1:25" ht="15" customHeight="1" x14ac:dyDescent="0.25">
      <c r="A6353" s="64" t="s">
        <v>935</v>
      </c>
      <c r="B6353" s="64" t="s">
        <v>140</v>
      </c>
      <c r="C6353" s="64" t="s">
        <v>1129</v>
      </c>
      <c r="D6353" s="64" t="s">
        <v>2237</v>
      </c>
      <c r="E6353" s="20" t="s">
        <v>301</v>
      </c>
      <c r="F6353" s="64"/>
      <c r="G6353" s="53" t="s">
        <v>388</v>
      </c>
      <c r="H6353" s="53" t="s">
        <v>300</v>
      </c>
      <c r="I6353" s="26">
        <v>164766</v>
      </c>
      <c r="J6353" s="26">
        <v>65000</v>
      </c>
      <c r="K6353" s="26">
        <v>29510</v>
      </c>
      <c r="L6353" s="26">
        <f t="shared" si="5979"/>
        <v>12000</v>
      </c>
      <c r="M6353" s="26">
        <v>4000</v>
      </c>
      <c r="N6353" s="26">
        <v>3000</v>
      </c>
      <c r="O6353" s="26">
        <v>5000</v>
      </c>
      <c r="P6353" s="26">
        <f t="shared" si="5980"/>
        <v>41510</v>
      </c>
      <c r="Q6353" s="26">
        <f t="shared" si="5981"/>
        <v>63.861538461538458</v>
      </c>
      <c r="R6353" s="90"/>
      <c r="S6353" s="90"/>
      <c r="T6353" s="90"/>
      <c r="U6353" s="90"/>
      <c r="V6353" s="90"/>
      <c r="W6353" s="90"/>
      <c r="X6353" s="90"/>
      <c r="Y6353" s="90"/>
    </row>
    <row r="6354" spans="1:25" ht="15" customHeight="1" x14ac:dyDescent="0.25">
      <c r="A6354" s="64" t="s">
        <v>935</v>
      </c>
      <c r="B6354" s="64" t="s">
        <v>140</v>
      </c>
      <c r="C6354" s="64" t="s">
        <v>1129</v>
      </c>
      <c r="D6354" s="64" t="s">
        <v>2237</v>
      </c>
      <c r="E6354" s="20" t="s">
        <v>218</v>
      </c>
      <c r="F6354" s="64"/>
      <c r="G6354" s="53" t="s">
        <v>388</v>
      </c>
      <c r="H6354" s="53" t="s">
        <v>217</v>
      </c>
      <c r="I6354" s="26">
        <v>69789</v>
      </c>
      <c r="J6354" s="26">
        <v>0</v>
      </c>
      <c r="K6354" s="26">
        <v>0</v>
      </c>
      <c r="L6354" s="26">
        <f t="shared" si="5979"/>
        <v>0</v>
      </c>
      <c r="M6354" s="26"/>
      <c r="N6354" s="26"/>
      <c r="O6354" s="26"/>
      <c r="P6354" s="26">
        <f t="shared" si="5980"/>
        <v>0</v>
      </c>
      <c r="Q6354" s="26" t="str">
        <f t="shared" si="5981"/>
        <v>-</v>
      </c>
      <c r="R6354" s="90"/>
      <c r="S6354" s="90"/>
      <c r="T6354" s="90"/>
      <c r="U6354" s="90"/>
      <c r="V6354" s="90"/>
      <c r="W6354" s="90"/>
      <c r="X6354" s="90"/>
      <c r="Y6354" s="90"/>
    </row>
    <row r="6355" spans="1:25" ht="15" customHeight="1" x14ac:dyDescent="0.25">
      <c r="A6355" s="64" t="s">
        <v>935</v>
      </c>
      <c r="B6355" s="64" t="s">
        <v>140</v>
      </c>
      <c r="C6355" s="64" t="s">
        <v>1129</v>
      </c>
      <c r="D6355" s="64" t="s">
        <v>2237</v>
      </c>
      <c r="E6355" s="20" t="s">
        <v>303</v>
      </c>
      <c r="F6355" s="64"/>
      <c r="G6355" s="53" t="s">
        <v>388</v>
      </c>
      <c r="H6355" s="53" t="s">
        <v>302</v>
      </c>
      <c r="I6355" s="26">
        <v>14000</v>
      </c>
      <c r="J6355" s="26">
        <v>0</v>
      </c>
      <c r="K6355" s="26">
        <v>0</v>
      </c>
      <c r="L6355" s="26">
        <f t="shared" si="5979"/>
        <v>0</v>
      </c>
      <c r="M6355" s="26"/>
      <c r="N6355" s="26"/>
      <c r="O6355" s="26"/>
      <c r="P6355" s="26">
        <f t="shared" si="5980"/>
        <v>0</v>
      </c>
      <c r="Q6355" s="26" t="str">
        <f t="shared" si="5981"/>
        <v>-</v>
      </c>
      <c r="R6355" s="90"/>
      <c r="S6355" s="90"/>
      <c r="T6355" s="90"/>
      <c r="U6355" s="90"/>
      <c r="V6355" s="90"/>
      <c r="W6355" s="90"/>
      <c r="X6355" s="90"/>
      <c r="Y6355" s="90"/>
    </row>
    <row r="6356" spans="1:25" ht="15" customHeight="1" x14ac:dyDescent="0.25">
      <c r="A6356" s="64" t="s">
        <v>935</v>
      </c>
      <c r="B6356" s="64" t="s">
        <v>140</v>
      </c>
      <c r="C6356" s="64" t="s">
        <v>1129</v>
      </c>
      <c r="D6356" s="64" t="s">
        <v>2237</v>
      </c>
      <c r="E6356" s="20" t="s">
        <v>305</v>
      </c>
      <c r="F6356" s="64"/>
      <c r="G6356" s="53" t="s">
        <v>388</v>
      </c>
      <c r="H6356" s="53" t="s">
        <v>304</v>
      </c>
      <c r="I6356" s="26">
        <v>6000</v>
      </c>
      <c r="J6356" s="26">
        <v>0</v>
      </c>
      <c r="K6356" s="26">
        <v>0</v>
      </c>
      <c r="L6356" s="26">
        <f t="shared" si="5979"/>
        <v>0</v>
      </c>
      <c r="M6356" s="26"/>
      <c r="N6356" s="26"/>
      <c r="O6356" s="26"/>
      <c r="P6356" s="26">
        <f t="shared" si="5980"/>
        <v>0</v>
      </c>
      <c r="Q6356" s="26" t="str">
        <f t="shared" si="5981"/>
        <v>-</v>
      </c>
      <c r="R6356" s="90"/>
      <c r="S6356" s="90"/>
      <c r="T6356" s="90"/>
      <c r="U6356" s="90"/>
      <c r="V6356" s="90"/>
      <c r="W6356" s="90"/>
      <c r="X6356" s="90"/>
      <c r="Y6356" s="90"/>
    </row>
    <row r="6357" spans="1:25" ht="15" customHeight="1" x14ac:dyDescent="0.25">
      <c r="A6357" s="64" t="s">
        <v>935</v>
      </c>
      <c r="B6357" s="64" t="s">
        <v>140</v>
      </c>
      <c r="C6357" s="64" t="s">
        <v>1129</v>
      </c>
      <c r="D6357" s="64" t="s">
        <v>2237</v>
      </c>
      <c r="E6357" s="20" t="s">
        <v>308</v>
      </c>
      <c r="F6357" s="64"/>
      <c r="G6357" s="53" t="s">
        <v>388</v>
      </c>
      <c r="H6357" s="53" t="s">
        <v>307</v>
      </c>
      <c r="I6357" s="26">
        <v>49500</v>
      </c>
      <c r="J6357" s="26">
        <v>18000</v>
      </c>
      <c r="K6357" s="26">
        <v>9745</v>
      </c>
      <c r="L6357" s="26">
        <f t="shared" si="5979"/>
        <v>6000</v>
      </c>
      <c r="M6357" s="26">
        <v>2000</v>
      </c>
      <c r="N6357" s="26">
        <v>2000</v>
      </c>
      <c r="O6357" s="26">
        <v>2000</v>
      </c>
      <c r="P6357" s="26">
        <f t="shared" si="5980"/>
        <v>15745</v>
      </c>
      <c r="Q6357" s="26">
        <f t="shared" si="5981"/>
        <v>87.472222222222214</v>
      </c>
      <c r="R6357" s="90"/>
      <c r="S6357" s="90"/>
      <c r="T6357" s="90"/>
      <c r="U6357" s="90"/>
      <c r="V6357" s="90"/>
      <c r="W6357" s="90"/>
      <c r="X6357" s="90"/>
      <c r="Y6357" s="90"/>
    </row>
    <row r="6358" spans="1:25" ht="15" customHeight="1" x14ac:dyDescent="0.25">
      <c r="A6358" s="64" t="s">
        <v>935</v>
      </c>
      <c r="B6358" s="64" t="s">
        <v>140</v>
      </c>
      <c r="C6358" s="64" t="s">
        <v>1129</v>
      </c>
      <c r="D6358" s="64" t="s">
        <v>2237</v>
      </c>
      <c r="E6358" s="20" t="s">
        <v>311</v>
      </c>
      <c r="F6358" s="64"/>
      <c r="G6358" s="53" t="s">
        <v>388</v>
      </c>
      <c r="H6358" s="53" t="s">
        <v>310</v>
      </c>
      <c r="I6358" s="26">
        <v>16747</v>
      </c>
      <c r="J6358" s="26">
        <v>0</v>
      </c>
      <c r="K6358" s="26">
        <v>0</v>
      </c>
      <c r="L6358" s="26">
        <f t="shared" si="5979"/>
        <v>0</v>
      </c>
      <c r="M6358" s="26"/>
      <c r="N6358" s="26"/>
      <c r="O6358" s="26"/>
      <c r="P6358" s="26">
        <f t="shared" si="5980"/>
        <v>0</v>
      </c>
      <c r="Q6358" s="26" t="str">
        <f t="shared" si="5981"/>
        <v>-</v>
      </c>
      <c r="R6358" s="90"/>
      <c r="S6358" s="90"/>
      <c r="T6358" s="90"/>
      <c r="U6358" s="90"/>
      <c r="V6358" s="90"/>
      <c r="W6358" s="90"/>
      <c r="X6358" s="90"/>
      <c r="Y6358" s="90"/>
    </row>
    <row r="6359" spans="1:25" ht="15" customHeight="1" x14ac:dyDescent="0.25">
      <c r="A6359" s="63" t="s">
        <v>935</v>
      </c>
      <c r="B6359" s="63" t="s">
        <v>140</v>
      </c>
      <c r="C6359" s="63" t="s">
        <v>1129</v>
      </c>
      <c r="D6359" s="63" t="s">
        <v>2237</v>
      </c>
      <c r="E6359" s="63" t="s">
        <v>39</v>
      </c>
      <c r="F6359" s="64" t="s">
        <v>1</v>
      </c>
      <c r="G6359" s="53" t="s">
        <v>1</v>
      </c>
      <c r="H6359" s="65" t="s">
        <v>40</v>
      </c>
      <c r="I6359" s="31">
        <f t="shared" ref="I6359:K6359" si="5982">SUM(I6360:I6362)</f>
        <v>602568</v>
      </c>
      <c r="J6359" s="31">
        <f t="shared" si="5982"/>
        <v>57900</v>
      </c>
      <c r="K6359" s="31">
        <f t="shared" si="5982"/>
        <v>0</v>
      </c>
      <c r="L6359" s="31">
        <f t="shared" si="5979"/>
        <v>50900</v>
      </c>
      <c r="M6359" s="31">
        <f t="shared" ref="M6359" si="5983">SUM(M6360:M6362)</f>
        <v>46300</v>
      </c>
      <c r="N6359" s="31">
        <f t="shared" ref="N6359:O6359" si="5984">SUM(N6360:N6362)</f>
        <v>2300</v>
      </c>
      <c r="O6359" s="31">
        <f t="shared" si="5984"/>
        <v>2300</v>
      </c>
      <c r="P6359" s="31">
        <f t="shared" si="5980"/>
        <v>50900</v>
      </c>
      <c r="Q6359" s="31">
        <f t="shared" si="5981"/>
        <v>87.910189982728852</v>
      </c>
      <c r="R6359" s="94"/>
      <c r="S6359" s="94"/>
      <c r="T6359" s="94"/>
      <c r="U6359" s="94"/>
      <c r="V6359" s="94"/>
      <c r="W6359" s="94"/>
      <c r="X6359" s="94"/>
      <c r="Y6359" s="94"/>
    </row>
    <row r="6360" spans="1:25" ht="15" customHeight="1" x14ac:dyDescent="0.25">
      <c r="A6360" s="64" t="s">
        <v>935</v>
      </c>
      <c r="B6360" s="64" t="s">
        <v>140</v>
      </c>
      <c r="C6360" s="64" t="s">
        <v>1129</v>
      </c>
      <c r="D6360" s="64" t="s">
        <v>2237</v>
      </c>
      <c r="E6360" s="20" t="s">
        <v>41</v>
      </c>
      <c r="F6360" s="64"/>
      <c r="G6360" s="53" t="s">
        <v>388</v>
      </c>
      <c r="H6360" s="53" t="s">
        <v>40</v>
      </c>
      <c r="I6360" s="26">
        <v>546123</v>
      </c>
      <c r="J6360" s="26">
        <v>40000</v>
      </c>
      <c r="K6360" s="26">
        <v>0</v>
      </c>
      <c r="L6360" s="26">
        <f t="shared" si="5979"/>
        <v>40000</v>
      </c>
      <c r="M6360" s="26">
        <v>40000</v>
      </c>
      <c r="N6360" s="26"/>
      <c r="O6360" s="26"/>
      <c r="P6360" s="26">
        <f t="shared" si="5980"/>
        <v>40000</v>
      </c>
      <c r="Q6360" s="26">
        <f t="shared" si="5981"/>
        <v>100</v>
      </c>
      <c r="R6360" s="90"/>
      <c r="S6360" s="90"/>
      <c r="T6360" s="90"/>
      <c r="U6360" s="90"/>
      <c r="V6360" s="90"/>
      <c r="W6360" s="90"/>
      <c r="X6360" s="90"/>
      <c r="Y6360" s="90"/>
    </row>
    <row r="6361" spans="1:25" ht="15" customHeight="1" x14ac:dyDescent="0.25">
      <c r="A6361" s="64" t="s">
        <v>935</v>
      </c>
      <c r="B6361" s="64" t="s">
        <v>140</v>
      </c>
      <c r="C6361" s="64" t="s">
        <v>1129</v>
      </c>
      <c r="D6361" s="64" t="s">
        <v>2237</v>
      </c>
      <c r="E6361" s="20" t="s">
        <v>41</v>
      </c>
      <c r="F6361" s="64" t="s">
        <v>2244</v>
      </c>
      <c r="G6361" s="53" t="s">
        <v>388</v>
      </c>
      <c r="H6361" s="53" t="s">
        <v>49</v>
      </c>
      <c r="I6361" s="26">
        <v>36545</v>
      </c>
      <c r="J6361" s="26">
        <v>10000</v>
      </c>
      <c r="K6361" s="26">
        <v>0</v>
      </c>
      <c r="L6361" s="26">
        <f t="shared" si="5979"/>
        <v>7000</v>
      </c>
      <c r="M6361" s="26">
        <v>5000</v>
      </c>
      <c r="N6361" s="26">
        <v>1000</v>
      </c>
      <c r="O6361" s="26">
        <v>1000</v>
      </c>
      <c r="P6361" s="26">
        <f t="shared" si="5980"/>
        <v>7000</v>
      </c>
      <c r="Q6361" s="26">
        <f t="shared" si="5981"/>
        <v>70</v>
      </c>
      <c r="R6361" s="90"/>
      <c r="S6361" s="90"/>
      <c r="T6361" s="90"/>
      <c r="U6361" s="90"/>
      <c r="V6361" s="90"/>
      <c r="W6361" s="90"/>
      <c r="X6361" s="90"/>
      <c r="Y6361" s="90"/>
    </row>
    <row r="6362" spans="1:25" ht="22.5" customHeight="1" x14ac:dyDescent="0.25">
      <c r="A6362" s="64" t="s">
        <v>935</v>
      </c>
      <c r="B6362" s="64" t="s">
        <v>140</v>
      </c>
      <c r="C6362" s="64" t="s">
        <v>1129</v>
      </c>
      <c r="D6362" s="64" t="s">
        <v>2237</v>
      </c>
      <c r="E6362" s="20" t="s">
        <v>41</v>
      </c>
      <c r="F6362" s="64" t="s">
        <v>2245</v>
      </c>
      <c r="G6362" s="53" t="s">
        <v>388</v>
      </c>
      <c r="H6362" s="53" t="s">
        <v>55</v>
      </c>
      <c r="I6362" s="26">
        <v>19900</v>
      </c>
      <c r="J6362" s="26">
        <v>7900</v>
      </c>
      <c r="K6362" s="26">
        <v>0</v>
      </c>
      <c r="L6362" s="26">
        <f t="shared" si="5979"/>
        <v>3900</v>
      </c>
      <c r="M6362" s="26">
        <v>1300</v>
      </c>
      <c r="N6362" s="26">
        <v>1300</v>
      </c>
      <c r="O6362" s="26">
        <v>1300</v>
      </c>
      <c r="P6362" s="26">
        <f t="shared" si="5980"/>
        <v>3900</v>
      </c>
      <c r="Q6362" s="26">
        <f t="shared" si="5981"/>
        <v>49.367088607594937</v>
      </c>
      <c r="R6362" s="90"/>
      <c r="S6362" s="90"/>
      <c r="T6362" s="90"/>
      <c r="U6362" s="90"/>
      <c r="V6362" s="90"/>
      <c r="W6362" s="90"/>
      <c r="X6362" s="90"/>
      <c r="Y6362" s="90"/>
    </row>
    <row r="6363" spans="1:25" ht="22.5" customHeight="1" x14ac:dyDescent="0.25">
      <c r="A6363" s="63" t="s">
        <v>1</v>
      </c>
      <c r="B6363" s="63" t="s">
        <v>1</v>
      </c>
      <c r="C6363" s="63" t="s">
        <v>1</v>
      </c>
      <c r="D6363" s="65" t="s">
        <v>1</v>
      </c>
      <c r="E6363" s="65" t="s">
        <v>1</v>
      </c>
      <c r="F6363" s="65" t="s">
        <v>1</v>
      </c>
      <c r="G6363" s="65" t="s">
        <v>1</v>
      </c>
      <c r="H6363" s="66" t="s">
        <v>56</v>
      </c>
      <c r="I6363" s="30">
        <f t="shared" ref="I6363:K6363" si="5985">SUM(I6364)</f>
        <v>50100</v>
      </c>
      <c r="J6363" s="30">
        <f t="shared" si="5985"/>
        <v>0</v>
      </c>
      <c r="K6363" s="30">
        <f t="shared" si="5985"/>
        <v>0</v>
      </c>
      <c r="L6363" s="30">
        <f t="shared" si="5979"/>
        <v>0</v>
      </c>
      <c r="M6363" s="30">
        <f t="shared" ref="M6363" si="5986">SUM(M6364)</f>
        <v>0</v>
      </c>
      <c r="N6363" s="30">
        <f t="shared" ref="N6363:O6363" si="5987">SUM(N6364)</f>
        <v>0</v>
      </c>
      <c r="O6363" s="30">
        <f t="shared" si="5987"/>
        <v>0</v>
      </c>
      <c r="P6363" s="30">
        <f t="shared" si="5980"/>
        <v>0</v>
      </c>
      <c r="Q6363" s="30" t="str">
        <f t="shared" si="5981"/>
        <v>-</v>
      </c>
      <c r="R6363" s="93"/>
      <c r="S6363" s="93"/>
      <c r="T6363" s="93"/>
      <c r="U6363" s="93"/>
      <c r="V6363" s="93"/>
      <c r="W6363" s="93"/>
      <c r="X6363" s="93"/>
      <c r="Y6363" s="93"/>
    </row>
    <row r="6364" spans="1:25" ht="15" customHeight="1" x14ac:dyDescent="0.25">
      <c r="A6364" s="63" t="s">
        <v>935</v>
      </c>
      <c r="B6364" s="63" t="s">
        <v>140</v>
      </c>
      <c r="C6364" s="63" t="s">
        <v>1129</v>
      </c>
      <c r="D6364" s="63" t="s">
        <v>2237</v>
      </c>
      <c r="E6364" s="65" t="s">
        <v>57</v>
      </c>
      <c r="F6364" s="65" t="s">
        <v>1</v>
      </c>
      <c r="G6364" s="65" t="s">
        <v>1</v>
      </c>
      <c r="H6364" s="65" t="s">
        <v>58</v>
      </c>
      <c r="I6364" s="31">
        <f t="shared" ref="I6364:K6364" si="5988">SUM(I6365:I6366)</f>
        <v>50100</v>
      </c>
      <c r="J6364" s="31">
        <f t="shared" si="5988"/>
        <v>0</v>
      </c>
      <c r="K6364" s="31">
        <f t="shared" si="5988"/>
        <v>0</v>
      </c>
      <c r="L6364" s="31">
        <f t="shared" si="5979"/>
        <v>0</v>
      </c>
      <c r="M6364" s="31">
        <f t="shared" ref="M6364" si="5989">SUM(M6365:M6366)</f>
        <v>0</v>
      </c>
      <c r="N6364" s="31">
        <f t="shared" ref="N6364:O6364" si="5990">SUM(N6365:N6366)</f>
        <v>0</v>
      </c>
      <c r="O6364" s="31">
        <f t="shared" si="5990"/>
        <v>0</v>
      </c>
      <c r="P6364" s="31">
        <f t="shared" si="5980"/>
        <v>0</v>
      </c>
      <c r="Q6364" s="31" t="str">
        <f t="shared" si="5981"/>
        <v>-</v>
      </c>
      <c r="R6364" s="94"/>
      <c r="S6364" s="94"/>
      <c r="T6364" s="94"/>
      <c r="U6364" s="94"/>
      <c r="V6364" s="94"/>
      <c r="W6364" s="94"/>
      <c r="X6364" s="94"/>
      <c r="Y6364" s="94"/>
    </row>
    <row r="6365" spans="1:25" s="17" customFormat="1" ht="15" customHeight="1" x14ac:dyDescent="0.25">
      <c r="A6365" s="44" t="s">
        <v>935</v>
      </c>
      <c r="B6365" s="44" t="s">
        <v>140</v>
      </c>
      <c r="C6365" s="44" t="s">
        <v>1129</v>
      </c>
      <c r="D6365" s="44" t="s">
        <v>2237</v>
      </c>
      <c r="E6365" s="45">
        <v>614200</v>
      </c>
      <c r="F6365" s="44"/>
      <c r="G6365" s="46" t="s">
        <v>388</v>
      </c>
      <c r="H6365" s="46" t="s">
        <v>105</v>
      </c>
      <c r="I6365" s="41">
        <v>100</v>
      </c>
      <c r="J6365" s="41">
        <v>0</v>
      </c>
      <c r="K6365" s="41">
        <v>0</v>
      </c>
      <c r="L6365" s="41">
        <f t="shared" si="5979"/>
        <v>0</v>
      </c>
      <c r="M6365" s="41"/>
      <c r="N6365" s="41"/>
      <c r="O6365" s="41"/>
      <c r="P6365" s="41">
        <f t="shared" si="5980"/>
        <v>0</v>
      </c>
      <c r="Q6365" s="41" t="str">
        <f t="shared" si="5981"/>
        <v>-</v>
      </c>
      <c r="R6365" s="104"/>
      <c r="S6365" s="104"/>
      <c r="T6365" s="104"/>
      <c r="U6365" s="104"/>
      <c r="V6365" s="104"/>
      <c r="W6365" s="104"/>
      <c r="X6365" s="104"/>
      <c r="Y6365" s="104"/>
    </row>
    <row r="6366" spans="1:25" ht="15" customHeight="1" x14ac:dyDescent="0.25">
      <c r="A6366" s="64" t="s">
        <v>935</v>
      </c>
      <c r="B6366" s="64" t="s">
        <v>140</v>
      </c>
      <c r="C6366" s="64" t="s">
        <v>1129</v>
      </c>
      <c r="D6366" s="64" t="s">
        <v>2237</v>
      </c>
      <c r="E6366" s="20" t="s">
        <v>68</v>
      </c>
      <c r="F6366" s="64"/>
      <c r="G6366" s="53" t="s">
        <v>388</v>
      </c>
      <c r="H6366" s="53" t="s">
        <v>67</v>
      </c>
      <c r="I6366" s="26">
        <v>50000</v>
      </c>
      <c r="J6366" s="26">
        <v>0</v>
      </c>
      <c r="K6366" s="26">
        <v>0</v>
      </c>
      <c r="L6366" s="26">
        <f t="shared" si="5979"/>
        <v>0</v>
      </c>
      <c r="M6366" s="26"/>
      <c r="N6366" s="26"/>
      <c r="O6366" s="26"/>
      <c r="P6366" s="26">
        <f t="shared" si="5980"/>
        <v>0</v>
      </c>
      <c r="Q6366" s="26" t="str">
        <f t="shared" si="5981"/>
        <v>-</v>
      </c>
      <c r="R6366" s="90"/>
      <c r="S6366" s="90"/>
      <c r="T6366" s="90"/>
      <c r="U6366" s="90"/>
      <c r="V6366" s="90"/>
      <c r="W6366" s="90"/>
      <c r="X6366" s="90"/>
      <c r="Y6366" s="90"/>
    </row>
    <row r="6367" spans="1:25" ht="22.5" customHeight="1" x14ac:dyDescent="0.25">
      <c r="A6367" s="63" t="s">
        <v>1</v>
      </c>
      <c r="B6367" s="63" t="s">
        <v>1</v>
      </c>
      <c r="C6367" s="63" t="s">
        <v>1</v>
      </c>
      <c r="D6367" s="65" t="s">
        <v>1</v>
      </c>
      <c r="E6367" s="65" t="s">
        <v>1</v>
      </c>
      <c r="F6367" s="65" t="s">
        <v>1</v>
      </c>
      <c r="G6367" s="65" t="s">
        <v>1</v>
      </c>
      <c r="H6367" s="66" t="s">
        <v>69</v>
      </c>
      <c r="I6367" s="30">
        <f t="shared" ref="I6367:K6367" si="5991">SUM(I6368)</f>
        <v>240604</v>
      </c>
      <c r="J6367" s="30">
        <f t="shared" si="5991"/>
        <v>0</v>
      </c>
      <c r="K6367" s="30">
        <f t="shared" si="5991"/>
        <v>0</v>
      </c>
      <c r="L6367" s="30">
        <f t="shared" si="5979"/>
        <v>0</v>
      </c>
      <c r="M6367" s="30">
        <f t="shared" ref="M6367" si="5992">SUM(M6368)</f>
        <v>0</v>
      </c>
      <c r="N6367" s="30">
        <f t="shared" ref="N6367:O6367" si="5993">SUM(N6368)</f>
        <v>0</v>
      </c>
      <c r="O6367" s="30">
        <f t="shared" si="5993"/>
        <v>0</v>
      </c>
      <c r="P6367" s="30">
        <f t="shared" si="5980"/>
        <v>0</v>
      </c>
      <c r="Q6367" s="30" t="str">
        <f t="shared" si="5981"/>
        <v>-</v>
      </c>
      <c r="R6367" s="93"/>
      <c r="S6367" s="93"/>
      <c r="T6367" s="93"/>
      <c r="U6367" s="93"/>
      <c r="V6367" s="93"/>
      <c r="W6367" s="93"/>
      <c r="X6367" s="93"/>
      <c r="Y6367" s="93"/>
    </row>
    <row r="6368" spans="1:25" ht="15" customHeight="1" x14ac:dyDescent="0.25">
      <c r="A6368" s="63" t="s">
        <v>935</v>
      </c>
      <c r="B6368" s="63" t="s">
        <v>140</v>
      </c>
      <c r="C6368" s="63" t="s">
        <v>1129</v>
      </c>
      <c r="D6368" s="63" t="s">
        <v>2237</v>
      </c>
      <c r="E6368" s="65" t="s">
        <v>70</v>
      </c>
      <c r="F6368" s="65" t="s">
        <v>1</v>
      </c>
      <c r="G6368" s="65" t="s">
        <v>1</v>
      </c>
      <c r="H6368" s="65" t="s">
        <v>71</v>
      </c>
      <c r="I6368" s="31">
        <f t="shared" ref="I6368:K6368" si="5994">SUM(I6369:I6371)</f>
        <v>240604</v>
      </c>
      <c r="J6368" s="31">
        <f t="shared" si="5994"/>
        <v>0</v>
      </c>
      <c r="K6368" s="31">
        <f t="shared" si="5994"/>
        <v>0</v>
      </c>
      <c r="L6368" s="31">
        <f t="shared" si="5979"/>
        <v>0</v>
      </c>
      <c r="M6368" s="31">
        <f t="shared" ref="M6368" si="5995">SUM(M6369:M6371)</f>
        <v>0</v>
      </c>
      <c r="N6368" s="31">
        <f t="shared" ref="N6368:O6368" si="5996">SUM(N6369:N6371)</f>
        <v>0</v>
      </c>
      <c r="O6368" s="31">
        <f t="shared" si="5996"/>
        <v>0</v>
      </c>
      <c r="P6368" s="31">
        <f t="shared" si="5980"/>
        <v>0</v>
      </c>
      <c r="Q6368" s="31" t="str">
        <f t="shared" si="5981"/>
        <v>-</v>
      </c>
      <c r="R6368" s="94"/>
      <c r="S6368" s="94"/>
      <c r="T6368" s="94"/>
      <c r="U6368" s="94"/>
      <c r="V6368" s="94"/>
      <c r="W6368" s="94"/>
      <c r="X6368" s="94"/>
      <c r="Y6368" s="94"/>
    </row>
    <row r="6369" spans="1:25" ht="15" customHeight="1" x14ac:dyDescent="0.25">
      <c r="A6369" s="64" t="s">
        <v>935</v>
      </c>
      <c r="B6369" s="64" t="s">
        <v>140</v>
      </c>
      <c r="C6369" s="64" t="s">
        <v>1129</v>
      </c>
      <c r="D6369" s="64" t="s">
        <v>2237</v>
      </c>
      <c r="E6369" s="20" t="s">
        <v>74</v>
      </c>
      <c r="F6369" s="64"/>
      <c r="G6369" s="53" t="s">
        <v>388</v>
      </c>
      <c r="H6369" s="53" t="s">
        <v>73</v>
      </c>
      <c r="I6369" s="26">
        <v>240404</v>
      </c>
      <c r="J6369" s="26">
        <v>0</v>
      </c>
      <c r="K6369" s="26">
        <v>0</v>
      </c>
      <c r="L6369" s="26">
        <f t="shared" si="5979"/>
        <v>0</v>
      </c>
      <c r="M6369" s="26"/>
      <c r="N6369" s="26"/>
      <c r="O6369" s="26"/>
      <c r="P6369" s="26">
        <f t="shared" si="5980"/>
        <v>0</v>
      </c>
      <c r="Q6369" s="26" t="str">
        <f t="shared" si="5981"/>
        <v>-</v>
      </c>
      <c r="R6369" s="90"/>
      <c r="S6369" s="90"/>
      <c r="T6369" s="90"/>
      <c r="U6369" s="90"/>
      <c r="V6369" s="90"/>
      <c r="W6369" s="90"/>
      <c r="X6369" s="90"/>
      <c r="Y6369" s="90"/>
    </row>
    <row r="6370" spans="1:25" s="17" customFormat="1" ht="15" customHeight="1" x14ac:dyDescent="0.25">
      <c r="A6370" s="44" t="s">
        <v>935</v>
      </c>
      <c r="B6370" s="44" t="s">
        <v>140</v>
      </c>
      <c r="C6370" s="44" t="s">
        <v>1129</v>
      </c>
      <c r="D6370" s="44" t="s">
        <v>2237</v>
      </c>
      <c r="E6370" s="45">
        <v>821500</v>
      </c>
      <c r="F6370" s="44"/>
      <c r="G6370" s="46" t="s">
        <v>388</v>
      </c>
      <c r="H6370" s="46" t="s">
        <v>3801</v>
      </c>
      <c r="I6370" s="35">
        <v>100</v>
      </c>
      <c r="J6370" s="35">
        <v>0</v>
      </c>
      <c r="K6370" s="35">
        <v>0</v>
      </c>
      <c r="L6370" s="35">
        <f t="shared" si="5979"/>
        <v>0</v>
      </c>
      <c r="M6370" s="35"/>
      <c r="N6370" s="35"/>
      <c r="O6370" s="35"/>
      <c r="P6370" s="35">
        <f t="shared" si="5980"/>
        <v>0</v>
      </c>
      <c r="Q6370" s="35" t="str">
        <f t="shared" si="5981"/>
        <v>-</v>
      </c>
      <c r="R6370" s="95"/>
      <c r="S6370" s="95"/>
      <c r="T6370" s="95"/>
      <c r="U6370" s="95"/>
      <c r="V6370" s="95"/>
      <c r="W6370" s="95"/>
      <c r="X6370" s="95"/>
      <c r="Y6370" s="95"/>
    </row>
    <row r="6371" spans="1:25" s="17" customFormat="1" ht="15" customHeight="1" x14ac:dyDescent="0.25">
      <c r="A6371" s="44" t="s">
        <v>935</v>
      </c>
      <c r="B6371" s="44" t="s">
        <v>140</v>
      </c>
      <c r="C6371" s="44" t="s">
        <v>1129</v>
      </c>
      <c r="D6371" s="44" t="s">
        <v>2237</v>
      </c>
      <c r="E6371" s="45">
        <v>821600</v>
      </c>
      <c r="F6371" s="44"/>
      <c r="G6371" s="46" t="s">
        <v>388</v>
      </c>
      <c r="H6371" s="46" t="s">
        <v>3802</v>
      </c>
      <c r="I6371" s="35">
        <v>100</v>
      </c>
      <c r="J6371" s="35">
        <v>0</v>
      </c>
      <c r="K6371" s="35">
        <v>0</v>
      </c>
      <c r="L6371" s="35">
        <f t="shared" si="5979"/>
        <v>0</v>
      </c>
      <c r="M6371" s="35"/>
      <c r="N6371" s="35"/>
      <c r="O6371" s="35"/>
      <c r="P6371" s="35">
        <f t="shared" si="5980"/>
        <v>0</v>
      </c>
      <c r="Q6371" s="35" t="str">
        <f t="shared" si="5981"/>
        <v>-</v>
      </c>
      <c r="R6371" s="95"/>
      <c r="S6371" s="95"/>
      <c r="T6371" s="95"/>
      <c r="U6371" s="95"/>
      <c r="V6371" s="95"/>
      <c r="W6371" s="95"/>
      <c r="X6371" s="95"/>
      <c r="Y6371" s="95"/>
    </row>
    <row r="6372" spans="1:25" ht="15" customHeight="1" x14ac:dyDescent="0.25">
      <c r="A6372" s="53" t="s">
        <v>1</v>
      </c>
      <c r="B6372" s="53" t="s">
        <v>1</v>
      </c>
      <c r="C6372" s="53" t="s">
        <v>1</v>
      </c>
      <c r="D6372" s="53" t="s">
        <v>1</v>
      </c>
      <c r="E6372" s="53" t="s">
        <v>1</v>
      </c>
      <c r="F6372" s="53" t="s">
        <v>1</v>
      </c>
      <c r="G6372" s="53" t="s">
        <v>1</v>
      </c>
      <c r="H6372" s="66" t="s">
        <v>2246</v>
      </c>
      <c r="I6372" s="30">
        <f t="shared" ref="I6372:K6372" si="5997">SUM(I6339,I6363,I6367)</f>
        <v>7320599</v>
      </c>
      <c r="J6372" s="30">
        <f t="shared" si="5997"/>
        <v>5331412</v>
      </c>
      <c r="K6372" s="30">
        <f t="shared" si="5997"/>
        <v>2706581</v>
      </c>
      <c r="L6372" s="30">
        <f t="shared" si="5979"/>
        <v>1290048</v>
      </c>
      <c r="M6372" s="30">
        <f t="shared" ref="M6372" si="5998">SUM(M6339,M6363,M6367)</f>
        <v>449856</v>
      </c>
      <c r="N6372" s="30">
        <f t="shared" ref="N6372:O6372" si="5999">SUM(N6339,N6363,N6367)</f>
        <v>392250</v>
      </c>
      <c r="O6372" s="30">
        <f t="shared" si="5999"/>
        <v>447942</v>
      </c>
      <c r="P6372" s="30">
        <f t="shared" si="5980"/>
        <v>3996629</v>
      </c>
      <c r="Q6372" s="30">
        <f t="shared" si="5981"/>
        <v>74.96379945875502</v>
      </c>
      <c r="R6372" s="93"/>
      <c r="S6372" s="93"/>
      <c r="T6372" s="93"/>
      <c r="U6372" s="93"/>
      <c r="V6372" s="93"/>
      <c r="W6372" s="93"/>
      <c r="X6372" s="93"/>
      <c r="Y6372" s="93"/>
    </row>
    <row r="6373" spans="1:25" ht="15" customHeight="1" thickBot="1" x14ac:dyDescent="0.3">
      <c r="A6373" s="53" t="s">
        <v>1</v>
      </c>
      <c r="B6373" s="53" t="s">
        <v>1</v>
      </c>
      <c r="C6373" s="53" t="s">
        <v>1</v>
      </c>
      <c r="D6373" s="53" t="s">
        <v>1</v>
      </c>
      <c r="E6373" s="53" t="s">
        <v>1</v>
      </c>
      <c r="F6373" s="53" t="s">
        <v>1</v>
      </c>
      <c r="G6373" s="53" t="s">
        <v>1</v>
      </c>
      <c r="H6373" s="65" t="s">
        <v>76</v>
      </c>
      <c r="I6373" s="31"/>
      <c r="J6373" s="31"/>
      <c r="K6373" s="31">
        <v>0</v>
      </c>
      <c r="L6373" s="31"/>
      <c r="M6373" s="31"/>
      <c r="N6373" s="31"/>
      <c r="O6373" s="31"/>
      <c r="P6373" s="31"/>
      <c r="Q6373" s="31"/>
      <c r="R6373" s="94"/>
      <c r="S6373" s="94"/>
      <c r="T6373" s="94"/>
      <c r="U6373" s="94"/>
      <c r="V6373" s="94"/>
      <c r="W6373" s="94"/>
      <c r="X6373" s="94"/>
      <c r="Y6373" s="94"/>
    </row>
    <row r="6374" spans="1:25" ht="47.25" customHeight="1" thickBot="1" x14ac:dyDescent="0.3">
      <c r="A6374" s="110" t="s">
        <v>1</v>
      </c>
      <c r="B6374" s="110" t="s">
        <v>1</v>
      </c>
      <c r="C6374" s="110" t="s">
        <v>1</v>
      </c>
      <c r="D6374" s="110" t="s">
        <v>1</v>
      </c>
      <c r="E6374" s="110" t="s">
        <v>1</v>
      </c>
      <c r="F6374" s="110" t="s">
        <v>1</v>
      </c>
      <c r="G6374" s="110" t="s">
        <v>1</v>
      </c>
      <c r="H6374" s="28" t="s">
        <v>77</v>
      </c>
      <c r="I6374" s="109" t="s">
        <v>3984</v>
      </c>
      <c r="J6374" s="109" t="s">
        <v>11</v>
      </c>
      <c r="K6374" s="109" t="s">
        <v>3989</v>
      </c>
      <c r="L6374" s="109" t="s">
        <v>3985</v>
      </c>
      <c r="M6374" s="109" t="s">
        <v>4027</v>
      </c>
      <c r="N6374" s="109" t="s">
        <v>3988</v>
      </c>
      <c r="O6374" s="109" t="s">
        <v>3986</v>
      </c>
      <c r="P6374" s="109" t="s">
        <v>3987</v>
      </c>
      <c r="Q6374" s="109" t="s">
        <v>3695</v>
      </c>
      <c r="R6374" s="91"/>
      <c r="S6374" s="91"/>
      <c r="T6374" s="91"/>
      <c r="U6374" s="91"/>
      <c r="V6374" s="91"/>
      <c r="W6374" s="91"/>
      <c r="X6374" s="91"/>
      <c r="Y6374" s="91"/>
    </row>
    <row r="6375" spans="1:25" ht="15" customHeight="1" x14ac:dyDescent="0.25">
      <c r="A6375" s="111"/>
      <c r="B6375" s="111"/>
      <c r="C6375" s="111"/>
      <c r="D6375" s="111"/>
      <c r="E6375" s="111"/>
      <c r="F6375" s="111"/>
      <c r="G6375" s="111"/>
      <c r="H6375" s="67" t="s">
        <v>1</v>
      </c>
      <c r="I6375" s="29">
        <v>1</v>
      </c>
      <c r="J6375" s="29">
        <v>2</v>
      </c>
      <c r="K6375" s="29">
        <v>3</v>
      </c>
      <c r="L6375" s="29" t="s">
        <v>3478</v>
      </c>
      <c r="M6375" s="29">
        <v>5</v>
      </c>
      <c r="N6375" s="29">
        <v>6</v>
      </c>
      <c r="O6375" s="29">
        <v>7</v>
      </c>
      <c r="P6375" s="29" t="s">
        <v>3696</v>
      </c>
      <c r="Q6375" s="29">
        <v>9</v>
      </c>
      <c r="R6375" s="92"/>
      <c r="S6375" s="92"/>
      <c r="T6375" s="92"/>
      <c r="U6375" s="92"/>
      <c r="V6375" s="92"/>
      <c r="W6375" s="92"/>
      <c r="X6375" s="92"/>
      <c r="Y6375" s="92"/>
    </row>
    <row r="6376" spans="1:25" ht="15" customHeight="1" x14ac:dyDescent="0.25">
      <c r="A6376" s="111"/>
      <c r="B6376" s="111"/>
      <c r="C6376" s="111"/>
      <c r="D6376" s="111"/>
      <c r="E6376" s="111"/>
      <c r="F6376" s="111"/>
      <c r="G6376" s="111"/>
      <c r="H6376" s="68" t="s">
        <v>485</v>
      </c>
      <c r="I6376" s="32">
        <f t="shared" ref="I6376:K6376" si="6000">SUM(I6372)</f>
        <v>7320599</v>
      </c>
      <c r="J6376" s="32">
        <f t="shared" si="6000"/>
        <v>5331412</v>
      </c>
      <c r="K6376" s="32">
        <f t="shared" si="6000"/>
        <v>2706581</v>
      </c>
      <c r="L6376" s="32">
        <f t="shared" si="5979"/>
        <v>1290048</v>
      </c>
      <c r="M6376" s="32">
        <f t="shared" ref="M6376" si="6001">SUM(M6372)</f>
        <v>449856</v>
      </c>
      <c r="N6376" s="32">
        <f t="shared" ref="N6376:O6376" si="6002">SUM(N6372)</f>
        <v>392250</v>
      </c>
      <c r="O6376" s="32">
        <f t="shared" si="6002"/>
        <v>447942</v>
      </c>
      <c r="P6376" s="32">
        <f t="shared" si="5980"/>
        <v>3996629</v>
      </c>
      <c r="Q6376" s="32">
        <f t="shared" si="5981"/>
        <v>74.96379945875502</v>
      </c>
      <c r="R6376" s="90"/>
      <c r="S6376" s="90"/>
      <c r="T6376" s="90"/>
      <c r="U6376" s="90"/>
      <c r="V6376" s="90"/>
      <c r="W6376" s="90"/>
      <c r="X6376" s="90"/>
      <c r="Y6376" s="90"/>
    </row>
    <row r="6377" spans="1:25" ht="15" customHeight="1" x14ac:dyDescent="0.25">
      <c r="A6377" s="111"/>
      <c r="B6377" s="111"/>
      <c r="C6377" s="111"/>
      <c r="D6377" s="111"/>
      <c r="E6377" s="111"/>
      <c r="F6377" s="111"/>
      <c r="G6377" s="111"/>
      <c r="H6377" s="69" t="s">
        <v>79</v>
      </c>
      <c r="I6377" s="32">
        <f t="shared" ref="I6377:K6377" si="6003">SUM(I6376)</f>
        <v>7320599</v>
      </c>
      <c r="J6377" s="32">
        <f t="shared" si="6003"/>
        <v>5331412</v>
      </c>
      <c r="K6377" s="32">
        <f t="shared" si="6003"/>
        <v>2706581</v>
      </c>
      <c r="L6377" s="32">
        <f t="shared" si="5979"/>
        <v>1290048</v>
      </c>
      <c r="M6377" s="32">
        <f t="shared" ref="M6377" si="6004">SUM(M6376)</f>
        <v>449856</v>
      </c>
      <c r="N6377" s="32">
        <f t="shared" ref="N6377:O6377" si="6005">SUM(N6376)</f>
        <v>392250</v>
      </c>
      <c r="O6377" s="32">
        <f t="shared" si="6005"/>
        <v>447942</v>
      </c>
      <c r="P6377" s="32">
        <f t="shared" si="5980"/>
        <v>3996629</v>
      </c>
      <c r="Q6377" s="32">
        <f t="shared" si="5981"/>
        <v>74.96379945875502</v>
      </c>
      <c r="R6377" s="90"/>
      <c r="S6377" s="90"/>
      <c r="T6377" s="90"/>
      <c r="U6377" s="90"/>
      <c r="V6377" s="90"/>
      <c r="W6377" s="90"/>
      <c r="X6377" s="90"/>
      <c r="Y6377" s="90"/>
    </row>
    <row r="6378" spans="1:25" ht="15" customHeight="1" x14ac:dyDescent="0.25">
      <c r="A6378" s="112"/>
      <c r="B6378" s="112"/>
      <c r="C6378" s="112"/>
      <c r="D6378" s="112"/>
      <c r="E6378" s="112"/>
      <c r="F6378" s="112"/>
      <c r="G6378" s="112"/>
      <c r="I6378" s="27"/>
      <c r="J6378" s="27"/>
      <c r="K6378" s="27">
        <v>0</v>
      </c>
      <c r="L6378" s="27"/>
      <c r="M6378" s="27"/>
      <c r="N6378" s="27"/>
      <c r="O6378" s="27"/>
      <c r="P6378" s="27"/>
      <c r="Q6378" s="27"/>
      <c r="R6378" s="27"/>
      <c r="S6378" s="27"/>
      <c r="T6378" s="27"/>
      <c r="U6378" s="27"/>
      <c r="V6378" s="27"/>
      <c r="W6378" s="27"/>
      <c r="X6378" s="27"/>
      <c r="Y6378" s="27"/>
    </row>
    <row r="6379" spans="1:25" ht="15" customHeight="1" thickBot="1" x14ac:dyDescent="0.3">
      <c r="A6379" s="53" t="s">
        <v>1</v>
      </c>
      <c r="B6379" s="53" t="s">
        <v>1</v>
      </c>
      <c r="C6379" s="53" t="s">
        <v>1</v>
      </c>
      <c r="D6379" s="53" t="s">
        <v>1</v>
      </c>
      <c r="E6379" s="53" t="s">
        <v>1</v>
      </c>
      <c r="F6379" s="53" t="s">
        <v>1</v>
      </c>
      <c r="G6379" s="53" t="s">
        <v>1</v>
      </c>
      <c r="H6379" s="21" t="s">
        <v>1</v>
      </c>
      <c r="I6379" s="33"/>
      <c r="J6379" s="33"/>
      <c r="K6379" s="33">
        <v>0</v>
      </c>
      <c r="L6379" s="33"/>
      <c r="M6379" s="33"/>
      <c r="N6379" s="33"/>
      <c r="O6379" s="33"/>
      <c r="P6379" s="33"/>
      <c r="Q6379" s="33"/>
      <c r="R6379" s="33"/>
      <c r="S6379" s="33"/>
      <c r="T6379" s="33"/>
      <c r="U6379" s="33"/>
      <c r="V6379" s="33"/>
      <c r="W6379" s="33"/>
      <c r="X6379" s="33"/>
      <c r="Y6379" s="33"/>
    </row>
    <row r="6380" spans="1:25" ht="45.75" customHeight="1" thickBot="1" x14ac:dyDescent="0.3">
      <c r="A6380" s="28" t="s">
        <v>4</v>
      </c>
      <c r="B6380" s="28" t="s">
        <v>5</v>
      </c>
      <c r="C6380" s="28" t="s">
        <v>6</v>
      </c>
      <c r="D6380" s="57" t="s">
        <v>1</v>
      </c>
      <c r="E6380" s="28" t="s">
        <v>7</v>
      </c>
      <c r="F6380" s="28" t="s">
        <v>8</v>
      </c>
      <c r="G6380" s="28" t="s">
        <v>9</v>
      </c>
      <c r="H6380" s="28" t="s">
        <v>10</v>
      </c>
      <c r="I6380" s="109" t="s">
        <v>3984</v>
      </c>
      <c r="J6380" s="109" t="s">
        <v>11</v>
      </c>
      <c r="K6380" s="109" t="s">
        <v>3989</v>
      </c>
      <c r="L6380" s="109" t="s">
        <v>3985</v>
      </c>
      <c r="M6380" s="109" t="s">
        <v>4027</v>
      </c>
      <c r="N6380" s="109" t="s">
        <v>3988</v>
      </c>
      <c r="O6380" s="109" t="s">
        <v>3986</v>
      </c>
      <c r="P6380" s="109" t="s">
        <v>3987</v>
      </c>
      <c r="Q6380" s="109" t="s">
        <v>3695</v>
      </c>
      <c r="R6380" s="91"/>
      <c r="S6380" s="91"/>
      <c r="T6380" s="91"/>
      <c r="U6380" s="91"/>
      <c r="V6380" s="91"/>
      <c r="W6380" s="91"/>
      <c r="X6380" s="91"/>
      <c r="Y6380" s="91"/>
    </row>
    <row r="6381" spans="1:25" ht="15" customHeight="1" x14ac:dyDescent="0.25">
      <c r="A6381" s="58" t="s">
        <v>1</v>
      </c>
      <c r="B6381" s="58" t="s">
        <v>1</v>
      </c>
      <c r="C6381" s="58" t="s">
        <v>1</v>
      </c>
      <c r="D6381" s="59" t="s">
        <v>1</v>
      </c>
      <c r="E6381" s="59" t="s">
        <v>1</v>
      </c>
      <c r="F6381" s="60" t="s">
        <v>1</v>
      </c>
      <c r="G6381" s="61" t="s">
        <v>1</v>
      </c>
      <c r="H6381" s="62" t="s">
        <v>1</v>
      </c>
      <c r="I6381" s="29">
        <v>1</v>
      </c>
      <c r="J6381" s="29">
        <v>2</v>
      </c>
      <c r="K6381" s="29">
        <v>3</v>
      </c>
      <c r="L6381" s="29" t="s">
        <v>3478</v>
      </c>
      <c r="M6381" s="29">
        <v>5</v>
      </c>
      <c r="N6381" s="29">
        <v>6</v>
      </c>
      <c r="O6381" s="29">
        <v>7</v>
      </c>
      <c r="P6381" s="29" t="s">
        <v>3696</v>
      </c>
      <c r="Q6381" s="29">
        <v>9</v>
      </c>
      <c r="R6381" s="92"/>
      <c r="S6381" s="92"/>
      <c r="T6381" s="92"/>
      <c r="U6381" s="92"/>
      <c r="V6381" s="92"/>
      <c r="W6381" s="92"/>
      <c r="X6381" s="92"/>
      <c r="Y6381" s="92"/>
    </row>
    <row r="6382" spans="1:25" ht="15" customHeight="1" x14ac:dyDescent="0.25">
      <c r="A6382" s="63" t="s">
        <v>935</v>
      </c>
      <c r="B6382" s="63" t="s">
        <v>140</v>
      </c>
      <c r="C6382" s="64" t="s">
        <v>1139</v>
      </c>
      <c r="D6382" s="64" t="s">
        <v>2247</v>
      </c>
      <c r="E6382" s="65" t="s">
        <v>1</v>
      </c>
      <c r="F6382" s="65" t="s">
        <v>1</v>
      </c>
      <c r="G6382" s="65" t="s">
        <v>1</v>
      </c>
      <c r="H6382" s="65" t="s">
        <v>2248</v>
      </c>
      <c r="I6382" s="26">
        <v>0</v>
      </c>
      <c r="J6382" s="26" t="s">
        <v>1</v>
      </c>
      <c r="K6382" s="26">
        <v>0</v>
      </c>
      <c r="L6382" s="26"/>
      <c r="M6382" s="26"/>
      <c r="N6382" s="26"/>
      <c r="O6382" s="26"/>
      <c r="P6382" s="26"/>
      <c r="Q6382" s="26"/>
      <c r="R6382" s="90"/>
      <c r="S6382" s="90"/>
      <c r="T6382" s="90"/>
      <c r="U6382" s="90"/>
      <c r="V6382" s="90"/>
      <c r="W6382" s="90"/>
      <c r="X6382" s="90"/>
      <c r="Y6382" s="90"/>
    </row>
    <row r="6383" spans="1:25" ht="22.5" customHeight="1" x14ac:dyDescent="0.25">
      <c r="A6383" s="63" t="s">
        <v>1</v>
      </c>
      <c r="B6383" s="63" t="s">
        <v>1</v>
      </c>
      <c r="C6383" s="63" t="s">
        <v>1</v>
      </c>
      <c r="D6383" s="65" t="s">
        <v>1</v>
      </c>
      <c r="E6383" s="65" t="s">
        <v>1</v>
      </c>
      <c r="F6383" s="65" t="s">
        <v>1</v>
      </c>
      <c r="G6383" s="65" t="s">
        <v>1</v>
      </c>
      <c r="H6383" s="66" t="s">
        <v>15</v>
      </c>
      <c r="I6383" s="30">
        <f t="shared" ref="I6383:K6383" si="6006">SUM(I6384,I6388,I6390)</f>
        <v>0</v>
      </c>
      <c r="J6383" s="30">
        <f t="shared" si="6006"/>
        <v>0</v>
      </c>
      <c r="K6383" s="30">
        <f t="shared" si="6006"/>
        <v>0</v>
      </c>
      <c r="L6383" s="30">
        <f t="shared" si="5979"/>
        <v>0</v>
      </c>
      <c r="M6383" s="30">
        <f t="shared" ref="M6383" si="6007">SUM(M6384,M6388,M6390)</f>
        <v>0</v>
      </c>
      <c r="N6383" s="30">
        <f t="shared" ref="N6383:O6383" si="6008">SUM(N6384,N6388,N6390)</f>
        <v>0</v>
      </c>
      <c r="O6383" s="30">
        <f t="shared" si="6008"/>
        <v>0</v>
      </c>
      <c r="P6383" s="30">
        <f t="shared" si="5980"/>
        <v>0</v>
      </c>
      <c r="Q6383" s="30" t="str">
        <f t="shared" si="5981"/>
        <v>-</v>
      </c>
      <c r="R6383" s="93"/>
      <c r="S6383" s="93"/>
      <c r="T6383" s="93"/>
      <c r="U6383" s="93"/>
      <c r="V6383" s="93"/>
      <c r="W6383" s="93"/>
      <c r="X6383" s="93"/>
      <c r="Y6383" s="93"/>
    </row>
    <row r="6384" spans="1:25" ht="15" customHeight="1" x14ac:dyDescent="0.25">
      <c r="A6384" s="63" t="s">
        <v>935</v>
      </c>
      <c r="B6384" s="63" t="s">
        <v>140</v>
      </c>
      <c r="C6384" s="63" t="s">
        <v>1139</v>
      </c>
      <c r="D6384" s="63" t="s">
        <v>2247</v>
      </c>
      <c r="E6384" s="65" t="s">
        <v>16</v>
      </c>
      <c r="F6384" s="65" t="s">
        <v>1</v>
      </c>
      <c r="G6384" s="65" t="s">
        <v>1</v>
      </c>
      <c r="H6384" s="65" t="s">
        <v>17</v>
      </c>
      <c r="I6384" s="31">
        <f t="shared" ref="I6384:K6384" si="6009">SUM(I6385:I6386)</f>
        <v>0</v>
      </c>
      <c r="J6384" s="31">
        <f t="shared" si="6009"/>
        <v>0</v>
      </c>
      <c r="K6384" s="31">
        <f t="shared" si="6009"/>
        <v>0</v>
      </c>
      <c r="L6384" s="31">
        <f t="shared" si="5979"/>
        <v>0</v>
      </c>
      <c r="M6384" s="31">
        <f t="shared" ref="M6384" si="6010">SUM(M6385:M6386)</f>
        <v>0</v>
      </c>
      <c r="N6384" s="31">
        <f t="shared" ref="N6384:O6384" si="6011">SUM(N6385:N6386)</f>
        <v>0</v>
      </c>
      <c r="O6384" s="31">
        <f t="shared" si="6011"/>
        <v>0</v>
      </c>
      <c r="P6384" s="31">
        <f t="shared" si="5980"/>
        <v>0</v>
      </c>
      <c r="Q6384" s="31" t="str">
        <f t="shared" si="5981"/>
        <v>-</v>
      </c>
      <c r="R6384" s="94"/>
      <c r="S6384" s="94"/>
      <c r="T6384" s="94"/>
      <c r="U6384" s="94"/>
      <c r="V6384" s="94"/>
      <c r="W6384" s="94"/>
      <c r="X6384" s="94"/>
      <c r="Y6384" s="94"/>
    </row>
    <row r="6385" spans="1:25" ht="15" customHeight="1" x14ac:dyDescent="0.25">
      <c r="A6385" s="64" t="s">
        <v>935</v>
      </c>
      <c r="B6385" s="64" t="s">
        <v>140</v>
      </c>
      <c r="C6385" s="64" t="s">
        <v>1139</v>
      </c>
      <c r="D6385" s="64" t="s">
        <v>2247</v>
      </c>
      <c r="E6385" s="20" t="s">
        <v>19</v>
      </c>
      <c r="F6385" s="64"/>
      <c r="G6385" s="53" t="s">
        <v>388</v>
      </c>
      <c r="H6385" s="53" t="s">
        <v>18</v>
      </c>
      <c r="I6385" s="26">
        <v>0</v>
      </c>
      <c r="J6385" s="26">
        <v>0</v>
      </c>
      <c r="K6385" s="26">
        <v>0</v>
      </c>
      <c r="L6385" s="26">
        <f t="shared" si="5979"/>
        <v>0</v>
      </c>
      <c r="M6385" s="26"/>
      <c r="N6385" s="26"/>
      <c r="O6385" s="26"/>
      <c r="P6385" s="26">
        <f t="shared" si="5980"/>
        <v>0</v>
      </c>
      <c r="Q6385" s="26" t="str">
        <f t="shared" si="5981"/>
        <v>-</v>
      </c>
      <c r="R6385" s="90"/>
      <c r="S6385" s="90"/>
      <c r="T6385" s="90"/>
      <c r="U6385" s="90"/>
      <c r="V6385" s="90"/>
      <c r="W6385" s="90"/>
      <c r="X6385" s="90"/>
      <c r="Y6385" s="90"/>
    </row>
    <row r="6386" spans="1:25" ht="15" customHeight="1" x14ac:dyDescent="0.25">
      <c r="A6386" s="63" t="s">
        <v>935</v>
      </c>
      <c r="B6386" s="63" t="s">
        <v>140</v>
      </c>
      <c r="C6386" s="63" t="s">
        <v>1139</v>
      </c>
      <c r="D6386" s="63" t="s">
        <v>2247</v>
      </c>
      <c r="E6386" s="63" t="s">
        <v>21</v>
      </c>
      <c r="F6386" s="64" t="s">
        <v>1</v>
      </c>
      <c r="G6386" s="53" t="s">
        <v>1</v>
      </c>
      <c r="H6386" s="65" t="s">
        <v>22</v>
      </c>
      <c r="I6386" s="31">
        <f t="shared" ref="I6386:K6386" si="6012">SUM(I6387)</f>
        <v>0</v>
      </c>
      <c r="J6386" s="31">
        <f t="shared" si="6012"/>
        <v>0</v>
      </c>
      <c r="K6386" s="31">
        <f t="shared" si="6012"/>
        <v>0</v>
      </c>
      <c r="L6386" s="31">
        <f t="shared" si="5979"/>
        <v>0</v>
      </c>
      <c r="M6386" s="31">
        <f t="shared" ref="M6386" si="6013">SUM(M6387)</f>
        <v>0</v>
      </c>
      <c r="N6386" s="31">
        <f t="shared" ref="N6386:O6386" si="6014">SUM(N6387)</f>
        <v>0</v>
      </c>
      <c r="O6386" s="31">
        <f t="shared" si="6014"/>
        <v>0</v>
      </c>
      <c r="P6386" s="31">
        <f t="shared" si="5980"/>
        <v>0</v>
      </c>
      <c r="Q6386" s="31" t="str">
        <f t="shared" si="5981"/>
        <v>-</v>
      </c>
      <c r="R6386" s="94"/>
      <c r="S6386" s="94"/>
      <c r="T6386" s="94"/>
      <c r="U6386" s="94"/>
      <c r="V6386" s="94"/>
      <c r="W6386" s="94"/>
      <c r="X6386" s="94"/>
      <c r="Y6386" s="94"/>
    </row>
    <row r="6387" spans="1:25" ht="15" customHeight="1" x14ac:dyDescent="0.25">
      <c r="A6387" s="64" t="s">
        <v>935</v>
      </c>
      <c r="B6387" s="64" t="s">
        <v>140</v>
      </c>
      <c r="C6387" s="64" t="s">
        <v>1139</v>
      </c>
      <c r="D6387" s="64" t="s">
        <v>2247</v>
      </c>
      <c r="E6387" s="20" t="s">
        <v>23</v>
      </c>
      <c r="F6387" s="64" t="s">
        <v>2249</v>
      </c>
      <c r="G6387" s="53" t="s">
        <v>388</v>
      </c>
      <c r="H6387" s="53" t="s">
        <v>85</v>
      </c>
      <c r="I6387" s="26">
        <v>0</v>
      </c>
      <c r="J6387" s="26">
        <v>0</v>
      </c>
      <c r="K6387" s="26">
        <v>0</v>
      </c>
      <c r="L6387" s="26">
        <f t="shared" si="5979"/>
        <v>0</v>
      </c>
      <c r="M6387" s="26"/>
      <c r="N6387" s="26"/>
      <c r="O6387" s="26"/>
      <c r="P6387" s="26">
        <f t="shared" si="5980"/>
        <v>0</v>
      </c>
      <c r="Q6387" s="26" t="str">
        <f t="shared" si="5981"/>
        <v>-</v>
      </c>
      <c r="R6387" s="90"/>
      <c r="S6387" s="90"/>
      <c r="T6387" s="90"/>
      <c r="U6387" s="90"/>
      <c r="V6387" s="90"/>
      <c r="W6387" s="90"/>
      <c r="X6387" s="90"/>
      <c r="Y6387" s="90"/>
    </row>
    <row r="6388" spans="1:25" ht="15" customHeight="1" x14ac:dyDescent="0.25">
      <c r="A6388" s="63" t="s">
        <v>935</v>
      </c>
      <c r="B6388" s="63" t="s">
        <v>140</v>
      </c>
      <c r="C6388" s="63" t="s">
        <v>1139</v>
      </c>
      <c r="D6388" s="63" t="s">
        <v>2247</v>
      </c>
      <c r="E6388" s="65" t="s">
        <v>30</v>
      </c>
      <c r="F6388" s="65" t="s">
        <v>1</v>
      </c>
      <c r="G6388" s="65" t="s">
        <v>1</v>
      </c>
      <c r="H6388" s="65" t="s">
        <v>31</v>
      </c>
      <c r="I6388" s="31">
        <f t="shared" ref="I6388:K6388" si="6015">SUM(I6389)</f>
        <v>0</v>
      </c>
      <c r="J6388" s="31">
        <f t="shared" si="6015"/>
        <v>0</v>
      </c>
      <c r="K6388" s="31">
        <f t="shared" si="6015"/>
        <v>0</v>
      </c>
      <c r="L6388" s="31">
        <f t="shared" si="5979"/>
        <v>0</v>
      </c>
      <c r="M6388" s="31">
        <f t="shared" ref="M6388" si="6016">SUM(M6389)</f>
        <v>0</v>
      </c>
      <c r="N6388" s="31">
        <f t="shared" ref="N6388:O6388" si="6017">SUM(N6389)</f>
        <v>0</v>
      </c>
      <c r="O6388" s="31">
        <f t="shared" si="6017"/>
        <v>0</v>
      </c>
      <c r="P6388" s="31">
        <f t="shared" si="5980"/>
        <v>0</v>
      </c>
      <c r="Q6388" s="31" t="str">
        <f t="shared" si="5981"/>
        <v>-</v>
      </c>
      <c r="R6388" s="94"/>
      <c r="S6388" s="94"/>
      <c r="T6388" s="94"/>
      <c r="U6388" s="94"/>
      <c r="V6388" s="94"/>
      <c r="W6388" s="94"/>
      <c r="X6388" s="94"/>
      <c r="Y6388" s="94"/>
    </row>
    <row r="6389" spans="1:25" ht="15" customHeight="1" x14ac:dyDescent="0.25">
      <c r="A6389" s="64" t="s">
        <v>935</v>
      </c>
      <c r="B6389" s="64" t="s">
        <v>140</v>
      </c>
      <c r="C6389" s="64" t="s">
        <v>1139</v>
      </c>
      <c r="D6389" s="64" t="s">
        <v>2247</v>
      </c>
      <c r="E6389" s="20" t="s">
        <v>33</v>
      </c>
      <c r="F6389" s="64"/>
      <c r="G6389" s="53" t="s">
        <v>388</v>
      </c>
      <c r="H6389" s="53" t="s">
        <v>32</v>
      </c>
      <c r="I6389" s="26">
        <v>0</v>
      </c>
      <c r="J6389" s="26">
        <v>0</v>
      </c>
      <c r="K6389" s="26">
        <v>0</v>
      </c>
      <c r="L6389" s="26">
        <f t="shared" si="5979"/>
        <v>0</v>
      </c>
      <c r="M6389" s="26"/>
      <c r="N6389" s="26"/>
      <c r="O6389" s="26"/>
      <c r="P6389" s="26">
        <f t="shared" si="5980"/>
        <v>0</v>
      </c>
      <c r="Q6389" s="26" t="str">
        <f t="shared" si="5981"/>
        <v>-</v>
      </c>
      <c r="R6389" s="90"/>
      <c r="S6389" s="90"/>
      <c r="T6389" s="90"/>
      <c r="U6389" s="90"/>
      <c r="V6389" s="90"/>
      <c r="W6389" s="90"/>
      <c r="X6389" s="90"/>
      <c r="Y6389" s="90"/>
    </row>
    <row r="6390" spans="1:25" ht="15" customHeight="1" x14ac:dyDescent="0.25">
      <c r="A6390" s="63" t="s">
        <v>935</v>
      </c>
      <c r="B6390" s="63" t="s">
        <v>140</v>
      </c>
      <c r="C6390" s="63" t="s">
        <v>1139</v>
      </c>
      <c r="D6390" s="63" t="s">
        <v>2247</v>
      </c>
      <c r="E6390" s="65" t="s">
        <v>34</v>
      </c>
      <c r="F6390" s="65" t="s">
        <v>1</v>
      </c>
      <c r="G6390" s="65" t="s">
        <v>1</v>
      </c>
      <c r="H6390" s="65" t="s">
        <v>35</v>
      </c>
      <c r="I6390" s="31">
        <f t="shared" ref="I6390:K6390" si="6018">SUM(I6391:I6393)</f>
        <v>0</v>
      </c>
      <c r="J6390" s="31">
        <f t="shared" si="6018"/>
        <v>0</v>
      </c>
      <c r="K6390" s="31">
        <f t="shared" si="6018"/>
        <v>0</v>
      </c>
      <c r="L6390" s="31">
        <f t="shared" si="5979"/>
        <v>0</v>
      </c>
      <c r="M6390" s="31">
        <f t="shared" ref="M6390" si="6019">SUM(M6391:M6393)</f>
        <v>0</v>
      </c>
      <c r="N6390" s="31">
        <f t="shared" ref="N6390:O6390" si="6020">SUM(N6391:N6393)</f>
        <v>0</v>
      </c>
      <c r="O6390" s="31">
        <f t="shared" si="6020"/>
        <v>0</v>
      </c>
      <c r="P6390" s="31">
        <f t="shared" si="5980"/>
        <v>0</v>
      </c>
      <c r="Q6390" s="31" t="str">
        <f t="shared" si="5981"/>
        <v>-</v>
      </c>
      <c r="R6390" s="94"/>
      <c r="S6390" s="94"/>
      <c r="T6390" s="94"/>
      <c r="U6390" s="94"/>
      <c r="V6390" s="94"/>
      <c r="W6390" s="94"/>
      <c r="X6390" s="94"/>
      <c r="Y6390" s="94"/>
    </row>
    <row r="6391" spans="1:25" ht="15" customHeight="1" x14ac:dyDescent="0.25">
      <c r="A6391" s="64" t="s">
        <v>935</v>
      </c>
      <c r="B6391" s="64" t="s">
        <v>140</v>
      </c>
      <c r="C6391" s="64" t="s">
        <v>1139</v>
      </c>
      <c r="D6391" s="64" t="s">
        <v>2247</v>
      </c>
      <c r="E6391" s="20" t="s">
        <v>298</v>
      </c>
      <c r="F6391" s="64"/>
      <c r="G6391" s="53" t="s">
        <v>388</v>
      </c>
      <c r="H6391" s="53" t="s">
        <v>297</v>
      </c>
      <c r="I6391" s="26">
        <v>0</v>
      </c>
      <c r="J6391" s="26">
        <v>0</v>
      </c>
      <c r="K6391" s="26">
        <v>0</v>
      </c>
      <c r="L6391" s="26">
        <f t="shared" si="5979"/>
        <v>0</v>
      </c>
      <c r="M6391" s="26"/>
      <c r="N6391" s="26"/>
      <c r="O6391" s="26"/>
      <c r="P6391" s="26">
        <f t="shared" si="5980"/>
        <v>0</v>
      </c>
      <c r="Q6391" s="26" t="str">
        <f t="shared" si="5981"/>
        <v>-</v>
      </c>
      <c r="R6391" s="90"/>
      <c r="S6391" s="90"/>
      <c r="T6391" s="90"/>
      <c r="U6391" s="90"/>
      <c r="V6391" s="90"/>
      <c r="W6391" s="90"/>
      <c r="X6391" s="90"/>
      <c r="Y6391" s="90"/>
    </row>
    <row r="6392" spans="1:25" ht="15" customHeight="1" x14ac:dyDescent="0.25">
      <c r="A6392" s="64" t="s">
        <v>935</v>
      </c>
      <c r="B6392" s="64" t="s">
        <v>140</v>
      </c>
      <c r="C6392" s="64" t="s">
        <v>1139</v>
      </c>
      <c r="D6392" s="64" t="s">
        <v>2247</v>
      </c>
      <c r="E6392" s="20" t="s">
        <v>301</v>
      </c>
      <c r="F6392" s="64"/>
      <c r="G6392" s="53" t="s">
        <v>388</v>
      </c>
      <c r="H6392" s="53" t="s">
        <v>300</v>
      </c>
      <c r="I6392" s="26">
        <v>0</v>
      </c>
      <c r="J6392" s="26">
        <v>0</v>
      </c>
      <c r="K6392" s="26">
        <v>0</v>
      </c>
      <c r="L6392" s="26">
        <f t="shared" si="5979"/>
        <v>0</v>
      </c>
      <c r="M6392" s="26"/>
      <c r="N6392" s="26"/>
      <c r="O6392" s="26"/>
      <c r="P6392" s="26">
        <f t="shared" si="5980"/>
        <v>0</v>
      </c>
      <c r="Q6392" s="26" t="str">
        <f t="shared" si="5981"/>
        <v>-</v>
      </c>
      <c r="R6392" s="90"/>
      <c r="S6392" s="90"/>
      <c r="T6392" s="90"/>
      <c r="U6392" s="90"/>
      <c r="V6392" s="90"/>
      <c r="W6392" s="90"/>
      <c r="X6392" s="90"/>
      <c r="Y6392" s="90"/>
    </row>
    <row r="6393" spans="1:25" ht="15" customHeight="1" x14ac:dyDescent="0.25">
      <c r="A6393" s="64" t="s">
        <v>935</v>
      </c>
      <c r="B6393" s="64" t="s">
        <v>140</v>
      </c>
      <c r="C6393" s="64" t="s">
        <v>1139</v>
      </c>
      <c r="D6393" s="64" t="s">
        <v>2247</v>
      </c>
      <c r="E6393" s="20" t="s">
        <v>308</v>
      </c>
      <c r="F6393" s="64"/>
      <c r="G6393" s="53" t="s">
        <v>388</v>
      </c>
      <c r="H6393" s="53" t="s">
        <v>307</v>
      </c>
      <c r="I6393" s="26">
        <v>0</v>
      </c>
      <c r="J6393" s="26">
        <v>0</v>
      </c>
      <c r="K6393" s="26">
        <v>0</v>
      </c>
      <c r="L6393" s="26">
        <f t="shared" si="5979"/>
        <v>0</v>
      </c>
      <c r="M6393" s="26"/>
      <c r="N6393" s="26"/>
      <c r="O6393" s="26"/>
      <c r="P6393" s="26">
        <f t="shared" si="5980"/>
        <v>0</v>
      </c>
      <c r="Q6393" s="26" t="str">
        <f t="shared" si="5981"/>
        <v>-</v>
      </c>
      <c r="R6393" s="90"/>
      <c r="S6393" s="90"/>
      <c r="T6393" s="90"/>
      <c r="U6393" s="90"/>
      <c r="V6393" s="90"/>
      <c r="W6393" s="90"/>
      <c r="X6393" s="90"/>
      <c r="Y6393" s="90"/>
    </row>
    <row r="6394" spans="1:25" s="4" customFormat="1" ht="15" customHeight="1" x14ac:dyDescent="0.25">
      <c r="A6394" s="63" t="s">
        <v>1</v>
      </c>
      <c r="B6394" s="63" t="s">
        <v>1</v>
      </c>
      <c r="C6394" s="63" t="s">
        <v>1</v>
      </c>
      <c r="D6394" s="65" t="s">
        <v>1</v>
      </c>
      <c r="E6394" s="65" t="s">
        <v>1</v>
      </c>
      <c r="F6394" s="65" t="s">
        <v>1</v>
      </c>
      <c r="G6394" s="65" t="s">
        <v>1</v>
      </c>
      <c r="H6394" s="66" t="s">
        <v>56</v>
      </c>
      <c r="I6394" s="40">
        <f t="shared" ref="I6394:K6395" si="6021">SUM(I6395)</f>
        <v>2127017</v>
      </c>
      <c r="J6394" s="40">
        <f t="shared" si="6021"/>
        <v>2127017</v>
      </c>
      <c r="K6394" s="40">
        <f t="shared" si="6021"/>
        <v>1086512</v>
      </c>
      <c r="L6394" s="40">
        <f t="shared" si="5979"/>
        <v>531756</v>
      </c>
      <c r="M6394" s="40">
        <f t="shared" ref="M6394:M6395" si="6022">SUM(M6395)</f>
        <v>177252</v>
      </c>
      <c r="N6394" s="40">
        <f t="shared" ref="N6394:O6395" si="6023">SUM(N6395)</f>
        <v>177252</v>
      </c>
      <c r="O6394" s="40">
        <f t="shared" si="6023"/>
        <v>177252</v>
      </c>
      <c r="P6394" s="40">
        <f t="shared" si="5980"/>
        <v>1618268</v>
      </c>
      <c r="Q6394" s="40">
        <f t="shared" si="5981"/>
        <v>76.081573395981323</v>
      </c>
      <c r="R6394" s="100"/>
      <c r="S6394" s="100"/>
      <c r="T6394" s="100"/>
      <c r="U6394" s="100"/>
      <c r="V6394" s="100"/>
      <c r="W6394" s="100"/>
      <c r="X6394" s="100"/>
      <c r="Y6394" s="100"/>
    </row>
    <row r="6395" spans="1:25" s="4" customFormat="1" ht="15" customHeight="1" x14ac:dyDescent="0.25">
      <c r="A6395" s="63" t="s">
        <v>935</v>
      </c>
      <c r="B6395" s="63" t="s">
        <v>140</v>
      </c>
      <c r="C6395" s="63" t="s">
        <v>1139</v>
      </c>
      <c r="D6395" s="63" t="s">
        <v>2247</v>
      </c>
      <c r="E6395" s="65" t="s">
        <v>57</v>
      </c>
      <c r="F6395" s="65" t="s">
        <v>1</v>
      </c>
      <c r="G6395" s="65" t="s">
        <v>1</v>
      </c>
      <c r="H6395" s="65" t="s">
        <v>58</v>
      </c>
      <c r="I6395" s="31">
        <f t="shared" si="6021"/>
        <v>2127017</v>
      </c>
      <c r="J6395" s="31">
        <f t="shared" si="6021"/>
        <v>2127017</v>
      </c>
      <c r="K6395" s="31">
        <f t="shared" si="6021"/>
        <v>1086512</v>
      </c>
      <c r="L6395" s="31">
        <f t="shared" si="5979"/>
        <v>531756</v>
      </c>
      <c r="M6395" s="31">
        <f t="shared" si="6022"/>
        <v>177252</v>
      </c>
      <c r="N6395" s="31">
        <f t="shared" si="6023"/>
        <v>177252</v>
      </c>
      <c r="O6395" s="31">
        <f t="shared" si="6023"/>
        <v>177252</v>
      </c>
      <c r="P6395" s="31">
        <f t="shared" si="5980"/>
        <v>1618268</v>
      </c>
      <c r="Q6395" s="31">
        <f t="shared" si="5981"/>
        <v>76.081573395981323</v>
      </c>
      <c r="R6395" s="94"/>
      <c r="S6395" s="94"/>
      <c r="T6395" s="94"/>
      <c r="U6395" s="94"/>
      <c r="V6395" s="94"/>
      <c r="W6395" s="94"/>
      <c r="X6395" s="94"/>
      <c r="Y6395" s="94"/>
    </row>
    <row r="6396" spans="1:25" s="4" customFormat="1" ht="15" customHeight="1" x14ac:dyDescent="0.25">
      <c r="A6396" s="64" t="s">
        <v>935</v>
      </c>
      <c r="B6396" s="64" t="s">
        <v>140</v>
      </c>
      <c r="C6396" s="64" t="s">
        <v>1139</v>
      </c>
      <c r="D6396" s="64" t="s">
        <v>2247</v>
      </c>
      <c r="E6396" s="20">
        <v>614300</v>
      </c>
      <c r="F6396" s="64"/>
      <c r="G6396" s="53" t="s">
        <v>388</v>
      </c>
      <c r="H6396" s="53" t="s">
        <v>60</v>
      </c>
      <c r="I6396" s="26">
        <v>2127017</v>
      </c>
      <c r="J6396" s="26">
        <v>2127017</v>
      </c>
      <c r="K6396" s="26">
        <v>1086512</v>
      </c>
      <c r="L6396" s="26">
        <f t="shared" si="5979"/>
        <v>531756</v>
      </c>
      <c r="M6396" s="26">
        <v>177252</v>
      </c>
      <c r="N6396" s="26">
        <v>177252</v>
      </c>
      <c r="O6396" s="26">
        <v>177252</v>
      </c>
      <c r="P6396" s="26">
        <f t="shared" si="5980"/>
        <v>1618268</v>
      </c>
      <c r="Q6396" s="26">
        <f t="shared" si="5981"/>
        <v>76.081573395981323</v>
      </c>
      <c r="R6396" s="90"/>
      <c r="S6396" s="90"/>
      <c r="T6396" s="90"/>
      <c r="U6396" s="90"/>
      <c r="V6396" s="90"/>
      <c r="W6396" s="90"/>
      <c r="X6396" s="90"/>
      <c r="Y6396" s="90"/>
    </row>
    <row r="6397" spans="1:25" ht="15" customHeight="1" x14ac:dyDescent="0.25">
      <c r="A6397" s="53" t="s">
        <v>1</v>
      </c>
      <c r="B6397" s="53" t="s">
        <v>1</v>
      </c>
      <c r="C6397" s="53" t="s">
        <v>1</v>
      </c>
      <c r="D6397" s="53" t="s">
        <v>1</v>
      </c>
      <c r="E6397" s="53" t="s">
        <v>1</v>
      </c>
      <c r="F6397" s="53" t="s">
        <v>1</v>
      </c>
      <c r="G6397" s="53" t="s">
        <v>1</v>
      </c>
      <c r="H6397" s="66" t="s">
        <v>2250</v>
      </c>
      <c r="I6397" s="30">
        <f t="shared" ref="I6397:K6397" si="6024">SUM(I6383,I6394)</f>
        <v>2127017</v>
      </c>
      <c r="J6397" s="30">
        <f t="shared" si="6024"/>
        <v>2127017</v>
      </c>
      <c r="K6397" s="30">
        <f t="shared" si="6024"/>
        <v>1086512</v>
      </c>
      <c r="L6397" s="30">
        <f t="shared" si="5979"/>
        <v>531756</v>
      </c>
      <c r="M6397" s="30">
        <f t="shared" ref="M6397" si="6025">SUM(M6383,M6394)</f>
        <v>177252</v>
      </c>
      <c r="N6397" s="30">
        <f t="shared" ref="N6397:O6397" si="6026">SUM(N6383,N6394)</f>
        <v>177252</v>
      </c>
      <c r="O6397" s="30">
        <f t="shared" si="6026"/>
        <v>177252</v>
      </c>
      <c r="P6397" s="30">
        <f t="shared" si="5980"/>
        <v>1618268</v>
      </c>
      <c r="Q6397" s="30">
        <f t="shared" si="5981"/>
        <v>76.081573395981323</v>
      </c>
      <c r="R6397" s="93"/>
      <c r="S6397" s="93"/>
      <c r="T6397" s="93"/>
      <c r="U6397" s="93"/>
      <c r="V6397" s="93"/>
      <c r="W6397" s="93"/>
      <c r="X6397" s="93"/>
      <c r="Y6397" s="93"/>
    </row>
    <row r="6398" spans="1:25" ht="15" customHeight="1" thickBot="1" x14ac:dyDescent="0.3">
      <c r="A6398" s="53" t="s">
        <v>1</v>
      </c>
      <c r="B6398" s="53" t="s">
        <v>1</v>
      </c>
      <c r="C6398" s="53" t="s">
        <v>1</v>
      </c>
      <c r="D6398" s="53" t="s">
        <v>1</v>
      </c>
      <c r="E6398" s="53" t="s">
        <v>1</v>
      </c>
      <c r="F6398" s="53" t="s">
        <v>1</v>
      </c>
      <c r="G6398" s="53" t="s">
        <v>1</v>
      </c>
      <c r="H6398" s="65" t="s">
        <v>76</v>
      </c>
      <c r="I6398" s="31"/>
      <c r="J6398" s="31"/>
      <c r="K6398" s="31">
        <v>0</v>
      </c>
      <c r="L6398" s="31"/>
      <c r="M6398" s="31"/>
      <c r="N6398" s="31"/>
      <c r="O6398" s="31"/>
      <c r="P6398" s="31"/>
      <c r="Q6398" s="31"/>
      <c r="R6398" s="94"/>
      <c r="S6398" s="94"/>
      <c r="T6398" s="94"/>
      <c r="U6398" s="94"/>
      <c r="V6398" s="94"/>
      <c r="W6398" s="94"/>
      <c r="X6398" s="94"/>
      <c r="Y6398" s="94"/>
    </row>
    <row r="6399" spans="1:25" ht="47.25" customHeight="1" thickBot="1" x14ac:dyDescent="0.3">
      <c r="A6399" s="110" t="s">
        <v>1</v>
      </c>
      <c r="B6399" s="110" t="s">
        <v>1</v>
      </c>
      <c r="C6399" s="110" t="s">
        <v>1</v>
      </c>
      <c r="D6399" s="110" t="s">
        <v>1</v>
      </c>
      <c r="E6399" s="110" t="s">
        <v>1</v>
      </c>
      <c r="F6399" s="110" t="s">
        <v>1</v>
      </c>
      <c r="G6399" s="110" t="s">
        <v>1</v>
      </c>
      <c r="H6399" s="28" t="s">
        <v>77</v>
      </c>
      <c r="I6399" s="109" t="s">
        <v>3984</v>
      </c>
      <c r="J6399" s="109" t="s">
        <v>11</v>
      </c>
      <c r="K6399" s="109" t="s">
        <v>3989</v>
      </c>
      <c r="L6399" s="109" t="s">
        <v>3985</v>
      </c>
      <c r="M6399" s="109" t="s">
        <v>4027</v>
      </c>
      <c r="N6399" s="109" t="s">
        <v>3988</v>
      </c>
      <c r="O6399" s="109" t="s">
        <v>3986</v>
      </c>
      <c r="P6399" s="109" t="s">
        <v>3987</v>
      </c>
      <c r="Q6399" s="109" t="s">
        <v>3695</v>
      </c>
      <c r="R6399" s="91"/>
      <c r="S6399" s="91"/>
      <c r="T6399" s="91"/>
      <c r="U6399" s="91"/>
      <c r="V6399" s="91"/>
      <c r="W6399" s="91"/>
      <c r="X6399" s="91"/>
      <c r="Y6399" s="91"/>
    </row>
    <row r="6400" spans="1:25" ht="15" customHeight="1" x14ac:dyDescent="0.25">
      <c r="A6400" s="111"/>
      <c r="B6400" s="111"/>
      <c r="C6400" s="111"/>
      <c r="D6400" s="111"/>
      <c r="E6400" s="111"/>
      <c r="F6400" s="111"/>
      <c r="G6400" s="111"/>
      <c r="H6400" s="67" t="s">
        <v>1</v>
      </c>
      <c r="I6400" s="29">
        <v>1</v>
      </c>
      <c r="J6400" s="29">
        <v>2</v>
      </c>
      <c r="K6400" s="29">
        <v>3</v>
      </c>
      <c r="L6400" s="29" t="s">
        <v>3478</v>
      </c>
      <c r="M6400" s="29">
        <v>5</v>
      </c>
      <c r="N6400" s="29">
        <v>6</v>
      </c>
      <c r="O6400" s="29">
        <v>7</v>
      </c>
      <c r="P6400" s="29" t="s">
        <v>3696</v>
      </c>
      <c r="Q6400" s="29">
        <v>9</v>
      </c>
      <c r="R6400" s="92"/>
      <c r="S6400" s="92"/>
      <c r="T6400" s="92"/>
      <c r="U6400" s="92"/>
      <c r="V6400" s="92"/>
      <c r="W6400" s="92"/>
      <c r="X6400" s="92"/>
      <c r="Y6400" s="92"/>
    </row>
    <row r="6401" spans="1:25" ht="15" customHeight="1" x14ac:dyDescent="0.25">
      <c r="A6401" s="111"/>
      <c r="B6401" s="111"/>
      <c r="C6401" s="111"/>
      <c r="D6401" s="111"/>
      <c r="E6401" s="111"/>
      <c r="F6401" s="111"/>
      <c r="G6401" s="111"/>
      <c r="H6401" s="68" t="s">
        <v>485</v>
      </c>
      <c r="I6401" s="32">
        <f t="shared" ref="I6401:K6401" si="6027">SUM(I6397)</f>
        <v>2127017</v>
      </c>
      <c r="J6401" s="32">
        <f t="shared" si="6027"/>
        <v>2127017</v>
      </c>
      <c r="K6401" s="32">
        <f t="shared" si="6027"/>
        <v>1086512</v>
      </c>
      <c r="L6401" s="32">
        <f t="shared" si="5979"/>
        <v>531756</v>
      </c>
      <c r="M6401" s="32">
        <f t="shared" ref="M6401" si="6028">SUM(M6397)</f>
        <v>177252</v>
      </c>
      <c r="N6401" s="32">
        <f t="shared" ref="N6401:O6401" si="6029">SUM(N6397)</f>
        <v>177252</v>
      </c>
      <c r="O6401" s="32">
        <f t="shared" si="6029"/>
        <v>177252</v>
      </c>
      <c r="P6401" s="32">
        <f t="shared" si="5980"/>
        <v>1618268</v>
      </c>
      <c r="Q6401" s="32">
        <f t="shared" si="5981"/>
        <v>76.081573395981323</v>
      </c>
      <c r="R6401" s="90"/>
      <c r="S6401" s="90"/>
      <c r="T6401" s="90"/>
      <c r="U6401" s="90"/>
      <c r="V6401" s="90"/>
      <c r="W6401" s="90"/>
      <c r="X6401" s="90"/>
      <c r="Y6401" s="90"/>
    </row>
    <row r="6402" spans="1:25" ht="15" customHeight="1" x14ac:dyDescent="0.25">
      <c r="A6402" s="111"/>
      <c r="B6402" s="111"/>
      <c r="C6402" s="111"/>
      <c r="D6402" s="111"/>
      <c r="E6402" s="111"/>
      <c r="F6402" s="111"/>
      <c r="G6402" s="111"/>
      <c r="H6402" s="69" t="s">
        <v>79</v>
      </c>
      <c r="I6402" s="32">
        <f t="shared" ref="I6402:K6402" si="6030">SUM(I6401)</f>
        <v>2127017</v>
      </c>
      <c r="J6402" s="32">
        <f t="shared" si="6030"/>
        <v>2127017</v>
      </c>
      <c r="K6402" s="32">
        <f t="shared" si="6030"/>
        <v>1086512</v>
      </c>
      <c r="L6402" s="32">
        <f t="shared" si="5979"/>
        <v>531756</v>
      </c>
      <c r="M6402" s="32">
        <f t="shared" ref="M6402" si="6031">SUM(M6401)</f>
        <v>177252</v>
      </c>
      <c r="N6402" s="32">
        <f t="shared" ref="N6402:O6402" si="6032">SUM(N6401)</f>
        <v>177252</v>
      </c>
      <c r="O6402" s="32">
        <f t="shared" si="6032"/>
        <v>177252</v>
      </c>
      <c r="P6402" s="32">
        <f t="shared" si="5980"/>
        <v>1618268</v>
      </c>
      <c r="Q6402" s="32">
        <f t="shared" si="5981"/>
        <v>76.081573395981323</v>
      </c>
      <c r="R6402" s="90"/>
      <c r="S6402" s="90"/>
      <c r="T6402" s="90"/>
      <c r="U6402" s="90"/>
      <c r="V6402" s="90"/>
      <c r="W6402" s="90"/>
      <c r="X6402" s="90"/>
      <c r="Y6402" s="90"/>
    </row>
    <row r="6403" spans="1:25" ht="15" customHeight="1" x14ac:dyDescent="0.25">
      <c r="A6403" s="112"/>
      <c r="B6403" s="112"/>
      <c r="C6403" s="112"/>
      <c r="D6403" s="112"/>
      <c r="E6403" s="112"/>
      <c r="F6403" s="112"/>
      <c r="G6403" s="112"/>
      <c r="I6403" s="27"/>
      <c r="J6403" s="27"/>
      <c r="K6403" s="27">
        <v>0</v>
      </c>
      <c r="L6403" s="27"/>
      <c r="M6403" s="27"/>
      <c r="N6403" s="27"/>
      <c r="O6403" s="27"/>
      <c r="P6403" s="27"/>
      <c r="Q6403" s="27"/>
      <c r="R6403" s="27"/>
      <c r="S6403" s="27"/>
      <c r="T6403" s="27"/>
      <c r="U6403" s="27"/>
      <c r="V6403" s="27"/>
      <c r="W6403" s="27"/>
      <c r="X6403" s="27"/>
      <c r="Y6403" s="27"/>
    </row>
    <row r="6404" spans="1:25" ht="15" customHeight="1" thickBot="1" x14ac:dyDescent="0.3">
      <c r="A6404" s="53" t="s">
        <v>1</v>
      </c>
      <c r="B6404" s="53" t="s">
        <v>1</v>
      </c>
      <c r="C6404" s="53" t="s">
        <v>1</v>
      </c>
      <c r="D6404" s="53" t="s">
        <v>1</v>
      </c>
      <c r="E6404" s="53" t="s">
        <v>1</v>
      </c>
      <c r="F6404" s="53" t="s">
        <v>1</v>
      </c>
      <c r="G6404" s="53" t="s">
        <v>1</v>
      </c>
      <c r="H6404" s="21" t="s">
        <v>1</v>
      </c>
      <c r="I6404" s="33"/>
      <c r="J6404" s="33"/>
      <c r="K6404" s="33">
        <v>0</v>
      </c>
      <c r="L6404" s="33"/>
      <c r="M6404" s="33"/>
      <c r="N6404" s="33"/>
      <c r="O6404" s="33"/>
      <c r="P6404" s="33"/>
      <c r="Q6404" s="33"/>
      <c r="R6404" s="33"/>
      <c r="S6404" s="33"/>
      <c r="T6404" s="33"/>
      <c r="U6404" s="33"/>
      <c r="V6404" s="33"/>
      <c r="W6404" s="33"/>
      <c r="X6404" s="33"/>
      <c r="Y6404" s="33"/>
    </row>
    <row r="6405" spans="1:25" ht="45.75" customHeight="1" thickBot="1" x14ac:dyDescent="0.3">
      <c r="A6405" s="28" t="s">
        <v>4</v>
      </c>
      <c r="B6405" s="28" t="s">
        <v>5</v>
      </c>
      <c r="C6405" s="28" t="s">
        <v>6</v>
      </c>
      <c r="D6405" s="57" t="s">
        <v>1</v>
      </c>
      <c r="E6405" s="28" t="s">
        <v>7</v>
      </c>
      <c r="F6405" s="28" t="s">
        <v>8</v>
      </c>
      <c r="G6405" s="28" t="s">
        <v>9</v>
      </c>
      <c r="H6405" s="28" t="s">
        <v>10</v>
      </c>
      <c r="I6405" s="109" t="s">
        <v>3984</v>
      </c>
      <c r="J6405" s="109" t="s">
        <v>11</v>
      </c>
      <c r="K6405" s="109" t="s">
        <v>3989</v>
      </c>
      <c r="L6405" s="109" t="s">
        <v>3985</v>
      </c>
      <c r="M6405" s="109" t="s">
        <v>4027</v>
      </c>
      <c r="N6405" s="109" t="s">
        <v>3988</v>
      </c>
      <c r="O6405" s="109" t="s">
        <v>3986</v>
      </c>
      <c r="P6405" s="109" t="s">
        <v>3987</v>
      </c>
      <c r="Q6405" s="109" t="s">
        <v>3695</v>
      </c>
      <c r="R6405" s="91"/>
      <c r="S6405" s="91"/>
      <c r="T6405" s="91"/>
      <c r="U6405" s="91"/>
      <c r="V6405" s="91"/>
      <c r="W6405" s="91"/>
      <c r="X6405" s="91"/>
      <c r="Y6405" s="91"/>
    </row>
    <row r="6406" spans="1:25" ht="15" customHeight="1" x14ac:dyDescent="0.25">
      <c r="A6406" s="58" t="s">
        <v>1</v>
      </c>
      <c r="B6406" s="58" t="s">
        <v>1</v>
      </c>
      <c r="C6406" s="58" t="s">
        <v>1</v>
      </c>
      <c r="D6406" s="59" t="s">
        <v>1</v>
      </c>
      <c r="E6406" s="59" t="s">
        <v>1</v>
      </c>
      <c r="F6406" s="60" t="s">
        <v>1</v>
      </c>
      <c r="G6406" s="61" t="s">
        <v>1</v>
      </c>
      <c r="H6406" s="62" t="s">
        <v>1</v>
      </c>
      <c r="I6406" s="29">
        <v>1</v>
      </c>
      <c r="J6406" s="29">
        <v>2</v>
      </c>
      <c r="K6406" s="29">
        <v>3</v>
      </c>
      <c r="L6406" s="29" t="s">
        <v>3478</v>
      </c>
      <c r="M6406" s="29">
        <v>5</v>
      </c>
      <c r="N6406" s="29">
        <v>6</v>
      </c>
      <c r="O6406" s="29">
        <v>7</v>
      </c>
      <c r="P6406" s="29" t="s">
        <v>3696</v>
      </c>
      <c r="Q6406" s="29">
        <v>9</v>
      </c>
      <c r="R6406" s="92"/>
      <c r="S6406" s="92"/>
      <c r="T6406" s="92"/>
      <c r="U6406" s="92"/>
      <c r="V6406" s="92"/>
      <c r="W6406" s="92"/>
      <c r="X6406" s="92"/>
      <c r="Y6406" s="92"/>
    </row>
    <row r="6407" spans="1:25" ht="15" customHeight="1" x14ac:dyDescent="0.25">
      <c r="A6407" s="63" t="s">
        <v>935</v>
      </c>
      <c r="B6407" s="63" t="s">
        <v>140</v>
      </c>
      <c r="C6407" s="64" t="s">
        <v>1150</v>
      </c>
      <c r="D6407" s="64" t="s">
        <v>2251</v>
      </c>
      <c r="E6407" s="65" t="s">
        <v>1</v>
      </c>
      <c r="F6407" s="65" t="s">
        <v>1</v>
      </c>
      <c r="G6407" s="65" t="s">
        <v>1</v>
      </c>
      <c r="H6407" s="65" t="s">
        <v>2252</v>
      </c>
      <c r="I6407" s="26">
        <v>0</v>
      </c>
      <c r="J6407" s="26" t="s">
        <v>1</v>
      </c>
      <c r="K6407" s="26">
        <v>0</v>
      </c>
      <c r="L6407" s="26"/>
      <c r="M6407" s="26"/>
      <c r="N6407" s="26"/>
      <c r="O6407" s="26"/>
      <c r="P6407" s="26"/>
      <c r="Q6407" s="26"/>
      <c r="R6407" s="90"/>
      <c r="S6407" s="90"/>
      <c r="T6407" s="90"/>
      <c r="U6407" s="90"/>
      <c r="V6407" s="90"/>
      <c r="W6407" s="90"/>
      <c r="X6407" s="90"/>
      <c r="Y6407" s="90"/>
    </row>
    <row r="6408" spans="1:25" ht="22.5" customHeight="1" x14ac:dyDescent="0.25">
      <c r="A6408" s="63" t="s">
        <v>1</v>
      </c>
      <c r="B6408" s="63" t="s">
        <v>1</v>
      </c>
      <c r="C6408" s="63" t="s">
        <v>1</v>
      </c>
      <c r="D6408" s="65" t="s">
        <v>1</v>
      </c>
      <c r="E6408" s="65" t="s">
        <v>1</v>
      </c>
      <c r="F6408" s="65" t="s">
        <v>1</v>
      </c>
      <c r="G6408" s="65" t="s">
        <v>1</v>
      </c>
      <c r="H6408" s="66" t="s">
        <v>15</v>
      </c>
      <c r="I6408" s="30">
        <f t="shared" ref="I6408:K6408" si="6033">SUM(I6409,I6417,I6419)</f>
        <v>3585390</v>
      </c>
      <c r="J6408" s="30">
        <f t="shared" si="6033"/>
        <v>2854420</v>
      </c>
      <c r="K6408" s="30">
        <f t="shared" si="6033"/>
        <v>1573627</v>
      </c>
      <c r="L6408" s="30">
        <f t="shared" si="5979"/>
        <v>719229</v>
      </c>
      <c r="M6408" s="30">
        <f t="shared" ref="M6408" si="6034">SUM(M6409,M6417,M6419)</f>
        <v>240429</v>
      </c>
      <c r="N6408" s="30">
        <f t="shared" ref="N6408:O6408" si="6035">SUM(N6409,N6417,N6419)</f>
        <v>234400</v>
      </c>
      <c r="O6408" s="30">
        <f t="shared" si="6035"/>
        <v>244400</v>
      </c>
      <c r="P6408" s="30">
        <f t="shared" si="5980"/>
        <v>2292856</v>
      </c>
      <c r="Q6408" s="30">
        <f t="shared" si="5981"/>
        <v>80.326511165140374</v>
      </c>
      <c r="R6408" s="93"/>
      <c r="S6408" s="93"/>
      <c r="T6408" s="93"/>
      <c r="U6408" s="93"/>
      <c r="V6408" s="93"/>
      <c r="W6408" s="93"/>
      <c r="X6408" s="93"/>
      <c r="Y6408" s="93"/>
    </row>
    <row r="6409" spans="1:25" ht="15" customHeight="1" x14ac:dyDescent="0.25">
      <c r="A6409" s="63" t="s">
        <v>935</v>
      </c>
      <c r="B6409" s="63" t="s">
        <v>140</v>
      </c>
      <c r="C6409" s="63" t="s">
        <v>1150</v>
      </c>
      <c r="D6409" s="63" t="s">
        <v>2251</v>
      </c>
      <c r="E6409" s="65" t="s">
        <v>16</v>
      </c>
      <c r="F6409" s="65" t="s">
        <v>1</v>
      </c>
      <c r="G6409" s="65" t="s">
        <v>1</v>
      </c>
      <c r="H6409" s="65" t="s">
        <v>17</v>
      </c>
      <c r="I6409" s="31">
        <f t="shared" ref="I6409:K6409" si="6036">SUM(I6410:I6411)</f>
        <v>2705396</v>
      </c>
      <c r="J6409" s="31">
        <f t="shared" si="6036"/>
        <v>2415896</v>
      </c>
      <c r="K6409" s="31">
        <f t="shared" si="6036"/>
        <v>1327156</v>
      </c>
      <c r="L6409" s="31">
        <f t="shared" si="5979"/>
        <v>623300</v>
      </c>
      <c r="M6409" s="31">
        <f t="shared" ref="M6409" si="6037">SUM(M6410:M6411)</f>
        <v>207800</v>
      </c>
      <c r="N6409" s="31">
        <f t="shared" ref="N6409:O6409" si="6038">SUM(N6410:N6411)</f>
        <v>206500</v>
      </c>
      <c r="O6409" s="31">
        <f t="shared" si="6038"/>
        <v>209000</v>
      </c>
      <c r="P6409" s="31">
        <f t="shared" si="5980"/>
        <v>1950456</v>
      </c>
      <c r="Q6409" s="31">
        <f t="shared" si="5981"/>
        <v>80.734270018245823</v>
      </c>
      <c r="R6409" s="94"/>
      <c r="S6409" s="94"/>
      <c r="T6409" s="94"/>
      <c r="U6409" s="94"/>
      <c r="V6409" s="94"/>
      <c r="W6409" s="94"/>
      <c r="X6409" s="94"/>
      <c r="Y6409" s="94"/>
    </row>
    <row r="6410" spans="1:25" ht="15" customHeight="1" x14ac:dyDescent="0.25">
      <c r="A6410" s="64" t="s">
        <v>935</v>
      </c>
      <c r="B6410" s="64" t="s">
        <v>140</v>
      </c>
      <c r="C6410" s="64" t="s">
        <v>1150</v>
      </c>
      <c r="D6410" s="64" t="s">
        <v>2251</v>
      </c>
      <c r="E6410" s="20" t="s">
        <v>19</v>
      </c>
      <c r="F6410" s="64"/>
      <c r="G6410" s="53" t="s">
        <v>388</v>
      </c>
      <c r="H6410" s="53" t="s">
        <v>18</v>
      </c>
      <c r="I6410" s="26">
        <v>2489500</v>
      </c>
      <c r="J6410" s="26">
        <v>2200000</v>
      </c>
      <c r="K6410" s="26">
        <v>1187000</v>
      </c>
      <c r="L6410" s="26">
        <f t="shared" si="5979"/>
        <v>579000</v>
      </c>
      <c r="M6410" s="26">
        <v>193000</v>
      </c>
      <c r="N6410" s="26">
        <v>193000</v>
      </c>
      <c r="O6410" s="26">
        <v>193000</v>
      </c>
      <c r="P6410" s="26">
        <f t="shared" si="5980"/>
        <v>1766000</v>
      </c>
      <c r="Q6410" s="26">
        <f t="shared" si="5981"/>
        <v>80.27272727272728</v>
      </c>
      <c r="R6410" s="90"/>
      <c r="S6410" s="90"/>
      <c r="T6410" s="90"/>
      <c r="U6410" s="90"/>
      <c r="V6410" s="90"/>
      <c r="W6410" s="90"/>
      <c r="X6410" s="90"/>
      <c r="Y6410" s="90"/>
    </row>
    <row r="6411" spans="1:25" ht="15" customHeight="1" x14ac:dyDescent="0.25">
      <c r="A6411" s="63" t="s">
        <v>935</v>
      </c>
      <c r="B6411" s="63" t="s">
        <v>140</v>
      </c>
      <c r="C6411" s="63" t="s">
        <v>1150</v>
      </c>
      <c r="D6411" s="63" t="s">
        <v>2251</v>
      </c>
      <c r="E6411" s="63" t="s">
        <v>21</v>
      </c>
      <c r="F6411" s="64" t="s">
        <v>1</v>
      </c>
      <c r="G6411" s="53" t="s">
        <v>1</v>
      </c>
      <c r="H6411" s="65" t="s">
        <v>22</v>
      </c>
      <c r="I6411" s="31">
        <f t="shared" ref="I6411:K6411" si="6039">SUM(I6412:I6416)</f>
        <v>215896</v>
      </c>
      <c r="J6411" s="31">
        <f t="shared" si="6039"/>
        <v>215896</v>
      </c>
      <c r="K6411" s="31">
        <f t="shared" si="6039"/>
        <v>140156</v>
      </c>
      <c r="L6411" s="31">
        <f t="shared" si="5979"/>
        <v>44300</v>
      </c>
      <c r="M6411" s="31">
        <f t="shared" ref="M6411" si="6040">SUM(M6412:M6416)</f>
        <v>14800</v>
      </c>
      <c r="N6411" s="31">
        <f t="shared" ref="N6411:O6411" si="6041">SUM(N6412:N6416)</f>
        <v>13500</v>
      </c>
      <c r="O6411" s="31">
        <f t="shared" si="6041"/>
        <v>16000</v>
      </c>
      <c r="P6411" s="31">
        <f t="shared" si="5980"/>
        <v>184456</v>
      </c>
      <c r="Q6411" s="31">
        <f t="shared" si="5981"/>
        <v>85.437432838033118</v>
      </c>
      <c r="R6411" s="94"/>
      <c r="S6411" s="94"/>
      <c r="T6411" s="94"/>
      <c r="U6411" s="94"/>
      <c r="V6411" s="94"/>
      <c r="W6411" s="94"/>
      <c r="X6411" s="94"/>
      <c r="Y6411" s="94"/>
    </row>
    <row r="6412" spans="1:25" ht="15" customHeight="1" x14ac:dyDescent="0.25">
      <c r="A6412" s="64" t="s">
        <v>935</v>
      </c>
      <c r="B6412" s="64" t="s">
        <v>140</v>
      </c>
      <c r="C6412" s="64" t="s">
        <v>1150</v>
      </c>
      <c r="D6412" s="64" t="s">
        <v>2251</v>
      </c>
      <c r="E6412" s="20" t="s">
        <v>23</v>
      </c>
      <c r="F6412" s="64" t="s">
        <v>2253</v>
      </c>
      <c r="G6412" s="53" t="s">
        <v>388</v>
      </c>
      <c r="H6412" s="53" t="s">
        <v>85</v>
      </c>
      <c r="I6412" s="26">
        <v>40068</v>
      </c>
      <c r="J6412" s="26">
        <v>40068</v>
      </c>
      <c r="K6412" s="26">
        <v>21800</v>
      </c>
      <c r="L6412" s="26">
        <f t="shared" si="5979"/>
        <v>8800</v>
      </c>
      <c r="M6412" s="26">
        <v>2800</v>
      </c>
      <c r="N6412" s="26">
        <v>2500</v>
      </c>
      <c r="O6412" s="26">
        <v>3500</v>
      </c>
      <c r="P6412" s="26">
        <f t="shared" si="5980"/>
        <v>30600</v>
      </c>
      <c r="Q6412" s="26">
        <f t="shared" si="5981"/>
        <v>76.370170709793356</v>
      </c>
      <c r="R6412" s="90"/>
      <c r="S6412" s="90"/>
      <c r="T6412" s="90"/>
      <c r="U6412" s="90"/>
      <c r="V6412" s="90"/>
      <c r="W6412" s="90"/>
      <c r="X6412" s="90"/>
      <c r="Y6412" s="90"/>
    </row>
    <row r="6413" spans="1:25" ht="15" customHeight="1" x14ac:dyDescent="0.25">
      <c r="A6413" s="64" t="s">
        <v>935</v>
      </c>
      <c r="B6413" s="64" t="s">
        <v>140</v>
      </c>
      <c r="C6413" s="64" t="s">
        <v>1150</v>
      </c>
      <c r="D6413" s="64" t="s">
        <v>2251</v>
      </c>
      <c r="E6413" s="20" t="s">
        <v>23</v>
      </c>
      <c r="F6413" s="64" t="s">
        <v>2254</v>
      </c>
      <c r="G6413" s="53" t="s">
        <v>388</v>
      </c>
      <c r="H6413" s="53" t="s">
        <v>25</v>
      </c>
      <c r="I6413" s="26">
        <v>130000</v>
      </c>
      <c r="J6413" s="26">
        <v>130000</v>
      </c>
      <c r="K6413" s="26">
        <v>80500</v>
      </c>
      <c r="L6413" s="26">
        <f t="shared" si="5979"/>
        <v>32500</v>
      </c>
      <c r="M6413" s="26">
        <v>11000</v>
      </c>
      <c r="N6413" s="26">
        <v>10000</v>
      </c>
      <c r="O6413" s="26">
        <v>11500</v>
      </c>
      <c r="P6413" s="26">
        <f t="shared" si="5980"/>
        <v>113000</v>
      </c>
      <c r="Q6413" s="26">
        <f t="shared" si="5981"/>
        <v>86.92307692307692</v>
      </c>
      <c r="R6413" s="90"/>
      <c r="S6413" s="90"/>
      <c r="T6413" s="90"/>
      <c r="U6413" s="90"/>
      <c r="V6413" s="90"/>
      <c r="W6413" s="90"/>
      <c r="X6413" s="90"/>
      <c r="Y6413" s="90"/>
    </row>
    <row r="6414" spans="1:25" ht="15" customHeight="1" x14ac:dyDescent="0.25">
      <c r="A6414" s="64" t="s">
        <v>935</v>
      </c>
      <c r="B6414" s="64" t="s">
        <v>140</v>
      </c>
      <c r="C6414" s="64" t="s">
        <v>1150</v>
      </c>
      <c r="D6414" s="64" t="s">
        <v>2251</v>
      </c>
      <c r="E6414" s="20" t="s">
        <v>23</v>
      </c>
      <c r="F6414" s="64" t="s">
        <v>2255</v>
      </c>
      <c r="G6414" s="53" t="s">
        <v>388</v>
      </c>
      <c r="H6414" s="53" t="s">
        <v>27</v>
      </c>
      <c r="I6414" s="26">
        <v>30228</v>
      </c>
      <c r="J6414" s="26">
        <v>30228</v>
      </c>
      <c r="K6414" s="26">
        <v>30228</v>
      </c>
      <c r="L6414" s="26">
        <f t="shared" si="5979"/>
        <v>0</v>
      </c>
      <c r="M6414" s="26"/>
      <c r="N6414" s="26"/>
      <c r="O6414" s="26"/>
      <c r="P6414" s="26">
        <f t="shared" si="5980"/>
        <v>30228</v>
      </c>
      <c r="Q6414" s="26">
        <f t="shared" si="5981"/>
        <v>100</v>
      </c>
      <c r="R6414" s="90"/>
      <c r="S6414" s="90"/>
      <c r="T6414" s="90"/>
      <c r="U6414" s="90"/>
      <c r="V6414" s="90"/>
      <c r="W6414" s="90"/>
      <c r="X6414" s="90"/>
      <c r="Y6414" s="90"/>
    </row>
    <row r="6415" spans="1:25" ht="15" customHeight="1" x14ac:dyDescent="0.25">
      <c r="A6415" s="64" t="s">
        <v>935</v>
      </c>
      <c r="B6415" s="64" t="s">
        <v>140</v>
      </c>
      <c r="C6415" s="64" t="s">
        <v>1150</v>
      </c>
      <c r="D6415" s="64" t="s">
        <v>2251</v>
      </c>
      <c r="E6415" s="20" t="s">
        <v>23</v>
      </c>
      <c r="F6415" s="64" t="s">
        <v>2256</v>
      </c>
      <c r="G6415" s="53" t="s">
        <v>388</v>
      </c>
      <c r="H6415" s="53" t="s">
        <v>89</v>
      </c>
      <c r="I6415" s="26">
        <v>6600</v>
      </c>
      <c r="J6415" s="26">
        <v>6600</v>
      </c>
      <c r="K6415" s="26">
        <v>3800</v>
      </c>
      <c r="L6415" s="26">
        <f t="shared" si="5979"/>
        <v>0</v>
      </c>
      <c r="M6415" s="26">
        <v>0</v>
      </c>
      <c r="N6415" s="26">
        <v>0</v>
      </c>
      <c r="O6415" s="26">
        <v>0</v>
      </c>
      <c r="P6415" s="26">
        <f t="shared" si="5980"/>
        <v>3800</v>
      </c>
      <c r="Q6415" s="26">
        <f t="shared" si="5981"/>
        <v>57.575757575757578</v>
      </c>
      <c r="R6415" s="90"/>
      <c r="S6415" s="90"/>
      <c r="T6415" s="90"/>
      <c r="U6415" s="90"/>
      <c r="V6415" s="90"/>
      <c r="W6415" s="90"/>
      <c r="X6415" s="90"/>
      <c r="Y6415" s="90"/>
    </row>
    <row r="6416" spans="1:25" ht="15" customHeight="1" x14ac:dyDescent="0.25">
      <c r="A6416" s="64" t="s">
        <v>935</v>
      </c>
      <c r="B6416" s="64" t="s">
        <v>140</v>
      </c>
      <c r="C6416" s="64" t="s">
        <v>1150</v>
      </c>
      <c r="D6416" s="64" t="s">
        <v>2251</v>
      </c>
      <c r="E6416" s="20" t="s">
        <v>23</v>
      </c>
      <c r="F6416" s="64" t="s">
        <v>2257</v>
      </c>
      <c r="G6416" s="53" t="s">
        <v>388</v>
      </c>
      <c r="H6416" s="53" t="s">
        <v>29</v>
      </c>
      <c r="I6416" s="26">
        <v>9000</v>
      </c>
      <c r="J6416" s="26">
        <v>9000</v>
      </c>
      <c r="K6416" s="26">
        <v>3828</v>
      </c>
      <c r="L6416" s="26">
        <f t="shared" ref="L6416:L6479" si="6042">SUM(M6416:O6416)</f>
        <v>3000</v>
      </c>
      <c r="M6416" s="26">
        <v>1000</v>
      </c>
      <c r="N6416" s="26">
        <v>1000</v>
      </c>
      <c r="O6416" s="26">
        <v>1000</v>
      </c>
      <c r="P6416" s="26">
        <f t="shared" ref="P6416:P6479" si="6043">K6416+L6416</f>
        <v>6828</v>
      </c>
      <c r="Q6416" s="26">
        <f t="shared" ref="Q6416:Q6479" si="6044">IF(J6416=0,"-",P6416/J6416*100)</f>
        <v>75.866666666666674</v>
      </c>
      <c r="R6416" s="90"/>
      <c r="S6416" s="90"/>
      <c r="T6416" s="90"/>
      <c r="U6416" s="90"/>
      <c r="V6416" s="90"/>
      <c r="W6416" s="90"/>
      <c r="X6416" s="90"/>
      <c r="Y6416" s="90"/>
    </row>
    <row r="6417" spans="1:25" ht="15" customHeight="1" x14ac:dyDescent="0.25">
      <c r="A6417" s="63" t="s">
        <v>935</v>
      </c>
      <c r="B6417" s="63" t="s">
        <v>140</v>
      </c>
      <c r="C6417" s="63" t="s">
        <v>1150</v>
      </c>
      <c r="D6417" s="63" t="s">
        <v>2251</v>
      </c>
      <c r="E6417" s="65" t="s">
        <v>30</v>
      </c>
      <c r="F6417" s="65" t="s">
        <v>1</v>
      </c>
      <c r="G6417" s="65" t="s">
        <v>1</v>
      </c>
      <c r="H6417" s="65" t="s">
        <v>31</v>
      </c>
      <c r="I6417" s="31">
        <f t="shared" ref="I6417:K6417" si="6045">SUM(I6418)</f>
        <v>272826</v>
      </c>
      <c r="J6417" s="31">
        <f t="shared" si="6045"/>
        <v>242420</v>
      </c>
      <c r="K6417" s="31">
        <f t="shared" si="6045"/>
        <v>131000</v>
      </c>
      <c r="L6417" s="31">
        <f t="shared" si="6042"/>
        <v>60000</v>
      </c>
      <c r="M6417" s="31">
        <f t="shared" ref="M6417" si="6046">SUM(M6418)</f>
        <v>20000</v>
      </c>
      <c r="N6417" s="31">
        <f t="shared" ref="N6417:O6417" si="6047">SUM(N6418)</f>
        <v>20000</v>
      </c>
      <c r="O6417" s="31">
        <f t="shared" si="6047"/>
        <v>20000</v>
      </c>
      <c r="P6417" s="31">
        <f t="shared" si="6043"/>
        <v>191000</v>
      </c>
      <c r="Q6417" s="31">
        <f t="shared" si="6044"/>
        <v>78.788878805379099</v>
      </c>
      <c r="R6417" s="94"/>
      <c r="S6417" s="94"/>
      <c r="T6417" s="94"/>
      <c r="U6417" s="94"/>
      <c r="V6417" s="94"/>
      <c r="W6417" s="94"/>
      <c r="X6417" s="94"/>
      <c r="Y6417" s="94"/>
    </row>
    <row r="6418" spans="1:25" ht="15" customHeight="1" x14ac:dyDescent="0.25">
      <c r="A6418" s="64" t="s">
        <v>935</v>
      </c>
      <c r="B6418" s="64" t="s">
        <v>140</v>
      </c>
      <c r="C6418" s="64" t="s">
        <v>1150</v>
      </c>
      <c r="D6418" s="64" t="s">
        <v>2251</v>
      </c>
      <c r="E6418" s="20" t="s">
        <v>33</v>
      </c>
      <c r="F6418" s="64"/>
      <c r="G6418" s="53" t="s">
        <v>388</v>
      </c>
      <c r="H6418" s="53" t="s">
        <v>32</v>
      </c>
      <c r="I6418" s="26">
        <v>272826</v>
      </c>
      <c r="J6418" s="26">
        <v>242420</v>
      </c>
      <c r="K6418" s="26">
        <v>131000</v>
      </c>
      <c r="L6418" s="26">
        <f t="shared" si="6042"/>
        <v>60000</v>
      </c>
      <c r="M6418" s="26">
        <v>20000</v>
      </c>
      <c r="N6418" s="26">
        <v>20000</v>
      </c>
      <c r="O6418" s="26">
        <v>20000</v>
      </c>
      <c r="P6418" s="26">
        <f t="shared" si="6043"/>
        <v>191000</v>
      </c>
      <c r="Q6418" s="26">
        <f t="shared" si="6044"/>
        <v>78.788878805379099</v>
      </c>
      <c r="R6418" s="90"/>
      <c r="S6418" s="90"/>
      <c r="T6418" s="90"/>
      <c r="U6418" s="90"/>
      <c r="V6418" s="90"/>
      <c r="W6418" s="90"/>
      <c r="X6418" s="90"/>
      <c r="Y6418" s="90"/>
    </row>
    <row r="6419" spans="1:25" ht="15" customHeight="1" x14ac:dyDescent="0.25">
      <c r="A6419" s="63" t="s">
        <v>935</v>
      </c>
      <c r="B6419" s="63" t="s">
        <v>140</v>
      </c>
      <c r="C6419" s="63" t="s">
        <v>1150</v>
      </c>
      <c r="D6419" s="63" t="s">
        <v>2251</v>
      </c>
      <c r="E6419" s="65" t="s">
        <v>34</v>
      </c>
      <c r="F6419" s="65" t="s">
        <v>1</v>
      </c>
      <c r="G6419" s="65" t="s">
        <v>1</v>
      </c>
      <c r="H6419" s="65" t="s">
        <v>35</v>
      </c>
      <c r="I6419" s="31">
        <f t="shared" ref="I6419:K6419" si="6048">SUM(I6420:I6428)</f>
        <v>607168</v>
      </c>
      <c r="J6419" s="31">
        <f t="shared" si="6048"/>
        <v>196104</v>
      </c>
      <c r="K6419" s="31">
        <f t="shared" si="6048"/>
        <v>115471</v>
      </c>
      <c r="L6419" s="31">
        <f t="shared" si="6042"/>
        <v>35929</v>
      </c>
      <c r="M6419" s="31">
        <f t="shared" ref="M6419" si="6049">SUM(M6420:M6428)</f>
        <v>12629</v>
      </c>
      <c r="N6419" s="31">
        <f t="shared" ref="N6419:O6419" si="6050">SUM(N6420:N6428)</f>
        <v>7900</v>
      </c>
      <c r="O6419" s="31">
        <f t="shared" si="6050"/>
        <v>15400</v>
      </c>
      <c r="P6419" s="31">
        <f t="shared" si="6043"/>
        <v>151400</v>
      </c>
      <c r="Q6419" s="31">
        <f t="shared" si="6044"/>
        <v>77.203932607188023</v>
      </c>
      <c r="R6419" s="94"/>
      <c r="S6419" s="94"/>
      <c r="T6419" s="94"/>
      <c r="U6419" s="94"/>
      <c r="V6419" s="94"/>
      <c r="W6419" s="94"/>
      <c r="X6419" s="94"/>
      <c r="Y6419" s="94"/>
    </row>
    <row r="6420" spans="1:25" ht="15" customHeight="1" x14ac:dyDescent="0.25">
      <c r="A6420" s="64" t="s">
        <v>935</v>
      </c>
      <c r="B6420" s="64" t="s">
        <v>140</v>
      </c>
      <c r="C6420" s="64" t="s">
        <v>1150</v>
      </c>
      <c r="D6420" s="64" t="s">
        <v>2251</v>
      </c>
      <c r="E6420" s="20" t="s">
        <v>38</v>
      </c>
      <c r="F6420" s="64"/>
      <c r="G6420" s="53" t="s">
        <v>388</v>
      </c>
      <c r="H6420" s="53" t="s">
        <v>37</v>
      </c>
      <c r="I6420" s="26">
        <v>20000</v>
      </c>
      <c r="J6420" s="26">
        <v>0</v>
      </c>
      <c r="K6420" s="26">
        <v>0</v>
      </c>
      <c r="L6420" s="26">
        <f t="shared" si="6042"/>
        <v>0</v>
      </c>
      <c r="M6420" s="26"/>
      <c r="N6420" s="26"/>
      <c r="O6420" s="26"/>
      <c r="P6420" s="26">
        <f t="shared" si="6043"/>
        <v>0</v>
      </c>
      <c r="Q6420" s="26" t="str">
        <f t="shared" si="6044"/>
        <v>-</v>
      </c>
      <c r="R6420" s="90"/>
      <c r="S6420" s="90"/>
      <c r="T6420" s="90"/>
      <c r="U6420" s="90"/>
      <c r="V6420" s="90"/>
      <c r="W6420" s="90"/>
      <c r="X6420" s="90"/>
      <c r="Y6420" s="90"/>
    </row>
    <row r="6421" spans="1:25" ht="15" customHeight="1" x14ac:dyDescent="0.25">
      <c r="A6421" s="64" t="s">
        <v>935</v>
      </c>
      <c r="B6421" s="64" t="s">
        <v>140</v>
      </c>
      <c r="C6421" s="64" t="s">
        <v>1150</v>
      </c>
      <c r="D6421" s="64" t="s">
        <v>2251</v>
      </c>
      <c r="E6421" s="20" t="s">
        <v>298</v>
      </c>
      <c r="F6421" s="64"/>
      <c r="G6421" s="53" t="s">
        <v>388</v>
      </c>
      <c r="H6421" s="53" t="s">
        <v>297</v>
      </c>
      <c r="I6421" s="26">
        <v>109000</v>
      </c>
      <c r="J6421" s="26">
        <v>65000</v>
      </c>
      <c r="K6421" s="26">
        <v>65000</v>
      </c>
      <c r="L6421" s="26">
        <f t="shared" si="6042"/>
        <v>0</v>
      </c>
      <c r="M6421" s="26">
        <v>0</v>
      </c>
      <c r="N6421" s="26">
        <v>0</v>
      </c>
      <c r="O6421" s="26">
        <v>0</v>
      </c>
      <c r="P6421" s="26">
        <f t="shared" si="6043"/>
        <v>65000</v>
      </c>
      <c r="Q6421" s="26">
        <f t="shared" si="6044"/>
        <v>100</v>
      </c>
      <c r="R6421" s="90"/>
      <c r="S6421" s="90"/>
      <c r="T6421" s="90"/>
      <c r="U6421" s="90"/>
      <c r="V6421" s="90"/>
      <c r="W6421" s="90"/>
      <c r="X6421" s="90"/>
      <c r="Y6421" s="90"/>
    </row>
    <row r="6422" spans="1:25" ht="15" customHeight="1" x14ac:dyDescent="0.25">
      <c r="A6422" s="64" t="s">
        <v>935</v>
      </c>
      <c r="B6422" s="64" t="s">
        <v>140</v>
      </c>
      <c r="C6422" s="64" t="s">
        <v>1150</v>
      </c>
      <c r="D6422" s="64" t="s">
        <v>2251</v>
      </c>
      <c r="E6422" s="20" t="s">
        <v>301</v>
      </c>
      <c r="F6422" s="64"/>
      <c r="G6422" s="53" t="s">
        <v>388</v>
      </c>
      <c r="H6422" s="53" t="s">
        <v>300</v>
      </c>
      <c r="I6422" s="26">
        <v>15000</v>
      </c>
      <c r="J6422" s="26">
        <v>8000</v>
      </c>
      <c r="K6422" s="26">
        <v>7771</v>
      </c>
      <c r="L6422" s="26">
        <f t="shared" si="6042"/>
        <v>229</v>
      </c>
      <c r="M6422" s="26">
        <v>229</v>
      </c>
      <c r="N6422" s="26">
        <v>0</v>
      </c>
      <c r="O6422" s="26">
        <v>0</v>
      </c>
      <c r="P6422" s="26">
        <f t="shared" si="6043"/>
        <v>8000</v>
      </c>
      <c r="Q6422" s="26">
        <f t="shared" si="6044"/>
        <v>100</v>
      </c>
      <c r="R6422" s="90"/>
      <c r="S6422" s="90"/>
      <c r="T6422" s="90"/>
      <c r="U6422" s="90"/>
      <c r="V6422" s="90"/>
      <c r="W6422" s="90"/>
      <c r="X6422" s="90"/>
      <c r="Y6422" s="90"/>
    </row>
    <row r="6423" spans="1:25" ht="15" customHeight="1" x14ac:dyDescent="0.25">
      <c r="A6423" s="64" t="s">
        <v>935</v>
      </c>
      <c r="B6423" s="64" t="s">
        <v>140</v>
      </c>
      <c r="C6423" s="64" t="s">
        <v>1150</v>
      </c>
      <c r="D6423" s="64" t="s">
        <v>2251</v>
      </c>
      <c r="E6423" s="20" t="s">
        <v>218</v>
      </c>
      <c r="F6423" s="64"/>
      <c r="G6423" s="53" t="s">
        <v>388</v>
      </c>
      <c r="H6423" s="53" t="s">
        <v>217</v>
      </c>
      <c r="I6423" s="26">
        <v>11000</v>
      </c>
      <c r="J6423" s="26">
        <v>0</v>
      </c>
      <c r="K6423" s="26">
        <v>0</v>
      </c>
      <c r="L6423" s="26">
        <f t="shared" si="6042"/>
        <v>0</v>
      </c>
      <c r="M6423" s="26"/>
      <c r="N6423" s="26"/>
      <c r="O6423" s="26"/>
      <c r="P6423" s="26">
        <f t="shared" si="6043"/>
        <v>0</v>
      </c>
      <c r="Q6423" s="26" t="str">
        <f t="shared" si="6044"/>
        <v>-</v>
      </c>
      <c r="R6423" s="90"/>
      <c r="S6423" s="90"/>
      <c r="T6423" s="90"/>
      <c r="U6423" s="90"/>
      <c r="V6423" s="90"/>
      <c r="W6423" s="90"/>
      <c r="X6423" s="90"/>
      <c r="Y6423" s="90"/>
    </row>
    <row r="6424" spans="1:25" ht="15" customHeight="1" x14ac:dyDescent="0.25">
      <c r="A6424" s="64" t="s">
        <v>935</v>
      </c>
      <c r="B6424" s="64" t="s">
        <v>140</v>
      </c>
      <c r="C6424" s="64" t="s">
        <v>1150</v>
      </c>
      <c r="D6424" s="64" t="s">
        <v>2251</v>
      </c>
      <c r="E6424" s="20" t="s">
        <v>303</v>
      </c>
      <c r="F6424" s="64"/>
      <c r="G6424" s="53" t="s">
        <v>388</v>
      </c>
      <c r="H6424" s="53" t="s">
        <v>302</v>
      </c>
      <c r="I6424" s="26">
        <v>12724</v>
      </c>
      <c r="J6424" s="26">
        <v>0</v>
      </c>
      <c r="K6424" s="26">
        <v>0</v>
      </c>
      <c r="L6424" s="26">
        <f t="shared" si="6042"/>
        <v>0</v>
      </c>
      <c r="M6424" s="26"/>
      <c r="N6424" s="26"/>
      <c r="O6424" s="26"/>
      <c r="P6424" s="26">
        <f t="shared" si="6043"/>
        <v>0</v>
      </c>
      <c r="Q6424" s="26" t="str">
        <f t="shared" si="6044"/>
        <v>-</v>
      </c>
      <c r="R6424" s="90"/>
      <c r="S6424" s="90"/>
      <c r="T6424" s="90"/>
      <c r="U6424" s="90"/>
      <c r="V6424" s="90"/>
      <c r="W6424" s="90"/>
      <c r="X6424" s="90"/>
      <c r="Y6424" s="90"/>
    </row>
    <row r="6425" spans="1:25" ht="15" customHeight="1" x14ac:dyDescent="0.25">
      <c r="A6425" s="64" t="s">
        <v>935</v>
      </c>
      <c r="B6425" s="64" t="s">
        <v>140</v>
      </c>
      <c r="C6425" s="64" t="s">
        <v>1150</v>
      </c>
      <c r="D6425" s="64" t="s">
        <v>2251</v>
      </c>
      <c r="E6425" s="20" t="s">
        <v>305</v>
      </c>
      <c r="F6425" s="64"/>
      <c r="G6425" s="53" t="s">
        <v>388</v>
      </c>
      <c r="H6425" s="53" t="s">
        <v>304</v>
      </c>
      <c r="I6425" s="26">
        <v>5000</v>
      </c>
      <c r="J6425" s="26">
        <v>0</v>
      </c>
      <c r="K6425" s="26">
        <v>0</v>
      </c>
      <c r="L6425" s="26">
        <f t="shared" si="6042"/>
        <v>0</v>
      </c>
      <c r="M6425" s="26"/>
      <c r="N6425" s="26"/>
      <c r="O6425" s="26"/>
      <c r="P6425" s="26">
        <f t="shared" si="6043"/>
        <v>0</v>
      </c>
      <c r="Q6425" s="26" t="str">
        <f t="shared" si="6044"/>
        <v>-</v>
      </c>
      <c r="R6425" s="90"/>
      <c r="S6425" s="90"/>
      <c r="T6425" s="90"/>
      <c r="U6425" s="90"/>
      <c r="V6425" s="90"/>
      <c r="W6425" s="90"/>
      <c r="X6425" s="90"/>
      <c r="Y6425" s="90"/>
    </row>
    <row r="6426" spans="1:25" ht="15" customHeight="1" x14ac:dyDescent="0.25">
      <c r="A6426" s="64" t="s">
        <v>935</v>
      </c>
      <c r="B6426" s="64" t="s">
        <v>140</v>
      </c>
      <c r="C6426" s="64" t="s">
        <v>1150</v>
      </c>
      <c r="D6426" s="64" t="s">
        <v>2251</v>
      </c>
      <c r="E6426" s="20" t="s">
        <v>308</v>
      </c>
      <c r="F6426" s="64"/>
      <c r="G6426" s="53" t="s">
        <v>388</v>
      </c>
      <c r="H6426" s="53" t="s">
        <v>307</v>
      </c>
      <c r="I6426" s="26">
        <v>25000</v>
      </c>
      <c r="J6426" s="26">
        <v>10000</v>
      </c>
      <c r="K6426" s="26">
        <v>5200</v>
      </c>
      <c r="L6426" s="26">
        <f t="shared" si="6042"/>
        <v>2500</v>
      </c>
      <c r="M6426" s="26">
        <v>1000</v>
      </c>
      <c r="N6426" s="26">
        <v>500</v>
      </c>
      <c r="O6426" s="26">
        <v>1000</v>
      </c>
      <c r="P6426" s="26">
        <f t="shared" si="6043"/>
        <v>7700</v>
      </c>
      <c r="Q6426" s="26">
        <f t="shared" si="6044"/>
        <v>77</v>
      </c>
      <c r="R6426" s="90"/>
      <c r="S6426" s="90"/>
      <c r="T6426" s="90"/>
      <c r="U6426" s="90"/>
      <c r="V6426" s="90"/>
      <c r="W6426" s="90"/>
      <c r="X6426" s="90"/>
      <c r="Y6426" s="90"/>
    </row>
    <row r="6427" spans="1:25" ht="15" customHeight="1" x14ac:dyDescent="0.25">
      <c r="A6427" s="64" t="s">
        <v>935</v>
      </c>
      <c r="B6427" s="64" t="s">
        <v>140</v>
      </c>
      <c r="C6427" s="64" t="s">
        <v>1150</v>
      </c>
      <c r="D6427" s="64" t="s">
        <v>2251</v>
      </c>
      <c r="E6427" s="20" t="s">
        <v>311</v>
      </c>
      <c r="F6427" s="64"/>
      <c r="G6427" s="53" t="s">
        <v>388</v>
      </c>
      <c r="H6427" s="53" t="s">
        <v>310</v>
      </c>
      <c r="I6427" s="26">
        <v>6000</v>
      </c>
      <c r="J6427" s="26">
        <v>0</v>
      </c>
      <c r="K6427" s="26">
        <v>0</v>
      </c>
      <c r="L6427" s="26">
        <f t="shared" si="6042"/>
        <v>0</v>
      </c>
      <c r="M6427" s="26">
        <v>0</v>
      </c>
      <c r="N6427" s="26">
        <v>0</v>
      </c>
      <c r="O6427" s="26">
        <v>0</v>
      </c>
      <c r="P6427" s="26">
        <f t="shared" si="6043"/>
        <v>0</v>
      </c>
      <c r="Q6427" s="26" t="str">
        <f t="shared" si="6044"/>
        <v>-</v>
      </c>
      <c r="R6427" s="90"/>
      <c r="S6427" s="90"/>
      <c r="T6427" s="90"/>
      <c r="U6427" s="90"/>
      <c r="V6427" s="90"/>
      <c r="W6427" s="90"/>
      <c r="X6427" s="90"/>
      <c r="Y6427" s="90"/>
    </row>
    <row r="6428" spans="1:25" ht="15" customHeight="1" x14ac:dyDescent="0.25">
      <c r="A6428" s="63" t="s">
        <v>935</v>
      </c>
      <c r="B6428" s="63" t="s">
        <v>140</v>
      </c>
      <c r="C6428" s="63" t="s">
        <v>1150</v>
      </c>
      <c r="D6428" s="63" t="s">
        <v>2251</v>
      </c>
      <c r="E6428" s="63" t="s">
        <v>39</v>
      </c>
      <c r="F6428" s="64" t="s">
        <v>1</v>
      </c>
      <c r="G6428" s="53" t="s">
        <v>1</v>
      </c>
      <c r="H6428" s="65" t="s">
        <v>40</v>
      </c>
      <c r="I6428" s="31">
        <f t="shared" ref="I6428:K6428" si="6051">SUM(I6429:I6431)</f>
        <v>403444</v>
      </c>
      <c r="J6428" s="31">
        <f t="shared" si="6051"/>
        <v>113104</v>
      </c>
      <c r="K6428" s="31">
        <f t="shared" si="6051"/>
        <v>37500</v>
      </c>
      <c r="L6428" s="31">
        <f t="shared" si="6042"/>
        <v>33200</v>
      </c>
      <c r="M6428" s="31">
        <f t="shared" ref="M6428" si="6052">SUM(M6429:M6431)</f>
        <v>11400</v>
      </c>
      <c r="N6428" s="31">
        <f t="shared" ref="N6428:O6428" si="6053">SUM(N6429:N6431)</f>
        <v>7400</v>
      </c>
      <c r="O6428" s="31">
        <f t="shared" si="6053"/>
        <v>14400</v>
      </c>
      <c r="P6428" s="31">
        <f t="shared" si="6043"/>
        <v>70700</v>
      </c>
      <c r="Q6428" s="31">
        <f t="shared" si="6044"/>
        <v>62.508841420285755</v>
      </c>
      <c r="R6428" s="94"/>
      <c r="S6428" s="94"/>
      <c r="T6428" s="94"/>
      <c r="U6428" s="94"/>
      <c r="V6428" s="94"/>
      <c r="W6428" s="94"/>
      <c r="X6428" s="94"/>
      <c r="Y6428" s="94"/>
    </row>
    <row r="6429" spans="1:25" ht="15" customHeight="1" x14ac:dyDescent="0.25">
      <c r="A6429" s="64" t="s">
        <v>935</v>
      </c>
      <c r="B6429" s="64" t="s">
        <v>140</v>
      </c>
      <c r="C6429" s="64" t="s">
        <v>1150</v>
      </c>
      <c r="D6429" s="64" t="s">
        <v>2251</v>
      </c>
      <c r="E6429" s="20" t="s">
        <v>41</v>
      </c>
      <c r="F6429" s="64"/>
      <c r="G6429" s="53" t="s">
        <v>388</v>
      </c>
      <c r="H6429" s="53" t="s">
        <v>40</v>
      </c>
      <c r="I6429" s="26">
        <v>376244</v>
      </c>
      <c r="J6429" s="26">
        <v>93104</v>
      </c>
      <c r="K6429" s="26">
        <v>37500</v>
      </c>
      <c r="L6429" s="26">
        <f t="shared" si="6042"/>
        <v>32000</v>
      </c>
      <c r="M6429" s="26">
        <v>11000</v>
      </c>
      <c r="N6429" s="26">
        <v>7000</v>
      </c>
      <c r="O6429" s="26">
        <v>14000</v>
      </c>
      <c r="P6429" s="26">
        <f t="shared" si="6043"/>
        <v>69500</v>
      </c>
      <c r="Q6429" s="26">
        <f t="shared" si="6044"/>
        <v>74.647705791373085</v>
      </c>
      <c r="R6429" s="90"/>
      <c r="S6429" s="90"/>
      <c r="T6429" s="90"/>
      <c r="U6429" s="90"/>
      <c r="V6429" s="90"/>
      <c r="W6429" s="90"/>
      <c r="X6429" s="90"/>
      <c r="Y6429" s="90"/>
    </row>
    <row r="6430" spans="1:25" ht="15" customHeight="1" x14ac:dyDescent="0.25">
      <c r="A6430" s="64" t="s">
        <v>935</v>
      </c>
      <c r="B6430" s="64" t="s">
        <v>140</v>
      </c>
      <c r="C6430" s="64" t="s">
        <v>1150</v>
      </c>
      <c r="D6430" s="64" t="s">
        <v>2251</v>
      </c>
      <c r="E6430" s="20" t="s">
        <v>41</v>
      </c>
      <c r="F6430" s="64" t="s">
        <v>2258</v>
      </c>
      <c r="G6430" s="53" t="s">
        <v>388</v>
      </c>
      <c r="H6430" s="53" t="s">
        <v>49</v>
      </c>
      <c r="I6430" s="26">
        <v>22200</v>
      </c>
      <c r="J6430" s="26">
        <v>15000</v>
      </c>
      <c r="K6430" s="26">
        <v>0</v>
      </c>
      <c r="L6430" s="26">
        <f t="shared" si="6042"/>
        <v>1200</v>
      </c>
      <c r="M6430" s="26">
        <v>400</v>
      </c>
      <c r="N6430" s="26">
        <v>400</v>
      </c>
      <c r="O6430" s="26">
        <v>400</v>
      </c>
      <c r="P6430" s="26">
        <f t="shared" si="6043"/>
        <v>1200</v>
      </c>
      <c r="Q6430" s="26">
        <f t="shared" si="6044"/>
        <v>8</v>
      </c>
      <c r="R6430" s="90"/>
      <c r="S6430" s="90"/>
      <c r="T6430" s="90"/>
      <c r="U6430" s="90"/>
      <c r="V6430" s="90"/>
      <c r="W6430" s="90"/>
      <c r="X6430" s="90"/>
      <c r="Y6430" s="90"/>
    </row>
    <row r="6431" spans="1:25" s="17" customFormat="1" ht="15" customHeight="1" x14ac:dyDescent="0.25">
      <c r="A6431" s="44" t="s">
        <v>935</v>
      </c>
      <c r="B6431" s="44" t="s">
        <v>140</v>
      </c>
      <c r="C6431" s="44" t="s">
        <v>1150</v>
      </c>
      <c r="D6431" s="44" t="s">
        <v>2251</v>
      </c>
      <c r="E6431" s="45" t="s">
        <v>41</v>
      </c>
      <c r="F6431" s="44" t="s">
        <v>4004</v>
      </c>
      <c r="G6431" s="46" t="s">
        <v>388</v>
      </c>
      <c r="H6431" s="46" t="s">
        <v>55</v>
      </c>
      <c r="I6431" s="35">
        <v>5000</v>
      </c>
      <c r="J6431" s="35">
        <v>5000</v>
      </c>
      <c r="K6431" s="35">
        <v>0</v>
      </c>
      <c r="L6431" s="35">
        <f t="shared" si="6042"/>
        <v>0</v>
      </c>
      <c r="M6431" s="35"/>
      <c r="N6431" s="35"/>
      <c r="O6431" s="35"/>
      <c r="P6431" s="35">
        <f t="shared" si="6043"/>
        <v>0</v>
      </c>
      <c r="Q6431" s="35">
        <f t="shared" si="6044"/>
        <v>0</v>
      </c>
      <c r="R6431" s="95"/>
      <c r="S6431" s="95"/>
      <c r="T6431" s="95"/>
      <c r="U6431" s="95"/>
      <c r="V6431" s="95"/>
      <c r="W6431" s="95"/>
      <c r="X6431" s="95"/>
      <c r="Y6431" s="95"/>
    </row>
    <row r="6432" spans="1:25" s="17" customFormat="1" ht="15" customHeight="1" x14ac:dyDescent="0.25">
      <c r="A6432" s="76" t="s">
        <v>1</v>
      </c>
      <c r="B6432" s="76" t="s">
        <v>1</v>
      </c>
      <c r="C6432" s="76" t="s">
        <v>1</v>
      </c>
      <c r="D6432" s="77" t="s">
        <v>1</v>
      </c>
      <c r="E6432" s="77" t="s">
        <v>1</v>
      </c>
      <c r="F6432" s="77" t="s">
        <v>1</v>
      </c>
      <c r="G6432" s="77" t="s">
        <v>1</v>
      </c>
      <c r="H6432" s="78" t="s">
        <v>56</v>
      </c>
      <c r="I6432" s="35">
        <f t="shared" ref="I6432:K6432" si="6054">SUM(I6433)</f>
        <v>200</v>
      </c>
      <c r="J6432" s="35">
        <f t="shared" si="6054"/>
        <v>0</v>
      </c>
      <c r="K6432" s="35">
        <f t="shared" si="6054"/>
        <v>0</v>
      </c>
      <c r="L6432" s="35">
        <f t="shared" si="6042"/>
        <v>0</v>
      </c>
      <c r="M6432" s="35">
        <f t="shared" ref="M6432" si="6055">SUM(M6433)</f>
        <v>0</v>
      </c>
      <c r="N6432" s="35">
        <f t="shared" ref="N6432:O6432" si="6056">SUM(N6433)</f>
        <v>0</v>
      </c>
      <c r="O6432" s="35">
        <f t="shared" si="6056"/>
        <v>0</v>
      </c>
      <c r="P6432" s="35">
        <f t="shared" si="6043"/>
        <v>0</v>
      </c>
      <c r="Q6432" s="35" t="str">
        <f t="shared" si="6044"/>
        <v>-</v>
      </c>
      <c r="R6432" s="95"/>
      <c r="S6432" s="95"/>
      <c r="T6432" s="95"/>
      <c r="U6432" s="95"/>
      <c r="V6432" s="95"/>
      <c r="W6432" s="95"/>
      <c r="X6432" s="95"/>
      <c r="Y6432" s="95"/>
    </row>
    <row r="6433" spans="1:25" s="17" customFormat="1" ht="15" customHeight="1" x14ac:dyDescent="0.25">
      <c r="A6433" s="76" t="s">
        <v>935</v>
      </c>
      <c r="B6433" s="76" t="s">
        <v>140</v>
      </c>
      <c r="C6433" s="76" t="s">
        <v>1150</v>
      </c>
      <c r="D6433" s="76" t="s">
        <v>2251</v>
      </c>
      <c r="E6433" s="77" t="s">
        <v>57</v>
      </c>
      <c r="F6433" s="77" t="s">
        <v>1</v>
      </c>
      <c r="G6433" s="77" t="s">
        <v>1</v>
      </c>
      <c r="H6433" s="77" t="s">
        <v>58</v>
      </c>
      <c r="I6433" s="35">
        <f t="shared" ref="I6433:K6433" si="6057">SUM(I6434:I6435)</f>
        <v>200</v>
      </c>
      <c r="J6433" s="35">
        <f t="shared" si="6057"/>
        <v>0</v>
      </c>
      <c r="K6433" s="35">
        <f t="shared" si="6057"/>
        <v>0</v>
      </c>
      <c r="L6433" s="35">
        <f t="shared" si="6042"/>
        <v>0</v>
      </c>
      <c r="M6433" s="35">
        <f t="shared" ref="M6433" si="6058">SUM(M6434:M6435)</f>
        <v>0</v>
      </c>
      <c r="N6433" s="35">
        <f t="shared" ref="N6433:O6433" si="6059">SUM(N6434:N6435)</f>
        <v>0</v>
      </c>
      <c r="O6433" s="35">
        <f t="shared" si="6059"/>
        <v>0</v>
      </c>
      <c r="P6433" s="35">
        <f t="shared" si="6043"/>
        <v>0</v>
      </c>
      <c r="Q6433" s="35" t="str">
        <f t="shared" si="6044"/>
        <v>-</v>
      </c>
      <c r="R6433" s="95"/>
      <c r="S6433" s="95"/>
      <c r="T6433" s="95"/>
      <c r="U6433" s="95"/>
      <c r="V6433" s="95"/>
      <c r="W6433" s="95"/>
      <c r="X6433" s="95"/>
      <c r="Y6433" s="95"/>
    </row>
    <row r="6434" spans="1:25" s="17" customFormat="1" ht="15" customHeight="1" x14ac:dyDescent="0.25">
      <c r="A6434" s="44" t="s">
        <v>935</v>
      </c>
      <c r="B6434" s="44" t="s">
        <v>140</v>
      </c>
      <c r="C6434" s="44" t="s">
        <v>1150</v>
      </c>
      <c r="D6434" s="44" t="s">
        <v>2251</v>
      </c>
      <c r="E6434" s="45" t="s">
        <v>106</v>
      </c>
      <c r="F6434" s="44"/>
      <c r="G6434" s="46" t="s">
        <v>388</v>
      </c>
      <c r="H6434" s="46" t="s">
        <v>105</v>
      </c>
      <c r="I6434" s="35">
        <v>100</v>
      </c>
      <c r="J6434" s="35">
        <v>0</v>
      </c>
      <c r="K6434" s="35">
        <v>0</v>
      </c>
      <c r="L6434" s="35">
        <f t="shared" si="6042"/>
        <v>0</v>
      </c>
      <c r="M6434" s="35"/>
      <c r="N6434" s="35"/>
      <c r="O6434" s="35"/>
      <c r="P6434" s="35">
        <f t="shared" si="6043"/>
        <v>0</v>
      </c>
      <c r="Q6434" s="35" t="str">
        <f t="shared" si="6044"/>
        <v>-</v>
      </c>
      <c r="R6434" s="95"/>
      <c r="S6434" s="95"/>
      <c r="T6434" s="95"/>
      <c r="U6434" s="95"/>
      <c r="V6434" s="95"/>
      <c r="W6434" s="95"/>
      <c r="X6434" s="95"/>
      <c r="Y6434" s="95"/>
    </row>
    <row r="6435" spans="1:25" s="17" customFormat="1" ht="15" customHeight="1" x14ac:dyDescent="0.25">
      <c r="A6435" s="44" t="s">
        <v>935</v>
      </c>
      <c r="B6435" s="44" t="s">
        <v>140</v>
      </c>
      <c r="C6435" s="44" t="s">
        <v>1150</v>
      </c>
      <c r="D6435" s="44" t="s">
        <v>2251</v>
      </c>
      <c r="E6435" s="45" t="s">
        <v>68</v>
      </c>
      <c r="F6435" s="44"/>
      <c r="G6435" s="46" t="s">
        <v>388</v>
      </c>
      <c r="H6435" s="46" t="s">
        <v>67</v>
      </c>
      <c r="I6435" s="35">
        <v>100</v>
      </c>
      <c r="J6435" s="35">
        <v>0</v>
      </c>
      <c r="K6435" s="35">
        <v>0</v>
      </c>
      <c r="L6435" s="35">
        <f t="shared" si="6042"/>
        <v>0</v>
      </c>
      <c r="M6435" s="35"/>
      <c r="N6435" s="35"/>
      <c r="O6435" s="35"/>
      <c r="P6435" s="35">
        <f t="shared" si="6043"/>
        <v>0</v>
      </c>
      <c r="Q6435" s="35" t="str">
        <f t="shared" si="6044"/>
        <v>-</v>
      </c>
      <c r="R6435" s="95"/>
      <c r="S6435" s="95"/>
      <c r="T6435" s="95"/>
      <c r="U6435" s="95"/>
      <c r="V6435" s="95"/>
      <c r="W6435" s="95"/>
      <c r="X6435" s="95"/>
      <c r="Y6435" s="95"/>
    </row>
    <row r="6436" spans="1:25" s="9" customFormat="1" ht="15" customHeight="1" x14ac:dyDescent="0.25">
      <c r="A6436" s="63" t="s">
        <v>1</v>
      </c>
      <c r="B6436" s="63" t="s">
        <v>1</v>
      </c>
      <c r="C6436" s="63" t="s">
        <v>1</v>
      </c>
      <c r="D6436" s="65" t="s">
        <v>1</v>
      </c>
      <c r="E6436" s="65" t="s">
        <v>1</v>
      </c>
      <c r="F6436" s="65" t="s">
        <v>1</v>
      </c>
      <c r="G6436" s="65" t="s">
        <v>1</v>
      </c>
      <c r="H6436" s="66" t="s">
        <v>69</v>
      </c>
      <c r="I6436" s="40">
        <f t="shared" ref="I6436:K6436" si="6060">SUM(I6437)</f>
        <v>2129954</v>
      </c>
      <c r="J6436" s="40">
        <f t="shared" si="6060"/>
        <v>24500</v>
      </c>
      <c r="K6436" s="40">
        <f t="shared" si="6060"/>
        <v>24500</v>
      </c>
      <c r="L6436" s="40">
        <f t="shared" si="6042"/>
        <v>0</v>
      </c>
      <c r="M6436" s="40">
        <f t="shared" ref="M6436" si="6061">SUM(M6437)</f>
        <v>0</v>
      </c>
      <c r="N6436" s="40">
        <f t="shared" ref="N6436:O6436" si="6062">SUM(N6437)</f>
        <v>0</v>
      </c>
      <c r="O6436" s="40">
        <f t="shared" si="6062"/>
        <v>0</v>
      </c>
      <c r="P6436" s="40">
        <f t="shared" si="6043"/>
        <v>24500</v>
      </c>
      <c r="Q6436" s="40">
        <f t="shared" si="6044"/>
        <v>100</v>
      </c>
      <c r="R6436" s="100"/>
      <c r="S6436" s="100"/>
      <c r="T6436" s="100"/>
      <c r="U6436" s="100"/>
      <c r="V6436" s="100"/>
      <c r="W6436" s="100"/>
      <c r="X6436" s="100"/>
      <c r="Y6436" s="100"/>
    </row>
    <row r="6437" spans="1:25" s="9" customFormat="1" ht="15" customHeight="1" x14ac:dyDescent="0.25">
      <c r="A6437" s="63" t="s">
        <v>935</v>
      </c>
      <c r="B6437" s="63" t="s">
        <v>140</v>
      </c>
      <c r="C6437" s="63" t="s">
        <v>1150</v>
      </c>
      <c r="D6437" s="63" t="s">
        <v>2251</v>
      </c>
      <c r="E6437" s="65" t="s">
        <v>3814</v>
      </c>
      <c r="F6437" s="65" t="s">
        <v>1</v>
      </c>
      <c r="G6437" s="65" t="s">
        <v>1</v>
      </c>
      <c r="H6437" s="65" t="s">
        <v>71</v>
      </c>
      <c r="I6437" s="31">
        <f t="shared" ref="I6437:K6437" si="6063">SUM(I6438:I6440)</f>
        <v>2129954</v>
      </c>
      <c r="J6437" s="31">
        <f t="shared" si="6063"/>
        <v>24500</v>
      </c>
      <c r="K6437" s="31">
        <f t="shared" si="6063"/>
        <v>24500</v>
      </c>
      <c r="L6437" s="31">
        <f t="shared" si="6042"/>
        <v>0</v>
      </c>
      <c r="M6437" s="31">
        <f t="shared" ref="M6437" si="6064">SUM(M6438:M6440)</f>
        <v>0</v>
      </c>
      <c r="N6437" s="31">
        <f t="shared" ref="N6437:O6437" si="6065">SUM(N6438:N6440)</f>
        <v>0</v>
      </c>
      <c r="O6437" s="31">
        <f t="shared" si="6065"/>
        <v>0</v>
      </c>
      <c r="P6437" s="31">
        <f t="shared" si="6043"/>
        <v>24500</v>
      </c>
      <c r="Q6437" s="31">
        <f t="shared" si="6044"/>
        <v>100</v>
      </c>
      <c r="R6437" s="94"/>
      <c r="S6437" s="94"/>
      <c r="T6437" s="94"/>
      <c r="U6437" s="94"/>
      <c r="V6437" s="94"/>
      <c r="W6437" s="94"/>
      <c r="X6437" s="94"/>
      <c r="Y6437" s="94"/>
    </row>
    <row r="6438" spans="1:25" s="17" customFormat="1" ht="15" customHeight="1" x14ac:dyDescent="0.25">
      <c r="A6438" s="44" t="s">
        <v>935</v>
      </c>
      <c r="B6438" s="44" t="s">
        <v>140</v>
      </c>
      <c r="C6438" s="44" t="s">
        <v>1150</v>
      </c>
      <c r="D6438" s="44" t="s">
        <v>2251</v>
      </c>
      <c r="E6438" s="45" t="s">
        <v>74</v>
      </c>
      <c r="F6438" s="44"/>
      <c r="G6438" s="46" t="s">
        <v>388</v>
      </c>
      <c r="H6438" s="46" t="s">
        <v>73</v>
      </c>
      <c r="I6438" s="35">
        <v>184754</v>
      </c>
      <c r="J6438" s="35">
        <v>10000</v>
      </c>
      <c r="K6438" s="35">
        <v>10000</v>
      </c>
      <c r="L6438" s="35">
        <f t="shared" si="6042"/>
        <v>0</v>
      </c>
      <c r="M6438" s="35"/>
      <c r="N6438" s="35"/>
      <c r="O6438" s="35"/>
      <c r="P6438" s="35">
        <f t="shared" si="6043"/>
        <v>10000</v>
      </c>
      <c r="Q6438" s="35">
        <f t="shared" si="6044"/>
        <v>100</v>
      </c>
      <c r="R6438" s="95"/>
      <c r="S6438" s="95"/>
      <c r="T6438" s="95"/>
      <c r="U6438" s="95"/>
      <c r="V6438" s="95"/>
      <c r="W6438" s="95"/>
      <c r="X6438" s="95"/>
      <c r="Y6438" s="95"/>
    </row>
    <row r="6439" spans="1:25" s="17" customFormat="1" ht="15" customHeight="1" x14ac:dyDescent="0.25">
      <c r="A6439" s="44" t="s">
        <v>935</v>
      </c>
      <c r="B6439" s="44" t="s">
        <v>140</v>
      </c>
      <c r="C6439" s="44" t="s">
        <v>1150</v>
      </c>
      <c r="D6439" s="44" t="s">
        <v>2251</v>
      </c>
      <c r="E6439" s="45">
        <v>821500</v>
      </c>
      <c r="F6439" s="44"/>
      <c r="G6439" s="46" t="s">
        <v>388</v>
      </c>
      <c r="H6439" s="46" t="s">
        <v>3801</v>
      </c>
      <c r="I6439" s="35">
        <v>100</v>
      </c>
      <c r="J6439" s="35">
        <v>0</v>
      </c>
      <c r="K6439" s="35">
        <v>0</v>
      </c>
      <c r="L6439" s="35">
        <f t="shared" si="6042"/>
        <v>0</v>
      </c>
      <c r="M6439" s="35"/>
      <c r="N6439" s="35"/>
      <c r="O6439" s="35"/>
      <c r="P6439" s="35">
        <f t="shared" si="6043"/>
        <v>0</v>
      </c>
      <c r="Q6439" s="35" t="str">
        <f t="shared" si="6044"/>
        <v>-</v>
      </c>
      <c r="R6439" s="95"/>
      <c r="S6439" s="95"/>
      <c r="T6439" s="95"/>
      <c r="U6439" s="95"/>
      <c r="V6439" s="95"/>
      <c r="W6439" s="95"/>
      <c r="X6439" s="95"/>
      <c r="Y6439" s="95"/>
    </row>
    <row r="6440" spans="1:25" s="17" customFormat="1" ht="15" customHeight="1" x14ac:dyDescent="0.25">
      <c r="A6440" s="44" t="s">
        <v>935</v>
      </c>
      <c r="B6440" s="44" t="s">
        <v>140</v>
      </c>
      <c r="C6440" s="44" t="s">
        <v>1150</v>
      </c>
      <c r="D6440" s="44" t="s">
        <v>2251</v>
      </c>
      <c r="E6440" s="45" t="s">
        <v>323</v>
      </c>
      <c r="F6440" s="44"/>
      <c r="G6440" s="46" t="s">
        <v>388</v>
      </c>
      <c r="H6440" s="46" t="s">
        <v>322</v>
      </c>
      <c r="I6440" s="35">
        <v>1945100</v>
      </c>
      <c r="J6440" s="35">
        <v>14500</v>
      </c>
      <c r="K6440" s="35">
        <v>14500</v>
      </c>
      <c r="L6440" s="35">
        <f t="shared" si="6042"/>
        <v>0</v>
      </c>
      <c r="M6440" s="35"/>
      <c r="N6440" s="35"/>
      <c r="O6440" s="35"/>
      <c r="P6440" s="35">
        <f t="shared" si="6043"/>
        <v>14500</v>
      </c>
      <c r="Q6440" s="35">
        <f t="shared" si="6044"/>
        <v>100</v>
      </c>
      <c r="R6440" s="95"/>
      <c r="S6440" s="95"/>
      <c r="T6440" s="95"/>
      <c r="U6440" s="95"/>
      <c r="V6440" s="95"/>
      <c r="W6440" s="95"/>
      <c r="X6440" s="95"/>
      <c r="Y6440" s="95"/>
    </row>
    <row r="6441" spans="1:25" ht="15" customHeight="1" x14ac:dyDescent="0.25">
      <c r="A6441" s="53" t="s">
        <v>1</v>
      </c>
      <c r="B6441" s="53" t="s">
        <v>1</v>
      </c>
      <c r="C6441" s="53" t="s">
        <v>1</v>
      </c>
      <c r="D6441" s="53" t="s">
        <v>1</v>
      </c>
      <c r="E6441" s="53" t="s">
        <v>1</v>
      </c>
      <c r="F6441" s="53" t="s">
        <v>1</v>
      </c>
      <c r="G6441" s="53" t="s">
        <v>1</v>
      </c>
      <c r="H6441" s="66" t="s">
        <v>2259</v>
      </c>
      <c r="I6441" s="30">
        <f t="shared" ref="I6441:K6441" si="6066">SUM(I6408,I6436,I6432)</f>
        <v>5715544</v>
      </c>
      <c r="J6441" s="30">
        <f t="shared" si="6066"/>
        <v>2878920</v>
      </c>
      <c r="K6441" s="30">
        <f t="shared" si="6066"/>
        <v>1598127</v>
      </c>
      <c r="L6441" s="30">
        <f t="shared" si="6042"/>
        <v>719229</v>
      </c>
      <c r="M6441" s="30">
        <f t="shared" ref="M6441" si="6067">SUM(M6408,M6436,M6432)</f>
        <v>240429</v>
      </c>
      <c r="N6441" s="30">
        <f t="shared" ref="N6441:O6441" si="6068">SUM(N6408,N6436,N6432)</f>
        <v>234400</v>
      </c>
      <c r="O6441" s="30">
        <f t="shared" si="6068"/>
        <v>244400</v>
      </c>
      <c r="P6441" s="30">
        <f t="shared" si="6043"/>
        <v>2317356</v>
      </c>
      <c r="Q6441" s="30">
        <f t="shared" si="6044"/>
        <v>80.493935225709649</v>
      </c>
      <c r="R6441" s="93"/>
      <c r="S6441" s="93"/>
      <c r="T6441" s="93"/>
      <c r="U6441" s="93"/>
      <c r="V6441" s="93"/>
      <c r="W6441" s="93"/>
      <c r="X6441" s="93"/>
      <c r="Y6441" s="93"/>
    </row>
    <row r="6442" spans="1:25" ht="15" customHeight="1" thickBot="1" x14ac:dyDescent="0.3">
      <c r="A6442" s="53" t="s">
        <v>1</v>
      </c>
      <c r="B6442" s="53" t="s">
        <v>1</v>
      </c>
      <c r="C6442" s="53" t="s">
        <v>1</v>
      </c>
      <c r="D6442" s="53" t="s">
        <v>1</v>
      </c>
      <c r="E6442" s="53" t="s">
        <v>1</v>
      </c>
      <c r="F6442" s="53" t="s">
        <v>1</v>
      </c>
      <c r="G6442" s="53" t="s">
        <v>1</v>
      </c>
      <c r="H6442" s="65" t="s">
        <v>76</v>
      </c>
      <c r="I6442" s="31"/>
      <c r="J6442" s="31"/>
      <c r="K6442" s="31">
        <v>0</v>
      </c>
      <c r="L6442" s="31"/>
      <c r="M6442" s="31"/>
      <c r="N6442" s="31"/>
      <c r="O6442" s="31"/>
      <c r="P6442" s="31"/>
      <c r="Q6442" s="31"/>
      <c r="R6442" s="94"/>
      <c r="S6442" s="94"/>
      <c r="T6442" s="94"/>
      <c r="U6442" s="94"/>
      <c r="V6442" s="94"/>
      <c r="W6442" s="94"/>
      <c r="X6442" s="94"/>
      <c r="Y6442" s="94"/>
    </row>
    <row r="6443" spans="1:25" ht="47.25" customHeight="1" thickBot="1" x14ac:dyDescent="0.3">
      <c r="A6443" s="110" t="s">
        <v>1</v>
      </c>
      <c r="B6443" s="110" t="s">
        <v>1</v>
      </c>
      <c r="C6443" s="110" t="s">
        <v>1</v>
      </c>
      <c r="D6443" s="110" t="s">
        <v>1</v>
      </c>
      <c r="E6443" s="110" t="s">
        <v>1</v>
      </c>
      <c r="F6443" s="110" t="s">
        <v>1</v>
      </c>
      <c r="G6443" s="110" t="s">
        <v>1</v>
      </c>
      <c r="H6443" s="28" t="s">
        <v>77</v>
      </c>
      <c r="I6443" s="109" t="s">
        <v>3984</v>
      </c>
      <c r="J6443" s="109" t="s">
        <v>11</v>
      </c>
      <c r="K6443" s="109" t="s">
        <v>3989</v>
      </c>
      <c r="L6443" s="109" t="s">
        <v>3985</v>
      </c>
      <c r="M6443" s="109" t="s">
        <v>4027</v>
      </c>
      <c r="N6443" s="109" t="s">
        <v>3988</v>
      </c>
      <c r="O6443" s="109" t="s">
        <v>3986</v>
      </c>
      <c r="P6443" s="109" t="s">
        <v>3987</v>
      </c>
      <c r="Q6443" s="109" t="s">
        <v>3695</v>
      </c>
      <c r="R6443" s="91"/>
      <c r="S6443" s="91"/>
      <c r="T6443" s="91"/>
      <c r="U6443" s="91"/>
      <c r="V6443" s="91"/>
      <c r="W6443" s="91"/>
      <c r="X6443" s="91"/>
      <c r="Y6443" s="91"/>
    </row>
    <row r="6444" spans="1:25" ht="15" customHeight="1" x14ac:dyDescent="0.25">
      <c r="A6444" s="111"/>
      <c r="B6444" s="111"/>
      <c r="C6444" s="111"/>
      <c r="D6444" s="111"/>
      <c r="E6444" s="111"/>
      <c r="F6444" s="111"/>
      <c r="G6444" s="111"/>
      <c r="H6444" s="67" t="s">
        <v>1</v>
      </c>
      <c r="I6444" s="29">
        <v>1</v>
      </c>
      <c r="J6444" s="29">
        <v>2</v>
      </c>
      <c r="K6444" s="29">
        <v>3</v>
      </c>
      <c r="L6444" s="29" t="s">
        <v>3478</v>
      </c>
      <c r="M6444" s="29">
        <v>5</v>
      </c>
      <c r="N6444" s="29">
        <v>6</v>
      </c>
      <c r="O6444" s="29">
        <v>7</v>
      </c>
      <c r="P6444" s="29" t="s">
        <v>3696</v>
      </c>
      <c r="Q6444" s="29">
        <v>9</v>
      </c>
      <c r="R6444" s="92"/>
      <c r="S6444" s="92"/>
      <c r="T6444" s="92"/>
      <c r="U6444" s="92"/>
      <c r="V6444" s="92"/>
      <c r="W6444" s="92"/>
      <c r="X6444" s="92"/>
      <c r="Y6444" s="92"/>
    </row>
    <row r="6445" spans="1:25" ht="15" customHeight="1" x14ac:dyDescent="0.25">
      <c r="A6445" s="111"/>
      <c r="B6445" s="111"/>
      <c r="C6445" s="111"/>
      <c r="D6445" s="111"/>
      <c r="E6445" s="111"/>
      <c r="F6445" s="111"/>
      <c r="G6445" s="111"/>
      <c r="H6445" s="68" t="s">
        <v>485</v>
      </c>
      <c r="I6445" s="32">
        <f t="shared" ref="I6445:K6445" si="6069">SUM(I6441)</f>
        <v>5715544</v>
      </c>
      <c r="J6445" s="32">
        <f t="shared" si="6069"/>
        <v>2878920</v>
      </c>
      <c r="K6445" s="32">
        <f t="shared" si="6069"/>
        <v>1598127</v>
      </c>
      <c r="L6445" s="32">
        <f t="shared" si="6042"/>
        <v>719229</v>
      </c>
      <c r="M6445" s="32">
        <f t="shared" ref="M6445" si="6070">SUM(M6441)</f>
        <v>240429</v>
      </c>
      <c r="N6445" s="32">
        <f t="shared" ref="N6445:O6445" si="6071">SUM(N6441)</f>
        <v>234400</v>
      </c>
      <c r="O6445" s="32">
        <f t="shared" si="6071"/>
        <v>244400</v>
      </c>
      <c r="P6445" s="32">
        <f t="shared" si="6043"/>
        <v>2317356</v>
      </c>
      <c r="Q6445" s="32">
        <f t="shared" si="6044"/>
        <v>80.493935225709649</v>
      </c>
      <c r="R6445" s="90"/>
      <c r="S6445" s="90"/>
      <c r="T6445" s="90"/>
      <c r="U6445" s="90"/>
      <c r="V6445" s="90"/>
      <c r="W6445" s="90"/>
      <c r="X6445" s="90"/>
      <c r="Y6445" s="90"/>
    </row>
    <row r="6446" spans="1:25" ht="15" customHeight="1" x14ac:dyDescent="0.25">
      <c r="A6446" s="111"/>
      <c r="B6446" s="111"/>
      <c r="C6446" s="111"/>
      <c r="D6446" s="111"/>
      <c r="E6446" s="111"/>
      <c r="F6446" s="111"/>
      <c r="G6446" s="111"/>
      <c r="H6446" s="69" t="s">
        <v>79</v>
      </c>
      <c r="I6446" s="32">
        <f t="shared" ref="I6446:K6446" si="6072">SUM(I6445)</f>
        <v>5715544</v>
      </c>
      <c r="J6446" s="32">
        <f t="shared" si="6072"/>
        <v>2878920</v>
      </c>
      <c r="K6446" s="32">
        <f t="shared" si="6072"/>
        <v>1598127</v>
      </c>
      <c r="L6446" s="32">
        <f t="shared" si="6042"/>
        <v>719229</v>
      </c>
      <c r="M6446" s="32">
        <f t="shared" ref="M6446" si="6073">SUM(M6445)</f>
        <v>240429</v>
      </c>
      <c r="N6446" s="32">
        <f t="shared" ref="N6446:O6446" si="6074">SUM(N6445)</f>
        <v>234400</v>
      </c>
      <c r="O6446" s="32">
        <f t="shared" si="6074"/>
        <v>244400</v>
      </c>
      <c r="P6446" s="32">
        <f t="shared" si="6043"/>
        <v>2317356</v>
      </c>
      <c r="Q6446" s="32">
        <f t="shared" si="6044"/>
        <v>80.493935225709649</v>
      </c>
      <c r="R6446" s="90"/>
      <c r="S6446" s="90"/>
      <c r="T6446" s="90"/>
      <c r="U6446" s="90"/>
      <c r="V6446" s="90"/>
      <c r="W6446" s="90"/>
      <c r="X6446" s="90"/>
      <c r="Y6446" s="90"/>
    </row>
    <row r="6447" spans="1:25" ht="15" customHeight="1" x14ac:dyDescent="0.25">
      <c r="A6447" s="112"/>
      <c r="B6447" s="112"/>
      <c r="C6447" s="112"/>
      <c r="D6447" s="112"/>
      <c r="E6447" s="112"/>
      <c r="F6447" s="112"/>
      <c r="G6447" s="112"/>
      <c r="I6447" s="27"/>
      <c r="J6447" s="27"/>
      <c r="K6447" s="27">
        <v>0</v>
      </c>
      <c r="L6447" s="27"/>
      <c r="M6447" s="27"/>
      <c r="N6447" s="27"/>
      <c r="O6447" s="27"/>
      <c r="P6447" s="27"/>
      <c r="Q6447" s="27"/>
      <c r="R6447" s="27"/>
      <c r="S6447" s="27"/>
      <c r="T6447" s="27"/>
      <c r="U6447" s="27"/>
      <c r="V6447" s="27"/>
      <c r="W6447" s="27"/>
      <c r="X6447" s="27"/>
      <c r="Y6447" s="27"/>
    </row>
    <row r="6448" spans="1:25" ht="15" customHeight="1" thickBot="1" x14ac:dyDescent="0.3">
      <c r="A6448" s="53" t="s">
        <v>1</v>
      </c>
      <c r="B6448" s="53" t="s">
        <v>1</v>
      </c>
      <c r="C6448" s="53" t="s">
        <v>1</v>
      </c>
      <c r="D6448" s="53" t="s">
        <v>1</v>
      </c>
      <c r="E6448" s="53" t="s">
        <v>1</v>
      </c>
      <c r="F6448" s="53" t="s">
        <v>1</v>
      </c>
      <c r="G6448" s="53" t="s">
        <v>1</v>
      </c>
      <c r="H6448" s="21" t="s">
        <v>1</v>
      </c>
      <c r="I6448" s="33"/>
      <c r="J6448" s="33"/>
      <c r="K6448" s="33">
        <v>0</v>
      </c>
      <c r="L6448" s="33"/>
      <c r="M6448" s="33"/>
      <c r="N6448" s="33"/>
      <c r="O6448" s="33"/>
      <c r="P6448" s="33"/>
      <c r="Q6448" s="33"/>
      <c r="R6448" s="33"/>
      <c r="S6448" s="33"/>
      <c r="T6448" s="33"/>
      <c r="U6448" s="33"/>
      <c r="V6448" s="33"/>
      <c r="W6448" s="33"/>
      <c r="X6448" s="33"/>
      <c r="Y6448" s="33"/>
    </row>
    <row r="6449" spans="1:25" ht="45.75" customHeight="1" thickBot="1" x14ac:dyDescent="0.3">
      <c r="A6449" s="28" t="s">
        <v>4</v>
      </c>
      <c r="B6449" s="28" t="s">
        <v>5</v>
      </c>
      <c r="C6449" s="28" t="s">
        <v>6</v>
      </c>
      <c r="D6449" s="57" t="s">
        <v>1</v>
      </c>
      <c r="E6449" s="28" t="s">
        <v>7</v>
      </c>
      <c r="F6449" s="28" t="s">
        <v>8</v>
      </c>
      <c r="G6449" s="28" t="s">
        <v>9</v>
      </c>
      <c r="H6449" s="28" t="s">
        <v>10</v>
      </c>
      <c r="I6449" s="109" t="s">
        <v>3984</v>
      </c>
      <c r="J6449" s="109" t="s">
        <v>11</v>
      </c>
      <c r="K6449" s="109" t="s">
        <v>3989</v>
      </c>
      <c r="L6449" s="109" t="s">
        <v>3985</v>
      </c>
      <c r="M6449" s="109" t="s">
        <v>4027</v>
      </c>
      <c r="N6449" s="109" t="s">
        <v>3988</v>
      </c>
      <c r="O6449" s="109" t="s">
        <v>3986</v>
      </c>
      <c r="P6449" s="109" t="s">
        <v>3987</v>
      </c>
      <c r="Q6449" s="109" t="s">
        <v>3695</v>
      </c>
      <c r="R6449" s="91"/>
      <c r="S6449" s="91"/>
      <c r="T6449" s="91"/>
      <c r="U6449" s="91"/>
      <c r="V6449" s="91"/>
      <c r="W6449" s="91"/>
      <c r="X6449" s="91"/>
      <c r="Y6449" s="91"/>
    </row>
    <row r="6450" spans="1:25" ht="15" customHeight="1" x14ac:dyDescent="0.25">
      <c r="A6450" s="58" t="s">
        <v>1</v>
      </c>
      <c r="B6450" s="58" t="s">
        <v>1</v>
      </c>
      <c r="C6450" s="58" t="s">
        <v>1</v>
      </c>
      <c r="D6450" s="59" t="s">
        <v>1</v>
      </c>
      <c r="E6450" s="59" t="s">
        <v>1</v>
      </c>
      <c r="F6450" s="60" t="s">
        <v>1</v>
      </c>
      <c r="G6450" s="61" t="s">
        <v>1</v>
      </c>
      <c r="H6450" s="62" t="s">
        <v>1</v>
      </c>
      <c r="I6450" s="29">
        <v>1</v>
      </c>
      <c r="J6450" s="29">
        <v>2</v>
      </c>
      <c r="K6450" s="29">
        <v>3</v>
      </c>
      <c r="L6450" s="29" t="s">
        <v>3478</v>
      </c>
      <c r="M6450" s="29">
        <v>5</v>
      </c>
      <c r="N6450" s="29">
        <v>6</v>
      </c>
      <c r="O6450" s="29">
        <v>7</v>
      </c>
      <c r="P6450" s="29" t="s">
        <v>3696</v>
      </c>
      <c r="Q6450" s="29">
        <v>9</v>
      </c>
      <c r="R6450" s="92"/>
      <c r="S6450" s="92"/>
      <c r="T6450" s="92"/>
      <c r="U6450" s="92"/>
      <c r="V6450" s="92"/>
      <c r="W6450" s="92"/>
      <c r="X6450" s="92"/>
      <c r="Y6450" s="92"/>
    </row>
    <row r="6451" spans="1:25" ht="22.5" customHeight="1" x14ac:dyDescent="0.25">
      <c r="A6451" s="63" t="s">
        <v>935</v>
      </c>
      <c r="B6451" s="63" t="s">
        <v>140</v>
      </c>
      <c r="C6451" s="64" t="s">
        <v>1161</v>
      </c>
      <c r="D6451" s="64" t="s">
        <v>2260</v>
      </c>
      <c r="E6451" s="65" t="s">
        <v>1</v>
      </c>
      <c r="F6451" s="65" t="s">
        <v>1</v>
      </c>
      <c r="G6451" s="65" t="s">
        <v>1</v>
      </c>
      <c r="H6451" s="65" t="s">
        <v>2261</v>
      </c>
      <c r="I6451" s="26">
        <v>0</v>
      </c>
      <c r="J6451" s="26" t="s">
        <v>1</v>
      </c>
      <c r="K6451" s="26">
        <v>0</v>
      </c>
      <c r="L6451" s="26"/>
      <c r="M6451" s="26"/>
      <c r="N6451" s="26"/>
      <c r="O6451" s="26"/>
      <c r="P6451" s="26"/>
      <c r="Q6451" s="26"/>
      <c r="R6451" s="90"/>
      <c r="S6451" s="90"/>
      <c r="T6451" s="90"/>
      <c r="U6451" s="90"/>
      <c r="V6451" s="90"/>
      <c r="W6451" s="90"/>
      <c r="X6451" s="90"/>
      <c r="Y6451" s="90"/>
    </row>
    <row r="6452" spans="1:25" ht="22.5" customHeight="1" x14ac:dyDescent="0.25">
      <c r="A6452" s="63" t="s">
        <v>1</v>
      </c>
      <c r="B6452" s="63" t="s">
        <v>1</v>
      </c>
      <c r="C6452" s="63" t="s">
        <v>1</v>
      </c>
      <c r="D6452" s="65" t="s">
        <v>1</v>
      </c>
      <c r="E6452" s="65" t="s">
        <v>1</v>
      </c>
      <c r="F6452" s="65" t="s">
        <v>1</v>
      </c>
      <c r="G6452" s="65" t="s">
        <v>1</v>
      </c>
      <c r="H6452" s="66" t="s">
        <v>15</v>
      </c>
      <c r="I6452" s="30">
        <f t="shared" ref="I6452:K6452" si="6075">SUM(I6453,I6463,I6461)</f>
        <v>3629274</v>
      </c>
      <c r="J6452" s="30">
        <f t="shared" si="6075"/>
        <v>2863540</v>
      </c>
      <c r="K6452" s="30">
        <f t="shared" si="6075"/>
        <v>1650630</v>
      </c>
      <c r="L6452" s="30">
        <f t="shared" si="6042"/>
        <v>753306</v>
      </c>
      <c r="M6452" s="30">
        <f t="shared" ref="M6452" si="6076">SUM(M6453,M6463,M6461)</f>
        <v>251162</v>
      </c>
      <c r="N6452" s="30">
        <f t="shared" ref="N6452:O6452" si="6077">SUM(N6453,N6463,N6461)</f>
        <v>234538</v>
      </c>
      <c r="O6452" s="30">
        <f t="shared" si="6077"/>
        <v>267606</v>
      </c>
      <c r="P6452" s="30">
        <f t="shared" si="6043"/>
        <v>2403936</v>
      </c>
      <c r="Q6452" s="30">
        <f t="shared" si="6044"/>
        <v>83.949796405847309</v>
      </c>
      <c r="R6452" s="93"/>
      <c r="S6452" s="93"/>
      <c r="T6452" s="93"/>
      <c r="U6452" s="93"/>
      <c r="V6452" s="93"/>
      <c r="W6452" s="93"/>
      <c r="X6452" s="93"/>
      <c r="Y6452" s="93"/>
    </row>
    <row r="6453" spans="1:25" ht="15" customHeight="1" x14ac:dyDescent="0.25">
      <c r="A6453" s="63" t="s">
        <v>935</v>
      </c>
      <c r="B6453" s="63" t="s">
        <v>140</v>
      </c>
      <c r="C6453" s="63" t="s">
        <v>1161</v>
      </c>
      <c r="D6453" s="63" t="s">
        <v>2260</v>
      </c>
      <c r="E6453" s="65" t="s">
        <v>16</v>
      </c>
      <c r="F6453" s="65" t="s">
        <v>1</v>
      </c>
      <c r="G6453" s="65" t="s">
        <v>1</v>
      </c>
      <c r="H6453" s="65" t="s">
        <v>17</v>
      </c>
      <c r="I6453" s="31">
        <f t="shared" ref="I6453:K6453" si="6078">SUM(I6454:I6455)</f>
        <v>2566624</v>
      </c>
      <c r="J6453" s="31">
        <f t="shared" si="6078"/>
        <v>2429690</v>
      </c>
      <c r="K6453" s="31">
        <f t="shared" si="6078"/>
        <v>1414200</v>
      </c>
      <c r="L6453" s="31">
        <f t="shared" si="6042"/>
        <v>619446</v>
      </c>
      <c r="M6453" s="31">
        <f t="shared" ref="M6453" si="6079">SUM(M6454:M6455)</f>
        <v>208502</v>
      </c>
      <c r="N6453" s="31">
        <f t="shared" ref="N6453:O6453" si="6080">SUM(N6454:N6455)</f>
        <v>199838</v>
      </c>
      <c r="O6453" s="31">
        <f t="shared" si="6080"/>
        <v>211106</v>
      </c>
      <c r="P6453" s="31">
        <f t="shared" si="6043"/>
        <v>2033646</v>
      </c>
      <c r="Q6453" s="31">
        <f t="shared" si="6044"/>
        <v>83.699813556461933</v>
      </c>
      <c r="R6453" s="94"/>
      <c r="S6453" s="94"/>
      <c r="T6453" s="94"/>
      <c r="U6453" s="94"/>
      <c r="V6453" s="94"/>
      <c r="W6453" s="94"/>
      <c r="X6453" s="94"/>
      <c r="Y6453" s="94"/>
    </row>
    <row r="6454" spans="1:25" ht="15" customHeight="1" x14ac:dyDescent="0.25">
      <c r="A6454" s="64" t="s">
        <v>935</v>
      </c>
      <c r="B6454" s="64" t="s">
        <v>140</v>
      </c>
      <c r="C6454" s="64" t="s">
        <v>1161</v>
      </c>
      <c r="D6454" s="64" t="s">
        <v>2260</v>
      </c>
      <c r="E6454" s="20" t="s">
        <v>19</v>
      </c>
      <c r="F6454" s="64"/>
      <c r="G6454" s="53" t="s">
        <v>388</v>
      </c>
      <c r="H6454" s="53" t="s">
        <v>18</v>
      </c>
      <c r="I6454" s="26">
        <v>2380724</v>
      </c>
      <c r="J6454" s="26">
        <v>2243790</v>
      </c>
      <c r="K6454" s="26">
        <v>1279000</v>
      </c>
      <c r="L6454" s="26">
        <f t="shared" si="6042"/>
        <v>591000</v>
      </c>
      <c r="M6454" s="26">
        <v>197000</v>
      </c>
      <c r="N6454" s="26">
        <v>197000</v>
      </c>
      <c r="O6454" s="26">
        <v>197000</v>
      </c>
      <c r="P6454" s="26">
        <f t="shared" si="6043"/>
        <v>1870000</v>
      </c>
      <c r="Q6454" s="26">
        <f t="shared" si="6044"/>
        <v>83.341132637189759</v>
      </c>
      <c r="R6454" s="90"/>
      <c r="S6454" s="90"/>
      <c r="T6454" s="90"/>
      <c r="U6454" s="90"/>
      <c r="V6454" s="90"/>
      <c r="W6454" s="90"/>
      <c r="X6454" s="90"/>
      <c r="Y6454" s="90"/>
    </row>
    <row r="6455" spans="1:25" ht="15" customHeight="1" x14ac:dyDescent="0.25">
      <c r="A6455" s="63" t="s">
        <v>935</v>
      </c>
      <c r="B6455" s="63" t="s">
        <v>140</v>
      </c>
      <c r="C6455" s="63" t="s">
        <v>1161</v>
      </c>
      <c r="D6455" s="63" t="s">
        <v>2260</v>
      </c>
      <c r="E6455" s="63" t="s">
        <v>21</v>
      </c>
      <c r="F6455" s="64" t="s">
        <v>1</v>
      </c>
      <c r="G6455" s="53" t="s">
        <v>1</v>
      </c>
      <c r="H6455" s="65" t="s">
        <v>22</v>
      </c>
      <c r="I6455" s="31">
        <f t="shared" ref="I6455:K6455" si="6081">SUM(I6456:I6460)</f>
        <v>185900</v>
      </c>
      <c r="J6455" s="31">
        <f t="shared" si="6081"/>
        <v>185900</v>
      </c>
      <c r="K6455" s="31">
        <f t="shared" si="6081"/>
        <v>135200</v>
      </c>
      <c r="L6455" s="31">
        <f t="shared" si="6042"/>
        <v>28446</v>
      </c>
      <c r="M6455" s="31">
        <f t="shared" ref="M6455" si="6082">SUM(M6456:M6460)</f>
        <v>11502</v>
      </c>
      <c r="N6455" s="31">
        <f t="shared" ref="N6455:O6455" si="6083">SUM(N6456:N6460)</f>
        <v>2838</v>
      </c>
      <c r="O6455" s="31">
        <f t="shared" si="6083"/>
        <v>14106</v>
      </c>
      <c r="P6455" s="31">
        <f t="shared" si="6043"/>
        <v>163646</v>
      </c>
      <c r="Q6455" s="31">
        <f t="shared" si="6044"/>
        <v>88.029047875201712</v>
      </c>
      <c r="R6455" s="94"/>
      <c r="S6455" s="94"/>
      <c r="T6455" s="94"/>
      <c r="U6455" s="94"/>
      <c r="V6455" s="94"/>
      <c r="W6455" s="94"/>
      <c r="X6455" s="94"/>
      <c r="Y6455" s="94"/>
    </row>
    <row r="6456" spans="1:25" ht="15" customHeight="1" x14ac:dyDescent="0.25">
      <c r="A6456" s="64" t="s">
        <v>935</v>
      </c>
      <c r="B6456" s="64" t="s">
        <v>140</v>
      </c>
      <c r="C6456" s="64" t="s">
        <v>1161</v>
      </c>
      <c r="D6456" s="64" t="s">
        <v>2260</v>
      </c>
      <c r="E6456" s="20" t="s">
        <v>23</v>
      </c>
      <c r="F6456" s="64" t="s">
        <v>2262</v>
      </c>
      <c r="G6456" s="53" t="s">
        <v>388</v>
      </c>
      <c r="H6456" s="53" t="s">
        <v>85</v>
      </c>
      <c r="I6456" s="26">
        <v>29700</v>
      </c>
      <c r="J6456" s="26">
        <v>29700</v>
      </c>
      <c r="K6456" s="26">
        <v>24000</v>
      </c>
      <c r="L6456" s="26">
        <f t="shared" si="6042"/>
        <v>5700</v>
      </c>
      <c r="M6456" s="26">
        <v>2862</v>
      </c>
      <c r="N6456" s="26">
        <v>2838</v>
      </c>
      <c r="O6456" s="26"/>
      <c r="P6456" s="26">
        <f t="shared" si="6043"/>
        <v>29700</v>
      </c>
      <c r="Q6456" s="26">
        <f t="shared" si="6044"/>
        <v>100</v>
      </c>
      <c r="R6456" s="90"/>
      <c r="S6456" s="90"/>
      <c r="T6456" s="90"/>
      <c r="U6456" s="90"/>
      <c r="V6456" s="90"/>
      <c r="W6456" s="90"/>
      <c r="X6456" s="90"/>
      <c r="Y6456" s="90"/>
    </row>
    <row r="6457" spans="1:25" ht="15" customHeight="1" x14ac:dyDescent="0.25">
      <c r="A6457" s="64" t="s">
        <v>935</v>
      </c>
      <c r="B6457" s="64" t="s">
        <v>140</v>
      </c>
      <c r="C6457" s="64" t="s">
        <v>1161</v>
      </c>
      <c r="D6457" s="64" t="s">
        <v>2260</v>
      </c>
      <c r="E6457" s="20" t="s">
        <v>23</v>
      </c>
      <c r="F6457" s="64" t="s">
        <v>2263</v>
      </c>
      <c r="G6457" s="53" t="s">
        <v>388</v>
      </c>
      <c r="H6457" s="53" t="s">
        <v>25</v>
      </c>
      <c r="I6457" s="26">
        <v>100100</v>
      </c>
      <c r="J6457" s="26">
        <v>100100</v>
      </c>
      <c r="K6457" s="26">
        <v>69000</v>
      </c>
      <c r="L6457" s="26">
        <f t="shared" si="6042"/>
        <v>18846</v>
      </c>
      <c r="M6457" s="26">
        <v>8640</v>
      </c>
      <c r="N6457" s="26">
        <v>0</v>
      </c>
      <c r="O6457" s="26">
        <v>10206</v>
      </c>
      <c r="P6457" s="26">
        <f t="shared" si="6043"/>
        <v>87846</v>
      </c>
      <c r="Q6457" s="26">
        <f t="shared" si="6044"/>
        <v>87.758241758241766</v>
      </c>
      <c r="R6457" s="90"/>
      <c r="S6457" s="90"/>
      <c r="T6457" s="90"/>
      <c r="U6457" s="90"/>
      <c r="V6457" s="90"/>
      <c r="W6457" s="90"/>
      <c r="X6457" s="90"/>
      <c r="Y6457" s="90"/>
    </row>
    <row r="6458" spans="1:25" ht="15" customHeight="1" x14ac:dyDescent="0.25">
      <c r="A6458" s="64" t="s">
        <v>935</v>
      </c>
      <c r="B6458" s="64" t="s">
        <v>140</v>
      </c>
      <c r="C6458" s="64" t="s">
        <v>1161</v>
      </c>
      <c r="D6458" s="64" t="s">
        <v>2260</v>
      </c>
      <c r="E6458" s="20" t="s">
        <v>23</v>
      </c>
      <c r="F6458" s="64" t="s">
        <v>2264</v>
      </c>
      <c r="G6458" s="53" t="s">
        <v>388</v>
      </c>
      <c r="H6458" s="53" t="s">
        <v>27</v>
      </c>
      <c r="I6458" s="26">
        <v>27450</v>
      </c>
      <c r="J6458" s="26">
        <v>27450</v>
      </c>
      <c r="K6458" s="26">
        <v>23358</v>
      </c>
      <c r="L6458" s="26">
        <f t="shared" si="6042"/>
        <v>0</v>
      </c>
      <c r="M6458" s="26"/>
      <c r="N6458" s="26"/>
      <c r="O6458" s="26"/>
      <c r="P6458" s="26">
        <f t="shared" si="6043"/>
        <v>23358</v>
      </c>
      <c r="Q6458" s="26">
        <f t="shared" si="6044"/>
        <v>85.092896174863384</v>
      </c>
      <c r="R6458" s="90"/>
      <c r="S6458" s="90"/>
      <c r="T6458" s="90"/>
      <c r="U6458" s="90"/>
      <c r="V6458" s="90"/>
      <c r="W6458" s="90"/>
      <c r="X6458" s="90"/>
      <c r="Y6458" s="90"/>
    </row>
    <row r="6459" spans="1:25" ht="15" customHeight="1" x14ac:dyDescent="0.25">
      <c r="A6459" s="64" t="s">
        <v>935</v>
      </c>
      <c r="B6459" s="64" t="s">
        <v>140</v>
      </c>
      <c r="C6459" s="64" t="s">
        <v>1161</v>
      </c>
      <c r="D6459" s="64" t="s">
        <v>2260</v>
      </c>
      <c r="E6459" s="20" t="s">
        <v>23</v>
      </c>
      <c r="F6459" s="64" t="s">
        <v>2265</v>
      </c>
      <c r="G6459" s="53" t="s">
        <v>388</v>
      </c>
      <c r="H6459" s="53" t="s">
        <v>89</v>
      </c>
      <c r="I6459" s="26">
        <v>18650</v>
      </c>
      <c r="J6459" s="26">
        <v>18650</v>
      </c>
      <c r="K6459" s="26">
        <v>11000</v>
      </c>
      <c r="L6459" s="26">
        <f t="shared" si="6042"/>
        <v>3900</v>
      </c>
      <c r="M6459" s="26">
        <v>0</v>
      </c>
      <c r="N6459" s="26">
        <v>0</v>
      </c>
      <c r="O6459" s="26">
        <v>3900</v>
      </c>
      <c r="P6459" s="26">
        <f t="shared" si="6043"/>
        <v>14900</v>
      </c>
      <c r="Q6459" s="26">
        <f t="shared" si="6044"/>
        <v>79.892761394101868</v>
      </c>
      <c r="R6459" s="90"/>
      <c r="S6459" s="90"/>
      <c r="T6459" s="90"/>
      <c r="U6459" s="90"/>
      <c r="V6459" s="90"/>
      <c r="W6459" s="90"/>
      <c r="X6459" s="90"/>
      <c r="Y6459" s="90"/>
    </row>
    <row r="6460" spans="1:25" ht="15" customHeight="1" x14ac:dyDescent="0.25">
      <c r="A6460" s="64" t="s">
        <v>935</v>
      </c>
      <c r="B6460" s="64" t="s">
        <v>140</v>
      </c>
      <c r="C6460" s="64" t="s">
        <v>1161</v>
      </c>
      <c r="D6460" s="64" t="s">
        <v>2260</v>
      </c>
      <c r="E6460" s="20" t="s">
        <v>23</v>
      </c>
      <c r="F6460" s="64" t="s">
        <v>2266</v>
      </c>
      <c r="G6460" s="53" t="s">
        <v>388</v>
      </c>
      <c r="H6460" s="53" t="s">
        <v>29</v>
      </c>
      <c r="I6460" s="26">
        <v>10000</v>
      </c>
      <c r="J6460" s="26">
        <v>10000</v>
      </c>
      <c r="K6460" s="26">
        <v>7842</v>
      </c>
      <c r="L6460" s="26">
        <f t="shared" si="6042"/>
        <v>0</v>
      </c>
      <c r="M6460" s="26">
        <v>0</v>
      </c>
      <c r="N6460" s="26">
        <v>0</v>
      </c>
      <c r="O6460" s="26">
        <v>0</v>
      </c>
      <c r="P6460" s="26">
        <f t="shared" si="6043"/>
        <v>7842</v>
      </c>
      <c r="Q6460" s="26">
        <f t="shared" si="6044"/>
        <v>78.42</v>
      </c>
      <c r="R6460" s="90"/>
      <c r="S6460" s="90"/>
      <c r="T6460" s="90"/>
      <c r="U6460" s="90"/>
      <c r="V6460" s="90"/>
      <c r="W6460" s="90"/>
      <c r="X6460" s="90"/>
      <c r="Y6460" s="90"/>
    </row>
    <row r="6461" spans="1:25" s="4" customFormat="1" ht="15" customHeight="1" x14ac:dyDescent="0.25">
      <c r="A6461" s="63" t="s">
        <v>935</v>
      </c>
      <c r="B6461" s="63" t="s">
        <v>140</v>
      </c>
      <c r="C6461" s="63" t="s">
        <v>1161</v>
      </c>
      <c r="D6461" s="63" t="s">
        <v>2260</v>
      </c>
      <c r="E6461" s="65" t="s">
        <v>30</v>
      </c>
      <c r="F6461" s="65" t="s">
        <v>1</v>
      </c>
      <c r="G6461" s="65" t="s">
        <v>1</v>
      </c>
      <c r="H6461" s="65" t="s">
        <v>31</v>
      </c>
      <c r="I6461" s="31">
        <f t="shared" ref="I6461:K6461" si="6084">SUM(I6462)</f>
        <v>250500</v>
      </c>
      <c r="J6461" s="31">
        <f t="shared" si="6084"/>
        <v>242000</v>
      </c>
      <c r="K6461" s="31">
        <f t="shared" si="6084"/>
        <v>139000</v>
      </c>
      <c r="L6461" s="31">
        <f t="shared" si="6042"/>
        <v>63000</v>
      </c>
      <c r="M6461" s="31">
        <f t="shared" ref="M6461" si="6085">SUM(M6462)</f>
        <v>21000</v>
      </c>
      <c r="N6461" s="31">
        <f t="shared" ref="N6461:O6461" si="6086">SUM(N6462)</f>
        <v>21000</v>
      </c>
      <c r="O6461" s="31">
        <f t="shared" si="6086"/>
        <v>21000</v>
      </c>
      <c r="P6461" s="31">
        <f t="shared" si="6043"/>
        <v>202000</v>
      </c>
      <c r="Q6461" s="31">
        <f t="shared" si="6044"/>
        <v>83.471074380165291</v>
      </c>
      <c r="R6461" s="94"/>
      <c r="S6461" s="94"/>
      <c r="T6461" s="94"/>
      <c r="U6461" s="94"/>
      <c r="V6461" s="94"/>
      <c r="W6461" s="94"/>
      <c r="X6461" s="94"/>
      <c r="Y6461" s="94"/>
    </row>
    <row r="6462" spans="1:25" s="4" customFormat="1" ht="15" customHeight="1" x14ac:dyDescent="0.25">
      <c r="A6462" s="64" t="s">
        <v>935</v>
      </c>
      <c r="B6462" s="64" t="s">
        <v>140</v>
      </c>
      <c r="C6462" s="64" t="s">
        <v>1161</v>
      </c>
      <c r="D6462" s="64" t="s">
        <v>2260</v>
      </c>
      <c r="E6462" s="20" t="s">
        <v>33</v>
      </c>
      <c r="F6462" s="64"/>
      <c r="G6462" s="53" t="s">
        <v>388</v>
      </c>
      <c r="H6462" s="53" t="s">
        <v>32</v>
      </c>
      <c r="I6462" s="26">
        <v>250500</v>
      </c>
      <c r="J6462" s="26">
        <v>242000</v>
      </c>
      <c r="K6462" s="26">
        <v>139000</v>
      </c>
      <c r="L6462" s="26">
        <f t="shared" si="6042"/>
        <v>63000</v>
      </c>
      <c r="M6462" s="26">
        <v>21000</v>
      </c>
      <c r="N6462" s="26">
        <v>21000</v>
      </c>
      <c r="O6462" s="26">
        <v>21000</v>
      </c>
      <c r="P6462" s="26">
        <f t="shared" si="6043"/>
        <v>202000</v>
      </c>
      <c r="Q6462" s="26">
        <f t="shared" si="6044"/>
        <v>83.471074380165291</v>
      </c>
      <c r="R6462" s="90"/>
      <c r="S6462" s="90"/>
      <c r="T6462" s="90"/>
      <c r="U6462" s="90"/>
      <c r="V6462" s="90"/>
      <c r="W6462" s="90"/>
      <c r="X6462" s="90"/>
      <c r="Y6462" s="90"/>
    </row>
    <row r="6463" spans="1:25" ht="15" customHeight="1" x14ac:dyDescent="0.25">
      <c r="A6463" s="63" t="s">
        <v>935</v>
      </c>
      <c r="B6463" s="63" t="s">
        <v>140</v>
      </c>
      <c r="C6463" s="63" t="s">
        <v>1161</v>
      </c>
      <c r="D6463" s="63" t="s">
        <v>2260</v>
      </c>
      <c r="E6463" s="65" t="s">
        <v>34</v>
      </c>
      <c r="F6463" s="65" t="s">
        <v>1</v>
      </c>
      <c r="G6463" s="65" t="s">
        <v>1</v>
      </c>
      <c r="H6463" s="65" t="s">
        <v>35</v>
      </c>
      <c r="I6463" s="31">
        <f t="shared" ref="I6463:K6463" si="6087">SUM(I6464:I6472)</f>
        <v>812150</v>
      </c>
      <c r="J6463" s="31">
        <f t="shared" si="6087"/>
        <v>191850</v>
      </c>
      <c r="K6463" s="31">
        <f t="shared" si="6087"/>
        <v>97430</v>
      </c>
      <c r="L6463" s="31">
        <f t="shared" si="6042"/>
        <v>70860</v>
      </c>
      <c r="M6463" s="31">
        <f t="shared" ref="M6463" si="6088">SUM(M6464:M6472)</f>
        <v>21660</v>
      </c>
      <c r="N6463" s="31">
        <f t="shared" ref="N6463:O6463" si="6089">SUM(N6464:N6472)</f>
        <v>13700</v>
      </c>
      <c r="O6463" s="31">
        <f t="shared" si="6089"/>
        <v>35500</v>
      </c>
      <c r="P6463" s="31">
        <f t="shared" si="6043"/>
        <v>168290</v>
      </c>
      <c r="Q6463" s="31">
        <f t="shared" si="6044"/>
        <v>87.719572582746935</v>
      </c>
      <c r="R6463" s="94"/>
      <c r="S6463" s="94"/>
      <c r="T6463" s="94"/>
      <c r="U6463" s="94"/>
      <c r="V6463" s="94"/>
      <c r="W6463" s="94"/>
      <c r="X6463" s="94"/>
      <c r="Y6463" s="94"/>
    </row>
    <row r="6464" spans="1:25" ht="15" customHeight="1" x14ac:dyDescent="0.25">
      <c r="A6464" s="64" t="s">
        <v>935</v>
      </c>
      <c r="B6464" s="64" t="s">
        <v>140</v>
      </c>
      <c r="C6464" s="64" t="s">
        <v>1161</v>
      </c>
      <c r="D6464" s="64" t="s">
        <v>2260</v>
      </c>
      <c r="E6464" s="20" t="s">
        <v>38</v>
      </c>
      <c r="F6464" s="64"/>
      <c r="G6464" s="53" t="s">
        <v>388</v>
      </c>
      <c r="H6464" s="53" t="s">
        <v>37</v>
      </c>
      <c r="I6464" s="26">
        <v>49500</v>
      </c>
      <c r="J6464" s="26">
        <v>0</v>
      </c>
      <c r="K6464" s="26">
        <v>0</v>
      </c>
      <c r="L6464" s="26">
        <f t="shared" si="6042"/>
        <v>0</v>
      </c>
      <c r="M6464" s="26">
        <v>0</v>
      </c>
      <c r="N6464" s="26">
        <v>0</v>
      </c>
      <c r="O6464" s="26">
        <v>0</v>
      </c>
      <c r="P6464" s="26">
        <f t="shared" si="6043"/>
        <v>0</v>
      </c>
      <c r="Q6464" s="26" t="str">
        <f t="shared" si="6044"/>
        <v>-</v>
      </c>
      <c r="R6464" s="90"/>
      <c r="S6464" s="90"/>
      <c r="T6464" s="90"/>
      <c r="U6464" s="90"/>
      <c r="V6464" s="90"/>
      <c r="W6464" s="90"/>
      <c r="X6464" s="90"/>
      <c r="Y6464" s="90"/>
    </row>
    <row r="6465" spans="1:25" ht="15" customHeight="1" x14ac:dyDescent="0.25">
      <c r="A6465" s="64" t="s">
        <v>935</v>
      </c>
      <c r="B6465" s="64" t="s">
        <v>140</v>
      </c>
      <c r="C6465" s="64" t="s">
        <v>1161</v>
      </c>
      <c r="D6465" s="64" t="s">
        <v>2260</v>
      </c>
      <c r="E6465" s="20" t="s">
        <v>298</v>
      </c>
      <c r="F6465" s="64"/>
      <c r="G6465" s="53" t="s">
        <v>388</v>
      </c>
      <c r="H6465" s="53" t="s">
        <v>297</v>
      </c>
      <c r="I6465" s="26">
        <v>119000</v>
      </c>
      <c r="J6465" s="26">
        <v>69000</v>
      </c>
      <c r="K6465" s="26">
        <v>61330</v>
      </c>
      <c r="L6465" s="26">
        <f t="shared" si="6042"/>
        <v>7670</v>
      </c>
      <c r="M6465" s="26">
        <v>2500</v>
      </c>
      <c r="N6465" s="26">
        <v>2500</v>
      </c>
      <c r="O6465" s="26">
        <v>2670</v>
      </c>
      <c r="P6465" s="26">
        <f t="shared" si="6043"/>
        <v>69000</v>
      </c>
      <c r="Q6465" s="26">
        <f t="shared" si="6044"/>
        <v>100</v>
      </c>
      <c r="R6465" s="90"/>
      <c r="S6465" s="90"/>
      <c r="T6465" s="90"/>
      <c r="U6465" s="90"/>
      <c r="V6465" s="90"/>
      <c r="W6465" s="90"/>
      <c r="X6465" s="90"/>
      <c r="Y6465" s="90"/>
    </row>
    <row r="6466" spans="1:25" ht="15" customHeight="1" x14ac:dyDescent="0.25">
      <c r="A6466" s="64" t="s">
        <v>935</v>
      </c>
      <c r="B6466" s="64" t="s">
        <v>140</v>
      </c>
      <c r="C6466" s="64" t="s">
        <v>1161</v>
      </c>
      <c r="D6466" s="64" t="s">
        <v>2260</v>
      </c>
      <c r="E6466" s="20" t="s">
        <v>301</v>
      </c>
      <c r="F6466" s="64"/>
      <c r="G6466" s="53" t="s">
        <v>388</v>
      </c>
      <c r="H6466" s="53" t="s">
        <v>300</v>
      </c>
      <c r="I6466" s="26">
        <v>88710</v>
      </c>
      <c r="J6466" s="26">
        <v>30000</v>
      </c>
      <c r="K6466" s="26">
        <v>11100</v>
      </c>
      <c r="L6466" s="26">
        <f t="shared" si="6042"/>
        <v>7540</v>
      </c>
      <c r="M6466" s="26">
        <v>2750</v>
      </c>
      <c r="N6466" s="26">
        <v>2290</v>
      </c>
      <c r="O6466" s="26">
        <v>2500</v>
      </c>
      <c r="P6466" s="26">
        <f t="shared" si="6043"/>
        <v>18640</v>
      </c>
      <c r="Q6466" s="26">
        <f t="shared" si="6044"/>
        <v>62.133333333333326</v>
      </c>
      <c r="R6466" s="90"/>
      <c r="S6466" s="90"/>
      <c r="T6466" s="90"/>
      <c r="U6466" s="90"/>
      <c r="V6466" s="90"/>
      <c r="W6466" s="90"/>
      <c r="X6466" s="90"/>
      <c r="Y6466" s="90"/>
    </row>
    <row r="6467" spans="1:25" ht="15" customHeight="1" x14ac:dyDescent="0.25">
      <c r="A6467" s="64" t="s">
        <v>935</v>
      </c>
      <c r="B6467" s="64" t="s">
        <v>140</v>
      </c>
      <c r="C6467" s="64" t="s">
        <v>1161</v>
      </c>
      <c r="D6467" s="64" t="s">
        <v>2260</v>
      </c>
      <c r="E6467" s="20" t="s">
        <v>218</v>
      </c>
      <c r="F6467" s="64"/>
      <c r="G6467" s="53" t="s">
        <v>388</v>
      </c>
      <c r="H6467" s="53" t="s">
        <v>217</v>
      </c>
      <c r="I6467" s="26">
        <v>31350</v>
      </c>
      <c r="J6467" s="26">
        <v>0</v>
      </c>
      <c r="K6467" s="26">
        <v>0</v>
      </c>
      <c r="L6467" s="26">
        <f t="shared" si="6042"/>
        <v>0</v>
      </c>
      <c r="M6467" s="26">
        <v>0</v>
      </c>
      <c r="N6467" s="26">
        <v>0</v>
      </c>
      <c r="O6467" s="26">
        <v>0</v>
      </c>
      <c r="P6467" s="26">
        <f t="shared" si="6043"/>
        <v>0</v>
      </c>
      <c r="Q6467" s="26" t="str">
        <f t="shared" si="6044"/>
        <v>-</v>
      </c>
      <c r="R6467" s="90"/>
      <c r="S6467" s="90"/>
      <c r="T6467" s="90"/>
      <c r="U6467" s="90"/>
      <c r="V6467" s="90"/>
      <c r="W6467" s="90"/>
      <c r="X6467" s="90"/>
      <c r="Y6467" s="90"/>
    </row>
    <row r="6468" spans="1:25" ht="15" customHeight="1" x14ac:dyDescent="0.25">
      <c r="A6468" s="64" t="s">
        <v>935</v>
      </c>
      <c r="B6468" s="64" t="s">
        <v>140</v>
      </c>
      <c r="C6468" s="64" t="s">
        <v>1161</v>
      </c>
      <c r="D6468" s="64" t="s">
        <v>2260</v>
      </c>
      <c r="E6468" s="20" t="s">
        <v>303</v>
      </c>
      <c r="F6468" s="64"/>
      <c r="G6468" s="53" t="s">
        <v>388</v>
      </c>
      <c r="H6468" s="53" t="s">
        <v>302</v>
      </c>
      <c r="I6468" s="26">
        <v>5000</v>
      </c>
      <c r="J6468" s="26">
        <v>0</v>
      </c>
      <c r="K6468" s="26">
        <v>0</v>
      </c>
      <c r="L6468" s="26">
        <f t="shared" si="6042"/>
        <v>0</v>
      </c>
      <c r="M6468" s="26">
        <v>0</v>
      </c>
      <c r="N6468" s="26">
        <v>0</v>
      </c>
      <c r="O6468" s="26">
        <v>0</v>
      </c>
      <c r="P6468" s="26">
        <f t="shared" si="6043"/>
        <v>0</v>
      </c>
      <c r="Q6468" s="26" t="str">
        <f t="shared" si="6044"/>
        <v>-</v>
      </c>
      <c r="R6468" s="90"/>
      <c r="S6468" s="90"/>
      <c r="T6468" s="90"/>
      <c r="U6468" s="90"/>
      <c r="V6468" s="90"/>
      <c r="W6468" s="90"/>
      <c r="X6468" s="90"/>
      <c r="Y6468" s="90"/>
    </row>
    <row r="6469" spans="1:25" ht="15" customHeight="1" x14ac:dyDescent="0.25">
      <c r="A6469" s="64" t="s">
        <v>935</v>
      </c>
      <c r="B6469" s="64" t="s">
        <v>140</v>
      </c>
      <c r="C6469" s="64" t="s">
        <v>1161</v>
      </c>
      <c r="D6469" s="64" t="s">
        <v>2260</v>
      </c>
      <c r="E6469" s="20" t="s">
        <v>305</v>
      </c>
      <c r="F6469" s="64"/>
      <c r="G6469" s="53" t="s">
        <v>388</v>
      </c>
      <c r="H6469" s="53" t="s">
        <v>304</v>
      </c>
      <c r="I6469" s="26">
        <v>33560</v>
      </c>
      <c r="J6469" s="26">
        <v>20000</v>
      </c>
      <c r="K6469" s="26">
        <v>10000</v>
      </c>
      <c r="L6469" s="26">
        <f t="shared" si="6042"/>
        <v>10000</v>
      </c>
      <c r="M6469" s="26">
        <v>4500</v>
      </c>
      <c r="N6469" s="26">
        <v>2000</v>
      </c>
      <c r="O6469" s="26">
        <v>3500</v>
      </c>
      <c r="P6469" s="26">
        <f t="shared" si="6043"/>
        <v>20000</v>
      </c>
      <c r="Q6469" s="26">
        <f t="shared" si="6044"/>
        <v>100</v>
      </c>
      <c r="R6469" s="90"/>
      <c r="S6469" s="90"/>
      <c r="T6469" s="90"/>
      <c r="U6469" s="90"/>
      <c r="V6469" s="90"/>
      <c r="W6469" s="90"/>
      <c r="X6469" s="90"/>
      <c r="Y6469" s="90"/>
    </row>
    <row r="6470" spans="1:25" ht="15" customHeight="1" x14ac:dyDescent="0.25">
      <c r="A6470" s="64" t="s">
        <v>935</v>
      </c>
      <c r="B6470" s="64" t="s">
        <v>140</v>
      </c>
      <c r="C6470" s="64" t="s">
        <v>1161</v>
      </c>
      <c r="D6470" s="64" t="s">
        <v>2260</v>
      </c>
      <c r="E6470" s="20" t="s">
        <v>308</v>
      </c>
      <c r="F6470" s="64"/>
      <c r="G6470" s="53" t="s">
        <v>388</v>
      </c>
      <c r="H6470" s="53" t="s">
        <v>307</v>
      </c>
      <c r="I6470" s="26">
        <v>23220</v>
      </c>
      <c r="J6470" s="26">
        <v>0</v>
      </c>
      <c r="K6470" s="26">
        <v>0</v>
      </c>
      <c r="L6470" s="26">
        <f t="shared" si="6042"/>
        <v>0</v>
      </c>
      <c r="M6470" s="26">
        <v>0</v>
      </c>
      <c r="N6470" s="26">
        <v>0</v>
      </c>
      <c r="O6470" s="26">
        <v>0</v>
      </c>
      <c r="P6470" s="26">
        <f t="shared" si="6043"/>
        <v>0</v>
      </c>
      <c r="Q6470" s="26" t="str">
        <f t="shared" si="6044"/>
        <v>-</v>
      </c>
      <c r="R6470" s="90"/>
      <c r="S6470" s="90"/>
      <c r="T6470" s="90"/>
      <c r="U6470" s="90"/>
      <c r="V6470" s="90"/>
      <c r="W6470" s="90"/>
      <c r="X6470" s="90"/>
      <c r="Y6470" s="90"/>
    </row>
    <row r="6471" spans="1:25" ht="15" customHeight="1" x14ac:dyDescent="0.25">
      <c r="A6471" s="64" t="s">
        <v>935</v>
      </c>
      <c r="B6471" s="64" t="s">
        <v>140</v>
      </c>
      <c r="C6471" s="64" t="s">
        <v>1161</v>
      </c>
      <c r="D6471" s="64" t="s">
        <v>2260</v>
      </c>
      <c r="E6471" s="20" t="s">
        <v>311</v>
      </c>
      <c r="F6471" s="64"/>
      <c r="G6471" s="53" t="s">
        <v>388</v>
      </c>
      <c r="H6471" s="53" t="s">
        <v>310</v>
      </c>
      <c r="I6471" s="26">
        <v>18600</v>
      </c>
      <c r="J6471" s="26">
        <v>0</v>
      </c>
      <c r="K6471" s="26">
        <v>0</v>
      </c>
      <c r="L6471" s="26">
        <f t="shared" si="6042"/>
        <v>0</v>
      </c>
      <c r="M6471" s="26">
        <v>0</v>
      </c>
      <c r="N6471" s="26">
        <v>0</v>
      </c>
      <c r="O6471" s="26">
        <v>0</v>
      </c>
      <c r="P6471" s="26">
        <f t="shared" si="6043"/>
        <v>0</v>
      </c>
      <c r="Q6471" s="26" t="str">
        <f t="shared" si="6044"/>
        <v>-</v>
      </c>
      <c r="R6471" s="90"/>
      <c r="S6471" s="90"/>
      <c r="T6471" s="90"/>
      <c r="U6471" s="90"/>
      <c r="V6471" s="90"/>
      <c r="W6471" s="90"/>
      <c r="X6471" s="90"/>
      <c r="Y6471" s="90"/>
    </row>
    <row r="6472" spans="1:25" ht="15" customHeight="1" x14ac:dyDescent="0.25">
      <c r="A6472" s="63" t="s">
        <v>935</v>
      </c>
      <c r="B6472" s="63" t="s">
        <v>140</v>
      </c>
      <c r="C6472" s="63" t="s">
        <v>1161</v>
      </c>
      <c r="D6472" s="63" t="s">
        <v>2260</v>
      </c>
      <c r="E6472" s="63" t="s">
        <v>39</v>
      </c>
      <c r="F6472" s="64" t="s">
        <v>1</v>
      </c>
      <c r="G6472" s="53" t="s">
        <v>1</v>
      </c>
      <c r="H6472" s="65" t="s">
        <v>40</v>
      </c>
      <c r="I6472" s="31">
        <f t="shared" ref="I6472:K6472" si="6090">SUM(I6473:I6475)</f>
        <v>443210</v>
      </c>
      <c r="J6472" s="31">
        <f t="shared" si="6090"/>
        <v>72850</v>
      </c>
      <c r="K6472" s="31">
        <f t="shared" si="6090"/>
        <v>15000</v>
      </c>
      <c r="L6472" s="31">
        <f t="shared" si="6042"/>
        <v>45650</v>
      </c>
      <c r="M6472" s="31">
        <f t="shared" ref="M6472" si="6091">SUM(M6473:M6475)</f>
        <v>11910</v>
      </c>
      <c r="N6472" s="31">
        <f t="shared" ref="N6472:O6472" si="6092">SUM(N6473:N6475)</f>
        <v>6910</v>
      </c>
      <c r="O6472" s="31">
        <f t="shared" si="6092"/>
        <v>26830</v>
      </c>
      <c r="P6472" s="31">
        <f t="shared" si="6043"/>
        <v>60650</v>
      </c>
      <c r="Q6472" s="31">
        <f t="shared" si="6044"/>
        <v>83.253260123541523</v>
      </c>
      <c r="R6472" s="94"/>
      <c r="S6472" s="94"/>
      <c r="T6472" s="94"/>
      <c r="U6472" s="94"/>
      <c r="V6472" s="94"/>
      <c r="W6472" s="94"/>
      <c r="X6472" s="94"/>
      <c r="Y6472" s="94"/>
    </row>
    <row r="6473" spans="1:25" ht="15" customHeight="1" x14ac:dyDescent="0.25">
      <c r="A6473" s="64" t="s">
        <v>935</v>
      </c>
      <c r="B6473" s="64" t="s">
        <v>140</v>
      </c>
      <c r="C6473" s="64" t="s">
        <v>1161</v>
      </c>
      <c r="D6473" s="64" t="s">
        <v>2260</v>
      </c>
      <c r="E6473" s="20" t="s">
        <v>41</v>
      </c>
      <c r="F6473" s="64"/>
      <c r="G6473" s="53" t="s">
        <v>388</v>
      </c>
      <c r="H6473" s="53" t="s">
        <v>40</v>
      </c>
      <c r="I6473" s="26">
        <v>420360</v>
      </c>
      <c r="J6473" s="26">
        <v>50000</v>
      </c>
      <c r="K6473" s="26">
        <v>0</v>
      </c>
      <c r="L6473" s="26">
        <f t="shared" si="6042"/>
        <v>40000</v>
      </c>
      <c r="M6473" s="26">
        <v>10000</v>
      </c>
      <c r="N6473" s="26">
        <v>5000</v>
      </c>
      <c r="O6473" s="26">
        <v>25000</v>
      </c>
      <c r="P6473" s="26">
        <f t="shared" si="6043"/>
        <v>40000</v>
      </c>
      <c r="Q6473" s="26">
        <f t="shared" si="6044"/>
        <v>80</v>
      </c>
      <c r="R6473" s="90"/>
      <c r="S6473" s="90"/>
      <c r="T6473" s="90"/>
      <c r="U6473" s="90"/>
      <c r="V6473" s="90"/>
      <c r="W6473" s="90"/>
      <c r="X6473" s="90"/>
      <c r="Y6473" s="90"/>
    </row>
    <row r="6474" spans="1:25" ht="15" customHeight="1" x14ac:dyDescent="0.25">
      <c r="A6474" s="64" t="s">
        <v>935</v>
      </c>
      <c r="B6474" s="64" t="s">
        <v>140</v>
      </c>
      <c r="C6474" s="64" t="s">
        <v>1161</v>
      </c>
      <c r="D6474" s="64" t="s">
        <v>2260</v>
      </c>
      <c r="E6474" s="20" t="s">
        <v>41</v>
      </c>
      <c r="F6474" s="64" t="s">
        <v>2267</v>
      </c>
      <c r="G6474" s="53" t="s">
        <v>388</v>
      </c>
      <c r="H6474" s="53" t="s">
        <v>49</v>
      </c>
      <c r="I6474" s="26">
        <v>13250</v>
      </c>
      <c r="J6474" s="26">
        <v>13250</v>
      </c>
      <c r="K6474" s="26">
        <v>10000</v>
      </c>
      <c r="L6474" s="26">
        <f t="shared" si="6042"/>
        <v>3250</v>
      </c>
      <c r="M6474" s="26">
        <v>1110</v>
      </c>
      <c r="N6474" s="26">
        <v>1110</v>
      </c>
      <c r="O6474" s="26">
        <v>1030</v>
      </c>
      <c r="P6474" s="26">
        <f t="shared" si="6043"/>
        <v>13250</v>
      </c>
      <c r="Q6474" s="26">
        <f t="shared" si="6044"/>
        <v>100</v>
      </c>
      <c r="R6474" s="90"/>
      <c r="S6474" s="90"/>
      <c r="T6474" s="90"/>
      <c r="U6474" s="90"/>
      <c r="V6474" s="90"/>
      <c r="W6474" s="90"/>
      <c r="X6474" s="90"/>
      <c r="Y6474" s="90"/>
    </row>
    <row r="6475" spans="1:25" ht="22.5" customHeight="1" x14ac:dyDescent="0.25">
      <c r="A6475" s="64" t="s">
        <v>935</v>
      </c>
      <c r="B6475" s="64" t="s">
        <v>140</v>
      </c>
      <c r="C6475" s="64" t="s">
        <v>1161</v>
      </c>
      <c r="D6475" s="64" t="s">
        <v>2260</v>
      </c>
      <c r="E6475" s="20" t="s">
        <v>41</v>
      </c>
      <c r="F6475" s="64" t="s">
        <v>2268</v>
      </c>
      <c r="G6475" s="53" t="s">
        <v>388</v>
      </c>
      <c r="H6475" s="53" t="s">
        <v>55</v>
      </c>
      <c r="I6475" s="26">
        <v>9600</v>
      </c>
      <c r="J6475" s="26">
        <v>9600</v>
      </c>
      <c r="K6475" s="26">
        <v>5000</v>
      </c>
      <c r="L6475" s="26">
        <f t="shared" si="6042"/>
        <v>2400</v>
      </c>
      <c r="M6475" s="26">
        <v>800</v>
      </c>
      <c r="N6475" s="26">
        <v>800</v>
      </c>
      <c r="O6475" s="26">
        <v>800</v>
      </c>
      <c r="P6475" s="26">
        <f t="shared" si="6043"/>
        <v>7400</v>
      </c>
      <c r="Q6475" s="26">
        <f t="shared" si="6044"/>
        <v>77.083333333333343</v>
      </c>
      <c r="R6475" s="90"/>
      <c r="S6475" s="90"/>
      <c r="T6475" s="90"/>
      <c r="U6475" s="90"/>
      <c r="V6475" s="90"/>
      <c r="W6475" s="90"/>
      <c r="X6475" s="90"/>
      <c r="Y6475" s="90"/>
    </row>
    <row r="6476" spans="1:25" s="17" customFormat="1" ht="22.5" x14ac:dyDescent="0.25">
      <c r="A6476" s="76" t="s">
        <v>1</v>
      </c>
      <c r="B6476" s="76" t="s">
        <v>1</v>
      </c>
      <c r="C6476" s="76" t="s">
        <v>1</v>
      </c>
      <c r="D6476" s="77" t="s">
        <v>1</v>
      </c>
      <c r="E6476" s="77" t="s">
        <v>1</v>
      </c>
      <c r="F6476" s="77" t="s">
        <v>1</v>
      </c>
      <c r="G6476" s="77" t="s">
        <v>1</v>
      </c>
      <c r="H6476" s="78" t="s">
        <v>56</v>
      </c>
      <c r="I6476" s="35">
        <f t="shared" ref="I6476:K6476" si="6093">SUM(I6477)</f>
        <v>300</v>
      </c>
      <c r="J6476" s="35">
        <f t="shared" si="6093"/>
        <v>0</v>
      </c>
      <c r="K6476" s="35">
        <f t="shared" si="6093"/>
        <v>0</v>
      </c>
      <c r="L6476" s="35">
        <f t="shared" si="6042"/>
        <v>0</v>
      </c>
      <c r="M6476" s="35">
        <f t="shared" ref="M6476" si="6094">SUM(M6477)</f>
        <v>0</v>
      </c>
      <c r="N6476" s="35">
        <f t="shared" ref="N6476:O6476" si="6095">SUM(N6477)</f>
        <v>0</v>
      </c>
      <c r="O6476" s="35">
        <f t="shared" si="6095"/>
        <v>0</v>
      </c>
      <c r="P6476" s="35">
        <f t="shared" si="6043"/>
        <v>0</v>
      </c>
      <c r="Q6476" s="35" t="str">
        <f t="shared" si="6044"/>
        <v>-</v>
      </c>
      <c r="R6476" s="95"/>
      <c r="S6476" s="95"/>
      <c r="T6476" s="95"/>
      <c r="U6476" s="95"/>
      <c r="V6476" s="95"/>
      <c r="W6476" s="95"/>
      <c r="X6476" s="95"/>
      <c r="Y6476" s="95"/>
    </row>
    <row r="6477" spans="1:25" s="17" customFormat="1" x14ac:dyDescent="0.25">
      <c r="A6477" s="76" t="s">
        <v>935</v>
      </c>
      <c r="B6477" s="76" t="s">
        <v>140</v>
      </c>
      <c r="C6477" s="76" t="s">
        <v>1161</v>
      </c>
      <c r="D6477" s="76" t="s">
        <v>2260</v>
      </c>
      <c r="E6477" s="77" t="s">
        <v>57</v>
      </c>
      <c r="F6477" s="77" t="s">
        <v>1</v>
      </c>
      <c r="G6477" s="77" t="s">
        <v>1</v>
      </c>
      <c r="H6477" s="77" t="s">
        <v>58</v>
      </c>
      <c r="I6477" s="35">
        <f t="shared" ref="I6477:K6477" si="6096">SUM(I6478:I6480)</f>
        <v>300</v>
      </c>
      <c r="J6477" s="35">
        <f t="shared" si="6096"/>
        <v>0</v>
      </c>
      <c r="K6477" s="35">
        <f t="shared" si="6096"/>
        <v>0</v>
      </c>
      <c r="L6477" s="35">
        <f t="shared" si="6042"/>
        <v>0</v>
      </c>
      <c r="M6477" s="35">
        <f t="shared" ref="M6477" si="6097">SUM(M6478:M6480)</f>
        <v>0</v>
      </c>
      <c r="N6477" s="35">
        <f t="shared" ref="N6477:O6477" si="6098">SUM(N6478:N6480)</f>
        <v>0</v>
      </c>
      <c r="O6477" s="35">
        <f t="shared" si="6098"/>
        <v>0</v>
      </c>
      <c r="P6477" s="35">
        <f t="shared" si="6043"/>
        <v>0</v>
      </c>
      <c r="Q6477" s="35" t="str">
        <f t="shared" si="6044"/>
        <v>-</v>
      </c>
      <c r="R6477" s="95"/>
      <c r="S6477" s="95"/>
      <c r="T6477" s="95"/>
      <c r="U6477" s="95"/>
      <c r="V6477" s="95"/>
      <c r="W6477" s="95"/>
      <c r="X6477" s="95"/>
      <c r="Y6477" s="95"/>
    </row>
    <row r="6478" spans="1:25" s="17" customFormat="1" x14ac:dyDescent="0.25">
      <c r="A6478" s="44" t="s">
        <v>935</v>
      </c>
      <c r="B6478" s="44" t="s">
        <v>140</v>
      </c>
      <c r="C6478" s="44" t="s">
        <v>1161</v>
      </c>
      <c r="D6478" s="44" t="s">
        <v>2260</v>
      </c>
      <c r="E6478" s="45" t="s">
        <v>106</v>
      </c>
      <c r="F6478" s="44"/>
      <c r="G6478" s="46" t="s">
        <v>388</v>
      </c>
      <c r="H6478" s="46" t="s">
        <v>105</v>
      </c>
      <c r="I6478" s="35">
        <v>100</v>
      </c>
      <c r="J6478" s="35">
        <v>0</v>
      </c>
      <c r="K6478" s="35">
        <v>0</v>
      </c>
      <c r="L6478" s="35">
        <f t="shared" si="6042"/>
        <v>0</v>
      </c>
      <c r="M6478" s="35"/>
      <c r="N6478" s="35"/>
      <c r="O6478" s="35"/>
      <c r="P6478" s="35">
        <f t="shared" si="6043"/>
        <v>0</v>
      </c>
      <c r="Q6478" s="35" t="str">
        <f t="shared" si="6044"/>
        <v>-</v>
      </c>
      <c r="R6478" s="95"/>
      <c r="S6478" s="95"/>
      <c r="T6478" s="95"/>
      <c r="U6478" s="95"/>
      <c r="V6478" s="95"/>
      <c r="W6478" s="95"/>
      <c r="X6478" s="95"/>
      <c r="Y6478" s="95"/>
    </row>
    <row r="6479" spans="1:25" s="17" customFormat="1" x14ac:dyDescent="0.25">
      <c r="A6479" s="44" t="s">
        <v>935</v>
      </c>
      <c r="B6479" s="44" t="s">
        <v>140</v>
      </c>
      <c r="C6479" s="44" t="s">
        <v>1161</v>
      </c>
      <c r="D6479" s="44" t="s">
        <v>2260</v>
      </c>
      <c r="E6479" s="45">
        <v>614300</v>
      </c>
      <c r="F6479" s="44"/>
      <c r="G6479" s="46" t="s">
        <v>388</v>
      </c>
      <c r="H6479" s="46" t="s">
        <v>60</v>
      </c>
      <c r="I6479" s="35">
        <v>100</v>
      </c>
      <c r="J6479" s="35">
        <v>0</v>
      </c>
      <c r="K6479" s="35">
        <v>0</v>
      </c>
      <c r="L6479" s="35">
        <f t="shared" si="6042"/>
        <v>0</v>
      </c>
      <c r="M6479" s="35"/>
      <c r="N6479" s="35"/>
      <c r="O6479" s="35"/>
      <c r="P6479" s="35">
        <f t="shared" si="6043"/>
        <v>0</v>
      </c>
      <c r="Q6479" s="35" t="str">
        <f t="shared" si="6044"/>
        <v>-</v>
      </c>
      <c r="R6479" s="95"/>
      <c r="S6479" s="95"/>
      <c r="T6479" s="95"/>
      <c r="U6479" s="95"/>
      <c r="V6479" s="95"/>
      <c r="W6479" s="95"/>
      <c r="X6479" s="95"/>
      <c r="Y6479" s="95"/>
    </row>
    <row r="6480" spans="1:25" s="17" customFormat="1" x14ac:dyDescent="0.25">
      <c r="A6480" s="44" t="s">
        <v>935</v>
      </c>
      <c r="B6480" s="44" t="s">
        <v>140</v>
      </c>
      <c r="C6480" s="44" t="s">
        <v>1161</v>
      </c>
      <c r="D6480" s="44" t="s">
        <v>2260</v>
      </c>
      <c r="E6480" s="45" t="s">
        <v>68</v>
      </c>
      <c r="F6480" s="44"/>
      <c r="G6480" s="46" t="s">
        <v>388</v>
      </c>
      <c r="H6480" s="46" t="s">
        <v>67</v>
      </c>
      <c r="I6480" s="35">
        <v>100</v>
      </c>
      <c r="J6480" s="35">
        <v>0</v>
      </c>
      <c r="K6480" s="35">
        <v>0</v>
      </c>
      <c r="L6480" s="35">
        <f t="shared" ref="L6480:L6543" si="6099">SUM(M6480:O6480)</f>
        <v>0</v>
      </c>
      <c r="M6480" s="35"/>
      <c r="N6480" s="35"/>
      <c r="O6480" s="35"/>
      <c r="P6480" s="35">
        <f t="shared" ref="P6480:P6543" si="6100">K6480+L6480</f>
        <v>0</v>
      </c>
      <c r="Q6480" s="35" t="str">
        <f t="shared" ref="Q6480:Q6543" si="6101">IF(J6480=0,"-",P6480/J6480*100)</f>
        <v>-</v>
      </c>
      <c r="R6480" s="95"/>
      <c r="S6480" s="95"/>
      <c r="T6480" s="95"/>
      <c r="U6480" s="95"/>
      <c r="V6480" s="95"/>
      <c r="W6480" s="95"/>
      <c r="X6480" s="95"/>
      <c r="Y6480" s="95"/>
    </row>
    <row r="6481" spans="1:25" ht="22.5" customHeight="1" x14ac:dyDescent="0.25">
      <c r="A6481" s="63" t="s">
        <v>1</v>
      </c>
      <c r="B6481" s="63" t="s">
        <v>1</v>
      </c>
      <c r="C6481" s="63" t="s">
        <v>1</v>
      </c>
      <c r="D6481" s="65" t="s">
        <v>1</v>
      </c>
      <c r="E6481" s="65" t="s">
        <v>1</v>
      </c>
      <c r="F6481" s="65" t="s">
        <v>1</v>
      </c>
      <c r="G6481" s="65" t="s">
        <v>1</v>
      </c>
      <c r="H6481" s="66" t="s">
        <v>69</v>
      </c>
      <c r="I6481" s="30">
        <f t="shared" ref="I6481:K6481" si="6102">SUM(I6482)</f>
        <v>373858</v>
      </c>
      <c r="J6481" s="30">
        <f t="shared" si="6102"/>
        <v>0</v>
      </c>
      <c r="K6481" s="30">
        <f t="shared" si="6102"/>
        <v>0</v>
      </c>
      <c r="L6481" s="30">
        <f t="shared" si="6099"/>
        <v>0</v>
      </c>
      <c r="M6481" s="30">
        <f t="shared" ref="M6481" si="6103">SUM(M6482)</f>
        <v>0</v>
      </c>
      <c r="N6481" s="30">
        <f t="shared" ref="N6481:O6481" si="6104">SUM(N6482)</f>
        <v>0</v>
      </c>
      <c r="O6481" s="30">
        <f t="shared" si="6104"/>
        <v>0</v>
      </c>
      <c r="P6481" s="30">
        <f t="shared" si="6100"/>
        <v>0</v>
      </c>
      <c r="Q6481" s="30" t="str">
        <f t="shared" si="6101"/>
        <v>-</v>
      </c>
      <c r="R6481" s="93"/>
      <c r="S6481" s="93"/>
      <c r="T6481" s="93"/>
      <c r="U6481" s="93"/>
      <c r="V6481" s="93"/>
      <c r="W6481" s="93"/>
      <c r="X6481" s="93"/>
      <c r="Y6481" s="93"/>
    </row>
    <row r="6482" spans="1:25" ht="15" customHeight="1" x14ac:dyDescent="0.25">
      <c r="A6482" s="63" t="s">
        <v>935</v>
      </c>
      <c r="B6482" s="63" t="s">
        <v>140</v>
      </c>
      <c r="C6482" s="63" t="s">
        <v>1161</v>
      </c>
      <c r="D6482" s="63" t="s">
        <v>2260</v>
      </c>
      <c r="E6482" s="65" t="s">
        <v>70</v>
      </c>
      <c r="F6482" s="65" t="s">
        <v>1</v>
      </c>
      <c r="G6482" s="65" t="s">
        <v>1</v>
      </c>
      <c r="H6482" s="65" t="s">
        <v>71</v>
      </c>
      <c r="I6482" s="31">
        <f t="shared" ref="I6482:K6482" si="6105">SUM(I6483:I6485)</f>
        <v>373858</v>
      </c>
      <c r="J6482" s="31">
        <f t="shared" si="6105"/>
        <v>0</v>
      </c>
      <c r="K6482" s="31">
        <f t="shared" si="6105"/>
        <v>0</v>
      </c>
      <c r="L6482" s="31">
        <f t="shared" si="6099"/>
        <v>0</v>
      </c>
      <c r="M6482" s="31">
        <f t="shared" ref="M6482" si="6106">SUM(M6483:M6485)</f>
        <v>0</v>
      </c>
      <c r="N6482" s="31">
        <f t="shared" ref="N6482:O6482" si="6107">SUM(N6483:N6485)</f>
        <v>0</v>
      </c>
      <c r="O6482" s="31">
        <f t="shared" si="6107"/>
        <v>0</v>
      </c>
      <c r="P6482" s="31">
        <f t="shared" si="6100"/>
        <v>0</v>
      </c>
      <c r="Q6482" s="31" t="str">
        <f t="shared" si="6101"/>
        <v>-</v>
      </c>
      <c r="R6482" s="94"/>
      <c r="S6482" s="94"/>
      <c r="T6482" s="94"/>
      <c r="U6482" s="94"/>
      <c r="V6482" s="94"/>
      <c r="W6482" s="94"/>
      <c r="X6482" s="94"/>
      <c r="Y6482" s="94"/>
    </row>
    <row r="6483" spans="1:25" ht="15" customHeight="1" x14ac:dyDescent="0.25">
      <c r="A6483" s="64" t="s">
        <v>935</v>
      </c>
      <c r="B6483" s="64" t="s">
        <v>140</v>
      </c>
      <c r="C6483" s="64" t="s">
        <v>1161</v>
      </c>
      <c r="D6483" s="64" t="s">
        <v>2260</v>
      </c>
      <c r="E6483" s="20" t="s">
        <v>74</v>
      </c>
      <c r="F6483" s="64"/>
      <c r="G6483" s="53" t="s">
        <v>388</v>
      </c>
      <c r="H6483" s="53" t="s">
        <v>73</v>
      </c>
      <c r="I6483" s="26">
        <v>242758</v>
      </c>
      <c r="J6483" s="26">
        <v>0</v>
      </c>
      <c r="K6483" s="26">
        <v>0</v>
      </c>
      <c r="L6483" s="26">
        <f t="shared" si="6099"/>
        <v>0</v>
      </c>
      <c r="M6483" s="26"/>
      <c r="N6483" s="26"/>
      <c r="O6483" s="26"/>
      <c r="P6483" s="26">
        <f t="shared" si="6100"/>
        <v>0</v>
      </c>
      <c r="Q6483" s="26" t="str">
        <f t="shared" si="6101"/>
        <v>-</v>
      </c>
      <c r="R6483" s="90"/>
      <c r="S6483" s="90"/>
      <c r="T6483" s="90"/>
      <c r="U6483" s="90"/>
      <c r="V6483" s="90"/>
      <c r="W6483" s="90"/>
      <c r="X6483" s="90"/>
      <c r="Y6483" s="90"/>
    </row>
    <row r="6484" spans="1:25" s="17" customFormat="1" ht="15" customHeight="1" x14ac:dyDescent="0.25">
      <c r="A6484" s="44" t="s">
        <v>935</v>
      </c>
      <c r="B6484" s="44" t="s">
        <v>140</v>
      </c>
      <c r="C6484" s="44" t="s">
        <v>1161</v>
      </c>
      <c r="D6484" s="44" t="s">
        <v>2260</v>
      </c>
      <c r="E6484" s="45">
        <v>821500</v>
      </c>
      <c r="F6484" s="44"/>
      <c r="G6484" s="46" t="s">
        <v>388</v>
      </c>
      <c r="H6484" s="46" t="s">
        <v>3801</v>
      </c>
      <c r="I6484" s="35">
        <v>100</v>
      </c>
      <c r="J6484" s="35">
        <v>0</v>
      </c>
      <c r="K6484" s="35">
        <v>0</v>
      </c>
      <c r="L6484" s="35">
        <f t="shared" si="6099"/>
        <v>0</v>
      </c>
      <c r="M6484" s="35"/>
      <c r="N6484" s="35"/>
      <c r="O6484" s="35"/>
      <c r="P6484" s="35">
        <f t="shared" si="6100"/>
        <v>0</v>
      </c>
      <c r="Q6484" s="35" t="str">
        <f t="shared" si="6101"/>
        <v>-</v>
      </c>
      <c r="R6484" s="95"/>
      <c r="S6484" s="95"/>
      <c r="T6484" s="95"/>
      <c r="U6484" s="95"/>
      <c r="V6484" s="95"/>
      <c r="W6484" s="95"/>
      <c r="X6484" s="95"/>
      <c r="Y6484" s="95"/>
    </row>
    <row r="6485" spans="1:25" ht="15" customHeight="1" x14ac:dyDescent="0.25">
      <c r="A6485" s="64" t="s">
        <v>935</v>
      </c>
      <c r="B6485" s="64" t="s">
        <v>140</v>
      </c>
      <c r="C6485" s="64" t="s">
        <v>1161</v>
      </c>
      <c r="D6485" s="64" t="s">
        <v>2260</v>
      </c>
      <c r="E6485" s="20" t="s">
        <v>323</v>
      </c>
      <c r="F6485" s="64"/>
      <c r="G6485" s="53" t="s">
        <v>388</v>
      </c>
      <c r="H6485" s="53" t="s">
        <v>322</v>
      </c>
      <c r="I6485" s="26">
        <v>131000</v>
      </c>
      <c r="J6485" s="26">
        <v>0</v>
      </c>
      <c r="K6485" s="26">
        <v>0</v>
      </c>
      <c r="L6485" s="26">
        <f t="shared" si="6099"/>
        <v>0</v>
      </c>
      <c r="M6485" s="26"/>
      <c r="N6485" s="26"/>
      <c r="O6485" s="26"/>
      <c r="P6485" s="26">
        <f t="shared" si="6100"/>
        <v>0</v>
      </c>
      <c r="Q6485" s="26" t="str">
        <f t="shared" si="6101"/>
        <v>-</v>
      </c>
      <c r="R6485" s="90"/>
      <c r="S6485" s="90"/>
      <c r="T6485" s="90"/>
      <c r="U6485" s="90"/>
      <c r="V6485" s="90"/>
      <c r="W6485" s="90"/>
      <c r="X6485" s="90"/>
      <c r="Y6485" s="90"/>
    </row>
    <row r="6486" spans="1:25" ht="22.5" customHeight="1" x14ac:dyDescent="0.25">
      <c r="A6486" s="53" t="s">
        <v>1</v>
      </c>
      <c r="B6486" s="53" t="s">
        <v>1</v>
      </c>
      <c r="C6486" s="53" t="s">
        <v>1</v>
      </c>
      <c r="D6486" s="53" t="s">
        <v>1</v>
      </c>
      <c r="E6486" s="53" t="s">
        <v>1</v>
      </c>
      <c r="F6486" s="53" t="s">
        <v>1</v>
      </c>
      <c r="G6486" s="53" t="s">
        <v>1</v>
      </c>
      <c r="H6486" s="66" t="s">
        <v>2269</v>
      </c>
      <c r="I6486" s="30">
        <f t="shared" ref="I6486:K6486" si="6108">SUM(I6452,I6481,I6476)</f>
        <v>4003432</v>
      </c>
      <c r="J6486" s="30">
        <f t="shared" si="6108"/>
        <v>2863540</v>
      </c>
      <c r="K6486" s="30">
        <f t="shared" si="6108"/>
        <v>1650630</v>
      </c>
      <c r="L6486" s="30">
        <f t="shared" si="6099"/>
        <v>753306</v>
      </c>
      <c r="M6486" s="30">
        <f t="shared" ref="M6486" si="6109">SUM(M6452,M6481,M6476)</f>
        <v>251162</v>
      </c>
      <c r="N6486" s="30">
        <f t="shared" ref="N6486:O6486" si="6110">SUM(N6452,N6481,N6476)</f>
        <v>234538</v>
      </c>
      <c r="O6486" s="30">
        <f t="shared" si="6110"/>
        <v>267606</v>
      </c>
      <c r="P6486" s="30">
        <f t="shared" si="6100"/>
        <v>2403936</v>
      </c>
      <c r="Q6486" s="30">
        <f t="shared" si="6101"/>
        <v>83.949796405847309</v>
      </c>
      <c r="R6486" s="93"/>
      <c r="S6486" s="93"/>
      <c r="T6486" s="93"/>
      <c r="U6486" s="93"/>
      <c r="V6486" s="93"/>
      <c r="W6486" s="93"/>
      <c r="X6486" s="93"/>
      <c r="Y6486" s="93"/>
    </row>
    <row r="6487" spans="1:25" ht="15" customHeight="1" thickBot="1" x14ac:dyDescent="0.3">
      <c r="A6487" s="53" t="s">
        <v>1</v>
      </c>
      <c r="B6487" s="53" t="s">
        <v>1</v>
      </c>
      <c r="C6487" s="53" t="s">
        <v>1</v>
      </c>
      <c r="D6487" s="53" t="s">
        <v>1</v>
      </c>
      <c r="E6487" s="53" t="s">
        <v>1</v>
      </c>
      <c r="F6487" s="53" t="s">
        <v>1</v>
      </c>
      <c r="G6487" s="53" t="s">
        <v>1</v>
      </c>
      <c r="H6487" s="65" t="s">
        <v>76</v>
      </c>
      <c r="I6487" s="31"/>
      <c r="J6487" s="31"/>
      <c r="K6487" s="31">
        <v>0</v>
      </c>
      <c r="L6487" s="31"/>
      <c r="M6487" s="31"/>
      <c r="N6487" s="31"/>
      <c r="O6487" s="31"/>
      <c r="P6487" s="31"/>
      <c r="Q6487" s="31"/>
      <c r="R6487" s="94"/>
      <c r="S6487" s="94"/>
      <c r="T6487" s="94"/>
      <c r="U6487" s="94"/>
      <c r="V6487" s="94"/>
      <c r="W6487" s="94"/>
      <c r="X6487" s="94"/>
      <c r="Y6487" s="94"/>
    </row>
    <row r="6488" spans="1:25" ht="47.25" customHeight="1" thickBot="1" x14ac:dyDescent="0.3">
      <c r="A6488" s="110" t="s">
        <v>1</v>
      </c>
      <c r="B6488" s="110" t="s">
        <v>1</v>
      </c>
      <c r="C6488" s="110" t="s">
        <v>1</v>
      </c>
      <c r="D6488" s="110" t="s">
        <v>1</v>
      </c>
      <c r="E6488" s="110" t="s">
        <v>1</v>
      </c>
      <c r="F6488" s="110" t="s">
        <v>1</v>
      </c>
      <c r="G6488" s="110" t="s">
        <v>1</v>
      </c>
      <c r="H6488" s="28" t="s">
        <v>77</v>
      </c>
      <c r="I6488" s="109" t="s">
        <v>3984</v>
      </c>
      <c r="J6488" s="109" t="s">
        <v>11</v>
      </c>
      <c r="K6488" s="109" t="s">
        <v>3989</v>
      </c>
      <c r="L6488" s="109" t="s">
        <v>3985</v>
      </c>
      <c r="M6488" s="109" t="s">
        <v>4027</v>
      </c>
      <c r="N6488" s="109" t="s">
        <v>3988</v>
      </c>
      <c r="O6488" s="109" t="s">
        <v>3986</v>
      </c>
      <c r="P6488" s="109" t="s">
        <v>3987</v>
      </c>
      <c r="Q6488" s="109" t="s">
        <v>3695</v>
      </c>
      <c r="R6488" s="91"/>
      <c r="S6488" s="91"/>
      <c r="T6488" s="91"/>
      <c r="U6488" s="91"/>
      <c r="V6488" s="91"/>
      <c r="W6488" s="91"/>
      <c r="X6488" s="91"/>
      <c r="Y6488" s="91"/>
    </row>
    <row r="6489" spans="1:25" ht="15" customHeight="1" x14ac:dyDescent="0.25">
      <c r="A6489" s="111"/>
      <c r="B6489" s="111"/>
      <c r="C6489" s="111"/>
      <c r="D6489" s="111"/>
      <c r="E6489" s="111"/>
      <c r="F6489" s="111"/>
      <c r="G6489" s="111"/>
      <c r="H6489" s="67" t="s">
        <v>1</v>
      </c>
      <c r="I6489" s="29">
        <v>1</v>
      </c>
      <c r="J6489" s="29">
        <v>2</v>
      </c>
      <c r="K6489" s="29">
        <v>3</v>
      </c>
      <c r="L6489" s="29" t="s">
        <v>3478</v>
      </c>
      <c r="M6489" s="29">
        <v>5</v>
      </c>
      <c r="N6489" s="29">
        <v>6</v>
      </c>
      <c r="O6489" s="29">
        <v>7</v>
      </c>
      <c r="P6489" s="29" t="s">
        <v>3696</v>
      </c>
      <c r="Q6489" s="29">
        <v>9</v>
      </c>
      <c r="R6489" s="92"/>
      <c r="S6489" s="92"/>
      <c r="T6489" s="92"/>
      <c r="U6489" s="92"/>
      <c r="V6489" s="92"/>
      <c r="W6489" s="92"/>
      <c r="X6489" s="92"/>
      <c r="Y6489" s="92"/>
    </row>
    <row r="6490" spans="1:25" ht="15" customHeight="1" x14ac:dyDescent="0.25">
      <c r="A6490" s="111"/>
      <c r="B6490" s="111"/>
      <c r="C6490" s="111"/>
      <c r="D6490" s="111"/>
      <c r="E6490" s="111"/>
      <c r="F6490" s="111"/>
      <c r="G6490" s="111"/>
      <c r="H6490" s="68" t="s">
        <v>485</v>
      </c>
      <c r="I6490" s="32">
        <f t="shared" ref="I6490:K6490" si="6111">SUM(I6486)</f>
        <v>4003432</v>
      </c>
      <c r="J6490" s="32">
        <f t="shared" si="6111"/>
        <v>2863540</v>
      </c>
      <c r="K6490" s="32">
        <f t="shared" si="6111"/>
        <v>1650630</v>
      </c>
      <c r="L6490" s="32">
        <f t="shared" si="6099"/>
        <v>753306</v>
      </c>
      <c r="M6490" s="32">
        <f t="shared" ref="M6490" si="6112">SUM(M6486)</f>
        <v>251162</v>
      </c>
      <c r="N6490" s="32">
        <f t="shared" ref="N6490:O6490" si="6113">SUM(N6486)</f>
        <v>234538</v>
      </c>
      <c r="O6490" s="32">
        <f t="shared" si="6113"/>
        <v>267606</v>
      </c>
      <c r="P6490" s="32">
        <f t="shared" si="6100"/>
        <v>2403936</v>
      </c>
      <c r="Q6490" s="32">
        <f t="shared" si="6101"/>
        <v>83.949796405847309</v>
      </c>
      <c r="R6490" s="90"/>
      <c r="S6490" s="90"/>
      <c r="T6490" s="90"/>
      <c r="U6490" s="90"/>
      <c r="V6490" s="90"/>
      <c r="W6490" s="90"/>
      <c r="X6490" s="90"/>
      <c r="Y6490" s="90"/>
    </row>
    <row r="6491" spans="1:25" ht="15" customHeight="1" x14ac:dyDescent="0.25">
      <c r="A6491" s="111"/>
      <c r="B6491" s="111"/>
      <c r="C6491" s="111"/>
      <c r="D6491" s="111"/>
      <c r="E6491" s="111"/>
      <c r="F6491" s="111"/>
      <c r="G6491" s="111"/>
      <c r="H6491" s="69" t="s">
        <v>79</v>
      </c>
      <c r="I6491" s="32">
        <f t="shared" ref="I6491:K6491" si="6114">SUM(I6490)</f>
        <v>4003432</v>
      </c>
      <c r="J6491" s="32">
        <f t="shared" si="6114"/>
        <v>2863540</v>
      </c>
      <c r="K6491" s="32">
        <f t="shared" si="6114"/>
        <v>1650630</v>
      </c>
      <c r="L6491" s="32">
        <f t="shared" si="6099"/>
        <v>753306</v>
      </c>
      <c r="M6491" s="32">
        <f t="shared" ref="M6491" si="6115">SUM(M6490)</f>
        <v>251162</v>
      </c>
      <c r="N6491" s="32">
        <f t="shared" ref="N6491:O6491" si="6116">SUM(N6490)</f>
        <v>234538</v>
      </c>
      <c r="O6491" s="32">
        <f t="shared" si="6116"/>
        <v>267606</v>
      </c>
      <c r="P6491" s="32">
        <f t="shared" si="6100"/>
        <v>2403936</v>
      </c>
      <c r="Q6491" s="32">
        <f t="shared" si="6101"/>
        <v>83.949796405847309</v>
      </c>
      <c r="R6491" s="90"/>
      <c r="S6491" s="90"/>
      <c r="T6491" s="90"/>
      <c r="U6491" s="90"/>
      <c r="V6491" s="90"/>
      <c r="W6491" s="90"/>
      <c r="X6491" s="90"/>
      <c r="Y6491" s="90"/>
    </row>
    <row r="6492" spans="1:25" ht="15" customHeight="1" x14ac:dyDescent="0.25">
      <c r="A6492" s="112"/>
      <c r="B6492" s="112"/>
      <c r="C6492" s="112"/>
      <c r="D6492" s="112"/>
      <c r="E6492" s="112"/>
      <c r="F6492" s="112"/>
      <c r="G6492" s="112"/>
      <c r="I6492" s="27"/>
      <c r="J6492" s="27"/>
      <c r="K6492" s="27"/>
      <c r="L6492" s="27"/>
      <c r="M6492" s="27"/>
      <c r="N6492" s="27"/>
      <c r="O6492" s="27"/>
      <c r="P6492" s="27"/>
      <c r="Q6492" s="27"/>
      <c r="R6492" s="27"/>
      <c r="S6492" s="27"/>
      <c r="T6492" s="27"/>
      <c r="U6492" s="27"/>
      <c r="V6492" s="27"/>
      <c r="W6492" s="27"/>
      <c r="X6492" s="27"/>
      <c r="Y6492" s="27"/>
    </row>
    <row r="6493" spans="1:25" ht="15" customHeight="1" thickBot="1" x14ac:dyDescent="0.3">
      <c r="A6493" s="53" t="s">
        <v>1</v>
      </c>
      <c r="B6493" s="53" t="s">
        <v>1</v>
      </c>
      <c r="C6493" s="53" t="s">
        <v>1</v>
      </c>
      <c r="D6493" s="53" t="s">
        <v>1</v>
      </c>
      <c r="E6493" s="53" t="s">
        <v>1</v>
      </c>
      <c r="F6493" s="53" t="s">
        <v>1</v>
      </c>
      <c r="G6493" s="53" t="s">
        <v>1</v>
      </c>
      <c r="H6493" s="21" t="s">
        <v>1</v>
      </c>
      <c r="I6493" s="33"/>
      <c r="J6493" s="33"/>
      <c r="K6493" s="33"/>
      <c r="L6493" s="33"/>
      <c r="M6493" s="33"/>
      <c r="N6493" s="33"/>
      <c r="O6493" s="33"/>
      <c r="P6493" s="33"/>
      <c r="Q6493" s="33"/>
      <c r="R6493" s="33"/>
      <c r="S6493" s="33"/>
      <c r="T6493" s="33"/>
      <c r="U6493" s="33"/>
      <c r="V6493" s="33"/>
      <c r="W6493" s="33"/>
      <c r="X6493" s="33"/>
      <c r="Y6493" s="33"/>
    </row>
    <row r="6494" spans="1:25" ht="45.75" customHeight="1" thickBot="1" x14ac:dyDescent="0.3">
      <c r="A6494" s="28" t="s">
        <v>4</v>
      </c>
      <c r="B6494" s="28" t="s">
        <v>5</v>
      </c>
      <c r="C6494" s="28" t="s">
        <v>6</v>
      </c>
      <c r="D6494" s="57" t="s">
        <v>1</v>
      </c>
      <c r="E6494" s="28" t="s">
        <v>7</v>
      </c>
      <c r="F6494" s="28" t="s">
        <v>8</v>
      </c>
      <c r="G6494" s="28" t="s">
        <v>9</v>
      </c>
      <c r="H6494" s="28" t="s">
        <v>10</v>
      </c>
      <c r="I6494" s="109" t="s">
        <v>3984</v>
      </c>
      <c r="J6494" s="109" t="s">
        <v>11</v>
      </c>
      <c r="K6494" s="109" t="s">
        <v>3989</v>
      </c>
      <c r="L6494" s="109" t="s">
        <v>3985</v>
      </c>
      <c r="M6494" s="109" t="s">
        <v>4027</v>
      </c>
      <c r="N6494" s="109" t="s">
        <v>3988</v>
      </c>
      <c r="O6494" s="109" t="s">
        <v>3986</v>
      </c>
      <c r="P6494" s="109" t="s">
        <v>3987</v>
      </c>
      <c r="Q6494" s="109" t="s">
        <v>3695</v>
      </c>
      <c r="R6494" s="91"/>
      <c r="S6494" s="91"/>
      <c r="T6494" s="91"/>
      <c r="U6494" s="91"/>
      <c r="V6494" s="91"/>
      <c r="W6494" s="91"/>
      <c r="X6494" s="91"/>
      <c r="Y6494" s="91"/>
    </row>
    <row r="6495" spans="1:25" ht="15" customHeight="1" x14ac:dyDescent="0.25">
      <c r="A6495" s="58" t="s">
        <v>1</v>
      </c>
      <c r="B6495" s="58" t="s">
        <v>1</v>
      </c>
      <c r="C6495" s="58" t="s">
        <v>1</v>
      </c>
      <c r="D6495" s="59" t="s">
        <v>1</v>
      </c>
      <c r="E6495" s="59" t="s">
        <v>1</v>
      </c>
      <c r="F6495" s="60" t="s">
        <v>1</v>
      </c>
      <c r="G6495" s="61" t="s">
        <v>1</v>
      </c>
      <c r="H6495" s="62" t="s">
        <v>1</v>
      </c>
      <c r="I6495" s="29">
        <v>1</v>
      </c>
      <c r="J6495" s="29">
        <v>2</v>
      </c>
      <c r="K6495" s="29">
        <v>3</v>
      </c>
      <c r="L6495" s="29" t="s">
        <v>3478</v>
      </c>
      <c r="M6495" s="29">
        <v>5</v>
      </c>
      <c r="N6495" s="29">
        <v>6</v>
      </c>
      <c r="O6495" s="29">
        <v>7</v>
      </c>
      <c r="P6495" s="29" t="s">
        <v>3696</v>
      </c>
      <c r="Q6495" s="29">
        <v>9</v>
      </c>
      <c r="R6495" s="92"/>
      <c r="S6495" s="92"/>
      <c r="T6495" s="92"/>
      <c r="U6495" s="92"/>
      <c r="V6495" s="92"/>
      <c r="W6495" s="92"/>
      <c r="X6495" s="92"/>
      <c r="Y6495" s="92"/>
    </row>
    <row r="6496" spans="1:25" ht="15" customHeight="1" x14ac:dyDescent="0.25">
      <c r="A6496" s="63" t="s">
        <v>935</v>
      </c>
      <c r="B6496" s="63" t="s">
        <v>140</v>
      </c>
      <c r="C6496" s="64" t="s">
        <v>1172</v>
      </c>
      <c r="D6496" s="64" t="s">
        <v>2270</v>
      </c>
      <c r="E6496" s="65" t="s">
        <v>1</v>
      </c>
      <c r="F6496" s="65" t="s">
        <v>1</v>
      </c>
      <c r="G6496" s="65" t="s">
        <v>1</v>
      </c>
      <c r="H6496" s="65" t="s">
        <v>2271</v>
      </c>
      <c r="I6496" s="26">
        <v>0</v>
      </c>
      <c r="J6496" s="26" t="s">
        <v>1</v>
      </c>
      <c r="K6496" s="26">
        <v>0</v>
      </c>
      <c r="L6496" s="26"/>
      <c r="M6496" s="26"/>
      <c r="N6496" s="26"/>
      <c r="O6496" s="26"/>
      <c r="P6496" s="26"/>
      <c r="Q6496" s="26"/>
      <c r="R6496" s="90"/>
      <c r="S6496" s="90"/>
      <c r="T6496" s="90"/>
      <c r="U6496" s="90"/>
      <c r="V6496" s="90"/>
      <c r="W6496" s="90"/>
      <c r="X6496" s="90"/>
      <c r="Y6496" s="90"/>
    </row>
    <row r="6497" spans="1:25" ht="22.5" customHeight="1" x14ac:dyDescent="0.25">
      <c r="A6497" s="63" t="s">
        <v>1</v>
      </c>
      <c r="B6497" s="63" t="s">
        <v>1</v>
      </c>
      <c r="C6497" s="63" t="s">
        <v>1</v>
      </c>
      <c r="D6497" s="65" t="s">
        <v>1</v>
      </c>
      <c r="E6497" s="65" t="s">
        <v>1</v>
      </c>
      <c r="F6497" s="65" t="s">
        <v>1</v>
      </c>
      <c r="G6497" s="65" t="s">
        <v>1</v>
      </c>
      <c r="H6497" s="66" t="s">
        <v>15</v>
      </c>
      <c r="I6497" s="30">
        <f t="shared" ref="I6497:K6497" si="6117">SUM(I6498,I6506,I6508)</f>
        <v>5786699</v>
      </c>
      <c r="J6497" s="30">
        <f t="shared" si="6117"/>
        <v>4738882</v>
      </c>
      <c r="K6497" s="30">
        <f t="shared" si="6117"/>
        <v>2481411</v>
      </c>
      <c r="L6497" s="30">
        <f t="shared" si="6099"/>
        <v>1240725</v>
      </c>
      <c r="M6497" s="30">
        <f t="shared" ref="M6497" si="6118">SUM(M6498,M6506,M6508)</f>
        <v>432175</v>
      </c>
      <c r="N6497" s="30">
        <f t="shared" ref="N6497:O6497" si="6119">SUM(N6498,N6506,N6508)</f>
        <v>392775</v>
      </c>
      <c r="O6497" s="30">
        <f t="shared" si="6119"/>
        <v>415775</v>
      </c>
      <c r="P6497" s="30">
        <f t="shared" si="6100"/>
        <v>3722136</v>
      </c>
      <c r="Q6497" s="30">
        <f t="shared" si="6101"/>
        <v>78.544601870230153</v>
      </c>
      <c r="R6497" s="93"/>
      <c r="S6497" s="93"/>
      <c r="T6497" s="93"/>
      <c r="U6497" s="93"/>
      <c r="V6497" s="93"/>
      <c r="W6497" s="93"/>
      <c r="X6497" s="93"/>
      <c r="Y6497" s="93"/>
    </row>
    <row r="6498" spans="1:25" ht="15" customHeight="1" x14ac:dyDescent="0.25">
      <c r="A6498" s="63" t="s">
        <v>935</v>
      </c>
      <c r="B6498" s="63" t="s">
        <v>140</v>
      </c>
      <c r="C6498" s="63" t="s">
        <v>1172</v>
      </c>
      <c r="D6498" s="63" t="s">
        <v>2270</v>
      </c>
      <c r="E6498" s="65" t="s">
        <v>16</v>
      </c>
      <c r="F6498" s="65" t="s">
        <v>1</v>
      </c>
      <c r="G6498" s="65" t="s">
        <v>1</v>
      </c>
      <c r="H6498" s="65" t="s">
        <v>17</v>
      </c>
      <c r="I6498" s="31">
        <f t="shared" ref="I6498:K6498" si="6120">SUM(I6499:I6500)</f>
        <v>4495444</v>
      </c>
      <c r="J6498" s="31">
        <f t="shared" si="6120"/>
        <v>4057582</v>
      </c>
      <c r="K6498" s="31">
        <f t="shared" si="6120"/>
        <v>2098761</v>
      </c>
      <c r="L6498" s="31">
        <f t="shared" si="6099"/>
        <v>1074800</v>
      </c>
      <c r="M6498" s="31">
        <f t="shared" ref="M6498" si="6121">SUM(M6499:M6500)</f>
        <v>371200</v>
      </c>
      <c r="N6498" s="31">
        <f t="shared" ref="N6498:O6498" si="6122">SUM(N6499:N6500)</f>
        <v>344300</v>
      </c>
      <c r="O6498" s="31">
        <f t="shared" si="6122"/>
        <v>359300</v>
      </c>
      <c r="P6498" s="31">
        <f t="shared" si="6100"/>
        <v>3173561</v>
      </c>
      <c r="Q6498" s="31">
        <f t="shared" si="6101"/>
        <v>78.213108200894027</v>
      </c>
      <c r="R6498" s="94"/>
      <c r="S6498" s="94"/>
      <c r="T6498" s="94"/>
      <c r="U6498" s="94"/>
      <c r="V6498" s="94"/>
      <c r="W6498" s="94"/>
      <c r="X6498" s="94"/>
      <c r="Y6498" s="94"/>
    </row>
    <row r="6499" spans="1:25" ht="15" customHeight="1" x14ac:dyDescent="0.25">
      <c r="A6499" s="64" t="s">
        <v>935</v>
      </c>
      <c r="B6499" s="64" t="s">
        <v>140</v>
      </c>
      <c r="C6499" s="64" t="s">
        <v>1172</v>
      </c>
      <c r="D6499" s="64" t="s">
        <v>2270</v>
      </c>
      <c r="E6499" s="20" t="s">
        <v>19</v>
      </c>
      <c r="F6499" s="64"/>
      <c r="G6499" s="53" t="s">
        <v>388</v>
      </c>
      <c r="H6499" s="53" t="s">
        <v>18</v>
      </c>
      <c r="I6499" s="26">
        <v>4184057</v>
      </c>
      <c r="J6499" s="26">
        <v>3746195</v>
      </c>
      <c r="K6499" s="26">
        <v>1912200</v>
      </c>
      <c r="L6499" s="26">
        <f t="shared" si="6099"/>
        <v>1020000</v>
      </c>
      <c r="M6499" s="26">
        <v>340000</v>
      </c>
      <c r="N6499" s="26">
        <v>340000</v>
      </c>
      <c r="O6499" s="26">
        <v>340000</v>
      </c>
      <c r="P6499" s="26">
        <f t="shared" si="6100"/>
        <v>2932200</v>
      </c>
      <c r="Q6499" s="26">
        <f t="shared" si="6101"/>
        <v>78.271419400218093</v>
      </c>
      <c r="R6499" s="90"/>
      <c r="S6499" s="90"/>
      <c r="T6499" s="90"/>
      <c r="U6499" s="90"/>
      <c r="V6499" s="90"/>
      <c r="W6499" s="90"/>
      <c r="X6499" s="90"/>
      <c r="Y6499" s="90"/>
    </row>
    <row r="6500" spans="1:25" ht="15" customHeight="1" x14ac:dyDescent="0.25">
      <c r="A6500" s="63" t="s">
        <v>935</v>
      </c>
      <c r="B6500" s="63" t="s">
        <v>140</v>
      </c>
      <c r="C6500" s="63" t="s">
        <v>1172</v>
      </c>
      <c r="D6500" s="63" t="s">
        <v>2270</v>
      </c>
      <c r="E6500" s="63" t="s">
        <v>21</v>
      </c>
      <c r="F6500" s="64" t="s">
        <v>1</v>
      </c>
      <c r="G6500" s="53" t="s">
        <v>1</v>
      </c>
      <c r="H6500" s="65" t="s">
        <v>22</v>
      </c>
      <c r="I6500" s="31">
        <f t="shared" ref="I6500:K6500" si="6123">SUM(I6501:I6505)</f>
        <v>311387</v>
      </c>
      <c r="J6500" s="31">
        <f t="shared" si="6123"/>
        <v>311387</v>
      </c>
      <c r="K6500" s="31">
        <f t="shared" si="6123"/>
        <v>186561</v>
      </c>
      <c r="L6500" s="31">
        <f t="shared" si="6099"/>
        <v>54800</v>
      </c>
      <c r="M6500" s="31">
        <f t="shared" ref="M6500" si="6124">SUM(M6501:M6505)</f>
        <v>31200</v>
      </c>
      <c r="N6500" s="31">
        <f t="shared" ref="N6500:O6500" si="6125">SUM(N6501:N6505)</f>
        <v>4300</v>
      </c>
      <c r="O6500" s="31">
        <f t="shared" si="6125"/>
        <v>19300</v>
      </c>
      <c r="P6500" s="31">
        <f t="shared" si="6100"/>
        <v>241361</v>
      </c>
      <c r="Q6500" s="31">
        <f t="shared" si="6101"/>
        <v>77.511585262069389</v>
      </c>
      <c r="R6500" s="94"/>
      <c r="S6500" s="94"/>
      <c r="T6500" s="94"/>
      <c r="U6500" s="94"/>
      <c r="V6500" s="94"/>
      <c r="W6500" s="94"/>
      <c r="X6500" s="94"/>
      <c r="Y6500" s="94"/>
    </row>
    <row r="6501" spans="1:25" ht="15" customHeight="1" x14ac:dyDescent="0.25">
      <c r="A6501" s="64" t="s">
        <v>935</v>
      </c>
      <c r="B6501" s="64" t="s">
        <v>140</v>
      </c>
      <c r="C6501" s="64" t="s">
        <v>1172</v>
      </c>
      <c r="D6501" s="64" t="s">
        <v>2270</v>
      </c>
      <c r="E6501" s="20" t="s">
        <v>23</v>
      </c>
      <c r="F6501" s="64" t="s">
        <v>2272</v>
      </c>
      <c r="G6501" s="53" t="s">
        <v>388</v>
      </c>
      <c r="H6501" s="53" t="s">
        <v>85</v>
      </c>
      <c r="I6501" s="26">
        <v>51887</v>
      </c>
      <c r="J6501" s="26">
        <v>51887</v>
      </c>
      <c r="K6501" s="26">
        <v>36600</v>
      </c>
      <c r="L6501" s="26">
        <f t="shared" si="6099"/>
        <v>12900</v>
      </c>
      <c r="M6501" s="26">
        <v>4300</v>
      </c>
      <c r="N6501" s="26">
        <v>4300</v>
      </c>
      <c r="O6501" s="26">
        <v>4300</v>
      </c>
      <c r="P6501" s="26">
        <f t="shared" si="6100"/>
        <v>49500</v>
      </c>
      <c r="Q6501" s="26">
        <f t="shared" si="6101"/>
        <v>95.399618401526396</v>
      </c>
      <c r="R6501" s="90"/>
      <c r="S6501" s="90"/>
      <c r="T6501" s="90"/>
      <c r="U6501" s="90"/>
      <c r="V6501" s="90"/>
      <c r="W6501" s="90"/>
      <c r="X6501" s="90"/>
      <c r="Y6501" s="90"/>
    </row>
    <row r="6502" spans="1:25" ht="15" customHeight="1" x14ac:dyDescent="0.25">
      <c r="A6502" s="64" t="s">
        <v>935</v>
      </c>
      <c r="B6502" s="64" t="s">
        <v>140</v>
      </c>
      <c r="C6502" s="64" t="s">
        <v>1172</v>
      </c>
      <c r="D6502" s="64" t="s">
        <v>2270</v>
      </c>
      <c r="E6502" s="20" t="s">
        <v>23</v>
      </c>
      <c r="F6502" s="64" t="s">
        <v>2273</v>
      </c>
      <c r="G6502" s="53" t="s">
        <v>388</v>
      </c>
      <c r="H6502" s="53" t="s">
        <v>25</v>
      </c>
      <c r="I6502" s="26">
        <v>179000</v>
      </c>
      <c r="J6502" s="26">
        <v>179000</v>
      </c>
      <c r="K6502" s="26">
        <v>100000</v>
      </c>
      <c r="L6502" s="26">
        <f t="shared" si="6099"/>
        <v>30000</v>
      </c>
      <c r="M6502" s="26">
        <v>15000</v>
      </c>
      <c r="N6502" s="26">
        <v>0</v>
      </c>
      <c r="O6502" s="26">
        <v>15000</v>
      </c>
      <c r="P6502" s="26">
        <f t="shared" si="6100"/>
        <v>130000</v>
      </c>
      <c r="Q6502" s="26">
        <f t="shared" si="6101"/>
        <v>72.625698324022352</v>
      </c>
      <c r="R6502" s="90"/>
      <c r="S6502" s="90"/>
      <c r="T6502" s="90"/>
      <c r="U6502" s="90"/>
      <c r="V6502" s="90"/>
      <c r="W6502" s="90"/>
      <c r="X6502" s="90"/>
      <c r="Y6502" s="90"/>
    </row>
    <row r="6503" spans="1:25" ht="15" customHeight="1" x14ac:dyDescent="0.25">
      <c r="A6503" s="64" t="s">
        <v>935</v>
      </c>
      <c r="B6503" s="64" t="s">
        <v>140</v>
      </c>
      <c r="C6503" s="64" t="s">
        <v>1172</v>
      </c>
      <c r="D6503" s="64" t="s">
        <v>2270</v>
      </c>
      <c r="E6503" s="20" t="s">
        <v>23</v>
      </c>
      <c r="F6503" s="64" t="s">
        <v>2274</v>
      </c>
      <c r="G6503" s="53" t="s">
        <v>388</v>
      </c>
      <c r="H6503" s="53" t="s">
        <v>27</v>
      </c>
      <c r="I6503" s="26">
        <v>41000</v>
      </c>
      <c r="J6503" s="26">
        <v>41000</v>
      </c>
      <c r="K6503" s="26">
        <v>39961</v>
      </c>
      <c r="L6503" s="26">
        <f t="shared" si="6099"/>
        <v>0</v>
      </c>
      <c r="M6503" s="26"/>
      <c r="N6503" s="26"/>
      <c r="O6503" s="26"/>
      <c r="P6503" s="26">
        <f t="shared" si="6100"/>
        <v>39961</v>
      </c>
      <c r="Q6503" s="26">
        <f t="shared" si="6101"/>
        <v>97.465853658536588</v>
      </c>
      <c r="R6503" s="90"/>
      <c r="S6503" s="90"/>
      <c r="T6503" s="90"/>
      <c r="U6503" s="90"/>
      <c r="V6503" s="90"/>
      <c r="W6503" s="90"/>
      <c r="X6503" s="90"/>
      <c r="Y6503" s="90"/>
    </row>
    <row r="6504" spans="1:25" ht="15" customHeight="1" x14ac:dyDescent="0.25">
      <c r="A6504" s="64" t="s">
        <v>935</v>
      </c>
      <c r="B6504" s="64" t="s">
        <v>140</v>
      </c>
      <c r="C6504" s="64" t="s">
        <v>1172</v>
      </c>
      <c r="D6504" s="64" t="s">
        <v>2270</v>
      </c>
      <c r="E6504" s="20" t="s">
        <v>23</v>
      </c>
      <c r="F6504" s="64" t="s">
        <v>2275</v>
      </c>
      <c r="G6504" s="53" t="s">
        <v>388</v>
      </c>
      <c r="H6504" s="53" t="s">
        <v>89</v>
      </c>
      <c r="I6504" s="26">
        <v>21000</v>
      </c>
      <c r="J6504" s="26">
        <v>21000</v>
      </c>
      <c r="K6504" s="26">
        <v>0</v>
      </c>
      <c r="L6504" s="26">
        <f t="shared" si="6099"/>
        <v>4500</v>
      </c>
      <c r="M6504" s="26">
        <v>4500</v>
      </c>
      <c r="N6504" s="26">
        <v>0</v>
      </c>
      <c r="O6504" s="26">
        <v>0</v>
      </c>
      <c r="P6504" s="26">
        <f t="shared" si="6100"/>
        <v>4500</v>
      </c>
      <c r="Q6504" s="26">
        <f t="shared" si="6101"/>
        <v>21.428571428571427</v>
      </c>
      <c r="R6504" s="90"/>
      <c r="S6504" s="90"/>
      <c r="T6504" s="90"/>
      <c r="U6504" s="90"/>
      <c r="V6504" s="90"/>
      <c r="W6504" s="90"/>
      <c r="X6504" s="90"/>
      <c r="Y6504" s="90"/>
    </row>
    <row r="6505" spans="1:25" ht="15" customHeight="1" x14ac:dyDescent="0.25">
      <c r="A6505" s="64" t="s">
        <v>935</v>
      </c>
      <c r="B6505" s="64" t="s">
        <v>140</v>
      </c>
      <c r="C6505" s="64" t="s">
        <v>1172</v>
      </c>
      <c r="D6505" s="64" t="s">
        <v>2270</v>
      </c>
      <c r="E6505" s="20" t="s">
        <v>23</v>
      </c>
      <c r="F6505" s="64" t="s">
        <v>2276</v>
      </c>
      <c r="G6505" s="53" t="s">
        <v>388</v>
      </c>
      <c r="H6505" s="53" t="s">
        <v>29</v>
      </c>
      <c r="I6505" s="26">
        <v>18500</v>
      </c>
      <c r="J6505" s="26">
        <v>18500</v>
      </c>
      <c r="K6505" s="26">
        <v>10000</v>
      </c>
      <c r="L6505" s="26">
        <f t="shared" si="6099"/>
        <v>7400</v>
      </c>
      <c r="M6505" s="26">
        <v>7400</v>
      </c>
      <c r="N6505" s="26">
        <v>0</v>
      </c>
      <c r="O6505" s="26">
        <v>0</v>
      </c>
      <c r="P6505" s="26">
        <f t="shared" si="6100"/>
        <v>17400</v>
      </c>
      <c r="Q6505" s="26">
        <f t="shared" si="6101"/>
        <v>94.054054054054063</v>
      </c>
      <c r="R6505" s="90"/>
      <c r="S6505" s="90"/>
      <c r="T6505" s="90"/>
      <c r="U6505" s="90"/>
      <c r="V6505" s="90"/>
      <c r="W6505" s="90"/>
      <c r="X6505" s="90"/>
      <c r="Y6505" s="90"/>
    </row>
    <row r="6506" spans="1:25" ht="15" customHeight="1" x14ac:dyDescent="0.25">
      <c r="A6506" s="63" t="s">
        <v>935</v>
      </c>
      <c r="B6506" s="63" t="s">
        <v>140</v>
      </c>
      <c r="C6506" s="63" t="s">
        <v>1172</v>
      </c>
      <c r="D6506" s="63" t="s">
        <v>2270</v>
      </c>
      <c r="E6506" s="65" t="s">
        <v>30</v>
      </c>
      <c r="F6506" s="65" t="s">
        <v>1</v>
      </c>
      <c r="G6506" s="65" t="s">
        <v>1</v>
      </c>
      <c r="H6506" s="65" t="s">
        <v>31</v>
      </c>
      <c r="I6506" s="31">
        <f t="shared" ref="I6506:K6506" si="6126">SUM(I6507)</f>
        <v>461995</v>
      </c>
      <c r="J6506" s="31">
        <f t="shared" si="6126"/>
        <v>416000</v>
      </c>
      <c r="K6506" s="31">
        <f t="shared" si="6126"/>
        <v>213000</v>
      </c>
      <c r="L6506" s="31">
        <f t="shared" si="6099"/>
        <v>107100</v>
      </c>
      <c r="M6506" s="31">
        <f t="shared" ref="M6506" si="6127">SUM(M6507)</f>
        <v>35700</v>
      </c>
      <c r="N6506" s="31">
        <f t="shared" ref="N6506:O6506" si="6128">SUM(N6507)</f>
        <v>35700</v>
      </c>
      <c r="O6506" s="31">
        <f t="shared" si="6128"/>
        <v>35700</v>
      </c>
      <c r="P6506" s="31">
        <f t="shared" si="6100"/>
        <v>320100</v>
      </c>
      <c r="Q6506" s="31">
        <f t="shared" si="6101"/>
        <v>76.947115384615387</v>
      </c>
      <c r="R6506" s="94"/>
      <c r="S6506" s="94"/>
      <c r="T6506" s="94"/>
      <c r="U6506" s="94"/>
      <c r="V6506" s="94"/>
      <c r="W6506" s="94"/>
      <c r="X6506" s="94"/>
      <c r="Y6506" s="94"/>
    </row>
    <row r="6507" spans="1:25" ht="15" customHeight="1" x14ac:dyDescent="0.25">
      <c r="A6507" s="64" t="s">
        <v>935</v>
      </c>
      <c r="B6507" s="64" t="s">
        <v>140</v>
      </c>
      <c r="C6507" s="64" t="s">
        <v>1172</v>
      </c>
      <c r="D6507" s="64" t="s">
        <v>2270</v>
      </c>
      <c r="E6507" s="20" t="s">
        <v>33</v>
      </c>
      <c r="F6507" s="64"/>
      <c r="G6507" s="53" t="s">
        <v>388</v>
      </c>
      <c r="H6507" s="53" t="s">
        <v>32</v>
      </c>
      <c r="I6507" s="26">
        <v>461995</v>
      </c>
      <c r="J6507" s="26">
        <v>416000</v>
      </c>
      <c r="K6507" s="26">
        <v>213000</v>
      </c>
      <c r="L6507" s="26">
        <f t="shared" si="6099"/>
        <v>107100</v>
      </c>
      <c r="M6507" s="26">
        <v>35700</v>
      </c>
      <c r="N6507" s="26">
        <v>35700</v>
      </c>
      <c r="O6507" s="26">
        <v>35700</v>
      </c>
      <c r="P6507" s="26">
        <f t="shared" si="6100"/>
        <v>320100</v>
      </c>
      <c r="Q6507" s="26">
        <f t="shared" si="6101"/>
        <v>76.947115384615387</v>
      </c>
      <c r="R6507" s="90"/>
      <c r="S6507" s="90"/>
      <c r="T6507" s="90"/>
      <c r="U6507" s="90"/>
      <c r="V6507" s="90"/>
      <c r="W6507" s="90"/>
      <c r="X6507" s="90"/>
      <c r="Y6507" s="90"/>
    </row>
    <row r="6508" spans="1:25" ht="15" customHeight="1" x14ac:dyDescent="0.25">
      <c r="A6508" s="63" t="s">
        <v>935</v>
      </c>
      <c r="B6508" s="63" t="s">
        <v>140</v>
      </c>
      <c r="C6508" s="63" t="s">
        <v>1172</v>
      </c>
      <c r="D6508" s="63" t="s">
        <v>2270</v>
      </c>
      <c r="E6508" s="65" t="s">
        <v>34</v>
      </c>
      <c r="F6508" s="65" t="s">
        <v>1</v>
      </c>
      <c r="G6508" s="65" t="s">
        <v>1</v>
      </c>
      <c r="H6508" s="65" t="s">
        <v>35</v>
      </c>
      <c r="I6508" s="31">
        <f t="shared" ref="I6508:K6508" si="6129">SUM(I6509:I6517)</f>
        <v>829260</v>
      </c>
      <c r="J6508" s="31">
        <f t="shared" si="6129"/>
        <v>265300</v>
      </c>
      <c r="K6508" s="31">
        <f t="shared" si="6129"/>
        <v>169650</v>
      </c>
      <c r="L6508" s="31">
        <f t="shared" si="6099"/>
        <v>58825</v>
      </c>
      <c r="M6508" s="31">
        <f t="shared" ref="M6508" si="6130">SUM(M6509:M6517)</f>
        <v>25275</v>
      </c>
      <c r="N6508" s="31">
        <f t="shared" ref="N6508:O6508" si="6131">SUM(N6509:N6517)</f>
        <v>12775</v>
      </c>
      <c r="O6508" s="31">
        <f t="shared" si="6131"/>
        <v>20775</v>
      </c>
      <c r="P6508" s="31">
        <f t="shared" si="6100"/>
        <v>228475</v>
      </c>
      <c r="Q6508" s="31">
        <f t="shared" si="6101"/>
        <v>86.119487372785528</v>
      </c>
      <c r="R6508" s="94"/>
      <c r="S6508" s="94"/>
      <c r="T6508" s="94"/>
      <c r="U6508" s="94"/>
      <c r="V6508" s="94"/>
      <c r="W6508" s="94"/>
      <c r="X6508" s="94"/>
      <c r="Y6508" s="94"/>
    </row>
    <row r="6509" spans="1:25" ht="15" customHeight="1" x14ac:dyDescent="0.25">
      <c r="A6509" s="64" t="s">
        <v>935</v>
      </c>
      <c r="B6509" s="64" t="s">
        <v>140</v>
      </c>
      <c r="C6509" s="64" t="s">
        <v>1172</v>
      </c>
      <c r="D6509" s="64" t="s">
        <v>2270</v>
      </c>
      <c r="E6509" s="20" t="s">
        <v>38</v>
      </c>
      <c r="F6509" s="64"/>
      <c r="G6509" s="53" t="s">
        <v>388</v>
      </c>
      <c r="H6509" s="53" t="s">
        <v>37</v>
      </c>
      <c r="I6509" s="26">
        <v>20000</v>
      </c>
      <c r="J6509" s="26">
        <v>0</v>
      </c>
      <c r="K6509" s="26">
        <v>0</v>
      </c>
      <c r="L6509" s="26">
        <f t="shared" si="6099"/>
        <v>0</v>
      </c>
      <c r="M6509" s="26"/>
      <c r="N6509" s="26"/>
      <c r="O6509" s="26"/>
      <c r="P6509" s="26">
        <f t="shared" si="6100"/>
        <v>0</v>
      </c>
      <c r="Q6509" s="26" t="str">
        <f t="shared" si="6101"/>
        <v>-</v>
      </c>
      <c r="R6509" s="90"/>
      <c r="S6509" s="90"/>
      <c r="T6509" s="90"/>
      <c r="U6509" s="90"/>
      <c r="V6509" s="90"/>
      <c r="W6509" s="90"/>
      <c r="X6509" s="90"/>
      <c r="Y6509" s="90"/>
    </row>
    <row r="6510" spans="1:25" ht="15" customHeight="1" x14ac:dyDescent="0.25">
      <c r="A6510" s="64" t="s">
        <v>935</v>
      </c>
      <c r="B6510" s="64" t="s">
        <v>140</v>
      </c>
      <c r="C6510" s="64" t="s">
        <v>1172</v>
      </c>
      <c r="D6510" s="64" t="s">
        <v>2270</v>
      </c>
      <c r="E6510" s="20" t="s">
        <v>298</v>
      </c>
      <c r="F6510" s="64"/>
      <c r="G6510" s="53" t="s">
        <v>388</v>
      </c>
      <c r="H6510" s="53" t="s">
        <v>297</v>
      </c>
      <c r="I6510" s="26">
        <v>175000</v>
      </c>
      <c r="J6510" s="26">
        <v>165000</v>
      </c>
      <c r="K6510" s="26">
        <v>120000</v>
      </c>
      <c r="L6510" s="26">
        <f t="shared" si="6099"/>
        <v>21000</v>
      </c>
      <c r="M6510" s="26">
        <v>7000</v>
      </c>
      <c r="N6510" s="26">
        <v>7000</v>
      </c>
      <c r="O6510" s="26">
        <v>7000</v>
      </c>
      <c r="P6510" s="26">
        <f t="shared" si="6100"/>
        <v>141000</v>
      </c>
      <c r="Q6510" s="26">
        <f t="shared" si="6101"/>
        <v>85.454545454545453</v>
      </c>
      <c r="R6510" s="90"/>
      <c r="S6510" s="90"/>
      <c r="T6510" s="90"/>
      <c r="U6510" s="90"/>
      <c r="V6510" s="90"/>
      <c r="W6510" s="90"/>
      <c r="X6510" s="90"/>
      <c r="Y6510" s="90"/>
    </row>
    <row r="6511" spans="1:25" ht="15" customHeight="1" x14ac:dyDescent="0.25">
      <c r="A6511" s="64" t="s">
        <v>935</v>
      </c>
      <c r="B6511" s="64" t="s">
        <v>140</v>
      </c>
      <c r="C6511" s="64" t="s">
        <v>1172</v>
      </c>
      <c r="D6511" s="64" t="s">
        <v>2270</v>
      </c>
      <c r="E6511" s="20" t="s">
        <v>301</v>
      </c>
      <c r="F6511" s="64"/>
      <c r="G6511" s="53" t="s">
        <v>388</v>
      </c>
      <c r="H6511" s="53" t="s">
        <v>300</v>
      </c>
      <c r="I6511" s="26">
        <v>60000</v>
      </c>
      <c r="J6511" s="26">
        <v>50000</v>
      </c>
      <c r="K6511" s="26">
        <v>30000</v>
      </c>
      <c r="L6511" s="26">
        <f t="shared" si="6099"/>
        <v>15000</v>
      </c>
      <c r="M6511" s="26">
        <v>5000</v>
      </c>
      <c r="N6511" s="26">
        <v>5000</v>
      </c>
      <c r="O6511" s="26">
        <v>5000</v>
      </c>
      <c r="P6511" s="26">
        <f t="shared" si="6100"/>
        <v>45000</v>
      </c>
      <c r="Q6511" s="26">
        <f t="shared" si="6101"/>
        <v>90</v>
      </c>
      <c r="R6511" s="90"/>
      <c r="S6511" s="90"/>
      <c r="T6511" s="90"/>
      <c r="U6511" s="90"/>
      <c r="V6511" s="90"/>
      <c r="W6511" s="90"/>
      <c r="X6511" s="90"/>
      <c r="Y6511" s="90"/>
    </row>
    <row r="6512" spans="1:25" ht="15" customHeight="1" x14ac:dyDescent="0.25">
      <c r="A6512" s="64" t="s">
        <v>935</v>
      </c>
      <c r="B6512" s="64" t="s">
        <v>140</v>
      </c>
      <c r="C6512" s="64" t="s">
        <v>1172</v>
      </c>
      <c r="D6512" s="64" t="s">
        <v>2270</v>
      </c>
      <c r="E6512" s="20" t="s">
        <v>218</v>
      </c>
      <c r="F6512" s="64"/>
      <c r="G6512" s="53" t="s">
        <v>388</v>
      </c>
      <c r="H6512" s="53" t="s">
        <v>217</v>
      </c>
      <c r="I6512" s="26">
        <v>35000</v>
      </c>
      <c r="J6512" s="26">
        <v>0</v>
      </c>
      <c r="K6512" s="26">
        <v>0</v>
      </c>
      <c r="L6512" s="26">
        <f t="shared" si="6099"/>
        <v>0</v>
      </c>
      <c r="M6512" s="26"/>
      <c r="N6512" s="26"/>
      <c r="O6512" s="26"/>
      <c r="P6512" s="26">
        <f t="shared" si="6100"/>
        <v>0</v>
      </c>
      <c r="Q6512" s="26" t="str">
        <f t="shared" si="6101"/>
        <v>-</v>
      </c>
      <c r="R6512" s="90"/>
      <c r="S6512" s="90"/>
      <c r="T6512" s="90"/>
      <c r="U6512" s="90"/>
      <c r="V6512" s="90"/>
      <c r="W6512" s="90"/>
      <c r="X6512" s="90"/>
      <c r="Y6512" s="90"/>
    </row>
    <row r="6513" spans="1:25" ht="15" customHeight="1" x14ac:dyDescent="0.25">
      <c r="A6513" s="64" t="s">
        <v>935</v>
      </c>
      <c r="B6513" s="64" t="s">
        <v>140</v>
      </c>
      <c r="C6513" s="64" t="s">
        <v>1172</v>
      </c>
      <c r="D6513" s="64" t="s">
        <v>2270</v>
      </c>
      <c r="E6513" s="20" t="s">
        <v>303</v>
      </c>
      <c r="F6513" s="64"/>
      <c r="G6513" s="53" t="s">
        <v>388</v>
      </c>
      <c r="H6513" s="53" t="s">
        <v>302</v>
      </c>
      <c r="I6513" s="26">
        <v>8000</v>
      </c>
      <c r="J6513" s="26">
        <v>0</v>
      </c>
      <c r="K6513" s="26">
        <v>0</v>
      </c>
      <c r="L6513" s="26">
        <f t="shared" si="6099"/>
        <v>0</v>
      </c>
      <c r="M6513" s="26"/>
      <c r="N6513" s="26"/>
      <c r="O6513" s="26"/>
      <c r="P6513" s="26">
        <f t="shared" si="6100"/>
        <v>0</v>
      </c>
      <c r="Q6513" s="26" t="str">
        <f t="shared" si="6101"/>
        <v>-</v>
      </c>
      <c r="R6513" s="90"/>
      <c r="S6513" s="90"/>
      <c r="T6513" s="90"/>
      <c r="U6513" s="90"/>
      <c r="V6513" s="90"/>
      <c r="W6513" s="90"/>
      <c r="X6513" s="90"/>
      <c r="Y6513" s="90"/>
    </row>
    <row r="6514" spans="1:25" ht="15" customHeight="1" x14ac:dyDescent="0.25">
      <c r="A6514" s="64" t="s">
        <v>935</v>
      </c>
      <c r="B6514" s="64" t="s">
        <v>140</v>
      </c>
      <c r="C6514" s="64" t="s">
        <v>1172</v>
      </c>
      <c r="D6514" s="64" t="s">
        <v>2270</v>
      </c>
      <c r="E6514" s="20" t="s">
        <v>305</v>
      </c>
      <c r="F6514" s="64"/>
      <c r="G6514" s="53" t="s">
        <v>388</v>
      </c>
      <c r="H6514" s="53" t="s">
        <v>304</v>
      </c>
      <c r="I6514" s="26">
        <v>8000</v>
      </c>
      <c r="J6514" s="26">
        <v>0</v>
      </c>
      <c r="K6514" s="26">
        <v>0</v>
      </c>
      <c r="L6514" s="26">
        <f t="shared" si="6099"/>
        <v>0</v>
      </c>
      <c r="M6514" s="26"/>
      <c r="N6514" s="26"/>
      <c r="O6514" s="26"/>
      <c r="P6514" s="26">
        <f t="shared" si="6100"/>
        <v>0</v>
      </c>
      <c r="Q6514" s="26" t="str">
        <f t="shared" si="6101"/>
        <v>-</v>
      </c>
      <c r="R6514" s="90"/>
      <c r="S6514" s="90"/>
      <c r="T6514" s="90"/>
      <c r="U6514" s="90"/>
      <c r="V6514" s="90"/>
      <c r="W6514" s="90"/>
      <c r="X6514" s="90"/>
      <c r="Y6514" s="90"/>
    </row>
    <row r="6515" spans="1:25" ht="15" customHeight="1" x14ac:dyDescent="0.25">
      <c r="A6515" s="64" t="s">
        <v>935</v>
      </c>
      <c r="B6515" s="64" t="s">
        <v>140</v>
      </c>
      <c r="C6515" s="64" t="s">
        <v>1172</v>
      </c>
      <c r="D6515" s="64" t="s">
        <v>2270</v>
      </c>
      <c r="E6515" s="20" t="s">
        <v>308</v>
      </c>
      <c r="F6515" s="64"/>
      <c r="G6515" s="53" t="s">
        <v>388</v>
      </c>
      <c r="H6515" s="53" t="s">
        <v>307</v>
      </c>
      <c r="I6515" s="26">
        <v>34300</v>
      </c>
      <c r="J6515" s="26">
        <v>9300</v>
      </c>
      <c r="K6515" s="26">
        <v>4650</v>
      </c>
      <c r="L6515" s="26">
        <f t="shared" si="6099"/>
        <v>2325</v>
      </c>
      <c r="M6515" s="26">
        <v>775</v>
      </c>
      <c r="N6515" s="26">
        <v>775</v>
      </c>
      <c r="O6515" s="26">
        <v>775</v>
      </c>
      <c r="P6515" s="26">
        <f t="shared" si="6100"/>
        <v>6975</v>
      </c>
      <c r="Q6515" s="26">
        <f t="shared" si="6101"/>
        <v>75</v>
      </c>
      <c r="R6515" s="90"/>
      <c r="S6515" s="90"/>
      <c r="T6515" s="90"/>
      <c r="U6515" s="90"/>
      <c r="V6515" s="90"/>
      <c r="W6515" s="90"/>
      <c r="X6515" s="90"/>
      <c r="Y6515" s="90"/>
    </row>
    <row r="6516" spans="1:25" ht="15" customHeight="1" x14ac:dyDescent="0.25">
      <c r="A6516" s="64" t="s">
        <v>935</v>
      </c>
      <c r="B6516" s="64" t="s">
        <v>140</v>
      </c>
      <c r="C6516" s="64" t="s">
        <v>1172</v>
      </c>
      <c r="D6516" s="64" t="s">
        <v>2270</v>
      </c>
      <c r="E6516" s="20" t="s">
        <v>311</v>
      </c>
      <c r="F6516" s="64"/>
      <c r="G6516" s="53" t="s">
        <v>388</v>
      </c>
      <c r="H6516" s="53" t="s">
        <v>310</v>
      </c>
      <c r="I6516" s="26">
        <v>19000</v>
      </c>
      <c r="J6516" s="26">
        <v>0</v>
      </c>
      <c r="K6516" s="26">
        <v>0</v>
      </c>
      <c r="L6516" s="26">
        <f t="shared" si="6099"/>
        <v>0</v>
      </c>
      <c r="M6516" s="26"/>
      <c r="N6516" s="26"/>
      <c r="O6516" s="26"/>
      <c r="P6516" s="26">
        <f t="shared" si="6100"/>
        <v>0</v>
      </c>
      <c r="Q6516" s="26" t="str">
        <f t="shared" si="6101"/>
        <v>-</v>
      </c>
      <c r="R6516" s="90"/>
      <c r="S6516" s="90"/>
      <c r="T6516" s="90"/>
      <c r="U6516" s="90"/>
      <c r="V6516" s="90"/>
      <c r="W6516" s="90"/>
      <c r="X6516" s="90"/>
      <c r="Y6516" s="90"/>
    </row>
    <row r="6517" spans="1:25" ht="15" customHeight="1" x14ac:dyDescent="0.25">
      <c r="A6517" s="63" t="s">
        <v>935</v>
      </c>
      <c r="B6517" s="63" t="s">
        <v>140</v>
      </c>
      <c r="C6517" s="63" t="s">
        <v>1172</v>
      </c>
      <c r="D6517" s="63" t="s">
        <v>2270</v>
      </c>
      <c r="E6517" s="63" t="s">
        <v>39</v>
      </c>
      <c r="F6517" s="64" t="s">
        <v>1</v>
      </c>
      <c r="G6517" s="53" t="s">
        <v>1</v>
      </c>
      <c r="H6517" s="65" t="s">
        <v>40</v>
      </c>
      <c r="I6517" s="31">
        <f t="shared" ref="I6517:K6517" si="6132">SUM(I6518:I6521)</f>
        <v>469960</v>
      </c>
      <c r="J6517" s="31">
        <f t="shared" si="6132"/>
        <v>41000</v>
      </c>
      <c r="K6517" s="31">
        <f t="shared" si="6132"/>
        <v>15000</v>
      </c>
      <c r="L6517" s="31">
        <f t="shared" si="6099"/>
        <v>20500</v>
      </c>
      <c r="M6517" s="31">
        <f t="shared" ref="M6517" si="6133">SUM(M6518:M6521)</f>
        <v>12500</v>
      </c>
      <c r="N6517" s="31">
        <f t="shared" ref="N6517:O6517" si="6134">SUM(N6518:N6521)</f>
        <v>0</v>
      </c>
      <c r="O6517" s="31">
        <f t="shared" si="6134"/>
        <v>8000</v>
      </c>
      <c r="P6517" s="31">
        <f t="shared" si="6100"/>
        <v>35500</v>
      </c>
      <c r="Q6517" s="31">
        <f t="shared" si="6101"/>
        <v>86.58536585365853</v>
      </c>
      <c r="R6517" s="94"/>
      <c r="S6517" s="94"/>
      <c r="T6517" s="94"/>
      <c r="U6517" s="94"/>
      <c r="V6517" s="94"/>
      <c r="W6517" s="94"/>
      <c r="X6517" s="94"/>
      <c r="Y6517" s="94"/>
    </row>
    <row r="6518" spans="1:25" ht="15" customHeight="1" x14ac:dyDescent="0.25">
      <c r="A6518" s="64" t="s">
        <v>935</v>
      </c>
      <c r="B6518" s="64" t="s">
        <v>140</v>
      </c>
      <c r="C6518" s="64" t="s">
        <v>1172</v>
      </c>
      <c r="D6518" s="64" t="s">
        <v>2270</v>
      </c>
      <c r="E6518" s="20" t="s">
        <v>41</v>
      </c>
      <c r="F6518" s="64"/>
      <c r="G6518" s="53" t="s">
        <v>388</v>
      </c>
      <c r="H6518" s="53" t="s">
        <v>40</v>
      </c>
      <c r="I6518" s="26">
        <v>449360</v>
      </c>
      <c r="J6518" s="26">
        <v>20400</v>
      </c>
      <c r="K6518" s="26">
        <v>0</v>
      </c>
      <c r="L6518" s="26">
        <f t="shared" si="6099"/>
        <v>20400</v>
      </c>
      <c r="M6518" s="26">
        <v>12400</v>
      </c>
      <c r="N6518" s="26">
        <v>0</v>
      </c>
      <c r="O6518" s="26">
        <v>8000</v>
      </c>
      <c r="P6518" s="26">
        <f t="shared" si="6100"/>
        <v>20400</v>
      </c>
      <c r="Q6518" s="26">
        <f t="shared" si="6101"/>
        <v>100</v>
      </c>
      <c r="R6518" s="90"/>
      <c r="S6518" s="90"/>
      <c r="T6518" s="90"/>
      <c r="U6518" s="90"/>
      <c r="V6518" s="90"/>
      <c r="W6518" s="90"/>
      <c r="X6518" s="90"/>
      <c r="Y6518" s="90"/>
    </row>
    <row r="6519" spans="1:25" s="17" customFormat="1" ht="15" customHeight="1" x14ac:dyDescent="0.25">
      <c r="A6519" s="44" t="s">
        <v>935</v>
      </c>
      <c r="B6519" s="44" t="s">
        <v>140</v>
      </c>
      <c r="C6519" s="44" t="s">
        <v>1172</v>
      </c>
      <c r="D6519" s="44" t="s">
        <v>2270</v>
      </c>
      <c r="E6519" s="45" t="s">
        <v>41</v>
      </c>
      <c r="F6519" s="44" t="s">
        <v>3805</v>
      </c>
      <c r="G6519" s="46" t="s">
        <v>388</v>
      </c>
      <c r="H6519" s="46" t="s">
        <v>3803</v>
      </c>
      <c r="I6519" s="35">
        <v>0</v>
      </c>
      <c r="J6519" s="35">
        <v>0</v>
      </c>
      <c r="K6519" s="35">
        <v>0</v>
      </c>
      <c r="L6519" s="35">
        <f t="shared" si="6099"/>
        <v>0</v>
      </c>
      <c r="M6519" s="35"/>
      <c r="N6519" s="35"/>
      <c r="O6519" s="35"/>
      <c r="P6519" s="35">
        <f t="shared" si="6100"/>
        <v>0</v>
      </c>
      <c r="Q6519" s="35" t="str">
        <f t="shared" si="6101"/>
        <v>-</v>
      </c>
      <c r="R6519" s="95"/>
      <c r="S6519" s="95"/>
      <c r="T6519" s="95"/>
      <c r="U6519" s="95"/>
      <c r="V6519" s="95"/>
      <c r="W6519" s="95"/>
      <c r="X6519" s="95"/>
      <c r="Y6519" s="95"/>
    </row>
    <row r="6520" spans="1:25" ht="15" customHeight="1" x14ac:dyDescent="0.25">
      <c r="A6520" s="64" t="s">
        <v>935</v>
      </c>
      <c r="B6520" s="64" t="s">
        <v>140</v>
      </c>
      <c r="C6520" s="64" t="s">
        <v>1172</v>
      </c>
      <c r="D6520" s="64" t="s">
        <v>2270</v>
      </c>
      <c r="E6520" s="20" t="s">
        <v>41</v>
      </c>
      <c r="F6520" s="64" t="s">
        <v>2277</v>
      </c>
      <c r="G6520" s="53" t="s">
        <v>388</v>
      </c>
      <c r="H6520" s="53" t="s">
        <v>49</v>
      </c>
      <c r="I6520" s="26">
        <v>15100</v>
      </c>
      <c r="J6520" s="26">
        <v>15100</v>
      </c>
      <c r="K6520" s="26">
        <v>15000</v>
      </c>
      <c r="L6520" s="26">
        <f t="shared" si="6099"/>
        <v>100</v>
      </c>
      <c r="M6520" s="26">
        <v>100</v>
      </c>
      <c r="N6520" s="26"/>
      <c r="O6520" s="26"/>
      <c r="P6520" s="26">
        <f t="shared" si="6100"/>
        <v>15100</v>
      </c>
      <c r="Q6520" s="26">
        <f t="shared" si="6101"/>
        <v>100</v>
      </c>
      <c r="R6520" s="90"/>
      <c r="S6520" s="90"/>
      <c r="T6520" s="90"/>
      <c r="U6520" s="90"/>
      <c r="V6520" s="90"/>
      <c r="W6520" s="90"/>
      <c r="X6520" s="90"/>
      <c r="Y6520" s="90"/>
    </row>
    <row r="6521" spans="1:25" ht="22.5" customHeight="1" x14ac:dyDescent="0.25">
      <c r="A6521" s="64" t="s">
        <v>935</v>
      </c>
      <c r="B6521" s="64" t="s">
        <v>140</v>
      </c>
      <c r="C6521" s="64" t="s">
        <v>1172</v>
      </c>
      <c r="D6521" s="64" t="s">
        <v>2270</v>
      </c>
      <c r="E6521" s="20" t="s">
        <v>41</v>
      </c>
      <c r="F6521" s="64" t="s">
        <v>2278</v>
      </c>
      <c r="G6521" s="53" t="s">
        <v>388</v>
      </c>
      <c r="H6521" s="53" t="s">
        <v>55</v>
      </c>
      <c r="I6521" s="26">
        <v>5500</v>
      </c>
      <c r="J6521" s="26">
        <v>5500</v>
      </c>
      <c r="K6521" s="26">
        <v>0</v>
      </c>
      <c r="L6521" s="26">
        <f t="shared" si="6099"/>
        <v>0</v>
      </c>
      <c r="M6521" s="26"/>
      <c r="N6521" s="26"/>
      <c r="O6521" s="26"/>
      <c r="P6521" s="26">
        <f t="shared" si="6100"/>
        <v>0</v>
      </c>
      <c r="Q6521" s="26">
        <f t="shared" si="6101"/>
        <v>0</v>
      </c>
      <c r="R6521" s="90"/>
      <c r="S6521" s="90"/>
      <c r="T6521" s="90"/>
      <c r="U6521" s="90"/>
      <c r="V6521" s="90"/>
      <c r="W6521" s="90"/>
      <c r="X6521" s="90"/>
      <c r="Y6521" s="90"/>
    </row>
    <row r="6522" spans="1:25" ht="15" customHeight="1" x14ac:dyDescent="0.25">
      <c r="A6522" s="63" t="s">
        <v>1</v>
      </c>
      <c r="B6522" s="63" t="s">
        <v>1</v>
      </c>
      <c r="C6522" s="63" t="s">
        <v>1</v>
      </c>
      <c r="D6522" s="65" t="s">
        <v>1</v>
      </c>
      <c r="E6522" s="65" t="s">
        <v>1</v>
      </c>
      <c r="F6522" s="65" t="s">
        <v>1</v>
      </c>
      <c r="G6522" s="65" t="s">
        <v>1</v>
      </c>
      <c r="H6522" s="66" t="s">
        <v>56</v>
      </c>
      <c r="I6522" s="30">
        <f t="shared" ref="I6522:K6522" si="6135">SUM(I6523)</f>
        <v>8200</v>
      </c>
      <c r="J6522" s="30">
        <f t="shared" si="6135"/>
        <v>0</v>
      </c>
      <c r="K6522" s="30">
        <f t="shared" si="6135"/>
        <v>0</v>
      </c>
      <c r="L6522" s="30">
        <f t="shared" si="6099"/>
        <v>0</v>
      </c>
      <c r="M6522" s="30">
        <f t="shared" ref="M6522" si="6136">SUM(M6523)</f>
        <v>0</v>
      </c>
      <c r="N6522" s="30">
        <f t="shared" ref="N6522:O6522" si="6137">SUM(N6523)</f>
        <v>0</v>
      </c>
      <c r="O6522" s="30">
        <f t="shared" si="6137"/>
        <v>0</v>
      </c>
      <c r="P6522" s="30">
        <f t="shared" si="6100"/>
        <v>0</v>
      </c>
      <c r="Q6522" s="30" t="str">
        <f t="shared" si="6101"/>
        <v>-</v>
      </c>
      <c r="R6522" s="93"/>
      <c r="S6522" s="93"/>
      <c r="T6522" s="93"/>
      <c r="U6522" s="93"/>
      <c r="V6522" s="93"/>
      <c r="W6522" s="93"/>
      <c r="X6522" s="93"/>
      <c r="Y6522" s="93"/>
    </row>
    <row r="6523" spans="1:25" ht="15" customHeight="1" x14ac:dyDescent="0.25">
      <c r="A6523" s="63" t="s">
        <v>935</v>
      </c>
      <c r="B6523" s="63" t="s">
        <v>140</v>
      </c>
      <c r="C6523" s="63" t="s">
        <v>1172</v>
      </c>
      <c r="D6523" s="63" t="s">
        <v>2270</v>
      </c>
      <c r="E6523" s="65" t="s">
        <v>57</v>
      </c>
      <c r="F6523" s="65" t="s">
        <v>1</v>
      </c>
      <c r="G6523" s="65" t="s">
        <v>1</v>
      </c>
      <c r="H6523" s="65" t="s">
        <v>58</v>
      </c>
      <c r="I6523" s="31">
        <f t="shared" ref="I6523:K6523" si="6138">SUM(I6524:I6526)</f>
        <v>8200</v>
      </c>
      <c r="J6523" s="31">
        <f t="shared" si="6138"/>
        <v>0</v>
      </c>
      <c r="K6523" s="31">
        <f t="shared" si="6138"/>
        <v>0</v>
      </c>
      <c r="L6523" s="31">
        <f t="shared" si="6099"/>
        <v>0</v>
      </c>
      <c r="M6523" s="31">
        <f t="shared" ref="M6523" si="6139">SUM(M6524:M6526)</f>
        <v>0</v>
      </c>
      <c r="N6523" s="31">
        <f t="shared" ref="N6523:O6523" si="6140">SUM(N6524:N6526)</f>
        <v>0</v>
      </c>
      <c r="O6523" s="31">
        <f t="shared" si="6140"/>
        <v>0</v>
      </c>
      <c r="P6523" s="31">
        <f t="shared" si="6100"/>
        <v>0</v>
      </c>
      <c r="Q6523" s="31" t="str">
        <f t="shared" si="6101"/>
        <v>-</v>
      </c>
      <c r="R6523" s="94"/>
      <c r="S6523" s="94"/>
      <c r="T6523" s="94"/>
      <c r="U6523" s="94"/>
      <c r="V6523" s="94"/>
      <c r="W6523" s="94"/>
      <c r="X6523" s="94"/>
      <c r="Y6523" s="94"/>
    </row>
    <row r="6524" spans="1:25" s="17" customFormat="1" ht="15" customHeight="1" x14ac:dyDescent="0.25">
      <c r="A6524" s="44" t="s">
        <v>935</v>
      </c>
      <c r="B6524" s="44" t="s">
        <v>140</v>
      </c>
      <c r="C6524" s="44" t="s">
        <v>1172</v>
      </c>
      <c r="D6524" s="44" t="s">
        <v>2270</v>
      </c>
      <c r="E6524" s="45" t="s">
        <v>106</v>
      </c>
      <c r="F6524" s="44"/>
      <c r="G6524" s="46" t="s">
        <v>388</v>
      </c>
      <c r="H6524" s="46" t="s">
        <v>105</v>
      </c>
      <c r="I6524" s="41">
        <v>100</v>
      </c>
      <c r="J6524" s="41">
        <v>0</v>
      </c>
      <c r="K6524" s="41">
        <v>0</v>
      </c>
      <c r="L6524" s="41">
        <f t="shared" si="6099"/>
        <v>0</v>
      </c>
      <c r="M6524" s="41"/>
      <c r="N6524" s="41"/>
      <c r="O6524" s="41"/>
      <c r="P6524" s="41">
        <f t="shared" si="6100"/>
        <v>0</v>
      </c>
      <c r="Q6524" s="41" t="str">
        <f t="shared" si="6101"/>
        <v>-</v>
      </c>
      <c r="R6524" s="104"/>
      <c r="S6524" s="104"/>
      <c r="T6524" s="104"/>
      <c r="U6524" s="104"/>
      <c r="V6524" s="104"/>
      <c r="W6524" s="104"/>
      <c r="X6524" s="104"/>
      <c r="Y6524" s="104"/>
    </row>
    <row r="6525" spans="1:25" ht="15" customHeight="1" x14ac:dyDescent="0.25">
      <c r="A6525" s="52" t="s">
        <v>935</v>
      </c>
      <c r="B6525" s="52" t="s">
        <v>140</v>
      </c>
      <c r="C6525" s="52" t="s">
        <v>1172</v>
      </c>
      <c r="D6525" s="52" t="s">
        <v>2270</v>
      </c>
      <c r="E6525" s="51" t="s">
        <v>61</v>
      </c>
      <c r="F6525" s="52"/>
      <c r="G6525" s="71" t="s">
        <v>388</v>
      </c>
      <c r="H6525" s="71" t="s">
        <v>60</v>
      </c>
      <c r="I6525" s="26">
        <v>8000</v>
      </c>
      <c r="J6525" s="26">
        <v>0</v>
      </c>
      <c r="K6525" s="26">
        <v>0</v>
      </c>
      <c r="L6525" s="26">
        <f t="shared" si="6099"/>
        <v>0</v>
      </c>
      <c r="M6525" s="26"/>
      <c r="N6525" s="26"/>
      <c r="O6525" s="26"/>
      <c r="P6525" s="26">
        <f t="shared" si="6100"/>
        <v>0</v>
      </c>
      <c r="Q6525" s="26" t="str">
        <f t="shared" si="6101"/>
        <v>-</v>
      </c>
      <c r="R6525" s="90"/>
      <c r="S6525" s="90"/>
      <c r="T6525" s="90"/>
      <c r="U6525" s="90"/>
      <c r="V6525" s="90"/>
      <c r="W6525" s="90"/>
      <c r="X6525" s="90"/>
      <c r="Y6525" s="90"/>
    </row>
    <row r="6526" spans="1:25" s="17" customFormat="1" ht="15" customHeight="1" x14ac:dyDescent="0.25">
      <c r="A6526" s="44" t="s">
        <v>935</v>
      </c>
      <c r="B6526" s="44" t="s">
        <v>140</v>
      </c>
      <c r="C6526" s="44" t="s">
        <v>1172</v>
      </c>
      <c r="D6526" s="44" t="s">
        <v>2270</v>
      </c>
      <c r="E6526" s="45" t="s">
        <v>68</v>
      </c>
      <c r="F6526" s="44"/>
      <c r="G6526" s="46" t="s">
        <v>388</v>
      </c>
      <c r="H6526" s="46" t="s">
        <v>67</v>
      </c>
      <c r="I6526" s="35">
        <v>100</v>
      </c>
      <c r="J6526" s="35">
        <v>0</v>
      </c>
      <c r="K6526" s="35">
        <v>0</v>
      </c>
      <c r="L6526" s="35">
        <f t="shared" si="6099"/>
        <v>0</v>
      </c>
      <c r="M6526" s="35"/>
      <c r="N6526" s="35"/>
      <c r="O6526" s="35"/>
      <c r="P6526" s="35">
        <f t="shared" si="6100"/>
        <v>0</v>
      </c>
      <c r="Q6526" s="35" t="str">
        <f t="shared" si="6101"/>
        <v>-</v>
      </c>
      <c r="R6526" s="95"/>
      <c r="S6526" s="95"/>
      <c r="T6526" s="95"/>
      <c r="U6526" s="95"/>
      <c r="V6526" s="95"/>
      <c r="W6526" s="95"/>
      <c r="X6526" s="95"/>
      <c r="Y6526" s="95"/>
    </row>
    <row r="6527" spans="1:25" ht="14.25" customHeight="1" x14ac:dyDescent="0.25">
      <c r="A6527" s="63" t="s">
        <v>1</v>
      </c>
      <c r="B6527" s="63" t="s">
        <v>1</v>
      </c>
      <c r="C6527" s="63" t="s">
        <v>1</v>
      </c>
      <c r="D6527" s="65" t="s">
        <v>1</v>
      </c>
      <c r="E6527" s="65" t="s">
        <v>1</v>
      </c>
      <c r="F6527" s="65" t="s">
        <v>1</v>
      </c>
      <c r="G6527" s="65" t="s">
        <v>1</v>
      </c>
      <c r="H6527" s="66" t="s">
        <v>69</v>
      </c>
      <c r="I6527" s="30">
        <f t="shared" ref="I6527:K6527" si="6141">SUM(I6528)</f>
        <v>130000</v>
      </c>
      <c r="J6527" s="30">
        <f t="shared" si="6141"/>
        <v>0</v>
      </c>
      <c r="K6527" s="30">
        <f t="shared" si="6141"/>
        <v>0</v>
      </c>
      <c r="L6527" s="30">
        <f t="shared" si="6099"/>
        <v>0</v>
      </c>
      <c r="M6527" s="30">
        <f t="shared" ref="M6527" si="6142">SUM(M6528)</f>
        <v>0</v>
      </c>
      <c r="N6527" s="30">
        <f t="shared" ref="N6527:O6527" si="6143">SUM(N6528)</f>
        <v>0</v>
      </c>
      <c r="O6527" s="30">
        <f t="shared" si="6143"/>
        <v>0</v>
      </c>
      <c r="P6527" s="30">
        <f t="shared" si="6100"/>
        <v>0</v>
      </c>
      <c r="Q6527" s="30" t="str">
        <f t="shared" si="6101"/>
        <v>-</v>
      </c>
      <c r="R6527" s="93"/>
      <c r="S6527" s="93"/>
      <c r="T6527" s="93"/>
      <c r="U6527" s="93"/>
      <c r="V6527" s="93"/>
      <c r="W6527" s="93"/>
      <c r="X6527" s="93"/>
      <c r="Y6527" s="93"/>
    </row>
    <row r="6528" spans="1:25" ht="15" customHeight="1" x14ac:dyDescent="0.25">
      <c r="A6528" s="63" t="s">
        <v>935</v>
      </c>
      <c r="B6528" s="63" t="s">
        <v>140</v>
      </c>
      <c r="C6528" s="63" t="s">
        <v>1172</v>
      </c>
      <c r="D6528" s="63" t="s">
        <v>2270</v>
      </c>
      <c r="E6528" s="65" t="s">
        <v>70</v>
      </c>
      <c r="F6528" s="65" t="s">
        <v>1</v>
      </c>
      <c r="G6528" s="65" t="s">
        <v>1</v>
      </c>
      <c r="H6528" s="65" t="s">
        <v>71</v>
      </c>
      <c r="I6528" s="31">
        <f t="shared" ref="I6528:K6528" si="6144">SUM(I6529:I6531)</f>
        <v>130000</v>
      </c>
      <c r="J6528" s="31">
        <f t="shared" si="6144"/>
        <v>0</v>
      </c>
      <c r="K6528" s="31">
        <f t="shared" si="6144"/>
        <v>0</v>
      </c>
      <c r="L6528" s="31">
        <f t="shared" si="6099"/>
        <v>0</v>
      </c>
      <c r="M6528" s="31">
        <f t="shared" ref="M6528" si="6145">SUM(M6529:M6531)</f>
        <v>0</v>
      </c>
      <c r="N6528" s="31">
        <f t="shared" ref="N6528:O6528" si="6146">SUM(N6529:N6531)</f>
        <v>0</v>
      </c>
      <c r="O6528" s="31">
        <f t="shared" si="6146"/>
        <v>0</v>
      </c>
      <c r="P6528" s="31">
        <f t="shared" si="6100"/>
        <v>0</v>
      </c>
      <c r="Q6528" s="31" t="str">
        <f t="shared" si="6101"/>
        <v>-</v>
      </c>
      <c r="R6528" s="94"/>
      <c r="S6528" s="94"/>
      <c r="T6528" s="94"/>
      <c r="U6528" s="94"/>
      <c r="V6528" s="94"/>
      <c r="W6528" s="94"/>
      <c r="X6528" s="94"/>
      <c r="Y6528" s="94"/>
    </row>
    <row r="6529" spans="1:25" ht="15" customHeight="1" x14ac:dyDescent="0.25">
      <c r="A6529" s="64" t="s">
        <v>935</v>
      </c>
      <c r="B6529" s="64" t="s">
        <v>140</v>
      </c>
      <c r="C6529" s="64" t="s">
        <v>1172</v>
      </c>
      <c r="D6529" s="64" t="s">
        <v>2270</v>
      </c>
      <c r="E6529" s="20" t="s">
        <v>74</v>
      </c>
      <c r="F6529" s="64"/>
      <c r="G6529" s="53" t="s">
        <v>388</v>
      </c>
      <c r="H6529" s="53" t="s">
        <v>73</v>
      </c>
      <c r="I6529" s="26">
        <v>70000</v>
      </c>
      <c r="J6529" s="26">
        <v>0</v>
      </c>
      <c r="K6529" s="26">
        <v>0</v>
      </c>
      <c r="L6529" s="26">
        <f t="shared" si="6099"/>
        <v>0</v>
      </c>
      <c r="M6529" s="26"/>
      <c r="N6529" s="26"/>
      <c r="O6529" s="26"/>
      <c r="P6529" s="26">
        <f t="shared" si="6100"/>
        <v>0</v>
      </c>
      <c r="Q6529" s="26" t="str">
        <f t="shared" si="6101"/>
        <v>-</v>
      </c>
      <c r="R6529" s="90"/>
      <c r="S6529" s="90"/>
      <c r="T6529" s="90"/>
      <c r="U6529" s="90"/>
      <c r="V6529" s="90"/>
      <c r="W6529" s="90"/>
      <c r="X6529" s="90"/>
      <c r="Y6529" s="90"/>
    </row>
    <row r="6530" spans="1:25" s="17" customFormat="1" ht="15" customHeight="1" x14ac:dyDescent="0.25">
      <c r="A6530" s="44" t="s">
        <v>935</v>
      </c>
      <c r="B6530" s="44" t="s">
        <v>140</v>
      </c>
      <c r="C6530" s="44" t="s">
        <v>1172</v>
      </c>
      <c r="D6530" s="44" t="s">
        <v>2270</v>
      </c>
      <c r="E6530" s="45">
        <v>821500</v>
      </c>
      <c r="F6530" s="44"/>
      <c r="G6530" s="46" t="s">
        <v>388</v>
      </c>
      <c r="H6530" s="46" t="s">
        <v>3801</v>
      </c>
      <c r="I6530" s="35">
        <v>10000</v>
      </c>
      <c r="J6530" s="35">
        <v>0</v>
      </c>
      <c r="K6530" s="35">
        <v>0</v>
      </c>
      <c r="L6530" s="35">
        <f t="shared" si="6099"/>
        <v>0</v>
      </c>
      <c r="M6530" s="35"/>
      <c r="N6530" s="35"/>
      <c r="O6530" s="35"/>
      <c r="P6530" s="35">
        <f t="shared" si="6100"/>
        <v>0</v>
      </c>
      <c r="Q6530" s="35" t="str">
        <f t="shared" si="6101"/>
        <v>-</v>
      </c>
      <c r="R6530" s="95"/>
      <c r="S6530" s="95"/>
      <c r="T6530" s="95"/>
      <c r="U6530" s="95"/>
      <c r="V6530" s="95"/>
      <c r="W6530" s="95"/>
      <c r="X6530" s="95"/>
      <c r="Y6530" s="95"/>
    </row>
    <row r="6531" spans="1:25" ht="15" customHeight="1" x14ac:dyDescent="0.25">
      <c r="A6531" s="64" t="s">
        <v>935</v>
      </c>
      <c r="B6531" s="64" t="s">
        <v>140</v>
      </c>
      <c r="C6531" s="64" t="s">
        <v>1172</v>
      </c>
      <c r="D6531" s="64" t="s">
        <v>2270</v>
      </c>
      <c r="E6531" s="20" t="s">
        <v>323</v>
      </c>
      <c r="F6531" s="64"/>
      <c r="G6531" s="53" t="s">
        <v>388</v>
      </c>
      <c r="H6531" s="53" t="s">
        <v>322</v>
      </c>
      <c r="I6531" s="26">
        <v>50000</v>
      </c>
      <c r="J6531" s="26">
        <v>0</v>
      </c>
      <c r="K6531" s="26">
        <v>0</v>
      </c>
      <c r="L6531" s="26">
        <f t="shared" si="6099"/>
        <v>0</v>
      </c>
      <c r="M6531" s="26"/>
      <c r="N6531" s="26"/>
      <c r="O6531" s="26"/>
      <c r="P6531" s="26">
        <f t="shared" si="6100"/>
        <v>0</v>
      </c>
      <c r="Q6531" s="26" t="str">
        <f t="shared" si="6101"/>
        <v>-</v>
      </c>
      <c r="R6531" s="90"/>
      <c r="S6531" s="90"/>
      <c r="T6531" s="90"/>
      <c r="U6531" s="90"/>
      <c r="V6531" s="90"/>
      <c r="W6531" s="90"/>
      <c r="X6531" s="90"/>
      <c r="Y6531" s="90"/>
    </row>
    <row r="6532" spans="1:25" ht="15" customHeight="1" x14ac:dyDescent="0.25">
      <c r="A6532" s="53" t="s">
        <v>1</v>
      </c>
      <c r="B6532" s="53" t="s">
        <v>1</v>
      </c>
      <c r="C6532" s="53" t="s">
        <v>1</v>
      </c>
      <c r="D6532" s="53" t="s">
        <v>1</v>
      </c>
      <c r="E6532" s="53" t="s">
        <v>1</v>
      </c>
      <c r="F6532" s="53" t="s">
        <v>1</v>
      </c>
      <c r="G6532" s="53" t="s">
        <v>1</v>
      </c>
      <c r="H6532" s="66" t="s">
        <v>2279</v>
      </c>
      <c r="I6532" s="30">
        <f t="shared" ref="I6532:K6532" si="6147">SUM(I6497,I6522,I6527)</f>
        <v>5924899</v>
      </c>
      <c r="J6532" s="30">
        <f t="shared" si="6147"/>
        <v>4738882</v>
      </c>
      <c r="K6532" s="30">
        <f t="shared" si="6147"/>
        <v>2481411</v>
      </c>
      <c r="L6532" s="30">
        <f t="shared" si="6099"/>
        <v>1240725</v>
      </c>
      <c r="M6532" s="30">
        <f t="shared" ref="M6532" si="6148">SUM(M6497,M6522,M6527)</f>
        <v>432175</v>
      </c>
      <c r="N6532" s="30">
        <f t="shared" ref="N6532:O6532" si="6149">SUM(N6497,N6522,N6527)</f>
        <v>392775</v>
      </c>
      <c r="O6532" s="30">
        <f t="shared" si="6149"/>
        <v>415775</v>
      </c>
      <c r="P6532" s="30">
        <f t="shared" si="6100"/>
        <v>3722136</v>
      </c>
      <c r="Q6532" s="30">
        <f t="shared" si="6101"/>
        <v>78.544601870230153</v>
      </c>
      <c r="R6532" s="93"/>
      <c r="S6532" s="93"/>
      <c r="T6532" s="93"/>
      <c r="U6532" s="93"/>
      <c r="V6532" s="93"/>
      <c r="W6532" s="93"/>
      <c r="X6532" s="93"/>
      <c r="Y6532" s="93"/>
    </row>
    <row r="6533" spans="1:25" ht="15" customHeight="1" thickBot="1" x14ac:dyDescent="0.3">
      <c r="A6533" s="53" t="s">
        <v>1</v>
      </c>
      <c r="B6533" s="53" t="s">
        <v>1</v>
      </c>
      <c r="C6533" s="53" t="s">
        <v>1</v>
      </c>
      <c r="D6533" s="53" t="s">
        <v>1</v>
      </c>
      <c r="E6533" s="53" t="s">
        <v>1</v>
      </c>
      <c r="F6533" s="53" t="s">
        <v>1</v>
      </c>
      <c r="G6533" s="53" t="s">
        <v>1</v>
      </c>
      <c r="H6533" s="65" t="s">
        <v>76</v>
      </c>
      <c r="I6533" s="31"/>
      <c r="J6533" s="31"/>
      <c r="K6533" s="31"/>
      <c r="L6533" s="31"/>
      <c r="M6533" s="31"/>
      <c r="N6533" s="31"/>
      <c r="O6533" s="31"/>
      <c r="P6533" s="31"/>
      <c r="Q6533" s="31"/>
      <c r="R6533" s="94"/>
      <c r="S6533" s="94"/>
      <c r="T6533" s="94"/>
      <c r="U6533" s="94"/>
      <c r="V6533" s="94"/>
      <c r="W6533" s="94"/>
      <c r="X6533" s="94"/>
      <c r="Y6533" s="94"/>
    </row>
    <row r="6534" spans="1:25" ht="47.25" customHeight="1" thickBot="1" x14ac:dyDescent="0.3">
      <c r="A6534" s="110" t="s">
        <v>1</v>
      </c>
      <c r="B6534" s="110" t="s">
        <v>1</v>
      </c>
      <c r="C6534" s="110" t="s">
        <v>1</v>
      </c>
      <c r="D6534" s="110" t="s">
        <v>1</v>
      </c>
      <c r="E6534" s="110" t="s">
        <v>1</v>
      </c>
      <c r="F6534" s="110" t="s">
        <v>1</v>
      </c>
      <c r="G6534" s="110" t="s">
        <v>1</v>
      </c>
      <c r="H6534" s="28" t="s">
        <v>77</v>
      </c>
      <c r="I6534" s="109" t="s">
        <v>3984</v>
      </c>
      <c r="J6534" s="109" t="s">
        <v>11</v>
      </c>
      <c r="K6534" s="109" t="s">
        <v>3989</v>
      </c>
      <c r="L6534" s="109" t="s">
        <v>3985</v>
      </c>
      <c r="M6534" s="109" t="s">
        <v>4027</v>
      </c>
      <c r="N6534" s="109" t="s">
        <v>3988</v>
      </c>
      <c r="O6534" s="109" t="s">
        <v>3986</v>
      </c>
      <c r="P6534" s="109" t="s">
        <v>3987</v>
      </c>
      <c r="Q6534" s="109" t="s">
        <v>3695</v>
      </c>
      <c r="R6534" s="91"/>
      <c r="S6534" s="91"/>
      <c r="T6534" s="91"/>
      <c r="U6534" s="91"/>
      <c r="V6534" s="91"/>
      <c r="W6534" s="91"/>
      <c r="X6534" s="91"/>
      <c r="Y6534" s="91"/>
    </row>
    <row r="6535" spans="1:25" ht="15" customHeight="1" x14ac:dyDescent="0.25">
      <c r="A6535" s="111"/>
      <c r="B6535" s="111"/>
      <c r="C6535" s="111"/>
      <c r="D6535" s="111"/>
      <c r="E6535" s="111"/>
      <c r="F6535" s="111"/>
      <c r="G6535" s="111"/>
      <c r="H6535" s="67" t="s">
        <v>1</v>
      </c>
      <c r="I6535" s="29">
        <v>1</v>
      </c>
      <c r="J6535" s="29">
        <v>2</v>
      </c>
      <c r="K6535" s="29">
        <v>3</v>
      </c>
      <c r="L6535" s="29" t="s">
        <v>3478</v>
      </c>
      <c r="M6535" s="29">
        <v>5</v>
      </c>
      <c r="N6535" s="29">
        <v>6</v>
      </c>
      <c r="O6535" s="29">
        <v>7</v>
      </c>
      <c r="P6535" s="29" t="s">
        <v>3696</v>
      </c>
      <c r="Q6535" s="29">
        <v>9</v>
      </c>
      <c r="R6535" s="92"/>
      <c r="S6535" s="92"/>
      <c r="T6535" s="92"/>
      <c r="U6535" s="92"/>
      <c r="V6535" s="92"/>
      <c r="W6535" s="92"/>
      <c r="X6535" s="92"/>
      <c r="Y6535" s="92"/>
    </row>
    <row r="6536" spans="1:25" ht="15" customHeight="1" x14ac:dyDescent="0.25">
      <c r="A6536" s="111"/>
      <c r="B6536" s="111"/>
      <c r="C6536" s="111"/>
      <c r="D6536" s="111"/>
      <c r="E6536" s="111"/>
      <c r="F6536" s="111"/>
      <c r="G6536" s="111"/>
      <c r="H6536" s="68" t="s">
        <v>485</v>
      </c>
      <c r="I6536" s="32">
        <f t="shared" ref="I6536:K6536" si="6150">SUM(I6532)</f>
        <v>5924899</v>
      </c>
      <c r="J6536" s="32">
        <f t="shared" si="6150"/>
        <v>4738882</v>
      </c>
      <c r="K6536" s="32">
        <f t="shared" si="6150"/>
        <v>2481411</v>
      </c>
      <c r="L6536" s="32">
        <f t="shared" si="6099"/>
        <v>1240725</v>
      </c>
      <c r="M6536" s="32">
        <f t="shared" ref="M6536" si="6151">SUM(M6532)</f>
        <v>432175</v>
      </c>
      <c r="N6536" s="32">
        <f t="shared" ref="N6536:O6536" si="6152">SUM(N6532)</f>
        <v>392775</v>
      </c>
      <c r="O6536" s="32">
        <f t="shared" si="6152"/>
        <v>415775</v>
      </c>
      <c r="P6536" s="32">
        <f t="shared" si="6100"/>
        <v>3722136</v>
      </c>
      <c r="Q6536" s="32">
        <f t="shared" si="6101"/>
        <v>78.544601870230153</v>
      </c>
      <c r="R6536" s="90"/>
      <c r="S6536" s="90"/>
      <c r="T6536" s="90"/>
      <c r="U6536" s="90"/>
      <c r="V6536" s="90"/>
      <c r="W6536" s="90"/>
      <c r="X6536" s="90"/>
      <c r="Y6536" s="90"/>
    </row>
    <row r="6537" spans="1:25" ht="15" customHeight="1" x14ac:dyDescent="0.25">
      <c r="A6537" s="111"/>
      <c r="B6537" s="111"/>
      <c r="C6537" s="111"/>
      <c r="D6537" s="111"/>
      <c r="E6537" s="111"/>
      <c r="F6537" s="111"/>
      <c r="G6537" s="111"/>
      <c r="H6537" s="69" t="s">
        <v>79</v>
      </c>
      <c r="I6537" s="32">
        <f t="shared" ref="I6537:K6537" si="6153">SUM(I6536)</f>
        <v>5924899</v>
      </c>
      <c r="J6537" s="32">
        <f t="shared" si="6153"/>
        <v>4738882</v>
      </c>
      <c r="K6537" s="32">
        <f t="shared" si="6153"/>
        <v>2481411</v>
      </c>
      <c r="L6537" s="32">
        <f t="shared" si="6099"/>
        <v>1240725</v>
      </c>
      <c r="M6537" s="32">
        <f t="shared" ref="M6537" si="6154">SUM(M6536)</f>
        <v>432175</v>
      </c>
      <c r="N6537" s="32">
        <f t="shared" ref="N6537:O6537" si="6155">SUM(N6536)</f>
        <v>392775</v>
      </c>
      <c r="O6537" s="32">
        <f t="shared" si="6155"/>
        <v>415775</v>
      </c>
      <c r="P6537" s="32">
        <f t="shared" si="6100"/>
        <v>3722136</v>
      </c>
      <c r="Q6537" s="32">
        <f t="shared" si="6101"/>
        <v>78.544601870230153</v>
      </c>
      <c r="R6537" s="90"/>
      <c r="S6537" s="90"/>
      <c r="T6537" s="90"/>
      <c r="U6537" s="90"/>
      <c r="V6537" s="90"/>
      <c r="W6537" s="90"/>
      <c r="X6537" s="90"/>
      <c r="Y6537" s="90"/>
    </row>
    <row r="6538" spans="1:25" ht="15" customHeight="1" x14ac:dyDescent="0.25">
      <c r="A6538" s="112"/>
      <c r="B6538" s="112"/>
      <c r="C6538" s="112"/>
      <c r="D6538" s="112"/>
      <c r="E6538" s="112"/>
      <c r="F6538" s="112"/>
      <c r="G6538" s="112"/>
      <c r="I6538" s="27"/>
      <c r="J6538" s="27"/>
      <c r="K6538" s="27"/>
      <c r="L6538" s="27"/>
      <c r="M6538" s="27"/>
      <c r="N6538" s="27"/>
      <c r="O6538" s="27"/>
      <c r="P6538" s="27"/>
      <c r="Q6538" s="27"/>
      <c r="R6538" s="27"/>
      <c r="S6538" s="27"/>
      <c r="T6538" s="27"/>
      <c r="U6538" s="27"/>
      <c r="V6538" s="27"/>
      <c r="W6538" s="27"/>
      <c r="X6538" s="27"/>
      <c r="Y6538" s="27"/>
    </row>
    <row r="6539" spans="1:25" ht="15" customHeight="1" thickBot="1" x14ac:dyDescent="0.3">
      <c r="A6539" s="53" t="s">
        <v>1</v>
      </c>
      <c r="B6539" s="53" t="s">
        <v>1</v>
      </c>
      <c r="C6539" s="53" t="s">
        <v>1</v>
      </c>
      <c r="D6539" s="53" t="s">
        <v>1</v>
      </c>
      <c r="E6539" s="53" t="s">
        <v>1</v>
      </c>
      <c r="F6539" s="53" t="s">
        <v>1</v>
      </c>
      <c r="G6539" s="53" t="s">
        <v>1</v>
      </c>
      <c r="H6539" s="21" t="s">
        <v>1</v>
      </c>
      <c r="I6539" s="33"/>
      <c r="J6539" s="33"/>
      <c r="K6539" s="33"/>
      <c r="L6539" s="33"/>
      <c r="M6539" s="33"/>
      <c r="N6539" s="33"/>
      <c r="O6539" s="33"/>
      <c r="P6539" s="33"/>
      <c r="Q6539" s="33"/>
      <c r="R6539" s="33"/>
      <c r="S6539" s="33"/>
      <c r="T6539" s="33"/>
      <c r="U6539" s="33"/>
      <c r="V6539" s="33"/>
      <c r="W6539" s="33"/>
      <c r="X6539" s="33"/>
      <c r="Y6539" s="33"/>
    </row>
    <row r="6540" spans="1:25" ht="45.75" customHeight="1" thickBot="1" x14ac:dyDescent="0.3">
      <c r="A6540" s="28" t="s">
        <v>4</v>
      </c>
      <c r="B6540" s="28" t="s">
        <v>5</v>
      </c>
      <c r="C6540" s="28" t="s">
        <v>6</v>
      </c>
      <c r="D6540" s="57" t="s">
        <v>1</v>
      </c>
      <c r="E6540" s="28" t="s">
        <v>7</v>
      </c>
      <c r="F6540" s="28" t="s">
        <v>8</v>
      </c>
      <c r="G6540" s="28" t="s">
        <v>9</v>
      </c>
      <c r="H6540" s="28" t="s">
        <v>10</v>
      </c>
      <c r="I6540" s="109" t="s">
        <v>3984</v>
      </c>
      <c r="J6540" s="109" t="s">
        <v>11</v>
      </c>
      <c r="K6540" s="109" t="s">
        <v>3989</v>
      </c>
      <c r="L6540" s="109" t="s">
        <v>3985</v>
      </c>
      <c r="M6540" s="109" t="s">
        <v>4027</v>
      </c>
      <c r="N6540" s="109" t="s">
        <v>3988</v>
      </c>
      <c r="O6540" s="109" t="s">
        <v>3986</v>
      </c>
      <c r="P6540" s="109" t="s">
        <v>3987</v>
      </c>
      <c r="Q6540" s="109" t="s">
        <v>3695</v>
      </c>
      <c r="R6540" s="91"/>
      <c r="S6540" s="91"/>
      <c r="T6540" s="91"/>
      <c r="U6540" s="91"/>
      <c r="V6540" s="91"/>
      <c r="W6540" s="91"/>
      <c r="X6540" s="91"/>
      <c r="Y6540" s="91"/>
    </row>
    <row r="6541" spans="1:25" ht="15" customHeight="1" x14ac:dyDescent="0.25">
      <c r="A6541" s="58" t="s">
        <v>1</v>
      </c>
      <c r="B6541" s="58" t="s">
        <v>1</v>
      </c>
      <c r="C6541" s="58" t="s">
        <v>1</v>
      </c>
      <c r="D6541" s="59" t="s">
        <v>1</v>
      </c>
      <c r="E6541" s="59" t="s">
        <v>1</v>
      </c>
      <c r="F6541" s="60" t="s">
        <v>1</v>
      </c>
      <c r="G6541" s="61" t="s">
        <v>1</v>
      </c>
      <c r="H6541" s="62" t="s">
        <v>1</v>
      </c>
      <c r="I6541" s="29">
        <v>1</v>
      </c>
      <c r="J6541" s="29">
        <v>2</v>
      </c>
      <c r="K6541" s="29">
        <v>3</v>
      </c>
      <c r="L6541" s="29" t="s">
        <v>3478</v>
      </c>
      <c r="M6541" s="29">
        <v>5</v>
      </c>
      <c r="N6541" s="29">
        <v>6</v>
      </c>
      <c r="O6541" s="29">
        <v>7</v>
      </c>
      <c r="P6541" s="29" t="s">
        <v>3696</v>
      </c>
      <c r="Q6541" s="29">
        <v>9</v>
      </c>
      <c r="R6541" s="92"/>
      <c r="S6541" s="92"/>
      <c r="T6541" s="92"/>
      <c r="U6541" s="92"/>
      <c r="V6541" s="92"/>
      <c r="W6541" s="92"/>
      <c r="X6541" s="92"/>
      <c r="Y6541" s="92"/>
    </row>
    <row r="6542" spans="1:25" ht="15" customHeight="1" x14ac:dyDescent="0.25">
      <c r="A6542" s="63" t="s">
        <v>935</v>
      </c>
      <c r="B6542" s="63" t="s">
        <v>140</v>
      </c>
      <c r="C6542" s="64" t="s">
        <v>1183</v>
      </c>
      <c r="D6542" s="64" t="s">
        <v>2280</v>
      </c>
      <c r="E6542" s="65" t="s">
        <v>1</v>
      </c>
      <c r="F6542" s="65" t="s">
        <v>1</v>
      </c>
      <c r="G6542" s="65" t="s">
        <v>1</v>
      </c>
      <c r="H6542" s="65" t="s">
        <v>2281</v>
      </c>
      <c r="I6542" s="26">
        <v>0</v>
      </c>
      <c r="J6542" s="26" t="s">
        <v>1</v>
      </c>
      <c r="K6542" s="26">
        <v>0</v>
      </c>
      <c r="L6542" s="26"/>
      <c r="M6542" s="26"/>
      <c r="N6542" s="26"/>
      <c r="O6542" s="26"/>
      <c r="P6542" s="26"/>
      <c r="Q6542" s="26"/>
      <c r="R6542" s="90"/>
      <c r="S6542" s="90"/>
      <c r="T6542" s="90"/>
      <c r="U6542" s="90"/>
      <c r="V6542" s="90"/>
      <c r="W6542" s="90"/>
      <c r="X6542" s="90"/>
      <c r="Y6542" s="90"/>
    </row>
    <row r="6543" spans="1:25" ht="22.5" customHeight="1" x14ac:dyDescent="0.25">
      <c r="A6543" s="63" t="s">
        <v>1</v>
      </c>
      <c r="B6543" s="63" t="s">
        <v>1</v>
      </c>
      <c r="C6543" s="63" t="s">
        <v>1</v>
      </c>
      <c r="D6543" s="65" t="s">
        <v>1</v>
      </c>
      <c r="E6543" s="65" t="s">
        <v>1</v>
      </c>
      <c r="F6543" s="65" t="s">
        <v>1</v>
      </c>
      <c r="G6543" s="65" t="s">
        <v>1</v>
      </c>
      <c r="H6543" s="66" t="s">
        <v>15</v>
      </c>
      <c r="I6543" s="30">
        <f t="shared" ref="I6543:K6543" si="6156">SUM(I6544,I6552,I6554)</f>
        <v>2918691</v>
      </c>
      <c r="J6543" s="30">
        <f t="shared" si="6156"/>
        <v>1702763</v>
      </c>
      <c r="K6543" s="30">
        <f t="shared" si="6156"/>
        <v>958359</v>
      </c>
      <c r="L6543" s="30">
        <f t="shared" si="6099"/>
        <v>443811</v>
      </c>
      <c r="M6543" s="30">
        <f t="shared" ref="M6543" si="6157">SUM(M6544,M6552,M6554)</f>
        <v>147937</v>
      </c>
      <c r="N6543" s="30">
        <f t="shared" ref="N6543:O6543" si="6158">SUM(N6544,N6552,N6554)</f>
        <v>147937</v>
      </c>
      <c r="O6543" s="30">
        <f t="shared" si="6158"/>
        <v>147937</v>
      </c>
      <c r="P6543" s="30">
        <f t="shared" si="6100"/>
        <v>1402170</v>
      </c>
      <c r="Q6543" s="30">
        <f t="shared" si="6101"/>
        <v>82.34675054602431</v>
      </c>
      <c r="R6543" s="93"/>
      <c r="S6543" s="93"/>
      <c r="T6543" s="93"/>
      <c r="U6543" s="93"/>
      <c r="V6543" s="93"/>
      <c r="W6543" s="93"/>
      <c r="X6543" s="93"/>
      <c r="Y6543" s="93"/>
    </row>
    <row r="6544" spans="1:25" ht="15" customHeight="1" x14ac:dyDescent="0.25">
      <c r="A6544" s="63" t="s">
        <v>935</v>
      </c>
      <c r="B6544" s="63" t="s">
        <v>140</v>
      </c>
      <c r="C6544" s="63" t="s">
        <v>1183</v>
      </c>
      <c r="D6544" s="63" t="s">
        <v>2280</v>
      </c>
      <c r="E6544" s="65" t="s">
        <v>16</v>
      </c>
      <c r="F6544" s="65" t="s">
        <v>1</v>
      </c>
      <c r="G6544" s="65" t="s">
        <v>1</v>
      </c>
      <c r="H6544" s="65" t="s">
        <v>17</v>
      </c>
      <c r="I6544" s="31">
        <f t="shared" ref="I6544:K6544" si="6159">SUM(I6545:I6546)</f>
        <v>1602224</v>
      </c>
      <c r="J6544" s="31">
        <f t="shared" si="6159"/>
        <v>1481643</v>
      </c>
      <c r="K6544" s="31">
        <f t="shared" si="6159"/>
        <v>808741</v>
      </c>
      <c r="L6544" s="31">
        <f t="shared" ref="L6544:L6607" si="6160">SUM(M6544:O6544)</f>
        <v>398307</v>
      </c>
      <c r="M6544" s="31">
        <f t="shared" ref="M6544" si="6161">SUM(M6545:M6546)</f>
        <v>132769</v>
      </c>
      <c r="N6544" s="31">
        <f t="shared" ref="N6544:O6544" si="6162">SUM(N6545:N6546)</f>
        <v>132769</v>
      </c>
      <c r="O6544" s="31">
        <f t="shared" si="6162"/>
        <v>132769</v>
      </c>
      <c r="P6544" s="31">
        <f t="shared" ref="P6544:P6607" si="6163">K6544+L6544</f>
        <v>1207048</v>
      </c>
      <c r="Q6544" s="31">
        <f t="shared" ref="Q6544:Q6607" si="6164">IF(J6544=0,"-",P6544/J6544*100)</f>
        <v>81.466858075798285</v>
      </c>
      <c r="R6544" s="94"/>
      <c r="S6544" s="94"/>
      <c r="T6544" s="94"/>
      <c r="U6544" s="94"/>
      <c r="V6544" s="94"/>
      <c r="W6544" s="94"/>
      <c r="X6544" s="94"/>
      <c r="Y6544" s="94"/>
    </row>
    <row r="6545" spans="1:25" ht="15" customHeight="1" x14ac:dyDescent="0.25">
      <c r="A6545" s="64" t="s">
        <v>935</v>
      </c>
      <c r="B6545" s="64" t="s">
        <v>140</v>
      </c>
      <c r="C6545" s="64" t="s">
        <v>1183</v>
      </c>
      <c r="D6545" s="64" t="s">
        <v>2280</v>
      </c>
      <c r="E6545" s="20" t="s">
        <v>19</v>
      </c>
      <c r="F6545" s="64"/>
      <c r="G6545" s="53" t="s">
        <v>388</v>
      </c>
      <c r="H6545" s="53" t="s">
        <v>18</v>
      </c>
      <c r="I6545" s="26">
        <v>1470786</v>
      </c>
      <c r="J6545" s="26">
        <v>1350205</v>
      </c>
      <c r="K6545" s="26">
        <v>734000</v>
      </c>
      <c r="L6545" s="26">
        <f t="shared" si="6160"/>
        <v>375000</v>
      </c>
      <c r="M6545" s="26">
        <v>125000</v>
      </c>
      <c r="N6545" s="26">
        <v>125000</v>
      </c>
      <c r="O6545" s="26">
        <v>125000</v>
      </c>
      <c r="P6545" s="26">
        <f t="shared" si="6163"/>
        <v>1109000</v>
      </c>
      <c r="Q6545" s="26">
        <f t="shared" si="6164"/>
        <v>82.135675693690956</v>
      </c>
      <c r="R6545" s="90"/>
      <c r="S6545" s="90"/>
      <c r="T6545" s="90"/>
      <c r="U6545" s="90"/>
      <c r="V6545" s="90"/>
      <c r="W6545" s="90"/>
      <c r="X6545" s="90"/>
      <c r="Y6545" s="90"/>
    </row>
    <row r="6546" spans="1:25" ht="15" customHeight="1" x14ac:dyDescent="0.25">
      <c r="A6546" s="63" t="s">
        <v>935</v>
      </c>
      <c r="B6546" s="63" t="s">
        <v>140</v>
      </c>
      <c r="C6546" s="63" t="s">
        <v>1183</v>
      </c>
      <c r="D6546" s="63" t="s">
        <v>2280</v>
      </c>
      <c r="E6546" s="63" t="s">
        <v>21</v>
      </c>
      <c r="F6546" s="64" t="s">
        <v>1</v>
      </c>
      <c r="G6546" s="53" t="s">
        <v>1</v>
      </c>
      <c r="H6546" s="65" t="s">
        <v>22</v>
      </c>
      <c r="I6546" s="31">
        <f t="shared" ref="I6546:K6546" si="6165">SUM(I6547:I6551)</f>
        <v>131438</v>
      </c>
      <c r="J6546" s="31">
        <f t="shared" si="6165"/>
        <v>131438</v>
      </c>
      <c r="K6546" s="31">
        <f t="shared" si="6165"/>
        <v>74741</v>
      </c>
      <c r="L6546" s="31">
        <f t="shared" si="6160"/>
        <v>23307</v>
      </c>
      <c r="M6546" s="31">
        <f t="shared" ref="M6546" si="6166">SUM(M6547:M6551)</f>
        <v>7769</v>
      </c>
      <c r="N6546" s="31">
        <f t="shared" ref="N6546:O6546" si="6167">SUM(N6547:N6551)</f>
        <v>7769</v>
      </c>
      <c r="O6546" s="31">
        <f t="shared" si="6167"/>
        <v>7769</v>
      </c>
      <c r="P6546" s="31">
        <f t="shared" si="6163"/>
        <v>98048</v>
      </c>
      <c r="Q6546" s="31">
        <f t="shared" si="6164"/>
        <v>74.596387650451163</v>
      </c>
      <c r="R6546" s="94"/>
      <c r="S6546" s="94"/>
      <c r="T6546" s="94"/>
      <c r="U6546" s="94"/>
      <c r="V6546" s="94"/>
      <c r="W6546" s="94"/>
      <c r="X6546" s="94"/>
      <c r="Y6546" s="94"/>
    </row>
    <row r="6547" spans="1:25" ht="15" customHeight="1" x14ac:dyDescent="0.25">
      <c r="A6547" s="64" t="s">
        <v>935</v>
      </c>
      <c r="B6547" s="64" t="s">
        <v>140</v>
      </c>
      <c r="C6547" s="64" t="s">
        <v>1183</v>
      </c>
      <c r="D6547" s="64" t="s">
        <v>2280</v>
      </c>
      <c r="E6547" s="20" t="s">
        <v>23</v>
      </c>
      <c r="F6547" s="64" t="s">
        <v>2282</v>
      </c>
      <c r="G6547" s="53" t="s">
        <v>388</v>
      </c>
      <c r="H6547" s="53" t="s">
        <v>85</v>
      </c>
      <c r="I6547" s="26">
        <v>21571</v>
      </c>
      <c r="J6547" s="26">
        <v>21571</v>
      </c>
      <c r="K6547" s="26">
        <v>13394</v>
      </c>
      <c r="L6547" s="26">
        <f t="shared" si="6160"/>
        <v>5394</v>
      </c>
      <c r="M6547" s="26">
        <v>1798</v>
      </c>
      <c r="N6547" s="26">
        <v>1798</v>
      </c>
      <c r="O6547" s="26">
        <v>1798</v>
      </c>
      <c r="P6547" s="26">
        <f t="shared" si="6163"/>
        <v>18788</v>
      </c>
      <c r="Q6547" s="26">
        <f t="shared" si="6164"/>
        <v>87.098419173890875</v>
      </c>
      <c r="R6547" s="90"/>
      <c r="S6547" s="90"/>
      <c r="T6547" s="90"/>
      <c r="U6547" s="90"/>
      <c r="V6547" s="90"/>
      <c r="W6547" s="90"/>
      <c r="X6547" s="90"/>
      <c r="Y6547" s="90"/>
    </row>
    <row r="6548" spans="1:25" ht="15" customHeight="1" x14ac:dyDescent="0.25">
      <c r="A6548" s="64" t="s">
        <v>935</v>
      </c>
      <c r="B6548" s="64" t="s">
        <v>140</v>
      </c>
      <c r="C6548" s="64" t="s">
        <v>1183</v>
      </c>
      <c r="D6548" s="64" t="s">
        <v>2280</v>
      </c>
      <c r="E6548" s="20" t="s">
        <v>23</v>
      </c>
      <c r="F6548" s="64" t="s">
        <v>2283</v>
      </c>
      <c r="G6548" s="53" t="s">
        <v>388</v>
      </c>
      <c r="H6548" s="53" t="s">
        <v>25</v>
      </c>
      <c r="I6548" s="26">
        <v>71650</v>
      </c>
      <c r="J6548" s="26">
        <v>71650</v>
      </c>
      <c r="K6548" s="26">
        <v>41000</v>
      </c>
      <c r="L6548" s="26">
        <f t="shared" si="6160"/>
        <v>17913</v>
      </c>
      <c r="M6548" s="26">
        <v>5971</v>
      </c>
      <c r="N6548" s="26">
        <v>5971</v>
      </c>
      <c r="O6548" s="26">
        <v>5971</v>
      </c>
      <c r="P6548" s="26">
        <f t="shared" si="6163"/>
        <v>58913</v>
      </c>
      <c r="Q6548" s="26">
        <f t="shared" si="6164"/>
        <v>82.223307745987441</v>
      </c>
      <c r="R6548" s="90"/>
      <c r="S6548" s="90"/>
      <c r="T6548" s="90"/>
      <c r="U6548" s="90"/>
      <c r="V6548" s="90"/>
      <c r="W6548" s="90"/>
      <c r="X6548" s="90"/>
      <c r="Y6548" s="90"/>
    </row>
    <row r="6549" spans="1:25" ht="15" customHeight="1" x14ac:dyDescent="0.25">
      <c r="A6549" s="64" t="s">
        <v>935</v>
      </c>
      <c r="B6549" s="64" t="s">
        <v>140</v>
      </c>
      <c r="C6549" s="64" t="s">
        <v>1183</v>
      </c>
      <c r="D6549" s="64" t="s">
        <v>2280</v>
      </c>
      <c r="E6549" s="20" t="s">
        <v>23</v>
      </c>
      <c r="F6549" s="64" t="s">
        <v>2284</v>
      </c>
      <c r="G6549" s="53" t="s">
        <v>388</v>
      </c>
      <c r="H6549" s="53" t="s">
        <v>27</v>
      </c>
      <c r="I6549" s="26">
        <v>16717</v>
      </c>
      <c r="J6549" s="26">
        <v>16717</v>
      </c>
      <c r="K6549" s="26">
        <v>16717</v>
      </c>
      <c r="L6549" s="26">
        <f t="shared" si="6160"/>
        <v>0</v>
      </c>
      <c r="M6549" s="26"/>
      <c r="N6549" s="26"/>
      <c r="O6549" s="26"/>
      <c r="P6549" s="26">
        <f t="shared" si="6163"/>
        <v>16717</v>
      </c>
      <c r="Q6549" s="26">
        <f t="shared" si="6164"/>
        <v>100</v>
      </c>
      <c r="R6549" s="90"/>
      <c r="S6549" s="90"/>
      <c r="T6549" s="90"/>
      <c r="U6549" s="90"/>
      <c r="V6549" s="90"/>
      <c r="W6549" s="90"/>
      <c r="X6549" s="90"/>
      <c r="Y6549" s="90"/>
    </row>
    <row r="6550" spans="1:25" ht="15" customHeight="1" x14ac:dyDescent="0.25">
      <c r="A6550" s="64" t="s">
        <v>935</v>
      </c>
      <c r="B6550" s="64" t="s">
        <v>140</v>
      </c>
      <c r="C6550" s="64" t="s">
        <v>1183</v>
      </c>
      <c r="D6550" s="64" t="s">
        <v>2280</v>
      </c>
      <c r="E6550" s="20" t="s">
        <v>23</v>
      </c>
      <c r="F6550" s="64" t="s">
        <v>2285</v>
      </c>
      <c r="G6550" s="53" t="s">
        <v>388</v>
      </c>
      <c r="H6550" s="53" t="s">
        <v>89</v>
      </c>
      <c r="I6550" s="26">
        <v>11500</v>
      </c>
      <c r="J6550" s="26">
        <v>11500</v>
      </c>
      <c r="K6550" s="26">
        <v>0</v>
      </c>
      <c r="L6550" s="26">
        <f t="shared" si="6160"/>
        <v>0</v>
      </c>
      <c r="M6550" s="26"/>
      <c r="N6550" s="26"/>
      <c r="O6550" s="26"/>
      <c r="P6550" s="26">
        <f t="shared" si="6163"/>
        <v>0</v>
      </c>
      <c r="Q6550" s="26">
        <f t="shared" si="6164"/>
        <v>0</v>
      </c>
      <c r="R6550" s="90"/>
      <c r="S6550" s="90"/>
      <c r="T6550" s="90"/>
      <c r="U6550" s="90"/>
      <c r="V6550" s="90"/>
      <c r="W6550" s="90"/>
      <c r="X6550" s="90"/>
      <c r="Y6550" s="90"/>
    </row>
    <row r="6551" spans="1:25" ht="15" customHeight="1" x14ac:dyDescent="0.25">
      <c r="A6551" s="64" t="s">
        <v>935</v>
      </c>
      <c r="B6551" s="64" t="s">
        <v>140</v>
      </c>
      <c r="C6551" s="64" t="s">
        <v>1183</v>
      </c>
      <c r="D6551" s="64" t="s">
        <v>2280</v>
      </c>
      <c r="E6551" s="20" t="s">
        <v>23</v>
      </c>
      <c r="F6551" s="64" t="s">
        <v>2286</v>
      </c>
      <c r="G6551" s="53" t="s">
        <v>388</v>
      </c>
      <c r="H6551" s="53" t="s">
        <v>29</v>
      </c>
      <c r="I6551" s="26">
        <v>10000</v>
      </c>
      <c r="J6551" s="26">
        <v>10000</v>
      </c>
      <c r="K6551" s="26">
        <v>3630</v>
      </c>
      <c r="L6551" s="26">
        <f t="shared" si="6160"/>
        <v>0</v>
      </c>
      <c r="M6551" s="26"/>
      <c r="N6551" s="26"/>
      <c r="O6551" s="26"/>
      <c r="P6551" s="26">
        <f t="shared" si="6163"/>
        <v>3630</v>
      </c>
      <c r="Q6551" s="26">
        <f t="shared" si="6164"/>
        <v>36.299999999999997</v>
      </c>
      <c r="R6551" s="90"/>
      <c r="S6551" s="90"/>
      <c r="T6551" s="90"/>
      <c r="U6551" s="90"/>
      <c r="V6551" s="90"/>
      <c r="W6551" s="90"/>
      <c r="X6551" s="90"/>
      <c r="Y6551" s="90"/>
    </row>
    <row r="6552" spans="1:25" ht="15" customHeight="1" x14ac:dyDescent="0.25">
      <c r="A6552" s="63" t="s">
        <v>935</v>
      </c>
      <c r="B6552" s="63" t="s">
        <v>140</v>
      </c>
      <c r="C6552" s="63" t="s">
        <v>1183</v>
      </c>
      <c r="D6552" s="63" t="s">
        <v>2280</v>
      </c>
      <c r="E6552" s="65" t="s">
        <v>30</v>
      </c>
      <c r="F6552" s="65" t="s">
        <v>1</v>
      </c>
      <c r="G6552" s="65" t="s">
        <v>1</v>
      </c>
      <c r="H6552" s="65" t="s">
        <v>31</v>
      </c>
      <c r="I6552" s="31">
        <f t="shared" ref="I6552:K6552" si="6168">SUM(I6553)</f>
        <v>154685</v>
      </c>
      <c r="J6552" s="31">
        <f t="shared" si="6168"/>
        <v>142000</v>
      </c>
      <c r="K6552" s="31">
        <f t="shared" si="6168"/>
        <v>82500</v>
      </c>
      <c r="L6552" s="31">
        <f t="shared" si="6160"/>
        <v>39000</v>
      </c>
      <c r="M6552" s="31">
        <f t="shared" ref="M6552" si="6169">SUM(M6553)</f>
        <v>13000</v>
      </c>
      <c r="N6552" s="31">
        <f t="shared" ref="N6552:O6552" si="6170">SUM(N6553)</f>
        <v>13000</v>
      </c>
      <c r="O6552" s="31">
        <f t="shared" si="6170"/>
        <v>13000</v>
      </c>
      <c r="P6552" s="31">
        <f t="shared" si="6163"/>
        <v>121500</v>
      </c>
      <c r="Q6552" s="31">
        <f t="shared" si="6164"/>
        <v>85.563380281690144</v>
      </c>
      <c r="R6552" s="94"/>
      <c r="S6552" s="94"/>
      <c r="T6552" s="94"/>
      <c r="U6552" s="94"/>
      <c r="V6552" s="94"/>
      <c r="W6552" s="94"/>
      <c r="X6552" s="94"/>
      <c r="Y6552" s="94"/>
    </row>
    <row r="6553" spans="1:25" ht="15" customHeight="1" x14ac:dyDescent="0.25">
      <c r="A6553" s="64" t="s">
        <v>935</v>
      </c>
      <c r="B6553" s="64" t="s">
        <v>140</v>
      </c>
      <c r="C6553" s="64" t="s">
        <v>1183</v>
      </c>
      <c r="D6553" s="64" t="s">
        <v>2280</v>
      </c>
      <c r="E6553" s="20" t="s">
        <v>33</v>
      </c>
      <c r="F6553" s="64"/>
      <c r="G6553" s="53" t="s">
        <v>388</v>
      </c>
      <c r="H6553" s="53" t="s">
        <v>32</v>
      </c>
      <c r="I6553" s="26">
        <v>154685</v>
      </c>
      <c r="J6553" s="26">
        <v>142000</v>
      </c>
      <c r="K6553" s="26">
        <v>82500</v>
      </c>
      <c r="L6553" s="26">
        <f t="shared" si="6160"/>
        <v>39000</v>
      </c>
      <c r="M6553" s="26">
        <v>13000</v>
      </c>
      <c r="N6553" s="26">
        <v>13000</v>
      </c>
      <c r="O6553" s="26">
        <v>13000</v>
      </c>
      <c r="P6553" s="26">
        <f t="shared" si="6163"/>
        <v>121500</v>
      </c>
      <c r="Q6553" s="26">
        <f t="shared" si="6164"/>
        <v>85.563380281690144</v>
      </c>
      <c r="R6553" s="90"/>
      <c r="S6553" s="90"/>
      <c r="T6553" s="90"/>
      <c r="U6553" s="90"/>
      <c r="V6553" s="90"/>
      <c r="W6553" s="90"/>
      <c r="X6553" s="90"/>
      <c r="Y6553" s="90"/>
    </row>
    <row r="6554" spans="1:25" ht="15" customHeight="1" x14ac:dyDescent="0.25">
      <c r="A6554" s="63" t="s">
        <v>935</v>
      </c>
      <c r="B6554" s="63" t="s">
        <v>140</v>
      </c>
      <c r="C6554" s="63" t="s">
        <v>1183</v>
      </c>
      <c r="D6554" s="63" t="s">
        <v>2280</v>
      </c>
      <c r="E6554" s="65" t="s">
        <v>34</v>
      </c>
      <c r="F6554" s="65" t="s">
        <v>1</v>
      </c>
      <c r="G6554" s="65" t="s">
        <v>1</v>
      </c>
      <c r="H6554" s="65" t="s">
        <v>35</v>
      </c>
      <c r="I6554" s="31">
        <f t="shared" ref="I6554:K6554" si="6171">SUM(I6555:I6563)</f>
        <v>1161782</v>
      </c>
      <c r="J6554" s="31">
        <f t="shared" si="6171"/>
        <v>79120</v>
      </c>
      <c r="K6554" s="31">
        <f t="shared" si="6171"/>
        <v>67118</v>
      </c>
      <c r="L6554" s="31">
        <f t="shared" si="6160"/>
        <v>6504</v>
      </c>
      <c r="M6554" s="31">
        <f t="shared" ref="M6554" si="6172">SUM(M6555:M6563)</f>
        <v>2168</v>
      </c>
      <c r="N6554" s="31">
        <f t="shared" ref="N6554:O6554" si="6173">SUM(N6555:N6563)</f>
        <v>2168</v>
      </c>
      <c r="O6554" s="31">
        <f t="shared" si="6173"/>
        <v>2168</v>
      </c>
      <c r="P6554" s="31">
        <f t="shared" si="6163"/>
        <v>73622</v>
      </c>
      <c r="Q6554" s="31">
        <f t="shared" si="6164"/>
        <v>93.0510616784631</v>
      </c>
      <c r="R6554" s="94"/>
      <c r="S6554" s="94"/>
      <c r="T6554" s="94"/>
      <c r="U6554" s="94"/>
      <c r="V6554" s="94"/>
      <c r="W6554" s="94"/>
      <c r="X6554" s="94"/>
      <c r="Y6554" s="94"/>
    </row>
    <row r="6555" spans="1:25" s="17" customFormat="1" ht="15" customHeight="1" x14ac:dyDescent="0.25">
      <c r="A6555" s="44" t="s">
        <v>935</v>
      </c>
      <c r="B6555" s="44" t="s">
        <v>140</v>
      </c>
      <c r="C6555" s="44" t="s">
        <v>1183</v>
      </c>
      <c r="D6555" s="44" t="s">
        <v>2280</v>
      </c>
      <c r="E6555" s="45">
        <v>613100</v>
      </c>
      <c r="F6555" s="44"/>
      <c r="G6555" s="46" t="s">
        <v>388</v>
      </c>
      <c r="H6555" s="46" t="s">
        <v>37</v>
      </c>
      <c r="I6555" s="41">
        <v>70000</v>
      </c>
      <c r="J6555" s="41">
        <v>0</v>
      </c>
      <c r="K6555" s="41">
        <v>0</v>
      </c>
      <c r="L6555" s="41">
        <f t="shared" si="6160"/>
        <v>0</v>
      </c>
      <c r="M6555" s="41"/>
      <c r="N6555" s="41"/>
      <c r="O6555" s="41"/>
      <c r="P6555" s="41">
        <f t="shared" si="6163"/>
        <v>0</v>
      </c>
      <c r="Q6555" s="41" t="str">
        <f t="shared" si="6164"/>
        <v>-</v>
      </c>
      <c r="R6555" s="104"/>
      <c r="S6555" s="104"/>
      <c r="T6555" s="104"/>
      <c r="U6555" s="104"/>
      <c r="V6555" s="104"/>
      <c r="W6555" s="104"/>
      <c r="X6555" s="104"/>
      <c r="Y6555" s="104"/>
    </row>
    <row r="6556" spans="1:25" s="4" customFormat="1" ht="15" customHeight="1" x14ac:dyDescent="0.25">
      <c r="A6556" s="64" t="s">
        <v>935</v>
      </c>
      <c r="B6556" s="64" t="s">
        <v>140</v>
      </c>
      <c r="C6556" s="64" t="s">
        <v>1183</v>
      </c>
      <c r="D6556" s="64" t="s">
        <v>2280</v>
      </c>
      <c r="E6556" s="20" t="s">
        <v>298</v>
      </c>
      <c r="F6556" s="64"/>
      <c r="G6556" s="53" t="s">
        <v>388</v>
      </c>
      <c r="H6556" s="53" t="s">
        <v>297</v>
      </c>
      <c r="I6556" s="26">
        <v>80000</v>
      </c>
      <c r="J6556" s="26">
        <v>45000</v>
      </c>
      <c r="K6556" s="26">
        <v>45000</v>
      </c>
      <c r="L6556" s="26">
        <f t="shared" si="6160"/>
        <v>0</v>
      </c>
      <c r="M6556" s="26"/>
      <c r="N6556" s="26"/>
      <c r="O6556" s="26"/>
      <c r="P6556" s="26">
        <f t="shared" si="6163"/>
        <v>45000</v>
      </c>
      <c r="Q6556" s="26">
        <f t="shared" si="6164"/>
        <v>100</v>
      </c>
      <c r="R6556" s="90"/>
      <c r="S6556" s="90"/>
      <c r="T6556" s="90"/>
      <c r="U6556" s="90"/>
      <c r="V6556" s="90"/>
      <c r="W6556" s="90"/>
      <c r="X6556" s="90"/>
      <c r="Y6556" s="90"/>
    </row>
    <row r="6557" spans="1:25" s="4" customFormat="1" ht="15" customHeight="1" x14ac:dyDescent="0.25">
      <c r="A6557" s="64" t="s">
        <v>935</v>
      </c>
      <c r="B6557" s="64" t="s">
        <v>140</v>
      </c>
      <c r="C6557" s="64" t="s">
        <v>1183</v>
      </c>
      <c r="D6557" s="64" t="s">
        <v>2280</v>
      </c>
      <c r="E6557" s="20" t="s">
        <v>301</v>
      </c>
      <c r="F6557" s="64"/>
      <c r="G6557" s="53" t="s">
        <v>388</v>
      </c>
      <c r="H6557" s="53" t="s">
        <v>300</v>
      </c>
      <c r="I6557" s="26">
        <v>19000</v>
      </c>
      <c r="J6557" s="26">
        <v>14500</v>
      </c>
      <c r="K6557" s="26">
        <v>7762</v>
      </c>
      <c r="L6557" s="26">
        <f t="shared" si="6160"/>
        <v>3600</v>
      </c>
      <c r="M6557" s="26">
        <v>1200</v>
      </c>
      <c r="N6557" s="26">
        <v>1200</v>
      </c>
      <c r="O6557" s="26">
        <v>1200</v>
      </c>
      <c r="P6557" s="26">
        <f t="shared" si="6163"/>
        <v>11362</v>
      </c>
      <c r="Q6557" s="26">
        <f t="shared" si="6164"/>
        <v>78.358620689655169</v>
      </c>
      <c r="R6557" s="90"/>
      <c r="S6557" s="90"/>
      <c r="T6557" s="90"/>
      <c r="U6557" s="90"/>
      <c r="V6557" s="90"/>
      <c r="W6557" s="90"/>
      <c r="X6557" s="90"/>
      <c r="Y6557" s="90"/>
    </row>
    <row r="6558" spans="1:25" s="17" customFormat="1" ht="15" customHeight="1" x14ac:dyDescent="0.25">
      <c r="A6558" s="44" t="s">
        <v>935</v>
      </c>
      <c r="B6558" s="44" t="s">
        <v>140</v>
      </c>
      <c r="C6558" s="44" t="s">
        <v>1183</v>
      </c>
      <c r="D6558" s="44" t="s">
        <v>2280</v>
      </c>
      <c r="E6558" s="45">
        <v>613400</v>
      </c>
      <c r="F6558" s="44"/>
      <c r="G6558" s="46" t="s">
        <v>388</v>
      </c>
      <c r="H6558" s="46" t="s">
        <v>217</v>
      </c>
      <c r="I6558" s="35">
        <v>28000</v>
      </c>
      <c r="J6558" s="35">
        <v>0</v>
      </c>
      <c r="K6558" s="35">
        <v>0</v>
      </c>
      <c r="L6558" s="35">
        <f t="shared" si="6160"/>
        <v>0</v>
      </c>
      <c r="M6558" s="35"/>
      <c r="N6558" s="35"/>
      <c r="O6558" s="35"/>
      <c r="P6558" s="35">
        <f t="shared" si="6163"/>
        <v>0</v>
      </c>
      <c r="Q6558" s="35" t="str">
        <f t="shared" si="6164"/>
        <v>-</v>
      </c>
      <c r="R6558" s="95"/>
      <c r="S6558" s="95"/>
      <c r="T6558" s="95"/>
      <c r="U6558" s="95"/>
      <c r="V6558" s="95"/>
      <c r="W6558" s="95"/>
      <c r="X6558" s="95"/>
      <c r="Y6558" s="95"/>
    </row>
    <row r="6559" spans="1:25" s="17" customFormat="1" ht="15" customHeight="1" x14ac:dyDescent="0.25">
      <c r="A6559" s="44" t="s">
        <v>935</v>
      </c>
      <c r="B6559" s="44" t="s">
        <v>140</v>
      </c>
      <c r="C6559" s="44" t="s">
        <v>1183</v>
      </c>
      <c r="D6559" s="44" t="s">
        <v>2280</v>
      </c>
      <c r="E6559" s="45">
        <v>613500</v>
      </c>
      <c r="F6559" s="44"/>
      <c r="G6559" s="46" t="s">
        <v>388</v>
      </c>
      <c r="H6559" s="46" t="s">
        <v>302</v>
      </c>
      <c r="I6559" s="35">
        <v>25000</v>
      </c>
      <c r="J6559" s="35">
        <v>0</v>
      </c>
      <c r="K6559" s="35">
        <v>0</v>
      </c>
      <c r="L6559" s="35">
        <f t="shared" si="6160"/>
        <v>0</v>
      </c>
      <c r="M6559" s="35"/>
      <c r="N6559" s="35"/>
      <c r="O6559" s="35"/>
      <c r="P6559" s="35">
        <f t="shared" si="6163"/>
        <v>0</v>
      </c>
      <c r="Q6559" s="35" t="str">
        <f t="shared" si="6164"/>
        <v>-</v>
      </c>
      <c r="R6559" s="95"/>
      <c r="S6559" s="95"/>
      <c r="T6559" s="95"/>
      <c r="U6559" s="95"/>
      <c r="V6559" s="95"/>
      <c r="W6559" s="95"/>
      <c r="X6559" s="95"/>
      <c r="Y6559" s="95"/>
    </row>
    <row r="6560" spans="1:25" s="17" customFormat="1" ht="15" customHeight="1" x14ac:dyDescent="0.25">
      <c r="A6560" s="44" t="s">
        <v>935</v>
      </c>
      <c r="B6560" s="44" t="s">
        <v>140</v>
      </c>
      <c r="C6560" s="44" t="s">
        <v>1183</v>
      </c>
      <c r="D6560" s="44" t="s">
        <v>2280</v>
      </c>
      <c r="E6560" s="45">
        <v>613600</v>
      </c>
      <c r="F6560" s="44"/>
      <c r="G6560" s="46" t="s">
        <v>388</v>
      </c>
      <c r="H6560" s="46" t="s">
        <v>304</v>
      </c>
      <c r="I6560" s="35">
        <v>100</v>
      </c>
      <c r="J6560" s="35">
        <v>0</v>
      </c>
      <c r="K6560" s="35">
        <v>0</v>
      </c>
      <c r="L6560" s="35">
        <f t="shared" si="6160"/>
        <v>0</v>
      </c>
      <c r="M6560" s="35"/>
      <c r="N6560" s="35"/>
      <c r="O6560" s="35"/>
      <c r="P6560" s="35">
        <f t="shared" si="6163"/>
        <v>0</v>
      </c>
      <c r="Q6560" s="35" t="str">
        <f t="shared" si="6164"/>
        <v>-</v>
      </c>
      <c r="R6560" s="95"/>
      <c r="S6560" s="95"/>
      <c r="T6560" s="95"/>
      <c r="U6560" s="95"/>
      <c r="V6560" s="95"/>
      <c r="W6560" s="95"/>
      <c r="X6560" s="95"/>
      <c r="Y6560" s="95"/>
    </row>
    <row r="6561" spans="1:25" s="4" customFormat="1" ht="15" customHeight="1" x14ac:dyDescent="0.25">
      <c r="A6561" s="64" t="s">
        <v>935</v>
      </c>
      <c r="B6561" s="64" t="s">
        <v>140</v>
      </c>
      <c r="C6561" s="64" t="s">
        <v>1183</v>
      </c>
      <c r="D6561" s="64" t="s">
        <v>2280</v>
      </c>
      <c r="E6561" s="20" t="s">
        <v>308</v>
      </c>
      <c r="F6561" s="64"/>
      <c r="G6561" s="53" t="s">
        <v>388</v>
      </c>
      <c r="H6561" s="53" t="s">
        <v>307</v>
      </c>
      <c r="I6561" s="26">
        <v>50000</v>
      </c>
      <c r="J6561" s="26">
        <v>10000</v>
      </c>
      <c r="K6561" s="26">
        <v>9000</v>
      </c>
      <c r="L6561" s="26">
        <f t="shared" si="6160"/>
        <v>498</v>
      </c>
      <c r="M6561" s="26">
        <v>166</v>
      </c>
      <c r="N6561" s="26">
        <v>166</v>
      </c>
      <c r="O6561" s="26">
        <v>166</v>
      </c>
      <c r="P6561" s="26">
        <f t="shared" si="6163"/>
        <v>9498</v>
      </c>
      <c r="Q6561" s="26">
        <f t="shared" si="6164"/>
        <v>94.98</v>
      </c>
      <c r="R6561" s="90"/>
      <c r="S6561" s="90"/>
      <c r="T6561" s="90"/>
      <c r="U6561" s="90"/>
      <c r="V6561" s="90"/>
      <c r="W6561" s="90"/>
      <c r="X6561" s="90"/>
      <c r="Y6561" s="90"/>
    </row>
    <row r="6562" spans="1:25" s="17" customFormat="1" ht="15" customHeight="1" x14ac:dyDescent="0.25">
      <c r="A6562" s="44" t="s">
        <v>935</v>
      </c>
      <c r="B6562" s="44" t="s">
        <v>140</v>
      </c>
      <c r="C6562" s="44" t="s">
        <v>1183</v>
      </c>
      <c r="D6562" s="44" t="s">
        <v>2280</v>
      </c>
      <c r="E6562" s="45">
        <v>613800</v>
      </c>
      <c r="F6562" s="44"/>
      <c r="G6562" s="46" t="s">
        <v>388</v>
      </c>
      <c r="H6562" s="46" t="s">
        <v>310</v>
      </c>
      <c r="I6562" s="35">
        <v>24000</v>
      </c>
      <c r="J6562" s="35">
        <v>0</v>
      </c>
      <c r="K6562" s="35">
        <v>0</v>
      </c>
      <c r="L6562" s="35">
        <f t="shared" si="6160"/>
        <v>0</v>
      </c>
      <c r="M6562" s="35"/>
      <c r="N6562" s="35"/>
      <c r="O6562" s="35"/>
      <c r="P6562" s="35">
        <f t="shared" si="6163"/>
        <v>0</v>
      </c>
      <c r="Q6562" s="35" t="str">
        <f t="shared" si="6164"/>
        <v>-</v>
      </c>
      <c r="R6562" s="95"/>
      <c r="S6562" s="95"/>
      <c r="T6562" s="95"/>
      <c r="U6562" s="95"/>
      <c r="V6562" s="95"/>
      <c r="W6562" s="95"/>
      <c r="X6562" s="95"/>
      <c r="Y6562" s="95"/>
    </row>
    <row r="6563" spans="1:25" ht="15" customHeight="1" x14ac:dyDescent="0.25">
      <c r="A6563" s="63" t="s">
        <v>935</v>
      </c>
      <c r="B6563" s="63" t="s">
        <v>140</v>
      </c>
      <c r="C6563" s="63" t="s">
        <v>1183</v>
      </c>
      <c r="D6563" s="63" t="s">
        <v>2280</v>
      </c>
      <c r="E6563" s="63" t="s">
        <v>39</v>
      </c>
      <c r="F6563" s="64" t="s">
        <v>1</v>
      </c>
      <c r="G6563" s="53" t="s">
        <v>1</v>
      </c>
      <c r="H6563" s="65" t="s">
        <v>40</v>
      </c>
      <c r="I6563" s="31">
        <f t="shared" ref="I6563:K6563" si="6174">SUM(I6566:I6567,I6564:I6565)</f>
        <v>865682</v>
      </c>
      <c r="J6563" s="31">
        <f t="shared" si="6174"/>
        <v>9620</v>
      </c>
      <c r="K6563" s="31">
        <f t="shared" si="6174"/>
        <v>5356</v>
      </c>
      <c r="L6563" s="31">
        <f t="shared" si="6160"/>
        <v>2406</v>
      </c>
      <c r="M6563" s="31">
        <f t="shared" ref="M6563" si="6175">SUM(M6566:M6567,M6564:M6565)</f>
        <v>802</v>
      </c>
      <c r="N6563" s="31">
        <f t="shared" ref="N6563:O6563" si="6176">SUM(N6566:N6567,N6564:N6565)</f>
        <v>802</v>
      </c>
      <c r="O6563" s="31">
        <f t="shared" si="6176"/>
        <v>802</v>
      </c>
      <c r="P6563" s="31">
        <f t="shared" si="6163"/>
        <v>7762</v>
      </c>
      <c r="Q6563" s="31">
        <f t="shared" si="6164"/>
        <v>80.686070686070693</v>
      </c>
      <c r="R6563" s="94"/>
      <c r="S6563" s="94"/>
      <c r="T6563" s="94"/>
      <c r="U6563" s="94"/>
      <c r="V6563" s="94"/>
      <c r="W6563" s="94"/>
      <c r="X6563" s="94"/>
      <c r="Y6563" s="94"/>
    </row>
    <row r="6564" spans="1:25" s="17" customFormat="1" ht="15" customHeight="1" x14ac:dyDescent="0.25">
      <c r="A6564" s="44" t="s">
        <v>935</v>
      </c>
      <c r="B6564" s="44" t="s">
        <v>140</v>
      </c>
      <c r="C6564" s="44" t="s">
        <v>1183</v>
      </c>
      <c r="D6564" s="44" t="s">
        <v>2280</v>
      </c>
      <c r="E6564" s="45" t="s">
        <v>41</v>
      </c>
      <c r="F6564" s="44"/>
      <c r="G6564" s="46" t="s">
        <v>388</v>
      </c>
      <c r="H6564" s="46" t="s">
        <v>40</v>
      </c>
      <c r="I6564" s="35">
        <v>343766</v>
      </c>
      <c r="J6564" s="35">
        <v>0</v>
      </c>
      <c r="K6564" s="35">
        <v>0</v>
      </c>
      <c r="L6564" s="35">
        <f t="shared" si="6160"/>
        <v>0</v>
      </c>
      <c r="M6564" s="35"/>
      <c r="N6564" s="35"/>
      <c r="O6564" s="35"/>
      <c r="P6564" s="35">
        <f t="shared" si="6163"/>
        <v>0</v>
      </c>
      <c r="Q6564" s="35" t="str">
        <f t="shared" si="6164"/>
        <v>-</v>
      </c>
      <c r="R6564" s="95"/>
      <c r="S6564" s="95"/>
      <c r="T6564" s="95"/>
      <c r="U6564" s="95"/>
      <c r="V6564" s="95"/>
      <c r="W6564" s="95"/>
      <c r="X6564" s="95"/>
      <c r="Y6564" s="95"/>
    </row>
    <row r="6565" spans="1:25" s="17" customFormat="1" ht="15" customHeight="1" x14ac:dyDescent="0.25">
      <c r="A6565" s="44" t="s">
        <v>935</v>
      </c>
      <c r="B6565" s="44" t="s">
        <v>140</v>
      </c>
      <c r="C6565" s="44" t="s">
        <v>1183</v>
      </c>
      <c r="D6565" s="44" t="s">
        <v>2280</v>
      </c>
      <c r="E6565" s="45" t="s">
        <v>41</v>
      </c>
      <c r="F6565" s="44" t="s">
        <v>3819</v>
      </c>
      <c r="G6565" s="46" t="s">
        <v>388</v>
      </c>
      <c r="H6565" s="46" t="s">
        <v>3803</v>
      </c>
      <c r="I6565" s="35">
        <v>511062</v>
      </c>
      <c r="J6565" s="35">
        <v>0</v>
      </c>
      <c r="K6565" s="35">
        <v>0</v>
      </c>
      <c r="L6565" s="35">
        <f t="shared" si="6160"/>
        <v>0</v>
      </c>
      <c r="M6565" s="35"/>
      <c r="N6565" s="35"/>
      <c r="O6565" s="35"/>
      <c r="P6565" s="35">
        <f t="shared" si="6163"/>
        <v>0</v>
      </c>
      <c r="Q6565" s="35" t="str">
        <f t="shared" si="6164"/>
        <v>-</v>
      </c>
      <c r="R6565" s="95"/>
      <c r="S6565" s="95"/>
      <c r="T6565" s="95"/>
      <c r="U6565" s="95"/>
      <c r="V6565" s="95"/>
      <c r="W6565" s="95"/>
      <c r="X6565" s="95"/>
      <c r="Y6565" s="95"/>
    </row>
    <row r="6566" spans="1:25" ht="15" customHeight="1" x14ac:dyDescent="0.25">
      <c r="A6566" s="64" t="s">
        <v>935</v>
      </c>
      <c r="B6566" s="64" t="s">
        <v>140</v>
      </c>
      <c r="C6566" s="64" t="s">
        <v>1183</v>
      </c>
      <c r="D6566" s="64" t="s">
        <v>2280</v>
      </c>
      <c r="E6566" s="20" t="s">
        <v>41</v>
      </c>
      <c r="F6566" s="64" t="s">
        <v>2287</v>
      </c>
      <c r="G6566" s="53" t="s">
        <v>388</v>
      </c>
      <c r="H6566" s="53" t="s">
        <v>49</v>
      </c>
      <c r="I6566" s="26">
        <v>5427</v>
      </c>
      <c r="J6566" s="26">
        <v>4810</v>
      </c>
      <c r="K6566" s="26">
        <v>2950</v>
      </c>
      <c r="L6566" s="26">
        <f t="shared" si="6160"/>
        <v>1203</v>
      </c>
      <c r="M6566" s="26">
        <v>401</v>
      </c>
      <c r="N6566" s="26">
        <v>401</v>
      </c>
      <c r="O6566" s="26">
        <v>401</v>
      </c>
      <c r="P6566" s="26">
        <f t="shared" si="6163"/>
        <v>4153</v>
      </c>
      <c r="Q6566" s="26">
        <f t="shared" si="6164"/>
        <v>86.340956340956339</v>
      </c>
      <c r="R6566" s="90"/>
      <c r="S6566" s="90"/>
      <c r="T6566" s="90"/>
      <c r="U6566" s="90"/>
      <c r="V6566" s="90"/>
      <c r="W6566" s="90"/>
      <c r="X6566" s="90"/>
      <c r="Y6566" s="90"/>
    </row>
    <row r="6567" spans="1:25" ht="22.5" customHeight="1" x14ac:dyDescent="0.25">
      <c r="A6567" s="64" t="s">
        <v>935</v>
      </c>
      <c r="B6567" s="64" t="s">
        <v>140</v>
      </c>
      <c r="C6567" s="64" t="s">
        <v>1183</v>
      </c>
      <c r="D6567" s="64" t="s">
        <v>2280</v>
      </c>
      <c r="E6567" s="20" t="s">
        <v>41</v>
      </c>
      <c r="F6567" s="64" t="s">
        <v>2288</v>
      </c>
      <c r="G6567" s="53" t="s">
        <v>388</v>
      </c>
      <c r="H6567" s="53" t="s">
        <v>55</v>
      </c>
      <c r="I6567" s="26">
        <v>5427</v>
      </c>
      <c r="J6567" s="26">
        <v>4810</v>
      </c>
      <c r="K6567" s="26">
        <v>2406</v>
      </c>
      <c r="L6567" s="26">
        <f t="shared" si="6160"/>
        <v>1203</v>
      </c>
      <c r="M6567" s="26">
        <v>401</v>
      </c>
      <c r="N6567" s="26">
        <v>401</v>
      </c>
      <c r="O6567" s="26">
        <v>401</v>
      </c>
      <c r="P6567" s="26">
        <f t="shared" si="6163"/>
        <v>3609</v>
      </c>
      <c r="Q6567" s="26">
        <f t="shared" si="6164"/>
        <v>75.031185031185032</v>
      </c>
      <c r="R6567" s="90"/>
      <c r="S6567" s="90"/>
      <c r="T6567" s="90"/>
      <c r="U6567" s="90"/>
      <c r="V6567" s="90"/>
      <c r="W6567" s="90"/>
      <c r="X6567" s="90"/>
      <c r="Y6567" s="90"/>
    </row>
    <row r="6568" spans="1:25" s="17" customFormat="1" ht="15" customHeight="1" x14ac:dyDescent="0.25">
      <c r="A6568" s="76" t="s">
        <v>1</v>
      </c>
      <c r="B6568" s="76" t="s">
        <v>1</v>
      </c>
      <c r="C6568" s="76" t="s">
        <v>1</v>
      </c>
      <c r="D6568" s="77" t="s">
        <v>1</v>
      </c>
      <c r="E6568" s="77" t="s">
        <v>1</v>
      </c>
      <c r="F6568" s="77" t="s">
        <v>1</v>
      </c>
      <c r="G6568" s="77" t="s">
        <v>1</v>
      </c>
      <c r="H6568" s="78" t="s">
        <v>56</v>
      </c>
      <c r="I6568" s="35">
        <f t="shared" ref="I6568:K6568" si="6177">SUM(I6569)</f>
        <v>5200</v>
      </c>
      <c r="J6568" s="35">
        <f t="shared" si="6177"/>
        <v>0</v>
      </c>
      <c r="K6568" s="35">
        <f t="shared" si="6177"/>
        <v>0</v>
      </c>
      <c r="L6568" s="35">
        <f t="shared" si="6160"/>
        <v>0</v>
      </c>
      <c r="M6568" s="35">
        <f t="shared" ref="M6568" si="6178">SUM(M6569)</f>
        <v>0</v>
      </c>
      <c r="N6568" s="35">
        <f t="shared" ref="N6568:O6568" si="6179">SUM(N6569)</f>
        <v>0</v>
      </c>
      <c r="O6568" s="35">
        <f t="shared" si="6179"/>
        <v>0</v>
      </c>
      <c r="P6568" s="35">
        <f t="shared" si="6163"/>
        <v>0</v>
      </c>
      <c r="Q6568" s="35" t="str">
        <f t="shared" si="6164"/>
        <v>-</v>
      </c>
      <c r="R6568" s="95"/>
      <c r="S6568" s="95"/>
      <c r="T6568" s="95"/>
      <c r="U6568" s="95"/>
      <c r="V6568" s="95"/>
      <c r="W6568" s="95"/>
      <c r="X6568" s="95"/>
      <c r="Y6568" s="95"/>
    </row>
    <row r="6569" spans="1:25" s="17" customFormat="1" ht="15" customHeight="1" x14ac:dyDescent="0.25">
      <c r="A6569" s="76" t="s">
        <v>935</v>
      </c>
      <c r="B6569" s="76" t="s">
        <v>140</v>
      </c>
      <c r="C6569" s="76" t="s">
        <v>1183</v>
      </c>
      <c r="D6569" s="76" t="s">
        <v>2280</v>
      </c>
      <c r="E6569" s="77" t="s">
        <v>57</v>
      </c>
      <c r="F6569" s="77" t="s">
        <v>1</v>
      </c>
      <c r="G6569" s="77" t="s">
        <v>1</v>
      </c>
      <c r="H6569" s="77" t="s">
        <v>58</v>
      </c>
      <c r="I6569" s="35">
        <f t="shared" ref="I6569:K6569" si="6180">SUM(I6570:I6572)</f>
        <v>5200</v>
      </c>
      <c r="J6569" s="35">
        <f t="shared" si="6180"/>
        <v>0</v>
      </c>
      <c r="K6569" s="35">
        <f t="shared" si="6180"/>
        <v>0</v>
      </c>
      <c r="L6569" s="35">
        <f t="shared" si="6160"/>
        <v>0</v>
      </c>
      <c r="M6569" s="35">
        <f t="shared" ref="M6569" si="6181">SUM(M6570:M6572)</f>
        <v>0</v>
      </c>
      <c r="N6569" s="35">
        <f t="shared" ref="N6569:O6569" si="6182">SUM(N6570:N6572)</f>
        <v>0</v>
      </c>
      <c r="O6569" s="35">
        <f t="shared" si="6182"/>
        <v>0</v>
      </c>
      <c r="P6569" s="35">
        <f t="shared" si="6163"/>
        <v>0</v>
      </c>
      <c r="Q6569" s="35" t="str">
        <f t="shared" si="6164"/>
        <v>-</v>
      </c>
      <c r="R6569" s="95"/>
      <c r="S6569" s="95"/>
      <c r="T6569" s="95"/>
      <c r="U6569" s="95"/>
      <c r="V6569" s="95"/>
      <c r="W6569" s="95"/>
      <c r="X6569" s="95"/>
      <c r="Y6569" s="95"/>
    </row>
    <row r="6570" spans="1:25" s="17" customFormat="1" ht="15" customHeight="1" x14ac:dyDescent="0.25">
      <c r="A6570" s="44" t="s">
        <v>935</v>
      </c>
      <c r="B6570" s="44" t="s">
        <v>140</v>
      </c>
      <c r="C6570" s="44" t="s">
        <v>1183</v>
      </c>
      <c r="D6570" s="44" t="s">
        <v>2280</v>
      </c>
      <c r="E6570" s="45" t="s">
        <v>106</v>
      </c>
      <c r="F6570" s="44"/>
      <c r="G6570" s="46" t="s">
        <v>388</v>
      </c>
      <c r="H6570" s="46" t="s">
        <v>105</v>
      </c>
      <c r="I6570" s="35">
        <v>100</v>
      </c>
      <c r="J6570" s="35">
        <v>0</v>
      </c>
      <c r="K6570" s="35">
        <v>0</v>
      </c>
      <c r="L6570" s="35">
        <f t="shared" si="6160"/>
        <v>0</v>
      </c>
      <c r="M6570" s="35"/>
      <c r="N6570" s="35"/>
      <c r="O6570" s="35"/>
      <c r="P6570" s="35">
        <f t="shared" si="6163"/>
        <v>0</v>
      </c>
      <c r="Q6570" s="35" t="str">
        <f t="shared" si="6164"/>
        <v>-</v>
      </c>
      <c r="R6570" s="95"/>
      <c r="S6570" s="95"/>
      <c r="T6570" s="95"/>
      <c r="U6570" s="95"/>
      <c r="V6570" s="95"/>
      <c r="W6570" s="95"/>
      <c r="X6570" s="95"/>
      <c r="Y6570" s="95"/>
    </row>
    <row r="6571" spans="1:25" s="17" customFormat="1" ht="15" customHeight="1" x14ac:dyDescent="0.25">
      <c r="A6571" s="44" t="s">
        <v>935</v>
      </c>
      <c r="B6571" s="44" t="s">
        <v>140</v>
      </c>
      <c r="C6571" s="44" t="s">
        <v>1183</v>
      </c>
      <c r="D6571" s="44" t="s">
        <v>2280</v>
      </c>
      <c r="E6571" s="45">
        <v>614300</v>
      </c>
      <c r="F6571" s="44"/>
      <c r="G6571" s="46" t="s">
        <v>388</v>
      </c>
      <c r="H6571" s="46" t="s">
        <v>60</v>
      </c>
      <c r="I6571" s="35">
        <v>100</v>
      </c>
      <c r="J6571" s="35">
        <v>0</v>
      </c>
      <c r="K6571" s="35">
        <v>0</v>
      </c>
      <c r="L6571" s="35">
        <f t="shared" si="6160"/>
        <v>0</v>
      </c>
      <c r="M6571" s="35"/>
      <c r="N6571" s="35"/>
      <c r="O6571" s="35"/>
      <c r="P6571" s="35">
        <f t="shared" si="6163"/>
        <v>0</v>
      </c>
      <c r="Q6571" s="35" t="str">
        <f t="shared" si="6164"/>
        <v>-</v>
      </c>
      <c r="R6571" s="95"/>
      <c r="S6571" s="95"/>
      <c r="T6571" s="95"/>
      <c r="U6571" s="95"/>
      <c r="V6571" s="95"/>
      <c r="W6571" s="95"/>
      <c r="X6571" s="95"/>
      <c r="Y6571" s="95"/>
    </row>
    <row r="6572" spans="1:25" s="17" customFormat="1" ht="15" customHeight="1" x14ac:dyDescent="0.25">
      <c r="A6572" s="44" t="s">
        <v>935</v>
      </c>
      <c r="B6572" s="44" t="s">
        <v>140</v>
      </c>
      <c r="C6572" s="44" t="s">
        <v>1183</v>
      </c>
      <c r="D6572" s="44" t="s">
        <v>2280</v>
      </c>
      <c r="E6572" s="45" t="s">
        <v>68</v>
      </c>
      <c r="F6572" s="44"/>
      <c r="G6572" s="46" t="s">
        <v>388</v>
      </c>
      <c r="H6572" s="46" t="s">
        <v>67</v>
      </c>
      <c r="I6572" s="35">
        <v>5000</v>
      </c>
      <c r="J6572" s="35">
        <v>0</v>
      </c>
      <c r="K6572" s="35">
        <v>0</v>
      </c>
      <c r="L6572" s="35">
        <f t="shared" si="6160"/>
        <v>0</v>
      </c>
      <c r="M6572" s="35"/>
      <c r="N6572" s="35"/>
      <c r="O6572" s="35"/>
      <c r="P6572" s="35">
        <f t="shared" si="6163"/>
        <v>0</v>
      </c>
      <c r="Q6572" s="35" t="str">
        <f t="shared" si="6164"/>
        <v>-</v>
      </c>
      <c r="R6572" s="95"/>
      <c r="S6572" s="95"/>
      <c r="T6572" s="95"/>
      <c r="U6572" s="95"/>
      <c r="V6572" s="95"/>
      <c r="W6572" s="95"/>
      <c r="X6572" s="95"/>
      <c r="Y6572" s="95"/>
    </row>
    <row r="6573" spans="1:25" s="9" customFormat="1" ht="15" customHeight="1" x14ac:dyDescent="0.25">
      <c r="A6573" s="63" t="s">
        <v>1</v>
      </c>
      <c r="B6573" s="63" t="s">
        <v>1</v>
      </c>
      <c r="C6573" s="63" t="s">
        <v>1</v>
      </c>
      <c r="D6573" s="65" t="s">
        <v>1</v>
      </c>
      <c r="E6573" s="65" t="s">
        <v>1</v>
      </c>
      <c r="F6573" s="65" t="s">
        <v>1</v>
      </c>
      <c r="G6573" s="65" t="s">
        <v>1</v>
      </c>
      <c r="H6573" s="66" t="s">
        <v>69</v>
      </c>
      <c r="I6573" s="40">
        <f t="shared" ref="I6573:K6573" si="6183">SUM(I6574)</f>
        <v>493100</v>
      </c>
      <c r="J6573" s="40">
        <f t="shared" si="6183"/>
        <v>0</v>
      </c>
      <c r="K6573" s="40">
        <f t="shared" si="6183"/>
        <v>0</v>
      </c>
      <c r="L6573" s="40">
        <f t="shared" si="6160"/>
        <v>0</v>
      </c>
      <c r="M6573" s="40">
        <f t="shared" ref="M6573" si="6184">SUM(M6574)</f>
        <v>0</v>
      </c>
      <c r="N6573" s="40">
        <f t="shared" ref="N6573:O6573" si="6185">SUM(N6574)</f>
        <v>0</v>
      </c>
      <c r="O6573" s="40">
        <f t="shared" si="6185"/>
        <v>0</v>
      </c>
      <c r="P6573" s="40">
        <f t="shared" si="6163"/>
        <v>0</v>
      </c>
      <c r="Q6573" s="40" t="str">
        <f t="shared" si="6164"/>
        <v>-</v>
      </c>
      <c r="R6573" s="100"/>
      <c r="S6573" s="100"/>
      <c r="T6573" s="100"/>
      <c r="U6573" s="100"/>
      <c r="V6573" s="100"/>
      <c r="W6573" s="100"/>
      <c r="X6573" s="100"/>
      <c r="Y6573" s="100"/>
    </row>
    <row r="6574" spans="1:25" s="9" customFormat="1" ht="15" customHeight="1" x14ac:dyDescent="0.25">
      <c r="A6574" s="63" t="s">
        <v>935</v>
      </c>
      <c r="B6574" s="63" t="s">
        <v>140</v>
      </c>
      <c r="C6574" s="63" t="s">
        <v>1183</v>
      </c>
      <c r="D6574" s="63" t="s">
        <v>2280</v>
      </c>
      <c r="E6574" s="65" t="s">
        <v>3814</v>
      </c>
      <c r="F6574" s="65" t="s">
        <v>1</v>
      </c>
      <c r="G6574" s="65" t="s">
        <v>1</v>
      </c>
      <c r="H6574" s="65" t="s">
        <v>71</v>
      </c>
      <c r="I6574" s="31">
        <f t="shared" ref="I6574:K6574" si="6186">SUM(I6575:I6577)</f>
        <v>493100</v>
      </c>
      <c r="J6574" s="31">
        <f t="shared" si="6186"/>
        <v>0</v>
      </c>
      <c r="K6574" s="31">
        <f t="shared" si="6186"/>
        <v>0</v>
      </c>
      <c r="L6574" s="31">
        <f t="shared" si="6160"/>
        <v>0</v>
      </c>
      <c r="M6574" s="31">
        <f t="shared" ref="M6574" si="6187">SUM(M6575:M6577)</f>
        <v>0</v>
      </c>
      <c r="N6574" s="31">
        <f t="shared" ref="N6574:O6574" si="6188">SUM(N6575:N6577)</f>
        <v>0</v>
      </c>
      <c r="O6574" s="31">
        <f t="shared" si="6188"/>
        <v>0</v>
      </c>
      <c r="P6574" s="31">
        <f t="shared" si="6163"/>
        <v>0</v>
      </c>
      <c r="Q6574" s="31" t="str">
        <f t="shared" si="6164"/>
        <v>-</v>
      </c>
      <c r="R6574" s="94"/>
      <c r="S6574" s="94"/>
      <c r="T6574" s="94"/>
      <c r="U6574" s="94"/>
      <c r="V6574" s="94"/>
      <c r="W6574" s="94"/>
      <c r="X6574" s="94"/>
      <c r="Y6574" s="94"/>
    </row>
    <row r="6575" spans="1:25" s="17" customFormat="1" ht="15" customHeight="1" x14ac:dyDescent="0.25">
      <c r="A6575" s="44" t="s">
        <v>935</v>
      </c>
      <c r="B6575" s="44" t="s">
        <v>140</v>
      </c>
      <c r="C6575" s="44" t="s">
        <v>1183</v>
      </c>
      <c r="D6575" s="44" t="s">
        <v>2280</v>
      </c>
      <c r="E6575" s="45" t="s">
        <v>74</v>
      </c>
      <c r="F6575" s="44"/>
      <c r="G6575" s="46" t="s">
        <v>388</v>
      </c>
      <c r="H6575" s="46" t="s">
        <v>73</v>
      </c>
      <c r="I6575" s="35">
        <v>85383</v>
      </c>
      <c r="J6575" s="35">
        <v>0</v>
      </c>
      <c r="K6575" s="35">
        <v>0</v>
      </c>
      <c r="L6575" s="35">
        <f t="shared" si="6160"/>
        <v>0</v>
      </c>
      <c r="M6575" s="35"/>
      <c r="N6575" s="35"/>
      <c r="O6575" s="35"/>
      <c r="P6575" s="35">
        <f t="shared" si="6163"/>
        <v>0</v>
      </c>
      <c r="Q6575" s="35" t="str">
        <f t="shared" si="6164"/>
        <v>-</v>
      </c>
      <c r="R6575" s="95"/>
      <c r="S6575" s="95"/>
      <c r="T6575" s="95"/>
      <c r="U6575" s="95"/>
      <c r="V6575" s="95"/>
      <c r="W6575" s="95"/>
      <c r="X6575" s="95"/>
      <c r="Y6575" s="95"/>
    </row>
    <row r="6576" spans="1:25" s="17" customFormat="1" ht="15" customHeight="1" x14ac:dyDescent="0.25">
      <c r="A6576" s="44" t="s">
        <v>935</v>
      </c>
      <c r="B6576" s="44" t="s">
        <v>140</v>
      </c>
      <c r="C6576" s="44" t="s">
        <v>1183</v>
      </c>
      <c r="D6576" s="44" t="s">
        <v>2280</v>
      </c>
      <c r="E6576" s="45">
        <v>821500</v>
      </c>
      <c r="F6576" s="44"/>
      <c r="G6576" s="46" t="s">
        <v>388</v>
      </c>
      <c r="H6576" s="46" t="s">
        <v>3801</v>
      </c>
      <c r="I6576" s="35">
        <v>100</v>
      </c>
      <c r="J6576" s="35">
        <v>0</v>
      </c>
      <c r="K6576" s="35">
        <v>0</v>
      </c>
      <c r="L6576" s="35">
        <f t="shared" si="6160"/>
        <v>0</v>
      </c>
      <c r="M6576" s="35"/>
      <c r="N6576" s="35"/>
      <c r="O6576" s="35"/>
      <c r="P6576" s="35">
        <f t="shared" si="6163"/>
        <v>0</v>
      </c>
      <c r="Q6576" s="35" t="str">
        <f t="shared" si="6164"/>
        <v>-</v>
      </c>
      <c r="R6576" s="95"/>
      <c r="S6576" s="95"/>
      <c r="T6576" s="95"/>
      <c r="U6576" s="95"/>
      <c r="V6576" s="95"/>
      <c r="W6576" s="95"/>
      <c r="X6576" s="95"/>
      <c r="Y6576" s="95"/>
    </row>
    <row r="6577" spans="1:25" s="17" customFormat="1" ht="15" customHeight="1" x14ac:dyDescent="0.25">
      <c r="A6577" s="44" t="s">
        <v>935</v>
      </c>
      <c r="B6577" s="44" t="s">
        <v>140</v>
      </c>
      <c r="C6577" s="44" t="s">
        <v>1183</v>
      </c>
      <c r="D6577" s="44" t="s">
        <v>2280</v>
      </c>
      <c r="E6577" s="45" t="s">
        <v>323</v>
      </c>
      <c r="F6577" s="44"/>
      <c r="G6577" s="46" t="s">
        <v>388</v>
      </c>
      <c r="H6577" s="46" t="s">
        <v>322</v>
      </c>
      <c r="I6577" s="35">
        <v>407617</v>
      </c>
      <c r="J6577" s="35">
        <v>0</v>
      </c>
      <c r="K6577" s="35">
        <v>0</v>
      </c>
      <c r="L6577" s="35">
        <f t="shared" si="6160"/>
        <v>0</v>
      </c>
      <c r="M6577" s="35"/>
      <c r="N6577" s="35"/>
      <c r="O6577" s="35"/>
      <c r="P6577" s="35">
        <f t="shared" si="6163"/>
        <v>0</v>
      </c>
      <c r="Q6577" s="35" t="str">
        <f t="shared" si="6164"/>
        <v>-</v>
      </c>
      <c r="R6577" s="95"/>
      <c r="S6577" s="95"/>
      <c r="T6577" s="95"/>
      <c r="U6577" s="95"/>
      <c r="V6577" s="95"/>
      <c r="W6577" s="95"/>
      <c r="X6577" s="95"/>
      <c r="Y6577" s="95"/>
    </row>
    <row r="6578" spans="1:25" ht="22.5" customHeight="1" x14ac:dyDescent="0.25">
      <c r="A6578" s="53" t="s">
        <v>1</v>
      </c>
      <c r="B6578" s="53" t="s">
        <v>1</v>
      </c>
      <c r="C6578" s="53" t="s">
        <v>1</v>
      </c>
      <c r="D6578" s="53" t="s">
        <v>1</v>
      </c>
      <c r="E6578" s="53" t="s">
        <v>1</v>
      </c>
      <c r="F6578" s="53" t="s">
        <v>1</v>
      </c>
      <c r="G6578" s="53" t="s">
        <v>1</v>
      </c>
      <c r="H6578" s="66" t="s">
        <v>2289</v>
      </c>
      <c r="I6578" s="30">
        <f t="shared" ref="I6578:K6578" si="6189">SUM(I6543,I6573,I6568)</f>
        <v>3416991</v>
      </c>
      <c r="J6578" s="30">
        <f t="shared" si="6189"/>
        <v>1702763</v>
      </c>
      <c r="K6578" s="30">
        <f t="shared" si="6189"/>
        <v>958359</v>
      </c>
      <c r="L6578" s="30">
        <f t="shared" si="6160"/>
        <v>443811</v>
      </c>
      <c r="M6578" s="30">
        <f t="shared" ref="M6578" si="6190">SUM(M6543,M6573,M6568)</f>
        <v>147937</v>
      </c>
      <c r="N6578" s="30">
        <f t="shared" ref="N6578:O6578" si="6191">SUM(N6543,N6573,N6568)</f>
        <v>147937</v>
      </c>
      <c r="O6578" s="30">
        <f t="shared" si="6191"/>
        <v>147937</v>
      </c>
      <c r="P6578" s="30">
        <f t="shared" si="6163"/>
        <v>1402170</v>
      </c>
      <c r="Q6578" s="30">
        <f t="shared" si="6164"/>
        <v>82.34675054602431</v>
      </c>
      <c r="R6578" s="93"/>
      <c r="S6578" s="93"/>
      <c r="T6578" s="93"/>
      <c r="U6578" s="93"/>
      <c r="V6578" s="93"/>
      <c r="W6578" s="93"/>
      <c r="X6578" s="93"/>
      <c r="Y6578" s="93"/>
    </row>
    <row r="6579" spans="1:25" ht="15" customHeight="1" thickBot="1" x14ac:dyDescent="0.3">
      <c r="A6579" s="53" t="s">
        <v>1</v>
      </c>
      <c r="B6579" s="53" t="s">
        <v>1</v>
      </c>
      <c r="C6579" s="53" t="s">
        <v>1</v>
      </c>
      <c r="D6579" s="53" t="s">
        <v>1</v>
      </c>
      <c r="E6579" s="53" t="s">
        <v>1</v>
      </c>
      <c r="F6579" s="53" t="s">
        <v>1</v>
      </c>
      <c r="G6579" s="53" t="s">
        <v>1</v>
      </c>
      <c r="H6579" s="65" t="s">
        <v>76</v>
      </c>
      <c r="I6579" s="31"/>
      <c r="J6579" s="31"/>
      <c r="K6579" s="31">
        <v>0</v>
      </c>
      <c r="L6579" s="31"/>
      <c r="M6579" s="31"/>
      <c r="N6579" s="31"/>
      <c r="O6579" s="31"/>
      <c r="P6579" s="31"/>
      <c r="Q6579" s="31"/>
      <c r="R6579" s="94"/>
      <c r="S6579" s="94"/>
      <c r="T6579" s="94"/>
      <c r="U6579" s="94"/>
      <c r="V6579" s="94"/>
      <c r="W6579" s="94"/>
      <c r="X6579" s="94"/>
      <c r="Y6579" s="94"/>
    </row>
    <row r="6580" spans="1:25" ht="47.25" customHeight="1" thickBot="1" x14ac:dyDescent="0.3">
      <c r="A6580" s="110" t="s">
        <v>1</v>
      </c>
      <c r="B6580" s="110" t="s">
        <v>1</v>
      </c>
      <c r="C6580" s="110" t="s">
        <v>1</v>
      </c>
      <c r="D6580" s="110" t="s">
        <v>1</v>
      </c>
      <c r="E6580" s="110" t="s">
        <v>1</v>
      </c>
      <c r="F6580" s="110" t="s">
        <v>1</v>
      </c>
      <c r="G6580" s="110" t="s">
        <v>1</v>
      </c>
      <c r="H6580" s="28" t="s">
        <v>77</v>
      </c>
      <c r="I6580" s="109" t="s">
        <v>3984</v>
      </c>
      <c r="J6580" s="109" t="s">
        <v>11</v>
      </c>
      <c r="K6580" s="109" t="s">
        <v>3989</v>
      </c>
      <c r="L6580" s="109" t="s">
        <v>3985</v>
      </c>
      <c r="M6580" s="109" t="s">
        <v>4027</v>
      </c>
      <c r="N6580" s="109" t="s">
        <v>3988</v>
      </c>
      <c r="O6580" s="109" t="s">
        <v>3986</v>
      </c>
      <c r="P6580" s="109" t="s">
        <v>3987</v>
      </c>
      <c r="Q6580" s="109" t="s">
        <v>3695</v>
      </c>
      <c r="R6580" s="91"/>
      <c r="S6580" s="91"/>
      <c r="T6580" s="91"/>
      <c r="U6580" s="91"/>
      <c r="V6580" s="91"/>
      <c r="W6580" s="91"/>
      <c r="X6580" s="91"/>
      <c r="Y6580" s="91"/>
    </row>
    <row r="6581" spans="1:25" ht="15" customHeight="1" x14ac:dyDescent="0.25">
      <c r="A6581" s="111"/>
      <c r="B6581" s="111"/>
      <c r="C6581" s="111"/>
      <c r="D6581" s="111"/>
      <c r="E6581" s="111"/>
      <c r="F6581" s="111"/>
      <c r="G6581" s="111"/>
      <c r="H6581" s="67" t="s">
        <v>1</v>
      </c>
      <c r="I6581" s="29">
        <v>1</v>
      </c>
      <c r="J6581" s="29">
        <v>2</v>
      </c>
      <c r="K6581" s="29">
        <v>3</v>
      </c>
      <c r="L6581" s="29" t="s">
        <v>3478</v>
      </c>
      <c r="M6581" s="29">
        <v>5</v>
      </c>
      <c r="N6581" s="29">
        <v>6</v>
      </c>
      <c r="O6581" s="29">
        <v>7</v>
      </c>
      <c r="P6581" s="29" t="s">
        <v>3696</v>
      </c>
      <c r="Q6581" s="29">
        <v>9</v>
      </c>
      <c r="R6581" s="92"/>
      <c r="S6581" s="92"/>
      <c r="T6581" s="92"/>
      <c r="U6581" s="92"/>
      <c r="V6581" s="92"/>
      <c r="W6581" s="92"/>
      <c r="X6581" s="92"/>
      <c r="Y6581" s="92"/>
    </row>
    <row r="6582" spans="1:25" ht="15" customHeight="1" x14ac:dyDescent="0.25">
      <c r="A6582" s="111"/>
      <c r="B6582" s="111"/>
      <c r="C6582" s="111"/>
      <c r="D6582" s="111"/>
      <c r="E6582" s="111"/>
      <c r="F6582" s="111"/>
      <c r="G6582" s="111"/>
      <c r="H6582" s="68" t="s">
        <v>485</v>
      </c>
      <c r="I6582" s="32">
        <f t="shared" ref="I6582:K6582" si="6192">SUM(I6578)</f>
        <v>3416991</v>
      </c>
      <c r="J6582" s="32">
        <f t="shared" si="6192"/>
        <v>1702763</v>
      </c>
      <c r="K6582" s="32">
        <f t="shared" si="6192"/>
        <v>958359</v>
      </c>
      <c r="L6582" s="32">
        <f t="shared" si="6160"/>
        <v>443811</v>
      </c>
      <c r="M6582" s="32">
        <f t="shared" ref="M6582" si="6193">SUM(M6578)</f>
        <v>147937</v>
      </c>
      <c r="N6582" s="32">
        <f t="shared" ref="N6582:O6582" si="6194">SUM(N6578)</f>
        <v>147937</v>
      </c>
      <c r="O6582" s="32">
        <f t="shared" si="6194"/>
        <v>147937</v>
      </c>
      <c r="P6582" s="32">
        <f t="shared" si="6163"/>
        <v>1402170</v>
      </c>
      <c r="Q6582" s="32">
        <f t="shared" si="6164"/>
        <v>82.34675054602431</v>
      </c>
      <c r="R6582" s="90"/>
      <c r="S6582" s="90"/>
      <c r="T6582" s="90"/>
      <c r="U6582" s="90"/>
      <c r="V6582" s="90"/>
      <c r="W6582" s="90"/>
      <c r="X6582" s="90"/>
      <c r="Y6582" s="90"/>
    </row>
    <row r="6583" spans="1:25" ht="15" customHeight="1" x14ac:dyDescent="0.25">
      <c r="A6583" s="111"/>
      <c r="B6583" s="111"/>
      <c r="C6583" s="111"/>
      <c r="D6583" s="111"/>
      <c r="E6583" s="111"/>
      <c r="F6583" s="111"/>
      <c r="G6583" s="111"/>
      <c r="H6583" s="69" t="s">
        <v>79</v>
      </c>
      <c r="I6583" s="32">
        <f t="shared" ref="I6583:K6583" si="6195">SUM(I6582)</f>
        <v>3416991</v>
      </c>
      <c r="J6583" s="32">
        <f t="shared" si="6195"/>
        <v>1702763</v>
      </c>
      <c r="K6583" s="32">
        <f t="shared" si="6195"/>
        <v>958359</v>
      </c>
      <c r="L6583" s="32">
        <f t="shared" si="6160"/>
        <v>443811</v>
      </c>
      <c r="M6583" s="32">
        <f t="shared" ref="M6583" si="6196">SUM(M6582)</f>
        <v>147937</v>
      </c>
      <c r="N6583" s="32">
        <f t="shared" ref="N6583:O6583" si="6197">SUM(N6582)</f>
        <v>147937</v>
      </c>
      <c r="O6583" s="32">
        <f t="shared" si="6197"/>
        <v>147937</v>
      </c>
      <c r="P6583" s="32">
        <f t="shared" si="6163"/>
        <v>1402170</v>
      </c>
      <c r="Q6583" s="32">
        <f t="shared" si="6164"/>
        <v>82.34675054602431</v>
      </c>
      <c r="R6583" s="90"/>
      <c r="S6583" s="90"/>
      <c r="T6583" s="90"/>
      <c r="U6583" s="90"/>
      <c r="V6583" s="90"/>
      <c r="W6583" s="90"/>
      <c r="X6583" s="90"/>
      <c r="Y6583" s="90"/>
    </row>
    <row r="6584" spans="1:25" ht="15" customHeight="1" x14ac:dyDescent="0.25">
      <c r="A6584" s="112"/>
      <c r="B6584" s="112"/>
      <c r="C6584" s="112"/>
      <c r="D6584" s="112"/>
      <c r="E6584" s="112"/>
      <c r="F6584" s="112"/>
      <c r="G6584" s="112"/>
      <c r="I6584" s="27"/>
      <c r="J6584" s="27"/>
      <c r="K6584" s="27">
        <v>0</v>
      </c>
      <c r="L6584" s="27"/>
      <c r="M6584" s="27"/>
      <c r="N6584" s="27"/>
      <c r="O6584" s="27"/>
      <c r="P6584" s="27"/>
      <c r="Q6584" s="27"/>
      <c r="R6584" s="27"/>
      <c r="S6584" s="27"/>
      <c r="T6584" s="27"/>
      <c r="U6584" s="27"/>
      <c r="V6584" s="27"/>
      <c r="W6584" s="27"/>
      <c r="X6584" s="27"/>
      <c r="Y6584" s="27"/>
    </row>
    <row r="6585" spans="1:25" ht="15" customHeight="1" thickBot="1" x14ac:dyDescent="0.3">
      <c r="A6585" s="53" t="s">
        <v>1</v>
      </c>
      <c r="B6585" s="53" t="s">
        <v>1</v>
      </c>
      <c r="C6585" s="53" t="s">
        <v>1</v>
      </c>
      <c r="D6585" s="53" t="s">
        <v>1</v>
      </c>
      <c r="E6585" s="53" t="s">
        <v>1</v>
      </c>
      <c r="F6585" s="53" t="s">
        <v>1</v>
      </c>
      <c r="G6585" s="53" t="s">
        <v>1</v>
      </c>
      <c r="H6585" s="21" t="s">
        <v>1</v>
      </c>
      <c r="I6585" s="33"/>
      <c r="J6585" s="33"/>
      <c r="K6585" s="33">
        <v>0</v>
      </c>
      <c r="L6585" s="33"/>
      <c r="M6585" s="33"/>
      <c r="N6585" s="33"/>
      <c r="O6585" s="33"/>
      <c r="P6585" s="33"/>
      <c r="Q6585" s="33"/>
      <c r="R6585" s="33"/>
      <c r="S6585" s="33"/>
      <c r="T6585" s="33"/>
      <c r="U6585" s="33"/>
      <c r="V6585" s="33"/>
      <c r="W6585" s="33"/>
      <c r="X6585" s="33"/>
      <c r="Y6585" s="33"/>
    </row>
    <row r="6586" spans="1:25" ht="45.75" customHeight="1" thickBot="1" x14ac:dyDescent="0.3">
      <c r="A6586" s="28" t="s">
        <v>4</v>
      </c>
      <c r="B6586" s="28" t="s">
        <v>5</v>
      </c>
      <c r="C6586" s="28" t="s">
        <v>6</v>
      </c>
      <c r="D6586" s="57" t="s">
        <v>1</v>
      </c>
      <c r="E6586" s="28" t="s">
        <v>7</v>
      </c>
      <c r="F6586" s="28" t="s">
        <v>8</v>
      </c>
      <c r="G6586" s="28" t="s">
        <v>9</v>
      </c>
      <c r="H6586" s="28" t="s">
        <v>10</v>
      </c>
      <c r="I6586" s="109" t="s">
        <v>3984</v>
      </c>
      <c r="J6586" s="109" t="s">
        <v>11</v>
      </c>
      <c r="K6586" s="109" t="s">
        <v>3989</v>
      </c>
      <c r="L6586" s="109" t="s">
        <v>3985</v>
      </c>
      <c r="M6586" s="109" t="s">
        <v>4027</v>
      </c>
      <c r="N6586" s="109" t="s">
        <v>3988</v>
      </c>
      <c r="O6586" s="109" t="s">
        <v>3986</v>
      </c>
      <c r="P6586" s="109" t="s">
        <v>3987</v>
      </c>
      <c r="Q6586" s="109" t="s">
        <v>3695</v>
      </c>
      <c r="R6586" s="91"/>
      <c r="S6586" s="91"/>
      <c r="T6586" s="91"/>
      <c r="U6586" s="91"/>
      <c r="V6586" s="91"/>
      <c r="W6586" s="91"/>
      <c r="X6586" s="91"/>
      <c r="Y6586" s="91"/>
    </row>
    <row r="6587" spans="1:25" ht="15" customHeight="1" x14ac:dyDescent="0.25">
      <c r="A6587" s="58" t="s">
        <v>1</v>
      </c>
      <c r="B6587" s="58" t="s">
        <v>1</v>
      </c>
      <c r="C6587" s="58" t="s">
        <v>1</v>
      </c>
      <c r="D6587" s="59" t="s">
        <v>1</v>
      </c>
      <c r="E6587" s="59" t="s">
        <v>1</v>
      </c>
      <c r="F6587" s="60" t="s">
        <v>1</v>
      </c>
      <c r="G6587" s="61" t="s">
        <v>1</v>
      </c>
      <c r="H6587" s="62" t="s">
        <v>1</v>
      </c>
      <c r="I6587" s="29">
        <v>1</v>
      </c>
      <c r="J6587" s="29">
        <v>2</v>
      </c>
      <c r="K6587" s="29">
        <v>3</v>
      </c>
      <c r="L6587" s="29" t="s">
        <v>3478</v>
      </c>
      <c r="M6587" s="29">
        <v>5</v>
      </c>
      <c r="N6587" s="29">
        <v>6</v>
      </c>
      <c r="O6587" s="29">
        <v>7</v>
      </c>
      <c r="P6587" s="29" t="s">
        <v>3696</v>
      </c>
      <c r="Q6587" s="29">
        <v>9</v>
      </c>
      <c r="R6587" s="92"/>
      <c r="S6587" s="92"/>
      <c r="T6587" s="92"/>
      <c r="U6587" s="92"/>
      <c r="V6587" s="92"/>
      <c r="W6587" s="92"/>
      <c r="X6587" s="92"/>
      <c r="Y6587" s="92"/>
    </row>
    <row r="6588" spans="1:25" ht="15" customHeight="1" x14ac:dyDescent="0.25">
      <c r="A6588" s="63" t="s">
        <v>935</v>
      </c>
      <c r="B6588" s="63" t="s">
        <v>140</v>
      </c>
      <c r="C6588" s="64" t="s">
        <v>1194</v>
      </c>
      <c r="D6588" s="64" t="s">
        <v>2290</v>
      </c>
      <c r="E6588" s="65" t="s">
        <v>1</v>
      </c>
      <c r="F6588" s="65" t="s">
        <v>1</v>
      </c>
      <c r="G6588" s="65" t="s">
        <v>1</v>
      </c>
      <c r="H6588" s="65" t="s">
        <v>2291</v>
      </c>
      <c r="I6588" s="26">
        <v>0</v>
      </c>
      <c r="J6588" s="26" t="s">
        <v>1</v>
      </c>
      <c r="K6588" s="26">
        <v>0</v>
      </c>
      <c r="L6588" s="26"/>
      <c r="M6588" s="26"/>
      <c r="N6588" s="26"/>
      <c r="O6588" s="26"/>
      <c r="P6588" s="26"/>
      <c r="Q6588" s="26"/>
      <c r="R6588" s="90"/>
      <c r="S6588" s="90"/>
      <c r="T6588" s="90"/>
      <c r="U6588" s="90"/>
      <c r="V6588" s="90"/>
      <c r="W6588" s="90"/>
      <c r="X6588" s="90"/>
      <c r="Y6588" s="90"/>
    </row>
    <row r="6589" spans="1:25" ht="22.5" customHeight="1" x14ac:dyDescent="0.25">
      <c r="A6589" s="63" t="s">
        <v>1</v>
      </c>
      <c r="B6589" s="63" t="s">
        <v>1</v>
      </c>
      <c r="C6589" s="63" t="s">
        <v>1</v>
      </c>
      <c r="D6589" s="65" t="s">
        <v>1</v>
      </c>
      <c r="E6589" s="65" t="s">
        <v>1</v>
      </c>
      <c r="F6589" s="65" t="s">
        <v>1</v>
      </c>
      <c r="G6589" s="65" t="s">
        <v>1</v>
      </c>
      <c r="H6589" s="66" t="s">
        <v>15</v>
      </c>
      <c r="I6589" s="30">
        <f t="shared" ref="I6589:K6589" si="6198">SUM(I6590,I6598,I6600)</f>
        <v>2970569</v>
      </c>
      <c r="J6589" s="30">
        <f t="shared" si="6198"/>
        <v>2256129</v>
      </c>
      <c r="K6589" s="30">
        <f t="shared" si="6198"/>
        <v>1095641</v>
      </c>
      <c r="L6589" s="30">
        <f t="shared" si="6160"/>
        <v>511816</v>
      </c>
      <c r="M6589" s="30">
        <f t="shared" ref="M6589" si="6199">SUM(M6590,M6598,M6600)</f>
        <v>175839</v>
      </c>
      <c r="N6589" s="30">
        <f t="shared" ref="N6589:O6589" si="6200">SUM(N6590,N6598,N6600)</f>
        <v>168239</v>
      </c>
      <c r="O6589" s="30">
        <f t="shared" si="6200"/>
        <v>167738</v>
      </c>
      <c r="P6589" s="30">
        <f t="shared" si="6163"/>
        <v>1607457</v>
      </c>
      <c r="Q6589" s="30">
        <f t="shared" si="6164"/>
        <v>71.248452548590961</v>
      </c>
      <c r="R6589" s="93"/>
      <c r="S6589" s="93"/>
      <c r="T6589" s="93"/>
      <c r="U6589" s="93"/>
      <c r="V6589" s="93"/>
      <c r="W6589" s="93"/>
      <c r="X6589" s="93"/>
      <c r="Y6589" s="93"/>
    </row>
    <row r="6590" spans="1:25" ht="15" customHeight="1" x14ac:dyDescent="0.25">
      <c r="A6590" s="63" t="s">
        <v>935</v>
      </c>
      <c r="B6590" s="63" t="s">
        <v>140</v>
      </c>
      <c r="C6590" s="63" t="s">
        <v>1194</v>
      </c>
      <c r="D6590" s="63" t="s">
        <v>2290</v>
      </c>
      <c r="E6590" s="65" t="s">
        <v>16</v>
      </c>
      <c r="F6590" s="65" t="s">
        <v>1</v>
      </c>
      <c r="G6590" s="65" t="s">
        <v>1</v>
      </c>
      <c r="H6590" s="65" t="s">
        <v>17</v>
      </c>
      <c r="I6590" s="31">
        <f t="shared" ref="I6590:K6590" si="6201">SUM(I6591:I6592)</f>
        <v>1941329</v>
      </c>
      <c r="J6590" s="31">
        <f t="shared" si="6201"/>
        <v>1841329</v>
      </c>
      <c r="K6590" s="31">
        <f t="shared" si="6201"/>
        <v>951841</v>
      </c>
      <c r="L6590" s="31">
        <f t="shared" si="6160"/>
        <v>456315</v>
      </c>
      <c r="M6590" s="31">
        <f t="shared" ref="M6590" si="6202">SUM(M6591:M6592)</f>
        <v>156505</v>
      </c>
      <c r="N6590" s="31">
        <f t="shared" ref="N6590:O6590" si="6203">SUM(N6591:N6592)</f>
        <v>149905</v>
      </c>
      <c r="O6590" s="31">
        <f t="shared" si="6203"/>
        <v>149905</v>
      </c>
      <c r="P6590" s="31">
        <f t="shared" si="6163"/>
        <v>1408156</v>
      </c>
      <c r="Q6590" s="31">
        <f t="shared" si="6164"/>
        <v>76.474980842641372</v>
      </c>
      <c r="R6590" s="94"/>
      <c r="S6590" s="94"/>
      <c r="T6590" s="94"/>
      <c r="U6590" s="94"/>
      <c r="V6590" s="94"/>
      <c r="W6590" s="94"/>
      <c r="X6590" s="94"/>
      <c r="Y6590" s="94"/>
    </row>
    <row r="6591" spans="1:25" ht="15" customHeight="1" x14ac:dyDescent="0.25">
      <c r="A6591" s="64" t="s">
        <v>935</v>
      </c>
      <c r="B6591" s="64" t="s">
        <v>140</v>
      </c>
      <c r="C6591" s="64" t="s">
        <v>1194</v>
      </c>
      <c r="D6591" s="64" t="s">
        <v>2290</v>
      </c>
      <c r="E6591" s="20" t="s">
        <v>19</v>
      </c>
      <c r="F6591" s="64"/>
      <c r="G6591" s="53" t="s">
        <v>388</v>
      </c>
      <c r="H6591" s="53" t="s">
        <v>18</v>
      </c>
      <c r="I6591" s="26">
        <v>1804610</v>
      </c>
      <c r="J6591" s="26">
        <v>1704610</v>
      </c>
      <c r="K6591" s="26">
        <v>862000</v>
      </c>
      <c r="L6591" s="26">
        <f t="shared" si="6160"/>
        <v>432000</v>
      </c>
      <c r="M6591" s="26">
        <v>144000</v>
      </c>
      <c r="N6591" s="26">
        <v>144000</v>
      </c>
      <c r="O6591" s="26">
        <v>144000</v>
      </c>
      <c r="P6591" s="26">
        <f t="shared" si="6163"/>
        <v>1294000</v>
      </c>
      <c r="Q6591" s="26">
        <f t="shared" si="6164"/>
        <v>75.911792140137621</v>
      </c>
      <c r="R6591" s="90"/>
      <c r="S6591" s="90"/>
      <c r="T6591" s="90"/>
      <c r="U6591" s="90"/>
      <c r="V6591" s="90"/>
      <c r="W6591" s="90"/>
      <c r="X6591" s="90"/>
      <c r="Y6591" s="90"/>
    </row>
    <row r="6592" spans="1:25" ht="15" customHeight="1" x14ac:dyDescent="0.25">
      <c r="A6592" s="63" t="s">
        <v>935</v>
      </c>
      <c r="B6592" s="63" t="s">
        <v>140</v>
      </c>
      <c r="C6592" s="63" t="s">
        <v>1194</v>
      </c>
      <c r="D6592" s="63" t="s">
        <v>2290</v>
      </c>
      <c r="E6592" s="63" t="s">
        <v>21</v>
      </c>
      <c r="F6592" s="64" t="s">
        <v>1</v>
      </c>
      <c r="G6592" s="53" t="s">
        <v>1</v>
      </c>
      <c r="H6592" s="65" t="s">
        <v>22</v>
      </c>
      <c r="I6592" s="31">
        <f t="shared" ref="I6592:K6592" si="6204">SUM(I6593:I6597)</f>
        <v>136719</v>
      </c>
      <c r="J6592" s="31">
        <f t="shared" si="6204"/>
        <v>136719</v>
      </c>
      <c r="K6592" s="31">
        <f t="shared" si="6204"/>
        <v>89841</v>
      </c>
      <c r="L6592" s="31">
        <f t="shared" si="6160"/>
        <v>24315</v>
      </c>
      <c r="M6592" s="31">
        <f t="shared" ref="M6592" si="6205">SUM(M6593:M6597)</f>
        <v>12505</v>
      </c>
      <c r="N6592" s="31">
        <f t="shared" ref="N6592:O6592" si="6206">SUM(N6593:N6597)</f>
        <v>5905</v>
      </c>
      <c r="O6592" s="31">
        <f t="shared" si="6206"/>
        <v>5905</v>
      </c>
      <c r="P6592" s="31">
        <f t="shared" si="6163"/>
        <v>114156</v>
      </c>
      <c r="Q6592" s="31">
        <f t="shared" si="6164"/>
        <v>83.49680732012375</v>
      </c>
      <c r="R6592" s="94"/>
      <c r="S6592" s="94"/>
      <c r="T6592" s="94"/>
      <c r="U6592" s="94"/>
      <c r="V6592" s="94"/>
      <c r="W6592" s="94"/>
      <c r="X6592" s="94"/>
      <c r="Y6592" s="94"/>
    </row>
    <row r="6593" spans="1:25" ht="15" customHeight="1" x14ac:dyDescent="0.25">
      <c r="A6593" s="64" t="s">
        <v>935</v>
      </c>
      <c r="B6593" s="64" t="s">
        <v>140</v>
      </c>
      <c r="C6593" s="64" t="s">
        <v>1194</v>
      </c>
      <c r="D6593" s="64" t="s">
        <v>2290</v>
      </c>
      <c r="E6593" s="20" t="s">
        <v>23</v>
      </c>
      <c r="F6593" s="64" t="s">
        <v>2292</v>
      </c>
      <c r="G6593" s="53" t="s">
        <v>388</v>
      </c>
      <c r="H6593" s="53" t="s">
        <v>85</v>
      </c>
      <c r="I6593" s="26">
        <v>24486</v>
      </c>
      <c r="J6593" s="26">
        <v>24486</v>
      </c>
      <c r="K6593" s="26">
        <v>15081</v>
      </c>
      <c r="L6593" s="26">
        <f t="shared" si="6160"/>
        <v>6381</v>
      </c>
      <c r="M6593" s="26">
        <v>2127</v>
      </c>
      <c r="N6593" s="26">
        <v>2127</v>
      </c>
      <c r="O6593" s="26">
        <v>2127</v>
      </c>
      <c r="P6593" s="26">
        <f t="shared" si="6163"/>
        <v>21462</v>
      </c>
      <c r="Q6593" s="26">
        <f t="shared" si="6164"/>
        <v>87.650085763293305</v>
      </c>
      <c r="R6593" s="90"/>
      <c r="S6593" s="90"/>
      <c r="T6593" s="90"/>
      <c r="U6593" s="90"/>
      <c r="V6593" s="90"/>
      <c r="W6593" s="90"/>
      <c r="X6593" s="90"/>
      <c r="Y6593" s="90"/>
    </row>
    <row r="6594" spans="1:25" ht="15" customHeight="1" x14ac:dyDescent="0.25">
      <c r="A6594" s="64" t="s">
        <v>935</v>
      </c>
      <c r="B6594" s="64" t="s">
        <v>140</v>
      </c>
      <c r="C6594" s="64" t="s">
        <v>1194</v>
      </c>
      <c r="D6594" s="64" t="s">
        <v>2290</v>
      </c>
      <c r="E6594" s="20" t="s">
        <v>23</v>
      </c>
      <c r="F6594" s="64" t="s">
        <v>2293</v>
      </c>
      <c r="G6594" s="53" t="s">
        <v>388</v>
      </c>
      <c r="H6594" s="53" t="s">
        <v>25</v>
      </c>
      <c r="I6594" s="26">
        <v>81333</v>
      </c>
      <c r="J6594" s="26">
        <v>81333</v>
      </c>
      <c r="K6594" s="26">
        <v>49500</v>
      </c>
      <c r="L6594" s="26">
        <f t="shared" si="6160"/>
        <v>14334</v>
      </c>
      <c r="M6594" s="26">
        <v>6778</v>
      </c>
      <c r="N6594" s="26">
        <v>3778</v>
      </c>
      <c r="O6594" s="26">
        <v>3778</v>
      </c>
      <c r="P6594" s="26">
        <f t="shared" si="6163"/>
        <v>63834</v>
      </c>
      <c r="Q6594" s="26">
        <f t="shared" si="6164"/>
        <v>78.484747888311006</v>
      </c>
      <c r="R6594" s="90"/>
      <c r="S6594" s="90"/>
      <c r="T6594" s="90"/>
      <c r="U6594" s="90"/>
      <c r="V6594" s="90"/>
      <c r="W6594" s="90"/>
      <c r="X6594" s="90"/>
      <c r="Y6594" s="90"/>
    </row>
    <row r="6595" spans="1:25" ht="15" customHeight="1" x14ac:dyDescent="0.25">
      <c r="A6595" s="64" t="s">
        <v>935</v>
      </c>
      <c r="B6595" s="64" t="s">
        <v>140</v>
      </c>
      <c r="C6595" s="64" t="s">
        <v>1194</v>
      </c>
      <c r="D6595" s="64" t="s">
        <v>2290</v>
      </c>
      <c r="E6595" s="20" t="s">
        <v>23</v>
      </c>
      <c r="F6595" s="64" t="s">
        <v>2294</v>
      </c>
      <c r="G6595" s="53" t="s">
        <v>388</v>
      </c>
      <c r="H6595" s="53" t="s">
        <v>27</v>
      </c>
      <c r="I6595" s="26">
        <v>18900</v>
      </c>
      <c r="J6595" s="26">
        <v>18900</v>
      </c>
      <c r="K6595" s="26">
        <v>18000</v>
      </c>
      <c r="L6595" s="26">
        <f t="shared" si="6160"/>
        <v>0</v>
      </c>
      <c r="M6595" s="26"/>
      <c r="N6595" s="26"/>
      <c r="O6595" s="26"/>
      <c r="P6595" s="26">
        <f t="shared" si="6163"/>
        <v>18000</v>
      </c>
      <c r="Q6595" s="26">
        <f t="shared" si="6164"/>
        <v>95.238095238095227</v>
      </c>
      <c r="R6595" s="90"/>
      <c r="S6595" s="90"/>
      <c r="T6595" s="90"/>
      <c r="U6595" s="90"/>
      <c r="V6595" s="90"/>
      <c r="W6595" s="90"/>
      <c r="X6595" s="90"/>
      <c r="Y6595" s="90"/>
    </row>
    <row r="6596" spans="1:25" ht="15" customHeight="1" x14ac:dyDescent="0.25">
      <c r="A6596" s="64" t="s">
        <v>935</v>
      </c>
      <c r="B6596" s="64" t="s">
        <v>140</v>
      </c>
      <c r="C6596" s="64" t="s">
        <v>1194</v>
      </c>
      <c r="D6596" s="64" t="s">
        <v>2290</v>
      </c>
      <c r="E6596" s="20" t="s">
        <v>23</v>
      </c>
      <c r="F6596" s="64" t="s">
        <v>2295</v>
      </c>
      <c r="G6596" s="53" t="s">
        <v>388</v>
      </c>
      <c r="H6596" s="53" t="s">
        <v>89</v>
      </c>
      <c r="I6596" s="26">
        <v>0</v>
      </c>
      <c r="J6596" s="26">
        <v>0</v>
      </c>
      <c r="K6596" s="26">
        <v>0</v>
      </c>
      <c r="L6596" s="26">
        <f t="shared" si="6160"/>
        <v>0</v>
      </c>
      <c r="M6596" s="26"/>
      <c r="N6596" s="26"/>
      <c r="O6596" s="26"/>
      <c r="P6596" s="26">
        <f t="shared" si="6163"/>
        <v>0</v>
      </c>
      <c r="Q6596" s="26" t="str">
        <f t="shared" si="6164"/>
        <v>-</v>
      </c>
      <c r="R6596" s="90"/>
      <c r="S6596" s="90"/>
      <c r="T6596" s="90"/>
      <c r="U6596" s="90"/>
      <c r="V6596" s="90"/>
      <c r="W6596" s="90"/>
      <c r="X6596" s="90"/>
      <c r="Y6596" s="90"/>
    </row>
    <row r="6597" spans="1:25" ht="15" customHeight="1" x14ac:dyDescent="0.25">
      <c r="A6597" s="64" t="s">
        <v>935</v>
      </c>
      <c r="B6597" s="64" t="s">
        <v>140</v>
      </c>
      <c r="C6597" s="64" t="s">
        <v>1194</v>
      </c>
      <c r="D6597" s="64" t="s">
        <v>2290</v>
      </c>
      <c r="E6597" s="20" t="s">
        <v>23</v>
      </c>
      <c r="F6597" s="64" t="s">
        <v>2296</v>
      </c>
      <c r="G6597" s="53" t="s">
        <v>388</v>
      </c>
      <c r="H6597" s="53" t="s">
        <v>29</v>
      </c>
      <c r="I6597" s="26">
        <v>12000</v>
      </c>
      <c r="J6597" s="26">
        <v>12000</v>
      </c>
      <c r="K6597" s="26">
        <v>7260</v>
      </c>
      <c r="L6597" s="26">
        <f t="shared" si="6160"/>
        <v>3600</v>
      </c>
      <c r="M6597" s="26">
        <v>3600</v>
      </c>
      <c r="N6597" s="26"/>
      <c r="O6597" s="26"/>
      <c r="P6597" s="26">
        <f t="shared" si="6163"/>
        <v>10860</v>
      </c>
      <c r="Q6597" s="26">
        <f t="shared" si="6164"/>
        <v>90.5</v>
      </c>
      <c r="R6597" s="90"/>
      <c r="S6597" s="90"/>
      <c r="T6597" s="90"/>
      <c r="U6597" s="90"/>
      <c r="V6597" s="90"/>
      <c r="W6597" s="90"/>
      <c r="X6597" s="90"/>
      <c r="Y6597" s="90"/>
    </row>
    <row r="6598" spans="1:25" ht="15" customHeight="1" x14ac:dyDescent="0.25">
      <c r="A6598" s="63" t="s">
        <v>935</v>
      </c>
      <c r="B6598" s="63" t="s">
        <v>140</v>
      </c>
      <c r="C6598" s="63" t="s">
        <v>1194</v>
      </c>
      <c r="D6598" s="63" t="s">
        <v>2290</v>
      </c>
      <c r="E6598" s="65" t="s">
        <v>30</v>
      </c>
      <c r="F6598" s="65" t="s">
        <v>1</v>
      </c>
      <c r="G6598" s="65" t="s">
        <v>1</v>
      </c>
      <c r="H6598" s="65" t="s">
        <v>31</v>
      </c>
      <c r="I6598" s="31">
        <f t="shared" ref="I6598:K6598" si="6207">SUM(I6599)</f>
        <v>200000</v>
      </c>
      <c r="J6598" s="31">
        <f t="shared" si="6207"/>
        <v>180000</v>
      </c>
      <c r="K6598" s="31">
        <f t="shared" si="6207"/>
        <v>103000</v>
      </c>
      <c r="L6598" s="31">
        <f t="shared" si="6160"/>
        <v>45000</v>
      </c>
      <c r="M6598" s="31">
        <f t="shared" ref="M6598" si="6208">SUM(M6599)</f>
        <v>15000</v>
      </c>
      <c r="N6598" s="31">
        <f t="shared" ref="N6598:O6598" si="6209">SUM(N6599)</f>
        <v>15000</v>
      </c>
      <c r="O6598" s="31">
        <f t="shared" si="6209"/>
        <v>15000</v>
      </c>
      <c r="P6598" s="31">
        <f t="shared" si="6163"/>
        <v>148000</v>
      </c>
      <c r="Q6598" s="31">
        <f t="shared" si="6164"/>
        <v>82.222222222222214</v>
      </c>
      <c r="R6598" s="94"/>
      <c r="S6598" s="94"/>
      <c r="T6598" s="94"/>
      <c r="U6598" s="94"/>
      <c r="V6598" s="94"/>
      <c r="W6598" s="94"/>
      <c r="X6598" s="94"/>
      <c r="Y6598" s="94"/>
    </row>
    <row r="6599" spans="1:25" ht="15" customHeight="1" x14ac:dyDescent="0.25">
      <c r="A6599" s="64" t="s">
        <v>935</v>
      </c>
      <c r="B6599" s="64" t="s">
        <v>140</v>
      </c>
      <c r="C6599" s="64" t="s">
        <v>1194</v>
      </c>
      <c r="D6599" s="64" t="s">
        <v>2290</v>
      </c>
      <c r="E6599" s="20" t="s">
        <v>33</v>
      </c>
      <c r="F6599" s="64"/>
      <c r="G6599" s="53" t="s">
        <v>388</v>
      </c>
      <c r="H6599" s="53" t="s">
        <v>32</v>
      </c>
      <c r="I6599" s="26">
        <v>200000</v>
      </c>
      <c r="J6599" s="26">
        <v>180000</v>
      </c>
      <c r="K6599" s="26">
        <v>103000</v>
      </c>
      <c r="L6599" s="26">
        <f t="shared" si="6160"/>
        <v>45000</v>
      </c>
      <c r="M6599" s="26">
        <v>15000</v>
      </c>
      <c r="N6599" s="26">
        <v>15000</v>
      </c>
      <c r="O6599" s="26">
        <v>15000</v>
      </c>
      <c r="P6599" s="26">
        <f t="shared" si="6163"/>
        <v>148000</v>
      </c>
      <c r="Q6599" s="26">
        <f t="shared" si="6164"/>
        <v>82.222222222222214</v>
      </c>
      <c r="R6599" s="90"/>
      <c r="S6599" s="90"/>
      <c r="T6599" s="90"/>
      <c r="U6599" s="90"/>
      <c r="V6599" s="90"/>
      <c r="W6599" s="90"/>
      <c r="X6599" s="90"/>
      <c r="Y6599" s="90"/>
    </row>
    <row r="6600" spans="1:25" ht="15" customHeight="1" x14ac:dyDescent="0.25">
      <c r="A6600" s="63" t="s">
        <v>935</v>
      </c>
      <c r="B6600" s="63" t="s">
        <v>140</v>
      </c>
      <c r="C6600" s="63" t="s">
        <v>1194</v>
      </c>
      <c r="D6600" s="63" t="s">
        <v>2290</v>
      </c>
      <c r="E6600" s="65" t="s">
        <v>34</v>
      </c>
      <c r="F6600" s="65" t="s">
        <v>1</v>
      </c>
      <c r="G6600" s="65" t="s">
        <v>1</v>
      </c>
      <c r="H6600" s="65" t="s">
        <v>35</v>
      </c>
      <c r="I6600" s="31">
        <f t="shared" ref="I6600:K6600" si="6210">SUM(I6601:I6609)</f>
        <v>829240</v>
      </c>
      <c r="J6600" s="31">
        <f t="shared" si="6210"/>
        <v>234800</v>
      </c>
      <c r="K6600" s="31">
        <f t="shared" si="6210"/>
        <v>40800</v>
      </c>
      <c r="L6600" s="31">
        <f t="shared" si="6160"/>
        <v>10501</v>
      </c>
      <c r="M6600" s="31">
        <f t="shared" ref="M6600" si="6211">SUM(M6601:M6609)</f>
        <v>4334</v>
      </c>
      <c r="N6600" s="31">
        <f t="shared" ref="N6600:O6600" si="6212">SUM(N6601:N6609)</f>
        <v>3334</v>
      </c>
      <c r="O6600" s="31">
        <f t="shared" si="6212"/>
        <v>2833</v>
      </c>
      <c r="P6600" s="31">
        <f t="shared" si="6163"/>
        <v>51301</v>
      </c>
      <c r="Q6600" s="31">
        <f t="shared" si="6164"/>
        <v>21.848807495741056</v>
      </c>
      <c r="R6600" s="94"/>
      <c r="S6600" s="94"/>
      <c r="T6600" s="94"/>
      <c r="U6600" s="94"/>
      <c r="V6600" s="94"/>
      <c r="W6600" s="94"/>
      <c r="X6600" s="94"/>
      <c r="Y6600" s="94"/>
    </row>
    <row r="6601" spans="1:25" ht="15" customHeight="1" x14ac:dyDescent="0.25">
      <c r="A6601" s="64" t="s">
        <v>935</v>
      </c>
      <c r="B6601" s="64" t="s">
        <v>140</v>
      </c>
      <c r="C6601" s="64" t="s">
        <v>1194</v>
      </c>
      <c r="D6601" s="64" t="s">
        <v>2290</v>
      </c>
      <c r="E6601" s="20" t="s">
        <v>38</v>
      </c>
      <c r="F6601" s="64"/>
      <c r="G6601" s="53" t="s">
        <v>388</v>
      </c>
      <c r="H6601" s="53" t="s">
        <v>37</v>
      </c>
      <c r="I6601" s="26">
        <v>50000</v>
      </c>
      <c r="J6601" s="26">
        <v>0</v>
      </c>
      <c r="K6601" s="26">
        <v>0</v>
      </c>
      <c r="L6601" s="26">
        <f t="shared" si="6160"/>
        <v>0</v>
      </c>
      <c r="M6601" s="26"/>
      <c r="N6601" s="26"/>
      <c r="O6601" s="26"/>
      <c r="P6601" s="26">
        <f t="shared" si="6163"/>
        <v>0</v>
      </c>
      <c r="Q6601" s="26" t="str">
        <f t="shared" si="6164"/>
        <v>-</v>
      </c>
      <c r="R6601" s="90"/>
      <c r="S6601" s="90"/>
      <c r="T6601" s="90"/>
      <c r="U6601" s="90"/>
      <c r="V6601" s="90"/>
      <c r="W6601" s="90"/>
      <c r="X6601" s="90"/>
      <c r="Y6601" s="90"/>
    </row>
    <row r="6602" spans="1:25" ht="15" customHeight="1" x14ac:dyDescent="0.25">
      <c r="A6602" s="64" t="s">
        <v>935</v>
      </c>
      <c r="B6602" s="64" t="s">
        <v>140</v>
      </c>
      <c r="C6602" s="64" t="s">
        <v>1194</v>
      </c>
      <c r="D6602" s="64" t="s">
        <v>2290</v>
      </c>
      <c r="E6602" s="20" t="s">
        <v>298</v>
      </c>
      <c r="F6602" s="64"/>
      <c r="G6602" s="53" t="s">
        <v>388</v>
      </c>
      <c r="H6602" s="53" t="s">
        <v>297</v>
      </c>
      <c r="I6602" s="26">
        <v>60000</v>
      </c>
      <c r="J6602" s="26">
        <v>20000</v>
      </c>
      <c r="K6602" s="26">
        <v>20000</v>
      </c>
      <c r="L6602" s="26">
        <f t="shared" si="6160"/>
        <v>0</v>
      </c>
      <c r="M6602" s="26">
        <v>0</v>
      </c>
      <c r="N6602" s="26">
        <v>0</v>
      </c>
      <c r="O6602" s="26">
        <v>0</v>
      </c>
      <c r="P6602" s="26">
        <f t="shared" si="6163"/>
        <v>20000</v>
      </c>
      <c r="Q6602" s="26">
        <f t="shared" si="6164"/>
        <v>100</v>
      </c>
      <c r="R6602" s="90"/>
      <c r="S6602" s="90"/>
      <c r="T6602" s="90"/>
      <c r="U6602" s="90"/>
      <c r="V6602" s="90"/>
      <c r="W6602" s="90"/>
      <c r="X6602" s="90"/>
      <c r="Y6602" s="90"/>
    </row>
    <row r="6603" spans="1:25" ht="15" customHeight="1" x14ac:dyDescent="0.25">
      <c r="A6603" s="64" t="s">
        <v>935</v>
      </c>
      <c r="B6603" s="64" t="s">
        <v>140</v>
      </c>
      <c r="C6603" s="64" t="s">
        <v>1194</v>
      </c>
      <c r="D6603" s="64" t="s">
        <v>2290</v>
      </c>
      <c r="E6603" s="20" t="s">
        <v>301</v>
      </c>
      <c r="F6603" s="64"/>
      <c r="G6603" s="53" t="s">
        <v>388</v>
      </c>
      <c r="H6603" s="53" t="s">
        <v>300</v>
      </c>
      <c r="I6603" s="26">
        <v>32000</v>
      </c>
      <c r="J6603" s="26">
        <v>12000</v>
      </c>
      <c r="K6603" s="26">
        <v>10000</v>
      </c>
      <c r="L6603" s="26">
        <f t="shared" si="6160"/>
        <v>2000</v>
      </c>
      <c r="M6603" s="26">
        <v>1500</v>
      </c>
      <c r="N6603" s="26">
        <v>500</v>
      </c>
      <c r="O6603" s="26">
        <v>0</v>
      </c>
      <c r="P6603" s="26">
        <f t="shared" si="6163"/>
        <v>12000</v>
      </c>
      <c r="Q6603" s="26">
        <f t="shared" si="6164"/>
        <v>100</v>
      </c>
      <c r="R6603" s="90"/>
      <c r="S6603" s="90"/>
      <c r="T6603" s="90"/>
      <c r="U6603" s="90"/>
      <c r="V6603" s="90"/>
      <c r="W6603" s="90"/>
      <c r="X6603" s="90"/>
      <c r="Y6603" s="90"/>
    </row>
    <row r="6604" spans="1:25" ht="15" customHeight="1" x14ac:dyDescent="0.25">
      <c r="A6604" s="64" t="s">
        <v>935</v>
      </c>
      <c r="B6604" s="64" t="s">
        <v>140</v>
      </c>
      <c r="C6604" s="64" t="s">
        <v>1194</v>
      </c>
      <c r="D6604" s="64" t="s">
        <v>2290</v>
      </c>
      <c r="E6604" s="20" t="s">
        <v>218</v>
      </c>
      <c r="F6604" s="64"/>
      <c r="G6604" s="53" t="s">
        <v>388</v>
      </c>
      <c r="H6604" s="53" t="s">
        <v>217</v>
      </c>
      <c r="I6604" s="26">
        <v>34000</v>
      </c>
      <c r="J6604" s="26">
        <v>0</v>
      </c>
      <c r="K6604" s="26">
        <v>0</v>
      </c>
      <c r="L6604" s="26">
        <f t="shared" si="6160"/>
        <v>0</v>
      </c>
      <c r="M6604" s="26"/>
      <c r="N6604" s="26"/>
      <c r="O6604" s="26"/>
      <c r="P6604" s="26">
        <f t="shared" si="6163"/>
        <v>0</v>
      </c>
      <c r="Q6604" s="26" t="str">
        <f t="shared" si="6164"/>
        <v>-</v>
      </c>
      <c r="R6604" s="90"/>
      <c r="S6604" s="90"/>
      <c r="T6604" s="90"/>
      <c r="U6604" s="90"/>
      <c r="V6604" s="90"/>
      <c r="W6604" s="90"/>
      <c r="X6604" s="90"/>
      <c r="Y6604" s="90"/>
    </row>
    <row r="6605" spans="1:25" ht="15" customHeight="1" x14ac:dyDescent="0.25">
      <c r="A6605" s="64" t="s">
        <v>935</v>
      </c>
      <c r="B6605" s="64" t="s">
        <v>140</v>
      </c>
      <c r="C6605" s="64" t="s">
        <v>1194</v>
      </c>
      <c r="D6605" s="64" t="s">
        <v>2290</v>
      </c>
      <c r="E6605" s="20" t="s">
        <v>303</v>
      </c>
      <c r="F6605" s="64"/>
      <c r="G6605" s="53" t="s">
        <v>388</v>
      </c>
      <c r="H6605" s="53" t="s">
        <v>302</v>
      </c>
      <c r="I6605" s="26">
        <v>20000</v>
      </c>
      <c r="J6605" s="26">
        <v>0</v>
      </c>
      <c r="K6605" s="26">
        <v>0</v>
      </c>
      <c r="L6605" s="26">
        <f t="shared" si="6160"/>
        <v>0</v>
      </c>
      <c r="M6605" s="26"/>
      <c r="N6605" s="26"/>
      <c r="O6605" s="26"/>
      <c r="P6605" s="26">
        <f t="shared" si="6163"/>
        <v>0</v>
      </c>
      <c r="Q6605" s="26" t="str">
        <f t="shared" si="6164"/>
        <v>-</v>
      </c>
      <c r="R6605" s="90"/>
      <c r="S6605" s="90"/>
      <c r="T6605" s="90"/>
      <c r="U6605" s="90"/>
      <c r="V6605" s="90"/>
      <c r="W6605" s="90"/>
      <c r="X6605" s="90"/>
      <c r="Y6605" s="90"/>
    </row>
    <row r="6606" spans="1:25" ht="15" customHeight="1" x14ac:dyDescent="0.25">
      <c r="A6606" s="64" t="s">
        <v>935</v>
      </c>
      <c r="B6606" s="64" t="s">
        <v>140</v>
      </c>
      <c r="C6606" s="64" t="s">
        <v>1194</v>
      </c>
      <c r="D6606" s="64" t="s">
        <v>2290</v>
      </c>
      <c r="E6606" s="20" t="s">
        <v>305</v>
      </c>
      <c r="F6606" s="64"/>
      <c r="G6606" s="53" t="s">
        <v>388</v>
      </c>
      <c r="H6606" s="53" t="s">
        <v>304</v>
      </c>
      <c r="I6606" s="26">
        <v>70000</v>
      </c>
      <c r="J6606" s="26">
        <v>0</v>
      </c>
      <c r="K6606" s="26">
        <v>0</v>
      </c>
      <c r="L6606" s="26">
        <f t="shared" si="6160"/>
        <v>0</v>
      </c>
      <c r="M6606" s="26"/>
      <c r="N6606" s="26"/>
      <c r="O6606" s="26"/>
      <c r="P6606" s="26">
        <f t="shared" si="6163"/>
        <v>0</v>
      </c>
      <c r="Q6606" s="26" t="str">
        <f t="shared" si="6164"/>
        <v>-</v>
      </c>
      <c r="R6606" s="90"/>
      <c r="S6606" s="90"/>
      <c r="T6606" s="90"/>
      <c r="U6606" s="90"/>
      <c r="V6606" s="90"/>
      <c r="W6606" s="90"/>
      <c r="X6606" s="90"/>
      <c r="Y6606" s="90"/>
    </row>
    <row r="6607" spans="1:25" ht="15" customHeight="1" x14ac:dyDescent="0.25">
      <c r="A6607" s="64" t="s">
        <v>935</v>
      </c>
      <c r="B6607" s="64" t="s">
        <v>140</v>
      </c>
      <c r="C6607" s="64" t="s">
        <v>1194</v>
      </c>
      <c r="D6607" s="64" t="s">
        <v>2290</v>
      </c>
      <c r="E6607" s="20" t="s">
        <v>308</v>
      </c>
      <c r="F6607" s="64"/>
      <c r="G6607" s="53" t="s">
        <v>388</v>
      </c>
      <c r="H6607" s="53" t="s">
        <v>307</v>
      </c>
      <c r="I6607" s="26">
        <v>40000</v>
      </c>
      <c r="J6607" s="26">
        <v>10000</v>
      </c>
      <c r="K6607" s="26">
        <v>5000</v>
      </c>
      <c r="L6607" s="26">
        <f t="shared" si="6160"/>
        <v>5000</v>
      </c>
      <c r="M6607" s="26">
        <v>1667</v>
      </c>
      <c r="N6607" s="26">
        <v>1667</v>
      </c>
      <c r="O6607" s="26">
        <v>1666</v>
      </c>
      <c r="P6607" s="26">
        <f t="shared" si="6163"/>
        <v>10000</v>
      </c>
      <c r="Q6607" s="26">
        <f t="shared" si="6164"/>
        <v>100</v>
      </c>
      <c r="R6607" s="90"/>
      <c r="S6607" s="90"/>
      <c r="T6607" s="90"/>
      <c r="U6607" s="90"/>
      <c r="V6607" s="90"/>
      <c r="W6607" s="90"/>
      <c r="X6607" s="90"/>
      <c r="Y6607" s="90"/>
    </row>
    <row r="6608" spans="1:25" ht="15" customHeight="1" x14ac:dyDescent="0.25">
      <c r="A6608" s="64" t="s">
        <v>935</v>
      </c>
      <c r="B6608" s="64" t="s">
        <v>140</v>
      </c>
      <c r="C6608" s="64" t="s">
        <v>1194</v>
      </c>
      <c r="D6608" s="64" t="s">
        <v>2290</v>
      </c>
      <c r="E6608" s="20" t="s">
        <v>311</v>
      </c>
      <c r="F6608" s="64"/>
      <c r="G6608" s="53" t="s">
        <v>388</v>
      </c>
      <c r="H6608" s="53" t="s">
        <v>310</v>
      </c>
      <c r="I6608" s="26">
        <v>15000</v>
      </c>
      <c r="J6608" s="26">
        <v>0</v>
      </c>
      <c r="K6608" s="26">
        <v>0</v>
      </c>
      <c r="L6608" s="26">
        <f t="shared" ref="L6608:L6671" si="6213">SUM(M6608:O6608)</f>
        <v>0</v>
      </c>
      <c r="M6608" s="26"/>
      <c r="N6608" s="26"/>
      <c r="O6608" s="26"/>
      <c r="P6608" s="26">
        <f t="shared" ref="P6608:P6671" si="6214">K6608+L6608</f>
        <v>0</v>
      </c>
      <c r="Q6608" s="26" t="str">
        <f t="shared" ref="Q6608:Q6671" si="6215">IF(J6608=0,"-",P6608/J6608*100)</f>
        <v>-</v>
      </c>
      <c r="R6608" s="90"/>
      <c r="S6608" s="90"/>
      <c r="T6608" s="90"/>
      <c r="U6608" s="90"/>
      <c r="V6608" s="90"/>
      <c r="W6608" s="90"/>
      <c r="X6608" s="90"/>
      <c r="Y6608" s="90"/>
    </row>
    <row r="6609" spans="1:25" ht="15" customHeight="1" x14ac:dyDescent="0.25">
      <c r="A6609" s="63" t="s">
        <v>935</v>
      </c>
      <c r="B6609" s="63" t="s">
        <v>140</v>
      </c>
      <c r="C6609" s="63" t="s">
        <v>1194</v>
      </c>
      <c r="D6609" s="63" t="s">
        <v>2290</v>
      </c>
      <c r="E6609" s="63" t="s">
        <v>39</v>
      </c>
      <c r="F6609" s="64" t="s">
        <v>1</v>
      </c>
      <c r="G6609" s="53" t="s">
        <v>1</v>
      </c>
      <c r="H6609" s="65" t="s">
        <v>40</v>
      </c>
      <c r="I6609" s="31">
        <f t="shared" ref="I6609:K6609" si="6216">SUM(I6610:I6613)</f>
        <v>508240</v>
      </c>
      <c r="J6609" s="31">
        <f t="shared" si="6216"/>
        <v>192800</v>
      </c>
      <c r="K6609" s="31">
        <f t="shared" si="6216"/>
        <v>5800</v>
      </c>
      <c r="L6609" s="31">
        <f t="shared" si="6213"/>
        <v>3501</v>
      </c>
      <c r="M6609" s="31">
        <f t="shared" ref="M6609" si="6217">SUM(M6610:M6613)</f>
        <v>1167</v>
      </c>
      <c r="N6609" s="31">
        <f t="shared" ref="N6609:O6609" si="6218">SUM(N6610:N6613)</f>
        <v>1167</v>
      </c>
      <c r="O6609" s="31">
        <f t="shared" si="6218"/>
        <v>1167</v>
      </c>
      <c r="P6609" s="31">
        <f t="shared" si="6214"/>
        <v>9301</v>
      </c>
      <c r="Q6609" s="31">
        <f t="shared" si="6215"/>
        <v>4.824170124481328</v>
      </c>
      <c r="R6609" s="94"/>
      <c r="S6609" s="94"/>
      <c r="T6609" s="94"/>
      <c r="U6609" s="94"/>
      <c r="V6609" s="94"/>
      <c r="W6609" s="94"/>
      <c r="X6609" s="94"/>
      <c r="Y6609" s="94"/>
    </row>
    <row r="6610" spans="1:25" ht="15" customHeight="1" x14ac:dyDescent="0.25">
      <c r="A6610" s="64" t="s">
        <v>935</v>
      </c>
      <c r="B6610" s="64" t="s">
        <v>140</v>
      </c>
      <c r="C6610" s="64" t="s">
        <v>1194</v>
      </c>
      <c r="D6610" s="64" t="s">
        <v>2290</v>
      </c>
      <c r="E6610" s="20" t="s">
        <v>41</v>
      </c>
      <c r="F6610" s="64"/>
      <c r="G6610" s="53" t="s">
        <v>388</v>
      </c>
      <c r="H6610" s="53" t="s">
        <v>40</v>
      </c>
      <c r="I6610" s="26">
        <v>495440</v>
      </c>
      <c r="J6610" s="26">
        <v>180000</v>
      </c>
      <c r="K6610" s="26">
        <v>0</v>
      </c>
      <c r="L6610" s="26">
        <f t="shared" si="6213"/>
        <v>0</v>
      </c>
      <c r="M6610" s="26"/>
      <c r="N6610" s="26"/>
      <c r="O6610" s="26"/>
      <c r="P6610" s="26">
        <f t="shared" si="6214"/>
        <v>0</v>
      </c>
      <c r="Q6610" s="26">
        <f t="shared" si="6215"/>
        <v>0</v>
      </c>
      <c r="R6610" s="90"/>
      <c r="S6610" s="90"/>
      <c r="T6610" s="90"/>
      <c r="U6610" s="90"/>
      <c r="V6610" s="90"/>
      <c r="W6610" s="90"/>
      <c r="X6610" s="90"/>
      <c r="Y6610" s="90"/>
    </row>
    <row r="6611" spans="1:25" s="17" customFormat="1" ht="15" customHeight="1" x14ac:dyDescent="0.25">
      <c r="A6611" s="44" t="s">
        <v>935</v>
      </c>
      <c r="B6611" s="44" t="s">
        <v>140</v>
      </c>
      <c r="C6611" s="44" t="s">
        <v>1194</v>
      </c>
      <c r="D6611" s="44" t="s">
        <v>2290</v>
      </c>
      <c r="E6611" s="45" t="s">
        <v>41</v>
      </c>
      <c r="F6611" s="44" t="s">
        <v>3820</v>
      </c>
      <c r="G6611" s="46" t="s">
        <v>388</v>
      </c>
      <c r="H6611" s="46" t="s">
        <v>3803</v>
      </c>
      <c r="I6611" s="35">
        <v>0</v>
      </c>
      <c r="J6611" s="35">
        <v>0</v>
      </c>
      <c r="K6611" s="35">
        <v>0</v>
      </c>
      <c r="L6611" s="35">
        <f t="shared" si="6213"/>
        <v>0</v>
      </c>
      <c r="M6611" s="35"/>
      <c r="N6611" s="35"/>
      <c r="O6611" s="35"/>
      <c r="P6611" s="35">
        <f t="shared" si="6214"/>
        <v>0</v>
      </c>
      <c r="Q6611" s="35" t="str">
        <f t="shared" si="6215"/>
        <v>-</v>
      </c>
      <c r="R6611" s="95"/>
      <c r="S6611" s="95"/>
      <c r="T6611" s="95"/>
      <c r="U6611" s="95"/>
      <c r="V6611" s="95"/>
      <c r="W6611" s="95"/>
      <c r="X6611" s="95"/>
      <c r="Y6611" s="95"/>
    </row>
    <row r="6612" spans="1:25" ht="15" customHeight="1" x14ac:dyDescent="0.25">
      <c r="A6612" s="64" t="s">
        <v>935</v>
      </c>
      <c r="B6612" s="64" t="s">
        <v>140</v>
      </c>
      <c r="C6612" s="64" t="s">
        <v>1194</v>
      </c>
      <c r="D6612" s="64" t="s">
        <v>2290</v>
      </c>
      <c r="E6612" s="20" t="s">
        <v>41</v>
      </c>
      <c r="F6612" s="64" t="s">
        <v>2297</v>
      </c>
      <c r="G6612" s="53" t="s">
        <v>388</v>
      </c>
      <c r="H6612" s="53" t="s">
        <v>49</v>
      </c>
      <c r="I6612" s="26">
        <v>5800</v>
      </c>
      <c r="J6612" s="26">
        <v>5800</v>
      </c>
      <c r="K6612" s="26">
        <v>5800</v>
      </c>
      <c r="L6612" s="26">
        <f t="shared" si="6213"/>
        <v>0</v>
      </c>
      <c r="M6612" s="26"/>
      <c r="N6612" s="26"/>
      <c r="O6612" s="26"/>
      <c r="P6612" s="26">
        <f t="shared" si="6214"/>
        <v>5800</v>
      </c>
      <c r="Q6612" s="26">
        <f t="shared" si="6215"/>
        <v>100</v>
      </c>
      <c r="R6612" s="90"/>
      <c r="S6612" s="90"/>
      <c r="T6612" s="90"/>
      <c r="U6612" s="90"/>
      <c r="V6612" s="90"/>
      <c r="W6612" s="90"/>
      <c r="X6612" s="90"/>
      <c r="Y6612" s="90"/>
    </row>
    <row r="6613" spans="1:25" ht="22.5" customHeight="1" x14ac:dyDescent="0.25">
      <c r="A6613" s="64" t="s">
        <v>935</v>
      </c>
      <c r="B6613" s="64" t="s">
        <v>140</v>
      </c>
      <c r="C6613" s="64" t="s">
        <v>1194</v>
      </c>
      <c r="D6613" s="64" t="s">
        <v>2290</v>
      </c>
      <c r="E6613" s="20" t="s">
        <v>41</v>
      </c>
      <c r="F6613" s="64" t="s">
        <v>2298</v>
      </c>
      <c r="G6613" s="53" t="s">
        <v>388</v>
      </c>
      <c r="H6613" s="53" t="s">
        <v>55</v>
      </c>
      <c r="I6613" s="26">
        <v>7000</v>
      </c>
      <c r="J6613" s="26">
        <v>7000</v>
      </c>
      <c r="K6613" s="26">
        <v>0</v>
      </c>
      <c r="L6613" s="26">
        <f t="shared" si="6213"/>
        <v>3501</v>
      </c>
      <c r="M6613" s="26">
        <v>1167</v>
      </c>
      <c r="N6613" s="26">
        <v>1167</v>
      </c>
      <c r="O6613" s="26">
        <v>1167</v>
      </c>
      <c r="P6613" s="26">
        <f t="shared" si="6214"/>
        <v>3501</v>
      </c>
      <c r="Q6613" s="26">
        <f t="shared" si="6215"/>
        <v>50.014285714285712</v>
      </c>
      <c r="R6613" s="90"/>
      <c r="S6613" s="90"/>
      <c r="T6613" s="90"/>
      <c r="U6613" s="90"/>
      <c r="V6613" s="90"/>
      <c r="W6613" s="90"/>
      <c r="X6613" s="90"/>
      <c r="Y6613" s="90"/>
    </row>
    <row r="6614" spans="1:25" ht="22.5" customHeight="1" x14ac:dyDescent="0.25">
      <c r="A6614" s="63" t="s">
        <v>1</v>
      </c>
      <c r="B6614" s="63" t="s">
        <v>1</v>
      </c>
      <c r="C6614" s="63" t="s">
        <v>1</v>
      </c>
      <c r="D6614" s="65" t="s">
        <v>1</v>
      </c>
      <c r="E6614" s="65" t="s">
        <v>1</v>
      </c>
      <c r="F6614" s="65" t="s">
        <v>1</v>
      </c>
      <c r="G6614" s="65" t="s">
        <v>1</v>
      </c>
      <c r="H6614" s="66" t="s">
        <v>56</v>
      </c>
      <c r="I6614" s="30">
        <f t="shared" ref="I6614:K6614" si="6219">SUM(I6615)</f>
        <v>200</v>
      </c>
      <c r="J6614" s="30">
        <f t="shared" si="6219"/>
        <v>0</v>
      </c>
      <c r="K6614" s="30">
        <f t="shared" si="6219"/>
        <v>0</v>
      </c>
      <c r="L6614" s="30">
        <f t="shared" si="6213"/>
        <v>0</v>
      </c>
      <c r="M6614" s="30">
        <f t="shared" ref="M6614" si="6220">SUM(M6615)</f>
        <v>0</v>
      </c>
      <c r="N6614" s="30">
        <f t="shared" ref="N6614:O6614" si="6221">SUM(N6615)</f>
        <v>0</v>
      </c>
      <c r="O6614" s="30">
        <f t="shared" si="6221"/>
        <v>0</v>
      </c>
      <c r="P6614" s="30">
        <f t="shared" si="6214"/>
        <v>0</v>
      </c>
      <c r="Q6614" s="30" t="str">
        <f t="shared" si="6215"/>
        <v>-</v>
      </c>
      <c r="R6614" s="93"/>
      <c r="S6614" s="93"/>
      <c r="T6614" s="93"/>
      <c r="U6614" s="93"/>
      <c r="V6614" s="93"/>
      <c r="W6614" s="93"/>
      <c r="X6614" s="93"/>
      <c r="Y6614" s="93"/>
    </row>
    <row r="6615" spans="1:25" ht="15" customHeight="1" x14ac:dyDescent="0.25">
      <c r="A6615" s="63" t="s">
        <v>935</v>
      </c>
      <c r="B6615" s="63" t="s">
        <v>140</v>
      </c>
      <c r="C6615" s="63" t="s">
        <v>1194</v>
      </c>
      <c r="D6615" s="63" t="s">
        <v>2290</v>
      </c>
      <c r="E6615" s="65" t="s">
        <v>57</v>
      </c>
      <c r="F6615" s="65" t="s">
        <v>1</v>
      </c>
      <c r="G6615" s="65" t="s">
        <v>1</v>
      </c>
      <c r="H6615" s="65" t="s">
        <v>58</v>
      </c>
      <c r="I6615" s="31">
        <f t="shared" ref="I6615:K6615" si="6222">SUM(I6616:I6617)</f>
        <v>200</v>
      </c>
      <c r="J6615" s="31">
        <f t="shared" si="6222"/>
        <v>0</v>
      </c>
      <c r="K6615" s="31">
        <f t="shared" si="6222"/>
        <v>0</v>
      </c>
      <c r="L6615" s="31">
        <f t="shared" si="6213"/>
        <v>0</v>
      </c>
      <c r="M6615" s="31">
        <f t="shared" ref="M6615" si="6223">SUM(M6616:M6617)</f>
        <v>0</v>
      </c>
      <c r="N6615" s="31">
        <f t="shared" ref="N6615:O6615" si="6224">SUM(N6616:N6617)</f>
        <v>0</v>
      </c>
      <c r="O6615" s="31">
        <f t="shared" si="6224"/>
        <v>0</v>
      </c>
      <c r="P6615" s="31">
        <f t="shared" si="6214"/>
        <v>0</v>
      </c>
      <c r="Q6615" s="31" t="str">
        <f t="shared" si="6215"/>
        <v>-</v>
      </c>
      <c r="R6615" s="94"/>
      <c r="S6615" s="94"/>
      <c r="T6615" s="94"/>
      <c r="U6615" s="94"/>
      <c r="V6615" s="94"/>
      <c r="W6615" s="94"/>
      <c r="X6615" s="94"/>
      <c r="Y6615" s="94"/>
    </row>
    <row r="6616" spans="1:25" s="17" customFormat="1" ht="15" customHeight="1" x14ac:dyDescent="0.25">
      <c r="A6616" s="44" t="s">
        <v>935</v>
      </c>
      <c r="B6616" s="44" t="s">
        <v>140</v>
      </c>
      <c r="C6616" s="44" t="s">
        <v>1194</v>
      </c>
      <c r="D6616" s="44" t="s">
        <v>2290</v>
      </c>
      <c r="E6616" s="45" t="s">
        <v>106</v>
      </c>
      <c r="F6616" s="44"/>
      <c r="G6616" s="46" t="s">
        <v>388</v>
      </c>
      <c r="H6616" s="46" t="s">
        <v>105</v>
      </c>
      <c r="I6616" s="41">
        <v>100</v>
      </c>
      <c r="J6616" s="41">
        <v>0</v>
      </c>
      <c r="K6616" s="41">
        <v>0</v>
      </c>
      <c r="L6616" s="41">
        <f t="shared" si="6213"/>
        <v>0</v>
      </c>
      <c r="M6616" s="41"/>
      <c r="N6616" s="41"/>
      <c r="O6616" s="41"/>
      <c r="P6616" s="41">
        <f t="shared" si="6214"/>
        <v>0</v>
      </c>
      <c r="Q6616" s="41" t="str">
        <f t="shared" si="6215"/>
        <v>-</v>
      </c>
      <c r="R6616" s="104"/>
      <c r="S6616" s="104"/>
      <c r="T6616" s="104"/>
      <c r="U6616" s="104"/>
      <c r="V6616" s="104"/>
      <c r="W6616" s="104"/>
      <c r="X6616" s="104"/>
      <c r="Y6616" s="104"/>
    </row>
    <row r="6617" spans="1:25" ht="15" customHeight="1" x14ac:dyDescent="0.25">
      <c r="A6617" s="64" t="s">
        <v>935</v>
      </c>
      <c r="B6617" s="64" t="s">
        <v>140</v>
      </c>
      <c r="C6617" s="64" t="s">
        <v>1194</v>
      </c>
      <c r="D6617" s="64" t="s">
        <v>2290</v>
      </c>
      <c r="E6617" s="20" t="s">
        <v>68</v>
      </c>
      <c r="F6617" s="64"/>
      <c r="G6617" s="53" t="s">
        <v>388</v>
      </c>
      <c r="H6617" s="53" t="s">
        <v>67</v>
      </c>
      <c r="I6617" s="26">
        <v>100</v>
      </c>
      <c r="J6617" s="26">
        <v>0</v>
      </c>
      <c r="K6617" s="26">
        <v>0</v>
      </c>
      <c r="L6617" s="26">
        <f t="shared" si="6213"/>
        <v>0</v>
      </c>
      <c r="M6617" s="26"/>
      <c r="N6617" s="26"/>
      <c r="O6617" s="26"/>
      <c r="P6617" s="26">
        <f t="shared" si="6214"/>
        <v>0</v>
      </c>
      <c r="Q6617" s="26" t="str">
        <f t="shared" si="6215"/>
        <v>-</v>
      </c>
      <c r="R6617" s="90"/>
      <c r="S6617" s="90"/>
      <c r="T6617" s="90"/>
      <c r="U6617" s="90"/>
      <c r="V6617" s="90"/>
      <c r="W6617" s="90"/>
      <c r="X6617" s="90"/>
      <c r="Y6617" s="90"/>
    </row>
    <row r="6618" spans="1:25" ht="22.5" customHeight="1" x14ac:dyDescent="0.25">
      <c r="A6618" s="63" t="s">
        <v>1</v>
      </c>
      <c r="B6618" s="63" t="s">
        <v>1</v>
      </c>
      <c r="C6618" s="63" t="s">
        <v>1</v>
      </c>
      <c r="D6618" s="65" t="s">
        <v>1</v>
      </c>
      <c r="E6618" s="65" t="s">
        <v>1</v>
      </c>
      <c r="F6618" s="65" t="s">
        <v>1</v>
      </c>
      <c r="G6618" s="65" t="s">
        <v>1</v>
      </c>
      <c r="H6618" s="66" t="s">
        <v>69</v>
      </c>
      <c r="I6618" s="30">
        <f t="shared" ref="I6618:K6618" si="6225">SUM(I6619)</f>
        <v>2119643</v>
      </c>
      <c r="J6618" s="30">
        <f t="shared" si="6225"/>
        <v>0</v>
      </c>
      <c r="K6618" s="30">
        <f t="shared" si="6225"/>
        <v>0</v>
      </c>
      <c r="L6618" s="30">
        <f t="shared" si="6213"/>
        <v>0</v>
      </c>
      <c r="M6618" s="30">
        <f t="shared" ref="M6618" si="6226">SUM(M6619)</f>
        <v>0</v>
      </c>
      <c r="N6618" s="30">
        <f t="shared" ref="N6618:O6618" si="6227">SUM(N6619)</f>
        <v>0</v>
      </c>
      <c r="O6618" s="30">
        <f t="shared" si="6227"/>
        <v>0</v>
      </c>
      <c r="P6618" s="30">
        <f t="shared" si="6214"/>
        <v>0</v>
      </c>
      <c r="Q6618" s="30" t="str">
        <f t="shared" si="6215"/>
        <v>-</v>
      </c>
      <c r="R6618" s="93"/>
      <c r="S6618" s="93"/>
      <c r="T6618" s="93"/>
      <c r="U6618" s="93"/>
      <c r="V6618" s="93"/>
      <c r="W6618" s="93"/>
      <c r="X6618" s="93"/>
      <c r="Y6618" s="93"/>
    </row>
    <row r="6619" spans="1:25" ht="15" customHeight="1" x14ac:dyDescent="0.25">
      <c r="A6619" s="63" t="s">
        <v>935</v>
      </c>
      <c r="B6619" s="63" t="s">
        <v>140</v>
      </c>
      <c r="C6619" s="63" t="s">
        <v>1194</v>
      </c>
      <c r="D6619" s="63" t="s">
        <v>2290</v>
      </c>
      <c r="E6619" s="65" t="s">
        <v>70</v>
      </c>
      <c r="F6619" s="65" t="s">
        <v>1</v>
      </c>
      <c r="G6619" s="65" t="s">
        <v>1</v>
      </c>
      <c r="H6619" s="65" t="s">
        <v>71</v>
      </c>
      <c r="I6619" s="31">
        <f t="shared" ref="I6619:K6619" si="6228">SUM(I6620:I6622)</f>
        <v>2119643</v>
      </c>
      <c r="J6619" s="31">
        <f t="shared" si="6228"/>
        <v>0</v>
      </c>
      <c r="K6619" s="31">
        <f t="shared" si="6228"/>
        <v>0</v>
      </c>
      <c r="L6619" s="31">
        <f t="shared" si="6213"/>
        <v>0</v>
      </c>
      <c r="M6619" s="31">
        <f t="shared" ref="M6619" si="6229">SUM(M6620:M6622)</f>
        <v>0</v>
      </c>
      <c r="N6619" s="31">
        <f t="shared" ref="N6619:O6619" si="6230">SUM(N6620:N6622)</f>
        <v>0</v>
      </c>
      <c r="O6619" s="31">
        <f t="shared" si="6230"/>
        <v>0</v>
      </c>
      <c r="P6619" s="31">
        <f t="shared" si="6214"/>
        <v>0</v>
      </c>
      <c r="Q6619" s="31" t="str">
        <f t="shared" si="6215"/>
        <v>-</v>
      </c>
      <c r="R6619" s="94"/>
      <c r="S6619" s="94"/>
      <c r="T6619" s="94"/>
      <c r="U6619" s="94"/>
      <c r="V6619" s="94"/>
      <c r="W6619" s="94"/>
      <c r="X6619" s="94"/>
      <c r="Y6619" s="94"/>
    </row>
    <row r="6620" spans="1:25" s="17" customFormat="1" ht="15" customHeight="1" x14ac:dyDescent="0.25">
      <c r="A6620" s="44" t="s">
        <v>935</v>
      </c>
      <c r="B6620" s="44" t="s">
        <v>140</v>
      </c>
      <c r="C6620" s="44" t="s">
        <v>1194</v>
      </c>
      <c r="D6620" s="44" t="s">
        <v>2290</v>
      </c>
      <c r="E6620" s="45">
        <v>821300</v>
      </c>
      <c r="F6620" s="46"/>
      <c r="G6620" s="46" t="s">
        <v>388</v>
      </c>
      <c r="H6620" s="46" t="s">
        <v>73</v>
      </c>
      <c r="I6620" s="35">
        <v>119543</v>
      </c>
      <c r="J6620" s="35">
        <v>0</v>
      </c>
      <c r="K6620" s="35">
        <v>0</v>
      </c>
      <c r="L6620" s="35">
        <f t="shared" si="6213"/>
        <v>0</v>
      </c>
      <c r="M6620" s="35"/>
      <c r="N6620" s="35"/>
      <c r="O6620" s="35"/>
      <c r="P6620" s="35">
        <f t="shared" si="6214"/>
        <v>0</v>
      </c>
      <c r="Q6620" s="35" t="str">
        <f t="shared" si="6215"/>
        <v>-</v>
      </c>
      <c r="R6620" s="95"/>
      <c r="S6620" s="95"/>
      <c r="T6620" s="95"/>
      <c r="U6620" s="95"/>
      <c r="V6620" s="95"/>
      <c r="W6620" s="95"/>
      <c r="X6620" s="95"/>
      <c r="Y6620" s="95"/>
    </row>
    <row r="6621" spans="1:25" s="17" customFormat="1" ht="15" customHeight="1" x14ac:dyDescent="0.25">
      <c r="A6621" s="44" t="s">
        <v>935</v>
      </c>
      <c r="B6621" s="44" t="s">
        <v>140</v>
      </c>
      <c r="C6621" s="44" t="s">
        <v>1194</v>
      </c>
      <c r="D6621" s="44" t="s">
        <v>2290</v>
      </c>
      <c r="E6621" s="45">
        <v>821500</v>
      </c>
      <c r="F6621" s="44"/>
      <c r="G6621" s="46" t="s">
        <v>388</v>
      </c>
      <c r="H6621" s="46" t="s">
        <v>3801</v>
      </c>
      <c r="I6621" s="35">
        <v>100</v>
      </c>
      <c r="J6621" s="35">
        <v>0</v>
      </c>
      <c r="K6621" s="35">
        <v>0</v>
      </c>
      <c r="L6621" s="35">
        <f t="shared" si="6213"/>
        <v>0</v>
      </c>
      <c r="M6621" s="35"/>
      <c r="N6621" s="35"/>
      <c r="O6621" s="35"/>
      <c r="P6621" s="35">
        <f t="shared" si="6214"/>
        <v>0</v>
      </c>
      <c r="Q6621" s="35" t="str">
        <f t="shared" si="6215"/>
        <v>-</v>
      </c>
      <c r="R6621" s="95"/>
      <c r="S6621" s="95"/>
      <c r="T6621" s="95"/>
      <c r="U6621" s="95"/>
      <c r="V6621" s="95"/>
      <c r="W6621" s="95"/>
      <c r="X6621" s="95"/>
      <c r="Y6621" s="95"/>
    </row>
    <row r="6622" spans="1:25" ht="15" customHeight="1" x14ac:dyDescent="0.25">
      <c r="A6622" s="64" t="s">
        <v>935</v>
      </c>
      <c r="B6622" s="64" t="s">
        <v>140</v>
      </c>
      <c r="C6622" s="64" t="s">
        <v>1194</v>
      </c>
      <c r="D6622" s="64" t="s">
        <v>2290</v>
      </c>
      <c r="E6622" s="20" t="s">
        <v>323</v>
      </c>
      <c r="F6622" s="64"/>
      <c r="G6622" s="53" t="s">
        <v>388</v>
      </c>
      <c r="H6622" s="53" t="s">
        <v>322</v>
      </c>
      <c r="I6622" s="26">
        <v>2000000</v>
      </c>
      <c r="J6622" s="26">
        <v>0</v>
      </c>
      <c r="K6622" s="26">
        <v>0</v>
      </c>
      <c r="L6622" s="26">
        <f t="shared" si="6213"/>
        <v>0</v>
      </c>
      <c r="M6622" s="26"/>
      <c r="N6622" s="26"/>
      <c r="O6622" s="26"/>
      <c r="P6622" s="26">
        <f t="shared" si="6214"/>
        <v>0</v>
      </c>
      <c r="Q6622" s="26" t="str">
        <f t="shared" si="6215"/>
        <v>-</v>
      </c>
      <c r="R6622" s="90"/>
      <c r="S6622" s="90"/>
      <c r="T6622" s="90"/>
      <c r="U6622" s="90"/>
      <c r="V6622" s="90"/>
      <c r="W6622" s="90"/>
      <c r="X6622" s="90"/>
      <c r="Y6622" s="90"/>
    </row>
    <row r="6623" spans="1:25" ht="15" customHeight="1" x14ac:dyDescent="0.25">
      <c r="A6623" s="53" t="s">
        <v>1</v>
      </c>
      <c r="B6623" s="53" t="s">
        <v>1</v>
      </c>
      <c r="C6623" s="53" t="s">
        <v>1</v>
      </c>
      <c r="D6623" s="53" t="s">
        <v>1</v>
      </c>
      <c r="E6623" s="53" t="s">
        <v>1</v>
      </c>
      <c r="F6623" s="53" t="s">
        <v>1</v>
      </c>
      <c r="G6623" s="53" t="s">
        <v>1</v>
      </c>
      <c r="H6623" s="66" t="s">
        <v>2299</v>
      </c>
      <c r="I6623" s="30">
        <f t="shared" ref="I6623:K6623" si="6231">SUM(I6589,I6614,I6618)</f>
        <v>5090412</v>
      </c>
      <c r="J6623" s="30">
        <f t="shared" si="6231"/>
        <v>2256129</v>
      </c>
      <c r="K6623" s="30">
        <f t="shared" si="6231"/>
        <v>1095641</v>
      </c>
      <c r="L6623" s="30">
        <f t="shared" si="6213"/>
        <v>511816</v>
      </c>
      <c r="M6623" s="30">
        <f t="shared" ref="M6623" si="6232">SUM(M6589,M6614,M6618)</f>
        <v>175839</v>
      </c>
      <c r="N6623" s="30">
        <f t="shared" ref="N6623:O6623" si="6233">SUM(N6589,N6614,N6618)</f>
        <v>168239</v>
      </c>
      <c r="O6623" s="30">
        <f t="shared" si="6233"/>
        <v>167738</v>
      </c>
      <c r="P6623" s="30">
        <f t="shared" si="6214"/>
        <v>1607457</v>
      </c>
      <c r="Q6623" s="30">
        <f t="shared" si="6215"/>
        <v>71.248452548590961</v>
      </c>
      <c r="R6623" s="93"/>
      <c r="S6623" s="93"/>
      <c r="T6623" s="93"/>
      <c r="U6623" s="93"/>
      <c r="V6623" s="93"/>
      <c r="W6623" s="93"/>
      <c r="X6623" s="93"/>
      <c r="Y6623" s="93"/>
    </row>
    <row r="6624" spans="1:25" ht="15" customHeight="1" thickBot="1" x14ac:dyDescent="0.3">
      <c r="A6624" s="53" t="s">
        <v>1</v>
      </c>
      <c r="B6624" s="53" t="s">
        <v>1</v>
      </c>
      <c r="C6624" s="53" t="s">
        <v>1</v>
      </c>
      <c r="D6624" s="53" t="s">
        <v>1</v>
      </c>
      <c r="E6624" s="53" t="s">
        <v>1</v>
      </c>
      <c r="F6624" s="53" t="s">
        <v>1</v>
      </c>
      <c r="G6624" s="53" t="s">
        <v>1</v>
      </c>
      <c r="H6624" s="65" t="s">
        <v>76</v>
      </c>
      <c r="I6624" s="31"/>
      <c r="J6624" s="31"/>
      <c r="K6624" s="31">
        <v>0</v>
      </c>
      <c r="L6624" s="31"/>
      <c r="M6624" s="31"/>
      <c r="N6624" s="31"/>
      <c r="O6624" s="31"/>
      <c r="P6624" s="31"/>
      <c r="Q6624" s="31"/>
      <c r="R6624" s="94"/>
      <c r="S6624" s="94"/>
      <c r="T6624" s="94"/>
      <c r="U6624" s="94"/>
      <c r="V6624" s="94"/>
      <c r="W6624" s="94"/>
      <c r="X6624" s="94"/>
      <c r="Y6624" s="94"/>
    </row>
    <row r="6625" spans="1:25" ht="47.25" customHeight="1" thickBot="1" x14ac:dyDescent="0.3">
      <c r="A6625" s="110" t="s">
        <v>1</v>
      </c>
      <c r="B6625" s="110" t="s">
        <v>1</v>
      </c>
      <c r="C6625" s="110" t="s">
        <v>1</v>
      </c>
      <c r="D6625" s="110" t="s">
        <v>1</v>
      </c>
      <c r="E6625" s="110" t="s">
        <v>1</v>
      </c>
      <c r="F6625" s="110" t="s">
        <v>1</v>
      </c>
      <c r="G6625" s="110" t="s">
        <v>1</v>
      </c>
      <c r="H6625" s="28" t="s">
        <v>77</v>
      </c>
      <c r="I6625" s="109" t="s">
        <v>3984</v>
      </c>
      <c r="J6625" s="109" t="s">
        <v>11</v>
      </c>
      <c r="K6625" s="109" t="s">
        <v>3989</v>
      </c>
      <c r="L6625" s="109" t="s">
        <v>3985</v>
      </c>
      <c r="M6625" s="109" t="s">
        <v>4027</v>
      </c>
      <c r="N6625" s="109" t="s">
        <v>3988</v>
      </c>
      <c r="O6625" s="109" t="s">
        <v>3986</v>
      </c>
      <c r="P6625" s="109" t="s">
        <v>3987</v>
      </c>
      <c r="Q6625" s="109" t="s">
        <v>3695</v>
      </c>
      <c r="R6625" s="91"/>
      <c r="S6625" s="91"/>
      <c r="T6625" s="91"/>
      <c r="U6625" s="91"/>
      <c r="V6625" s="91"/>
      <c r="W6625" s="91"/>
      <c r="X6625" s="91"/>
      <c r="Y6625" s="91"/>
    </row>
    <row r="6626" spans="1:25" ht="15" customHeight="1" x14ac:dyDescent="0.25">
      <c r="A6626" s="111"/>
      <c r="B6626" s="111"/>
      <c r="C6626" s="111"/>
      <c r="D6626" s="111"/>
      <c r="E6626" s="111"/>
      <c r="F6626" s="111"/>
      <c r="G6626" s="111"/>
      <c r="H6626" s="67" t="s">
        <v>1</v>
      </c>
      <c r="I6626" s="29">
        <v>1</v>
      </c>
      <c r="J6626" s="29">
        <v>2</v>
      </c>
      <c r="K6626" s="29">
        <v>3</v>
      </c>
      <c r="L6626" s="29" t="s">
        <v>3478</v>
      </c>
      <c r="M6626" s="29">
        <v>5</v>
      </c>
      <c r="N6626" s="29">
        <v>6</v>
      </c>
      <c r="O6626" s="29">
        <v>7</v>
      </c>
      <c r="P6626" s="29" t="s">
        <v>3696</v>
      </c>
      <c r="Q6626" s="29">
        <v>9</v>
      </c>
      <c r="R6626" s="92"/>
      <c r="S6626" s="92"/>
      <c r="T6626" s="92"/>
      <c r="U6626" s="92"/>
      <c r="V6626" s="92"/>
      <c r="W6626" s="92"/>
      <c r="X6626" s="92"/>
      <c r="Y6626" s="92"/>
    </row>
    <row r="6627" spans="1:25" ht="15" customHeight="1" x14ac:dyDescent="0.25">
      <c r="A6627" s="111"/>
      <c r="B6627" s="111"/>
      <c r="C6627" s="111"/>
      <c r="D6627" s="111"/>
      <c r="E6627" s="111"/>
      <c r="F6627" s="111"/>
      <c r="G6627" s="111"/>
      <c r="H6627" s="68" t="s">
        <v>485</v>
      </c>
      <c r="I6627" s="32">
        <f t="shared" ref="I6627:K6627" si="6234">SUM(I6623)</f>
        <v>5090412</v>
      </c>
      <c r="J6627" s="32">
        <f t="shared" si="6234"/>
        <v>2256129</v>
      </c>
      <c r="K6627" s="32">
        <f t="shared" si="6234"/>
        <v>1095641</v>
      </c>
      <c r="L6627" s="32">
        <f t="shared" si="6213"/>
        <v>511816</v>
      </c>
      <c r="M6627" s="32">
        <f t="shared" ref="M6627" si="6235">SUM(M6623)</f>
        <v>175839</v>
      </c>
      <c r="N6627" s="32">
        <f t="shared" ref="N6627:O6627" si="6236">SUM(N6623)</f>
        <v>168239</v>
      </c>
      <c r="O6627" s="32">
        <f t="shared" si="6236"/>
        <v>167738</v>
      </c>
      <c r="P6627" s="32">
        <f t="shared" si="6214"/>
        <v>1607457</v>
      </c>
      <c r="Q6627" s="32">
        <f t="shared" si="6215"/>
        <v>71.248452548590961</v>
      </c>
      <c r="R6627" s="90"/>
      <c r="S6627" s="90"/>
      <c r="T6627" s="90"/>
      <c r="U6627" s="90"/>
      <c r="V6627" s="90"/>
      <c r="W6627" s="90"/>
      <c r="X6627" s="90"/>
      <c r="Y6627" s="90"/>
    </row>
    <row r="6628" spans="1:25" ht="15" customHeight="1" x14ac:dyDescent="0.25">
      <c r="A6628" s="111"/>
      <c r="B6628" s="111"/>
      <c r="C6628" s="111"/>
      <c r="D6628" s="111"/>
      <c r="E6628" s="111"/>
      <c r="F6628" s="111"/>
      <c r="G6628" s="111"/>
      <c r="H6628" s="69" t="s">
        <v>79</v>
      </c>
      <c r="I6628" s="32">
        <f t="shared" ref="I6628:K6628" si="6237">SUM(I6627)</f>
        <v>5090412</v>
      </c>
      <c r="J6628" s="32">
        <f t="shared" si="6237"/>
        <v>2256129</v>
      </c>
      <c r="K6628" s="32">
        <f t="shared" si="6237"/>
        <v>1095641</v>
      </c>
      <c r="L6628" s="32">
        <f t="shared" si="6213"/>
        <v>511816</v>
      </c>
      <c r="M6628" s="32">
        <f t="shared" ref="M6628" si="6238">SUM(M6627)</f>
        <v>175839</v>
      </c>
      <c r="N6628" s="32">
        <f t="shared" ref="N6628:O6628" si="6239">SUM(N6627)</f>
        <v>168239</v>
      </c>
      <c r="O6628" s="32">
        <f t="shared" si="6239"/>
        <v>167738</v>
      </c>
      <c r="P6628" s="32">
        <f t="shared" si="6214"/>
        <v>1607457</v>
      </c>
      <c r="Q6628" s="32">
        <f t="shared" si="6215"/>
        <v>71.248452548590961</v>
      </c>
      <c r="R6628" s="90"/>
      <c r="S6628" s="90"/>
      <c r="T6628" s="90"/>
      <c r="U6628" s="90"/>
      <c r="V6628" s="90"/>
      <c r="W6628" s="90"/>
      <c r="X6628" s="90"/>
      <c r="Y6628" s="90"/>
    </row>
    <row r="6629" spans="1:25" ht="15" customHeight="1" x14ac:dyDescent="0.25">
      <c r="A6629" s="112"/>
      <c r="B6629" s="112"/>
      <c r="C6629" s="112"/>
      <c r="D6629" s="112"/>
      <c r="E6629" s="112"/>
      <c r="F6629" s="112"/>
      <c r="G6629" s="112"/>
      <c r="I6629" s="27"/>
      <c r="J6629" s="27"/>
      <c r="K6629" s="27">
        <v>0</v>
      </c>
      <c r="L6629" s="27"/>
      <c r="M6629" s="27"/>
      <c r="N6629" s="27"/>
      <c r="O6629" s="27"/>
      <c r="P6629" s="27"/>
      <c r="Q6629" s="27"/>
      <c r="R6629" s="27"/>
      <c r="S6629" s="27"/>
      <c r="T6629" s="27"/>
      <c r="U6629" s="27"/>
      <c r="V6629" s="27"/>
      <c r="W6629" s="27"/>
      <c r="X6629" s="27"/>
      <c r="Y6629" s="27"/>
    </row>
    <row r="6630" spans="1:25" ht="15" customHeight="1" thickBot="1" x14ac:dyDescent="0.3">
      <c r="A6630" s="53" t="s">
        <v>1</v>
      </c>
      <c r="B6630" s="53" t="s">
        <v>1</v>
      </c>
      <c r="C6630" s="53" t="s">
        <v>1</v>
      </c>
      <c r="D6630" s="53" t="s">
        <v>1</v>
      </c>
      <c r="E6630" s="53" t="s">
        <v>1</v>
      </c>
      <c r="F6630" s="53" t="s">
        <v>1</v>
      </c>
      <c r="G6630" s="53" t="s">
        <v>1</v>
      </c>
      <c r="H6630" s="21" t="s">
        <v>1</v>
      </c>
      <c r="I6630" s="33"/>
      <c r="J6630" s="33"/>
      <c r="K6630" s="33">
        <v>0</v>
      </c>
      <c r="L6630" s="33"/>
      <c r="M6630" s="33"/>
      <c r="N6630" s="33"/>
      <c r="O6630" s="33"/>
      <c r="P6630" s="33"/>
      <c r="Q6630" s="33"/>
      <c r="R6630" s="33"/>
      <c r="S6630" s="33"/>
      <c r="T6630" s="33"/>
      <c r="U6630" s="33"/>
      <c r="V6630" s="33"/>
      <c r="W6630" s="33"/>
      <c r="X6630" s="33"/>
      <c r="Y6630" s="33"/>
    </row>
    <row r="6631" spans="1:25" ht="45.75" customHeight="1" thickBot="1" x14ac:dyDescent="0.3">
      <c r="A6631" s="28" t="s">
        <v>4</v>
      </c>
      <c r="B6631" s="28" t="s">
        <v>5</v>
      </c>
      <c r="C6631" s="28" t="s">
        <v>6</v>
      </c>
      <c r="D6631" s="57" t="s">
        <v>1</v>
      </c>
      <c r="E6631" s="28" t="s">
        <v>7</v>
      </c>
      <c r="F6631" s="28" t="s">
        <v>8</v>
      </c>
      <c r="G6631" s="28" t="s">
        <v>9</v>
      </c>
      <c r="H6631" s="28" t="s">
        <v>10</v>
      </c>
      <c r="I6631" s="109" t="s">
        <v>3984</v>
      </c>
      <c r="J6631" s="109" t="s">
        <v>11</v>
      </c>
      <c r="K6631" s="109" t="s">
        <v>3989</v>
      </c>
      <c r="L6631" s="109" t="s">
        <v>3985</v>
      </c>
      <c r="M6631" s="109" t="s">
        <v>4027</v>
      </c>
      <c r="N6631" s="109" t="s">
        <v>3988</v>
      </c>
      <c r="O6631" s="109" t="s">
        <v>3986</v>
      </c>
      <c r="P6631" s="109" t="s">
        <v>3987</v>
      </c>
      <c r="Q6631" s="109" t="s">
        <v>3695</v>
      </c>
      <c r="R6631" s="91"/>
      <c r="S6631" s="91"/>
      <c r="T6631" s="91"/>
      <c r="U6631" s="91"/>
      <c r="V6631" s="91"/>
      <c r="W6631" s="91"/>
      <c r="X6631" s="91"/>
      <c r="Y6631" s="91"/>
    </row>
    <row r="6632" spans="1:25" ht="15" customHeight="1" x14ac:dyDescent="0.25">
      <c r="A6632" s="58" t="s">
        <v>1</v>
      </c>
      <c r="B6632" s="58" t="s">
        <v>1</v>
      </c>
      <c r="C6632" s="58" t="s">
        <v>1</v>
      </c>
      <c r="D6632" s="59" t="s">
        <v>1</v>
      </c>
      <c r="E6632" s="59" t="s">
        <v>1</v>
      </c>
      <c r="F6632" s="60" t="s">
        <v>1</v>
      </c>
      <c r="G6632" s="61" t="s">
        <v>1</v>
      </c>
      <c r="H6632" s="62" t="s">
        <v>1</v>
      </c>
      <c r="I6632" s="29">
        <v>1</v>
      </c>
      <c r="J6632" s="29">
        <v>2</v>
      </c>
      <c r="K6632" s="29">
        <v>3</v>
      </c>
      <c r="L6632" s="29" t="s">
        <v>3478</v>
      </c>
      <c r="M6632" s="29">
        <v>5</v>
      </c>
      <c r="N6632" s="29">
        <v>6</v>
      </c>
      <c r="O6632" s="29">
        <v>7</v>
      </c>
      <c r="P6632" s="29" t="s">
        <v>3696</v>
      </c>
      <c r="Q6632" s="29">
        <v>9</v>
      </c>
      <c r="R6632" s="92"/>
      <c r="S6632" s="92"/>
      <c r="T6632" s="92"/>
      <c r="U6632" s="92"/>
      <c r="V6632" s="92"/>
      <c r="W6632" s="92"/>
      <c r="X6632" s="92"/>
      <c r="Y6632" s="92"/>
    </row>
    <row r="6633" spans="1:25" ht="15" customHeight="1" x14ac:dyDescent="0.25">
      <c r="A6633" s="63" t="s">
        <v>935</v>
      </c>
      <c r="B6633" s="63" t="s">
        <v>140</v>
      </c>
      <c r="C6633" s="64" t="s">
        <v>1205</v>
      </c>
      <c r="D6633" s="64" t="s">
        <v>2300</v>
      </c>
      <c r="E6633" s="65" t="s">
        <v>1</v>
      </c>
      <c r="F6633" s="65" t="s">
        <v>1</v>
      </c>
      <c r="G6633" s="65" t="s">
        <v>1</v>
      </c>
      <c r="H6633" s="65" t="s">
        <v>2301</v>
      </c>
      <c r="I6633" s="26"/>
      <c r="J6633" s="26"/>
      <c r="K6633" s="26"/>
      <c r="L6633" s="26"/>
      <c r="M6633" s="26"/>
      <c r="N6633" s="26"/>
      <c r="O6633" s="26"/>
      <c r="P6633" s="26"/>
      <c r="Q6633" s="26"/>
      <c r="R6633" s="90"/>
      <c r="S6633" s="90"/>
      <c r="T6633" s="90"/>
      <c r="U6633" s="90"/>
      <c r="V6633" s="90"/>
      <c r="W6633" s="90"/>
      <c r="X6633" s="90"/>
      <c r="Y6633" s="90"/>
    </row>
    <row r="6634" spans="1:25" ht="22.5" customHeight="1" x14ac:dyDescent="0.25">
      <c r="A6634" s="63" t="s">
        <v>1</v>
      </c>
      <c r="B6634" s="63" t="s">
        <v>1</v>
      </c>
      <c r="C6634" s="63" t="s">
        <v>1</v>
      </c>
      <c r="D6634" s="65" t="s">
        <v>1</v>
      </c>
      <c r="E6634" s="65" t="s">
        <v>1</v>
      </c>
      <c r="F6634" s="65" t="s">
        <v>1</v>
      </c>
      <c r="G6634" s="65" t="s">
        <v>1</v>
      </c>
      <c r="H6634" s="66" t="s">
        <v>15</v>
      </c>
      <c r="I6634" s="30">
        <f t="shared" ref="I6634:K6634" si="6240">SUM(I6635,I6642,I6644)</f>
        <v>4561272</v>
      </c>
      <c r="J6634" s="30">
        <f t="shared" si="6240"/>
        <v>3300179</v>
      </c>
      <c r="K6634" s="30">
        <f t="shared" si="6240"/>
        <v>1708130</v>
      </c>
      <c r="L6634" s="30">
        <f t="shared" si="6213"/>
        <v>821650</v>
      </c>
      <c r="M6634" s="30">
        <f t="shared" ref="M6634" si="6241">SUM(M6635,M6642,M6644)</f>
        <v>273250</v>
      </c>
      <c r="N6634" s="30">
        <f t="shared" ref="N6634:O6634" si="6242">SUM(N6635,N6642,N6644)</f>
        <v>273250</v>
      </c>
      <c r="O6634" s="30">
        <f t="shared" si="6242"/>
        <v>275150</v>
      </c>
      <c r="P6634" s="30">
        <f t="shared" si="6214"/>
        <v>2529780</v>
      </c>
      <c r="Q6634" s="30">
        <f t="shared" si="6215"/>
        <v>76.655842001297501</v>
      </c>
      <c r="R6634" s="93"/>
      <c r="S6634" s="93"/>
      <c r="T6634" s="93"/>
      <c r="U6634" s="93"/>
      <c r="V6634" s="93"/>
      <c r="W6634" s="93"/>
      <c r="X6634" s="93"/>
      <c r="Y6634" s="93"/>
    </row>
    <row r="6635" spans="1:25" ht="15" customHeight="1" x14ac:dyDescent="0.25">
      <c r="A6635" s="63" t="s">
        <v>935</v>
      </c>
      <c r="B6635" s="63" t="s">
        <v>140</v>
      </c>
      <c r="C6635" s="63" t="s">
        <v>1205</v>
      </c>
      <c r="D6635" s="63" t="s">
        <v>2300</v>
      </c>
      <c r="E6635" s="65" t="s">
        <v>16</v>
      </c>
      <c r="F6635" s="65" t="s">
        <v>1</v>
      </c>
      <c r="G6635" s="65" t="s">
        <v>1</v>
      </c>
      <c r="H6635" s="65" t="s">
        <v>17</v>
      </c>
      <c r="I6635" s="31">
        <f t="shared" ref="I6635:K6635" si="6243">SUM(I6636:I6637)</f>
        <v>3477067</v>
      </c>
      <c r="J6635" s="31">
        <f t="shared" si="6243"/>
        <v>2900249</v>
      </c>
      <c r="K6635" s="31">
        <f t="shared" si="6243"/>
        <v>1488030</v>
      </c>
      <c r="L6635" s="31">
        <f t="shared" si="6213"/>
        <v>719000</v>
      </c>
      <c r="M6635" s="31">
        <f t="shared" ref="M6635" si="6244">SUM(M6636:M6637)</f>
        <v>238000</v>
      </c>
      <c r="N6635" s="31">
        <f t="shared" ref="N6635:O6635" si="6245">SUM(N6636:N6637)</f>
        <v>239000</v>
      </c>
      <c r="O6635" s="31">
        <f t="shared" si="6245"/>
        <v>242000</v>
      </c>
      <c r="P6635" s="31">
        <f t="shared" si="6214"/>
        <v>2207030</v>
      </c>
      <c r="Q6635" s="31">
        <f t="shared" si="6215"/>
        <v>76.097948831290012</v>
      </c>
      <c r="R6635" s="94"/>
      <c r="S6635" s="94"/>
      <c r="T6635" s="94"/>
      <c r="U6635" s="94"/>
      <c r="V6635" s="94"/>
      <c r="W6635" s="94"/>
      <c r="X6635" s="94"/>
      <c r="Y6635" s="94"/>
    </row>
    <row r="6636" spans="1:25" ht="15" customHeight="1" x14ac:dyDescent="0.25">
      <c r="A6636" s="64" t="s">
        <v>935</v>
      </c>
      <c r="B6636" s="64" t="s">
        <v>140</v>
      </c>
      <c r="C6636" s="64" t="s">
        <v>1205</v>
      </c>
      <c r="D6636" s="64" t="s">
        <v>2300</v>
      </c>
      <c r="E6636" s="20" t="s">
        <v>19</v>
      </c>
      <c r="F6636" s="64"/>
      <c r="G6636" s="53" t="s">
        <v>388</v>
      </c>
      <c r="H6636" s="53" t="s">
        <v>18</v>
      </c>
      <c r="I6636" s="26">
        <v>3038137</v>
      </c>
      <c r="J6636" s="26">
        <v>2665706</v>
      </c>
      <c r="K6636" s="26">
        <v>1342000</v>
      </c>
      <c r="L6636" s="26">
        <f t="shared" si="6213"/>
        <v>666000</v>
      </c>
      <c r="M6636" s="26">
        <v>222000</v>
      </c>
      <c r="N6636" s="26">
        <v>222000</v>
      </c>
      <c r="O6636" s="26">
        <v>222000</v>
      </c>
      <c r="P6636" s="26">
        <f t="shared" si="6214"/>
        <v>2008000</v>
      </c>
      <c r="Q6636" s="26">
        <f t="shared" si="6215"/>
        <v>75.3271366009605</v>
      </c>
      <c r="R6636" s="90"/>
      <c r="S6636" s="90"/>
      <c r="T6636" s="90"/>
      <c r="U6636" s="90"/>
      <c r="V6636" s="90"/>
      <c r="W6636" s="90"/>
      <c r="X6636" s="90"/>
      <c r="Y6636" s="90"/>
    </row>
    <row r="6637" spans="1:25" ht="15" customHeight="1" x14ac:dyDescent="0.25">
      <c r="A6637" s="63" t="s">
        <v>935</v>
      </c>
      <c r="B6637" s="63" t="s">
        <v>140</v>
      </c>
      <c r="C6637" s="63" t="s">
        <v>1205</v>
      </c>
      <c r="D6637" s="63" t="s">
        <v>2300</v>
      </c>
      <c r="E6637" s="63" t="s">
        <v>21</v>
      </c>
      <c r="F6637" s="64" t="s">
        <v>1</v>
      </c>
      <c r="G6637" s="53" t="s">
        <v>1</v>
      </c>
      <c r="H6637" s="65" t="s">
        <v>22</v>
      </c>
      <c r="I6637" s="31">
        <f t="shared" ref="I6637:K6637" si="6246">SUM(I6638:I6641)</f>
        <v>438930</v>
      </c>
      <c r="J6637" s="31">
        <f t="shared" si="6246"/>
        <v>234543</v>
      </c>
      <c r="K6637" s="31">
        <f t="shared" si="6246"/>
        <v>146030</v>
      </c>
      <c r="L6637" s="31">
        <f t="shared" si="6213"/>
        <v>53000</v>
      </c>
      <c r="M6637" s="31">
        <f t="shared" ref="M6637" si="6247">SUM(M6638:M6641)</f>
        <v>16000</v>
      </c>
      <c r="N6637" s="31">
        <f t="shared" ref="N6637:O6637" si="6248">SUM(N6638:N6641)</f>
        <v>17000</v>
      </c>
      <c r="O6637" s="31">
        <f t="shared" si="6248"/>
        <v>20000</v>
      </c>
      <c r="P6637" s="31">
        <f t="shared" si="6214"/>
        <v>199030</v>
      </c>
      <c r="Q6637" s="31">
        <f t="shared" si="6215"/>
        <v>84.858639993519319</v>
      </c>
      <c r="R6637" s="94"/>
      <c r="S6637" s="94"/>
      <c r="T6637" s="94"/>
      <c r="U6637" s="94"/>
      <c r="V6637" s="94"/>
      <c r="W6637" s="94"/>
      <c r="X6637" s="94"/>
      <c r="Y6637" s="94"/>
    </row>
    <row r="6638" spans="1:25" ht="15" customHeight="1" x14ac:dyDescent="0.25">
      <c r="A6638" s="64" t="s">
        <v>935</v>
      </c>
      <c r="B6638" s="64" t="s">
        <v>140</v>
      </c>
      <c r="C6638" s="64" t="s">
        <v>1205</v>
      </c>
      <c r="D6638" s="64" t="s">
        <v>2300</v>
      </c>
      <c r="E6638" s="20" t="s">
        <v>23</v>
      </c>
      <c r="F6638" s="64" t="s">
        <v>2302</v>
      </c>
      <c r="G6638" s="53" t="s">
        <v>388</v>
      </c>
      <c r="H6638" s="53" t="s">
        <v>85</v>
      </c>
      <c r="I6638" s="26">
        <v>81057</v>
      </c>
      <c r="J6638" s="26">
        <v>43142</v>
      </c>
      <c r="K6638" s="26">
        <v>27800</v>
      </c>
      <c r="L6638" s="26">
        <f t="shared" si="6213"/>
        <v>12000</v>
      </c>
      <c r="M6638" s="26">
        <v>4000</v>
      </c>
      <c r="N6638" s="26">
        <v>4000</v>
      </c>
      <c r="O6638" s="26">
        <v>4000</v>
      </c>
      <c r="P6638" s="26">
        <f t="shared" si="6214"/>
        <v>39800</v>
      </c>
      <c r="Q6638" s="26">
        <f t="shared" si="6215"/>
        <v>92.253488479903581</v>
      </c>
      <c r="R6638" s="90"/>
      <c r="S6638" s="90"/>
      <c r="T6638" s="90"/>
      <c r="U6638" s="90"/>
      <c r="V6638" s="90"/>
      <c r="W6638" s="90"/>
      <c r="X6638" s="90"/>
      <c r="Y6638" s="90"/>
    </row>
    <row r="6639" spans="1:25" ht="15" customHeight="1" x14ac:dyDescent="0.25">
      <c r="A6639" s="64" t="s">
        <v>935</v>
      </c>
      <c r="B6639" s="64" t="s">
        <v>140</v>
      </c>
      <c r="C6639" s="64" t="s">
        <v>1205</v>
      </c>
      <c r="D6639" s="64" t="s">
        <v>2300</v>
      </c>
      <c r="E6639" s="20" t="s">
        <v>23</v>
      </c>
      <c r="F6639" s="64" t="s">
        <v>2303</v>
      </c>
      <c r="G6639" s="53" t="s">
        <v>388</v>
      </c>
      <c r="H6639" s="53" t="s">
        <v>25</v>
      </c>
      <c r="I6639" s="26">
        <v>247743</v>
      </c>
      <c r="J6639" s="26">
        <v>143301</v>
      </c>
      <c r="K6639" s="26">
        <v>84000</v>
      </c>
      <c r="L6639" s="26">
        <f t="shared" si="6213"/>
        <v>38000</v>
      </c>
      <c r="M6639" s="26">
        <v>12000</v>
      </c>
      <c r="N6639" s="26">
        <v>12000</v>
      </c>
      <c r="O6639" s="26">
        <v>14000</v>
      </c>
      <c r="P6639" s="26">
        <f t="shared" si="6214"/>
        <v>122000</v>
      </c>
      <c r="Q6639" s="26">
        <f t="shared" si="6215"/>
        <v>85.135484051053382</v>
      </c>
      <c r="R6639" s="90"/>
      <c r="S6639" s="90"/>
      <c r="T6639" s="90"/>
      <c r="U6639" s="90"/>
      <c r="V6639" s="90"/>
      <c r="W6639" s="90"/>
      <c r="X6639" s="90"/>
      <c r="Y6639" s="90"/>
    </row>
    <row r="6640" spans="1:25" ht="15" customHeight="1" x14ac:dyDescent="0.25">
      <c r="A6640" s="64" t="s">
        <v>935</v>
      </c>
      <c r="B6640" s="64" t="s">
        <v>140</v>
      </c>
      <c r="C6640" s="64" t="s">
        <v>1205</v>
      </c>
      <c r="D6640" s="64" t="s">
        <v>2300</v>
      </c>
      <c r="E6640" s="20" t="s">
        <v>23</v>
      </c>
      <c r="F6640" s="64" t="s">
        <v>2304</v>
      </c>
      <c r="G6640" s="53" t="s">
        <v>388</v>
      </c>
      <c r="H6640" s="53" t="s">
        <v>27</v>
      </c>
      <c r="I6640" s="26">
        <v>51600</v>
      </c>
      <c r="J6640" s="26">
        <v>33300</v>
      </c>
      <c r="K6640" s="26">
        <v>31230</v>
      </c>
      <c r="L6640" s="26">
        <f t="shared" si="6213"/>
        <v>0</v>
      </c>
      <c r="M6640" s="26"/>
      <c r="N6640" s="26"/>
      <c r="O6640" s="26"/>
      <c r="P6640" s="26">
        <f t="shared" si="6214"/>
        <v>31230</v>
      </c>
      <c r="Q6640" s="26">
        <f t="shared" si="6215"/>
        <v>93.783783783783775</v>
      </c>
      <c r="R6640" s="90"/>
      <c r="S6640" s="90"/>
      <c r="T6640" s="90"/>
      <c r="U6640" s="90"/>
      <c r="V6640" s="90"/>
      <c r="W6640" s="90"/>
      <c r="X6640" s="90"/>
      <c r="Y6640" s="90"/>
    </row>
    <row r="6641" spans="1:25" ht="15" customHeight="1" x14ac:dyDescent="0.25">
      <c r="A6641" s="64" t="s">
        <v>935</v>
      </c>
      <c r="B6641" s="64" t="s">
        <v>140</v>
      </c>
      <c r="C6641" s="64" t="s">
        <v>1205</v>
      </c>
      <c r="D6641" s="64" t="s">
        <v>2300</v>
      </c>
      <c r="E6641" s="20" t="s">
        <v>23</v>
      </c>
      <c r="F6641" s="64" t="s">
        <v>2305</v>
      </c>
      <c r="G6641" s="53" t="s">
        <v>388</v>
      </c>
      <c r="H6641" s="53" t="s">
        <v>29</v>
      </c>
      <c r="I6641" s="26">
        <v>58530</v>
      </c>
      <c r="J6641" s="26">
        <v>14800</v>
      </c>
      <c r="K6641" s="26">
        <v>3000</v>
      </c>
      <c r="L6641" s="26">
        <f t="shared" si="6213"/>
        <v>3000</v>
      </c>
      <c r="M6641" s="26"/>
      <c r="N6641" s="26">
        <v>1000</v>
      </c>
      <c r="O6641" s="26">
        <v>2000</v>
      </c>
      <c r="P6641" s="26">
        <f t="shared" si="6214"/>
        <v>6000</v>
      </c>
      <c r="Q6641" s="26">
        <f t="shared" si="6215"/>
        <v>40.54054054054054</v>
      </c>
      <c r="R6641" s="90"/>
      <c r="S6641" s="90"/>
      <c r="T6641" s="90"/>
      <c r="U6641" s="90"/>
      <c r="V6641" s="90"/>
      <c r="W6641" s="90"/>
      <c r="X6641" s="90"/>
      <c r="Y6641" s="90"/>
    </row>
    <row r="6642" spans="1:25" ht="15" customHeight="1" x14ac:dyDescent="0.25">
      <c r="A6642" s="63" t="s">
        <v>935</v>
      </c>
      <c r="B6642" s="63" t="s">
        <v>140</v>
      </c>
      <c r="C6642" s="63" t="s">
        <v>1205</v>
      </c>
      <c r="D6642" s="63" t="s">
        <v>2300</v>
      </c>
      <c r="E6642" s="65" t="s">
        <v>30</v>
      </c>
      <c r="F6642" s="65" t="s">
        <v>1</v>
      </c>
      <c r="G6642" s="65" t="s">
        <v>1</v>
      </c>
      <c r="H6642" s="65" t="s">
        <v>31</v>
      </c>
      <c r="I6642" s="31">
        <f t="shared" ref="I6642:K6642" si="6249">SUM(I6643)</f>
        <v>334675</v>
      </c>
      <c r="J6642" s="31">
        <f t="shared" si="6249"/>
        <v>285000</v>
      </c>
      <c r="K6642" s="31">
        <f t="shared" si="6249"/>
        <v>153000</v>
      </c>
      <c r="L6642" s="31">
        <f t="shared" si="6213"/>
        <v>71250</v>
      </c>
      <c r="M6642" s="31">
        <f t="shared" ref="M6642" si="6250">SUM(M6643)</f>
        <v>23750</v>
      </c>
      <c r="N6642" s="31">
        <f t="shared" ref="N6642:O6642" si="6251">SUM(N6643)</f>
        <v>23750</v>
      </c>
      <c r="O6642" s="31">
        <f t="shared" si="6251"/>
        <v>23750</v>
      </c>
      <c r="P6642" s="31">
        <f t="shared" si="6214"/>
        <v>224250</v>
      </c>
      <c r="Q6642" s="31">
        <f t="shared" si="6215"/>
        <v>78.684210526315795</v>
      </c>
      <c r="R6642" s="94"/>
      <c r="S6642" s="94"/>
      <c r="T6642" s="94"/>
      <c r="U6642" s="94"/>
      <c r="V6642" s="94"/>
      <c r="W6642" s="94"/>
      <c r="X6642" s="94"/>
      <c r="Y6642" s="94"/>
    </row>
    <row r="6643" spans="1:25" ht="15" customHeight="1" x14ac:dyDescent="0.25">
      <c r="A6643" s="64" t="s">
        <v>935</v>
      </c>
      <c r="B6643" s="64" t="s">
        <v>140</v>
      </c>
      <c r="C6643" s="64" t="s">
        <v>1205</v>
      </c>
      <c r="D6643" s="64" t="s">
        <v>2300</v>
      </c>
      <c r="E6643" s="20" t="s">
        <v>33</v>
      </c>
      <c r="F6643" s="64"/>
      <c r="G6643" s="53" t="s">
        <v>388</v>
      </c>
      <c r="H6643" s="53" t="s">
        <v>32</v>
      </c>
      <c r="I6643" s="26">
        <v>334675</v>
      </c>
      <c r="J6643" s="26">
        <v>285000</v>
      </c>
      <c r="K6643" s="26">
        <v>153000</v>
      </c>
      <c r="L6643" s="26">
        <f t="shared" si="6213"/>
        <v>71250</v>
      </c>
      <c r="M6643" s="26">
        <v>23750</v>
      </c>
      <c r="N6643" s="26">
        <v>23750</v>
      </c>
      <c r="O6643" s="26">
        <v>23750</v>
      </c>
      <c r="P6643" s="26">
        <f t="shared" si="6214"/>
        <v>224250</v>
      </c>
      <c r="Q6643" s="26">
        <f t="shared" si="6215"/>
        <v>78.684210526315795</v>
      </c>
      <c r="R6643" s="90"/>
      <c r="S6643" s="90"/>
      <c r="T6643" s="90"/>
      <c r="U6643" s="90"/>
      <c r="V6643" s="90"/>
      <c r="W6643" s="90"/>
      <c r="X6643" s="90"/>
      <c r="Y6643" s="90"/>
    </row>
    <row r="6644" spans="1:25" ht="15" customHeight="1" x14ac:dyDescent="0.25">
      <c r="A6644" s="63" t="s">
        <v>935</v>
      </c>
      <c r="B6644" s="63" t="s">
        <v>140</v>
      </c>
      <c r="C6644" s="63" t="s">
        <v>1205</v>
      </c>
      <c r="D6644" s="63" t="s">
        <v>2300</v>
      </c>
      <c r="E6644" s="65" t="s">
        <v>34</v>
      </c>
      <c r="F6644" s="65" t="s">
        <v>1</v>
      </c>
      <c r="G6644" s="65" t="s">
        <v>1</v>
      </c>
      <c r="H6644" s="65" t="s">
        <v>35</v>
      </c>
      <c r="I6644" s="31">
        <f t="shared" ref="I6644:K6644" si="6252">SUM(I6645:I6653)</f>
        <v>749530</v>
      </c>
      <c r="J6644" s="31">
        <f t="shared" si="6252"/>
        <v>114930</v>
      </c>
      <c r="K6644" s="31">
        <f t="shared" si="6252"/>
        <v>67100</v>
      </c>
      <c r="L6644" s="31">
        <f t="shared" si="6213"/>
        <v>31400</v>
      </c>
      <c r="M6644" s="31">
        <f t="shared" ref="M6644" si="6253">SUM(M6645:M6653)</f>
        <v>11500</v>
      </c>
      <c r="N6644" s="31">
        <f t="shared" ref="N6644:O6644" si="6254">SUM(N6645:N6653)</f>
        <v>10500</v>
      </c>
      <c r="O6644" s="31">
        <f t="shared" si="6254"/>
        <v>9400</v>
      </c>
      <c r="P6644" s="31">
        <f t="shared" si="6214"/>
        <v>98500</v>
      </c>
      <c r="Q6644" s="31">
        <f t="shared" si="6215"/>
        <v>85.70434177325329</v>
      </c>
      <c r="R6644" s="94"/>
      <c r="S6644" s="94"/>
      <c r="T6644" s="94"/>
      <c r="U6644" s="94"/>
      <c r="V6644" s="94"/>
      <c r="W6644" s="94"/>
      <c r="X6644" s="94"/>
      <c r="Y6644" s="94"/>
    </row>
    <row r="6645" spans="1:25" ht="15" customHeight="1" x14ac:dyDescent="0.25">
      <c r="A6645" s="64" t="s">
        <v>935</v>
      </c>
      <c r="B6645" s="64" t="s">
        <v>140</v>
      </c>
      <c r="C6645" s="64" t="s">
        <v>1205</v>
      </c>
      <c r="D6645" s="64" t="s">
        <v>2300</v>
      </c>
      <c r="E6645" s="20" t="s">
        <v>38</v>
      </c>
      <c r="F6645" s="64"/>
      <c r="G6645" s="53" t="s">
        <v>388</v>
      </c>
      <c r="H6645" s="53" t="s">
        <v>37</v>
      </c>
      <c r="I6645" s="26">
        <v>18200</v>
      </c>
      <c r="J6645" s="26">
        <v>0</v>
      </c>
      <c r="K6645" s="26">
        <v>0</v>
      </c>
      <c r="L6645" s="26">
        <f t="shared" si="6213"/>
        <v>0</v>
      </c>
      <c r="M6645" s="26"/>
      <c r="N6645" s="26"/>
      <c r="O6645" s="26"/>
      <c r="P6645" s="26">
        <f t="shared" si="6214"/>
        <v>0</v>
      </c>
      <c r="Q6645" s="26" t="str">
        <f t="shared" si="6215"/>
        <v>-</v>
      </c>
      <c r="R6645" s="90"/>
      <c r="S6645" s="90"/>
      <c r="T6645" s="90"/>
      <c r="U6645" s="90"/>
      <c r="V6645" s="90"/>
      <c r="W6645" s="90"/>
      <c r="X6645" s="90"/>
      <c r="Y6645" s="90"/>
    </row>
    <row r="6646" spans="1:25" ht="15" customHeight="1" x14ac:dyDescent="0.25">
      <c r="A6646" s="64" t="s">
        <v>935</v>
      </c>
      <c r="B6646" s="64" t="s">
        <v>140</v>
      </c>
      <c r="C6646" s="64" t="s">
        <v>1205</v>
      </c>
      <c r="D6646" s="64" t="s">
        <v>2300</v>
      </c>
      <c r="E6646" s="20" t="s">
        <v>298</v>
      </c>
      <c r="F6646" s="64"/>
      <c r="G6646" s="53" t="s">
        <v>388</v>
      </c>
      <c r="H6646" s="53" t="s">
        <v>297</v>
      </c>
      <c r="I6646" s="26">
        <v>80000</v>
      </c>
      <c r="J6646" s="26">
        <v>70000</v>
      </c>
      <c r="K6646" s="26">
        <v>50000</v>
      </c>
      <c r="L6646" s="26">
        <f t="shared" si="6213"/>
        <v>15000</v>
      </c>
      <c r="M6646" s="26">
        <v>5000</v>
      </c>
      <c r="N6646" s="26">
        <v>5000</v>
      </c>
      <c r="O6646" s="26">
        <v>5000</v>
      </c>
      <c r="P6646" s="26">
        <f t="shared" si="6214"/>
        <v>65000</v>
      </c>
      <c r="Q6646" s="26">
        <f t="shared" si="6215"/>
        <v>92.857142857142861</v>
      </c>
      <c r="R6646" s="90"/>
      <c r="S6646" s="90"/>
      <c r="T6646" s="90"/>
      <c r="U6646" s="90"/>
      <c r="V6646" s="90"/>
      <c r="W6646" s="90"/>
      <c r="X6646" s="90"/>
      <c r="Y6646" s="90"/>
    </row>
    <row r="6647" spans="1:25" ht="15" customHeight="1" x14ac:dyDescent="0.25">
      <c r="A6647" s="64" t="s">
        <v>935</v>
      </c>
      <c r="B6647" s="64" t="s">
        <v>140</v>
      </c>
      <c r="C6647" s="64" t="s">
        <v>1205</v>
      </c>
      <c r="D6647" s="64" t="s">
        <v>2300</v>
      </c>
      <c r="E6647" s="20" t="s">
        <v>301</v>
      </c>
      <c r="F6647" s="64"/>
      <c r="G6647" s="53" t="s">
        <v>388</v>
      </c>
      <c r="H6647" s="53" t="s">
        <v>300</v>
      </c>
      <c r="I6647" s="26">
        <v>15000</v>
      </c>
      <c r="J6647" s="26">
        <v>10000</v>
      </c>
      <c r="K6647" s="26">
        <v>7350</v>
      </c>
      <c r="L6647" s="26">
        <f t="shared" si="6213"/>
        <v>2650</v>
      </c>
      <c r="M6647" s="26">
        <v>1000</v>
      </c>
      <c r="N6647" s="26">
        <v>1000</v>
      </c>
      <c r="O6647" s="26">
        <v>650</v>
      </c>
      <c r="P6647" s="26">
        <f t="shared" si="6214"/>
        <v>10000</v>
      </c>
      <c r="Q6647" s="26">
        <f t="shared" si="6215"/>
        <v>100</v>
      </c>
      <c r="R6647" s="90"/>
      <c r="S6647" s="90"/>
      <c r="T6647" s="90"/>
      <c r="U6647" s="90"/>
      <c r="V6647" s="90"/>
      <c r="W6647" s="90"/>
      <c r="X6647" s="90"/>
      <c r="Y6647" s="90"/>
    </row>
    <row r="6648" spans="1:25" ht="15" customHeight="1" x14ac:dyDescent="0.25">
      <c r="A6648" s="64" t="s">
        <v>935</v>
      </c>
      <c r="B6648" s="64" t="s">
        <v>140</v>
      </c>
      <c r="C6648" s="64" t="s">
        <v>1205</v>
      </c>
      <c r="D6648" s="64" t="s">
        <v>2300</v>
      </c>
      <c r="E6648" s="20" t="s">
        <v>218</v>
      </c>
      <c r="F6648" s="64"/>
      <c r="G6648" s="53" t="s">
        <v>388</v>
      </c>
      <c r="H6648" s="53" t="s">
        <v>217</v>
      </c>
      <c r="I6648" s="26">
        <v>108000</v>
      </c>
      <c r="J6648" s="26">
        <v>0</v>
      </c>
      <c r="K6648" s="26">
        <v>0</v>
      </c>
      <c r="L6648" s="26">
        <f t="shared" si="6213"/>
        <v>0</v>
      </c>
      <c r="M6648" s="26"/>
      <c r="N6648" s="26"/>
      <c r="O6648" s="26"/>
      <c r="P6648" s="26">
        <f t="shared" si="6214"/>
        <v>0</v>
      </c>
      <c r="Q6648" s="26" t="str">
        <f t="shared" si="6215"/>
        <v>-</v>
      </c>
      <c r="R6648" s="90"/>
      <c r="S6648" s="90"/>
      <c r="T6648" s="90"/>
      <c r="U6648" s="90"/>
      <c r="V6648" s="90"/>
      <c r="W6648" s="90"/>
      <c r="X6648" s="90"/>
      <c r="Y6648" s="90"/>
    </row>
    <row r="6649" spans="1:25" s="17" customFormat="1" ht="15" customHeight="1" x14ac:dyDescent="0.25">
      <c r="A6649" s="44" t="s">
        <v>935</v>
      </c>
      <c r="B6649" s="44" t="s">
        <v>140</v>
      </c>
      <c r="C6649" s="44" t="s">
        <v>1205</v>
      </c>
      <c r="D6649" s="44" t="s">
        <v>2300</v>
      </c>
      <c r="E6649" s="45">
        <v>613500</v>
      </c>
      <c r="F6649" s="44"/>
      <c r="G6649" s="46" t="s">
        <v>388</v>
      </c>
      <c r="H6649" s="46" t="s">
        <v>302</v>
      </c>
      <c r="I6649" s="35">
        <v>100</v>
      </c>
      <c r="J6649" s="35">
        <v>0</v>
      </c>
      <c r="K6649" s="35">
        <v>0</v>
      </c>
      <c r="L6649" s="35">
        <f t="shared" si="6213"/>
        <v>0</v>
      </c>
      <c r="M6649" s="35"/>
      <c r="N6649" s="35"/>
      <c r="O6649" s="35"/>
      <c r="P6649" s="35">
        <f t="shared" si="6214"/>
        <v>0</v>
      </c>
      <c r="Q6649" s="35" t="str">
        <f t="shared" si="6215"/>
        <v>-</v>
      </c>
      <c r="R6649" s="95"/>
      <c r="S6649" s="95"/>
      <c r="T6649" s="95"/>
      <c r="U6649" s="95"/>
      <c r="V6649" s="95"/>
      <c r="W6649" s="95"/>
      <c r="X6649" s="95"/>
      <c r="Y6649" s="95"/>
    </row>
    <row r="6650" spans="1:25" s="17" customFormat="1" ht="15" customHeight="1" x14ac:dyDescent="0.25">
      <c r="A6650" s="44" t="s">
        <v>935</v>
      </c>
      <c r="B6650" s="44" t="s">
        <v>140</v>
      </c>
      <c r="C6650" s="44" t="s">
        <v>1205</v>
      </c>
      <c r="D6650" s="44" t="s">
        <v>2300</v>
      </c>
      <c r="E6650" s="45">
        <v>613600</v>
      </c>
      <c r="F6650" s="44"/>
      <c r="G6650" s="46" t="s">
        <v>388</v>
      </c>
      <c r="H6650" s="46" t="s">
        <v>304</v>
      </c>
      <c r="I6650" s="35">
        <v>100</v>
      </c>
      <c r="J6650" s="35">
        <v>0</v>
      </c>
      <c r="K6650" s="35">
        <v>0</v>
      </c>
      <c r="L6650" s="35">
        <f t="shared" si="6213"/>
        <v>0</v>
      </c>
      <c r="M6650" s="35"/>
      <c r="N6650" s="35"/>
      <c r="O6650" s="35"/>
      <c r="P6650" s="35">
        <f t="shared" si="6214"/>
        <v>0</v>
      </c>
      <c r="Q6650" s="35" t="str">
        <f t="shared" si="6215"/>
        <v>-</v>
      </c>
      <c r="R6650" s="95"/>
      <c r="S6650" s="95"/>
      <c r="T6650" s="95"/>
      <c r="U6650" s="95"/>
      <c r="V6650" s="95"/>
      <c r="W6650" s="95"/>
      <c r="X6650" s="95"/>
      <c r="Y6650" s="95"/>
    </row>
    <row r="6651" spans="1:25" ht="15" customHeight="1" x14ac:dyDescent="0.25">
      <c r="A6651" s="52" t="s">
        <v>935</v>
      </c>
      <c r="B6651" s="52" t="s">
        <v>140</v>
      </c>
      <c r="C6651" s="52" t="s">
        <v>1205</v>
      </c>
      <c r="D6651" s="52" t="s">
        <v>2300</v>
      </c>
      <c r="E6651" s="51" t="s">
        <v>308</v>
      </c>
      <c r="F6651" s="52"/>
      <c r="G6651" s="71" t="s">
        <v>388</v>
      </c>
      <c r="H6651" s="71" t="s">
        <v>307</v>
      </c>
      <c r="I6651" s="26">
        <v>35000</v>
      </c>
      <c r="J6651" s="26">
        <v>15000</v>
      </c>
      <c r="K6651" s="26">
        <v>9750</v>
      </c>
      <c r="L6651" s="26">
        <f t="shared" si="6213"/>
        <v>5250</v>
      </c>
      <c r="M6651" s="26">
        <v>2000</v>
      </c>
      <c r="N6651" s="26">
        <v>2000</v>
      </c>
      <c r="O6651" s="26">
        <v>1250</v>
      </c>
      <c r="P6651" s="26">
        <f t="shared" si="6214"/>
        <v>15000</v>
      </c>
      <c r="Q6651" s="26">
        <f t="shared" si="6215"/>
        <v>100</v>
      </c>
      <c r="R6651" s="90"/>
      <c r="S6651" s="90"/>
      <c r="T6651" s="90"/>
      <c r="U6651" s="90"/>
      <c r="V6651" s="90"/>
      <c r="W6651" s="90"/>
      <c r="X6651" s="90"/>
      <c r="Y6651" s="90"/>
    </row>
    <row r="6652" spans="1:25" ht="15" customHeight="1" x14ac:dyDescent="0.25">
      <c r="A6652" s="64" t="s">
        <v>935</v>
      </c>
      <c r="B6652" s="64" t="s">
        <v>140</v>
      </c>
      <c r="C6652" s="64" t="s">
        <v>1205</v>
      </c>
      <c r="D6652" s="64" t="s">
        <v>2300</v>
      </c>
      <c r="E6652" s="20" t="s">
        <v>311</v>
      </c>
      <c r="F6652" s="64"/>
      <c r="G6652" s="53" t="s">
        <v>388</v>
      </c>
      <c r="H6652" s="53" t="s">
        <v>310</v>
      </c>
      <c r="I6652" s="26">
        <v>12000</v>
      </c>
      <c r="J6652" s="26">
        <v>0</v>
      </c>
      <c r="K6652" s="26">
        <v>0</v>
      </c>
      <c r="L6652" s="26">
        <f t="shared" si="6213"/>
        <v>0</v>
      </c>
      <c r="M6652" s="26"/>
      <c r="N6652" s="26" t="s">
        <v>3770</v>
      </c>
      <c r="O6652" s="26"/>
      <c r="P6652" s="26">
        <f t="shared" si="6214"/>
        <v>0</v>
      </c>
      <c r="Q6652" s="26" t="str">
        <f t="shared" si="6215"/>
        <v>-</v>
      </c>
      <c r="R6652" s="90"/>
      <c r="S6652" s="90"/>
      <c r="T6652" s="90"/>
      <c r="U6652" s="90"/>
      <c r="V6652" s="90"/>
      <c r="W6652" s="90"/>
      <c r="X6652" s="90"/>
      <c r="Y6652" s="90"/>
    </row>
    <row r="6653" spans="1:25" ht="15" customHeight="1" x14ac:dyDescent="0.25">
      <c r="A6653" s="63" t="s">
        <v>935</v>
      </c>
      <c r="B6653" s="63" t="s">
        <v>140</v>
      </c>
      <c r="C6653" s="63" t="s">
        <v>1205</v>
      </c>
      <c r="D6653" s="63" t="s">
        <v>2300</v>
      </c>
      <c r="E6653" s="63" t="s">
        <v>39</v>
      </c>
      <c r="F6653" s="64" t="s">
        <v>1</v>
      </c>
      <c r="G6653" s="53" t="s">
        <v>1</v>
      </c>
      <c r="H6653" s="65" t="s">
        <v>40</v>
      </c>
      <c r="I6653" s="31">
        <f t="shared" ref="I6653:K6653" si="6255">SUM(I6654:I6656)</f>
        <v>481130</v>
      </c>
      <c r="J6653" s="31">
        <f t="shared" si="6255"/>
        <v>19930</v>
      </c>
      <c r="K6653" s="31">
        <f t="shared" si="6255"/>
        <v>0</v>
      </c>
      <c r="L6653" s="31">
        <f t="shared" si="6213"/>
        <v>8500</v>
      </c>
      <c r="M6653" s="31">
        <f t="shared" ref="M6653" si="6256">SUM(M6654:M6656)</f>
        <v>3500</v>
      </c>
      <c r="N6653" s="31">
        <f t="shared" ref="N6653:O6653" si="6257">SUM(N6654:N6656)</f>
        <v>2500</v>
      </c>
      <c r="O6653" s="31">
        <f t="shared" si="6257"/>
        <v>2500</v>
      </c>
      <c r="P6653" s="31">
        <f t="shared" si="6214"/>
        <v>8500</v>
      </c>
      <c r="Q6653" s="31">
        <f t="shared" si="6215"/>
        <v>42.649272453587557</v>
      </c>
      <c r="R6653" s="94"/>
      <c r="S6653" s="94"/>
      <c r="T6653" s="94"/>
      <c r="U6653" s="94"/>
      <c r="V6653" s="94"/>
      <c r="W6653" s="94"/>
      <c r="X6653" s="94"/>
      <c r="Y6653" s="94"/>
    </row>
    <row r="6654" spans="1:25" ht="15" customHeight="1" x14ac:dyDescent="0.25">
      <c r="A6654" s="64" t="s">
        <v>935</v>
      </c>
      <c r="B6654" s="64" t="s">
        <v>140</v>
      </c>
      <c r="C6654" s="64" t="s">
        <v>1205</v>
      </c>
      <c r="D6654" s="64" t="s">
        <v>2300</v>
      </c>
      <c r="E6654" s="20" t="s">
        <v>41</v>
      </c>
      <c r="F6654" s="64"/>
      <c r="G6654" s="53" t="s">
        <v>388</v>
      </c>
      <c r="H6654" s="53" t="s">
        <v>40</v>
      </c>
      <c r="I6654" s="26">
        <v>441270</v>
      </c>
      <c r="J6654" s="26">
        <v>0</v>
      </c>
      <c r="K6654" s="26">
        <v>0</v>
      </c>
      <c r="L6654" s="26">
        <f t="shared" si="6213"/>
        <v>0</v>
      </c>
      <c r="M6654" s="26"/>
      <c r="N6654" s="26"/>
      <c r="O6654" s="26"/>
      <c r="P6654" s="26">
        <f t="shared" si="6214"/>
        <v>0</v>
      </c>
      <c r="Q6654" s="26" t="str">
        <f t="shared" si="6215"/>
        <v>-</v>
      </c>
      <c r="R6654" s="90"/>
      <c r="S6654" s="90"/>
      <c r="T6654" s="90"/>
      <c r="U6654" s="90"/>
      <c r="V6654" s="90"/>
      <c r="W6654" s="90"/>
      <c r="X6654" s="90"/>
      <c r="Y6654" s="90"/>
    </row>
    <row r="6655" spans="1:25" ht="15" customHeight="1" x14ac:dyDescent="0.25">
      <c r="A6655" s="64" t="s">
        <v>935</v>
      </c>
      <c r="B6655" s="64" t="s">
        <v>140</v>
      </c>
      <c r="C6655" s="64" t="s">
        <v>1205</v>
      </c>
      <c r="D6655" s="64" t="s">
        <v>2300</v>
      </c>
      <c r="E6655" s="20" t="s">
        <v>41</v>
      </c>
      <c r="F6655" s="64" t="s">
        <v>2306</v>
      </c>
      <c r="G6655" s="53" t="s">
        <v>388</v>
      </c>
      <c r="H6655" s="53" t="s">
        <v>49</v>
      </c>
      <c r="I6655" s="26">
        <v>15600</v>
      </c>
      <c r="J6655" s="26">
        <v>7800</v>
      </c>
      <c r="K6655" s="26">
        <v>0</v>
      </c>
      <c r="L6655" s="26">
        <f t="shared" si="6213"/>
        <v>4000</v>
      </c>
      <c r="M6655" s="26">
        <v>2000</v>
      </c>
      <c r="N6655" s="26">
        <v>1000</v>
      </c>
      <c r="O6655" s="26">
        <v>1000</v>
      </c>
      <c r="P6655" s="26">
        <f t="shared" si="6214"/>
        <v>4000</v>
      </c>
      <c r="Q6655" s="26">
        <f t="shared" si="6215"/>
        <v>51.282051282051277</v>
      </c>
      <c r="R6655" s="90"/>
      <c r="S6655" s="90"/>
      <c r="T6655" s="90"/>
      <c r="U6655" s="90"/>
      <c r="V6655" s="90"/>
      <c r="W6655" s="90"/>
      <c r="X6655" s="90"/>
      <c r="Y6655" s="90"/>
    </row>
    <row r="6656" spans="1:25" ht="22.5" customHeight="1" x14ac:dyDescent="0.25">
      <c r="A6656" s="64" t="s">
        <v>935</v>
      </c>
      <c r="B6656" s="64" t="s">
        <v>140</v>
      </c>
      <c r="C6656" s="64" t="s">
        <v>1205</v>
      </c>
      <c r="D6656" s="64" t="s">
        <v>2300</v>
      </c>
      <c r="E6656" s="20" t="s">
        <v>41</v>
      </c>
      <c r="F6656" s="64" t="s">
        <v>2307</v>
      </c>
      <c r="G6656" s="53" t="s">
        <v>388</v>
      </c>
      <c r="H6656" s="53" t="s">
        <v>55</v>
      </c>
      <c r="I6656" s="26">
        <v>24260</v>
      </c>
      <c r="J6656" s="26">
        <v>12130</v>
      </c>
      <c r="K6656" s="26">
        <v>0</v>
      </c>
      <c r="L6656" s="26">
        <f t="shared" si="6213"/>
        <v>4500</v>
      </c>
      <c r="M6656" s="26">
        <v>1500</v>
      </c>
      <c r="N6656" s="26">
        <v>1500</v>
      </c>
      <c r="O6656" s="26">
        <v>1500</v>
      </c>
      <c r="P6656" s="26">
        <f t="shared" si="6214"/>
        <v>4500</v>
      </c>
      <c r="Q6656" s="26">
        <f t="shared" si="6215"/>
        <v>37.09810387469085</v>
      </c>
      <c r="R6656" s="90"/>
      <c r="S6656" s="90"/>
      <c r="T6656" s="90"/>
      <c r="U6656" s="90"/>
      <c r="V6656" s="90"/>
      <c r="W6656" s="90"/>
      <c r="X6656" s="90"/>
      <c r="Y6656" s="90"/>
    </row>
    <row r="6657" spans="1:25" s="17" customFormat="1" ht="15" customHeight="1" x14ac:dyDescent="0.25">
      <c r="A6657" s="76" t="s">
        <v>1</v>
      </c>
      <c r="B6657" s="76" t="s">
        <v>1</v>
      </c>
      <c r="C6657" s="76" t="s">
        <v>1</v>
      </c>
      <c r="D6657" s="77" t="s">
        <v>1</v>
      </c>
      <c r="E6657" s="77" t="s">
        <v>1</v>
      </c>
      <c r="F6657" s="77" t="s">
        <v>1</v>
      </c>
      <c r="G6657" s="77" t="s">
        <v>1</v>
      </c>
      <c r="H6657" s="78" t="s">
        <v>56</v>
      </c>
      <c r="I6657" s="35">
        <f t="shared" ref="I6657:K6657" si="6258">SUM(I6658)</f>
        <v>200</v>
      </c>
      <c r="J6657" s="35">
        <f t="shared" si="6258"/>
        <v>0</v>
      </c>
      <c r="K6657" s="35">
        <f t="shared" si="6258"/>
        <v>0</v>
      </c>
      <c r="L6657" s="35">
        <f t="shared" si="6213"/>
        <v>0</v>
      </c>
      <c r="M6657" s="35">
        <f t="shared" ref="M6657" si="6259">SUM(M6658)</f>
        <v>0</v>
      </c>
      <c r="N6657" s="35">
        <f t="shared" ref="N6657:O6657" si="6260">SUM(N6658)</f>
        <v>0</v>
      </c>
      <c r="O6657" s="35">
        <f t="shared" si="6260"/>
        <v>0</v>
      </c>
      <c r="P6657" s="35">
        <f t="shared" si="6214"/>
        <v>0</v>
      </c>
      <c r="Q6657" s="35" t="str">
        <f t="shared" si="6215"/>
        <v>-</v>
      </c>
      <c r="R6657" s="95"/>
      <c r="S6657" s="95"/>
      <c r="T6657" s="95"/>
      <c r="U6657" s="95"/>
      <c r="V6657" s="95"/>
      <c r="W6657" s="95"/>
      <c r="X6657" s="95"/>
      <c r="Y6657" s="95"/>
    </row>
    <row r="6658" spans="1:25" s="17" customFormat="1" ht="15" customHeight="1" x14ac:dyDescent="0.25">
      <c r="A6658" s="76" t="s">
        <v>935</v>
      </c>
      <c r="B6658" s="76" t="s">
        <v>140</v>
      </c>
      <c r="C6658" s="76" t="s">
        <v>1205</v>
      </c>
      <c r="D6658" s="76" t="s">
        <v>2300</v>
      </c>
      <c r="E6658" s="77" t="s">
        <v>57</v>
      </c>
      <c r="F6658" s="77" t="s">
        <v>1</v>
      </c>
      <c r="G6658" s="77" t="s">
        <v>1</v>
      </c>
      <c r="H6658" s="77" t="s">
        <v>58</v>
      </c>
      <c r="I6658" s="35">
        <f t="shared" ref="I6658:K6658" si="6261">SUM(I6659:I6660)</f>
        <v>200</v>
      </c>
      <c r="J6658" s="35">
        <f t="shared" si="6261"/>
        <v>0</v>
      </c>
      <c r="K6658" s="35">
        <f t="shared" si="6261"/>
        <v>0</v>
      </c>
      <c r="L6658" s="35">
        <f t="shared" si="6213"/>
        <v>0</v>
      </c>
      <c r="M6658" s="35">
        <f t="shared" ref="M6658" si="6262">SUM(M6659:M6660)</f>
        <v>0</v>
      </c>
      <c r="N6658" s="35">
        <f t="shared" ref="N6658:O6658" si="6263">SUM(N6659:N6660)</f>
        <v>0</v>
      </c>
      <c r="O6658" s="35">
        <f t="shared" si="6263"/>
        <v>0</v>
      </c>
      <c r="P6658" s="35">
        <f t="shared" si="6214"/>
        <v>0</v>
      </c>
      <c r="Q6658" s="35" t="str">
        <f t="shared" si="6215"/>
        <v>-</v>
      </c>
      <c r="R6658" s="95"/>
      <c r="S6658" s="95"/>
      <c r="T6658" s="95"/>
      <c r="U6658" s="95"/>
      <c r="V6658" s="95"/>
      <c r="W6658" s="95"/>
      <c r="X6658" s="95"/>
      <c r="Y6658" s="95"/>
    </row>
    <row r="6659" spans="1:25" s="17" customFormat="1" ht="15" customHeight="1" x14ac:dyDescent="0.25">
      <c r="A6659" s="44" t="s">
        <v>935</v>
      </c>
      <c r="B6659" s="44" t="s">
        <v>140</v>
      </c>
      <c r="C6659" s="44" t="s">
        <v>1205</v>
      </c>
      <c r="D6659" s="44" t="s">
        <v>2300</v>
      </c>
      <c r="E6659" s="45" t="s">
        <v>106</v>
      </c>
      <c r="F6659" s="44"/>
      <c r="G6659" s="46" t="s">
        <v>388</v>
      </c>
      <c r="H6659" s="46" t="s">
        <v>105</v>
      </c>
      <c r="I6659" s="35">
        <v>100</v>
      </c>
      <c r="J6659" s="35">
        <v>0</v>
      </c>
      <c r="K6659" s="35">
        <v>0</v>
      </c>
      <c r="L6659" s="35">
        <f t="shared" si="6213"/>
        <v>0</v>
      </c>
      <c r="M6659" s="35"/>
      <c r="N6659" s="35"/>
      <c r="O6659" s="35"/>
      <c r="P6659" s="35">
        <f t="shared" si="6214"/>
        <v>0</v>
      </c>
      <c r="Q6659" s="35" t="str">
        <f t="shared" si="6215"/>
        <v>-</v>
      </c>
      <c r="R6659" s="95"/>
      <c r="S6659" s="95"/>
      <c r="T6659" s="95"/>
      <c r="U6659" s="95"/>
      <c r="V6659" s="95"/>
      <c r="W6659" s="95"/>
      <c r="X6659" s="95"/>
      <c r="Y6659" s="95"/>
    </row>
    <row r="6660" spans="1:25" s="17" customFormat="1" ht="15" customHeight="1" x14ac:dyDescent="0.25">
      <c r="A6660" s="44" t="s">
        <v>935</v>
      </c>
      <c r="B6660" s="44" t="s">
        <v>140</v>
      </c>
      <c r="C6660" s="44" t="s">
        <v>1205</v>
      </c>
      <c r="D6660" s="44" t="s">
        <v>2300</v>
      </c>
      <c r="E6660" s="45" t="s">
        <v>68</v>
      </c>
      <c r="F6660" s="44"/>
      <c r="G6660" s="46" t="s">
        <v>388</v>
      </c>
      <c r="H6660" s="46" t="s">
        <v>67</v>
      </c>
      <c r="I6660" s="35">
        <v>100</v>
      </c>
      <c r="J6660" s="35">
        <v>0</v>
      </c>
      <c r="K6660" s="35">
        <v>0</v>
      </c>
      <c r="L6660" s="35">
        <f t="shared" si="6213"/>
        <v>0</v>
      </c>
      <c r="M6660" s="35"/>
      <c r="N6660" s="35"/>
      <c r="O6660" s="35"/>
      <c r="P6660" s="35">
        <f t="shared" si="6214"/>
        <v>0</v>
      </c>
      <c r="Q6660" s="35" t="str">
        <f t="shared" si="6215"/>
        <v>-</v>
      </c>
      <c r="R6660" s="95"/>
      <c r="S6660" s="95"/>
      <c r="T6660" s="95"/>
      <c r="U6660" s="95"/>
      <c r="V6660" s="95"/>
      <c r="W6660" s="95"/>
      <c r="X6660" s="95"/>
      <c r="Y6660" s="95"/>
    </row>
    <row r="6661" spans="1:25" ht="22.5" customHeight="1" x14ac:dyDescent="0.25">
      <c r="A6661" s="63" t="s">
        <v>1</v>
      </c>
      <c r="B6661" s="63" t="s">
        <v>1</v>
      </c>
      <c r="C6661" s="63" t="s">
        <v>1</v>
      </c>
      <c r="D6661" s="65" t="s">
        <v>1</v>
      </c>
      <c r="E6661" s="65" t="s">
        <v>1</v>
      </c>
      <c r="F6661" s="65" t="s">
        <v>1</v>
      </c>
      <c r="G6661" s="65" t="s">
        <v>1</v>
      </c>
      <c r="H6661" s="66" t="s">
        <v>69</v>
      </c>
      <c r="I6661" s="30">
        <f t="shared" ref="I6661:K6661" si="6264">SUM(I6662)</f>
        <v>908600</v>
      </c>
      <c r="J6661" s="30">
        <f t="shared" si="6264"/>
        <v>0</v>
      </c>
      <c r="K6661" s="30">
        <f t="shared" si="6264"/>
        <v>0</v>
      </c>
      <c r="L6661" s="30">
        <f t="shared" si="6213"/>
        <v>0</v>
      </c>
      <c r="M6661" s="30">
        <f t="shared" ref="M6661" si="6265">SUM(M6662)</f>
        <v>0</v>
      </c>
      <c r="N6661" s="30">
        <f t="shared" ref="N6661:O6661" si="6266">SUM(N6662)</f>
        <v>0</v>
      </c>
      <c r="O6661" s="30">
        <f t="shared" si="6266"/>
        <v>0</v>
      </c>
      <c r="P6661" s="30">
        <f t="shared" si="6214"/>
        <v>0</v>
      </c>
      <c r="Q6661" s="30" t="str">
        <f t="shared" si="6215"/>
        <v>-</v>
      </c>
      <c r="R6661" s="93"/>
      <c r="S6661" s="93"/>
      <c r="T6661" s="93"/>
      <c r="U6661" s="93"/>
      <c r="V6661" s="93"/>
      <c r="W6661" s="93"/>
      <c r="X6661" s="93"/>
      <c r="Y6661" s="93"/>
    </row>
    <row r="6662" spans="1:25" ht="15" customHeight="1" x14ac:dyDescent="0.25">
      <c r="A6662" s="63" t="s">
        <v>935</v>
      </c>
      <c r="B6662" s="63" t="s">
        <v>140</v>
      </c>
      <c r="C6662" s="63" t="s">
        <v>1205</v>
      </c>
      <c r="D6662" s="63" t="s">
        <v>2300</v>
      </c>
      <c r="E6662" s="65" t="s">
        <v>70</v>
      </c>
      <c r="F6662" s="65" t="s">
        <v>1</v>
      </c>
      <c r="G6662" s="65" t="s">
        <v>1</v>
      </c>
      <c r="H6662" s="65" t="s">
        <v>71</v>
      </c>
      <c r="I6662" s="31">
        <f t="shared" ref="I6662:K6662" si="6267">SUM(I6663:I6665)</f>
        <v>908600</v>
      </c>
      <c r="J6662" s="31">
        <f t="shared" si="6267"/>
        <v>0</v>
      </c>
      <c r="K6662" s="31">
        <f t="shared" si="6267"/>
        <v>0</v>
      </c>
      <c r="L6662" s="31">
        <f t="shared" si="6213"/>
        <v>0</v>
      </c>
      <c r="M6662" s="31">
        <f t="shared" ref="M6662" si="6268">SUM(M6663:M6665)</f>
        <v>0</v>
      </c>
      <c r="N6662" s="31">
        <f t="shared" ref="N6662:O6662" si="6269">SUM(N6663:N6665)</f>
        <v>0</v>
      </c>
      <c r="O6662" s="31">
        <f t="shared" si="6269"/>
        <v>0</v>
      </c>
      <c r="P6662" s="31">
        <f t="shared" si="6214"/>
        <v>0</v>
      </c>
      <c r="Q6662" s="31" t="str">
        <f t="shared" si="6215"/>
        <v>-</v>
      </c>
      <c r="R6662" s="94"/>
      <c r="S6662" s="94"/>
      <c r="T6662" s="94"/>
      <c r="U6662" s="94"/>
      <c r="V6662" s="94"/>
      <c r="W6662" s="94"/>
      <c r="X6662" s="94"/>
      <c r="Y6662" s="94"/>
    </row>
    <row r="6663" spans="1:25" ht="15" customHeight="1" x14ac:dyDescent="0.25">
      <c r="A6663" s="64" t="s">
        <v>935</v>
      </c>
      <c r="B6663" s="64" t="s">
        <v>140</v>
      </c>
      <c r="C6663" s="64" t="s">
        <v>1205</v>
      </c>
      <c r="D6663" s="64" t="s">
        <v>2300</v>
      </c>
      <c r="E6663" s="20" t="s">
        <v>74</v>
      </c>
      <c r="F6663" s="64"/>
      <c r="G6663" s="53" t="s">
        <v>388</v>
      </c>
      <c r="H6663" s="53" t="s">
        <v>73</v>
      </c>
      <c r="I6663" s="26">
        <v>108500</v>
      </c>
      <c r="J6663" s="26">
        <v>0</v>
      </c>
      <c r="K6663" s="26">
        <v>0</v>
      </c>
      <c r="L6663" s="26">
        <f t="shared" si="6213"/>
        <v>0</v>
      </c>
      <c r="M6663" s="26"/>
      <c r="N6663" s="26"/>
      <c r="O6663" s="26"/>
      <c r="P6663" s="26">
        <f t="shared" si="6214"/>
        <v>0</v>
      </c>
      <c r="Q6663" s="26" t="str">
        <f t="shared" si="6215"/>
        <v>-</v>
      </c>
      <c r="R6663" s="90"/>
      <c r="S6663" s="90"/>
      <c r="T6663" s="90"/>
      <c r="U6663" s="90"/>
      <c r="V6663" s="90"/>
      <c r="W6663" s="90"/>
      <c r="X6663" s="90"/>
      <c r="Y6663" s="90"/>
    </row>
    <row r="6664" spans="1:25" s="17" customFormat="1" ht="15" customHeight="1" x14ac:dyDescent="0.25">
      <c r="A6664" s="44" t="s">
        <v>935</v>
      </c>
      <c r="B6664" s="44" t="s">
        <v>140</v>
      </c>
      <c r="C6664" s="44" t="s">
        <v>1205</v>
      </c>
      <c r="D6664" s="44" t="s">
        <v>2300</v>
      </c>
      <c r="E6664" s="45">
        <v>821500</v>
      </c>
      <c r="F6664" s="44"/>
      <c r="G6664" s="46" t="s">
        <v>388</v>
      </c>
      <c r="H6664" s="46" t="s">
        <v>3801</v>
      </c>
      <c r="I6664" s="35">
        <v>100</v>
      </c>
      <c r="J6664" s="35">
        <v>0</v>
      </c>
      <c r="K6664" s="35">
        <v>0</v>
      </c>
      <c r="L6664" s="35">
        <f t="shared" si="6213"/>
        <v>0</v>
      </c>
      <c r="M6664" s="35"/>
      <c r="N6664" s="35"/>
      <c r="O6664" s="35"/>
      <c r="P6664" s="35">
        <f t="shared" si="6214"/>
        <v>0</v>
      </c>
      <c r="Q6664" s="35" t="str">
        <f t="shared" si="6215"/>
        <v>-</v>
      </c>
      <c r="R6664" s="95"/>
      <c r="S6664" s="95"/>
      <c r="T6664" s="95"/>
      <c r="U6664" s="95"/>
      <c r="V6664" s="95"/>
      <c r="W6664" s="95"/>
      <c r="X6664" s="95"/>
      <c r="Y6664" s="95"/>
    </row>
    <row r="6665" spans="1:25" ht="15" customHeight="1" x14ac:dyDescent="0.25">
      <c r="A6665" s="52" t="s">
        <v>935</v>
      </c>
      <c r="B6665" s="52" t="s">
        <v>140</v>
      </c>
      <c r="C6665" s="52" t="s">
        <v>1205</v>
      </c>
      <c r="D6665" s="52" t="s">
        <v>2300</v>
      </c>
      <c r="E6665" s="51" t="s">
        <v>323</v>
      </c>
      <c r="F6665" s="52"/>
      <c r="G6665" s="71" t="s">
        <v>388</v>
      </c>
      <c r="H6665" s="71" t="s">
        <v>322</v>
      </c>
      <c r="I6665" s="26">
        <v>800000</v>
      </c>
      <c r="J6665" s="26">
        <v>0</v>
      </c>
      <c r="K6665" s="26">
        <v>0</v>
      </c>
      <c r="L6665" s="26">
        <f t="shared" si="6213"/>
        <v>0</v>
      </c>
      <c r="M6665" s="26"/>
      <c r="N6665" s="26"/>
      <c r="O6665" s="26"/>
      <c r="P6665" s="26">
        <f t="shared" si="6214"/>
        <v>0</v>
      </c>
      <c r="Q6665" s="26" t="str">
        <f t="shared" si="6215"/>
        <v>-</v>
      </c>
      <c r="R6665" s="90"/>
      <c r="S6665" s="90"/>
      <c r="T6665" s="90"/>
      <c r="U6665" s="90"/>
      <c r="V6665" s="90"/>
      <c r="W6665" s="90"/>
      <c r="X6665" s="90"/>
      <c r="Y6665" s="90"/>
    </row>
    <row r="6666" spans="1:25" ht="15" customHeight="1" x14ac:dyDescent="0.25">
      <c r="A6666" s="53" t="s">
        <v>1</v>
      </c>
      <c r="B6666" s="53" t="s">
        <v>1</v>
      </c>
      <c r="C6666" s="53" t="s">
        <v>1</v>
      </c>
      <c r="D6666" s="53" t="s">
        <v>1</v>
      </c>
      <c r="E6666" s="53" t="s">
        <v>1</v>
      </c>
      <c r="F6666" s="53" t="s">
        <v>1</v>
      </c>
      <c r="G6666" s="53" t="s">
        <v>1</v>
      </c>
      <c r="H6666" s="66" t="s">
        <v>2308</v>
      </c>
      <c r="I6666" s="30">
        <f t="shared" ref="I6666:K6666" si="6270">SUM(I6634,I6661,I6657)</f>
        <v>5470072</v>
      </c>
      <c r="J6666" s="30">
        <f t="shared" si="6270"/>
        <v>3300179</v>
      </c>
      <c r="K6666" s="30">
        <f t="shared" si="6270"/>
        <v>1708130</v>
      </c>
      <c r="L6666" s="30">
        <f t="shared" si="6213"/>
        <v>821650</v>
      </c>
      <c r="M6666" s="30">
        <f t="shared" ref="M6666" si="6271">SUM(M6634,M6661,M6657)</f>
        <v>273250</v>
      </c>
      <c r="N6666" s="30">
        <f t="shared" ref="N6666:O6666" si="6272">SUM(N6634,N6661,N6657)</f>
        <v>273250</v>
      </c>
      <c r="O6666" s="30">
        <f t="shared" si="6272"/>
        <v>275150</v>
      </c>
      <c r="P6666" s="30">
        <f t="shared" si="6214"/>
        <v>2529780</v>
      </c>
      <c r="Q6666" s="30">
        <f t="shared" si="6215"/>
        <v>76.655842001297501</v>
      </c>
      <c r="R6666" s="93"/>
      <c r="S6666" s="93"/>
      <c r="T6666" s="93"/>
      <c r="U6666" s="93"/>
      <c r="V6666" s="93"/>
      <c r="W6666" s="93"/>
      <c r="X6666" s="93"/>
      <c r="Y6666" s="93"/>
    </row>
    <row r="6667" spans="1:25" ht="15" customHeight="1" thickBot="1" x14ac:dyDescent="0.3">
      <c r="A6667" s="53" t="s">
        <v>1</v>
      </c>
      <c r="B6667" s="53" t="s">
        <v>1</v>
      </c>
      <c r="C6667" s="53" t="s">
        <v>1</v>
      </c>
      <c r="D6667" s="53" t="s">
        <v>1</v>
      </c>
      <c r="E6667" s="53" t="s">
        <v>1</v>
      </c>
      <c r="F6667" s="53" t="s">
        <v>1</v>
      </c>
      <c r="G6667" s="53" t="s">
        <v>1</v>
      </c>
      <c r="H6667" s="65" t="s">
        <v>76</v>
      </c>
      <c r="I6667" s="31"/>
      <c r="J6667" s="31"/>
      <c r="K6667" s="31"/>
      <c r="L6667" s="31"/>
      <c r="M6667" s="31"/>
      <c r="N6667" s="31"/>
      <c r="O6667" s="31"/>
      <c r="P6667" s="31"/>
      <c r="Q6667" s="31"/>
      <c r="R6667" s="94"/>
      <c r="S6667" s="94"/>
      <c r="T6667" s="94"/>
      <c r="U6667" s="94"/>
      <c r="V6667" s="94"/>
      <c r="W6667" s="94"/>
      <c r="X6667" s="94"/>
      <c r="Y6667" s="94"/>
    </row>
    <row r="6668" spans="1:25" ht="47.25" customHeight="1" thickBot="1" x14ac:dyDescent="0.3">
      <c r="A6668" s="110" t="s">
        <v>1</v>
      </c>
      <c r="B6668" s="110" t="s">
        <v>1</v>
      </c>
      <c r="C6668" s="110" t="s">
        <v>1</v>
      </c>
      <c r="D6668" s="110" t="s">
        <v>1</v>
      </c>
      <c r="E6668" s="110" t="s">
        <v>1</v>
      </c>
      <c r="F6668" s="110" t="s">
        <v>1</v>
      </c>
      <c r="G6668" s="110" t="s">
        <v>1</v>
      </c>
      <c r="H6668" s="28" t="s">
        <v>77</v>
      </c>
      <c r="I6668" s="109" t="s">
        <v>3984</v>
      </c>
      <c r="J6668" s="109" t="s">
        <v>11</v>
      </c>
      <c r="K6668" s="109" t="s">
        <v>3989</v>
      </c>
      <c r="L6668" s="109" t="s">
        <v>3985</v>
      </c>
      <c r="M6668" s="109" t="s">
        <v>4027</v>
      </c>
      <c r="N6668" s="109" t="s">
        <v>3988</v>
      </c>
      <c r="O6668" s="109" t="s">
        <v>3986</v>
      </c>
      <c r="P6668" s="109" t="s">
        <v>3987</v>
      </c>
      <c r="Q6668" s="109" t="s">
        <v>3695</v>
      </c>
      <c r="R6668" s="91"/>
      <c r="S6668" s="91"/>
      <c r="T6668" s="91"/>
      <c r="U6668" s="91"/>
      <c r="V6668" s="91"/>
      <c r="W6668" s="91"/>
      <c r="X6668" s="91"/>
      <c r="Y6668" s="91"/>
    </row>
    <row r="6669" spans="1:25" ht="15" customHeight="1" x14ac:dyDescent="0.25">
      <c r="A6669" s="111"/>
      <c r="B6669" s="111"/>
      <c r="C6669" s="111"/>
      <c r="D6669" s="111"/>
      <c r="E6669" s="111"/>
      <c r="F6669" s="111"/>
      <c r="G6669" s="111"/>
      <c r="H6669" s="67" t="s">
        <v>1</v>
      </c>
      <c r="I6669" s="29">
        <v>1</v>
      </c>
      <c r="J6669" s="29">
        <v>2</v>
      </c>
      <c r="K6669" s="29">
        <v>3</v>
      </c>
      <c r="L6669" s="29" t="s">
        <v>3478</v>
      </c>
      <c r="M6669" s="29">
        <v>5</v>
      </c>
      <c r="N6669" s="29">
        <v>6</v>
      </c>
      <c r="O6669" s="29">
        <v>7</v>
      </c>
      <c r="P6669" s="29" t="s">
        <v>3696</v>
      </c>
      <c r="Q6669" s="29">
        <v>9</v>
      </c>
      <c r="R6669" s="92"/>
      <c r="S6669" s="92"/>
      <c r="T6669" s="92"/>
      <c r="U6669" s="92"/>
      <c r="V6669" s="92"/>
      <c r="W6669" s="92"/>
      <c r="X6669" s="92"/>
      <c r="Y6669" s="92"/>
    </row>
    <row r="6670" spans="1:25" ht="15" customHeight="1" x14ac:dyDescent="0.25">
      <c r="A6670" s="111"/>
      <c r="B6670" s="111"/>
      <c r="C6670" s="111"/>
      <c r="D6670" s="111"/>
      <c r="E6670" s="111"/>
      <c r="F6670" s="111"/>
      <c r="G6670" s="111"/>
      <c r="H6670" s="68" t="s">
        <v>485</v>
      </c>
      <c r="I6670" s="32">
        <f t="shared" ref="I6670:K6670" si="6273">SUM(I6666)</f>
        <v>5470072</v>
      </c>
      <c r="J6670" s="32">
        <f t="shared" si="6273"/>
        <v>3300179</v>
      </c>
      <c r="K6670" s="32">
        <f t="shared" si="6273"/>
        <v>1708130</v>
      </c>
      <c r="L6670" s="32">
        <f t="shared" si="6213"/>
        <v>821650</v>
      </c>
      <c r="M6670" s="32">
        <f t="shared" ref="M6670" si="6274">SUM(M6666)</f>
        <v>273250</v>
      </c>
      <c r="N6670" s="32">
        <f t="shared" ref="N6670:O6670" si="6275">SUM(N6666)</f>
        <v>273250</v>
      </c>
      <c r="O6670" s="32">
        <f t="shared" si="6275"/>
        <v>275150</v>
      </c>
      <c r="P6670" s="32">
        <f t="shared" si="6214"/>
        <v>2529780</v>
      </c>
      <c r="Q6670" s="32">
        <f t="shared" si="6215"/>
        <v>76.655842001297501</v>
      </c>
      <c r="R6670" s="90"/>
      <c r="S6670" s="90"/>
      <c r="T6670" s="90"/>
      <c r="U6670" s="90"/>
      <c r="V6670" s="90"/>
      <c r="W6670" s="90"/>
      <c r="X6670" s="90"/>
      <c r="Y6670" s="90"/>
    </row>
    <row r="6671" spans="1:25" ht="15" customHeight="1" thickBot="1" x14ac:dyDescent="0.3">
      <c r="A6671" s="111"/>
      <c r="B6671" s="111"/>
      <c r="C6671" s="111"/>
      <c r="D6671" s="111"/>
      <c r="E6671" s="111"/>
      <c r="F6671" s="111"/>
      <c r="G6671" s="111"/>
      <c r="H6671" s="69" t="s">
        <v>79</v>
      </c>
      <c r="I6671" s="32">
        <f t="shared" ref="I6671:K6671" si="6276">SUM(I6670)</f>
        <v>5470072</v>
      </c>
      <c r="J6671" s="32">
        <f t="shared" si="6276"/>
        <v>3300179</v>
      </c>
      <c r="K6671" s="32">
        <f t="shared" si="6276"/>
        <v>1708130</v>
      </c>
      <c r="L6671" s="32">
        <f t="shared" si="6213"/>
        <v>821650</v>
      </c>
      <c r="M6671" s="32">
        <f t="shared" ref="M6671" si="6277">SUM(M6670)</f>
        <v>273250</v>
      </c>
      <c r="N6671" s="32">
        <f t="shared" ref="N6671:O6671" si="6278">SUM(N6670)</f>
        <v>273250</v>
      </c>
      <c r="O6671" s="32">
        <f t="shared" si="6278"/>
        <v>275150</v>
      </c>
      <c r="P6671" s="32">
        <f t="shared" si="6214"/>
        <v>2529780</v>
      </c>
      <c r="Q6671" s="32">
        <f t="shared" si="6215"/>
        <v>76.655842001297501</v>
      </c>
      <c r="R6671" s="90"/>
      <c r="S6671" s="90"/>
      <c r="T6671" s="90"/>
      <c r="U6671" s="90"/>
      <c r="V6671" s="90"/>
      <c r="W6671" s="90"/>
      <c r="X6671" s="90"/>
      <c r="Y6671" s="90"/>
    </row>
    <row r="6672" spans="1:25" ht="45.75" customHeight="1" thickBot="1" x14ac:dyDescent="0.3">
      <c r="A6672" s="28" t="s">
        <v>4</v>
      </c>
      <c r="B6672" s="28" t="s">
        <v>5</v>
      </c>
      <c r="C6672" s="28" t="s">
        <v>6</v>
      </c>
      <c r="D6672" s="57" t="s">
        <v>1</v>
      </c>
      <c r="E6672" s="28" t="s">
        <v>7</v>
      </c>
      <c r="F6672" s="28" t="s">
        <v>8</v>
      </c>
      <c r="G6672" s="28" t="s">
        <v>9</v>
      </c>
      <c r="H6672" s="28" t="s">
        <v>10</v>
      </c>
      <c r="I6672" s="109" t="s">
        <v>3984</v>
      </c>
      <c r="J6672" s="109" t="s">
        <v>11</v>
      </c>
      <c r="K6672" s="109" t="s">
        <v>3989</v>
      </c>
      <c r="L6672" s="109" t="s">
        <v>3985</v>
      </c>
      <c r="M6672" s="109" t="s">
        <v>4027</v>
      </c>
      <c r="N6672" s="109" t="s">
        <v>3988</v>
      </c>
      <c r="O6672" s="109" t="s">
        <v>3986</v>
      </c>
      <c r="P6672" s="109" t="s">
        <v>3987</v>
      </c>
      <c r="Q6672" s="109" t="s">
        <v>3695</v>
      </c>
      <c r="R6672" s="91"/>
      <c r="S6672" s="91"/>
      <c r="T6672" s="91"/>
      <c r="U6672" s="91"/>
      <c r="V6672" s="91"/>
      <c r="W6672" s="91"/>
      <c r="X6672" s="91"/>
      <c r="Y6672" s="91"/>
    </row>
    <row r="6673" spans="1:25" ht="15" customHeight="1" x14ac:dyDescent="0.25">
      <c r="A6673" s="58" t="s">
        <v>1</v>
      </c>
      <c r="B6673" s="58" t="s">
        <v>1</v>
      </c>
      <c r="C6673" s="58" t="s">
        <v>1</v>
      </c>
      <c r="D6673" s="59" t="s">
        <v>1</v>
      </c>
      <c r="E6673" s="59" t="s">
        <v>1</v>
      </c>
      <c r="F6673" s="60" t="s">
        <v>1</v>
      </c>
      <c r="G6673" s="61" t="s">
        <v>1</v>
      </c>
      <c r="H6673" s="62" t="s">
        <v>1</v>
      </c>
      <c r="I6673" s="29">
        <v>1</v>
      </c>
      <c r="J6673" s="29">
        <v>2</v>
      </c>
      <c r="K6673" s="29">
        <v>3</v>
      </c>
      <c r="L6673" s="29" t="s">
        <v>3478</v>
      </c>
      <c r="M6673" s="29">
        <v>5</v>
      </c>
      <c r="N6673" s="29">
        <v>6</v>
      </c>
      <c r="O6673" s="29">
        <v>7</v>
      </c>
      <c r="P6673" s="29" t="s">
        <v>3696</v>
      </c>
      <c r="Q6673" s="29">
        <v>9</v>
      </c>
      <c r="R6673" s="92"/>
      <c r="S6673" s="92"/>
      <c r="T6673" s="92"/>
      <c r="U6673" s="92"/>
      <c r="V6673" s="92"/>
      <c r="W6673" s="92"/>
      <c r="X6673" s="92"/>
      <c r="Y6673" s="92"/>
    </row>
    <row r="6674" spans="1:25" ht="15" customHeight="1" x14ac:dyDescent="0.25">
      <c r="A6674" s="63" t="s">
        <v>935</v>
      </c>
      <c r="B6674" s="63" t="s">
        <v>140</v>
      </c>
      <c r="C6674" s="64" t="s">
        <v>1216</v>
      </c>
      <c r="D6674" s="64" t="s">
        <v>2309</v>
      </c>
      <c r="E6674" s="65" t="s">
        <v>1</v>
      </c>
      <c r="F6674" s="65" t="s">
        <v>1</v>
      </c>
      <c r="G6674" s="65" t="s">
        <v>1</v>
      </c>
      <c r="H6674" s="65" t="s">
        <v>2310</v>
      </c>
      <c r="I6674" s="26"/>
      <c r="J6674" s="26"/>
      <c r="K6674" s="26"/>
      <c r="L6674" s="26"/>
      <c r="M6674" s="26"/>
      <c r="N6674" s="26"/>
      <c r="O6674" s="26"/>
      <c r="P6674" s="26"/>
      <c r="Q6674" s="26"/>
      <c r="R6674" s="90"/>
      <c r="S6674" s="90"/>
      <c r="T6674" s="90"/>
      <c r="U6674" s="90"/>
      <c r="V6674" s="90"/>
      <c r="W6674" s="90"/>
      <c r="X6674" s="90"/>
      <c r="Y6674" s="90"/>
    </row>
    <row r="6675" spans="1:25" ht="22.5" customHeight="1" x14ac:dyDescent="0.25">
      <c r="A6675" s="63" t="s">
        <v>1</v>
      </c>
      <c r="B6675" s="63" t="s">
        <v>1</v>
      </c>
      <c r="C6675" s="63" t="s">
        <v>1</v>
      </c>
      <c r="D6675" s="65" t="s">
        <v>1</v>
      </c>
      <c r="E6675" s="65" t="s">
        <v>1</v>
      </c>
      <c r="F6675" s="65" t="s">
        <v>1</v>
      </c>
      <c r="G6675" s="65" t="s">
        <v>1</v>
      </c>
      <c r="H6675" s="66" t="s">
        <v>15</v>
      </c>
      <c r="I6675" s="30">
        <f t="shared" ref="I6675:K6675" si="6279">SUM(I6676,I6684,I6686)</f>
        <v>14554592</v>
      </c>
      <c r="J6675" s="30">
        <f t="shared" si="6279"/>
        <v>11958872</v>
      </c>
      <c r="K6675" s="30">
        <f t="shared" si="6279"/>
        <v>6770053</v>
      </c>
      <c r="L6675" s="30">
        <f t="shared" ref="L6675:L6735" si="6280">SUM(M6675:O6675)</f>
        <v>2888115</v>
      </c>
      <c r="M6675" s="30">
        <f t="shared" ref="M6675" si="6281">SUM(M6676,M6684,M6686)</f>
        <v>954055</v>
      </c>
      <c r="N6675" s="30">
        <f t="shared" ref="N6675:O6675" si="6282">SUM(N6676,N6684,N6686)</f>
        <v>921955</v>
      </c>
      <c r="O6675" s="30">
        <f t="shared" si="6282"/>
        <v>1012105</v>
      </c>
      <c r="P6675" s="30">
        <f t="shared" ref="P6675:P6735" si="6283">K6675+L6675</f>
        <v>9658168</v>
      </c>
      <c r="Q6675" s="30">
        <f t="shared" ref="Q6675:Q6735" si="6284">IF(J6675=0,"-",P6675/J6675*100)</f>
        <v>80.761530017212323</v>
      </c>
      <c r="R6675" s="93"/>
      <c r="S6675" s="93"/>
      <c r="T6675" s="93"/>
      <c r="U6675" s="93"/>
      <c r="V6675" s="93"/>
      <c r="W6675" s="93"/>
      <c r="X6675" s="93"/>
      <c r="Y6675" s="93"/>
    </row>
    <row r="6676" spans="1:25" ht="15" customHeight="1" x14ac:dyDescent="0.25">
      <c r="A6676" s="63" t="s">
        <v>935</v>
      </c>
      <c r="B6676" s="63" t="s">
        <v>140</v>
      </c>
      <c r="C6676" s="63" t="s">
        <v>1216</v>
      </c>
      <c r="D6676" s="63" t="s">
        <v>2309</v>
      </c>
      <c r="E6676" s="65" t="s">
        <v>16</v>
      </c>
      <c r="F6676" s="65" t="s">
        <v>1</v>
      </c>
      <c r="G6676" s="65" t="s">
        <v>1</v>
      </c>
      <c r="H6676" s="65" t="s">
        <v>17</v>
      </c>
      <c r="I6676" s="31">
        <f t="shared" ref="I6676:K6676" si="6285">SUM(I6677:I6678)</f>
        <v>11588147</v>
      </c>
      <c r="J6676" s="31">
        <f t="shared" si="6285"/>
        <v>10646547</v>
      </c>
      <c r="K6676" s="31">
        <f t="shared" si="6285"/>
        <v>6049923</v>
      </c>
      <c r="L6676" s="31">
        <f t="shared" si="6280"/>
        <v>2602365</v>
      </c>
      <c r="M6676" s="31">
        <f t="shared" ref="M6676" si="6286">SUM(M6677:M6678)</f>
        <v>859055</v>
      </c>
      <c r="N6676" s="31">
        <f t="shared" ref="N6676:O6676" si="6287">SUM(N6677:N6678)</f>
        <v>830455</v>
      </c>
      <c r="O6676" s="31">
        <f t="shared" si="6287"/>
        <v>912855</v>
      </c>
      <c r="P6676" s="31">
        <f t="shared" si="6283"/>
        <v>8652288</v>
      </c>
      <c r="Q6676" s="31">
        <f t="shared" si="6284"/>
        <v>81.268490149904935</v>
      </c>
      <c r="R6676" s="94"/>
      <c r="S6676" s="94"/>
      <c r="T6676" s="94"/>
      <c r="U6676" s="94"/>
      <c r="V6676" s="94"/>
      <c r="W6676" s="94"/>
      <c r="X6676" s="94"/>
      <c r="Y6676" s="94"/>
    </row>
    <row r="6677" spans="1:25" ht="15" customHeight="1" x14ac:dyDescent="0.25">
      <c r="A6677" s="64" t="s">
        <v>935</v>
      </c>
      <c r="B6677" s="64" t="s">
        <v>140</v>
      </c>
      <c r="C6677" s="64" t="s">
        <v>1216</v>
      </c>
      <c r="D6677" s="64" t="s">
        <v>2309</v>
      </c>
      <c r="E6677" s="20" t="s">
        <v>19</v>
      </c>
      <c r="F6677" s="64"/>
      <c r="G6677" s="53" t="s">
        <v>388</v>
      </c>
      <c r="H6677" s="53" t="s">
        <v>18</v>
      </c>
      <c r="I6677" s="26">
        <v>10704600</v>
      </c>
      <c r="J6677" s="26">
        <v>9800000</v>
      </c>
      <c r="K6677" s="26">
        <v>5530000</v>
      </c>
      <c r="L6677" s="26">
        <f t="shared" si="6280"/>
        <v>2450000</v>
      </c>
      <c r="M6677" s="26">
        <v>815000</v>
      </c>
      <c r="N6677" s="26">
        <v>815000</v>
      </c>
      <c r="O6677" s="26">
        <v>820000</v>
      </c>
      <c r="P6677" s="26">
        <f t="shared" si="6283"/>
        <v>7980000</v>
      </c>
      <c r="Q6677" s="26">
        <f t="shared" si="6284"/>
        <v>81.428571428571431</v>
      </c>
      <c r="R6677" s="90"/>
      <c r="S6677" s="90"/>
      <c r="T6677" s="90"/>
      <c r="U6677" s="90"/>
      <c r="V6677" s="90"/>
      <c r="W6677" s="90"/>
      <c r="X6677" s="90"/>
      <c r="Y6677" s="90"/>
    </row>
    <row r="6678" spans="1:25" ht="15" customHeight="1" x14ac:dyDescent="0.25">
      <c r="A6678" s="63" t="s">
        <v>935</v>
      </c>
      <c r="B6678" s="63" t="s">
        <v>140</v>
      </c>
      <c r="C6678" s="63" t="s">
        <v>1216</v>
      </c>
      <c r="D6678" s="63" t="s">
        <v>2309</v>
      </c>
      <c r="E6678" s="63" t="s">
        <v>21</v>
      </c>
      <c r="F6678" s="64" t="s">
        <v>1</v>
      </c>
      <c r="G6678" s="53" t="s">
        <v>1</v>
      </c>
      <c r="H6678" s="65" t="s">
        <v>22</v>
      </c>
      <c r="I6678" s="31">
        <f t="shared" ref="I6678:K6678" si="6288">SUM(I6679:I6683)</f>
        <v>883547</v>
      </c>
      <c r="J6678" s="31">
        <f t="shared" si="6288"/>
        <v>846547</v>
      </c>
      <c r="K6678" s="31">
        <f t="shared" si="6288"/>
        <v>519923</v>
      </c>
      <c r="L6678" s="31">
        <f t="shared" si="6280"/>
        <v>152365</v>
      </c>
      <c r="M6678" s="31">
        <f t="shared" ref="M6678" si="6289">SUM(M6679:M6683)</f>
        <v>44055</v>
      </c>
      <c r="N6678" s="31">
        <f t="shared" ref="N6678:O6678" si="6290">SUM(N6679:N6683)</f>
        <v>15455</v>
      </c>
      <c r="O6678" s="31">
        <f t="shared" si="6290"/>
        <v>92855</v>
      </c>
      <c r="P6678" s="31">
        <f t="shared" si="6283"/>
        <v>672288</v>
      </c>
      <c r="Q6678" s="31">
        <f t="shared" si="6284"/>
        <v>79.415318936810365</v>
      </c>
      <c r="R6678" s="94"/>
      <c r="S6678" s="94"/>
      <c r="T6678" s="94"/>
      <c r="U6678" s="94"/>
      <c r="V6678" s="94"/>
      <c r="W6678" s="94"/>
      <c r="X6678" s="94"/>
      <c r="Y6678" s="94"/>
    </row>
    <row r="6679" spans="1:25" ht="15" customHeight="1" x14ac:dyDescent="0.25">
      <c r="A6679" s="64" t="s">
        <v>935</v>
      </c>
      <c r="B6679" s="64" t="s">
        <v>140</v>
      </c>
      <c r="C6679" s="64" t="s">
        <v>1216</v>
      </c>
      <c r="D6679" s="64" t="s">
        <v>2309</v>
      </c>
      <c r="E6679" s="20" t="s">
        <v>23</v>
      </c>
      <c r="F6679" s="64" t="s">
        <v>2311</v>
      </c>
      <c r="G6679" s="53" t="s">
        <v>388</v>
      </c>
      <c r="H6679" s="53" t="s">
        <v>85</v>
      </c>
      <c r="I6679" s="26">
        <v>137005</v>
      </c>
      <c r="J6679" s="26">
        <v>137005</v>
      </c>
      <c r="K6679" s="26">
        <v>83365</v>
      </c>
      <c r="L6679" s="26">
        <f t="shared" si="6280"/>
        <v>37365</v>
      </c>
      <c r="M6679" s="26">
        <v>12455</v>
      </c>
      <c r="N6679" s="26">
        <v>12455</v>
      </c>
      <c r="O6679" s="26">
        <v>12455</v>
      </c>
      <c r="P6679" s="26">
        <f t="shared" si="6283"/>
        <v>120730</v>
      </c>
      <c r="Q6679" s="26">
        <f t="shared" si="6284"/>
        <v>88.120871501040114</v>
      </c>
      <c r="R6679" s="90"/>
      <c r="S6679" s="90"/>
      <c r="T6679" s="90"/>
      <c r="U6679" s="90"/>
      <c r="V6679" s="90"/>
      <c r="W6679" s="90"/>
      <c r="X6679" s="90"/>
      <c r="Y6679" s="90"/>
    </row>
    <row r="6680" spans="1:25" ht="15" customHeight="1" x14ac:dyDescent="0.25">
      <c r="A6680" s="64" t="s">
        <v>935</v>
      </c>
      <c r="B6680" s="64" t="s">
        <v>140</v>
      </c>
      <c r="C6680" s="64" t="s">
        <v>1216</v>
      </c>
      <c r="D6680" s="64" t="s">
        <v>2309</v>
      </c>
      <c r="E6680" s="20" t="s">
        <v>23</v>
      </c>
      <c r="F6680" s="64" t="s">
        <v>2312</v>
      </c>
      <c r="G6680" s="53" t="s">
        <v>388</v>
      </c>
      <c r="H6680" s="53" t="s">
        <v>25</v>
      </c>
      <c r="I6680" s="26">
        <v>500000</v>
      </c>
      <c r="J6680" s="26">
        <v>483000</v>
      </c>
      <c r="K6680" s="26">
        <v>267000</v>
      </c>
      <c r="L6680" s="26">
        <f t="shared" si="6280"/>
        <v>82100</v>
      </c>
      <c r="M6680" s="26">
        <v>31600</v>
      </c>
      <c r="N6680" s="26">
        <v>3000</v>
      </c>
      <c r="O6680" s="26">
        <v>47500</v>
      </c>
      <c r="P6680" s="26">
        <f t="shared" si="6283"/>
        <v>349100</v>
      </c>
      <c r="Q6680" s="26">
        <f t="shared" si="6284"/>
        <v>72.277432712215315</v>
      </c>
      <c r="R6680" s="90"/>
      <c r="S6680" s="90"/>
      <c r="T6680" s="90"/>
      <c r="U6680" s="90"/>
      <c r="V6680" s="90"/>
      <c r="W6680" s="90"/>
      <c r="X6680" s="90"/>
      <c r="Y6680" s="90"/>
    </row>
    <row r="6681" spans="1:25" ht="15" customHeight="1" x14ac:dyDescent="0.25">
      <c r="A6681" s="64" t="s">
        <v>935</v>
      </c>
      <c r="B6681" s="64" t="s">
        <v>140</v>
      </c>
      <c r="C6681" s="64" t="s">
        <v>1216</v>
      </c>
      <c r="D6681" s="64" t="s">
        <v>2309</v>
      </c>
      <c r="E6681" s="20" t="s">
        <v>23</v>
      </c>
      <c r="F6681" s="64" t="s">
        <v>2313</v>
      </c>
      <c r="G6681" s="53" t="s">
        <v>388</v>
      </c>
      <c r="H6681" s="53" t="s">
        <v>27</v>
      </c>
      <c r="I6681" s="26">
        <v>112422</v>
      </c>
      <c r="J6681" s="26">
        <v>112422</v>
      </c>
      <c r="K6681" s="26">
        <v>109920</v>
      </c>
      <c r="L6681" s="26">
        <f t="shared" si="6280"/>
        <v>0</v>
      </c>
      <c r="M6681" s="26"/>
      <c r="N6681" s="26"/>
      <c r="O6681" s="26"/>
      <c r="P6681" s="26">
        <f t="shared" si="6283"/>
        <v>109920</v>
      </c>
      <c r="Q6681" s="26">
        <f t="shared" si="6284"/>
        <v>97.7744569568234</v>
      </c>
      <c r="R6681" s="90"/>
      <c r="S6681" s="90"/>
      <c r="T6681" s="90"/>
      <c r="U6681" s="90"/>
      <c r="V6681" s="90"/>
      <c r="W6681" s="90"/>
      <c r="X6681" s="90"/>
      <c r="Y6681" s="90"/>
    </row>
    <row r="6682" spans="1:25" ht="15" customHeight="1" x14ac:dyDescent="0.25">
      <c r="A6682" s="64" t="s">
        <v>935</v>
      </c>
      <c r="B6682" s="64" t="s">
        <v>140</v>
      </c>
      <c r="C6682" s="64" t="s">
        <v>1216</v>
      </c>
      <c r="D6682" s="64" t="s">
        <v>2309</v>
      </c>
      <c r="E6682" s="20" t="s">
        <v>23</v>
      </c>
      <c r="F6682" s="64" t="s">
        <v>2314</v>
      </c>
      <c r="G6682" s="53" t="s">
        <v>388</v>
      </c>
      <c r="H6682" s="53" t="s">
        <v>89</v>
      </c>
      <c r="I6682" s="26">
        <v>90120</v>
      </c>
      <c r="J6682" s="26">
        <v>90120</v>
      </c>
      <c r="K6682" s="26">
        <v>35638</v>
      </c>
      <c r="L6682" s="26">
        <f t="shared" si="6280"/>
        <v>32900</v>
      </c>
      <c r="M6682" s="26"/>
      <c r="N6682" s="26"/>
      <c r="O6682" s="26">
        <v>32900</v>
      </c>
      <c r="P6682" s="26">
        <f t="shared" si="6283"/>
        <v>68538</v>
      </c>
      <c r="Q6682" s="26">
        <f t="shared" si="6284"/>
        <v>76.051930758988021</v>
      </c>
      <c r="R6682" s="90"/>
      <c r="S6682" s="90"/>
      <c r="T6682" s="90"/>
      <c r="U6682" s="90"/>
      <c r="V6682" s="90"/>
      <c r="W6682" s="90"/>
      <c r="X6682" s="90"/>
      <c r="Y6682" s="90"/>
    </row>
    <row r="6683" spans="1:25" ht="15" customHeight="1" x14ac:dyDescent="0.25">
      <c r="A6683" s="64" t="s">
        <v>935</v>
      </c>
      <c r="B6683" s="64" t="s">
        <v>140</v>
      </c>
      <c r="C6683" s="64" t="s">
        <v>1216</v>
      </c>
      <c r="D6683" s="64" t="s">
        <v>2309</v>
      </c>
      <c r="E6683" s="20" t="s">
        <v>23</v>
      </c>
      <c r="F6683" s="64" t="s">
        <v>2315</v>
      </c>
      <c r="G6683" s="53" t="s">
        <v>388</v>
      </c>
      <c r="H6683" s="53" t="s">
        <v>29</v>
      </c>
      <c r="I6683" s="26">
        <v>44000</v>
      </c>
      <c r="J6683" s="26">
        <v>24000</v>
      </c>
      <c r="K6683" s="26">
        <v>24000</v>
      </c>
      <c r="L6683" s="26">
        <f t="shared" si="6280"/>
        <v>0</v>
      </c>
      <c r="M6683" s="26"/>
      <c r="N6683" s="26"/>
      <c r="O6683" s="26"/>
      <c r="P6683" s="26">
        <f t="shared" si="6283"/>
        <v>24000</v>
      </c>
      <c r="Q6683" s="26">
        <f t="shared" si="6284"/>
        <v>100</v>
      </c>
      <c r="R6683" s="90"/>
      <c r="S6683" s="90"/>
      <c r="T6683" s="90"/>
      <c r="U6683" s="90"/>
      <c r="V6683" s="90"/>
      <c r="W6683" s="90"/>
      <c r="X6683" s="90"/>
      <c r="Y6683" s="90"/>
    </row>
    <row r="6684" spans="1:25" ht="15" customHeight="1" x14ac:dyDescent="0.25">
      <c r="A6684" s="63" t="s">
        <v>935</v>
      </c>
      <c r="B6684" s="63" t="s">
        <v>140</v>
      </c>
      <c r="C6684" s="63" t="s">
        <v>1216</v>
      </c>
      <c r="D6684" s="63" t="s">
        <v>2309</v>
      </c>
      <c r="E6684" s="65" t="s">
        <v>30</v>
      </c>
      <c r="F6684" s="65" t="s">
        <v>1</v>
      </c>
      <c r="G6684" s="65" t="s">
        <v>1</v>
      </c>
      <c r="H6684" s="65" t="s">
        <v>31</v>
      </c>
      <c r="I6684" s="31">
        <f t="shared" ref="I6684:K6684" si="6291">SUM(I6685)</f>
        <v>1126810</v>
      </c>
      <c r="J6684" s="31">
        <f t="shared" si="6291"/>
        <v>1050000</v>
      </c>
      <c r="K6684" s="31">
        <f t="shared" si="6291"/>
        <v>580000</v>
      </c>
      <c r="L6684" s="31">
        <f t="shared" si="6280"/>
        <v>264000</v>
      </c>
      <c r="M6684" s="31">
        <f t="shared" ref="M6684" si="6292">SUM(M6685)</f>
        <v>88000</v>
      </c>
      <c r="N6684" s="31">
        <f t="shared" ref="N6684:O6684" si="6293">SUM(N6685)</f>
        <v>88000</v>
      </c>
      <c r="O6684" s="31">
        <f t="shared" si="6293"/>
        <v>88000</v>
      </c>
      <c r="P6684" s="31">
        <f t="shared" si="6283"/>
        <v>844000</v>
      </c>
      <c r="Q6684" s="31">
        <f t="shared" si="6284"/>
        <v>80.38095238095238</v>
      </c>
      <c r="R6684" s="94"/>
      <c r="S6684" s="94"/>
      <c r="T6684" s="94"/>
      <c r="U6684" s="94"/>
      <c r="V6684" s="94"/>
      <c r="W6684" s="94"/>
      <c r="X6684" s="94"/>
      <c r="Y6684" s="94"/>
    </row>
    <row r="6685" spans="1:25" ht="15" customHeight="1" x14ac:dyDescent="0.25">
      <c r="A6685" s="64" t="s">
        <v>935</v>
      </c>
      <c r="B6685" s="64" t="s">
        <v>140</v>
      </c>
      <c r="C6685" s="64" t="s">
        <v>1216</v>
      </c>
      <c r="D6685" s="64" t="s">
        <v>2309</v>
      </c>
      <c r="E6685" s="20" t="s">
        <v>33</v>
      </c>
      <c r="F6685" s="64"/>
      <c r="G6685" s="53" t="s">
        <v>388</v>
      </c>
      <c r="H6685" s="53" t="s">
        <v>32</v>
      </c>
      <c r="I6685" s="26">
        <v>1126810</v>
      </c>
      <c r="J6685" s="26">
        <v>1050000</v>
      </c>
      <c r="K6685" s="26">
        <v>580000</v>
      </c>
      <c r="L6685" s="26">
        <f t="shared" si="6280"/>
        <v>264000</v>
      </c>
      <c r="M6685" s="26">
        <v>88000</v>
      </c>
      <c r="N6685" s="26">
        <v>88000</v>
      </c>
      <c r="O6685" s="26">
        <v>88000</v>
      </c>
      <c r="P6685" s="26">
        <f t="shared" si="6283"/>
        <v>844000</v>
      </c>
      <c r="Q6685" s="26">
        <f t="shared" si="6284"/>
        <v>80.38095238095238</v>
      </c>
      <c r="R6685" s="90"/>
      <c r="S6685" s="90"/>
      <c r="T6685" s="90"/>
      <c r="U6685" s="90"/>
      <c r="V6685" s="90"/>
      <c r="W6685" s="90"/>
      <c r="X6685" s="90"/>
      <c r="Y6685" s="90"/>
    </row>
    <row r="6686" spans="1:25" ht="15" customHeight="1" x14ac:dyDescent="0.25">
      <c r="A6686" s="63" t="s">
        <v>935</v>
      </c>
      <c r="B6686" s="63" t="s">
        <v>140</v>
      </c>
      <c r="C6686" s="63" t="s">
        <v>1216</v>
      </c>
      <c r="D6686" s="63" t="s">
        <v>2309</v>
      </c>
      <c r="E6686" s="65" t="s">
        <v>34</v>
      </c>
      <c r="F6686" s="65" t="s">
        <v>1</v>
      </c>
      <c r="G6686" s="65" t="s">
        <v>1</v>
      </c>
      <c r="H6686" s="65" t="s">
        <v>35</v>
      </c>
      <c r="I6686" s="31">
        <f t="shared" ref="I6686:K6686" si="6294">SUM(I6687:I6695)</f>
        <v>1839635</v>
      </c>
      <c r="J6686" s="31">
        <f t="shared" si="6294"/>
        <v>262325</v>
      </c>
      <c r="K6686" s="31">
        <f t="shared" si="6294"/>
        <v>140130</v>
      </c>
      <c r="L6686" s="31">
        <f t="shared" si="6280"/>
        <v>21750</v>
      </c>
      <c r="M6686" s="31">
        <f t="shared" ref="M6686" si="6295">SUM(M6687:M6695)</f>
        <v>7000</v>
      </c>
      <c r="N6686" s="31">
        <f t="shared" ref="N6686:O6686" si="6296">SUM(N6687:N6695)</f>
        <v>3500</v>
      </c>
      <c r="O6686" s="31">
        <f t="shared" si="6296"/>
        <v>11250</v>
      </c>
      <c r="P6686" s="31">
        <f t="shared" si="6283"/>
        <v>161880</v>
      </c>
      <c r="Q6686" s="31">
        <f t="shared" si="6284"/>
        <v>61.709711236062134</v>
      </c>
      <c r="R6686" s="94"/>
      <c r="S6686" s="94"/>
      <c r="T6686" s="94"/>
      <c r="U6686" s="94"/>
      <c r="V6686" s="94"/>
      <c r="W6686" s="94"/>
      <c r="X6686" s="94"/>
      <c r="Y6686" s="94"/>
    </row>
    <row r="6687" spans="1:25" ht="15" customHeight="1" x14ac:dyDescent="0.25">
      <c r="A6687" s="64" t="s">
        <v>935</v>
      </c>
      <c r="B6687" s="64" t="s">
        <v>140</v>
      </c>
      <c r="C6687" s="64" t="s">
        <v>1216</v>
      </c>
      <c r="D6687" s="64" t="s">
        <v>2309</v>
      </c>
      <c r="E6687" s="20" t="s">
        <v>38</v>
      </c>
      <c r="F6687" s="64"/>
      <c r="G6687" s="53" t="s">
        <v>388</v>
      </c>
      <c r="H6687" s="53" t="s">
        <v>37</v>
      </c>
      <c r="I6687" s="26">
        <v>60000</v>
      </c>
      <c r="J6687" s="26">
        <v>0</v>
      </c>
      <c r="K6687" s="26">
        <v>0</v>
      </c>
      <c r="L6687" s="26">
        <f t="shared" si="6280"/>
        <v>0</v>
      </c>
      <c r="M6687" s="26"/>
      <c r="N6687" s="26"/>
      <c r="O6687" s="26"/>
      <c r="P6687" s="26">
        <f t="shared" si="6283"/>
        <v>0</v>
      </c>
      <c r="Q6687" s="26" t="str">
        <f t="shared" si="6284"/>
        <v>-</v>
      </c>
      <c r="R6687" s="90"/>
      <c r="S6687" s="90"/>
      <c r="T6687" s="90"/>
      <c r="U6687" s="90"/>
      <c r="V6687" s="90"/>
      <c r="W6687" s="90"/>
      <c r="X6687" s="90"/>
      <c r="Y6687" s="90"/>
    </row>
    <row r="6688" spans="1:25" ht="15" customHeight="1" x14ac:dyDescent="0.25">
      <c r="A6688" s="64" t="s">
        <v>935</v>
      </c>
      <c r="B6688" s="64" t="s">
        <v>140</v>
      </c>
      <c r="C6688" s="64" t="s">
        <v>1216</v>
      </c>
      <c r="D6688" s="64" t="s">
        <v>2309</v>
      </c>
      <c r="E6688" s="20" t="s">
        <v>298</v>
      </c>
      <c r="F6688" s="64"/>
      <c r="G6688" s="53" t="s">
        <v>388</v>
      </c>
      <c r="H6688" s="53" t="s">
        <v>297</v>
      </c>
      <c r="I6688" s="26">
        <v>130000</v>
      </c>
      <c r="J6688" s="26">
        <v>90000</v>
      </c>
      <c r="K6688" s="26">
        <v>71500</v>
      </c>
      <c r="L6688" s="26">
        <f t="shared" si="6280"/>
        <v>6000</v>
      </c>
      <c r="M6688" s="26">
        <v>2000</v>
      </c>
      <c r="N6688" s="26">
        <v>1000</v>
      </c>
      <c r="O6688" s="26">
        <v>3000</v>
      </c>
      <c r="P6688" s="26">
        <f t="shared" si="6283"/>
        <v>77500</v>
      </c>
      <c r="Q6688" s="26">
        <f t="shared" si="6284"/>
        <v>86.111111111111114</v>
      </c>
      <c r="R6688" s="90"/>
      <c r="S6688" s="90"/>
      <c r="T6688" s="90"/>
      <c r="U6688" s="90"/>
      <c r="V6688" s="90"/>
      <c r="W6688" s="90"/>
      <c r="X6688" s="90"/>
      <c r="Y6688" s="90"/>
    </row>
    <row r="6689" spans="1:25" ht="15" customHeight="1" x14ac:dyDescent="0.25">
      <c r="A6689" s="64" t="s">
        <v>935</v>
      </c>
      <c r="B6689" s="64" t="s">
        <v>140</v>
      </c>
      <c r="C6689" s="64" t="s">
        <v>1216</v>
      </c>
      <c r="D6689" s="64" t="s">
        <v>2309</v>
      </c>
      <c r="E6689" s="20" t="s">
        <v>301</v>
      </c>
      <c r="F6689" s="64"/>
      <c r="G6689" s="53" t="s">
        <v>388</v>
      </c>
      <c r="H6689" s="53" t="s">
        <v>300</v>
      </c>
      <c r="I6689" s="26">
        <v>65000</v>
      </c>
      <c r="J6689" s="26">
        <v>35000</v>
      </c>
      <c r="K6689" s="26">
        <v>21730</v>
      </c>
      <c r="L6689" s="26">
        <f t="shared" si="6280"/>
        <v>8750</v>
      </c>
      <c r="M6689" s="26">
        <v>3000</v>
      </c>
      <c r="N6689" s="26">
        <v>2000</v>
      </c>
      <c r="O6689" s="26">
        <v>3750</v>
      </c>
      <c r="P6689" s="26">
        <f t="shared" si="6283"/>
        <v>30480</v>
      </c>
      <c r="Q6689" s="26">
        <f t="shared" si="6284"/>
        <v>87.085714285714289</v>
      </c>
      <c r="R6689" s="90"/>
      <c r="S6689" s="90"/>
      <c r="T6689" s="90"/>
      <c r="U6689" s="90"/>
      <c r="V6689" s="90"/>
      <c r="W6689" s="90"/>
      <c r="X6689" s="90"/>
      <c r="Y6689" s="90"/>
    </row>
    <row r="6690" spans="1:25" ht="15" customHeight="1" x14ac:dyDescent="0.25">
      <c r="A6690" s="64" t="s">
        <v>935</v>
      </c>
      <c r="B6690" s="64" t="s">
        <v>140</v>
      </c>
      <c r="C6690" s="64" t="s">
        <v>1216</v>
      </c>
      <c r="D6690" s="64" t="s">
        <v>2309</v>
      </c>
      <c r="E6690" s="20" t="s">
        <v>218</v>
      </c>
      <c r="F6690" s="64"/>
      <c r="G6690" s="53" t="s">
        <v>388</v>
      </c>
      <c r="H6690" s="53" t="s">
        <v>217</v>
      </c>
      <c r="I6690" s="26">
        <v>90000</v>
      </c>
      <c r="J6690" s="26">
        <v>0</v>
      </c>
      <c r="K6690" s="26">
        <v>0</v>
      </c>
      <c r="L6690" s="26">
        <f t="shared" si="6280"/>
        <v>0</v>
      </c>
      <c r="M6690" s="26"/>
      <c r="N6690" s="26"/>
      <c r="O6690" s="26"/>
      <c r="P6690" s="26">
        <f t="shared" si="6283"/>
        <v>0</v>
      </c>
      <c r="Q6690" s="26" t="str">
        <f t="shared" si="6284"/>
        <v>-</v>
      </c>
      <c r="R6690" s="90"/>
      <c r="S6690" s="90"/>
      <c r="T6690" s="90"/>
      <c r="U6690" s="90"/>
      <c r="V6690" s="90"/>
      <c r="W6690" s="90"/>
      <c r="X6690" s="90"/>
      <c r="Y6690" s="90"/>
    </row>
    <row r="6691" spans="1:25" s="17" customFormat="1" ht="15" customHeight="1" x14ac:dyDescent="0.25">
      <c r="A6691" s="44" t="s">
        <v>935</v>
      </c>
      <c r="B6691" s="44" t="s">
        <v>140</v>
      </c>
      <c r="C6691" s="44" t="s">
        <v>1216</v>
      </c>
      <c r="D6691" s="44" t="s">
        <v>2309</v>
      </c>
      <c r="E6691" s="45">
        <v>613500</v>
      </c>
      <c r="F6691" s="44"/>
      <c r="G6691" s="46" t="s">
        <v>388</v>
      </c>
      <c r="H6691" s="46" t="s">
        <v>302</v>
      </c>
      <c r="I6691" s="35">
        <v>100</v>
      </c>
      <c r="J6691" s="35">
        <v>0</v>
      </c>
      <c r="K6691" s="35">
        <v>0</v>
      </c>
      <c r="L6691" s="35">
        <f t="shared" si="6280"/>
        <v>0</v>
      </c>
      <c r="M6691" s="35"/>
      <c r="N6691" s="35"/>
      <c r="O6691" s="35"/>
      <c r="P6691" s="35">
        <f t="shared" si="6283"/>
        <v>0</v>
      </c>
      <c r="Q6691" s="35" t="str">
        <f t="shared" si="6284"/>
        <v>-</v>
      </c>
      <c r="R6691" s="95"/>
      <c r="S6691" s="95"/>
      <c r="T6691" s="95"/>
      <c r="U6691" s="95"/>
      <c r="V6691" s="95"/>
      <c r="W6691" s="95"/>
      <c r="X6691" s="95"/>
      <c r="Y6691" s="95"/>
    </row>
    <row r="6692" spans="1:25" s="17" customFormat="1" ht="15" customHeight="1" x14ac:dyDescent="0.25">
      <c r="A6692" s="44" t="s">
        <v>935</v>
      </c>
      <c r="B6692" s="44" t="s">
        <v>140</v>
      </c>
      <c r="C6692" s="44" t="s">
        <v>1216</v>
      </c>
      <c r="D6692" s="44" t="s">
        <v>2309</v>
      </c>
      <c r="E6692" s="45">
        <v>613600</v>
      </c>
      <c r="F6692" s="44"/>
      <c r="G6692" s="46" t="s">
        <v>388</v>
      </c>
      <c r="H6692" s="46" t="s">
        <v>304</v>
      </c>
      <c r="I6692" s="35">
        <v>100</v>
      </c>
      <c r="J6692" s="35">
        <v>0</v>
      </c>
      <c r="K6692" s="35">
        <v>0</v>
      </c>
      <c r="L6692" s="35">
        <f t="shared" si="6280"/>
        <v>0</v>
      </c>
      <c r="M6692" s="35"/>
      <c r="N6692" s="35"/>
      <c r="O6692" s="35"/>
      <c r="P6692" s="35">
        <f t="shared" si="6283"/>
        <v>0</v>
      </c>
      <c r="Q6692" s="35" t="str">
        <f t="shared" si="6284"/>
        <v>-</v>
      </c>
      <c r="R6692" s="95"/>
      <c r="S6692" s="95"/>
      <c r="T6692" s="95"/>
      <c r="U6692" s="95"/>
      <c r="V6692" s="95"/>
      <c r="W6692" s="95"/>
      <c r="X6692" s="95"/>
      <c r="Y6692" s="95"/>
    </row>
    <row r="6693" spans="1:25" ht="15" customHeight="1" x14ac:dyDescent="0.25">
      <c r="A6693" s="52" t="s">
        <v>935</v>
      </c>
      <c r="B6693" s="52" t="s">
        <v>140</v>
      </c>
      <c r="C6693" s="52" t="s">
        <v>1216</v>
      </c>
      <c r="D6693" s="52" t="s">
        <v>2309</v>
      </c>
      <c r="E6693" s="51" t="s">
        <v>308</v>
      </c>
      <c r="F6693" s="52"/>
      <c r="G6693" s="71" t="s">
        <v>388</v>
      </c>
      <c r="H6693" s="71" t="s">
        <v>307</v>
      </c>
      <c r="I6693" s="26">
        <v>38000</v>
      </c>
      <c r="J6693" s="26">
        <v>28000</v>
      </c>
      <c r="K6693" s="26">
        <v>12900</v>
      </c>
      <c r="L6693" s="26">
        <f t="shared" si="6280"/>
        <v>7000</v>
      </c>
      <c r="M6693" s="26">
        <v>2000</v>
      </c>
      <c r="N6693" s="26">
        <v>500</v>
      </c>
      <c r="O6693" s="26">
        <v>4500</v>
      </c>
      <c r="P6693" s="26">
        <f t="shared" si="6283"/>
        <v>19900</v>
      </c>
      <c r="Q6693" s="26">
        <f t="shared" si="6284"/>
        <v>71.071428571428569</v>
      </c>
      <c r="R6693" s="90"/>
      <c r="S6693" s="90"/>
      <c r="T6693" s="90"/>
      <c r="U6693" s="90"/>
      <c r="V6693" s="90"/>
      <c r="W6693" s="90"/>
      <c r="X6693" s="90"/>
      <c r="Y6693" s="90"/>
    </row>
    <row r="6694" spans="1:25" ht="15" customHeight="1" x14ac:dyDescent="0.25">
      <c r="A6694" s="52" t="s">
        <v>935</v>
      </c>
      <c r="B6694" s="52" t="s">
        <v>140</v>
      </c>
      <c r="C6694" s="52" t="s">
        <v>1216</v>
      </c>
      <c r="D6694" s="52" t="s">
        <v>2309</v>
      </c>
      <c r="E6694" s="51" t="s">
        <v>311</v>
      </c>
      <c r="F6694" s="52"/>
      <c r="G6694" s="71" t="s">
        <v>388</v>
      </c>
      <c r="H6694" s="71" t="s">
        <v>310</v>
      </c>
      <c r="I6694" s="26">
        <v>40000</v>
      </c>
      <c r="J6694" s="26">
        <v>0</v>
      </c>
      <c r="K6694" s="26">
        <v>0</v>
      </c>
      <c r="L6694" s="26">
        <f t="shared" si="6280"/>
        <v>0</v>
      </c>
      <c r="M6694" s="26"/>
      <c r="N6694" s="26"/>
      <c r="O6694" s="26"/>
      <c r="P6694" s="26">
        <f t="shared" si="6283"/>
        <v>0</v>
      </c>
      <c r="Q6694" s="26" t="str">
        <f t="shared" si="6284"/>
        <v>-</v>
      </c>
      <c r="R6694" s="90"/>
      <c r="S6694" s="90"/>
      <c r="T6694" s="90"/>
      <c r="U6694" s="90"/>
      <c r="V6694" s="90"/>
      <c r="W6694" s="90"/>
      <c r="X6694" s="90"/>
      <c r="Y6694" s="90"/>
    </row>
    <row r="6695" spans="1:25" ht="15" customHeight="1" x14ac:dyDescent="0.25">
      <c r="A6695" s="49" t="s">
        <v>935</v>
      </c>
      <c r="B6695" s="49" t="s">
        <v>140</v>
      </c>
      <c r="C6695" s="49" t="s">
        <v>1216</v>
      </c>
      <c r="D6695" s="49" t="s">
        <v>2309</v>
      </c>
      <c r="E6695" s="49" t="s">
        <v>39</v>
      </c>
      <c r="F6695" s="52" t="s">
        <v>1</v>
      </c>
      <c r="G6695" s="71" t="s">
        <v>1</v>
      </c>
      <c r="H6695" s="50" t="s">
        <v>40</v>
      </c>
      <c r="I6695" s="31">
        <f t="shared" ref="I6695:K6695" si="6297">SUM(I6696:I6699)</f>
        <v>1416435</v>
      </c>
      <c r="J6695" s="31">
        <f t="shared" si="6297"/>
        <v>109325</v>
      </c>
      <c r="K6695" s="31">
        <f t="shared" si="6297"/>
        <v>34000</v>
      </c>
      <c r="L6695" s="31">
        <f t="shared" si="6280"/>
        <v>0</v>
      </c>
      <c r="M6695" s="31">
        <f t="shared" ref="M6695" si="6298">SUM(M6696:M6699)</f>
        <v>0</v>
      </c>
      <c r="N6695" s="31">
        <f t="shared" ref="N6695:O6695" si="6299">SUM(N6696:N6699)</f>
        <v>0</v>
      </c>
      <c r="O6695" s="31">
        <f t="shared" si="6299"/>
        <v>0</v>
      </c>
      <c r="P6695" s="31">
        <f t="shared" si="6283"/>
        <v>34000</v>
      </c>
      <c r="Q6695" s="31">
        <f t="shared" si="6284"/>
        <v>31.099931397210153</v>
      </c>
      <c r="R6695" s="94"/>
      <c r="S6695" s="94"/>
      <c r="T6695" s="94"/>
      <c r="U6695" s="94"/>
      <c r="V6695" s="94"/>
      <c r="W6695" s="94"/>
      <c r="X6695" s="94"/>
      <c r="Y6695" s="94"/>
    </row>
    <row r="6696" spans="1:25" ht="15" customHeight="1" x14ac:dyDescent="0.25">
      <c r="A6696" s="52" t="s">
        <v>935</v>
      </c>
      <c r="B6696" s="52" t="s">
        <v>140</v>
      </c>
      <c r="C6696" s="52" t="s">
        <v>1216</v>
      </c>
      <c r="D6696" s="52" t="s">
        <v>2309</v>
      </c>
      <c r="E6696" s="51" t="s">
        <v>41</v>
      </c>
      <c r="F6696" s="52"/>
      <c r="G6696" s="71" t="s">
        <v>388</v>
      </c>
      <c r="H6696" s="71" t="s">
        <v>40</v>
      </c>
      <c r="I6696" s="26">
        <v>1300000</v>
      </c>
      <c r="J6696" s="26">
        <v>0</v>
      </c>
      <c r="K6696" s="26">
        <v>0</v>
      </c>
      <c r="L6696" s="26">
        <f t="shared" si="6280"/>
        <v>0</v>
      </c>
      <c r="M6696" s="26"/>
      <c r="N6696" s="26"/>
      <c r="O6696" s="26"/>
      <c r="P6696" s="26">
        <f t="shared" si="6283"/>
        <v>0</v>
      </c>
      <c r="Q6696" s="26" t="str">
        <f t="shared" si="6284"/>
        <v>-</v>
      </c>
      <c r="R6696" s="90"/>
      <c r="S6696" s="90"/>
      <c r="T6696" s="90"/>
      <c r="U6696" s="90"/>
      <c r="V6696" s="90"/>
      <c r="W6696" s="90"/>
      <c r="X6696" s="90"/>
      <c r="Y6696" s="90"/>
    </row>
    <row r="6697" spans="1:25" s="17" customFormat="1" ht="15" customHeight="1" x14ac:dyDescent="0.25">
      <c r="A6697" s="44" t="s">
        <v>935</v>
      </c>
      <c r="B6697" s="44" t="s">
        <v>140</v>
      </c>
      <c r="C6697" s="44" t="s">
        <v>1216</v>
      </c>
      <c r="D6697" s="44" t="s">
        <v>2309</v>
      </c>
      <c r="E6697" s="45" t="s">
        <v>41</v>
      </c>
      <c r="F6697" s="44" t="s">
        <v>3804</v>
      </c>
      <c r="G6697" s="46" t="s">
        <v>388</v>
      </c>
      <c r="H6697" s="46" t="s">
        <v>3803</v>
      </c>
      <c r="I6697" s="35">
        <v>0</v>
      </c>
      <c r="J6697" s="35">
        <v>0</v>
      </c>
      <c r="K6697" s="35">
        <v>0</v>
      </c>
      <c r="L6697" s="35">
        <f t="shared" si="6280"/>
        <v>0</v>
      </c>
      <c r="M6697" s="35"/>
      <c r="N6697" s="35"/>
      <c r="O6697" s="35"/>
      <c r="P6697" s="35">
        <f t="shared" si="6283"/>
        <v>0</v>
      </c>
      <c r="Q6697" s="35" t="str">
        <f t="shared" si="6284"/>
        <v>-</v>
      </c>
      <c r="R6697" s="95"/>
      <c r="S6697" s="95"/>
      <c r="T6697" s="95"/>
      <c r="U6697" s="95"/>
      <c r="V6697" s="95"/>
      <c r="W6697" s="95"/>
      <c r="X6697" s="95"/>
      <c r="Y6697" s="95"/>
    </row>
    <row r="6698" spans="1:25" ht="15" customHeight="1" x14ac:dyDescent="0.25">
      <c r="A6698" s="52" t="s">
        <v>935</v>
      </c>
      <c r="B6698" s="52" t="s">
        <v>140</v>
      </c>
      <c r="C6698" s="52" t="s">
        <v>1216</v>
      </c>
      <c r="D6698" s="52" t="s">
        <v>2309</v>
      </c>
      <c r="E6698" s="51" t="s">
        <v>41</v>
      </c>
      <c r="F6698" s="52" t="s">
        <v>2316</v>
      </c>
      <c r="G6698" s="71" t="s">
        <v>388</v>
      </c>
      <c r="H6698" s="71" t="s">
        <v>49</v>
      </c>
      <c r="I6698" s="26">
        <v>36435</v>
      </c>
      <c r="J6698" s="26">
        <v>34325</v>
      </c>
      <c r="K6698" s="26">
        <v>34000</v>
      </c>
      <c r="L6698" s="26">
        <f t="shared" si="6280"/>
        <v>0</v>
      </c>
      <c r="M6698" s="26"/>
      <c r="N6698" s="26"/>
      <c r="O6698" s="26"/>
      <c r="P6698" s="26">
        <f t="shared" si="6283"/>
        <v>34000</v>
      </c>
      <c r="Q6698" s="26">
        <f t="shared" si="6284"/>
        <v>99.053168244719586</v>
      </c>
      <c r="R6698" s="90"/>
      <c r="S6698" s="90"/>
      <c r="T6698" s="90"/>
      <c r="U6698" s="90"/>
      <c r="V6698" s="90"/>
      <c r="W6698" s="90"/>
      <c r="X6698" s="90"/>
      <c r="Y6698" s="90"/>
    </row>
    <row r="6699" spans="1:25" s="17" customFormat="1" ht="15" customHeight="1" x14ac:dyDescent="0.25">
      <c r="A6699" s="44" t="s">
        <v>935</v>
      </c>
      <c r="B6699" s="44" t="s">
        <v>140</v>
      </c>
      <c r="C6699" s="44" t="s">
        <v>1216</v>
      </c>
      <c r="D6699" s="44" t="s">
        <v>2309</v>
      </c>
      <c r="E6699" s="45" t="s">
        <v>41</v>
      </c>
      <c r="F6699" s="44" t="s">
        <v>4005</v>
      </c>
      <c r="G6699" s="46" t="s">
        <v>388</v>
      </c>
      <c r="H6699" s="46" t="s">
        <v>55</v>
      </c>
      <c r="I6699" s="35">
        <v>80000</v>
      </c>
      <c r="J6699" s="35">
        <v>75000</v>
      </c>
      <c r="K6699" s="35">
        <v>0</v>
      </c>
      <c r="L6699" s="35">
        <f t="shared" si="6280"/>
        <v>0</v>
      </c>
      <c r="M6699" s="35"/>
      <c r="N6699" s="35"/>
      <c r="O6699" s="35"/>
      <c r="P6699" s="35">
        <f t="shared" si="6283"/>
        <v>0</v>
      </c>
      <c r="Q6699" s="35">
        <f t="shared" si="6284"/>
        <v>0</v>
      </c>
      <c r="R6699" s="95"/>
      <c r="S6699" s="95"/>
      <c r="T6699" s="95"/>
      <c r="U6699" s="95"/>
      <c r="V6699" s="95"/>
      <c r="W6699" s="95"/>
      <c r="X6699" s="95"/>
      <c r="Y6699" s="95"/>
    </row>
    <row r="6700" spans="1:25" s="17" customFormat="1" ht="15" customHeight="1" x14ac:dyDescent="0.25">
      <c r="A6700" s="76" t="s">
        <v>1</v>
      </c>
      <c r="B6700" s="76" t="s">
        <v>1</v>
      </c>
      <c r="C6700" s="76" t="s">
        <v>1</v>
      </c>
      <c r="D6700" s="77" t="s">
        <v>1</v>
      </c>
      <c r="E6700" s="77" t="s">
        <v>1</v>
      </c>
      <c r="F6700" s="77" t="s">
        <v>1</v>
      </c>
      <c r="G6700" s="77" t="s">
        <v>1</v>
      </c>
      <c r="H6700" s="78" t="s">
        <v>56</v>
      </c>
      <c r="I6700" s="35">
        <f t="shared" ref="I6700:K6700" si="6300">SUM(I6701)</f>
        <v>200</v>
      </c>
      <c r="J6700" s="35">
        <f t="shared" si="6300"/>
        <v>0</v>
      </c>
      <c r="K6700" s="35">
        <f t="shared" si="6300"/>
        <v>0</v>
      </c>
      <c r="L6700" s="35">
        <f t="shared" si="6280"/>
        <v>0</v>
      </c>
      <c r="M6700" s="35">
        <f t="shared" ref="M6700" si="6301">SUM(M6701)</f>
        <v>0</v>
      </c>
      <c r="N6700" s="35">
        <f t="shared" ref="N6700:O6700" si="6302">SUM(N6701)</f>
        <v>0</v>
      </c>
      <c r="O6700" s="35">
        <f t="shared" si="6302"/>
        <v>0</v>
      </c>
      <c r="P6700" s="35">
        <f t="shared" si="6283"/>
        <v>0</v>
      </c>
      <c r="Q6700" s="35" t="str">
        <f t="shared" si="6284"/>
        <v>-</v>
      </c>
      <c r="R6700" s="95"/>
      <c r="S6700" s="95"/>
      <c r="T6700" s="95"/>
      <c r="U6700" s="95"/>
      <c r="V6700" s="95"/>
      <c r="W6700" s="95"/>
      <c r="X6700" s="95"/>
      <c r="Y6700" s="95"/>
    </row>
    <row r="6701" spans="1:25" s="17" customFormat="1" ht="15" customHeight="1" x14ac:dyDescent="0.25">
      <c r="A6701" s="76" t="s">
        <v>935</v>
      </c>
      <c r="B6701" s="76" t="s">
        <v>140</v>
      </c>
      <c r="C6701" s="76" t="s">
        <v>1216</v>
      </c>
      <c r="D6701" s="76" t="s">
        <v>2309</v>
      </c>
      <c r="E6701" s="77" t="s">
        <v>57</v>
      </c>
      <c r="F6701" s="77" t="s">
        <v>1</v>
      </c>
      <c r="G6701" s="77" t="s">
        <v>1</v>
      </c>
      <c r="H6701" s="77" t="s">
        <v>58</v>
      </c>
      <c r="I6701" s="35">
        <f t="shared" ref="I6701:K6701" si="6303">SUM(I6702:I6703)</f>
        <v>200</v>
      </c>
      <c r="J6701" s="35">
        <f t="shared" si="6303"/>
        <v>0</v>
      </c>
      <c r="K6701" s="35">
        <f t="shared" si="6303"/>
        <v>0</v>
      </c>
      <c r="L6701" s="35">
        <f t="shared" si="6280"/>
        <v>0</v>
      </c>
      <c r="M6701" s="35">
        <f t="shared" ref="M6701" si="6304">SUM(M6702:M6703)</f>
        <v>0</v>
      </c>
      <c r="N6701" s="35">
        <f t="shared" ref="N6701:O6701" si="6305">SUM(N6702:N6703)</f>
        <v>0</v>
      </c>
      <c r="O6701" s="35">
        <f t="shared" si="6305"/>
        <v>0</v>
      </c>
      <c r="P6701" s="35">
        <f t="shared" si="6283"/>
        <v>0</v>
      </c>
      <c r="Q6701" s="35" t="str">
        <f t="shared" si="6284"/>
        <v>-</v>
      </c>
      <c r="R6701" s="95"/>
      <c r="S6701" s="95"/>
      <c r="T6701" s="95"/>
      <c r="U6701" s="95"/>
      <c r="V6701" s="95"/>
      <c r="W6701" s="95"/>
      <c r="X6701" s="95"/>
      <c r="Y6701" s="95"/>
    </row>
    <row r="6702" spans="1:25" s="17" customFormat="1" ht="15" customHeight="1" x14ac:dyDescent="0.25">
      <c r="A6702" s="44" t="s">
        <v>935</v>
      </c>
      <c r="B6702" s="44" t="s">
        <v>140</v>
      </c>
      <c r="C6702" s="44" t="s">
        <v>1216</v>
      </c>
      <c r="D6702" s="44" t="s">
        <v>2309</v>
      </c>
      <c r="E6702" s="45" t="s">
        <v>106</v>
      </c>
      <c r="F6702" s="44"/>
      <c r="G6702" s="46" t="s">
        <v>388</v>
      </c>
      <c r="H6702" s="46" t="s">
        <v>105</v>
      </c>
      <c r="I6702" s="35">
        <v>100</v>
      </c>
      <c r="J6702" s="35">
        <v>0</v>
      </c>
      <c r="K6702" s="35">
        <v>0</v>
      </c>
      <c r="L6702" s="35">
        <f t="shared" si="6280"/>
        <v>0</v>
      </c>
      <c r="M6702" s="35"/>
      <c r="N6702" s="35"/>
      <c r="O6702" s="35"/>
      <c r="P6702" s="35">
        <f t="shared" si="6283"/>
        <v>0</v>
      </c>
      <c r="Q6702" s="35" t="str">
        <f t="shared" si="6284"/>
        <v>-</v>
      </c>
      <c r="R6702" s="95"/>
      <c r="S6702" s="95"/>
      <c r="T6702" s="95"/>
      <c r="U6702" s="95"/>
      <c r="V6702" s="95"/>
      <c r="W6702" s="95"/>
      <c r="X6702" s="95"/>
      <c r="Y6702" s="95"/>
    </row>
    <row r="6703" spans="1:25" s="17" customFormat="1" ht="15" customHeight="1" x14ac:dyDescent="0.25">
      <c r="A6703" s="44" t="s">
        <v>935</v>
      </c>
      <c r="B6703" s="44" t="s">
        <v>140</v>
      </c>
      <c r="C6703" s="44" t="s">
        <v>1216</v>
      </c>
      <c r="D6703" s="44" t="s">
        <v>2309</v>
      </c>
      <c r="E6703" s="45" t="s">
        <v>68</v>
      </c>
      <c r="F6703" s="44"/>
      <c r="G6703" s="46" t="s">
        <v>388</v>
      </c>
      <c r="H6703" s="46" t="s">
        <v>67</v>
      </c>
      <c r="I6703" s="35">
        <v>100</v>
      </c>
      <c r="J6703" s="35">
        <v>0</v>
      </c>
      <c r="K6703" s="35">
        <v>0</v>
      </c>
      <c r="L6703" s="35">
        <f t="shared" si="6280"/>
        <v>0</v>
      </c>
      <c r="M6703" s="35"/>
      <c r="N6703" s="35"/>
      <c r="O6703" s="35"/>
      <c r="P6703" s="35">
        <f t="shared" si="6283"/>
        <v>0</v>
      </c>
      <c r="Q6703" s="35" t="str">
        <f t="shared" si="6284"/>
        <v>-</v>
      </c>
      <c r="R6703" s="95"/>
      <c r="S6703" s="95"/>
      <c r="T6703" s="95"/>
      <c r="U6703" s="95"/>
      <c r="V6703" s="95"/>
      <c r="W6703" s="95"/>
      <c r="X6703" s="95"/>
      <c r="Y6703" s="95"/>
    </row>
    <row r="6704" spans="1:25" ht="22.5" customHeight="1" x14ac:dyDescent="0.25">
      <c r="A6704" s="63" t="s">
        <v>1</v>
      </c>
      <c r="B6704" s="63" t="s">
        <v>1</v>
      </c>
      <c r="C6704" s="63" t="s">
        <v>1</v>
      </c>
      <c r="D6704" s="65" t="s">
        <v>1</v>
      </c>
      <c r="E6704" s="65" t="s">
        <v>1</v>
      </c>
      <c r="F6704" s="65" t="s">
        <v>1</v>
      </c>
      <c r="G6704" s="65" t="s">
        <v>1</v>
      </c>
      <c r="H6704" s="66" t="s">
        <v>69</v>
      </c>
      <c r="I6704" s="30">
        <f t="shared" ref="I6704:K6704" si="6306">SUM(I6705)</f>
        <v>470100</v>
      </c>
      <c r="J6704" s="30">
        <f t="shared" si="6306"/>
        <v>0</v>
      </c>
      <c r="K6704" s="30">
        <f t="shared" si="6306"/>
        <v>0</v>
      </c>
      <c r="L6704" s="30">
        <f t="shared" si="6280"/>
        <v>0</v>
      </c>
      <c r="M6704" s="30">
        <f t="shared" ref="M6704" si="6307">SUM(M6705)</f>
        <v>0</v>
      </c>
      <c r="N6704" s="30">
        <f t="shared" ref="N6704:O6704" si="6308">SUM(N6705)</f>
        <v>0</v>
      </c>
      <c r="O6704" s="30">
        <f t="shared" si="6308"/>
        <v>0</v>
      </c>
      <c r="P6704" s="30">
        <f t="shared" si="6283"/>
        <v>0</v>
      </c>
      <c r="Q6704" s="30" t="str">
        <f t="shared" si="6284"/>
        <v>-</v>
      </c>
      <c r="R6704" s="93"/>
      <c r="S6704" s="93"/>
      <c r="T6704" s="93"/>
      <c r="U6704" s="93"/>
      <c r="V6704" s="93"/>
      <c r="W6704" s="93"/>
      <c r="X6704" s="93"/>
      <c r="Y6704" s="93"/>
    </row>
    <row r="6705" spans="1:25" ht="15" customHeight="1" x14ac:dyDescent="0.25">
      <c r="A6705" s="63" t="s">
        <v>935</v>
      </c>
      <c r="B6705" s="63" t="s">
        <v>140</v>
      </c>
      <c r="C6705" s="63" t="s">
        <v>1216</v>
      </c>
      <c r="D6705" s="63" t="s">
        <v>2309</v>
      </c>
      <c r="E6705" s="65" t="s">
        <v>70</v>
      </c>
      <c r="F6705" s="65" t="s">
        <v>1</v>
      </c>
      <c r="G6705" s="65" t="s">
        <v>1</v>
      </c>
      <c r="H6705" s="65" t="s">
        <v>71</v>
      </c>
      <c r="I6705" s="31">
        <f t="shared" ref="I6705:K6705" si="6309">SUM(I6706:I6708)</f>
        <v>470100</v>
      </c>
      <c r="J6705" s="31">
        <f t="shared" si="6309"/>
        <v>0</v>
      </c>
      <c r="K6705" s="31">
        <f t="shared" si="6309"/>
        <v>0</v>
      </c>
      <c r="L6705" s="31">
        <f t="shared" si="6280"/>
        <v>0</v>
      </c>
      <c r="M6705" s="31">
        <f t="shared" ref="M6705" si="6310">SUM(M6706:M6708)</f>
        <v>0</v>
      </c>
      <c r="N6705" s="31">
        <f t="shared" ref="N6705:O6705" si="6311">SUM(N6706:N6708)</f>
        <v>0</v>
      </c>
      <c r="O6705" s="31">
        <f t="shared" si="6311"/>
        <v>0</v>
      </c>
      <c r="P6705" s="31">
        <f t="shared" si="6283"/>
        <v>0</v>
      </c>
      <c r="Q6705" s="31" t="str">
        <f t="shared" si="6284"/>
        <v>-</v>
      </c>
      <c r="R6705" s="94"/>
      <c r="S6705" s="94"/>
      <c r="T6705" s="94"/>
      <c r="U6705" s="94"/>
      <c r="V6705" s="94"/>
      <c r="W6705" s="94"/>
      <c r="X6705" s="94"/>
      <c r="Y6705" s="94"/>
    </row>
    <row r="6706" spans="1:25" ht="15" customHeight="1" x14ac:dyDescent="0.25">
      <c r="A6706" s="52" t="s">
        <v>935</v>
      </c>
      <c r="B6706" s="52" t="s">
        <v>140</v>
      </c>
      <c r="C6706" s="52" t="s">
        <v>1216</v>
      </c>
      <c r="D6706" s="52" t="s">
        <v>2309</v>
      </c>
      <c r="E6706" s="51" t="s">
        <v>74</v>
      </c>
      <c r="F6706" s="52"/>
      <c r="G6706" s="71" t="s">
        <v>388</v>
      </c>
      <c r="H6706" s="71" t="s">
        <v>73</v>
      </c>
      <c r="I6706" s="26">
        <v>300000</v>
      </c>
      <c r="J6706" s="26">
        <v>0</v>
      </c>
      <c r="K6706" s="26">
        <v>0</v>
      </c>
      <c r="L6706" s="26">
        <f t="shared" si="6280"/>
        <v>0</v>
      </c>
      <c r="M6706" s="26"/>
      <c r="N6706" s="26"/>
      <c r="O6706" s="26"/>
      <c r="P6706" s="26">
        <f t="shared" si="6283"/>
        <v>0</v>
      </c>
      <c r="Q6706" s="26" t="str">
        <f t="shared" si="6284"/>
        <v>-</v>
      </c>
      <c r="R6706" s="90"/>
      <c r="S6706" s="90"/>
      <c r="T6706" s="90"/>
      <c r="U6706" s="90"/>
      <c r="V6706" s="90"/>
      <c r="W6706" s="90"/>
      <c r="X6706" s="90"/>
      <c r="Y6706" s="90"/>
    </row>
    <row r="6707" spans="1:25" s="17" customFormat="1" ht="15" customHeight="1" x14ac:dyDescent="0.25">
      <c r="A6707" s="44" t="s">
        <v>935</v>
      </c>
      <c r="B6707" s="44" t="s">
        <v>140</v>
      </c>
      <c r="C6707" s="44" t="s">
        <v>1216</v>
      </c>
      <c r="D6707" s="44" t="s">
        <v>2309</v>
      </c>
      <c r="E6707" s="45">
        <v>821500</v>
      </c>
      <c r="F6707" s="44"/>
      <c r="G6707" s="46" t="s">
        <v>388</v>
      </c>
      <c r="H6707" s="46" t="s">
        <v>3801</v>
      </c>
      <c r="I6707" s="35">
        <v>100</v>
      </c>
      <c r="J6707" s="35">
        <v>0</v>
      </c>
      <c r="K6707" s="35">
        <v>0</v>
      </c>
      <c r="L6707" s="35">
        <f t="shared" si="6280"/>
        <v>0</v>
      </c>
      <c r="M6707" s="35"/>
      <c r="N6707" s="35"/>
      <c r="O6707" s="35"/>
      <c r="P6707" s="35">
        <f t="shared" si="6283"/>
        <v>0</v>
      </c>
      <c r="Q6707" s="35" t="str">
        <f t="shared" si="6284"/>
        <v>-</v>
      </c>
      <c r="R6707" s="95"/>
      <c r="S6707" s="95"/>
      <c r="T6707" s="95"/>
      <c r="U6707" s="95"/>
      <c r="V6707" s="95"/>
      <c r="W6707" s="95"/>
      <c r="X6707" s="95"/>
      <c r="Y6707" s="95"/>
    </row>
    <row r="6708" spans="1:25" ht="15" customHeight="1" x14ac:dyDescent="0.25">
      <c r="A6708" s="64" t="s">
        <v>935</v>
      </c>
      <c r="B6708" s="64" t="s">
        <v>140</v>
      </c>
      <c r="C6708" s="64" t="s">
        <v>1216</v>
      </c>
      <c r="D6708" s="64" t="s">
        <v>2309</v>
      </c>
      <c r="E6708" s="20" t="s">
        <v>323</v>
      </c>
      <c r="F6708" s="64"/>
      <c r="G6708" s="53" t="s">
        <v>388</v>
      </c>
      <c r="H6708" s="53" t="s">
        <v>322</v>
      </c>
      <c r="I6708" s="26">
        <v>170000</v>
      </c>
      <c r="J6708" s="26">
        <v>0</v>
      </c>
      <c r="K6708" s="26">
        <v>0</v>
      </c>
      <c r="L6708" s="26">
        <f t="shared" si="6280"/>
        <v>0</v>
      </c>
      <c r="M6708" s="26"/>
      <c r="N6708" s="26"/>
      <c r="O6708" s="26"/>
      <c r="P6708" s="26">
        <f t="shared" si="6283"/>
        <v>0</v>
      </c>
      <c r="Q6708" s="26" t="str">
        <f t="shared" si="6284"/>
        <v>-</v>
      </c>
      <c r="R6708" s="90"/>
      <c r="S6708" s="90"/>
      <c r="T6708" s="90"/>
      <c r="U6708" s="90"/>
      <c r="V6708" s="90"/>
      <c r="W6708" s="90"/>
      <c r="X6708" s="90"/>
      <c r="Y6708" s="90"/>
    </row>
    <row r="6709" spans="1:25" ht="15" customHeight="1" x14ac:dyDescent="0.25">
      <c r="A6709" s="53" t="s">
        <v>1</v>
      </c>
      <c r="B6709" s="53" t="s">
        <v>1</v>
      </c>
      <c r="C6709" s="53" t="s">
        <v>1</v>
      </c>
      <c r="D6709" s="53" t="s">
        <v>1</v>
      </c>
      <c r="E6709" s="53" t="s">
        <v>1</v>
      </c>
      <c r="F6709" s="53" t="s">
        <v>1</v>
      </c>
      <c r="G6709" s="53" t="s">
        <v>1</v>
      </c>
      <c r="H6709" s="66" t="s">
        <v>2317</v>
      </c>
      <c r="I6709" s="30">
        <f t="shared" ref="I6709:K6709" si="6312">SUM(I6675,I6704,I6700)</f>
        <v>15024892</v>
      </c>
      <c r="J6709" s="30">
        <f t="shared" si="6312"/>
        <v>11958872</v>
      </c>
      <c r="K6709" s="30">
        <f t="shared" si="6312"/>
        <v>6770053</v>
      </c>
      <c r="L6709" s="30">
        <f t="shared" si="6280"/>
        <v>2888115</v>
      </c>
      <c r="M6709" s="30">
        <f t="shared" ref="M6709" si="6313">SUM(M6675,M6704,M6700)</f>
        <v>954055</v>
      </c>
      <c r="N6709" s="30">
        <f t="shared" ref="N6709:O6709" si="6314">SUM(N6675,N6704,N6700)</f>
        <v>921955</v>
      </c>
      <c r="O6709" s="30">
        <f t="shared" si="6314"/>
        <v>1012105</v>
      </c>
      <c r="P6709" s="30">
        <f t="shared" si="6283"/>
        <v>9658168</v>
      </c>
      <c r="Q6709" s="30">
        <f t="shared" si="6284"/>
        <v>80.761530017212323</v>
      </c>
      <c r="R6709" s="93"/>
      <c r="S6709" s="93"/>
      <c r="T6709" s="93"/>
      <c r="U6709" s="93"/>
      <c r="V6709" s="93"/>
      <c r="W6709" s="93"/>
      <c r="X6709" s="93"/>
      <c r="Y6709" s="93"/>
    </row>
    <row r="6710" spans="1:25" ht="15" customHeight="1" thickBot="1" x14ac:dyDescent="0.3">
      <c r="A6710" s="53" t="s">
        <v>1</v>
      </c>
      <c r="B6710" s="53" t="s">
        <v>1</v>
      </c>
      <c r="C6710" s="53" t="s">
        <v>1</v>
      </c>
      <c r="D6710" s="53" t="s">
        <v>1</v>
      </c>
      <c r="E6710" s="53" t="s">
        <v>1</v>
      </c>
      <c r="F6710" s="53" t="s">
        <v>1</v>
      </c>
      <c r="G6710" s="53" t="s">
        <v>1</v>
      </c>
      <c r="H6710" s="65" t="s">
        <v>76</v>
      </c>
      <c r="I6710" s="31"/>
      <c r="J6710" s="31"/>
      <c r="K6710" s="31">
        <v>0</v>
      </c>
      <c r="L6710" s="31"/>
      <c r="M6710" s="31"/>
      <c r="N6710" s="31"/>
      <c r="O6710" s="31"/>
      <c r="P6710" s="31"/>
      <c r="Q6710" s="31"/>
      <c r="R6710" s="94"/>
      <c r="S6710" s="94"/>
      <c r="T6710" s="94"/>
      <c r="U6710" s="94"/>
      <c r="V6710" s="94"/>
      <c r="W6710" s="94"/>
      <c r="X6710" s="94"/>
      <c r="Y6710" s="94"/>
    </row>
    <row r="6711" spans="1:25" ht="47.25" customHeight="1" thickBot="1" x14ac:dyDescent="0.3">
      <c r="A6711" s="110" t="s">
        <v>1</v>
      </c>
      <c r="B6711" s="110" t="s">
        <v>1</v>
      </c>
      <c r="C6711" s="110" t="s">
        <v>1</v>
      </c>
      <c r="D6711" s="110" t="s">
        <v>1</v>
      </c>
      <c r="E6711" s="110" t="s">
        <v>1</v>
      </c>
      <c r="F6711" s="110" t="s">
        <v>1</v>
      </c>
      <c r="G6711" s="110" t="s">
        <v>1</v>
      </c>
      <c r="H6711" s="28" t="s">
        <v>77</v>
      </c>
      <c r="I6711" s="109" t="s">
        <v>3984</v>
      </c>
      <c r="J6711" s="109" t="s">
        <v>11</v>
      </c>
      <c r="K6711" s="109" t="s">
        <v>3989</v>
      </c>
      <c r="L6711" s="109" t="s">
        <v>3985</v>
      </c>
      <c r="M6711" s="109" t="s">
        <v>4027</v>
      </c>
      <c r="N6711" s="109" t="s">
        <v>3988</v>
      </c>
      <c r="O6711" s="109" t="s">
        <v>3986</v>
      </c>
      <c r="P6711" s="109" t="s">
        <v>3987</v>
      </c>
      <c r="Q6711" s="109" t="s">
        <v>3695</v>
      </c>
      <c r="R6711" s="91"/>
      <c r="S6711" s="91"/>
      <c r="T6711" s="91"/>
      <c r="U6711" s="91"/>
      <c r="V6711" s="91"/>
      <c r="W6711" s="91"/>
      <c r="X6711" s="91"/>
      <c r="Y6711" s="91"/>
    </row>
    <row r="6712" spans="1:25" ht="15" customHeight="1" x14ac:dyDescent="0.25">
      <c r="A6712" s="111"/>
      <c r="B6712" s="111"/>
      <c r="C6712" s="111"/>
      <c r="D6712" s="111"/>
      <c r="E6712" s="111"/>
      <c r="F6712" s="111"/>
      <c r="G6712" s="111"/>
      <c r="H6712" s="67" t="s">
        <v>1</v>
      </c>
      <c r="I6712" s="29">
        <v>1</v>
      </c>
      <c r="J6712" s="29">
        <v>2</v>
      </c>
      <c r="K6712" s="29">
        <v>3</v>
      </c>
      <c r="L6712" s="29" t="s">
        <v>3478</v>
      </c>
      <c r="M6712" s="29">
        <v>5</v>
      </c>
      <c r="N6712" s="29">
        <v>6</v>
      </c>
      <c r="O6712" s="29">
        <v>7</v>
      </c>
      <c r="P6712" s="29" t="s">
        <v>3696</v>
      </c>
      <c r="Q6712" s="29">
        <v>9</v>
      </c>
      <c r="R6712" s="92"/>
      <c r="S6712" s="92"/>
      <c r="T6712" s="92"/>
      <c r="U6712" s="92"/>
      <c r="V6712" s="92"/>
      <c r="W6712" s="92"/>
      <c r="X6712" s="92"/>
      <c r="Y6712" s="92"/>
    </row>
    <row r="6713" spans="1:25" ht="15" customHeight="1" x14ac:dyDescent="0.25">
      <c r="A6713" s="111"/>
      <c r="B6713" s="111"/>
      <c r="C6713" s="111"/>
      <c r="D6713" s="111"/>
      <c r="E6713" s="111"/>
      <c r="F6713" s="111"/>
      <c r="G6713" s="111"/>
      <c r="H6713" s="68" t="s">
        <v>485</v>
      </c>
      <c r="I6713" s="32">
        <f t="shared" ref="I6713:K6713" si="6315">SUM(I6709)</f>
        <v>15024892</v>
      </c>
      <c r="J6713" s="32">
        <f t="shared" si="6315"/>
        <v>11958872</v>
      </c>
      <c r="K6713" s="32">
        <f t="shared" si="6315"/>
        <v>6770053</v>
      </c>
      <c r="L6713" s="32">
        <f t="shared" si="6280"/>
        <v>2888115</v>
      </c>
      <c r="M6713" s="32">
        <f t="shared" ref="M6713" si="6316">SUM(M6709)</f>
        <v>954055</v>
      </c>
      <c r="N6713" s="32">
        <f t="shared" ref="N6713:O6713" si="6317">SUM(N6709)</f>
        <v>921955</v>
      </c>
      <c r="O6713" s="32">
        <f t="shared" si="6317"/>
        <v>1012105</v>
      </c>
      <c r="P6713" s="32">
        <f t="shared" si="6283"/>
        <v>9658168</v>
      </c>
      <c r="Q6713" s="32">
        <f t="shared" si="6284"/>
        <v>80.761530017212323</v>
      </c>
      <c r="R6713" s="90"/>
      <c r="S6713" s="90"/>
      <c r="T6713" s="90"/>
      <c r="U6713" s="90"/>
      <c r="V6713" s="90"/>
      <c r="W6713" s="90"/>
      <c r="X6713" s="90"/>
      <c r="Y6713" s="90"/>
    </row>
    <row r="6714" spans="1:25" ht="15" customHeight="1" thickBot="1" x14ac:dyDescent="0.3">
      <c r="A6714" s="111"/>
      <c r="B6714" s="111"/>
      <c r="C6714" s="111"/>
      <c r="D6714" s="111"/>
      <c r="E6714" s="111"/>
      <c r="F6714" s="111"/>
      <c r="G6714" s="111"/>
      <c r="H6714" s="69" t="s">
        <v>79</v>
      </c>
      <c r="I6714" s="32">
        <f t="shared" ref="I6714:K6714" si="6318">SUM(I6713)</f>
        <v>15024892</v>
      </c>
      <c r="J6714" s="32">
        <f t="shared" si="6318"/>
        <v>11958872</v>
      </c>
      <c r="K6714" s="32">
        <f t="shared" si="6318"/>
        <v>6770053</v>
      </c>
      <c r="L6714" s="32">
        <f t="shared" si="6280"/>
        <v>2888115</v>
      </c>
      <c r="M6714" s="32">
        <f t="shared" ref="M6714" si="6319">SUM(M6713)</f>
        <v>954055</v>
      </c>
      <c r="N6714" s="32">
        <f t="shared" ref="N6714:O6714" si="6320">SUM(N6713)</f>
        <v>921955</v>
      </c>
      <c r="O6714" s="32">
        <f t="shared" si="6320"/>
        <v>1012105</v>
      </c>
      <c r="P6714" s="32">
        <f t="shared" si="6283"/>
        <v>9658168</v>
      </c>
      <c r="Q6714" s="32">
        <f t="shared" si="6284"/>
        <v>80.761530017212323</v>
      </c>
      <c r="R6714" s="90"/>
      <c r="S6714" s="90"/>
      <c r="T6714" s="90"/>
      <c r="U6714" s="90"/>
      <c r="V6714" s="90"/>
      <c r="W6714" s="90"/>
      <c r="X6714" s="90"/>
      <c r="Y6714" s="90"/>
    </row>
    <row r="6715" spans="1:25" ht="45.75" customHeight="1" thickBot="1" x14ac:dyDescent="0.3">
      <c r="A6715" s="28" t="s">
        <v>4</v>
      </c>
      <c r="B6715" s="28" t="s">
        <v>5</v>
      </c>
      <c r="C6715" s="28" t="s">
        <v>6</v>
      </c>
      <c r="D6715" s="57" t="s">
        <v>1</v>
      </c>
      <c r="E6715" s="28" t="s">
        <v>7</v>
      </c>
      <c r="F6715" s="28" t="s">
        <v>8</v>
      </c>
      <c r="G6715" s="28" t="s">
        <v>9</v>
      </c>
      <c r="H6715" s="28" t="s">
        <v>10</v>
      </c>
      <c r="I6715" s="109" t="s">
        <v>3984</v>
      </c>
      <c r="J6715" s="109" t="s">
        <v>11</v>
      </c>
      <c r="K6715" s="109" t="s">
        <v>3989</v>
      </c>
      <c r="L6715" s="109" t="s">
        <v>3985</v>
      </c>
      <c r="M6715" s="109" t="s">
        <v>4027</v>
      </c>
      <c r="N6715" s="109" t="s">
        <v>3988</v>
      </c>
      <c r="O6715" s="109" t="s">
        <v>3986</v>
      </c>
      <c r="P6715" s="109" t="s">
        <v>3987</v>
      </c>
      <c r="Q6715" s="109" t="s">
        <v>3695</v>
      </c>
      <c r="R6715" s="91"/>
      <c r="S6715" s="91"/>
      <c r="T6715" s="91"/>
      <c r="U6715" s="91"/>
      <c r="V6715" s="91"/>
      <c r="W6715" s="91"/>
      <c r="X6715" s="91"/>
      <c r="Y6715" s="91"/>
    </row>
    <row r="6716" spans="1:25" ht="15" customHeight="1" x14ac:dyDescent="0.25">
      <c r="A6716" s="58" t="s">
        <v>1</v>
      </c>
      <c r="B6716" s="58" t="s">
        <v>1</v>
      </c>
      <c r="C6716" s="58" t="s">
        <v>1</v>
      </c>
      <c r="D6716" s="59" t="s">
        <v>1</v>
      </c>
      <c r="E6716" s="59" t="s">
        <v>1</v>
      </c>
      <c r="F6716" s="60" t="s">
        <v>1</v>
      </c>
      <c r="G6716" s="61" t="s">
        <v>1</v>
      </c>
      <c r="H6716" s="62" t="s">
        <v>1</v>
      </c>
      <c r="I6716" s="29">
        <v>1</v>
      </c>
      <c r="J6716" s="29">
        <v>2</v>
      </c>
      <c r="K6716" s="29">
        <v>3</v>
      </c>
      <c r="L6716" s="29" t="s">
        <v>3478</v>
      </c>
      <c r="M6716" s="29">
        <v>5</v>
      </c>
      <c r="N6716" s="29">
        <v>6</v>
      </c>
      <c r="O6716" s="29">
        <v>7</v>
      </c>
      <c r="P6716" s="29" t="s">
        <v>3696</v>
      </c>
      <c r="Q6716" s="29">
        <v>9</v>
      </c>
      <c r="R6716" s="92"/>
      <c r="S6716" s="92"/>
      <c r="T6716" s="92"/>
      <c r="U6716" s="92"/>
      <c r="V6716" s="92"/>
      <c r="W6716" s="92"/>
      <c r="X6716" s="92"/>
      <c r="Y6716" s="92"/>
    </row>
    <row r="6717" spans="1:25" ht="15" customHeight="1" x14ac:dyDescent="0.25">
      <c r="A6717" s="63" t="s">
        <v>935</v>
      </c>
      <c r="B6717" s="63" t="s">
        <v>140</v>
      </c>
      <c r="C6717" s="64" t="s">
        <v>1227</v>
      </c>
      <c r="D6717" s="64" t="s">
        <v>2318</v>
      </c>
      <c r="E6717" s="65" t="s">
        <v>1</v>
      </c>
      <c r="F6717" s="65" t="s">
        <v>1</v>
      </c>
      <c r="G6717" s="65" t="s">
        <v>1</v>
      </c>
      <c r="H6717" s="65" t="s">
        <v>2319</v>
      </c>
      <c r="I6717" s="26"/>
      <c r="J6717" s="26"/>
      <c r="K6717" s="26"/>
      <c r="L6717" s="26"/>
      <c r="M6717" s="26"/>
      <c r="N6717" s="26"/>
      <c r="O6717" s="26"/>
      <c r="P6717" s="26"/>
      <c r="Q6717" s="26"/>
      <c r="R6717" s="90"/>
      <c r="S6717" s="90"/>
      <c r="T6717" s="90"/>
      <c r="U6717" s="90"/>
      <c r="V6717" s="90"/>
      <c r="W6717" s="90"/>
      <c r="X6717" s="90"/>
      <c r="Y6717" s="90"/>
    </row>
    <row r="6718" spans="1:25" ht="22.5" customHeight="1" x14ac:dyDescent="0.25">
      <c r="A6718" s="63" t="s">
        <v>1</v>
      </c>
      <c r="B6718" s="63" t="s">
        <v>1</v>
      </c>
      <c r="C6718" s="63" t="s">
        <v>1</v>
      </c>
      <c r="D6718" s="65" t="s">
        <v>1</v>
      </c>
      <c r="E6718" s="65" t="s">
        <v>1</v>
      </c>
      <c r="F6718" s="65" t="s">
        <v>1</v>
      </c>
      <c r="G6718" s="65" t="s">
        <v>1</v>
      </c>
      <c r="H6718" s="66" t="s">
        <v>15</v>
      </c>
      <c r="I6718" s="30">
        <f t="shared" ref="I6718:K6718" si="6321">SUM(I6719,I6727,I6729)</f>
        <v>4641741</v>
      </c>
      <c r="J6718" s="30">
        <f t="shared" si="6321"/>
        <v>3640175</v>
      </c>
      <c r="K6718" s="30">
        <f t="shared" si="6321"/>
        <v>1929652</v>
      </c>
      <c r="L6718" s="30">
        <f t="shared" si="6280"/>
        <v>1028800</v>
      </c>
      <c r="M6718" s="30">
        <f t="shared" ref="M6718" si="6322">SUM(M6719,M6727,M6729)</f>
        <v>390100</v>
      </c>
      <c r="N6718" s="30">
        <f t="shared" ref="N6718:O6718" si="6323">SUM(N6719,N6727,N6729)</f>
        <v>320100</v>
      </c>
      <c r="O6718" s="30">
        <f t="shared" si="6323"/>
        <v>318600</v>
      </c>
      <c r="P6718" s="30">
        <f t="shared" si="6283"/>
        <v>2958452</v>
      </c>
      <c r="Q6718" s="30">
        <f t="shared" si="6284"/>
        <v>81.272246526609294</v>
      </c>
      <c r="R6718" s="93"/>
      <c r="S6718" s="93"/>
      <c r="T6718" s="93"/>
      <c r="U6718" s="93"/>
      <c r="V6718" s="93"/>
      <c r="W6718" s="93"/>
      <c r="X6718" s="93"/>
      <c r="Y6718" s="93"/>
    </row>
    <row r="6719" spans="1:25" ht="15" customHeight="1" x14ac:dyDescent="0.25">
      <c r="A6719" s="63" t="s">
        <v>935</v>
      </c>
      <c r="B6719" s="63" t="s">
        <v>140</v>
      </c>
      <c r="C6719" s="63" t="s">
        <v>1227</v>
      </c>
      <c r="D6719" s="63" t="s">
        <v>2318</v>
      </c>
      <c r="E6719" s="65" t="s">
        <v>16</v>
      </c>
      <c r="F6719" s="65" t="s">
        <v>1</v>
      </c>
      <c r="G6719" s="65" t="s">
        <v>1</v>
      </c>
      <c r="H6719" s="65" t="s">
        <v>17</v>
      </c>
      <c r="I6719" s="31">
        <f t="shared" ref="I6719:K6719" si="6324">SUM(I6720:I6721)</f>
        <v>3291375</v>
      </c>
      <c r="J6719" s="31">
        <f t="shared" si="6324"/>
        <v>2944175</v>
      </c>
      <c r="K6719" s="31">
        <f t="shared" si="6324"/>
        <v>1531552</v>
      </c>
      <c r="L6719" s="31">
        <f t="shared" si="6280"/>
        <v>814500</v>
      </c>
      <c r="M6719" s="31">
        <f t="shared" ref="M6719" si="6325">SUM(M6720:M6721)</f>
        <v>271500</v>
      </c>
      <c r="N6719" s="31">
        <f t="shared" ref="N6719:O6719" si="6326">SUM(N6720:N6721)</f>
        <v>271500</v>
      </c>
      <c r="O6719" s="31">
        <f t="shared" si="6326"/>
        <v>271500</v>
      </c>
      <c r="P6719" s="31">
        <f t="shared" si="6283"/>
        <v>2346052</v>
      </c>
      <c r="Q6719" s="31">
        <f t="shared" si="6284"/>
        <v>79.68452962205032</v>
      </c>
      <c r="R6719" s="94"/>
      <c r="S6719" s="94"/>
      <c r="T6719" s="94"/>
      <c r="U6719" s="94"/>
      <c r="V6719" s="94"/>
      <c r="W6719" s="94"/>
      <c r="X6719" s="94"/>
      <c r="Y6719" s="94"/>
    </row>
    <row r="6720" spans="1:25" ht="15" customHeight="1" x14ac:dyDescent="0.25">
      <c r="A6720" s="64" t="s">
        <v>935</v>
      </c>
      <c r="B6720" s="64" t="s">
        <v>140</v>
      </c>
      <c r="C6720" s="64" t="s">
        <v>1227</v>
      </c>
      <c r="D6720" s="64" t="s">
        <v>2318</v>
      </c>
      <c r="E6720" s="20" t="s">
        <v>19</v>
      </c>
      <c r="F6720" s="64"/>
      <c r="G6720" s="53" t="s">
        <v>388</v>
      </c>
      <c r="H6720" s="53" t="s">
        <v>18</v>
      </c>
      <c r="I6720" s="26">
        <v>3029428</v>
      </c>
      <c r="J6720" s="26">
        <v>2687228</v>
      </c>
      <c r="K6720" s="26">
        <v>1373000</v>
      </c>
      <c r="L6720" s="26">
        <f t="shared" si="6280"/>
        <v>750000</v>
      </c>
      <c r="M6720" s="26">
        <v>250000</v>
      </c>
      <c r="N6720" s="26">
        <v>250000</v>
      </c>
      <c r="O6720" s="26">
        <v>250000</v>
      </c>
      <c r="P6720" s="26">
        <f t="shared" si="6283"/>
        <v>2123000</v>
      </c>
      <c r="Q6720" s="26">
        <f t="shared" si="6284"/>
        <v>79.003344710608843</v>
      </c>
      <c r="R6720" s="90"/>
      <c r="S6720" s="90"/>
      <c r="T6720" s="90"/>
      <c r="U6720" s="90"/>
      <c r="V6720" s="90"/>
      <c r="W6720" s="90"/>
      <c r="X6720" s="90"/>
      <c r="Y6720" s="90"/>
    </row>
    <row r="6721" spans="1:25" ht="15" customHeight="1" x14ac:dyDescent="0.25">
      <c r="A6721" s="63" t="s">
        <v>935</v>
      </c>
      <c r="B6721" s="63" t="s">
        <v>140</v>
      </c>
      <c r="C6721" s="63" t="s">
        <v>1227</v>
      </c>
      <c r="D6721" s="63" t="s">
        <v>2318</v>
      </c>
      <c r="E6721" s="63" t="s">
        <v>21</v>
      </c>
      <c r="F6721" s="64" t="s">
        <v>1</v>
      </c>
      <c r="G6721" s="53" t="s">
        <v>1</v>
      </c>
      <c r="H6721" s="65" t="s">
        <v>22</v>
      </c>
      <c r="I6721" s="31">
        <f t="shared" ref="I6721:K6721" si="6327">SUM(I6722:I6726)</f>
        <v>261947</v>
      </c>
      <c r="J6721" s="31">
        <f t="shared" si="6327"/>
        <v>256947</v>
      </c>
      <c r="K6721" s="31">
        <f t="shared" si="6327"/>
        <v>158552</v>
      </c>
      <c r="L6721" s="31">
        <f t="shared" si="6280"/>
        <v>64500</v>
      </c>
      <c r="M6721" s="31">
        <f t="shared" ref="M6721" si="6328">SUM(M6722:M6726)</f>
        <v>21500</v>
      </c>
      <c r="N6721" s="31">
        <f t="shared" ref="N6721:O6721" si="6329">SUM(N6722:N6726)</f>
        <v>21500</v>
      </c>
      <c r="O6721" s="31">
        <f t="shared" si="6329"/>
        <v>21500</v>
      </c>
      <c r="P6721" s="31">
        <f t="shared" si="6283"/>
        <v>223052</v>
      </c>
      <c r="Q6721" s="31">
        <f t="shared" si="6284"/>
        <v>86.808563633745479</v>
      </c>
      <c r="R6721" s="94"/>
      <c r="S6721" s="94"/>
      <c r="T6721" s="94"/>
      <c r="U6721" s="94"/>
      <c r="V6721" s="94"/>
      <c r="W6721" s="94"/>
      <c r="X6721" s="94"/>
      <c r="Y6721" s="94"/>
    </row>
    <row r="6722" spans="1:25" ht="15" customHeight="1" x14ac:dyDescent="0.25">
      <c r="A6722" s="64" t="s">
        <v>935</v>
      </c>
      <c r="B6722" s="64" t="s">
        <v>140</v>
      </c>
      <c r="C6722" s="64" t="s">
        <v>1227</v>
      </c>
      <c r="D6722" s="64" t="s">
        <v>2318</v>
      </c>
      <c r="E6722" s="20" t="s">
        <v>23</v>
      </c>
      <c r="F6722" s="64" t="s">
        <v>2320</v>
      </c>
      <c r="G6722" s="53" t="s">
        <v>388</v>
      </c>
      <c r="H6722" s="53" t="s">
        <v>85</v>
      </c>
      <c r="I6722" s="26">
        <v>45000</v>
      </c>
      <c r="J6722" s="26">
        <v>45000</v>
      </c>
      <c r="K6722" s="26">
        <v>27500</v>
      </c>
      <c r="L6722" s="26">
        <f t="shared" si="6280"/>
        <v>13500</v>
      </c>
      <c r="M6722" s="26">
        <v>4500</v>
      </c>
      <c r="N6722" s="26">
        <v>4500</v>
      </c>
      <c r="O6722" s="26">
        <v>4500</v>
      </c>
      <c r="P6722" s="26">
        <f t="shared" si="6283"/>
        <v>41000</v>
      </c>
      <c r="Q6722" s="26">
        <f t="shared" si="6284"/>
        <v>91.111111111111114</v>
      </c>
      <c r="R6722" s="90"/>
      <c r="S6722" s="90"/>
      <c r="T6722" s="90"/>
      <c r="U6722" s="90"/>
      <c r="V6722" s="90"/>
      <c r="W6722" s="90"/>
      <c r="X6722" s="90"/>
      <c r="Y6722" s="90"/>
    </row>
    <row r="6723" spans="1:25" ht="15" customHeight="1" x14ac:dyDescent="0.25">
      <c r="A6723" s="64" t="s">
        <v>935</v>
      </c>
      <c r="B6723" s="64" t="s">
        <v>140</v>
      </c>
      <c r="C6723" s="64" t="s">
        <v>1227</v>
      </c>
      <c r="D6723" s="64" t="s">
        <v>2318</v>
      </c>
      <c r="E6723" s="20" t="s">
        <v>23</v>
      </c>
      <c r="F6723" s="64" t="s">
        <v>2321</v>
      </c>
      <c r="G6723" s="53" t="s">
        <v>388</v>
      </c>
      <c r="H6723" s="53" t="s">
        <v>25</v>
      </c>
      <c r="I6723" s="26">
        <v>152000</v>
      </c>
      <c r="J6723" s="26">
        <v>152000</v>
      </c>
      <c r="K6723" s="26">
        <v>90000</v>
      </c>
      <c r="L6723" s="26">
        <f t="shared" si="6280"/>
        <v>45000</v>
      </c>
      <c r="M6723" s="26">
        <v>15000</v>
      </c>
      <c r="N6723" s="26">
        <v>15000</v>
      </c>
      <c r="O6723" s="26">
        <v>15000</v>
      </c>
      <c r="P6723" s="26">
        <f t="shared" si="6283"/>
        <v>135000</v>
      </c>
      <c r="Q6723" s="26">
        <f t="shared" si="6284"/>
        <v>88.81578947368422</v>
      </c>
      <c r="R6723" s="90"/>
      <c r="S6723" s="90"/>
      <c r="T6723" s="90"/>
      <c r="U6723" s="90"/>
      <c r="V6723" s="90"/>
      <c r="W6723" s="90"/>
      <c r="X6723" s="90"/>
      <c r="Y6723" s="90"/>
    </row>
    <row r="6724" spans="1:25" ht="15" customHeight="1" x14ac:dyDescent="0.25">
      <c r="A6724" s="64" t="s">
        <v>935</v>
      </c>
      <c r="B6724" s="64" t="s">
        <v>140</v>
      </c>
      <c r="C6724" s="64" t="s">
        <v>1227</v>
      </c>
      <c r="D6724" s="64" t="s">
        <v>2318</v>
      </c>
      <c r="E6724" s="20" t="s">
        <v>23</v>
      </c>
      <c r="F6724" s="64" t="s">
        <v>2322</v>
      </c>
      <c r="G6724" s="53" t="s">
        <v>388</v>
      </c>
      <c r="H6724" s="53" t="s">
        <v>27</v>
      </c>
      <c r="I6724" s="26">
        <v>35000</v>
      </c>
      <c r="J6724" s="26">
        <v>35000</v>
      </c>
      <c r="K6724" s="26">
        <v>33892</v>
      </c>
      <c r="L6724" s="26">
        <f t="shared" si="6280"/>
        <v>0</v>
      </c>
      <c r="M6724" s="26"/>
      <c r="N6724" s="26"/>
      <c r="O6724" s="26"/>
      <c r="P6724" s="26">
        <f t="shared" si="6283"/>
        <v>33892</v>
      </c>
      <c r="Q6724" s="26">
        <f t="shared" si="6284"/>
        <v>96.834285714285713</v>
      </c>
      <c r="R6724" s="90"/>
      <c r="S6724" s="90"/>
      <c r="T6724" s="90"/>
      <c r="U6724" s="90"/>
      <c r="V6724" s="90"/>
      <c r="W6724" s="90"/>
      <c r="X6724" s="90"/>
      <c r="Y6724" s="90"/>
    </row>
    <row r="6725" spans="1:25" ht="15" customHeight="1" x14ac:dyDescent="0.25">
      <c r="A6725" s="64" t="s">
        <v>935</v>
      </c>
      <c r="B6725" s="64" t="s">
        <v>140</v>
      </c>
      <c r="C6725" s="64" t="s">
        <v>1227</v>
      </c>
      <c r="D6725" s="64" t="s">
        <v>2318</v>
      </c>
      <c r="E6725" s="20" t="s">
        <v>23</v>
      </c>
      <c r="F6725" s="64" t="s">
        <v>2323</v>
      </c>
      <c r="G6725" s="53" t="s">
        <v>388</v>
      </c>
      <c r="H6725" s="53" t="s">
        <v>89</v>
      </c>
      <c r="I6725" s="26">
        <v>9947</v>
      </c>
      <c r="J6725" s="26">
        <v>9947</v>
      </c>
      <c r="K6725" s="26">
        <v>0</v>
      </c>
      <c r="L6725" s="26">
        <f t="shared" si="6280"/>
        <v>0</v>
      </c>
      <c r="M6725" s="26"/>
      <c r="N6725" s="26"/>
      <c r="O6725" s="26"/>
      <c r="P6725" s="26">
        <f t="shared" si="6283"/>
        <v>0</v>
      </c>
      <c r="Q6725" s="26">
        <f t="shared" si="6284"/>
        <v>0</v>
      </c>
      <c r="R6725" s="90"/>
      <c r="S6725" s="90"/>
      <c r="T6725" s="90"/>
      <c r="U6725" s="90"/>
      <c r="V6725" s="90"/>
      <c r="W6725" s="90"/>
      <c r="X6725" s="90"/>
      <c r="Y6725" s="90"/>
    </row>
    <row r="6726" spans="1:25" ht="15" customHeight="1" x14ac:dyDescent="0.25">
      <c r="A6726" s="64" t="s">
        <v>935</v>
      </c>
      <c r="B6726" s="64" t="s">
        <v>140</v>
      </c>
      <c r="C6726" s="64" t="s">
        <v>1227</v>
      </c>
      <c r="D6726" s="64" t="s">
        <v>2318</v>
      </c>
      <c r="E6726" s="20" t="s">
        <v>23</v>
      </c>
      <c r="F6726" s="64" t="s">
        <v>2324</v>
      </c>
      <c r="G6726" s="53" t="s">
        <v>388</v>
      </c>
      <c r="H6726" s="53" t="s">
        <v>29</v>
      </c>
      <c r="I6726" s="26">
        <v>20000</v>
      </c>
      <c r="J6726" s="26">
        <v>15000</v>
      </c>
      <c r="K6726" s="26">
        <v>7160</v>
      </c>
      <c r="L6726" s="26">
        <f t="shared" si="6280"/>
        <v>6000</v>
      </c>
      <c r="M6726" s="26">
        <v>2000</v>
      </c>
      <c r="N6726" s="26">
        <v>2000</v>
      </c>
      <c r="O6726" s="26">
        <v>2000</v>
      </c>
      <c r="P6726" s="26">
        <f t="shared" si="6283"/>
        <v>13160</v>
      </c>
      <c r="Q6726" s="26">
        <f t="shared" si="6284"/>
        <v>87.733333333333334</v>
      </c>
      <c r="R6726" s="90"/>
      <c r="S6726" s="90"/>
      <c r="T6726" s="90"/>
      <c r="U6726" s="90"/>
      <c r="V6726" s="90"/>
      <c r="W6726" s="90"/>
      <c r="X6726" s="90"/>
      <c r="Y6726" s="90"/>
    </row>
    <row r="6727" spans="1:25" ht="15" customHeight="1" x14ac:dyDescent="0.25">
      <c r="A6727" s="63" t="s">
        <v>935</v>
      </c>
      <c r="B6727" s="63" t="s">
        <v>140</v>
      </c>
      <c r="C6727" s="63" t="s">
        <v>1227</v>
      </c>
      <c r="D6727" s="63" t="s">
        <v>2318</v>
      </c>
      <c r="E6727" s="65" t="s">
        <v>30</v>
      </c>
      <c r="F6727" s="65" t="s">
        <v>1</v>
      </c>
      <c r="G6727" s="65" t="s">
        <v>1</v>
      </c>
      <c r="H6727" s="65" t="s">
        <v>31</v>
      </c>
      <c r="I6727" s="31">
        <f t="shared" ref="I6727:K6727" si="6330">SUM(I6728)</f>
        <v>334100</v>
      </c>
      <c r="J6727" s="31">
        <f t="shared" si="6330"/>
        <v>298000</v>
      </c>
      <c r="K6727" s="31">
        <f t="shared" si="6330"/>
        <v>162000</v>
      </c>
      <c r="L6727" s="31">
        <f t="shared" si="6280"/>
        <v>81000</v>
      </c>
      <c r="M6727" s="31">
        <f t="shared" ref="M6727" si="6331">SUM(M6728)</f>
        <v>27000</v>
      </c>
      <c r="N6727" s="31">
        <f t="shared" ref="N6727:O6727" si="6332">SUM(N6728)</f>
        <v>27000</v>
      </c>
      <c r="O6727" s="31">
        <f t="shared" si="6332"/>
        <v>27000</v>
      </c>
      <c r="P6727" s="31">
        <f t="shared" si="6283"/>
        <v>243000</v>
      </c>
      <c r="Q6727" s="31">
        <f t="shared" si="6284"/>
        <v>81.543624161073822</v>
      </c>
      <c r="R6727" s="94"/>
      <c r="S6727" s="94"/>
      <c r="T6727" s="94"/>
      <c r="U6727" s="94"/>
      <c r="V6727" s="94"/>
      <c r="W6727" s="94"/>
      <c r="X6727" s="94"/>
      <c r="Y6727" s="94"/>
    </row>
    <row r="6728" spans="1:25" ht="15" customHeight="1" x14ac:dyDescent="0.25">
      <c r="A6728" s="64" t="s">
        <v>935</v>
      </c>
      <c r="B6728" s="64" t="s">
        <v>140</v>
      </c>
      <c r="C6728" s="64" t="s">
        <v>1227</v>
      </c>
      <c r="D6728" s="64" t="s">
        <v>2318</v>
      </c>
      <c r="E6728" s="20" t="s">
        <v>33</v>
      </c>
      <c r="F6728" s="64"/>
      <c r="G6728" s="53" t="s">
        <v>388</v>
      </c>
      <c r="H6728" s="53" t="s">
        <v>32</v>
      </c>
      <c r="I6728" s="26">
        <v>334100</v>
      </c>
      <c r="J6728" s="26">
        <v>298000</v>
      </c>
      <c r="K6728" s="26">
        <v>162000</v>
      </c>
      <c r="L6728" s="26">
        <f t="shared" si="6280"/>
        <v>81000</v>
      </c>
      <c r="M6728" s="26">
        <v>27000</v>
      </c>
      <c r="N6728" s="26">
        <v>27000</v>
      </c>
      <c r="O6728" s="26">
        <v>27000</v>
      </c>
      <c r="P6728" s="26">
        <f t="shared" si="6283"/>
        <v>243000</v>
      </c>
      <c r="Q6728" s="26">
        <f t="shared" si="6284"/>
        <v>81.543624161073822</v>
      </c>
      <c r="R6728" s="90"/>
      <c r="S6728" s="90"/>
      <c r="T6728" s="90"/>
      <c r="U6728" s="90"/>
      <c r="V6728" s="90"/>
      <c r="W6728" s="90"/>
      <c r="X6728" s="90"/>
      <c r="Y6728" s="90"/>
    </row>
    <row r="6729" spans="1:25" ht="15" customHeight="1" x14ac:dyDescent="0.25">
      <c r="A6729" s="63" t="s">
        <v>935</v>
      </c>
      <c r="B6729" s="63" t="s">
        <v>140</v>
      </c>
      <c r="C6729" s="63" t="s">
        <v>1227</v>
      </c>
      <c r="D6729" s="63" t="s">
        <v>2318</v>
      </c>
      <c r="E6729" s="65" t="s">
        <v>34</v>
      </c>
      <c r="F6729" s="65" t="s">
        <v>1</v>
      </c>
      <c r="G6729" s="65" t="s">
        <v>1</v>
      </c>
      <c r="H6729" s="65" t="s">
        <v>35</v>
      </c>
      <c r="I6729" s="31">
        <f t="shared" ref="I6729:K6729" si="6333">SUM(I6730:I6738)</f>
        <v>1016266</v>
      </c>
      <c r="J6729" s="31">
        <f t="shared" si="6333"/>
        <v>398000</v>
      </c>
      <c r="K6729" s="31">
        <f t="shared" si="6333"/>
        <v>236100</v>
      </c>
      <c r="L6729" s="31">
        <f t="shared" si="6280"/>
        <v>133300</v>
      </c>
      <c r="M6729" s="31">
        <f t="shared" ref="M6729" si="6334">SUM(M6730:M6738)</f>
        <v>91600</v>
      </c>
      <c r="N6729" s="31">
        <f t="shared" ref="N6729:O6729" si="6335">SUM(N6730:N6738)</f>
        <v>21600</v>
      </c>
      <c r="O6729" s="31">
        <f t="shared" si="6335"/>
        <v>20100</v>
      </c>
      <c r="P6729" s="31">
        <f t="shared" si="6283"/>
        <v>369400</v>
      </c>
      <c r="Q6729" s="31">
        <f t="shared" si="6284"/>
        <v>92.814070351758787</v>
      </c>
      <c r="R6729" s="94"/>
      <c r="S6729" s="94"/>
      <c r="T6729" s="94"/>
      <c r="U6729" s="94"/>
      <c r="V6729" s="94"/>
      <c r="W6729" s="94"/>
      <c r="X6729" s="94"/>
      <c r="Y6729" s="94"/>
    </row>
    <row r="6730" spans="1:25" ht="15" customHeight="1" x14ac:dyDescent="0.25">
      <c r="A6730" s="64" t="s">
        <v>935</v>
      </c>
      <c r="B6730" s="64" t="s">
        <v>140</v>
      </c>
      <c r="C6730" s="64" t="s">
        <v>1227</v>
      </c>
      <c r="D6730" s="64" t="s">
        <v>2318</v>
      </c>
      <c r="E6730" s="20" t="s">
        <v>38</v>
      </c>
      <c r="F6730" s="64"/>
      <c r="G6730" s="53" t="s">
        <v>388</v>
      </c>
      <c r="H6730" s="53" t="s">
        <v>37</v>
      </c>
      <c r="I6730" s="26">
        <v>100000</v>
      </c>
      <c r="J6730" s="26">
        <v>0</v>
      </c>
      <c r="K6730" s="26">
        <v>0</v>
      </c>
      <c r="L6730" s="26">
        <f t="shared" si="6280"/>
        <v>0</v>
      </c>
      <c r="M6730" s="26"/>
      <c r="N6730" s="26"/>
      <c r="O6730" s="26"/>
      <c r="P6730" s="26">
        <f t="shared" si="6283"/>
        <v>0</v>
      </c>
      <c r="Q6730" s="26" t="str">
        <f t="shared" si="6284"/>
        <v>-</v>
      </c>
      <c r="R6730" s="90"/>
      <c r="S6730" s="90"/>
      <c r="T6730" s="90"/>
      <c r="U6730" s="90"/>
      <c r="V6730" s="90"/>
      <c r="W6730" s="90"/>
      <c r="X6730" s="90"/>
      <c r="Y6730" s="90"/>
    </row>
    <row r="6731" spans="1:25" ht="15" customHeight="1" x14ac:dyDescent="0.25">
      <c r="A6731" s="64" t="s">
        <v>935</v>
      </c>
      <c r="B6731" s="64" t="s">
        <v>140</v>
      </c>
      <c r="C6731" s="64" t="s">
        <v>1227</v>
      </c>
      <c r="D6731" s="64" t="s">
        <v>2318</v>
      </c>
      <c r="E6731" s="20" t="s">
        <v>298</v>
      </c>
      <c r="F6731" s="64"/>
      <c r="G6731" s="53" t="s">
        <v>388</v>
      </c>
      <c r="H6731" s="53" t="s">
        <v>297</v>
      </c>
      <c r="I6731" s="26">
        <v>205000</v>
      </c>
      <c r="J6731" s="26">
        <v>150000</v>
      </c>
      <c r="K6731" s="26">
        <v>130000</v>
      </c>
      <c r="L6731" s="26">
        <f t="shared" si="6280"/>
        <v>15000</v>
      </c>
      <c r="M6731" s="26">
        <v>5000</v>
      </c>
      <c r="N6731" s="26">
        <v>5000</v>
      </c>
      <c r="O6731" s="26">
        <v>5000</v>
      </c>
      <c r="P6731" s="26">
        <f t="shared" si="6283"/>
        <v>145000</v>
      </c>
      <c r="Q6731" s="26">
        <f t="shared" si="6284"/>
        <v>96.666666666666671</v>
      </c>
      <c r="R6731" s="90"/>
      <c r="S6731" s="90"/>
      <c r="T6731" s="90"/>
      <c r="U6731" s="90"/>
      <c r="V6731" s="90"/>
      <c r="W6731" s="90"/>
      <c r="X6731" s="90"/>
      <c r="Y6731" s="90"/>
    </row>
    <row r="6732" spans="1:25" ht="15" customHeight="1" x14ac:dyDescent="0.25">
      <c r="A6732" s="64" t="s">
        <v>935</v>
      </c>
      <c r="B6732" s="64" t="s">
        <v>140</v>
      </c>
      <c r="C6732" s="64" t="s">
        <v>1227</v>
      </c>
      <c r="D6732" s="64" t="s">
        <v>2318</v>
      </c>
      <c r="E6732" s="20" t="s">
        <v>301</v>
      </c>
      <c r="F6732" s="64"/>
      <c r="G6732" s="53" t="s">
        <v>388</v>
      </c>
      <c r="H6732" s="53" t="s">
        <v>300</v>
      </c>
      <c r="I6732" s="26">
        <v>60000</v>
      </c>
      <c r="J6732" s="26">
        <v>40000</v>
      </c>
      <c r="K6732" s="26">
        <v>18600</v>
      </c>
      <c r="L6732" s="26">
        <f t="shared" si="6280"/>
        <v>12000</v>
      </c>
      <c r="M6732" s="26">
        <v>4000</v>
      </c>
      <c r="N6732" s="26">
        <v>4000</v>
      </c>
      <c r="O6732" s="26">
        <v>4000</v>
      </c>
      <c r="P6732" s="26">
        <f t="shared" si="6283"/>
        <v>30600</v>
      </c>
      <c r="Q6732" s="26">
        <f t="shared" si="6284"/>
        <v>76.5</v>
      </c>
      <c r="R6732" s="90"/>
      <c r="S6732" s="90"/>
      <c r="T6732" s="90"/>
      <c r="U6732" s="90"/>
      <c r="V6732" s="90"/>
      <c r="W6732" s="90"/>
      <c r="X6732" s="90"/>
      <c r="Y6732" s="90"/>
    </row>
    <row r="6733" spans="1:25" ht="15" customHeight="1" x14ac:dyDescent="0.25">
      <c r="A6733" s="64" t="s">
        <v>935</v>
      </c>
      <c r="B6733" s="64" t="s">
        <v>140</v>
      </c>
      <c r="C6733" s="64" t="s">
        <v>1227</v>
      </c>
      <c r="D6733" s="64" t="s">
        <v>2318</v>
      </c>
      <c r="E6733" s="20" t="s">
        <v>218</v>
      </c>
      <c r="F6733" s="64"/>
      <c r="G6733" s="53" t="s">
        <v>388</v>
      </c>
      <c r="H6733" s="53" t="s">
        <v>217</v>
      </c>
      <c r="I6733" s="26">
        <v>25000</v>
      </c>
      <c r="J6733" s="26">
        <v>0</v>
      </c>
      <c r="K6733" s="26">
        <v>0</v>
      </c>
      <c r="L6733" s="26">
        <f t="shared" si="6280"/>
        <v>0</v>
      </c>
      <c r="M6733" s="26"/>
      <c r="N6733" s="26"/>
      <c r="O6733" s="26"/>
      <c r="P6733" s="26">
        <f t="shared" si="6283"/>
        <v>0</v>
      </c>
      <c r="Q6733" s="26" t="str">
        <f t="shared" si="6284"/>
        <v>-</v>
      </c>
      <c r="R6733" s="90"/>
      <c r="S6733" s="90"/>
      <c r="T6733" s="90"/>
      <c r="U6733" s="90"/>
      <c r="V6733" s="90"/>
      <c r="W6733" s="90"/>
      <c r="X6733" s="90"/>
      <c r="Y6733" s="90"/>
    </row>
    <row r="6734" spans="1:25" ht="15" customHeight="1" x14ac:dyDescent="0.25">
      <c r="A6734" s="64" t="s">
        <v>935</v>
      </c>
      <c r="B6734" s="64" t="s">
        <v>140</v>
      </c>
      <c r="C6734" s="64" t="s">
        <v>1227</v>
      </c>
      <c r="D6734" s="64" t="s">
        <v>2318</v>
      </c>
      <c r="E6734" s="20" t="s">
        <v>303</v>
      </c>
      <c r="F6734" s="64"/>
      <c r="G6734" s="53" t="s">
        <v>388</v>
      </c>
      <c r="H6734" s="53" t="s">
        <v>302</v>
      </c>
      <c r="I6734" s="26">
        <v>8000</v>
      </c>
      <c r="J6734" s="26">
        <v>0</v>
      </c>
      <c r="K6734" s="26">
        <v>0</v>
      </c>
      <c r="L6734" s="26">
        <f t="shared" si="6280"/>
        <v>0</v>
      </c>
      <c r="M6734" s="26"/>
      <c r="N6734" s="26"/>
      <c r="O6734" s="26"/>
      <c r="P6734" s="26">
        <f t="shared" si="6283"/>
        <v>0</v>
      </c>
      <c r="Q6734" s="26" t="str">
        <f t="shared" si="6284"/>
        <v>-</v>
      </c>
      <c r="R6734" s="90"/>
      <c r="S6734" s="90"/>
      <c r="T6734" s="90"/>
      <c r="U6734" s="90"/>
      <c r="V6734" s="90"/>
      <c r="W6734" s="90"/>
      <c r="X6734" s="90"/>
      <c r="Y6734" s="90"/>
    </row>
    <row r="6735" spans="1:25" ht="15" customHeight="1" x14ac:dyDescent="0.25">
      <c r="A6735" s="64" t="s">
        <v>935</v>
      </c>
      <c r="B6735" s="64" t="s">
        <v>140</v>
      </c>
      <c r="C6735" s="64" t="s">
        <v>1227</v>
      </c>
      <c r="D6735" s="64" t="s">
        <v>2318</v>
      </c>
      <c r="E6735" s="20" t="s">
        <v>305</v>
      </c>
      <c r="F6735" s="64"/>
      <c r="G6735" s="53" t="s">
        <v>388</v>
      </c>
      <c r="H6735" s="53" t="s">
        <v>304</v>
      </c>
      <c r="I6735" s="26">
        <v>9000</v>
      </c>
      <c r="J6735" s="26">
        <v>0</v>
      </c>
      <c r="K6735" s="26">
        <v>0</v>
      </c>
      <c r="L6735" s="26">
        <f t="shared" si="6280"/>
        <v>0</v>
      </c>
      <c r="M6735" s="26"/>
      <c r="N6735" s="26"/>
      <c r="O6735" s="26"/>
      <c r="P6735" s="26">
        <f t="shared" si="6283"/>
        <v>0</v>
      </c>
      <c r="Q6735" s="26" t="str">
        <f t="shared" si="6284"/>
        <v>-</v>
      </c>
      <c r="R6735" s="90"/>
      <c r="S6735" s="90"/>
      <c r="T6735" s="90"/>
      <c r="U6735" s="90"/>
      <c r="V6735" s="90"/>
      <c r="W6735" s="90"/>
      <c r="X6735" s="90"/>
      <c r="Y6735" s="90"/>
    </row>
    <row r="6736" spans="1:25" ht="15" customHeight="1" x14ac:dyDescent="0.25">
      <c r="A6736" s="64" t="s">
        <v>935</v>
      </c>
      <c r="B6736" s="64" t="s">
        <v>140</v>
      </c>
      <c r="C6736" s="64" t="s">
        <v>1227</v>
      </c>
      <c r="D6736" s="64" t="s">
        <v>2318</v>
      </c>
      <c r="E6736" s="20" t="s">
        <v>308</v>
      </c>
      <c r="F6736" s="64"/>
      <c r="G6736" s="53" t="s">
        <v>388</v>
      </c>
      <c r="H6736" s="53" t="s">
        <v>307</v>
      </c>
      <c r="I6736" s="26">
        <v>150000</v>
      </c>
      <c r="J6736" s="26">
        <v>100000</v>
      </c>
      <c r="K6736" s="26">
        <v>77500</v>
      </c>
      <c r="L6736" s="26">
        <f t="shared" ref="L6736:L6795" si="6336">SUM(M6736:O6736)</f>
        <v>22500</v>
      </c>
      <c r="M6736" s="26">
        <v>8000</v>
      </c>
      <c r="N6736" s="26">
        <v>8000</v>
      </c>
      <c r="O6736" s="26">
        <v>6500</v>
      </c>
      <c r="P6736" s="26">
        <f t="shared" ref="P6736:P6795" si="6337">K6736+L6736</f>
        <v>100000</v>
      </c>
      <c r="Q6736" s="26">
        <f t="shared" ref="Q6736:Q6795" si="6338">IF(J6736=0,"-",P6736/J6736*100)</f>
        <v>100</v>
      </c>
      <c r="R6736" s="90"/>
      <c r="S6736" s="90"/>
      <c r="T6736" s="90"/>
      <c r="U6736" s="90"/>
      <c r="V6736" s="90"/>
      <c r="W6736" s="90"/>
      <c r="X6736" s="90"/>
      <c r="Y6736" s="90"/>
    </row>
    <row r="6737" spans="1:25" ht="15" customHeight="1" x14ac:dyDescent="0.25">
      <c r="A6737" s="64" t="s">
        <v>935</v>
      </c>
      <c r="B6737" s="64" t="s">
        <v>140</v>
      </c>
      <c r="C6737" s="64" t="s">
        <v>1227</v>
      </c>
      <c r="D6737" s="64" t="s">
        <v>2318</v>
      </c>
      <c r="E6737" s="20" t="s">
        <v>311</v>
      </c>
      <c r="F6737" s="64"/>
      <c r="G6737" s="53" t="s">
        <v>388</v>
      </c>
      <c r="H6737" s="53" t="s">
        <v>310</v>
      </c>
      <c r="I6737" s="26">
        <v>15000</v>
      </c>
      <c r="J6737" s="26">
        <v>10000</v>
      </c>
      <c r="K6737" s="26">
        <v>10000</v>
      </c>
      <c r="L6737" s="26">
        <f t="shared" si="6336"/>
        <v>0</v>
      </c>
      <c r="M6737" s="26"/>
      <c r="N6737" s="26"/>
      <c r="O6737" s="26"/>
      <c r="P6737" s="26">
        <f t="shared" si="6337"/>
        <v>10000</v>
      </c>
      <c r="Q6737" s="26">
        <f t="shared" si="6338"/>
        <v>100</v>
      </c>
      <c r="R6737" s="90"/>
      <c r="S6737" s="90"/>
      <c r="T6737" s="90"/>
      <c r="U6737" s="90"/>
      <c r="V6737" s="90"/>
      <c r="W6737" s="90"/>
      <c r="X6737" s="90"/>
      <c r="Y6737" s="90"/>
    </row>
    <row r="6738" spans="1:25" ht="15" customHeight="1" x14ac:dyDescent="0.25">
      <c r="A6738" s="63" t="s">
        <v>935</v>
      </c>
      <c r="B6738" s="63" t="s">
        <v>140</v>
      </c>
      <c r="C6738" s="63" t="s">
        <v>1227</v>
      </c>
      <c r="D6738" s="63" t="s">
        <v>2318</v>
      </c>
      <c r="E6738" s="63" t="s">
        <v>39</v>
      </c>
      <c r="F6738" s="64" t="s">
        <v>1</v>
      </c>
      <c r="G6738" s="53" t="s">
        <v>1</v>
      </c>
      <c r="H6738" s="65" t="s">
        <v>40</v>
      </c>
      <c r="I6738" s="31">
        <f t="shared" ref="I6738:K6738" si="6339">SUM(I6739:I6742)</f>
        <v>444266</v>
      </c>
      <c r="J6738" s="31">
        <f t="shared" si="6339"/>
        <v>98000</v>
      </c>
      <c r="K6738" s="31">
        <f t="shared" si="6339"/>
        <v>0</v>
      </c>
      <c r="L6738" s="31">
        <f t="shared" si="6336"/>
        <v>83800</v>
      </c>
      <c r="M6738" s="31">
        <f t="shared" ref="M6738" si="6340">SUM(M6739:M6742)</f>
        <v>74600</v>
      </c>
      <c r="N6738" s="31">
        <f t="shared" ref="N6738:O6738" si="6341">SUM(N6739:N6742)</f>
        <v>4600</v>
      </c>
      <c r="O6738" s="31">
        <f t="shared" si="6341"/>
        <v>4600</v>
      </c>
      <c r="P6738" s="31">
        <f t="shared" si="6337"/>
        <v>83800</v>
      </c>
      <c r="Q6738" s="31">
        <f t="shared" si="6338"/>
        <v>85.510204081632651</v>
      </c>
      <c r="R6738" s="94"/>
      <c r="S6738" s="94"/>
      <c r="T6738" s="94"/>
      <c r="U6738" s="94"/>
      <c r="V6738" s="94"/>
      <c r="W6738" s="94"/>
      <c r="X6738" s="94"/>
      <c r="Y6738" s="94"/>
    </row>
    <row r="6739" spans="1:25" ht="15" customHeight="1" x14ac:dyDescent="0.25">
      <c r="A6739" s="64" t="s">
        <v>935</v>
      </c>
      <c r="B6739" s="64" t="s">
        <v>140</v>
      </c>
      <c r="C6739" s="64" t="s">
        <v>1227</v>
      </c>
      <c r="D6739" s="64" t="s">
        <v>2318</v>
      </c>
      <c r="E6739" s="20" t="s">
        <v>41</v>
      </c>
      <c r="F6739" s="64"/>
      <c r="G6739" s="53" t="s">
        <v>388</v>
      </c>
      <c r="H6739" s="53" t="s">
        <v>40</v>
      </c>
      <c r="I6739" s="26">
        <v>401266</v>
      </c>
      <c r="J6739" s="26">
        <v>70000</v>
      </c>
      <c r="K6739" s="26">
        <v>0</v>
      </c>
      <c r="L6739" s="26">
        <f t="shared" si="6336"/>
        <v>70000</v>
      </c>
      <c r="M6739" s="26">
        <v>70000</v>
      </c>
      <c r="N6739" s="26"/>
      <c r="O6739" s="26"/>
      <c r="P6739" s="26">
        <f t="shared" si="6337"/>
        <v>70000</v>
      </c>
      <c r="Q6739" s="26">
        <f t="shared" si="6338"/>
        <v>100</v>
      </c>
      <c r="R6739" s="90"/>
      <c r="S6739" s="90"/>
      <c r="T6739" s="90"/>
      <c r="U6739" s="90"/>
      <c r="V6739" s="90"/>
      <c r="W6739" s="90"/>
      <c r="X6739" s="90"/>
      <c r="Y6739" s="90"/>
    </row>
    <row r="6740" spans="1:25" s="17" customFormat="1" ht="15" customHeight="1" x14ac:dyDescent="0.25">
      <c r="A6740" s="44" t="s">
        <v>935</v>
      </c>
      <c r="B6740" s="44" t="s">
        <v>140</v>
      </c>
      <c r="C6740" s="44" t="s">
        <v>1227</v>
      </c>
      <c r="D6740" s="44" t="s">
        <v>2318</v>
      </c>
      <c r="E6740" s="45" t="s">
        <v>41</v>
      </c>
      <c r="F6740" s="44" t="s">
        <v>3806</v>
      </c>
      <c r="G6740" s="46" t="s">
        <v>388</v>
      </c>
      <c r="H6740" s="46" t="s">
        <v>3803</v>
      </c>
      <c r="I6740" s="35">
        <v>0</v>
      </c>
      <c r="J6740" s="35">
        <v>0</v>
      </c>
      <c r="K6740" s="35">
        <v>0</v>
      </c>
      <c r="L6740" s="35">
        <f t="shared" si="6336"/>
        <v>0</v>
      </c>
      <c r="M6740" s="35"/>
      <c r="N6740" s="35"/>
      <c r="O6740" s="35"/>
      <c r="P6740" s="35">
        <f t="shared" si="6337"/>
        <v>0</v>
      </c>
      <c r="Q6740" s="35" t="str">
        <f t="shared" si="6338"/>
        <v>-</v>
      </c>
      <c r="R6740" s="95"/>
      <c r="S6740" s="95"/>
      <c r="T6740" s="95"/>
      <c r="U6740" s="95"/>
      <c r="V6740" s="95"/>
      <c r="W6740" s="95"/>
      <c r="X6740" s="95"/>
      <c r="Y6740" s="95"/>
    </row>
    <row r="6741" spans="1:25" ht="15" customHeight="1" x14ac:dyDescent="0.25">
      <c r="A6741" s="64" t="s">
        <v>935</v>
      </c>
      <c r="B6741" s="64" t="s">
        <v>140</v>
      </c>
      <c r="C6741" s="64" t="s">
        <v>1227</v>
      </c>
      <c r="D6741" s="64" t="s">
        <v>2318</v>
      </c>
      <c r="E6741" s="20" t="s">
        <v>41</v>
      </c>
      <c r="F6741" s="64" t="s">
        <v>2325</v>
      </c>
      <c r="G6741" s="53" t="s">
        <v>388</v>
      </c>
      <c r="H6741" s="53" t="s">
        <v>49</v>
      </c>
      <c r="I6741" s="26">
        <v>25000</v>
      </c>
      <c r="J6741" s="26">
        <v>15000</v>
      </c>
      <c r="K6741" s="26">
        <v>0</v>
      </c>
      <c r="L6741" s="26">
        <f t="shared" si="6336"/>
        <v>7500</v>
      </c>
      <c r="M6741" s="26">
        <v>2500</v>
      </c>
      <c r="N6741" s="26">
        <v>2500</v>
      </c>
      <c r="O6741" s="26">
        <v>2500</v>
      </c>
      <c r="P6741" s="26">
        <f t="shared" si="6337"/>
        <v>7500</v>
      </c>
      <c r="Q6741" s="26">
        <f t="shared" si="6338"/>
        <v>50</v>
      </c>
      <c r="R6741" s="90"/>
      <c r="S6741" s="90"/>
      <c r="T6741" s="90"/>
      <c r="U6741" s="90"/>
      <c r="V6741" s="90"/>
      <c r="W6741" s="90"/>
      <c r="X6741" s="90"/>
      <c r="Y6741" s="90"/>
    </row>
    <row r="6742" spans="1:25" ht="22.5" customHeight="1" x14ac:dyDescent="0.25">
      <c r="A6742" s="64" t="s">
        <v>935</v>
      </c>
      <c r="B6742" s="64" t="s">
        <v>140</v>
      </c>
      <c r="C6742" s="64" t="s">
        <v>1227</v>
      </c>
      <c r="D6742" s="64">
        <v>21040015</v>
      </c>
      <c r="E6742" s="20" t="s">
        <v>41</v>
      </c>
      <c r="F6742" s="64" t="s">
        <v>2326</v>
      </c>
      <c r="G6742" s="53" t="s">
        <v>388</v>
      </c>
      <c r="H6742" s="53" t="s">
        <v>55</v>
      </c>
      <c r="I6742" s="26">
        <v>18000</v>
      </c>
      <c r="J6742" s="26">
        <v>13000</v>
      </c>
      <c r="K6742" s="26">
        <v>0</v>
      </c>
      <c r="L6742" s="26">
        <f t="shared" si="6336"/>
        <v>6300</v>
      </c>
      <c r="M6742" s="26">
        <v>2100</v>
      </c>
      <c r="N6742" s="26">
        <v>2100</v>
      </c>
      <c r="O6742" s="26">
        <v>2100</v>
      </c>
      <c r="P6742" s="26">
        <f t="shared" si="6337"/>
        <v>6300</v>
      </c>
      <c r="Q6742" s="26">
        <f t="shared" si="6338"/>
        <v>48.46153846153846</v>
      </c>
      <c r="R6742" s="90"/>
      <c r="S6742" s="90"/>
      <c r="T6742" s="90"/>
      <c r="U6742" s="90"/>
      <c r="V6742" s="90"/>
      <c r="W6742" s="90"/>
      <c r="X6742" s="90"/>
      <c r="Y6742" s="90"/>
    </row>
    <row r="6743" spans="1:25" ht="15" customHeight="1" x14ac:dyDescent="0.25">
      <c r="A6743" s="63" t="s">
        <v>1</v>
      </c>
      <c r="B6743" s="63" t="s">
        <v>1</v>
      </c>
      <c r="C6743" s="63" t="s">
        <v>1</v>
      </c>
      <c r="D6743" s="65" t="s">
        <v>1</v>
      </c>
      <c r="E6743" s="65" t="s">
        <v>1</v>
      </c>
      <c r="F6743" s="65" t="s">
        <v>1</v>
      </c>
      <c r="G6743" s="65" t="s">
        <v>1</v>
      </c>
      <c r="H6743" s="66" t="s">
        <v>56</v>
      </c>
      <c r="I6743" s="30">
        <f t="shared" ref="I6743:K6743" si="6342">SUM(I6744)</f>
        <v>60100</v>
      </c>
      <c r="J6743" s="30">
        <f t="shared" si="6342"/>
        <v>0</v>
      </c>
      <c r="K6743" s="30">
        <f t="shared" si="6342"/>
        <v>0</v>
      </c>
      <c r="L6743" s="30">
        <f t="shared" si="6336"/>
        <v>0</v>
      </c>
      <c r="M6743" s="30">
        <f t="shared" ref="M6743" si="6343">SUM(M6744)</f>
        <v>0</v>
      </c>
      <c r="N6743" s="30">
        <f t="shared" ref="N6743:O6743" si="6344">SUM(N6744)</f>
        <v>0</v>
      </c>
      <c r="O6743" s="30">
        <f t="shared" si="6344"/>
        <v>0</v>
      </c>
      <c r="P6743" s="30">
        <f t="shared" si="6337"/>
        <v>0</v>
      </c>
      <c r="Q6743" s="30" t="str">
        <f t="shared" si="6338"/>
        <v>-</v>
      </c>
      <c r="R6743" s="93"/>
      <c r="S6743" s="93"/>
      <c r="T6743" s="93"/>
      <c r="U6743" s="93"/>
      <c r="V6743" s="93"/>
      <c r="W6743" s="93"/>
      <c r="X6743" s="93"/>
      <c r="Y6743" s="93"/>
    </row>
    <row r="6744" spans="1:25" ht="15" customHeight="1" x14ac:dyDescent="0.25">
      <c r="A6744" s="63" t="s">
        <v>935</v>
      </c>
      <c r="B6744" s="63" t="s">
        <v>140</v>
      </c>
      <c r="C6744" s="63" t="s">
        <v>1227</v>
      </c>
      <c r="D6744" s="63" t="s">
        <v>2318</v>
      </c>
      <c r="E6744" s="65" t="s">
        <v>57</v>
      </c>
      <c r="F6744" s="65" t="s">
        <v>1</v>
      </c>
      <c r="G6744" s="65" t="s">
        <v>1</v>
      </c>
      <c r="H6744" s="65" t="s">
        <v>58</v>
      </c>
      <c r="I6744" s="31">
        <f t="shared" ref="I6744:K6744" si="6345">SUM(I6745:I6746)</f>
        <v>60100</v>
      </c>
      <c r="J6744" s="31">
        <f t="shared" si="6345"/>
        <v>0</v>
      </c>
      <c r="K6744" s="31">
        <f t="shared" si="6345"/>
        <v>0</v>
      </c>
      <c r="L6744" s="31">
        <f t="shared" si="6336"/>
        <v>0</v>
      </c>
      <c r="M6744" s="31">
        <f t="shared" ref="M6744" si="6346">SUM(M6745:M6746)</f>
        <v>0</v>
      </c>
      <c r="N6744" s="31">
        <f t="shared" ref="N6744:O6744" si="6347">SUM(N6745:N6746)</f>
        <v>0</v>
      </c>
      <c r="O6744" s="31">
        <f t="shared" si="6347"/>
        <v>0</v>
      </c>
      <c r="P6744" s="31">
        <f t="shared" si="6337"/>
        <v>0</v>
      </c>
      <c r="Q6744" s="31" t="str">
        <f t="shared" si="6338"/>
        <v>-</v>
      </c>
      <c r="R6744" s="94"/>
      <c r="S6744" s="94"/>
      <c r="T6744" s="94"/>
      <c r="U6744" s="94"/>
      <c r="V6744" s="94"/>
      <c r="W6744" s="94"/>
      <c r="X6744" s="94"/>
      <c r="Y6744" s="94"/>
    </row>
    <row r="6745" spans="1:25" s="17" customFormat="1" ht="15" customHeight="1" x14ac:dyDescent="0.25">
      <c r="A6745" s="44" t="s">
        <v>935</v>
      </c>
      <c r="B6745" s="44" t="s">
        <v>140</v>
      </c>
      <c r="C6745" s="44" t="s">
        <v>1227</v>
      </c>
      <c r="D6745" s="44" t="s">
        <v>2318</v>
      </c>
      <c r="E6745" s="45" t="s">
        <v>106</v>
      </c>
      <c r="F6745" s="44"/>
      <c r="G6745" s="46" t="s">
        <v>388</v>
      </c>
      <c r="H6745" s="46" t="s">
        <v>105</v>
      </c>
      <c r="I6745" s="41">
        <v>100</v>
      </c>
      <c r="J6745" s="41">
        <v>0</v>
      </c>
      <c r="K6745" s="41">
        <v>0</v>
      </c>
      <c r="L6745" s="41">
        <f t="shared" si="6336"/>
        <v>0</v>
      </c>
      <c r="M6745" s="41"/>
      <c r="N6745" s="41"/>
      <c r="O6745" s="41"/>
      <c r="P6745" s="41">
        <f t="shared" si="6337"/>
        <v>0</v>
      </c>
      <c r="Q6745" s="41" t="str">
        <f t="shared" si="6338"/>
        <v>-</v>
      </c>
      <c r="R6745" s="104"/>
      <c r="S6745" s="104"/>
      <c r="T6745" s="104"/>
      <c r="U6745" s="104"/>
      <c r="V6745" s="104"/>
      <c r="W6745" s="104"/>
      <c r="X6745" s="104"/>
      <c r="Y6745" s="104"/>
    </row>
    <row r="6746" spans="1:25" ht="15" customHeight="1" x14ac:dyDescent="0.25">
      <c r="A6746" s="64" t="s">
        <v>935</v>
      </c>
      <c r="B6746" s="64" t="s">
        <v>140</v>
      </c>
      <c r="C6746" s="64" t="s">
        <v>1227</v>
      </c>
      <c r="D6746" s="64" t="s">
        <v>2318</v>
      </c>
      <c r="E6746" s="20" t="s">
        <v>68</v>
      </c>
      <c r="F6746" s="64"/>
      <c r="G6746" s="53" t="s">
        <v>388</v>
      </c>
      <c r="H6746" s="53" t="s">
        <v>67</v>
      </c>
      <c r="I6746" s="26">
        <v>60000</v>
      </c>
      <c r="J6746" s="26">
        <v>0</v>
      </c>
      <c r="K6746" s="26">
        <v>0</v>
      </c>
      <c r="L6746" s="26">
        <f t="shared" si="6336"/>
        <v>0</v>
      </c>
      <c r="M6746" s="26"/>
      <c r="N6746" s="26"/>
      <c r="O6746" s="26"/>
      <c r="P6746" s="26">
        <f t="shared" si="6337"/>
        <v>0</v>
      </c>
      <c r="Q6746" s="26" t="str">
        <f t="shared" si="6338"/>
        <v>-</v>
      </c>
      <c r="R6746" s="90"/>
      <c r="S6746" s="90"/>
      <c r="T6746" s="90"/>
      <c r="U6746" s="90"/>
      <c r="V6746" s="90"/>
      <c r="W6746" s="90"/>
      <c r="X6746" s="90"/>
      <c r="Y6746" s="90"/>
    </row>
    <row r="6747" spans="1:25" ht="15" customHeight="1" x14ac:dyDescent="0.25">
      <c r="A6747" s="63" t="s">
        <v>1</v>
      </c>
      <c r="B6747" s="63" t="s">
        <v>1</v>
      </c>
      <c r="C6747" s="63" t="s">
        <v>1</v>
      </c>
      <c r="D6747" s="65" t="s">
        <v>1</v>
      </c>
      <c r="E6747" s="65" t="s">
        <v>1</v>
      </c>
      <c r="F6747" s="65" t="s">
        <v>1</v>
      </c>
      <c r="G6747" s="65" t="s">
        <v>1</v>
      </c>
      <c r="H6747" s="66" t="s">
        <v>69</v>
      </c>
      <c r="I6747" s="30">
        <f t="shared" ref="I6747:K6747" si="6348">SUM(I6748)</f>
        <v>160100</v>
      </c>
      <c r="J6747" s="30">
        <f t="shared" si="6348"/>
        <v>0</v>
      </c>
      <c r="K6747" s="30">
        <f t="shared" si="6348"/>
        <v>0</v>
      </c>
      <c r="L6747" s="30">
        <f t="shared" si="6336"/>
        <v>0</v>
      </c>
      <c r="M6747" s="30">
        <f t="shared" ref="M6747" si="6349">SUM(M6748)</f>
        <v>0</v>
      </c>
      <c r="N6747" s="30">
        <f t="shared" ref="N6747:O6747" si="6350">SUM(N6748)</f>
        <v>0</v>
      </c>
      <c r="O6747" s="30">
        <f t="shared" si="6350"/>
        <v>0</v>
      </c>
      <c r="P6747" s="30">
        <f t="shared" si="6337"/>
        <v>0</v>
      </c>
      <c r="Q6747" s="30" t="str">
        <f t="shared" si="6338"/>
        <v>-</v>
      </c>
      <c r="R6747" s="93"/>
      <c r="S6747" s="93"/>
      <c r="T6747" s="93"/>
      <c r="U6747" s="93"/>
      <c r="V6747" s="93"/>
      <c r="W6747" s="93"/>
      <c r="X6747" s="93"/>
      <c r="Y6747" s="93"/>
    </row>
    <row r="6748" spans="1:25" ht="15" customHeight="1" x14ac:dyDescent="0.25">
      <c r="A6748" s="63" t="s">
        <v>935</v>
      </c>
      <c r="B6748" s="63" t="s">
        <v>140</v>
      </c>
      <c r="C6748" s="63" t="s">
        <v>1227</v>
      </c>
      <c r="D6748" s="63" t="s">
        <v>2318</v>
      </c>
      <c r="E6748" s="65" t="s">
        <v>70</v>
      </c>
      <c r="F6748" s="65" t="s">
        <v>1</v>
      </c>
      <c r="G6748" s="65" t="s">
        <v>1</v>
      </c>
      <c r="H6748" s="65" t="s">
        <v>71</v>
      </c>
      <c r="I6748" s="31">
        <f t="shared" ref="I6748:K6748" si="6351">SUM(I6749:I6751)</f>
        <v>160100</v>
      </c>
      <c r="J6748" s="31">
        <f t="shared" si="6351"/>
        <v>0</v>
      </c>
      <c r="K6748" s="31">
        <f t="shared" si="6351"/>
        <v>0</v>
      </c>
      <c r="L6748" s="31">
        <f t="shared" si="6336"/>
        <v>0</v>
      </c>
      <c r="M6748" s="31">
        <f t="shared" ref="M6748" si="6352">SUM(M6749:M6751)</f>
        <v>0</v>
      </c>
      <c r="N6748" s="31">
        <f t="shared" ref="N6748:O6748" si="6353">SUM(N6749:N6751)</f>
        <v>0</v>
      </c>
      <c r="O6748" s="31">
        <f t="shared" si="6353"/>
        <v>0</v>
      </c>
      <c r="P6748" s="31">
        <f t="shared" si="6337"/>
        <v>0</v>
      </c>
      <c r="Q6748" s="31" t="str">
        <f t="shared" si="6338"/>
        <v>-</v>
      </c>
      <c r="R6748" s="94"/>
      <c r="S6748" s="94"/>
      <c r="T6748" s="94"/>
      <c r="U6748" s="94"/>
      <c r="V6748" s="94"/>
      <c r="W6748" s="94"/>
      <c r="X6748" s="94"/>
      <c r="Y6748" s="94"/>
    </row>
    <row r="6749" spans="1:25" ht="15" customHeight="1" x14ac:dyDescent="0.25">
      <c r="A6749" s="64" t="s">
        <v>935</v>
      </c>
      <c r="B6749" s="64" t="s">
        <v>140</v>
      </c>
      <c r="C6749" s="64" t="s">
        <v>1227</v>
      </c>
      <c r="D6749" s="64" t="s">
        <v>2318</v>
      </c>
      <c r="E6749" s="20" t="s">
        <v>74</v>
      </c>
      <c r="F6749" s="64"/>
      <c r="G6749" s="53" t="s">
        <v>388</v>
      </c>
      <c r="H6749" s="53" t="s">
        <v>73</v>
      </c>
      <c r="I6749" s="26">
        <v>140000</v>
      </c>
      <c r="J6749" s="26">
        <v>0</v>
      </c>
      <c r="K6749" s="26">
        <v>0</v>
      </c>
      <c r="L6749" s="26">
        <f t="shared" si="6336"/>
        <v>0</v>
      </c>
      <c r="M6749" s="26"/>
      <c r="N6749" s="26"/>
      <c r="O6749" s="26"/>
      <c r="P6749" s="26">
        <f t="shared" si="6337"/>
        <v>0</v>
      </c>
      <c r="Q6749" s="26" t="str">
        <f t="shared" si="6338"/>
        <v>-</v>
      </c>
      <c r="R6749" s="90"/>
      <c r="S6749" s="90"/>
      <c r="T6749" s="90"/>
      <c r="U6749" s="90"/>
      <c r="V6749" s="90"/>
      <c r="W6749" s="90"/>
      <c r="X6749" s="90"/>
      <c r="Y6749" s="90"/>
    </row>
    <row r="6750" spans="1:25" s="17" customFormat="1" ht="15" customHeight="1" x14ac:dyDescent="0.25">
      <c r="A6750" s="44" t="s">
        <v>935</v>
      </c>
      <c r="B6750" s="44" t="s">
        <v>140</v>
      </c>
      <c r="C6750" s="44" t="s">
        <v>1227</v>
      </c>
      <c r="D6750" s="44" t="s">
        <v>2318</v>
      </c>
      <c r="E6750" s="45">
        <v>821500</v>
      </c>
      <c r="F6750" s="44"/>
      <c r="G6750" s="46" t="s">
        <v>388</v>
      </c>
      <c r="H6750" s="46" t="s">
        <v>3801</v>
      </c>
      <c r="I6750" s="35">
        <v>100</v>
      </c>
      <c r="J6750" s="35">
        <v>0</v>
      </c>
      <c r="K6750" s="35">
        <v>0</v>
      </c>
      <c r="L6750" s="35">
        <f t="shared" si="6336"/>
        <v>0</v>
      </c>
      <c r="M6750" s="35"/>
      <c r="N6750" s="35"/>
      <c r="O6750" s="35"/>
      <c r="P6750" s="35">
        <f t="shared" si="6337"/>
        <v>0</v>
      </c>
      <c r="Q6750" s="35" t="str">
        <f t="shared" si="6338"/>
        <v>-</v>
      </c>
      <c r="R6750" s="95"/>
      <c r="S6750" s="95"/>
      <c r="T6750" s="95"/>
      <c r="U6750" s="95"/>
      <c r="V6750" s="95"/>
      <c r="W6750" s="95"/>
      <c r="X6750" s="95"/>
      <c r="Y6750" s="95"/>
    </row>
    <row r="6751" spans="1:25" ht="15" customHeight="1" x14ac:dyDescent="0.25">
      <c r="A6751" s="64" t="s">
        <v>935</v>
      </c>
      <c r="B6751" s="64" t="s">
        <v>140</v>
      </c>
      <c r="C6751" s="64" t="s">
        <v>1227</v>
      </c>
      <c r="D6751" s="64" t="s">
        <v>2318</v>
      </c>
      <c r="E6751" s="20" t="s">
        <v>323</v>
      </c>
      <c r="F6751" s="64"/>
      <c r="G6751" s="53" t="s">
        <v>388</v>
      </c>
      <c r="H6751" s="53" t="s">
        <v>322</v>
      </c>
      <c r="I6751" s="26">
        <v>20000</v>
      </c>
      <c r="J6751" s="26">
        <v>0</v>
      </c>
      <c r="K6751" s="26">
        <v>0</v>
      </c>
      <c r="L6751" s="26">
        <f t="shared" si="6336"/>
        <v>0</v>
      </c>
      <c r="M6751" s="26"/>
      <c r="N6751" s="26"/>
      <c r="O6751" s="26"/>
      <c r="P6751" s="26">
        <f t="shared" si="6337"/>
        <v>0</v>
      </c>
      <c r="Q6751" s="26" t="str">
        <f t="shared" si="6338"/>
        <v>-</v>
      </c>
      <c r="R6751" s="90"/>
      <c r="S6751" s="90"/>
      <c r="T6751" s="90"/>
      <c r="U6751" s="90"/>
      <c r="V6751" s="90"/>
      <c r="W6751" s="90"/>
      <c r="X6751" s="90"/>
      <c r="Y6751" s="90"/>
    </row>
    <row r="6752" spans="1:25" ht="15" customHeight="1" x14ac:dyDescent="0.25">
      <c r="A6752" s="53" t="s">
        <v>1</v>
      </c>
      <c r="B6752" s="53" t="s">
        <v>1</v>
      </c>
      <c r="C6752" s="53" t="s">
        <v>1</v>
      </c>
      <c r="D6752" s="53" t="s">
        <v>1</v>
      </c>
      <c r="E6752" s="53" t="s">
        <v>1</v>
      </c>
      <c r="F6752" s="53" t="s">
        <v>1</v>
      </c>
      <c r="G6752" s="53" t="s">
        <v>1</v>
      </c>
      <c r="H6752" s="66" t="s">
        <v>2327</v>
      </c>
      <c r="I6752" s="30">
        <f t="shared" ref="I6752:K6752" si="6354">SUM(I6718,I6743,I6747)</f>
        <v>4861941</v>
      </c>
      <c r="J6752" s="30">
        <f t="shared" si="6354"/>
        <v>3640175</v>
      </c>
      <c r="K6752" s="30">
        <f t="shared" si="6354"/>
        <v>1929652</v>
      </c>
      <c r="L6752" s="30">
        <f t="shared" si="6336"/>
        <v>1028800</v>
      </c>
      <c r="M6752" s="30">
        <f t="shared" ref="M6752" si="6355">SUM(M6718,M6743,M6747)</f>
        <v>390100</v>
      </c>
      <c r="N6752" s="30">
        <f t="shared" ref="N6752:O6752" si="6356">SUM(N6718,N6743,N6747)</f>
        <v>320100</v>
      </c>
      <c r="O6752" s="30">
        <f t="shared" si="6356"/>
        <v>318600</v>
      </c>
      <c r="P6752" s="30">
        <f t="shared" si="6337"/>
        <v>2958452</v>
      </c>
      <c r="Q6752" s="30">
        <f t="shared" si="6338"/>
        <v>81.272246526609294</v>
      </c>
      <c r="R6752" s="93"/>
      <c r="S6752" s="93"/>
      <c r="T6752" s="93"/>
      <c r="U6752" s="93"/>
      <c r="V6752" s="93"/>
      <c r="W6752" s="93"/>
      <c r="X6752" s="93"/>
      <c r="Y6752" s="93"/>
    </row>
    <row r="6753" spans="1:25" ht="15" customHeight="1" thickBot="1" x14ac:dyDescent="0.3">
      <c r="A6753" s="53" t="s">
        <v>1</v>
      </c>
      <c r="B6753" s="53" t="s">
        <v>1</v>
      </c>
      <c r="C6753" s="53" t="s">
        <v>1</v>
      </c>
      <c r="D6753" s="53" t="s">
        <v>1</v>
      </c>
      <c r="E6753" s="53" t="s">
        <v>1</v>
      </c>
      <c r="F6753" s="53" t="s">
        <v>1</v>
      </c>
      <c r="G6753" s="53" t="s">
        <v>1</v>
      </c>
      <c r="H6753" s="65" t="s">
        <v>76</v>
      </c>
      <c r="I6753" s="31"/>
      <c r="J6753" s="31"/>
      <c r="K6753" s="31">
        <v>0</v>
      </c>
      <c r="L6753" s="31"/>
      <c r="M6753" s="31"/>
      <c r="N6753" s="31"/>
      <c r="O6753" s="31"/>
      <c r="P6753" s="31"/>
      <c r="Q6753" s="31"/>
      <c r="R6753" s="94"/>
      <c r="S6753" s="94"/>
      <c r="T6753" s="94"/>
      <c r="U6753" s="94"/>
      <c r="V6753" s="94"/>
      <c r="W6753" s="94"/>
      <c r="X6753" s="94"/>
      <c r="Y6753" s="94"/>
    </row>
    <row r="6754" spans="1:25" ht="47.25" customHeight="1" thickBot="1" x14ac:dyDescent="0.3">
      <c r="A6754" s="110" t="s">
        <v>1</v>
      </c>
      <c r="B6754" s="110" t="s">
        <v>1</v>
      </c>
      <c r="C6754" s="110" t="s">
        <v>1</v>
      </c>
      <c r="D6754" s="110" t="s">
        <v>1</v>
      </c>
      <c r="E6754" s="110" t="s">
        <v>1</v>
      </c>
      <c r="F6754" s="110" t="s">
        <v>1</v>
      </c>
      <c r="G6754" s="110" t="s">
        <v>1</v>
      </c>
      <c r="H6754" s="28" t="s">
        <v>77</v>
      </c>
      <c r="I6754" s="109" t="s">
        <v>3984</v>
      </c>
      <c r="J6754" s="109" t="s">
        <v>11</v>
      </c>
      <c r="K6754" s="109" t="s">
        <v>3989</v>
      </c>
      <c r="L6754" s="109" t="s">
        <v>3985</v>
      </c>
      <c r="M6754" s="109" t="s">
        <v>4027</v>
      </c>
      <c r="N6754" s="109" t="s">
        <v>3988</v>
      </c>
      <c r="O6754" s="109" t="s">
        <v>3986</v>
      </c>
      <c r="P6754" s="109" t="s">
        <v>3987</v>
      </c>
      <c r="Q6754" s="109" t="s">
        <v>3695</v>
      </c>
      <c r="R6754" s="91"/>
      <c r="S6754" s="91"/>
      <c r="T6754" s="91"/>
      <c r="U6754" s="91"/>
      <c r="V6754" s="91"/>
      <c r="W6754" s="91"/>
      <c r="X6754" s="91"/>
      <c r="Y6754" s="91"/>
    </row>
    <row r="6755" spans="1:25" ht="15" customHeight="1" x14ac:dyDescent="0.25">
      <c r="A6755" s="111"/>
      <c r="B6755" s="111"/>
      <c r="C6755" s="111"/>
      <c r="D6755" s="111"/>
      <c r="E6755" s="111"/>
      <c r="F6755" s="111"/>
      <c r="G6755" s="111"/>
      <c r="H6755" s="67" t="s">
        <v>1</v>
      </c>
      <c r="I6755" s="29">
        <v>1</v>
      </c>
      <c r="J6755" s="29">
        <v>2</v>
      </c>
      <c r="K6755" s="29">
        <v>3</v>
      </c>
      <c r="L6755" s="29" t="s">
        <v>3478</v>
      </c>
      <c r="M6755" s="29">
        <v>5</v>
      </c>
      <c r="N6755" s="29">
        <v>6</v>
      </c>
      <c r="O6755" s="29">
        <v>7</v>
      </c>
      <c r="P6755" s="29" t="s">
        <v>3696</v>
      </c>
      <c r="Q6755" s="29">
        <v>9</v>
      </c>
      <c r="R6755" s="92"/>
      <c r="S6755" s="92"/>
      <c r="T6755" s="92"/>
      <c r="U6755" s="92"/>
      <c r="V6755" s="92"/>
      <c r="W6755" s="92"/>
      <c r="X6755" s="92"/>
      <c r="Y6755" s="92"/>
    </row>
    <row r="6756" spans="1:25" ht="15" customHeight="1" x14ac:dyDescent="0.25">
      <c r="A6756" s="111"/>
      <c r="B6756" s="111"/>
      <c r="C6756" s="111"/>
      <c r="D6756" s="111"/>
      <c r="E6756" s="111"/>
      <c r="F6756" s="111"/>
      <c r="G6756" s="111"/>
      <c r="H6756" s="68" t="s">
        <v>485</v>
      </c>
      <c r="I6756" s="32">
        <f t="shared" ref="I6756:K6756" si="6357">SUM(I6752)</f>
        <v>4861941</v>
      </c>
      <c r="J6756" s="32">
        <f t="shared" si="6357"/>
        <v>3640175</v>
      </c>
      <c r="K6756" s="32">
        <f t="shared" si="6357"/>
        <v>1929652</v>
      </c>
      <c r="L6756" s="32">
        <f t="shared" si="6336"/>
        <v>1028800</v>
      </c>
      <c r="M6756" s="32">
        <f t="shared" ref="M6756" si="6358">SUM(M6752)</f>
        <v>390100</v>
      </c>
      <c r="N6756" s="32">
        <f t="shared" ref="N6756:O6756" si="6359">SUM(N6752)</f>
        <v>320100</v>
      </c>
      <c r="O6756" s="32">
        <f t="shared" si="6359"/>
        <v>318600</v>
      </c>
      <c r="P6756" s="32">
        <f t="shared" si="6337"/>
        <v>2958452</v>
      </c>
      <c r="Q6756" s="32">
        <f t="shared" si="6338"/>
        <v>81.272246526609294</v>
      </c>
      <c r="R6756" s="90"/>
      <c r="S6756" s="90"/>
      <c r="T6756" s="90"/>
      <c r="U6756" s="90"/>
      <c r="V6756" s="90"/>
      <c r="W6756" s="90"/>
      <c r="X6756" s="90"/>
      <c r="Y6756" s="90"/>
    </row>
    <row r="6757" spans="1:25" ht="15" customHeight="1" x14ac:dyDescent="0.25">
      <c r="A6757" s="111"/>
      <c r="B6757" s="111"/>
      <c r="C6757" s="111"/>
      <c r="D6757" s="111"/>
      <c r="E6757" s="111"/>
      <c r="F6757" s="111"/>
      <c r="G6757" s="111"/>
      <c r="H6757" s="69" t="s">
        <v>79</v>
      </c>
      <c r="I6757" s="32">
        <f t="shared" ref="I6757:K6757" si="6360">SUM(I6756)</f>
        <v>4861941</v>
      </c>
      <c r="J6757" s="32">
        <f t="shared" si="6360"/>
        <v>3640175</v>
      </c>
      <c r="K6757" s="32">
        <f t="shared" si="6360"/>
        <v>1929652</v>
      </c>
      <c r="L6757" s="32">
        <f t="shared" si="6336"/>
        <v>1028800</v>
      </c>
      <c r="M6757" s="32">
        <f t="shared" ref="M6757" si="6361">SUM(M6756)</f>
        <v>390100</v>
      </c>
      <c r="N6757" s="32">
        <f t="shared" ref="N6757:O6757" si="6362">SUM(N6756)</f>
        <v>320100</v>
      </c>
      <c r="O6757" s="32">
        <f t="shared" si="6362"/>
        <v>318600</v>
      </c>
      <c r="P6757" s="32">
        <f t="shared" si="6337"/>
        <v>2958452</v>
      </c>
      <c r="Q6757" s="32">
        <f t="shared" si="6338"/>
        <v>81.272246526609294</v>
      </c>
      <c r="R6757" s="90"/>
      <c r="S6757" s="90"/>
      <c r="T6757" s="90"/>
      <c r="U6757" s="90"/>
      <c r="V6757" s="90"/>
      <c r="W6757" s="90"/>
      <c r="X6757" s="90"/>
      <c r="Y6757" s="90"/>
    </row>
    <row r="6758" spans="1:25" ht="15" customHeight="1" x14ac:dyDescent="0.25">
      <c r="A6758" s="112"/>
      <c r="B6758" s="112"/>
      <c r="C6758" s="112"/>
      <c r="D6758" s="112"/>
      <c r="E6758" s="112"/>
      <c r="F6758" s="112"/>
      <c r="G6758" s="112"/>
      <c r="I6758" s="27"/>
      <c r="J6758" s="27"/>
      <c r="K6758" s="27">
        <v>0</v>
      </c>
      <c r="L6758" s="27"/>
      <c r="M6758" s="27"/>
      <c r="N6758" s="27"/>
      <c r="O6758" s="27"/>
      <c r="P6758" s="27"/>
      <c r="Q6758" s="27"/>
      <c r="R6758" s="27"/>
      <c r="S6758" s="27"/>
      <c r="T6758" s="27"/>
      <c r="U6758" s="27"/>
      <c r="V6758" s="27"/>
      <c r="W6758" s="27"/>
      <c r="X6758" s="27"/>
      <c r="Y6758" s="27"/>
    </row>
    <row r="6759" spans="1:25" ht="15" customHeight="1" thickBot="1" x14ac:dyDescent="0.3">
      <c r="A6759" s="53" t="s">
        <v>1</v>
      </c>
      <c r="B6759" s="53" t="s">
        <v>1</v>
      </c>
      <c r="C6759" s="53" t="s">
        <v>1</v>
      </c>
      <c r="D6759" s="53" t="s">
        <v>1</v>
      </c>
      <c r="E6759" s="53" t="s">
        <v>1</v>
      </c>
      <c r="F6759" s="53" t="s">
        <v>1</v>
      </c>
      <c r="G6759" s="53" t="s">
        <v>1</v>
      </c>
      <c r="H6759" s="21" t="s">
        <v>1</v>
      </c>
      <c r="I6759" s="33"/>
      <c r="J6759" s="33"/>
      <c r="K6759" s="33">
        <v>0</v>
      </c>
      <c r="L6759" s="33"/>
      <c r="M6759" s="33"/>
      <c r="N6759" s="33"/>
      <c r="O6759" s="33"/>
      <c r="P6759" s="33"/>
      <c r="Q6759" s="33"/>
      <c r="R6759" s="33"/>
      <c r="S6759" s="33"/>
      <c r="T6759" s="33"/>
      <c r="U6759" s="33"/>
      <c r="V6759" s="33"/>
      <c r="W6759" s="33"/>
      <c r="X6759" s="33"/>
      <c r="Y6759" s="33"/>
    </row>
    <row r="6760" spans="1:25" ht="45.75" customHeight="1" thickBot="1" x14ac:dyDescent="0.3">
      <c r="A6760" s="28" t="s">
        <v>4</v>
      </c>
      <c r="B6760" s="28" t="s">
        <v>5</v>
      </c>
      <c r="C6760" s="28" t="s">
        <v>6</v>
      </c>
      <c r="D6760" s="57" t="s">
        <v>1</v>
      </c>
      <c r="E6760" s="28" t="s">
        <v>7</v>
      </c>
      <c r="F6760" s="28" t="s">
        <v>8</v>
      </c>
      <c r="G6760" s="28" t="s">
        <v>9</v>
      </c>
      <c r="H6760" s="28" t="s">
        <v>10</v>
      </c>
      <c r="I6760" s="109" t="s">
        <v>3984</v>
      </c>
      <c r="J6760" s="109" t="s">
        <v>11</v>
      </c>
      <c r="K6760" s="109" t="s">
        <v>3989</v>
      </c>
      <c r="L6760" s="109" t="s">
        <v>3985</v>
      </c>
      <c r="M6760" s="109" t="s">
        <v>4027</v>
      </c>
      <c r="N6760" s="109" t="s">
        <v>3988</v>
      </c>
      <c r="O6760" s="109" t="s">
        <v>3986</v>
      </c>
      <c r="P6760" s="109" t="s">
        <v>3987</v>
      </c>
      <c r="Q6760" s="109" t="s">
        <v>3695</v>
      </c>
      <c r="R6760" s="91"/>
      <c r="S6760" s="91"/>
      <c r="T6760" s="91"/>
      <c r="U6760" s="91"/>
      <c r="V6760" s="91"/>
      <c r="W6760" s="91"/>
      <c r="X6760" s="91"/>
      <c r="Y6760" s="91"/>
    </row>
    <row r="6761" spans="1:25" ht="15" customHeight="1" x14ac:dyDescent="0.25">
      <c r="A6761" s="58" t="s">
        <v>1</v>
      </c>
      <c r="B6761" s="58" t="s">
        <v>1</v>
      </c>
      <c r="C6761" s="58" t="s">
        <v>1</v>
      </c>
      <c r="D6761" s="59" t="s">
        <v>1</v>
      </c>
      <c r="E6761" s="59" t="s">
        <v>1</v>
      </c>
      <c r="F6761" s="60" t="s">
        <v>1</v>
      </c>
      <c r="G6761" s="61" t="s">
        <v>1</v>
      </c>
      <c r="H6761" s="62" t="s">
        <v>1</v>
      </c>
      <c r="I6761" s="29">
        <v>1</v>
      </c>
      <c r="J6761" s="29">
        <v>2</v>
      </c>
      <c r="K6761" s="29">
        <v>3</v>
      </c>
      <c r="L6761" s="29" t="s">
        <v>3478</v>
      </c>
      <c r="M6761" s="29">
        <v>5</v>
      </c>
      <c r="N6761" s="29">
        <v>6</v>
      </c>
      <c r="O6761" s="29">
        <v>7</v>
      </c>
      <c r="P6761" s="29" t="s">
        <v>3696</v>
      </c>
      <c r="Q6761" s="29">
        <v>9</v>
      </c>
      <c r="R6761" s="92"/>
      <c r="S6761" s="92"/>
      <c r="T6761" s="92"/>
      <c r="U6761" s="92"/>
      <c r="V6761" s="92"/>
      <c r="W6761" s="92"/>
      <c r="X6761" s="92"/>
      <c r="Y6761" s="92"/>
    </row>
    <row r="6762" spans="1:25" ht="15" customHeight="1" x14ac:dyDescent="0.25">
      <c r="A6762" s="63" t="s">
        <v>935</v>
      </c>
      <c r="B6762" s="63" t="s">
        <v>140</v>
      </c>
      <c r="C6762" s="64" t="s">
        <v>1238</v>
      </c>
      <c r="D6762" s="64" t="s">
        <v>2328</v>
      </c>
      <c r="E6762" s="65" t="s">
        <v>1</v>
      </c>
      <c r="F6762" s="65" t="s">
        <v>1</v>
      </c>
      <c r="G6762" s="65" t="s">
        <v>1</v>
      </c>
      <c r="H6762" s="65" t="s">
        <v>2329</v>
      </c>
      <c r="I6762" s="26">
        <v>0</v>
      </c>
      <c r="J6762" s="26" t="s">
        <v>1</v>
      </c>
      <c r="K6762" s="26">
        <v>0</v>
      </c>
      <c r="L6762" s="26"/>
      <c r="M6762" s="26"/>
      <c r="N6762" s="26"/>
      <c r="O6762" s="26"/>
      <c r="P6762" s="26"/>
      <c r="Q6762" s="26"/>
      <c r="R6762" s="90"/>
      <c r="S6762" s="90"/>
      <c r="T6762" s="90"/>
      <c r="U6762" s="90"/>
      <c r="V6762" s="90"/>
      <c r="W6762" s="90"/>
      <c r="X6762" s="90"/>
      <c r="Y6762" s="90"/>
    </row>
    <row r="6763" spans="1:25" ht="22.5" customHeight="1" x14ac:dyDescent="0.25">
      <c r="A6763" s="63" t="s">
        <v>1</v>
      </c>
      <c r="B6763" s="63" t="s">
        <v>1</v>
      </c>
      <c r="C6763" s="63" t="s">
        <v>1</v>
      </c>
      <c r="D6763" s="65" t="s">
        <v>1</v>
      </c>
      <c r="E6763" s="65" t="s">
        <v>1</v>
      </c>
      <c r="F6763" s="65" t="s">
        <v>1</v>
      </c>
      <c r="G6763" s="65" t="s">
        <v>1</v>
      </c>
      <c r="H6763" s="66" t="s">
        <v>15</v>
      </c>
      <c r="I6763" s="30">
        <f t="shared" ref="I6763:K6763" si="6363">SUM(I6764,I6771,I6773)</f>
        <v>0</v>
      </c>
      <c r="J6763" s="30">
        <f t="shared" si="6363"/>
        <v>0</v>
      </c>
      <c r="K6763" s="30">
        <f t="shared" si="6363"/>
        <v>0</v>
      </c>
      <c r="L6763" s="30">
        <f t="shared" si="6336"/>
        <v>0</v>
      </c>
      <c r="M6763" s="30">
        <f t="shared" ref="M6763" si="6364">SUM(M6764,M6771,M6773)</f>
        <v>0</v>
      </c>
      <c r="N6763" s="30">
        <f t="shared" ref="N6763:O6763" si="6365">SUM(N6764,N6771,N6773)</f>
        <v>0</v>
      </c>
      <c r="O6763" s="30">
        <f t="shared" si="6365"/>
        <v>0</v>
      </c>
      <c r="P6763" s="30">
        <f t="shared" si="6337"/>
        <v>0</v>
      </c>
      <c r="Q6763" s="30" t="str">
        <f t="shared" si="6338"/>
        <v>-</v>
      </c>
      <c r="R6763" s="93"/>
      <c r="S6763" s="93"/>
      <c r="T6763" s="93"/>
      <c r="U6763" s="93"/>
      <c r="V6763" s="93"/>
      <c r="W6763" s="93"/>
      <c r="X6763" s="93"/>
      <c r="Y6763" s="93"/>
    </row>
    <row r="6764" spans="1:25" ht="15" customHeight="1" x14ac:dyDescent="0.25">
      <c r="A6764" s="63" t="s">
        <v>935</v>
      </c>
      <c r="B6764" s="63" t="s">
        <v>140</v>
      </c>
      <c r="C6764" s="63" t="s">
        <v>1238</v>
      </c>
      <c r="D6764" s="63" t="s">
        <v>2328</v>
      </c>
      <c r="E6764" s="65" t="s">
        <v>16</v>
      </c>
      <c r="F6764" s="65" t="s">
        <v>1</v>
      </c>
      <c r="G6764" s="65" t="s">
        <v>1</v>
      </c>
      <c r="H6764" s="65" t="s">
        <v>17</v>
      </c>
      <c r="I6764" s="31">
        <f t="shared" ref="I6764:K6764" si="6366">SUM(I6765:I6766)</f>
        <v>0</v>
      </c>
      <c r="J6764" s="31">
        <f t="shared" si="6366"/>
        <v>0</v>
      </c>
      <c r="K6764" s="31">
        <f t="shared" si="6366"/>
        <v>0</v>
      </c>
      <c r="L6764" s="31">
        <f t="shared" si="6336"/>
        <v>0</v>
      </c>
      <c r="M6764" s="31">
        <f t="shared" ref="M6764" si="6367">SUM(M6765:M6766)</f>
        <v>0</v>
      </c>
      <c r="N6764" s="31">
        <f t="shared" ref="N6764:O6764" si="6368">SUM(N6765:N6766)</f>
        <v>0</v>
      </c>
      <c r="O6764" s="31">
        <f t="shared" si="6368"/>
        <v>0</v>
      </c>
      <c r="P6764" s="31">
        <f t="shared" si="6337"/>
        <v>0</v>
      </c>
      <c r="Q6764" s="31" t="str">
        <f t="shared" si="6338"/>
        <v>-</v>
      </c>
      <c r="R6764" s="94"/>
      <c r="S6764" s="94"/>
      <c r="T6764" s="94"/>
      <c r="U6764" s="94"/>
      <c r="V6764" s="94"/>
      <c r="W6764" s="94"/>
      <c r="X6764" s="94"/>
      <c r="Y6764" s="94"/>
    </row>
    <row r="6765" spans="1:25" ht="15" customHeight="1" x14ac:dyDescent="0.25">
      <c r="A6765" s="64" t="s">
        <v>935</v>
      </c>
      <c r="B6765" s="64" t="s">
        <v>140</v>
      </c>
      <c r="C6765" s="64" t="s">
        <v>1238</v>
      </c>
      <c r="D6765" s="64" t="s">
        <v>2328</v>
      </c>
      <c r="E6765" s="20" t="s">
        <v>19</v>
      </c>
      <c r="F6765" s="64"/>
      <c r="G6765" s="53" t="s">
        <v>388</v>
      </c>
      <c r="H6765" s="53" t="s">
        <v>18</v>
      </c>
      <c r="I6765" s="26">
        <v>0</v>
      </c>
      <c r="J6765" s="26">
        <v>0</v>
      </c>
      <c r="K6765" s="26">
        <v>0</v>
      </c>
      <c r="L6765" s="26">
        <f t="shared" si="6336"/>
        <v>0</v>
      </c>
      <c r="M6765" s="26"/>
      <c r="N6765" s="26"/>
      <c r="O6765" s="26"/>
      <c r="P6765" s="26">
        <f t="shared" si="6337"/>
        <v>0</v>
      </c>
      <c r="Q6765" s="26" t="str">
        <f t="shared" si="6338"/>
        <v>-</v>
      </c>
      <c r="R6765" s="90"/>
      <c r="S6765" s="90"/>
      <c r="T6765" s="90"/>
      <c r="U6765" s="90"/>
      <c r="V6765" s="90"/>
      <c r="W6765" s="90"/>
      <c r="X6765" s="90"/>
      <c r="Y6765" s="90"/>
    </row>
    <row r="6766" spans="1:25" ht="15" customHeight="1" x14ac:dyDescent="0.25">
      <c r="A6766" s="63" t="s">
        <v>935</v>
      </c>
      <c r="B6766" s="63" t="s">
        <v>140</v>
      </c>
      <c r="C6766" s="63" t="s">
        <v>1238</v>
      </c>
      <c r="D6766" s="63" t="s">
        <v>2328</v>
      </c>
      <c r="E6766" s="63" t="s">
        <v>21</v>
      </c>
      <c r="F6766" s="64" t="s">
        <v>1</v>
      </c>
      <c r="G6766" s="53" t="s">
        <v>1</v>
      </c>
      <c r="H6766" s="65" t="s">
        <v>22</v>
      </c>
      <c r="I6766" s="31">
        <f t="shared" ref="I6766:K6766" si="6369">SUM(I6767:I6770)</f>
        <v>0</v>
      </c>
      <c r="J6766" s="31">
        <f t="shared" si="6369"/>
        <v>0</v>
      </c>
      <c r="K6766" s="31">
        <f t="shared" si="6369"/>
        <v>0</v>
      </c>
      <c r="L6766" s="31">
        <f t="shared" si="6336"/>
        <v>0</v>
      </c>
      <c r="M6766" s="31">
        <f t="shared" ref="M6766" si="6370">SUM(M6767:M6770)</f>
        <v>0</v>
      </c>
      <c r="N6766" s="31">
        <f t="shared" ref="N6766:O6766" si="6371">SUM(N6767:N6770)</f>
        <v>0</v>
      </c>
      <c r="O6766" s="31">
        <f t="shared" si="6371"/>
        <v>0</v>
      </c>
      <c r="P6766" s="31">
        <f t="shared" si="6337"/>
        <v>0</v>
      </c>
      <c r="Q6766" s="31" t="str">
        <f t="shared" si="6338"/>
        <v>-</v>
      </c>
      <c r="R6766" s="94"/>
      <c r="S6766" s="94"/>
      <c r="T6766" s="94"/>
      <c r="U6766" s="94"/>
      <c r="V6766" s="94"/>
      <c r="W6766" s="94"/>
      <c r="X6766" s="94"/>
      <c r="Y6766" s="94"/>
    </row>
    <row r="6767" spans="1:25" ht="15" customHeight="1" x14ac:dyDescent="0.25">
      <c r="A6767" s="64" t="s">
        <v>935</v>
      </c>
      <c r="B6767" s="64" t="s">
        <v>140</v>
      </c>
      <c r="C6767" s="64" t="s">
        <v>1238</v>
      </c>
      <c r="D6767" s="64" t="s">
        <v>2328</v>
      </c>
      <c r="E6767" s="20" t="s">
        <v>23</v>
      </c>
      <c r="F6767" s="64" t="s">
        <v>2330</v>
      </c>
      <c r="G6767" s="53" t="s">
        <v>388</v>
      </c>
      <c r="H6767" s="53" t="s">
        <v>85</v>
      </c>
      <c r="I6767" s="26">
        <v>0</v>
      </c>
      <c r="J6767" s="26">
        <v>0</v>
      </c>
      <c r="K6767" s="26">
        <v>0</v>
      </c>
      <c r="L6767" s="26">
        <f t="shared" si="6336"/>
        <v>0</v>
      </c>
      <c r="M6767" s="26"/>
      <c r="N6767" s="26"/>
      <c r="O6767" s="26"/>
      <c r="P6767" s="26">
        <f t="shared" si="6337"/>
        <v>0</v>
      </c>
      <c r="Q6767" s="26" t="str">
        <f t="shared" si="6338"/>
        <v>-</v>
      </c>
      <c r="R6767" s="90"/>
      <c r="S6767" s="90"/>
      <c r="T6767" s="90"/>
      <c r="U6767" s="90"/>
      <c r="V6767" s="90"/>
      <c r="W6767" s="90"/>
      <c r="X6767" s="90"/>
      <c r="Y6767" s="90"/>
    </row>
    <row r="6768" spans="1:25" ht="15" customHeight="1" x14ac:dyDescent="0.25">
      <c r="A6768" s="64" t="s">
        <v>935</v>
      </c>
      <c r="B6768" s="64" t="s">
        <v>140</v>
      </c>
      <c r="C6768" s="64" t="s">
        <v>1238</v>
      </c>
      <c r="D6768" s="64" t="s">
        <v>2328</v>
      </c>
      <c r="E6768" s="20" t="s">
        <v>23</v>
      </c>
      <c r="F6768" s="64" t="s">
        <v>2331</v>
      </c>
      <c r="G6768" s="53" t="s">
        <v>388</v>
      </c>
      <c r="H6768" s="53" t="s">
        <v>25</v>
      </c>
      <c r="I6768" s="26">
        <v>0</v>
      </c>
      <c r="J6768" s="26">
        <v>0</v>
      </c>
      <c r="K6768" s="26">
        <v>0</v>
      </c>
      <c r="L6768" s="26">
        <f t="shared" si="6336"/>
        <v>0</v>
      </c>
      <c r="M6768" s="26"/>
      <c r="N6768" s="26"/>
      <c r="O6768" s="26"/>
      <c r="P6768" s="26">
        <f t="shared" si="6337"/>
        <v>0</v>
      </c>
      <c r="Q6768" s="26" t="str">
        <f t="shared" si="6338"/>
        <v>-</v>
      </c>
      <c r="R6768" s="90"/>
      <c r="S6768" s="90"/>
      <c r="T6768" s="90"/>
      <c r="U6768" s="90"/>
      <c r="V6768" s="90"/>
      <c r="W6768" s="90"/>
      <c r="X6768" s="90"/>
      <c r="Y6768" s="90"/>
    </row>
    <row r="6769" spans="1:25" ht="15" customHeight="1" x14ac:dyDescent="0.25">
      <c r="A6769" s="64" t="s">
        <v>935</v>
      </c>
      <c r="B6769" s="64" t="s">
        <v>140</v>
      </c>
      <c r="C6769" s="64" t="s">
        <v>1238</v>
      </c>
      <c r="D6769" s="64" t="s">
        <v>2328</v>
      </c>
      <c r="E6769" s="20" t="s">
        <v>23</v>
      </c>
      <c r="F6769" s="64" t="s">
        <v>2332</v>
      </c>
      <c r="G6769" s="53" t="s">
        <v>388</v>
      </c>
      <c r="H6769" s="53" t="s">
        <v>27</v>
      </c>
      <c r="I6769" s="26">
        <v>0</v>
      </c>
      <c r="J6769" s="26">
        <v>0</v>
      </c>
      <c r="K6769" s="26">
        <v>0</v>
      </c>
      <c r="L6769" s="26">
        <f t="shared" si="6336"/>
        <v>0</v>
      </c>
      <c r="M6769" s="26"/>
      <c r="N6769" s="26"/>
      <c r="O6769" s="26"/>
      <c r="P6769" s="26">
        <f t="shared" si="6337"/>
        <v>0</v>
      </c>
      <c r="Q6769" s="26" t="str">
        <f t="shared" si="6338"/>
        <v>-</v>
      </c>
      <c r="R6769" s="90"/>
      <c r="S6769" s="90"/>
      <c r="T6769" s="90"/>
      <c r="U6769" s="90"/>
      <c r="V6769" s="90"/>
      <c r="W6769" s="90"/>
      <c r="X6769" s="90"/>
      <c r="Y6769" s="90"/>
    </row>
    <row r="6770" spans="1:25" ht="15" customHeight="1" x14ac:dyDescent="0.25">
      <c r="A6770" s="64" t="s">
        <v>935</v>
      </c>
      <c r="B6770" s="64" t="s">
        <v>140</v>
      </c>
      <c r="C6770" s="64" t="s">
        <v>1238</v>
      </c>
      <c r="D6770" s="64" t="s">
        <v>2328</v>
      </c>
      <c r="E6770" s="20" t="s">
        <v>23</v>
      </c>
      <c r="F6770" s="64" t="s">
        <v>2333</v>
      </c>
      <c r="G6770" s="53" t="s">
        <v>388</v>
      </c>
      <c r="H6770" s="53" t="s">
        <v>89</v>
      </c>
      <c r="I6770" s="26">
        <v>0</v>
      </c>
      <c r="J6770" s="26">
        <v>0</v>
      </c>
      <c r="K6770" s="26">
        <v>0</v>
      </c>
      <c r="L6770" s="26">
        <f t="shared" si="6336"/>
        <v>0</v>
      </c>
      <c r="M6770" s="26"/>
      <c r="N6770" s="26"/>
      <c r="O6770" s="26"/>
      <c r="P6770" s="26">
        <f t="shared" si="6337"/>
        <v>0</v>
      </c>
      <c r="Q6770" s="26" t="str">
        <f t="shared" si="6338"/>
        <v>-</v>
      </c>
      <c r="R6770" s="90"/>
      <c r="S6770" s="90"/>
      <c r="T6770" s="90"/>
      <c r="U6770" s="90"/>
      <c r="V6770" s="90"/>
      <c r="W6770" s="90"/>
      <c r="X6770" s="90"/>
      <c r="Y6770" s="90"/>
    </row>
    <row r="6771" spans="1:25" ht="15" customHeight="1" x14ac:dyDescent="0.25">
      <c r="A6771" s="63" t="s">
        <v>935</v>
      </c>
      <c r="B6771" s="63" t="s">
        <v>140</v>
      </c>
      <c r="C6771" s="63" t="s">
        <v>1238</v>
      </c>
      <c r="D6771" s="63" t="s">
        <v>2328</v>
      </c>
      <c r="E6771" s="65" t="s">
        <v>30</v>
      </c>
      <c r="F6771" s="65" t="s">
        <v>1</v>
      </c>
      <c r="G6771" s="65" t="s">
        <v>1</v>
      </c>
      <c r="H6771" s="65" t="s">
        <v>31</v>
      </c>
      <c r="I6771" s="31">
        <f t="shared" ref="I6771:K6771" si="6372">SUM(I6772)</f>
        <v>0</v>
      </c>
      <c r="J6771" s="31">
        <f t="shared" si="6372"/>
        <v>0</v>
      </c>
      <c r="K6771" s="31">
        <f t="shared" si="6372"/>
        <v>0</v>
      </c>
      <c r="L6771" s="31">
        <f t="shared" si="6336"/>
        <v>0</v>
      </c>
      <c r="M6771" s="31">
        <f t="shared" ref="M6771" si="6373">SUM(M6772)</f>
        <v>0</v>
      </c>
      <c r="N6771" s="31">
        <f t="shared" ref="N6771:O6771" si="6374">SUM(N6772)</f>
        <v>0</v>
      </c>
      <c r="O6771" s="31">
        <f t="shared" si="6374"/>
        <v>0</v>
      </c>
      <c r="P6771" s="31">
        <f t="shared" si="6337"/>
        <v>0</v>
      </c>
      <c r="Q6771" s="31" t="str">
        <f t="shared" si="6338"/>
        <v>-</v>
      </c>
      <c r="R6771" s="94"/>
      <c r="S6771" s="94"/>
      <c r="T6771" s="94"/>
      <c r="U6771" s="94"/>
      <c r="V6771" s="94"/>
      <c r="W6771" s="94"/>
      <c r="X6771" s="94"/>
      <c r="Y6771" s="94"/>
    </row>
    <row r="6772" spans="1:25" ht="15" customHeight="1" x14ac:dyDescent="0.25">
      <c r="A6772" s="64" t="s">
        <v>935</v>
      </c>
      <c r="B6772" s="64" t="s">
        <v>140</v>
      </c>
      <c r="C6772" s="64" t="s">
        <v>1238</v>
      </c>
      <c r="D6772" s="64" t="s">
        <v>2328</v>
      </c>
      <c r="E6772" s="20" t="s">
        <v>33</v>
      </c>
      <c r="F6772" s="64"/>
      <c r="G6772" s="53" t="s">
        <v>388</v>
      </c>
      <c r="H6772" s="53" t="s">
        <v>32</v>
      </c>
      <c r="I6772" s="26">
        <v>0</v>
      </c>
      <c r="J6772" s="26">
        <v>0</v>
      </c>
      <c r="K6772" s="26">
        <v>0</v>
      </c>
      <c r="L6772" s="26">
        <f t="shared" si="6336"/>
        <v>0</v>
      </c>
      <c r="M6772" s="26"/>
      <c r="N6772" s="26"/>
      <c r="O6772" s="26"/>
      <c r="P6772" s="26">
        <f t="shared" si="6337"/>
        <v>0</v>
      </c>
      <c r="Q6772" s="26" t="str">
        <f t="shared" si="6338"/>
        <v>-</v>
      </c>
      <c r="R6772" s="90"/>
      <c r="S6772" s="90"/>
      <c r="T6772" s="90"/>
      <c r="U6772" s="90"/>
      <c r="V6772" s="90"/>
      <c r="W6772" s="90"/>
      <c r="X6772" s="90"/>
      <c r="Y6772" s="90"/>
    </row>
    <row r="6773" spans="1:25" ht="15" customHeight="1" x14ac:dyDescent="0.25">
      <c r="A6773" s="63" t="s">
        <v>935</v>
      </c>
      <c r="B6773" s="63" t="s">
        <v>140</v>
      </c>
      <c r="C6773" s="63" t="s">
        <v>1238</v>
      </c>
      <c r="D6773" s="63" t="s">
        <v>2328</v>
      </c>
      <c r="E6773" s="65" t="s">
        <v>34</v>
      </c>
      <c r="F6773" s="65" t="s">
        <v>1</v>
      </c>
      <c r="G6773" s="65" t="s">
        <v>1</v>
      </c>
      <c r="H6773" s="65" t="s">
        <v>35</v>
      </c>
      <c r="I6773" s="31">
        <f t="shared" ref="I6773:K6773" si="6375">SUM(I6774:I6780)</f>
        <v>0</v>
      </c>
      <c r="J6773" s="31">
        <f t="shared" si="6375"/>
        <v>0</v>
      </c>
      <c r="K6773" s="31">
        <f t="shared" si="6375"/>
        <v>0</v>
      </c>
      <c r="L6773" s="31">
        <f t="shared" si="6336"/>
        <v>0</v>
      </c>
      <c r="M6773" s="31">
        <f t="shared" ref="M6773" si="6376">SUM(M6774:M6780)</f>
        <v>0</v>
      </c>
      <c r="N6773" s="31">
        <f t="shared" ref="N6773:O6773" si="6377">SUM(N6774:N6780)</f>
        <v>0</v>
      </c>
      <c r="O6773" s="31">
        <f t="shared" si="6377"/>
        <v>0</v>
      </c>
      <c r="P6773" s="31">
        <f t="shared" si="6337"/>
        <v>0</v>
      </c>
      <c r="Q6773" s="31" t="str">
        <f t="shared" si="6338"/>
        <v>-</v>
      </c>
      <c r="R6773" s="94"/>
      <c r="S6773" s="94"/>
      <c r="T6773" s="94"/>
      <c r="U6773" s="94"/>
      <c r="V6773" s="94"/>
      <c r="W6773" s="94"/>
      <c r="X6773" s="94"/>
      <c r="Y6773" s="94"/>
    </row>
    <row r="6774" spans="1:25" ht="15" customHeight="1" x14ac:dyDescent="0.25">
      <c r="A6774" s="64" t="s">
        <v>935</v>
      </c>
      <c r="B6774" s="64" t="s">
        <v>140</v>
      </c>
      <c r="C6774" s="64" t="s">
        <v>1238</v>
      </c>
      <c r="D6774" s="64" t="s">
        <v>2328</v>
      </c>
      <c r="E6774" s="20" t="s">
        <v>38</v>
      </c>
      <c r="F6774" s="64"/>
      <c r="G6774" s="53" t="s">
        <v>388</v>
      </c>
      <c r="H6774" s="53" t="s">
        <v>37</v>
      </c>
      <c r="I6774" s="26">
        <v>0</v>
      </c>
      <c r="J6774" s="26">
        <v>0</v>
      </c>
      <c r="K6774" s="26">
        <v>0</v>
      </c>
      <c r="L6774" s="26">
        <f t="shared" si="6336"/>
        <v>0</v>
      </c>
      <c r="M6774" s="26"/>
      <c r="N6774" s="26"/>
      <c r="O6774" s="26"/>
      <c r="P6774" s="26">
        <f t="shared" si="6337"/>
        <v>0</v>
      </c>
      <c r="Q6774" s="26" t="str">
        <f t="shared" si="6338"/>
        <v>-</v>
      </c>
      <c r="R6774" s="90"/>
      <c r="S6774" s="90"/>
      <c r="T6774" s="90"/>
      <c r="U6774" s="90"/>
      <c r="V6774" s="90"/>
      <c r="W6774" s="90"/>
      <c r="X6774" s="90"/>
      <c r="Y6774" s="90"/>
    </row>
    <row r="6775" spans="1:25" ht="15" customHeight="1" x14ac:dyDescent="0.25">
      <c r="A6775" s="64" t="s">
        <v>935</v>
      </c>
      <c r="B6775" s="64" t="s">
        <v>140</v>
      </c>
      <c r="C6775" s="64" t="s">
        <v>1238</v>
      </c>
      <c r="D6775" s="64" t="s">
        <v>2328</v>
      </c>
      <c r="E6775" s="20" t="s">
        <v>298</v>
      </c>
      <c r="F6775" s="64"/>
      <c r="G6775" s="53" t="s">
        <v>388</v>
      </c>
      <c r="H6775" s="53" t="s">
        <v>297</v>
      </c>
      <c r="I6775" s="26">
        <v>0</v>
      </c>
      <c r="J6775" s="26">
        <v>0</v>
      </c>
      <c r="K6775" s="26">
        <v>0</v>
      </c>
      <c r="L6775" s="26">
        <f t="shared" si="6336"/>
        <v>0</v>
      </c>
      <c r="M6775" s="26"/>
      <c r="N6775" s="26"/>
      <c r="O6775" s="26"/>
      <c r="P6775" s="26">
        <f t="shared" si="6337"/>
        <v>0</v>
      </c>
      <c r="Q6775" s="26" t="str">
        <f t="shared" si="6338"/>
        <v>-</v>
      </c>
      <c r="R6775" s="90"/>
      <c r="S6775" s="90"/>
      <c r="T6775" s="90"/>
      <c r="U6775" s="90"/>
      <c r="V6775" s="90"/>
      <c r="W6775" s="90"/>
      <c r="X6775" s="90"/>
      <c r="Y6775" s="90"/>
    </row>
    <row r="6776" spans="1:25" ht="15" customHeight="1" x14ac:dyDescent="0.25">
      <c r="A6776" s="64" t="s">
        <v>935</v>
      </c>
      <c r="B6776" s="64" t="s">
        <v>140</v>
      </c>
      <c r="C6776" s="64" t="s">
        <v>1238</v>
      </c>
      <c r="D6776" s="64" t="s">
        <v>2328</v>
      </c>
      <c r="E6776" s="20" t="s">
        <v>301</v>
      </c>
      <c r="F6776" s="64"/>
      <c r="G6776" s="53" t="s">
        <v>388</v>
      </c>
      <c r="H6776" s="53" t="s">
        <v>300</v>
      </c>
      <c r="I6776" s="26">
        <v>0</v>
      </c>
      <c r="J6776" s="26">
        <v>0</v>
      </c>
      <c r="K6776" s="26">
        <v>0</v>
      </c>
      <c r="L6776" s="26">
        <f t="shared" si="6336"/>
        <v>0</v>
      </c>
      <c r="M6776" s="26"/>
      <c r="N6776" s="26"/>
      <c r="O6776" s="26"/>
      <c r="P6776" s="26">
        <f t="shared" si="6337"/>
        <v>0</v>
      </c>
      <c r="Q6776" s="26" t="str">
        <f t="shared" si="6338"/>
        <v>-</v>
      </c>
      <c r="R6776" s="90"/>
      <c r="S6776" s="90"/>
      <c r="T6776" s="90"/>
      <c r="U6776" s="90"/>
      <c r="V6776" s="90"/>
      <c r="W6776" s="90"/>
      <c r="X6776" s="90"/>
      <c r="Y6776" s="90"/>
    </row>
    <row r="6777" spans="1:25" ht="15" customHeight="1" x14ac:dyDescent="0.25">
      <c r="A6777" s="64" t="s">
        <v>935</v>
      </c>
      <c r="B6777" s="64" t="s">
        <v>140</v>
      </c>
      <c r="C6777" s="64" t="s">
        <v>1238</v>
      </c>
      <c r="D6777" s="64" t="s">
        <v>2328</v>
      </c>
      <c r="E6777" s="20" t="s">
        <v>218</v>
      </c>
      <c r="F6777" s="64"/>
      <c r="G6777" s="53" t="s">
        <v>388</v>
      </c>
      <c r="H6777" s="53" t="s">
        <v>217</v>
      </c>
      <c r="I6777" s="26">
        <v>0</v>
      </c>
      <c r="J6777" s="26">
        <v>0</v>
      </c>
      <c r="K6777" s="26">
        <v>0</v>
      </c>
      <c r="L6777" s="26">
        <f t="shared" si="6336"/>
        <v>0</v>
      </c>
      <c r="M6777" s="26"/>
      <c r="N6777" s="26"/>
      <c r="O6777" s="26"/>
      <c r="P6777" s="26">
        <f t="shared" si="6337"/>
        <v>0</v>
      </c>
      <c r="Q6777" s="26" t="str">
        <f t="shared" si="6338"/>
        <v>-</v>
      </c>
      <c r="R6777" s="90"/>
      <c r="S6777" s="90"/>
      <c r="T6777" s="90"/>
      <c r="U6777" s="90"/>
      <c r="V6777" s="90"/>
      <c r="W6777" s="90"/>
      <c r="X6777" s="90"/>
      <c r="Y6777" s="90"/>
    </row>
    <row r="6778" spans="1:25" ht="15" customHeight="1" x14ac:dyDescent="0.25">
      <c r="A6778" s="64" t="s">
        <v>935</v>
      </c>
      <c r="B6778" s="64" t="s">
        <v>140</v>
      </c>
      <c r="C6778" s="64" t="s">
        <v>1238</v>
      </c>
      <c r="D6778" s="64" t="s">
        <v>2328</v>
      </c>
      <c r="E6778" s="20" t="s">
        <v>308</v>
      </c>
      <c r="F6778" s="64"/>
      <c r="G6778" s="53" t="s">
        <v>388</v>
      </c>
      <c r="H6778" s="53" t="s">
        <v>307</v>
      </c>
      <c r="I6778" s="26">
        <v>0</v>
      </c>
      <c r="J6778" s="26">
        <v>0</v>
      </c>
      <c r="K6778" s="26">
        <v>0</v>
      </c>
      <c r="L6778" s="26">
        <f t="shared" si="6336"/>
        <v>0</v>
      </c>
      <c r="M6778" s="26"/>
      <c r="N6778" s="26"/>
      <c r="O6778" s="26"/>
      <c r="P6778" s="26">
        <f t="shared" si="6337"/>
        <v>0</v>
      </c>
      <c r="Q6778" s="26" t="str">
        <f t="shared" si="6338"/>
        <v>-</v>
      </c>
      <c r="R6778" s="90"/>
      <c r="S6778" s="90"/>
      <c r="T6778" s="90"/>
      <c r="U6778" s="90"/>
      <c r="V6778" s="90"/>
      <c r="W6778" s="90"/>
      <c r="X6778" s="90"/>
      <c r="Y6778" s="90"/>
    </row>
    <row r="6779" spans="1:25" ht="15" customHeight="1" x14ac:dyDescent="0.25">
      <c r="A6779" s="64" t="s">
        <v>935</v>
      </c>
      <c r="B6779" s="64" t="s">
        <v>140</v>
      </c>
      <c r="C6779" s="64" t="s">
        <v>1238</v>
      </c>
      <c r="D6779" s="64" t="s">
        <v>2328</v>
      </c>
      <c r="E6779" s="20" t="s">
        <v>311</v>
      </c>
      <c r="F6779" s="64"/>
      <c r="G6779" s="53" t="s">
        <v>388</v>
      </c>
      <c r="H6779" s="53" t="s">
        <v>310</v>
      </c>
      <c r="I6779" s="26">
        <v>0</v>
      </c>
      <c r="J6779" s="26">
        <v>0</v>
      </c>
      <c r="K6779" s="26">
        <v>0</v>
      </c>
      <c r="L6779" s="26">
        <f t="shared" si="6336"/>
        <v>0</v>
      </c>
      <c r="M6779" s="26"/>
      <c r="N6779" s="26"/>
      <c r="O6779" s="26"/>
      <c r="P6779" s="26">
        <f t="shared" si="6337"/>
        <v>0</v>
      </c>
      <c r="Q6779" s="26" t="str">
        <f t="shared" si="6338"/>
        <v>-</v>
      </c>
      <c r="R6779" s="90"/>
      <c r="S6779" s="90"/>
      <c r="T6779" s="90"/>
      <c r="U6779" s="90"/>
      <c r="V6779" s="90"/>
      <c r="W6779" s="90"/>
      <c r="X6779" s="90"/>
      <c r="Y6779" s="90"/>
    </row>
    <row r="6780" spans="1:25" ht="15" customHeight="1" x14ac:dyDescent="0.25">
      <c r="A6780" s="63" t="s">
        <v>935</v>
      </c>
      <c r="B6780" s="63" t="s">
        <v>140</v>
      </c>
      <c r="C6780" s="63" t="s">
        <v>1238</v>
      </c>
      <c r="D6780" s="63" t="s">
        <v>2328</v>
      </c>
      <c r="E6780" s="63" t="s">
        <v>39</v>
      </c>
      <c r="F6780" s="64" t="s">
        <v>1</v>
      </c>
      <c r="G6780" s="53" t="s">
        <v>1</v>
      </c>
      <c r="H6780" s="65" t="s">
        <v>40</v>
      </c>
      <c r="I6780" s="31">
        <f t="shared" ref="I6780:K6780" si="6378">SUM(I6781:I6783)</f>
        <v>0</v>
      </c>
      <c r="J6780" s="31">
        <f t="shared" si="6378"/>
        <v>0</v>
      </c>
      <c r="K6780" s="31">
        <f t="shared" si="6378"/>
        <v>0</v>
      </c>
      <c r="L6780" s="31">
        <f t="shared" si="6336"/>
        <v>0</v>
      </c>
      <c r="M6780" s="31">
        <f t="shared" ref="M6780" si="6379">SUM(M6781:M6783)</f>
        <v>0</v>
      </c>
      <c r="N6780" s="31">
        <f t="shared" ref="N6780:O6780" si="6380">SUM(N6781:N6783)</f>
        <v>0</v>
      </c>
      <c r="O6780" s="31">
        <f t="shared" si="6380"/>
        <v>0</v>
      </c>
      <c r="P6780" s="31">
        <f t="shared" si="6337"/>
        <v>0</v>
      </c>
      <c r="Q6780" s="31" t="str">
        <f t="shared" si="6338"/>
        <v>-</v>
      </c>
      <c r="R6780" s="94"/>
      <c r="S6780" s="94"/>
      <c r="T6780" s="94"/>
      <c r="U6780" s="94"/>
      <c r="V6780" s="94"/>
      <c r="W6780" s="94"/>
      <c r="X6780" s="94"/>
      <c r="Y6780" s="94"/>
    </row>
    <row r="6781" spans="1:25" ht="15" customHeight="1" x14ac:dyDescent="0.25">
      <c r="A6781" s="64" t="s">
        <v>935</v>
      </c>
      <c r="B6781" s="64" t="s">
        <v>140</v>
      </c>
      <c r="C6781" s="64" t="s">
        <v>1238</v>
      </c>
      <c r="D6781" s="64" t="s">
        <v>2328</v>
      </c>
      <c r="E6781" s="20" t="s">
        <v>41</v>
      </c>
      <c r="F6781" s="64"/>
      <c r="G6781" s="53" t="s">
        <v>388</v>
      </c>
      <c r="H6781" s="53" t="s">
        <v>40</v>
      </c>
      <c r="I6781" s="26">
        <v>0</v>
      </c>
      <c r="J6781" s="26">
        <v>0</v>
      </c>
      <c r="K6781" s="26">
        <v>0</v>
      </c>
      <c r="L6781" s="26">
        <f t="shared" si="6336"/>
        <v>0</v>
      </c>
      <c r="M6781" s="26"/>
      <c r="N6781" s="26"/>
      <c r="O6781" s="26"/>
      <c r="P6781" s="26">
        <f t="shared" si="6337"/>
        <v>0</v>
      </c>
      <c r="Q6781" s="26" t="str">
        <f t="shared" si="6338"/>
        <v>-</v>
      </c>
      <c r="R6781" s="90"/>
      <c r="S6781" s="90"/>
      <c r="T6781" s="90"/>
      <c r="U6781" s="90"/>
      <c r="V6781" s="90"/>
      <c r="W6781" s="90"/>
      <c r="X6781" s="90"/>
      <c r="Y6781" s="90"/>
    </row>
    <row r="6782" spans="1:25" ht="15" customHeight="1" x14ac:dyDescent="0.25">
      <c r="A6782" s="64" t="s">
        <v>935</v>
      </c>
      <c r="B6782" s="64" t="s">
        <v>140</v>
      </c>
      <c r="C6782" s="64" t="s">
        <v>1238</v>
      </c>
      <c r="D6782" s="64" t="s">
        <v>2328</v>
      </c>
      <c r="E6782" s="20" t="s">
        <v>41</v>
      </c>
      <c r="F6782" s="64" t="s">
        <v>2334</v>
      </c>
      <c r="G6782" s="53" t="s">
        <v>388</v>
      </c>
      <c r="H6782" s="53" t="s">
        <v>49</v>
      </c>
      <c r="I6782" s="26">
        <v>0</v>
      </c>
      <c r="J6782" s="26">
        <v>0</v>
      </c>
      <c r="K6782" s="26">
        <v>0</v>
      </c>
      <c r="L6782" s="26">
        <f t="shared" si="6336"/>
        <v>0</v>
      </c>
      <c r="M6782" s="26"/>
      <c r="N6782" s="26"/>
      <c r="O6782" s="26"/>
      <c r="P6782" s="26">
        <f t="shared" si="6337"/>
        <v>0</v>
      </c>
      <c r="Q6782" s="26" t="str">
        <f t="shared" si="6338"/>
        <v>-</v>
      </c>
      <c r="R6782" s="90"/>
      <c r="S6782" s="90"/>
      <c r="T6782" s="90"/>
      <c r="U6782" s="90"/>
      <c r="V6782" s="90"/>
      <c r="W6782" s="90"/>
      <c r="X6782" s="90"/>
      <c r="Y6782" s="90"/>
    </row>
    <row r="6783" spans="1:25" ht="22.5" customHeight="1" x14ac:dyDescent="0.25">
      <c r="A6783" s="64" t="s">
        <v>935</v>
      </c>
      <c r="B6783" s="64" t="s">
        <v>140</v>
      </c>
      <c r="C6783" s="64" t="s">
        <v>1238</v>
      </c>
      <c r="D6783" s="64" t="s">
        <v>2328</v>
      </c>
      <c r="E6783" s="20" t="s">
        <v>41</v>
      </c>
      <c r="F6783" s="64" t="s">
        <v>2335</v>
      </c>
      <c r="G6783" s="53" t="s">
        <v>388</v>
      </c>
      <c r="H6783" s="53" t="s">
        <v>55</v>
      </c>
      <c r="I6783" s="26">
        <v>0</v>
      </c>
      <c r="J6783" s="26">
        <v>0</v>
      </c>
      <c r="K6783" s="26">
        <v>0</v>
      </c>
      <c r="L6783" s="26">
        <f t="shared" si="6336"/>
        <v>0</v>
      </c>
      <c r="M6783" s="26"/>
      <c r="N6783" s="26"/>
      <c r="O6783" s="26"/>
      <c r="P6783" s="26">
        <f t="shared" si="6337"/>
        <v>0</v>
      </c>
      <c r="Q6783" s="26" t="str">
        <f t="shared" si="6338"/>
        <v>-</v>
      </c>
      <c r="R6783" s="90"/>
      <c r="S6783" s="90"/>
      <c r="T6783" s="90"/>
      <c r="U6783" s="90"/>
      <c r="V6783" s="90"/>
      <c r="W6783" s="90"/>
      <c r="X6783" s="90"/>
      <c r="Y6783" s="90"/>
    </row>
    <row r="6784" spans="1:25" s="4" customFormat="1" ht="22.5" x14ac:dyDescent="0.25">
      <c r="A6784" s="63" t="s">
        <v>1</v>
      </c>
      <c r="B6784" s="63" t="s">
        <v>1</v>
      </c>
      <c r="C6784" s="63" t="s">
        <v>1</v>
      </c>
      <c r="D6784" s="65" t="s">
        <v>1</v>
      </c>
      <c r="E6784" s="65" t="s">
        <v>1</v>
      </c>
      <c r="F6784" s="65" t="s">
        <v>1</v>
      </c>
      <c r="G6784" s="65" t="s">
        <v>1</v>
      </c>
      <c r="H6784" s="66" t="s">
        <v>56</v>
      </c>
      <c r="I6784" s="39">
        <f t="shared" ref="I6784:K6785" si="6381">SUM(I6785)</f>
        <v>1078213</v>
      </c>
      <c r="J6784" s="39">
        <f t="shared" si="6381"/>
        <v>1078213</v>
      </c>
      <c r="K6784" s="39">
        <f t="shared" si="6381"/>
        <v>616908</v>
      </c>
      <c r="L6784" s="39">
        <f t="shared" si="6336"/>
        <v>286000</v>
      </c>
      <c r="M6784" s="39">
        <f t="shared" ref="M6784:M6785" si="6382">SUM(M6785)</f>
        <v>110000</v>
      </c>
      <c r="N6784" s="39">
        <f t="shared" ref="N6784:O6785" si="6383">SUM(N6785)</f>
        <v>83000</v>
      </c>
      <c r="O6784" s="39">
        <f t="shared" si="6383"/>
        <v>93000</v>
      </c>
      <c r="P6784" s="39">
        <f t="shared" si="6337"/>
        <v>902908</v>
      </c>
      <c r="Q6784" s="39">
        <f t="shared" si="6338"/>
        <v>83.741153185873301</v>
      </c>
      <c r="R6784" s="99"/>
      <c r="S6784" s="99"/>
      <c r="T6784" s="99"/>
      <c r="U6784" s="99"/>
      <c r="V6784" s="99"/>
      <c r="W6784" s="99"/>
      <c r="X6784" s="99"/>
      <c r="Y6784" s="99"/>
    </row>
    <row r="6785" spans="1:25" s="4" customFormat="1" x14ac:dyDescent="0.25">
      <c r="A6785" s="63" t="s">
        <v>935</v>
      </c>
      <c r="B6785" s="63" t="s">
        <v>140</v>
      </c>
      <c r="C6785" s="63" t="s">
        <v>1238</v>
      </c>
      <c r="D6785" s="63" t="s">
        <v>2328</v>
      </c>
      <c r="E6785" s="65" t="s">
        <v>57</v>
      </c>
      <c r="F6785" s="65" t="s">
        <v>1</v>
      </c>
      <c r="G6785" s="65" t="s">
        <v>1</v>
      </c>
      <c r="H6785" s="65" t="s">
        <v>58</v>
      </c>
      <c r="I6785" s="31">
        <f t="shared" si="6381"/>
        <v>1078213</v>
      </c>
      <c r="J6785" s="31">
        <f t="shared" si="6381"/>
        <v>1078213</v>
      </c>
      <c r="K6785" s="31">
        <f t="shared" si="6381"/>
        <v>616908</v>
      </c>
      <c r="L6785" s="31">
        <f t="shared" si="6336"/>
        <v>286000</v>
      </c>
      <c r="M6785" s="31">
        <f t="shared" si="6382"/>
        <v>110000</v>
      </c>
      <c r="N6785" s="31">
        <f t="shared" si="6383"/>
        <v>83000</v>
      </c>
      <c r="O6785" s="31">
        <f t="shared" si="6383"/>
        <v>93000</v>
      </c>
      <c r="P6785" s="31">
        <f t="shared" si="6337"/>
        <v>902908</v>
      </c>
      <c r="Q6785" s="31">
        <f t="shared" si="6338"/>
        <v>83.741153185873301</v>
      </c>
      <c r="R6785" s="94"/>
      <c r="S6785" s="94"/>
      <c r="T6785" s="94"/>
      <c r="U6785" s="94"/>
      <c r="V6785" s="94"/>
      <c r="W6785" s="94"/>
      <c r="X6785" s="94"/>
      <c r="Y6785" s="94"/>
    </row>
    <row r="6786" spans="1:25" s="4" customFormat="1" x14ac:dyDescent="0.25">
      <c r="A6786" s="64" t="s">
        <v>935</v>
      </c>
      <c r="B6786" s="64" t="s">
        <v>140</v>
      </c>
      <c r="C6786" s="64" t="s">
        <v>1238</v>
      </c>
      <c r="D6786" s="64" t="s">
        <v>2328</v>
      </c>
      <c r="E6786" s="20">
        <v>614300</v>
      </c>
      <c r="F6786" s="64"/>
      <c r="G6786" s="53" t="s">
        <v>388</v>
      </c>
      <c r="H6786" s="53" t="s">
        <v>60</v>
      </c>
      <c r="I6786" s="26">
        <v>1078213</v>
      </c>
      <c r="J6786" s="26">
        <v>1078213</v>
      </c>
      <c r="K6786" s="26">
        <v>616908</v>
      </c>
      <c r="L6786" s="26">
        <f t="shared" si="6336"/>
        <v>286000</v>
      </c>
      <c r="M6786" s="26">
        <v>110000</v>
      </c>
      <c r="N6786" s="26">
        <v>83000</v>
      </c>
      <c r="O6786" s="26">
        <v>93000</v>
      </c>
      <c r="P6786" s="26">
        <f t="shared" si="6337"/>
        <v>902908</v>
      </c>
      <c r="Q6786" s="26">
        <f t="shared" si="6338"/>
        <v>83.741153185873301</v>
      </c>
      <c r="R6786" s="90"/>
      <c r="S6786" s="90"/>
      <c r="T6786" s="90"/>
      <c r="U6786" s="90"/>
      <c r="V6786" s="90"/>
      <c r="W6786" s="90"/>
      <c r="X6786" s="90"/>
      <c r="Y6786" s="90"/>
    </row>
    <row r="6787" spans="1:25" ht="22.5" customHeight="1" x14ac:dyDescent="0.25">
      <c r="A6787" s="63" t="s">
        <v>1</v>
      </c>
      <c r="B6787" s="63" t="s">
        <v>1</v>
      </c>
      <c r="C6787" s="63" t="s">
        <v>1</v>
      </c>
      <c r="D6787" s="65" t="s">
        <v>1</v>
      </c>
      <c r="E6787" s="65" t="s">
        <v>1</v>
      </c>
      <c r="F6787" s="65" t="s">
        <v>1</v>
      </c>
      <c r="G6787" s="65" t="s">
        <v>1</v>
      </c>
      <c r="H6787" s="66" t="s">
        <v>69</v>
      </c>
      <c r="I6787" s="30">
        <f t="shared" ref="I6787:K6788" si="6384">SUM(I6788)</f>
        <v>0</v>
      </c>
      <c r="J6787" s="30">
        <f t="shared" si="6384"/>
        <v>0</v>
      </c>
      <c r="K6787" s="30">
        <f t="shared" si="6384"/>
        <v>0</v>
      </c>
      <c r="L6787" s="30">
        <f t="shared" si="6336"/>
        <v>0</v>
      </c>
      <c r="M6787" s="30">
        <f t="shared" ref="M6787:M6788" si="6385">SUM(M6788)</f>
        <v>0</v>
      </c>
      <c r="N6787" s="30">
        <f t="shared" ref="N6787:O6788" si="6386">SUM(N6788)</f>
        <v>0</v>
      </c>
      <c r="O6787" s="30">
        <f t="shared" si="6386"/>
        <v>0</v>
      </c>
      <c r="P6787" s="30">
        <f t="shared" si="6337"/>
        <v>0</v>
      </c>
      <c r="Q6787" s="30" t="str">
        <f t="shared" si="6338"/>
        <v>-</v>
      </c>
      <c r="R6787" s="93"/>
      <c r="S6787" s="93"/>
      <c r="T6787" s="93"/>
      <c r="U6787" s="93"/>
      <c r="V6787" s="93"/>
      <c r="W6787" s="93"/>
      <c r="X6787" s="93"/>
      <c r="Y6787" s="93"/>
    </row>
    <row r="6788" spans="1:25" ht="15" customHeight="1" x14ac:dyDescent="0.25">
      <c r="A6788" s="63" t="s">
        <v>935</v>
      </c>
      <c r="B6788" s="63" t="s">
        <v>140</v>
      </c>
      <c r="C6788" s="63" t="s">
        <v>1238</v>
      </c>
      <c r="D6788" s="63" t="s">
        <v>2328</v>
      </c>
      <c r="E6788" s="65" t="s">
        <v>70</v>
      </c>
      <c r="F6788" s="65" t="s">
        <v>1</v>
      </c>
      <c r="G6788" s="65" t="s">
        <v>1</v>
      </c>
      <c r="H6788" s="65" t="s">
        <v>71</v>
      </c>
      <c r="I6788" s="31">
        <f t="shared" si="6384"/>
        <v>0</v>
      </c>
      <c r="J6788" s="31">
        <f t="shared" si="6384"/>
        <v>0</v>
      </c>
      <c r="K6788" s="31">
        <f t="shared" si="6384"/>
        <v>0</v>
      </c>
      <c r="L6788" s="31">
        <f t="shared" si="6336"/>
        <v>0</v>
      </c>
      <c r="M6788" s="31">
        <f t="shared" si="6385"/>
        <v>0</v>
      </c>
      <c r="N6788" s="31">
        <f t="shared" si="6386"/>
        <v>0</v>
      </c>
      <c r="O6788" s="31">
        <f t="shared" si="6386"/>
        <v>0</v>
      </c>
      <c r="P6788" s="31">
        <f t="shared" si="6337"/>
        <v>0</v>
      </c>
      <c r="Q6788" s="31" t="str">
        <f t="shared" si="6338"/>
        <v>-</v>
      </c>
      <c r="R6788" s="94"/>
      <c r="S6788" s="94"/>
      <c r="T6788" s="94"/>
      <c r="U6788" s="94"/>
      <c r="V6788" s="94"/>
      <c r="W6788" s="94"/>
      <c r="X6788" s="94"/>
      <c r="Y6788" s="94"/>
    </row>
    <row r="6789" spans="1:25" ht="15" customHeight="1" x14ac:dyDescent="0.25">
      <c r="A6789" s="64" t="s">
        <v>935</v>
      </c>
      <c r="B6789" s="64" t="s">
        <v>140</v>
      </c>
      <c r="C6789" s="64" t="s">
        <v>1238</v>
      </c>
      <c r="D6789" s="64" t="s">
        <v>2328</v>
      </c>
      <c r="E6789" s="20" t="s">
        <v>74</v>
      </c>
      <c r="F6789" s="64"/>
      <c r="G6789" s="53" t="s">
        <v>388</v>
      </c>
      <c r="H6789" s="53" t="s">
        <v>73</v>
      </c>
      <c r="I6789" s="26">
        <v>0</v>
      </c>
      <c r="J6789" s="26">
        <v>0</v>
      </c>
      <c r="K6789" s="26">
        <v>0</v>
      </c>
      <c r="L6789" s="26">
        <f t="shared" si="6336"/>
        <v>0</v>
      </c>
      <c r="M6789" s="26"/>
      <c r="N6789" s="26"/>
      <c r="O6789" s="26"/>
      <c r="P6789" s="26">
        <f t="shared" si="6337"/>
        <v>0</v>
      </c>
      <c r="Q6789" s="26" t="str">
        <f t="shared" si="6338"/>
        <v>-</v>
      </c>
      <c r="R6789" s="90"/>
      <c r="S6789" s="90"/>
      <c r="T6789" s="90"/>
      <c r="U6789" s="90"/>
      <c r="V6789" s="90"/>
      <c r="W6789" s="90"/>
      <c r="X6789" s="90"/>
      <c r="Y6789" s="90"/>
    </row>
    <row r="6790" spans="1:25" ht="15" customHeight="1" x14ac:dyDescent="0.25">
      <c r="A6790" s="53" t="s">
        <v>1</v>
      </c>
      <c r="B6790" s="53" t="s">
        <v>1</v>
      </c>
      <c r="C6790" s="53" t="s">
        <v>1</v>
      </c>
      <c r="D6790" s="53" t="s">
        <v>1</v>
      </c>
      <c r="E6790" s="53" t="s">
        <v>1</v>
      </c>
      <c r="F6790" s="53" t="s">
        <v>1</v>
      </c>
      <c r="G6790" s="53" t="s">
        <v>1</v>
      </c>
      <c r="H6790" s="66" t="s">
        <v>2336</v>
      </c>
      <c r="I6790" s="30">
        <f t="shared" ref="I6790:K6790" si="6387">SUM(I6763,I6787,I6784)</f>
        <v>1078213</v>
      </c>
      <c r="J6790" s="30">
        <f t="shared" si="6387"/>
        <v>1078213</v>
      </c>
      <c r="K6790" s="30">
        <f t="shared" si="6387"/>
        <v>616908</v>
      </c>
      <c r="L6790" s="30">
        <f t="shared" si="6336"/>
        <v>286000</v>
      </c>
      <c r="M6790" s="30">
        <f t="shared" ref="M6790" si="6388">SUM(M6763,M6787,M6784)</f>
        <v>110000</v>
      </c>
      <c r="N6790" s="30">
        <f t="shared" ref="N6790:O6790" si="6389">SUM(N6763,N6787,N6784)</f>
        <v>83000</v>
      </c>
      <c r="O6790" s="30">
        <f t="shared" si="6389"/>
        <v>93000</v>
      </c>
      <c r="P6790" s="30">
        <f t="shared" si="6337"/>
        <v>902908</v>
      </c>
      <c r="Q6790" s="30">
        <f t="shared" si="6338"/>
        <v>83.741153185873301</v>
      </c>
      <c r="R6790" s="93"/>
      <c r="S6790" s="93"/>
      <c r="T6790" s="93"/>
      <c r="U6790" s="93"/>
      <c r="V6790" s="93"/>
      <c r="W6790" s="93"/>
      <c r="X6790" s="93"/>
      <c r="Y6790" s="93"/>
    </row>
    <row r="6791" spans="1:25" ht="15" customHeight="1" thickBot="1" x14ac:dyDescent="0.3">
      <c r="A6791" s="53" t="s">
        <v>1</v>
      </c>
      <c r="B6791" s="53" t="s">
        <v>1</v>
      </c>
      <c r="C6791" s="53" t="s">
        <v>1</v>
      </c>
      <c r="D6791" s="53" t="s">
        <v>1</v>
      </c>
      <c r="E6791" s="53" t="s">
        <v>1</v>
      </c>
      <c r="F6791" s="53" t="s">
        <v>1</v>
      </c>
      <c r="G6791" s="53" t="s">
        <v>1</v>
      </c>
      <c r="H6791" s="65" t="s">
        <v>76</v>
      </c>
      <c r="I6791" s="31"/>
      <c r="J6791" s="31"/>
      <c r="K6791" s="31">
        <v>0</v>
      </c>
      <c r="L6791" s="31"/>
      <c r="M6791" s="31"/>
      <c r="N6791" s="31"/>
      <c r="O6791" s="31"/>
      <c r="P6791" s="31"/>
      <c r="Q6791" s="31"/>
      <c r="R6791" s="94"/>
      <c r="S6791" s="94"/>
      <c r="T6791" s="94"/>
      <c r="U6791" s="94"/>
      <c r="V6791" s="94"/>
      <c r="W6791" s="94"/>
      <c r="X6791" s="94"/>
      <c r="Y6791" s="94"/>
    </row>
    <row r="6792" spans="1:25" ht="47.25" customHeight="1" thickBot="1" x14ac:dyDescent="0.3">
      <c r="A6792" s="110" t="s">
        <v>1</v>
      </c>
      <c r="B6792" s="110" t="s">
        <v>1</v>
      </c>
      <c r="C6792" s="110" t="s">
        <v>1</v>
      </c>
      <c r="D6792" s="110" t="s">
        <v>1</v>
      </c>
      <c r="E6792" s="110" t="s">
        <v>1</v>
      </c>
      <c r="F6792" s="110" t="s">
        <v>1</v>
      </c>
      <c r="G6792" s="110" t="s">
        <v>1</v>
      </c>
      <c r="H6792" s="28" t="s">
        <v>77</v>
      </c>
      <c r="I6792" s="109" t="s">
        <v>3984</v>
      </c>
      <c r="J6792" s="109" t="s">
        <v>11</v>
      </c>
      <c r="K6792" s="109" t="s">
        <v>3989</v>
      </c>
      <c r="L6792" s="109" t="s">
        <v>3985</v>
      </c>
      <c r="M6792" s="109" t="s">
        <v>4027</v>
      </c>
      <c r="N6792" s="109" t="s">
        <v>3988</v>
      </c>
      <c r="O6792" s="109" t="s">
        <v>3986</v>
      </c>
      <c r="P6792" s="109" t="s">
        <v>3987</v>
      </c>
      <c r="Q6792" s="109" t="s">
        <v>3695</v>
      </c>
      <c r="R6792" s="91"/>
      <c r="S6792" s="91"/>
      <c r="T6792" s="91"/>
      <c r="U6792" s="91"/>
      <c r="V6792" s="91"/>
      <c r="W6792" s="91"/>
      <c r="X6792" s="91"/>
      <c r="Y6792" s="91"/>
    </row>
    <row r="6793" spans="1:25" ht="15" customHeight="1" x14ac:dyDescent="0.25">
      <c r="A6793" s="111"/>
      <c r="B6793" s="111"/>
      <c r="C6793" s="111"/>
      <c r="D6793" s="111"/>
      <c r="E6793" s="111"/>
      <c r="F6793" s="111"/>
      <c r="G6793" s="111"/>
      <c r="H6793" s="67" t="s">
        <v>1</v>
      </c>
      <c r="I6793" s="29">
        <v>1</v>
      </c>
      <c r="J6793" s="29">
        <v>2</v>
      </c>
      <c r="K6793" s="29">
        <v>3</v>
      </c>
      <c r="L6793" s="29" t="s">
        <v>3478</v>
      </c>
      <c r="M6793" s="29">
        <v>5</v>
      </c>
      <c r="N6793" s="29">
        <v>6</v>
      </c>
      <c r="O6793" s="29">
        <v>7</v>
      </c>
      <c r="P6793" s="29" t="s">
        <v>3696</v>
      </c>
      <c r="Q6793" s="29">
        <v>9</v>
      </c>
      <c r="R6793" s="92"/>
      <c r="S6793" s="92"/>
      <c r="T6793" s="92"/>
      <c r="U6793" s="92"/>
      <c r="V6793" s="92"/>
      <c r="W6793" s="92"/>
      <c r="X6793" s="92"/>
      <c r="Y6793" s="92"/>
    </row>
    <row r="6794" spans="1:25" ht="15" customHeight="1" x14ac:dyDescent="0.25">
      <c r="A6794" s="111"/>
      <c r="B6794" s="111"/>
      <c r="C6794" s="111"/>
      <c r="D6794" s="111"/>
      <c r="E6794" s="111"/>
      <c r="F6794" s="111"/>
      <c r="G6794" s="111"/>
      <c r="H6794" s="68" t="s">
        <v>485</v>
      </c>
      <c r="I6794" s="32">
        <f t="shared" ref="I6794:K6794" si="6390">SUM(I6790)</f>
        <v>1078213</v>
      </c>
      <c r="J6794" s="32">
        <f t="shared" si="6390"/>
        <v>1078213</v>
      </c>
      <c r="K6794" s="32">
        <f t="shared" si="6390"/>
        <v>616908</v>
      </c>
      <c r="L6794" s="32">
        <f t="shared" si="6336"/>
        <v>286000</v>
      </c>
      <c r="M6794" s="32">
        <f t="shared" ref="M6794" si="6391">SUM(M6790)</f>
        <v>110000</v>
      </c>
      <c r="N6794" s="32">
        <f t="shared" ref="N6794:O6794" si="6392">SUM(N6790)</f>
        <v>83000</v>
      </c>
      <c r="O6794" s="32">
        <f t="shared" si="6392"/>
        <v>93000</v>
      </c>
      <c r="P6794" s="32">
        <f t="shared" si="6337"/>
        <v>902908</v>
      </c>
      <c r="Q6794" s="32">
        <f t="shared" si="6338"/>
        <v>83.741153185873301</v>
      </c>
      <c r="R6794" s="90"/>
      <c r="S6794" s="90"/>
      <c r="T6794" s="90"/>
      <c r="U6794" s="90"/>
      <c r="V6794" s="90"/>
      <c r="W6794" s="90"/>
      <c r="X6794" s="90"/>
      <c r="Y6794" s="90"/>
    </row>
    <row r="6795" spans="1:25" ht="15" customHeight="1" x14ac:dyDescent="0.25">
      <c r="A6795" s="111"/>
      <c r="B6795" s="111"/>
      <c r="C6795" s="111"/>
      <c r="D6795" s="111"/>
      <c r="E6795" s="111"/>
      <c r="F6795" s="111"/>
      <c r="G6795" s="111"/>
      <c r="H6795" s="69" t="s">
        <v>79</v>
      </c>
      <c r="I6795" s="32">
        <f t="shared" ref="I6795:K6795" si="6393">SUM(I6794)</f>
        <v>1078213</v>
      </c>
      <c r="J6795" s="32">
        <f t="shared" si="6393"/>
        <v>1078213</v>
      </c>
      <c r="K6795" s="32">
        <f t="shared" si="6393"/>
        <v>616908</v>
      </c>
      <c r="L6795" s="32">
        <f t="shared" si="6336"/>
        <v>286000</v>
      </c>
      <c r="M6795" s="32">
        <f t="shared" ref="M6795" si="6394">SUM(M6794)</f>
        <v>110000</v>
      </c>
      <c r="N6795" s="32">
        <f t="shared" ref="N6795:O6795" si="6395">SUM(N6794)</f>
        <v>83000</v>
      </c>
      <c r="O6795" s="32">
        <f t="shared" si="6395"/>
        <v>93000</v>
      </c>
      <c r="P6795" s="32">
        <f t="shared" si="6337"/>
        <v>902908</v>
      </c>
      <c r="Q6795" s="32">
        <f t="shared" si="6338"/>
        <v>83.741153185873301</v>
      </c>
      <c r="R6795" s="90"/>
      <c r="S6795" s="90"/>
      <c r="T6795" s="90"/>
      <c r="U6795" s="90"/>
      <c r="V6795" s="90"/>
      <c r="W6795" s="90"/>
      <c r="X6795" s="90"/>
      <c r="Y6795" s="90"/>
    </row>
    <row r="6796" spans="1:25" ht="15" customHeight="1" x14ac:dyDescent="0.25">
      <c r="A6796" s="112"/>
      <c r="B6796" s="112"/>
      <c r="C6796" s="112"/>
      <c r="D6796" s="112"/>
      <c r="E6796" s="112"/>
      <c r="F6796" s="112"/>
      <c r="G6796" s="112"/>
      <c r="I6796" s="27"/>
      <c r="J6796" s="27"/>
      <c r="K6796" s="27">
        <v>0</v>
      </c>
      <c r="L6796" s="27"/>
      <c r="M6796" s="27"/>
      <c r="N6796" s="27"/>
      <c r="O6796" s="27"/>
      <c r="P6796" s="27"/>
      <c r="Q6796" s="27"/>
      <c r="R6796" s="27"/>
      <c r="S6796" s="27"/>
      <c r="T6796" s="27"/>
      <c r="U6796" s="27"/>
      <c r="V6796" s="27"/>
      <c r="W6796" s="27"/>
      <c r="X6796" s="27"/>
      <c r="Y6796" s="27"/>
    </row>
    <row r="6797" spans="1:25" ht="15" customHeight="1" thickBot="1" x14ac:dyDescent="0.3">
      <c r="A6797" s="53" t="s">
        <v>1</v>
      </c>
      <c r="B6797" s="53" t="s">
        <v>1</v>
      </c>
      <c r="C6797" s="53" t="s">
        <v>1</v>
      </c>
      <c r="D6797" s="53" t="s">
        <v>1</v>
      </c>
      <c r="E6797" s="53" t="s">
        <v>1</v>
      </c>
      <c r="F6797" s="53" t="s">
        <v>1</v>
      </c>
      <c r="G6797" s="53" t="s">
        <v>1</v>
      </c>
      <c r="H6797" s="21" t="s">
        <v>1</v>
      </c>
      <c r="I6797" s="33"/>
      <c r="J6797" s="33"/>
      <c r="K6797" s="33">
        <v>0</v>
      </c>
      <c r="L6797" s="33"/>
      <c r="M6797" s="33"/>
      <c r="N6797" s="33"/>
      <c r="O6797" s="33"/>
      <c r="P6797" s="33"/>
      <c r="Q6797" s="33"/>
      <c r="R6797" s="33"/>
      <c r="S6797" s="33"/>
      <c r="T6797" s="33"/>
      <c r="U6797" s="33"/>
      <c r="V6797" s="33"/>
      <c r="W6797" s="33"/>
      <c r="X6797" s="33"/>
      <c r="Y6797" s="33"/>
    </row>
    <row r="6798" spans="1:25" ht="45.75" customHeight="1" thickBot="1" x14ac:dyDescent="0.3">
      <c r="A6798" s="28" t="s">
        <v>4</v>
      </c>
      <c r="B6798" s="28" t="s">
        <v>5</v>
      </c>
      <c r="C6798" s="28" t="s">
        <v>6</v>
      </c>
      <c r="D6798" s="57" t="s">
        <v>1</v>
      </c>
      <c r="E6798" s="28" t="s">
        <v>7</v>
      </c>
      <c r="F6798" s="28" t="s">
        <v>8</v>
      </c>
      <c r="G6798" s="28" t="s">
        <v>9</v>
      </c>
      <c r="H6798" s="28" t="s">
        <v>10</v>
      </c>
      <c r="I6798" s="109" t="s">
        <v>3984</v>
      </c>
      <c r="J6798" s="109" t="s">
        <v>11</v>
      </c>
      <c r="K6798" s="109" t="s">
        <v>3989</v>
      </c>
      <c r="L6798" s="109" t="s">
        <v>3985</v>
      </c>
      <c r="M6798" s="109" t="s">
        <v>4027</v>
      </c>
      <c r="N6798" s="109" t="s">
        <v>3988</v>
      </c>
      <c r="O6798" s="109" t="s">
        <v>3986</v>
      </c>
      <c r="P6798" s="109" t="s">
        <v>3987</v>
      </c>
      <c r="Q6798" s="109" t="s">
        <v>3695</v>
      </c>
      <c r="R6798" s="91"/>
      <c r="S6798" s="91"/>
      <c r="T6798" s="91"/>
      <c r="U6798" s="91"/>
      <c r="V6798" s="91"/>
      <c r="W6798" s="91"/>
      <c r="X6798" s="91"/>
      <c r="Y6798" s="91"/>
    </row>
    <row r="6799" spans="1:25" ht="15" customHeight="1" x14ac:dyDescent="0.25">
      <c r="A6799" s="58" t="s">
        <v>1</v>
      </c>
      <c r="B6799" s="58" t="s">
        <v>1</v>
      </c>
      <c r="C6799" s="58" t="s">
        <v>1</v>
      </c>
      <c r="D6799" s="59" t="s">
        <v>1</v>
      </c>
      <c r="E6799" s="59" t="s">
        <v>1</v>
      </c>
      <c r="F6799" s="60" t="s">
        <v>1</v>
      </c>
      <c r="G6799" s="61" t="s">
        <v>1</v>
      </c>
      <c r="H6799" s="62" t="s">
        <v>1</v>
      </c>
      <c r="I6799" s="29">
        <v>1</v>
      </c>
      <c r="J6799" s="29">
        <v>2</v>
      </c>
      <c r="K6799" s="29">
        <v>3</v>
      </c>
      <c r="L6799" s="29" t="s">
        <v>3478</v>
      </c>
      <c r="M6799" s="29">
        <v>5</v>
      </c>
      <c r="N6799" s="29">
        <v>6</v>
      </c>
      <c r="O6799" s="29">
        <v>7</v>
      </c>
      <c r="P6799" s="29" t="s">
        <v>3696</v>
      </c>
      <c r="Q6799" s="29">
        <v>9</v>
      </c>
      <c r="R6799" s="92"/>
      <c r="S6799" s="92"/>
      <c r="T6799" s="92"/>
      <c r="U6799" s="92"/>
      <c r="V6799" s="92"/>
      <c r="W6799" s="92"/>
      <c r="X6799" s="92"/>
      <c r="Y6799" s="92"/>
    </row>
    <row r="6800" spans="1:25" ht="15" customHeight="1" x14ac:dyDescent="0.25">
      <c r="A6800" s="63" t="s">
        <v>935</v>
      </c>
      <c r="B6800" s="63" t="s">
        <v>140</v>
      </c>
      <c r="C6800" s="64" t="s">
        <v>1249</v>
      </c>
      <c r="D6800" s="64" t="s">
        <v>2337</v>
      </c>
      <c r="E6800" s="65" t="s">
        <v>1</v>
      </c>
      <c r="F6800" s="65" t="s">
        <v>1</v>
      </c>
      <c r="G6800" s="65" t="s">
        <v>1</v>
      </c>
      <c r="H6800" s="65" t="s">
        <v>2338</v>
      </c>
      <c r="I6800" s="26">
        <v>0</v>
      </c>
      <c r="J6800" s="26" t="s">
        <v>1</v>
      </c>
      <c r="K6800" s="26">
        <v>0</v>
      </c>
      <c r="L6800" s="26"/>
      <c r="M6800" s="26"/>
      <c r="N6800" s="26"/>
      <c r="O6800" s="26"/>
      <c r="P6800" s="26"/>
      <c r="Q6800" s="26"/>
      <c r="R6800" s="90"/>
      <c r="S6800" s="90"/>
      <c r="T6800" s="90"/>
      <c r="U6800" s="90"/>
      <c r="V6800" s="90"/>
      <c r="W6800" s="90"/>
      <c r="X6800" s="90"/>
      <c r="Y6800" s="90"/>
    </row>
    <row r="6801" spans="1:25" ht="22.5" customHeight="1" x14ac:dyDescent="0.25">
      <c r="A6801" s="63" t="s">
        <v>1</v>
      </c>
      <c r="B6801" s="63" t="s">
        <v>1</v>
      </c>
      <c r="C6801" s="63" t="s">
        <v>1</v>
      </c>
      <c r="D6801" s="65" t="s">
        <v>1</v>
      </c>
      <c r="E6801" s="65" t="s">
        <v>1</v>
      </c>
      <c r="F6801" s="65" t="s">
        <v>1</v>
      </c>
      <c r="G6801" s="65" t="s">
        <v>1</v>
      </c>
      <c r="H6801" s="66" t="s">
        <v>15</v>
      </c>
      <c r="I6801" s="30">
        <f t="shared" ref="I6801:K6801" si="6396">SUM(I6802,I6810,I6812)</f>
        <v>8469200</v>
      </c>
      <c r="J6801" s="30">
        <f t="shared" si="6396"/>
        <v>5637942</v>
      </c>
      <c r="K6801" s="30">
        <f t="shared" si="6396"/>
        <v>3167894</v>
      </c>
      <c r="L6801" s="30">
        <f t="shared" ref="L6801:L6863" si="6397">SUM(M6801:O6801)</f>
        <v>1419210</v>
      </c>
      <c r="M6801" s="30">
        <f t="shared" ref="M6801" si="6398">SUM(M6802,M6810,M6812)</f>
        <v>483010</v>
      </c>
      <c r="N6801" s="30">
        <f t="shared" ref="N6801:O6801" si="6399">SUM(N6802,N6810,N6812)</f>
        <v>443000</v>
      </c>
      <c r="O6801" s="30">
        <f t="shared" si="6399"/>
        <v>493200</v>
      </c>
      <c r="P6801" s="30">
        <f t="shared" ref="P6801:P6863" si="6400">K6801+L6801</f>
        <v>4587104</v>
      </c>
      <c r="Q6801" s="30">
        <f t="shared" ref="Q6801:Q6863" si="6401">IF(J6801=0,"-",P6801/J6801*100)</f>
        <v>81.361319431806862</v>
      </c>
      <c r="R6801" s="93"/>
      <c r="S6801" s="93"/>
      <c r="T6801" s="93"/>
      <c r="U6801" s="93"/>
      <c r="V6801" s="93"/>
      <c r="W6801" s="93"/>
      <c r="X6801" s="93"/>
      <c r="Y6801" s="93"/>
    </row>
    <row r="6802" spans="1:25" ht="15" customHeight="1" x14ac:dyDescent="0.25">
      <c r="A6802" s="63" t="s">
        <v>935</v>
      </c>
      <c r="B6802" s="63" t="s">
        <v>140</v>
      </c>
      <c r="C6802" s="63" t="s">
        <v>1249</v>
      </c>
      <c r="D6802" s="63" t="s">
        <v>2337</v>
      </c>
      <c r="E6802" s="65" t="s">
        <v>16</v>
      </c>
      <c r="F6802" s="65" t="s">
        <v>1</v>
      </c>
      <c r="G6802" s="65" t="s">
        <v>1</v>
      </c>
      <c r="H6802" s="65" t="s">
        <v>17</v>
      </c>
      <c r="I6802" s="31">
        <f t="shared" ref="I6802:K6802" si="6402">SUM(I6803:I6804)</f>
        <v>5547432</v>
      </c>
      <c r="J6802" s="31">
        <f t="shared" si="6402"/>
        <v>4837272</v>
      </c>
      <c r="K6802" s="31">
        <f t="shared" si="6402"/>
        <v>2713358</v>
      </c>
      <c r="L6802" s="31">
        <f t="shared" si="6397"/>
        <v>1222200</v>
      </c>
      <c r="M6802" s="31">
        <f t="shared" ref="M6802" si="6403">SUM(M6803:M6804)</f>
        <v>404000</v>
      </c>
      <c r="N6802" s="31">
        <f t="shared" ref="N6802:O6802" si="6404">SUM(N6803:N6804)</f>
        <v>389000</v>
      </c>
      <c r="O6802" s="31">
        <f t="shared" si="6404"/>
        <v>429200</v>
      </c>
      <c r="P6802" s="31">
        <f t="shared" si="6400"/>
        <v>3935558</v>
      </c>
      <c r="Q6802" s="31">
        <f t="shared" si="6401"/>
        <v>81.359038730921057</v>
      </c>
      <c r="R6802" s="94"/>
      <c r="S6802" s="94"/>
      <c r="T6802" s="94"/>
      <c r="U6802" s="94"/>
      <c r="V6802" s="94"/>
      <c r="W6802" s="94"/>
      <c r="X6802" s="94"/>
      <c r="Y6802" s="94"/>
    </row>
    <row r="6803" spans="1:25" ht="15" customHeight="1" x14ac:dyDescent="0.25">
      <c r="A6803" s="64" t="s">
        <v>935</v>
      </c>
      <c r="B6803" s="64" t="s">
        <v>140</v>
      </c>
      <c r="C6803" s="64" t="s">
        <v>1249</v>
      </c>
      <c r="D6803" s="64" t="s">
        <v>2337</v>
      </c>
      <c r="E6803" s="20" t="s">
        <v>19</v>
      </c>
      <c r="F6803" s="64"/>
      <c r="G6803" s="53" t="s">
        <v>388</v>
      </c>
      <c r="H6803" s="53" t="s">
        <v>18</v>
      </c>
      <c r="I6803" s="26">
        <v>5112002</v>
      </c>
      <c r="J6803" s="26">
        <v>4437702</v>
      </c>
      <c r="K6803" s="26">
        <v>2480000</v>
      </c>
      <c r="L6803" s="26">
        <f t="shared" si="6397"/>
        <v>1140000</v>
      </c>
      <c r="M6803" s="26">
        <v>380000</v>
      </c>
      <c r="N6803" s="26">
        <v>380000</v>
      </c>
      <c r="O6803" s="26">
        <v>380000</v>
      </c>
      <c r="P6803" s="26">
        <f t="shared" si="6400"/>
        <v>3620000</v>
      </c>
      <c r="Q6803" s="26">
        <f t="shared" si="6401"/>
        <v>81.573751459651874</v>
      </c>
      <c r="R6803" s="90"/>
      <c r="S6803" s="90"/>
      <c r="T6803" s="90"/>
      <c r="U6803" s="90"/>
      <c r="V6803" s="90"/>
      <c r="W6803" s="90"/>
      <c r="X6803" s="90"/>
      <c r="Y6803" s="90"/>
    </row>
    <row r="6804" spans="1:25" ht="15" customHeight="1" x14ac:dyDescent="0.25">
      <c r="A6804" s="63" t="s">
        <v>935</v>
      </c>
      <c r="B6804" s="63" t="s">
        <v>140</v>
      </c>
      <c r="C6804" s="63" t="s">
        <v>1249</v>
      </c>
      <c r="D6804" s="63" t="s">
        <v>2337</v>
      </c>
      <c r="E6804" s="63" t="s">
        <v>21</v>
      </c>
      <c r="F6804" s="64" t="s">
        <v>1</v>
      </c>
      <c r="G6804" s="53" t="s">
        <v>1</v>
      </c>
      <c r="H6804" s="65" t="s">
        <v>22</v>
      </c>
      <c r="I6804" s="31">
        <f t="shared" ref="I6804:K6804" si="6405">SUM(I6805:I6809)</f>
        <v>435430</v>
      </c>
      <c r="J6804" s="31">
        <f t="shared" si="6405"/>
        <v>399570</v>
      </c>
      <c r="K6804" s="31">
        <f t="shared" si="6405"/>
        <v>233358</v>
      </c>
      <c r="L6804" s="31">
        <f t="shared" si="6397"/>
        <v>82200</v>
      </c>
      <c r="M6804" s="31">
        <f t="shared" ref="M6804" si="6406">SUM(M6805:M6809)</f>
        <v>24000</v>
      </c>
      <c r="N6804" s="31">
        <f t="shared" ref="N6804:O6804" si="6407">SUM(N6805:N6809)</f>
        <v>9000</v>
      </c>
      <c r="O6804" s="31">
        <f t="shared" si="6407"/>
        <v>49200</v>
      </c>
      <c r="P6804" s="31">
        <f t="shared" si="6400"/>
        <v>315558</v>
      </c>
      <c r="Q6804" s="31">
        <f t="shared" si="6401"/>
        <v>78.974397477288079</v>
      </c>
      <c r="R6804" s="94"/>
      <c r="S6804" s="94"/>
      <c r="T6804" s="94"/>
      <c r="U6804" s="94"/>
      <c r="V6804" s="94"/>
      <c r="W6804" s="94"/>
      <c r="X6804" s="94"/>
      <c r="Y6804" s="94"/>
    </row>
    <row r="6805" spans="1:25" ht="15" customHeight="1" x14ac:dyDescent="0.25">
      <c r="A6805" s="64" t="s">
        <v>935</v>
      </c>
      <c r="B6805" s="64" t="s">
        <v>140</v>
      </c>
      <c r="C6805" s="64" t="s">
        <v>1249</v>
      </c>
      <c r="D6805" s="64" t="s">
        <v>2337</v>
      </c>
      <c r="E6805" s="20" t="s">
        <v>23</v>
      </c>
      <c r="F6805" s="64" t="s">
        <v>2339</v>
      </c>
      <c r="G6805" s="53" t="s">
        <v>388</v>
      </c>
      <c r="H6805" s="53" t="s">
        <v>85</v>
      </c>
      <c r="I6805" s="26">
        <v>69377</v>
      </c>
      <c r="J6805" s="26">
        <v>69377</v>
      </c>
      <c r="K6805" s="26">
        <v>41000</v>
      </c>
      <c r="L6805" s="26">
        <f t="shared" si="6397"/>
        <v>14000</v>
      </c>
      <c r="M6805" s="26">
        <v>6000</v>
      </c>
      <c r="N6805" s="26">
        <v>2000</v>
      </c>
      <c r="O6805" s="26">
        <v>6000</v>
      </c>
      <c r="P6805" s="26">
        <f t="shared" si="6400"/>
        <v>55000</v>
      </c>
      <c r="Q6805" s="26">
        <f t="shared" si="6401"/>
        <v>79.27699381639448</v>
      </c>
      <c r="R6805" s="90"/>
      <c r="S6805" s="90"/>
      <c r="T6805" s="90"/>
      <c r="U6805" s="90"/>
      <c r="V6805" s="90"/>
      <c r="W6805" s="90"/>
      <c r="X6805" s="90"/>
      <c r="Y6805" s="90"/>
    </row>
    <row r="6806" spans="1:25" ht="15" customHeight="1" x14ac:dyDescent="0.25">
      <c r="A6806" s="64" t="s">
        <v>935</v>
      </c>
      <c r="B6806" s="64" t="s">
        <v>140</v>
      </c>
      <c r="C6806" s="64" t="s">
        <v>1249</v>
      </c>
      <c r="D6806" s="64" t="s">
        <v>2337</v>
      </c>
      <c r="E6806" s="20" t="s">
        <v>23</v>
      </c>
      <c r="F6806" s="64" t="s">
        <v>2340</v>
      </c>
      <c r="G6806" s="53" t="s">
        <v>388</v>
      </c>
      <c r="H6806" s="53" t="s">
        <v>25</v>
      </c>
      <c r="I6806" s="26">
        <v>230443</v>
      </c>
      <c r="J6806" s="26">
        <v>230443</v>
      </c>
      <c r="K6806" s="26">
        <v>135000</v>
      </c>
      <c r="L6806" s="26">
        <f t="shared" si="6397"/>
        <v>47000</v>
      </c>
      <c r="M6806" s="26">
        <v>18000</v>
      </c>
      <c r="N6806" s="26">
        <v>7000</v>
      </c>
      <c r="O6806" s="26">
        <v>22000</v>
      </c>
      <c r="P6806" s="26">
        <f t="shared" si="6400"/>
        <v>182000</v>
      </c>
      <c r="Q6806" s="26">
        <f t="shared" si="6401"/>
        <v>78.978315678931452</v>
      </c>
      <c r="R6806" s="90"/>
      <c r="S6806" s="90"/>
      <c r="T6806" s="90"/>
      <c r="U6806" s="90"/>
      <c r="V6806" s="90"/>
      <c r="W6806" s="90"/>
      <c r="X6806" s="90"/>
      <c r="Y6806" s="90"/>
    </row>
    <row r="6807" spans="1:25" ht="15" customHeight="1" x14ac:dyDescent="0.25">
      <c r="A6807" s="64" t="s">
        <v>935</v>
      </c>
      <c r="B6807" s="64" t="s">
        <v>140</v>
      </c>
      <c r="C6807" s="64" t="s">
        <v>1249</v>
      </c>
      <c r="D6807" s="64" t="s">
        <v>2337</v>
      </c>
      <c r="E6807" s="20" t="s">
        <v>23</v>
      </c>
      <c r="F6807" s="64" t="s">
        <v>2341</v>
      </c>
      <c r="G6807" s="53" t="s">
        <v>388</v>
      </c>
      <c r="H6807" s="53" t="s">
        <v>27</v>
      </c>
      <c r="I6807" s="26">
        <v>53550</v>
      </c>
      <c r="J6807" s="26">
        <v>53550</v>
      </c>
      <c r="K6807" s="26">
        <v>50358</v>
      </c>
      <c r="L6807" s="26">
        <f t="shared" si="6397"/>
        <v>0</v>
      </c>
      <c r="M6807" s="26"/>
      <c r="N6807" s="26"/>
      <c r="O6807" s="26"/>
      <c r="P6807" s="26">
        <f t="shared" si="6400"/>
        <v>50358</v>
      </c>
      <c r="Q6807" s="26">
        <f t="shared" si="6401"/>
        <v>94.039215686274517</v>
      </c>
      <c r="R6807" s="90"/>
      <c r="S6807" s="90"/>
      <c r="T6807" s="90"/>
      <c r="U6807" s="90"/>
      <c r="V6807" s="90"/>
      <c r="W6807" s="90"/>
      <c r="X6807" s="90"/>
      <c r="Y6807" s="90"/>
    </row>
    <row r="6808" spans="1:25" ht="15" customHeight="1" x14ac:dyDescent="0.25">
      <c r="A6808" s="64" t="s">
        <v>935</v>
      </c>
      <c r="B6808" s="64" t="s">
        <v>140</v>
      </c>
      <c r="C6808" s="64" t="s">
        <v>1249</v>
      </c>
      <c r="D6808" s="64" t="s">
        <v>2337</v>
      </c>
      <c r="E6808" s="20" t="s">
        <v>23</v>
      </c>
      <c r="F6808" s="64" t="s">
        <v>2342</v>
      </c>
      <c r="G6808" s="53" t="s">
        <v>388</v>
      </c>
      <c r="H6808" s="53" t="s">
        <v>89</v>
      </c>
      <c r="I6808" s="26">
        <v>26200</v>
      </c>
      <c r="J6808" s="26">
        <v>26200</v>
      </c>
      <c r="K6808" s="26">
        <v>5000</v>
      </c>
      <c r="L6808" s="26">
        <f t="shared" si="6397"/>
        <v>21200</v>
      </c>
      <c r="M6808" s="26">
        <v>0</v>
      </c>
      <c r="N6808" s="26">
        <v>0</v>
      </c>
      <c r="O6808" s="26">
        <v>21200</v>
      </c>
      <c r="P6808" s="26">
        <f t="shared" si="6400"/>
        <v>26200</v>
      </c>
      <c r="Q6808" s="26">
        <f t="shared" si="6401"/>
        <v>100</v>
      </c>
      <c r="R6808" s="90"/>
      <c r="S6808" s="90"/>
      <c r="T6808" s="90"/>
      <c r="U6808" s="90"/>
      <c r="V6808" s="90"/>
      <c r="W6808" s="90"/>
      <c r="X6808" s="90"/>
      <c r="Y6808" s="90"/>
    </row>
    <row r="6809" spans="1:25" ht="15" customHeight="1" x14ac:dyDescent="0.25">
      <c r="A6809" s="64" t="s">
        <v>935</v>
      </c>
      <c r="B6809" s="64" t="s">
        <v>140</v>
      </c>
      <c r="C6809" s="64" t="s">
        <v>1249</v>
      </c>
      <c r="D6809" s="64" t="s">
        <v>2337</v>
      </c>
      <c r="E6809" s="20" t="s">
        <v>23</v>
      </c>
      <c r="F6809" s="64" t="s">
        <v>2343</v>
      </c>
      <c r="G6809" s="53" t="s">
        <v>388</v>
      </c>
      <c r="H6809" s="53" t="s">
        <v>29</v>
      </c>
      <c r="I6809" s="26">
        <v>55860</v>
      </c>
      <c r="J6809" s="26">
        <v>20000</v>
      </c>
      <c r="K6809" s="26">
        <v>2000</v>
      </c>
      <c r="L6809" s="26">
        <f t="shared" si="6397"/>
        <v>0</v>
      </c>
      <c r="M6809" s="26">
        <v>0</v>
      </c>
      <c r="N6809" s="26">
        <v>0</v>
      </c>
      <c r="O6809" s="26">
        <v>0</v>
      </c>
      <c r="P6809" s="26">
        <f t="shared" si="6400"/>
        <v>2000</v>
      </c>
      <c r="Q6809" s="26">
        <f t="shared" si="6401"/>
        <v>10</v>
      </c>
      <c r="R6809" s="90"/>
      <c r="S6809" s="90"/>
      <c r="T6809" s="90"/>
      <c r="U6809" s="90"/>
      <c r="V6809" s="90"/>
      <c r="W6809" s="90"/>
      <c r="X6809" s="90"/>
      <c r="Y6809" s="90"/>
    </row>
    <row r="6810" spans="1:25" ht="15" customHeight="1" x14ac:dyDescent="0.25">
      <c r="A6810" s="63" t="s">
        <v>935</v>
      </c>
      <c r="B6810" s="63" t="s">
        <v>140</v>
      </c>
      <c r="C6810" s="63" t="s">
        <v>1249</v>
      </c>
      <c r="D6810" s="63" t="s">
        <v>2337</v>
      </c>
      <c r="E6810" s="65" t="s">
        <v>30</v>
      </c>
      <c r="F6810" s="65" t="s">
        <v>1</v>
      </c>
      <c r="G6810" s="65" t="s">
        <v>1</v>
      </c>
      <c r="H6810" s="65" t="s">
        <v>31</v>
      </c>
      <c r="I6810" s="31">
        <f t="shared" ref="I6810:K6810" si="6408">SUM(I6811)</f>
        <v>560520</v>
      </c>
      <c r="J6810" s="31">
        <f t="shared" si="6408"/>
        <v>493000</v>
      </c>
      <c r="K6810" s="31">
        <f t="shared" si="6408"/>
        <v>269000</v>
      </c>
      <c r="L6810" s="31">
        <f t="shared" si="6397"/>
        <v>120000</v>
      </c>
      <c r="M6810" s="31">
        <f t="shared" ref="M6810" si="6409">SUM(M6811)</f>
        <v>40000</v>
      </c>
      <c r="N6810" s="31">
        <f t="shared" ref="N6810:O6810" si="6410">SUM(N6811)</f>
        <v>40000</v>
      </c>
      <c r="O6810" s="31">
        <f t="shared" si="6410"/>
        <v>40000</v>
      </c>
      <c r="P6810" s="31">
        <f t="shared" si="6400"/>
        <v>389000</v>
      </c>
      <c r="Q6810" s="31">
        <f t="shared" si="6401"/>
        <v>78.904665314401626</v>
      </c>
      <c r="R6810" s="94"/>
      <c r="S6810" s="94"/>
      <c r="T6810" s="94"/>
      <c r="U6810" s="94"/>
      <c r="V6810" s="94"/>
      <c r="W6810" s="94"/>
      <c r="X6810" s="94"/>
      <c r="Y6810" s="94"/>
    </row>
    <row r="6811" spans="1:25" ht="15" customHeight="1" x14ac:dyDescent="0.25">
      <c r="A6811" s="64" t="s">
        <v>935</v>
      </c>
      <c r="B6811" s="64" t="s">
        <v>140</v>
      </c>
      <c r="C6811" s="64" t="s">
        <v>1249</v>
      </c>
      <c r="D6811" s="64" t="s">
        <v>2337</v>
      </c>
      <c r="E6811" s="20" t="s">
        <v>33</v>
      </c>
      <c r="F6811" s="64"/>
      <c r="G6811" s="53" t="s">
        <v>388</v>
      </c>
      <c r="H6811" s="53" t="s">
        <v>32</v>
      </c>
      <c r="I6811" s="26">
        <v>560520</v>
      </c>
      <c r="J6811" s="26">
        <v>493000</v>
      </c>
      <c r="K6811" s="26">
        <v>269000</v>
      </c>
      <c r="L6811" s="26">
        <f t="shared" si="6397"/>
        <v>120000</v>
      </c>
      <c r="M6811" s="26">
        <v>40000</v>
      </c>
      <c r="N6811" s="26">
        <v>40000</v>
      </c>
      <c r="O6811" s="26">
        <v>40000</v>
      </c>
      <c r="P6811" s="26">
        <f t="shared" si="6400"/>
        <v>389000</v>
      </c>
      <c r="Q6811" s="26">
        <f t="shared" si="6401"/>
        <v>78.904665314401626</v>
      </c>
      <c r="R6811" s="90"/>
      <c r="S6811" s="90"/>
      <c r="T6811" s="90"/>
      <c r="U6811" s="90"/>
      <c r="V6811" s="90"/>
      <c r="W6811" s="90"/>
      <c r="X6811" s="90"/>
      <c r="Y6811" s="90"/>
    </row>
    <row r="6812" spans="1:25" ht="15" customHeight="1" x14ac:dyDescent="0.25">
      <c r="A6812" s="63" t="s">
        <v>935</v>
      </c>
      <c r="B6812" s="63" t="s">
        <v>140</v>
      </c>
      <c r="C6812" s="63" t="s">
        <v>1249</v>
      </c>
      <c r="D6812" s="63" t="s">
        <v>2337</v>
      </c>
      <c r="E6812" s="65" t="s">
        <v>34</v>
      </c>
      <c r="F6812" s="65" t="s">
        <v>1</v>
      </c>
      <c r="G6812" s="65" t="s">
        <v>1</v>
      </c>
      <c r="H6812" s="65" t="s">
        <v>35</v>
      </c>
      <c r="I6812" s="31">
        <f t="shared" ref="I6812:K6812" si="6411">SUM(I6813:I6821)</f>
        <v>2361248</v>
      </c>
      <c r="J6812" s="31">
        <f t="shared" si="6411"/>
        <v>307670</v>
      </c>
      <c r="K6812" s="31">
        <f t="shared" si="6411"/>
        <v>185536</v>
      </c>
      <c r="L6812" s="31">
        <f t="shared" si="6397"/>
        <v>77010</v>
      </c>
      <c r="M6812" s="31">
        <f t="shared" ref="M6812" si="6412">SUM(M6813:M6821)</f>
        <v>39010</v>
      </c>
      <c r="N6812" s="31">
        <f t="shared" ref="N6812:O6812" si="6413">SUM(N6813:N6821)</f>
        <v>14000</v>
      </c>
      <c r="O6812" s="31">
        <f t="shared" si="6413"/>
        <v>24000</v>
      </c>
      <c r="P6812" s="31">
        <f t="shared" si="6400"/>
        <v>262546</v>
      </c>
      <c r="Q6812" s="31">
        <f t="shared" si="6401"/>
        <v>85.333636688659936</v>
      </c>
      <c r="R6812" s="94"/>
      <c r="S6812" s="94"/>
      <c r="T6812" s="94"/>
      <c r="U6812" s="94"/>
      <c r="V6812" s="94"/>
      <c r="W6812" s="94"/>
      <c r="X6812" s="94"/>
      <c r="Y6812" s="94"/>
    </row>
    <row r="6813" spans="1:25" ht="15" customHeight="1" x14ac:dyDescent="0.25">
      <c r="A6813" s="64" t="s">
        <v>935</v>
      </c>
      <c r="B6813" s="64" t="s">
        <v>140</v>
      </c>
      <c r="C6813" s="64" t="s">
        <v>1249</v>
      </c>
      <c r="D6813" s="64" t="s">
        <v>2337</v>
      </c>
      <c r="E6813" s="20" t="s">
        <v>38</v>
      </c>
      <c r="F6813" s="64"/>
      <c r="G6813" s="53" t="s">
        <v>388</v>
      </c>
      <c r="H6813" s="53" t="s">
        <v>37</v>
      </c>
      <c r="I6813" s="26">
        <v>150507</v>
      </c>
      <c r="J6813" s="26">
        <v>0</v>
      </c>
      <c r="K6813" s="26">
        <v>0</v>
      </c>
      <c r="L6813" s="26">
        <f t="shared" si="6397"/>
        <v>0</v>
      </c>
      <c r="M6813" s="26">
        <v>0</v>
      </c>
      <c r="N6813" s="26">
        <v>0</v>
      </c>
      <c r="O6813" s="26">
        <v>0</v>
      </c>
      <c r="P6813" s="26">
        <f t="shared" si="6400"/>
        <v>0</v>
      </c>
      <c r="Q6813" s="26" t="str">
        <f t="shared" si="6401"/>
        <v>-</v>
      </c>
      <c r="R6813" s="90"/>
      <c r="S6813" s="90"/>
      <c r="T6813" s="90"/>
      <c r="U6813" s="90"/>
      <c r="V6813" s="90"/>
      <c r="W6813" s="90"/>
      <c r="X6813" s="90"/>
      <c r="Y6813" s="90"/>
    </row>
    <row r="6814" spans="1:25" ht="15" customHeight="1" x14ac:dyDescent="0.25">
      <c r="A6814" s="64" t="s">
        <v>935</v>
      </c>
      <c r="B6814" s="64" t="s">
        <v>140</v>
      </c>
      <c r="C6814" s="64" t="s">
        <v>1249</v>
      </c>
      <c r="D6814" s="64" t="s">
        <v>2337</v>
      </c>
      <c r="E6814" s="20" t="s">
        <v>298</v>
      </c>
      <c r="F6814" s="64"/>
      <c r="G6814" s="53" t="s">
        <v>388</v>
      </c>
      <c r="H6814" s="53" t="s">
        <v>297</v>
      </c>
      <c r="I6814" s="26">
        <v>360000</v>
      </c>
      <c r="J6814" s="26">
        <v>130000</v>
      </c>
      <c r="K6814" s="26">
        <v>130000</v>
      </c>
      <c r="L6814" s="26">
        <f t="shared" si="6397"/>
        <v>0</v>
      </c>
      <c r="M6814" s="26">
        <v>0</v>
      </c>
      <c r="N6814" s="26">
        <v>0</v>
      </c>
      <c r="O6814" s="26">
        <v>0</v>
      </c>
      <c r="P6814" s="26">
        <f t="shared" si="6400"/>
        <v>130000</v>
      </c>
      <c r="Q6814" s="26">
        <f t="shared" si="6401"/>
        <v>100</v>
      </c>
      <c r="R6814" s="90"/>
      <c r="S6814" s="90"/>
      <c r="T6814" s="90"/>
      <c r="U6814" s="90"/>
      <c r="V6814" s="90"/>
      <c r="W6814" s="90"/>
      <c r="X6814" s="90"/>
      <c r="Y6814" s="90"/>
    </row>
    <row r="6815" spans="1:25" ht="15" customHeight="1" x14ac:dyDescent="0.25">
      <c r="A6815" s="64" t="s">
        <v>935</v>
      </c>
      <c r="B6815" s="64" t="s">
        <v>140</v>
      </c>
      <c r="C6815" s="64" t="s">
        <v>1249</v>
      </c>
      <c r="D6815" s="64" t="s">
        <v>2337</v>
      </c>
      <c r="E6815" s="20" t="s">
        <v>301</v>
      </c>
      <c r="F6815" s="64"/>
      <c r="G6815" s="53" t="s">
        <v>388</v>
      </c>
      <c r="H6815" s="53" t="s">
        <v>300</v>
      </c>
      <c r="I6815" s="26">
        <v>70360</v>
      </c>
      <c r="J6815" s="26">
        <v>30000</v>
      </c>
      <c r="K6815" s="26">
        <v>15000</v>
      </c>
      <c r="L6815" s="26">
        <f t="shared" si="6397"/>
        <v>7500</v>
      </c>
      <c r="M6815" s="26">
        <v>2500</v>
      </c>
      <c r="N6815" s="26">
        <v>2500</v>
      </c>
      <c r="O6815" s="26">
        <v>2500</v>
      </c>
      <c r="P6815" s="26">
        <f t="shared" si="6400"/>
        <v>22500</v>
      </c>
      <c r="Q6815" s="26">
        <f t="shared" si="6401"/>
        <v>75</v>
      </c>
      <c r="R6815" s="90"/>
      <c r="S6815" s="90"/>
      <c r="T6815" s="90"/>
      <c r="U6815" s="90"/>
      <c r="V6815" s="90"/>
      <c r="W6815" s="90"/>
      <c r="X6815" s="90"/>
      <c r="Y6815" s="90"/>
    </row>
    <row r="6816" spans="1:25" ht="15" customHeight="1" x14ac:dyDescent="0.25">
      <c r="A6816" s="64" t="s">
        <v>935</v>
      </c>
      <c r="B6816" s="64" t="s">
        <v>140</v>
      </c>
      <c r="C6816" s="64" t="s">
        <v>1249</v>
      </c>
      <c r="D6816" s="64" t="s">
        <v>2337</v>
      </c>
      <c r="E6816" s="20" t="s">
        <v>218</v>
      </c>
      <c r="F6816" s="64"/>
      <c r="G6816" s="53" t="s">
        <v>388</v>
      </c>
      <c r="H6816" s="53" t="s">
        <v>217</v>
      </c>
      <c r="I6816" s="26">
        <v>143308</v>
      </c>
      <c r="J6816" s="26">
        <v>0</v>
      </c>
      <c r="K6816" s="26">
        <v>0</v>
      </c>
      <c r="L6816" s="26">
        <f t="shared" si="6397"/>
        <v>0</v>
      </c>
      <c r="M6816" s="26">
        <v>0</v>
      </c>
      <c r="N6816" s="26">
        <v>0</v>
      </c>
      <c r="O6816" s="26">
        <v>0</v>
      </c>
      <c r="P6816" s="26">
        <f t="shared" si="6400"/>
        <v>0</v>
      </c>
      <c r="Q6816" s="26" t="str">
        <f t="shared" si="6401"/>
        <v>-</v>
      </c>
      <c r="R6816" s="90"/>
      <c r="S6816" s="90"/>
      <c r="T6816" s="90"/>
      <c r="U6816" s="90"/>
      <c r="V6816" s="90"/>
      <c r="W6816" s="90"/>
      <c r="X6816" s="90"/>
      <c r="Y6816" s="90"/>
    </row>
    <row r="6817" spans="1:25" ht="15" customHeight="1" x14ac:dyDescent="0.25">
      <c r="A6817" s="64" t="s">
        <v>935</v>
      </c>
      <c r="B6817" s="64" t="s">
        <v>140</v>
      </c>
      <c r="C6817" s="64" t="s">
        <v>1249</v>
      </c>
      <c r="D6817" s="64" t="s">
        <v>2337</v>
      </c>
      <c r="E6817" s="20" t="s">
        <v>303</v>
      </c>
      <c r="F6817" s="64"/>
      <c r="G6817" s="53" t="s">
        <v>388</v>
      </c>
      <c r="H6817" s="53" t="s">
        <v>302</v>
      </c>
      <c r="I6817" s="26">
        <v>54824</v>
      </c>
      <c r="J6817" s="26">
        <v>0</v>
      </c>
      <c r="K6817" s="26">
        <v>0</v>
      </c>
      <c r="L6817" s="26">
        <f t="shared" si="6397"/>
        <v>0</v>
      </c>
      <c r="M6817" s="26">
        <v>0</v>
      </c>
      <c r="N6817" s="26">
        <v>0</v>
      </c>
      <c r="O6817" s="26">
        <v>0</v>
      </c>
      <c r="P6817" s="26">
        <f t="shared" si="6400"/>
        <v>0</v>
      </c>
      <c r="Q6817" s="26" t="str">
        <f t="shared" si="6401"/>
        <v>-</v>
      </c>
      <c r="R6817" s="90"/>
      <c r="S6817" s="90"/>
      <c r="T6817" s="90"/>
      <c r="U6817" s="90"/>
      <c r="V6817" s="90"/>
      <c r="W6817" s="90"/>
      <c r="X6817" s="90"/>
      <c r="Y6817" s="90"/>
    </row>
    <row r="6818" spans="1:25" ht="15" customHeight="1" x14ac:dyDescent="0.25">
      <c r="A6818" s="64" t="s">
        <v>935</v>
      </c>
      <c r="B6818" s="64" t="s">
        <v>140</v>
      </c>
      <c r="C6818" s="64" t="s">
        <v>1249</v>
      </c>
      <c r="D6818" s="64" t="s">
        <v>2337</v>
      </c>
      <c r="E6818" s="20" t="s">
        <v>305</v>
      </c>
      <c r="F6818" s="64"/>
      <c r="G6818" s="53" t="s">
        <v>388</v>
      </c>
      <c r="H6818" s="53" t="s">
        <v>304</v>
      </c>
      <c r="I6818" s="26">
        <v>14272</v>
      </c>
      <c r="J6818" s="26">
        <v>0</v>
      </c>
      <c r="K6818" s="26">
        <v>0</v>
      </c>
      <c r="L6818" s="26">
        <f t="shared" si="6397"/>
        <v>0</v>
      </c>
      <c r="M6818" s="26">
        <v>0</v>
      </c>
      <c r="N6818" s="26">
        <v>0</v>
      </c>
      <c r="O6818" s="26">
        <v>0</v>
      </c>
      <c r="P6818" s="26">
        <f t="shared" si="6400"/>
        <v>0</v>
      </c>
      <c r="Q6818" s="26" t="str">
        <f t="shared" si="6401"/>
        <v>-</v>
      </c>
      <c r="R6818" s="90"/>
      <c r="S6818" s="90"/>
      <c r="T6818" s="90"/>
      <c r="U6818" s="90"/>
      <c r="V6818" s="90"/>
      <c r="W6818" s="90"/>
      <c r="X6818" s="90"/>
      <c r="Y6818" s="90"/>
    </row>
    <row r="6819" spans="1:25" ht="15" customHeight="1" x14ac:dyDescent="0.25">
      <c r="A6819" s="64" t="s">
        <v>935</v>
      </c>
      <c r="B6819" s="64" t="s">
        <v>140</v>
      </c>
      <c r="C6819" s="64" t="s">
        <v>1249</v>
      </c>
      <c r="D6819" s="64" t="s">
        <v>2337</v>
      </c>
      <c r="E6819" s="20" t="s">
        <v>308</v>
      </c>
      <c r="F6819" s="64"/>
      <c r="G6819" s="53" t="s">
        <v>388</v>
      </c>
      <c r="H6819" s="53" t="s">
        <v>307</v>
      </c>
      <c r="I6819" s="26">
        <v>131000</v>
      </c>
      <c r="J6819" s="26">
        <v>50000</v>
      </c>
      <c r="K6819" s="26">
        <v>24990</v>
      </c>
      <c r="L6819" s="26">
        <f t="shared" si="6397"/>
        <v>15010</v>
      </c>
      <c r="M6819" s="26">
        <v>5010</v>
      </c>
      <c r="N6819" s="26">
        <v>5000</v>
      </c>
      <c r="O6819" s="26">
        <v>5000</v>
      </c>
      <c r="P6819" s="26">
        <f t="shared" si="6400"/>
        <v>40000</v>
      </c>
      <c r="Q6819" s="26">
        <f t="shared" si="6401"/>
        <v>80</v>
      </c>
      <c r="R6819" s="90"/>
      <c r="S6819" s="90"/>
      <c r="T6819" s="90"/>
      <c r="U6819" s="90"/>
      <c r="V6819" s="90"/>
      <c r="W6819" s="90"/>
      <c r="X6819" s="90"/>
      <c r="Y6819" s="90"/>
    </row>
    <row r="6820" spans="1:25" ht="15" customHeight="1" x14ac:dyDescent="0.25">
      <c r="A6820" s="64" t="s">
        <v>935</v>
      </c>
      <c r="B6820" s="64" t="s">
        <v>140</v>
      </c>
      <c r="C6820" s="64" t="s">
        <v>1249</v>
      </c>
      <c r="D6820" s="64" t="s">
        <v>2337</v>
      </c>
      <c r="E6820" s="20" t="s">
        <v>311</v>
      </c>
      <c r="F6820" s="64"/>
      <c r="G6820" s="53" t="s">
        <v>388</v>
      </c>
      <c r="H6820" s="53" t="s">
        <v>310</v>
      </c>
      <c r="I6820" s="26">
        <v>25286</v>
      </c>
      <c r="J6820" s="26">
        <v>0</v>
      </c>
      <c r="K6820" s="26">
        <v>0</v>
      </c>
      <c r="L6820" s="26">
        <f t="shared" si="6397"/>
        <v>0</v>
      </c>
      <c r="M6820" s="26">
        <v>0</v>
      </c>
      <c r="N6820" s="26">
        <v>0</v>
      </c>
      <c r="O6820" s="26">
        <v>0</v>
      </c>
      <c r="P6820" s="26">
        <f t="shared" si="6400"/>
        <v>0</v>
      </c>
      <c r="Q6820" s="26" t="str">
        <f t="shared" si="6401"/>
        <v>-</v>
      </c>
      <c r="R6820" s="90"/>
      <c r="S6820" s="90"/>
      <c r="T6820" s="90"/>
      <c r="U6820" s="90"/>
      <c r="V6820" s="90"/>
      <c r="W6820" s="90"/>
      <c r="X6820" s="90"/>
      <c r="Y6820" s="90"/>
    </row>
    <row r="6821" spans="1:25" ht="15" customHeight="1" x14ac:dyDescent="0.25">
      <c r="A6821" s="63" t="s">
        <v>935</v>
      </c>
      <c r="B6821" s="63" t="s">
        <v>140</v>
      </c>
      <c r="C6821" s="63" t="s">
        <v>1249</v>
      </c>
      <c r="D6821" s="63" t="s">
        <v>2337</v>
      </c>
      <c r="E6821" s="63" t="s">
        <v>39</v>
      </c>
      <c r="F6821" s="64" t="s">
        <v>1</v>
      </c>
      <c r="G6821" s="53" t="s">
        <v>1</v>
      </c>
      <c r="H6821" s="65" t="s">
        <v>40</v>
      </c>
      <c r="I6821" s="31">
        <f t="shared" ref="I6821:K6821" si="6414">SUM(I6822:I6825)</f>
        <v>1411691</v>
      </c>
      <c r="J6821" s="31">
        <f t="shared" si="6414"/>
        <v>97670</v>
      </c>
      <c r="K6821" s="31">
        <f t="shared" si="6414"/>
        <v>15546</v>
      </c>
      <c r="L6821" s="31">
        <f t="shared" si="6397"/>
        <v>54500</v>
      </c>
      <c r="M6821" s="31">
        <f t="shared" ref="M6821" si="6415">SUM(M6822:M6825)</f>
        <v>31500</v>
      </c>
      <c r="N6821" s="31">
        <f t="shared" ref="N6821:O6821" si="6416">SUM(N6822:N6825)</f>
        <v>6500</v>
      </c>
      <c r="O6821" s="31">
        <f t="shared" si="6416"/>
        <v>16500</v>
      </c>
      <c r="P6821" s="31">
        <f t="shared" si="6400"/>
        <v>70046</v>
      </c>
      <c r="Q6821" s="31">
        <f t="shared" si="6401"/>
        <v>71.717006245520636</v>
      </c>
      <c r="R6821" s="94"/>
      <c r="S6821" s="94"/>
      <c r="T6821" s="94"/>
      <c r="U6821" s="94"/>
      <c r="V6821" s="94"/>
      <c r="W6821" s="94"/>
      <c r="X6821" s="94"/>
      <c r="Y6821" s="94"/>
    </row>
    <row r="6822" spans="1:25" ht="15" customHeight="1" x14ac:dyDescent="0.25">
      <c r="A6822" s="64" t="s">
        <v>935</v>
      </c>
      <c r="B6822" s="64" t="s">
        <v>140</v>
      </c>
      <c r="C6822" s="64" t="s">
        <v>1249</v>
      </c>
      <c r="D6822" s="64" t="s">
        <v>2337</v>
      </c>
      <c r="E6822" s="20" t="s">
        <v>41</v>
      </c>
      <c r="F6822" s="64"/>
      <c r="G6822" s="53" t="s">
        <v>388</v>
      </c>
      <c r="H6822" s="53" t="s">
        <v>40</v>
      </c>
      <c r="I6822" s="26">
        <v>609033</v>
      </c>
      <c r="J6822" s="26">
        <v>70000</v>
      </c>
      <c r="K6822" s="26">
        <v>0</v>
      </c>
      <c r="L6822" s="26">
        <f t="shared" si="6397"/>
        <v>50000</v>
      </c>
      <c r="M6822" s="26">
        <v>30000</v>
      </c>
      <c r="N6822" s="26">
        <v>5000</v>
      </c>
      <c r="O6822" s="26">
        <v>15000</v>
      </c>
      <c r="P6822" s="26">
        <f t="shared" si="6400"/>
        <v>50000</v>
      </c>
      <c r="Q6822" s="26">
        <f t="shared" si="6401"/>
        <v>71.428571428571431</v>
      </c>
      <c r="R6822" s="90"/>
      <c r="S6822" s="90"/>
      <c r="T6822" s="90"/>
      <c r="U6822" s="90"/>
      <c r="V6822" s="90"/>
      <c r="W6822" s="90"/>
      <c r="X6822" s="90"/>
      <c r="Y6822" s="90"/>
    </row>
    <row r="6823" spans="1:25" s="17" customFormat="1" ht="15" customHeight="1" x14ac:dyDescent="0.25">
      <c r="A6823" s="44" t="s">
        <v>935</v>
      </c>
      <c r="B6823" s="44" t="s">
        <v>140</v>
      </c>
      <c r="C6823" s="44" t="s">
        <v>1249</v>
      </c>
      <c r="D6823" s="44" t="s">
        <v>2337</v>
      </c>
      <c r="E6823" s="45" t="s">
        <v>41</v>
      </c>
      <c r="F6823" s="44" t="s">
        <v>3807</v>
      </c>
      <c r="G6823" s="46" t="s">
        <v>388</v>
      </c>
      <c r="H6823" s="46" t="s">
        <v>3803</v>
      </c>
      <c r="I6823" s="35">
        <v>769689</v>
      </c>
      <c r="J6823" s="35">
        <v>0</v>
      </c>
      <c r="K6823" s="35">
        <v>0</v>
      </c>
      <c r="L6823" s="35">
        <f t="shared" si="6397"/>
        <v>0</v>
      </c>
      <c r="M6823" s="35">
        <v>0</v>
      </c>
      <c r="N6823" s="35">
        <v>0</v>
      </c>
      <c r="O6823" s="35">
        <v>0</v>
      </c>
      <c r="P6823" s="35">
        <f t="shared" si="6400"/>
        <v>0</v>
      </c>
      <c r="Q6823" s="35" t="str">
        <f t="shared" si="6401"/>
        <v>-</v>
      </c>
      <c r="R6823" s="95"/>
      <c r="S6823" s="95"/>
      <c r="T6823" s="95"/>
      <c r="U6823" s="95"/>
      <c r="V6823" s="95"/>
      <c r="W6823" s="95"/>
      <c r="X6823" s="95"/>
      <c r="Y6823" s="95"/>
    </row>
    <row r="6824" spans="1:25" ht="15" customHeight="1" x14ac:dyDescent="0.25">
      <c r="A6824" s="64" t="s">
        <v>935</v>
      </c>
      <c r="B6824" s="64" t="s">
        <v>140</v>
      </c>
      <c r="C6824" s="64" t="s">
        <v>1249</v>
      </c>
      <c r="D6824" s="64" t="s">
        <v>2337</v>
      </c>
      <c r="E6824" s="20" t="s">
        <v>41</v>
      </c>
      <c r="F6824" s="64" t="s">
        <v>2344</v>
      </c>
      <c r="G6824" s="53" t="s">
        <v>388</v>
      </c>
      <c r="H6824" s="53" t="s">
        <v>49</v>
      </c>
      <c r="I6824" s="26">
        <v>27683</v>
      </c>
      <c r="J6824" s="26">
        <v>22384</v>
      </c>
      <c r="K6824" s="26">
        <v>12900</v>
      </c>
      <c r="L6824" s="26">
        <f t="shared" si="6397"/>
        <v>3600</v>
      </c>
      <c r="M6824" s="26">
        <v>1200</v>
      </c>
      <c r="N6824" s="26">
        <v>1200</v>
      </c>
      <c r="O6824" s="26">
        <v>1200</v>
      </c>
      <c r="P6824" s="26">
        <f t="shared" si="6400"/>
        <v>16500</v>
      </c>
      <c r="Q6824" s="26">
        <f t="shared" si="6401"/>
        <v>73.713366690493203</v>
      </c>
      <c r="R6824" s="90"/>
      <c r="S6824" s="90"/>
      <c r="T6824" s="90"/>
      <c r="U6824" s="90"/>
      <c r="V6824" s="90"/>
      <c r="W6824" s="90"/>
      <c r="X6824" s="90"/>
      <c r="Y6824" s="90"/>
    </row>
    <row r="6825" spans="1:25" ht="22.5" customHeight="1" x14ac:dyDescent="0.25">
      <c r="A6825" s="64" t="s">
        <v>935</v>
      </c>
      <c r="B6825" s="64" t="s">
        <v>140</v>
      </c>
      <c r="C6825" s="64" t="s">
        <v>1249</v>
      </c>
      <c r="D6825" s="64" t="s">
        <v>2337</v>
      </c>
      <c r="E6825" s="20" t="s">
        <v>41</v>
      </c>
      <c r="F6825" s="64" t="s">
        <v>2345</v>
      </c>
      <c r="G6825" s="53" t="s">
        <v>388</v>
      </c>
      <c r="H6825" s="53" t="s">
        <v>55</v>
      </c>
      <c r="I6825" s="26">
        <v>5286</v>
      </c>
      <c r="J6825" s="26">
        <v>5286</v>
      </c>
      <c r="K6825" s="26">
        <v>2646</v>
      </c>
      <c r="L6825" s="26">
        <f t="shared" si="6397"/>
        <v>900</v>
      </c>
      <c r="M6825" s="26">
        <v>300</v>
      </c>
      <c r="N6825" s="26">
        <v>300</v>
      </c>
      <c r="O6825" s="26">
        <v>300</v>
      </c>
      <c r="P6825" s="26">
        <f t="shared" si="6400"/>
        <v>3546</v>
      </c>
      <c r="Q6825" s="26">
        <f t="shared" si="6401"/>
        <v>67.082860385925073</v>
      </c>
      <c r="R6825" s="90"/>
      <c r="S6825" s="90"/>
      <c r="T6825" s="90"/>
      <c r="U6825" s="90"/>
      <c r="V6825" s="90"/>
      <c r="W6825" s="90"/>
      <c r="X6825" s="90"/>
      <c r="Y6825" s="90"/>
    </row>
    <row r="6826" spans="1:25" ht="16.5" customHeight="1" x14ac:dyDescent="0.25">
      <c r="A6826" s="63" t="s">
        <v>1</v>
      </c>
      <c r="B6826" s="63" t="s">
        <v>1</v>
      </c>
      <c r="C6826" s="63" t="s">
        <v>1</v>
      </c>
      <c r="D6826" s="65" t="s">
        <v>1</v>
      </c>
      <c r="E6826" s="65" t="s">
        <v>1</v>
      </c>
      <c r="F6826" s="65" t="s">
        <v>1</v>
      </c>
      <c r="G6826" s="65" t="s">
        <v>1</v>
      </c>
      <c r="H6826" s="66" t="s">
        <v>56</v>
      </c>
      <c r="I6826" s="30">
        <f t="shared" ref="I6826:K6826" si="6417">SUM(I6827)</f>
        <v>15000</v>
      </c>
      <c r="J6826" s="30">
        <f t="shared" si="6417"/>
        <v>0</v>
      </c>
      <c r="K6826" s="30">
        <f t="shared" si="6417"/>
        <v>0</v>
      </c>
      <c r="L6826" s="30">
        <f t="shared" si="6397"/>
        <v>0</v>
      </c>
      <c r="M6826" s="30">
        <f t="shared" ref="M6826" si="6418">SUM(M6827)</f>
        <v>0</v>
      </c>
      <c r="N6826" s="30">
        <f t="shared" ref="N6826:O6826" si="6419">SUM(N6827)</f>
        <v>0</v>
      </c>
      <c r="O6826" s="30">
        <f t="shared" si="6419"/>
        <v>0</v>
      </c>
      <c r="P6826" s="30">
        <f t="shared" si="6400"/>
        <v>0</v>
      </c>
      <c r="Q6826" s="30" t="str">
        <f t="shared" si="6401"/>
        <v>-</v>
      </c>
      <c r="R6826" s="93"/>
      <c r="S6826" s="93"/>
      <c r="T6826" s="93"/>
      <c r="U6826" s="93"/>
      <c r="V6826" s="93"/>
      <c r="W6826" s="93"/>
      <c r="X6826" s="93"/>
      <c r="Y6826" s="93"/>
    </row>
    <row r="6827" spans="1:25" ht="15" customHeight="1" x14ac:dyDescent="0.25">
      <c r="A6827" s="63" t="s">
        <v>935</v>
      </c>
      <c r="B6827" s="63" t="s">
        <v>140</v>
      </c>
      <c r="C6827" s="63" t="s">
        <v>1249</v>
      </c>
      <c r="D6827" s="63" t="s">
        <v>2337</v>
      </c>
      <c r="E6827" s="65" t="s">
        <v>57</v>
      </c>
      <c r="F6827" s="65" t="s">
        <v>1</v>
      </c>
      <c r="G6827" s="65" t="s">
        <v>1</v>
      </c>
      <c r="H6827" s="65" t="s">
        <v>58</v>
      </c>
      <c r="I6827" s="31">
        <f t="shared" ref="I6827:K6827" si="6420">SUM(I6828:I6830)</f>
        <v>15000</v>
      </c>
      <c r="J6827" s="31">
        <f t="shared" si="6420"/>
        <v>0</v>
      </c>
      <c r="K6827" s="31">
        <f t="shared" si="6420"/>
        <v>0</v>
      </c>
      <c r="L6827" s="31">
        <f t="shared" si="6397"/>
        <v>0</v>
      </c>
      <c r="M6827" s="31">
        <f t="shared" ref="M6827" si="6421">SUM(M6828:M6830)</f>
        <v>0</v>
      </c>
      <c r="N6827" s="31">
        <f t="shared" ref="N6827:O6827" si="6422">SUM(N6828:N6830)</f>
        <v>0</v>
      </c>
      <c r="O6827" s="31">
        <f t="shared" si="6422"/>
        <v>0</v>
      </c>
      <c r="P6827" s="31">
        <f t="shared" si="6400"/>
        <v>0</v>
      </c>
      <c r="Q6827" s="31" t="str">
        <f t="shared" si="6401"/>
        <v>-</v>
      </c>
      <c r="R6827" s="94"/>
      <c r="S6827" s="94"/>
      <c r="T6827" s="94"/>
      <c r="U6827" s="94"/>
      <c r="V6827" s="94"/>
      <c r="W6827" s="94"/>
      <c r="X6827" s="94"/>
      <c r="Y6827" s="94"/>
    </row>
    <row r="6828" spans="1:25" s="17" customFormat="1" ht="15" customHeight="1" x14ac:dyDescent="0.25">
      <c r="A6828" s="44" t="s">
        <v>935</v>
      </c>
      <c r="B6828" s="44" t="s">
        <v>140</v>
      </c>
      <c r="C6828" s="44" t="s">
        <v>1249</v>
      </c>
      <c r="D6828" s="44" t="s">
        <v>2337</v>
      </c>
      <c r="E6828" s="45" t="s">
        <v>106</v>
      </c>
      <c r="F6828" s="44"/>
      <c r="G6828" s="46" t="s">
        <v>388</v>
      </c>
      <c r="H6828" s="46" t="s">
        <v>105</v>
      </c>
      <c r="I6828" s="41">
        <v>6000</v>
      </c>
      <c r="J6828" s="41">
        <v>0</v>
      </c>
      <c r="K6828" s="41">
        <v>0</v>
      </c>
      <c r="L6828" s="41">
        <f t="shared" si="6397"/>
        <v>0</v>
      </c>
      <c r="M6828" s="41"/>
      <c r="N6828" s="41"/>
      <c r="O6828" s="41"/>
      <c r="P6828" s="41">
        <f t="shared" si="6400"/>
        <v>0</v>
      </c>
      <c r="Q6828" s="41" t="str">
        <f t="shared" si="6401"/>
        <v>-</v>
      </c>
      <c r="R6828" s="104"/>
      <c r="S6828" s="104"/>
      <c r="T6828" s="104"/>
      <c r="U6828" s="104"/>
      <c r="V6828" s="104"/>
      <c r="W6828" s="104"/>
      <c r="X6828" s="104"/>
      <c r="Y6828" s="104"/>
    </row>
    <row r="6829" spans="1:25" s="17" customFormat="1" ht="15" customHeight="1" x14ac:dyDescent="0.25">
      <c r="A6829" s="44" t="s">
        <v>935</v>
      </c>
      <c r="B6829" s="44" t="s">
        <v>140</v>
      </c>
      <c r="C6829" s="44" t="s">
        <v>1249</v>
      </c>
      <c r="D6829" s="44" t="s">
        <v>2337</v>
      </c>
      <c r="E6829" s="45">
        <v>614300</v>
      </c>
      <c r="F6829" s="44"/>
      <c r="G6829" s="46" t="s">
        <v>388</v>
      </c>
      <c r="H6829" s="46" t="s">
        <v>60</v>
      </c>
      <c r="I6829" s="41">
        <v>3000</v>
      </c>
      <c r="J6829" s="41">
        <v>0</v>
      </c>
      <c r="K6829" s="41">
        <v>0</v>
      </c>
      <c r="L6829" s="41">
        <f t="shared" si="6397"/>
        <v>0</v>
      </c>
      <c r="M6829" s="41"/>
      <c r="N6829" s="41"/>
      <c r="O6829" s="41"/>
      <c r="P6829" s="41">
        <f t="shared" si="6400"/>
        <v>0</v>
      </c>
      <c r="Q6829" s="41" t="str">
        <f t="shared" si="6401"/>
        <v>-</v>
      </c>
      <c r="R6829" s="104"/>
      <c r="S6829" s="104"/>
      <c r="T6829" s="104"/>
      <c r="U6829" s="104"/>
      <c r="V6829" s="104"/>
      <c r="W6829" s="104"/>
      <c r="X6829" s="104"/>
      <c r="Y6829" s="104"/>
    </row>
    <row r="6830" spans="1:25" ht="15" customHeight="1" x14ac:dyDescent="0.25">
      <c r="A6830" s="64" t="s">
        <v>935</v>
      </c>
      <c r="B6830" s="64" t="s">
        <v>140</v>
      </c>
      <c r="C6830" s="64" t="s">
        <v>1249</v>
      </c>
      <c r="D6830" s="64" t="s">
        <v>2337</v>
      </c>
      <c r="E6830" s="20" t="s">
        <v>68</v>
      </c>
      <c r="F6830" s="64"/>
      <c r="G6830" s="53" t="s">
        <v>388</v>
      </c>
      <c r="H6830" s="53" t="s">
        <v>67</v>
      </c>
      <c r="I6830" s="26">
        <v>6000</v>
      </c>
      <c r="J6830" s="26">
        <v>0</v>
      </c>
      <c r="K6830" s="26">
        <v>0</v>
      </c>
      <c r="L6830" s="26">
        <f t="shared" si="6397"/>
        <v>0</v>
      </c>
      <c r="M6830" s="26"/>
      <c r="N6830" s="26"/>
      <c r="O6830" s="26"/>
      <c r="P6830" s="26">
        <f t="shared" si="6400"/>
        <v>0</v>
      </c>
      <c r="Q6830" s="26" t="str">
        <f t="shared" si="6401"/>
        <v>-</v>
      </c>
      <c r="R6830" s="90"/>
      <c r="S6830" s="90"/>
      <c r="T6830" s="90"/>
      <c r="U6830" s="90"/>
      <c r="V6830" s="90"/>
      <c r="W6830" s="90"/>
      <c r="X6830" s="90"/>
      <c r="Y6830" s="90"/>
    </row>
    <row r="6831" spans="1:25" ht="13.5" customHeight="1" x14ac:dyDescent="0.25">
      <c r="A6831" s="63" t="s">
        <v>1</v>
      </c>
      <c r="B6831" s="63" t="s">
        <v>1</v>
      </c>
      <c r="C6831" s="63" t="s">
        <v>1</v>
      </c>
      <c r="D6831" s="65" t="s">
        <v>1</v>
      </c>
      <c r="E6831" s="65" t="s">
        <v>1</v>
      </c>
      <c r="F6831" s="65" t="s">
        <v>1</v>
      </c>
      <c r="G6831" s="65" t="s">
        <v>1</v>
      </c>
      <c r="H6831" s="66" t="s">
        <v>69</v>
      </c>
      <c r="I6831" s="30">
        <f t="shared" ref="I6831:K6831" si="6423">SUM(I6832)</f>
        <v>1536580</v>
      </c>
      <c r="J6831" s="30">
        <f t="shared" si="6423"/>
        <v>0</v>
      </c>
      <c r="K6831" s="30">
        <f t="shared" si="6423"/>
        <v>0</v>
      </c>
      <c r="L6831" s="30">
        <f t="shared" si="6397"/>
        <v>0</v>
      </c>
      <c r="M6831" s="30">
        <f t="shared" ref="M6831" si="6424">SUM(M6832)</f>
        <v>0</v>
      </c>
      <c r="N6831" s="30">
        <f t="shared" ref="N6831:O6831" si="6425">SUM(N6832)</f>
        <v>0</v>
      </c>
      <c r="O6831" s="30">
        <f t="shared" si="6425"/>
        <v>0</v>
      </c>
      <c r="P6831" s="30">
        <f t="shared" si="6400"/>
        <v>0</v>
      </c>
      <c r="Q6831" s="30" t="str">
        <f t="shared" si="6401"/>
        <v>-</v>
      </c>
      <c r="R6831" s="93"/>
      <c r="S6831" s="93"/>
      <c r="T6831" s="93"/>
      <c r="U6831" s="93"/>
      <c r="V6831" s="93"/>
      <c r="W6831" s="93"/>
      <c r="X6831" s="93"/>
      <c r="Y6831" s="93"/>
    </row>
    <row r="6832" spans="1:25" ht="15" customHeight="1" x14ac:dyDescent="0.25">
      <c r="A6832" s="63" t="s">
        <v>935</v>
      </c>
      <c r="B6832" s="63" t="s">
        <v>140</v>
      </c>
      <c r="C6832" s="63" t="s">
        <v>1249</v>
      </c>
      <c r="D6832" s="63" t="s">
        <v>2337</v>
      </c>
      <c r="E6832" s="65" t="s">
        <v>70</v>
      </c>
      <c r="F6832" s="65" t="s">
        <v>1</v>
      </c>
      <c r="G6832" s="65" t="s">
        <v>1</v>
      </c>
      <c r="H6832" s="65" t="s">
        <v>71</v>
      </c>
      <c r="I6832" s="31">
        <f t="shared" ref="I6832:K6832" si="6426">SUM(I6833:I6835)</f>
        <v>1536580</v>
      </c>
      <c r="J6832" s="31">
        <f t="shared" si="6426"/>
        <v>0</v>
      </c>
      <c r="K6832" s="31">
        <f t="shared" si="6426"/>
        <v>0</v>
      </c>
      <c r="L6832" s="31">
        <f t="shared" si="6397"/>
        <v>0</v>
      </c>
      <c r="M6832" s="31">
        <f t="shared" ref="M6832" si="6427">SUM(M6833:M6835)</f>
        <v>0</v>
      </c>
      <c r="N6832" s="31">
        <f t="shared" ref="N6832:O6832" si="6428">SUM(N6833:N6835)</f>
        <v>0</v>
      </c>
      <c r="O6832" s="31">
        <f t="shared" si="6428"/>
        <v>0</v>
      </c>
      <c r="P6832" s="31">
        <f t="shared" si="6400"/>
        <v>0</v>
      </c>
      <c r="Q6832" s="31" t="str">
        <f t="shared" si="6401"/>
        <v>-</v>
      </c>
      <c r="R6832" s="94"/>
      <c r="S6832" s="94"/>
      <c r="T6832" s="94"/>
      <c r="U6832" s="94"/>
      <c r="V6832" s="94"/>
      <c r="W6832" s="94"/>
      <c r="X6832" s="94"/>
      <c r="Y6832" s="94"/>
    </row>
    <row r="6833" spans="1:25" ht="15" customHeight="1" x14ac:dyDescent="0.25">
      <c r="A6833" s="64" t="s">
        <v>935</v>
      </c>
      <c r="B6833" s="64" t="s">
        <v>140</v>
      </c>
      <c r="C6833" s="64" t="s">
        <v>1249</v>
      </c>
      <c r="D6833" s="64" t="s">
        <v>2337</v>
      </c>
      <c r="E6833" s="20" t="s">
        <v>74</v>
      </c>
      <c r="F6833" s="64"/>
      <c r="G6833" s="53" t="s">
        <v>388</v>
      </c>
      <c r="H6833" s="53" t="s">
        <v>73</v>
      </c>
      <c r="I6833" s="26">
        <v>837612</v>
      </c>
      <c r="J6833" s="26">
        <v>0</v>
      </c>
      <c r="K6833" s="26">
        <v>0</v>
      </c>
      <c r="L6833" s="26">
        <f t="shared" si="6397"/>
        <v>0</v>
      </c>
      <c r="M6833" s="26"/>
      <c r="N6833" s="26"/>
      <c r="O6833" s="26"/>
      <c r="P6833" s="26">
        <f t="shared" si="6400"/>
        <v>0</v>
      </c>
      <c r="Q6833" s="26" t="str">
        <f t="shared" si="6401"/>
        <v>-</v>
      </c>
      <c r="R6833" s="90"/>
      <c r="S6833" s="90"/>
      <c r="T6833" s="90"/>
      <c r="U6833" s="90"/>
      <c r="V6833" s="90"/>
      <c r="W6833" s="90"/>
      <c r="X6833" s="90"/>
      <c r="Y6833" s="90"/>
    </row>
    <row r="6834" spans="1:25" s="17" customFormat="1" ht="15" customHeight="1" x14ac:dyDescent="0.25">
      <c r="A6834" s="44" t="s">
        <v>935</v>
      </c>
      <c r="B6834" s="44" t="s">
        <v>140</v>
      </c>
      <c r="C6834" s="44" t="s">
        <v>1249</v>
      </c>
      <c r="D6834" s="44" t="s">
        <v>2337</v>
      </c>
      <c r="E6834" s="45">
        <v>821500</v>
      </c>
      <c r="F6834" s="44"/>
      <c r="G6834" s="46" t="s">
        <v>388</v>
      </c>
      <c r="H6834" s="46" t="s">
        <v>3801</v>
      </c>
      <c r="I6834" s="35">
        <v>100000</v>
      </c>
      <c r="J6834" s="35">
        <v>0</v>
      </c>
      <c r="K6834" s="35">
        <v>0</v>
      </c>
      <c r="L6834" s="35">
        <f t="shared" si="6397"/>
        <v>0</v>
      </c>
      <c r="M6834" s="35"/>
      <c r="N6834" s="35"/>
      <c r="O6834" s="35"/>
      <c r="P6834" s="35">
        <f t="shared" si="6400"/>
        <v>0</v>
      </c>
      <c r="Q6834" s="35" t="str">
        <f t="shared" si="6401"/>
        <v>-</v>
      </c>
      <c r="R6834" s="95"/>
      <c r="S6834" s="95"/>
      <c r="T6834" s="95"/>
      <c r="U6834" s="95"/>
      <c r="V6834" s="95"/>
      <c r="W6834" s="95"/>
      <c r="X6834" s="95"/>
      <c r="Y6834" s="95"/>
    </row>
    <row r="6835" spans="1:25" ht="15" customHeight="1" x14ac:dyDescent="0.25">
      <c r="A6835" s="64" t="s">
        <v>935</v>
      </c>
      <c r="B6835" s="64" t="s">
        <v>140</v>
      </c>
      <c r="C6835" s="64" t="s">
        <v>1249</v>
      </c>
      <c r="D6835" s="64" t="s">
        <v>2337</v>
      </c>
      <c r="E6835" s="20" t="s">
        <v>323</v>
      </c>
      <c r="F6835" s="64"/>
      <c r="G6835" s="53" t="s">
        <v>388</v>
      </c>
      <c r="H6835" s="53" t="s">
        <v>322</v>
      </c>
      <c r="I6835" s="26">
        <v>598968</v>
      </c>
      <c r="J6835" s="26">
        <v>0</v>
      </c>
      <c r="K6835" s="26">
        <v>0</v>
      </c>
      <c r="L6835" s="26">
        <f t="shared" si="6397"/>
        <v>0</v>
      </c>
      <c r="M6835" s="26"/>
      <c r="N6835" s="26"/>
      <c r="O6835" s="26"/>
      <c r="P6835" s="26">
        <f t="shared" si="6400"/>
        <v>0</v>
      </c>
      <c r="Q6835" s="26" t="str">
        <f t="shared" si="6401"/>
        <v>-</v>
      </c>
      <c r="R6835" s="90"/>
      <c r="S6835" s="90"/>
      <c r="T6835" s="90"/>
      <c r="U6835" s="90"/>
      <c r="V6835" s="90"/>
      <c r="W6835" s="90"/>
      <c r="X6835" s="90"/>
      <c r="Y6835" s="90"/>
    </row>
    <row r="6836" spans="1:25" ht="15" customHeight="1" x14ac:dyDescent="0.25">
      <c r="A6836" s="53" t="s">
        <v>1</v>
      </c>
      <c r="B6836" s="53" t="s">
        <v>1</v>
      </c>
      <c r="C6836" s="53" t="s">
        <v>1</v>
      </c>
      <c r="D6836" s="53" t="s">
        <v>1</v>
      </c>
      <c r="E6836" s="53" t="s">
        <v>1</v>
      </c>
      <c r="F6836" s="53" t="s">
        <v>1</v>
      </c>
      <c r="G6836" s="53" t="s">
        <v>1</v>
      </c>
      <c r="H6836" s="66" t="s">
        <v>2346</v>
      </c>
      <c r="I6836" s="30">
        <f t="shared" ref="I6836:K6836" si="6429">SUM(I6801,I6826,I6831)</f>
        <v>10020780</v>
      </c>
      <c r="J6836" s="30">
        <f t="shared" si="6429"/>
        <v>5637942</v>
      </c>
      <c r="K6836" s="30">
        <f t="shared" si="6429"/>
        <v>3167894</v>
      </c>
      <c r="L6836" s="30">
        <f t="shared" si="6397"/>
        <v>1419210</v>
      </c>
      <c r="M6836" s="30">
        <f t="shared" ref="M6836" si="6430">SUM(M6801,M6826,M6831)</f>
        <v>483010</v>
      </c>
      <c r="N6836" s="30">
        <f t="shared" ref="N6836:O6836" si="6431">SUM(N6801,N6826,N6831)</f>
        <v>443000</v>
      </c>
      <c r="O6836" s="30">
        <f t="shared" si="6431"/>
        <v>493200</v>
      </c>
      <c r="P6836" s="30">
        <f t="shared" si="6400"/>
        <v>4587104</v>
      </c>
      <c r="Q6836" s="30">
        <f t="shared" si="6401"/>
        <v>81.361319431806862</v>
      </c>
      <c r="R6836" s="93"/>
      <c r="S6836" s="93"/>
      <c r="T6836" s="93"/>
      <c r="U6836" s="93"/>
      <c r="V6836" s="93"/>
      <c r="W6836" s="93"/>
      <c r="X6836" s="93"/>
      <c r="Y6836" s="93"/>
    </row>
    <row r="6837" spans="1:25" ht="15" customHeight="1" thickBot="1" x14ac:dyDescent="0.3">
      <c r="A6837" s="53" t="s">
        <v>1</v>
      </c>
      <c r="B6837" s="53" t="s">
        <v>1</v>
      </c>
      <c r="C6837" s="53" t="s">
        <v>1</v>
      </c>
      <c r="D6837" s="53" t="s">
        <v>1</v>
      </c>
      <c r="E6837" s="53" t="s">
        <v>1</v>
      </c>
      <c r="F6837" s="53" t="s">
        <v>1</v>
      </c>
      <c r="G6837" s="53" t="s">
        <v>1</v>
      </c>
      <c r="H6837" s="65" t="s">
        <v>76</v>
      </c>
      <c r="I6837" s="31"/>
      <c r="J6837" s="31"/>
      <c r="K6837" s="31">
        <v>0</v>
      </c>
      <c r="L6837" s="31"/>
      <c r="M6837" s="31"/>
      <c r="N6837" s="31"/>
      <c r="O6837" s="31"/>
      <c r="P6837" s="31"/>
      <c r="Q6837" s="31"/>
      <c r="R6837" s="94"/>
      <c r="S6837" s="94"/>
      <c r="T6837" s="94"/>
      <c r="U6837" s="94"/>
      <c r="V6837" s="94"/>
      <c r="W6837" s="94"/>
      <c r="X6837" s="94"/>
      <c r="Y6837" s="94"/>
    </row>
    <row r="6838" spans="1:25" ht="47.25" customHeight="1" thickBot="1" x14ac:dyDescent="0.3">
      <c r="A6838" s="110" t="s">
        <v>1</v>
      </c>
      <c r="B6838" s="110" t="s">
        <v>1</v>
      </c>
      <c r="C6838" s="110" t="s">
        <v>1</v>
      </c>
      <c r="D6838" s="110" t="s">
        <v>1</v>
      </c>
      <c r="E6838" s="110" t="s">
        <v>1</v>
      </c>
      <c r="F6838" s="110" t="s">
        <v>1</v>
      </c>
      <c r="G6838" s="110" t="s">
        <v>1</v>
      </c>
      <c r="H6838" s="28" t="s">
        <v>77</v>
      </c>
      <c r="I6838" s="109" t="s">
        <v>3984</v>
      </c>
      <c r="J6838" s="109" t="s">
        <v>11</v>
      </c>
      <c r="K6838" s="109" t="s">
        <v>3989</v>
      </c>
      <c r="L6838" s="109" t="s">
        <v>3985</v>
      </c>
      <c r="M6838" s="109" t="s">
        <v>4027</v>
      </c>
      <c r="N6838" s="109" t="s">
        <v>3988</v>
      </c>
      <c r="O6838" s="109" t="s">
        <v>3986</v>
      </c>
      <c r="P6838" s="109" t="s">
        <v>3987</v>
      </c>
      <c r="Q6838" s="109" t="s">
        <v>3695</v>
      </c>
      <c r="R6838" s="91"/>
      <c r="S6838" s="91"/>
      <c r="T6838" s="91"/>
      <c r="U6838" s="91"/>
      <c r="V6838" s="91"/>
      <c r="W6838" s="91"/>
      <c r="X6838" s="91"/>
      <c r="Y6838" s="91"/>
    </row>
    <row r="6839" spans="1:25" ht="15" customHeight="1" x14ac:dyDescent="0.25">
      <c r="A6839" s="111"/>
      <c r="B6839" s="111"/>
      <c r="C6839" s="111"/>
      <c r="D6839" s="111"/>
      <c r="E6839" s="111"/>
      <c r="F6839" s="111"/>
      <c r="G6839" s="111"/>
      <c r="H6839" s="67" t="s">
        <v>1</v>
      </c>
      <c r="I6839" s="29">
        <v>1</v>
      </c>
      <c r="J6839" s="29">
        <v>2</v>
      </c>
      <c r="K6839" s="29">
        <v>3</v>
      </c>
      <c r="L6839" s="29" t="s">
        <v>3478</v>
      </c>
      <c r="M6839" s="29">
        <v>5</v>
      </c>
      <c r="N6839" s="29">
        <v>6</v>
      </c>
      <c r="O6839" s="29">
        <v>7</v>
      </c>
      <c r="P6839" s="29" t="s">
        <v>3696</v>
      </c>
      <c r="Q6839" s="29">
        <v>9</v>
      </c>
      <c r="R6839" s="92"/>
      <c r="S6839" s="92"/>
      <c r="T6839" s="92"/>
      <c r="U6839" s="92"/>
      <c r="V6839" s="92"/>
      <c r="W6839" s="92"/>
      <c r="X6839" s="92"/>
      <c r="Y6839" s="92"/>
    </row>
    <row r="6840" spans="1:25" ht="15" customHeight="1" x14ac:dyDescent="0.25">
      <c r="A6840" s="111"/>
      <c r="B6840" s="111"/>
      <c r="C6840" s="111"/>
      <c r="D6840" s="111"/>
      <c r="E6840" s="111"/>
      <c r="F6840" s="111"/>
      <c r="G6840" s="111"/>
      <c r="H6840" s="68" t="s">
        <v>485</v>
      </c>
      <c r="I6840" s="32">
        <f t="shared" ref="I6840:K6840" si="6432">SUM(I6836)</f>
        <v>10020780</v>
      </c>
      <c r="J6840" s="32">
        <f t="shared" si="6432"/>
        <v>5637942</v>
      </c>
      <c r="K6840" s="32">
        <f t="shared" si="6432"/>
        <v>3167894</v>
      </c>
      <c r="L6840" s="32">
        <f t="shared" si="6397"/>
        <v>1419210</v>
      </c>
      <c r="M6840" s="32">
        <f t="shared" ref="M6840" si="6433">SUM(M6836)</f>
        <v>483010</v>
      </c>
      <c r="N6840" s="32">
        <f t="shared" ref="N6840:O6840" si="6434">SUM(N6836)</f>
        <v>443000</v>
      </c>
      <c r="O6840" s="32">
        <f t="shared" si="6434"/>
        <v>493200</v>
      </c>
      <c r="P6840" s="32">
        <f t="shared" si="6400"/>
        <v>4587104</v>
      </c>
      <c r="Q6840" s="32">
        <f t="shared" si="6401"/>
        <v>81.361319431806862</v>
      </c>
      <c r="R6840" s="90"/>
      <c r="S6840" s="90"/>
      <c r="T6840" s="90"/>
      <c r="U6840" s="90"/>
      <c r="V6840" s="90"/>
      <c r="W6840" s="90"/>
      <c r="X6840" s="90"/>
      <c r="Y6840" s="90"/>
    </row>
    <row r="6841" spans="1:25" ht="15" customHeight="1" x14ac:dyDescent="0.25">
      <c r="A6841" s="111"/>
      <c r="B6841" s="111"/>
      <c r="C6841" s="111"/>
      <c r="D6841" s="111"/>
      <c r="E6841" s="111"/>
      <c r="F6841" s="111"/>
      <c r="G6841" s="111"/>
      <c r="H6841" s="69" t="s">
        <v>79</v>
      </c>
      <c r="I6841" s="32">
        <f t="shared" ref="I6841:K6841" si="6435">SUM(I6840)</f>
        <v>10020780</v>
      </c>
      <c r="J6841" s="32">
        <f t="shared" si="6435"/>
        <v>5637942</v>
      </c>
      <c r="K6841" s="32">
        <f t="shared" si="6435"/>
        <v>3167894</v>
      </c>
      <c r="L6841" s="32">
        <f t="shared" si="6397"/>
        <v>1419210</v>
      </c>
      <c r="M6841" s="32">
        <f t="shared" ref="M6841" si="6436">SUM(M6840)</f>
        <v>483010</v>
      </c>
      <c r="N6841" s="32">
        <f t="shared" ref="N6841:O6841" si="6437">SUM(N6840)</f>
        <v>443000</v>
      </c>
      <c r="O6841" s="32">
        <f t="shared" si="6437"/>
        <v>493200</v>
      </c>
      <c r="P6841" s="32">
        <f t="shared" si="6400"/>
        <v>4587104</v>
      </c>
      <c r="Q6841" s="32">
        <f t="shared" si="6401"/>
        <v>81.361319431806862</v>
      </c>
      <c r="R6841" s="90"/>
      <c r="S6841" s="90"/>
      <c r="T6841" s="90"/>
      <c r="U6841" s="90"/>
      <c r="V6841" s="90"/>
      <c r="W6841" s="90"/>
      <c r="X6841" s="90"/>
      <c r="Y6841" s="90"/>
    </row>
    <row r="6842" spans="1:25" ht="15" customHeight="1" x14ac:dyDescent="0.25">
      <c r="A6842" s="112"/>
      <c r="B6842" s="112"/>
      <c r="C6842" s="112"/>
      <c r="D6842" s="112"/>
      <c r="E6842" s="112"/>
      <c r="F6842" s="112"/>
      <c r="G6842" s="112"/>
      <c r="I6842" s="27"/>
      <c r="J6842" s="27"/>
      <c r="K6842" s="27">
        <v>0</v>
      </c>
      <c r="L6842" s="27"/>
      <c r="M6842" s="27"/>
      <c r="N6842" s="27"/>
      <c r="O6842" s="27"/>
      <c r="P6842" s="27"/>
      <c r="Q6842" s="27"/>
      <c r="R6842" s="27"/>
      <c r="S6842" s="27"/>
      <c r="T6842" s="27"/>
      <c r="U6842" s="27"/>
      <c r="V6842" s="27"/>
      <c r="W6842" s="27"/>
      <c r="X6842" s="27"/>
      <c r="Y6842" s="27"/>
    </row>
    <row r="6843" spans="1:25" ht="15" customHeight="1" thickBot="1" x14ac:dyDescent="0.3">
      <c r="A6843" s="53" t="s">
        <v>1</v>
      </c>
      <c r="B6843" s="53" t="s">
        <v>1</v>
      </c>
      <c r="C6843" s="53" t="s">
        <v>1</v>
      </c>
      <c r="D6843" s="53" t="s">
        <v>1</v>
      </c>
      <c r="E6843" s="53" t="s">
        <v>1</v>
      </c>
      <c r="F6843" s="53" t="s">
        <v>1</v>
      </c>
      <c r="G6843" s="53" t="s">
        <v>1</v>
      </c>
      <c r="H6843" s="21" t="s">
        <v>1</v>
      </c>
      <c r="I6843" s="33"/>
      <c r="J6843" s="33"/>
      <c r="K6843" s="33">
        <v>0</v>
      </c>
      <c r="L6843" s="33"/>
      <c r="M6843" s="33"/>
      <c r="N6843" s="33"/>
      <c r="O6843" s="33"/>
      <c r="P6843" s="33"/>
      <c r="Q6843" s="33"/>
      <c r="R6843" s="33"/>
      <c r="S6843" s="33"/>
      <c r="T6843" s="33"/>
      <c r="U6843" s="33"/>
      <c r="V6843" s="33"/>
      <c r="W6843" s="33"/>
      <c r="X6843" s="33"/>
      <c r="Y6843" s="33"/>
    </row>
    <row r="6844" spans="1:25" ht="45.75" customHeight="1" thickBot="1" x14ac:dyDescent="0.3">
      <c r="A6844" s="28" t="s">
        <v>4</v>
      </c>
      <c r="B6844" s="28" t="s">
        <v>5</v>
      </c>
      <c r="C6844" s="28" t="s">
        <v>6</v>
      </c>
      <c r="D6844" s="57" t="s">
        <v>1</v>
      </c>
      <c r="E6844" s="28" t="s">
        <v>7</v>
      </c>
      <c r="F6844" s="28" t="s">
        <v>8</v>
      </c>
      <c r="G6844" s="28" t="s">
        <v>9</v>
      </c>
      <c r="H6844" s="28" t="s">
        <v>10</v>
      </c>
      <c r="I6844" s="109" t="s">
        <v>3984</v>
      </c>
      <c r="J6844" s="109" t="s">
        <v>11</v>
      </c>
      <c r="K6844" s="109" t="s">
        <v>3989</v>
      </c>
      <c r="L6844" s="109" t="s">
        <v>3985</v>
      </c>
      <c r="M6844" s="109" t="s">
        <v>4027</v>
      </c>
      <c r="N6844" s="109" t="s">
        <v>3988</v>
      </c>
      <c r="O6844" s="109" t="s">
        <v>3986</v>
      </c>
      <c r="P6844" s="109" t="s">
        <v>3987</v>
      </c>
      <c r="Q6844" s="109" t="s">
        <v>3695</v>
      </c>
      <c r="R6844" s="91"/>
      <c r="S6844" s="91"/>
      <c r="T6844" s="91"/>
      <c r="U6844" s="91"/>
      <c r="V6844" s="91"/>
      <c r="W6844" s="91"/>
      <c r="X6844" s="91"/>
      <c r="Y6844" s="91"/>
    </row>
    <row r="6845" spans="1:25" ht="15" customHeight="1" x14ac:dyDescent="0.25">
      <c r="A6845" s="58" t="s">
        <v>1</v>
      </c>
      <c r="B6845" s="58" t="s">
        <v>1</v>
      </c>
      <c r="C6845" s="58" t="s">
        <v>1</v>
      </c>
      <c r="D6845" s="59" t="s">
        <v>1</v>
      </c>
      <c r="E6845" s="59" t="s">
        <v>1</v>
      </c>
      <c r="F6845" s="60" t="s">
        <v>1</v>
      </c>
      <c r="G6845" s="61" t="s">
        <v>1</v>
      </c>
      <c r="H6845" s="62" t="s">
        <v>1</v>
      </c>
      <c r="I6845" s="29">
        <v>1</v>
      </c>
      <c r="J6845" s="29">
        <v>2</v>
      </c>
      <c r="K6845" s="29">
        <v>3</v>
      </c>
      <c r="L6845" s="29" t="s">
        <v>3478</v>
      </c>
      <c r="M6845" s="29">
        <v>5</v>
      </c>
      <c r="N6845" s="29">
        <v>6</v>
      </c>
      <c r="O6845" s="29">
        <v>7</v>
      </c>
      <c r="P6845" s="29" t="s">
        <v>3696</v>
      </c>
      <c r="Q6845" s="29">
        <v>9</v>
      </c>
      <c r="R6845" s="92"/>
      <c r="S6845" s="92"/>
      <c r="T6845" s="92"/>
      <c r="U6845" s="92"/>
      <c r="V6845" s="92"/>
      <c r="W6845" s="92"/>
      <c r="X6845" s="92"/>
      <c r="Y6845" s="92"/>
    </row>
    <row r="6846" spans="1:25" ht="15" customHeight="1" x14ac:dyDescent="0.25">
      <c r="A6846" s="63" t="s">
        <v>935</v>
      </c>
      <c r="B6846" s="63" t="s">
        <v>140</v>
      </c>
      <c r="C6846" s="64" t="s">
        <v>1260</v>
      </c>
      <c r="D6846" s="64" t="s">
        <v>2347</v>
      </c>
      <c r="E6846" s="65" t="s">
        <v>1</v>
      </c>
      <c r="F6846" s="65" t="s">
        <v>1</v>
      </c>
      <c r="G6846" s="65" t="s">
        <v>1</v>
      </c>
      <c r="H6846" s="65" t="s">
        <v>2348</v>
      </c>
      <c r="I6846" s="26">
        <v>0</v>
      </c>
      <c r="J6846" s="26" t="s">
        <v>1</v>
      </c>
      <c r="K6846" s="26">
        <v>0</v>
      </c>
      <c r="L6846" s="26"/>
      <c r="M6846" s="26"/>
      <c r="N6846" s="26"/>
      <c r="O6846" s="26"/>
      <c r="P6846" s="26"/>
      <c r="Q6846" s="26"/>
      <c r="R6846" s="90"/>
      <c r="S6846" s="90"/>
      <c r="T6846" s="90"/>
      <c r="U6846" s="90"/>
      <c r="V6846" s="90"/>
      <c r="W6846" s="90"/>
      <c r="X6846" s="90"/>
      <c r="Y6846" s="90"/>
    </row>
    <row r="6847" spans="1:25" ht="22.5" customHeight="1" x14ac:dyDescent="0.25">
      <c r="A6847" s="63" t="s">
        <v>1</v>
      </c>
      <c r="B6847" s="63" t="s">
        <v>1</v>
      </c>
      <c r="C6847" s="63" t="s">
        <v>1</v>
      </c>
      <c r="D6847" s="65" t="s">
        <v>1</v>
      </c>
      <c r="E6847" s="65" t="s">
        <v>1</v>
      </c>
      <c r="F6847" s="65" t="s">
        <v>1</v>
      </c>
      <c r="G6847" s="65" t="s">
        <v>1</v>
      </c>
      <c r="H6847" s="66" t="s">
        <v>15</v>
      </c>
      <c r="I6847" s="30">
        <f t="shared" ref="I6847:K6847" si="6438">SUM(I6848,I6856,I6858)</f>
        <v>13336653</v>
      </c>
      <c r="J6847" s="30">
        <f t="shared" si="6438"/>
        <v>10342478</v>
      </c>
      <c r="K6847" s="30">
        <f t="shared" si="6438"/>
        <v>4926805</v>
      </c>
      <c r="L6847" s="30">
        <f t="shared" si="6397"/>
        <v>2702321</v>
      </c>
      <c r="M6847" s="30">
        <f t="shared" ref="M6847" si="6439">SUM(M6848,M6856,M6858)</f>
        <v>928946</v>
      </c>
      <c r="N6847" s="30">
        <f t="shared" ref="N6847:O6847" si="6440">SUM(N6848,N6856,N6858)</f>
        <v>871664</v>
      </c>
      <c r="O6847" s="30">
        <f t="shared" si="6440"/>
        <v>901711</v>
      </c>
      <c r="P6847" s="30">
        <f t="shared" si="6400"/>
        <v>7629126</v>
      </c>
      <c r="Q6847" s="30">
        <f t="shared" si="6401"/>
        <v>73.764971992205346</v>
      </c>
      <c r="R6847" s="93"/>
      <c r="S6847" s="93"/>
      <c r="T6847" s="93"/>
      <c r="U6847" s="93"/>
      <c r="V6847" s="93"/>
      <c r="W6847" s="93"/>
      <c r="X6847" s="93"/>
      <c r="Y6847" s="93"/>
    </row>
    <row r="6848" spans="1:25" ht="15" customHeight="1" x14ac:dyDescent="0.25">
      <c r="A6848" s="63" t="s">
        <v>935</v>
      </c>
      <c r="B6848" s="63" t="s">
        <v>140</v>
      </c>
      <c r="C6848" s="63" t="s">
        <v>1260</v>
      </c>
      <c r="D6848" s="63" t="s">
        <v>2347</v>
      </c>
      <c r="E6848" s="65" t="s">
        <v>16</v>
      </c>
      <c r="F6848" s="65" t="s">
        <v>1</v>
      </c>
      <c r="G6848" s="65" t="s">
        <v>1</v>
      </c>
      <c r="H6848" s="65" t="s">
        <v>17</v>
      </c>
      <c r="I6848" s="31">
        <f t="shared" ref="I6848:K6848" si="6441">SUM(I6849:I6850)</f>
        <v>9890221</v>
      </c>
      <c r="J6848" s="31">
        <f t="shared" si="6441"/>
        <v>8923701</v>
      </c>
      <c r="K6848" s="31">
        <f t="shared" si="6441"/>
        <v>4326503</v>
      </c>
      <c r="L6848" s="31">
        <f t="shared" si="6397"/>
        <v>2282928</v>
      </c>
      <c r="M6848" s="31">
        <f t="shared" ref="M6848" si="6442">SUM(M6849:M6850)</f>
        <v>768815</v>
      </c>
      <c r="N6848" s="31">
        <f t="shared" ref="N6848:O6848" si="6443">SUM(N6849:N6850)</f>
        <v>742033</v>
      </c>
      <c r="O6848" s="31">
        <f t="shared" si="6443"/>
        <v>772080</v>
      </c>
      <c r="P6848" s="31">
        <f t="shared" si="6400"/>
        <v>6609431</v>
      </c>
      <c r="Q6848" s="31">
        <f t="shared" si="6401"/>
        <v>74.066029330207272</v>
      </c>
      <c r="R6848" s="94"/>
      <c r="S6848" s="94"/>
      <c r="T6848" s="94"/>
      <c r="U6848" s="94"/>
      <c r="V6848" s="94"/>
      <c r="W6848" s="94"/>
      <c r="X6848" s="94"/>
      <c r="Y6848" s="94"/>
    </row>
    <row r="6849" spans="1:25" ht="15" customHeight="1" x14ac:dyDescent="0.25">
      <c r="A6849" s="64" t="s">
        <v>935</v>
      </c>
      <c r="B6849" s="64" t="s">
        <v>140</v>
      </c>
      <c r="C6849" s="64" t="s">
        <v>1260</v>
      </c>
      <c r="D6849" s="64" t="s">
        <v>2347</v>
      </c>
      <c r="E6849" s="20" t="s">
        <v>19</v>
      </c>
      <c r="F6849" s="64"/>
      <c r="G6849" s="53" t="s">
        <v>388</v>
      </c>
      <c r="H6849" s="53" t="s">
        <v>18</v>
      </c>
      <c r="I6849" s="26">
        <v>9281580</v>
      </c>
      <c r="J6849" s="26">
        <v>8315060</v>
      </c>
      <c r="K6849" s="26">
        <v>3961000</v>
      </c>
      <c r="L6849" s="26">
        <f t="shared" si="6397"/>
        <v>2190000</v>
      </c>
      <c r="M6849" s="26">
        <v>730000</v>
      </c>
      <c r="N6849" s="26">
        <v>730000</v>
      </c>
      <c r="O6849" s="26">
        <v>730000</v>
      </c>
      <c r="P6849" s="26">
        <f t="shared" si="6400"/>
        <v>6151000</v>
      </c>
      <c r="Q6849" s="26">
        <f t="shared" si="6401"/>
        <v>73.97421064911137</v>
      </c>
      <c r="R6849" s="90"/>
      <c r="S6849" s="90"/>
      <c r="T6849" s="90"/>
      <c r="U6849" s="90"/>
      <c r="V6849" s="90"/>
      <c r="W6849" s="90"/>
      <c r="X6849" s="90"/>
      <c r="Y6849" s="90"/>
    </row>
    <row r="6850" spans="1:25" ht="15" customHeight="1" x14ac:dyDescent="0.25">
      <c r="A6850" s="63" t="s">
        <v>935</v>
      </c>
      <c r="B6850" s="63" t="s">
        <v>140</v>
      </c>
      <c r="C6850" s="63" t="s">
        <v>1260</v>
      </c>
      <c r="D6850" s="63" t="s">
        <v>2347</v>
      </c>
      <c r="E6850" s="63" t="s">
        <v>21</v>
      </c>
      <c r="F6850" s="64" t="s">
        <v>1</v>
      </c>
      <c r="G6850" s="53" t="s">
        <v>1</v>
      </c>
      <c r="H6850" s="65" t="s">
        <v>22</v>
      </c>
      <c r="I6850" s="31">
        <f t="shared" ref="I6850:K6850" si="6444">SUM(I6851:I6855)</f>
        <v>608641</v>
      </c>
      <c r="J6850" s="31">
        <f t="shared" si="6444"/>
        <v>608641</v>
      </c>
      <c r="K6850" s="31">
        <f t="shared" si="6444"/>
        <v>365503</v>
      </c>
      <c r="L6850" s="31">
        <f t="shared" si="6397"/>
        <v>92928</v>
      </c>
      <c r="M6850" s="31">
        <f t="shared" ref="M6850" si="6445">SUM(M6851:M6855)</f>
        <v>38815</v>
      </c>
      <c r="N6850" s="31">
        <f t="shared" ref="N6850:O6850" si="6446">SUM(N6851:N6855)</f>
        <v>12033</v>
      </c>
      <c r="O6850" s="31">
        <f t="shared" si="6446"/>
        <v>42080</v>
      </c>
      <c r="P6850" s="31">
        <f t="shared" si="6400"/>
        <v>458431</v>
      </c>
      <c r="Q6850" s="31">
        <f t="shared" si="6401"/>
        <v>75.320426984051352</v>
      </c>
      <c r="R6850" s="94"/>
      <c r="S6850" s="94"/>
      <c r="T6850" s="94"/>
      <c r="U6850" s="94"/>
      <c r="V6850" s="94"/>
      <c r="W6850" s="94"/>
      <c r="X6850" s="94"/>
      <c r="Y6850" s="94"/>
    </row>
    <row r="6851" spans="1:25" ht="15" customHeight="1" x14ac:dyDescent="0.25">
      <c r="A6851" s="64" t="s">
        <v>935</v>
      </c>
      <c r="B6851" s="64" t="s">
        <v>140</v>
      </c>
      <c r="C6851" s="64" t="s">
        <v>1260</v>
      </c>
      <c r="D6851" s="64" t="s">
        <v>2347</v>
      </c>
      <c r="E6851" s="20" t="s">
        <v>23</v>
      </c>
      <c r="F6851" s="64" t="s">
        <v>2349</v>
      </c>
      <c r="G6851" s="53" t="s">
        <v>388</v>
      </c>
      <c r="H6851" s="53" t="s">
        <v>85</v>
      </c>
      <c r="I6851" s="26">
        <v>111353</v>
      </c>
      <c r="J6851" s="26">
        <v>111353</v>
      </c>
      <c r="K6851" s="26">
        <v>61353</v>
      </c>
      <c r="L6851" s="26">
        <f t="shared" si="6397"/>
        <v>18568</v>
      </c>
      <c r="M6851" s="26">
        <v>8706</v>
      </c>
      <c r="N6851" s="26">
        <v>1060</v>
      </c>
      <c r="O6851" s="26">
        <v>8802</v>
      </c>
      <c r="P6851" s="26">
        <f t="shared" si="6400"/>
        <v>79921</v>
      </c>
      <c r="Q6851" s="26">
        <f t="shared" si="6401"/>
        <v>71.772650938905997</v>
      </c>
      <c r="R6851" s="90"/>
      <c r="S6851" s="90"/>
      <c r="T6851" s="90"/>
      <c r="U6851" s="90"/>
      <c r="V6851" s="90"/>
      <c r="W6851" s="90"/>
      <c r="X6851" s="90"/>
      <c r="Y6851" s="90"/>
    </row>
    <row r="6852" spans="1:25" ht="15" customHeight="1" x14ac:dyDescent="0.25">
      <c r="A6852" s="64" t="s">
        <v>935</v>
      </c>
      <c r="B6852" s="64" t="s">
        <v>140</v>
      </c>
      <c r="C6852" s="64" t="s">
        <v>1260</v>
      </c>
      <c r="D6852" s="64" t="s">
        <v>2347</v>
      </c>
      <c r="E6852" s="20" t="s">
        <v>23</v>
      </c>
      <c r="F6852" s="64" t="s">
        <v>2350</v>
      </c>
      <c r="G6852" s="53" t="s">
        <v>388</v>
      </c>
      <c r="H6852" s="53" t="s">
        <v>25</v>
      </c>
      <c r="I6852" s="26">
        <v>359697</v>
      </c>
      <c r="J6852" s="26">
        <v>359697</v>
      </c>
      <c r="K6852" s="26">
        <v>200000</v>
      </c>
      <c r="L6852" s="26">
        <f t="shared" si="6397"/>
        <v>74360</v>
      </c>
      <c r="M6852" s="26">
        <v>30109</v>
      </c>
      <c r="N6852" s="26">
        <v>10973</v>
      </c>
      <c r="O6852" s="26">
        <v>33278</v>
      </c>
      <c r="P6852" s="26">
        <f t="shared" si="6400"/>
        <v>274360</v>
      </c>
      <c r="Q6852" s="26">
        <f t="shared" si="6401"/>
        <v>76.275309496604081</v>
      </c>
      <c r="R6852" s="90"/>
      <c r="S6852" s="90"/>
      <c r="T6852" s="90"/>
      <c r="U6852" s="90"/>
      <c r="V6852" s="90"/>
      <c r="W6852" s="90"/>
      <c r="X6852" s="90"/>
      <c r="Y6852" s="90"/>
    </row>
    <row r="6853" spans="1:25" ht="15" customHeight="1" x14ac:dyDescent="0.25">
      <c r="A6853" s="64" t="s">
        <v>935</v>
      </c>
      <c r="B6853" s="64" t="s">
        <v>140</v>
      </c>
      <c r="C6853" s="64" t="s">
        <v>1260</v>
      </c>
      <c r="D6853" s="64" t="s">
        <v>2347</v>
      </c>
      <c r="E6853" s="20" t="s">
        <v>23</v>
      </c>
      <c r="F6853" s="64" t="s">
        <v>2351</v>
      </c>
      <c r="G6853" s="53" t="s">
        <v>388</v>
      </c>
      <c r="H6853" s="53" t="s">
        <v>27</v>
      </c>
      <c r="I6853" s="26">
        <v>85950</v>
      </c>
      <c r="J6853" s="26">
        <v>85950</v>
      </c>
      <c r="K6853" s="26">
        <v>80150</v>
      </c>
      <c r="L6853" s="26">
        <f t="shared" si="6397"/>
        <v>0</v>
      </c>
      <c r="M6853" s="26"/>
      <c r="N6853" s="26"/>
      <c r="O6853" s="26"/>
      <c r="P6853" s="26">
        <f t="shared" si="6400"/>
        <v>80150</v>
      </c>
      <c r="Q6853" s="26">
        <f t="shared" si="6401"/>
        <v>93.251890634089591</v>
      </c>
      <c r="R6853" s="90"/>
      <c r="S6853" s="90"/>
      <c r="T6853" s="90"/>
      <c r="U6853" s="90"/>
      <c r="V6853" s="90"/>
      <c r="W6853" s="90"/>
      <c r="X6853" s="90"/>
      <c r="Y6853" s="90"/>
    </row>
    <row r="6854" spans="1:25" ht="15" customHeight="1" x14ac:dyDescent="0.25">
      <c r="A6854" s="64" t="s">
        <v>935</v>
      </c>
      <c r="B6854" s="64" t="s">
        <v>140</v>
      </c>
      <c r="C6854" s="64" t="s">
        <v>1260</v>
      </c>
      <c r="D6854" s="64" t="s">
        <v>2347</v>
      </c>
      <c r="E6854" s="20" t="s">
        <v>23</v>
      </c>
      <c r="F6854" s="64" t="s">
        <v>2352</v>
      </c>
      <c r="G6854" s="53" t="s">
        <v>388</v>
      </c>
      <c r="H6854" s="53" t="s">
        <v>89</v>
      </c>
      <c r="I6854" s="26">
        <v>31441</v>
      </c>
      <c r="J6854" s="26">
        <v>31441</v>
      </c>
      <c r="K6854" s="26">
        <v>3800</v>
      </c>
      <c r="L6854" s="26">
        <f t="shared" si="6397"/>
        <v>0</v>
      </c>
      <c r="M6854" s="26">
        <v>0</v>
      </c>
      <c r="N6854" s="26">
        <v>0</v>
      </c>
      <c r="O6854" s="26">
        <v>0</v>
      </c>
      <c r="P6854" s="26">
        <f t="shared" si="6400"/>
        <v>3800</v>
      </c>
      <c r="Q6854" s="26">
        <f t="shared" si="6401"/>
        <v>12.086129576031297</v>
      </c>
      <c r="R6854" s="90"/>
      <c r="S6854" s="90"/>
      <c r="T6854" s="90"/>
      <c r="U6854" s="90"/>
      <c r="V6854" s="90"/>
      <c r="W6854" s="90"/>
      <c r="X6854" s="90"/>
      <c r="Y6854" s="90"/>
    </row>
    <row r="6855" spans="1:25" ht="15" customHeight="1" x14ac:dyDescent="0.25">
      <c r="A6855" s="64" t="s">
        <v>935</v>
      </c>
      <c r="B6855" s="64" t="s">
        <v>140</v>
      </c>
      <c r="C6855" s="64" t="s">
        <v>1260</v>
      </c>
      <c r="D6855" s="64" t="s">
        <v>2347</v>
      </c>
      <c r="E6855" s="20" t="s">
        <v>23</v>
      </c>
      <c r="F6855" s="64" t="s">
        <v>2353</v>
      </c>
      <c r="G6855" s="53" t="s">
        <v>388</v>
      </c>
      <c r="H6855" s="53" t="s">
        <v>29</v>
      </c>
      <c r="I6855" s="26">
        <v>20200</v>
      </c>
      <c r="J6855" s="26">
        <v>20200</v>
      </c>
      <c r="K6855" s="26">
        <v>20200</v>
      </c>
      <c r="L6855" s="26">
        <f t="shared" si="6397"/>
        <v>0</v>
      </c>
      <c r="M6855" s="26">
        <v>0</v>
      </c>
      <c r="N6855" s="26">
        <v>0</v>
      </c>
      <c r="O6855" s="26">
        <v>0</v>
      </c>
      <c r="P6855" s="26">
        <f t="shared" si="6400"/>
        <v>20200</v>
      </c>
      <c r="Q6855" s="26">
        <f t="shared" si="6401"/>
        <v>100</v>
      </c>
      <c r="R6855" s="90"/>
      <c r="S6855" s="90"/>
      <c r="T6855" s="90"/>
      <c r="U6855" s="90"/>
      <c r="V6855" s="90"/>
      <c r="W6855" s="90"/>
      <c r="X6855" s="90"/>
      <c r="Y6855" s="90"/>
    </row>
    <row r="6856" spans="1:25" ht="15" customHeight="1" x14ac:dyDescent="0.25">
      <c r="A6856" s="63" t="s">
        <v>935</v>
      </c>
      <c r="B6856" s="63" t="s">
        <v>140</v>
      </c>
      <c r="C6856" s="63" t="s">
        <v>1260</v>
      </c>
      <c r="D6856" s="63" t="s">
        <v>2347</v>
      </c>
      <c r="E6856" s="65" t="s">
        <v>30</v>
      </c>
      <c r="F6856" s="65" t="s">
        <v>1</v>
      </c>
      <c r="G6856" s="65" t="s">
        <v>1</v>
      </c>
      <c r="H6856" s="65" t="s">
        <v>31</v>
      </c>
      <c r="I6856" s="31">
        <f t="shared" ref="I6856:K6856" si="6447">SUM(I6857)</f>
        <v>1027019</v>
      </c>
      <c r="J6856" s="31">
        <f t="shared" si="6447"/>
        <v>920777</v>
      </c>
      <c r="K6856" s="31">
        <f t="shared" si="6447"/>
        <v>428000</v>
      </c>
      <c r="L6856" s="31">
        <f t="shared" si="6397"/>
        <v>243000</v>
      </c>
      <c r="M6856" s="31">
        <f t="shared" ref="M6856" si="6448">SUM(M6857)</f>
        <v>81000</v>
      </c>
      <c r="N6856" s="31">
        <f t="shared" ref="N6856:O6856" si="6449">SUM(N6857)</f>
        <v>81000</v>
      </c>
      <c r="O6856" s="31">
        <f t="shared" si="6449"/>
        <v>81000</v>
      </c>
      <c r="P6856" s="31">
        <f t="shared" si="6400"/>
        <v>671000</v>
      </c>
      <c r="Q6856" s="31">
        <f t="shared" si="6401"/>
        <v>72.873236407946763</v>
      </c>
      <c r="R6856" s="94"/>
      <c r="S6856" s="94"/>
      <c r="T6856" s="94"/>
      <c r="U6856" s="94"/>
      <c r="V6856" s="94"/>
      <c r="W6856" s="94"/>
      <c r="X6856" s="94"/>
      <c r="Y6856" s="94"/>
    </row>
    <row r="6857" spans="1:25" ht="15" customHeight="1" x14ac:dyDescent="0.25">
      <c r="A6857" s="64" t="s">
        <v>935</v>
      </c>
      <c r="B6857" s="64" t="s">
        <v>140</v>
      </c>
      <c r="C6857" s="64" t="s">
        <v>1260</v>
      </c>
      <c r="D6857" s="64" t="s">
        <v>2347</v>
      </c>
      <c r="E6857" s="20" t="s">
        <v>33</v>
      </c>
      <c r="F6857" s="64"/>
      <c r="G6857" s="53" t="s">
        <v>388</v>
      </c>
      <c r="H6857" s="53" t="s">
        <v>32</v>
      </c>
      <c r="I6857" s="26">
        <v>1027019</v>
      </c>
      <c r="J6857" s="26">
        <v>920777</v>
      </c>
      <c r="K6857" s="26">
        <v>428000</v>
      </c>
      <c r="L6857" s="26">
        <f t="shared" si="6397"/>
        <v>243000</v>
      </c>
      <c r="M6857" s="26">
        <v>81000</v>
      </c>
      <c r="N6857" s="26">
        <v>81000</v>
      </c>
      <c r="O6857" s="26">
        <v>81000</v>
      </c>
      <c r="P6857" s="26">
        <f t="shared" si="6400"/>
        <v>671000</v>
      </c>
      <c r="Q6857" s="26">
        <f t="shared" si="6401"/>
        <v>72.873236407946763</v>
      </c>
      <c r="R6857" s="90"/>
      <c r="S6857" s="90"/>
      <c r="T6857" s="90"/>
      <c r="U6857" s="90"/>
      <c r="V6857" s="90"/>
      <c r="W6857" s="90"/>
      <c r="X6857" s="90"/>
      <c r="Y6857" s="90"/>
    </row>
    <row r="6858" spans="1:25" ht="15" customHeight="1" x14ac:dyDescent="0.25">
      <c r="A6858" s="63" t="s">
        <v>935</v>
      </c>
      <c r="B6858" s="63" t="s">
        <v>140</v>
      </c>
      <c r="C6858" s="63" t="s">
        <v>1260</v>
      </c>
      <c r="D6858" s="63" t="s">
        <v>2347</v>
      </c>
      <c r="E6858" s="65" t="s">
        <v>34</v>
      </c>
      <c r="F6858" s="65" t="s">
        <v>1</v>
      </c>
      <c r="G6858" s="65" t="s">
        <v>1</v>
      </c>
      <c r="H6858" s="65" t="s">
        <v>35</v>
      </c>
      <c r="I6858" s="31">
        <f t="shared" ref="I6858:K6858" si="6450">SUM(I6859:I6867)</f>
        <v>2419413</v>
      </c>
      <c r="J6858" s="31">
        <f t="shared" si="6450"/>
        <v>498000</v>
      </c>
      <c r="K6858" s="31">
        <f t="shared" si="6450"/>
        <v>172302</v>
      </c>
      <c r="L6858" s="31">
        <f t="shared" si="6397"/>
        <v>176393</v>
      </c>
      <c r="M6858" s="31">
        <f t="shared" ref="M6858" si="6451">SUM(M6859:M6867)</f>
        <v>79131</v>
      </c>
      <c r="N6858" s="31">
        <f t="shared" ref="N6858:O6858" si="6452">SUM(N6859:N6867)</f>
        <v>48631</v>
      </c>
      <c r="O6858" s="31">
        <f t="shared" si="6452"/>
        <v>48631</v>
      </c>
      <c r="P6858" s="31">
        <f t="shared" si="6400"/>
        <v>348695</v>
      </c>
      <c r="Q6858" s="31">
        <f t="shared" si="6401"/>
        <v>70.019076305220878</v>
      </c>
      <c r="R6858" s="94"/>
      <c r="S6858" s="94"/>
      <c r="T6858" s="94"/>
      <c r="U6858" s="94"/>
      <c r="V6858" s="94"/>
      <c r="W6858" s="94"/>
      <c r="X6858" s="94"/>
      <c r="Y6858" s="94"/>
    </row>
    <row r="6859" spans="1:25" ht="15" customHeight="1" x14ac:dyDescent="0.25">
      <c r="A6859" s="64" t="s">
        <v>935</v>
      </c>
      <c r="B6859" s="64" t="s">
        <v>140</v>
      </c>
      <c r="C6859" s="64" t="s">
        <v>1260</v>
      </c>
      <c r="D6859" s="64" t="s">
        <v>2347</v>
      </c>
      <c r="E6859" s="20" t="s">
        <v>38</v>
      </c>
      <c r="F6859" s="64"/>
      <c r="G6859" s="53" t="s">
        <v>388</v>
      </c>
      <c r="H6859" s="53" t="s">
        <v>37</v>
      </c>
      <c r="I6859" s="26">
        <v>75000</v>
      </c>
      <c r="J6859" s="26">
        <v>0</v>
      </c>
      <c r="K6859" s="26">
        <v>0</v>
      </c>
      <c r="L6859" s="26">
        <f t="shared" si="6397"/>
        <v>0</v>
      </c>
      <c r="M6859" s="26"/>
      <c r="N6859" s="26"/>
      <c r="O6859" s="26"/>
      <c r="P6859" s="26">
        <f t="shared" si="6400"/>
        <v>0</v>
      </c>
      <c r="Q6859" s="26" t="str">
        <f t="shared" si="6401"/>
        <v>-</v>
      </c>
      <c r="R6859" s="90"/>
      <c r="S6859" s="90"/>
      <c r="T6859" s="90"/>
      <c r="U6859" s="90"/>
      <c r="V6859" s="90"/>
      <c r="W6859" s="90"/>
      <c r="X6859" s="90"/>
      <c r="Y6859" s="90"/>
    </row>
    <row r="6860" spans="1:25" ht="15" customHeight="1" x14ac:dyDescent="0.25">
      <c r="A6860" s="64" t="s">
        <v>935</v>
      </c>
      <c r="B6860" s="64" t="s">
        <v>140</v>
      </c>
      <c r="C6860" s="64" t="s">
        <v>1260</v>
      </c>
      <c r="D6860" s="64" t="s">
        <v>2347</v>
      </c>
      <c r="E6860" s="20" t="s">
        <v>298</v>
      </c>
      <c r="F6860" s="64"/>
      <c r="G6860" s="53" t="s">
        <v>388</v>
      </c>
      <c r="H6860" s="53" t="s">
        <v>297</v>
      </c>
      <c r="I6860" s="26">
        <v>303000</v>
      </c>
      <c r="J6860" s="26">
        <v>153000</v>
      </c>
      <c r="K6860" s="26">
        <v>108600</v>
      </c>
      <c r="L6860" s="26">
        <f t="shared" si="6397"/>
        <v>44000</v>
      </c>
      <c r="M6860" s="26">
        <v>25000</v>
      </c>
      <c r="N6860" s="26">
        <v>9500</v>
      </c>
      <c r="O6860" s="26">
        <v>9500</v>
      </c>
      <c r="P6860" s="26">
        <f t="shared" si="6400"/>
        <v>152600</v>
      </c>
      <c r="Q6860" s="26">
        <f t="shared" si="6401"/>
        <v>99.738562091503269</v>
      </c>
      <c r="R6860" s="90"/>
      <c r="S6860" s="90"/>
      <c r="T6860" s="90"/>
      <c r="U6860" s="90"/>
      <c r="V6860" s="90"/>
      <c r="W6860" s="90"/>
      <c r="X6860" s="90"/>
      <c r="Y6860" s="90"/>
    </row>
    <row r="6861" spans="1:25" ht="15" customHeight="1" x14ac:dyDescent="0.25">
      <c r="A6861" s="64" t="s">
        <v>935</v>
      </c>
      <c r="B6861" s="64" t="s">
        <v>140</v>
      </c>
      <c r="C6861" s="64" t="s">
        <v>1260</v>
      </c>
      <c r="D6861" s="64" t="s">
        <v>2347</v>
      </c>
      <c r="E6861" s="20" t="s">
        <v>301</v>
      </c>
      <c r="F6861" s="64"/>
      <c r="G6861" s="53" t="s">
        <v>388</v>
      </c>
      <c r="H6861" s="53" t="s">
        <v>300</v>
      </c>
      <c r="I6861" s="26">
        <v>85000</v>
      </c>
      <c r="J6861" s="26">
        <v>55000</v>
      </c>
      <c r="K6861" s="26">
        <v>27489</v>
      </c>
      <c r="L6861" s="26">
        <f t="shared" si="6397"/>
        <v>18000</v>
      </c>
      <c r="M6861" s="26">
        <v>16000</v>
      </c>
      <c r="N6861" s="26">
        <v>1000</v>
      </c>
      <c r="O6861" s="26">
        <v>1000</v>
      </c>
      <c r="P6861" s="26">
        <f t="shared" si="6400"/>
        <v>45489</v>
      </c>
      <c r="Q6861" s="26">
        <f t="shared" si="6401"/>
        <v>82.707272727272724</v>
      </c>
      <c r="R6861" s="90"/>
      <c r="S6861" s="90"/>
      <c r="T6861" s="90"/>
      <c r="U6861" s="90"/>
      <c r="V6861" s="90"/>
      <c r="W6861" s="90"/>
      <c r="X6861" s="90"/>
      <c r="Y6861" s="90"/>
    </row>
    <row r="6862" spans="1:25" ht="15" customHeight="1" x14ac:dyDescent="0.25">
      <c r="A6862" s="64" t="s">
        <v>935</v>
      </c>
      <c r="B6862" s="64" t="s">
        <v>140</v>
      </c>
      <c r="C6862" s="64" t="s">
        <v>1260</v>
      </c>
      <c r="D6862" s="64" t="s">
        <v>2347</v>
      </c>
      <c r="E6862" s="20" t="s">
        <v>218</v>
      </c>
      <c r="F6862" s="64"/>
      <c r="G6862" s="53" t="s">
        <v>388</v>
      </c>
      <c r="H6862" s="53" t="s">
        <v>217</v>
      </c>
      <c r="I6862" s="26">
        <v>205282</v>
      </c>
      <c r="J6862" s="26">
        <v>0</v>
      </c>
      <c r="K6862" s="26">
        <v>0</v>
      </c>
      <c r="L6862" s="26">
        <f t="shared" si="6397"/>
        <v>0</v>
      </c>
      <c r="M6862" s="26"/>
      <c r="N6862" s="26"/>
      <c r="O6862" s="26"/>
      <c r="P6862" s="26">
        <f t="shared" si="6400"/>
        <v>0</v>
      </c>
      <c r="Q6862" s="26" t="str">
        <f t="shared" si="6401"/>
        <v>-</v>
      </c>
      <c r="R6862" s="90"/>
      <c r="S6862" s="90"/>
      <c r="T6862" s="90"/>
      <c r="U6862" s="90"/>
      <c r="V6862" s="90"/>
      <c r="W6862" s="90"/>
      <c r="X6862" s="90"/>
      <c r="Y6862" s="90"/>
    </row>
    <row r="6863" spans="1:25" ht="15" customHeight="1" x14ac:dyDescent="0.25">
      <c r="A6863" s="64" t="s">
        <v>935</v>
      </c>
      <c r="B6863" s="64" t="s">
        <v>140</v>
      </c>
      <c r="C6863" s="64" t="s">
        <v>1260</v>
      </c>
      <c r="D6863" s="64" t="s">
        <v>2347</v>
      </c>
      <c r="E6863" s="20" t="s">
        <v>303</v>
      </c>
      <c r="F6863" s="64"/>
      <c r="G6863" s="53" t="s">
        <v>388</v>
      </c>
      <c r="H6863" s="53" t="s">
        <v>302</v>
      </c>
      <c r="I6863" s="26">
        <v>5000</v>
      </c>
      <c r="J6863" s="26">
        <v>0</v>
      </c>
      <c r="K6863" s="26">
        <v>0</v>
      </c>
      <c r="L6863" s="26">
        <f t="shared" si="6397"/>
        <v>0</v>
      </c>
      <c r="M6863" s="26"/>
      <c r="N6863" s="26"/>
      <c r="O6863" s="26"/>
      <c r="P6863" s="26">
        <f t="shared" si="6400"/>
        <v>0</v>
      </c>
      <c r="Q6863" s="26" t="str">
        <f t="shared" si="6401"/>
        <v>-</v>
      </c>
      <c r="R6863" s="90"/>
      <c r="S6863" s="90"/>
      <c r="T6863" s="90"/>
      <c r="U6863" s="90"/>
      <c r="V6863" s="90"/>
      <c r="W6863" s="90"/>
      <c r="X6863" s="90"/>
      <c r="Y6863" s="90"/>
    </row>
    <row r="6864" spans="1:25" s="17" customFormat="1" ht="15" customHeight="1" x14ac:dyDescent="0.25">
      <c r="A6864" s="44" t="s">
        <v>935</v>
      </c>
      <c r="B6864" s="44" t="s">
        <v>140</v>
      </c>
      <c r="C6864" s="44" t="s">
        <v>1260</v>
      </c>
      <c r="D6864" s="44" t="s">
        <v>2347</v>
      </c>
      <c r="E6864" s="45">
        <v>613600</v>
      </c>
      <c r="F6864" s="44"/>
      <c r="G6864" s="46" t="s">
        <v>388</v>
      </c>
      <c r="H6864" s="46" t="s">
        <v>304</v>
      </c>
      <c r="I6864" s="35">
        <v>10000</v>
      </c>
      <c r="J6864" s="35">
        <v>0</v>
      </c>
      <c r="K6864" s="35">
        <v>0</v>
      </c>
      <c r="L6864" s="35">
        <f t="shared" ref="L6864:L6927" si="6453">SUM(M6864:O6864)</f>
        <v>0</v>
      </c>
      <c r="M6864" s="35"/>
      <c r="N6864" s="35"/>
      <c r="O6864" s="35"/>
      <c r="P6864" s="35">
        <f t="shared" ref="P6864:P6927" si="6454">K6864+L6864</f>
        <v>0</v>
      </c>
      <c r="Q6864" s="35" t="str">
        <f t="shared" ref="Q6864:Q6927" si="6455">IF(J6864=0,"-",P6864/J6864*100)</f>
        <v>-</v>
      </c>
      <c r="R6864" s="95"/>
      <c r="S6864" s="95"/>
      <c r="T6864" s="95"/>
      <c r="U6864" s="95"/>
      <c r="V6864" s="95"/>
      <c r="W6864" s="95"/>
      <c r="X6864" s="95"/>
      <c r="Y6864" s="95"/>
    </row>
    <row r="6865" spans="1:25" ht="15" customHeight="1" x14ac:dyDescent="0.25">
      <c r="A6865" s="52" t="s">
        <v>935</v>
      </c>
      <c r="B6865" s="52" t="s">
        <v>140</v>
      </c>
      <c r="C6865" s="52" t="s">
        <v>1260</v>
      </c>
      <c r="D6865" s="52" t="s">
        <v>2347</v>
      </c>
      <c r="E6865" s="51" t="s">
        <v>308</v>
      </c>
      <c r="F6865" s="52"/>
      <c r="G6865" s="71" t="s">
        <v>388</v>
      </c>
      <c r="H6865" s="71" t="s">
        <v>307</v>
      </c>
      <c r="I6865" s="26">
        <v>110000</v>
      </c>
      <c r="J6865" s="26">
        <v>40000</v>
      </c>
      <c r="K6865" s="26">
        <v>21213</v>
      </c>
      <c r="L6865" s="26">
        <f t="shared" si="6453"/>
        <v>9393</v>
      </c>
      <c r="M6865" s="26">
        <v>3131</v>
      </c>
      <c r="N6865" s="26">
        <v>3131</v>
      </c>
      <c r="O6865" s="26">
        <v>3131</v>
      </c>
      <c r="P6865" s="26">
        <f t="shared" si="6454"/>
        <v>30606</v>
      </c>
      <c r="Q6865" s="26">
        <f t="shared" si="6455"/>
        <v>76.515000000000001</v>
      </c>
      <c r="R6865" s="90"/>
      <c r="S6865" s="90"/>
      <c r="T6865" s="90"/>
      <c r="U6865" s="90"/>
      <c r="V6865" s="90"/>
      <c r="W6865" s="90"/>
      <c r="X6865" s="90"/>
      <c r="Y6865" s="90"/>
    </row>
    <row r="6866" spans="1:25" ht="15" customHeight="1" x14ac:dyDescent="0.25">
      <c r="A6866" s="52" t="s">
        <v>935</v>
      </c>
      <c r="B6866" s="52" t="s">
        <v>140</v>
      </c>
      <c r="C6866" s="52" t="s">
        <v>1260</v>
      </c>
      <c r="D6866" s="52" t="s">
        <v>2347</v>
      </c>
      <c r="E6866" s="51" t="s">
        <v>311</v>
      </c>
      <c r="F6866" s="52"/>
      <c r="G6866" s="71" t="s">
        <v>388</v>
      </c>
      <c r="H6866" s="71" t="s">
        <v>310</v>
      </c>
      <c r="I6866" s="26">
        <v>10800</v>
      </c>
      <c r="J6866" s="26">
        <v>0</v>
      </c>
      <c r="K6866" s="26">
        <v>0</v>
      </c>
      <c r="L6866" s="26">
        <f t="shared" si="6453"/>
        <v>0</v>
      </c>
      <c r="M6866" s="26"/>
      <c r="N6866" s="26"/>
      <c r="O6866" s="26"/>
      <c r="P6866" s="26">
        <f t="shared" si="6454"/>
        <v>0</v>
      </c>
      <c r="Q6866" s="26" t="str">
        <f t="shared" si="6455"/>
        <v>-</v>
      </c>
      <c r="R6866" s="90"/>
      <c r="S6866" s="90"/>
      <c r="T6866" s="90"/>
      <c r="U6866" s="90"/>
      <c r="V6866" s="90"/>
      <c r="W6866" s="90"/>
      <c r="X6866" s="90"/>
      <c r="Y6866" s="90"/>
    </row>
    <row r="6867" spans="1:25" ht="15" customHeight="1" x14ac:dyDescent="0.25">
      <c r="A6867" s="49" t="s">
        <v>935</v>
      </c>
      <c r="B6867" s="49" t="s">
        <v>140</v>
      </c>
      <c r="C6867" s="49" t="s">
        <v>1260</v>
      </c>
      <c r="D6867" s="49" t="s">
        <v>2347</v>
      </c>
      <c r="E6867" s="49" t="s">
        <v>39</v>
      </c>
      <c r="F6867" s="52" t="s">
        <v>1</v>
      </c>
      <c r="G6867" s="71" t="s">
        <v>1</v>
      </c>
      <c r="H6867" s="50" t="s">
        <v>40</v>
      </c>
      <c r="I6867" s="31">
        <f t="shared" ref="I6867:K6867" si="6456">SUM(I6868:I6871)</f>
        <v>1615331</v>
      </c>
      <c r="J6867" s="31">
        <f t="shared" si="6456"/>
        <v>250000</v>
      </c>
      <c r="K6867" s="31">
        <f t="shared" si="6456"/>
        <v>15000</v>
      </c>
      <c r="L6867" s="31">
        <f t="shared" si="6453"/>
        <v>105000</v>
      </c>
      <c r="M6867" s="31">
        <f t="shared" ref="M6867" si="6457">SUM(M6868:M6871)</f>
        <v>35000</v>
      </c>
      <c r="N6867" s="31">
        <f t="shared" ref="N6867:O6867" si="6458">SUM(N6868:N6871)</f>
        <v>35000</v>
      </c>
      <c r="O6867" s="31">
        <f t="shared" si="6458"/>
        <v>35000</v>
      </c>
      <c r="P6867" s="31">
        <f t="shared" si="6454"/>
        <v>120000</v>
      </c>
      <c r="Q6867" s="31">
        <f t="shared" si="6455"/>
        <v>48</v>
      </c>
      <c r="R6867" s="94"/>
      <c r="S6867" s="94"/>
      <c r="T6867" s="94"/>
      <c r="U6867" s="94"/>
      <c r="V6867" s="94"/>
      <c r="W6867" s="94"/>
      <c r="X6867" s="94"/>
      <c r="Y6867" s="94"/>
    </row>
    <row r="6868" spans="1:25" ht="15" customHeight="1" x14ac:dyDescent="0.25">
      <c r="A6868" s="52" t="s">
        <v>935</v>
      </c>
      <c r="B6868" s="52" t="s">
        <v>140</v>
      </c>
      <c r="C6868" s="52" t="s">
        <v>1260</v>
      </c>
      <c r="D6868" s="52" t="s">
        <v>2347</v>
      </c>
      <c r="E6868" s="51" t="s">
        <v>41</v>
      </c>
      <c r="F6868" s="52"/>
      <c r="G6868" s="71" t="s">
        <v>388</v>
      </c>
      <c r="H6868" s="71" t="s">
        <v>40</v>
      </c>
      <c r="I6868" s="26">
        <v>1540032</v>
      </c>
      <c r="J6868" s="26">
        <v>180000</v>
      </c>
      <c r="K6868" s="26">
        <v>0</v>
      </c>
      <c r="L6868" s="26">
        <f t="shared" si="6453"/>
        <v>90000</v>
      </c>
      <c r="M6868" s="26">
        <v>30000</v>
      </c>
      <c r="N6868" s="26">
        <v>30000</v>
      </c>
      <c r="O6868" s="26">
        <v>30000</v>
      </c>
      <c r="P6868" s="26">
        <f t="shared" si="6454"/>
        <v>90000</v>
      </c>
      <c r="Q6868" s="26">
        <f t="shared" si="6455"/>
        <v>50</v>
      </c>
      <c r="R6868" s="90"/>
      <c r="S6868" s="90"/>
      <c r="T6868" s="90"/>
      <c r="U6868" s="90"/>
      <c r="V6868" s="90"/>
      <c r="W6868" s="90"/>
      <c r="X6868" s="90"/>
      <c r="Y6868" s="90"/>
    </row>
    <row r="6869" spans="1:25" s="17" customFormat="1" ht="15" customHeight="1" x14ac:dyDescent="0.25">
      <c r="A6869" s="44" t="s">
        <v>935</v>
      </c>
      <c r="B6869" s="44" t="s">
        <v>140</v>
      </c>
      <c r="C6869" s="44" t="s">
        <v>1260</v>
      </c>
      <c r="D6869" s="44" t="s">
        <v>2347</v>
      </c>
      <c r="E6869" s="45" t="s">
        <v>41</v>
      </c>
      <c r="F6869" s="44" t="s">
        <v>3808</v>
      </c>
      <c r="G6869" s="46" t="s">
        <v>388</v>
      </c>
      <c r="H6869" s="46" t="s">
        <v>3803</v>
      </c>
      <c r="I6869" s="35">
        <v>0</v>
      </c>
      <c r="J6869" s="35">
        <v>0</v>
      </c>
      <c r="K6869" s="35">
        <v>0</v>
      </c>
      <c r="L6869" s="35">
        <f t="shared" si="6453"/>
        <v>0</v>
      </c>
      <c r="M6869" s="35"/>
      <c r="N6869" s="35"/>
      <c r="O6869" s="35"/>
      <c r="P6869" s="35">
        <f t="shared" si="6454"/>
        <v>0</v>
      </c>
      <c r="Q6869" s="35" t="str">
        <f t="shared" si="6455"/>
        <v>-</v>
      </c>
      <c r="R6869" s="95"/>
      <c r="S6869" s="95"/>
      <c r="T6869" s="95"/>
      <c r="U6869" s="95"/>
      <c r="V6869" s="95"/>
      <c r="W6869" s="95"/>
      <c r="X6869" s="95"/>
      <c r="Y6869" s="95"/>
    </row>
    <row r="6870" spans="1:25" ht="15" customHeight="1" x14ac:dyDescent="0.25">
      <c r="A6870" s="52" t="s">
        <v>935</v>
      </c>
      <c r="B6870" s="52" t="s">
        <v>140</v>
      </c>
      <c r="C6870" s="52" t="s">
        <v>1260</v>
      </c>
      <c r="D6870" s="52" t="s">
        <v>2347</v>
      </c>
      <c r="E6870" s="51" t="s">
        <v>41</v>
      </c>
      <c r="F6870" s="52" t="s">
        <v>2354</v>
      </c>
      <c r="G6870" s="71" t="s">
        <v>388</v>
      </c>
      <c r="H6870" s="71" t="s">
        <v>49</v>
      </c>
      <c r="I6870" s="26">
        <v>35299</v>
      </c>
      <c r="J6870" s="26">
        <v>30000</v>
      </c>
      <c r="K6870" s="26">
        <v>15000</v>
      </c>
      <c r="L6870" s="26">
        <f t="shared" si="6453"/>
        <v>15000</v>
      </c>
      <c r="M6870" s="26">
        <v>5000</v>
      </c>
      <c r="N6870" s="26">
        <v>5000</v>
      </c>
      <c r="O6870" s="26">
        <v>5000</v>
      </c>
      <c r="P6870" s="26">
        <f t="shared" si="6454"/>
        <v>30000</v>
      </c>
      <c r="Q6870" s="26">
        <f t="shared" si="6455"/>
        <v>100</v>
      </c>
      <c r="R6870" s="90"/>
      <c r="S6870" s="90"/>
      <c r="T6870" s="90"/>
      <c r="U6870" s="90"/>
      <c r="V6870" s="90"/>
      <c r="W6870" s="90"/>
      <c r="X6870" s="90"/>
      <c r="Y6870" s="90"/>
    </row>
    <row r="6871" spans="1:25" s="17" customFormat="1" ht="15" customHeight="1" x14ac:dyDescent="0.25">
      <c r="A6871" s="44" t="s">
        <v>935</v>
      </c>
      <c r="B6871" s="44" t="s">
        <v>140</v>
      </c>
      <c r="C6871" s="44" t="s">
        <v>1260</v>
      </c>
      <c r="D6871" s="44" t="s">
        <v>2347</v>
      </c>
      <c r="E6871" s="45">
        <v>613900</v>
      </c>
      <c r="F6871" s="44" t="s">
        <v>4006</v>
      </c>
      <c r="G6871" s="46" t="s">
        <v>388</v>
      </c>
      <c r="H6871" s="46" t="s">
        <v>55</v>
      </c>
      <c r="I6871" s="35">
        <v>40000</v>
      </c>
      <c r="J6871" s="35">
        <v>40000</v>
      </c>
      <c r="K6871" s="35">
        <v>0</v>
      </c>
      <c r="L6871" s="35">
        <f t="shared" si="6453"/>
        <v>0</v>
      </c>
      <c r="M6871" s="35"/>
      <c r="N6871" s="35"/>
      <c r="O6871" s="35"/>
      <c r="P6871" s="35">
        <f t="shared" si="6454"/>
        <v>0</v>
      </c>
      <c r="Q6871" s="35">
        <f t="shared" si="6455"/>
        <v>0</v>
      </c>
      <c r="R6871" s="95"/>
      <c r="S6871" s="95"/>
      <c r="T6871" s="95"/>
      <c r="U6871" s="95"/>
      <c r="V6871" s="95"/>
      <c r="W6871" s="95"/>
      <c r="X6871" s="95"/>
      <c r="Y6871" s="95"/>
    </row>
    <row r="6872" spans="1:25" ht="22.5" customHeight="1" x14ac:dyDescent="0.25">
      <c r="A6872" s="63" t="s">
        <v>1</v>
      </c>
      <c r="B6872" s="63" t="s">
        <v>1</v>
      </c>
      <c r="C6872" s="63" t="s">
        <v>1</v>
      </c>
      <c r="D6872" s="65" t="s">
        <v>1</v>
      </c>
      <c r="E6872" s="65" t="s">
        <v>1</v>
      </c>
      <c r="F6872" s="65" t="s">
        <v>1</v>
      </c>
      <c r="G6872" s="65" t="s">
        <v>1</v>
      </c>
      <c r="H6872" s="66" t="s">
        <v>56</v>
      </c>
      <c r="I6872" s="30">
        <f t="shared" ref="I6872:K6872" si="6459">SUM(I6873)</f>
        <v>21100</v>
      </c>
      <c r="J6872" s="30">
        <f t="shared" si="6459"/>
        <v>0</v>
      </c>
      <c r="K6872" s="30">
        <f t="shared" si="6459"/>
        <v>0</v>
      </c>
      <c r="L6872" s="30">
        <f t="shared" si="6453"/>
        <v>0</v>
      </c>
      <c r="M6872" s="30">
        <f t="shared" ref="M6872" si="6460">SUM(M6873)</f>
        <v>0</v>
      </c>
      <c r="N6872" s="30">
        <f t="shared" ref="N6872:O6872" si="6461">SUM(N6873)</f>
        <v>0</v>
      </c>
      <c r="O6872" s="30">
        <f t="shared" si="6461"/>
        <v>0</v>
      </c>
      <c r="P6872" s="30">
        <f t="shared" si="6454"/>
        <v>0</v>
      </c>
      <c r="Q6872" s="30" t="str">
        <f t="shared" si="6455"/>
        <v>-</v>
      </c>
      <c r="R6872" s="93"/>
      <c r="S6872" s="93"/>
      <c r="T6872" s="93"/>
      <c r="U6872" s="93"/>
      <c r="V6872" s="93"/>
      <c r="W6872" s="93"/>
      <c r="X6872" s="93"/>
      <c r="Y6872" s="93"/>
    </row>
    <row r="6873" spans="1:25" ht="15" customHeight="1" x14ac:dyDescent="0.25">
      <c r="A6873" s="63" t="s">
        <v>935</v>
      </c>
      <c r="B6873" s="63" t="s">
        <v>140</v>
      </c>
      <c r="C6873" s="63" t="s">
        <v>1260</v>
      </c>
      <c r="D6873" s="63" t="s">
        <v>2347</v>
      </c>
      <c r="E6873" s="65" t="s">
        <v>57</v>
      </c>
      <c r="F6873" s="65" t="s">
        <v>1</v>
      </c>
      <c r="G6873" s="65" t="s">
        <v>1</v>
      </c>
      <c r="H6873" s="65" t="s">
        <v>58</v>
      </c>
      <c r="I6873" s="31">
        <f t="shared" ref="I6873:K6873" si="6462">SUM(I6874:I6876)</f>
        <v>21100</v>
      </c>
      <c r="J6873" s="31">
        <f t="shared" si="6462"/>
        <v>0</v>
      </c>
      <c r="K6873" s="31">
        <f t="shared" si="6462"/>
        <v>0</v>
      </c>
      <c r="L6873" s="31">
        <f t="shared" si="6453"/>
        <v>0</v>
      </c>
      <c r="M6873" s="31">
        <f t="shared" ref="M6873" si="6463">SUM(M6874:M6876)</f>
        <v>0</v>
      </c>
      <c r="N6873" s="31">
        <f t="shared" ref="N6873:O6873" si="6464">SUM(N6874:N6876)</f>
        <v>0</v>
      </c>
      <c r="O6873" s="31">
        <f t="shared" si="6464"/>
        <v>0</v>
      </c>
      <c r="P6873" s="31">
        <f t="shared" si="6454"/>
        <v>0</v>
      </c>
      <c r="Q6873" s="31" t="str">
        <f t="shared" si="6455"/>
        <v>-</v>
      </c>
      <c r="R6873" s="94"/>
      <c r="S6873" s="94"/>
      <c r="T6873" s="94"/>
      <c r="U6873" s="94"/>
      <c r="V6873" s="94"/>
      <c r="W6873" s="94"/>
      <c r="X6873" s="94"/>
      <c r="Y6873" s="94"/>
    </row>
    <row r="6874" spans="1:25" s="17" customFormat="1" ht="15" customHeight="1" x14ac:dyDescent="0.25">
      <c r="A6874" s="44" t="s">
        <v>935</v>
      </c>
      <c r="B6874" s="44" t="s">
        <v>140</v>
      </c>
      <c r="C6874" s="44" t="s">
        <v>1260</v>
      </c>
      <c r="D6874" s="44" t="s">
        <v>2347</v>
      </c>
      <c r="E6874" s="45" t="s">
        <v>106</v>
      </c>
      <c r="F6874" s="44"/>
      <c r="G6874" s="46" t="s">
        <v>388</v>
      </c>
      <c r="H6874" s="46" t="s">
        <v>105</v>
      </c>
      <c r="I6874" s="41">
        <v>15000</v>
      </c>
      <c r="J6874" s="41">
        <v>0</v>
      </c>
      <c r="K6874" s="41">
        <v>0</v>
      </c>
      <c r="L6874" s="41">
        <f t="shared" si="6453"/>
        <v>0</v>
      </c>
      <c r="M6874" s="41"/>
      <c r="N6874" s="41"/>
      <c r="O6874" s="41"/>
      <c r="P6874" s="41">
        <f t="shared" si="6454"/>
        <v>0</v>
      </c>
      <c r="Q6874" s="41" t="str">
        <f t="shared" si="6455"/>
        <v>-</v>
      </c>
      <c r="R6874" s="104"/>
      <c r="S6874" s="104"/>
      <c r="T6874" s="104"/>
      <c r="U6874" s="104"/>
      <c r="V6874" s="104"/>
      <c r="W6874" s="104"/>
      <c r="X6874" s="104"/>
      <c r="Y6874" s="104"/>
    </row>
    <row r="6875" spans="1:25" s="17" customFormat="1" ht="15" customHeight="1" x14ac:dyDescent="0.25">
      <c r="A6875" s="44" t="s">
        <v>935</v>
      </c>
      <c r="B6875" s="44" t="s">
        <v>140</v>
      </c>
      <c r="C6875" s="44" t="s">
        <v>1260</v>
      </c>
      <c r="D6875" s="44" t="s">
        <v>2347</v>
      </c>
      <c r="E6875" s="45">
        <v>614300</v>
      </c>
      <c r="F6875" s="44"/>
      <c r="G6875" s="46" t="s">
        <v>388</v>
      </c>
      <c r="H6875" s="46" t="s">
        <v>60</v>
      </c>
      <c r="I6875" s="41">
        <v>6000</v>
      </c>
      <c r="J6875" s="41">
        <v>0</v>
      </c>
      <c r="K6875" s="41">
        <v>0</v>
      </c>
      <c r="L6875" s="41">
        <f t="shared" si="6453"/>
        <v>0</v>
      </c>
      <c r="M6875" s="41"/>
      <c r="N6875" s="41"/>
      <c r="O6875" s="41"/>
      <c r="P6875" s="41">
        <f t="shared" si="6454"/>
        <v>0</v>
      </c>
      <c r="Q6875" s="41" t="str">
        <f t="shared" si="6455"/>
        <v>-</v>
      </c>
      <c r="R6875" s="104"/>
      <c r="S6875" s="104"/>
      <c r="T6875" s="104"/>
      <c r="U6875" s="104"/>
      <c r="V6875" s="104"/>
      <c r="W6875" s="104"/>
      <c r="X6875" s="104"/>
      <c r="Y6875" s="104"/>
    </row>
    <row r="6876" spans="1:25" ht="15" customHeight="1" x14ac:dyDescent="0.25">
      <c r="A6876" s="64" t="s">
        <v>935</v>
      </c>
      <c r="B6876" s="64" t="s">
        <v>140</v>
      </c>
      <c r="C6876" s="64" t="s">
        <v>1260</v>
      </c>
      <c r="D6876" s="64" t="s">
        <v>2347</v>
      </c>
      <c r="E6876" s="20" t="s">
        <v>68</v>
      </c>
      <c r="F6876" s="64"/>
      <c r="G6876" s="53" t="s">
        <v>388</v>
      </c>
      <c r="H6876" s="53" t="s">
        <v>67</v>
      </c>
      <c r="I6876" s="26">
        <v>100</v>
      </c>
      <c r="J6876" s="26">
        <v>0</v>
      </c>
      <c r="K6876" s="26">
        <v>0</v>
      </c>
      <c r="L6876" s="26">
        <f t="shared" si="6453"/>
        <v>0</v>
      </c>
      <c r="M6876" s="26"/>
      <c r="N6876" s="26"/>
      <c r="O6876" s="26"/>
      <c r="P6876" s="26">
        <f t="shared" si="6454"/>
        <v>0</v>
      </c>
      <c r="Q6876" s="26" t="str">
        <f t="shared" si="6455"/>
        <v>-</v>
      </c>
      <c r="R6876" s="90"/>
      <c r="S6876" s="90"/>
      <c r="T6876" s="90"/>
      <c r="U6876" s="90"/>
      <c r="V6876" s="90"/>
      <c r="W6876" s="90"/>
      <c r="X6876" s="90"/>
      <c r="Y6876" s="90"/>
    </row>
    <row r="6877" spans="1:25" ht="22.5" customHeight="1" x14ac:dyDescent="0.25">
      <c r="A6877" s="63" t="s">
        <v>1</v>
      </c>
      <c r="B6877" s="63" t="s">
        <v>1</v>
      </c>
      <c r="C6877" s="63" t="s">
        <v>1</v>
      </c>
      <c r="D6877" s="65" t="s">
        <v>1</v>
      </c>
      <c r="E6877" s="65" t="s">
        <v>1</v>
      </c>
      <c r="F6877" s="65" t="s">
        <v>1</v>
      </c>
      <c r="G6877" s="65" t="s">
        <v>1</v>
      </c>
      <c r="H6877" s="66" t="s">
        <v>69</v>
      </c>
      <c r="I6877" s="30">
        <f t="shared" ref="I6877:K6877" si="6465">SUM(I6878)</f>
        <v>2956066</v>
      </c>
      <c r="J6877" s="30">
        <f t="shared" si="6465"/>
        <v>0</v>
      </c>
      <c r="K6877" s="30">
        <f t="shared" si="6465"/>
        <v>0</v>
      </c>
      <c r="L6877" s="30">
        <f t="shared" si="6453"/>
        <v>0</v>
      </c>
      <c r="M6877" s="30">
        <f t="shared" ref="M6877" si="6466">SUM(M6878)</f>
        <v>0</v>
      </c>
      <c r="N6877" s="30">
        <f t="shared" ref="N6877:O6877" si="6467">SUM(N6878)</f>
        <v>0</v>
      </c>
      <c r="O6877" s="30">
        <f t="shared" si="6467"/>
        <v>0</v>
      </c>
      <c r="P6877" s="30">
        <f t="shared" si="6454"/>
        <v>0</v>
      </c>
      <c r="Q6877" s="30" t="str">
        <f t="shared" si="6455"/>
        <v>-</v>
      </c>
      <c r="R6877" s="93"/>
      <c r="S6877" s="93"/>
      <c r="T6877" s="93"/>
      <c r="U6877" s="93"/>
      <c r="V6877" s="93"/>
      <c r="W6877" s="93"/>
      <c r="X6877" s="93"/>
      <c r="Y6877" s="93"/>
    </row>
    <row r="6878" spans="1:25" ht="15" customHeight="1" x14ac:dyDescent="0.25">
      <c r="A6878" s="63" t="s">
        <v>935</v>
      </c>
      <c r="B6878" s="63" t="s">
        <v>140</v>
      </c>
      <c r="C6878" s="63" t="s">
        <v>1260</v>
      </c>
      <c r="D6878" s="63" t="s">
        <v>2347</v>
      </c>
      <c r="E6878" s="65" t="s">
        <v>70</v>
      </c>
      <c r="F6878" s="65" t="s">
        <v>1</v>
      </c>
      <c r="G6878" s="65" t="s">
        <v>1</v>
      </c>
      <c r="H6878" s="65" t="s">
        <v>71</v>
      </c>
      <c r="I6878" s="31">
        <f t="shared" ref="I6878:K6878" si="6468">SUM(I6879:I6883)</f>
        <v>2956066</v>
      </c>
      <c r="J6878" s="31">
        <f t="shared" si="6468"/>
        <v>0</v>
      </c>
      <c r="K6878" s="31">
        <f t="shared" si="6468"/>
        <v>0</v>
      </c>
      <c r="L6878" s="31">
        <f t="shared" si="6453"/>
        <v>0</v>
      </c>
      <c r="M6878" s="31">
        <f t="shared" ref="M6878" si="6469">SUM(M6879:M6883)</f>
        <v>0</v>
      </c>
      <c r="N6878" s="31">
        <f t="shared" ref="N6878:O6878" si="6470">SUM(N6879:N6883)</f>
        <v>0</v>
      </c>
      <c r="O6878" s="31">
        <f t="shared" si="6470"/>
        <v>0</v>
      </c>
      <c r="P6878" s="31">
        <f t="shared" si="6454"/>
        <v>0</v>
      </c>
      <c r="Q6878" s="31" t="str">
        <f t="shared" si="6455"/>
        <v>-</v>
      </c>
      <c r="R6878" s="94"/>
      <c r="S6878" s="94"/>
      <c r="T6878" s="94"/>
      <c r="U6878" s="94"/>
      <c r="V6878" s="94"/>
      <c r="W6878" s="94"/>
      <c r="X6878" s="94"/>
      <c r="Y6878" s="94"/>
    </row>
    <row r="6879" spans="1:25" s="17" customFormat="1" ht="15" customHeight="1" x14ac:dyDescent="0.25">
      <c r="A6879" s="44" t="s">
        <v>935</v>
      </c>
      <c r="B6879" s="44" t="s">
        <v>140</v>
      </c>
      <c r="C6879" s="44" t="s">
        <v>1260</v>
      </c>
      <c r="D6879" s="44" t="s">
        <v>2347</v>
      </c>
      <c r="E6879" s="45">
        <v>821200</v>
      </c>
      <c r="F6879" s="44"/>
      <c r="G6879" s="46" t="s">
        <v>388</v>
      </c>
      <c r="H6879" s="46" t="s">
        <v>454</v>
      </c>
      <c r="I6879" s="41">
        <v>10</v>
      </c>
      <c r="J6879" s="41">
        <v>0</v>
      </c>
      <c r="K6879" s="41">
        <v>0</v>
      </c>
      <c r="L6879" s="41">
        <f t="shared" si="6453"/>
        <v>0</v>
      </c>
      <c r="M6879" s="41"/>
      <c r="N6879" s="41"/>
      <c r="O6879" s="41"/>
      <c r="P6879" s="41">
        <f t="shared" si="6454"/>
        <v>0</v>
      </c>
      <c r="Q6879" s="41" t="str">
        <f t="shared" si="6455"/>
        <v>-</v>
      </c>
      <c r="R6879" s="104"/>
      <c r="S6879" s="104"/>
      <c r="T6879" s="104"/>
      <c r="U6879" s="104"/>
      <c r="V6879" s="104"/>
      <c r="W6879" s="104"/>
      <c r="X6879" s="104"/>
      <c r="Y6879" s="104"/>
    </row>
    <row r="6880" spans="1:25" ht="15" customHeight="1" x14ac:dyDescent="0.25">
      <c r="A6880" s="52" t="s">
        <v>935</v>
      </c>
      <c r="B6880" s="52" t="s">
        <v>140</v>
      </c>
      <c r="C6880" s="52" t="s">
        <v>1260</v>
      </c>
      <c r="D6880" s="52" t="s">
        <v>2347</v>
      </c>
      <c r="E6880" s="51" t="s">
        <v>74</v>
      </c>
      <c r="F6880" s="52"/>
      <c r="G6880" s="71" t="s">
        <v>388</v>
      </c>
      <c r="H6880" s="71" t="s">
        <v>73</v>
      </c>
      <c r="I6880" s="26">
        <v>1881507</v>
      </c>
      <c r="J6880" s="26">
        <v>0</v>
      </c>
      <c r="K6880" s="26">
        <v>0</v>
      </c>
      <c r="L6880" s="26">
        <f t="shared" si="6453"/>
        <v>0</v>
      </c>
      <c r="M6880" s="26"/>
      <c r="N6880" s="26"/>
      <c r="O6880" s="26"/>
      <c r="P6880" s="26">
        <f t="shared" si="6454"/>
        <v>0</v>
      </c>
      <c r="Q6880" s="26" t="str">
        <f t="shared" si="6455"/>
        <v>-</v>
      </c>
      <c r="R6880" s="90"/>
      <c r="S6880" s="90"/>
      <c r="T6880" s="90"/>
      <c r="U6880" s="90"/>
      <c r="V6880" s="90"/>
      <c r="W6880" s="90"/>
      <c r="X6880" s="90"/>
      <c r="Y6880" s="90"/>
    </row>
    <row r="6881" spans="1:25" s="17" customFormat="1" ht="15" customHeight="1" x14ac:dyDescent="0.25">
      <c r="A6881" s="44" t="s">
        <v>935</v>
      </c>
      <c r="B6881" s="44" t="s">
        <v>140</v>
      </c>
      <c r="C6881" s="44" t="s">
        <v>1260</v>
      </c>
      <c r="D6881" s="44" t="s">
        <v>2347</v>
      </c>
      <c r="E6881" s="45">
        <v>821400</v>
      </c>
      <c r="F6881" s="44"/>
      <c r="G6881" s="46" t="s">
        <v>388</v>
      </c>
      <c r="H6881" s="46" t="s">
        <v>3815</v>
      </c>
      <c r="I6881" s="35">
        <v>10</v>
      </c>
      <c r="J6881" s="35">
        <v>0</v>
      </c>
      <c r="K6881" s="35">
        <v>0</v>
      </c>
      <c r="L6881" s="35">
        <f t="shared" si="6453"/>
        <v>0</v>
      </c>
      <c r="M6881" s="35"/>
      <c r="N6881" s="35"/>
      <c r="O6881" s="35"/>
      <c r="P6881" s="35">
        <f t="shared" si="6454"/>
        <v>0</v>
      </c>
      <c r="Q6881" s="35" t="str">
        <f t="shared" si="6455"/>
        <v>-</v>
      </c>
      <c r="R6881" s="95"/>
      <c r="S6881" s="95"/>
      <c r="T6881" s="95"/>
      <c r="U6881" s="95"/>
      <c r="V6881" s="95"/>
      <c r="W6881" s="95"/>
      <c r="X6881" s="95"/>
      <c r="Y6881" s="95"/>
    </row>
    <row r="6882" spans="1:25" s="17" customFormat="1" ht="15" customHeight="1" x14ac:dyDescent="0.25">
      <c r="A6882" s="44" t="s">
        <v>935</v>
      </c>
      <c r="B6882" s="44" t="s">
        <v>140</v>
      </c>
      <c r="C6882" s="44" t="s">
        <v>1260</v>
      </c>
      <c r="D6882" s="44" t="s">
        <v>2347</v>
      </c>
      <c r="E6882" s="45">
        <v>821500</v>
      </c>
      <c r="F6882" s="44"/>
      <c r="G6882" s="46" t="s">
        <v>388</v>
      </c>
      <c r="H6882" s="46" t="s">
        <v>3801</v>
      </c>
      <c r="I6882" s="35">
        <v>10</v>
      </c>
      <c r="J6882" s="35">
        <v>0</v>
      </c>
      <c r="K6882" s="35">
        <v>0</v>
      </c>
      <c r="L6882" s="35">
        <f t="shared" si="6453"/>
        <v>0</v>
      </c>
      <c r="M6882" s="35"/>
      <c r="N6882" s="35"/>
      <c r="O6882" s="35"/>
      <c r="P6882" s="35">
        <f t="shared" si="6454"/>
        <v>0</v>
      </c>
      <c r="Q6882" s="35" t="str">
        <f t="shared" si="6455"/>
        <v>-</v>
      </c>
      <c r="R6882" s="95"/>
      <c r="S6882" s="95"/>
      <c r="T6882" s="95"/>
      <c r="U6882" s="95"/>
      <c r="V6882" s="95"/>
      <c r="W6882" s="95"/>
      <c r="X6882" s="95"/>
      <c r="Y6882" s="95"/>
    </row>
    <row r="6883" spans="1:25" ht="15" customHeight="1" x14ac:dyDescent="0.25">
      <c r="A6883" s="64" t="s">
        <v>935</v>
      </c>
      <c r="B6883" s="64" t="s">
        <v>140</v>
      </c>
      <c r="C6883" s="64" t="s">
        <v>1260</v>
      </c>
      <c r="D6883" s="64" t="s">
        <v>2347</v>
      </c>
      <c r="E6883" s="20" t="s">
        <v>323</v>
      </c>
      <c r="F6883" s="64"/>
      <c r="G6883" s="53" t="s">
        <v>388</v>
      </c>
      <c r="H6883" s="53" t="s">
        <v>322</v>
      </c>
      <c r="I6883" s="26">
        <v>1074529</v>
      </c>
      <c r="J6883" s="26">
        <v>0</v>
      </c>
      <c r="K6883" s="26">
        <v>0</v>
      </c>
      <c r="L6883" s="26">
        <f t="shared" si="6453"/>
        <v>0</v>
      </c>
      <c r="M6883" s="26"/>
      <c r="N6883" s="26"/>
      <c r="O6883" s="26"/>
      <c r="P6883" s="26">
        <f t="shared" si="6454"/>
        <v>0</v>
      </c>
      <c r="Q6883" s="26" t="str">
        <f t="shared" si="6455"/>
        <v>-</v>
      </c>
      <c r="R6883" s="90"/>
      <c r="S6883" s="90"/>
      <c r="T6883" s="90"/>
      <c r="U6883" s="90"/>
      <c r="V6883" s="90"/>
      <c r="W6883" s="90"/>
      <c r="X6883" s="90"/>
      <c r="Y6883" s="90"/>
    </row>
    <row r="6884" spans="1:25" ht="15" customHeight="1" x14ac:dyDescent="0.25">
      <c r="A6884" s="53" t="s">
        <v>1</v>
      </c>
      <c r="B6884" s="53" t="s">
        <v>1</v>
      </c>
      <c r="C6884" s="53" t="s">
        <v>1</v>
      </c>
      <c r="D6884" s="53" t="s">
        <v>1</v>
      </c>
      <c r="E6884" s="53" t="s">
        <v>1</v>
      </c>
      <c r="F6884" s="53" t="s">
        <v>1</v>
      </c>
      <c r="G6884" s="53" t="s">
        <v>1</v>
      </c>
      <c r="H6884" s="66" t="s">
        <v>2355</v>
      </c>
      <c r="I6884" s="30">
        <f t="shared" ref="I6884:K6884" si="6471">SUM(I6847,I6872,I6877)</f>
        <v>16313819</v>
      </c>
      <c r="J6884" s="30">
        <f t="shared" si="6471"/>
        <v>10342478</v>
      </c>
      <c r="K6884" s="30">
        <f t="shared" si="6471"/>
        <v>4926805</v>
      </c>
      <c r="L6884" s="30">
        <f t="shared" si="6453"/>
        <v>2702321</v>
      </c>
      <c r="M6884" s="30">
        <f t="shared" ref="M6884" si="6472">SUM(M6847,M6872,M6877)</f>
        <v>928946</v>
      </c>
      <c r="N6884" s="30">
        <f t="shared" ref="N6884:O6884" si="6473">SUM(N6847,N6872,N6877)</f>
        <v>871664</v>
      </c>
      <c r="O6884" s="30">
        <f t="shared" si="6473"/>
        <v>901711</v>
      </c>
      <c r="P6884" s="30">
        <f t="shared" si="6454"/>
        <v>7629126</v>
      </c>
      <c r="Q6884" s="30">
        <f t="shared" si="6455"/>
        <v>73.764971992205346</v>
      </c>
      <c r="R6884" s="93"/>
      <c r="S6884" s="93"/>
      <c r="T6884" s="93"/>
      <c r="U6884" s="93"/>
      <c r="V6884" s="93"/>
      <c r="W6884" s="93"/>
      <c r="X6884" s="93"/>
      <c r="Y6884" s="93"/>
    </row>
    <row r="6885" spans="1:25" ht="15" customHeight="1" thickBot="1" x14ac:dyDescent="0.3">
      <c r="A6885" s="53" t="s">
        <v>1</v>
      </c>
      <c r="B6885" s="53" t="s">
        <v>1</v>
      </c>
      <c r="C6885" s="53" t="s">
        <v>1</v>
      </c>
      <c r="D6885" s="53" t="s">
        <v>1</v>
      </c>
      <c r="E6885" s="53" t="s">
        <v>1</v>
      </c>
      <c r="F6885" s="53" t="s">
        <v>1</v>
      </c>
      <c r="G6885" s="53" t="s">
        <v>1</v>
      </c>
      <c r="H6885" s="65" t="s">
        <v>76</v>
      </c>
      <c r="I6885" s="31"/>
      <c r="J6885" s="31"/>
      <c r="K6885" s="31">
        <v>0</v>
      </c>
      <c r="L6885" s="31"/>
      <c r="M6885" s="31"/>
      <c r="N6885" s="31"/>
      <c r="O6885" s="31"/>
      <c r="P6885" s="31"/>
      <c r="Q6885" s="31"/>
      <c r="R6885" s="94"/>
      <c r="S6885" s="94"/>
      <c r="T6885" s="94"/>
      <c r="U6885" s="94"/>
      <c r="V6885" s="94"/>
      <c r="W6885" s="94"/>
      <c r="X6885" s="94"/>
      <c r="Y6885" s="94"/>
    </row>
    <row r="6886" spans="1:25" ht="47.25" customHeight="1" thickBot="1" x14ac:dyDescent="0.3">
      <c r="A6886" s="110" t="s">
        <v>1</v>
      </c>
      <c r="B6886" s="110" t="s">
        <v>1</v>
      </c>
      <c r="C6886" s="110" t="s">
        <v>1</v>
      </c>
      <c r="D6886" s="110" t="s">
        <v>1</v>
      </c>
      <c r="E6886" s="110" t="s">
        <v>1</v>
      </c>
      <c r="F6886" s="110" t="s">
        <v>1</v>
      </c>
      <c r="G6886" s="110" t="s">
        <v>1</v>
      </c>
      <c r="H6886" s="28" t="s">
        <v>77</v>
      </c>
      <c r="I6886" s="109" t="s">
        <v>3984</v>
      </c>
      <c r="J6886" s="109" t="s">
        <v>11</v>
      </c>
      <c r="K6886" s="109" t="s">
        <v>3989</v>
      </c>
      <c r="L6886" s="109" t="s">
        <v>3985</v>
      </c>
      <c r="M6886" s="109" t="s">
        <v>4027</v>
      </c>
      <c r="N6886" s="109" t="s">
        <v>3988</v>
      </c>
      <c r="O6886" s="109" t="s">
        <v>3986</v>
      </c>
      <c r="P6886" s="109" t="s">
        <v>3987</v>
      </c>
      <c r="Q6886" s="109" t="s">
        <v>3695</v>
      </c>
      <c r="R6886" s="91"/>
      <c r="S6886" s="91"/>
      <c r="T6886" s="91"/>
      <c r="U6886" s="91"/>
      <c r="V6886" s="91"/>
      <c r="W6886" s="91"/>
      <c r="X6886" s="91"/>
      <c r="Y6886" s="91"/>
    </row>
    <row r="6887" spans="1:25" ht="15" customHeight="1" x14ac:dyDescent="0.25">
      <c r="A6887" s="111"/>
      <c r="B6887" s="111"/>
      <c r="C6887" s="111"/>
      <c r="D6887" s="111"/>
      <c r="E6887" s="111"/>
      <c r="F6887" s="111"/>
      <c r="G6887" s="111"/>
      <c r="H6887" s="67" t="s">
        <v>1</v>
      </c>
      <c r="I6887" s="29">
        <v>1</v>
      </c>
      <c r="J6887" s="29">
        <v>2</v>
      </c>
      <c r="K6887" s="29">
        <v>3</v>
      </c>
      <c r="L6887" s="29" t="s">
        <v>3478</v>
      </c>
      <c r="M6887" s="29">
        <v>5</v>
      </c>
      <c r="N6887" s="29">
        <v>6</v>
      </c>
      <c r="O6887" s="29">
        <v>7</v>
      </c>
      <c r="P6887" s="29" t="s">
        <v>3696</v>
      </c>
      <c r="Q6887" s="29">
        <v>9</v>
      </c>
      <c r="R6887" s="92"/>
      <c r="S6887" s="92"/>
      <c r="T6887" s="92"/>
      <c r="U6887" s="92"/>
      <c r="V6887" s="92"/>
      <c r="W6887" s="92"/>
      <c r="X6887" s="92"/>
      <c r="Y6887" s="92"/>
    </row>
    <row r="6888" spans="1:25" ht="15" customHeight="1" x14ac:dyDescent="0.25">
      <c r="A6888" s="111"/>
      <c r="B6888" s="111"/>
      <c r="C6888" s="111"/>
      <c r="D6888" s="111"/>
      <c r="E6888" s="111"/>
      <c r="F6888" s="111"/>
      <c r="G6888" s="111"/>
      <c r="H6888" s="68" t="s">
        <v>485</v>
      </c>
      <c r="I6888" s="32">
        <f t="shared" ref="I6888:K6888" si="6474">SUM(I6884)</f>
        <v>16313819</v>
      </c>
      <c r="J6888" s="32">
        <f t="shared" si="6474"/>
        <v>10342478</v>
      </c>
      <c r="K6888" s="32">
        <f t="shared" si="6474"/>
        <v>4926805</v>
      </c>
      <c r="L6888" s="32">
        <f t="shared" si="6453"/>
        <v>2702321</v>
      </c>
      <c r="M6888" s="32">
        <f t="shared" ref="M6888" si="6475">SUM(M6884)</f>
        <v>928946</v>
      </c>
      <c r="N6888" s="32">
        <f t="shared" ref="N6888:O6888" si="6476">SUM(N6884)</f>
        <v>871664</v>
      </c>
      <c r="O6888" s="32">
        <f t="shared" si="6476"/>
        <v>901711</v>
      </c>
      <c r="P6888" s="32">
        <f t="shared" si="6454"/>
        <v>7629126</v>
      </c>
      <c r="Q6888" s="32">
        <f t="shared" si="6455"/>
        <v>73.764971992205346</v>
      </c>
      <c r="R6888" s="90"/>
      <c r="S6888" s="90"/>
      <c r="T6888" s="90"/>
      <c r="U6888" s="90"/>
      <c r="V6888" s="90"/>
      <c r="W6888" s="90"/>
      <c r="X6888" s="90"/>
      <c r="Y6888" s="90"/>
    </row>
    <row r="6889" spans="1:25" ht="15" customHeight="1" x14ac:dyDescent="0.25">
      <c r="A6889" s="111"/>
      <c r="B6889" s="111"/>
      <c r="C6889" s="111"/>
      <c r="D6889" s="111"/>
      <c r="E6889" s="111"/>
      <c r="F6889" s="111"/>
      <c r="G6889" s="111"/>
      <c r="H6889" s="69" t="s">
        <v>79</v>
      </c>
      <c r="I6889" s="32">
        <f t="shared" ref="I6889:K6889" si="6477">SUM(I6888)</f>
        <v>16313819</v>
      </c>
      <c r="J6889" s="32">
        <f t="shared" si="6477"/>
        <v>10342478</v>
      </c>
      <c r="K6889" s="32">
        <f t="shared" si="6477"/>
        <v>4926805</v>
      </c>
      <c r="L6889" s="32">
        <f t="shared" si="6453"/>
        <v>2702321</v>
      </c>
      <c r="M6889" s="32">
        <f t="shared" ref="M6889" si="6478">SUM(M6888)</f>
        <v>928946</v>
      </c>
      <c r="N6889" s="32">
        <f t="shared" ref="N6889:O6889" si="6479">SUM(N6888)</f>
        <v>871664</v>
      </c>
      <c r="O6889" s="32">
        <f t="shared" si="6479"/>
        <v>901711</v>
      </c>
      <c r="P6889" s="32">
        <f t="shared" si="6454"/>
        <v>7629126</v>
      </c>
      <c r="Q6889" s="32">
        <f t="shared" si="6455"/>
        <v>73.764971992205346</v>
      </c>
      <c r="R6889" s="90"/>
      <c r="S6889" s="90"/>
      <c r="T6889" s="90"/>
      <c r="U6889" s="90"/>
      <c r="V6889" s="90"/>
      <c r="W6889" s="90"/>
      <c r="X6889" s="90"/>
      <c r="Y6889" s="90"/>
    </row>
    <row r="6890" spans="1:25" ht="15" customHeight="1" x14ac:dyDescent="0.25">
      <c r="A6890" s="112"/>
      <c r="B6890" s="112"/>
      <c r="C6890" s="112"/>
      <c r="D6890" s="112"/>
      <c r="E6890" s="112"/>
      <c r="F6890" s="112"/>
      <c r="G6890" s="112"/>
      <c r="I6890" s="27"/>
      <c r="J6890" s="27"/>
      <c r="K6890" s="27">
        <v>0</v>
      </c>
      <c r="L6890" s="27"/>
      <c r="M6890" s="27"/>
      <c r="N6890" s="27"/>
      <c r="O6890" s="27"/>
      <c r="P6890" s="27"/>
      <c r="Q6890" s="27"/>
      <c r="R6890" s="27"/>
      <c r="S6890" s="27"/>
      <c r="T6890" s="27"/>
      <c r="U6890" s="27"/>
      <c r="V6890" s="27"/>
      <c r="W6890" s="27"/>
      <c r="X6890" s="27"/>
      <c r="Y6890" s="27"/>
    </row>
    <row r="6891" spans="1:25" ht="15" customHeight="1" thickBot="1" x14ac:dyDescent="0.3">
      <c r="A6891" s="53" t="s">
        <v>1</v>
      </c>
      <c r="B6891" s="53" t="s">
        <v>1</v>
      </c>
      <c r="C6891" s="53" t="s">
        <v>1</v>
      </c>
      <c r="D6891" s="53" t="s">
        <v>1</v>
      </c>
      <c r="E6891" s="53" t="s">
        <v>1</v>
      </c>
      <c r="F6891" s="53" t="s">
        <v>1</v>
      </c>
      <c r="G6891" s="53" t="s">
        <v>1</v>
      </c>
      <c r="H6891" s="21" t="s">
        <v>1</v>
      </c>
      <c r="I6891" s="33"/>
      <c r="J6891" s="33"/>
      <c r="K6891" s="33">
        <v>0</v>
      </c>
      <c r="L6891" s="33"/>
      <c r="M6891" s="33"/>
      <c r="N6891" s="33"/>
      <c r="O6891" s="33"/>
      <c r="P6891" s="33"/>
      <c r="Q6891" s="33"/>
      <c r="R6891" s="33"/>
      <c r="S6891" s="33"/>
      <c r="T6891" s="33"/>
      <c r="U6891" s="33"/>
      <c r="V6891" s="33"/>
      <c r="W6891" s="33"/>
      <c r="X6891" s="33"/>
      <c r="Y6891" s="33"/>
    </row>
    <row r="6892" spans="1:25" ht="45.75" customHeight="1" thickBot="1" x14ac:dyDescent="0.3">
      <c r="A6892" s="28" t="s">
        <v>4</v>
      </c>
      <c r="B6892" s="28" t="s">
        <v>5</v>
      </c>
      <c r="C6892" s="28" t="s">
        <v>6</v>
      </c>
      <c r="D6892" s="57" t="s">
        <v>1</v>
      </c>
      <c r="E6892" s="28" t="s">
        <v>7</v>
      </c>
      <c r="F6892" s="28" t="s">
        <v>8</v>
      </c>
      <c r="G6892" s="28" t="s">
        <v>9</v>
      </c>
      <c r="H6892" s="28" t="s">
        <v>10</v>
      </c>
      <c r="I6892" s="109" t="s">
        <v>3984</v>
      </c>
      <c r="J6892" s="109" t="s">
        <v>11</v>
      </c>
      <c r="K6892" s="109" t="s">
        <v>3989</v>
      </c>
      <c r="L6892" s="109" t="s">
        <v>3985</v>
      </c>
      <c r="M6892" s="109" t="s">
        <v>4027</v>
      </c>
      <c r="N6892" s="109" t="s">
        <v>3988</v>
      </c>
      <c r="O6892" s="109" t="s">
        <v>3986</v>
      </c>
      <c r="P6892" s="109" t="s">
        <v>3987</v>
      </c>
      <c r="Q6892" s="109" t="s">
        <v>3695</v>
      </c>
      <c r="R6892" s="91"/>
      <c r="S6892" s="91"/>
      <c r="T6892" s="91"/>
      <c r="U6892" s="91"/>
      <c r="V6892" s="91"/>
      <c r="W6892" s="91"/>
      <c r="X6892" s="91"/>
      <c r="Y6892" s="91"/>
    </row>
    <row r="6893" spans="1:25" ht="15" customHeight="1" x14ac:dyDescent="0.25">
      <c r="A6893" s="58" t="s">
        <v>1</v>
      </c>
      <c r="B6893" s="58" t="s">
        <v>1</v>
      </c>
      <c r="C6893" s="58" t="s">
        <v>1</v>
      </c>
      <c r="D6893" s="59" t="s">
        <v>1</v>
      </c>
      <c r="E6893" s="59" t="s">
        <v>1</v>
      </c>
      <c r="F6893" s="60" t="s">
        <v>1</v>
      </c>
      <c r="G6893" s="61" t="s">
        <v>1</v>
      </c>
      <c r="H6893" s="62" t="s">
        <v>1</v>
      </c>
      <c r="I6893" s="29">
        <v>1</v>
      </c>
      <c r="J6893" s="29">
        <v>2</v>
      </c>
      <c r="K6893" s="29">
        <v>3</v>
      </c>
      <c r="L6893" s="29" t="s">
        <v>3478</v>
      </c>
      <c r="M6893" s="29">
        <v>5</v>
      </c>
      <c r="N6893" s="29">
        <v>6</v>
      </c>
      <c r="O6893" s="29">
        <v>7</v>
      </c>
      <c r="P6893" s="29" t="s">
        <v>3696</v>
      </c>
      <c r="Q6893" s="29">
        <v>9</v>
      </c>
      <c r="R6893" s="92"/>
      <c r="S6893" s="92"/>
      <c r="T6893" s="92"/>
      <c r="U6893" s="92"/>
      <c r="V6893" s="92"/>
      <c r="W6893" s="92"/>
      <c r="X6893" s="92"/>
      <c r="Y6893" s="92"/>
    </row>
    <row r="6894" spans="1:25" ht="15" customHeight="1" x14ac:dyDescent="0.25">
      <c r="A6894" s="63" t="s">
        <v>935</v>
      </c>
      <c r="B6894" s="63" t="s">
        <v>140</v>
      </c>
      <c r="C6894" s="64" t="s">
        <v>1271</v>
      </c>
      <c r="D6894" s="64" t="s">
        <v>2356</v>
      </c>
      <c r="E6894" s="65" t="s">
        <v>1</v>
      </c>
      <c r="F6894" s="65" t="s">
        <v>1</v>
      </c>
      <c r="G6894" s="65" t="s">
        <v>1</v>
      </c>
      <c r="H6894" s="65" t="s">
        <v>2357</v>
      </c>
      <c r="I6894" s="26">
        <v>0</v>
      </c>
      <c r="J6894" s="26" t="s">
        <v>1</v>
      </c>
      <c r="K6894" s="26">
        <v>0</v>
      </c>
      <c r="L6894" s="26"/>
      <c r="M6894" s="26"/>
      <c r="N6894" s="26"/>
      <c r="O6894" s="26"/>
      <c r="P6894" s="26"/>
      <c r="Q6894" s="26"/>
      <c r="R6894" s="90"/>
      <c r="S6894" s="90"/>
      <c r="T6894" s="90"/>
      <c r="U6894" s="90"/>
      <c r="V6894" s="90"/>
      <c r="W6894" s="90"/>
      <c r="X6894" s="90"/>
      <c r="Y6894" s="90"/>
    </row>
    <row r="6895" spans="1:25" ht="22.5" customHeight="1" x14ac:dyDescent="0.25">
      <c r="A6895" s="63" t="s">
        <v>1</v>
      </c>
      <c r="B6895" s="63" t="s">
        <v>1</v>
      </c>
      <c r="C6895" s="63" t="s">
        <v>1</v>
      </c>
      <c r="D6895" s="65" t="s">
        <v>1</v>
      </c>
      <c r="E6895" s="65" t="s">
        <v>1</v>
      </c>
      <c r="F6895" s="65" t="s">
        <v>1</v>
      </c>
      <c r="G6895" s="65" t="s">
        <v>1</v>
      </c>
      <c r="H6895" s="66" t="s">
        <v>15</v>
      </c>
      <c r="I6895" s="30">
        <f t="shared" ref="I6895:K6895" si="6480">SUM(I6896,I6904,I6906)</f>
        <v>3692770</v>
      </c>
      <c r="J6895" s="30">
        <f t="shared" si="6480"/>
        <v>3331070</v>
      </c>
      <c r="K6895" s="30">
        <f t="shared" si="6480"/>
        <v>1706978</v>
      </c>
      <c r="L6895" s="30">
        <f t="shared" si="6453"/>
        <v>967250</v>
      </c>
      <c r="M6895" s="30">
        <f t="shared" ref="M6895" si="6481">SUM(M6896,M6904,M6906)</f>
        <v>408550</v>
      </c>
      <c r="N6895" s="30">
        <f t="shared" ref="N6895:O6895" si="6482">SUM(N6896,N6904,N6906)</f>
        <v>283650</v>
      </c>
      <c r="O6895" s="30">
        <f t="shared" si="6482"/>
        <v>275050</v>
      </c>
      <c r="P6895" s="30">
        <f t="shared" si="6454"/>
        <v>2674228</v>
      </c>
      <c r="Q6895" s="30">
        <f t="shared" si="6455"/>
        <v>80.281351037354369</v>
      </c>
      <c r="R6895" s="93"/>
      <c r="S6895" s="93"/>
      <c r="T6895" s="93"/>
      <c r="U6895" s="93"/>
      <c r="V6895" s="93"/>
      <c r="W6895" s="93"/>
      <c r="X6895" s="93"/>
      <c r="Y6895" s="93"/>
    </row>
    <row r="6896" spans="1:25" ht="15" customHeight="1" x14ac:dyDescent="0.25">
      <c r="A6896" s="63" t="s">
        <v>935</v>
      </c>
      <c r="B6896" s="63" t="s">
        <v>140</v>
      </c>
      <c r="C6896" s="63" t="s">
        <v>1271</v>
      </c>
      <c r="D6896" s="63" t="s">
        <v>2356</v>
      </c>
      <c r="E6896" s="65" t="s">
        <v>16</v>
      </c>
      <c r="F6896" s="65" t="s">
        <v>1</v>
      </c>
      <c r="G6896" s="65" t="s">
        <v>1</v>
      </c>
      <c r="H6896" s="65" t="s">
        <v>17</v>
      </c>
      <c r="I6896" s="31">
        <f t="shared" ref="I6896:K6896" si="6483">SUM(I6897:I6898)</f>
        <v>2907570</v>
      </c>
      <c r="J6896" s="31">
        <f t="shared" si="6483"/>
        <v>2820070</v>
      </c>
      <c r="K6896" s="31">
        <f t="shared" si="6483"/>
        <v>1495578</v>
      </c>
      <c r="L6896" s="31">
        <f t="shared" si="6453"/>
        <v>736350</v>
      </c>
      <c r="M6896" s="31">
        <f t="shared" ref="M6896" si="6484">SUM(M6897:M6898)</f>
        <v>245450</v>
      </c>
      <c r="N6896" s="31">
        <f t="shared" ref="N6896:O6896" si="6485">SUM(N6897:N6898)</f>
        <v>245450</v>
      </c>
      <c r="O6896" s="31">
        <f t="shared" si="6485"/>
        <v>245450</v>
      </c>
      <c r="P6896" s="31">
        <f t="shared" si="6454"/>
        <v>2231928</v>
      </c>
      <c r="Q6896" s="31">
        <f t="shared" si="6455"/>
        <v>79.144418400961683</v>
      </c>
      <c r="R6896" s="94"/>
      <c r="S6896" s="94"/>
      <c r="T6896" s="94"/>
      <c r="U6896" s="94"/>
      <c r="V6896" s="94"/>
      <c r="W6896" s="94"/>
      <c r="X6896" s="94"/>
      <c r="Y6896" s="94"/>
    </row>
    <row r="6897" spans="1:25" ht="15" customHeight="1" x14ac:dyDescent="0.25">
      <c r="A6897" s="64" t="s">
        <v>935</v>
      </c>
      <c r="B6897" s="64" t="s">
        <v>140</v>
      </c>
      <c r="C6897" s="64" t="s">
        <v>1271</v>
      </c>
      <c r="D6897" s="64" t="s">
        <v>2356</v>
      </c>
      <c r="E6897" s="20" t="s">
        <v>19</v>
      </c>
      <c r="F6897" s="64"/>
      <c r="G6897" s="53" t="s">
        <v>388</v>
      </c>
      <c r="H6897" s="53" t="s">
        <v>18</v>
      </c>
      <c r="I6897" s="26">
        <v>2697070</v>
      </c>
      <c r="J6897" s="26">
        <v>2609570</v>
      </c>
      <c r="K6897" s="26">
        <v>1360900</v>
      </c>
      <c r="L6897" s="26">
        <f t="shared" si="6453"/>
        <v>690900</v>
      </c>
      <c r="M6897" s="26">
        <v>230300</v>
      </c>
      <c r="N6897" s="26">
        <v>230300</v>
      </c>
      <c r="O6897" s="26">
        <v>230300</v>
      </c>
      <c r="P6897" s="26">
        <f t="shared" si="6454"/>
        <v>2051800</v>
      </c>
      <c r="Q6897" s="26">
        <f t="shared" si="6455"/>
        <v>78.625980525527197</v>
      </c>
      <c r="R6897" s="90"/>
      <c r="S6897" s="90"/>
      <c r="T6897" s="90"/>
      <c r="U6897" s="90"/>
      <c r="V6897" s="90"/>
      <c r="W6897" s="90"/>
      <c r="X6897" s="90"/>
      <c r="Y6897" s="90"/>
    </row>
    <row r="6898" spans="1:25" ht="15" customHeight="1" x14ac:dyDescent="0.25">
      <c r="A6898" s="63" t="s">
        <v>935</v>
      </c>
      <c r="B6898" s="63" t="s">
        <v>140</v>
      </c>
      <c r="C6898" s="63" t="s">
        <v>1271</v>
      </c>
      <c r="D6898" s="63" t="s">
        <v>2356</v>
      </c>
      <c r="E6898" s="63" t="s">
        <v>21</v>
      </c>
      <c r="F6898" s="64" t="s">
        <v>1</v>
      </c>
      <c r="G6898" s="53" t="s">
        <v>1</v>
      </c>
      <c r="H6898" s="65" t="s">
        <v>22</v>
      </c>
      <c r="I6898" s="31">
        <f t="shared" ref="I6898:K6898" si="6486">SUM(I6899:I6903)</f>
        <v>210500</v>
      </c>
      <c r="J6898" s="31">
        <f t="shared" si="6486"/>
        <v>210500</v>
      </c>
      <c r="K6898" s="31">
        <f t="shared" si="6486"/>
        <v>134678</v>
      </c>
      <c r="L6898" s="31">
        <f t="shared" si="6453"/>
        <v>45450</v>
      </c>
      <c r="M6898" s="31">
        <f t="shared" ref="M6898" si="6487">SUM(M6899:M6903)</f>
        <v>15150</v>
      </c>
      <c r="N6898" s="31">
        <f t="shared" ref="N6898:O6898" si="6488">SUM(N6899:N6903)</f>
        <v>15150</v>
      </c>
      <c r="O6898" s="31">
        <f t="shared" si="6488"/>
        <v>15150</v>
      </c>
      <c r="P6898" s="31">
        <f t="shared" si="6454"/>
        <v>180128</v>
      </c>
      <c r="Q6898" s="31">
        <f t="shared" si="6455"/>
        <v>85.571496437054634</v>
      </c>
      <c r="R6898" s="94"/>
      <c r="S6898" s="94"/>
      <c r="T6898" s="94"/>
      <c r="U6898" s="94"/>
      <c r="V6898" s="94"/>
      <c r="W6898" s="94"/>
      <c r="X6898" s="94"/>
      <c r="Y6898" s="94"/>
    </row>
    <row r="6899" spans="1:25" ht="15" customHeight="1" x14ac:dyDescent="0.25">
      <c r="A6899" s="64" t="s">
        <v>935</v>
      </c>
      <c r="B6899" s="64" t="s">
        <v>140</v>
      </c>
      <c r="C6899" s="64" t="s">
        <v>1271</v>
      </c>
      <c r="D6899" s="64" t="s">
        <v>2356</v>
      </c>
      <c r="E6899" s="20" t="s">
        <v>23</v>
      </c>
      <c r="F6899" s="64" t="s">
        <v>2358</v>
      </c>
      <c r="G6899" s="53" t="s">
        <v>388</v>
      </c>
      <c r="H6899" s="53" t="s">
        <v>85</v>
      </c>
      <c r="I6899" s="26">
        <v>39000</v>
      </c>
      <c r="J6899" s="26">
        <v>39000</v>
      </c>
      <c r="K6899" s="26">
        <v>24950</v>
      </c>
      <c r="L6899" s="26">
        <f t="shared" si="6453"/>
        <v>10950</v>
      </c>
      <c r="M6899" s="26">
        <v>3650</v>
      </c>
      <c r="N6899" s="26">
        <v>3650</v>
      </c>
      <c r="O6899" s="26">
        <v>3650</v>
      </c>
      <c r="P6899" s="26">
        <f t="shared" si="6454"/>
        <v>35900</v>
      </c>
      <c r="Q6899" s="26">
        <f t="shared" si="6455"/>
        <v>92.051282051282044</v>
      </c>
      <c r="R6899" s="90"/>
      <c r="S6899" s="90"/>
      <c r="T6899" s="90"/>
      <c r="U6899" s="90"/>
      <c r="V6899" s="90"/>
      <c r="W6899" s="90"/>
      <c r="X6899" s="90"/>
      <c r="Y6899" s="90"/>
    </row>
    <row r="6900" spans="1:25" ht="15" customHeight="1" x14ac:dyDescent="0.25">
      <c r="A6900" s="64" t="s">
        <v>935</v>
      </c>
      <c r="B6900" s="64" t="s">
        <v>140</v>
      </c>
      <c r="C6900" s="64" t="s">
        <v>1271</v>
      </c>
      <c r="D6900" s="64" t="s">
        <v>2356</v>
      </c>
      <c r="E6900" s="20" t="s">
        <v>23</v>
      </c>
      <c r="F6900" s="64" t="s">
        <v>2359</v>
      </c>
      <c r="G6900" s="53" t="s">
        <v>388</v>
      </c>
      <c r="H6900" s="53" t="s">
        <v>25</v>
      </c>
      <c r="I6900" s="26">
        <v>131000</v>
      </c>
      <c r="J6900" s="26">
        <v>131000</v>
      </c>
      <c r="K6900" s="26">
        <v>69500</v>
      </c>
      <c r="L6900" s="26">
        <f t="shared" si="6453"/>
        <v>34500</v>
      </c>
      <c r="M6900" s="26">
        <v>11500</v>
      </c>
      <c r="N6900" s="26">
        <v>11500</v>
      </c>
      <c r="O6900" s="26">
        <v>11500</v>
      </c>
      <c r="P6900" s="26">
        <f t="shared" si="6454"/>
        <v>104000</v>
      </c>
      <c r="Q6900" s="26">
        <f t="shared" si="6455"/>
        <v>79.389312977099237</v>
      </c>
      <c r="R6900" s="90"/>
      <c r="S6900" s="90"/>
      <c r="T6900" s="90"/>
      <c r="U6900" s="90"/>
      <c r="V6900" s="90"/>
      <c r="W6900" s="90"/>
      <c r="X6900" s="90"/>
      <c r="Y6900" s="90"/>
    </row>
    <row r="6901" spans="1:25" ht="15" customHeight="1" x14ac:dyDescent="0.25">
      <c r="A6901" s="64" t="s">
        <v>935</v>
      </c>
      <c r="B6901" s="64" t="s">
        <v>140</v>
      </c>
      <c r="C6901" s="64" t="s">
        <v>1271</v>
      </c>
      <c r="D6901" s="64" t="s">
        <v>2356</v>
      </c>
      <c r="E6901" s="20" t="s">
        <v>23</v>
      </c>
      <c r="F6901" s="64" t="s">
        <v>2360</v>
      </c>
      <c r="G6901" s="53" t="s">
        <v>388</v>
      </c>
      <c r="H6901" s="53" t="s">
        <v>27</v>
      </c>
      <c r="I6901" s="26">
        <v>30500</v>
      </c>
      <c r="J6901" s="26">
        <v>30500</v>
      </c>
      <c r="K6901" s="26">
        <v>30228</v>
      </c>
      <c r="L6901" s="26">
        <f t="shared" si="6453"/>
        <v>0</v>
      </c>
      <c r="M6901" s="26"/>
      <c r="N6901" s="26"/>
      <c r="O6901" s="26"/>
      <c r="P6901" s="26">
        <f t="shared" si="6454"/>
        <v>30228</v>
      </c>
      <c r="Q6901" s="26">
        <f t="shared" si="6455"/>
        <v>99.108196721311472</v>
      </c>
      <c r="R6901" s="90"/>
      <c r="S6901" s="90"/>
      <c r="T6901" s="90"/>
      <c r="U6901" s="90"/>
      <c r="V6901" s="90"/>
      <c r="W6901" s="90"/>
      <c r="X6901" s="90"/>
      <c r="Y6901" s="90"/>
    </row>
    <row r="6902" spans="1:25" ht="15" customHeight="1" x14ac:dyDescent="0.25">
      <c r="A6902" s="64" t="s">
        <v>935</v>
      </c>
      <c r="B6902" s="64" t="s">
        <v>140</v>
      </c>
      <c r="C6902" s="64" t="s">
        <v>1271</v>
      </c>
      <c r="D6902" s="64" t="s">
        <v>2356</v>
      </c>
      <c r="E6902" s="20" t="s">
        <v>23</v>
      </c>
      <c r="F6902" s="64" t="s">
        <v>2361</v>
      </c>
      <c r="G6902" s="53" t="s">
        <v>388</v>
      </c>
      <c r="H6902" s="53" t="s">
        <v>89</v>
      </c>
      <c r="I6902" s="26">
        <v>0</v>
      </c>
      <c r="J6902" s="26">
        <v>0</v>
      </c>
      <c r="K6902" s="26">
        <v>0</v>
      </c>
      <c r="L6902" s="26">
        <f t="shared" si="6453"/>
        <v>0</v>
      </c>
      <c r="M6902" s="26"/>
      <c r="N6902" s="26"/>
      <c r="O6902" s="26"/>
      <c r="P6902" s="26">
        <f t="shared" si="6454"/>
        <v>0</v>
      </c>
      <c r="Q6902" s="26" t="str">
        <f t="shared" si="6455"/>
        <v>-</v>
      </c>
      <c r="R6902" s="90"/>
      <c r="S6902" s="90"/>
      <c r="T6902" s="90"/>
      <c r="U6902" s="90"/>
      <c r="V6902" s="90"/>
      <c r="W6902" s="90"/>
      <c r="X6902" s="90"/>
      <c r="Y6902" s="90"/>
    </row>
    <row r="6903" spans="1:25" s="4" customFormat="1" ht="15" customHeight="1" x14ac:dyDescent="0.25">
      <c r="A6903" s="64" t="s">
        <v>935</v>
      </c>
      <c r="B6903" s="64" t="s">
        <v>140</v>
      </c>
      <c r="C6903" s="64" t="s">
        <v>1271</v>
      </c>
      <c r="D6903" s="64" t="s">
        <v>2356</v>
      </c>
      <c r="E6903" s="20" t="s">
        <v>23</v>
      </c>
      <c r="F6903" s="64" t="s">
        <v>3505</v>
      </c>
      <c r="G6903" s="53" t="s">
        <v>388</v>
      </c>
      <c r="H6903" s="53" t="s">
        <v>29</v>
      </c>
      <c r="I6903" s="26">
        <v>10000</v>
      </c>
      <c r="J6903" s="26">
        <v>10000</v>
      </c>
      <c r="K6903" s="26">
        <v>10000</v>
      </c>
      <c r="L6903" s="26">
        <f t="shared" si="6453"/>
        <v>0</v>
      </c>
      <c r="M6903" s="26"/>
      <c r="N6903" s="26"/>
      <c r="O6903" s="26"/>
      <c r="P6903" s="26">
        <f t="shared" si="6454"/>
        <v>10000</v>
      </c>
      <c r="Q6903" s="26">
        <f t="shared" si="6455"/>
        <v>100</v>
      </c>
      <c r="R6903" s="90"/>
      <c r="S6903" s="90"/>
      <c r="T6903" s="90"/>
      <c r="U6903" s="90"/>
      <c r="V6903" s="90"/>
      <c r="W6903" s="90"/>
      <c r="X6903" s="90"/>
      <c r="Y6903" s="90"/>
    </row>
    <row r="6904" spans="1:25" ht="15" customHeight="1" x14ac:dyDescent="0.25">
      <c r="A6904" s="63" t="s">
        <v>935</v>
      </c>
      <c r="B6904" s="63" t="s">
        <v>140</v>
      </c>
      <c r="C6904" s="63" t="s">
        <v>1271</v>
      </c>
      <c r="D6904" s="63" t="s">
        <v>2356</v>
      </c>
      <c r="E6904" s="65" t="s">
        <v>30</v>
      </c>
      <c r="F6904" s="65" t="s">
        <v>1</v>
      </c>
      <c r="G6904" s="65" t="s">
        <v>1</v>
      </c>
      <c r="H6904" s="65" t="s">
        <v>31</v>
      </c>
      <c r="I6904" s="31">
        <f t="shared" ref="I6904:K6904" si="6489">SUM(I6905)</f>
        <v>287000</v>
      </c>
      <c r="J6904" s="31">
        <f t="shared" si="6489"/>
        <v>280000</v>
      </c>
      <c r="K6904" s="31">
        <f t="shared" si="6489"/>
        <v>153800</v>
      </c>
      <c r="L6904" s="31">
        <f t="shared" si="6453"/>
        <v>76800</v>
      </c>
      <c r="M6904" s="31">
        <f t="shared" ref="M6904" si="6490">SUM(M6905)</f>
        <v>25600</v>
      </c>
      <c r="N6904" s="31">
        <f t="shared" ref="N6904:O6904" si="6491">SUM(N6905)</f>
        <v>25600</v>
      </c>
      <c r="O6904" s="31">
        <f t="shared" si="6491"/>
        <v>25600</v>
      </c>
      <c r="P6904" s="31">
        <f t="shared" si="6454"/>
        <v>230600</v>
      </c>
      <c r="Q6904" s="31">
        <f t="shared" si="6455"/>
        <v>82.357142857142861</v>
      </c>
      <c r="R6904" s="94"/>
      <c r="S6904" s="94"/>
      <c r="T6904" s="94"/>
      <c r="U6904" s="94"/>
      <c r="V6904" s="94"/>
      <c r="W6904" s="94"/>
      <c r="X6904" s="94"/>
      <c r="Y6904" s="94"/>
    </row>
    <row r="6905" spans="1:25" ht="15" customHeight="1" x14ac:dyDescent="0.25">
      <c r="A6905" s="64" t="s">
        <v>935</v>
      </c>
      <c r="B6905" s="64" t="s">
        <v>140</v>
      </c>
      <c r="C6905" s="64" t="s">
        <v>1271</v>
      </c>
      <c r="D6905" s="64" t="s">
        <v>2356</v>
      </c>
      <c r="E6905" s="20" t="s">
        <v>33</v>
      </c>
      <c r="F6905" s="64"/>
      <c r="G6905" s="53" t="s">
        <v>388</v>
      </c>
      <c r="H6905" s="53" t="s">
        <v>32</v>
      </c>
      <c r="I6905" s="26">
        <v>287000</v>
      </c>
      <c r="J6905" s="26">
        <v>280000</v>
      </c>
      <c r="K6905" s="26">
        <v>153800</v>
      </c>
      <c r="L6905" s="26">
        <f t="shared" si="6453"/>
        <v>76800</v>
      </c>
      <c r="M6905" s="26">
        <v>25600</v>
      </c>
      <c r="N6905" s="26">
        <v>25600</v>
      </c>
      <c r="O6905" s="26">
        <v>25600</v>
      </c>
      <c r="P6905" s="26">
        <f t="shared" si="6454"/>
        <v>230600</v>
      </c>
      <c r="Q6905" s="26">
        <f t="shared" si="6455"/>
        <v>82.357142857142861</v>
      </c>
      <c r="R6905" s="90"/>
      <c r="S6905" s="90"/>
      <c r="T6905" s="90"/>
      <c r="U6905" s="90"/>
      <c r="V6905" s="90"/>
      <c r="W6905" s="90"/>
      <c r="X6905" s="90"/>
      <c r="Y6905" s="90"/>
    </row>
    <row r="6906" spans="1:25" ht="15" customHeight="1" x14ac:dyDescent="0.25">
      <c r="A6906" s="63" t="s">
        <v>935</v>
      </c>
      <c r="B6906" s="63" t="s">
        <v>140</v>
      </c>
      <c r="C6906" s="63" t="s">
        <v>1271</v>
      </c>
      <c r="D6906" s="63" t="s">
        <v>2356</v>
      </c>
      <c r="E6906" s="65" t="s">
        <v>34</v>
      </c>
      <c r="F6906" s="65" t="s">
        <v>1</v>
      </c>
      <c r="G6906" s="65" t="s">
        <v>1</v>
      </c>
      <c r="H6906" s="65" t="s">
        <v>35</v>
      </c>
      <c r="I6906" s="31">
        <f t="shared" ref="I6906:K6906" si="6492">SUM(I6907:I6915)</f>
        <v>498200</v>
      </c>
      <c r="J6906" s="31">
        <f t="shared" si="6492"/>
        <v>231000</v>
      </c>
      <c r="K6906" s="31">
        <f t="shared" si="6492"/>
        <v>57600</v>
      </c>
      <c r="L6906" s="31">
        <f t="shared" si="6453"/>
        <v>154100</v>
      </c>
      <c r="M6906" s="31">
        <f t="shared" ref="M6906" si="6493">SUM(M6907:M6915)</f>
        <v>137500</v>
      </c>
      <c r="N6906" s="31">
        <f t="shared" ref="N6906:O6906" si="6494">SUM(N6907:N6915)</f>
        <v>12600</v>
      </c>
      <c r="O6906" s="31">
        <f t="shared" si="6494"/>
        <v>4000</v>
      </c>
      <c r="P6906" s="31">
        <f t="shared" si="6454"/>
        <v>211700</v>
      </c>
      <c r="Q6906" s="31">
        <f t="shared" si="6455"/>
        <v>91.645021645021643</v>
      </c>
      <c r="R6906" s="94"/>
      <c r="S6906" s="94"/>
      <c r="T6906" s="94"/>
      <c r="U6906" s="94"/>
      <c r="V6906" s="94"/>
      <c r="W6906" s="94"/>
      <c r="X6906" s="94"/>
      <c r="Y6906" s="94"/>
    </row>
    <row r="6907" spans="1:25" ht="15" customHeight="1" x14ac:dyDescent="0.25">
      <c r="A6907" s="64" t="s">
        <v>935</v>
      </c>
      <c r="B6907" s="64" t="s">
        <v>140</v>
      </c>
      <c r="C6907" s="64" t="s">
        <v>1271</v>
      </c>
      <c r="D6907" s="64" t="s">
        <v>2356</v>
      </c>
      <c r="E6907" s="20" t="s">
        <v>38</v>
      </c>
      <c r="F6907" s="64"/>
      <c r="G6907" s="53" t="s">
        <v>388</v>
      </c>
      <c r="H6907" s="53" t="s">
        <v>37</v>
      </c>
      <c r="I6907" s="26">
        <v>24000</v>
      </c>
      <c r="J6907" s="26">
        <v>0</v>
      </c>
      <c r="K6907" s="26">
        <v>0</v>
      </c>
      <c r="L6907" s="26">
        <f t="shared" si="6453"/>
        <v>0</v>
      </c>
      <c r="M6907" s="26"/>
      <c r="N6907" s="26"/>
      <c r="O6907" s="26"/>
      <c r="P6907" s="26">
        <f t="shared" si="6454"/>
        <v>0</v>
      </c>
      <c r="Q6907" s="26" t="str">
        <f t="shared" si="6455"/>
        <v>-</v>
      </c>
      <c r="R6907" s="90"/>
      <c r="S6907" s="90"/>
      <c r="T6907" s="90"/>
      <c r="U6907" s="90"/>
      <c r="V6907" s="90"/>
      <c r="W6907" s="90"/>
      <c r="X6907" s="90"/>
      <c r="Y6907" s="90"/>
    </row>
    <row r="6908" spans="1:25" ht="15" customHeight="1" x14ac:dyDescent="0.25">
      <c r="A6908" s="64" t="s">
        <v>935</v>
      </c>
      <c r="B6908" s="64" t="s">
        <v>140</v>
      </c>
      <c r="C6908" s="64" t="s">
        <v>1271</v>
      </c>
      <c r="D6908" s="64" t="s">
        <v>2356</v>
      </c>
      <c r="E6908" s="20" t="s">
        <v>298</v>
      </c>
      <c r="F6908" s="64"/>
      <c r="G6908" s="53" t="s">
        <v>388</v>
      </c>
      <c r="H6908" s="53" t="s">
        <v>297</v>
      </c>
      <c r="I6908" s="26">
        <v>22000</v>
      </c>
      <c r="J6908" s="26">
        <v>22000</v>
      </c>
      <c r="K6908" s="26">
        <v>22000</v>
      </c>
      <c r="L6908" s="26">
        <f t="shared" si="6453"/>
        <v>0</v>
      </c>
      <c r="M6908" s="26"/>
      <c r="N6908" s="26"/>
      <c r="O6908" s="26"/>
      <c r="P6908" s="26">
        <f t="shared" si="6454"/>
        <v>22000</v>
      </c>
      <c r="Q6908" s="26">
        <f t="shared" si="6455"/>
        <v>100</v>
      </c>
      <c r="R6908" s="90"/>
      <c r="S6908" s="90"/>
      <c r="T6908" s="90"/>
      <c r="U6908" s="90"/>
      <c r="V6908" s="90"/>
      <c r="W6908" s="90"/>
      <c r="X6908" s="90"/>
      <c r="Y6908" s="90"/>
    </row>
    <row r="6909" spans="1:25" ht="15" customHeight="1" x14ac:dyDescent="0.25">
      <c r="A6909" s="64" t="s">
        <v>935</v>
      </c>
      <c r="B6909" s="64" t="s">
        <v>140</v>
      </c>
      <c r="C6909" s="64" t="s">
        <v>1271</v>
      </c>
      <c r="D6909" s="64" t="s">
        <v>2356</v>
      </c>
      <c r="E6909" s="20" t="s">
        <v>301</v>
      </c>
      <c r="F6909" s="64"/>
      <c r="G6909" s="53" t="s">
        <v>388</v>
      </c>
      <c r="H6909" s="53" t="s">
        <v>300</v>
      </c>
      <c r="I6909" s="26">
        <v>15000</v>
      </c>
      <c r="J6909" s="26">
        <v>15000</v>
      </c>
      <c r="K6909" s="26">
        <v>7500</v>
      </c>
      <c r="L6909" s="26">
        <f t="shared" si="6453"/>
        <v>3500</v>
      </c>
      <c r="M6909" s="26">
        <v>1500</v>
      </c>
      <c r="N6909" s="26">
        <v>1000</v>
      </c>
      <c r="O6909" s="26">
        <v>1000</v>
      </c>
      <c r="P6909" s="26">
        <f t="shared" si="6454"/>
        <v>11000</v>
      </c>
      <c r="Q6909" s="26">
        <f t="shared" si="6455"/>
        <v>73.333333333333329</v>
      </c>
      <c r="R6909" s="90"/>
      <c r="S6909" s="90"/>
      <c r="T6909" s="90"/>
      <c r="U6909" s="90"/>
      <c r="V6909" s="90"/>
      <c r="W6909" s="90"/>
      <c r="X6909" s="90"/>
      <c r="Y6909" s="90"/>
    </row>
    <row r="6910" spans="1:25" ht="15" customHeight="1" x14ac:dyDescent="0.25">
      <c r="A6910" s="64" t="s">
        <v>935</v>
      </c>
      <c r="B6910" s="64" t="s">
        <v>140</v>
      </c>
      <c r="C6910" s="64" t="s">
        <v>1271</v>
      </c>
      <c r="D6910" s="64" t="s">
        <v>2356</v>
      </c>
      <c r="E6910" s="20" t="s">
        <v>218</v>
      </c>
      <c r="F6910" s="64"/>
      <c r="G6910" s="53" t="s">
        <v>388</v>
      </c>
      <c r="H6910" s="53" t="s">
        <v>217</v>
      </c>
      <c r="I6910" s="26">
        <v>16000</v>
      </c>
      <c r="J6910" s="26">
        <v>0</v>
      </c>
      <c r="K6910" s="26">
        <v>0</v>
      </c>
      <c r="L6910" s="26">
        <f t="shared" si="6453"/>
        <v>0</v>
      </c>
      <c r="M6910" s="26"/>
      <c r="N6910" s="26"/>
      <c r="O6910" s="26"/>
      <c r="P6910" s="26">
        <f t="shared" si="6454"/>
        <v>0</v>
      </c>
      <c r="Q6910" s="26" t="str">
        <f t="shared" si="6455"/>
        <v>-</v>
      </c>
      <c r="R6910" s="90"/>
      <c r="S6910" s="90"/>
      <c r="T6910" s="90"/>
      <c r="U6910" s="90"/>
      <c r="V6910" s="90"/>
      <c r="W6910" s="90"/>
      <c r="X6910" s="90"/>
      <c r="Y6910" s="90"/>
    </row>
    <row r="6911" spans="1:25" s="17" customFormat="1" ht="15" customHeight="1" x14ac:dyDescent="0.25">
      <c r="A6911" s="44" t="s">
        <v>935</v>
      </c>
      <c r="B6911" s="44" t="s">
        <v>140</v>
      </c>
      <c r="C6911" s="44" t="s">
        <v>1271</v>
      </c>
      <c r="D6911" s="44" t="s">
        <v>2356</v>
      </c>
      <c r="E6911" s="45" t="s">
        <v>303</v>
      </c>
      <c r="F6911" s="44"/>
      <c r="G6911" s="46" t="s">
        <v>388</v>
      </c>
      <c r="H6911" s="46" t="s">
        <v>302</v>
      </c>
      <c r="I6911" s="35">
        <v>3000</v>
      </c>
      <c r="J6911" s="35">
        <v>0</v>
      </c>
      <c r="K6911" s="35">
        <v>0</v>
      </c>
      <c r="L6911" s="35">
        <f t="shared" si="6453"/>
        <v>0</v>
      </c>
      <c r="M6911" s="35"/>
      <c r="N6911" s="35"/>
      <c r="O6911" s="35"/>
      <c r="P6911" s="35">
        <f t="shared" si="6454"/>
        <v>0</v>
      </c>
      <c r="Q6911" s="35" t="str">
        <f t="shared" si="6455"/>
        <v>-</v>
      </c>
      <c r="R6911" s="95"/>
      <c r="S6911" s="95"/>
      <c r="T6911" s="95"/>
      <c r="U6911" s="95"/>
      <c r="V6911" s="95"/>
      <c r="W6911" s="95"/>
      <c r="X6911" s="95"/>
      <c r="Y6911" s="95"/>
    </row>
    <row r="6912" spans="1:25" ht="15" customHeight="1" x14ac:dyDescent="0.25">
      <c r="A6912" s="64" t="s">
        <v>935</v>
      </c>
      <c r="B6912" s="64" t="s">
        <v>140</v>
      </c>
      <c r="C6912" s="64" t="s">
        <v>1271</v>
      </c>
      <c r="D6912" s="64" t="s">
        <v>2356</v>
      </c>
      <c r="E6912" s="20" t="s">
        <v>305</v>
      </c>
      <c r="F6912" s="64"/>
      <c r="G6912" s="53" t="s">
        <v>388</v>
      </c>
      <c r="H6912" s="53" t="s">
        <v>304</v>
      </c>
      <c r="I6912" s="26">
        <v>6500</v>
      </c>
      <c r="J6912" s="26">
        <v>0</v>
      </c>
      <c r="K6912" s="26">
        <v>0</v>
      </c>
      <c r="L6912" s="26">
        <f t="shared" si="6453"/>
        <v>0</v>
      </c>
      <c r="M6912" s="26"/>
      <c r="N6912" s="26"/>
      <c r="O6912" s="26"/>
      <c r="P6912" s="26">
        <f t="shared" si="6454"/>
        <v>0</v>
      </c>
      <c r="Q6912" s="26" t="str">
        <f t="shared" si="6455"/>
        <v>-</v>
      </c>
      <c r="R6912" s="90"/>
      <c r="S6912" s="90"/>
      <c r="T6912" s="90"/>
      <c r="U6912" s="90"/>
      <c r="V6912" s="90"/>
      <c r="W6912" s="90"/>
      <c r="X6912" s="90"/>
      <c r="Y6912" s="90"/>
    </row>
    <row r="6913" spans="1:25" ht="15" customHeight="1" x14ac:dyDescent="0.25">
      <c r="A6913" s="64" t="s">
        <v>935</v>
      </c>
      <c r="B6913" s="64" t="s">
        <v>140</v>
      </c>
      <c r="C6913" s="64" t="s">
        <v>1271</v>
      </c>
      <c r="D6913" s="64" t="s">
        <v>2356</v>
      </c>
      <c r="E6913" s="20" t="s">
        <v>308</v>
      </c>
      <c r="F6913" s="64"/>
      <c r="G6913" s="53" t="s">
        <v>388</v>
      </c>
      <c r="H6913" s="53" t="s">
        <v>307</v>
      </c>
      <c r="I6913" s="26">
        <v>35000</v>
      </c>
      <c r="J6913" s="26">
        <v>30000</v>
      </c>
      <c r="K6913" s="26">
        <v>15700</v>
      </c>
      <c r="L6913" s="26">
        <f t="shared" si="6453"/>
        <v>8000</v>
      </c>
      <c r="M6913" s="26">
        <v>3000</v>
      </c>
      <c r="N6913" s="26">
        <v>3000</v>
      </c>
      <c r="O6913" s="26">
        <v>2000</v>
      </c>
      <c r="P6913" s="26">
        <f t="shared" si="6454"/>
        <v>23700</v>
      </c>
      <c r="Q6913" s="26">
        <f t="shared" si="6455"/>
        <v>79</v>
      </c>
      <c r="R6913" s="90"/>
      <c r="S6913" s="90"/>
      <c r="T6913" s="90"/>
      <c r="U6913" s="90"/>
      <c r="V6913" s="90"/>
      <c r="W6913" s="90"/>
      <c r="X6913" s="90"/>
      <c r="Y6913" s="90"/>
    </row>
    <row r="6914" spans="1:25" ht="15" customHeight="1" x14ac:dyDescent="0.25">
      <c r="A6914" s="64" t="s">
        <v>935</v>
      </c>
      <c r="B6914" s="64" t="s">
        <v>140</v>
      </c>
      <c r="C6914" s="64" t="s">
        <v>1271</v>
      </c>
      <c r="D6914" s="64" t="s">
        <v>2356</v>
      </c>
      <c r="E6914" s="20" t="s">
        <v>311</v>
      </c>
      <c r="F6914" s="64"/>
      <c r="G6914" s="53" t="s">
        <v>388</v>
      </c>
      <c r="H6914" s="53" t="s">
        <v>310</v>
      </c>
      <c r="I6914" s="26">
        <v>9700</v>
      </c>
      <c r="J6914" s="26">
        <v>0</v>
      </c>
      <c r="K6914" s="26">
        <v>0</v>
      </c>
      <c r="L6914" s="26">
        <f t="shared" si="6453"/>
        <v>0</v>
      </c>
      <c r="M6914" s="26"/>
      <c r="N6914" s="26"/>
      <c r="O6914" s="26"/>
      <c r="P6914" s="26">
        <f t="shared" si="6454"/>
        <v>0</v>
      </c>
      <c r="Q6914" s="26" t="str">
        <f t="shared" si="6455"/>
        <v>-</v>
      </c>
      <c r="R6914" s="90"/>
      <c r="S6914" s="90"/>
      <c r="T6914" s="90"/>
      <c r="U6914" s="90"/>
      <c r="V6914" s="90"/>
      <c r="W6914" s="90"/>
      <c r="X6914" s="90"/>
      <c r="Y6914" s="90"/>
    </row>
    <row r="6915" spans="1:25" ht="15" customHeight="1" x14ac:dyDescent="0.25">
      <c r="A6915" s="63" t="s">
        <v>935</v>
      </c>
      <c r="B6915" s="63" t="s">
        <v>140</v>
      </c>
      <c r="C6915" s="63" t="s">
        <v>1271</v>
      </c>
      <c r="D6915" s="63" t="s">
        <v>2356</v>
      </c>
      <c r="E6915" s="63" t="s">
        <v>39</v>
      </c>
      <c r="F6915" s="64" t="s">
        <v>1</v>
      </c>
      <c r="G6915" s="53" t="s">
        <v>1</v>
      </c>
      <c r="H6915" s="65" t="s">
        <v>40</v>
      </c>
      <c r="I6915" s="31">
        <f t="shared" ref="I6915:K6915" si="6495">SUM(I6916:I6918)</f>
        <v>367000</v>
      </c>
      <c r="J6915" s="31">
        <f t="shared" si="6495"/>
        <v>164000</v>
      </c>
      <c r="K6915" s="31">
        <f t="shared" si="6495"/>
        <v>12400</v>
      </c>
      <c r="L6915" s="31">
        <f t="shared" si="6453"/>
        <v>142600</v>
      </c>
      <c r="M6915" s="31">
        <f t="shared" ref="M6915" si="6496">SUM(M6916:M6918)</f>
        <v>133000</v>
      </c>
      <c r="N6915" s="31">
        <f t="shared" ref="N6915:O6915" si="6497">SUM(N6916:N6918)</f>
        <v>8600</v>
      </c>
      <c r="O6915" s="31">
        <f t="shared" si="6497"/>
        <v>1000</v>
      </c>
      <c r="P6915" s="31">
        <f t="shared" si="6454"/>
        <v>155000</v>
      </c>
      <c r="Q6915" s="31">
        <f t="shared" si="6455"/>
        <v>94.512195121951208</v>
      </c>
      <c r="R6915" s="94"/>
      <c r="S6915" s="94"/>
      <c r="T6915" s="94"/>
      <c r="U6915" s="94"/>
      <c r="V6915" s="94"/>
      <c r="W6915" s="94"/>
      <c r="X6915" s="94"/>
      <c r="Y6915" s="94"/>
    </row>
    <row r="6916" spans="1:25" ht="15" customHeight="1" x14ac:dyDescent="0.25">
      <c r="A6916" s="64" t="s">
        <v>935</v>
      </c>
      <c r="B6916" s="64" t="s">
        <v>140</v>
      </c>
      <c r="C6916" s="64" t="s">
        <v>1271</v>
      </c>
      <c r="D6916" s="64" t="s">
        <v>2356</v>
      </c>
      <c r="E6916" s="20" t="s">
        <v>41</v>
      </c>
      <c r="F6916" s="64"/>
      <c r="G6916" s="53" t="s">
        <v>388</v>
      </c>
      <c r="H6916" s="53" t="s">
        <v>40</v>
      </c>
      <c r="I6916" s="26">
        <v>343000</v>
      </c>
      <c r="J6916" s="26">
        <v>150000</v>
      </c>
      <c r="K6916" s="26">
        <v>12400</v>
      </c>
      <c r="L6916" s="26">
        <f t="shared" si="6453"/>
        <v>137600</v>
      </c>
      <c r="M6916" s="26">
        <v>130000</v>
      </c>
      <c r="N6916" s="26">
        <v>7600</v>
      </c>
      <c r="O6916" s="26"/>
      <c r="P6916" s="26">
        <f t="shared" si="6454"/>
        <v>150000</v>
      </c>
      <c r="Q6916" s="26">
        <f t="shared" si="6455"/>
        <v>100</v>
      </c>
      <c r="R6916" s="90"/>
      <c r="S6916" s="90"/>
      <c r="T6916" s="90"/>
      <c r="U6916" s="90"/>
      <c r="V6916" s="90"/>
      <c r="W6916" s="90"/>
      <c r="X6916" s="90"/>
      <c r="Y6916" s="90"/>
    </row>
    <row r="6917" spans="1:25" ht="15" customHeight="1" x14ac:dyDescent="0.25">
      <c r="A6917" s="64" t="s">
        <v>935</v>
      </c>
      <c r="B6917" s="64" t="s">
        <v>140</v>
      </c>
      <c r="C6917" s="64" t="s">
        <v>1271</v>
      </c>
      <c r="D6917" s="64" t="s">
        <v>2356</v>
      </c>
      <c r="E6917" s="20" t="s">
        <v>41</v>
      </c>
      <c r="F6917" s="64" t="s">
        <v>2362</v>
      </c>
      <c r="G6917" s="53" t="s">
        <v>388</v>
      </c>
      <c r="H6917" s="53" t="s">
        <v>49</v>
      </c>
      <c r="I6917" s="26">
        <v>12000</v>
      </c>
      <c r="J6917" s="26">
        <v>7000</v>
      </c>
      <c r="K6917" s="26">
        <v>0</v>
      </c>
      <c r="L6917" s="26">
        <f t="shared" si="6453"/>
        <v>5000</v>
      </c>
      <c r="M6917" s="26">
        <v>3000</v>
      </c>
      <c r="N6917" s="26">
        <v>1000</v>
      </c>
      <c r="O6917" s="26">
        <v>1000</v>
      </c>
      <c r="P6917" s="26">
        <f t="shared" si="6454"/>
        <v>5000</v>
      </c>
      <c r="Q6917" s="26">
        <f t="shared" si="6455"/>
        <v>71.428571428571431</v>
      </c>
      <c r="R6917" s="90"/>
      <c r="S6917" s="90"/>
      <c r="T6917" s="90"/>
      <c r="U6917" s="90"/>
      <c r="V6917" s="90"/>
      <c r="W6917" s="90"/>
      <c r="X6917" s="90"/>
      <c r="Y6917" s="90"/>
    </row>
    <row r="6918" spans="1:25" ht="22.5" customHeight="1" x14ac:dyDescent="0.25">
      <c r="A6918" s="64" t="s">
        <v>935</v>
      </c>
      <c r="B6918" s="64" t="s">
        <v>140</v>
      </c>
      <c r="C6918" s="64" t="s">
        <v>1271</v>
      </c>
      <c r="D6918" s="64" t="s">
        <v>2356</v>
      </c>
      <c r="E6918" s="20" t="s">
        <v>41</v>
      </c>
      <c r="F6918" s="64" t="s">
        <v>2363</v>
      </c>
      <c r="G6918" s="53" t="s">
        <v>388</v>
      </c>
      <c r="H6918" s="53" t="s">
        <v>55</v>
      </c>
      <c r="I6918" s="26">
        <v>12000</v>
      </c>
      <c r="J6918" s="26">
        <v>7000</v>
      </c>
      <c r="K6918" s="26">
        <v>0</v>
      </c>
      <c r="L6918" s="26">
        <f t="shared" si="6453"/>
        <v>0</v>
      </c>
      <c r="M6918" s="26"/>
      <c r="N6918" s="26"/>
      <c r="O6918" s="26"/>
      <c r="P6918" s="26">
        <f t="shared" si="6454"/>
        <v>0</v>
      </c>
      <c r="Q6918" s="26">
        <f t="shared" si="6455"/>
        <v>0</v>
      </c>
      <c r="R6918" s="90"/>
      <c r="S6918" s="90"/>
      <c r="T6918" s="90"/>
      <c r="U6918" s="90"/>
      <c r="V6918" s="90"/>
      <c r="W6918" s="90"/>
      <c r="X6918" s="90"/>
      <c r="Y6918" s="90"/>
    </row>
    <row r="6919" spans="1:25" s="17" customFormat="1" ht="15" customHeight="1" x14ac:dyDescent="0.25">
      <c r="A6919" s="76" t="s">
        <v>1</v>
      </c>
      <c r="B6919" s="76" t="s">
        <v>1</v>
      </c>
      <c r="C6919" s="76" t="s">
        <v>1</v>
      </c>
      <c r="D6919" s="77" t="s">
        <v>1</v>
      </c>
      <c r="E6919" s="77" t="s">
        <v>1</v>
      </c>
      <c r="F6919" s="77" t="s">
        <v>1</v>
      </c>
      <c r="G6919" s="77" t="s">
        <v>1</v>
      </c>
      <c r="H6919" s="78" t="s">
        <v>56</v>
      </c>
      <c r="I6919" s="35">
        <f t="shared" ref="I6919:K6919" si="6498">SUM(I6920)</f>
        <v>400</v>
      </c>
      <c r="J6919" s="35">
        <f t="shared" si="6498"/>
        <v>0</v>
      </c>
      <c r="K6919" s="35">
        <f t="shared" si="6498"/>
        <v>0</v>
      </c>
      <c r="L6919" s="35">
        <f t="shared" si="6453"/>
        <v>0</v>
      </c>
      <c r="M6919" s="35">
        <f t="shared" ref="M6919" si="6499">SUM(M6920)</f>
        <v>0</v>
      </c>
      <c r="N6919" s="35">
        <f t="shared" ref="N6919:O6919" si="6500">SUM(N6920)</f>
        <v>0</v>
      </c>
      <c r="O6919" s="35">
        <f t="shared" si="6500"/>
        <v>0</v>
      </c>
      <c r="P6919" s="35">
        <f t="shared" si="6454"/>
        <v>0</v>
      </c>
      <c r="Q6919" s="35" t="str">
        <f t="shared" si="6455"/>
        <v>-</v>
      </c>
      <c r="R6919" s="95"/>
      <c r="S6919" s="95"/>
      <c r="T6919" s="95"/>
      <c r="U6919" s="95"/>
      <c r="V6919" s="95"/>
      <c r="W6919" s="95"/>
      <c r="X6919" s="95"/>
      <c r="Y6919" s="95"/>
    </row>
    <row r="6920" spans="1:25" s="17" customFormat="1" ht="15" customHeight="1" x14ac:dyDescent="0.25">
      <c r="A6920" s="76" t="s">
        <v>935</v>
      </c>
      <c r="B6920" s="76" t="s">
        <v>140</v>
      </c>
      <c r="C6920" s="76" t="s">
        <v>1271</v>
      </c>
      <c r="D6920" s="76" t="s">
        <v>2356</v>
      </c>
      <c r="E6920" s="77" t="s">
        <v>57</v>
      </c>
      <c r="F6920" s="77" t="s">
        <v>1</v>
      </c>
      <c r="G6920" s="77" t="s">
        <v>1</v>
      </c>
      <c r="H6920" s="77" t="s">
        <v>58</v>
      </c>
      <c r="I6920" s="35">
        <f t="shared" ref="I6920:K6920" si="6501">SUM(I6921:I6923)</f>
        <v>400</v>
      </c>
      <c r="J6920" s="35">
        <f t="shared" si="6501"/>
        <v>0</v>
      </c>
      <c r="K6920" s="35">
        <f t="shared" si="6501"/>
        <v>0</v>
      </c>
      <c r="L6920" s="35">
        <f t="shared" si="6453"/>
        <v>0</v>
      </c>
      <c r="M6920" s="35">
        <f t="shared" ref="M6920" si="6502">SUM(M6921:M6923)</f>
        <v>0</v>
      </c>
      <c r="N6920" s="35">
        <f t="shared" ref="N6920:O6920" si="6503">SUM(N6921:N6923)</f>
        <v>0</v>
      </c>
      <c r="O6920" s="35">
        <f t="shared" si="6503"/>
        <v>0</v>
      </c>
      <c r="P6920" s="35">
        <f t="shared" si="6454"/>
        <v>0</v>
      </c>
      <c r="Q6920" s="35" t="str">
        <f t="shared" si="6455"/>
        <v>-</v>
      </c>
      <c r="R6920" s="95"/>
      <c r="S6920" s="95"/>
      <c r="T6920" s="95"/>
      <c r="U6920" s="95"/>
      <c r="V6920" s="95"/>
      <c r="W6920" s="95"/>
      <c r="X6920" s="95"/>
      <c r="Y6920" s="95"/>
    </row>
    <row r="6921" spans="1:25" s="17" customFormat="1" ht="15" customHeight="1" x14ac:dyDescent="0.25">
      <c r="A6921" s="44" t="s">
        <v>935</v>
      </c>
      <c r="B6921" s="44" t="s">
        <v>140</v>
      </c>
      <c r="C6921" s="44" t="s">
        <v>1271</v>
      </c>
      <c r="D6921" s="44" t="s">
        <v>2356</v>
      </c>
      <c r="E6921" s="45" t="s">
        <v>106</v>
      </c>
      <c r="F6921" s="44"/>
      <c r="G6921" s="46" t="s">
        <v>388</v>
      </c>
      <c r="H6921" s="46" t="s">
        <v>105</v>
      </c>
      <c r="I6921" s="35">
        <v>200</v>
      </c>
      <c r="J6921" s="35">
        <v>0</v>
      </c>
      <c r="K6921" s="35">
        <v>0</v>
      </c>
      <c r="L6921" s="35">
        <f t="shared" si="6453"/>
        <v>0</v>
      </c>
      <c r="M6921" s="35"/>
      <c r="N6921" s="35"/>
      <c r="O6921" s="35"/>
      <c r="P6921" s="35">
        <f t="shared" si="6454"/>
        <v>0</v>
      </c>
      <c r="Q6921" s="35" t="str">
        <f t="shared" si="6455"/>
        <v>-</v>
      </c>
      <c r="R6921" s="95"/>
      <c r="S6921" s="95"/>
      <c r="T6921" s="95"/>
      <c r="U6921" s="95"/>
      <c r="V6921" s="95"/>
      <c r="W6921" s="95"/>
      <c r="X6921" s="95"/>
      <c r="Y6921" s="95"/>
    </row>
    <row r="6922" spans="1:25" s="17" customFormat="1" ht="15" customHeight="1" x14ac:dyDescent="0.25">
      <c r="A6922" s="44" t="s">
        <v>935</v>
      </c>
      <c r="B6922" s="44" t="s">
        <v>140</v>
      </c>
      <c r="C6922" s="44" t="s">
        <v>1271</v>
      </c>
      <c r="D6922" s="44" t="s">
        <v>2356</v>
      </c>
      <c r="E6922" s="45">
        <v>614300</v>
      </c>
      <c r="F6922" s="44"/>
      <c r="G6922" s="46" t="s">
        <v>388</v>
      </c>
      <c r="H6922" s="46" t="s">
        <v>60</v>
      </c>
      <c r="I6922" s="35">
        <v>100</v>
      </c>
      <c r="J6922" s="35">
        <v>0</v>
      </c>
      <c r="K6922" s="35">
        <v>0</v>
      </c>
      <c r="L6922" s="35">
        <f t="shared" si="6453"/>
        <v>0</v>
      </c>
      <c r="M6922" s="35"/>
      <c r="N6922" s="35"/>
      <c r="O6922" s="35"/>
      <c r="P6922" s="35">
        <f t="shared" si="6454"/>
        <v>0</v>
      </c>
      <c r="Q6922" s="35" t="str">
        <f t="shared" si="6455"/>
        <v>-</v>
      </c>
      <c r="R6922" s="95"/>
      <c r="S6922" s="95"/>
      <c r="T6922" s="95"/>
      <c r="U6922" s="95"/>
      <c r="V6922" s="95"/>
      <c r="W6922" s="95"/>
      <c r="X6922" s="95"/>
      <c r="Y6922" s="95"/>
    </row>
    <row r="6923" spans="1:25" s="17" customFormat="1" ht="15" customHeight="1" x14ac:dyDescent="0.25">
      <c r="A6923" s="44" t="s">
        <v>935</v>
      </c>
      <c r="B6923" s="44" t="s">
        <v>140</v>
      </c>
      <c r="C6923" s="44" t="s">
        <v>1271</v>
      </c>
      <c r="D6923" s="44" t="s">
        <v>2356</v>
      </c>
      <c r="E6923" s="45" t="s">
        <v>68</v>
      </c>
      <c r="F6923" s="44"/>
      <c r="G6923" s="46" t="s">
        <v>388</v>
      </c>
      <c r="H6923" s="46" t="s">
        <v>67</v>
      </c>
      <c r="I6923" s="35">
        <v>100</v>
      </c>
      <c r="J6923" s="35">
        <v>0</v>
      </c>
      <c r="K6923" s="35">
        <v>0</v>
      </c>
      <c r="L6923" s="35">
        <f t="shared" si="6453"/>
        <v>0</v>
      </c>
      <c r="M6923" s="35"/>
      <c r="N6923" s="35"/>
      <c r="O6923" s="35"/>
      <c r="P6923" s="35">
        <f t="shared" si="6454"/>
        <v>0</v>
      </c>
      <c r="Q6923" s="35" t="str">
        <f t="shared" si="6455"/>
        <v>-</v>
      </c>
      <c r="R6923" s="95"/>
      <c r="S6923" s="95"/>
      <c r="T6923" s="95"/>
      <c r="U6923" s="95"/>
      <c r="V6923" s="95"/>
      <c r="W6923" s="95"/>
      <c r="X6923" s="95"/>
      <c r="Y6923" s="95"/>
    </row>
    <row r="6924" spans="1:25" s="17" customFormat="1" ht="15" customHeight="1" x14ac:dyDescent="0.25">
      <c r="A6924" s="76" t="s">
        <v>1</v>
      </c>
      <c r="B6924" s="76" t="s">
        <v>1</v>
      </c>
      <c r="C6924" s="76" t="s">
        <v>1</v>
      </c>
      <c r="D6924" s="77" t="s">
        <v>1</v>
      </c>
      <c r="E6924" s="77" t="s">
        <v>1</v>
      </c>
      <c r="F6924" s="77" t="s">
        <v>1</v>
      </c>
      <c r="G6924" s="77" t="s">
        <v>1</v>
      </c>
      <c r="H6924" s="78" t="s">
        <v>69</v>
      </c>
      <c r="I6924" s="35">
        <f t="shared" ref="I6924:K6924" si="6504">SUM(I6925)</f>
        <v>20200</v>
      </c>
      <c r="J6924" s="35">
        <f t="shared" si="6504"/>
        <v>0</v>
      </c>
      <c r="K6924" s="35">
        <f t="shared" si="6504"/>
        <v>0</v>
      </c>
      <c r="L6924" s="35">
        <f t="shared" si="6453"/>
        <v>0</v>
      </c>
      <c r="M6924" s="35">
        <f t="shared" ref="M6924" si="6505">SUM(M6925)</f>
        <v>0</v>
      </c>
      <c r="N6924" s="35">
        <f t="shared" ref="N6924:O6924" si="6506">SUM(N6925)</f>
        <v>0</v>
      </c>
      <c r="O6924" s="35">
        <f t="shared" si="6506"/>
        <v>0</v>
      </c>
      <c r="P6924" s="35">
        <f t="shared" si="6454"/>
        <v>0</v>
      </c>
      <c r="Q6924" s="35" t="str">
        <f t="shared" si="6455"/>
        <v>-</v>
      </c>
      <c r="R6924" s="95"/>
      <c r="S6924" s="95"/>
      <c r="T6924" s="95"/>
      <c r="U6924" s="95"/>
      <c r="V6924" s="95"/>
      <c r="W6924" s="95"/>
      <c r="X6924" s="95"/>
      <c r="Y6924" s="95"/>
    </row>
    <row r="6925" spans="1:25" s="17" customFormat="1" ht="15" customHeight="1" x14ac:dyDescent="0.25">
      <c r="A6925" s="76" t="s">
        <v>935</v>
      </c>
      <c r="B6925" s="76" t="s">
        <v>140</v>
      </c>
      <c r="C6925" s="76" t="s">
        <v>1271</v>
      </c>
      <c r="D6925" s="76" t="s">
        <v>2356</v>
      </c>
      <c r="E6925" s="77" t="s">
        <v>70</v>
      </c>
      <c r="F6925" s="77" t="s">
        <v>1</v>
      </c>
      <c r="G6925" s="77" t="s">
        <v>1</v>
      </c>
      <c r="H6925" s="77" t="s">
        <v>71</v>
      </c>
      <c r="I6925" s="35">
        <f t="shared" ref="I6925:K6925" si="6507">SUM(I6926:I6928)</f>
        <v>20200</v>
      </c>
      <c r="J6925" s="35">
        <f t="shared" si="6507"/>
        <v>0</v>
      </c>
      <c r="K6925" s="35">
        <f t="shared" si="6507"/>
        <v>0</v>
      </c>
      <c r="L6925" s="35">
        <f t="shared" si="6453"/>
        <v>0</v>
      </c>
      <c r="M6925" s="35">
        <f t="shared" ref="M6925" si="6508">SUM(M6926:M6928)</f>
        <v>0</v>
      </c>
      <c r="N6925" s="35">
        <f t="shared" ref="N6925:O6925" si="6509">SUM(N6926:N6928)</f>
        <v>0</v>
      </c>
      <c r="O6925" s="35">
        <f t="shared" si="6509"/>
        <v>0</v>
      </c>
      <c r="P6925" s="35">
        <f t="shared" si="6454"/>
        <v>0</v>
      </c>
      <c r="Q6925" s="35" t="str">
        <f t="shared" si="6455"/>
        <v>-</v>
      </c>
      <c r="R6925" s="95"/>
      <c r="S6925" s="95"/>
      <c r="T6925" s="95"/>
      <c r="U6925" s="95"/>
      <c r="V6925" s="95"/>
      <c r="W6925" s="95"/>
      <c r="X6925" s="95"/>
      <c r="Y6925" s="95"/>
    </row>
    <row r="6926" spans="1:25" s="17" customFormat="1" ht="15" customHeight="1" x14ac:dyDescent="0.25">
      <c r="A6926" s="44" t="s">
        <v>935</v>
      </c>
      <c r="B6926" s="44" t="s">
        <v>140</v>
      </c>
      <c r="C6926" s="44" t="s">
        <v>1271</v>
      </c>
      <c r="D6926" s="44" t="s">
        <v>2356</v>
      </c>
      <c r="E6926" s="45" t="s">
        <v>74</v>
      </c>
      <c r="F6926" s="44"/>
      <c r="G6926" s="46" t="s">
        <v>388</v>
      </c>
      <c r="H6926" s="46" t="s">
        <v>73</v>
      </c>
      <c r="I6926" s="35">
        <v>20000</v>
      </c>
      <c r="J6926" s="35">
        <v>0</v>
      </c>
      <c r="K6926" s="35">
        <v>0</v>
      </c>
      <c r="L6926" s="35">
        <f t="shared" si="6453"/>
        <v>0</v>
      </c>
      <c r="M6926" s="35"/>
      <c r="N6926" s="35"/>
      <c r="O6926" s="35"/>
      <c r="P6926" s="35">
        <f t="shared" si="6454"/>
        <v>0</v>
      </c>
      <c r="Q6926" s="35" t="str">
        <f t="shared" si="6455"/>
        <v>-</v>
      </c>
      <c r="R6926" s="95"/>
      <c r="S6926" s="95"/>
      <c r="T6926" s="95"/>
      <c r="U6926" s="95"/>
      <c r="V6926" s="95"/>
      <c r="W6926" s="95"/>
      <c r="X6926" s="95"/>
      <c r="Y6926" s="95"/>
    </row>
    <row r="6927" spans="1:25" s="17" customFormat="1" ht="15" customHeight="1" x14ac:dyDescent="0.25">
      <c r="A6927" s="44" t="s">
        <v>935</v>
      </c>
      <c r="B6927" s="44" t="s">
        <v>140</v>
      </c>
      <c r="C6927" s="44" t="s">
        <v>1271</v>
      </c>
      <c r="D6927" s="44" t="s">
        <v>2356</v>
      </c>
      <c r="E6927" s="45">
        <v>821500</v>
      </c>
      <c r="F6927" s="44"/>
      <c r="G6927" s="46" t="s">
        <v>388</v>
      </c>
      <c r="H6927" s="46" t="s">
        <v>3801</v>
      </c>
      <c r="I6927" s="35">
        <v>100</v>
      </c>
      <c r="J6927" s="35">
        <v>0</v>
      </c>
      <c r="K6927" s="35">
        <v>0</v>
      </c>
      <c r="L6927" s="35">
        <f t="shared" si="6453"/>
        <v>0</v>
      </c>
      <c r="M6927" s="35"/>
      <c r="N6927" s="35"/>
      <c r="O6927" s="35"/>
      <c r="P6927" s="35">
        <f t="shared" si="6454"/>
        <v>0</v>
      </c>
      <c r="Q6927" s="35" t="str">
        <f t="shared" si="6455"/>
        <v>-</v>
      </c>
      <c r="R6927" s="95"/>
      <c r="S6927" s="95"/>
      <c r="T6927" s="95"/>
      <c r="U6927" s="95"/>
      <c r="V6927" s="95"/>
      <c r="W6927" s="95"/>
      <c r="X6927" s="95"/>
      <c r="Y6927" s="95"/>
    </row>
    <row r="6928" spans="1:25" s="17" customFormat="1" ht="15" customHeight="1" x14ac:dyDescent="0.25">
      <c r="A6928" s="44" t="s">
        <v>935</v>
      </c>
      <c r="B6928" s="44" t="s">
        <v>140</v>
      </c>
      <c r="C6928" s="44" t="s">
        <v>1271</v>
      </c>
      <c r="D6928" s="44" t="s">
        <v>2356</v>
      </c>
      <c r="E6928" s="45" t="s">
        <v>323</v>
      </c>
      <c r="F6928" s="44"/>
      <c r="G6928" s="46" t="s">
        <v>388</v>
      </c>
      <c r="H6928" s="46" t="s">
        <v>322</v>
      </c>
      <c r="I6928" s="35">
        <v>100</v>
      </c>
      <c r="J6928" s="35">
        <v>0</v>
      </c>
      <c r="K6928" s="35">
        <v>0</v>
      </c>
      <c r="L6928" s="35">
        <f t="shared" ref="L6928:L6991" si="6510">SUM(M6928:O6928)</f>
        <v>0</v>
      </c>
      <c r="M6928" s="35"/>
      <c r="N6928" s="35"/>
      <c r="O6928" s="35"/>
      <c r="P6928" s="35">
        <f t="shared" ref="P6928:P6991" si="6511">K6928+L6928</f>
        <v>0</v>
      </c>
      <c r="Q6928" s="35" t="str">
        <f t="shared" ref="Q6928:Q6991" si="6512">IF(J6928=0,"-",P6928/J6928*100)</f>
        <v>-</v>
      </c>
      <c r="R6928" s="95"/>
      <c r="S6928" s="95"/>
      <c r="T6928" s="95"/>
      <c r="U6928" s="95"/>
      <c r="V6928" s="95"/>
      <c r="W6928" s="95"/>
      <c r="X6928" s="95"/>
      <c r="Y6928" s="95"/>
    </row>
    <row r="6929" spans="1:25" ht="15" customHeight="1" x14ac:dyDescent="0.25">
      <c r="A6929" s="53" t="s">
        <v>1</v>
      </c>
      <c r="B6929" s="53" t="s">
        <v>1</v>
      </c>
      <c r="C6929" s="53" t="s">
        <v>1</v>
      </c>
      <c r="D6929" s="53" t="s">
        <v>1</v>
      </c>
      <c r="E6929" s="53" t="s">
        <v>1</v>
      </c>
      <c r="F6929" s="53" t="s">
        <v>1</v>
      </c>
      <c r="G6929" s="53" t="s">
        <v>1</v>
      </c>
      <c r="H6929" s="66" t="s">
        <v>2364</v>
      </c>
      <c r="I6929" s="30">
        <f t="shared" ref="I6929:K6929" si="6513">SUM(I6895,I6919,I6924)</f>
        <v>3713370</v>
      </c>
      <c r="J6929" s="30">
        <f t="shared" si="6513"/>
        <v>3331070</v>
      </c>
      <c r="K6929" s="30">
        <f t="shared" si="6513"/>
        <v>1706978</v>
      </c>
      <c r="L6929" s="30">
        <f t="shared" si="6510"/>
        <v>967250</v>
      </c>
      <c r="M6929" s="30">
        <f t="shared" ref="M6929" si="6514">SUM(M6895,M6919,M6924)</f>
        <v>408550</v>
      </c>
      <c r="N6929" s="30">
        <f t="shared" ref="N6929:O6929" si="6515">SUM(N6895,N6919,N6924)</f>
        <v>283650</v>
      </c>
      <c r="O6929" s="30">
        <f t="shared" si="6515"/>
        <v>275050</v>
      </c>
      <c r="P6929" s="30">
        <f t="shared" si="6511"/>
        <v>2674228</v>
      </c>
      <c r="Q6929" s="30">
        <f t="shared" si="6512"/>
        <v>80.281351037354369</v>
      </c>
      <c r="R6929" s="93"/>
      <c r="S6929" s="93"/>
      <c r="T6929" s="93"/>
      <c r="U6929" s="93"/>
      <c r="V6929" s="93"/>
      <c r="W6929" s="93"/>
      <c r="X6929" s="93"/>
      <c r="Y6929" s="93"/>
    </row>
    <row r="6930" spans="1:25" ht="15" customHeight="1" thickBot="1" x14ac:dyDescent="0.3">
      <c r="A6930" s="53" t="s">
        <v>1</v>
      </c>
      <c r="B6930" s="53" t="s">
        <v>1</v>
      </c>
      <c r="C6930" s="53" t="s">
        <v>1</v>
      </c>
      <c r="D6930" s="53" t="s">
        <v>1</v>
      </c>
      <c r="E6930" s="53" t="s">
        <v>1</v>
      </c>
      <c r="F6930" s="53" t="s">
        <v>1</v>
      </c>
      <c r="G6930" s="53" t="s">
        <v>1</v>
      </c>
      <c r="H6930" s="65" t="s">
        <v>76</v>
      </c>
      <c r="I6930" s="31"/>
      <c r="J6930" s="31"/>
      <c r="K6930" s="31">
        <v>0</v>
      </c>
      <c r="L6930" s="31"/>
      <c r="M6930" s="31"/>
      <c r="N6930" s="31"/>
      <c r="O6930" s="31"/>
      <c r="P6930" s="31"/>
      <c r="Q6930" s="31"/>
      <c r="R6930" s="94"/>
      <c r="S6930" s="94"/>
      <c r="T6930" s="94"/>
      <c r="U6930" s="94"/>
      <c r="V6930" s="94"/>
      <c r="W6930" s="94"/>
      <c r="X6930" s="94"/>
      <c r="Y6930" s="94"/>
    </row>
    <row r="6931" spans="1:25" ht="47.25" customHeight="1" thickBot="1" x14ac:dyDescent="0.3">
      <c r="A6931" s="110" t="s">
        <v>1</v>
      </c>
      <c r="B6931" s="110" t="s">
        <v>1</v>
      </c>
      <c r="C6931" s="110" t="s">
        <v>1</v>
      </c>
      <c r="D6931" s="110" t="s">
        <v>1</v>
      </c>
      <c r="E6931" s="110" t="s">
        <v>1</v>
      </c>
      <c r="F6931" s="110" t="s">
        <v>1</v>
      </c>
      <c r="G6931" s="110" t="s">
        <v>1</v>
      </c>
      <c r="H6931" s="28" t="s">
        <v>77</v>
      </c>
      <c r="I6931" s="109" t="s">
        <v>3984</v>
      </c>
      <c r="J6931" s="109" t="s">
        <v>11</v>
      </c>
      <c r="K6931" s="109" t="s">
        <v>3989</v>
      </c>
      <c r="L6931" s="109" t="s">
        <v>3985</v>
      </c>
      <c r="M6931" s="109" t="s">
        <v>4027</v>
      </c>
      <c r="N6931" s="109" t="s">
        <v>3988</v>
      </c>
      <c r="O6931" s="109" t="s">
        <v>3986</v>
      </c>
      <c r="P6931" s="109" t="s">
        <v>3987</v>
      </c>
      <c r="Q6931" s="109" t="s">
        <v>3695</v>
      </c>
      <c r="R6931" s="91"/>
      <c r="S6931" s="91"/>
      <c r="T6931" s="91"/>
      <c r="U6931" s="91"/>
      <c r="V6931" s="91"/>
      <c r="W6931" s="91"/>
      <c r="X6931" s="91"/>
      <c r="Y6931" s="91"/>
    </row>
    <row r="6932" spans="1:25" ht="15" customHeight="1" x14ac:dyDescent="0.25">
      <c r="A6932" s="111"/>
      <c r="B6932" s="111"/>
      <c r="C6932" s="111"/>
      <c r="D6932" s="111"/>
      <c r="E6932" s="111"/>
      <c r="F6932" s="111"/>
      <c r="G6932" s="111"/>
      <c r="H6932" s="67" t="s">
        <v>1</v>
      </c>
      <c r="I6932" s="29">
        <v>1</v>
      </c>
      <c r="J6932" s="29">
        <v>2</v>
      </c>
      <c r="K6932" s="29">
        <v>3</v>
      </c>
      <c r="L6932" s="29" t="s">
        <v>3478</v>
      </c>
      <c r="M6932" s="29">
        <v>5</v>
      </c>
      <c r="N6932" s="29">
        <v>6</v>
      </c>
      <c r="O6932" s="29">
        <v>7</v>
      </c>
      <c r="P6932" s="29" t="s">
        <v>3696</v>
      </c>
      <c r="Q6932" s="29">
        <v>9</v>
      </c>
      <c r="R6932" s="92"/>
      <c r="S6932" s="92"/>
      <c r="T6932" s="92"/>
      <c r="U6932" s="92"/>
      <c r="V6932" s="92"/>
      <c r="W6932" s="92"/>
      <c r="X6932" s="92"/>
      <c r="Y6932" s="92"/>
    </row>
    <row r="6933" spans="1:25" ht="15" customHeight="1" x14ac:dyDescent="0.25">
      <c r="A6933" s="111"/>
      <c r="B6933" s="111"/>
      <c r="C6933" s="111"/>
      <c r="D6933" s="111"/>
      <c r="E6933" s="111"/>
      <c r="F6933" s="111"/>
      <c r="G6933" s="111"/>
      <c r="H6933" s="68" t="s">
        <v>485</v>
      </c>
      <c r="I6933" s="32">
        <f t="shared" ref="I6933:K6933" si="6516">SUM(I6929)</f>
        <v>3713370</v>
      </c>
      <c r="J6933" s="32">
        <f t="shared" si="6516"/>
        <v>3331070</v>
      </c>
      <c r="K6933" s="32">
        <f t="shared" si="6516"/>
        <v>1706978</v>
      </c>
      <c r="L6933" s="32">
        <f t="shared" si="6510"/>
        <v>967250</v>
      </c>
      <c r="M6933" s="32">
        <f t="shared" ref="M6933" si="6517">SUM(M6929)</f>
        <v>408550</v>
      </c>
      <c r="N6933" s="32">
        <f t="shared" ref="N6933:O6933" si="6518">SUM(N6929)</f>
        <v>283650</v>
      </c>
      <c r="O6933" s="32">
        <f t="shared" si="6518"/>
        <v>275050</v>
      </c>
      <c r="P6933" s="32">
        <f t="shared" si="6511"/>
        <v>2674228</v>
      </c>
      <c r="Q6933" s="32">
        <f t="shared" si="6512"/>
        <v>80.281351037354369</v>
      </c>
      <c r="R6933" s="90"/>
      <c r="S6933" s="90"/>
      <c r="T6933" s="90"/>
      <c r="U6933" s="90"/>
      <c r="V6933" s="90"/>
      <c r="W6933" s="90"/>
      <c r="X6933" s="90"/>
      <c r="Y6933" s="90"/>
    </row>
    <row r="6934" spans="1:25" ht="15" customHeight="1" x14ac:dyDescent="0.25">
      <c r="A6934" s="111"/>
      <c r="B6934" s="111"/>
      <c r="C6934" s="111"/>
      <c r="D6934" s="111"/>
      <c r="E6934" s="111"/>
      <c r="F6934" s="111"/>
      <c r="G6934" s="111"/>
      <c r="H6934" s="69" t="s">
        <v>79</v>
      </c>
      <c r="I6934" s="32">
        <f t="shared" ref="I6934:K6934" si="6519">SUM(I6933)</f>
        <v>3713370</v>
      </c>
      <c r="J6934" s="32">
        <f t="shared" si="6519"/>
        <v>3331070</v>
      </c>
      <c r="K6934" s="32">
        <f t="shared" si="6519"/>
        <v>1706978</v>
      </c>
      <c r="L6934" s="32">
        <f t="shared" si="6510"/>
        <v>967250</v>
      </c>
      <c r="M6934" s="32">
        <f t="shared" ref="M6934" si="6520">SUM(M6933)</f>
        <v>408550</v>
      </c>
      <c r="N6934" s="32">
        <f t="shared" ref="N6934:O6934" si="6521">SUM(N6933)</f>
        <v>283650</v>
      </c>
      <c r="O6934" s="32">
        <f t="shared" si="6521"/>
        <v>275050</v>
      </c>
      <c r="P6934" s="32">
        <f t="shared" si="6511"/>
        <v>2674228</v>
      </c>
      <c r="Q6934" s="32">
        <f t="shared" si="6512"/>
        <v>80.281351037354369</v>
      </c>
      <c r="R6934" s="90"/>
      <c r="S6934" s="90"/>
      <c r="T6934" s="90"/>
      <c r="U6934" s="90"/>
      <c r="V6934" s="90"/>
      <c r="W6934" s="90"/>
      <c r="X6934" s="90"/>
      <c r="Y6934" s="90"/>
    </row>
    <row r="6935" spans="1:25" ht="15" customHeight="1" x14ac:dyDescent="0.25">
      <c r="A6935" s="112"/>
      <c r="B6935" s="112"/>
      <c r="C6935" s="112"/>
      <c r="D6935" s="112"/>
      <c r="E6935" s="112"/>
      <c r="F6935" s="112"/>
      <c r="G6935" s="112"/>
      <c r="I6935" s="27"/>
      <c r="J6935" s="27"/>
      <c r="K6935" s="27">
        <v>0</v>
      </c>
      <c r="L6935" s="27"/>
      <c r="M6935" s="27"/>
      <c r="N6935" s="27"/>
      <c r="O6935" s="27"/>
      <c r="P6935" s="27"/>
      <c r="Q6935" s="27"/>
      <c r="R6935" s="27"/>
      <c r="S6935" s="27"/>
      <c r="T6935" s="27"/>
      <c r="U6935" s="27"/>
      <c r="V6935" s="27"/>
      <c r="W6935" s="27"/>
      <c r="X6935" s="27"/>
      <c r="Y6935" s="27"/>
    </row>
    <row r="6936" spans="1:25" ht="15" customHeight="1" thickBot="1" x14ac:dyDescent="0.3">
      <c r="A6936" s="53" t="s">
        <v>1</v>
      </c>
      <c r="B6936" s="53" t="s">
        <v>1</v>
      </c>
      <c r="C6936" s="53" t="s">
        <v>1</v>
      </c>
      <c r="D6936" s="53" t="s">
        <v>1</v>
      </c>
      <c r="E6936" s="53" t="s">
        <v>1</v>
      </c>
      <c r="F6936" s="53" t="s">
        <v>1</v>
      </c>
      <c r="G6936" s="53" t="s">
        <v>1</v>
      </c>
      <c r="H6936" s="21" t="s">
        <v>1</v>
      </c>
      <c r="I6936" s="33"/>
      <c r="J6936" s="33"/>
      <c r="K6936" s="33">
        <v>0</v>
      </c>
      <c r="L6936" s="33"/>
      <c r="M6936" s="33"/>
      <c r="N6936" s="33"/>
      <c r="O6936" s="33"/>
      <c r="P6936" s="33"/>
      <c r="Q6936" s="33"/>
      <c r="R6936" s="33"/>
      <c r="S6936" s="33"/>
      <c r="T6936" s="33"/>
      <c r="U6936" s="33"/>
      <c r="V6936" s="33"/>
      <c r="W6936" s="33"/>
      <c r="X6936" s="33"/>
      <c r="Y6936" s="33"/>
    </row>
    <row r="6937" spans="1:25" ht="45.75" customHeight="1" thickBot="1" x14ac:dyDescent="0.3">
      <c r="A6937" s="28" t="s">
        <v>4</v>
      </c>
      <c r="B6937" s="28" t="s">
        <v>5</v>
      </c>
      <c r="C6937" s="28" t="s">
        <v>6</v>
      </c>
      <c r="D6937" s="57" t="s">
        <v>1</v>
      </c>
      <c r="E6937" s="28" t="s">
        <v>7</v>
      </c>
      <c r="F6937" s="28" t="s">
        <v>8</v>
      </c>
      <c r="G6937" s="28" t="s">
        <v>9</v>
      </c>
      <c r="H6937" s="28" t="s">
        <v>10</v>
      </c>
      <c r="I6937" s="109" t="s">
        <v>3984</v>
      </c>
      <c r="J6937" s="109" t="s">
        <v>11</v>
      </c>
      <c r="K6937" s="109" t="s">
        <v>3989</v>
      </c>
      <c r="L6937" s="109" t="s">
        <v>3985</v>
      </c>
      <c r="M6937" s="109" t="s">
        <v>4027</v>
      </c>
      <c r="N6937" s="109" t="s">
        <v>3988</v>
      </c>
      <c r="O6937" s="109" t="s">
        <v>3986</v>
      </c>
      <c r="P6937" s="109" t="s">
        <v>3987</v>
      </c>
      <c r="Q6937" s="109" t="s">
        <v>3695</v>
      </c>
      <c r="R6937" s="91"/>
      <c r="S6937" s="91"/>
      <c r="T6937" s="91"/>
      <c r="U6937" s="91"/>
      <c r="V6937" s="91"/>
      <c r="W6937" s="91"/>
      <c r="X6937" s="91"/>
      <c r="Y6937" s="91"/>
    </row>
    <row r="6938" spans="1:25" ht="15" customHeight="1" x14ac:dyDescent="0.25">
      <c r="A6938" s="58" t="s">
        <v>1</v>
      </c>
      <c r="B6938" s="58" t="s">
        <v>1</v>
      </c>
      <c r="C6938" s="58" t="s">
        <v>1</v>
      </c>
      <c r="D6938" s="59" t="s">
        <v>1</v>
      </c>
      <c r="E6938" s="59" t="s">
        <v>1</v>
      </c>
      <c r="F6938" s="60" t="s">
        <v>1</v>
      </c>
      <c r="G6938" s="61" t="s">
        <v>1</v>
      </c>
      <c r="H6938" s="62" t="s">
        <v>1</v>
      </c>
      <c r="I6938" s="29">
        <v>1</v>
      </c>
      <c r="J6938" s="29">
        <v>2</v>
      </c>
      <c r="K6938" s="29">
        <v>3</v>
      </c>
      <c r="L6938" s="29" t="s">
        <v>3478</v>
      </c>
      <c r="M6938" s="29">
        <v>5</v>
      </c>
      <c r="N6938" s="29">
        <v>6</v>
      </c>
      <c r="O6938" s="29">
        <v>7</v>
      </c>
      <c r="P6938" s="29" t="s">
        <v>3696</v>
      </c>
      <c r="Q6938" s="29">
        <v>9</v>
      </c>
      <c r="R6938" s="92"/>
      <c r="S6938" s="92"/>
      <c r="T6938" s="92"/>
      <c r="U6938" s="92"/>
      <c r="V6938" s="92"/>
      <c r="W6938" s="92"/>
      <c r="X6938" s="92"/>
      <c r="Y6938" s="92"/>
    </row>
    <row r="6939" spans="1:25" ht="15" customHeight="1" x14ac:dyDescent="0.25">
      <c r="A6939" s="63" t="s">
        <v>935</v>
      </c>
      <c r="B6939" s="63" t="s">
        <v>140</v>
      </c>
      <c r="C6939" s="64" t="s">
        <v>1282</v>
      </c>
      <c r="D6939" s="64" t="s">
        <v>2365</v>
      </c>
      <c r="E6939" s="65" t="s">
        <v>1</v>
      </c>
      <c r="F6939" s="65" t="s">
        <v>1</v>
      </c>
      <c r="G6939" s="65" t="s">
        <v>1</v>
      </c>
      <c r="H6939" s="65" t="s">
        <v>2366</v>
      </c>
      <c r="I6939" s="26">
        <v>0</v>
      </c>
      <c r="J6939" s="26" t="s">
        <v>1</v>
      </c>
      <c r="K6939" s="26">
        <v>0</v>
      </c>
      <c r="L6939" s="26"/>
      <c r="M6939" s="26"/>
      <c r="N6939" s="26"/>
      <c r="O6939" s="26"/>
      <c r="P6939" s="26"/>
      <c r="Q6939" s="26"/>
      <c r="R6939" s="90"/>
      <c r="S6939" s="90"/>
      <c r="T6939" s="90"/>
      <c r="U6939" s="90"/>
      <c r="V6939" s="90"/>
      <c r="W6939" s="90"/>
      <c r="X6939" s="90"/>
      <c r="Y6939" s="90"/>
    </row>
    <row r="6940" spans="1:25" ht="22.5" customHeight="1" x14ac:dyDescent="0.25">
      <c r="A6940" s="63" t="s">
        <v>1</v>
      </c>
      <c r="B6940" s="63" t="s">
        <v>1</v>
      </c>
      <c r="C6940" s="63" t="s">
        <v>1</v>
      </c>
      <c r="D6940" s="65" t="s">
        <v>1</v>
      </c>
      <c r="E6940" s="65" t="s">
        <v>1</v>
      </c>
      <c r="F6940" s="65" t="s">
        <v>1</v>
      </c>
      <c r="G6940" s="65" t="s">
        <v>1</v>
      </c>
      <c r="H6940" s="66" t="s">
        <v>15</v>
      </c>
      <c r="I6940" s="30">
        <f t="shared" ref="I6940:K6940" si="6522">SUM(I6941,I6949,I6951)</f>
        <v>8928015</v>
      </c>
      <c r="J6940" s="30">
        <f t="shared" si="6522"/>
        <v>5581923</v>
      </c>
      <c r="K6940" s="30">
        <f t="shared" si="6522"/>
        <v>2899100</v>
      </c>
      <c r="L6940" s="30">
        <f t="shared" si="6510"/>
        <v>1506200</v>
      </c>
      <c r="M6940" s="30">
        <f t="shared" ref="M6940" si="6523">SUM(M6941,M6949,M6951)</f>
        <v>519200</v>
      </c>
      <c r="N6940" s="30">
        <f t="shared" ref="N6940:O6940" si="6524">SUM(N6941,N6949,N6951)</f>
        <v>462350</v>
      </c>
      <c r="O6940" s="30">
        <f t="shared" si="6524"/>
        <v>524650</v>
      </c>
      <c r="P6940" s="30">
        <f t="shared" si="6511"/>
        <v>4405300</v>
      </c>
      <c r="Q6940" s="30">
        <f t="shared" si="6512"/>
        <v>78.920830688635434</v>
      </c>
      <c r="R6940" s="93"/>
      <c r="S6940" s="93"/>
      <c r="T6940" s="93"/>
      <c r="U6940" s="93"/>
      <c r="V6940" s="93"/>
      <c r="W6940" s="93"/>
      <c r="X6940" s="93"/>
      <c r="Y6940" s="93"/>
    </row>
    <row r="6941" spans="1:25" ht="15" customHeight="1" x14ac:dyDescent="0.25">
      <c r="A6941" s="63" t="s">
        <v>935</v>
      </c>
      <c r="B6941" s="63" t="s">
        <v>140</v>
      </c>
      <c r="C6941" s="63" t="s">
        <v>1282</v>
      </c>
      <c r="D6941" s="63" t="s">
        <v>2365</v>
      </c>
      <c r="E6941" s="65" t="s">
        <v>16</v>
      </c>
      <c r="F6941" s="65" t="s">
        <v>1</v>
      </c>
      <c r="G6941" s="65" t="s">
        <v>1</v>
      </c>
      <c r="H6941" s="65" t="s">
        <v>17</v>
      </c>
      <c r="I6941" s="31">
        <f t="shared" ref="I6941:K6941" si="6525">SUM(I6942:I6943)</f>
        <v>5594935</v>
      </c>
      <c r="J6941" s="31">
        <f t="shared" si="6525"/>
        <v>4843023</v>
      </c>
      <c r="K6941" s="31">
        <f t="shared" si="6525"/>
        <v>2462700</v>
      </c>
      <c r="L6941" s="31">
        <f t="shared" si="6510"/>
        <v>1332700</v>
      </c>
      <c r="M6941" s="31">
        <f t="shared" ref="M6941" si="6526">SUM(M6942:M6943)</f>
        <v>441200</v>
      </c>
      <c r="N6941" s="31">
        <f t="shared" ref="N6941:O6941" si="6527">SUM(N6942:N6943)</f>
        <v>414600</v>
      </c>
      <c r="O6941" s="31">
        <f t="shared" si="6527"/>
        <v>476900</v>
      </c>
      <c r="P6941" s="31">
        <f t="shared" si="6511"/>
        <v>3795400</v>
      </c>
      <c r="Q6941" s="31">
        <f t="shared" si="6512"/>
        <v>78.368407500852257</v>
      </c>
      <c r="R6941" s="94"/>
      <c r="S6941" s="94"/>
      <c r="T6941" s="94"/>
      <c r="U6941" s="94"/>
      <c r="V6941" s="94"/>
      <c r="W6941" s="94"/>
      <c r="X6941" s="94"/>
      <c r="Y6941" s="94"/>
    </row>
    <row r="6942" spans="1:25" ht="15" customHeight="1" x14ac:dyDescent="0.25">
      <c r="A6942" s="64" t="s">
        <v>935</v>
      </c>
      <c r="B6942" s="64" t="s">
        <v>140</v>
      </c>
      <c r="C6942" s="64" t="s">
        <v>1282</v>
      </c>
      <c r="D6942" s="64" t="s">
        <v>2365</v>
      </c>
      <c r="E6942" s="20" t="s">
        <v>19</v>
      </c>
      <c r="F6942" s="64"/>
      <c r="G6942" s="53" t="s">
        <v>388</v>
      </c>
      <c r="H6942" s="53" t="s">
        <v>18</v>
      </c>
      <c r="I6942" s="26">
        <v>5088801</v>
      </c>
      <c r="J6942" s="26">
        <v>4411439</v>
      </c>
      <c r="K6942" s="26">
        <v>2231000</v>
      </c>
      <c r="L6942" s="26">
        <f t="shared" si="6510"/>
        <v>1200000</v>
      </c>
      <c r="M6942" s="26">
        <v>400000</v>
      </c>
      <c r="N6942" s="26">
        <v>400000</v>
      </c>
      <c r="O6942" s="26">
        <v>400000</v>
      </c>
      <c r="P6942" s="26">
        <f t="shared" si="6511"/>
        <v>3431000</v>
      </c>
      <c r="Q6942" s="26">
        <f t="shared" si="6512"/>
        <v>77.775075207885678</v>
      </c>
      <c r="R6942" s="90"/>
      <c r="S6942" s="90"/>
      <c r="T6942" s="90"/>
      <c r="U6942" s="90"/>
      <c r="V6942" s="90"/>
      <c r="W6942" s="90"/>
      <c r="X6942" s="90"/>
      <c r="Y6942" s="90"/>
    </row>
    <row r="6943" spans="1:25" ht="15" customHeight="1" x14ac:dyDescent="0.25">
      <c r="A6943" s="63" t="s">
        <v>935</v>
      </c>
      <c r="B6943" s="63" t="s">
        <v>140</v>
      </c>
      <c r="C6943" s="63" t="s">
        <v>1282</v>
      </c>
      <c r="D6943" s="63" t="s">
        <v>2365</v>
      </c>
      <c r="E6943" s="63" t="s">
        <v>21</v>
      </c>
      <c r="F6943" s="64" t="s">
        <v>1</v>
      </c>
      <c r="G6943" s="53" t="s">
        <v>1</v>
      </c>
      <c r="H6943" s="65" t="s">
        <v>22</v>
      </c>
      <c r="I6943" s="31">
        <f t="shared" ref="I6943:K6943" si="6528">SUM(I6944:I6948)</f>
        <v>506134</v>
      </c>
      <c r="J6943" s="31">
        <f t="shared" si="6528"/>
        <v>431584</v>
      </c>
      <c r="K6943" s="31">
        <f t="shared" si="6528"/>
        <v>231700</v>
      </c>
      <c r="L6943" s="31">
        <f t="shared" si="6510"/>
        <v>132700</v>
      </c>
      <c r="M6943" s="31">
        <f t="shared" ref="M6943" si="6529">SUM(M6944:M6948)</f>
        <v>41200</v>
      </c>
      <c r="N6943" s="31">
        <f t="shared" ref="N6943:O6943" si="6530">SUM(N6944:N6948)</f>
        <v>14600</v>
      </c>
      <c r="O6943" s="31">
        <f t="shared" si="6530"/>
        <v>76900</v>
      </c>
      <c r="P6943" s="31">
        <f t="shared" si="6511"/>
        <v>364400</v>
      </c>
      <c r="Q6943" s="31">
        <f t="shared" si="6512"/>
        <v>84.433157855712906</v>
      </c>
      <c r="R6943" s="94"/>
      <c r="S6943" s="94"/>
      <c r="T6943" s="94"/>
      <c r="U6943" s="94"/>
      <c r="V6943" s="94"/>
      <c r="W6943" s="94"/>
      <c r="X6943" s="94"/>
      <c r="Y6943" s="94"/>
    </row>
    <row r="6944" spans="1:25" ht="15" customHeight="1" x14ac:dyDescent="0.25">
      <c r="A6944" s="64" t="s">
        <v>935</v>
      </c>
      <c r="B6944" s="64" t="s">
        <v>140</v>
      </c>
      <c r="C6944" s="64" t="s">
        <v>1282</v>
      </c>
      <c r="D6944" s="64" t="s">
        <v>2365</v>
      </c>
      <c r="E6944" s="20" t="s">
        <v>23</v>
      </c>
      <c r="F6944" s="64" t="s">
        <v>2367</v>
      </c>
      <c r="G6944" s="53" t="s">
        <v>388</v>
      </c>
      <c r="H6944" s="53" t="s">
        <v>85</v>
      </c>
      <c r="I6944" s="26">
        <v>62296</v>
      </c>
      <c r="J6944" s="26">
        <v>62296</v>
      </c>
      <c r="K6944" s="26">
        <v>39000</v>
      </c>
      <c r="L6944" s="26">
        <f t="shared" si="6510"/>
        <v>16700</v>
      </c>
      <c r="M6944" s="26">
        <v>5600</v>
      </c>
      <c r="N6944" s="26">
        <v>5600</v>
      </c>
      <c r="O6944" s="26">
        <v>5500</v>
      </c>
      <c r="P6944" s="26">
        <f t="shared" si="6511"/>
        <v>55700</v>
      </c>
      <c r="Q6944" s="26">
        <f t="shared" si="6512"/>
        <v>89.411840246564793</v>
      </c>
      <c r="R6944" s="90"/>
      <c r="S6944" s="90"/>
      <c r="T6944" s="90"/>
      <c r="U6944" s="90"/>
      <c r="V6944" s="90"/>
      <c r="W6944" s="90"/>
      <c r="X6944" s="90"/>
      <c r="Y6944" s="90"/>
    </row>
    <row r="6945" spans="1:25" ht="15" customHeight="1" x14ac:dyDescent="0.25">
      <c r="A6945" s="64" t="s">
        <v>935</v>
      </c>
      <c r="B6945" s="64" t="s">
        <v>140</v>
      </c>
      <c r="C6945" s="64" t="s">
        <v>1282</v>
      </c>
      <c r="D6945" s="64" t="s">
        <v>2365</v>
      </c>
      <c r="E6945" s="20" t="s">
        <v>23</v>
      </c>
      <c r="F6945" s="64" t="s">
        <v>2368</v>
      </c>
      <c r="G6945" s="53" t="s">
        <v>388</v>
      </c>
      <c r="H6945" s="53" t="s">
        <v>25</v>
      </c>
      <c r="I6945" s="26">
        <v>216888</v>
      </c>
      <c r="J6945" s="26">
        <v>216888</v>
      </c>
      <c r="K6945" s="26">
        <v>121000</v>
      </c>
      <c r="L6945" s="26">
        <f t="shared" si="6510"/>
        <v>47500</v>
      </c>
      <c r="M6945" s="26">
        <v>17000</v>
      </c>
      <c r="N6945" s="26">
        <v>9000</v>
      </c>
      <c r="O6945" s="26">
        <v>21500</v>
      </c>
      <c r="P6945" s="26">
        <f t="shared" si="6511"/>
        <v>168500</v>
      </c>
      <c r="Q6945" s="26">
        <f t="shared" si="6512"/>
        <v>77.689867581424508</v>
      </c>
      <c r="R6945" s="90"/>
      <c r="S6945" s="90"/>
      <c r="T6945" s="90"/>
      <c r="U6945" s="90"/>
      <c r="V6945" s="90"/>
      <c r="W6945" s="90"/>
      <c r="X6945" s="90"/>
      <c r="Y6945" s="90"/>
    </row>
    <row r="6946" spans="1:25" ht="15" customHeight="1" x14ac:dyDescent="0.25">
      <c r="A6946" s="64" t="s">
        <v>935</v>
      </c>
      <c r="B6946" s="64" t="s">
        <v>140</v>
      </c>
      <c r="C6946" s="64" t="s">
        <v>1282</v>
      </c>
      <c r="D6946" s="64" t="s">
        <v>2365</v>
      </c>
      <c r="E6946" s="20" t="s">
        <v>23</v>
      </c>
      <c r="F6946" s="64" t="s">
        <v>2369</v>
      </c>
      <c r="G6946" s="53" t="s">
        <v>388</v>
      </c>
      <c r="H6946" s="53" t="s">
        <v>27</v>
      </c>
      <c r="I6946" s="26">
        <v>50400</v>
      </c>
      <c r="J6946" s="26">
        <v>50400</v>
      </c>
      <c r="K6946" s="26">
        <v>50400</v>
      </c>
      <c r="L6946" s="26">
        <f t="shared" si="6510"/>
        <v>0</v>
      </c>
      <c r="M6946" s="26"/>
      <c r="N6946" s="26"/>
      <c r="O6946" s="26"/>
      <c r="P6946" s="26">
        <f t="shared" si="6511"/>
        <v>50400</v>
      </c>
      <c r="Q6946" s="26">
        <f t="shared" si="6512"/>
        <v>100</v>
      </c>
      <c r="R6946" s="90"/>
      <c r="S6946" s="90"/>
      <c r="T6946" s="90"/>
      <c r="U6946" s="90"/>
      <c r="V6946" s="90"/>
      <c r="W6946" s="90"/>
      <c r="X6946" s="90"/>
      <c r="Y6946" s="90"/>
    </row>
    <row r="6947" spans="1:25" ht="15" customHeight="1" x14ac:dyDescent="0.25">
      <c r="A6947" s="64" t="s">
        <v>935</v>
      </c>
      <c r="B6947" s="64" t="s">
        <v>140</v>
      </c>
      <c r="C6947" s="64" t="s">
        <v>1282</v>
      </c>
      <c r="D6947" s="64" t="s">
        <v>2365</v>
      </c>
      <c r="E6947" s="20" t="s">
        <v>23</v>
      </c>
      <c r="F6947" s="64" t="s">
        <v>2370</v>
      </c>
      <c r="G6947" s="53" t="s">
        <v>388</v>
      </c>
      <c r="H6947" s="53" t="s">
        <v>89</v>
      </c>
      <c r="I6947" s="26">
        <v>82000</v>
      </c>
      <c r="J6947" s="26">
        <v>82000</v>
      </c>
      <c r="K6947" s="26">
        <v>13600</v>
      </c>
      <c r="L6947" s="26">
        <f t="shared" si="6510"/>
        <v>64800</v>
      </c>
      <c r="M6947" s="26">
        <v>14900</v>
      </c>
      <c r="N6947" s="26">
        <v>0</v>
      </c>
      <c r="O6947" s="26">
        <v>49900</v>
      </c>
      <c r="P6947" s="26">
        <f t="shared" si="6511"/>
        <v>78400</v>
      </c>
      <c r="Q6947" s="26">
        <f t="shared" si="6512"/>
        <v>95.609756097560975</v>
      </c>
      <c r="R6947" s="90"/>
      <c r="S6947" s="90"/>
      <c r="T6947" s="90"/>
      <c r="U6947" s="90"/>
      <c r="V6947" s="90"/>
      <c r="W6947" s="90"/>
      <c r="X6947" s="90"/>
      <c r="Y6947" s="90"/>
    </row>
    <row r="6948" spans="1:25" ht="15" customHeight="1" x14ac:dyDescent="0.25">
      <c r="A6948" s="64" t="s">
        <v>935</v>
      </c>
      <c r="B6948" s="64" t="s">
        <v>140</v>
      </c>
      <c r="C6948" s="64" t="s">
        <v>1282</v>
      </c>
      <c r="D6948" s="64" t="s">
        <v>2365</v>
      </c>
      <c r="E6948" s="20" t="s">
        <v>23</v>
      </c>
      <c r="F6948" s="64" t="s">
        <v>2371</v>
      </c>
      <c r="G6948" s="53" t="s">
        <v>388</v>
      </c>
      <c r="H6948" s="53" t="s">
        <v>29</v>
      </c>
      <c r="I6948" s="26">
        <v>94550</v>
      </c>
      <c r="J6948" s="26">
        <v>20000</v>
      </c>
      <c r="K6948" s="26">
        <v>7700</v>
      </c>
      <c r="L6948" s="26">
        <f t="shared" si="6510"/>
        <v>3700</v>
      </c>
      <c r="M6948" s="26">
        <v>3700</v>
      </c>
      <c r="N6948" s="26">
        <v>0</v>
      </c>
      <c r="O6948" s="26">
        <v>0</v>
      </c>
      <c r="P6948" s="26">
        <f t="shared" si="6511"/>
        <v>11400</v>
      </c>
      <c r="Q6948" s="26">
        <f t="shared" si="6512"/>
        <v>56.999999999999993</v>
      </c>
      <c r="R6948" s="90"/>
      <c r="S6948" s="90"/>
      <c r="T6948" s="90"/>
      <c r="U6948" s="90"/>
      <c r="V6948" s="90"/>
      <c r="W6948" s="90"/>
      <c r="X6948" s="90"/>
      <c r="Y6948" s="90"/>
    </row>
    <row r="6949" spans="1:25" ht="15" customHeight="1" x14ac:dyDescent="0.25">
      <c r="A6949" s="63" t="s">
        <v>935</v>
      </c>
      <c r="B6949" s="63" t="s">
        <v>140</v>
      </c>
      <c r="C6949" s="63" t="s">
        <v>1282</v>
      </c>
      <c r="D6949" s="63" t="s">
        <v>2365</v>
      </c>
      <c r="E6949" s="65" t="s">
        <v>30</v>
      </c>
      <c r="F6949" s="65" t="s">
        <v>1</v>
      </c>
      <c r="G6949" s="65" t="s">
        <v>1</v>
      </c>
      <c r="H6949" s="65" t="s">
        <v>31</v>
      </c>
      <c r="I6949" s="31">
        <f t="shared" ref="I6949:K6949" si="6531">SUM(I6950)</f>
        <v>562940</v>
      </c>
      <c r="J6949" s="31">
        <f t="shared" si="6531"/>
        <v>491000</v>
      </c>
      <c r="K6949" s="31">
        <f t="shared" si="6531"/>
        <v>249000</v>
      </c>
      <c r="L6949" s="31">
        <f t="shared" si="6510"/>
        <v>135000</v>
      </c>
      <c r="M6949" s="31">
        <f t="shared" ref="M6949" si="6532">SUM(M6950)</f>
        <v>45000</v>
      </c>
      <c r="N6949" s="31">
        <f t="shared" ref="N6949:O6949" si="6533">SUM(N6950)</f>
        <v>45000</v>
      </c>
      <c r="O6949" s="31">
        <f t="shared" si="6533"/>
        <v>45000</v>
      </c>
      <c r="P6949" s="31">
        <f t="shared" si="6511"/>
        <v>384000</v>
      </c>
      <c r="Q6949" s="31">
        <f t="shared" si="6512"/>
        <v>78.207739307535633</v>
      </c>
      <c r="R6949" s="94"/>
      <c r="S6949" s="94"/>
      <c r="T6949" s="94"/>
      <c r="U6949" s="94"/>
      <c r="V6949" s="94"/>
      <c r="W6949" s="94"/>
      <c r="X6949" s="94"/>
      <c r="Y6949" s="94"/>
    </row>
    <row r="6950" spans="1:25" ht="15" customHeight="1" x14ac:dyDescent="0.25">
      <c r="A6950" s="64" t="s">
        <v>935</v>
      </c>
      <c r="B6950" s="64" t="s">
        <v>140</v>
      </c>
      <c r="C6950" s="64" t="s">
        <v>1282</v>
      </c>
      <c r="D6950" s="64" t="s">
        <v>2365</v>
      </c>
      <c r="E6950" s="20" t="s">
        <v>33</v>
      </c>
      <c r="F6950" s="64"/>
      <c r="G6950" s="53" t="s">
        <v>388</v>
      </c>
      <c r="H6950" s="53" t="s">
        <v>32</v>
      </c>
      <c r="I6950" s="26">
        <v>562940</v>
      </c>
      <c r="J6950" s="26">
        <v>491000</v>
      </c>
      <c r="K6950" s="26">
        <v>249000</v>
      </c>
      <c r="L6950" s="26">
        <f t="shared" si="6510"/>
        <v>135000</v>
      </c>
      <c r="M6950" s="26">
        <v>45000</v>
      </c>
      <c r="N6950" s="26">
        <v>45000</v>
      </c>
      <c r="O6950" s="26">
        <v>45000</v>
      </c>
      <c r="P6950" s="26">
        <f t="shared" si="6511"/>
        <v>384000</v>
      </c>
      <c r="Q6950" s="26">
        <f t="shared" si="6512"/>
        <v>78.207739307535633</v>
      </c>
      <c r="R6950" s="90"/>
      <c r="S6950" s="90"/>
      <c r="T6950" s="90"/>
      <c r="U6950" s="90"/>
      <c r="V6950" s="90"/>
      <c r="W6950" s="90"/>
      <c r="X6950" s="90"/>
      <c r="Y6950" s="90"/>
    </row>
    <row r="6951" spans="1:25" ht="15" customHeight="1" x14ac:dyDescent="0.25">
      <c r="A6951" s="63" t="s">
        <v>935</v>
      </c>
      <c r="B6951" s="63" t="s">
        <v>140</v>
      </c>
      <c r="C6951" s="63" t="s">
        <v>1282</v>
      </c>
      <c r="D6951" s="63" t="s">
        <v>2365</v>
      </c>
      <c r="E6951" s="65" t="s">
        <v>34</v>
      </c>
      <c r="F6951" s="65" t="s">
        <v>1</v>
      </c>
      <c r="G6951" s="65" t="s">
        <v>1</v>
      </c>
      <c r="H6951" s="65" t="s">
        <v>35</v>
      </c>
      <c r="I6951" s="31">
        <f t="shared" ref="I6951:K6951" si="6534">SUM(I6952:I6960)</f>
        <v>2770140</v>
      </c>
      <c r="J6951" s="31">
        <f t="shared" si="6534"/>
        <v>247900</v>
      </c>
      <c r="K6951" s="31">
        <f t="shared" si="6534"/>
        <v>187400</v>
      </c>
      <c r="L6951" s="31">
        <f t="shared" si="6510"/>
        <v>38500</v>
      </c>
      <c r="M6951" s="31">
        <f t="shared" ref="M6951" si="6535">SUM(M6952:M6960)</f>
        <v>33000</v>
      </c>
      <c r="N6951" s="31">
        <f t="shared" ref="N6951:O6951" si="6536">SUM(N6952:N6960)</f>
        <v>2750</v>
      </c>
      <c r="O6951" s="31">
        <f t="shared" si="6536"/>
        <v>2750</v>
      </c>
      <c r="P6951" s="31">
        <f t="shared" si="6511"/>
        <v>225900</v>
      </c>
      <c r="Q6951" s="31">
        <f t="shared" si="6512"/>
        <v>91.125453812020979</v>
      </c>
      <c r="R6951" s="94"/>
      <c r="S6951" s="94"/>
      <c r="T6951" s="94"/>
      <c r="U6951" s="94"/>
      <c r="V6951" s="94"/>
      <c r="W6951" s="94"/>
      <c r="X6951" s="94"/>
      <c r="Y6951" s="94"/>
    </row>
    <row r="6952" spans="1:25" ht="15" customHeight="1" x14ac:dyDescent="0.25">
      <c r="A6952" s="64" t="s">
        <v>935</v>
      </c>
      <c r="B6952" s="64" t="s">
        <v>140</v>
      </c>
      <c r="C6952" s="64" t="s">
        <v>1282</v>
      </c>
      <c r="D6952" s="64" t="s">
        <v>2365</v>
      </c>
      <c r="E6952" s="20" t="s">
        <v>38</v>
      </c>
      <c r="F6952" s="64"/>
      <c r="G6952" s="53" t="s">
        <v>388</v>
      </c>
      <c r="H6952" s="53" t="s">
        <v>37</v>
      </c>
      <c r="I6952" s="26">
        <v>372500</v>
      </c>
      <c r="J6952" s="26">
        <v>0</v>
      </c>
      <c r="K6952" s="26">
        <v>0</v>
      </c>
      <c r="L6952" s="26">
        <f t="shared" si="6510"/>
        <v>0</v>
      </c>
      <c r="M6952" s="26">
        <v>0</v>
      </c>
      <c r="N6952" s="26">
        <v>0</v>
      </c>
      <c r="O6952" s="26">
        <v>0</v>
      </c>
      <c r="P6952" s="26">
        <f t="shared" si="6511"/>
        <v>0</v>
      </c>
      <c r="Q6952" s="26" t="str">
        <f t="shared" si="6512"/>
        <v>-</v>
      </c>
      <c r="R6952" s="90"/>
      <c r="S6952" s="90"/>
      <c r="T6952" s="90"/>
      <c r="U6952" s="90"/>
      <c r="V6952" s="90"/>
      <c r="W6952" s="90"/>
      <c r="X6952" s="90"/>
      <c r="Y6952" s="90"/>
    </row>
    <row r="6953" spans="1:25" ht="15" customHeight="1" x14ac:dyDescent="0.25">
      <c r="A6953" s="64" t="s">
        <v>935</v>
      </c>
      <c r="B6953" s="64" t="s">
        <v>140</v>
      </c>
      <c r="C6953" s="64" t="s">
        <v>1282</v>
      </c>
      <c r="D6953" s="64" t="s">
        <v>2365</v>
      </c>
      <c r="E6953" s="20" t="s">
        <v>298</v>
      </c>
      <c r="F6953" s="64"/>
      <c r="G6953" s="53" t="s">
        <v>388</v>
      </c>
      <c r="H6953" s="53" t="s">
        <v>297</v>
      </c>
      <c r="I6953" s="26">
        <v>200000</v>
      </c>
      <c r="J6953" s="26">
        <v>130000</v>
      </c>
      <c r="K6953" s="26">
        <v>130000</v>
      </c>
      <c r="L6953" s="26">
        <f t="shared" si="6510"/>
        <v>0</v>
      </c>
      <c r="M6953" s="26">
        <v>0</v>
      </c>
      <c r="N6953" s="26">
        <v>0</v>
      </c>
      <c r="O6953" s="26">
        <v>0</v>
      </c>
      <c r="P6953" s="26">
        <f t="shared" si="6511"/>
        <v>130000</v>
      </c>
      <c r="Q6953" s="26">
        <f t="shared" si="6512"/>
        <v>100</v>
      </c>
      <c r="R6953" s="90"/>
      <c r="S6953" s="90"/>
      <c r="T6953" s="90"/>
      <c r="U6953" s="90"/>
      <c r="V6953" s="90"/>
      <c r="W6953" s="90"/>
      <c r="X6953" s="90"/>
      <c r="Y6953" s="90"/>
    </row>
    <row r="6954" spans="1:25" ht="15" customHeight="1" x14ac:dyDescent="0.25">
      <c r="A6954" s="64" t="s">
        <v>935</v>
      </c>
      <c r="B6954" s="64" t="s">
        <v>140</v>
      </c>
      <c r="C6954" s="64" t="s">
        <v>1282</v>
      </c>
      <c r="D6954" s="64" t="s">
        <v>2365</v>
      </c>
      <c r="E6954" s="20" t="s">
        <v>301</v>
      </c>
      <c r="F6954" s="64"/>
      <c r="G6954" s="53" t="s">
        <v>388</v>
      </c>
      <c r="H6954" s="53" t="s">
        <v>300</v>
      </c>
      <c r="I6954" s="26">
        <v>44400</v>
      </c>
      <c r="J6954" s="26">
        <v>25000</v>
      </c>
      <c r="K6954" s="26">
        <v>18400</v>
      </c>
      <c r="L6954" s="26">
        <f t="shared" si="6510"/>
        <v>2100</v>
      </c>
      <c r="M6954" s="26">
        <v>700</v>
      </c>
      <c r="N6954" s="26">
        <v>700</v>
      </c>
      <c r="O6954" s="26">
        <v>700</v>
      </c>
      <c r="P6954" s="26">
        <f t="shared" si="6511"/>
        <v>20500</v>
      </c>
      <c r="Q6954" s="26">
        <f t="shared" si="6512"/>
        <v>82</v>
      </c>
      <c r="R6954" s="90"/>
      <c r="S6954" s="90"/>
      <c r="T6954" s="90"/>
      <c r="U6954" s="90"/>
      <c r="V6954" s="90"/>
      <c r="W6954" s="90"/>
      <c r="X6954" s="90"/>
      <c r="Y6954" s="90"/>
    </row>
    <row r="6955" spans="1:25" ht="15" customHeight="1" x14ac:dyDescent="0.25">
      <c r="A6955" s="64" t="s">
        <v>935</v>
      </c>
      <c r="B6955" s="64" t="s">
        <v>140</v>
      </c>
      <c r="C6955" s="64" t="s">
        <v>1282</v>
      </c>
      <c r="D6955" s="64" t="s">
        <v>2365</v>
      </c>
      <c r="E6955" s="20" t="s">
        <v>218</v>
      </c>
      <c r="F6955" s="64"/>
      <c r="G6955" s="53" t="s">
        <v>388</v>
      </c>
      <c r="H6955" s="53" t="s">
        <v>217</v>
      </c>
      <c r="I6955" s="26">
        <v>180400</v>
      </c>
      <c r="J6955" s="26">
        <v>0</v>
      </c>
      <c r="K6955" s="26">
        <v>0</v>
      </c>
      <c r="L6955" s="26">
        <f t="shared" si="6510"/>
        <v>0</v>
      </c>
      <c r="M6955" s="26">
        <v>0</v>
      </c>
      <c r="N6955" s="26">
        <v>0</v>
      </c>
      <c r="O6955" s="26">
        <v>0</v>
      </c>
      <c r="P6955" s="26">
        <f t="shared" si="6511"/>
        <v>0</v>
      </c>
      <c r="Q6955" s="26" t="str">
        <f t="shared" si="6512"/>
        <v>-</v>
      </c>
      <c r="R6955" s="90"/>
      <c r="S6955" s="90"/>
      <c r="T6955" s="90"/>
      <c r="U6955" s="90"/>
      <c r="V6955" s="90"/>
      <c r="W6955" s="90"/>
      <c r="X6955" s="90"/>
      <c r="Y6955" s="90"/>
    </row>
    <row r="6956" spans="1:25" ht="15" customHeight="1" x14ac:dyDescent="0.25">
      <c r="A6956" s="64" t="s">
        <v>935</v>
      </c>
      <c r="B6956" s="64" t="s">
        <v>140</v>
      </c>
      <c r="C6956" s="64" t="s">
        <v>1282</v>
      </c>
      <c r="D6956" s="64" t="s">
        <v>2365</v>
      </c>
      <c r="E6956" s="20" t="s">
        <v>303</v>
      </c>
      <c r="F6956" s="64"/>
      <c r="G6956" s="53" t="s">
        <v>388</v>
      </c>
      <c r="H6956" s="53" t="s">
        <v>302</v>
      </c>
      <c r="I6956" s="26">
        <v>45000</v>
      </c>
      <c r="J6956" s="26">
        <v>0</v>
      </c>
      <c r="K6956" s="26">
        <v>0</v>
      </c>
      <c r="L6956" s="26">
        <f t="shared" si="6510"/>
        <v>0</v>
      </c>
      <c r="M6956" s="26">
        <v>0</v>
      </c>
      <c r="N6956" s="26">
        <v>0</v>
      </c>
      <c r="O6956" s="26">
        <v>0</v>
      </c>
      <c r="P6956" s="26">
        <f t="shared" si="6511"/>
        <v>0</v>
      </c>
      <c r="Q6956" s="26" t="str">
        <f t="shared" si="6512"/>
        <v>-</v>
      </c>
      <c r="R6956" s="90"/>
      <c r="S6956" s="90"/>
      <c r="T6956" s="90"/>
      <c r="U6956" s="90"/>
      <c r="V6956" s="90"/>
      <c r="W6956" s="90"/>
      <c r="X6956" s="90"/>
      <c r="Y6956" s="90"/>
    </row>
    <row r="6957" spans="1:25" s="17" customFormat="1" ht="15" customHeight="1" x14ac:dyDescent="0.25">
      <c r="A6957" s="44" t="s">
        <v>935</v>
      </c>
      <c r="B6957" s="44" t="s">
        <v>140</v>
      </c>
      <c r="C6957" s="44" t="s">
        <v>1282</v>
      </c>
      <c r="D6957" s="44" t="s">
        <v>2365</v>
      </c>
      <c r="E6957" s="45">
        <v>613600</v>
      </c>
      <c r="F6957" s="44"/>
      <c r="G6957" s="46" t="s">
        <v>388</v>
      </c>
      <c r="H6957" s="46" t="s">
        <v>304</v>
      </c>
      <c r="I6957" s="35">
        <v>20000</v>
      </c>
      <c r="J6957" s="35">
        <v>0</v>
      </c>
      <c r="K6957" s="35">
        <v>0</v>
      </c>
      <c r="L6957" s="35">
        <f t="shared" si="6510"/>
        <v>0</v>
      </c>
      <c r="M6957" s="35">
        <v>0</v>
      </c>
      <c r="N6957" s="35">
        <v>0</v>
      </c>
      <c r="O6957" s="35">
        <v>0</v>
      </c>
      <c r="P6957" s="35">
        <f t="shared" si="6511"/>
        <v>0</v>
      </c>
      <c r="Q6957" s="35" t="str">
        <f t="shared" si="6512"/>
        <v>-</v>
      </c>
      <c r="R6957" s="95"/>
      <c r="S6957" s="95"/>
      <c r="T6957" s="95"/>
      <c r="U6957" s="95"/>
      <c r="V6957" s="95"/>
      <c r="W6957" s="95"/>
      <c r="X6957" s="95"/>
      <c r="Y6957" s="95"/>
    </row>
    <row r="6958" spans="1:25" ht="15" customHeight="1" x14ac:dyDescent="0.25">
      <c r="A6958" s="64" t="s">
        <v>935</v>
      </c>
      <c r="B6958" s="64" t="s">
        <v>140</v>
      </c>
      <c r="C6958" s="64" t="s">
        <v>1282</v>
      </c>
      <c r="D6958" s="64" t="s">
        <v>2365</v>
      </c>
      <c r="E6958" s="20" t="s">
        <v>308</v>
      </c>
      <c r="F6958" s="64"/>
      <c r="G6958" s="53" t="s">
        <v>388</v>
      </c>
      <c r="H6958" s="53" t="s">
        <v>307</v>
      </c>
      <c r="I6958" s="26">
        <v>91400</v>
      </c>
      <c r="J6958" s="26">
        <v>24000</v>
      </c>
      <c r="K6958" s="26">
        <v>24000</v>
      </c>
      <c r="L6958" s="26">
        <f t="shared" si="6510"/>
        <v>0</v>
      </c>
      <c r="M6958" s="26">
        <v>0</v>
      </c>
      <c r="N6958" s="26">
        <v>0</v>
      </c>
      <c r="O6958" s="26">
        <v>0</v>
      </c>
      <c r="P6958" s="26">
        <f t="shared" si="6511"/>
        <v>24000</v>
      </c>
      <c r="Q6958" s="26">
        <f t="shared" si="6512"/>
        <v>100</v>
      </c>
      <c r="R6958" s="90"/>
      <c r="S6958" s="90"/>
      <c r="T6958" s="90"/>
      <c r="U6958" s="90"/>
      <c r="V6958" s="90"/>
      <c r="W6958" s="90"/>
      <c r="X6958" s="90"/>
      <c r="Y6958" s="90"/>
    </row>
    <row r="6959" spans="1:25" ht="15" customHeight="1" x14ac:dyDescent="0.25">
      <c r="A6959" s="64" t="s">
        <v>935</v>
      </c>
      <c r="B6959" s="64" t="s">
        <v>140</v>
      </c>
      <c r="C6959" s="64" t="s">
        <v>1282</v>
      </c>
      <c r="D6959" s="64" t="s">
        <v>2365</v>
      </c>
      <c r="E6959" s="20" t="s">
        <v>311</v>
      </c>
      <c r="F6959" s="64"/>
      <c r="G6959" s="53" t="s">
        <v>388</v>
      </c>
      <c r="H6959" s="53" t="s">
        <v>310</v>
      </c>
      <c r="I6959" s="26">
        <v>29000</v>
      </c>
      <c r="J6959" s="26">
        <v>0</v>
      </c>
      <c r="K6959" s="26">
        <v>0</v>
      </c>
      <c r="L6959" s="26">
        <f t="shared" si="6510"/>
        <v>0</v>
      </c>
      <c r="M6959" s="26">
        <v>0</v>
      </c>
      <c r="N6959" s="26">
        <v>0</v>
      </c>
      <c r="O6959" s="26">
        <v>0</v>
      </c>
      <c r="P6959" s="26">
        <f t="shared" si="6511"/>
        <v>0</v>
      </c>
      <c r="Q6959" s="26" t="str">
        <f t="shared" si="6512"/>
        <v>-</v>
      </c>
      <c r="R6959" s="90"/>
      <c r="S6959" s="90"/>
      <c r="T6959" s="90"/>
      <c r="U6959" s="90"/>
      <c r="V6959" s="90"/>
      <c r="W6959" s="90"/>
      <c r="X6959" s="90"/>
      <c r="Y6959" s="90"/>
    </row>
    <row r="6960" spans="1:25" ht="15" customHeight="1" x14ac:dyDescent="0.25">
      <c r="A6960" s="63" t="s">
        <v>935</v>
      </c>
      <c r="B6960" s="63" t="s">
        <v>140</v>
      </c>
      <c r="C6960" s="63" t="s">
        <v>1282</v>
      </c>
      <c r="D6960" s="63" t="s">
        <v>2365</v>
      </c>
      <c r="E6960" s="63" t="s">
        <v>39</v>
      </c>
      <c r="F6960" s="64" t="s">
        <v>1</v>
      </c>
      <c r="G6960" s="53" t="s">
        <v>1</v>
      </c>
      <c r="H6960" s="65" t="s">
        <v>40</v>
      </c>
      <c r="I6960" s="31">
        <f t="shared" ref="I6960:K6960" si="6537">SUM(I6961:I6963)</f>
        <v>1787440</v>
      </c>
      <c r="J6960" s="31">
        <f t="shared" si="6537"/>
        <v>68900</v>
      </c>
      <c r="K6960" s="31">
        <f t="shared" si="6537"/>
        <v>15000</v>
      </c>
      <c r="L6960" s="31">
        <f t="shared" si="6510"/>
        <v>36400</v>
      </c>
      <c r="M6960" s="31">
        <f t="shared" ref="M6960" si="6538">SUM(M6961:M6963)</f>
        <v>32300</v>
      </c>
      <c r="N6960" s="31">
        <f t="shared" ref="N6960:O6960" si="6539">SUM(N6961:N6963)</f>
        <v>2050</v>
      </c>
      <c r="O6960" s="31">
        <f t="shared" si="6539"/>
        <v>2050</v>
      </c>
      <c r="P6960" s="31">
        <f t="shared" si="6511"/>
        <v>51400</v>
      </c>
      <c r="Q6960" s="31">
        <f t="shared" si="6512"/>
        <v>74.600870827285931</v>
      </c>
      <c r="R6960" s="94"/>
      <c r="S6960" s="94"/>
      <c r="T6960" s="94"/>
      <c r="U6960" s="94"/>
      <c r="V6960" s="94"/>
      <c r="W6960" s="94"/>
      <c r="X6960" s="94"/>
      <c r="Y6960" s="94"/>
    </row>
    <row r="6961" spans="1:25" ht="15" customHeight="1" x14ac:dyDescent="0.25">
      <c r="A6961" s="64" t="s">
        <v>935</v>
      </c>
      <c r="B6961" s="64" t="s">
        <v>140</v>
      </c>
      <c r="C6961" s="64" t="s">
        <v>1282</v>
      </c>
      <c r="D6961" s="64" t="s">
        <v>2365</v>
      </c>
      <c r="E6961" s="20" t="s">
        <v>41</v>
      </c>
      <c r="F6961" s="64"/>
      <c r="G6961" s="53" t="s">
        <v>388</v>
      </c>
      <c r="H6961" s="53" t="s">
        <v>40</v>
      </c>
      <c r="I6961" s="26">
        <v>1739540</v>
      </c>
      <c r="J6961" s="26">
        <v>29000</v>
      </c>
      <c r="K6961" s="26">
        <v>0</v>
      </c>
      <c r="L6961" s="26">
        <f t="shared" si="6510"/>
        <v>29000</v>
      </c>
      <c r="M6961" s="26">
        <v>29000</v>
      </c>
      <c r="N6961" s="26">
        <v>0</v>
      </c>
      <c r="O6961" s="26">
        <v>0</v>
      </c>
      <c r="P6961" s="26">
        <f t="shared" si="6511"/>
        <v>29000</v>
      </c>
      <c r="Q6961" s="26">
        <f t="shared" si="6512"/>
        <v>100</v>
      </c>
      <c r="R6961" s="90"/>
      <c r="S6961" s="90"/>
      <c r="T6961" s="90"/>
      <c r="U6961" s="90"/>
      <c r="V6961" s="90"/>
      <c r="W6961" s="90"/>
      <c r="X6961" s="90"/>
      <c r="Y6961" s="90"/>
    </row>
    <row r="6962" spans="1:25" ht="15" customHeight="1" x14ac:dyDescent="0.25">
      <c r="A6962" s="64" t="s">
        <v>935</v>
      </c>
      <c r="B6962" s="64" t="s">
        <v>140</v>
      </c>
      <c r="C6962" s="64" t="s">
        <v>1282</v>
      </c>
      <c r="D6962" s="64" t="s">
        <v>2365</v>
      </c>
      <c r="E6962" s="20" t="s">
        <v>41</v>
      </c>
      <c r="F6962" s="64" t="s">
        <v>2372</v>
      </c>
      <c r="G6962" s="53" t="s">
        <v>388</v>
      </c>
      <c r="H6962" s="53" t="s">
        <v>49</v>
      </c>
      <c r="I6962" s="26">
        <v>34900</v>
      </c>
      <c r="J6962" s="26">
        <v>29900</v>
      </c>
      <c r="K6962" s="26">
        <v>10000</v>
      </c>
      <c r="L6962" s="26">
        <f t="shared" si="6510"/>
        <v>5000</v>
      </c>
      <c r="M6962" s="26">
        <v>2500</v>
      </c>
      <c r="N6962" s="26">
        <v>1250</v>
      </c>
      <c r="O6962" s="26">
        <v>1250</v>
      </c>
      <c r="P6962" s="26">
        <f t="shared" si="6511"/>
        <v>15000</v>
      </c>
      <c r="Q6962" s="26">
        <f t="shared" si="6512"/>
        <v>50.167224080267559</v>
      </c>
      <c r="R6962" s="90"/>
      <c r="S6962" s="90"/>
      <c r="T6962" s="90"/>
      <c r="U6962" s="90"/>
      <c r="V6962" s="90"/>
      <c r="W6962" s="90"/>
      <c r="X6962" s="90"/>
      <c r="Y6962" s="90"/>
    </row>
    <row r="6963" spans="1:25" ht="22.5" customHeight="1" x14ac:dyDescent="0.25">
      <c r="A6963" s="64" t="s">
        <v>935</v>
      </c>
      <c r="B6963" s="64" t="s">
        <v>140</v>
      </c>
      <c r="C6963" s="64" t="s">
        <v>1282</v>
      </c>
      <c r="D6963" s="64" t="s">
        <v>2365</v>
      </c>
      <c r="E6963" s="20" t="s">
        <v>41</v>
      </c>
      <c r="F6963" s="64" t="s">
        <v>2373</v>
      </c>
      <c r="G6963" s="53" t="s">
        <v>388</v>
      </c>
      <c r="H6963" s="53" t="s">
        <v>55</v>
      </c>
      <c r="I6963" s="26">
        <v>13000</v>
      </c>
      <c r="J6963" s="26">
        <v>10000</v>
      </c>
      <c r="K6963" s="26">
        <v>5000</v>
      </c>
      <c r="L6963" s="26">
        <f t="shared" si="6510"/>
        <v>2400</v>
      </c>
      <c r="M6963" s="26">
        <v>800</v>
      </c>
      <c r="N6963" s="26">
        <v>800</v>
      </c>
      <c r="O6963" s="26">
        <v>800</v>
      </c>
      <c r="P6963" s="26">
        <f t="shared" si="6511"/>
        <v>7400</v>
      </c>
      <c r="Q6963" s="26">
        <f t="shared" si="6512"/>
        <v>74</v>
      </c>
      <c r="R6963" s="90"/>
      <c r="S6963" s="90"/>
      <c r="T6963" s="90"/>
      <c r="U6963" s="90"/>
      <c r="V6963" s="90"/>
      <c r="W6963" s="90"/>
      <c r="X6963" s="90"/>
      <c r="Y6963" s="90"/>
    </row>
    <row r="6964" spans="1:25" ht="22.5" customHeight="1" x14ac:dyDescent="0.25">
      <c r="A6964" s="63" t="s">
        <v>1</v>
      </c>
      <c r="B6964" s="63" t="s">
        <v>1</v>
      </c>
      <c r="C6964" s="63" t="s">
        <v>1</v>
      </c>
      <c r="D6964" s="65" t="s">
        <v>1</v>
      </c>
      <c r="E6964" s="65" t="s">
        <v>1</v>
      </c>
      <c r="F6964" s="65" t="s">
        <v>1</v>
      </c>
      <c r="G6964" s="65" t="s">
        <v>1</v>
      </c>
      <c r="H6964" s="66" t="s">
        <v>56</v>
      </c>
      <c r="I6964" s="30">
        <f t="shared" ref="I6964:K6964" si="6540">SUM(I6965)</f>
        <v>22300</v>
      </c>
      <c r="J6964" s="30">
        <f t="shared" si="6540"/>
        <v>0</v>
      </c>
      <c r="K6964" s="30">
        <f t="shared" si="6540"/>
        <v>0</v>
      </c>
      <c r="L6964" s="30">
        <f t="shared" si="6510"/>
        <v>0</v>
      </c>
      <c r="M6964" s="30">
        <f t="shared" ref="M6964" si="6541">SUM(M6965)</f>
        <v>0</v>
      </c>
      <c r="N6964" s="30">
        <f t="shared" ref="N6964:O6964" si="6542">SUM(N6965)</f>
        <v>0</v>
      </c>
      <c r="O6964" s="30">
        <f t="shared" si="6542"/>
        <v>0</v>
      </c>
      <c r="P6964" s="30">
        <f t="shared" si="6511"/>
        <v>0</v>
      </c>
      <c r="Q6964" s="30" t="str">
        <f t="shared" si="6512"/>
        <v>-</v>
      </c>
      <c r="R6964" s="93"/>
      <c r="S6964" s="93"/>
      <c r="T6964" s="93"/>
      <c r="U6964" s="93"/>
      <c r="V6964" s="93"/>
      <c r="W6964" s="93"/>
      <c r="X6964" s="93"/>
      <c r="Y6964" s="93"/>
    </row>
    <row r="6965" spans="1:25" ht="15" customHeight="1" x14ac:dyDescent="0.25">
      <c r="A6965" s="63" t="s">
        <v>935</v>
      </c>
      <c r="B6965" s="63" t="s">
        <v>140</v>
      </c>
      <c r="C6965" s="63" t="s">
        <v>1282</v>
      </c>
      <c r="D6965" s="63" t="s">
        <v>2365</v>
      </c>
      <c r="E6965" s="65" t="s">
        <v>57</v>
      </c>
      <c r="F6965" s="65" t="s">
        <v>1</v>
      </c>
      <c r="G6965" s="65" t="s">
        <v>1</v>
      </c>
      <c r="H6965" s="65" t="s">
        <v>58</v>
      </c>
      <c r="I6965" s="31">
        <f t="shared" ref="I6965:K6965" si="6543">SUM(I6966:I6968)</f>
        <v>22300</v>
      </c>
      <c r="J6965" s="31">
        <f t="shared" si="6543"/>
        <v>0</v>
      </c>
      <c r="K6965" s="31">
        <f t="shared" si="6543"/>
        <v>0</v>
      </c>
      <c r="L6965" s="31">
        <f t="shared" si="6510"/>
        <v>0</v>
      </c>
      <c r="M6965" s="31">
        <f t="shared" ref="M6965" si="6544">SUM(M6966:M6968)</f>
        <v>0</v>
      </c>
      <c r="N6965" s="31">
        <f t="shared" ref="N6965:O6965" si="6545">SUM(N6966:N6968)</f>
        <v>0</v>
      </c>
      <c r="O6965" s="31">
        <f t="shared" si="6545"/>
        <v>0</v>
      </c>
      <c r="P6965" s="31">
        <f t="shared" si="6511"/>
        <v>0</v>
      </c>
      <c r="Q6965" s="31" t="str">
        <f t="shared" si="6512"/>
        <v>-</v>
      </c>
      <c r="R6965" s="94"/>
      <c r="S6965" s="94"/>
      <c r="T6965" s="94"/>
      <c r="U6965" s="94"/>
      <c r="V6965" s="94"/>
      <c r="W6965" s="94"/>
      <c r="X6965" s="94"/>
      <c r="Y6965" s="94"/>
    </row>
    <row r="6966" spans="1:25" s="17" customFormat="1" ht="15" customHeight="1" x14ac:dyDescent="0.25">
      <c r="A6966" s="44" t="s">
        <v>935</v>
      </c>
      <c r="B6966" s="44" t="s">
        <v>140</v>
      </c>
      <c r="C6966" s="44" t="s">
        <v>1282</v>
      </c>
      <c r="D6966" s="44" t="s">
        <v>2365</v>
      </c>
      <c r="E6966" s="45" t="s">
        <v>106</v>
      </c>
      <c r="F6966" s="44"/>
      <c r="G6966" s="46" t="s">
        <v>388</v>
      </c>
      <c r="H6966" s="46" t="s">
        <v>105</v>
      </c>
      <c r="I6966" s="41">
        <v>200</v>
      </c>
      <c r="J6966" s="41">
        <v>0</v>
      </c>
      <c r="K6966" s="41">
        <v>0</v>
      </c>
      <c r="L6966" s="41">
        <f t="shared" si="6510"/>
        <v>0</v>
      </c>
      <c r="M6966" s="41"/>
      <c r="N6966" s="41"/>
      <c r="O6966" s="41"/>
      <c r="P6966" s="41">
        <f t="shared" si="6511"/>
        <v>0</v>
      </c>
      <c r="Q6966" s="41" t="str">
        <f t="shared" si="6512"/>
        <v>-</v>
      </c>
      <c r="R6966" s="104"/>
      <c r="S6966" s="104"/>
      <c r="T6966" s="104"/>
      <c r="U6966" s="104"/>
      <c r="V6966" s="104"/>
      <c r="W6966" s="104"/>
      <c r="X6966" s="104"/>
      <c r="Y6966" s="104"/>
    </row>
    <row r="6967" spans="1:25" s="17" customFormat="1" ht="15" customHeight="1" x14ac:dyDescent="0.25">
      <c r="A6967" s="44" t="s">
        <v>935</v>
      </c>
      <c r="B6967" s="44" t="s">
        <v>140</v>
      </c>
      <c r="C6967" s="44" t="s">
        <v>1282</v>
      </c>
      <c r="D6967" s="44" t="s">
        <v>2365</v>
      </c>
      <c r="E6967" s="45">
        <v>614300</v>
      </c>
      <c r="F6967" s="44"/>
      <c r="G6967" s="46" t="s">
        <v>388</v>
      </c>
      <c r="H6967" s="46" t="s">
        <v>60</v>
      </c>
      <c r="I6967" s="41">
        <v>100</v>
      </c>
      <c r="J6967" s="41">
        <v>0</v>
      </c>
      <c r="K6967" s="41">
        <v>0</v>
      </c>
      <c r="L6967" s="41">
        <f t="shared" si="6510"/>
        <v>0</v>
      </c>
      <c r="M6967" s="41"/>
      <c r="N6967" s="41"/>
      <c r="O6967" s="41"/>
      <c r="P6967" s="41">
        <f t="shared" si="6511"/>
        <v>0</v>
      </c>
      <c r="Q6967" s="41" t="str">
        <f t="shared" si="6512"/>
        <v>-</v>
      </c>
      <c r="R6967" s="104"/>
      <c r="S6967" s="104"/>
      <c r="T6967" s="104"/>
      <c r="U6967" s="104"/>
      <c r="V6967" s="104"/>
      <c r="W6967" s="104"/>
      <c r="X6967" s="104"/>
      <c r="Y6967" s="104"/>
    </row>
    <row r="6968" spans="1:25" ht="15" customHeight="1" x14ac:dyDescent="0.25">
      <c r="A6968" s="64" t="s">
        <v>935</v>
      </c>
      <c r="B6968" s="64" t="s">
        <v>140</v>
      </c>
      <c r="C6968" s="64" t="s">
        <v>1282</v>
      </c>
      <c r="D6968" s="64" t="s">
        <v>2365</v>
      </c>
      <c r="E6968" s="20" t="s">
        <v>68</v>
      </c>
      <c r="F6968" s="64"/>
      <c r="G6968" s="53" t="s">
        <v>388</v>
      </c>
      <c r="H6968" s="53" t="s">
        <v>67</v>
      </c>
      <c r="I6968" s="26">
        <v>22000</v>
      </c>
      <c r="J6968" s="26">
        <v>0</v>
      </c>
      <c r="K6968" s="26">
        <v>0</v>
      </c>
      <c r="L6968" s="26">
        <f t="shared" si="6510"/>
        <v>0</v>
      </c>
      <c r="M6968" s="26"/>
      <c r="N6968" s="26"/>
      <c r="O6968" s="26"/>
      <c r="P6968" s="26">
        <f t="shared" si="6511"/>
        <v>0</v>
      </c>
      <c r="Q6968" s="26" t="str">
        <f t="shared" si="6512"/>
        <v>-</v>
      </c>
      <c r="R6968" s="90"/>
      <c r="S6968" s="90"/>
      <c r="T6968" s="90"/>
      <c r="U6968" s="90"/>
      <c r="V6968" s="90"/>
      <c r="W6968" s="90"/>
      <c r="X6968" s="90"/>
      <c r="Y6968" s="90"/>
    </row>
    <row r="6969" spans="1:25" ht="22.5" customHeight="1" x14ac:dyDescent="0.25">
      <c r="A6969" s="63" t="s">
        <v>1</v>
      </c>
      <c r="B6969" s="63" t="s">
        <v>1</v>
      </c>
      <c r="C6969" s="63" t="s">
        <v>1</v>
      </c>
      <c r="D6969" s="65" t="s">
        <v>1</v>
      </c>
      <c r="E6969" s="65" t="s">
        <v>1</v>
      </c>
      <c r="F6969" s="65" t="s">
        <v>1</v>
      </c>
      <c r="G6969" s="65" t="s">
        <v>1</v>
      </c>
      <c r="H6969" s="66" t="s">
        <v>69</v>
      </c>
      <c r="I6969" s="30">
        <f t="shared" ref="I6969:K6969" si="6546">SUM(I6970)</f>
        <v>662000</v>
      </c>
      <c r="J6969" s="30">
        <f t="shared" si="6546"/>
        <v>0</v>
      </c>
      <c r="K6969" s="30">
        <f t="shared" si="6546"/>
        <v>0</v>
      </c>
      <c r="L6969" s="30">
        <f t="shared" si="6510"/>
        <v>0</v>
      </c>
      <c r="M6969" s="30">
        <f t="shared" ref="M6969" si="6547">SUM(M6970)</f>
        <v>0</v>
      </c>
      <c r="N6969" s="30">
        <f t="shared" ref="N6969:O6969" si="6548">SUM(N6970)</f>
        <v>0</v>
      </c>
      <c r="O6969" s="30">
        <f t="shared" si="6548"/>
        <v>0</v>
      </c>
      <c r="P6969" s="30">
        <f t="shared" si="6511"/>
        <v>0</v>
      </c>
      <c r="Q6969" s="30" t="str">
        <f t="shared" si="6512"/>
        <v>-</v>
      </c>
      <c r="R6969" s="93"/>
      <c r="S6969" s="93"/>
      <c r="T6969" s="93"/>
      <c r="U6969" s="93"/>
      <c r="V6969" s="93"/>
      <c r="W6969" s="93"/>
      <c r="X6969" s="93"/>
      <c r="Y6969" s="93"/>
    </row>
    <row r="6970" spans="1:25" ht="15" customHeight="1" x14ac:dyDescent="0.25">
      <c r="A6970" s="63" t="s">
        <v>935</v>
      </c>
      <c r="B6970" s="63" t="s">
        <v>140</v>
      </c>
      <c r="C6970" s="63" t="s">
        <v>1282</v>
      </c>
      <c r="D6970" s="63" t="s">
        <v>2365</v>
      </c>
      <c r="E6970" s="65" t="s">
        <v>70</v>
      </c>
      <c r="F6970" s="65" t="s">
        <v>1</v>
      </c>
      <c r="G6970" s="65" t="s">
        <v>1</v>
      </c>
      <c r="H6970" s="65" t="s">
        <v>71</v>
      </c>
      <c r="I6970" s="31">
        <f t="shared" ref="I6970:K6970" si="6549">SUM(I6971:I6973)</f>
        <v>662000</v>
      </c>
      <c r="J6970" s="31">
        <f t="shared" si="6549"/>
        <v>0</v>
      </c>
      <c r="K6970" s="31">
        <f t="shared" si="6549"/>
        <v>0</v>
      </c>
      <c r="L6970" s="31">
        <f t="shared" si="6510"/>
        <v>0</v>
      </c>
      <c r="M6970" s="31">
        <f t="shared" ref="M6970" si="6550">SUM(M6971:M6973)</f>
        <v>0</v>
      </c>
      <c r="N6970" s="31">
        <f t="shared" ref="N6970:O6970" si="6551">SUM(N6971:N6973)</f>
        <v>0</v>
      </c>
      <c r="O6970" s="31">
        <f t="shared" si="6551"/>
        <v>0</v>
      </c>
      <c r="P6970" s="31">
        <f t="shared" si="6511"/>
        <v>0</v>
      </c>
      <c r="Q6970" s="31" t="str">
        <f t="shared" si="6512"/>
        <v>-</v>
      </c>
      <c r="R6970" s="94"/>
      <c r="S6970" s="94"/>
      <c r="T6970" s="94"/>
      <c r="U6970" s="94"/>
      <c r="V6970" s="94"/>
      <c r="W6970" s="94"/>
      <c r="X6970" s="94"/>
      <c r="Y6970" s="94"/>
    </row>
    <row r="6971" spans="1:25" ht="15" customHeight="1" x14ac:dyDescent="0.25">
      <c r="A6971" s="64" t="s">
        <v>935</v>
      </c>
      <c r="B6971" s="64" t="s">
        <v>140</v>
      </c>
      <c r="C6971" s="64" t="s">
        <v>1282</v>
      </c>
      <c r="D6971" s="64" t="s">
        <v>2365</v>
      </c>
      <c r="E6971" s="20" t="s">
        <v>74</v>
      </c>
      <c r="F6971" s="64"/>
      <c r="G6971" s="53" t="s">
        <v>388</v>
      </c>
      <c r="H6971" s="53" t="s">
        <v>73</v>
      </c>
      <c r="I6971" s="26">
        <v>562000</v>
      </c>
      <c r="J6971" s="26">
        <v>0</v>
      </c>
      <c r="K6971" s="26">
        <v>0</v>
      </c>
      <c r="L6971" s="26">
        <f t="shared" si="6510"/>
        <v>0</v>
      </c>
      <c r="M6971" s="26"/>
      <c r="N6971" s="26"/>
      <c r="O6971" s="26"/>
      <c r="P6971" s="26">
        <f t="shared" si="6511"/>
        <v>0</v>
      </c>
      <c r="Q6971" s="26" t="str">
        <f t="shared" si="6512"/>
        <v>-</v>
      </c>
      <c r="R6971" s="90"/>
      <c r="S6971" s="90"/>
      <c r="T6971" s="90"/>
      <c r="U6971" s="90"/>
      <c r="V6971" s="90"/>
      <c r="W6971" s="90"/>
      <c r="X6971" s="90"/>
      <c r="Y6971" s="90"/>
    </row>
    <row r="6972" spans="1:25" s="17" customFormat="1" ht="15" customHeight="1" x14ac:dyDescent="0.25">
      <c r="A6972" s="44" t="s">
        <v>935</v>
      </c>
      <c r="B6972" s="44" t="s">
        <v>140</v>
      </c>
      <c r="C6972" s="44" t="s">
        <v>1282</v>
      </c>
      <c r="D6972" s="44" t="s">
        <v>2365</v>
      </c>
      <c r="E6972" s="45">
        <v>821500</v>
      </c>
      <c r="F6972" s="44"/>
      <c r="G6972" s="46" t="s">
        <v>388</v>
      </c>
      <c r="H6972" s="46" t="s">
        <v>3801</v>
      </c>
      <c r="I6972" s="35">
        <v>70000</v>
      </c>
      <c r="J6972" s="35">
        <v>0</v>
      </c>
      <c r="K6972" s="35">
        <v>0</v>
      </c>
      <c r="L6972" s="35">
        <f t="shared" si="6510"/>
        <v>0</v>
      </c>
      <c r="M6972" s="35"/>
      <c r="N6972" s="35"/>
      <c r="O6972" s="35"/>
      <c r="P6972" s="35">
        <f t="shared" si="6511"/>
        <v>0</v>
      </c>
      <c r="Q6972" s="35" t="str">
        <f t="shared" si="6512"/>
        <v>-</v>
      </c>
      <c r="R6972" s="95"/>
      <c r="S6972" s="95"/>
      <c r="T6972" s="95"/>
      <c r="U6972" s="95"/>
      <c r="V6972" s="95"/>
      <c r="W6972" s="95"/>
      <c r="X6972" s="95"/>
      <c r="Y6972" s="95"/>
    </row>
    <row r="6973" spans="1:25" s="17" customFormat="1" ht="15" customHeight="1" x14ac:dyDescent="0.25">
      <c r="A6973" s="44" t="s">
        <v>935</v>
      </c>
      <c r="B6973" s="44" t="s">
        <v>140</v>
      </c>
      <c r="C6973" s="44" t="s">
        <v>1282</v>
      </c>
      <c r="D6973" s="44" t="s">
        <v>2365</v>
      </c>
      <c r="E6973" s="45">
        <v>821600</v>
      </c>
      <c r="F6973" s="44"/>
      <c r="G6973" s="46" t="s">
        <v>388</v>
      </c>
      <c r="H6973" s="46" t="s">
        <v>3802</v>
      </c>
      <c r="I6973" s="35">
        <v>30000</v>
      </c>
      <c r="J6973" s="35">
        <v>0</v>
      </c>
      <c r="K6973" s="35">
        <v>0</v>
      </c>
      <c r="L6973" s="35">
        <f t="shared" si="6510"/>
        <v>0</v>
      </c>
      <c r="M6973" s="35"/>
      <c r="N6973" s="35"/>
      <c r="O6973" s="35"/>
      <c r="P6973" s="35">
        <f t="shared" si="6511"/>
        <v>0</v>
      </c>
      <c r="Q6973" s="35" t="str">
        <f t="shared" si="6512"/>
        <v>-</v>
      </c>
      <c r="R6973" s="95"/>
      <c r="S6973" s="95"/>
      <c r="T6973" s="95"/>
      <c r="U6973" s="95"/>
      <c r="V6973" s="95"/>
      <c r="W6973" s="95"/>
      <c r="X6973" s="95"/>
      <c r="Y6973" s="95"/>
    </row>
    <row r="6974" spans="1:25" ht="22.5" customHeight="1" x14ac:dyDescent="0.25">
      <c r="A6974" s="53" t="s">
        <v>1</v>
      </c>
      <c r="B6974" s="53" t="s">
        <v>1</v>
      </c>
      <c r="C6974" s="53" t="s">
        <v>1</v>
      </c>
      <c r="D6974" s="53" t="s">
        <v>1</v>
      </c>
      <c r="E6974" s="53" t="s">
        <v>1</v>
      </c>
      <c r="F6974" s="53" t="s">
        <v>1</v>
      </c>
      <c r="G6974" s="53" t="s">
        <v>1</v>
      </c>
      <c r="H6974" s="66" t="s">
        <v>2374</v>
      </c>
      <c r="I6974" s="30">
        <f t="shared" ref="I6974:K6974" si="6552">SUM(I6940,I6964,I6969)</f>
        <v>9612315</v>
      </c>
      <c r="J6974" s="30">
        <f t="shared" si="6552"/>
        <v>5581923</v>
      </c>
      <c r="K6974" s="30">
        <f t="shared" si="6552"/>
        <v>2899100</v>
      </c>
      <c r="L6974" s="30">
        <f t="shared" si="6510"/>
        <v>1506200</v>
      </c>
      <c r="M6974" s="30">
        <f t="shared" ref="M6974" si="6553">SUM(M6940,M6964,M6969)</f>
        <v>519200</v>
      </c>
      <c r="N6974" s="30">
        <f t="shared" ref="N6974:O6974" si="6554">SUM(N6940,N6964,N6969)</f>
        <v>462350</v>
      </c>
      <c r="O6974" s="30">
        <f t="shared" si="6554"/>
        <v>524650</v>
      </c>
      <c r="P6974" s="30">
        <f t="shared" si="6511"/>
        <v>4405300</v>
      </c>
      <c r="Q6974" s="30">
        <f t="shared" si="6512"/>
        <v>78.920830688635434</v>
      </c>
      <c r="R6974" s="93"/>
      <c r="S6974" s="93"/>
      <c r="T6974" s="93"/>
      <c r="U6974" s="93"/>
      <c r="V6974" s="93"/>
      <c r="W6974" s="93"/>
      <c r="X6974" s="93"/>
      <c r="Y6974" s="93"/>
    </row>
    <row r="6975" spans="1:25" ht="15" customHeight="1" thickBot="1" x14ac:dyDescent="0.3">
      <c r="A6975" s="53" t="s">
        <v>1</v>
      </c>
      <c r="B6975" s="53" t="s">
        <v>1</v>
      </c>
      <c r="C6975" s="53" t="s">
        <v>1</v>
      </c>
      <c r="D6975" s="53" t="s">
        <v>1</v>
      </c>
      <c r="E6975" s="53" t="s">
        <v>1</v>
      </c>
      <c r="F6975" s="53" t="s">
        <v>1</v>
      </c>
      <c r="G6975" s="53" t="s">
        <v>1</v>
      </c>
      <c r="H6975" s="65" t="s">
        <v>76</v>
      </c>
      <c r="I6975" s="31"/>
      <c r="J6975" s="31"/>
      <c r="K6975" s="31">
        <v>0</v>
      </c>
      <c r="L6975" s="31"/>
      <c r="M6975" s="31"/>
      <c r="N6975" s="31"/>
      <c r="O6975" s="31"/>
      <c r="P6975" s="31"/>
      <c r="Q6975" s="31"/>
      <c r="R6975" s="94"/>
      <c r="S6975" s="94"/>
      <c r="T6975" s="94"/>
      <c r="U6975" s="94"/>
      <c r="V6975" s="94"/>
      <c r="W6975" s="94"/>
      <c r="X6975" s="94"/>
      <c r="Y6975" s="94"/>
    </row>
    <row r="6976" spans="1:25" ht="47.25" customHeight="1" thickBot="1" x14ac:dyDescent="0.3">
      <c r="A6976" s="110" t="s">
        <v>1</v>
      </c>
      <c r="B6976" s="110" t="s">
        <v>1</v>
      </c>
      <c r="C6976" s="110" t="s">
        <v>1</v>
      </c>
      <c r="D6976" s="110" t="s">
        <v>1</v>
      </c>
      <c r="E6976" s="110" t="s">
        <v>1</v>
      </c>
      <c r="F6976" s="110" t="s">
        <v>1</v>
      </c>
      <c r="G6976" s="110" t="s">
        <v>1</v>
      </c>
      <c r="H6976" s="28" t="s">
        <v>77</v>
      </c>
      <c r="I6976" s="109" t="s">
        <v>3984</v>
      </c>
      <c r="J6976" s="109" t="s">
        <v>11</v>
      </c>
      <c r="K6976" s="109" t="s">
        <v>3989</v>
      </c>
      <c r="L6976" s="109" t="s">
        <v>3985</v>
      </c>
      <c r="M6976" s="109" t="s">
        <v>4027</v>
      </c>
      <c r="N6976" s="109" t="s">
        <v>3988</v>
      </c>
      <c r="O6976" s="109" t="s">
        <v>3986</v>
      </c>
      <c r="P6976" s="109" t="s">
        <v>3987</v>
      </c>
      <c r="Q6976" s="109" t="s">
        <v>3695</v>
      </c>
      <c r="R6976" s="91"/>
      <c r="S6976" s="91"/>
      <c r="T6976" s="91"/>
      <c r="U6976" s="91"/>
      <c r="V6976" s="91"/>
      <c r="W6976" s="91"/>
      <c r="X6976" s="91"/>
      <c r="Y6976" s="91"/>
    </row>
    <row r="6977" spans="1:25" ht="15" customHeight="1" x14ac:dyDescent="0.25">
      <c r="A6977" s="111"/>
      <c r="B6977" s="111"/>
      <c r="C6977" s="111"/>
      <c r="D6977" s="111"/>
      <c r="E6977" s="111"/>
      <c r="F6977" s="111"/>
      <c r="G6977" s="111"/>
      <c r="H6977" s="67" t="s">
        <v>1</v>
      </c>
      <c r="I6977" s="29">
        <v>1</v>
      </c>
      <c r="J6977" s="29">
        <v>2</v>
      </c>
      <c r="K6977" s="29">
        <v>3</v>
      </c>
      <c r="L6977" s="29" t="s">
        <v>3478</v>
      </c>
      <c r="M6977" s="29">
        <v>5</v>
      </c>
      <c r="N6977" s="29">
        <v>6</v>
      </c>
      <c r="O6977" s="29">
        <v>7</v>
      </c>
      <c r="P6977" s="29" t="s">
        <v>3696</v>
      </c>
      <c r="Q6977" s="29">
        <v>9</v>
      </c>
      <c r="R6977" s="92"/>
      <c r="S6977" s="92"/>
      <c r="T6977" s="92"/>
      <c r="U6977" s="92"/>
      <c r="V6977" s="92"/>
      <c r="W6977" s="92"/>
      <c r="X6977" s="92"/>
      <c r="Y6977" s="92"/>
    </row>
    <row r="6978" spans="1:25" ht="15" customHeight="1" x14ac:dyDescent="0.25">
      <c r="A6978" s="111"/>
      <c r="B6978" s="111"/>
      <c r="C6978" s="111"/>
      <c r="D6978" s="111"/>
      <c r="E6978" s="111"/>
      <c r="F6978" s="111"/>
      <c r="G6978" s="111"/>
      <c r="H6978" s="68" t="s">
        <v>485</v>
      </c>
      <c r="I6978" s="32">
        <f t="shared" ref="I6978:K6978" si="6555">SUM(I6974)</f>
        <v>9612315</v>
      </c>
      <c r="J6978" s="32">
        <f t="shared" si="6555"/>
        <v>5581923</v>
      </c>
      <c r="K6978" s="32">
        <f t="shared" si="6555"/>
        <v>2899100</v>
      </c>
      <c r="L6978" s="32">
        <f t="shared" si="6510"/>
        <v>1506200</v>
      </c>
      <c r="M6978" s="32">
        <f t="shared" ref="M6978" si="6556">SUM(M6974)</f>
        <v>519200</v>
      </c>
      <c r="N6978" s="32">
        <f t="shared" ref="N6978:O6978" si="6557">SUM(N6974)</f>
        <v>462350</v>
      </c>
      <c r="O6978" s="32">
        <f t="shared" si="6557"/>
        <v>524650</v>
      </c>
      <c r="P6978" s="32">
        <f t="shared" si="6511"/>
        <v>4405300</v>
      </c>
      <c r="Q6978" s="32">
        <f t="shared" si="6512"/>
        <v>78.920830688635434</v>
      </c>
      <c r="R6978" s="90"/>
      <c r="S6978" s="90"/>
      <c r="T6978" s="90"/>
      <c r="U6978" s="90"/>
      <c r="V6978" s="90"/>
      <c r="W6978" s="90"/>
      <c r="X6978" s="90"/>
      <c r="Y6978" s="90"/>
    </row>
    <row r="6979" spans="1:25" ht="15" customHeight="1" x14ac:dyDescent="0.25">
      <c r="A6979" s="111"/>
      <c r="B6979" s="111"/>
      <c r="C6979" s="111"/>
      <c r="D6979" s="111"/>
      <c r="E6979" s="111"/>
      <c r="F6979" s="111"/>
      <c r="G6979" s="111"/>
      <c r="H6979" s="69" t="s">
        <v>79</v>
      </c>
      <c r="I6979" s="32">
        <f t="shared" ref="I6979:K6979" si="6558">SUM(I6978)</f>
        <v>9612315</v>
      </c>
      <c r="J6979" s="32">
        <f t="shared" si="6558"/>
        <v>5581923</v>
      </c>
      <c r="K6979" s="32">
        <f t="shared" si="6558"/>
        <v>2899100</v>
      </c>
      <c r="L6979" s="32">
        <f t="shared" si="6510"/>
        <v>1506200</v>
      </c>
      <c r="M6979" s="32">
        <f t="shared" ref="M6979" si="6559">SUM(M6978)</f>
        <v>519200</v>
      </c>
      <c r="N6979" s="32">
        <f t="shared" ref="N6979:O6979" si="6560">SUM(N6978)</f>
        <v>462350</v>
      </c>
      <c r="O6979" s="32">
        <f t="shared" si="6560"/>
        <v>524650</v>
      </c>
      <c r="P6979" s="32">
        <f t="shared" si="6511"/>
        <v>4405300</v>
      </c>
      <c r="Q6979" s="32">
        <f t="shared" si="6512"/>
        <v>78.920830688635434</v>
      </c>
      <c r="R6979" s="90"/>
      <c r="S6979" s="90"/>
      <c r="T6979" s="90"/>
      <c r="U6979" s="90"/>
      <c r="V6979" s="90"/>
      <c r="W6979" s="90"/>
      <c r="X6979" s="90"/>
      <c r="Y6979" s="90"/>
    </row>
    <row r="6980" spans="1:25" ht="15" customHeight="1" x14ac:dyDescent="0.25">
      <c r="A6980" s="112"/>
      <c r="B6980" s="112"/>
      <c r="C6980" s="112"/>
      <c r="D6980" s="112"/>
      <c r="E6980" s="112"/>
      <c r="F6980" s="112"/>
      <c r="G6980" s="112"/>
      <c r="I6980" s="27"/>
      <c r="J6980" s="27"/>
      <c r="K6980" s="27">
        <v>0</v>
      </c>
      <c r="L6980" s="27"/>
      <c r="M6980" s="27"/>
      <c r="N6980" s="27"/>
      <c r="O6980" s="27"/>
      <c r="P6980" s="27"/>
      <c r="Q6980" s="27"/>
      <c r="R6980" s="27"/>
      <c r="S6980" s="27"/>
      <c r="T6980" s="27"/>
      <c r="U6980" s="27"/>
      <c r="V6980" s="27"/>
      <c r="W6980" s="27"/>
      <c r="X6980" s="27"/>
      <c r="Y6980" s="27"/>
    </row>
    <row r="6981" spans="1:25" ht="15" customHeight="1" thickBot="1" x14ac:dyDescent="0.3">
      <c r="A6981" s="53" t="s">
        <v>1</v>
      </c>
      <c r="B6981" s="53" t="s">
        <v>1</v>
      </c>
      <c r="C6981" s="53" t="s">
        <v>1</v>
      </c>
      <c r="D6981" s="53" t="s">
        <v>1</v>
      </c>
      <c r="E6981" s="53" t="s">
        <v>1</v>
      </c>
      <c r="F6981" s="53" t="s">
        <v>1</v>
      </c>
      <c r="G6981" s="53" t="s">
        <v>1</v>
      </c>
      <c r="H6981" s="21" t="s">
        <v>1</v>
      </c>
      <c r="I6981" s="33"/>
      <c r="J6981" s="33"/>
      <c r="K6981" s="33">
        <v>0</v>
      </c>
      <c r="L6981" s="33"/>
      <c r="M6981" s="33"/>
      <c r="N6981" s="33"/>
      <c r="O6981" s="33"/>
      <c r="P6981" s="33"/>
      <c r="Q6981" s="33"/>
      <c r="R6981" s="33"/>
      <c r="S6981" s="33"/>
      <c r="T6981" s="33"/>
      <c r="U6981" s="33"/>
      <c r="V6981" s="33"/>
      <c r="W6981" s="33"/>
      <c r="X6981" s="33"/>
      <c r="Y6981" s="33"/>
    </row>
    <row r="6982" spans="1:25" ht="45.75" customHeight="1" thickBot="1" x14ac:dyDescent="0.3">
      <c r="A6982" s="28" t="s">
        <v>4</v>
      </c>
      <c r="B6982" s="28" t="s">
        <v>5</v>
      </c>
      <c r="C6982" s="28" t="s">
        <v>6</v>
      </c>
      <c r="D6982" s="57" t="s">
        <v>1</v>
      </c>
      <c r="E6982" s="28" t="s">
        <v>7</v>
      </c>
      <c r="F6982" s="28" t="s">
        <v>8</v>
      </c>
      <c r="G6982" s="28" t="s">
        <v>9</v>
      </c>
      <c r="H6982" s="28" t="s">
        <v>10</v>
      </c>
      <c r="I6982" s="109" t="s">
        <v>3984</v>
      </c>
      <c r="J6982" s="109" t="s">
        <v>11</v>
      </c>
      <c r="K6982" s="109" t="s">
        <v>3989</v>
      </c>
      <c r="L6982" s="109" t="s">
        <v>3985</v>
      </c>
      <c r="M6982" s="109" t="s">
        <v>4027</v>
      </c>
      <c r="N6982" s="109" t="s">
        <v>3988</v>
      </c>
      <c r="O6982" s="109" t="s">
        <v>3986</v>
      </c>
      <c r="P6982" s="109" t="s">
        <v>3987</v>
      </c>
      <c r="Q6982" s="109" t="s">
        <v>3695</v>
      </c>
      <c r="R6982" s="91"/>
      <c r="S6982" s="91"/>
      <c r="T6982" s="91"/>
      <c r="U6982" s="91"/>
      <c r="V6982" s="91"/>
      <c r="W6982" s="91"/>
      <c r="X6982" s="91"/>
      <c r="Y6982" s="91"/>
    </row>
    <row r="6983" spans="1:25" ht="15" customHeight="1" x14ac:dyDescent="0.25">
      <c r="A6983" s="58" t="s">
        <v>1</v>
      </c>
      <c r="B6983" s="58" t="s">
        <v>1</v>
      </c>
      <c r="C6983" s="58" t="s">
        <v>1</v>
      </c>
      <c r="D6983" s="59" t="s">
        <v>1</v>
      </c>
      <c r="E6983" s="59" t="s">
        <v>1</v>
      </c>
      <c r="F6983" s="60" t="s">
        <v>1</v>
      </c>
      <c r="G6983" s="61" t="s">
        <v>1</v>
      </c>
      <c r="H6983" s="62" t="s">
        <v>1</v>
      </c>
      <c r="I6983" s="29">
        <v>1</v>
      </c>
      <c r="J6983" s="29">
        <v>2</v>
      </c>
      <c r="K6983" s="29">
        <v>3</v>
      </c>
      <c r="L6983" s="29" t="s">
        <v>3478</v>
      </c>
      <c r="M6983" s="29">
        <v>5</v>
      </c>
      <c r="N6983" s="29">
        <v>6</v>
      </c>
      <c r="O6983" s="29">
        <v>7</v>
      </c>
      <c r="P6983" s="29" t="s">
        <v>3696</v>
      </c>
      <c r="Q6983" s="29">
        <v>9</v>
      </c>
      <c r="R6983" s="92"/>
      <c r="S6983" s="92"/>
      <c r="T6983" s="92"/>
      <c r="U6983" s="92"/>
      <c r="V6983" s="92"/>
      <c r="W6983" s="92"/>
      <c r="X6983" s="92"/>
      <c r="Y6983" s="92"/>
    </row>
    <row r="6984" spans="1:25" ht="15" customHeight="1" x14ac:dyDescent="0.25">
      <c r="A6984" s="63" t="s">
        <v>935</v>
      </c>
      <c r="B6984" s="63" t="s">
        <v>140</v>
      </c>
      <c r="C6984" s="64" t="s">
        <v>1293</v>
      </c>
      <c r="D6984" s="64" t="s">
        <v>2375</v>
      </c>
      <c r="E6984" s="65" t="s">
        <v>1</v>
      </c>
      <c r="F6984" s="65" t="s">
        <v>1</v>
      </c>
      <c r="G6984" s="65" t="s">
        <v>1</v>
      </c>
      <c r="H6984" s="65" t="s">
        <v>2376</v>
      </c>
      <c r="I6984" s="26">
        <v>0</v>
      </c>
      <c r="J6984" s="26" t="s">
        <v>1</v>
      </c>
      <c r="K6984" s="26">
        <v>0</v>
      </c>
      <c r="L6984" s="26"/>
      <c r="M6984" s="26"/>
      <c r="N6984" s="26"/>
      <c r="O6984" s="26"/>
      <c r="P6984" s="26"/>
      <c r="Q6984" s="26"/>
      <c r="R6984" s="90"/>
      <c r="S6984" s="90"/>
      <c r="T6984" s="90"/>
      <c r="U6984" s="90"/>
      <c r="V6984" s="90"/>
      <c r="W6984" s="90"/>
      <c r="X6984" s="90"/>
      <c r="Y6984" s="90"/>
    </row>
    <row r="6985" spans="1:25" ht="22.5" customHeight="1" x14ac:dyDescent="0.25">
      <c r="A6985" s="63" t="s">
        <v>1</v>
      </c>
      <c r="B6985" s="63" t="s">
        <v>1</v>
      </c>
      <c r="C6985" s="63" t="s">
        <v>1</v>
      </c>
      <c r="D6985" s="65" t="s">
        <v>1</v>
      </c>
      <c r="E6985" s="65" t="s">
        <v>1</v>
      </c>
      <c r="F6985" s="65" t="s">
        <v>1</v>
      </c>
      <c r="G6985" s="65" t="s">
        <v>1</v>
      </c>
      <c r="H6985" s="66" t="s">
        <v>15</v>
      </c>
      <c r="I6985" s="30">
        <f t="shared" ref="I6985:K6985" si="6561">SUM(I6986,I6993,I6995)</f>
        <v>3756501</v>
      </c>
      <c r="J6985" s="30">
        <f t="shared" si="6561"/>
        <v>3070701</v>
      </c>
      <c r="K6985" s="30">
        <f t="shared" si="6561"/>
        <v>1758178</v>
      </c>
      <c r="L6985" s="30">
        <f t="shared" si="6510"/>
        <v>745880</v>
      </c>
      <c r="M6985" s="30">
        <f t="shared" ref="M6985" si="6562">SUM(M6986,M6993,M6995)</f>
        <v>252660</v>
      </c>
      <c r="N6985" s="30">
        <f t="shared" ref="N6985:O6985" si="6563">SUM(N6986,N6993,N6995)</f>
        <v>238960</v>
      </c>
      <c r="O6985" s="30">
        <f t="shared" si="6563"/>
        <v>254260</v>
      </c>
      <c r="P6985" s="30">
        <f t="shared" si="6511"/>
        <v>2504058</v>
      </c>
      <c r="Q6985" s="30">
        <f t="shared" si="6512"/>
        <v>81.546786873746413</v>
      </c>
      <c r="R6985" s="93"/>
      <c r="S6985" s="93"/>
      <c r="T6985" s="93"/>
      <c r="U6985" s="93"/>
      <c r="V6985" s="93"/>
      <c r="W6985" s="93"/>
      <c r="X6985" s="93"/>
      <c r="Y6985" s="93"/>
    </row>
    <row r="6986" spans="1:25" ht="15" customHeight="1" x14ac:dyDescent="0.25">
      <c r="A6986" s="63" t="s">
        <v>935</v>
      </c>
      <c r="B6986" s="63" t="s">
        <v>140</v>
      </c>
      <c r="C6986" s="63" t="s">
        <v>1293</v>
      </c>
      <c r="D6986" s="63" t="s">
        <v>2375</v>
      </c>
      <c r="E6986" s="65" t="s">
        <v>16</v>
      </c>
      <c r="F6986" s="65" t="s">
        <v>1</v>
      </c>
      <c r="G6986" s="65" t="s">
        <v>1</v>
      </c>
      <c r="H6986" s="65" t="s">
        <v>17</v>
      </c>
      <c r="I6986" s="31">
        <f t="shared" ref="I6986:K6986" si="6564">SUM(I6987:I6988)</f>
        <v>2950315</v>
      </c>
      <c r="J6986" s="31">
        <f t="shared" si="6564"/>
        <v>2639701</v>
      </c>
      <c r="K6986" s="31">
        <f t="shared" si="6564"/>
        <v>1510545</v>
      </c>
      <c r="L6986" s="31">
        <f t="shared" si="6510"/>
        <v>643280</v>
      </c>
      <c r="M6986" s="31">
        <f t="shared" ref="M6986" si="6565">SUM(M6987:M6988)</f>
        <v>217460</v>
      </c>
      <c r="N6986" s="31">
        <f t="shared" ref="N6986:O6986" si="6566">SUM(N6987:N6988)</f>
        <v>204760</v>
      </c>
      <c r="O6986" s="31">
        <f t="shared" si="6566"/>
        <v>221060</v>
      </c>
      <c r="P6986" s="31">
        <f t="shared" si="6511"/>
        <v>2153825</v>
      </c>
      <c r="Q6986" s="31">
        <f t="shared" si="6512"/>
        <v>81.593521387460171</v>
      </c>
      <c r="R6986" s="94"/>
      <c r="S6986" s="94"/>
      <c r="T6986" s="94"/>
      <c r="U6986" s="94"/>
      <c r="V6986" s="94"/>
      <c r="W6986" s="94"/>
      <c r="X6986" s="94"/>
      <c r="Y6986" s="94"/>
    </row>
    <row r="6987" spans="1:25" ht="15" customHeight="1" x14ac:dyDescent="0.25">
      <c r="A6987" s="64" t="s">
        <v>935</v>
      </c>
      <c r="B6987" s="64" t="s">
        <v>140</v>
      </c>
      <c r="C6987" s="64" t="s">
        <v>1293</v>
      </c>
      <c r="D6987" s="64" t="s">
        <v>2375</v>
      </c>
      <c r="E6987" s="20" t="s">
        <v>19</v>
      </c>
      <c r="F6987" s="64"/>
      <c r="G6987" s="53" t="s">
        <v>388</v>
      </c>
      <c r="H6987" s="53" t="s">
        <v>18</v>
      </c>
      <c r="I6987" s="26">
        <v>2707107</v>
      </c>
      <c r="J6987" s="26">
        <v>2416836</v>
      </c>
      <c r="K6987" s="26">
        <v>1394000</v>
      </c>
      <c r="L6987" s="26">
        <f t="shared" si="6510"/>
        <v>606000</v>
      </c>
      <c r="M6987" s="26">
        <v>202000</v>
      </c>
      <c r="N6987" s="26">
        <v>202000</v>
      </c>
      <c r="O6987" s="26">
        <v>202000</v>
      </c>
      <c r="P6987" s="26">
        <f t="shared" si="6511"/>
        <v>2000000</v>
      </c>
      <c r="Q6987" s="26">
        <f t="shared" si="6512"/>
        <v>82.752822285004029</v>
      </c>
      <c r="R6987" s="90"/>
      <c r="S6987" s="90"/>
      <c r="T6987" s="90"/>
      <c r="U6987" s="90"/>
      <c r="V6987" s="90"/>
      <c r="W6987" s="90"/>
      <c r="X6987" s="90"/>
      <c r="Y6987" s="90"/>
    </row>
    <row r="6988" spans="1:25" ht="15" customHeight="1" x14ac:dyDescent="0.25">
      <c r="A6988" s="63" t="s">
        <v>935</v>
      </c>
      <c r="B6988" s="63" t="s">
        <v>140</v>
      </c>
      <c r="C6988" s="63" t="s">
        <v>1293</v>
      </c>
      <c r="D6988" s="63" t="s">
        <v>2375</v>
      </c>
      <c r="E6988" s="63" t="s">
        <v>21</v>
      </c>
      <c r="F6988" s="64" t="s">
        <v>1</v>
      </c>
      <c r="G6988" s="53" t="s">
        <v>1</v>
      </c>
      <c r="H6988" s="65" t="s">
        <v>22</v>
      </c>
      <c r="I6988" s="31">
        <f t="shared" ref="I6988:K6988" si="6567">SUM(I6989:I6992)</f>
        <v>243208</v>
      </c>
      <c r="J6988" s="31">
        <f t="shared" si="6567"/>
        <v>222865</v>
      </c>
      <c r="K6988" s="31">
        <f t="shared" si="6567"/>
        <v>116545</v>
      </c>
      <c r="L6988" s="31">
        <f t="shared" si="6510"/>
        <v>37280</v>
      </c>
      <c r="M6988" s="31">
        <f t="shared" ref="M6988" si="6568">SUM(M6989:M6992)</f>
        <v>15460</v>
      </c>
      <c r="N6988" s="31">
        <f t="shared" ref="N6988:O6988" si="6569">SUM(N6989:N6992)</f>
        <v>2760</v>
      </c>
      <c r="O6988" s="31">
        <f t="shared" si="6569"/>
        <v>19060</v>
      </c>
      <c r="P6988" s="31">
        <f t="shared" si="6511"/>
        <v>153825</v>
      </c>
      <c r="Q6988" s="31">
        <f t="shared" si="6512"/>
        <v>69.02160500751576</v>
      </c>
      <c r="R6988" s="94"/>
      <c r="S6988" s="94"/>
      <c r="T6988" s="94"/>
      <c r="U6988" s="94"/>
      <c r="V6988" s="94"/>
      <c r="W6988" s="94"/>
      <c r="X6988" s="94"/>
      <c r="Y6988" s="94"/>
    </row>
    <row r="6989" spans="1:25" ht="15" customHeight="1" x14ac:dyDescent="0.25">
      <c r="A6989" s="64" t="s">
        <v>935</v>
      </c>
      <c r="B6989" s="64" t="s">
        <v>140</v>
      </c>
      <c r="C6989" s="64" t="s">
        <v>1293</v>
      </c>
      <c r="D6989" s="64" t="s">
        <v>2375</v>
      </c>
      <c r="E6989" s="20" t="s">
        <v>23</v>
      </c>
      <c r="F6989" s="64" t="s">
        <v>2377</v>
      </c>
      <c r="G6989" s="53" t="s">
        <v>388</v>
      </c>
      <c r="H6989" s="53" t="s">
        <v>85</v>
      </c>
      <c r="I6989" s="26">
        <v>30316</v>
      </c>
      <c r="J6989" s="26">
        <v>30316</v>
      </c>
      <c r="K6989" s="26">
        <v>20280</v>
      </c>
      <c r="L6989" s="26">
        <f t="shared" si="6510"/>
        <v>8280</v>
      </c>
      <c r="M6989" s="26">
        <v>2760</v>
      </c>
      <c r="N6989" s="26">
        <v>2760</v>
      </c>
      <c r="O6989" s="26">
        <v>2760</v>
      </c>
      <c r="P6989" s="26">
        <f t="shared" si="6511"/>
        <v>28560</v>
      </c>
      <c r="Q6989" s="26">
        <f t="shared" si="6512"/>
        <v>94.207679113339495</v>
      </c>
      <c r="R6989" s="90"/>
      <c r="S6989" s="90"/>
      <c r="T6989" s="90"/>
      <c r="U6989" s="90"/>
      <c r="V6989" s="90"/>
      <c r="W6989" s="90"/>
      <c r="X6989" s="90"/>
      <c r="Y6989" s="90"/>
    </row>
    <row r="6990" spans="1:25" ht="15" customHeight="1" x14ac:dyDescent="0.25">
      <c r="A6990" s="64" t="s">
        <v>935</v>
      </c>
      <c r="B6990" s="64" t="s">
        <v>140</v>
      </c>
      <c r="C6990" s="64" t="s">
        <v>1293</v>
      </c>
      <c r="D6990" s="64" t="s">
        <v>2375</v>
      </c>
      <c r="E6990" s="20" t="s">
        <v>23</v>
      </c>
      <c r="F6990" s="64" t="s">
        <v>2378</v>
      </c>
      <c r="G6990" s="53" t="s">
        <v>388</v>
      </c>
      <c r="H6990" s="53" t="s">
        <v>25</v>
      </c>
      <c r="I6990" s="26">
        <v>150480</v>
      </c>
      <c r="J6990" s="26">
        <v>149577</v>
      </c>
      <c r="K6990" s="26">
        <v>84000</v>
      </c>
      <c r="L6990" s="26">
        <f t="shared" si="6510"/>
        <v>25400</v>
      </c>
      <c r="M6990" s="26">
        <v>12700</v>
      </c>
      <c r="N6990" s="26"/>
      <c r="O6990" s="26">
        <v>12700</v>
      </c>
      <c r="P6990" s="26">
        <f t="shared" si="6511"/>
        <v>109400</v>
      </c>
      <c r="Q6990" s="26">
        <f t="shared" si="6512"/>
        <v>73.139586968584752</v>
      </c>
      <c r="R6990" s="90"/>
      <c r="S6990" s="90"/>
      <c r="T6990" s="90"/>
      <c r="U6990" s="90"/>
      <c r="V6990" s="90"/>
      <c r="W6990" s="90"/>
      <c r="X6990" s="90"/>
      <c r="Y6990" s="90"/>
    </row>
    <row r="6991" spans="1:25" ht="15" customHeight="1" x14ac:dyDescent="0.25">
      <c r="A6991" s="64" t="s">
        <v>935</v>
      </c>
      <c r="B6991" s="64" t="s">
        <v>140</v>
      </c>
      <c r="C6991" s="64" t="s">
        <v>1293</v>
      </c>
      <c r="D6991" s="64" t="s">
        <v>2375</v>
      </c>
      <c r="E6991" s="20" t="s">
        <v>23</v>
      </c>
      <c r="F6991" s="64" t="s">
        <v>2379</v>
      </c>
      <c r="G6991" s="53" t="s">
        <v>388</v>
      </c>
      <c r="H6991" s="53" t="s">
        <v>27</v>
      </c>
      <c r="I6991" s="26">
        <v>27972</v>
      </c>
      <c r="J6991" s="26">
        <v>27972</v>
      </c>
      <c r="K6991" s="26">
        <v>4865</v>
      </c>
      <c r="L6991" s="26">
        <f t="shared" si="6510"/>
        <v>0</v>
      </c>
      <c r="M6991" s="26"/>
      <c r="N6991" s="26"/>
      <c r="O6991" s="26"/>
      <c r="P6991" s="26">
        <f t="shared" si="6511"/>
        <v>4865</v>
      </c>
      <c r="Q6991" s="26">
        <f t="shared" si="6512"/>
        <v>17.392392392392392</v>
      </c>
      <c r="R6991" s="90"/>
      <c r="S6991" s="90"/>
      <c r="T6991" s="90"/>
      <c r="U6991" s="90"/>
      <c r="V6991" s="90"/>
      <c r="W6991" s="90"/>
      <c r="X6991" s="90"/>
      <c r="Y6991" s="90"/>
    </row>
    <row r="6992" spans="1:25" ht="15" customHeight="1" x14ac:dyDescent="0.25">
      <c r="A6992" s="64" t="s">
        <v>935</v>
      </c>
      <c r="B6992" s="64" t="s">
        <v>140</v>
      </c>
      <c r="C6992" s="64" t="s">
        <v>1293</v>
      </c>
      <c r="D6992" s="64" t="s">
        <v>2375</v>
      </c>
      <c r="E6992" s="20" t="s">
        <v>23</v>
      </c>
      <c r="F6992" s="64" t="s">
        <v>2380</v>
      </c>
      <c r="G6992" s="53" t="s">
        <v>388</v>
      </c>
      <c r="H6992" s="53" t="s">
        <v>29</v>
      </c>
      <c r="I6992" s="26">
        <v>34440</v>
      </c>
      <c r="J6992" s="26">
        <v>15000</v>
      </c>
      <c r="K6992" s="26">
        <v>7400</v>
      </c>
      <c r="L6992" s="26">
        <f t="shared" ref="L6992:L7055" si="6570">SUM(M6992:O6992)</f>
        <v>3600</v>
      </c>
      <c r="M6992" s="26"/>
      <c r="N6992" s="26"/>
      <c r="O6992" s="26">
        <v>3600</v>
      </c>
      <c r="P6992" s="26">
        <f t="shared" ref="P6992:P7055" si="6571">K6992+L6992</f>
        <v>11000</v>
      </c>
      <c r="Q6992" s="26">
        <f t="shared" ref="Q6992:Q7055" si="6572">IF(J6992=0,"-",P6992/J6992*100)</f>
        <v>73.333333333333329</v>
      </c>
      <c r="R6992" s="90"/>
      <c r="S6992" s="90"/>
      <c r="T6992" s="90"/>
      <c r="U6992" s="90"/>
      <c r="V6992" s="90"/>
      <c r="W6992" s="90"/>
      <c r="X6992" s="90"/>
      <c r="Y6992" s="90"/>
    </row>
    <row r="6993" spans="1:25" ht="15" customHeight="1" x14ac:dyDescent="0.25">
      <c r="A6993" s="63" t="s">
        <v>935</v>
      </c>
      <c r="B6993" s="63" t="s">
        <v>140</v>
      </c>
      <c r="C6993" s="63" t="s">
        <v>1293</v>
      </c>
      <c r="D6993" s="63" t="s">
        <v>2375</v>
      </c>
      <c r="E6993" s="65" t="s">
        <v>30</v>
      </c>
      <c r="F6993" s="65" t="s">
        <v>1</v>
      </c>
      <c r="G6993" s="65" t="s">
        <v>1</v>
      </c>
      <c r="H6993" s="65" t="s">
        <v>31</v>
      </c>
      <c r="I6993" s="31">
        <f t="shared" ref="I6993:K6993" si="6573">SUM(I6994)</f>
        <v>293300</v>
      </c>
      <c r="J6993" s="31">
        <f t="shared" si="6573"/>
        <v>268000</v>
      </c>
      <c r="K6993" s="31">
        <f t="shared" si="6573"/>
        <v>154000</v>
      </c>
      <c r="L6993" s="31">
        <f t="shared" si="6570"/>
        <v>69000</v>
      </c>
      <c r="M6993" s="31">
        <f t="shared" ref="M6993" si="6574">SUM(M6994)</f>
        <v>23000</v>
      </c>
      <c r="N6993" s="31">
        <f t="shared" ref="N6993:O6993" si="6575">SUM(N6994)</f>
        <v>23000</v>
      </c>
      <c r="O6993" s="31">
        <f t="shared" si="6575"/>
        <v>23000</v>
      </c>
      <c r="P6993" s="31">
        <f t="shared" si="6571"/>
        <v>223000</v>
      </c>
      <c r="Q6993" s="31">
        <f t="shared" si="6572"/>
        <v>83.208955223880594</v>
      </c>
      <c r="R6993" s="94"/>
      <c r="S6993" s="94"/>
      <c r="T6993" s="94"/>
      <c r="U6993" s="94"/>
      <c r="V6993" s="94"/>
      <c r="W6993" s="94"/>
      <c r="X6993" s="94"/>
      <c r="Y6993" s="94"/>
    </row>
    <row r="6994" spans="1:25" ht="15" customHeight="1" x14ac:dyDescent="0.25">
      <c r="A6994" s="64" t="s">
        <v>935</v>
      </c>
      <c r="B6994" s="64" t="s">
        <v>140</v>
      </c>
      <c r="C6994" s="64" t="s">
        <v>1293</v>
      </c>
      <c r="D6994" s="64" t="s">
        <v>2375</v>
      </c>
      <c r="E6994" s="20" t="s">
        <v>33</v>
      </c>
      <c r="F6994" s="64"/>
      <c r="G6994" s="53" t="s">
        <v>388</v>
      </c>
      <c r="H6994" s="53" t="s">
        <v>32</v>
      </c>
      <c r="I6994" s="26">
        <v>293300</v>
      </c>
      <c r="J6994" s="26">
        <v>268000</v>
      </c>
      <c r="K6994" s="26">
        <v>154000</v>
      </c>
      <c r="L6994" s="26">
        <f t="shared" si="6570"/>
        <v>69000</v>
      </c>
      <c r="M6994" s="26">
        <v>23000</v>
      </c>
      <c r="N6994" s="26">
        <v>23000</v>
      </c>
      <c r="O6994" s="26">
        <v>23000</v>
      </c>
      <c r="P6994" s="26">
        <f t="shared" si="6571"/>
        <v>223000</v>
      </c>
      <c r="Q6994" s="26">
        <f t="shared" si="6572"/>
        <v>83.208955223880594</v>
      </c>
      <c r="R6994" s="90"/>
      <c r="S6994" s="90"/>
      <c r="T6994" s="90"/>
      <c r="U6994" s="90"/>
      <c r="V6994" s="90"/>
      <c r="W6994" s="90"/>
      <c r="X6994" s="90"/>
      <c r="Y6994" s="90"/>
    </row>
    <row r="6995" spans="1:25" ht="15" customHeight="1" x14ac:dyDescent="0.25">
      <c r="A6995" s="63" t="s">
        <v>935</v>
      </c>
      <c r="B6995" s="63" t="s">
        <v>140</v>
      </c>
      <c r="C6995" s="63" t="s">
        <v>1293</v>
      </c>
      <c r="D6995" s="63" t="s">
        <v>2375</v>
      </c>
      <c r="E6995" s="65" t="s">
        <v>34</v>
      </c>
      <c r="F6995" s="65" t="s">
        <v>1</v>
      </c>
      <c r="G6995" s="65" t="s">
        <v>1</v>
      </c>
      <c r="H6995" s="65" t="s">
        <v>35</v>
      </c>
      <c r="I6995" s="31">
        <f t="shared" ref="I6995:K6995" si="6576">SUM(I6996:I7004)</f>
        <v>512886</v>
      </c>
      <c r="J6995" s="31">
        <f t="shared" si="6576"/>
        <v>163000</v>
      </c>
      <c r="K6995" s="31">
        <f t="shared" si="6576"/>
        <v>93633</v>
      </c>
      <c r="L6995" s="31">
        <f t="shared" si="6570"/>
        <v>33600</v>
      </c>
      <c r="M6995" s="31">
        <f t="shared" ref="M6995" si="6577">SUM(M6996:M7004)</f>
        <v>12200</v>
      </c>
      <c r="N6995" s="31">
        <f t="shared" ref="N6995:O6995" si="6578">SUM(N6996:N7004)</f>
        <v>11200</v>
      </c>
      <c r="O6995" s="31">
        <f t="shared" si="6578"/>
        <v>10200</v>
      </c>
      <c r="P6995" s="31">
        <f t="shared" si="6571"/>
        <v>127233</v>
      </c>
      <c r="Q6995" s="31">
        <f t="shared" si="6572"/>
        <v>78.057055214723931</v>
      </c>
      <c r="R6995" s="94"/>
      <c r="S6995" s="94"/>
      <c r="T6995" s="94"/>
      <c r="U6995" s="94"/>
      <c r="V6995" s="94"/>
      <c r="W6995" s="94"/>
      <c r="X6995" s="94"/>
      <c r="Y6995" s="94"/>
    </row>
    <row r="6996" spans="1:25" ht="15" customHeight="1" x14ac:dyDescent="0.25">
      <c r="A6996" s="64" t="s">
        <v>935</v>
      </c>
      <c r="B6996" s="64" t="s">
        <v>140</v>
      </c>
      <c r="C6996" s="64" t="s">
        <v>1293</v>
      </c>
      <c r="D6996" s="64" t="s">
        <v>2375</v>
      </c>
      <c r="E6996" s="20" t="s">
        <v>38</v>
      </c>
      <c r="F6996" s="64"/>
      <c r="G6996" s="53" t="s">
        <v>388</v>
      </c>
      <c r="H6996" s="53" t="s">
        <v>37</v>
      </c>
      <c r="I6996" s="26">
        <v>23000</v>
      </c>
      <c r="J6996" s="26">
        <v>0</v>
      </c>
      <c r="K6996" s="26">
        <v>0</v>
      </c>
      <c r="L6996" s="26">
        <f t="shared" si="6570"/>
        <v>600</v>
      </c>
      <c r="M6996" s="26">
        <v>200</v>
      </c>
      <c r="N6996" s="26">
        <v>200</v>
      </c>
      <c r="O6996" s="26">
        <v>200</v>
      </c>
      <c r="P6996" s="26">
        <f t="shared" si="6571"/>
        <v>600</v>
      </c>
      <c r="Q6996" s="26" t="str">
        <f t="shared" si="6572"/>
        <v>-</v>
      </c>
      <c r="R6996" s="90"/>
      <c r="S6996" s="90"/>
      <c r="T6996" s="90"/>
      <c r="U6996" s="90"/>
      <c r="V6996" s="90"/>
      <c r="W6996" s="90"/>
      <c r="X6996" s="90"/>
      <c r="Y6996" s="90"/>
    </row>
    <row r="6997" spans="1:25" ht="15" customHeight="1" x14ac:dyDescent="0.25">
      <c r="A6997" s="64" t="s">
        <v>935</v>
      </c>
      <c r="B6997" s="64" t="s">
        <v>140</v>
      </c>
      <c r="C6997" s="64" t="s">
        <v>1293</v>
      </c>
      <c r="D6997" s="64" t="s">
        <v>2375</v>
      </c>
      <c r="E6997" s="20" t="s">
        <v>298</v>
      </c>
      <c r="F6997" s="64"/>
      <c r="G6997" s="53" t="s">
        <v>388</v>
      </c>
      <c r="H6997" s="53" t="s">
        <v>297</v>
      </c>
      <c r="I6997" s="26">
        <v>120000</v>
      </c>
      <c r="J6997" s="26">
        <v>90000</v>
      </c>
      <c r="K6997" s="26">
        <v>75000</v>
      </c>
      <c r="L6997" s="26">
        <f t="shared" si="6570"/>
        <v>15000</v>
      </c>
      <c r="M6997" s="26">
        <v>5000</v>
      </c>
      <c r="N6997" s="26">
        <v>5000</v>
      </c>
      <c r="O6997" s="26">
        <v>5000</v>
      </c>
      <c r="P6997" s="26">
        <f t="shared" si="6571"/>
        <v>90000</v>
      </c>
      <c r="Q6997" s="26">
        <f t="shared" si="6572"/>
        <v>100</v>
      </c>
      <c r="R6997" s="90"/>
      <c r="S6997" s="90"/>
      <c r="T6997" s="90"/>
      <c r="U6997" s="90"/>
      <c r="V6997" s="90"/>
      <c r="W6997" s="90"/>
      <c r="X6997" s="90"/>
      <c r="Y6997" s="90"/>
    </row>
    <row r="6998" spans="1:25" ht="15" customHeight="1" x14ac:dyDescent="0.25">
      <c r="A6998" s="64" t="s">
        <v>935</v>
      </c>
      <c r="B6998" s="64" t="s">
        <v>140</v>
      </c>
      <c r="C6998" s="64" t="s">
        <v>1293</v>
      </c>
      <c r="D6998" s="64" t="s">
        <v>2375</v>
      </c>
      <c r="E6998" s="20" t="s">
        <v>301</v>
      </c>
      <c r="F6998" s="64"/>
      <c r="G6998" s="53" t="s">
        <v>388</v>
      </c>
      <c r="H6998" s="53" t="s">
        <v>300</v>
      </c>
      <c r="I6998" s="26">
        <v>20000</v>
      </c>
      <c r="J6998" s="26">
        <v>15000</v>
      </c>
      <c r="K6998" s="26">
        <v>7500</v>
      </c>
      <c r="L6998" s="26">
        <f t="shared" si="6570"/>
        <v>2400</v>
      </c>
      <c r="M6998" s="26">
        <v>800</v>
      </c>
      <c r="N6998" s="26">
        <v>800</v>
      </c>
      <c r="O6998" s="26">
        <v>800</v>
      </c>
      <c r="P6998" s="26">
        <f t="shared" si="6571"/>
        <v>9900</v>
      </c>
      <c r="Q6998" s="26">
        <f t="shared" si="6572"/>
        <v>66</v>
      </c>
      <c r="R6998" s="90"/>
      <c r="S6998" s="90"/>
      <c r="T6998" s="90"/>
      <c r="U6998" s="90"/>
      <c r="V6998" s="90"/>
      <c r="W6998" s="90"/>
      <c r="X6998" s="90"/>
      <c r="Y6998" s="90"/>
    </row>
    <row r="6999" spans="1:25" ht="15" customHeight="1" x14ac:dyDescent="0.25">
      <c r="A6999" s="64" t="s">
        <v>935</v>
      </c>
      <c r="B6999" s="64" t="s">
        <v>140</v>
      </c>
      <c r="C6999" s="64" t="s">
        <v>1293</v>
      </c>
      <c r="D6999" s="64" t="s">
        <v>2375</v>
      </c>
      <c r="E6999" s="20" t="s">
        <v>218</v>
      </c>
      <c r="F6999" s="64"/>
      <c r="G6999" s="53" t="s">
        <v>388</v>
      </c>
      <c r="H6999" s="53" t="s">
        <v>217</v>
      </c>
      <c r="I6999" s="26">
        <v>20000</v>
      </c>
      <c r="J6999" s="26">
        <v>0</v>
      </c>
      <c r="K6999" s="26">
        <v>0</v>
      </c>
      <c r="L6999" s="26">
        <f t="shared" si="6570"/>
        <v>600</v>
      </c>
      <c r="M6999" s="26">
        <v>200</v>
      </c>
      <c r="N6999" s="26">
        <v>200</v>
      </c>
      <c r="O6999" s="26">
        <v>200</v>
      </c>
      <c r="P6999" s="26">
        <f t="shared" si="6571"/>
        <v>600</v>
      </c>
      <c r="Q6999" s="26" t="str">
        <f t="shared" si="6572"/>
        <v>-</v>
      </c>
      <c r="R6999" s="90"/>
      <c r="S6999" s="90"/>
      <c r="T6999" s="90"/>
      <c r="U6999" s="90"/>
      <c r="V6999" s="90"/>
      <c r="W6999" s="90"/>
      <c r="X6999" s="90"/>
      <c r="Y6999" s="90"/>
    </row>
    <row r="7000" spans="1:25" ht="15" customHeight="1" x14ac:dyDescent="0.25">
      <c r="A7000" s="64" t="s">
        <v>935</v>
      </c>
      <c r="B7000" s="64" t="s">
        <v>140</v>
      </c>
      <c r="C7000" s="64" t="s">
        <v>1293</v>
      </c>
      <c r="D7000" s="64" t="s">
        <v>2375</v>
      </c>
      <c r="E7000" s="20" t="s">
        <v>303</v>
      </c>
      <c r="F7000" s="64"/>
      <c r="G7000" s="53" t="s">
        <v>388</v>
      </c>
      <c r="H7000" s="53" t="s">
        <v>302</v>
      </c>
      <c r="I7000" s="26">
        <v>0</v>
      </c>
      <c r="J7000" s="26">
        <v>0</v>
      </c>
      <c r="K7000" s="26">
        <v>0</v>
      </c>
      <c r="L7000" s="26">
        <f t="shared" si="6570"/>
        <v>0</v>
      </c>
      <c r="M7000" s="26"/>
      <c r="N7000" s="26"/>
      <c r="O7000" s="26"/>
      <c r="P7000" s="26">
        <f t="shared" si="6571"/>
        <v>0</v>
      </c>
      <c r="Q7000" s="26" t="str">
        <f t="shared" si="6572"/>
        <v>-</v>
      </c>
      <c r="R7000" s="90"/>
      <c r="S7000" s="90"/>
      <c r="T7000" s="90"/>
      <c r="U7000" s="90"/>
      <c r="V7000" s="90"/>
      <c r="W7000" s="90"/>
      <c r="X7000" s="90"/>
      <c r="Y7000" s="90"/>
    </row>
    <row r="7001" spans="1:25" ht="15" customHeight="1" x14ac:dyDescent="0.25">
      <c r="A7001" s="64" t="s">
        <v>935</v>
      </c>
      <c r="B7001" s="64" t="s">
        <v>140</v>
      </c>
      <c r="C7001" s="64" t="s">
        <v>1293</v>
      </c>
      <c r="D7001" s="64" t="s">
        <v>2375</v>
      </c>
      <c r="E7001" s="20" t="s">
        <v>305</v>
      </c>
      <c r="F7001" s="64"/>
      <c r="G7001" s="53" t="s">
        <v>388</v>
      </c>
      <c r="H7001" s="53" t="s">
        <v>304</v>
      </c>
      <c r="I7001" s="26">
        <v>1000</v>
      </c>
      <c r="J7001" s="26">
        <v>0</v>
      </c>
      <c r="K7001" s="26">
        <v>0</v>
      </c>
      <c r="L7001" s="26">
        <f t="shared" si="6570"/>
        <v>0</v>
      </c>
      <c r="M7001" s="26"/>
      <c r="N7001" s="26"/>
      <c r="O7001" s="26"/>
      <c r="P7001" s="26">
        <f t="shared" si="6571"/>
        <v>0</v>
      </c>
      <c r="Q7001" s="26" t="str">
        <f t="shared" si="6572"/>
        <v>-</v>
      </c>
      <c r="R7001" s="90"/>
      <c r="S7001" s="90"/>
      <c r="T7001" s="90"/>
      <c r="U7001" s="90"/>
      <c r="V7001" s="90"/>
      <c r="W7001" s="90"/>
      <c r="X7001" s="90"/>
      <c r="Y7001" s="90"/>
    </row>
    <row r="7002" spans="1:25" ht="15" customHeight="1" x14ac:dyDescent="0.25">
      <c r="A7002" s="64" t="s">
        <v>935</v>
      </c>
      <c r="B7002" s="64" t="s">
        <v>140</v>
      </c>
      <c r="C7002" s="64" t="s">
        <v>1293</v>
      </c>
      <c r="D7002" s="64" t="s">
        <v>2375</v>
      </c>
      <c r="E7002" s="20" t="s">
        <v>308</v>
      </c>
      <c r="F7002" s="64"/>
      <c r="G7002" s="53" t="s">
        <v>388</v>
      </c>
      <c r="H7002" s="53" t="s">
        <v>307</v>
      </c>
      <c r="I7002" s="26">
        <v>55000</v>
      </c>
      <c r="J7002" s="26">
        <v>45000</v>
      </c>
      <c r="K7002" s="26">
        <v>11133</v>
      </c>
      <c r="L7002" s="26">
        <f t="shared" si="6570"/>
        <v>3000</v>
      </c>
      <c r="M7002" s="26">
        <v>1000</v>
      </c>
      <c r="N7002" s="26">
        <v>1000</v>
      </c>
      <c r="O7002" s="26">
        <v>1000</v>
      </c>
      <c r="P7002" s="26">
        <f t="shared" si="6571"/>
        <v>14133</v>
      </c>
      <c r="Q7002" s="26">
        <f t="shared" si="6572"/>
        <v>31.406666666666666</v>
      </c>
      <c r="R7002" s="90"/>
      <c r="S7002" s="90"/>
      <c r="T7002" s="90"/>
      <c r="U7002" s="90"/>
      <c r="V7002" s="90"/>
      <c r="W7002" s="90"/>
      <c r="X7002" s="90"/>
      <c r="Y7002" s="90"/>
    </row>
    <row r="7003" spans="1:25" ht="15" customHeight="1" x14ac:dyDescent="0.25">
      <c r="A7003" s="64" t="s">
        <v>935</v>
      </c>
      <c r="B7003" s="64" t="s">
        <v>140</v>
      </c>
      <c r="C7003" s="64" t="s">
        <v>1293</v>
      </c>
      <c r="D7003" s="64" t="s">
        <v>2375</v>
      </c>
      <c r="E7003" s="20" t="s">
        <v>311</v>
      </c>
      <c r="F7003" s="64"/>
      <c r="G7003" s="53" t="s">
        <v>388</v>
      </c>
      <c r="H7003" s="53" t="s">
        <v>310</v>
      </c>
      <c r="I7003" s="26">
        <v>4000</v>
      </c>
      <c r="J7003" s="26">
        <v>0</v>
      </c>
      <c r="K7003" s="26">
        <v>0</v>
      </c>
      <c r="L7003" s="26">
        <f t="shared" si="6570"/>
        <v>0</v>
      </c>
      <c r="M7003" s="26"/>
      <c r="N7003" s="26"/>
      <c r="O7003" s="26"/>
      <c r="P7003" s="26">
        <f t="shared" si="6571"/>
        <v>0</v>
      </c>
      <c r="Q7003" s="26" t="str">
        <f t="shared" si="6572"/>
        <v>-</v>
      </c>
      <c r="R7003" s="90"/>
      <c r="S7003" s="90"/>
      <c r="T7003" s="90"/>
      <c r="U7003" s="90"/>
      <c r="V7003" s="90"/>
      <c r="W7003" s="90"/>
      <c r="X7003" s="90"/>
      <c r="Y7003" s="90"/>
    </row>
    <row r="7004" spans="1:25" ht="15" customHeight="1" x14ac:dyDescent="0.25">
      <c r="A7004" s="63" t="s">
        <v>935</v>
      </c>
      <c r="B7004" s="63" t="s">
        <v>140</v>
      </c>
      <c r="C7004" s="63" t="s">
        <v>1293</v>
      </c>
      <c r="D7004" s="63" t="s">
        <v>2375</v>
      </c>
      <c r="E7004" s="63" t="s">
        <v>39</v>
      </c>
      <c r="F7004" s="64" t="s">
        <v>1</v>
      </c>
      <c r="G7004" s="53" t="s">
        <v>1</v>
      </c>
      <c r="H7004" s="65" t="s">
        <v>40</v>
      </c>
      <c r="I7004" s="31">
        <f t="shared" ref="I7004:K7004" si="6579">SUM(I7005:I7008)</f>
        <v>269886</v>
      </c>
      <c r="J7004" s="31">
        <f t="shared" si="6579"/>
        <v>13000</v>
      </c>
      <c r="K7004" s="31">
        <f t="shared" si="6579"/>
        <v>0</v>
      </c>
      <c r="L7004" s="31">
        <f t="shared" si="6570"/>
        <v>12000</v>
      </c>
      <c r="M7004" s="31">
        <f t="shared" ref="M7004" si="6580">SUM(M7005:M7008)</f>
        <v>5000</v>
      </c>
      <c r="N7004" s="31">
        <f t="shared" ref="N7004:O7004" si="6581">SUM(N7005:N7008)</f>
        <v>4000</v>
      </c>
      <c r="O7004" s="31">
        <f t="shared" si="6581"/>
        <v>3000</v>
      </c>
      <c r="P7004" s="31">
        <f t="shared" si="6571"/>
        <v>12000</v>
      </c>
      <c r="Q7004" s="31">
        <f t="shared" si="6572"/>
        <v>92.307692307692307</v>
      </c>
      <c r="R7004" s="94"/>
      <c r="S7004" s="94"/>
      <c r="T7004" s="94"/>
      <c r="U7004" s="94"/>
      <c r="V7004" s="94"/>
      <c r="W7004" s="94"/>
      <c r="X7004" s="94"/>
      <c r="Y7004" s="94"/>
    </row>
    <row r="7005" spans="1:25" ht="15" customHeight="1" x14ac:dyDescent="0.25">
      <c r="A7005" s="64" t="s">
        <v>935</v>
      </c>
      <c r="B7005" s="64" t="s">
        <v>140</v>
      </c>
      <c r="C7005" s="64" t="s">
        <v>1293</v>
      </c>
      <c r="D7005" s="64" t="s">
        <v>2375</v>
      </c>
      <c r="E7005" s="20" t="s">
        <v>41</v>
      </c>
      <c r="F7005" s="64"/>
      <c r="G7005" s="53" t="s">
        <v>388</v>
      </c>
      <c r="H7005" s="53" t="s">
        <v>40</v>
      </c>
      <c r="I7005" s="26">
        <v>152786</v>
      </c>
      <c r="J7005" s="26">
        <v>0</v>
      </c>
      <c r="K7005" s="26">
        <v>0</v>
      </c>
      <c r="L7005" s="26">
        <f t="shared" si="6570"/>
        <v>9000</v>
      </c>
      <c r="M7005" s="26">
        <v>3000</v>
      </c>
      <c r="N7005" s="26">
        <v>3000</v>
      </c>
      <c r="O7005" s="26">
        <v>3000</v>
      </c>
      <c r="P7005" s="26">
        <f t="shared" si="6571"/>
        <v>9000</v>
      </c>
      <c r="Q7005" s="26" t="str">
        <f t="shared" si="6572"/>
        <v>-</v>
      </c>
      <c r="R7005" s="90"/>
      <c r="S7005" s="90"/>
      <c r="T7005" s="90"/>
      <c r="U7005" s="90"/>
      <c r="V7005" s="90"/>
      <c r="W7005" s="90"/>
      <c r="X7005" s="90"/>
      <c r="Y7005" s="90"/>
    </row>
    <row r="7006" spans="1:25" s="17" customFormat="1" ht="15" customHeight="1" x14ac:dyDescent="0.25">
      <c r="A7006" s="44" t="s">
        <v>935</v>
      </c>
      <c r="B7006" s="44" t="s">
        <v>140</v>
      </c>
      <c r="C7006" s="44" t="s">
        <v>1293</v>
      </c>
      <c r="D7006" s="44" t="s">
        <v>2375</v>
      </c>
      <c r="E7006" s="45" t="s">
        <v>41</v>
      </c>
      <c r="F7006" s="44" t="s">
        <v>3809</v>
      </c>
      <c r="G7006" s="46" t="s">
        <v>388</v>
      </c>
      <c r="H7006" s="46" t="s">
        <v>3803</v>
      </c>
      <c r="I7006" s="35">
        <v>95100</v>
      </c>
      <c r="J7006" s="35">
        <v>0</v>
      </c>
      <c r="K7006" s="35">
        <v>0</v>
      </c>
      <c r="L7006" s="35">
        <f t="shared" si="6570"/>
        <v>0</v>
      </c>
      <c r="M7006" s="35"/>
      <c r="N7006" s="35"/>
      <c r="O7006" s="35"/>
      <c r="P7006" s="35">
        <f t="shared" si="6571"/>
        <v>0</v>
      </c>
      <c r="Q7006" s="35" t="str">
        <f t="shared" si="6572"/>
        <v>-</v>
      </c>
      <c r="R7006" s="95"/>
      <c r="S7006" s="95"/>
      <c r="T7006" s="95"/>
      <c r="U7006" s="95"/>
      <c r="V7006" s="95"/>
      <c r="W7006" s="95"/>
      <c r="X7006" s="95"/>
      <c r="Y7006" s="95"/>
    </row>
    <row r="7007" spans="1:25" ht="15" customHeight="1" x14ac:dyDescent="0.25">
      <c r="A7007" s="64" t="s">
        <v>935</v>
      </c>
      <c r="B7007" s="64" t="s">
        <v>140</v>
      </c>
      <c r="C7007" s="64" t="s">
        <v>1293</v>
      </c>
      <c r="D7007" s="64" t="s">
        <v>2375</v>
      </c>
      <c r="E7007" s="20" t="s">
        <v>41</v>
      </c>
      <c r="F7007" s="64" t="s">
        <v>2381</v>
      </c>
      <c r="G7007" s="53" t="s">
        <v>388</v>
      </c>
      <c r="H7007" s="53" t="s">
        <v>49</v>
      </c>
      <c r="I7007" s="26">
        <v>15500</v>
      </c>
      <c r="J7007" s="26">
        <v>7500</v>
      </c>
      <c r="K7007" s="26">
        <v>0</v>
      </c>
      <c r="L7007" s="26">
        <f t="shared" si="6570"/>
        <v>3000</v>
      </c>
      <c r="M7007" s="26">
        <v>2000</v>
      </c>
      <c r="N7007" s="26">
        <v>1000</v>
      </c>
      <c r="O7007" s="26"/>
      <c r="P7007" s="26">
        <f t="shared" si="6571"/>
        <v>3000</v>
      </c>
      <c r="Q7007" s="26">
        <f t="shared" si="6572"/>
        <v>40</v>
      </c>
      <c r="R7007" s="90"/>
      <c r="S7007" s="90"/>
      <c r="T7007" s="90"/>
      <c r="U7007" s="90"/>
      <c r="V7007" s="90"/>
      <c r="W7007" s="90"/>
      <c r="X7007" s="90"/>
      <c r="Y7007" s="90"/>
    </row>
    <row r="7008" spans="1:25" ht="22.5" customHeight="1" x14ac:dyDescent="0.25">
      <c r="A7008" s="64" t="s">
        <v>935</v>
      </c>
      <c r="B7008" s="64" t="s">
        <v>140</v>
      </c>
      <c r="C7008" s="64" t="s">
        <v>1293</v>
      </c>
      <c r="D7008" s="64" t="s">
        <v>2375</v>
      </c>
      <c r="E7008" s="20" t="s">
        <v>41</v>
      </c>
      <c r="F7008" s="64" t="s">
        <v>2382</v>
      </c>
      <c r="G7008" s="53" t="s">
        <v>388</v>
      </c>
      <c r="H7008" s="53" t="s">
        <v>55</v>
      </c>
      <c r="I7008" s="26">
        <v>6500</v>
      </c>
      <c r="J7008" s="26">
        <v>5500</v>
      </c>
      <c r="K7008" s="26">
        <v>0</v>
      </c>
      <c r="L7008" s="26">
        <f t="shared" si="6570"/>
        <v>0</v>
      </c>
      <c r="M7008" s="26"/>
      <c r="N7008" s="26"/>
      <c r="O7008" s="26"/>
      <c r="P7008" s="26">
        <f t="shared" si="6571"/>
        <v>0</v>
      </c>
      <c r="Q7008" s="26">
        <f t="shared" si="6572"/>
        <v>0</v>
      </c>
      <c r="R7008" s="90"/>
      <c r="S7008" s="90"/>
      <c r="T7008" s="90"/>
      <c r="U7008" s="90"/>
      <c r="V7008" s="90"/>
      <c r="W7008" s="90"/>
      <c r="X7008" s="90"/>
      <c r="Y7008" s="90"/>
    </row>
    <row r="7009" spans="1:25" ht="22.5" customHeight="1" x14ac:dyDescent="0.25">
      <c r="A7009" s="63" t="s">
        <v>1</v>
      </c>
      <c r="B7009" s="63" t="s">
        <v>1</v>
      </c>
      <c r="C7009" s="63" t="s">
        <v>1</v>
      </c>
      <c r="D7009" s="65" t="s">
        <v>1</v>
      </c>
      <c r="E7009" s="65" t="s">
        <v>1</v>
      </c>
      <c r="F7009" s="65" t="s">
        <v>1</v>
      </c>
      <c r="G7009" s="65" t="s">
        <v>1</v>
      </c>
      <c r="H7009" s="66" t="s">
        <v>56</v>
      </c>
      <c r="I7009" s="30">
        <f t="shared" ref="I7009:K7009" si="6582">SUM(I7010)</f>
        <v>118800</v>
      </c>
      <c r="J7009" s="30">
        <f t="shared" si="6582"/>
        <v>0</v>
      </c>
      <c r="K7009" s="30">
        <f t="shared" si="6582"/>
        <v>0</v>
      </c>
      <c r="L7009" s="30">
        <f t="shared" si="6570"/>
        <v>10000</v>
      </c>
      <c r="M7009" s="30">
        <f t="shared" ref="M7009" si="6583">SUM(M7010)</f>
        <v>5000</v>
      </c>
      <c r="N7009" s="30">
        <f t="shared" ref="N7009:O7009" si="6584">SUM(N7010)</f>
        <v>0</v>
      </c>
      <c r="O7009" s="30">
        <f t="shared" si="6584"/>
        <v>5000</v>
      </c>
      <c r="P7009" s="30">
        <f t="shared" si="6571"/>
        <v>10000</v>
      </c>
      <c r="Q7009" s="30" t="str">
        <f t="shared" si="6572"/>
        <v>-</v>
      </c>
      <c r="R7009" s="93"/>
      <c r="S7009" s="93"/>
      <c r="T7009" s="93"/>
      <c r="U7009" s="93"/>
      <c r="V7009" s="93"/>
      <c r="W7009" s="93"/>
      <c r="X7009" s="93"/>
      <c r="Y7009" s="93"/>
    </row>
    <row r="7010" spans="1:25" ht="15" customHeight="1" x14ac:dyDescent="0.25">
      <c r="A7010" s="63" t="s">
        <v>935</v>
      </c>
      <c r="B7010" s="63" t="s">
        <v>140</v>
      </c>
      <c r="C7010" s="63" t="s">
        <v>1293</v>
      </c>
      <c r="D7010" s="63" t="s">
        <v>2375</v>
      </c>
      <c r="E7010" s="65" t="s">
        <v>57</v>
      </c>
      <c r="F7010" s="65" t="s">
        <v>1</v>
      </c>
      <c r="G7010" s="65" t="s">
        <v>1</v>
      </c>
      <c r="H7010" s="65" t="s">
        <v>58</v>
      </c>
      <c r="I7010" s="31">
        <f t="shared" ref="I7010:K7010" si="6585">SUM(I7011:I7013)</f>
        <v>118800</v>
      </c>
      <c r="J7010" s="31">
        <f t="shared" si="6585"/>
        <v>0</v>
      </c>
      <c r="K7010" s="31">
        <f t="shared" si="6585"/>
        <v>0</v>
      </c>
      <c r="L7010" s="31">
        <f t="shared" si="6570"/>
        <v>10000</v>
      </c>
      <c r="M7010" s="31">
        <f t="shared" ref="M7010" si="6586">SUM(M7011:M7013)</f>
        <v>5000</v>
      </c>
      <c r="N7010" s="31">
        <f t="shared" ref="N7010:O7010" si="6587">SUM(N7011:N7013)</f>
        <v>0</v>
      </c>
      <c r="O7010" s="31">
        <f t="shared" si="6587"/>
        <v>5000</v>
      </c>
      <c r="P7010" s="31">
        <f t="shared" si="6571"/>
        <v>10000</v>
      </c>
      <c r="Q7010" s="31" t="str">
        <f t="shared" si="6572"/>
        <v>-</v>
      </c>
      <c r="R7010" s="94"/>
      <c r="S7010" s="94"/>
      <c r="T7010" s="94"/>
      <c r="U7010" s="94"/>
      <c r="V7010" s="94"/>
      <c r="W7010" s="94"/>
      <c r="X7010" s="94"/>
      <c r="Y7010" s="94"/>
    </row>
    <row r="7011" spans="1:25" s="17" customFormat="1" ht="15" customHeight="1" x14ac:dyDescent="0.25">
      <c r="A7011" s="44" t="s">
        <v>935</v>
      </c>
      <c r="B7011" s="44" t="s">
        <v>140</v>
      </c>
      <c r="C7011" s="44" t="s">
        <v>1293</v>
      </c>
      <c r="D7011" s="44" t="s">
        <v>2375</v>
      </c>
      <c r="E7011" s="45" t="s">
        <v>106</v>
      </c>
      <c r="F7011" s="44"/>
      <c r="G7011" s="46" t="s">
        <v>388</v>
      </c>
      <c r="H7011" s="46" t="s">
        <v>105</v>
      </c>
      <c r="I7011" s="41">
        <v>200</v>
      </c>
      <c r="J7011" s="41">
        <v>0</v>
      </c>
      <c r="K7011" s="41">
        <v>0</v>
      </c>
      <c r="L7011" s="41">
        <f t="shared" si="6570"/>
        <v>0</v>
      </c>
      <c r="M7011" s="41"/>
      <c r="N7011" s="41"/>
      <c r="O7011" s="41"/>
      <c r="P7011" s="41">
        <f t="shared" si="6571"/>
        <v>0</v>
      </c>
      <c r="Q7011" s="41" t="str">
        <f t="shared" si="6572"/>
        <v>-</v>
      </c>
      <c r="R7011" s="104"/>
      <c r="S7011" s="104"/>
      <c r="T7011" s="104"/>
      <c r="U7011" s="104"/>
      <c r="V7011" s="104"/>
      <c r="W7011" s="104"/>
      <c r="X7011" s="104"/>
      <c r="Y7011" s="104"/>
    </row>
    <row r="7012" spans="1:25" s="17" customFormat="1" ht="15" customHeight="1" x14ac:dyDescent="0.25">
      <c r="A7012" s="44" t="s">
        <v>935</v>
      </c>
      <c r="B7012" s="44" t="s">
        <v>140</v>
      </c>
      <c r="C7012" s="44" t="s">
        <v>1293</v>
      </c>
      <c r="D7012" s="44" t="s">
        <v>2375</v>
      </c>
      <c r="E7012" s="45">
        <v>614300</v>
      </c>
      <c r="F7012" s="44"/>
      <c r="G7012" s="46" t="s">
        <v>388</v>
      </c>
      <c r="H7012" s="46" t="s">
        <v>60</v>
      </c>
      <c r="I7012" s="41">
        <v>100</v>
      </c>
      <c r="J7012" s="41">
        <v>0</v>
      </c>
      <c r="K7012" s="41">
        <v>0</v>
      </c>
      <c r="L7012" s="41">
        <f t="shared" si="6570"/>
        <v>0</v>
      </c>
      <c r="M7012" s="41"/>
      <c r="N7012" s="41"/>
      <c r="O7012" s="41"/>
      <c r="P7012" s="41">
        <f t="shared" si="6571"/>
        <v>0</v>
      </c>
      <c r="Q7012" s="41" t="str">
        <f t="shared" si="6572"/>
        <v>-</v>
      </c>
      <c r="R7012" s="104"/>
      <c r="S7012" s="104"/>
      <c r="T7012" s="104"/>
      <c r="U7012" s="104"/>
      <c r="V7012" s="104"/>
      <c r="W7012" s="104"/>
      <c r="X7012" s="104"/>
      <c r="Y7012" s="104"/>
    </row>
    <row r="7013" spans="1:25" ht="15" customHeight="1" x14ac:dyDescent="0.25">
      <c r="A7013" s="52" t="s">
        <v>935</v>
      </c>
      <c r="B7013" s="52" t="s">
        <v>140</v>
      </c>
      <c r="C7013" s="52" t="s">
        <v>1293</v>
      </c>
      <c r="D7013" s="52" t="s">
        <v>2375</v>
      </c>
      <c r="E7013" s="51" t="s">
        <v>68</v>
      </c>
      <c r="F7013" s="52"/>
      <c r="G7013" s="71" t="s">
        <v>388</v>
      </c>
      <c r="H7013" s="71" t="s">
        <v>67</v>
      </c>
      <c r="I7013" s="26">
        <v>118500</v>
      </c>
      <c r="J7013" s="26">
        <v>0</v>
      </c>
      <c r="K7013" s="26">
        <v>0</v>
      </c>
      <c r="L7013" s="26">
        <f t="shared" si="6570"/>
        <v>10000</v>
      </c>
      <c r="M7013" s="26">
        <v>5000</v>
      </c>
      <c r="N7013" s="26"/>
      <c r="O7013" s="26">
        <v>5000</v>
      </c>
      <c r="P7013" s="26">
        <f t="shared" si="6571"/>
        <v>10000</v>
      </c>
      <c r="Q7013" s="26" t="str">
        <f t="shared" si="6572"/>
        <v>-</v>
      </c>
      <c r="R7013" s="90"/>
      <c r="S7013" s="90"/>
      <c r="T7013" s="90"/>
      <c r="U7013" s="90"/>
      <c r="V7013" s="90"/>
      <c r="W7013" s="90"/>
      <c r="X7013" s="90"/>
      <c r="Y7013" s="90"/>
    </row>
    <row r="7014" spans="1:25" ht="22.5" customHeight="1" x14ac:dyDescent="0.25">
      <c r="A7014" s="63" t="s">
        <v>1</v>
      </c>
      <c r="B7014" s="63" t="s">
        <v>1</v>
      </c>
      <c r="C7014" s="63" t="s">
        <v>1</v>
      </c>
      <c r="D7014" s="65" t="s">
        <v>1</v>
      </c>
      <c r="E7014" s="65" t="s">
        <v>1</v>
      </c>
      <c r="F7014" s="65" t="s">
        <v>1</v>
      </c>
      <c r="G7014" s="65" t="s">
        <v>1</v>
      </c>
      <c r="H7014" s="66" t="s">
        <v>69</v>
      </c>
      <c r="I7014" s="30">
        <f t="shared" ref="I7014:K7014" si="6588">SUM(I7015)</f>
        <v>30200</v>
      </c>
      <c r="J7014" s="30">
        <f t="shared" si="6588"/>
        <v>0</v>
      </c>
      <c r="K7014" s="30">
        <f t="shared" si="6588"/>
        <v>0</v>
      </c>
      <c r="L7014" s="30">
        <f t="shared" si="6570"/>
        <v>0</v>
      </c>
      <c r="M7014" s="30">
        <f t="shared" ref="M7014" si="6589">SUM(M7015)</f>
        <v>0</v>
      </c>
      <c r="N7014" s="30">
        <f t="shared" ref="N7014:O7014" si="6590">SUM(N7015)</f>
        <v>0</v>
      </c>
      <c r="O7014" s="30">
        <f t="shared" si="6590"/>
        <v>0</v>
      </c>
      <c r="P7014" s="30">
        <f t="shared" si="6571"/>
        <v>0</v>
      </c>
      <c r="Q7014" s="30" t="str">
        <f t="shared" si="6572"/>
        <v>-</v>
      </c>
      <c r="R7014" s="93"/>
      <c r="S7014" s="93"/>
      <c r="T7014" s="93"/>
      <c r="U7014" s="93"/>
      <c r="V7014" s="93"/>
      <c r="W7014" s="93"/>
      <c r="X7014" s="93"/>
      <c r="Y7014" s="93"/>
    </row>
    <row r="7015" spans="1:25" ht="15" customHeight="1" x14ac:dyDescent="0.25">
      <c r="A7015" s="63" t="s">
        <v>935</v>
      </c>
      <c r="B7015" s="63" t="s">
        <v>140</v>
      </c>
      <c r="C7015" s="63" t="s">
        <v>1293</v>
      </c>
      <c r="D7015" s="63" t="s">
        <v>2375</v>
      </c>
      <c r="E7015" s="65" t="s">
        <v>70</v>
      </c>
      <c r="F7015" s="65" t="s">
        <v>1</v>
      </c>
      <c r="G7015" s="65" t="s">
        <v>1</v>
      </c>
      <c r="H7015" s="65" t="s">
        <v>71</v>
      </c>
      <c r="I7015" s="31">
        <f t="shared" ref="I7015:K7015" si="6591">SUM(I7016:I7018)</f>
        <v>30200</v>
      </c>
      <c r="J7015" s="31">
        <f t="shared" si="6591"/>
        <v>0</v>
      </c>
      <c r="K7015" s="31">
        <f t="shared" si="6591"/>
        <v>0</v>
      </c>
      <c r="L7015" s="31">
        <f t="shared" si="6570"/>
        <v>0</v>
      </c>
      <c r="M7015" s="31">
        <f t="shared" ref="M7015" si="6592">SUM(M7016:M7018)</f>
        <v>0</v>
      </c>
      <c r="N7015" s="31">
        <f t="shared" ref="N7015:O7015" si="6593">SUM(N7016:N7018)</f>
        <v>0</v>
      </c>
      <c r="O7015" s="31">
        <f t="shared" si="6593"/>
        <v>0</v>
      </c>
      <c r="P7015" s="31">
        <f t="shared" si="6571"/>
        <v>0</v>
      </c>
      <c r="Q7015" s="31" t="str">
        <f t="shared" si="6572"/>
        <v>-</v>
      </c>
      <c r="R7015" s="94"/>
      <c r="S7015" s="94"/>
      <c r="T7015" s="94"/>
      <c r="U7015" s="94"/>
      <c r="V7015" s="94"/>
      <c r="W7015" s="94"/>
      <c r="X7015" s="94"/>
      <c r="Y7015" s="94"/>
    </row>
    <row r="7016" spans="1:25" ht="15" customHeight="1" x14ac:dyDescent="0.25">
      <c r="A7016" s="64" t="s">
        <v>935</v>
      </c>
      <c r="B7016" s="64" t="s">
        <v>140</v>
      </c>
      <c r="C7016" s="64" t="s">
        <v>1293</v>
      </c>
      <c r="D7016" s="64" t="s">
        <v>2375</v>
      </c>
      <c r="E7016" s="20" t="s">
        <v>74</v>
      </c>
      <c r="F7016" s="64"/>
      <c r="G7016" s="53" t="s">
        <v>388</v>
      </c>
      <c r="H7016" s="53" t="s">
        <v>73</v>
      </c>
      <c r="I7016" s="26">
        <v>30000</v>
      </c>
      <c r="J7016" s="26">
        <v>0</v>
      </c>
      <c r="K7016" s="26">
        <v>0</v>
      </c>
      <c r="L7016" s="26">
        <f t="shared" si="6570"/>
        <v>0</v>
      </c>
      <c r="M7016" s="26"/>
      <c r="N7016" s="26"/>
      <c r="O7016" s="26"/>
      <c r="P7016" s="26">
        <f t="shared" si="6571"/>
        <v>0</v>
      </c>
      <c r="Q7016" s="26" t="str">
        <f t="shared" si="6572"/>
        <v>-</v>
      </c>
      <c r="R7016" s="90"/>
      <c r="S7016" s="90"/>
      <c r="T7016" s="90"/>
      <c r="U7016" s="90"/>
      <c r="V7016" s="90"/>
      <c r="W7016" s="90"/>
      <c r="X7016" s="90"/>
      <c r="Y7016" s="90"/>
    </row>
    <row r="7017" spans="1:25" s="17" customFormat="1" ht="15" customHeight="1" x14ac:dyDescent="0.25">
      <c r="A7017" s="44" t="s">
        <v>935</v>
      </c>
      <c r="B7017" s="44" t="s">
        <v>140</v>
      </c>
      <c r="C7017" s="44" t="s">
        <v>1293</v>
      </c>
      <c r="D7017" s="44" t="s">
        <v>2375</v>
      </c>
      <c r="E7017" s="45">
        <v>821500</v>
      </c>
      <c r="F7017" s="44"/>
      <c r="G7017" s="46" t="s">
        <v>388</v>
      </c>
      <c r="H7017" s="46" t="s">
        <v>3801</v>
      </c>
      <c r="I7017" s="35">
        <v>100</v>
      </c>
      <c r="J7017" s="35">
        <v>0</v>
      </c>
      <c r="K7017" s="35">
        <v>0</v>
      </c>
      <c r="L7017" s="35">
        <f t="shared" si="6570"/>
        <v>0</v>
      </c>
      <c r="M7017" s="35"/>
      <c r="N7017" s="35"/>
      <c r="O7017" s="35"/>
      <c r="P7017" s="35">
        <f t="shared" si="6571"/>
        <v>0</v>
      </c>
      <c r="Q7017" s="35" t="str">
        <f t="shared" si="6572"/>
        <v>-</v>
      </c>
      <c r="R7017" s="95"/>
      <c r="S7017" s="95"/>
      <c r="T7017" s="95"/>
      <c r="U7017" s="95"/>
      <c r="V7017" s="95"/>
      <c r="W7017" s="95"/>
      <c r="X7017" s="95"/>
      <c r="Y7017" s="95"/>
    </row>
    <row r="7018" spans="1:25" s="17" customFormat="1" ht="15" customHeight="1" x14ac:dyDescent="0.25">
      <c r="A7018" s="44" t="s">
        <v>935</v>
      </c>
      <c r="B7018" s="44" t="s">
        <v>140</v>
      </c>
      <c r="C7018" s="44" t="s">
        <v>1293</v>
      </c>
      <c r="D7018" s="44" t="s">
        <v>2375</v>
      </c>
      <c r="E7018" s="45" t="s">
        <v>323</v>
      </c>
      <c r="F7018" s="44"/>
      <c r="G7018" s="46" t="s">
        <v>388</v>
      </c>
      <c r="H7018" s="46" t="s">
        <v>322</v>
      </c>
      <c r="I7018" s="35">
        <v>100</v>
      </c>
      <c r="J7018" s="35">
        <v>0</v>
      </c>
      <c r="K7018" s="35">
        <v>0</v>
      </c>
      <c r="L7018" s="35">
        <f t="shared" si="6570"/>
        <v>0</v>
      </c>
      <c r="M7018" s="35"/>
      <c r="N7018" s="35"/>
      <c r="O7018" s="35"/>
      <c r="P7018" s="35">
        <f t="shared" si="6571"/>
        <v>0</v>
      </c>
      <c r="Q7018" s="35" t="str">
        <f t="shared" si="6572"/>
        <v>-</v>
      </c>
      <c r="R7018" s="95"/>
      <c r="S7018" s="95"/>
      <c r="T7018" s="95"/>
      <c r="U7018" s="95"/>
      <c r="V7018" s="95"/>
      <c r="W7018" s="95"/>
      <c r="X7018" s="95"/>
      <c r="Y7018" s="95"/>
    </row>
    <row r="7019" spans="1:25" ht="15" customHeight="1" x14ac:dyDescent="0.25">
      <c r="A7019" s="53" t="s">
        <v>1</v>
      </c>
      <c r="B7019" s="53" t="s">
        <v>1</v>
      </c>
      <c r="C7019" s="53" t="s">
        <v>1</v>
      </c>
      <c r="D7019" s="53" t="s">
        <v>1</v>
      </c>
      <c r="E7019" s="53" t="s">
        <v>1</v>
      </c>
      <c r="F7019" s="53" t="s">
        <v>1</v>
      </c>
      <c r="G7019" s="53" t="s">
        <v>1</v>
      </c>
      <c r="H7019" s="66" t="s">
        <v>2383</v>
      </c>
      <c r="I7019" s="30">
        <f t="shared" ref="I7019:K7019" si="6594">SUM(I6985,I7009,I7014)</f>
        <v>3905501</v>
      </c>
      <c r="J7019" s="30">
        <f t="shared" si="6594"/>
        <v>3070701</v>
      </c>
      <c r="K7019" s="30">
        <f t="shared" si="6594"/>
        <v>1758178</v>
      </c>
      <c r="L7019" s="30">
        <f t="shared" si="6570"/>
        <v>755880</v>
      </c>
      <c r="M7019" s="30">
        <f t="shared" ref="M7019" si="6595">SUM(M6985,M7009,M7014)</f>
        <v>257660</v>
      </c>
      <c r="N7019" s="30">
        <f t="shared" ref="N7019:O7019" si="6596">SUM(N6985,N7009,N7014)</f>
        <v>238960</v>
      </c>
      <c r="O7019" s="30">
        <f t="shared" si="6596"/>
        <v>259260</v>
      </c>
      <c r="P7019" s="30">
        <f t="shared" si="6571"/>
        <v>2514058</v>
      </c>
      <c r="Q7019" s="30">
        <f t="shared" si="6572"/>
        <v>81.872445412301616</v>
      </c>
      <c r="R7019" s="93"/>
      <c r="S7019" s="93"/>
      <c r="T7019" s="93"/>
      <c r="U7019" s="93"/>
      <c r="V7019" s="93"/>
      <c r="W7019" s="93"/>
      <c r="X7019" s="93"/>
      <c r="Y7019" s="93"/>
    </row>
    <row r="7020" spans="1:25" ht="15" customHeight="1" thickBot="1" x14ac:dyDescent="0.3">
      <c r="A7020" s="53" t="s">
        <v>1</v>
      </c>
      <c r="B7020" s="53" t="s">
        <v>1</v>
      </c>
      <c r="C7020" s="53" t="s">
        <v>1</v>
      </c>
      <c r="D7020" s="53" t="s">
        <v>1</v>
      </c>
      <c r="E7020" s="53" t="s">
        <v>1</v>
      </c>
      <c r="F7020" s="53" t="s">
        <v>1</v>
      </c>
      <c r="G7020" s="53" t="s">
        <v>1</v>
      </c>
      <c r="H7020" s="65" t="s">
        <v>76</v>
      </c>
      <c r="I7020" s="31"/>
      <c r="J7020" s="31"/>
      <c r="K7020" s="31">
        <v>0</v>
      </c>
      <c r="L7020" s="31"/>
      <c r="M7020" s="31"/>
      <c r="N7020" s="31"/>
      <c r="O7020" s="31"/>
      <c r="P7020" s="31"/>
      <c r="Q7020" s="31"/>
      <c r="R7020" s="94"/>
      <c r="S7020" s="94"/>
      <c r="T7020" s="94"/>
      <c r="U7020" s="94"/>
      <c r="V7020" s="94"/>
      <c r="W7020" s="94"/>
      <c r="X7020" s="94"/>
      <c r="Y7020" s="94"/>
    </row>
    <row r="7021" spans="1:25" ht="47.25" customHeight="1" thickBot="1" x14ac:dyDescent="0.3">
      <c r="A7021" s="110" t="s">
        <v>1</v>
      </c>
      <c r="B7021" s="110" t="s">
        <v>1</v>
      </c>
      <c r="C7021" s="110" t="s">
        <v>1</v>
      </c>
      <c r="D7021" s="110" t="s">
        <v>1</v>
      </c>
      <c r="E7021" s="110" t="s">
        <v>1</v>
      </c>
      <c r="F7021" s="110" t="s">
        <v>1</v>
      </c>
      <c r="G7021" s="110" t="s">
        <v>1</v>
      </c>
      <c r="H7021" s="28" t="s">
        <v>77</v>
      </c>
      <c r="I7021" s="109" t="s">
        <v>3984</v>
      </c>
      <c r="J7021" s="109" t="s">
        <v>11</v>
      </c>
      <c r="K7021" s="109" t="s">
        <v>3989</v>
      </c>
      <c r="L7021" s="109" t="s">
        <v>3985</v>
      </c>
      <c r="M7021" s="109" t="s">
        <v>4027</v>
      </c>
      <c r="N7021" s="109" t="s">
        <v>3988</v>
      </c>
      <c r="O7021" s="109" t="s">
        <v>3986</v>
      </c>
      <c r="P7021" s="109" t="s">
        <v>3987</v>
      </c>
      <c r="Q7021" s="109" t="s">
        <v>3695</v>
      </c>
      <c r="R7021" s="91"/>
      <c r="S7021" s="91"/>
      <c r="T7021" s="91"/>
      <c r="U7021" s="91"/>
      <c r="V7021" s="91"/>
      <c r="W7021" s="91"/>
      <c r="X7021" s="91"/>
      <c r="Y7021" s="91"/>
    </row>
    <row r="7022" spans="1:25" ht="15" customHeight="1" x14ac:dyDescent="0.25">
      <c r="A7022" s="111"/>
      <c r="B7022" s="111"/>
      <c r="C7022" s="111"/>
      <c r="D7022" s="111"/>
      <c r="E7022" s="111"/>
      <c r="F7022" s="111"/>
      <c r="G7022" s="111"/>
      <c r="H7022" s="67" t="s">
        <v>1</v>
      </c>
      <c r="I7022" s="29">
        <v>1</v>
      </c>
      <c r="J7022" s="29">
        <v>2</v>
      </c>
      <c r="K7022" s="29">
        <v>3</v>
      </c>
      <c r="L7022" s="29" t="s">
        <v>3478</v>
      </c>
      <c r="M7022" s="29">
        <v>5</v>
      </c>
      <c r="N7022" s="29">
        <v>6</v>
      </c>
      <c r="O7022" s="29">
        <v>7</v>
      </c>
      <c r="P7022" s="29" t="s">
        <v>3696</v>
      </c>
      <c r="Q7022" s="29">
        <v>9</v>
      </c>
      <c r="R7022" s="92"/>
      <c r="S7022" s="92"/>
      <c r="T7022" s="92"/>
      <c r="U7022" s="92"/>
      <c r="V7022" s="92"/>
      <c r="W7022" s="92"/>
      <c r="X7022" s="92"/>
      <c r="Y7022" s="92"/>
    </row>
    <row r="7023" spans="1:25" ht="15" customHeight="1" x14ac:dyDescent="0.25">
      <c r="A7023" s="111"/>
      <c r="B7023" s="111"/>
      <c r="C7023" s="111"/>
      <c r="D7023" s="111"/>
      <c r="E7023" s="111"/>
      <c r="F7023" s="111"/>
      <c r="G7023" s="111"/>
      <c r="H7023" s="68" t="s">
        <v>485</v>
      </c>
      <c r="I7023" s="32">
        <f t="shared" ref="I7023:K7023" si="6597">SUM(I7019)</f>
        <v>3905501</v>
      </c>
      <c r="J7023" s="32">
        <f t="shared" si="6597"/>
        <v>3070701</v>
      </c>
      <c r="K7023" s="32">
        <f t="shared" si="6597"/>
        <v>1758178</v>
      </c>
      <c r="L7023" s="32">
        <f t="shared" si="6570"/>
        <v>755880</v>
      </c>
      <c r="M7023" s="32">
        <f t="shared" ref="M7023" si="6598">SUM(M7019)</f>
        <v>257660</v>
      </c>
      <c r="N7023" s="32">
        <f t="shared" ref="N7023:O7023" si="6599">SUM(N7019)</f>
        <v>238960</v>
      </c>
      <c r="O7023" s="32">
        <f t="shared" si="6599"/>
        <v>259260</v>
      </c>
      <c r="P7023" s="32">
        <f t="shared" si="6571"/>
        <v>2514058</v>
      </c>
      <c r="Q7023" s="32">
        <f t="shared" si="6572"/>
        <v>81.872445412301616</v>
      </c>
      <c r="R7023" s="90"/>
      <c r="S7023" s="90"/>
      <c r="T7023" s="90"/>
      <c r="U7023" s="90"/>
      <c r="V7023" s="90"/>
      <c r="W7023" s="90"/>
      <c r="X7023" s="90"/>
      <c r="Y7023" s="90"/>
    </row>
    <row r="7024" spans="1:25" ht="15" customHeight="1" x14ac:dyDescent="0.25">
      <c r="A7024" s="111"/>
      <c r="B7024" s="111"/>
      <c r="C7024" s="111"/>
      <c r="D7024" s="111"/>
      <c r="E7024" s="111"/>
      <c r="F7024" s="111"/>
      <c r="G7024" s="111"/>
      <c r="H7024" s="69" t="s">
        <v>79</v>
      </c>
      <c r="I7024" s="32">
        <f t="shared" ref="I7024:K7024" si="6600">SUM(I7023)</f>
        <v>3905501</v>
      </c>
      <c r="J7024" s="32">
        <f t="shared" si="6600"/>
        <v>3070701</v>
      </c>
      <c r="K7024" s="32">
        <f t="shared" si="6600"/>
        <v>1758178</v>
      </c>
      <c r="L7024" s="32">
        <f t="shared" si="6570"/>
        <v>755880</v>
      </c>
      <c r="M7024" s="32">
        <f t="shared" ref="M7024" si="6601">SUM(M7023)</f>
        <v>257660</v>
      </c>
      <c r="N7024" s="32">
        <f t="shared" ref="N7024:O7024" si="6602">SUM(N7023)</f>
        <v>238960</v>
      </c>
      <c r="O7024" s="32">
        <f t="shared" si="6602"/>
        <v>259260</v>
      </c>
      <c r="P7024" s="32">
        <f t="shared" si="6571"/>
        <v>2514058</v>
      </c>
      <c r="Q7024" s="32">
        <f t="shared" si="6572"/>
        <v>81.872445412301616</v>
      </c>
      <c r="R7024" s="90"/>
      <c r="S7024" s="90"/>
      <c r="T7024" s="90"/>
      <c r="U7024" s="90"/>
      <c r="V7024" s="90"/>
      <c r="W7024" s="90"/>
      <c r="X7024" s="90"/>
      <c r="Y7024" s="90"/>
    </row>
    <row r="7025" spans="1:25" ht="15" customHeight="1" x14ac:dyDescent="0.25">
      <c r="A7025" s="112"/>
      <c r="B7025" s="112"/>
      <c r="C7025" s="112"/>
      <c r="D7025" s="112"/>
      <c r="E7025" s="112"/>
      <c r="F7025" s="112"/>
      <c r="G7025" s="112"/>
      <c r="I7025" s="27"/>
      <c r="J7025" s="27"/>
      <c r="K7025" s="27">
        <v>0</v>
      </c>
      <c r="L7025" s="27"/>
      <c r="M7025" s="27"/>
      <c r="N7025" s="27"/>
      <c r="O7025" s="27"/>
      <c r="P7025" s="27"/>
      <c r="Q7025" s="27"/>
      <c r="R7025" s="27"/>
      <c r="S7025" s="27"/>
      <c r="T7025" s="27"/>
      <c r="U7025" s="27"/>
      <c r="V7025" s="27"/>
      <c r="W7025" s="27"/>
      <c r="X7025" s="27"/>
      <c r="Y7025" s="27"/>
    </row>
    <row r="7026" spans="1:25" ht="15" customHeight="1" thickBot="1" x14ac:dyDescent="0.3">
      <c r="A7026" s="53" t="s">
        <v>1</v>
      </c>
      <c r="B7026" s="53" t="s">
        <v>1</v>
      </c>
      <c r="C7026" s="53" t="s">
        <v>1</v>
      </c>
      <c r="D7026" s="53" t="s">
        <v>1</v>
      </c>
      <c r="E7026" s="53" t="s">
        <v>1</v>
      </c>
      <c r="F7026" s="53" t="s">
        <v>1</v>
      </c>
      <c r="G7026" s="53" t="s">
        <v>1</v>
      </c>
      <c r="H7026" s="21" t="s">
        <v>1</v>
      </c>
      <c r="I7026" s="33"/>
      <c r="J7026" s="33"/>
      <c r="K7026" s="33">
        <v>0</v>
      </c>
      <c r="L7026" s="33"/>
      <c r="M7026" s="33"/>
      <c r="N7026" s="33"/>
      <c r="O7026" s="33"/>
      <c r="P7026" s="33"/>
      <c r="Q7026" s="33"/>
      <c r="R7026" s="33"/>
      <c r="S7026" s="33"/>
      <c r="T7026" s="33"/>
      <c r="U7026" s="33"/>
      <c r="V7026" s="33"/>
      <c r="W7026" s="33"/>
      <c r="X7026" s="33"/>
      <c r="Y7026" s="33"/>
    </row>
    <row r="7027" spans="1:25" ht="45.75" customHeight="1" thickBot="1" x14ac:dyDescent="0.3">
      <c r="A7027" s="28" t="s">
        <v>4</v>
      </c>
      <c r="B7027" s="28" t="s">
        <v>5</v>
      </c>
      <c r="C7027" s="28" t="s">
        <v>6</v>
      </c>
      <c r="D7027" s="57" t="s">
        <v>1</v>
      </c>
      <c r="E7027" s="28" t="s">
        <v>7</v>
      </c>
      <c r="F7027" s="28" t="s">
        <v>8</v>
      </c>
      <c r="G7027" s="28" t="s">
        <v>9</v>
      </c>
      <c r="H7027" s="28" t="s">
        <v>10</v>
      </c>
      <c r="I7027" s="109" t="s">
        <v>3984</v>
      </c>
      <c r="J7027" s="109" t="s">
        <v>11</v>
      </c>
      <c r="K7027" s="109" t="s">
        <v>3989</v>
      </c>
      <c r="L7027" s="109" t="s">
        <v>3985</v>
      </c>
      <c r="M7027" s="109" t="s">
        <v>4027</v>
      </c>
      <c r="N7027" s="109" t="s">
        <v>3988</v>
      </c>
      <c r="O7027" s="109" t="s">
        <v>3986</v>
      </c>
      <c r="P7027" s="109" t="s">
        <v>3987</v>
      </c>
      <c r="Q7027" s="109" t="s">
        <v>3695</v>
      </c>
      <c r="R7027" s="91"/>
      <c r="S7027" s="91"/>
      <c r="T7027" s="91"/>
      <c r="U7027" s="91"/>
      <c r="V7027" s="91"/>
      <c r="W7027" s="91"/>
      <c r="X7027" s="91"/>
      <c r="Y7027" s="91"/>
    </row>
    <row r="7028" spans="1:25" ht="15" customHeight="1" x14ac:dyDescent="0.25">
      <c r="A7028" s="58" t="s">
        <v>1</v>
      </c>
      <c r="B7028" s="58" t="s">
        <v>1</v>
      </c>
      <c r="C7028" s="58" t="s">
        <v>1</v>
      </c>
      <c r="D7028" s="59" t="s">
        <v>1</v>
      </c>
      <c r="E7028" s="59" t="s">
        <v>1</v>
      </c>
      <c r="F7028" s="60" t="s">
        <v>1</v>
      </c>
      <c r="G7028" s="61" t="s">
        <v>1</v>
      </c>
      <c r="H7028" s="62" t="s">
        <v>1</v>
      </c>
      <c r="I7028" s="29">
        <v>1</v>
      </c>
      <c r="J7028" s="29">
        <v>2</v>
      </c>
      <c r="K7028" s="29">
        <v>3</v>
      </c>
      <c r="L7028" s="29" t="s">
        <v>3478</v>
      </c>
      <c r="M7028" s="29">
        <v>5</v>
      </c>
      <c r="N7028" s="29">
        <v>6</v>
      </c>
      <c r="O7028" s="29">
        <v>7</v>
      </c>
      <c r="P7028" s="29" t="s">
        <v>3696</v>
      </c>
      <c r="Q7028" s="29">
        <v>9</v>
      </c>
      <c r="R7028" s="92"/>
      <c r="S7028" s="92"/>
      <c r="T7028" s="92"/>
      <c r="U7028" s="92"/>
      <c r="V7028" s="92"/>
      <c r="W7028" s="92"/>
      <c r="X7028" s="92"/>
      <c r="Y7028" s="92"/>
    </row>
    <row r="7029" spans="1:25" ht="15" customHeight="1" x14ac:dyDescent="0.25">
      <c r="A7029" s="63" t="s">
        <v>935</v>
      </c>
      <c r="B7029" s="63" t="s">
        <v>140</v>
      </c>
      <c r="C7029" s="64" t="s">
        <v>1304</v>
      </c>
      <c r="D7029" s="64" t="s">
        <v>2384</v>
      </c>
      <c r="E7029" s="65" t="s">
        <v>1</v>
      </c>
      <c r="F7029" s="65" t="s">
        <v>1</v>
      </c>
      <c r="G7029" s="65" t="s">
        <v>1</v>
      </c>
      <c r="H7029" s="65" t="s">
        <v>2385</v>
      </c>
      <c r="I7029" s="26">
        <v>0</v>
      </c>
      <c r="J7029" s="26" t="s">
        <v>1</v>
      </c>
      <c r="K7029" s="26">
        <v>0</v>
      </c>
      <c r="L7029" s="26"/>
      <c r="M7029" s="26"/>
      <c r="N7029" s="26"/>
      <c r="O7029" s="26"/>
      <c r="P7029" s="26"/>
      <c r="Q7029" s="26"/>
      <c r="R7029" s="90"/>
      <c r="S7029" s="90"/>
      <c r="T7029" s="90"/>
      <c r="U7029" s="90"/>
      <c r="V7029" s="90"/>
      <c r="W7029" s="90"/>
      <c r="X7029" s="90"/>
      <c r="Y7029" s="90"/>
    </row>
    <row r="7030" spans="1:25" ht="13.5" customHeight="1" x14ac:dyDescent="0.25">
      <c r="A7030" s="63" t="s">
        <v>1</v>
      </c>
      <c r="B7030" s="63" t="s">
        <v>1</v>
      </c>
      <c r="C7030" s="63" t="s">
        <v>1</v>
      </c>
      <c r="D7030" s="65" t="s">
        <v>1</v>
      </c>
      <c r="E7030" s="65" t="s">
        <v>1</v>
      </c>
      <c r="F7030" s="65" t="s">
        <v>1</v>
      </c>
      <c r="G7030" s="65" t="s">
        <v>1</v>
      </c>
      <c r="H7030" s="66" t="s">
        <v>15</v>
      </c>
      <c r="I7030" s="30">
        <f t="shared" ref="I7030:K7030" si="6603">SUM(I7031,I7039,I7041)</f>
        <v>10127412</v>
      </c>
      <c r="J7030" s="30">
        <f t="shared" si="6603"/>
        <v>9199733</v>
      </c>
      <c r="K7030" s="30">
        <f t="shared" si="6603"/>
        <v>4790326</v>
      </c>
      <c r="L7030" s="30">
        <f t="shared" si="6570"/>
        <v>2224433</v>
      </c>
      <c r="M7030" s="30">
        <f t="shared" ref="M7030" si="6604">SUM(M7031,M7039,M7041)</f>
        <v>781983</v>
      </c>
      <c r="N7030" s="30">
        <f t="shared" ref="N7030:O7030" si="6605">SUM(N7031,N7039,N7041)</f>
        <v>698050</v>
      </c>
      <c r="O7030" s="30">
        <f t="shared" si="6605"/>
        <v>744400</v>
      </c>
      <c r="P7030" s="30">
        <f t="shared" si="6571"/>
        <v>7014759</v>
      </c>
      <c r="Q7030" s="30">
        <f t="shared" si="6572"/>
        <v>76.24959333058905</v>
      </c>
      <c r="R7030" s="93"/>
      <c r="S7030" s="93"/>
      <c r="T7030" s="93"/>
      <c r="U7030" s="93"/>
      <c r="V7030" s="93"/>
      <c r="W7030" s="93"/>
      <c r="X7030" s="93"/>
      <c r="Y7030" s="93"/>
    </row>
    <row r="7031" spans="1:25" ht="15" customHeight="1" x14ac:dyDescent="0.25">
      <c r="A7031" s="63" t="s">
        <v>935</v>
      </c>
      <c r="B7031" s="63" t="s">
        <v>140</v>
      </c>
      <c r="C7031" s="63" t="s">
        <v>1304</v>
      </c>
      <c r="D7031" s="63" t="s">
        <v>2384</v>
      </c>
      <c r="E7031" s="65" t="s">
        <v>16</v>
      </c>
      <c r="F7031" s="65" t="s">
        <v>1</v>
      </c>
      <c r="G7031" s="65" t="s">
        <v>1</v>
      </c>
      <c r="H7031" s="65" t="s">
        <v>17</v>
      </c>
      <c r="I7031" s="31">
        <f t="shared" ref="I7031:K7031" si="6606">SUM(I7032:I7033)</f>
        <v>8375726</v>
      </c>
      <c r="J7031" s="31">
        <f t="shared" si="6606"/>
        <v>8035168</v>
      </c>
      <c r="K7031" s="31">
        <f t="shared" si="6606"/>
        <v>4159636</v>
      </c>
      <c r="L7031" s="31">
        <f t="shared" si="6570"/>
        <v>1926300</v>
      </c>
      <c r="M7031" s="31">
        <f t="shared" ref="M7031" si="6607">SUM(M7032:M7033)</f>
        <v>649650</v>
      </c>
      <c r="N7031" s="31">
        <f t="shared" ref="N7031:O7031" si="6608">SUM(N7032:N7033)</f>
        <v>618650</v>
      </c>
      <c r="O7031" s="31">
        <f t="shared" si="6608"/>
        <v>658000</v>
      </c>
      <c r="P7031" s="31">
        <f t="shared" si="6571"/>
        <v>6085936</v>
      </c>
      <c r="Q7031" s="31">
        <f t="shared" si="6572"/>
        <v>75.741241502355649</v>
      </c>
      <c r="R7031" s="94"/>
      <c r="S7031" s="94"/>
      <c r="T7031" s="94"/>
      <c r="U7031" s="94"/>
      <c r="V7031" s="94"/>
      <c r="W7031" s="94"/>
      <c r="X7031" s="94"/>
      <c r="Y7031" s="94"/>
    </row>
    <row r="7032" spans="1:25" ht="15" customHeight="1" x14ac:dyDescent="0.25">
      <c r="A7032" s="64" t="s">
        <v>935</v>
      </c>
      <c r="B7032" s="64" t="s">
        <v>140</v>
      </c>
      <c r="C7032" s="64" t="s">
        <v>1304</v>
      </c>
      <c r="D7032" s="64" t="s">
        <v>2384</v>
      </c>
      <c r="E7032" s="20" t="s">
        <v>19</v>
      </c>
      <c r="F7032" s="64"/>
      <c r="G7032" s="53" t="s">
        <v>388</v>
      </c>
      <c r="H7032" s="53" t="s">
        <v>18</v>
      </c>
      <c r="I7032" s="26">
        <v>7736656</v>
      </c>
      <c r="J7032" s="26">
        <v>7396098</v>
      </c>
      <c r="K7032" s="26">
        <v>3771000</v>
      </c>
      <c r="L7032" s="26">
        <f t="shared" si="6570"/>
        <v>1833000</v>
      </c>
      <c r="M7032" s="26">
        <v>610000</v>
      </c>
      <c r="N7032" s="26">
        <v>610000</v>
      </c>
      <c r="O7032" s="26">
        <v>613000</v>
      </c>
      <c r="P7032" s="26">
        <f t="shared" si="6571"/>
        <v>5604000</v>
      </c>
      <c r="Q7032" s="26">
        <f t="shared" si="6572"/>
        <v>75.769682878728759</v>
      </c>
      <c r="R7032" s="90"/>
      <c r="S7032" s="90"/>
      <c r="T7032" s="90"/>
      <c r="U7032" s="90"/>
      <c r="V7032" s="90"/>
      <c r="W7032" s="90"/>
      <c r="X7032" s="90"/>
      <c r="Y7032" s="90"/>
    </row>
    <row r="7033" spans="1:25" ht="15" customHeight="1" x14ac:dyDescent="0.25">
      <c r="A7033" s="63" t="s">
        <v>935</v>
      </c>
      <c r="B7033" s="63" t="s">
        <v>140</v>
      </c>
      <c r="C7033" s="63" t="s">
        <v>1304</v>
      </c>
      <c r="D7033" s="63" t="s">
        <v>2384</v>
      </c>
      <c r="E7033" s="63" t="s">
        <v>21</v>
      </c>
      <c r="F7033" s="64" t="s">
        <v>1</v>
      </c>
      <c r="G7033" s="53" t="s">
        <v>1</v>
      </c>
      <c r="H7033" s="65" t="s">
        <v>22</v>
      </c>
      <c r="I7033" s="31">
        <f t="shared" ref="I7033:K7033" si="6609">SUM(I7034:I7038)</f>
        <v>639070</v>
      </c>
      <c r="J7033" s="31">
        <f t="shared" si="6609"/>
        <v>639070</v>
      </c>
      <c r="K7033" s="31">
        <f t="shared" si="6609"/>
        <v>388636</v>
      </c>
      <c r="L7033" s="31">
        <f t="shared" si="6570"/>
        <v>93300</v>
      </c>
      <c r="M7033" s="31">
        <f t="shared" ref="M7033" si="6610">SUM(M7034:M7038)</f>
        <v>39650</v>
      </c>
      <c r="N7033" s="31">
        <f t="shared" ref="N7033:O7033" si="6611">SUM(N7034:N7038)</f>
        <v>8650</v>
      </c>
      <c r="O7033" s="31">
        <f t="shared" si="6611"/>
        <v>45000</v>
      </c>
      <c r="P7033" s="31">
        <f t="shared" si="6571"/>
        <v>481936</v>
      </c>
      <c r="Q7033" s="31">
        <f t="shared" si="6572"/>
        <v>75.412083183375842</v>
      </c>
      <c r="R7033" s="94"/>
      <c r="S7033" s="94"/>
      <c r="T7033" s="94"/>
      <c r="U7033" s="94"/>
      <c r="V7033" s="94"/>
      <c r="W7033" s="94"/>
      <c r="X7033" s="94"/>
      <c r="Y7033" s="94"/>
    </row>
    <row r="7034" spans="1:25" ht="15" customHeight="1" x14ac:dyDescent="0.25">
      <c r="A7034" s="64" t="s">
        <v>935</v>
      </c>
      <c r="B7034" s="64" t="s">
        <v>140</v>
      </c>
      <c r="C7034" s="64" t="s">
        <v>1304</v>
      </c>
      <c r="D7034" s="64" t="s">
        <v>2384</v>
      </c>
      <c r="E7034" s="20" t="s">
        <v>23</v>
      </c>
      <c r="F7034" s="64" t="s">
        <v>2386</v>
      </c>
      <c r="G7034" s="53" t="s">
        <v>388</v>
      </c>
      <c r="H7034" s="53" t="s">
        <v>85</v>
      </c>
      <c r="I7034" s="26">
        <v>93000</v>
      </c>
      <c r="J7034" s="26">
        <v>93000</v>
      </c>
      <c r="K7034" s="26">
        <v>68400</v>
      </c>
      <c r="L7034" s="26">
        <f t="shared" si="6570"/>
        <v>9000</v>
      </c>
      <c r="M7034" s="26"/>
      <c r="N7034" s="26"/>
      <c r="O7034" s="26">
        <v>9000</v>
      </c>
      <c r="P7034" s="26">
        <f t="shared" si="6571"/>
        <v>77400</v>
      </c>
      <c r="Q7034" s="26">
        <f t="shared" si="6572"/>
        <v>83.225806451612911</v>
      </c>
      <c r="R7034" s="90"/>
      <c r="S7034" s="90"/>
      <c r="T7034" s="90"/>
      <c r="U7034" s="90"/>
      <c r="V7034" s="90"/>
      <c r="W7034" s="90"/>
      <c r="X7034" s="90"/>
      <c r="Y7034" s="90"/>
    </row>
    <row r="7035" spans="1:25" ht="15" customHeight="1" x14ac:dyDescent="0.25">
      <c r="A7035" s="64" t="s">
        <v>935</v>
      </c>
      <c r="B7035" s="64" t="s">
        <v>140</v>
      </c>
      <c r="C7035" s="64" t="s">
        <v>1304</v>
      </c>
      <c r="D7035" s="64" t="s">
        <v>2384</v>
      </c>
      <c r="E7035" s="20" t="s">
        <v>23</v>
      </c>
      <c r="F7035" s="64" t="s">
        <v>2387</v>
      </c>
      <c r="G7035" s="53" t="s">
        <v>388</v>
      </c>
      <c r="H7035" s="53" t="s">
        <v>25</v>
      </c>
      <c r="I7035" s="26">
        <v>365000</v>
      </c>
      <c r="J7035" s="26">
        <v>365000</v>
      </c>
      <c r="K7035" s="26">
        <v>201000</v>
      </c>
      <c r="L7035" s="26">
        <f t="shared" si="6570"/>
        <v>77000</v>
      </c>
      <c r="M7035" s="26">
        <v>36000</v>
      </c>
      <c r="N7035" s="26">
        <v>5000</v>
      </c>
      <c r="O7035" s="26">
        <v>36000</v>
      </c>
      <c r="P7035" s="26">
        <f t="shared" si="6571"/>
        <v>278000</v>
      </c>
      <c r="Q7035" s="26">
        <f t="shared" si="6572"/>
        <v>76.164383561643831</v>
      </c>
      <c r="R7035" s="90"/>
      <c r="S7035" s="90"/>
      <c r="T7035" s="90"/>
      <c r="U7035" s="90"/>
      <c r="V7035" s="90"/>
      <c r="W7035" s="90"/>
      <c r="X7035" s="90"/>
      <c r="Y7035" s="90"/>
    </row>
    <row r="7036" spans="1:25" ht="15" customHeight="1" x14ac:dyDescent="0.25">
      <c r="A7036" s="64" t="s">
        <v>935</v>
      </c>
      <c r="B7036" s="64" t="s">
        <v>140</v>
      </c>
      <c r="C7036" s="64" t="s">
        <v>1304</v>
      </c>
      <c r="D7036" s="64" t="s">
        <v>2384</v>
      </c>
      <c r="E7036" s="20" t="s">
        <v>23</v>
      </c>
      <c r="F7036" s="64" t="s">
        <v>2388</v>
      </c>
      <c r="G7036" s="53" t="s">
        <v>388</v>
      </c>
      <c r="H7036" s="53" t="s">
        <v>27</v>
      </c>
      <c r="I7036" s="26">
        <v>88270</v>
      </c>
      <c r="J7036" s="26">
        <v>88270</v>
      </c>
      <c r="K7036" s="26">
        <v>84730</v>
      </c>
      <c r="L7036" s="26">
        <f t="shared" si="6570"/>
        <v>0</v>
      </c>
      <c r="M7036" s="26"/>
      <c r="N7036" s="26"/>
      <c r="O7036" s="26"/>
      <c r="P7036" s="26">
        <f t="shared" si="6571"/>
        <v>84730</v>
      </c>
      <c r="Q7036" s="26">
        <f t="shared" si="6572"/>
        <v>95.989577432876402</v>
      </c>
      <c r="R7036" s="90"/>
      <c r="S7036" s="90"/>
      <c r="T7036" s="90"/>
      <c r="U7036" s="90"/>
      <c r="V7036" s="90"/>
      <c r="W7036" s="90"/>
      <c r="X7036" s="90"/>
      <c r="Y7036" s="90"/>
    </row>
    <row r="7037" spans="1:25" ht="15" customHeight="1" x14ac:dyDescent="0.25">
      <c r="A7037" s="64" t="s">
        <v>935</v>
      </c>
      <c r="B7037" s="64" t="s">
        <v>140</v>
      </c>
      <c r="C7037" s="64" t="s">
        <v>1304</v>
      </c>
      <c r="D7037" s="64" t="s">
        <v>2384</v>
      </c>
      <c r="E7037" s="20" t="s">
        <v>23</v>
      </c>
      <c r="F7037" s="64" t="s">
        <v>2389</v>
      </c>
      <c r="G7037" s="53" t="s">
        <v>388</v>
      </c>
      <c r="H7037" s="53" t="s">
        <v>89</v>
      </c>
      <c r="I7037" s="26">
        <v>67600</v>
      </c>
      <c r="J7037" s="26">
        <v>67600</v>
      </c>
      <c r="K7037" s="26">
        <v>19450</v>
      </c>
      <c r="L7037" s="26">
        <f t="shared" si="6570"/>
        <v>0</v>
      </c>
      <c r="M7037" s="26"/>
      <c r="N7037" s="26"/>
      <c r="O7037" s="26"/>
      <c r="P7037" s="26">
        <f t="shared" si="6571"/>
        <v>19450</v>
      </c>
      <c r="Q7037" s="26">
        <f t="shared" si="6572"/>
        <v>28.772189349112427</v>
      </c>
      <c r="R7037" s="90"/>
      <c r="S7037" s="90"/>
      <c r="T7037" s="90"/>
      <c r="U7037" s="90"/>
      <c r="V7037" s="90"/>
      <c r="W7037" s="90"/>
      <c r="X7037" s="90"/>
      <c r="Y7037" s="90"/>
    </row>
    <row r="7038" spans="1:25" ht="15" customHeight="1" x14ac:dyDescent="0.25">
      <c r="A7038" s="64" t="s">
        <v>935</v>
      </c>
      <c r="B7038" s="64" t="s">
        <v>140</v>
      </c>
      <c r="C7038" s="64" t="s">
        <v>1304</v>
      </c>
      <c r="D7038" s="64" t="s">
        <v>2384</v>
      </c>
      <c r="E7038" s="20" t="s">
        <v>23</v>
      </c>
      <c r="F7038" s="64" t="s">
        <v>2390</v>
      </c>
      <c r="G7038" s="53" t="s">
        <v>388</v>
      </c>
      <c r="H7038" s="53" t="s">
        <v>29</v>
      </c>
      <c r="I7038" s="26">
        <v>25200</v>
      </c>
      <c r="J7038" s="26">
        <v>25200</v>
      </c>
      <c r="K7038" s="26">
        <v>15056</v>
      </c>
      <c r="L7038" s="26">
        <f t="shared" si="6570"/>
        <v>7300</v>
      </c>
      <c r="M7038" s="26">
        <v>3650</v>
      </c>
      <c r="N7038" s="26">
        <v>3650</v>
      </c>
      <c r="O7038" s="26"/>
      <c r="P7038" s="26">
        <f t="shared" si="6571"/>
        <v>22356</v>
      </c>
      <c r="Q7038" s="26">
        <f t="shared" si="6572"/>
        <v>88.714285714285708</v>
      </c>
      <c r="R7038" s="90"/>
      <c r="S7038" s="90"/>
      <c r="T7038" s="90"/>
      <c r="U7038" s="90"/>
      <c r="V7038" s="90"/>
      <c r="W7038" s="90"/>
      <c r="X7038" s="90"/>
      <c r="Y7038" s="90"/>
    </row>
    <row r="7039" spans="1:25" ht="15" customHeight="1" x14ac:dyDescent="0.25">
      <c r="A7039" s="63" t="s">
        <v>935</v>
      </c>
      <c r="B7039" s="63" t="s">
        <v>140</v>
      </c>
      <c r="C7039" s="63" t="s">
        <v>1304</v>
      </c>
      <c r="D7039" s="63" t="s">
        <v>2384</v>
      </c>
      <c r="E7039" s="65" t="s">
        <v>30</v>
      </c>
      <c r="F7039" s="65" t="s">
        <v>1</v>
      </c>
      <c r="G7039" s="65" t="s">
        <v>1</v>
      </c>
      <c r="H7039" s="65" t="s">
        <v>31</v>
      </c>
      <c r="I7039" s="31">
        <f t="shared" ref="I7039:K7039" si="6612">SUM(I7040)</f>
        <v>857414</v>
      </c>
      <c r="J7039" s="31">
        <f t="shared" si="6612"/>
        <v>821462</v>
      </c>
      <c r="K7039" s="31">
        <f t="shared" si="6612"/>
        <v>414000</v>
      </c>
      <c r="L7039" s="31">
        <f t="shared" si="6570"/>
        <v>194000</v>
      </c>
      <c r="M7039" s="31">
        <f t="shared" ref="M7039" si="6613">SUM(M7040)</f>
        <v>64500</v>
      </c>
      <c r="N7039" s="31">
        <f t="shared" ref="N7039:O7039" si="6614">SUM(N7040)</f>
        <v>64500</v>
      </c>
      <c r="O7039" s="31">
        <f t="shared" si="6614"/>
        <v>65000</v>
      </c>
      <c r="P7039" s="31">
        <f t="shared" si="6571"/>
        <v>608000</v>
      </c>
      <c r="Q7039" s="31">
        <f t="shared" si="6572"/>
        <v>74.01437924091438</v>
      </c>
      <c r="R7039" s="94"/>
      <c r="S7039" s="94"/>
      <c r="T7039" s="94"/>
      <c r="U7039" s="94"/>
      <c r="V7039" s="94"/>
      <c r="W7039" s="94"/>
      <c r="X7039" s="94"/>
      <c r="Y7039" s="94"/>
    </row>
    <row r="7040" spans="1:25" ht="15" customHeight="1" x14ac:dyDescent="0.25">
      <c r="A7040" s="64" t="s">
        <v>935</v>
      </c>
      <c r="B7040" s="64" t="s">
        <v>140</v>
      </c>
      <c r="C7040" s="64" t="s">
        <v>1304</v>
      </c>
      <c r="D7040" s="64" t="s">
        <v>2384</v>
      </c>
      <c r="E7040" s="20" t="s">
        <v>33</v>
      </c>
      <c r="F7040" s="64"/>
      <c r="G7040" s="53" t="s">
        <v>388</v>
      </c>
      <c r="H7040" s="53" t="s">
        <v>32</v>
      </c>
      <c r="I7040" s="26">
        <v>857414</v>
      </c>
      <c r="J7040" s="26">
        <v>821462</v>
      </c>
      <c r="K7040" s="26">
        <v>414000</v>
      </c>
      <c r="L7040" s="26">
        <f t="shared" si="6570"/>
        <v>194000</v>
      </c>
      <c r="M7040" s="26">
        <v>64500</v>
      </c>
      <c r="N7040" s="26">
        <v>64500</v>
      </c>
      <c r="O7040" s="26">
        <v>65000</v>
      </c>
      <c r="P7040" s="26">
        <f t="shared" si="6571"/>
        <v>608000</v>
      </c>
      <c r="Q7040" s="26">
        <f t="shared" si="6572"/>
        <v>74.01437924091438</v>
      </c>
      <c r="R7040" s="90"/>
      <c r="S7040" s="90"/>
      <c r="T7040" s="90"/>
      <c r="U7040" s="90"/>
      <c r="V7040" s="90"/>
      <c r="W7040" s="90"/>
      <c r="X7040" s="90"/>
      <c r="Y7040" s="90"/>
    </row>
    <row r="7041" spans="1:25" ht="15" customHeight="1" x14ac:dyDescent="0.25">
      <c r="A7041" s="63" t="s">
        <v>935</v>
      </c>
      <c r="B7041" s="63" t="s">
        <v>140</v>
      </c>
      <c r="C7041" s="63" t="s">
        <v>1304</v>
      </c>
      <c r="D7041" s="63" t="s">
        <v>2384</v>
      </c>
      <c r="E7041" s="65" t="s">
        <v>34</v>
      </c>
      <c r="F7041" s="65" t="s">
        <v>1</v>
      </c>
      <c r="G7041" s="65" t="s">
        <v>1</v>
      </c>
      <c r="H7041" s="65" t="s">
        <v>35</v>
      </c>
      <c r="I7041" s="31">
        <f t="shared" ref="I7041:K7041" si="6615">SUM(I7042:I7049)</f>
        <v>894272</v>
      </c>
      <c r="J7041" s="31">
        <f t="shared" si="6615"/>
        <v>343103</v>
      </c>
      <c r="K7041" s="31">
        <f t="shared" si="6615"/>
        <v>216690</v>
      </c>
      <c r="L7041" s="31">
        <f t="shared" si="6570"/>
        <v>104133</v>
      </c>
      <c r="M7041" s="31">
        <f t="shared" ref="M7041" si="6616">SUM(M7042:M7049)</f>
        <v>67833</v>
      </c>
      <c r="N7041" s="31">
        <f t="shared" ref="N7041:O7041" si="6617">SUM(N7042:N7049)</f>
        <v>14900</v>
      </c>
      <c r="O7041" s="31">
        <f t="shared" si="6617"/>
        <v>21400</v>
      </c>
      <c r="P7041" s="31">
        <f t="shared" si="6571"/>
        <v>320823</v>
      </c>
      <c r="Q7041" s="31">
        <f t="shared" si="6572"/>
        <v>93.506323174090582</v>
      </c>
      <c r="R7041" s="94"/>
      <c r="S7041" s="94"/>
      <c r="T7041" s="94"/>
      <c r="U7041" s="94"/>
      <c r="V7041" s="94"/>
      <c r="W7041" s="94"/>
      <c r="X7041" s="94"/>
      <c r="Y7041" s="94"/>
    </row>
    <row r="7042" spans="1:25" ht="15" customHeight="1" x14ac:dyDescent="0.25">
      <c r="A7042" s="64" t="s">
        <v>935</v>
      </c>
      <c r="B7042" s="64" t="s">
        <v>140</v>
      </c>
      <c r="C7042" s="64" t="s">
        <v>1304</v>
      </c>
      <c r="D7042" s="64" t="s">
        <v>2384</v>
      </c>
      <c r="E7042" s="20" t="s">
        <v>38</v>
      </c>
      <c r="F7042" s="64"/>
      <c r="G7042" s="53" t="s">
        <v>388</v>
      </c>
      <c r="H7042" s="53" t="s">
        <v>37</v>
      </c>
      <c r="I7042" s="26">
        <v>42450</v>
      </c>
      <c r="J7042" s="26">
        <v>0</v>
      </c>
      <c r="K7042" s="26">
        <v>0</v>
      </c>
      <c r="L7042" s="26">
        <f t="shared" si="6570"/>
        <v>0</v>
      </c>
      <c r="M7042" s="26"/>
      <c r="N7042" s="26"/>
      <c r="O7042" s="26"/>
      <c r="P7042" s="26">
        <f t="shared" si="6571"/>
        <v>0</v>
      </c>
      <c r="Q7042" s="26" t="str">
        <f t="shared" si="6572"/>
        <v>-</v>
      </c>
      <c r="R7042" s="90"/>
      <c r="S7042" s="90"/>
      <c r="T7042" s="90"/>
      <c r="U7042" s="90"/>
      <c r="V7042" s="90"/>
      <c r="W7042" s="90"/>
      <c r="X7042" s="90"/>
      <c r="Y7042" s="90"/>
    </row>
    <row r="7043" spans="1:25" ht="15" customHeight="1" x14ac:dyDescent="0.25">
      <c r="A7043" s="64" t="s">
        <v>935</v>
      </c>
      <c r="B7043" s="64" t="s">
        <v>140</v>
      </c>
      <c r="C7043" s="64" t="s">
        <v>1304</v>
      </c>
      <c r="D7043" s="64" t="s">
        <v>2384</v>
      </c>
      <c r="E7043" s="20" t="s">
        <v>298</v>
      </c>
      <c r="F7043" s="64"/>
      <c r="G7043" s="53" t="s">
        <v>388</v>
      </c>
      <c r="H7043" s="53" t="s">
        <v>297</v>
      </c>
      <c r="I7043" s="26">
        <v>229250</v>
      </c>
      <c r="J7043" s="26">
        <v>166000</v>
      </c>
      <c r="K7043" s="26">
        <v>150000</v>
      </c>
      <c r="L7043" s="26">
        <f t="shared" si="6570"/>
        <v>16000</v>
      </c>
      <c r="M7043" s="26"/>
      <c r="N7043" s="26">
        <v>8000</v>
      </c>
      <c r="O7043" s="26">
        <v>8000</v>
      </c>
      <c r="P7043" s="26">
        <f t="shared" si="6571"/>
        <v>166000</v>
      </c>
      <c r="Q7043" s="26">
        <f t="shared" si="6572"/>
        <v>100</v>
      </c>
      <c r="R7043" s="90"/>
      <c r="S7043" s="90"/>
      <c r="T7043" s="90"/>
      <c r="U7043" s="90"/>
      <c r="V7043" s="90"/>
      <c r="W7043" s="90"/>
      <c r="X7043" s="90"/>
      <c r="Y7043" s="90"/>
    </row>
    <row r="7044" spans="1:25" ht="15" customHeight="1" x14ac:dyDescent="0.25">
      <c r="A7044" s="64" t="s">
        <v>935</v>
      </c>
      <c r="B7044" s="64" t="s">
        <v>140</v>
      </c>
      <c r="C7044" s="64" t="s">
        <v>1304</v>
      </c>
      <c r="D7044" s="64" t="s">
        <v>2384</v>
      </c>
      <c r="E7044" s="20" t="s">
        <v>301</v>
      </c>
      <c r="F7044" s="64"/>
      <c r="G7044" s="53" t="s">
        <v>388</v>
      </c>
      <c r="H7044" s="53" t="s">
        <v>300</v>
      </c>
      <c r="I7044" s="26">
        <v>48000</v>
      </c>
      <c r="J7044" s="26">
        <v>30000</v>
      </c>
      <c r="K7044" s="26">
        <v>22690</v>
      </c>
      <c r="L7044" s="26">
        <f t="shared" si="6570"/>
        <v>7310</v>
      </c>
      <c r="M7044" s="26">
        <v>3310</v>
      </c>
      <c r="N7044" s="26">
        <v>4000</v>
      </c>
      <c r="O7044" s="26">
        <v>0</v>
      </c>
      <c r="P7044" s="26">
        <f t="shared" si="6571"/>
        <v>30000</v>
      </c>
      <c r="Q7044" s="26">
        <f t="shared" si="6572"/>
        <v>100</v>
      </c>
      <c r="R7044" s="90"/>
      <c r="S7044" s="90"/>
      <c r="T7044" s="90"/>
      <c r="U7044" s="90"/>
      <c r="V7044" s="90"/>
      <c r="W7044" s="90"/>
      <c r="X7044" s="90"/>
      <c r="Y7044" s="90"/>
    </row>
    <row r="7045" spans="1:25" ht="15" customHeight="1" x14ac:dyDescent="0.25">
      <c r="A7045" s="64" t="s">
        <v>935</v>
      </c>
      <c r="B7045" s="64" t="s">
        <v>140</v>
      </c>
      <c r="C7045" s="64" t="s">
        <v>1304</v>
      </c>
      <c r="D7045" s="64" t="s">
        <v>2384</v>
      </c>
      <c r="E7045" s="20" t="s">
        <v>218</v>
      </c>
      <c r="F7045" s="64"/>
      <c r="G7045" s="53" t="s">
        <v>388</v>
      </c>
      <c r="H7045" s="53" t="s">
        <v>217</v>
      </c>
      <c r="I7045" s="26">
        <v>125000</v>
      </c>
      <c r="J7045" s="26">
        <v>0</v>
      </c>
      <c r="K7045" s="26">
        <v>0</v>
      </c>
      <c r="L7045" s="26">
        <f t="shared" si="6570"/>
        <v>0</v>
      </c>
      <c r="M7045" s="26"/>
      <c r="N7045" s="26"/>
      <c r="O7045" s="26"/>
      <c r="P7045" s="26">
        <f t="shared" si="6571"/>
        <v>0</v>
      </c>
      <c r="Q7045" s="26" t="str">
        <f t="shared" si="6572"/>
        <v>-</v>
      </c>
      <c r="R7045" s="90"/>
      <c r="S7045" s="90"/>
      <c r="T7045" s="90"/>
      <c r="U7045" s="90"/>
      <c r="V7045" s="90"/>
      <c r="W7045" s="90"/>
      <c r="X7045" s="90"/>
      <c r="Y7045" s="90"/>
    </row>
    <row r="7046" spans="1:25" ht="15" customHeight="1" x14ac:dyDescent="0.25">
      <c r="A7046" s="64" t="s">
        <v>935</v>
      </c>
      <c r="B7046" s="64" t="s">
        <v>140</v>
      </c>
      <c r="C7046" s="64" t="s">
        <v>1304</v>
      </c>
      <c r="D7046" s="64" t="s">
        <v>2384</v>
      </c>
      <c r="E7046" s="20" t="s">
        <v>303</v>
      </c>
      <c r="F7046" s="64"/>
      <c r="G7046" s="53" t="s">
        <v>388</v>
      </c>
      <c r="H7046" s="53" t="s">
        <v>302</v>
      </c>
      <c r="I7046" s="26">
        <v>2000</v>
      </c>
      <c r="J7046" s="26">
        <v>0</v>
      </c>
      <c r="K7046" s="26">
        <v>0</v>
      </c>
      <c r="L7046" s="26">
        <f t="shared" si="6570"/>
        <v>0</v>
      </c>
      <c r="M7046" s="26"/>
      <c r="N7046" s="26"/>
      <c r="O7046" s="26"/>
      <c r="P7046" s="26">
        <f t="shared" si="6571"/>
        <v>0</v>
      </c>
      <c r="Q7046" s="26" t="str">
        <f t="shared" si="6572"/>
        <v>-</v>
      </c>
      <c r="R7046" s="90"/>
      <c r="S7046" s="90"/>
      <c r="T7046" s="90"/>
      <c r="U7046" s="90"/>
      <c r="V7046" s="90"/>
      <c r="W7046" s="90"/>
      <c r="X7046" s="90"/>
      <c r="Y7046" s="90"/>
    </row>
    <row r="7047" spans="1:25" ht="15" customHeight="1" x14ac:dyDescent="0.25">
      <c r="A7047" s="64" t="s">
        <v>935</v>
      </c>
      <c r="B7047" s="64" t="s">
        <v>140</v>
      </c>
      <c r="C7047" s="64" t="s">
        <v>1304</v>
      </c>
      <c r="D7047" s="64" t="s">
        <v>2384</v>
      </c>
      <c r="E7047" s="20" t="s">
        <v>308</v>
      </c>
      <c r="F7047" s="64"/>
      <c r="G7047" s="53" t="s">
        <v>388</v>
      </c>
      <c r="H7047" s="53" t="s">
        <v>307</v>
      </c>
      <c r="I7047" s="26">
        <v>78600</v>
      </c>
      <c r="J7047" s="26">
        <v>56000</v>
      </c>
      <c r="K7047" s="26">
        <v>29500</v>
      </c>
      <c r="L7047" s="26">
        <f t="shared" si="6570"/>
        <v>18500</v>
      </c>
      <c r="M7047" s="26">
        <v>8000</v>
      </c>
      <c r="N7047" s="26"/>
      <c r="O7047" s="26">
        <v>10500</v>
      </c>
      <c r="P7047" s="26">
        <f t="shared" si="6571"/>
        <v>48000</v>
      </c>
      <c r="Q7047" s="26">
        <f t="shared" si="6572"/>
        <v>85.714285714285708</v>
      </c>
      <c r="R7047" s="90"/>
      <c r="S7047" s="90"/>
      <c r="T7047" s="90"/>
      <c r="U7047" s="90"/>
      <c r="V7047" s="90"/>
      <c r="W7047" s="90"/>
      <c r="X7047" s="90"/>
      <c r="Y7047" s="90"/>
    </row>
    <row r="7048" spans="1:25" ht="15" customHeight="1" x14ac:dyDescent="0.25">
      <c r="A7048" s="64" t="s">
        <v>935</v>
      </c>
      <c r="B7048" s="64" t="s">
        <v>140</v>
      </c>
      <c r="C7048" s="64" t="s">
        <v>1304</v>
      </c>
      <c r="D7048" s="64" t="s">
        <v>2384</v>
      </c>
      <c r="E7048" s="20" t="s">
        <v>311</v>
      </c>
      <c r="F7048" s="64"/>
      <c r="G7048" s="53" t="s">
        <v>388</v>
      </c>
      <c r="H7048" s="53" t="s">
        <v>310</v>
      </c>
      <c r="I7048" s="26">
        <v>9600</v>
      </c>
      <c r="J7048" s="26">
        <v>0</v>
      </c>
      <c r="K7048" s="26">
        <v>0</v>
      </c>
      <c r="L7048" s="26">
        <f t="shared" si="6570"/>
        <v>0</v>
      </c>
      <c r="M7048" s="26"/>
      <c r="N7048" s="26"/>
      <c r="O7048" s="26"/>
      <c r="P7048" s="26">
        <f t="shared" si="6571"/>
        <v>0</v>
      </c>
      <c r="Q7048" s="26" t="str">
        <f t="shared" si="6572"/>
        <v>-</v>
      </c>
      <c r="R7048" s="90"/>
      <c r="S7048" s="90"/>
      <c r="T7048" s="90"/>
      <c r="U7048" s="90"/>
      <c r="V7048" s="90"/>
      <c r="W7048" s="90"/>
      <c r="X7048" s="90"/>
      <c r="Y7048" s="90"/>
    </row>
    <row r="7049" spans="1:25" ht="15" customHeight="1" x14ac:dyDescent="0.25">
      <c r="A7049" s="63" t="s">
        <v>935</v>
      </c>
      <c r="B7049" s="63" t="s">
        <v>140</v>
      </c>
      <c r="C7049" s="63" t="s">
        <v>1304</v>
      </c>
      <c r="D7049" s="63" t="s">
        <v>2384</v>
      </c>
      <c r="E7049" s="63" t="s">
        <v>39</v>
      </c>
      <c r="F7049" s="64" t="s">
        <v>1</v>
      </c>
      <c r="G7049" s="53" t="s">
        <v>1</v>
      </c>
      <c r="H7049" s="65" t="s">
        <v>40</v>
      </c>
      <c r="I7049" s="31">
        <f t="shared" ref="I7049:K7049" si="6618">SUM(I7050:I7053)</f>
        <v>359372</v>
      </c>
      <c r="J7049" s="31">
        <f t="shared" si="6618"/>
        <v>91103</v>
      </c>
      <c r="K7049" s="31">
        <f t="shared" si="6618"/>
        <v>14500</v>
      </c>
      <c r="L7049" s="31">
        <f t="shared" si="6570"/>
        <v>62323</v>
      </c>
      <c r="M7049" s="31">
        <f t="shared" ref="M7049" si="6619">SUM(M7050:M7053)</f>
        <v>56523</v>
      </c>
      <c r="N7049" s="31">
        <f t="shared" ref="N7049:O7049" si="6620">SUM(N7050:N7053)</f>
        <v>2900</v>
      </c>
      <c r="O7049" s="31">
        <f t="shared" si="6620"/>
        <v>2900</v>
      </c>
      <c r="P7049" s="31">
        <f t="shared" si="6571"/>
        <v>76823</v>
      </c>
      <c r="Q7049" s="31">
        <f t="shared" si="6572"/>
        <v>84.325433849598809</v>
      </c>
      <c r="R7049" s="94"/>
      <c r="S7049" s="94"/>
      <c r="T7049" s="94"/>
      <c r="U7049" s="94"/>
      <c r="V7049" s="94"/>
      <c r="W7049" s="94"/>
      <c r="X7049" s="94"/>
      <c r="Y7049" s="94"/>
    </row>
    <row r="7050" spans="1:25" ht="15" customHeight="1" x14ac:dyDescent="0.25">
      <c r="A7050" s="64" t="s">
        <v>935</v>
      </c>
      <c r="B7050" s="64" t="s">
        <v>140</v>
      </c>
      <c r="C7050" s="64" t="s">
        <v>1304</v>
      </c>
      <c r="D7050" s="64" t="s">
        <v>2384</v>
      </c>
      <c r="E7050" s="20" t="s">
        <v>41</v>
      </c>
      <c r="F7050" s="64"/>
      <c r="G7050" s="53" t="s">
        <v>388</v>
      </c>
      <c r="H7050" s="53" t="s">
        <v>40</v>
      </c>
      <c r="I7050" s="26">
        <v>305992</v>
      </c>
      <c r="J7050" s="26">
        <v>48023</v>
      </c>
      <c r="K7050" s="26">
        <v>0</v>
      </c>
      <c r="L7050" s="26">
        <f t="shared" si="6570"/>
        <v>48023</v>
      </c>
      <c r="M7050" s="26">
        <v>48023</v>
      </c>
      <c r="N7050" s="26"/>
      <c r="O7050" s="26"/>
      <c r="P7050" s="26">
        <f t="shared" si="6571"/>
        <v>48023</v>
      </c>
      <c r="Q7050" s="26">
        <f t="shared" si="6572"/>
        <v>100</v>
      </c>
      <c r="R7050" s="90"/>
      <c r="S7050" s="90"/>
      <c r="T7050" s="90"/>
      <c r="U7050" s="90"/>
      <c r="V7050" s="90"/>
      <c r="W7050" s="90"/>
      <c r="X7050" s="90"/>
      <c r="Y7050" s="90"/>
    </row>
    <row r="7051" spans="1:25" s="17" customFormat="1" ht="15" customHeight="1" x14ac:dyDescent="0.25">
      <c r="A7051" s="44" t="s">
        <v>935</v>
      </c>
      <c r="B7051" s="44" t="s">
        <v>140</v>
      </c>
      <c r="C7051" s="44" t="s">
        <v>1304</v>
      </c>
      <c r="D7051" s="44" t="s">
        <v>2384</v>
      </c>
      <c r="E7051" s="45" t="s">
        <v>41</v>
      </c>
      <c r="F7051" s="44" t="s">
        <v>3810</v>
      </c>
      <c r="G7051" s="46" t="s">
        <v>388</v>
      </c>
      <c r="H7051" s="46" t="s">
        <v>3803</v>
      </c>
      <c r="I7051" s="35">
        <v>0</v>
      </c>
      <c r="J7051" s="35">
        <v>0</v>
      </c>
      <c r="K7051" s="35">
        <v>0</v>
      </c>
      <c r="L7051" s="35">
        <f t="shared" si="6570"/>
        <v>0</v>
      </c>
      <c r="M7051" s="35"/>
      <c r="N7051" s="35"/>
      <c r="O7051" s="35"/>
      <c r="P7051" s="35">
        <f t="shared" si="6571"/>
        <v>0</v>
      </c>
      <c r="Q7051" s="35" t="str">
        <f t="shared" si="6572"/>
        <v>-</v>
      </c>
      <c r="R7051" s="95"/>
      <c r="S7051" s="95"/>
      <c r="T7051" s="95"/>
      <c r="U7051" s="95"/>
      <c r="V7051" s="95"/>
      <c r="W7051" s="95"/>
      <c r="X7051" s="95"/>
      <c r="Y7051" s="95"/>
    </row>
    <row r="7052" spans="1:25" ht="15" customHeight="1" x14ac:dyDescent="0.25">
      <c r="A7052" s="64" t="s">
        <v>935</v>
      </c>
      <c r="B7052" s="64" t="s">
        <v>140</v>
      </c>
      <c r="C7052" s="64" t="s">
        <v>1304</v>
      </c>
      <c r="D7052" s="64" t="s">
        <v>2384</v>
      </c>
      <c r="E7052" s="20" t="s">
        <v>41</v>
      </c>
      <c r="F7052" s="64" t="s">
        <v>2391</v>
      </c>
      <c r="G7052" s="53" t="s">
        <v>388</v>
      </c>
      <c r="H7052" s="53" t="s">
        <v>49</v>
      </c>
      <c r="I7052" s="26">
        <v>28930</v>
      </c>
      <c r="J7052" s="26">
        <v>26630</v>
      </c>
      <c r="K7052" s="26">
        <v>14500</v>
      </c>
      <c r="L7052" s="26">
        <f t="shared" si="6570"/>
        <v>4500</v>
      </c>
      <c r="M7052" s="26">
        <v>1500</v>
      </c>
      <c r="N7052" s="26">
        <v>1500</v>
      </c>
      <c r="O7052" s="26">
        <v>1500</v>
      </c>
      <c r="P7052" s="26">
        <f t="shared" si="6571"/>
        <v>19000</v>
      </c>
      <c r="Q7052" s="26">
        <f t="shared" si="6572"/>
        <v>71.348103642508448</v>
      </c>
      <c r="R7052" s="90"/>
      <c r="S7052" s="90"/>
      <c r="T7052" s="90"/>
      <c r="U7052" s="90"/>
      <c r="V7052" s="90"/>
      <c r="W7052" s="90"/>
      <c r="X7052" s="90"/>
      <c r="Y7052" s="90"/>
    </row>
    <row r="7053" spans="1:25" ht="22.5" customHeight="1" x14ac:dyDescent="0.25">
      <c r="A7053" s="64" t="s">
        <v>935</v>
      </c>
      <c r="B7053" s="64" t="s">
        <v>140</v>
      </c>
      <c r="C7053" s="64" t="s">
        <v>1304</v>
      </c>
      <c r="D7053" s="64" t="s">
        <v>2384</v>
      </c>
      <c r="E7053" s="20" t="s">
        <v>41</v>
      </c>
      <c r="F7053" s="64" t="s">
        <v>2392</v>
      </c>
      <c r="G7053" s="53" t="s">
        <v>388</v>
      </c>
      <c r="H7053" s="53" t="s">
        <v>55</v>
      </c>
      <c r="I7053" s="26">
        <v>24450</v>
      </c>
      <c r="J7053" s="26">
        <v>16450</v>
      </c>
      <c r="K7053" s="26">
        <v>0</v>
      </c>
      <c r="L7053" s="26">
        <f t="shared" si="6570"/>
        <v>9800</v>
      </c>
      <c r="M7053" s="26">
        <v>7000</v>
      </c>
      <c r="N7053" s="26">
        <v>1400</v>
      </c>
      <c r="O7053" s="26">
        <v>1400</v>
      </c>
      <c r="P7053" s="26">
        <f t="shared" si="6571"/>
        <v>9800</v>
      </c>
      <c r="Q7053" s="26">
        <f t="shared" si="6572"/>
        <v>59.574468085106382</v>
      </c>
      <c r="R7053" s="90"/>
      <c r="S7053" s="90"/>
      <c r="T7053" s="90"/>
      <c r="U7053" s="90"/>
      <c r="V7053" s="90"/>
      <c r="W7053" s="90"/>
      <c r="X7053" s="90"/>
      <c r="Y7053" s="90"/>
    </row>
    <row r="7054" spans="1:25" s="17" customFormat="1" ht="15" customHeight="1" x14ac:dyDescent="0.25">
      <c r="A7054" s="76" t="s">
        <v>1</v>
      </c>
      <c r="B7054" s="76" t="s">
        <v>1</v>
      </c>
      <c r="C7054" s="76" t="s">
        <v>1</v>
      </c>
      <c r="D7054" s="77" t="s">
        <v>1</v>
      </c>
      <c r="E7054" s="77" t="s">
        <v>1</v>
      </c>
      <c r="F7054" s="77" t="s">
        <v>1</v>
      </c>
      <c r="G7054" s="77" t="s">
        <v>1</v>
      </c>
      <c r="H7054" s="78" t="s">
        <v>56</v>
      </c>
      <c r="I7054" s="35">
        <f t="shared" ref="I7054:K7054" si="6621">SUM(I7055)</f>
        <v>7100</v>
      </c>
      <c r="J7054" s="35">
        <f t="shared" si="6621"/>
        <v>0</v>
      </c>
      <c r="K7054" s="35">
        <f t="shared" si="6621"/>
        <v>0</v>
      </c>
      <c r="L7054" s="35">
        <f t="shared" si="6570"/>
        <v>0</v>
      </c>
      <c r="M7054" s="35">
        <f t="shared" ref="M7054" si="6622">SUM(M7055)</f>
        <v>0</v>
      </c>
      <c r="N7054" s="35">
        <f t="shared" ref="N7054:O7054" si="6623">SUM(N7055)</f>
        <v>0</v>
      </c>
      <c r="O7054" s="35">
        <f t="shared" si="6623"/>
        <v>0</v>
      </c>
      <c r="P7054" s="35">
        <f t="shared" si="6571"/>
        <v>0</v>
      </c>
      <c r="Q7054" s="35" t="str">
        <f t="shared" si="6572"/>
        <v>-</v>
      </c>
      <c r="R7054" s="95"/>
      <c r="S7054" s="95"/>
      <c r="T7054" s="95"/>
      <c r="U7054" s="95"/>
      <c r="V7054" s="95"/>
      <c r="W7054" s="95"/>
      <c r="X7054" s="95"/>
      <c r="Y7054" s="95"/>
    </row>
    <row r="7055" spans="1:25" s="17" customFormat="1" ht="15" customHeight="1" x14ac:dyDescent="0.25">
      <c r="A7055" s="76" t="s">
        <v>935</v>
      </c>
      <c r="B7055" s="76" t="s">
        <v>140</v>
      </c>
      <c r="C7055" s="76" t="s">
        <v>1304</v>
      </c>
      <c r="D7055" s="76" t="s">
        <v>2384</v>
      </c>
      <c r="E7055" s="77" t="s">
        <v>57</v>
      </c>
      <c r="F7055" s="77" t="s">
        <v>1</v>
      </c>
      <c r="G7055" s="77" t="s">
        <v>1</v>
      </c>
      <c r="H7055" s="77" t="s">
        <v>58</v>
      </c>
      <c r="I7055" s="35">
        <f t="shared" ref="I7055:K7055" si="6624">SUM(I7056:I7058)</f>
        <v>7100</v>
      </c>
      <c r="J7055" s="35">
        <f t="shared" si="6624"/>
        <v>0</v>
      </c>
      <c r="K7055" s="35">
        <f t="shared" si="6624"/>
        <v>0</v>
      </c>
      <c r="L7055" s="35">
        <f t="shared" si="6570"/>
        <v>0</v>
      </c>
      <c r="M7055" s="35">
        <f t="shared" ref="M7055" si="6625">SUM(M7056:M7058)</f>
        <v>0</v>
      </c>
      <c r="N7055" s="35">
        <f t="shared" ref="N7055:O7055" si="6626">SUM(N7056:N7058)</f>
        <v>0</v>
      </c>
      <c r="O7055" s="35">
        <f t="shared" si="6626"/>
        <v>0</v>
      </c>
      <c r="P7055" s="35">
        <f t="shared" si="6571"/>
        <v>0</v>
      </c>
      <c r="Q7055" s="35" t="str">
        <f t="shared" si="6572"/>
        <v>-</v>
      </c>
      <c r="R7055" s="95"/>
      <c r="S7055" s="95"/>
      <c r="T7055" s="95"/>
      <c r="U7055" s="95"/>
      <c r="V7055" s="95"/>
      <c r="W7055" s="95"/>
      <c r="X7055" s="95"/>
      <c r="Y7055" s="95"/>
    </row>
    <row r="7056" spans="1:25" s="17" customFormat="1" ht="15" customHeight="1" x14ac:dyDescent="0.25">
      <c r="A7056" s="44" t="s">
        <v>935</v>
      </c>
      <c r="B7056" s="44" t="s">
        <v>140</v>
      </c>
      <c r="C7056" s="44" t="s">
        <v>1304</v>
      </c>
      <c r="D7056" s="44" t="s">
        <v>2384</v>
      </c>
      <c r="E7056" s="45" t="s">
        <v>106</v>
      </c>
      <c r="F7056" s="44"/>
      <c r="G7056" s="46" t="s">
        <v>388</v>
      </c>
      <c r="H7056" s="46" t="s">
        <v>105</v>
      </c>
      <c r="I7056" s="35">
        <v>1000</v>
      </c>
      <c r="J7056" s="35">
        <v>0</v>
      </c>
      <c r="K7056" s="35">
        <v>0</v>
      </c>
      <c r="L7056" s="35">
        <f t="shared" ref="L7056:L7119" si="6627">SUM(M7056:O7056)</f>
        <v>0</v>
      </c>
      <c r="M7056" s="35"/>
      <c r="N7056" s="35"/>
      <c r="O7056" s="35"/>
      <c r="P7056" s="35">
        <f t="shared" ref="P7056:P7119" si="6628">K7056+L7056</f>
        <v>0</v>
      </c>
      <c r="Q7056" s="35" t="str">
        <f t="shared" ref="Q7056:Q7119" si="6629">IF(J7056=0,"-",P7056/J7056*100)</f>
        <v>-</v>
      </c>
      <c r="R7056" s="95"/>
      <c r="S7056" s="95"/>
      <c r="T7056" s="95"/>
      <c r="U7056" s="95"/>
      <c r="V7056" s="95"/>
      <c r="W7056" s="95"/>
      <c r="X7056" s="95"/>
      <c r="Y7056" s="95"/>
    </row>
    <row r="7057" spans="1:25" s="17" customFormat="1" ht="15" customHeight="1" x14ac:dyDescent="0.25">
      <c r="A7057" s="44" t="s">
        <v>935</v>
      </c>
      <c r="B7057" s="44" t="s">
        <v>140</v>
      </c>
      <c r="C7057" s="44" t="s">
        <v>1304</v>
      </c>
      <c r="D7057" s="44" t="s">
        <v>2384</v>
      </c>
      <c r="E7057" s="45">
        <v>614300</v>
      </c>
      <c r="F7057" s="44"/>
      <c r="G7057" s="46" t="s">
        <v>388</v>
      </c>
      <c r="H7057" s="46" t="s">
        <v>60</v>
      </c>
      <c r="I7057" s="35">
        <v>100</v>
      </c>
      <c r="J7057" s="35">
        <v>0</v>
      </c>
      <c r="K7057" s="35">
        <v>0</v>
      </c>
      <c r="L7057" s="35">
        <f t="shared" si="6627"/>
        <v>0</v>
      </c>
      <c r="M7057" s="35"/>
      <c r="N7057" s="35"/>
      <c r="O7057" s="35"/>
      <c r="P7057" s="35">
        <f t="shared" si="6628"/>
        <v>0</v>
      </c>
      <c r="Q7057" s="35" t="str">
        <f t="shared" si="6629"/>
        <v>-</v>
      </c>
      <c r="R7057" s="95"/>
      <c r="S7057" s="95"/>
      <c r="T7057" s="95"/>
      <c r="U7057" s="95"/>
      <c r="V7057" s="95"/>
      <c r="W7057" s="95"/>
      <c r="X7057" s="95"/>
      <c r="Y7057" s="95"/>
    </row>
    <row r="7058" spans="1:25" s="17" customFormat="1" ht="15" customHeight="1" x14ac:dyDescent="0.25">
      <c r="A7058" s="44" t="s">
        <v>935</v>
      </c>
      <c r="B7058" s="44" t="s">
        <v>140</v>
      </c>
      <c r="C7058" s="44" t="s">
        <v>1304</v>
      </c>
      <c r="D7058" s="44" t="s">
        <v>2384</v>
      </c>
      <c r="E7058" s="45" t="s">
        <v>68</v>
      </c>
      <c r="F7058" s="44"/>
      <c r="G7058" s="46" t="s">
        <v>388</v>
      </c>
      <c r="H7058" s="46" t="s">
        <v>67</v>
      </c>
      <c r="I7058" s="35">
        <v>6000</v>
      </c>
      <c r="J7058" s="35">
        <v>0</v>
      </c>
      <c r="K7058" s="35">
        <v>0</v>
      </c>
      <c r="L7058" s="35">
        <f t="shared" si="6627"/>
        <v>0</v>
      </c>
      <c r="M7058" s="35"/>
      <c r="N7058" s="35"/>
      <c r="O7058" s="35"/>
      <c r="P7058" s="35">
        <f t="shared" si="6628"/>
        <v>0</v>
      </c>
      <c r="Q7058" s="35" t="str">
        <f t="shared" si="6629"/>
        <v>-</v>
      </c>
      <c r="R7058" s="95"/>
      <c r="S7058" s="95"/>
      <c r="T7058" s="95"/>
      <c r="U7058" s="95"/>
      <c r="V7058" s="95"/>
      <c r="W7058" s="95"/>
      <c r="X7058" s="95"/>
      <c r="Y7058" s="95"/>
    </row>
    <row r="7059" spans="1:25" ht="16.5" customHeight="1" x14ac:dyDescent="0.25">
      <c r="A7059" s="63" t="s">
        <v>1</v>
      </c>
      <c r="B7059" s="63" t="s">
        <v>1</v>
      </c>
      <c r="C7059" s="63" t="s">
        <v>1</v>
      </c>
      <c r="D7059" s="65" t="s">
        <v>1</v>
      </c>
      <c r="E7059" s="65" t="s">
        <v>1</v>
      </c>
      <c r="F7059" s="65" t="s">
        <v>1</v>
      </c>
      <c r="G7059" s="65" t="s">
        <v>1</v>
      </c>
      <c r="H7059" s="66" t="s">
        <v>69</v>
      </c>
      <c r="I7059" s="30">
        <f t="shared" ref="I7059:K7059" si="6630">SUM(I7060)</f>
        <v>172148</v>
      </c>
      <c r="J7059" s="30">
        <f t="shared" si="6630"/>
        <v>0</v>
      </c>
      <c r="K7059" s="30">
        <f t="shared" si="6630"/>
        <v>0</v>
      </c>
      <c r="L7059" s="30">
        <f t="shared" si="6627"/>
        <v>0</v>
      </c>
      <c r="M7059" s="30">
        <f t="shared" ref="M7059" si="6631">SUM(M7060)</f>
        <v>0</v>
      </c>
      <c r="N7059" s="30">
        <f t="shared" ref="N7059:O7059" si="6632">SUM(N7060)</f>
        <v>0</v>
      </c>
      <c r="O7059" s="30">
        <f t="shared" si="6632"/>
        <v>0</v>
      </c>
      <c r="P7059" s="30">
        <f t="shared" si="6628"/>
        <v>0</v>
      </c>
      <c r="Q7059" s="30" t="str">
        <f t="shared" si="6629"/>
        <v>-</v>
      </c>
      <c r="R7059" s="93"/>
      <c r="S7059" s="93"/>
      <c r="T7059" s="93"/>
      <c r="U7059" s="93"/>
      <c r="V7059" s="93"/>
      <c r="W7059" s="93"/>
      <c r="X7059" s="93"/>
      <c r="Y7059" s="93"/>
    </row>
    <row r="7060" spans="1:25" ht="15" customHeight="1" x14ac:dyDescent="0.25">
      <c r="A7060" s="63" t="s">
        <v>935</v>
      </c>
      <c r="B7060" s="63" t="s">
        <v>140</v>
      </c>
      <c r="C7060" s="63" t="s">
        <v>1304</v>
      </c>
      <c r="D7060" s="63" t="s">
        <v>2384</v>
      </c>
      <c r="E7060" s="65" t="s">
        <v>70</v>
      </c>
      <c r="F7060" s="65" t="s">
        <v>1</v>
      </c>
      <c r="G7060" s="65" t="s">
        <v>1</v>
      </c>
      <c r="H7060" s="65" t="s">
        <v>71</v>
      </c>
      <c r="I7060" s="31">
        <f t="shared" ref="I7060:K7060" si="6633">SUM(I7061:I7063)</f>
        <v>172148</v>
      </c>
      <c r="J7060" s="31">
        <f t="shared" si="6633"/>
        <v>0</v>
      </c>
      <c r="K7060" s="31">
        <f t="shared" si="6633"/>
        <v>0</v>
      </c>
      <c r="L7060" s="31">
        <f t="shared" si="6627"/>
        <v>0</v>
      </c>
      <c r="M7060" s="31">
        <f t="shared" ref="M7060" si="6634">SUM(M7061:M7063)</f>
        <v>0</v>
      </c>
      <c r="N7060" s="31">
        <f t="shared" ref="N7060:O7060" si="6635">SUM(N7061:N7063)</f>
        <v>0</v>
      </c>
      <c r="O7060" s="31">
        <f t="shared" si="6635"/>
        <v>0</v>
      </c>
      <c r="P7060" s="31">
        <f t="shared" si="6628"/>
        <v>0</v>
      </c>
      <c r="Q7060" s="31" t="str">
        <f t="shared" si="6629"/>
        <v>-</v>
      </c>
      <c r="R7060" s="94"/>
      <c r="S7060" s="94"/>
      <c r="T7060" s="94"/>
      <c r="U7060" s="94"/>
      <c r="V7060" s="94"/>
      <c r="W7060" s="94"/>
      <c r="X7060" s="94"/>
      <c r="Y7060" s="94"/>
    </row>
    <row r="7061" spans="1:25" ht="15" customHeight="1" x14ac:dyDescent="0.25">
      <c r="A7061" s="64" t="s">
        <v>935</v>
      </c>
      <c r="B7061" s="64" t="s">
        <v>140</v>
      </c>
      <c r="C7061" s="64" t="s">
        <v>1304</v>
      </c>
      <c r="D7061" s="64" t="s">
        <v>2384</v>
      </c>
      <c r="E7061" s="20" t="s">
        <v>74</v>
      </c>
      <c r="F7061" s="64"/>
      <c r="G7061" s="53" t="s">
        <v>388</v>
      </c>
      <c r="H7061" s="53" t="s">
        <v>73</v>
      </c>
      <c r="I7061" s="26">
        <v>110750</v>
      </c>
      <c r="J7061" s="26">
        <v>0</v>
      </c>
      <c r="K7061" s="26">
        <v>0</v>
      </c>
      <c r="L7061" s="26">
        <f t="shared" si="6627"/>
        <v>0</v>
      </c>
      <c r="M7061" s="26"/>
      <c r="N7061" s="26"/>
      <c r="O7061" s="26"/>
      <c r="P7061" s="26">
        <f t="shared" si="6628"/>
        <v>0</v>
      </c>
      <c r="Q7061" s="26" t="str">
        <f t="shared" si="6629"/>
        <v>-</v>
      </c>
      <c r="R7061" s="90"/>
      <c r="S7061" s="90"/>
      <c r="T7061" s="90"/>
      <c r="U7061" s="90"/>
      <c r="V7061" s="90"/>
      <c r="W7061" s="90"/>
      <c r="X7061" s="90"/>
      <c r="Y7061" s="90"/>
    </row>
    <row r="7062" spans="1:25" s="17" customFormat="1" ht="15" customHeight="1" x14ac:dyDescent="0.25">
      <c r="A7062" s="44" t="s">
        <v>935</v>
      </c>
      <c r="B7062" s="44" t="s">
        <v>140</v>
      </c>
      <c r="C7062" s="44" t="s">
        <v>1304</v>
      </c>
      <c r="D7062" s="44" t="s">
        <v>2384</v>
      </c>
      <c r="E7062" s="45">
        <v>821500</v>
      </c>
      <c r="F7062" s="44"/>
      <c r="G7062" s="46" t="s">
        <v>388</v>
      </c>
      <c r="H7062" s="46" t="s">
        <v>3801</v>
      </c>
      <c r="I7062" s="35">
        <v>100</v>
      </c>
      <c r="J7062" s="35">
        <v>0</v>
      </c>
      <c r="K7062" s="35">
        <v>0</v>
      </c>
      <c r="L7062" s="35">
        <f t="shared" si="6627"/>
        <v>0</v>
      </c>
      <c r="M7062" s="35"/>
      <c r="N7062" s="35"/>
      <c r="O7062" s="35"/>
      <c r="P7062" s="35">
        <f t="shared" si="6628"/>
        <v>0</v>
      </c>
      <c r="Q7062" s="35" t="str">
        <f t="shared" si="6629"/>
        <v>-</v>
      </c>
      <c r="R7062" s="95"/>
      <c r="S7062" s="95"/>
      <c r="T7062" s="95"/>
      <c r="U7062" s="95"/>
      <c r="V7062" s="95"/>
      <c r="W7062" s="95"/>
      <c r="X7062" s="95"/>
      <c r="Y7062" s="95"/>
    </row>
    <row r="7063" spans="1:25" s="17" customFormat="1" ht="15" customHeight="1" x14ac:dyDescent="0.25">
      <c r="A7063" s="44" t="s">
        <v>935</v>
      </c>
      <c r="B7063" s="44" t="s">
        <v>140</v>
      </c>
      <c r="C7063" s="44" t="s">
        <v>1304</v>
      </c>
      <c r="D7063" s="44" t="s">
        <v>2384</v>
      </c>
      <c r="E7063" s="45">
        <v>821600</v>
      </c>
      <c r="F7063" s="44"/>
      <c r="G7063" s="46" t="s">
        <v>388</v>
      </c>
      <c r="H7063" s="46" t="s">
        <v>3802</v>
      </c>
      <c r="I7063" s="35">
        <v>61298</v>
      </c>
      <c r="J7063" s="35">
        <v>0</v>
      </c>
      <c r="K7063" s="35">
        <v>0</v>
      </c>
      <c r="L7063" s="35">
        <f t="shared" si="6627"/>
        <v>0</v>
      </c>
      <c r="M7063" s="35"/>
      <c r="N7063" s="35"/>
      <c r="O7063" s="35"/>
      <c r="P7063" s="35">
        <f t="shared" si="6628"/>
        <v>0</v>
      </c>
      <c r="Q7063" s="35" t="str">
        <f t="shared" si="6629"/>
        <v>-</v>
      </c>
      <c r="R7063" s="95"/>
      <c r="S7063" s="95"/>
      <c r="T7063" s="95"/>
      <c r="U7063" s="95"/>
      <c r="V7063" s="95"/>
      <c r="W7063" s="95"/>
      <c r="X7063" s="95"/>
      <c r="Y7063" s="95"/>
    </row>
    <row r="7064" spans="1:25" ht="15" customHeight="1" x14ac:dyDescent="0.25">
      <c r="A7064" s="53" t="s">
        <v>1</v>
      </c>
      <c r="B7064" s="53" t="s">
        <v>1</v>
      </c>
      <c r="C7064" s="53" t="s">
        <v>1</v>
      </c>
      <c r="D7064" s="53" t="s">
        <v>1</v>
      </c>
      <c r="E7064" s="53" t="s">
        <v>1</v>
      </c>
      <c r="F7064" s="53" t="s">
        <v>1</v>
      </c>
      <c r="G7064" s="53" t="s">
        <v>1</v>
      </c>
      <c r="H7064" s="66" t="s">
        <v>2393</v>
      </c>
      <c r="I7064" s="30">
        <f t="shared" ref="I7064:K7064" si="6636">SUM(I7030,I7059,I7054)</f>
        <v>10306660</v>
      </c>
      <c r="J7064" s="30">
        <f t="shared" si="6636"/>
        <v>9199733</v>
      </c>
      <c r="K7064" s="30">
        <f t="shared" si="6636"/>
        <v>4790326</v>
      </c>
      <c r="L7064" s="30">
        <f t="shared" si="6627"/>
        <v>2224433</v>
      </c>
      <c r="M7064" s="30">
        <f t="shared" ref="M7064" si="6637">SUM(M7030,M7059,M7054)</f>
        <v>781983</v>
      </c>
      <c r="N7064" s="30">
        <f t="shared" ref="N7064:O7064" si="6638">SUM(N7030,N7059,N7054)</f>
        <v>698050</v>
      </c>
      <c r="O7064" s="30">
        <f t="shared" si="6638"/>
        <v>744400</v>
      </c>
      <c r="P7064" s="30">
        <f t="shared" si="6628"/>
        <v>7014759</v>
      </c>
      <c r="Q7064" s="30">
        <f t="shared" si="6629"/>
        <v>76.24959333058905</v>
      </c>
      <c r="R7064" s="93"/>
      <c r="S7064" s="93"/>
      <c r="T7064" s="93"/>
      <c r="U7064" s="93"/>
      <c r="V7064" s="93"/>
      <c r="W7064" s="93"/>
      <c r="X7064" s="93"/>
      <c r="Y7064" s="93"/>
    </row>
    <row r="7065" spans="1:25" ht="15" customHeight="1" thickBot="1" x14ac:dyDescent="0.3">
      <c r="A7065" s="53" t="s">
        <v>1</v>
      </c>
      <c r="B7065" s="53" t="s">
        <v>1</v>
      </c>
      <c r="C7065" s="53" t="s">
        <v>1</v>
      </c>
      <c r="D7065" s="53" t="s">
        <v>1</v>
      </c>
      <c r="E7065" s="53" t="s">
        <v>1</v>
      </c>
      <c r="F7065" s="53" t="s">
        <v>1</v>
      </c>
      <c r="G7065" s="53" t="s">
        <v>1</v>
      </c>
      <c r="H7065" s="65" t="s">
        <v>76</v>
      </c>
      <c r="I7065" s="31"/>
      <c r="J7065" s="31"/>
      <c r="K7065" s="31">
        <v>0</v>
      </c>
      <c r="L7065" s="31"/>
      <c r="M7065" s="31"/>
      <c r="N7065" s="31"/>
      <c r="O7065" s="31"/>
      <c r="P7065" s="31"/>
      <c r="Q7065" s="31"/>
      <c r="R7065" s="94"/>
      <c r="S7065" s="94"/>
      <c r="T7065" s="94"/>
      <c r="U7065" s="94"/>
      <c r="V7065" s="94"/>
      <c r="W7065" s="94"/>
      <c r="X7065" s="94"/>
      <c r="Y7065" s="94"/>
    </row>
    <row r="7066" spans="1:25" ht="47.25" customHeight="1" thickBot="1" x14ac:dyDescent="0.3">
      <c r="A7066" s="110" t="s">
        <v>1</v>
      </c>
      <c r="B7066" s="110" t="s">
        <v>1</v>
      </c>
      <c r="C7066" s="110" t="s">
        <v>1</v>
      </c>
      <c r="D7066" s="110" t="s">
        <v>1</v>
      </c>
      <c r="E7066" s="110" t="s">
        <v>1</v>
      </c>
      <c r="F7066" s="110" t="s">
        <v>1</v>
      </c>
      <c r="G7066" s="110" t="s">
        <v>1</v>
      </c>
      <c r="H7066" s="28" t="s">
        <v>77</v>
      </c>
      <c r="I7066" s="109" t="s">
        <v>3984</v>
      </c>
      <c r="J7066" s="109" t="s">
        <v>11</v>
      </c>
      <c r="K7066" s="109" t="s">
        <v>3989</v>
      </c>
      <c r="L7066" s="109" t="s">
        <v>3985</v>
      </c>
      <c r="M7066" s="109" t="s">
        <v>4027</v>
      </c>
      <c r="N7066" s="109" t="s">
        <v>3988</v>
      </c>
      <c r="O7066" s="109" t="s">
        <v>3986</v>
      </c>
      <c r="P7066" s="109" t="s">
        <v>3987</v>
      </c>
      <c r="Q7066" s="109" t="s">
        <v>3695</v>
      </c>
      <c r="R7066" s="91"/>
      <c r="S7066" s="91"/>
      <c r="T7066" s="91"/>
      <c r="U7066" s="91"/>
      <c r="V7066" s="91"/>
      <c r="W7066" s="91"/>
      <c r="X7066" s="91"/>
      <c r="Y7066" s="91"/>
    </row>
    <row r="7067" spans="1:25" ht="15" customHeight="1" x14ac:dyDescent="0.25">
      <c r="A7067" s="111"/>
      <c r="B7067" s="111"/>
      <c r="C7067" s="111"/>
      <c r="D7067" s="111"/>
      <c r="E7067" s="111"/>
      <c r="F7067" s="111"/>
      <c r="G7067" s="111"/>
      <c r="H7067" s="67" t="s">
        <v>1</v>
      </c>
      <c r="I7067" s="29">
        <v>1</v>
      </c>
      <c r="J7067" s="29">
        <v>2</v>
      </c>
      <c r="K7067" s="29">
        <v>3</v>
      </c>
      <c r="L7067" s="29" t="s">
        <v>3478</v>
      </c>
      <c r="M7067" s="29">
        <v>5</v>
      </c>
      <c r="N7067" s="29">
        <v>6</v>
      </c>
      <c r="O7067" s="29">
        <v>7</v>
      </c>
      <c r="P7067" s="29" t="s">
        <v>3696</v>
      </c>
      <c r="Q7067" s="29">
        <v>9</v>
      </c>
      <c r="R7067" s="92"/>
      <c r="S7067" s="92"/>
      <c r="T7067" s="92"/>
      <c r="U7067" s="92"/>
      <c r="V7067" s="92"/>
      <c r="W7067" s="92"/>
      <c r="X7067" s="92"/>
      <c r="Y7067" s="92"/>
    </row>
    <row r="7068" spans="1:25" ht="15" customHeight="1" x14ac:dyDescent="0.25">
      <c r="A7068" s="111"/>
      <c r="B7068" s="111"/>
      <c r="C7068" s="111"/>
      <c r="D7068" s="111"/>
      <c r="E7068" s="111"/>
      <c r="F7068" s="111"/>
      <c r="G7068" s="111"/>
      <c r="H7068" s="68" t="s">
        <v>485</v>
      </c>
      <c r="I7068" s="32">
        <f t="shared" ref="I7068:K7068" si="6639">SUM(I7064)</f>
        <v>10306660</v>
      </c>
      <c r="J7068" s="32">
        <f t="shared" si="6639"/>
        <v>9199733</v>
      </c>
      <c r="K7068" s="32">
        <f t="shared" si="6639"/>
        <v>4790326</v>
      </c>
      <c r="L7068" s="32">
        <f t="shared" si="6627"/>
        <v>2224433</v>
      </c>
      <c r="M7068" s="32">
        <f t="shared" ref="M7068" si="6640">SUM(M7064)</f>
        <v>781983</v>
      </c>
      <c r="N7068" s="32">
        <f t="shared" ref="N7068:O7068" si="6641">SUM(N7064)</f>
        <v>698050</v>
      </c>
      <c r="O7068" s="32">
        <f t="shared" si="6641"/>
        <v>744400</v>
      </c>
      <c r="P7068" s="32">
        <f t="shared" si="6628"/>
        <v>7014759</v>
      </c>
      <c r="Q7068" s="32">
        <f t="shared" si="6629"/>
        <v>76.24959333058905</v>
      </c>
      <c r="R7068" s="90"/>
      <c r="S7068" s="90"/>
      <c r="T7068" s="90"/>
      <c r="U7068" s="90"/>
      <c r="V7068" s="90"/>
      <c r="W7068" s="90"/>
      <c r="X7068" s="90"/>
      <c r="Y7068" s="90"/>
    </row>
    <row r="7069" spans="1:25" ht="15" customHeight="1" thickBot="1" x14ac:dyDescent="0.3">
      <c r="A7069" s="111"/>
      <c r="B7069" s="111"/>
      <c r="C7069" s="111"/>
      <c r="D7069" s="111"/>
      <c r="E7069" s="111"/>
      <c r="F7069" s="111"/>
      <c r="G7069" s="111"/>
      <c r="H7069" s="69" t="s">
        <v>79</v>
      </c>
      <c r="I7069" s="32">
        <f t="shared" ref="I7069:K7069" si="6642">SUM(I7068)</f>
        <v>10306660</v>
      </c>
      <c r="J7069" s="32">
        <f t="shared" si="6642"/>
        <v>9199733</v>
      </c>
      <c r="K7069" s="32">
        <f t="shared" si="6642"/>
        <v>4790326</v>
      </c>
      <c r="L7069" s="32">
        <f t="shared" si="6627"/>
        <v>2224433</v>
      </c>
      <c r="M7069" s="32">
        <f t="shared" ref="M7069" si="6643">SUM(M7068)</f>
        <v>781983</v>
      </c>
      <c r="N7069" s="32">
        <f t="shared" ref="N7069:O7069" si="6644">SUM(N7068)</f>
        <v>698050</v>
      </c>
      <c r="O7069" s="32">
        <f t="shared" si="6644"/>
        <v>744400</v>
      </c>
      <c r="P7069" s="32">
        <f t="shared" si="6628"/>
        <v>7014759</v>
      </c>
      <c r="Q7069" s="32">
        <f t="shared" si="6629"/>
        <v>76.24959333058905</v>
      </c>
      <c r="R7069" s="90"/>
      <c r="S7069" s="90"/>
      <c r="T7069" s="90"/>
      <c r="U7069" s="90"/>
      <c r="V7069" s="90"/>
      <c r="W7069" s="90"/>
      <c r="X7069" s="90"/>
      <c r="Y7069" s="90"/>
    </row>
    <row r="7070" spans="1:25" ht="45.75" customHeight="1" thickBot="1" x14ac:dyDescent="0.3">
      <c r="A7070" s="28" t="s">
        <v>4</v>
      </c>
      <c r="B7070" s="28" t="s">
        <v>5</v>
      </c>
      <c r="C7070" s="28" t="s">
        <v>6</v>
      </c>
      <c r="D7070" s="57" t="s">
        <v>1</v>
      </c>
      <c r="E7070" s="28" t="s">
        <v>7</v>
      </c>
      <c r="F7070" s="28" t="s">
        <v>8</v>
      </c>
      <c r="G7070" s="28" t="s">
        <v>9</v>
      </c>
      <c r="H7070" s="28" t="s">
        <v>10</v>
      </c>
      <c r="I7070" s="109" t="s">
        <v>3984</v>
      </c>
      <c r="J7070" s="109" t="s">
        <v>11</v>
      </c>
      <c r="K7070" s="109" t="s">
        <v>3989</v>
      </c>
      <c r="L7070" s="109" t="s">
        <v>3985</v>
      </c>
      <c r="M7070" s="109" t="s">
        <v>4027</v>
      </c>
      <c r="N7070" s="109" t="s">
        <v>3988</v>
      </c>
      <c r="O7070" s="109" t="s">
        <v>3986</v>
      </c>
      <c r="P7070" s="109" t="s">
        <v>3987</v>
      </c>
      <c r="Q7070" s="109" t="s">
        <v>3695</v>
      </c>
      <c r="R7070" s="91"/>
      <c r="S7070" s="91"/>
      <c r="T7070" s="91"/>
      <c r="U7070" s="91"/>
      <c r="V7070" s="91"/>
      <c r="W7070" s="91"/>
      <c r="X7070" s="91"/>
      <c r="Y7070" s="91"/>
    </row>
    <row r="7071" spans="1:25" ht="15" customHeight="1" x14ac:dyDescent="0.25">
      <c r="A7071" s="58" t="s">
        <v>1</v>
      </c>
      <c r="B7071" s="58" t="s">
        <v>1</v>
      </c>
      <c r="C7071" s="58" t="s">
        <v>1</v>
      </c>
      <c r="D7071" s="59" t="s">
        <v>1</v>
      </c>
      <c r="E7071" s="59" t="s">
        <v>1</v>
      </c>
      <c r="F7071" s="60" t="s">
        <v>1</v>
      </c>
      <c r="G7071" s="61" t="s">
        <v>1</v>
      </c>
      <c r="H7071" s="62" t="s">
        <v>1</v>
      </c>
      <c r="I7071" s="29">
        <v>1</v>
      </c>
      <c r="J7071" s="29">
        <v>2</v>
      </c>
      <c r="K7071" s="29">
        <v>3</v>
      </c>
      <c r="L7071" s="29" t="s">
        <v>3478</v>
      </c>
      <c r="M7071" s="29">
        <v>5</v>
      </c>
      <c r="N7071" s="29">
        <v>6</v>
      </c>
      <c r="O7071" s="29">
        <v>7</v>
      </c>
      <c r="P7071" s="29" t="s">
        <v>3696</v>
      </c>
      <c r="Q7071" s="29">
        <v>9</v>
      </c>
      <c r="R7071" s="92"/>
      <c r="S7071" s="92"/>
      <c r="T7071" s="92"/>
      <c r="U7071" s="92"/>
      <c r="V7071" s="92"/>
      <c r="W7071" s="92"/>
      <c r="X7071" s="92"/>
      <c r="Y7071" s="92"/>
    </row>
    <row r="7072" spans="1:25" ht="15" customHeight="1" x14ac:dyDescent="0.25">
      <c r="A7072" s="63" t="s">
        <v>935</v>
      </c>
      <c r="B7072" s="63" t="s">
        <v>140</v>
      </c>
      <c r="C7072" s="64" t="s">
        <v>1315</v>
      </c>
      <c r="D7072" s="64" t="s">
        <v>2394</v>
      </c>
      <c r="E7072" s="65" t="s">
        <v>1</v>
      </c>
      <c r="F7072" s="65" t="s">
        <v>1</v>
      </c>
      <c r="G7072" s="65" t="s">
        <v>1</v>
      </c>
      <c r="H7072" s="65" t="s">
        <v>2395</v>
      </c>
      <c r="I7072" s="26">
        <v>0</v>
      </c>
      <c r="J7072" s="26" t="s">
        <v>1</v>
      </c>
      <c r="K7072" s="26">
        <v>0</v>
      </c>
      <c r="L7072" s="26"/>
      <c r="M7072" s="26"/>
      <c r="N7072" s="26"/>
      <c r="O7072" s="26"/>
      <c r="P7072" s="26"/>
      <c r="Q7072" s="26"/>
      <c r="R7072" s="90"/>
      <c r="S7072" s="90"/>
      <c r="T7072" s="90"/>
      <c r="U7072" s="90"/>
      <c r="V7072" s="90"/>
      <c r="W7072" s="90"/>
      <c r="X7072" s="90"/>
      <c r="Y7072" s="90"/>
    </row>
    <row r="7073" spans="1:25" ht="22.5" customHeight="1" x14ac:dyDescent="0.25">
      <c r="A7073" s="63" t="s">
        <v>1</v>
      </c>
      <c r="B7073" s="63" t="s">
        <v>1</v>
      </c>
      <c r="C7073" s="63" t="s">
        <v>1</v>
      </c>
      <c r="D7073" s="65" t="s">
        <v>1</v>
      </c>
      <c r="E7073" s="65" t="s">
        <v>1</v>
      </c>
      <c r="F7073" s="65" t="s">
        <v>1</v>
      </c>
      <c r="G7073" s="65" t="s">
        <v>1</v>
      </c>
      <c r="H7073" s="66" t="s">
        <v>15</v>
      </c>
      <c r="I7073" s="30">
        <f t="shared" ref="I7073:K7073" si="6645">SUM(I7074,I7082,I7084)</f>
        <v>3253783</v>
      </c>
      <c r="J7073" s="30">
        <f t="shared" si="6645"/>
        <v>2938904</v>
      </c>
      <c r="K7073" s="30">
        <f t="shared" si="6645"/>
        <v>1546946</v>
      </c>
      <c r="L7073" s="30">
        <f t="shared" si="6627"/>
        <v>778594</v>
      </c>
      <c r="M7073" s="30">
        <f t="shared" ref="M7073" si="6646">SUM(M7074,M7082,M7084)</f>
        <v>269121</v>
      </c>
      <c r="N7073" s="30">
        <f t="shared" ref="N7073:O7073" si="6647">SUM(N7074,N7082,N7084)</f>
        <v>287945</v>
      </c>
      <c r="O7073" s="30">
        <f t="shared" si="6647"/>
        <v>221528</v>
      </c>
      <c r="P7073" s="30">
        <f t="shared" si="6628"/>
        <v>2325540</v>
      </c>
      <c r="Q7073" s="30">
        <f t="shared" si="6629"/>
        <v>79.129498615810519</v>
      </c>
      <c r="R7073" s="93"/>
      <c r="S7073" s="93"/>
      <c r="T7073" s="93"/>
      <c r="U7073" s="93"/>
      <c r="V7073" s="93"/>
      <c r="W7073" s="93"/>
      <c r="X7073" s="93"/>
      <c r="Y7073" s="93"/>
    </row>
    <row r="7074" spans="1:25" ht="15" customHeight="1" x14ac:dyDescent="0.25">
      <c r="A7074" s="63" t="s">
        <v>935</v>
      </c>
      <c r="B7074" s="63" t="s">
        <v>140</v>
      </c>
      <c r="C7074" s="63" t="s">
        <v>1315</v>
      </c>
      <c r="D7074" s="63" t="s">
        <v>2394</v>
      </c>
      <c r="E7074" s="65" t="s">
        <v>16</v>
      </c>
      <c r="F7074" s="65" t="s">
        <v>1</v>
      </c>
      <c r="G7074" s="65" t="s">
        <v>1</v>
      </c>
      <c r="H7074" s="65" t="s">
        <v>17</v>
      </c>
      <c r="I7074" s="31">
        <f t="shared" ref="I7074:K7074" si="6648">SUM(I7075:I7076)</f>
        <v>2498247</v>
      </c>
      <c r="J7074" s="31">
        <f t="shared" si="6648"/>
        <v>2398247</v>
      </c>
      <c r="K7074" s="31">
        <f t="shared" si="6648"/>
        <v>1342058</v>
      </c>
      <c r="L7074" s="31">
        <f t="shared" si="6627"/>
        <v>586756</v>
      </c>
      <c r="M7074" s="31">
        <f t="shared" ref="M7074" si="6649">SUM(M7075:M7076)</f>
        <v>202389</v>
      </c>
      <c r="N7074" s="31">
        <f t="shared" ref="N7074:O7074" si="6650">SUM(N7075:N7076)</f>
        <v>186350</v>
      </c>
      <c r="O7074" s="31">
        <f t="shared" si="6650"/>
        <v>198017</v>
      </c>
      <c r="P7074" s="31">
        <f t="shared" si="6628"/>
        <v>1928814</v>
      </c>
      <c r="Q7074" s="31">
        <f t="shared" si="6629"/>
        <v>80.425994486806403</v>
      </c>
      <c r="R7074" s="94"/>
      <c r="S7074" s="94"/>
      <c r="T7074" s="94"/>
      <c r="U7074" s="94"/>
      <c r="V7074" s="94"/>
      <c r="W7074" s="94"/>
      <c r="X7074" s="94"/>
      <c r="Y7074" s="94"/>
    </row>
    <row r="7075" spans="1:25" ht="15" customHeight="1" x14ac:dyDescent="0.25">
      <c r="A7075" s="64" t="s">
        <v>935</v>
      </c>
      <c r="B7075" s="64" t="s">
        <v>140</v>
      </c>
      <c r="C7075" s="64" t="s">
        <v>1315</v>
      </c>
      <c r="D7075" s="64" t="s">
        <v>2394</v>
      </c>
      <c r="E7075" s="20" t="s">
        <v>19</v>
      </c>
      <c r="F7075" s="64"/>
      <c r="G7075" s="53" t="s">
        <v>388</v>
      </c>
      <c r="H7075" s="53" t="s">
        <v>18</v>
      </c>
      <c r="I7075" s="26">
        <v>2300000</v>
      </c>
      <c r="J7075" s="26">
        <v>2200000</v>
      </c>
      <c r="K7075" s="26">
        <v>1222000</v>
      </c>
      <c r="L7075" s="26">
        <f t="shared" si="6627"/>
        <v>549000</v>
      </c>
      <c r="M7075" s="26">
        <v>183000</v>
      </c>
      <c r="N7075" s="26">
        <v>183000</v>
      </c>
      <c r="O7075" s="26">
        <v>183000</v>
      </c>
      <c r="P7075" s="26">
        <f t="shared" si="6628"/>
        <v>1771000</v>
      </c>
      <c r="Q7075" s="26">
        <f t="shared" si="6629"/>
        <v>80.5</v>
      </c>
      <c r="R7075" s="90"/>
      <c r="S7075" s="90"/>
      <c r="T7075" s="90"/>
      <c r="U7075" s="90"/>
      <c r="V7075" s="90"/>
      <c r="W7075" s="90"/>
      <c r="X7075" s="90"/>
      <c r="Y7075" s="90"/>
    </row>
    <row r="7076" spans="1:25" ht="15" customHeight="1" x14ac:dyDescent="0.25">
      <c r="A7076" s="63" t="s">
        <v>935</v>
      </c>
      <c r="B7076" s="63" t="s">
        <v>140</v>
      </c>
      <c r="C7076" s="63" t="s">
        <v>1315</v>
      </c>
      <c r="D7076" s="63" t="s">
        <v>2394</v>
      </c>
      <c r="E7076" s="63" t="s">
        <v>21</v>
      </c>
      <c r="F7076" s="64" t="s">
        <v>1</v>
      </c>
      <c r="G7076" s="53" t="s">
        <v>1</v>
      </c>
      <c r="H7076" s="65" t="s">
        <v>22</v>
      </c>
      <c r="I7076" s="31">
        <f t="shared" ref="I7076:K7076" si="6651">SUM(I7077:I7081)</f>
        <v>198247</v>
      </c>
      <c r="J7076" s="31">
        <f t="shared" si="6651"/>
        <v>198247</v>
      </c>
      <c r="K7076" s="31">
        <f t="shared" si="6651"/>
        <v>120058</v>
      </c>
      <c r="L7076" s="31">
        <f t="shared" si="6627"/>
        <v>37756</v>
      </c>
      <c r="M7076" s="31">
        <f t="shared" ref="M7076" si="6652">SUM(M7077:M7081)</f>
        <v>19389</v>
      </c>
      <c r="N7076" s="31">
        <f t="shared" ref="N7076:O7076" si="6653">SUM(N7077:N7081)</f>
        <v>3350</v>
      </c>
      <c r="O7076" s="31">
        <f t="shared" si="6653"/>
        <v>15017</v>
      </c>
      <c r="P7076" s="31">
        <f t="shared" si="6628"/>
        <v>157814</v>
      </c>
      <c r="Q7076" s="31">
        <f t="shared" si="6629"/>
        <v>79.604735506716366</v>
      </c>
      <c r="R7076" s="94"/>
      <c r="S7076" s="94"/>
      <c r="T7076" s="94"/>
      <c r="U7076" s="94"/>
      <c r="V7076" s="94"/>
      <c r="W7076" s="94"/>
      <c r="X7076" s="94"/>
      <c r="Y7076" s="94"/>
    </row>
    <row r="7077" spans="1:25" ht="15" customHeight="1" x14ac:dyDescent="0.25">
      <c r="A7077" s="64" t="s">
        <v>935</v>
      </c>
      <c r="B7077" s="64" t="s">
        <v>140</v>
      </c>
      <c r="C7077" s="64" t="s">
        <v>1315</v>
      </c>
      <c r="D7077" s="64" t="s">
        <v>2394</v>
      </c>
      <c r="E7077" s="20" t="s">
        <v>23</v>
      </c>
      <c r="F7077" s="64" t="s">
        <v>2396</v>
      </c>
      <c r="G7077" s="53" t="s">
        <v>388</v>
      </c>
      <c r="H7077" s="53" t="s">
        <v>85</v>
      </c>
      <c r="I7077" s="26">
        <v>36762</v>
      </c>
      <c r="J7077" s="26">
        <v>36762</v>
      </c>
      <c r="K7077" s="26">
        <v>23868</v>
      </c>
      <c r="L7077" s="26">
        <f t="shared" si="6627"/>
        <v>10050</v>
      </c>
      <c r="M7077" s="26">
        <v>3350</v>
      </c>
      <c r="N7077" s="26">
        <v>3350</v>
      </c>
      <c r="O7077" s="26">
        <v>3350</v>
      </c>
      <c r="P7077" s="26">
        <f t="shared" si="6628"/>
        <v>33918</v>
      </c>
      <c r="Q7077" s="26">
        <f t="shared" si="6629"/>
        <v>92.263750612045044</v>
      </c>
      <c r="R7077" s="90"/>
      <c r="S7077" s="90"/>
      <c r="T7077" s="90"/>
      <c r="U7077" s="90"/>
      <c r="V7077" s="90"/>
      <c r="W7077" s="90"/>
      <c r="X7077" s="90"/>
      <c r="Y7077" s="90"/>
    </row>
    <row r="7078" spans="1:25" ht="15" customHeight="1" x14ac:dyDescent="0.25">
      <c r="A7078" s="64" t="s">
        <v>935</v>
      </c>
      <c r="B7078" s="64" t="s">
        <v>140</v>
      </c>
      <c r="C7078" s="64" t="s">
        <v>1315</v>
      </c>
      <c r="D7078" s="64" t="s">
        <v>2394</v>
      </c>
      <c r="E7078" s="20" t="s">
        <v>23</v>
      </c>
      <c r="F7078" s="64" t="s">
        <v>2397</v>
      </c>
      <c r="G7078" s="53" t="s">
        <v>388</v>
      </c>
      <c r="H7078" s="53" t="s">
        <v>25</v>
      </c>
      <c r="I7078" s="26">
        <v>119010</v>
      </c>
      <c r="J7078" s="26">
        <v>119010</v>
      </c>
      <c r="K7078" s="26">
        <v>71000</v>
      </c>
      <c r="L7078" s="26">
        <f t="shared" si="6627"/>
        <v>23334</v>
      </c>
      <c r="M7078" s="26">
        <v>11667</v>
      </c>
      <c r="N7078" s="26"/>
      <c r="O7078" s="26">
        <v>11667</v>
      </c>
      <c r="P7078" s="26">
        <f t="shared" si="6628"/>
        <v>94334</v>
      </c>
      <c r="Q7078" s="26">
        <f t="shared" si="6629"/>
        <v>79.265607932106548</v>
      </c>
      <c r="R7078" s="90"/>
      <c r="S7078" s="90"/>
      <c r="T7078" s="90"/>
      <c r="U7078" s="90"/>
      <c r="V7078" s="90"/>
      <c r="W7078" s="90"/>
      <c r="X7078" s="90"/>
      <c r="Y7078" s="90"/>
    </row>
    <row r="7079" spans="1:25" ht="15" customHeight="1" x14ac:dyDescent="0.25">
      <c r="A7079" s="64" t="s">
        <v>935</v>
      </c>
      <c r="B7079" s="64" t="s">
        <v>140</v>
      </c>
      <c r="C7079" s="64" t="s">
        <v>1315</v>
      </c>
      <c r="D7079" s="64" t="s">
        <v>2394</v>
      </c>
      <c r="E7079" s="20" t="s">
        <v>23</v>
      </c>
      <c r="F7079" s="64" t="s">
        <v>2398</v>
      </c>
      <c r="G7079" s="53" t="s">
        <v>388</v>
      </c>
      <c r="H7079" s="53" t="s">
        <v>27</v>
      </c>
      <c r="I7079" s="26">
        <v>26600</v>
      </c>
      <c r="J7079" s="26">
        <v>26600</v>
      </c>
      <c r="K7079" s="26">
        <v>25190</v>
      </c>
      <c r="L7079" s="26">
        <f t="shared" si="6627"/>
        <v>0</v>
      </c>
      <c r="M7079" s="26"/>
      <c r="N7079" s="26"/>
      <c r="O7079" s="26"/>
      <c r="P7079" s="26">
        <f t="shared" si="6628"/>
        <v>25190</v>
      </c>
      <c r="Q7079" s="26">
        <f t="shared" si="6629"/>
        <v>94.699248120300751</v>
      </c>
      <c r="R7079" s="90"/>
      <c r="S7079" s="90"/>
      <c r="T7079" s="90"/>
      <c r="U7079" s="90"/>
      <c r="V7079" s="90"/>
      <c r="W7079" s="90"/>
      <c r="X7079" s="90"/>
      <c r="Y7079" s="90"/>
    </row>
    <row r="7080" spans="1:25" ht="15" customHeight="1" x14ac:dyDescent="0.25">
      <c r="A7080" s="64" t="s">
        <v>935</v>
      </c>
      <c r="B7080" s="64" t="s">
        <v>140</v>
      </c>
      <c r="C7080" s="64" t="s">
        <v>1315</v>
      </c>
      <c r="D7080" s="64" t="s">
        <v>2394</v>
      </c>
      <c r="E7080" s="20" t="s">
        <v>23</v>
      </c>
      <c r="F7080" s="64" t="s">
        <v>2399</v>
      </c>
      <c r="G7080" s="53" t="s">
        <v>388</v>
      </c>
      <c r="H7080" s="53" t="s">
        <v>89</v>
      </c>
      <c r="I7080" s="26">
        <v>0</v>
      </c>
      <c r="J7080" s="26">
        <v>0</v>
      </c>
      <c r="K7080" s="26">
        <v>0</v>
      </c>
      <c r="L7080" s="26">
        <f t="shared" si="6627"/>
        <v>0</v>
      </c>
      <c r="M7080" s="26"/>
      <c r="N7080" s="26"/>
      <c r="O7080" s="26"/>
      <c r="P7080" s="26">
        <f t="shared" si="6628"/>
        <v>0</v>
      </c>
      <c r="Q7080" s="26" t="str">
        <f t="shared" si="6629"/>
        <v>-</v>
      </c>
      <c r="R7080" s="90"/>
      <c r="S7080" s="90"/>
      <c r="T7080" s="90"/>
      <c r="U7080" s="90"/>
      <c r="V7080" s="90"/>
      <c r="W7080" s="90"/>
      <c r="X7080" s="90"/>
      <c r="Y7080" s="90"/>
    </row>
    <row r="7081" spans="1:25" ht="15" customHeight="1" x14ac:dyDescent="0.25">
      <c r="A7081" s="64" t="s">
        <v>935</v>
      </c>
      <c r="B7081" s="64" t="s">
        <v>140</v>
      </c>
      <c r="C7081" s="64" t="s">
        <v>1315</v>
      </c>
      <c r="D7081" s="64" t="s">
        <v>2394</v>
      </c>
      <c r="E7081" s="20" t="s">
        <v>23</v>
      </c>
      <c r="F7081" s="64" t="s">
        <v>2400</v>
      </c>
      <c r="G7081" s="53" t="s">
        <v>388</v>
      </c>
      <c r="H7081" s="53" t="s">
        <v>29</v>
      </c>
      <c r="I7081" s="26">
        <v>15875</v>
      </c>
      <c r="J7081" s="26">
        <v>15875</v>
      </c>
      <c r="K7081" s="26">
        <v>0</v>
      </c>
      <c r="L7081" s="26">
        <f t="shared" si="6627"/>
        <v>4372</v>
      </c>
      <c r="M7081" s="26">
        <v>4372</v>
      </c>
      <c r="N7081" s="26"/>
      <c r="O7081" s="26"/>
      <c r="P7081" s="26">
        <f t="shared" si="6628"/>
        <v>4372</v>
      </c>
      <c r="Q7081" s="26">
        <f t="shared" si="6629"/>
        <v>27.54015748031496</v>
      </c>
      <c r="R7081" s="90"/>
      <c r="S7081" s="90"/>
      <c r="T7081" s="90"/>
      <c r="U7081" s="90"/>
      <c r="V7081" s="90"/>
      <c r="W7081" s="90"/>
      <c r="X7081" s="90"/>
      <c r="Y7081" s="90"/>
    </row>
    <row r="7082" spans="1:25" ht="15" customHeight="1" x14ac:dyDescent="0.25">
      <c r="A7082" s="63" t="s">
        <v>935</v>
      </c>
      <c r="B7082" s="63" t="s">
        <v>140</v>
      </c>
      <c r="C7082" s="63" t="s">
        <v>1315</v>
      </c>
      <c r="D7082" s="63" t="s">
        <v>2394</v>
      </c>
      <c r="E7082" s="65" t="s">
        <v>30</v>
      </c>
      <c r="F7082" s="65" t="s">
        <v>1</v>
      </c>
      <c r="G7082" s="65" t="s">
        <v>1</v>
      </c>
      <c r="H7082" s="65" t="s">
        <v>31</v>
      </c>
      <c r="I7082" s="31">
        <f t="shared" ref="I7082:K7082" si="6654">SUM(I7083)</f>
        <v>252836</v>
      </c>
      <c r="J7082" s="31">
        <f t="shared" si="6654"/>
        <v>246657</v>
      </c>
      <c r="K7082" s="31">
        <f t="shared" si="6654"/>
        <v>135000</v>
      </c>
      <c r="L7082" s="31">
        <f t="shared" si="6627"/>
        <v>57000</v>
      </c>
      <c r="M7082" s="31">
        <f t="shared" ref="M7082" si="6655">SUM(M7083)</f>
        <v>19000</v>
      </c>
      <c r="N7082" s="31">
        <f t="shared" ref="N7082:O7082" si="6656">SUM(N7083)</f>
        <v>19000</v>
      </c>
      <c r="O7082" s="31">
        <f t="shared" si="6656"/>
        <v>19000</v>
      </c>
      <c r="P7082" s="31">
        <f t="shared" si="6628"/>
        <v>192000</v>
      </c>
      <c r="Q7082" s="31">
        <f t="shared" si="6629"/>
        <v>77.84088835913839</v>
      </c>
      <c r="R7082" s="94"/>
      <c r="S7082" s="94"/>
      <c r="T7082" s="94"/>
      <c r="U7082" s="94"/>
      <c r="V7082" s="94"/>
      <c r="W7082" s="94"/>
      <c r="X7082" s="94"/>
      <c r="Y7082" s="94"/>
    </row>
    <row r="7083" spans="1:25" ht="15" customHeight="1" x14ac:dyDescent="0.25">
      <c r="A7083" s="64" t="s">
        <v>935</v>
      </c>
      <c r="B7083" s="64" t="s">
        <v>140</v>
      </c>
      <c r="C7083" s="64" t="s">
        <v>1315</v>
      </c>
      <c r="D7083" s="64" t="s">
        <v>2394</v>
      </c>
      <c r="E7083" s="20" t="s">
        <v>33</v>
      </c>
      <c r="F7083" s="64"/>
      <c r="G7083" s="53" t="s">
        <v>388</v>
      </c>
      <c r="H7083" s="53" t="s">
        <v>32</v>
      </c>
      <c r="I7083" s="26">
        <v>252836</v>
      </c>
      <c r="J7083" s="26">
        <v>246657</v>
      </c>
      <c r="K7083" s="26">
        <v>135000</v>
      </c>
      <c r="L7083" s="26">
        <f t="shared" si="6627"/>
        <v>57000</v>
      </c>
      <c r="M7083" s="26">
        <v>19000</v>
      </c>
      <c r="N7083" s="26">
        <v>19000</v>
      </c>
      <c r="O7083" s="26">
        <v>19000</v>
      </c>
      <c r="P7083" s="26">
        <f t="shared" si="6628"/>
        <v>192000</v>
      </c>
      <c r="Q7083" s="26">
        <f t="shared" si="6629"/>
        <v>77.84088835913839</v>
      </c>
      <c r="R7083" s="90"/>
      <c r="S7083" s="90"/>
      <c r="T7083" s="90"/>
      <c r="U7083" s="90"/>
      <c r="V7083" s="90"/>
      <c r="W7083" s="90"/>
      <c r="X7083" s="90"/>
      <c r="Y7083" s="90"/>
    </row>
    <row r="7084" spans="1:25" ht="15" customHeight="1" x14ac:dyDescent="0.25">
      <c r="A7084" s="63" t="s">
        <v>935</v>
      </c>
      <c r="B7084" s="63" t="s">
        <v>140</v>
      </c>
      <c r="C7084" s="63" t="s">
        <v>1315</v>
      </c>
      <c r="D7084" s="63" t="s">
        <v>2394</v>
      </c>
      <c r="E7084" s="65" t="s">
        <v>34</v>
      </c>
      <c r="F7084" s="65" t="s">
        <v>1</v>
      </c>
      <c r="G7084" s="65" t="s">
        <v>1</v>
      </c>
      <c r="H7084" s="65" t="s">
        <v>35</v>
      </c>
      <c r="I7084" s="31">
        <f t="shared" ref="I7084:K7084" si="6657">SUM(I7085:I7093)</f>
        <v>502700</v>
      </c>
      <c r="J7084" s="31">
        <f t="shared" si="6657"/>
        <v>294000</v>
      </c>
      <c r="K7084" s="31">
        <f t="shared" si="6657"/>
        <v>69888</v>
      </c>
      <c r="L7084" s="31">
        <f t="shared" si="6627"/>
        <v>134838</v>
      </c>
      <c r="M7084" s="31">
        <f t="shared" ref="M7084" si="6658">SUM(M7085:M7093)</f>
        <v>47732</v>
      </c>
      <c r="N7084" s="31">
        <f t="shared" ref="N7084:O7084" si="6659">SUM(N7085:N7093)</f>
        <v>82595</v>
      </c>
      <c r="O7084" s="31">
        <f t="shared" si="6659"/>
        <v>4511</v>
      </c>
      <c r="P7084" s="31">
        <f t="shared" si="6628"/>
        <v>204726</v>
      </c>
      <c r="Q7084" s="31">
        <f t="shared" si="6629"/>
        <v>69.63469387755103</v>
      </c>
      <c r="R7084" s="94"/>
      <c r="S7084" s="94"/>
      <c r="T7084" s="94"/>
      <c r="U7084" s="94"/>
      <c r="V7084" s="94"/>
      <c r="W7084" s="94"/>
      <c r="X7084" s="94"/>
      <c r="Y7084" s="94"/>
    </row>
    <row r="7085" spans="1:25" ht="15" customHeight="1" x14ac:dyDescent="0.25">
      <c r="A7085" s="64" t="s">
        <v>935</v>
      </c>
      <c r="B7085" s="64" t="s">
        <v>140</v>
      </c>
      <c r="C7085" s="64" t="s">
        <v>1315</v>
      </c>
      <c r="D7085" s="64" t="s">
        <v>2394</v>
      </c>
      <c r="E7085" s="20" t="s">
        <v>38</v>
      </c>
      <c r="F7085" s="64"/>
      <c r="G7085" s="53" t="s">
        <v>388</v>
      </c>
      <c r="H7085" s="53" t="s">
        <v>37</v>
      </c>
      <c r="I7085" s="26">
        <v>7400</v>
      </c>
      <c r="J7085" s="26">
        <v>0</v>
      </c>
      <c r="K7085" s="26">
        <v>0</v>
      </c>
      <c r="L7085" s="26">
        <f t="shared" si="6627"/>
        <v>0</v>
      </c>
      <c r="M7085" s="26"/>
      <c r="N7085" s="26"/>
      <c r="O7085" s="26"/>
      <c r="P7085" s="26">
        <f t="shared" si="6628"/>
        <v>0</v>
      </c>
      <c r="Q7085" s="26" t="str">
        <f t="shared" si="6629"/>
        <v>-</v>
      </c>
      <c r="R7085" s="90"/>
      <c r="S7085" s="90"/>
      <c r="T7085" s="90"/>
      <c r="U7085" s="90"/>
      <c r="V7085" s="90"/>
      <c r="W7085" s="90"/>
      <c r="X7085" s="90"/>
      <c r="Y7085" s="90"/>
    </row>
    <row r="7086" spans="1:25" ht="15" customHeight="1" x14ac:dyDescent="0.25">
      <c r="A7086" s="64" t="s">
        <v>935</v>
      </c>
      <c r="B7086" s="64" t="s">
        <v>140</v>
      </c>
      <c r="C7086" s="64" t="s">
        <v>1315</v>
      </c>
      <c r="D7086" s="64" t="s">
        <v>2394</v>
      </c>
      <c r="E7086" s="20" t="s">
        <v>298</v>
      </c>
      <c r="F7086" s="64"/>
      <c r="G7086" s="53" t="s">
        <v>388</v>
      </c>
      <c r="H7086" s="53" t="s">
        <v>297</v>
      </c>
      <c r="I7086" s="26">
        <v>120000</v>
      </c>
      <c r="J7086" s="26">
        <v>90000</v>
      </c>
      <c r="K7086" s="26">
        <v>53292</v>
      </c>
      <c r="L7086" s="26">
        <f t="shared" si="6627"/>
        <v>10170</v>
      </c>
      <c r="M7086" s="26">
        <v>5648</v>
      </c>
      <c r="N7086" s="26">
        <v>2261</v>
      </c>
      <c r="O7086" s="26">
        <v>2261</v>
      </c>
      <c r="P7086" s="26">
        <f t="shared" si="6628"/>
        <v>63462</v>
      </c>
      <c r="Q7086" s="26">
        <f t="shared" si="6629"/>
        <v>70.513333333333321</v>
      </c>
      <c r="R7086" s="90"/>
      <c r="S7086" s="90"/>
      <c r="T7086" s="90"/>
      <c r="U7086" s="90"/>
      <c r="V7086" s="90"/>
      <c r="W7086" s="90"/>
      <c r="X7086" s="90"/>
      <c r="Y7086" s="90"/>
    </row>
    <row r="7087" spans="1:25" ht="15" customHeight="1" x14ac:dyDescent="0.25">
      <c r="A7087" s="64" t="s">
        <v>935</v>
      </c>
      <c r="B7087" s="64" t="s">
        <v>140</v>
      </c>
      <c r="C7087" s="64" t="s">
        <v>1315</v>
      </c>
      <c r="D7087" s="64" t="s">
        <v>2394</v>
      </c>
      <c r="E7087" s="20" t="s">
        <v>301</v>
      </c>
      <c r="F7087" s="64"/>
      <c r="G7087" s="53" t="s">
        <v>388</v>
      </c>
      <c r="H7087" s="53" t="s">
        <v>300</v>
      </c>
      <c r="I7087" s="26">
        <v>15000</v>
      </c>
      <c r="J7087" s="26">
        <v>15000</v>
      </c>
      <c r="K7087" s="26">
        <v>12168</v>
      </c>
      <c r="L7087" s="26">
        <f t="shared" si="6627"/>
        <v>2832</v>
      </c>
      <c r="M7087" s="26">
        <v>1541</v>
      </c>
      <c r="N7087" s="26">
        <v>1291</v>
      </c>
      <c r="O7087" s="26"/>
      <c r="P7087" s="26">
        <f t="shared" si="6628"/>
        <v>15000</v>
      </c>
      <c r="Q7087" s="26">
        <f t="shared" si="6629"/>
        <v>100</v>
      </c>
      <c r="R7087" s="90"/>
      <c r="S7087" s="90"/>
      <c r="T7087" s="90"/>
      <c r="U7087" s="90"/>
      <c r="V7087" s="90"/>
      <c r="W7087" s="90"/>
      <c r="X7087" s="90"/>
      <c r="Y7087" s="90"/>
    </row>
    <row r="7088" spans="1:25" ht="15" customHeight="1" x14ac:dyDescent="0.25">
      <c r="A7088" s="64" t="s">
        <v>935</v>
      </c>
      <c r="B7088" s="64" t="s">
        <v>140</v>
      </c>
      <c r="C7088" s="64" t="s">
        <v>1315</v>
      </c>
      <c r="D7088" s="64" t="s">
        <v>2394</v>
      </c>
      <c r="E7088" s="20" t="s">
        <v>218</v>
      </c>
      <c r="F7088" s="64"/>
      <c r="G7088" s="53" t="s">
        <v>388</v>
      </c>
      <c r="H7088" s="53" t="s">
        <v>217</v>
      </c>
      <c r="I7088" s="26">
        <v>20000</v>
      </c>
      <c r="J7088" s="26">
        <v>0</v>
      </c>
      <c r="K7088" s="26">
        <v>0</v>
      </c>
      <c r="L7088" s="26">
        <f t="shared" si="6627"/>
        <v>0</v>
      </c>
      <c r="M7088" s="26"/>
      <c r="N7088" s="26"/>
      <c r="O7088" s="26"/>
      <c r="P7088" s="26">
        <f t="shared" si="6628"/>
        <v>0</v>
      </c>
      <c r="Q7088" s="26" t="str">
        <f t="shared" si="6629"/>
        <v>-</v>
      </c>
      <c r="R7088" s="90"/>
      <c r="S7088" s="90"/>
      <c r="T7088" s="90"/>
      <c r="U7088" s="90"/>
      <c r="V7088" s="90"/>
      <c r="W7088" s="90"/>
      <c r="X7088" s="90"/>
      <c r="Y7088" s="90"/>
    </row>
    <row r="7089" spans="1:25" ht="15" customHeight="1" x14ac:dyDescent="0.25">
      <c r="A7089" s="64" t="s">
        <v>935</v>
      </c>
      <c r="B7089" s="64" t="s">
        <v>140</v>
      </c>
      <c r="C7089" s="64" t="s">
        <v>1315</v>
      </c>
      <c r="D7089" s="64" t="s">
        <v>2394</v>
      </c>
      <c r="E7089" s="20" t="s">
        <v>303</v>
      </c>
      <c r="F7089" s="64"/>
      <c r="G7089" s="53" t="s">
        <v>388</v>
      </c>
      <c r="H7089" s="53" t="s">
        <v>302</v>
      </c>
      <c r="I7089" s="26">
        <v>3000</v>
      </c>
      <c r="J7089" s="26">
        <v>0</v>
      </c>
      <c r="K7089" s="26">
        <v>0</v>
      </c>
      <c r="L7089" s="26">
        <f t="shared" si="6627"/>
        <v>0</v>
      </c>
      <c r="M7089" s="26"/>
      <c r="N7089" s="26"/>
      <c r="O7089" s="26"/>
      <c r="P7089" s="26">
        <f t="shared" si="6628"/>
        <v>0</v>
      </c>
      <c r="Q7089" s="26" t="str">
        <f t="shared" si="6629"/>
        <v>-</v>
      </c>
      <c r="R7089" s="90"/>
      <c r="S7089" s="90"/>
      <c r="T7089" s="90"/>
      <c r="U7089" s="90"/>
      <c r="V7089" s="90"/>
      <c r="W7089" s="90"/>
      <c r="X7089" s="90"/>
      <c r="Y7089" s="90"/>
    </row>
    <row r="7090" spans="1:25" ht="15" customHeight="1" x14ac:dyDescent="0.25">
      <c r="A7090" s="64" t="s">
        <v>935</v>
      </c>
      <c r="B7090" s="64" t="s">
        <v>140</v>
      </c>
      <c r="C7090" s="64" t="s">
        <v>1315</v>
      </c>
      <c r="D7090" s="64" t="s">
        <v>2394</v>
      </c>
      <c r="E7090" s="20" t="s">
        <v>305</v>
      </c>
      <c r="F7090" s="64"/>
      <c r="G7090" s="53" t="s">
        <v>388</v>
      </c>
      <c r="H7090" s="53" t="s">
        <v>304</v>
      </c>
      <c r="I7090" s="26">
        <v>3000</v>
      </c>
      <c r="J7090" s="26">
        <v>0</v>
      </c>
      <c r="K7090" s="26">
        <v>0</v>
      </c>
      <c r="L7090" s="26">
        <f t="shared" si="6627"/>
        <v>0</v>
      </c>
      <c r="M7090" s="26"/>
      <c r="N7090" s="26"/>
      <c r="O7090" s="26"/>
      <c r="P7090" s="26">
        <f t="shared" si="6628"/>
        <v>0</v>
      </c>
      <c r="Q7090" s="26" t="str">
        <f t="shared" si="6629"/>
        <v>-</v>
      </c>
      <c r="R7090" s="90"/>
      <c r="S7090" s="90"/>
      <c r="T7090" s="90"/>
      <c r="U7090" s="90"/>
      <c r="V7090" s="90"/>
      <c r="W7090" s="90"/>
      <c r="X7090" s="90"/>
      <c r="Y7090" s="90"/>
    </row>
    <row r="7091" spans="1:25" ht="15" customHeight="1" x14ac:dyDescent="0.25">
      <c r="A7091" s="64" t="s">
        <v>935</v>
      </c>
      <c r="B7091" s="64" t="s">
        <v>140</v>
      </c>
      <c r="C7091" s="64" t="s">
        <v>1315</v>
      </c>
      <c r="D7091" s="64" t="s">
        <v>2394</v>
      </c>
      <c r="E7091" s="20" t="s">
        <v>308</v>
      </c>
      <c r="F7091" s="64"/>
      <c r="G7091" s="53" t="s">
        <v>388</v>
      </c>
      <c r="H7091" s="53" t="s">
        <v>307</v>
      </c>
      <c r="I7091" s="26">
        <v>14000</v>
      </c>
      <c r="J7091" s="26">
        <v>14000</v>
      </c>
      <c r="K7091" s="26">
        <v>4428</v>
      </c>
      <c r="L7091" s="26">
        <f t="shared" si="6627"/>
        <v>4786</v>
      </c>
      <c r="M7091" s="26">
        <v>2393</v>
      </c>
      <c r="N7091" s="26">
        <v>2393</v>
      </c>
      <c r="O7091" s="26"/>
      <c r="P7091" s="26">
        <f t="shared" si="6628"/>
        <v>9214</v>
      </c>
      <c r="Q7091" s="26">
        <f t="shared" si="6629"/>
        <v>65.814285714285717</v>
      </c>
      <c r="R7091" s="90"/>
      <c r="S7091" s="90"/>
      <c r="T7091" s="90"/>
      <c r="U7091" s="90"/>
      <c r="V7091" s="90"/>
      <c r="W7091" s="90"/>
      <c r="X7091" s="90"/>
      <c r="Y7091" s="90"/>
    </row>
    <row r="7092" spans="1:25" ht="15" customHeight="1" x14ac:dyDescent="0.25">
      <c r="A7092" s="64" t="s">
        <v>935</v>
      </c>
      <c r="B7092" s="64" t="s">
        <v>140</v>
      </c>
      <c r="C7092" s="64" t="s">
        <v>1315</v>
      </c>
      <c r="D7092" s="64" t="s">
        <v>2394</v>
      </c>
      <c r="E7092" s="20" t="s">
        <v>311</v>
      </c>
      <c r="F7092" s="64"/>
      <c r="G7092" s="53" t="s">
        <v>388</v>
      </c>
      <c r="H7092" s="53" t="s">
        <v>310</v>
      </c>
      <c r="I7092" s="26">
        <v>3000</v>
      </c>
      <c r="J7092" s="26">
        <v>0</v>
      </c>
      <c r="K7092" s="26">
        <v>0</v>
      </c>
      <c r="L7092" s="26">
        <f t="shared" si="6627"/>
        <v>0</v>
      </c>
      <c r="M7092" s="26"/>
      <c r="N7092" s="26"/>
      <c r="O7092" s="26"/>
      <c r="P7092" s="26">
        <f t="shared" si="6628"/>
        <v>0</v>
      </c>
      <c r="Q7092" s="26" t="str">
        <f t="shared" si="6629"/>
        <v>-</v>
      </c>
      <c r="R7092" s="90"/>
      <c r="S7092" s="90"/>
      <c r="T7092" s="90"/>
      <c r="U7092" s="90"/>
      <c r="V7092" s="90"/>
      <c r="W7092" s="90"/>
      <c r="X7092" s="90"/>
      <c r="Y7092" s="90"/>
    </row>
    <row r="7093" spans="1:25" ht="15" customHeight="1" x14ac:dyDescent="0.25">
      <c r="A7093" s="63" t="s">
        <v>935</v>
      </c>
      <c r="B7093" s="63" t="s">
        <v>140</v>
      </c>
      <c r="C7093" s="63" t="s">
        <v>1315</v>
      </c>
      <c r="D7093" s="63" t="s">
        <v>2394</v>
      </c>
      <c r="E7093" s="63" t="s">
        <v>39</v>
      </c>
      <c r="F7093" s="64" t="s">
        <v>1</v>
      </c>
      <c r="G7093" s="53" t="s">
        <v>1</v>
      </c>
      <c r="H7093" s="65" t="s">
        <v>40</v>
      </c>
      <c r="I7093" s="31">
        <f t="shared" ref="I7093:K7093" si="6660">SUM(I7094:I7097)</f>
        <v>317300</v>
      </c>
      <c r="J7093" s="31">
        <f t="shared" si="6660"/>
        <v>175000</v>
      </c>
      <c r="K7093" s="31">
        <f t="shared" si="6660"/>
        <v>0</v>
      </c>
      <c r="L7093" s="31">
        <f t="shared" si="6627"/>
        <v>117050</v>
      </c>
      <c r="M7093" s="31">
        <f t="shared" ref="M7093" si="6661">SUM(M7094:M7097)</f>
        <v>38150</v>
      </c>
      <c r="N7093" s="31">
        <f t="shared" ref="N7093:O7093" si="6662">SUM(N7094:N7097)</f>
        <v>76650</v>
      </c>
      <c r="O7093" s="31">
        <f t="shared" si="6662"/>
        <v>2250</v>
      </c>
      <c r="P7093" s="31">
        <f t="shared" si="6628"/>
        <v>117050</v>
      </c>
      <c r="Q7093" s="31">
        <f t="shared" si="6629"/>
        <v>66.885714285714286</v>
      </c>
      <c r="R7093" s="94"/>
      <c r="S7093" s="94"/>
      <c r="T7093" s="94"/>
      <c r="U7093" s="94"/>
      <c r="V7093" s="94"/>
      <c r="W7093" s="94"/>
      <c r="X7093" s="94"/>
      <c r="Y7093" s="94"/>
    </row>
    <row r="7094" spans="1:25" ht="15" customHeight="1" x14ac:dyDescent="0.25">
      <c r="A7094" s="64" t="s">
        <v>935</v>
      </c>
      <c r="B7094" s="64" t="s">
        <v>140</v>
      </c>
      <c r="C7094" s="64" t="s">
        <v>1315</v>
      </c>
      <c r="D7094" s="64" t="s">
        <v>2394</v>
      </c>
      <c r="E7094" s="20" t="s">
        <v>41</v>
      </c>
      <c r="F7094" s="64"/>
      <c r="G7094" s="53" t="s">
        <v>388</v>
      </c>
      <c r="H7094" s="53" t="s">
        <v>40</v>
      </c>
      <c r="I7094" s="26">
        <v>282300</v>
      </c>
      <c r="J7094" s="26">
        <v>150000</v>
      </c>
      <c r="K7094" s="26">
        <v>0</v>
      </c>
      <c r="L7094" s="26">
        <f t="shared" si="6627"/>
        <v>110300</v>
      </c>
      <c r="M7094" s="26">
        <v>35900</v>
      </c>
      <c r="N7094" s="26">
        <v>74400</v>
      </c>
      <c r="O7094" s="26"/>
      <c r="P7094" s="26">
        <f t="shared" si="6628"/>
        <v>110300</v>
      </c>
      <c r="Q7094" s="26">
        <f t="shared" si="6629"/>
        <v>73.533333333333331</v>
      </c>
      <c r="R7094" s="90"/>
      <c r="S7094" s="90"/>
      <c r="T7094" s="90"/>
      <c r="U7094" s="90"/>
      <c r="V7094" s="90"/>
      <c r="W7094" s="90"/>
      <c r="X7094" s="90"/>
      <c r="Y7094" s="90"/>
    </row>
    <row r="7095" spans="1:25" s="17" customFormat="1" ht="15" customHeight="1" x14ac:dyDescent="0.25">
      <c r="A7095" s="44" t="s">
        <v>935</v>
      </c>
      <c r="B7095" s="44" t="s">
        <v>140</v>
      </c>
      <c r="C7095" s="44" t="s">
        <v>1315</v>
      </c>
      <c r="D7095" s="44" t="s">
        <v>2394</v>
      </c>
      <c r="E7095" s="45" t="s">
        <v>41</v>
      </c>
      <c r="F7095" s="44" t="s">
        <v>3811</v>
      </c>
      <c r="G7095" s="46" t="s">
        <v>388</v>
      </c>
      <c r="H7095" s="46" t="s">
        <v>3803</v>
      </c>
      <c r="I7095" s="35">
        <v>0</v>
      </c>
      <c r="J7095" s="35">
        <v>0</v>
      </c>
      <c r="K7095" s="35">
        <v>0</v>
      </c>
      <c r="L7095" s="35">
        <f t="shared" si="6627"/>
        <v>0</v>
      </c>
      <c r="M7095" s="35"/>
      <c r="N7095" s="35"/>
      <c r="O7095" s="35"/>
      <c r="P7095" s="35">
        <f t="shared" si="6628"/>
        <v>0</v>
      </c>
      <c r="Q7095" s="35" t="str">
        <f t="shared" si="6629"/>
        <v>-</v>
      </c>
      <c r="R7095" s="95"/>
      <c r="S7095" s="95"/>
      <c r="T7095" s="95"/>
      <c r="U7095" s="95"/>
      <c r="V7095" s="95"/>
      <c r="W7095" s="95"/>
      <c r="X7095" s="95"/>
      <c r="Y7095" s="95"/>
    </row>
    <row r="7096" spans="1:25" ht="15" customHeight="1" x14ac:dyDescent="0.25">
      <c r="A7096" s="64" t="s">
        <v>935</v>
      </c>
      <c r="B7096" s="64" t="s">
        <v>140</v>
      </c>
      <c r="C7096" s="64" t="s">
        <v>1315</v>
      </c>
      <c r="D7096" s="64" t="s">
        <v>2394</v>
      </c>
      <c r="E7096" s="20" t="s">
        <v>41</v>
      </c>
      <c r="F7096" s="64" t="s">
        <v>2401</v>
      </c>
      <c r="G7096" s="53" t="s">
        <v>388</v>
      </c>
      <c r="H7096" s="53" t="s">
        <v>49</v>
      </c>
      <c r="I7096" s="26">
        <v>20000</v>
      </c>
      <c r="J7096" s="26">
        <v>10000</v>
      </c>
      <c r="K7096" s="26">
        <v>0</v>
      </c>
      <c r="L7096" s="26">
        <f t="shared" si="6627"/>
        <v>3000</v>
      </c>
      <c r="M7096" s="26">
        <v>1000</v>
      </c>
      <c r="N7096" s="26">
        <v>1000</v>
      </c>
      <c r="O7096" s="26">
        <v>1000</v>
      </c>
      <c r="P7096" s="26">
        <f t="shared" si="6628"/>
        <v>3000</v>
      </c>
      <c r="Q7096" s="26">
        <f t="shared" si="6629"/>
        <v>30</v>
      </c>
      <c r="R7096" s="90"/>
      <c r="S7096" s="90"/>
      <c r="T7096" s="90"/>
      <c r="U7096" s="90"/>
      <c r="V7096" s="90"/>
      <c r="W7096" s="90"/>
      <c r="X7096" s="90"/>
      <c r="Y7096" s="90"/>
    </row>
    <row r="7097" spans="1:25" ht="22.5" customHeight="1" x14ac:dyDescent="0.25">
      <c r="A7097" s="64" t="s">
        <v>935</v>
      </c>
      <c r="B7097" s="64" t="s">
        <v>140</v>
      </c>
      <c r="C7097" s="64" t="s">
        <v>1315</v>
      </c>
      <c r="D7097" s="64" t="s">
        <v>2394</v>
      </c>
      <c r="E7097" s="20" t="s">
        <v>41</v>
      </c>
      <c r="F7097" s="64" t="s">
        <v>2402</v>
      </c>
      <c r="G7097" s="53" t="s">
        <v>388</v>
      </c>
      <c r="H7097" s="53" t="s">
        <v>55</v>
      </c>
      <c r="I7097" s="26">
        <v>15000</v>
      </c>
      <c r="J7097" s="26">
        <v>15000</v>
      </c>
      <c r="K7097" s="26">
        <v>0</v>
      </c>
      <c r="L7097" s="26">
        <f t="shared" si="6627"/>
        <v>3750</v>
      </c>
      <c r="M7097" s="26">
        <v>1250</v>
      </c>
      <c r="N7097" s="26">
        <v>1250</v>
      </c>
      <c r="O7097" s="26">
        <v>1250</v>
      </c>
      <c r="P7097" s="26">
        <f t="shared" si="6628"/>
        <v>3750</v>
      </c>
      <c r="Q7097" s="26">
        <f t="shared" si="6629"/>
        <v>25</v>
      </c>
      <c r="R7097" s="90"/>
      <c r="S7097" s="90"/>
      <c r="T7097" s="90"/>
      <c r="U7097" s="90"/>
      <c r="V7097" s="90"/>
      <c r="W7097" s="90"/>
      <c r="X7097" s="90"/>
      <c r="Y7097" s="90"/>
    </row>
    <row r="7098" spans="1:25" s="17" customFormat="1" ht="15" customHeight="1" x14ac:dyDescent="0.25">
      <c r="A7098" s="76" t="s">
        <v>1</v>
      </c>
      <c r="B7098" s="76" t="s">
        <v>1</v>
      </c>
      <c r="C7098" s="76" t="s">
        <v>1</v>
      </c>
      <c r="D7098" s="77" t="s">
        <v>1</v>
      </c>
      <c r="E7098" s="77" t="s">
        <v>1</v>
      </c>
      <c r="F7098" s="77" t="s">
        <v>1</v>
      </c>
      <c r="G7098" s="77" t="s">
        <v>1</v>
      </c>
      <c r="H7098" s="78" t="s">
        <v>56</v>
      </c>
      <c r="I7098" s="35">
        <f t="shared" ref="I7098:K7098" si="6663">SUM(I7099)</f>
        <v>300</v>
      </c>
      <c r="J7098" s="35">
        <f t="shared" si="6663"/>
        <v>0</v>
      </c>
      <c r="K7098" s="35">
        <f t="shared" si="6663"/>
        <v>0</v>
      </c>
      <c r="L7098" s="35">
        <f t="shared" si="6627"/>
        <v>0</v>
      </c>
      <c r="M7098" s="35">
        <f t="shared" ref="M7098" si="6664">SUM(M7099)</f>
        <v>0</v>
      </c>
      <c r="N7098" s="35">
        <f t="shared" ref="N7098:O7098" si="6665">SUM(N7099)</f>
        <v>0</v>
      </c>
      <c r="O7098" s="35">
        <f t="shared" si="6665"/>
        <v>0</v>
      </c>
      <c r="P7098" s="35">
        <f t="shared" si="6628"/>
        <v>0</v>
      </c>
      <c r="Q7098" s="35" t="str">
        <f t="shared" si="6629"/>
        <v>-</v>
      </c>
      <c r="R7098" s="95"/>
      <c r="S7098" s="95"/>
      <c r="T7098" s="95"/>
      <c r="U7098" s="95"/>
      <c r="V7098" s="95"/>
      <c r="W7098" s="95"/>
      <c r="X7098" s="95"/>
      <c r="Y7098" s="95"/>
    </row>
    <row r="7099" spans="1:25" s="17" customFormat="1" ht="15" customHeight="1" x14ac:dyDescent="0.25">
      <c r="A7099" s="76" t="s">
        <v>935</v>
      </c>
      <c r="B7099" s="76" t="s">
        <v>140</v>
      </c>
      <c r="C7099" s="76" t="s">
        <v>1315</v>
      </c>
      <c r="D7099" s="76" t="s">
        <v>2394</v>
      </c>
      <c r="E7099" s="77" t="s">
        <v>57</v>
      </c>
      <c r="F7099" s="77" t="s">
        <v>1</v>
      </c>
      <c r="G7099" s="77" t="s">
        <v>1</v>
      </c>
      <c r="H7099" s="77" t="s">
        <v>58</v>
      </c>
      <c r="I7099" s="35">
        <f t="shared" ref="I7099:K7099" si="6666">SUM(I7100:I7102)</f>
        <v>300</v>
      </c>
      <c r="J7099" s="35">
        <f t="shared" si="6666"/>
        <v>0</v>
      </c>
      <c r="K7099" s="35">
        <f t="shared" si="6666"/>
        <v>0</v>
      </c>
      <c r="L7099" s="35">
        <f t="shared" si="6627"/>
        <v>0</v>
      </c>
      <c r="M7099" s="35">
        <f t="shared" ref="M7099" si="6667">SUM(M7100:M7102)</f>
        <v>0</v>
      </c>
      <c r="N7099" s="35">
        <f t="shared" ref="N7099:O7099" si="6668">SUM(N7100:N7102)</f>
        <v>0</v>
      </c>
      <c r="O7099" s="35">
        <f t="shared" si="6668"/>
        <v>0</v>
      </c>
      <c r="P7099" s="35">
        <f t="shared" si="6628"/>
        <v>0</v>
      </c>
      <c r="Q7099" s="35" t="str">
        <f t="shared" si="6629"/>
        <v>-</v>
      </c>
      <c r="R7099" s="95"/>
      <c r="S7099" s="95"/>
      <c r="T7099" s="95"/>
      <c r="U7099" s="95"/>
      <c r="V7099" s="95"/>
      <c r="W7099" s="95"/>
      <c r="X7099" s="95"/>
      <c r="Y7099" s="95"/>
    </row>
    <row r="7100" spans="1:25" s="17" customFormat="1" ht="15" customHeight="1" x14ac:dyDescent="0.25">
      <c r="A7100" s="44" t="s">
        <v>935</v>
      </c>
      <c r="B7100" s="44" t="s">
        <v>140</v>
      </c>
      <c r="C7100" s="44" t="s">
        <v>1315</v>
      </c>
      <c r="D7100" s="44" t="s">
        <v>2394</v>
      </c>
      <c r="E7100" s="45" t="s">
        <v>106</v>
      </c>
      <c r="F7100" s="44"/>
      <c r="G7100" s="46" t="s">
        <v>388</v>
      </c>
      <c r="H7100" s="46" t="s">
        <v>105</v>
      </c>
      <c r="I7100" s="35">
        <v>100</v>
      </c>
      <c r="J7100" s="35">
        <v>0</v>
      </c>
      <c r="K7100" s="35">
        <v>0</v>
      </c>
      <c r="L7100" s="35">
        <f t="shared" si="6627"/>
        <v>0</v>
      </c>
      <c r="M7100" s="35"/>
      <c r="N7100" s="35"/>
      <c r="O7100" s="35"/>
      <c r="P7100" s="35">
        <f t="shared" si="6628"/>
        <v>0</v>
      </c>
      <c r="Q7100" s="35" t="str">
        <f t="shared" si="6629"/>
        <v>-</v>
      </c>
      <c r="R7100" s="95"/>
      <c r="S7100" s="95"/>
      <c r="T7100" s="95"/>
      <c r="U7100" s="95"/>
      <c r="V7100" s="95"/>
      <c r="W7100" s="95"/>
      <c r="X7100" s="95"/>
      <c r="Y7100" s="95"/>
    </row>
    <row r="7101" spans="1:25" s="17" customFormat="1" ht="15" customHeight="1" x14ac:dyDescent="0.25">
      <c r="A7101" s="44" t="s">
        <v>935</v>
      </c>
      <c r="B7101" s="44" t="s">
        <v>140</v>
      </c>
      <c r="C7101" s="44" t="s">
        <v>1315</v>
      </c>
      <c r="D7101" s="44" t="s">
        <v>2394</v>
      </c>
      <c r="E7101" s="45">
        <v>614300</v>
      </c>
      <c r="F7101" s="44"/>
      <c r="G7101" s="46" t="s">
        <v>388</v>
      </c>
      <c r="H7101" s="46" t="s">
        <v>60</v>
      </c>
      <c r="I7101" s="35">
        <v>100</v>
      </c>
      <c r="J7101" s="35">
        <v>0</v>
      </c>
      <c r="K7101" s="35">
        <v>0</v>
      </c>
      <c r="L7101" s="35">
        <f t="shared" si="6627"/>
        <v>0</v>
      </c>
      <c r="M7101" s="35"/>
      <c r="N7101" s="35"/>
      <c r="O7101" s="35"/>
      <c r="P7101" s="35">
        <f t="shared" si="6628"/>
        <v>0</v>
      </c>
      <c r="Q7101" s="35" t="str">
        <f t="shared" si="6629"/>
        <v>-</v>
      </c>
      <c r="R7101" s="95"/>
      <c r="S7101" s="95"/>
      <c r="T7101" s="95"/>
      <c r="U7101" s="95"/>
      <c r="V7101" s="95"/>
      <c r="W7101" s="95"/>
      <c r="X7101" s="95"/>
      <c r="Y7101" s="95"/>
    </row>
    <row r="7102" spans="1:25" s="17" customFormat="1" ht="15" customHeight="1" x14ac:dyDescent="0.25">
      <c r="A7102" s="44" t="s">
        <v>935</v>
      </c>
      <c r="B7102" s="44" t="s">
        <v>140</v>
      </c>
      <c r="C7102" s="44" t="s">
        <v>1315</v>
      </c>
      <c r="D7102" s="44" t="s">
        <v>2394</v>
      </c>
      <c r="E7102" s="45" t="s">
        <v>68</v>
      </c>
      <c r="F7102" s="44"/>
      <c r="G7102" s="46" t="s">
        <v>388</v>
      </c>
      <c r="H7102" s="46" t="s">
        <v>67</v>
      </c>
      <c r="I7102" s="35">
        <v>100</v>
      </c>
      <c r="J7102" s="35">
        <v>0</v>
      </c>
      <c r="K7102" s="35">
        <v>0</v>
      </c>
      <c r="L7102" s="35">
        <f t="shared" si="6627"/>
        <v>0</v>
      </c>
      <c r="M7102" s="35"/>
      <c r="N7102" s="35"/>
      <c r="O7102" s="35"/>
      <c r="P7102" s="35">
        <f t="shared" si="6628"/>
        <v>0</v>
      </c>
      <c r="Q7102" s="35" t="str">
        <f t="shared" si="6629"/>
        <v>-</v>
      </c>
      <c r="R7102" s="95"/>
      <c r="S7102" s="95"/>
      <c r="T7102" s="95"/>
      <c r="U7102" s="95"/>
      <c r="V7102" s="95"/>
      <c r="W7102" s="95"/>
      <c r="X7102" s="95"/>
      <c r="Y7102" s="95"/>
    </row>
    <row r="7103" spans="1:25" ht="22.5" customHeight="1" x14ac:dyDescent="0.25">
      <c r="A7103" s="63" t="s">
        <v>1</v>
      </c>
      <c r="B7103" s="63" t="s">
        <v>1</v>
      </c>
      <c r="C7103" s="63" t="s">
        <v>1</v>
      </c>
      <c r="D7103" s="65" t="s">
        <v>1</v>
      </c>
      <c r="E7103" s="65" t="s">
        <v>1</v>
      </c>
      <c r="F7103" s="65" t="s">
        <v>1</v>
      </c>
      <c r="G7103" s="65" t="s">
        <v>1</v>
      </c>
      <c r="H7103" s="66" t="s">
        <v>69</v>
      </c>
      <c r="I7103" s="30">
        <f t="shared" ref="I7103:K7103" si="6669">SUM(I7104)</f>
        <v>25242</v>
      </c>
      <c r="J7103" s="30">
        <f t="shared" si="6669"/>
        <v>0</v>
      </c>
      <c r="K7103" s="30">
        <f t="shared" si="6669"/>
        <v>0</v>
      </c>
      <c r="L7103" s="30">
        <f t="shared" si="6627"/>
        <v>0</v>
      </c>
      <c r="M7103" s="30">
        <f t="shared" ref="M7103" si="6670">SUM(M7104)</f>
        <v>0</v>
      </c>
      <c r="N7103" s="30">
        <f t="shared" ref="N7103:O7103" si="6671">SUM(N7104)</f>
        <v>0</v>
      </c>
      <c r="O7103" s="30">
        <f t="shared" si="6671"/>
        <v>0</v>
      </c>
      <c r="P7103" s="30">
        <f t="shared" si="6628"/>
        <v>0</v>
      </c>
      <c r="Q7103" s="30" t="str">
        <f t="shared" si="6629"/>
        <v>-</v>
      </c>
      <c r="R7103" s="93"/>
      <c r="S7103" s="93"/>
      <c r="T7103" s="93"/>
      <c r="U7103" s="93"/>
      <c r="V7103" s="93"/>
      <c r="W7103" s="93"/>
      <c r="X7103" s="93"/>
      <c r="Y7103" s="93"/>
    </row>
    <row r="7104" spans="1:25" ht="15" customHeight="1" x14ac:dyDescent="0.25">
      <c r="A7104" s="63" t="s">
        <v>935</v>
      </c>
      <c r="B7104" s="63" t="s">
        <v>140</v>
      </c>
      <c r="C7104" s="63" t="s">
        <v>1315</v>
      </c>
      <c r="D7104" s="63" t="s">
        <v>2394</v>
      </c>
      <c r="E7104" s="65" t="s">
        <v>70</v>
      </c>
      <c r="F7104" s="65" t="s">
        <v>1</v>
      </c>
      <c r="G7104" s="65" t="s">
        <v>1</v>
      </c>
      <c r="H7104" s="65" t="s">
        <v>71</v>
      </c>
      <c r="I7104" s="31">
        <f t="shared" ref="I7104:K7104" si="6672">SUM(I7105:I7107)</f>
        <v>25242</v>
      </c>
      <c r="J7104" s="31">
        <f t="shared" si="6672"/>
        <v>0</v>
      </c>
      <c r="K7104" s="31">
        <f t="shared" si="6672"/>
        <v>0</v>
      </c>
      <c r="L7104" s="31">
        <f t="shared" si="6627"/>
        <v>0</v>
      </c>
      <c r="M7104" s="31">
        <f t="shared" ref="M7104" si="6673">SUM(M7105:M7107)</f>
        <v>0</v>
      </c>
      <c r="N7104" s="31">
        <f t="shared" ref="N7104:O7104" si="6674">SUM(N7105:N7107)</f>
        <v>0</v>
      </c>
      <c r="O7104" s="31">
        <f t="shared" si="6674"/>
        <v>0</v>
      </c>
      <c r="P7104" s="31">
        <f t="shared" si="6628"/>
        <v>0</v>
      </c>
      <c r="Q7104" s="31" t="str">
        <f t="shared" si="6629"/>
        <v>-</v>
      </c>
      <c r="R7104" s="94"/>
      <c r="S7104" s="94"/>
      <c r="T7104" s="94"/>
      <c r="U7104" s="94"/>
      <c r="V7104" s="94"/>
      <c r="W7104" s="94"/>
      <c r="X7104" s="94"/>
      <c r="Y7104" s="94"/>
    </row>
    <row r="7105" spans="1:25" ht="15" customHeight="1" x14ac:dyDescent="0.25">
      <c r="A7105" s="64" t="s">
        <v>935</v>
      </c>
      <c r="B7105" s="64" t="s">
        <v>140</v>
      </c>
      <c r="C7105" s="64" t="s">
        <v>1315</v>
      </c>
      <c r="D7105" s="64" t="s">
        <v>2394</v>
      </c>
      <c r="E7105" s="20" t="s">
        <v>74</v>
      </c>
      <c r="F7105" s="64"/>
      <c r="G7105" s="53" t="s">
        <v>388</v>
      </c>
      <c r="H7105" s="53" t="s">
        <v>73</v>
      </c>
      <c r="I7105" s="26">
        <v>25042</v>
      </c>
      <c r="J7105" s="26">
        <v>0</v>
      </c>
      <c r="K7105" s="26">
        <v>0</v>
      </c>
      <c r="L7105" s="26">
        <f t="shared" si="6627"/>
        <v>0</v>
      </c>
      <c r="M7105" s="26"/>
      <c r="N7105" s="26"/>
      <c r="O7105" s="26"/>
      <c r="P7105" s="26">
        <f t="shared" si="6628"/>
        <v>0</v>
      </c>
      <c r="Q7105" s="26" t="str">
        <f t="shared" si="6629"/>
        <v>-</v>
      </c>
      <c r="R7105" s="90"/>
      <c r="S7105" s="90"/>
      <c r="T7105" s="90"/>
      <c r="U7105" s="90"/>
      <c r="V7105" s="90"/>
      <c r="W7105" s="90"/>
      <c r="X7105" s="90"/>
      <c r="Y7105" s="90"/>
    </row>
    <row r="7106" spans="1:25" s="17" customFormat="1" ht="15" customHeight="1" x14ac:dyDescent="0.25">
      <c r="A7106" s="44" t="s">
        <v>935</v>
      </c>
      <c r="B7106" s="44" t="s">
        <v>140</v>
      </c>
      <c r="C7106" s="44" t="s">
        <v>1315</v>
      </c>
      <c r="D7106" s="44" t="s">
        <v>2394</v>
      </c>
      <c r="E7106" s="45">
        <v>821500</v>
      </c>
      <c r="F7106" s="44"/>
      <c r="G7106" s="46" t="s">
        <v>388</v>
      </c>
      <c r="H7106" s="46" t="s">
        <v>3801</v>
      </c>
      <c r="I7106" s="35">
        <v>100</v>
      </c>
      <c r="J7106" s="35">
        <v>0</v>
      </c>
      <c r="K7106" s="35">
        <v>0</v>
      </c>
      <c r="L7106" s="35">
        <f t="shared" si="6627"/>
        <v>0</v>
      </c>
      <c r="M7106" s="35"/>
      <c r="N7106" s="35"/>
      <c r="O7106" s="35"/>
      <c r="P7106" s="35">
        <f t="shared" si="6628"/>
        <v>0</v>
      </c>
      <c r="Q7106" s="35" t="str">
        <f t="shared" si="6629"/>
        <v>-</v>
      </c>
      <c r="R7106" s="95"/>
      <c r="S7106" s="95"/>
      <c r="T7106" s="95"/>
      <c r="U7106" s="95"/>
      <c r="V7106" s="95"/>
      <c r="W7106" s="95"/>
      <c r="X7106" s="95"/>
      <c r="Y7106" s="95"/>
    </row>
    <row r="7107" spans="1:25" s="17" customFormat="1" ht="15" customHeight="1" x14ac:dyDescent="0.25">
      <c r="A7107" s="44" t="s">
        <v>935</v>
      </c>
      <c r="B7107" s="44" t="s">
        <v>140</v>
      </c>
      <c r="C7107" s="44" t="s">
        <v>1315</v>
      </c>
      <c r="D7107" s="44" t="s">
        <v>2394</v>
      </c>
      <c r="E7107" s="45" t="s">
        <v>323</v>
      </c>
      <c r="F7107" s="44"/>
      <c r="G7107" s="46" t="s">
        <v>388</v>
      </c>
      <c r="H7107" s="46" t="s">
        <v>322</v>
      </c>
      <c r="I7107" s="35">
        <v>100</v>
      </c>
      <c r="J7107" s="35">
        <v>0</v>
      </c>
      <c r="K7107" s="35">
        <v>0</v>
      </c>
      <c r="L7107" s="35">
        <f t="shared" si="6627"/>
        <v>0</v>
      </c>
      <c r="M7107" s="35"/>
      <c r="N7107" s="35"/>
      <c r="O7107" s="35"/>
      <c r="P7107" s="35">
        <f t="shared" si="6628"/>
        <v>0</v>
      </c>
      <c r="Q7107" s="35" t="str">
        <f t="shared" si="6629"/>
        <v>-</v>
      </c>
      <c r="R7107" s="95"/>
      <c r="S7107" s="95"/>
      <c r="T7107" s="95"/>
      <c r="U7107" s="95"/>
      <c r="V7107" s="95"/>
      <c r="W7107" s="95"/>
      <c r="X7107" s="95"/>
      <c r="Y7107" s="95"/>
    </row>
    <row r="7108" spans="1:25" ht="15" customHeight="1" x14ac:dyDescent="0.25">
      <c r="A7108" s="53" t="s">
        <v>1</v>
      </c>
      <c r="B7108" s="53" t="s">
        <v>1</v>
      </c>
      <c r="C7108" s="53" t="s">
        <v>1</v>
      </c>
      <c r="D7108" s="53" t="s">
        <v>1</v>
      </c>
      <c r="E7108" s="53" t="s">
        <v>1</v>
      </c>
      <c r="F7108" s="53" t="s">
        <v>1</v>
      </c>
      <c r="G7108" s="53" t="s">
        <v>1</v>
      </c>
      <c r="H7108" s="66" t="s">
        <v>2403</v>
      </c>
      <c r="I7108" s="30">
        <f t="shared" ref="I7108:K7108" si="6675">SUM(I7073,I7103,I7098)</f>
        <v>3279325</v>
      </c>
      <c r="J7108" s="30">
        <f t="shared" si="6675"/>
        <v>2938904</v>
      </c>
      <c r="K7108" s="30">
        <f t="shared" si="6675"/>
        <v>1546946</v>
      </c>
      <c r="L7108" s="30">
        <f t="shared" si="6627"/>
        <v>778594</v>
      </c>
      <c r="M7108" s="30">
        <f t="shared" ref="M7108" si="6676">SUM(M7073,M7103,M7098)</f>
        <v>269121</v>
      </c>
      <c r="N7108" s="30">
        <f t="shared" ref="N7108:O7108" si="6677">SUM(N7073,N7103,N7098)</f>
        <v>287945</v>
      </c>
      <c r="O7108" s="30">
        <f t="shared" si="6677"/>
        <v>221528</v>
      </c>
      <c r="P7108" s="30">
        <f t="shared" si="6628"/>
        <v>2325540</v>
      </c>
      <c r="Q7108" s="30">
        <f t="shared" si="6629"/>
        <v>79.129498615810519</v>
      </c>
      <c r="R7108" s="93"/>
      <c r="S7108" s="93"/>
      <c r="T7108" s="93"/>
      <c r="U7108" s="93"/>
      <c r="V7108" s="93"/>
      <c r="W7108" s="93"/>
      <c r="X7108" s="93"/>
      <c r="Y7108" s="93"/>
    </row>
    <row r="7109" spans="1:25" ht="15" customHeight="1" thickBot="1" x14ac:dyDescent="0.3">
      <c r="A7109" s="53" t="s">
        <v>1</v>
      </c>
      <c r="B7109" s="53" t="s">
        <v>1</v>
      </c>
      <c r="C7109" s="53" t="s">
        <v>1</v>
      </c>
      <c r="D7109" s="53" t="s">
        <v>1</v>
      </c>
      <c r="E7109" s="53" t="s">
        <v>1</v>
      </c>
      <c r="F7109" s="53" t="s">
        <v>1</v>
      </c>
      <c r="G7109" s="53" t="s">
        <v>1</v>
      </c>
      <c r="H7109" s="65" t="s">
        <v>76</v>
      </c>
      <c r="I7109" s="31"/>
      <c r="J7109" s="31"/>
      <c r="K7109" s="31">
        <v>0</v>
      </c>
      <c r="L7109" s="31"/>
      <c r="M7109" s="31"/>
      <c r="N7109" s="31"/>
      <c r="O7109" s="31"/>
      <c r="P7109" s="31"/>
      <c r="Q7109" s="31"/>
      <c r="R7109" s="94"/>
      <c r="S7109" s="94"/>
      <c r="T7109" s="94"/>
      <c r="U7109" s="94"/>
      <c r="V7109" s="94"/>
      <c r="W7109" s="94"/>
      <c r="X7109" s="94"/>
      <c r="Y7109" s="94"/>
    </row>
    <row r="7110" spans="1:25" ht="47.25" customHeight="1" thickBot="1" x14ac:dyDescent="0.3">
      <c r="A7110" s="110" t="s">
        <v>1</v>
      </c>
      <c r="B7110" s="110" t="s">
        <v>1</v>
      </c>
      <c r="C7110" s="110" t="s">
        <v>1</v>
      </c>
      <c r="D7110" s="110" t="s">
        <v>1</v>
      </c>
      <c r="E7110" s="110" t="s">
        <v>1</v>
      </c>
      <c r="F7110" s="110" t="s">
        <v>1</v>
      </c>
      <c r="G7110" s="110" t="s">
        <v>1</v>
      </c>
      <c r="H7110" s="28" t="s">
        <v>77</v>
      </c>
      <c r="I7110" s="109" t="s">
        <v>3984</v>
      </c>
      <c r="J7110" s="109" t="s">
        <v>11</v>
      </c>
      <c r="K7110" s="109" t="s">
        <v>3989</v>
      </c>
      <c r="L7110" s="109" t="s">
        <v>3985</v>
      </c>
      <c r="M7110" s="109" t="s">
        <v>4027</v>
      </c>
      <c r="N7110" s="109" t="s">
        <v>3988</v>
      </c>
      <c r="O7110" s="109" t="s">
        <v>3986</v>
      </c>
      <c r="P7110" s="109" t="s">
        <v>3987</v>
      </c>
      <c r="Q7110" s="109" t="s">
        <v>3695</v>
      </c>
      <c r="R7110" s="91"/>
      <c r="S7110" s="91"/>
      <c r="T7110" s="91"/>
      <c r="U7110" s="91"/>
      <c r="V7110" s="91"/>
      <c r="W7110" s="91"/>
      <c r="X7110" s="91"/>
      <c r="Y7110" s="91"/>
    </row>
    <row r="7111" spans="1:25" ht="15" customHeight="1" x14ac:dyDescent="0.25">
      <c r="A7111" s="111"/>
      <c r="B7111" s="111"/>
      <c r="C7111" s="111"/>
      <c r="D7111" s="111"/>
      <c r="E7111" s="111"/>
      <c r="F7111" s="111"/>
      <c r="G7111" s="111"/>
      <c r="H7111" s="67" t="s">
        <v>1</v>
      </c>
      <c r="I7111" s="29">
        <v>1</v>
      </c>
      <c r="J7111" s="29">
        <v>2</v>
      </c>
      <c r="K7111" s="29">
        <v>3</v>
      </c>
      <c r="L7111" s="29" t="s">
        <v>3478</v>
      </c>
      <c r="M7111" s="29">
        <v>5</v>
      </c>
      <c r="N7111" s="29">
        <v>6</v>
      </c>
      <c r="O7111" s="29">
        <v>7</v>
      </c>
      <c r="P7111" s="29" t="s">
        <v>3696</v>
      </c>
      <c r="Q7111" s="29">
        <v>9</v>
      </c>
      <c r="R7111" s="92"/>
      <c r="S7111" s="92"/>
      <c r="T7111" s="92"/>
      <c r="U7111" s="92"/>
      <c r="V7111" s="92"/>
      <c r="W7111" s="92"/>
      <c r="X7111" s="92"/>
      <c r="Y7111" s="92"/>
    </row>
    <row r="7112" spans="1:25" ht="15" customHeight="1" x14ac:dyDescent="0.25">
      <c r="A7112" s="111"/>
      <c r="B7112" s="111"/>
      <c r="C7112" s="111"/>
      <c r="D7112" s="111"/>
      <c r="E7112" s="111"/>
      <c r="F7112" s="111"/>
      <c r="G7112" s="111"/>
      <c r="H7112" s="68" t="s">
        <v>485</v>
      </c>
      <c r="I7112" s="32">
        <f t="shared" ref="I7112:K7112" si="6678">SUM(I7108)</f>
        <v>3279325</v>
      </c>
      <c r="J7112" s="32">
        <f t="shared" si="6678"/>
        <v>2938904</v>
      </c>
      <c r="K7112" s="32">
        <f t="shared" si="6678"/>
        <v>1546946</v>
      </c>
      <c r="L7112" s="32">
        <f t="shared" si="6627"/>
        <v>778594</v>
      </c>
      <c r="M7112" s="32">
        <f t="shared" ref="M7112" si="6679">SUM(M7108)</f>
        <v>269121</v>
      </c>
      <c r="N7112" s="32">
        <f t="shared" ref="N7112:O7112" si="6680">SUM(N7108)</f>
        <v>287945</v>
      </c>
      <c r="O7112" s="32">
        <f t="shared" si="6680"/>
        <v>221528</v>
      </c>
      <c r="P7112" s="32">
        <f t="shared" si="6628"/>
        <v>2325540</v>
      </c>
      <c r="Q7112" s="32">
        <f t="shared" si="6629"/>
        <v>79.129498615810519</v>
      </c>
      <c r="R7112" s="90"/>
      <c r="S7112" s="90"/>
      <c r="T7112" s="90"/>
      <c r="U7112" s="90"/>
      <c r="V7112" s="90"/>
      <c r="W7112" s="90"/>
      <c r="X7112" s="90"/>
      <c r="Y7112" s="90"/>
    </row>
    <row r="7113" spans="1:25" ht="15" customHeight="1" x14ac:dyDescent="0.25">
      <c r="A7113" s="111"/>
      <c r="B7113" s="111"/>
      <c r="C7113" s="111"/>
      <c r="D7113" s="111"/>
      <c r="E7113" s="111"/>
      <c r="F7113" s="111"/>
      <c r="G7113" s="111"/>
      <c r="H7113" s="69" t="s">
        <v>79</v>
      </c>
      <c r="I7113" s="32">
        <f t="shared" ref="I7113:K7113" si="6681">SUM(I7112)</f>
        <v>3279325</v>
      </c>
      <c r="J7113" s="32">
        <f t="shared" si="6681"/>
        <v>2938904</v>
      </c>
      <c r="K7113" s="32">
        <f t="shared" si="6681"/>
        <v>1546946</v>
      </c>
      <c r="L7113" s="32">
        <f t="shared" si="6627"/>
        <v>778594</v>
      </c>
      <c r="M7113" s="32">
        <f t="shared" ref="M7113" si="6682">SUM(M7112)</f>
        <v>269121</v>
      </c>
      <c r="N7113" s="32">
        <f t="shared" ref="N7113:O7113" si="6683">SUM(N7112)</f>
        <v>287945</v>
      </c>
      <c r="O7113" s="32">
        <f t="shared" si="6683"/>
        <v>221528</v>
      </c>
      <c r="P7113" s="32">
        <f t="shared" si="6628"/>
        <v>2325540</v>
      </c>
      <c r="Q7113" s="32">
        <f t="shared" si="6629"/>
        <v>79.129498615810519</v>
      </c>
      <c r="R7113" s="90"/>
      <c r="S7113" s="90"/>
      <c r="T7113" s="90"/>
      <c r="U7113" s="90"/>
      <c r="V7113" s="90"/>
      <c r="W7113" s="90"/>
      <c r="X7113" s="90"/>
      <c r="Y7113" s="90"/>
    </row>
    <row r="7114" spans="1:25" ht="15" customHeight="1" x14ac:dyDescent="0.25">
      <c r="A7114" s="112"/>
      <c r="B7114" s="112"/>
      <c r="C7114" s="112"/>
      <c r="D7114" s="112"/>
      <c r="E7114" s="112"/>
      <c r="F7114" s="112"/>
      <c r="G7114" s="112"/>
      <c r="I7114" s="27"/>
      <c r="J7114" s="27"/>
      <c r="K7114" s="27">
        <v>0</v>
      </c>
      <c r="L7114" s="27"/>
      <c r="M7114" s="27"/>
      <c r="N7114" s="27"/>
      <c r="O7114" s="27"/>
      <c r="P7114" s="27"/>
      <c r="Q7114" s="27"/>
      <c r="R7114" s="27"/>
      <c r="S7114" s="27"/>
      <c r="T7114" s="27"/>
      <c r="U7114" s="27"/>
      <c r="V7114" s="27"/>
      <c r="W7114" s="27"/>
      <c r="X7114" s="27"/>
      <c r="Y7114" s="27"/>
    </row>
    <row r="7115" spans="1:25" ht="15" customHeight="1" thickBot="1" x14ac:dyDescent="0.3">
      <c r="A7115" s="53" t="s">
        <v>1</v>
      </c>
      <c r="B7115" s="53" t="s">
        <v>1</v>
      </c>
      <c r="C7115" s="53" t="s">
        <v>1</v>
      </c>
      <c r="D7115" s="53" t="s">
        <v>1</v>
      </c>
      <c r="E7115" s="53" t="s">
        <v>1</v>
      </c>
      <c r="F7115" s="53" t="s">
        <v>1</v>
      </c>
      <c r="G7115" s="53" t="s">
        <v>1</v>
      </c>
      <c r="H7115" s="21" t="s">
        <v>1</v>
      </c>
      <c r="I7115" s="33"/>
      <c r="J7115" s="33"/>
      <c r="K7115" s="33">
        <v>0</v>
      </c>
      <c r="L7115" s="33"/>
      <c r="M7115" s="33"/>
      <c r="N7115" s="33"/>
      <c r="O7115" s="33"/>
      <c r="P7115" s="33"/>
      <c r="Q7115" s="33"/>
      <c r="R7115" s="33"/>
      <c r="S7115" s="33"/>
      <c r="T7115" s="33"/>
      <c r="U7115" s="33"/>
      <c r="V7115" s="33"/>
      <c r="W7115" s="33"/>
      <c r="X7115" s="33"/>
      <c r="Y7115" s="33"/>
    </row>
    <row r="7116" spans="1:25" ht="45.75" customHeight="1" thickBot="1" x14ac:dyDescent="0.3">
      <c r="A7116" s="28" t="s">
        <v>4</v>
      </c>
      <c r="B7116" s="28" t="s">
        <v>5</v>
      </c>
      <c r="C7116" s="28" t="s">
        <v>6</v>
      </c>
      <c r="D7116" s="57" t="s">
        <v>1</v>
      </c>
      <c r="E7116" s="28" t="s">
        <v>7</v>
      </c>
      <c r="F7116" s="28" t="s">
        <v>8</v>
      </c>
      <c r="G7116" s="28" t="s">
        <v>9</v>
      </c>
      <c r="H7116" s="28" t="s">
        <v>10</v>
      </c>
      <c r="I7116" s="109" t="s">
        <v>3984</v>
      </c>
      <c r="J7116" s="109" t="s">
        <v>11</v>
      </c>
      <c r="K7116" s="109" t="s">
        <v>3989</v>
      </c>
      <c r="L7116" s="109" t="s">
        <v>3985</v>
      </c>
      <c r="M7116" s="109" t="s">
        <v>4027</v>
      </c>
      <c r="N7116" s="109" t="s">
        <v>3988</v>
      </c>
      <c r="O7116" s="109" t="s">
        <v>3986</v>
      </c>
      <c r="P7116" s="109" t="s">
        <v>3987</v>
      </c>
      <c r="Q7116" s="109" t="s">
        <v>3695</v>
      </c>
      <c r="R7116" s="91"/>
      <c r="S7116" s="91"/>
      <c r="T7116" s="91"/>
      <c r="U7116" s="91"/>
      <c r="V7116" s="91"/>
      <c r="W7116" s="91"/>
      <c r="X7116" s="91"/>
      <c r="Y7116" s="91"/>
    </row>
    <row r="7117" spans="1:25" ht="15" customHeight="1" x14ac:dyDescent="0.25">
      <c r="A7117" s="58" t="s">
        <v>1</v>
      </c>
      <c r="B7117" s="58" t="s">
        <v>1</v>
      </c>
      <c r="C7117" s="58" t="s">
        <v>1</v>
      </c>
      <c r="D7117" s="59" t="s">
        <v>1</v>
      </c>
      <c r="E7117" s="59" t="s">
        <v>1</v>
      </c>
      <c r="F7117" s="60" t="s">
        <v>1</v>
      </c>
      <c r="G7117" s="61" t="s">
        <v>1</v>
      </c>
      <c r="H7117" s="62" t="s">
        <v>1</v>
      </c>
      <c r="I7117" s="29">
        <v>1</v>
      </c>
      <c r="J7117" s="29">
        <v>2</v>
      </c>
      <c r="K7117" s="29">
        <v>3</v>
      </c>
      <c r="L7117" s="29" t="s">
        <v>3478</v>
      </c>
      <c r="M7117" s="29">
        <v>5</v>
      </c>
      <c r="N7117" s="29">
        <v>6</v>
      </c>
      <c r="O7117" s="29">
        <v>7</v>
      </c>
      <c r="P7117" s="29" t="s">
        <v>3696</v>
      </c>
      <c r="Q7117" s="29">
        <v>9</v>
      </c>
      <c r="R7117" s="92"/>
      <c r="S7117" s="92"/>
      <c r="T7117" s="92"/>
      <c r="U7117" s="92"/>
      <c r="V7117" s="92"/>
      <c r="W7117" s="92"/>
      <c r="X7117" s="92"/>
      <c r="Y7117" s="92"/>
    </row>
    <row r="7118" spans="1:25" ht="15" customHeight="1" x14ac:dyDescent="0.25">
      <c r="A7118" s="63" t="s">
        <v>935</v>
      </c>
      <c r="B7118" s="63" t="s">
        <v>140</v>
      </c>
      <c r="C7118" s="64" t="s">
        <v>1326</v>
      </c>
      <c r="D7118" s="64" t="s">
        <v>2404</v>
      </c>
      <c r="E7118" s="65" t="s">
        <v>1</v>
      </c>
      <c r="F7118" s="65" t="s">
        <v>1</v>
      </c>
      <c r="G7118" s="65" t="s">
        <v>1</v>
      </c>
      <c r="H7118" s="65" t="s">
        <v>2405</v>
      </c>
      <c r="I7118" s="26">
        <v>0</v>
      </c>
      <c r="J7118" s="26" t="s">
        <v>1</v>
      </c>
      <c r="K7118" s="26">
        <v>0</v>
      </c>
      <c r="L7118" s="26"/>
      <c r="M7118" s="26"/>
      <c r="N7118" s="26"/>
      <c r="O7118" s="26"/>
      <c r="P7118" s="26"/>
      <c r="Q7118" s="26"/>
      <c r="R7118" s="90"/>
      <c r="S7118" s="90"/>
      <c r="T7118" s="90"/>
      <c r="U7118" s="90"/>
      <c r="V7118" s="90"/>
      <c r="W7118" s="90"/>
      <c r="X7118" s="90"/>
      <c r="Y7118" s="90"/>
    </row>
    <row r="7119" spans="1:25" ht="22.5" customHeight="1" x14ac:dyDescent="0.25">
      <c r="A7119" s="63" t="s">
        <v>1</v>
      </c>
      <c r="B7119" s="63" t="s">
        <v>1</v>
      </c>
      <c r="C7119" s="63" t="s">
        <v>1</v>
      </c>
      <c r="D7119" s="65" t="s">
        <v>1</v>
      </c>
      <c r="E7119" s="65" t="s">
        <v>1</v>
      </c>
      <c r="F7119" s="65" t="s">
        <v>1</v>
      </c>
      <c r="G7119" s="65" t="s">
        <v>1</v>
      </c>
      <c r="H7119" s="66" t="s">
        <v>15</v>
      </c>
      <c r="I7119" s="30">
        <f t="shared" ref="I7119:K7119" si="6684">SUM(I7120,I7128,I7130)</f>
        <v>15608789</v>
      </c>
      <c r="J7119" s="30">
        <f t="shared" si="6684"/>
        <v>5026859</v>
      </c>
      <c r="K7119" s="30">
        <f t="shared" si="6684"/>
        <v>3521300</v>
      </c>
      <c r="L7119" s="30">
        <f t="shared" si="6627"/>
        <v>1214766</v>
      </c>
      <c r="M7119" s="30">
        <f t="shared" ref="M7119" si="6685">SUM(M7120,M7128,M7130)</f>
        <v>416922</v>
      </c>
      <c r="N7119" s="30">
        <f t="shared" ref="N7119:O7119" si="6686">SUM(N7120,N7128,N7130)</f>
        <v>416922</v>
      </c>
      <c r="O7119" s="30">
        <f t="shared" si="6686"/>
        <v>380922</v>
      </c>
      <c r="P7119" s="30">
        <f t="shared" si="6628"/>
        <v>4736066</v>
      </c>
      <c r="Q7119" s="30">
        <f t="shared" si="6629"/>
        <v>94.215214709622856</v>
      </c>
      <c r="R7119" s="93"/>
      <c r="S7119" s="93"/>
      <c r="T7119" s="93"/>
      <c r="U7119" s="93"/>
      <c r="V7119" s="93"/>
      <c r="W7119" s="93"/>
      <c r="X7119" s="93"/>
      <c r="Y7119" s="93"/>
    </row>
    <row r="7120" spans="1:25" ht="15" customHeight="1" x14ac:dyDescent="0.25">
      <c r="A7120" s="63" t="s">
        <v>935</v>
      </c>
      <c r="B7120" s="63" t="s">
        <v>140</v>
      </c>
      <c r="C7120" s="63" t="s">
        <v>1326</v>
      </c>
      <c r="D7120" s="63" t="s">
        <v>2404</v>
      </c>
      <c r="E7120" s="65" t="s">
        <v>16</v>
      </c>
      <c r="F7120" s="65" t="s">
        <v>1</v>
      </c>
      <c r="G7120" s="65" t="s">
        <v>1</v>
      </c>
      <c r="H7120" s="65" t="s">
        <v>17</v>
      </c>
      <c r="I7120" s="31">
        <f t="shared" ref="I7120:K7120" si="6687">SUM(I7121:I7122)</f>
        <v>10797236</v>
      </c>
      <c r="J7120" s="31">
        <f t="shared" si="6687"/>
        <v>4407859</v>
      </c>
      <c r="K7120" s="31">
        <f t="shared" si="6687"/>
        <v>3106300</v>
      </c>
      <c r="L7120" s="31">
        <f t="shared" ref="L7120:L7183" si="6688">SUM(M7120:O7120)</f>
        <v>1055769</v>
      </c>
      <c r="M7120" s="31">
        <f t="shared" ref="M7120" si="6689">SUM(M7121:M7122)</f>
        <v>351923</v>
      </c>
      <c r="N7120" s="31">
        <f t="shared" ref="N7120:O7120" si="6690">SUM(N7121:N7122)</f>
        <v>351923</v>
      </c>
      <c r="O7120" s="31">
        <f t="shared" si="6690"/>
        <v>351923</v>
      </c>
      <c r="P7120" s="31">
        <f t="shared" ref="P7120:P7183" si="6691">K7120+L7120</f>
        <v>4162069</v>
      </c>
      <c r="Q7120" s="31">
        <f t="shared" ref="Q7120:Q7183" si="6692">IF(J7120=0,"-",P7120/J7120*100)</f>
        <v>94.42382344807308</v>
      </c>
      <c r="R7120" s="94"/>
      <c r="S7120" s="94"/>
      <c r="T7120" s="94"/>
      <c r="U7120" s="94"/>
      <c r="V7120" s="94"/>
      <c r="W7120" s="94"/>
      <c r="X7120" s="94"/>
      <c r="Y7120" s="94"/>
    </row>
    <row r="7121" spans="1:25" ht="15" customHeight="1" x14ac:dyDescent="0.25">
      <c r="A7121" s="64" t="s">
        <v>935</v>
      </c>
      <c r="B7121" s="64" t="s">
        <v>140</v>
      </c>
      <c r="C7121" s="64" t="s">
        <v>1326</v>
      </c>
      <c r="D7121" s="64" t="s">
        <v>2404</v>
      </c>
      <c r="E7121" s="20" t="s">
        <v>19</v>
      </c>
      <c r="F7121" s="64"/>
      <c r="G7121" s="53" t="s">
        <v>388</v>
      </c>
      <c r="H7121" s="53" t="s">
        <v>18</v>
      </c>
      <c r="I7121" s="26">
        <v>9823912</v>
      </c>
      <c r="J7121" s="26">
        <v>3955507</v>
      </c>
      <c r="K7121" s="26">
        <v>2784500</v>
      </c>
      <c r="L7121" s="26">
        <f t="shared" si="6688"/>
        <v>990000</v>
      </c>
      <c r="M7121" s="26">
        <v>330000</v>
      </c>
      <c r="N7121" s="26">
        <v>330000</v>
      </c>
      <c r="O7121" s="26">
        <v>330000</v>
      </c>
      <c r="P7121" s="26">
        <f t="shared" si="6691"/>
        <v>3774500</v>
      </c>
      <c r="Q7121" s="26">
        <f t="shared" si="6692"/>
        <v>95.423924164462363</v>
      </c>
      <c r="R7121" s="90"/>
      <c r="S7121" s="90"/>
      <c r="T7121" s="90"/>
      <c r="U7121" s="90"/>
      <c r="V7121" s="90"/>
      <c r="W7121" s="90"/>
      <c r="X7121" s="90"/>
      <c r="Y7121" s="90"/>
    </row>
    <row r="7122" spans="1:25" ht="15" customHeight="1" x14ac:dyDescent="0.25">
      <c r="A7122" s="63" t="s">
        <v>935</v>
      </c>
      <c r="B7122" s="63" t="s">
        <v>140</v>
      </c>
      <c r="C7122" s="63" t="s">
        <v>1326</v>
      </c>
      <c r="D7122" s="63" t="s">
        <v>2404</v>
      </c>
      <c r="E7122" s="63" t="s">
        <v>21</v>
      </c>
      <c r="F7122" s="64" t="s">
        <v>1</v>
      </c>
      <c r="G7122" s="53" t="s">
        <v>1</v>
      </c>
      <c r="H7122" s="65" t="s">
        <v>22</v>
      </c>
      <c r="I7122" s="31">
        <f t="shared" ref="I7122:K7122" si="6693">SUM(I7123:I7127)</f>
        <v>973324</v>
      </c>
      <c r="J7122" s="31">
        <f t="shared" si="6693"/>
        <v>452352</v>
      </c>
      <c r="K7122" s="31">
        <f t="shared" si="6693"/>
        <v>321800</v>
      </c>
      <c r="L7122" s="31">
        <f t="shared" si="6688"/>
        <v>65769</v>
      </c>
      <c r="M7122" s="31">
        <f t="shared" ref="M7122" si="6694">SUM(M7123:M7127)</f>
        <v>21923</v>
      </c>
      <c r="N7122" s="31">
        <f t="shared" ref="N7122:O7122" si="6695">SUM(N7123:N7127)</f>
        <v>21923</v>
      </c>
      <c r="O7122" s="31">
        <f t="shared" si="6695"/>
        <v>21923</v>
      </c>
      <c r="P7122" s="31">
        <f t="shared" si="6691"/>
        <v>387569</v>
      </c>
      <c r="Q7122" s="31">
        <f t="shared" si="6692"/>
        <v>85.678630800792305</v>
      </c>
      <c r="R7122" s="94"/>
      <c r="S7122" s="94"/>
      <c r="T7122" s="94"/>
      <c r="U7122" s="94"/>
      <c r="V7122" s="94"/>
      <c r="W7122" s="94"/>
      <c r="X7122" s="94"/>
      <c r="Y7122" s="94"/>
    </row>
    <row r="7123" spans="1:25" ht="15" customHeight="1" x14ac:dyDescent="0.25">
      <c r="A7123" s="64" t="s">
        <v>935</v>
      </c>
      <c r="B7123" s="64" t="s">
        <v>140</v>
      </c>
      <c r="C7123" s="64" t="s">
        <v>1326</v>
      </c>
      <c r="D7123" s="64" t="s">
        <v>2404</v>
      </c>
      <c r="E7123" s="20" t="s">
        <v>23</v>
      </c>
      <c r="F7123" s="64" t="s">
        <v>2406</v>
      </c>
      <c r="G7123" s="53" t="s">
        <v>388</v>
      </c>
      <c r="H7123" s="53" t="s">
        <v>85</v>
      </c>
      <c r="I7123" s="26">
        <v>143476</v>
      </c>
      <c r="J7123" s="26">
        <v>79288</v>
      </c>
      <c r="K7123" s="26">
        <v>52000</v>
      </c>
      <c r="L7123" s="26">
        <f t="shared" si="6688"/>
        <v>13428</v>
      </c>
      <c r="M7123" s="26">
        <v>4476</v>
      </c>
      <c r="N7123" s="26">
        <v>4476</v>
      </c>
      <c r="O7123" s="26">
        <v>4476</v>
      </c>
      <c r="P7123" s="26">
        <f t="shared" si="6691"/>
        <v>65428</v>
      </c>
      <c r="Q7123" s="26">
        <f t="shared" si="6692"/>
        <v>82.519422863485019</v>
      </c>
      <c r="R7123" s="90"/>
      <c r="S7123" s="90"/>
      <c r="T7123" s="90"/>
      <c r="U7123" s="90"/>
      <c r="V7123" s="90"/>
      <c r="W7123" s="90"/>
      <c r="X7123" s="90"/>
      <c r="Y7123" s="90"/>
    </row>
    <row r="7124" spans="1:25" ht="15" customHeight="1" x14ac:dyDescent="0.25">
      <c r="A7124" s="64" t="s">
        <v>935</v>
      </c>
      <c r="B7124" s="64" t="s">
        <v>140</v>
      </c>
      <c r="C7124" s="64" t="s">
        <v>1326</v>
      </c>
      <c r="D7124" s="64" t="s">
        <v>2404</v>
      </c>
      <c r="E7124" s="20" t="s">
        <v>23</v>
      </c>
      <c r="F7124" s="64" t="s">
        <v>2407</v>
      </c>
      <c r="G7124" s="53" t="s">
        <v>388</v>
      </c>
      <c r="H7124" s="53" t="s">
        <v>25</v>
      </c>
      <c r="I7124" s="26">
        <v>572298</v>
      </c>
      <c r="J7124" s="26">
        <v>263364</v>
      </c>
      <c r="K7124" s="26">
        <v>167000</v>
      </c>
      <c r="L7124" s="26">
        <f t="shared" si="6688"/>
        <v>52341</v>
      </c>
      <c r="M7124" s="26">
        <v>17447</v>
      </c>
      <c r="N7124" s="26">
        <v>17447</v>
      </c>
      <c r="O7124" s="26">
        <v>17447</v>
      </c>
      <c r="P7124" s="26">
        <f t="shared" si="6691"/>
        <v>219341</v>
      </c>
      <c r="Q7124" s="26">
        <f t="shared" si="6692"/>
        <v>83.284351695751894</v>
      </c>
      <c r="R7124" s="90"/>
      <c r="S7124" s="90"/>
      <c r="T7124" s="90"/>
      <c r="U7124" s="90"/>
      <c r="V7124" s="90"/>
      <c r="W7124" s="90"/>
      <c r="X7124" s="90"/>
      <c r="Y7124" s="90"/>
    </row>
    <row r="7125" spans="1:25" ht="15" customHeight="1" x14ac:dyDescent="0.25">
      <c r="A7125" s="64" t="s">
        <v>935</v>
      </c>
      <c r="B7125" s="64" t="s">
        <v>140</v>
      </c>
      <c r="C7125" s="64" t="s">
        <v>1326</v>
      </c>
      <c r="D7125" s="64" t="s">
        <v>2404</v>
      </c>
      <c r="E7125" s="20" t="s">
        <v>23</v>
      </c>
      <c r="F7125" s="64" t="s">
        <v>2408</v>
      </c>
      <c r="G7125" s="53" t="s">
        <v>388</v>
      </c>
      <c r="H7125" s="53" t="s">
        <v>27</v>
      </c>
      <c r="I7125" s="26">
        <v>158850</v>
      </c>
      <c r="J7125" s="26">
        <v>61200</v>
      </c>
      <c r="K7125" s="26">
        <v>61200</v>
      </c>
      <c r="L7125" s="26">
        <f t="shared" si="6688"/>
        <v>0</v>
      </c>
      <c r="M7125" s="26"/>
      <c r="N7125" s="26"/>
      <c r="O7125" s="26"/>
      <c r="P7125" s="26">
        <f t="shared" si="6691"/>
        <v>61200</v>
      </c>
      <c r="Q7125" s="26">
        <f t="shared" si="6692"/>
        <v>100</v>
      </c>
      <c r="R7125" s="90"/>
      <c r="S7125" s="90"/>
      <c r="T7125" s="90"/>
      <c r="U7125" s="90"/>
      <c r="V7125" s="90"/>
      <c r="W7125" s="90"/>
      <c r="X7125" s="90"/>
      <c r="Y7125" s="90"/>
    </row>
    <row r="7126" spans="1:25" ht="15" customHeight="1" x14ac:dyDescent="0.25">
      <c r="A7126" s="64" t="s">
        <v>935</v>
      </c>
      <c r="B7126" s="64" t="s">
        <v>140</v>
      </c>
      <c r="C7126" s="64" t="s">
        <v>1326</v>
      </c>
      <c r="D7126" s="64" t="s">
        <v>2404</v>
      </c>
      <c r="E7126" s="20" t="s">
        <v>23</v>
      </c>
      <c r="F7126" s="64" t="s">
        <v>2409</v>
      </c>
      <c r="G7126" s="53" t="s">
        <v>388</v>
      </c>
      <c r="H7126" s="53" t="s">
        <v>89</v>
      </c>
      <c r="I7126" s="26">
        <v>47000</v>
      </c>
      <c r="J7126" s="26">
        <v>23500</v>
      </c>
      <c r="K7126" s="26">
        <v>23500</v>
      </c>
      <c r="L7126" s="26">
        <f t="shared" si="6688"/>
        <v>0</v>
      </c>
      <c r="M7126" s="26"/>
      <c r="N7126" s="26"/>
      <c r="O7126" s="26"/>
      <c r="P7126" s="26">
        <f t="shared" si="6691"/>
        <v>23500</v>
      </c>
      <c r="Q7126" s="26">
        <f t="shared" si="6692"/>
        <v>100</v>
      </c>
      <c r="R7126" s="90"/>
      <c r="S7126" s="90"/>
      <c r="T7126" s="90"/>
      <c r="U7126" s="90"/>
      <c r="V7126" s="90"/>
      <c r="W7126" s="90"/>
      <c r="X7126" s="90"/>
      <c r="Y7126" s="90"/>
    </row>
    <row r="7127" spans="1:25" ht="15" customHeight="1" x14ac:dyDescent="0.25">
      <c r="A7127" s="64" t="s">
        <v>935</v>
      </c>
      <c r="B7127" s="64" t="s">
        <v>140</v>
      </c>
      <c r="C7127" s="64" t="s">
        <v>1326</v>
      </c>
      <c r="D7127" s="64" t="s">
        <v>2404</v>
      </c>
      <c r="E7127" s="20" t="s">
        <v>23</v>
      </c>
      <c r="F7127" s="64" t="s">
        <v>2410</v>
      </c>
      <c r="G7127" s="53" t="s">
        <v>388</v>
      </c>
      <c r="H7127" s="53" t="s">
        <v>29</v>
      </c>
      <c r="I7127" s="26">
        <v>51700</v>
      </c>
      <c r="J7127" s="26">
        <v>25000</v>
      </c>
      <c r="K7127" s="26">
        <v>18100</v>
      </c>
      <c r="L7127" s="26">
        <f t="shared" si="6688"/>
        <v>0</v>
      </c>
      <c r="M7127" s="26"/>
      <c r="N7127" s="26"/>
      <c r="O7127" s="26"/>
      <c r="P7127" s="26">
        <f t="shared" si="6691"/>
        <v>18100</v>
      </c>
      <c r="Q7127" s="26">
        <f t="shared" si="6692"/>
        <v>72.399999999999991</v>
      </c>
      <c r="R7127" s="90"/>
      <c r="S7127" s="90"/>
      <c r="T7127" s="90"/>
      <c r="U7127" s="90"/>
      <c r="V7127" s="90"/>
      <c r="W7127" s="90"/>
      <c r="X7127" s="90"/>
      <c r="Y7127" s="90"/>
    </row>
    <row r="7128" spans="1:25" ht="15" customHeight="1" x14ac:dyDescent="0.25">
      <c r="A7128" s="63" t="s">
        <v>935</v>
      </c>
      <c r="B7128" s="63" t="s">
        <v>140</v>
      </c>
      <c r="C7128" s="63" t="s">
        <v>1326</v>
      </c>
      <c r="D7128" s="63" t="s">
        <v>2404</v>
      </c>
      <c r="E7128" s="65" t="s">
        <v>30</v>
      </c>
      <c r="F7128" s="65" t="s">
        <v>1</v>
      </c>
      <c r="G7128" s="65" t="s">
        <v>1</v>
      </c>
      <c r="H7128" s="65" t="s">
        <v>31</v>
      </c>
      <c r="I7128" s="31">
        <f t="shared" ref="I7128:K7128" si="6696">SUM(I7129)</f>
        <v>952524</v>
      </c>
      <c r="J7128" s="31">
        <f t="shared" si="6696"/>
        <v>439000</v>
      </c>
      <c r="K7128" s="31">
        <f t="shared" si="6696"/>
        <v>325000</v>
      </c>
      <c r="L7128" s="31">
        <f t="shared" si="6688"/>
        <v>114000</v>
      </c>
      <c r="M7128" s="31">
        <f t="shared" ref="M7128" si="6697">SUM(M7129)</f>
        <v>50000</v>
      </c>
      <c r="N7128" s="31">
        <f t="shared" ref="N7128:O7128" si="6698">SUM(N7129)</f>
        <v>50000</v>
      </c>
      <c r="O7128" s="31">
        <f t="shared" si="6698"/>
        <v>14000</v>
      </c>
      <c r="P7128" s="31">
        <f t="shared" si="6691"/>
        <v>439000</v>
      </c>
      <c r="Q7128" s="31">
        <f t="shared" si="6692"/>
        <v>100</v>
      </c>
      <c r="R7128" s="94"/>
      <c r="S7128" s="94"/>
      <c r="T7128" s="94"/>
      <c r="U7128" s="94"/>
      <c r="V7128" s="94"/>
      <c r="W7128" s="94"/>
      <c r="X7128" s="94"/>
      <c r="Y7128" s="94"/>
    </row>
    <row r="7129" spans="1:25" ht="15" customHeight="1" x14ac:dyDescent="0.25">
      <c r="A7129" s="64" t="s">
        <v>935</v>
      </c>
      <c r="B7129" s="64" t="s">
        <v>140</v>
      </c>
      <c r="C7129" s="64" t="s">
        <v>1326</v>
      </c>
      <c r="D7129" s="64" t="s">
        <v>2404</v>
      </c>
      <c r="E7129" s="20" t="s">
        <v>33</v>
      </c>
      <c r="F7129" s="64"/>
      <c r="G7129" s="53" t="s">
        <v>388</v>
      </c>
      <c r="H7129" s="53" t="s">
        <v>32</v>
      </c>
      <c r="I7129" s="26">
        <v>952524</v>
      </c>
      <c r="J7129" s="26">
        <v>439000</v>
      </c>
      <c r="K7129" s="26">
        <v>325000</v>
      </c>
      <c r="L7129" s="26">
        <f t="shared" si="6688"/>
        <v>114000</v>
      </c>
      <c r="M7129" s="26">
        <v>50000</v>
      </c>
      <c r="N7129" s="26">
        <v>50000</v>
      </c>
      <c r="O7129" s="26">
        <v>14000</v>
      </c>
      <c r="P7129" s="26">
        <f t="shared" si="6691"/>
        <v>439000</v>
      </c>
      <c r="Q7129" s="26">
        <f t="shared" si="6692"/>
        <v>100</v>
      </c>
      <c r="R7129" s="90"/>
      <c r="S7129" s="90"/>
      <c r="T7129" s="90"/>
      <c r="U7129" s="90"/>
      <c r="V7129" s="90"/>
      <c r="W7129" s="90"/>
      <c r="X7129" s="90"/>
      <c r="Y7129" s="90"/>
    </row>
    <row r="7130" spans="1:25" ht="15" customHeight="1" x14ac:dyDescent="0.25">
      <c r="A7130" s="63" t="s">
        <v>935</v>
      </c>
      <c r="B7130" s="63" t="s">
        <v>140</v>
      </c>
      <c r="C7130" s="63" t="s">
        <v>1326</v>
      </c>
      <c r="D7130" s="63" t="s">
        <v>2404</v>
      </c>
      <c r="E7130" s="65" t="s">
        <v>34</v>
      </c>
      <c r="F7130" s="65" t="s">
        <v>1</v>
      </c>
      <c r="G7130" s="65" t="s">
        <v>1</v>
      </c>
      <c r="H7130" s="65" t="s">
        <v>35</v>
      </c>
      <c r="I7130" s="31">
        <f t="shared" ref="I7130:K7130" si="6699">SUM(I7131:I7139)</f>
        <v>3859029</v>
      </c>
      <c r="J7130" s="31">
        <f t="shared" si="6699"/>
        <v>180000</v>
      </c>
      <c r="K7130" s="31">
        <f t="shared" si="6699"/>
        <v>90000</v>
      </c>
      <c r="L7130" s="31">
        <f t="shared" si="6688"/>
        <v>44997</v>
      </c>
      <c r="M7130" s="31">
        <f t="shared" ref="M7130" si="6700">SUM(M7131:M7139)</f>
        <v>14999</v>
      </c>
      <c r="N7130" s="31">
        <f t="shared" ref="N7130:O7130" si="6701">SUM(N7131:N7139)</f>
        <v>14999</v>
      </c>
      <c r="O7130" s="31">
        <f t="shared" si="6701"/>
        <v>14999</v>
      </c>
      <c r="P7130" s="31">
        <f t="shared" si="6691"/>
        <v>134997</v>
      </c>
      <c r="Q7130" s="31">
        <f t="shared" si="6692"/>
        <v>74.998333333333335</v>
      </c>
      <c r="R7130" s="94"/>
      <c r="S7130" s="94"/>
      <c r="T7130" s="94"/>
      <c r="U7130" s="94"/>
      <c r="V7130" s="94"/>
      <c r="W7130" s="94"/>
      <c r="X7130" s="94"/>
      <c r="Y7130" s="94"/>
    </row>
    <row r="7131" spans="1:25" ht="15" customHeight="1" x14ac:dyDescent="0.25">
      <c r="A7131" s="64" t="s">
        <v>935</v>
      </c>
      <c r="B7131" s="64" t="s">
        <v>140</v>
      </c>
      <c r="C7131" s="64" t="s">
        <v>1326</v>
      </c>
      <c r="D7131" s="64" t="s">
        <v>2404</v>
      </c>
      <c r="E7131" s="20" t="s">
        <v>38</v>
      </c>
      <c r="F7131" s="64"/>
      <c r="G7131" s="53" t="s">
        <v>388</v>
      </c>
      <c r="H7131" s="53" t="s">
        <v>37</v>
      </c>
      <c r="I7131" s="26">
        <v>251800</v>
      </c>
      <c r="J7131" s="26">
        <v>0</v>
      </c>
      <c r="K7131" s="26">
        <v>0</v>
      </c>
      <c r="L7131" s="26">
        <f t="shared" si="6688"/>
        <v>0</v>
      </c>
      <c r="M7131" s="26"/>
      <c r="N7131" s="26"/>
      <c r="O7131" s="26"/>
      <c r="P7131" s="26">
        <f t="shared" si="6691"/>
        <v>0</v>
      </c>
      <c r="Q7131" s="26" t="str">
        <f t="shared" si="6692"/>
        <v>-</v>
      </c>
      <c r="R7131" s="90"/>
      <c r="S7131" s="90"/>
      <c r="T7131" s="90"/>
      <c r="U7131" s="90"/>
      <c r="V7131" s="90"/>
      <c r="W7131" s="90"/>
      <c r="X7131" s="90"/>
      <c r="Y7131" s="90"/>
    </row>
    <row r="7132" spans="1:25" ht="15" customHeight="1" x14ac:dyDescent="0.25">
      <c r="A7132" s="64" t="s">
        <v>935</v>
      </c>
      <c r="B7132" s="64" t="s">
        <v>140</v>
      </c>
      <c r="C7132" s="64" t="s">
        <v>1326</v>
      </c>
      <c r="D7132" s="64" t="s">
        <v>2404</v>
      </c>
      <c r="E7132" s="20" t="s">
        <v>298</v>
      </c>
      <c r="F7132" s="64"/>
      <c r="G7132" s="53" t="s">
        <v>388</v>
      </c>
      <c r="H7132" s="53" t="s">
        <v>297</v>
      </c>
      <c r="I7132" s="26">
        <v>270300</v>
      </c>
      <c r="J7132" s="26">
        <v>110000</v>
      </c>
      <c r="K7132" s="26">
        <v>55002</v>
      </c>
      <c r="L7132" s="26">
        <f t="shared" si="6688"/>
        <v>27498</v>
      </c>
      <c r="M7132" s="26">
        <v>9166</v>
      </c>
      <c r="N7132" s="26">
        <v>9166</v>
      </c>
      <c r="O7132" s="26">
        <v>9166</v>
      </c>
      <c r="P7132" s="26">
        <f t="shared" si="6691"/>
        <v>82500</v>
      </c>
      <c r="Q7132" s="26">
        <f t="shared" si="6692"/>
        <v>75</v>
      </c>
      <c r="R7132" s="90"/>
      <c r="S7132" s="90"/>
      <c r="T7132" s="90"/>
      <c r="U7132" s="90"/>
      <c r="V7132" s="90"/>
      <c r="W7132" s="90"/>
      <c r="X7132" s="90"/>
      <c r="Y7132" s="90"/>
    </row>
    <row r="7133" spans="1:25" ht="15" customHeight="1" x14ac:dyDescent="0.25">
      <c r="A7133" s="64" t="s">
        <v>935</v>
      </c>
      <c r="B7133" s="64" t="s">
        <v>140</v>
      </c>
      <c r="C7133" s="64" t="s">
        <v>1326</v>
      </c>
      <c r="D7133" s="64" t="s">
        <v>2404</v>
      </c>
      <c r="E7133" s="20" t="s">
        <v>301</v>
      </c>
      <c r="F7133" s="64"/>
      <c r="G7133" s="53" t="s">
        <v>388</v>
      </c>
      <c r="H7133" s="53" t="s">
        <v>300</v>
      </c>
      <c r="I7133" s="26">
        <v>92121</v>
      </c>
      <c r="J7133" s="26">
        <v>40000</v>
      </c>
      <c r="K7133" s="26">
        <v>19998</v>
      </c>
      <c r="L7133" s="26">
        <f t="shared" si="6688"/>
        <v>9999</v>
      </c>
      <c r="M7133" s="26">
        <v>3333</v>
      </c>
      <c r="N7133" s="26">
        <v>3333</v>
      </c>
      <c r="O7133" s="26">
        <v>3333</v>
      </c>
      <c r="P7133" s="26">
        <f t="shared" si="6691"/>
        <v>29997</v>
      </c>
      <c r="Q7133" s="26">
        <f t="shared" si="6692"/>
        <v>74.992499999999993</v>
      </c>
      <c r="R7133" s="90"/>
      <c r="S7133" s="90"/>
      <c r="T7133" s="90"/>
      <c r="U7133" s="90"/>
      <c r="V7133" s="90"/>
      <c r="W7133" s="90"/>
      <c r="X7133" s="90"/>
      <c r="Y7133" s="90"/>
    </row>
    <row r="7134" spans="1:25" ht="15" customHeight="1" x14ac:dyDescent="0.25">
      <c r="A7134" s="64" t="s">
        <v>935</v>
      </c>
      <c r="B7134" s="64" t="s">
        <v>140</v>
      </c>
      <c r="C7134" s="64" t="s">
        <v>1326</v>
      </c>
      <c r="D7134" s="64" t="s">
        <v>2404</v>
      </c>
      <c r="E7134" s="20" t="s">
        <v>218</v>
      </c>
      <c r="F7134" s="64"/>
      <c r="G7134" s="53" t="s">
        <v>388</v>
      </c>
      <c r="H7134" s="53" t="s">
        <v>217</v>
      </c>
      <c r="I7134" s="26">
        <v>1813769</v>
      </c>
      <c r="J7134" s="26">
        <v>0</v>
      </c>
      <c r="K7134" s="26">
        <v>0</v>
      </c>
      <c r="L7134" s="26">
        <f t="shared" si="6688"/>
        <v>0</v>
      </c>
      <c r="M7134" s="26"/>
      <c r="N7134" s="26"/>
      <c r="O7134" s="26"/>
      <c r="P7134" s="26">
        <f t="shared" si="6691"/>
        <v>0</v>
      </c>
      <c r="Q7134" s="26" t="str">
        <f t="shared" si="6692"/>
        <v>-</v>
      </c>
      <c r="R7134" s="90"/>
      <c r="S7134" s="90"/>
      <c r="T7134" s="90"/>
      <c r="U7134" s="90"/>
      <c r="V7134" s="90"/>
      <c r="W7134" s="90"/>
      <c r="X7134" s="90"/>
      <c r="Y7134" s="90"/>
    </row>
    <row r="7135" spans="1:25" ht="15" customHeight="1" x14ac:dyDescent="0.25">
      <c r="A7135" s="64" t="s">
        <v>935</v>
      </c>
      <c r="B7135" s="64" t="s">
        <v>140</v>
      </c>
      <c r="C7135" s="64" t="s">
        <v>1326</v>
      </c>
      <c r="D7135" s="64" t="s">
        <v>2404</v>
      </c>
      <c r="E7135" s="20" t="s">
        <v>303</v>
      </c>
      <c r="F7135" s="64"/>
      <c r="G7135" s="53" t="s">
        <v>388</v>
      </c>
      <c r="H7135" s="53" t="s">
        <v>302</v>
      </c>
      <c r="I7135" s="26">
        <v>4840</v>
      </c>
      <c r="J7135" s="26">
        <v>0</v>
      </c>
      <c r="K7135" s="26">
        <v>0</v>
      </c>
      <c r="L7135" s="26">
        <f t="shared" si="6688"/>
        <v>0</v>
      </c>
      <c r="M7135" s="26"/>
      <c r="N7135" s="26"/>
      <c r="O7135" s="26"/>
      <c r="P7135" s="26">
        <f t="shared" si="6691"/>
        <v>0</v>
      </c>
      <c r="Q7135" s="26" t="str">
        <f t="shared" si="6692"/>
        <v>-</v>
      </c>
      <c r="R7135" s="90"/>
      <c r="S7135" s="90"/>
      <c r="T7135" s="90"/>
      <c r="U7135" s="90"/>
      <c r="V7135" s="90"/>
      <c r="W7135" s="90"/>
      <c r="X7135" s="90"/>
      <c r="Y7135" s="90"/>
    </row>
    <row r="7136" spans="1:25" s="17" customFormat="1" ht="15" customHeight="1" x14ac:dyDescent="0.25">
      <c r="A7136" s="44" t="s">
        <v>935</v>
      </c>
      <c r="B7136" s="44" t="s">
        <v>140</v>
      </c>
      <c r="C7136" s="44" t="s">
        <v>1326</v>
      </c>
      <c r="D7136" s="44" t="s">
        <v>2404</v>
      </c>
      <c r="E7136" s="45">
        <v>613600</v>
      </c>
      <c r="F7136" s="44"/>
      <c r="G7136" s="46" t="s">
        <v>388</v>
      </c>
      <c r="H7136" s="46" t="s">
        <v>304</v>
      </c>
      <c r="I7136" s="35">
        <v>100</v>
      </c>
      <c r="J7136" s="35">
        <v>0</v>
      </c>
      <c r="K7136" s="35">
        <v>0</v>
      </c>
      <c r="L7136" s="35">
        <f t="shared" si="6688"/>
        <v>0</v>
      </c>
      <c r="M7136" s="35"/>
      <c r="N7136" s="35"/>
      <c r="O7136" s="35"/>
      <c r="P7136" s="35">
        <f t="shared" si="6691"/>
        <v>0</v>
      </c>
      <c r="Q7136" s="35" t="str">
        <f t="shared" si="6692"/>
        <v>-</v>
      </c>
      <c r="R7136" s="95"/>
      <c r="S7136" s="95"/>
      <c r="T7136" s="95"/>
      <c r="U7136" s="95"/>
      <c r="V7136" s="95"/>
      <c r="W7136" s="95"/>
      <c r="X7136" s="95"/>
      <c r="Y7136" s="95"/>
    </row>
    <row r="7137" spans="1:25" ht="15" customHeight="1" x14ac:dyDescent="0.25">
      <c r="A7137" s="64" t="s">
        <v>935</v>
      </c>
      <c r="B7137" s="64" t="s">
        <v>140</v>
      </c>
      <c r="C7137" s="64" t="s">
        <v>1326</v>
      </c>
      <c r="D7137" s="64" t="s">
        <v>2404</v>
      </c>
      <c r="E7137" s="20" t="s">
        <v>308</v>
      </c>
      <c r="F7137" s="64"/>
      <c r="G7137" s="53" t="s">
        <v>388</v>
      </c>
      <c r="H7137" s="53" t="s">
        <v>307</v>
      </c>
      <c r="I7137" s="26">
        <v>241479</v>
      </c>
      <c r="J7137" s="26">
        <v>30000</v>
      </c>
      <c r="K7137" s="26">
        <v>15000</v>
      </c>
      <c r="L7137" s="26">
        <f t="shared" si="6688"/>
        <v>7500</v>
      </c>
      <c r="M7137" s="26">
        <v>2500</v>
      </c>
      <c r="N7137" s="26">
        <v>2500</v>
      </c>
      <c r="O7137" s="26">
        <v>2500</v>
      </c>
      <c r="P7137" s="26">
        <f t="shared" si="6691"/>
        <v>22500</v>
      </c>
      <c r="Q7137" s="26">
        <f t="shared" si="6692"/>
        <v>75</v>
      </c>
      <c r="R7137" s="90"/>
      <c r="S7137" s="90"/>
      <c r="T7137" s="90"/>
      <c r="U7137" s="90"/>
      <c r="V7137" s="90"/>
      <c r="W7137" s="90"/>
      <c r="X7137" s="90"/>
      <c r="Y7137" s="90"/>
    </row>
    <row r="7138" spans="1:25" ht="15" customHeight="1" x14ac:dyDescent="0.25">
      <c r="A7138" s="64" t="s">
        <v>935</v>
      </c>
      <c r="B7138" s="64" t="s">
        <v>140</v>
      </c>
      <c r="C7138" s="64" t="s">
        <v>1326</v>
      </c>
      <c r="D7138" s="64" t="s">
        <v>2404</v>
      </c>
      <c r="E7138" s="20" t="s">
        <v>311</v>
      </c>
      <c r="F7138" s="64"/>
      <c r="G7138" s="53" t="s">
        <v>388</v>
      </c>
      <c r="H7138" s="53" t="s">
        <v>310</v>
      </c>
      <c r="I7138" s="26">
        <v>49336</v>
      </c>
      <c r="J7138" s="26">
        <v>0</v>
      </c>
      <c r="K7138" s="26">
        <v>0</v>
      </c>
      <c r="L7138" s="26">
        <f t="shared" si="6688"/>
        <v>0</v>
      </c>
      <c r="M7138" s="26">
        <v>0</v>
      </c>
      <c r="N7138" s="26">
        <v>0</v>
      </c>
      <c r="O7138" s="26">
        <v>0</v>
      </c>
      <c r="P7138" s="26">
        <f t="shared" si="6691"/>
        <v>0</v>
      </c>
      <c r="Q7138" s="26" t="str">
        <f t="shared" si="6692"/>
        <v>-</v>
      </c>
      <c r="R7138" s="90"/>
      <c r="S7138" s="90"/>
      <c r="T7138" s="90"/>
      <c r="U7138" s="90"/>
      <c r="V7138" s="90"/>
      <c r="W7138" s="90"/>
      <c r="X7138" s="90"/>
      <c r="Y7138" s="90"/>
    </row>
    <row r="7139" spans="1:25" ht="15" customHeight="1" x14ac:dyDescent="0.25">
      <c r="A7139" s="63" t="s">
        <v>935</v>
      </c>
      <c r="B7139" s="63" t="s">
        <v>140</v>
      </c>
      <c r="C7139" s="63" t="s">
        <v>1326</v>
      </c>
      <c r="D7139" s="63" t="s">
        <v>2404</v>
      </c>
      <c r="E7139" s="63" t="s">
        <v>39</v>
      </c>
      <c r="F7139" s="64" t="s">
        <v>1</v>
      </c>
      <c r="G7139" s="53" t="s">
        <v>1</v>
      </c>
      <c r="H7139" s="65" t="s">
        <v>40</v>
      </c>
      <c r="I7139" s="31">
        <f t="shared" ref="I7139:K7139" si="6702">SUM(I7140:I7142)</f>
        <v>1135284</v>
      </c>
      <c r="J7139" s="31">
        <f t="shared" si="6702"/>
        <v>0</v>
      </c>
      <c r="K7139" s="31">
        <f t="shared" si="6702"/>
        <v>0</v>
      </c>
      <c r="L7139" s="31">
        <f t="shared" si="6688"/>
        <v>0</v>
      </c>
      <c r="M7139" s="31">
        <f t="shared" ref="M7139" si="6703">SUM(M7140:M7142)</f>
        <v>0</v>
      </c>
      <c r="N7139" s="31">
        <f t="shared" ref="N7139:O7139" si="6704">SUM(N7140:N7142)</f>
        <v>0</v>
      </c>
      <c r="O7139" s="31">
        <f t="shared" si="6704"/>
        <v>0</v>
      </c>
      <c r="P7139" s="31">
        <f t="shared" si="6691"/>
        <v>0</v>
      </c>
      <c r="Q7139" s="31" t="str">
        <f t="shared" si="6692"/>
        <v>-</v>
      </c>
      <c r="R7139" s="94"/>
      <c r="S7139" s="94"/>
      <c r="T7139" s="94"/>
      <c r="U7139" s="94"/>
      <c r="V7139" s="94"/>
      <c r="W7139" s="94"/>
      <c r="X7139" s="94"/>
      <c r="Y7139" s="94"/>
    </row>
    <row r="7140" spans="1:25" ht="15" customHeight="1" x14ac:dyDescent="0.25">
      <c r="A7140" s="64" t="s">
        <v>935</v>
      </c>
      <c r="B7140" s="64" t="s">
        <v>140</v>
      </c>
      <c r="C7140" s="64" t="s">
        <v>1326</v>
      </c>
      <c r="D7140" s="64" t="s">
        <v>2404</v>
      </c>
      <c r="E7140" s="20" t="s">
        <v>41</v>
      </c>
      <c r="F7140" s="64"/>
      <c r="G7140" s="53" t="s">
        <v>388</v>
      </c>
      <c r="H7140" s="53" t="s">
        <v>40</v>
      </c>
      <c r="I7140" s="26">
        <v>662072</v>
      </c>
      <c r="J7140" s="26">
        <v>0</v>
      </c>
      <c r="K7140" s="26">
        <v>0</v>
      </c>
      <c r="L7140" s="26">
        <f t="shared" si="6688"/>
        <v>0</v>
      </c>
      <c r="M7140" s="26"/>
      <c r="N7140" s="26"/>
      <c r="O7140" s="26"/>
      <c r="P7140" s="26">
        <f t="shared" si="6691"/>
        <v>0</v>
      </c>
      <c r="Q7140" s="26" t="str">
        <f t="shared" si="6692"/>
        <v>-</v>
      </c>
      <c r="R7140" s="90"/>
      <c r="S7140" s="90"/>
      <c r="T7140" s="90"/>
      <c r="U7140" s="90"/>
      <c r="V7140" s="90"/>
      <c r="W7140" s="90"/>
      <c r="X7140" s="90"/>
      <c r="Y7140" s="90"/>
    </row>
    <row r="7141" spans="1:25" s="17" customFormat="1" ht="15" customHeight="1" x14ac:dyDescent="0.25">
      <c r="A7141" s="44" t="s">
        <v>935</v>
      </c>
      <c r="B7141" s="44" t="s">
        <v>140</v>
      </c>
      <c r="C7141" s="44" t="s">
        <v>1326</v>
      </c>
      <c r="D7141" s="44" t="s">
        <v>2404</v>
      </c>
      <c r="E7141" s="45" t="s">
        <v>41</v>
      </c>
      <c r="F7141" s="44" t="s">
        <v>3821</v>
      </c>
      <c r="G7141" s="46" t="s">
        <v>388</v>
      </c>
      <c r="H7141" s="46" t="s">
        <v>3803</v>
      </c>
      <c r="I7141" s="35">
        <v>423212</v>
      </c>
      <c r="J7141" s="35">
        <v>0</v>
      </c>
      <c r="K7141" s="35">
        <v>0</v>
      </c>
      <c r="L7141" s="35">
        <f t="shared" si="6688"/>
        <v>0</v>
      </c>
      <c r="M7141" s="35"/>
      <c r="N7141" s="35"/>
      <c r="O7141" s="35"/>
      <c r="P7141" s="35">
        <f t="shared" si="6691"/>
        <v>0</v>
      </c>
      <c r="Q7141" s="35" t="str">
        <f t="shared" si="6692"/>
        <v>-</v>
      </c>
      <c r="R7141" s="95"/>
      <c r="S7141" s="95"/>
      <c r="T7141" s="95"/>
      <c r="U7141" s="95"/>
      <c r="V7141" s="95"/>
      <c r="W7141" s="95"/>
      <c r="X7141" s="95"/>
      <c r="Y7141" s="95"/>
    </row>
    <row r="7142" spans="1:25" ht="15" customHeight="1" x14ac:dyDescent="0.25">
      <c r="A7142" s="64" t="s">
        <v>935</v>
      </c>
      <c r="B7142" s="64" t="s">
        <v>140</v>
      </c>
      <c r="C7142" s="64" t="s">
        <v>1326</v>
      </c>
      <c r="D7142" s="64" t="s">
        <v>2404</v>
      </c>
      <c r="E7142" s="20" t="s">
        <v>41</v>
      </c>
      <c r="F7142" s="64" t="s">
        <v>2411</v>
      </c>
      <c r="G7142" s="53" t="s">
        <v>388</v>
      </c>
      <c r="H7142" s="53" t="s">
        <v>49</v>
      </c>
      <c r="I7142" s="26">
        <v>50000</v>
      </c>
      <c r="J7142" s="26">
        <v>0</v>
      </c>
      <c r="K7142" s="26">
        <v>0</v>
      </c>
      <c r="L7142" s="26">
        <f t="shared" si="6688"/>
        <v>0</v>
      </c>
      <c r="M7142" s="26"/>
      <c r="N7142" s="26"/>
      <c r="O7142" s="26"/>
      <c r="P7142" s="26">
        <f t="shared" si="6691"/>
        <v>0</v>
      </c>
      <c r="Q7142" s="26" t="str">
        <f t="shared" si="6692"/>
        <v>-</v>
      </c>
      <c r="R7142" s="90"/>
      <c r="S7142" s="90"/>
      <c r="T7142" s="90"/>
      <c r="U7142" s="90"/>
      <c r="V7142" s="90"/>
      <c r="W7142" s="90"/>
      <c r="X7142" s="90"/>
      <c r="Y7142" s="90"/>
    </row>
    <row r="7143" spans="1:25" s="17" customFormat="1" ht="15" customHeight="1" x14ac:dyDescent="0.25">
      <c r="A7143" s="76" t="s">
        <v>1</v>
      </c>
      <c r="B7143" s="76" t="s">
        <v>1</v>
      </c>
      <c r="C7143" s="76" t="s">
        <v>1</v>
      </c>
      <c r="D7143" s="77" t="s">
        <v>1</v>
      </c>
      <c r="E7143" s="77" t="s">
        <v>1</v>
      </c>
      <c r="F7143" s="77" t="s">
        <v>1</v>
      </c>
      <c r="G7143" s="77" t="s">
        <v>1</v>
      </c>
      <c r="H7143" s="78" t="s">
        <v>56</v>
      </c>
      <c r="I7143" s="35">
        <f t="shared" ref="I7143:K7143" si="6705">SUM(I7144)</f>
        <v>300</v>
      </c>
      <c r="J7143" s="35">
        <f t="shared" si="6705"/>
        <v>0</v>
      </c>
      <c r="K7143" s="35">
        <f t="shared" si="6705"/>
        <v>0</v>
      </c>
      <c r="L7143" s="35">
        <f t="shared" si="6688"/>
        <v>0</v>
      </c>
      <c r="M7143" s="35">
        <f t="shared" ref="M7143" si="6706">SUM(M7144)</f>
        <v>0</v>
      </c>
      <c r="N7143" s="35">
        <f t="shared" ref="N7143:O7143" si="6707">SUM(N7144)</f>
        <v>0</v>
      </c>
      <c r="O7143" s="35">
        <f t="shared" si="6707"/>
        <v>0</v>
      </c>
      <c r="P7143" s="35">
        <f t="shared" si="6691"/>
        <v>0</v>
      </c>
      <c r="Q7143" s="35" t="str">
        <f t="shared" si="6692"/>
        <v>-</v>
      </c>
      <c r="R7143" s="95"/>
      <c r="S7143" s="95"/>
      <c r="T7143" s="95"/>
      <c r="U7143" s="95"/>
      <c r="V7143" s="95"/>
      <c r="W7143" s="95"/>
      <c r="X7143" s="95"/>
      <c r="Y7143" s="95"/>
    </row>
    <row r="7144" spans="1:25" s="17" customFormat="1" ht="15" customHeight="1" x14ac:dyDescent="0.25">
      <c r="A7144" s="76" t="s">
        <v>935</v>
      </c>
      <c r="B7144" s="76" t="s">
        <v>140</v>
      </c>
      <c r="C7144" s="76" t="s">
        <v>1326</v>
      </c>
      <c r="D7144" s="76" t="s">
        <v>2404</v>
      </c>
      <c r="E7144" s="77" t="s">
        <v>57</v>
      </c>
      <c r="F7144" s="77" t="s">
        <v>1</v>
      </c>
      <c r="G7144" s="77" t="s">
        <v>1</v>
      </c>
      <c r="H7144" s="77" t="s">
        <v>58</v>
      </c>
      <c r="I7144" s="35">
        <f t="shared" ref="I7144:K7144" si="6708">SUM(I7145:I7147)</f>
        <v>300</v>
      </c>
      <c r="J7144" s="35">
        <f t="shared" si="6708"/>
        <v>0</v>
      </c>
      <c r="K7144" s="35">
        <f t="shared" si="6708"/>
        <v>0</v>
      </c>
      <c r="L7144" s="35">
        <f t="shared" si="6688"/>
        <v>0</v>
      </c>
      <c r="M7144" s="35">
        <f t="shared" ref="M7144" si="6709">SUM(M7145:M7147)</f>
        <v>0</v>
      </c>
      <c r="N7144" s="35">
        <f t="shared" ref="N7144:O7144" si="6710">SUM(N7145:N7147)</f>
        <v>0</v>
      </c>
      <c r="O7144" s="35">
        <f t="shared" si="6710"/>
        <v>0</v>
      </c>
      <c r="P7144" s="35">
        <f t="shared" si="6691"/>
        <v>0</v>
      </c>
      <c r="Q7144" s="35" t="str">
        <f t="shared" si="6692"/>
        <v>-</v>
      </c>
      <c r="R7144" s="95"/>
      <c r="S7144" s="95"/>
      <c r="T7144" s="95"/>
      <c r="U7144" s="95"/>
      <c r="V7144" s="95"/>
      <c r="W7144" s="95"/>
      <c r="X7144" s="95"/>
      <c r="Y7144" s="95"/>
    </row>
    <row r="7145" spans="1:25" s="17" customFormat="1" ht="15" customHeight="1" x14ac:dyDescent="0.25">
      <c r="A7145" s="44" t="s">
        <v>935</v>
      </c>
      <c r="B7145" s="44" t="s">
        <v>140</v>
      </c>
      <c r="C7145" s="44" t="s">
        <v>1326</v>
      </c>
      <c r="D7145" s="44" t="s">
        <v>2404</v>
      </c>
      <c r="E7145" s="45" t="s">
        <v>106</v>
      </c>
      <c r="F7145" s="44"/>
      <c r="G7145" s="46" t="s">
        <v>388</v>
      </c>
      <c r="H7145" s="46" t="s">
        <v>105</v>
      </c>
      <c r="I7145" s="35">
        <v>100</v>
      </c>
      <c r="J7145" s="35">
        <v>0</v>
      </c>
      <c r="K7145" s="35">
        <v>0</v>
      </c>
      <c r="L7145" s="35">
        <f t="shared" si="6688"/>
        <v>0</v>
      </c>
      <c r="M7145" s="35"/>
      <c r="N7145" s="35"/>
      <c r="O7145" s="35"/>
      <c r="P7145" s="35">
        <f t="shared" si="6691"/>
        <v>0</v>
      </c>
      <c r="Q7145" s="35" t="str">
        <f t="shared" si="6692"/>
        <v>-</v>
      </c>
      <c r="R7145" s="95"/>
      <c r="S7145" s="95"/>
      <c r="T7145" s="95"/>
      <c r="U7145" s="95"/>
      <c r="V7145" s="95"/>
      <c r="W7145" s="95"/>
      <c r="X7145" s="95"/>
      <c r="Y7145" s="95"/>
    </row>
    <row r="7146" spans="1:25" s="17" customFormat="1" ht="15" customHeight="1" x14ac:dyDescent="0.25">
      <c r="A7146" s="44" t="s">
        <v>935</v>
      </c>
      <c r="B7146" s="44" t="s">
        <v>140</v>
      </c>
      <c r="C7146" s="44" t="s">
        <v>1326</v>
      </c>
      <c r="D7146" s="44" t="s">
        <v>2404</v>
      </c>
      <c r="E7146" s="45">
        <v>614300</v>
      </c>
      <c r="F7146" s="44"/>
      <c r="G7146" s="46" t="s">
        <v>388</v>
      </c>
      <c r="H7146" s="46" t="s">
        <v>60</v>
      </c>
      <c r="I7146" s="35">
        <v>100</v>
      </c>
      <c r="J7146" s="35">
        <v>0</v>
      </c>
      <c r="K7146" s="35">
        <v>0</v>
      </c>
      <c r="L7146" s="35">
        <f t="shared" si="6688"/>
        <v>0</v>
      </c>
      <c r="M7146" s="35"/>
      <c r="N7146" s="35"/>
      <c r="O7146" s="35"/>
      <c r="P7146" s="35">
        <f t="shared" si="6691"/>
        <v>0</v>
      </c>
      <c r="Q7146" s="35" t="str">
        <f t="shared" si="6692"/>
        <v>-</v>
      </c>
      <c r="R7146" s="95"/>
      <c r="S7146" s="95"/>
      <c r="T7146" s="95"/>
      <c r="U7146" s="95"/>
      <c r="V7146" s="95"/>
      <c r="W7146" s="95"/>
      <c r="X7146" s="95"/>
      <c r="Y7146" s="95"/>
    </row>
    <row r="7147" spans="1:25" s="17" customFormat="1" ht="15" customHeight="1" x14ac:dyDescent="0.25">
      <c r="A7147" s="44" t="s">
        <v>935</v>
      </c>
      <c r="B7147" s="44" t="s">
        <v>140</v>
      </c>
      <c r="C7147" s="44" t="s">
        <v>1326</v>
      </c>
      <c r="D7147" s="44" t="s">
        <v>2404</v>
      </c>
      <c r="E7147" s="45" t="s">
        <v>68</v>
      </c>
      <c r="F7147" s="44"/>
      <c r="G7147" s="46" t="s">
        <v>388</v>
      </c>
      <c r="H7147" s="46" t="s">
        <v>67</v>
      </c>
      <c r="I7147" s="35">
        <v>100</v>
      </c>
      <c r="J7147" s="35">
        <v>0</v>
      </c>
      <c r="K7147" s="35">
        <v>0</v>
      </c>
      <c r="L7147" s="35">
        <f t="shared" si="6688"/>
        <v>0</v>
      </c>
      <c r="M7147" s="35"/>
      <c r="N7147" s="35"/>
      <c r="O7147" s="35"/>
      <c r="P7147" s="35">
        <f t="shared" si="6691"/>
        <v>0</v>
      </c>
      <c r="Q7147" s="35" t="str">
        <f t="shared" si="6692"/>
        <v>-</v>
      </c>
      <c r="R7147" s="95"/>
      <c r="S7147" s="95"/>
      <c r="T7147" s="95"/>
      <c r="U7147" s="95"/>
      <c r="V7147" s="95"/>
      <c r="W7147" s="95"/>
      <c r="X7147" s="95"/>
      <c r="Y7147" s="95"/>
    </row>
    <row r="7148" spans="1:25" ht="22.5" customHeight="1" x14ac:dyDescent="0.25">
      <c r="A7148" s="63" t="s">
        <v>1</v>
      </c>
      <c r="B7148" s="63" t="s">
        <v>1</v>
      </c>
      <c r="C7148" s="63" t="s">
        <v>1</v>
      </c>
      <c r="D7148" s="65" t="s">
        <v>1</v>
      </c>
      <c r="E7148" s="65" t="s">
        <v>1</v>
      </c>
      <c r="F7148" s="65" t="s">
        <v>1</v>
      </c>
      <c r="G7148" s="65" t="s">
        <v>1</v>
      </c>
      <c r="H7148" s="66" t="s">
        <v>69</v>
      </c>
      <c r="I7148" s="30">
        <f t="shared" ref="I7148:K7148" si="6711">SUM(I7149)</f>
        <v>3579100</v>
      </c>
      <c r="J7148" s="30">
        <f t="shared" si="6711"/>
        <v>0</v>
      </c>
      <c r="K7148" s="30">
        <f t="shared" si="6711"/>
        <v>0</v>
      </c>
      <c r="L7148" s="30">
        <f t="shared" si="6688"/>
        <v>0</v>
      </c>
      <c r="M7148" s="30">
        <f t="shared" ref="M7148" si="6712">SUM(M7149)</f>
        <v>0</v>
      </c>
      <c r="N7148" s="30">
        <f t="shared" ref="N7148:O7148" si="6713">SUM(N7149)</f>
        <v>0</v>
      </c>
      <c r="O7148" s="30">
        <f t="shared" si="6713"/>
        <v>0</v>
      </c>
      <c r="P7148" s="30">
        <f t="shared" si="6691"/>
        <v>0</v>
      </c>
      <c r="Q7148" s="30" t="str">
        <f t="shared" si="6692"/>
        <v>-</v>
      </c>
      <c r="R7148" s="93"/>
      <c r="S7148" s="93"/>
      <c r="T7148" s="93"/>
      <c r="U7148" s="93"/>
      <c r="V7148" s="93"/>
      <c r="W7148" s="93"/>
      <c r="X7148" s="93"/>
      <c r="Y7148" s="93"/>
    </row>
    <row r="7149" spans="1:25" ht="15" customHeight="1" x14ac:dyDescent="0.25">
      <c r="A7149" s="63" t="s">
        <v>935</v>
      </c>
      <c r="B7149" s="63" t="s">
        <v>140</v>
      </c>
      <c r="C7149" s="63" t="s">
        <v>1326</v>
      </c>
      <c r="D7149" s="63" t="s">
        <v>2404</v>
      </c>
      <c r="E7149" s="65" t="s">
        <v>70</v>
      </c>
      <c r="F7149" s="65" t="s">
        <v>1</v>
      </c>
      <c r="G7149" s="65" t="s">
        <v>1</v>
      </c>
      <c r="H7149" s="65" t="s">
        <v>71</v>
      </c>
      <c r="I7149" s="31">
        <f t="shared" ref="I7149:K7149" si="6714">SUM(I7150:I7152)</f>
        <v>3579100</v>
      </c>
      <c r="J7149" s="31">
        <f t="shared" si="6714"/>
        <v>0</v>
      </c>
      <c r="K7149" s="31">
        <f t="shared" si="6714"/>
        <v>0</v>
      </c>
      <c r="L7149" s="31">
        <f t="shared" si="6688"/>
        <v>0</v>
      </c>
      <c r="M7149" s="31">
        <f t="shared" ref="M7149" si="6715">SUM(M7150:M7152)</f>
        <v>0</v>
      </c>
      <c r="N7149" s="31">
        <f t="shared" ref="N7149:O7149" si="6716">SUM(N7150:N7152)</f>
        <v>0</v>
      </c>
      <c r="O7149" s="31">
        <f t="shared" si="6716"/>
        <v>0</v>
      </c>
      <c r="P7149" s="31">
        <f t="shared" si="6691"/>
        <v>0</v>
      </c>
      <c r="Q7149" s="31" t="str">
        <f t="shared" si="6692"/>
        <v>-</v>
      </c>
      <c r="R7149" s="94"/>
      <c r="S7149" s="94"/>
      <c r="T7149" s="94"/>
      <c r="U7149" s="94"/>
      <c r="V7149" s="94"/>
      <c r="W7149" s="94"/>
      <c r="X7149" s="94"/>
      <c r="Y7149" s="94"/>
    </row>
    <row r="7150" spans="1:25" ht="15" customHeight="1" x14ac:dyDescent="0.25">
      <c r="A7150" s="64" t="s">
        <v>935</v>
      </c>
      <c r="B7150" s="64" t="s">
        <v>140</v>
      </c>
      <c r="C7150" s="64" t="s">
        <v>1326</v>
      </c>
      <c r="D7150" s="64" t="s">
        <v>2404</v>
      </c>
      <c r="E7150" s="20" t="s">
        <v>74</v>
      </c>
      <c r="F7150" s="64"/>
      <c r="G7150" s="53" t="s">
        <v>388</v>
      </c>
      <c r="H7150" s="53" t="s">
        <v>73</v>
      </c>
      <c r="I7150" s="26">
        <v>2167100</v>
      </c>
      <c r="J7150" s="26">
        <v>0</v>
      </c>
      <c r="K7150" s="26">
        <v>0</v>
      </c>
      <c r="L7150" s="26">
        <f t="shared" si="6688"/>
        <v>0</v>
      </c>
      <c r="M7150" s="26"/>
      <c r="N7150" s="26"/>
      <c r="O7150" s="26"/>
      <c r="P7150" s="26">
        <f t="shared" si="6691"/>
        <v>0</v>
      </c>
      <c r="Q7150" s="26" t="str">
        <f t="shared" si="6692"/>
        <v>-</v>
      </c>
      <c r="R7150" s="90"/>
      <c r="S7150" s="90"/>
      <c r="T7150" s="90"/>
      <c r="U7150" s="90"/>
      <c r="V7150" s="90"/>
      <c r="W7150" s="90"/>
      <c r="X7150" s="90"/>
      <c r="Y7150" s="90"/>
    </row>
    <row r="7151" spans="1:25" s="17" customFormat="1" ht="15" customHeight="1" x14ac:dyDescent="0.25">
      <c r="A7151" s="44" t="s">
        <v>935</v>
      </c>
      <c r="B7151" s="44" t="s">
        <v>140</v>
      </c>
      <c r="C7151" s="44" t="s">
        <v>1326</v>
      </c>
      <c r="D7151" s="44" t="s">
        <v>2404</v>
      </c>
      <c r="E7151" s="45">
        <v>821400</v>
      </c>
      <c r="F7151" s="44"/>
      <c r="G7151" s="46" t="s">
        <v>388</v>
      </c>
      <c r="H7151" s="46" t="s">
        <v>3815</v>
      </c>
      <c r="I7151" s="35">
        <v>500000</v>
      </c>
      <c r="J7151" s="35">
        <v>0</v>
      </c>
      <c r="K7151" s="35">
        <v>0</v>
      </c>
      <c r="L7151" s="35">
        <f t="shared" si="6688"/>
        <v>0</v>
      </c>
      <c r="M7151" s="35"/>
      <c r="N7151" s="35"/>
      <c r="O7151" s="35"/>
      <c r="P7151" s="35">
        <f t="shared" si="6691"/>
        <v>0</v>
      </c>
      <c r="Q7151" s="35" t="str">
        <f t="shared" si="6692"/>
        <v>-</v>
      </c>
      <c r="R7151" s="95"/>
      <c r="S7151" s="95"/>
      <c r="T7151" s="95"/>
      <c r="U7151" s="95"/>
      <c r="V7151" s="95"/>
      <c r="W7151" s="95"/>
      <c r="X7151" s="95"/>
      <c r="Y7151" s="95"/>
    </row>
    <row r="7152" spans="1:25" ht="15" customHeight="1" x14ac:dyDescent="0.25">
      <c r="A7152" s="64" t="s">
        <v>935</v>
      </c>
      <c r="B7152" s="64" t="s">
        <v>140</v>
      </c>
      <c r="C7152" s="64" t="s">
        <v>1326</v>
      </c>
      <c r="D7152" s="64" t="s">
        <v>2404</v>
      </c>
      <c r="E7152" s="20" t="s">
        <v>323</v>
      </c>
      <c r="F7152" s="64"/>
      <c r="G7152" s="53" t="s">
        <v>388</v>
      </c>
      <c r="H7152" s="53" t="s">
        <v>322</v>
      </c>
      <c r="I7152" s="26">
        <v>912000</v>
      </c>
      <c r="J7152" s="26">
        <v>0</v>
      </c>
      <c r="K7152" s="26">
        <v>0</v>
      </c>
      <c r="L7152" s="26">
        <f t="shared" si="6688"/>
        <v>0</v>
      </c>
      <c r="M7152" s="26"/>
      <c r="N7152" s="26"/>
      <c r="O7152" s="26"/>
      <c r="P7152" s="26">
        <f t="shared" si="6691"/>
        <v>0</v>
      </c>
      <c r="Q7152" s="26" t="str">
        <f t="shared" si="6692"/>
        <v>-</v>
      </c>
      <c r="R7152" s="90"/>
      <c r="S7152" s="90"/>
      <c r="T7152" s="90"/>
      <c r="U7152" s="90"/>
      <c r="V7152" s="90"/>
      <c r="W7152" s="90"/>
      <c r="X7152" s="90"/>
      <c r="Y7152" s="90"/>
    </row>
    <row r="7153" spans="1:25" ht="15" customHeight="1" x14ac:dyDescent="0.25">
      <c r="A7153" s="53" t="s">
        <v>1</v>
      </c>
      <c r="B7153" s="53" t="s">
        <v>1</v>
      </c>
      <c r="C7153" s="53" t="s">
        <v>1</v>
      </c>
      <c r="D7153" s="53" t="s">
        <v>1</v>
      </c>
      <c r="E7153" s="53" t="s">
        <v>1</v>
      </c>
      <c r="F7153" s="53" t="s">
        <v>1</v>
      </c>
      <c r="G7153" s="53" t="s">
        <v>1</v>
      </c>
      <c r="H7153" s="66" t="s">
        <v>2412</v>
      </c>
      <c r="I7153" s="30">
        <f t="shared" ref="I7153:K7153" si="6717">SUM(I7119,I7148,I7143)</f>
        <v>19188189</v>
      </c>
      <c r="J7153" s="30">
        <f t="shared" si="6717"/>
        <v>5026859</v>
      </c>
      <c r="K7153" s="30">
        <f t="shared" si="6717"/>
        <v>3521300</v>
      </c>
      <c r="L7153" s="30">
        <f t="shared" si="6688"/>
        <v>1214766</v>
      </c>
      <c r="M7153" s="30">
        <f t="shared" ref="M7153" si="6718">SUM(M7119,M7148,M7143)</f>
        <v>416922</v>
      </c>
      <c r="N7153" s="30">
        <f t="shared" ref="N7153:O7153" si="6719">SUM(N7119,N7148,N7143)</f>
        <v>416922</v>
      </c>
      <c r="O7153" s="30">
        <f t="shared" si="6719"/>
        <v>380922</v>
      </c>
      <c r="P7153" s="30">
        <f t="shared" si="6691"/>
        <v>4736066</v>
      </c>
      <c r="Q7153" s="30">
        <f t="shared" si="6692"/>
        <v>94.215214709622856</v>
      </c>
      <c r="R7153" s="93"/>
      <c r="S7153" s="93"/>
      <c r="T7153" s="93"/>
      <c r="U7153" s="93"/>
      <c r="V7153" s="93"/>
      <c r="W7153" s="93"/>
      <c r="X7153" s="93"/>
      <c r="Y7153" s="93"/>
    </row>
    <row r="7154" spans="1:25" ht="15" customHeight="1" thickBot="1" x14ac:dyDescent="0.3">
      <c r="A7154" s="53" t="s">
        <v>1</v>
      </c>
      <c r="B7154" s="53" t="s">
        <v>1</v>
      </c>
      <c r="C7154" s="53" t="s">
        <v>1</v>
      </c>
      <c r="D7154" s="53" t="s">
        <v>1</v>
      </c>
      <c r="E7154" s="53" t="s">
        <v>1</v>
      </c>
      <c r="F7154" s="53" t="s">
        <v>1</v>
      </c>
      <c r="G7154" s="53" t="s">
        <v>1</v>
      </c>
      <c r="H7154" s="65" t="s">
        <v>76</v>
      </c>
      <c r="I7154" s="31"/>
      <c r="J7154" s="31"/>
      <c r="K7154" s="31">
        <v>0</v>
      </c>
      <c r="L7154" s="31"/>
      <c r="M7154" s="31"/>
      <c r="N7154" s="31"/>
      <c r="O7154" s="31"/>
      <c r="P7154" s="31"/>
      <c r="Q7154" s="31"/>
      <c r="R7154" s="94"/>
      <c r="S7154" s="94"/>
      <c r="T7154" s="94"/>
      <c r="U7154" s="94"/>
      <c r="V7154" s="94"/>
      <c r="W7154" s="94"/>
      <c r="X7154" s="94"/>
      <c r="Y7154" s="94"/>
    </row>
    <row r="7155" spans="1:25" ht="47.25" customHeight="1" thickBot="1" x14ac:dyDescent="0.3">
      <c r="A7155" s="110" t="s">
        <v>1</v>
      </c>
      <c r="B7155" s="110" t="s">
        <v>1</v>
      </c>
      <c r="C7155" s="110" t="s">
        <v>1</v>
      </c>
      <c r="D7155" s="110" t="s">
        <v>1</v>
      </c>
      <c r="E7155" s="110" t="s">
        <v>1</v>
      </c>
      <c r="F7155" s="110" t="s">
        <v>1</v>
      </c>
      <c r="G7155" s="110" t="s">
        <v>1</v>
      </c>
      <c r="H7155" s="28" t="s">
        <v>77</v>
      </c>
      <c r="I7155" s="109" t="s">
        <v>3984</v>
      </c>
      <c r="J7155" s="109" t="s">
        <v>11</v>
      </c>
      <c r="K7155" s="109" t="s">
        <v>3989</v>
      </c>
      <c r="L7155" s="109" t="s">
        <v>3985</v>
      </c>
      <c r="M7155" s="109" t="s">
        <v>4027</v>
      </c>
      <c r="N7155" s="109" t="s">
        <v>3988</v>
      </c>
      <c r="O7155" s="109" t="s">
        <v>3986</v>
      </c>
      <c r="P7155" s="109" t="s">
        <v>3987</v>
      </c>
      <c r="Q7155" s="109" t="s">
        <v>3695</v>
      </c>
      <c r="R7155" s="91"/>
      <c r="S7155" s="91"/>
      <c r="T7155" s="91"/>
      <c r="U7155" s="91"/>
      <c r="V7155" s="91"/>
      <c r="W7155" s="91"/>
      <c r="X7155" s="91"/>
      <c r="Y7155" s="91"/>
    </row>
    <row r="7156" spans="1:25" ht="15" customHeight="1" x14ac:dyDescent="0.25">
      <c r="A7156" s="111"/>
      <c r="B7156" s="111"/>
      <c r="C7156" s="111"/>
      <c r="D7156" s="111"/>
      <c r="E7156" s="111"/>
      <c r="F7156" s="111"/>
      <c r="G7156" s="111"/>
      <c r="H7156" s="67" t="s">
        <v>1</v>
      </c>
      <c r="I7156" s="29">
        <v>1</v>
      </c>
      <c r="J7156" s="29">
        <v>2</v>
      </c>
      <c r="K7156" s="29">
        <v>3</v>
      </c>
      <c r="L7156" s="29" t="s">
        <v>3478</v>
      </c>
      <c r="M7156" s="29">
        <v>5</v>
      </c>
      <c r="N7156" s="29">
        <v>6</v>
      </c>
      <c r="O7156" s="29">
        <v>7</v>
      </c>
      <c r="P7156" s="29" t="s">
        <v>3696</v>
      </c>
      <c r="Q7156" s="29">
        <v>9</v>
      </c>
      <c r="R7156" s="92"/>
      <c r="S7156" s="92"/>
      <c r="T7156" s="92"/>
      <c r="U7156" s="92"/>
      <c r="V7156" s="92"/>
      <c r="W7156" s="92"/>
      <c r="X7156" s="92"/>
      <c r="Y7156" s="92"/>
    </row>
    <row r="7157" spans="1:25" ht="15" customHeight="1" x14ac:dyDescent="0.25">
      <c r="A7157" s="111"/>
      <c r="B7157" s="111"/>
      <c r="C7157" s="111"/>
      <c r="D7157" s="111"/>
      <c r="E7157" s="111"/>
      <c r="F7157" s="111"/>
      <c r="G7157" s="111"/>
      <c r="H7157" s="68" t="s">
        <v>485</v>
      </c>
      <c r="I7157" s="32">
        <f t="shared" ref="I7157:K7157" si="6720">SUM(I7153)</f>
        <v>19188189</v>
      </c>
      <c r="J7157" s="32">
        <f t="shared" si="6720"/>
        <v>5026859</v>
      </c>
      <c r="K7157" s="32">
        <f t="shared" si="6720"/>
        <v>3521300</v>
      </c>
      <c r="L7157" s="32">
        <f t="shared" si="6688"/>
        <v>1214766</v>
      </c>
      <c r="M7157" s="32">
        <f t="shared" ref="M7157" si="6721">SUM(M7153)</f>
        <v>416922</v>
      </c>
      <c r="N7157" s="32">
        <f t="shared" ref="N7157:O7157" si="6722">SUM(N7153)</f>
        <v>416922</v>
      </c>
      <c r="O7157" s="32">
        <f t="shared" si="6722"/>
        <v>380922</v>
      </c>
      <c r="P7157" s="32">
        <f t="shared" si="6691"/>
        <v>4736066</v>
      </c>
      <c r="Q7157" s="32">
        <f t="shared" si="6692"/>
        <v>94.215214709622856</v>
      </c>
      <c r="R7157" s="90"/>
      <c r="S7157" s="90"/>
      <c r="T7157" s="90"/>
      <c r="U7157" s="90"/>
      <c r="V7157" s="90"/>
      <c r="W7157" s="90"/>
      <c r="X7157" s="90"/>
      <c r="Y7157" s="90"/>
    </row>
    <row r="7158" spans="1:25" ht="15" customHeight="1" x14ac:dyDescent="0.25">
      <c r="A7158" s="111"/>
      <c r="B7158" s="111"/>
      <c r="C7158" s="111"/>
      <c r="D7158" s="111"/>
      <c r="E7158" s="111"/>
      <c r="F7158" s="111"/>
      <c r="G7158" s="111"/>
      <c r="H7158" s="69" t="s">
        <v>79</v>
      </c>
      <c r="I7158" s="32">
        <f t="shared" ref="I7158:K7158" si="6723">SUM(I7157)</f>
        <v>19188189</v>
      </c>
      <c r="J7158" s="32">
        <f t="shared" si="6723"/>
        <v>5026859</v>
      </c>
      <c r="K7158" s="32">
        <f t="shared" si="6723"/>
        <v>3521300</v>
      </c>
      <c r="L7158" s="32">
        <f t="shared" si="6688"/>
        <v>1214766</v>
      </c>
      <c r="M7158" s="32">
        <f t="shared" ref="M7158" si="6724">SUM(M7157)</f>
        <v>416922</v>
      </c>
      <c r="N7158" s="32">
        <f t="shared" ref="N7158:O7158" si="6725">SUM(N7157)</f>
        <v>416922</v>
      </c>
      <c r="O7158" s="32">
        <f t="shared" si="6725"/>
        <v>380922</v>
      </c>
      <c r="P7158" s="32">
        <f t="shared" si="6691"/>
        <v>4736066</v>
      </c>
      <c r="Q7158" s="32">
        <f t="shared" si="6692"/>
        <v>94.215214709622856</v>
      </c>
      <c r="R7158" s="90"/>
      <c r="S7158" s="90"/>
      <c r="T7158" s="90"/>
      <c r="U7158" s="90"/>
      <c r="V7158" s="90"/>
      <c r="W7158" s="90"/>
      <c r="X7158" s="90"/>
      <c r="Y7158" s="90"/>
    </row>
    <row r="7159" spans="1:25" ht="15" customHeight="1" x14ac:dyDescent="0.25">
      <c r="A7159" s="112"/>
      <c r="B7159" s="112"/>
      <c r="C7159" s="112"/>
      <c r="D7159" s="112"/>
      <c r="E7159" s="112"/>
      <c r="F7159" s="112"/>
      <c r="G7159" s="112"/>
      <c r="I7159" s="27"/>
      <c r="J7159" s="27"/>
      <c r="K7159" s="27">
        <v>0</v>
      </c>
      <c r="L7159" s="27"/>
      <c r="M7159" s="27"/>
      <c r="N7159" s="27"/>
      <c r="O7159" s="27"/>
      <c r="P7159" s="27"/>
      <c r="Q7159" s="27"/>
      <c r="R7159" s="27"/>
      <c r="S7159" s="27"/>
      <c r="T7159" s="27"/>
      <c r="U7159" s="27"/>
      <c r="V7159" s="27"/>
      <c r="W7159" s="27"/>
      <c r="X7159" s="27"/>
      <c r="Y7159" s="27"/>
    </row>
    <row r="7160" spans="1:25" ht="15" customHeight="1" thickBot="1" x14ac:dyDescent="0.3">
      <c r="A7160" s="53" t="s">
        <v>1</v>
      </c>
      <c r="B7160" s="53" t="s">
        <v>1</v>
      </c>
      <c r="C7160" s="53" t="s">
        <v>1</v>
      </c>
      <c r="D7160" s="53" t="s">
        <v>1</v>
      </c>
      <c r="E7160" s="53" t="s">
        <v>1</v>
      </c>
      <c r="F7160" s="53" t="s">
        <v>1</v>
      </c>
      <c r="G7160" s="53" t="s">
        <v>1</v>
      </c>
      <c r="H7160" s="21" t="s">
        <v>1</v>
      </c>
      <c r="I7160" s="33"/>
      <c r="J7160" s="33"/>
      <c r="K7160" s="33">
        <v>0</v>
      </c>
      <c r="L7160" s="33"/>
      <c r="M7160" s="33"/>
      <c r="N7160" s="33"/>
      <c r="O7160" s="33"/>
      <c r="P7160" s="33"/>
      <c r="Q7160" s="33"/>
      <c r="R7160" s="33"/>
      <c r="S7160" s="33"/>
      <c r="T7160" s="33"/>
      <c r="U7160" s="33"/>
      <c r="V7160" s="33"/>
      <c r="W7160" s="33"/>
      <c r="X7160" s="33"/>
      <c r="Y7160" s="33"/>
    </row>
    <row r="7161" spans="1:25" ht="45.75" customHeight="1" thickBot="1" x14ac:dyDescent="0.3">
      <c r="A7161" s="28" t="s">
        <v>4</v>
      </c>
      <c r="B7161" s="28" t="s">
        <v>5</v>
      </c>
      <c r="C7161" s="28" t="s">
        <v>6</v>
      </c>
      <c r="D7161" s="57" t="s">
        <v>1</v>
      </c>
      <c r="E7161" s="28" t="s">
        <v>7</v>
      </c>
      <c r="F7161" s="28" t="s">
        <v>8</v>
      </c>
      <c r="G7161" s="28" t="s">
        <v>9</v>
      </c>
      <c r="H7161" s="28" t="s">
        <v>10</v>
      </c>
      <c r="I7161" s="109" t="s">
        <v>3984</v>
      </c>
      <c r="J7161" s="109" t="s">
        <v>11</v>
      </c>
      <c r="K7161" s="109" t="s">
        <v>3989</v>
      </c>
      <c r="L7161" s="109" t="s">
        <v>3985</v>
      </c>
      <c r="M7161" s="109" t="s">
        <v>4027</v>
      </c>
      <c r="N7161" s="109" t="s">
        <v>3988</v>
      </c>
      <c r="O7161" s="109" t="s">
        <v>3986</v>
      </c>
      <c r="P7161" s="109" t="s">
        <v>3987</v>
      </c>
      <c r="Q7161" s="109" t="s">
        <v>3695</v>
      </c>
      <c r="R7161" s="91"/>
      <c r="S7161" s="91"/>
      <c r="T7161" s="91"/>
      <c r="U7161" s="91"/>
      <c r="V7161" s="91"/>
      <c r="W7161" s="91"/>
      <c r="X7161" s="91"/>
      <c r="Y7161" s="91"/>
    </row>
    <row r="7162" spans="1:25" ht="15" customHeight="1" x14ac:dyDescent="0.25">
      <c r="A7162" s="58" t="s">
        <v>1</v>
      </c>
      <c r="B7162" s="58" t="s">
        <v>1</v>
      </c>
      <c r="C7162" s="58" t="s">
        <v>1</v>
      </c>
      <c r="D7162" s="59" t="s">
        <v>1</v>
      </c>
      <c r="E7162" s="59" t="s">
        <v>1</v>
      </c>
      <c r="F7162" s="60" t="s">
        <v>1</v>
      </c>
      <c r="G7162" s="61" t="s">
        <v>1</v>
      </c>
      <c r="H7162" s="62" t="s">
        <v>1</v>
      </c>
      <c r="I7162" s="29">
        <v>1</v>
      </c>
      <c r="J7162" s="29">
        <v>2</v>
      </c>
      <c r="K7162" s="29">
        <v>3</v>
      </c>
      <c r="L7162" s="29" t="s">
        <v>3478</v>
      </c>
      <c r="M7162" s="29">
        <v>5</v>
      </c>
      <c r="N7162" s="29">
        <v>6</v>
      </c>
      <c r="O7162" s="29">
        <v>7</v>
      </c>
      <c r="P7162" s="29" t="s">
        <v>3696</v>
      </c>
      <c r="Q7162" s="29">
        <v>9</v>
      </c>
      <c r="R7162" s="92"/>
      <c r="S7162" s="92"/>
      <c r="T7162" s="92"/>
      <c r="U7162" s="92"/>
      <c r="V7162" s="92"/>
      <c r="W7162" s="92"/>
      <c r="X7162" s="92"/>
      <c r="Y7162" s="92"/>
    </row>
    <row r="7163" spans="1:25" ht="15" customHeight="1" x14ac:dyDescent="0.25">
      <c r="A7163" s="63" t="s">
        <v>935</v>
      </c>
      <c r="B7163" s="63" t="s">
        <v>140</v>
      </c>
      <c r="C7163" s="64" t="s">
        <v>1337</v>
      </c>
      <c r="D7163" s="64" t="s">
        <v>2413</v>
      </c>
      <c r="E7163" s="65" t="s">
        <v>1</v>
      </c>
      <c r="F7163" s="65" t="s">
        <v>1</v>
      </c>
      <c r="G7163" s="65" t="s">
        <v>1</v>
      </c>
      <c r="H7163" s="65" t="s">
        <v>2414</v>
      </c>
      <c r="I7163" s="26">
        <v>0</v>
      </c>
      <c r="J7163" s="26" t="s">
        <v>1</v>
      </c>
      <c r="K7163" s="26">
        <v>0</v>
      </c>
      <c r="L7163" s="26"/>
      <c r="M7163" s="26"/>
      <c r="N7163" s="26"/>
      <c r="O7163" s="26"/>
      <c r="P7163" s="26"/>
      <c r="Q7163" s="26"/>
      <c r="R7163" s="90"/>
      <c r="S7163" s="90"/>
      <c r="T7163" s="90"/>
      <c r="U7163" s="90"/>
      <c r="V7163" s="90"/>
      <c r="W7163" s="90"/>
      <c r="X7163" s="90"/>
      <c r="Y7163" s="90"/>
    </row>
    <row r="7164" spans="1:25" ht="22.5" customHeight="1" x14ac:dyDescent="0.25">
      <c r="A7164" s="63" t="s">
        <v>1</v>
      </c>
      <c r="B7164" s="63" t="s">
        <v>1</v>
      </c>
      <c r="C7164" s="63" t="s">
        <v>1</v>
      </c>
      <c r="D7164" s="65" t="s">
        <v>1</v>
      </c>
      <c r="E7164" s="65" t="s">
        <v>1</v>
      </c>
      <c r="F7164" s="65" t="s">
        <v>1</v>
      </c>
      <c r="G7164" s="65" t="s">
        <v>1</v>
      </c>
      <c r="H7164" s="66" t="s">
        <v>15</v>
      </c>
      <c r="I7164" s="30">
        <f t="shared" ref="I7164:K7164" si="6726">SUM(I7165,I7173,I7175)</f>
        <v>4693731</v>
      </c>
      <c r="J7164" s="30">
        <f t="shared" si="6726"/>
        <v>2935606</v>
      </c>
      <c r="K7164" s="30">
        <f t="shared" si="6726"/>
        <v>1549232</v>
      </c>
      <c r="L7164" s="30">
        <f t="shared" si="6688"/>
        <v>830612</v>
      </c>
      <c r="M7164" s="30">
        <f t="shared" ref="M7164" si="6727">SUM(M7165,M7173,M7175)</f>
        <v>286566</v>
      </c>
      <c r="N7164" s="30">
        <f t="shared" ref="N7164:O7164" si="6728">SUM(N7165,N7173,N7175)</f>
        <v>267090</v>
      </c>
      <c r="O7164" s="30">
        <f t="shared" si="6728"/>
        <v>276956</v>
      </c>
      <c r="P7164" s="30">
        <f t="shared" si="6691"/>
        <v>2379844</v>
      </c>
      <c r="Q7164" s="30">
        <f t="shared" si="6692"/>
        <v>81.068235996247452</v>
      </c>
      <c r="R7164" s="93"/>
      <c r="S7164" s="93"/>
      <c r="T7164" s="93"/>
      <c r="U7164" s="93"/>
      <c r="V7164" s="93"/>
      <c r="W7164" s="93"/>
      <c r="X7164" s="93"/>
      <c r="Y7164" s="93"/>
    </row>
    <row r="7165" spans="1:25" ht="15" customHeight="1" x14ac:dyDescent="0.25">
      <c r="A7165" s="63" t="s">
        <v>935</v>
      </c>
      <c r="B7165" s="63" t="s">
        <v>140</v>
      </c>
      <c r="C7165" s="63" t="s">
        <v>1337</v>
      </c>
      <c r="D7165" s="63" t="s">
        <v>2413</v>
      </c>
      <c r="E7165" s="65" t="s">
        <v>16</v>
      </c>
      <c r="F7165" s="65" t="s">
        <v>1</v>
      </c>
      <c r="G7165" s="65" t="s">
        <v>1</v>
      </c>
      <c r="H7165" s="65" t="s">
        <v>17</v>
      </c>
      <c r="I7165" s="31">
        <f t="shared" ref="I7165:K7165" si="6729">SUM(I7166:I7167)</f>
        <v>2969214</v>
      </c>
      <c r="J7165" s="31">
        <f t="shared" si="6729"/>
        <v>2523138</v>
      </c>
      <c r="K7165" s="31">
        <f t="shared" si="6729"/>
        <v>1401762</v>
      </c>
      <c r="L7165" s="31">
        <f t="shared" si="6688"/>
        <v>679809</v>
      </c>
      <c r="M7165" s="31">
        <f t="shared" ref="M7165" si="6730">SUM(M7166:M7167)</f>
        <v>233365</v>
      </c>
      <c r="N7165" s="31">
        <f t="shared" ref="N7165:O7165" si="6731">SUM(N7166:N7167)</f>
        <v>217800</v>
      </c>
      <c r="O7165" s="31">
        <f t="shared" si="6731"/>
        <v>228644</v>
      </c>
      <c r="P7165" s="31">
        <f t="shared" si="6691"/>
        <v>2081571</v>
      </c>
      <c r="Q7165" s="31">
        <f t="shared" si="6692"/>
        <v>82.499292547613337</v>
      </c>
      <c r="R7165" s="94"/>
      <c r="S7165" s="94"/>
      <c r="T7165" s="94"/>
      <c r="U7165" s="94"/>
      <c r="V7165" s="94"/>
      <c r="W7165" s="94"/>
      <c r="X7165" s="94"/>
      <c r="Y7165" s="94"/>
    </row>
    <row r="7166" spans="1:25" ht="15" customHeight="1" x14ac:dyDescent="0.25">
      <c r="A7166" s="64" t="s">
        <v>935</v>
      </c>
      <c r="B7166" s="64" t="s">
        <v>140</v>
      </c>
      <c r="C7166" s="64" t="s">
        <v>1337</v>
      </c>
      <c r="D7166" s="64" t="s">
        <v>2413</v>
      </c>
      <c r="E7166" s="20" t="s">
        <v>19</v>
      </c>
      <c r="F7166" s="64"/>
      <c r="G7166" s="53" t="s">
        <v>388</v>
      </c>
      <c r="H7166" s="53" t="s">
        <v>18</v>
      </c>
      <c r="I7166" s="26">
        <v>2757783</v>
      </c>
      <c r="J7166" s="26">
        <v>2321707</v>
      </c>
      <c r="K7166" s="26">
        <v>1270000</v>
      </c>
      <c r="L7166" s="26">
        <f t="shared" si="6688"/>
        <v>643700</v>
      </c>
      <c r="M7166" s="26">
        <v>214600</v>
      </c>
      <c r="N7166" s="26">
        <v>214500</v>
      </c>
      <c r="O7166" s="26">
        <v>214600</v>
      </c>
      <c r="P7166" s="26">
        <f t="shared" si="6691"/>
        <v>1913700</v>
      </c>
      <c r="Q7166" s="26">
        <f t="shared" si="6692"/>
        <v>82.426421594111574</v>
      </c>
      <c r="R7166" s="90"/>
      <c r="S7166" s="90"/>
      <c r="T7166" s="90"/>
      <c r="U7166" s="90"/>
      <c r="V7166" s="90"/>
      <c r="W7166" s="90"/>
      <c r="X7166" s="90"/>
      <c r="Y7166" s="90"/>
    </row>
    <row r="7167" spans="1:25" ht="15" customHeight="1" x14ac:dyDescent="0.25">
      <c r="A7167" s="63" t="s">
        <v>935</v>
      </c>
      <c r="B7167" s="63" t="s">
        <v>140</v>
      </c>
      <c r="C7167" s="63" t="s">
        <v>1337</v>
      </c>
      <c r="D7167" s="63" t="s">
        <v>2413</v>
      </c>
      <c r="E7167" s="63" t="s">
        <v>21</v>
      </c>
      <c r="F7167" s="64" t="s">
        <v>1</v>
      </c>
      <c r="G7167" s="53" t="s">
        <v>1</v>
      </c>
      <c r="H7167" s="65" t="s">
        <v>22</v>
      </c>
      <c r="I7167" s="31">
        <f t="shared" ref="I7167:K7167" si="6732">SUM(I7168:I7172)</f>
        <v>211431</v>
      </c>
      <c r="J7167" s="31">
        <f t="shared" si="6732"/>
        <v>201431</v>
      </c>
      <c r="K7167" s="31">
        <f t="shared" si="6732"/>
        <v>131762</v>
      </c>
      <c r="L7167" s="31">
        <f t="shared" si="6688"/>
        <v>36109</v>
      </c>
      <c r="M7167" s="31">
        <f t="shared" ref="M7167" si="6733">SUM(M7168:M7172)</f>
        <v>18765</v>
      </c>
      <c r="N7167" s="31">
        <f t="shared" ref="N7167:O7167" si="6734">SUM(N7168:N7172)</f>
        <v>3300</v>
      </c>
      <c r="O7167" s="31">
        <f t="shared" si="6734"/>
        <v>14044</v>
      </c>
      <c r="P7167" s="31">
        <f t="shared" si="6691"/>
        <v>167871</v>
      </c>
      <c r="Q7167" s="31">
        <f t="shared" si="6692"/>
        <v>83.339207966996142</v>
      </c>
      <c r="R7167" s="94"/>
      <c r="S7167" s="94"/>
      <c r="T7167" s="94"/>
      <c r="U7167" s="94"/>
      <c r="V7167" s="94"/>
      <c r="W7167" s="94"/>
      <c r="X7167" s="94"/>
      <c r="Y7167" s="94"/>
    </row>
    <row r="7168" spans="1:25" ht="15" customHeight="1" x14ac:dyDescent="0.25">
      <c r="A7168" s="64" t="s">
        <v>935</v>
      </c>
      <c r="B7168" s="64" t="s">
        <v>140</v>
      </c>
      <c r="C7168" s="64" t="s">
        <v>1337</v>
      </c>
      <c r="D7168" s="64" t="s">
        <v>2413</v>
      </c>
      <c r="E7168" s="20" t="s">
        <v>23</v>
      </c>
      <c r="F7168" s="64" t="s">
        <v>2415</v>
      </c>
      <c r="G7168" s="53" t="s">
        <v>388</v>
      </c>
      <c r="H7168" s="53" t="s">
        <v>85</v>
      </c>
      <c r="I7168" s="26">
        <v>33814</v>
      </c>
      <c r="J7168" s="26">
        <v>33814</v>
      </c>
      <c r="K7168" s="26">
        <v>22000</v>
      </c>
      <c r="L7168" s="26">
        <f t="shared" si="6688"/>
        <v>9900</v>
      </c>
      <c r="M7168" s="26">
        <v>3300</v>
      </c>
      <c r="N7168" s="26">
        <v>3300</v>
      </c>
      <c r="O7168" s="26">
        <v>3300</v>
      </c>
      <c r="P7168" s="26">
        <f t="shared" si="6691"/>
        <v>31900</v>
      </c>
      <c r="Q7168" s="26">
        <f t="shared" si="6692"/>
        <v>94.339622641509436</v>
      </c>
      <c r="R7168" s="90"/>
      <c r="S7168" s="90"/>
      <c r="T7168" s="90"/>
      <c r="U7168" s="90"/>
      <c r="V7168" s="90"/>
      <c r="W7168" s="90"/>
      <c r="X7168" s="90"/>
      <c r="Y7168" s="90"/>
    </row>
    <row r="7169" spans="1:25" ht="15" customHeight="1" x14ac:dyDescent="0.25">
      <c r="A7169" s="64" t="s">
        <v>935</v>
      </c>
      <c r="B7169" s="64" t="s">
        <v>140</v>
      </c>
      <c r="C7169" s="64" t="s">
        <v>1337</v>
      </c>
      <c r="D7169" s="64" t="s">
        <v>2413</v>
      </c>
      <c r="E7169" s="20" t="s">
        <v>23</v>
      </c>
      <c r="F7169" s="64" t="s">
        <v>2416</v>
      </c>
      <c r="G7169" s="53" t="s">
        <v>388</v>
      </c>
      <c r="H7169" s="53" t="s">
        <v>25</v>
      </c>
      <c r="I7169" s="26">
        <v>112317</v>
      </c>
      <c r="J7169" s="26">
        <v>112317</v>
      </c>
      <c r="K7169" s="26">
        <v>71000</v>
      </c>
      <c r="L7169" s="26">
        <f t="shared" si="6688"/>
        <v>21488</v>
      </c>
      <c r="M7169" s="26">
        <v>10744</v>
      </c>
      <c r="N7169" s="26">
        <v>0</v>
      </c>
      <c r="O7169" s="26">
        <v>10744</v>
      </c>
      <c r="P7169" s="26">
        <f t="shared" si="6691"/>
        <v>92488</v>
      </c>
      <c r="Q7169" s="26">
        <f t="shared" si="6692"/>
        <v>82.345504242456613</v>
      </c>
      <c r="R7169" s="90"/>
      <c r="S7169" s="90"/>
      <c r="T7169" s="90"/>
      <c r="U7169" s="90"/>
      <c r="V7169" s="90"/>
      <c r="W7169" s="90"/>
      <c r="X7169" s="90"/>
      <c r="Y7169" s="90"/>
    </row>
    <row r="7170" spans="1:25" ht="15" customHeight="1" x14ac:dyDescent="0.25">
      <c r="A7170" s="64" t="s">
        <v>935</v>
      </c>
      <c r="B7170" s="64" t="s">
        <v>140</v>
      </c>
      <c r="C7170" s="64" t="s">
        <v>1337</v>
      </c>
      <c r="D7170" s="64" t="s">
        <v>2413</v>
      </c>
      <c r="E7170" s="20" t="s">
        <v>23</v>
      </c>
      <c r="F7170" s="64" t="s">
        <v>2417</v>
      </c>
      <c r="G7170" s="53" t="s">
        <v>388</v>
      </c>
      <c r="H7170" s="53" t="s">
        <v>27</v>
      </c>
      <c r="I7170" s="26">
        <v>26100</v>
      </c>
      <c r="J7170" s="26">
        <v>26100</v>
      </c>
      <c r="K7170" s="26">
        <v>25648</v>
      </c>
      <c r="L7170" s="26">
        <f t="shared" si="6688"/>
        <v>0</v>
      </c>
      <c r="M7170" s="26"/>
      <c r="N7170" s="26"/>
      <c r="O7170" s="26"/>
      <c r="P7170" s="26">
        <f t="shared" si="6691"/>
        <v>25648</v>
      </c>
      <c r="Q7170" s="26">
        <f t="shared" si="6692"/>
        <v>98.268199233716473</v>
      </c>
      <c r="R7170" s="90"/>
      <c r="S7170" s="90"/>
      <c r="T7170" s="90"/>
      <c r="U7170" s="90"/>
      <c r="V7170" s="90"/>
      <c r="W7170" s="90"/>
      <c r="X7170" s="90"/>
      <c r="Y7170" s="90"/>
    </row>
    <row r="7171" spans="1:25" ht="15" customHeight="1" x14ac:dyDescent="0.25">
      <c r="A7171" s="64" t="s">
        <v>935</v>
      </c>
      <c r="B7171" s="64" t="s">
        <v>140</v>
      </c>
      <c r="C7171" s="64" t="s">
        <v>1337</v>
      </c>
      <c r="D7171" s="64" t="s">
        <v>2413</v>
      </c>
      <c r="E7171" s="20" t="s">
        <v>23</v>
      </c>
      <c r="F7171" s="64" t="s">
        <v>2418</v>
      </c>
      <c r="G7171" s="53" t="s">
        <v>388</v>
      </c>
      <c r="H7171" s="53" t="s">
        <v>89</v>
      </c>
      <c r="I7171" s="26">
        <v>11200</v>
      </c>
      <c r="J7171" s="26">
        <v>11200</v>
      </c>
      <c r="K7171" s="26">
        <v>0</v>
      </c>
      <c r="L7171" s="26">
        <f t="shared" si="6688"/>
        <v>0</v>
      </c>
      <c r="M7171" s="26">
        <v>0</v>
      </c>
      <c r="N7171" s="26">
        <v>0</v>
      </c>
      <c r="O7171" s="26">
        <v>0</v>
      </c>
      <c r="P7171" s="26">
        <f t="shared" si="6691"/>
        <v>0</v>
      </c>
      <c r="Q7171" s="26">
        <f t="shared" si="6692"/>
        <v>0</v>
      </c>
      <c r="R7171" s="90"/>
      <c r="S7171" s="90"/>
      <c r="T7171" s="90"/>
      <c r="U7171" s="90"/>
      <c r="V7171" s="90"/>
      <c r="W7171" s="90"/>
      <c r="X7171" s="90"/>
      <c r="Y7171" s="90"/>
    </row>
    <row r="7172" spans="1:25" ht="15" customHeight="1" x14ac:dyDescent="0.25">
      <c r="A7172" s="64" t="s">
        <v>935</v>
      </c>
      <c r="B7172" s="64" t="s">
        <v>140</v>
      </c>
      <c r="C7172" s="64" t="s">
        <v>1337</v>
      </c>
      <c r="D7172" s="64" t="s">
        <v>2413</v>
      </c>
      <c r="E7172" s="20" t="s">
        <v>23</v>
      </c>
      <c r="F7172" s="64" t="s">
        <v>2419</v>
      </c>
      <c r="G7172" s="53" t="s">
        <v>388</v>
      </c>
      <c r="H7172" s="53" t="s">
        <v>29</v>
      </c>
      <c r="I7172" s="26">
        <v>28000</v>
      </c>
      <c r="J7172" s="26">
        <v>18000</v>
      </c>
      <c r="K7172" s="26">
        <v>13114</v>
      </c>
      <c r="L7172" s="26">
        <f t="shared" si="6688"/>
        <v>4721</v>
      </c>
      <c r="M7172" s="26">
        <v>4721</v>
      </c>
      <c r="N7172" s="26"/>
      <c r="O7172" s="26"/>
      <c r="P7172" s="26">
        <f t="shared" si="6691"/>
        <v>17835</v>
      </c>
      <c r="Q7172" s="26">
        <f t="shared" si="6692"/>
        <v>99.083333333333329</v>
      </c>
      <c r="R7172" s="90"/>
      <c r="S7172" s="90"/>
      <c r="T7172" s="90"/>
      <c r="U7172" s="90"/>
      <c r="V7172" s="90"/>
      <c r="W7172" s="90"/>
      <c r="X7172" s="90"/>
      <c r="Y7172" s="90"/>
    </row>
    <row r="7173" spans="1:25" ht="15" customHeight="1" x14ac:dyDescent="0.25">
      <c r="A7173" s="63" t="s">
        <v>935</v>
      </c>
      <c r="B7173" s="63" t="s">
        <v>140</v>
      </c>
      <c r="C7173" s="63" t="s">
        <v>1337</v>
      </c>
      <c r="D7173" s="63" t="s">
        <v>2413</v>
      </c>
      <c r="E7173" s="65" t="s">
        <v>30</v>
      </c>
      <c r="F7173" s="65" t="s">
        <v>1</v>
      </c>
      <c r="G7173" s="65" t="s">
        <v>1</v>
      </c>
      <c r="H7173" s="65" t="s">
        <v>31</v>
      </c>
      <c r="I7173" s="31">
        <f t="shared" ref="I7173:K7173" si="6735">SUM(I7174)</f>
        <v>298000</v>
      </c>
      <c r="J7173" s="31">
        <f t="shared" si="6735"/>
        <v>252000</v>
      </c>
      <c r="K7173" s="31">
        <f t="shared" si="6735"/>
        <v>144000</v>
      </c>
      <c r="L7173" s="31">
        <f t="shared" si="6688"/>
        <v>69000</v>
      </c>
      <c r="M7173" s="31">
        <f t="shared" ref="M7173" si="6736">SUM(M7174)</f>
        <v>23000</v>
      </c>
      <c r="N7173" s="31">
        <f t="shared" ref="N7173:O7173" si="6737">SUM(N7174)</f>
        <v>23000</v>
      </c>
      <c r="O7173" s="31">
        <f t="shared" si="6737"/>
        <v>23000</v>
      </c>
      <c r="P7173" s="31">
        <f t="shared" si="6691"/>
        <v>213000</v>
      </c>
      <c r="Q7173" s="31">
        <f t="shared" si="6692"/>
        <v>84.523809523809518</v>
      </c>
      <c r="R7173" s="94"/>
      <c r="S7173" s="94"/>
      <c r="T7173" s="94"/>
      <c r="U7173" s="94"/>
      <c r="V7173" s="94"/>
      <c r="W7173" s="94"/>
      <c r="X7173" s="94"/>
      <c r="Y7173" s="94"/>
    </row>
    <row r="7174" spans="1:25" ht="15" customHeight="1" x14ac:dyDescent="0.25">
      <c r="A7174" s="64" t="s">
        <v>935</v>
      </c>
      <c r="B7174" s="64" t="s">
        <v>140</v>
      </c>
      <c r="C7174" s="64" t="s">
        <v>1337</v>
      </c>
      <c r="D7174" s="64" t="s">
        <v>2413</v>
      </c>
      <c r="E7174" s="20" t="s">
        <v>33</v>
      </c>
      <c r="F7174" s="64"/>
      <c r="G7174" s="53" t="s">
        <v>388</v>
      </c>
      <c r="H7174" s="53" t="s">
        <v>32</v>
      </c>
      <c r="I7174" s="26">
        <v>298000</v>
      </c>
      <c r="J7174" s="26">
        <v>252000</v>
      </c>
      <c r="K7174" s="26">
        <v>144000</v>
      </c>
      <c r="L7174" s="26">
        <f t="shared" si="6688"/>
        <v>69000</v>
      </c>
      <c r="M7174" s="26">
        <v>23000</v>
      </c>
      <c r="N7174" s="26">
        <v>23000</v>
      </c>
      <c r="O7174" s="26">
        <v>23000</v>
      </c>
      <c r="P7174" s="26">
        <f t="shared" si="6691"/>
        <v>213000</v>
      </c>
      <c r="Q7174" s="26">
        <f t="shared" si="6692"/>
        <v>84.523809523809518</v>
      </c>
      <c r="R7174" s="90"/>
      <c r="S7174" s="90"/>
      <c r="T7174" s="90"/>
      <c r="U7174" s="90"/>
      <c r="V7174" s="90"/>
      <c r="W7174" s="90"/>
      <c r="X7174" s="90"/>
      <c r="Y7174" s="90"/>
    </row>
    <row r="7175" spans="1:25" ht="15" customHeight="1" x14ac:dyDescent="0.25">
      <c r="A7175" s="63" t="s">
        <v>935</v>
      </c>
      <c r="B7175" s="63" t="s">
        <v>140</v>
      </c>
      <c r="C7175" s="63" t="s">
        <v>1337</v>
      </c>
      <c r="D7175" s="63" t="s">
        <v>2413</v>
      </c>
      <c r="E7175" s="65" t="s">
        <v>34</v>
      </c>
      <c r="F7175" s="65" t="s">
        <v>1</v>
      </c>
      <c r="G7175" s="65" t="s">
        <v>1</v>
      </c>
      <c r="H7175" s="65" t="s">
        <v>35</v>
      </c>
      <c r="I7175" s="31">
        <f t="shared" ref="I7175:K7175" si="6738">SUM(I7176:I7184)</f>
        <v>1426517</v>
      </c>
      <c r="J7175" s="31">
        <f t="shared" si="6738"/>
        <v>160468</v>
      </c>
      <c r="K7175" s="31">
        <f t="shared" si="6738"/>
        <v>3470</v>
      </c>
      <c r="L7175" s="31">
        <f t="shared" si="6688"/>
        <v>81803</v>
      </c>
      <c r="M7175" s="31">
        <f t="shared" ref="M7175" si="6739">SUM(M7176:M7184)</f>
        <v>30201</v>
      </c>
      <c r="N7175" s="31">
        <f t="shared" ref="N7175:O7175" si="6740">SUM(N7176:N7184)</f>
        <v>26290</v>
      </c>
      <c r="O7175" s="31">
        <f t="shared" si="6740"/>
        <v>25312</v>
      </c>
      <c r="P7175" s="31">
        <f t="shared" si="6691"/>
        <v>85273</v>
      </c>
      <c r="Q7175" s="31">
        <f t="shared" si="6692"/>
        <v>53.140189944412597</v>
      </c>
      <c r="R7175" s="94"/>
      <c r="S7175" s="94"/>
      <c r="T7175" s="94"/>
      <c r="U7175" s="94"/>
      <c r="V7175" s="94"/>
      <c r="W7175" s="94"/>
      <c r="X7175" s="94"/>
      <c r="Y7175" s="94"/>
    </row>
    <row r="7176" spans="1:25" ht="15" customHeight="1" x14ac:dyDescent="0.25">
      <c r="A7176" s="64" t="s">
        <v>935</v>
      </c>
      <c r="B7176" s="64" t="s">
        <v>140</v>
      </c>
      <c r="C7176" s="64" t="s">
        <v>1337</v>
      </c>
      <c r="D7176" s="64" t="s">
        <v>2413</v>
      </c>
      <c r="E7176" s="20" t="s">
        <v>38</v>
      </c>
      <c r="F7176" s="64"/>
      <c r="G7176" s="53" t="s">
        <v>388</v>
      </c>
      <c r="H7176" s="53" t="s">
        <v>37</v>
      </c>
      <c r="I7176" s="26">
        <v>83749</v>
      </c>
      <c r="J7176" s="26">
        <v>0</v>
      </c>
      <c r="K7176" s="26">
        <v>0</v>
      </c>
      <c r="L7176" s="26">
        <f t="shared" si="6688"/>
        <v>0</v>
      </c>
      <c r="M7176" s="26"/>
      <c r="N7176" s="26"/>
      <c r="O7176" s="26"/>
      <c r="P7176" s="26">
        <f t="shared" si="6691"/>
        <v>0</v>
      </c>
      <c r="Q7176" s="26" t="str">
        <f t="shared" si="6692"/>
        <v>-</v>
      </c>
      <c r="R7176" s="90"/>
      <c r="S7176" s="90"/>
      <c r="T7176" s="90"/>
      <c r="U7176" s="90"/>
      <c r="V7176" s="90"/>
      <c r="W7176" s="90"/>
      <c r="X7176" s="90"/>
      <c r="Y7176" s="90"/>
    </row>
    <row r="7177" spans="1:25" ht="15" customHeight="1" x14ac:dyDescent="0.25">
      <c r="A7177" s="64" t="s">
        <v>935</v>
      </c>
      <c r="B7177" s="64" t="s">
        <v>140</v>
      </c>
      <c r="C7177" s="64" t="s">
        <v>1337</v>
      </c>
      <c r="D7177" s="64" t="s">
        <v>2413</v>
      </c>
      <c r="E7177" s="20" t="s">
        <v>298</v>
      </c>
      <c r="F7177" s="64"/>
      <c r="G7177" s="53" t="s">
        <v>388</v>
      </c>
      <c r="H7177" s="53" t="s">
        <v>297</v>
      </c>
      <c r="I7177" s="26">
        <v>217704</v>
      </c>
      <c r="J7177" s="26">
        <v>70000</v>
      </c>
      <c r="K7177" s="26">
        <v>1700</v>
      </c>
      <c r="L7177" s="26">
        <f t="shared" si="6688"/>
        <v>35001</v>
      </c>
      <c r="M7177" s="26">
        <v>11667</v>
      </c>
      <c r="N7177" s="26">
        <v>11667</v>
      </c>
      <c r="O7177" s="26">
        <v>11667</v>
      </c>
      <c r="P7177" s="26">
        <f t="shared" si="6691"/>
        <v>36701</v>
      </c>
      <c r="Q7177" s="26">
        <f t="shared" si="6692"/>
        <v>52.43</v>
      </c>
      <c r="R7177" s="90"/>
      <c r="S7177" s="90"/>
      <c r="T7177" s="90"/>
      <c r="U7177" s="90"/>
      <c r="V7177" s="90"/>
      <c r="W7177" s="90"/>
      <c r="X7177" s="90"/>
      <c r="Y7177" s="90"/>
    </row>
    <row r="7178" spans="1:25" ht="15" customHeight="1" x14ac:dyDescent="0.25">
      <c r="A7178" s="64" t="s">
        <v>935</v>
      </c>
      <c r="B7178" s="64" t="s">
        <v>140</v>
      </c>
      <c r="C7178" s="64" t="s">
        <v>1337</v>
      </c>
      <c r="D7178" s="64" t="s">
        <v>2413</v>
      </c>
      <c r="E7178" s="20" t="s">
        <v>301</v>
      </c>
      <c r="F7178" s="64"/>
      <c r="G7178" s="53" t="s">
        <v>388</v>
      </c>
      <c r="H7178" s="53" t="s">
        <v>300</v>
      </c>
      <c r="I7178" s="26">
        <v>42400</v>
      </c>
      <c r="J7178" s="26">
        <v>28000</v>
      </c>
      <c r="K7178" s="26">
        <v>1370</v>
      </c>
      <c r="L7178" s="26">
        <f t="shared" si="6688"/>
        <v>14001</v>
      </c>
      <c r="M7178" s="26">
        <v>4667</v>
      </c>
      <c r="N7178" s="26">
        <v>4667</v>
      </c>
      <c r="O7178" s="26">
        <v>4667</v>
      </c>
      <c r="P7178" s="26">
        <f t="shared" si="6691"/>
        <v>15371</v>
      </c>
      <c r="Q7178" s="26">
        <f t="shared" si="6692"/>
        <v>54.896428571428565</v>
      </c>
      <c r="R7178" s="90"/>
      <c r="S7178" s="90"/>
      <c r="T7178" s="90"/>
      <c r="U7178" s="90"/>
      <c r="V7178" s="90"/>
      <c r="W7178" s="90"/>
      <c r="X7178" s="90"/>
      <c r="Y7178" s="90"/>
    </row>
    <row r="7179" spans="1:25" ht="15" customHeight="1" x14ac:dyDescent="0.25">
      <c r="A7179" s="64" t="s">
        <v>935</v>
      </c>
      <c r="B7179" s="64" t="s">
        <v>140</v>
      </c>
      <c r="C7179" s="64" t="s">
        <v>1337</v>
      </c>
      <c r="D7179" s="64" t="s">
        <v>2413</v>
      </c>
      <c r="E7179" s="20" t="s">
        <v>218</v>
      </c>
      <c r="F7179" s="64"/>
      <c r="G7179" s="53" t="s">
        <v>388</v>
      </c>
      <c r="H7179" s="53" t="s">
        <v>217</v>
      </c>
      <c r="I7179" s="26">
        <v>47200</v>
      </c>
      <c r="J7179" s="26">
        <v>0</v>
      </c>
      <c r="K7179" s="26">
        <v>0</v>
      </c>
      <c r="L7179" s="26">
        <f t="shared" si="6688"/>
        <v>0</v>
      </c>
      <c r="M7179" s="26"/>
      <c r="N7179" s="26"/>
      <c r="O7179" s="26"/>
      <c r="P7179" s="26">
        <f t="shared" si="6691"/>
        <v>0</v>
      </c>
      <c r="Q7179" s="26" t="str">
        <f t="shared" si="6692"/>
        <v>-</v>
      </c>
      <c r="R7179" s="90"/>
      <c r="S7179" s="90"/>
      <c r="T7179" s="90"/>
      <c r="U7179" s="90"/>
      <c r="V7179" s="90"/>
      <c r="W7179" s="90"/>
      <c r="X7179" s="90"/>
      <c r="Y7179" s="90"/>
    </row>
    <row r="7180" spans="1:25" ht="15" customHeight="1" x14ac:dyDescent="0.25">
      <c r="A7180" s="64" t="s">
        <v>935</v>
      </c>
      <c r="B7180" s="64" t="s">
        <v>140</v>
      </c>
      <c r="C7180" s="64" t="s">
        <v>1337</v>
      </c>
      <c r="D7180" s="64" t="s">
        <v>2413</v>
      </c>
      <c r="E7180" s="20" t="s">
        <v>303</v>
      </c>
      <c r="F7180" s="64"/>
      <c r="G7180" s="53" t="s">
        <v>388</v>
      </c>
      <c r="H7180" s="53" t="s">
        <v>302</v>
      </c>
      <c r="I7180" s="26">
        <v>15440</v>
      </c>
      <c r="J7180" s="26">
        <v>0</v>
      </c>
      <c r="K7180" s="26">
        <v>0</v>
      </c>
      <c r="L7180" s="26">
        <f t="shared" si="6688"/>
        <v>0</v>
      </c>
      <c r="M7180" s="26"/>
      <c r="N7180" s="26"/>
      <c r="O7180" s="26"/>
      <c r="P7180" s="26">
        <f t="shared" si="6691"/>
        <v>0</v>
      </c>
      <c r="Q7180" s="26" t="str">
        <f t="shared" si="6692"/>
        <v>-</v>
      </c>
      <c r="R7180" s="90"/>
      <c r="S7180" s="90"/>
      <c r="T7180" s="90"/>
      <c r="U7180" s="90"/>
      <c r="V7180" s="90"/>
      <c r="W7180" s="90"/>
      <c r="X7180" s="90"/>
      <c r="Y7180" s="90"/>
    </row>
    <row r="7181" spans="1:25" s="17" customFormat="1" ht="15" customHeight="1" x14ac:dyDescent="0.25">
      <c r="A7181" s="44" t="s">
        <v>935</v>
      </c>
      <c r="B7181" s="44" t="s">
        <v>140</v>
      </c>
      <c r="C7181" s="44" t="s">
        <v>1337</v>
      </c>
      <c r="D7181" s="44" t="s">
        <v>2413</v>
      </c>
      <c r="E7181" s="45">
        <v>613600</v>
      </c>
      <c r="F7181" s="44"/>
      <c r="G7181" s="46" t="s">
        <v>388</v>
      </c>
      <c r="H7181" s="46" t="s">
        <v>304</v>
      </c>
      <c r="I7181" s="35">
        <v>100</v>
      </c>
      <c r="J7181" s="35">
        <v>0</v>
      </c>
      <c r="K7181" s="35">
        <v>0</v>
      </c>
      <c r="L7181" s="35">
        <f t="shared" si="6688"/>
        <v>0</v>
      </c>
      <c r="M7181" s="35"/>
      <c r="N7181" s="35"/>
      <c r="O7181" s="35"/>
      <c r="P7181" s="35">
        <f t="shared" si="6691"/>
        <v>0</v>
      </c>
      <c r="Q7181" s="35" t="str">
        <f t="shared" si="6692"/>
        <v>-</v>
      </c>
      <c r="R7181" s="95"/>
      <c r="S7181" s="95"/>
      <c r="T7181" s="95"/>
      <c r="U7181" s="95"/>
      <c r="V7181" s="95"/>
      <c r="W7181" s="95"/>
      <c r="X7181" s="95"/>
      <c r="Y7181" s="95"/>
    </row>
    <row r="7182" spans="1:25" ht="15" customHeight="1" x14ac:dyDescent="0.25">
      <c r="A7182" s="64" t="s">
        <v>935</v>
      </c>
      <c r="B7182" s="64" t="s">
        <v>140</v>
      </c>
      <c r="C7182" s="64" t="s">
        <v>1337</v>
      </c>
      <c r="D7182" s="64" t="s">
        <v>2413</v>
      </c>
      <c r="E7182" s="20" t="s">
        <v>308</v>
      </c>
      <c r="F7182" s="64"/>
      <c r="G7182" s="53" t="s">
        <v>388</v>
      </c>
      <c r="H7182" s="53" t="s">
        <v>307</v>
      </c>
      <c r="I7182" s="26">
        <v>138700</v>
      </c>
      <c r="J7182" s="26">
        <v>45000</v>
      </c>
      <c r="K7182" s="26">
        <v>400</v>
      </c>
      <c r="L7182" s="26">
        <f t="shared" si="6688"/>
        <v>22500</v>
      </c>
      <c r="M7182" s="26">
        <v>7500</v>
      </c>
      <c r="N7182" s="26">
        <v>7500</v>
      </c>
      <c r="O7182" s="26">
        <v>7500</v>
      </c>
      <c r="P7182" s="26">
        <f t="shared" si="6691"/>
        <v>22900</v>
      </c>
      <c r="Q7182" s="26">
        <f t="shared" si="6692"/>
        <v>50.888888888888886</v>
      </c>
      <c r="R7182" s="90"/>
      <c r="S7182" s="90"/>
      <c r="T7182" s="90"/>
      <c r="U7182" s="90"/>
      <c r="V7182" s="90"/>
      <c r="W7182" s="90"/>
      <c r="X7182" s="90"/>
      <c r="Y7182" s="90"/>
    </row>
    <row r="7183" spans="1:25" ht="15" customHeight="1" x14ac:dyDescent="0.25">
      <c r="A7183" s="64" t="s">
        <v>935</v>
      </c>
      <c r="B7183" s="64" t="s">
        <v>140</v>
      </c>
      <c r="C7183" s="64" t="s">
        <v>1337</v>
      </c>
      <c r="D7183" s="64" t="s">
        <v>2413</v>
      </c>
      <c r="E7183" s="20" t="s">
        <v>311</v>
      </c>
      <c r="F7183" s="64"/>
      <c r="G7183" s="53" t="s">
        <v>388</v>
      </c>
      <c r="H7183" s="53" t="s">
        <v>310</v>
      </c>
      <c r="I7183" s="26">
        <v>13440</v>
      </c>
      <c r="J7183" s="26">
        <v>0</v>
      </c>
      <c r="K7183" s="26">
        <v>0</v>
      </c>
      <c r="L7183" s="26">
        <f t="shared" si="6688"/>
        <v>0</v>
      </c>
      <c r="M7183" s="26"/>
      <c r="N7183" s="26"/>
      <c r="O7183" s="26"/>
      <c r="P7183" s="26">
        <f t="shared" si="6691"/>
        <v>0</v>
      </c>
      <c r="Q7183" s="26" t="str">
        <f t="shared" si="6692"/>
        <v>-</v>
      </c>
      <c r="R7183" s="90"/>
      <c r="S7183" s="90"/>
      <c r="T7183" s="90"/>
      <c r="U7183" s="90"/>
      <c r="V7183" s="90"/>
      <c r="W7183" s="90"/>
      <c r="X7183" s="90"/>
      <c r="Y7183" s="90"/>
    </row>
    <row r="7184" spans="1:25" ht="15" customHeight="1" x14ac:dyDescent="0.25">
      <c r="A7184" s="63" t="s">
        <v>935</v>
      </c>
      <c r="B7184" s="63" t="s">
        <v>140</v>
      </c>
      <c r="C7184" s="63" t="s">
        <v>1337</v>
      </c>
      <c r="D7184" s="63" t="s">
        <v>2413</v>
      </c>
      <c r="E7184" s="63" t="s">
        <v>39</v>
      </c>
      <c r="F7184" s="64" t="s">
        <v>1</v>
      </c>
      <c r="G7184" s="53" t="s">
        <v>1</v>
      </c>
      <c r="H7184" s="65" t="s">
        <v>40</v>
      </c>
      <c r="I7184" s="31">
        <f t="shared" ref="I7184:K7184" si="6741">SUM(I7185:I7188)</f>
        <v>867784</v>
      </c>
      <c r="J7184" s="31">
        <f t="shared" si="6741"/>
        <v>17468</v>
      </c>
      <c r="K7184" s="31">
        <f t="shared" si="6741"/>
        <v>0</v>
      </c>
      <c r="L7184" s="31">
        <f t="shared" ref="L7184:L7245" si="6742">SUM(M7184:O7184)</f>
        <v>10301</v>
      </c>
      <c r="M7184" s="31">
        <f t="shared" ref="M7184" si="6743">SUM(M7185:M7188)</f>
        <v>6367</v>
      </c>
      <c r="N7184" s="31">
        <f t="shared" ref="N7184:O7184" si="6744">SUM(N7185:N7188)</f>
        <v>2456</v>
      </c>
      <c r="O7184" s="31">
        <f t="shared" si="6744"/>
        <v>1478</v>
      </c>
      <c r="P7184" s="31">
        <f t="shared" ref="P7184:P7245" si="6745">K7184+L7184</f>
        <v>10301</v>
      </c>
      <c r="Q7184" s="31">
        <f t="shared" ref="Q7184:Q7245" si="6746">IF(J7184=0,"-",P7184/J7184*100)</f>
        <v>58.970689260361809</v>
      </c>
      <c r="R7184" s="94"/>
      <c r="S7184" s="94"/>
      <c r="T7184" s="94"/>
      <c r="U7184" s="94"/>
      <c r="V7184" s="94"/>
      <c r="W7184" s="94"/>
      <c r="X7184" s="94"/>
      <c r="Y7184" s="94"/>
    </row>
    <row r="7185" spans="1:25" ht="15" customHeight="1" x14ac:dyDescent="0.25">
      <c r="A7185" s="64" t="s">
        <v>935</v>
      </c>
      <c r="B7185" s="64" t="s">
        <v>140</v>
      </c>
      <c r="C7185" s="64" t="s">
        <v>1337</v>
      </c>
      <c r="D7185" s="64" t="s">
        <v>2413</v>
      </c>
      <c r="E7185" s="20" t="s">
        <v>41</v>
      </c>
      <c r="F7185" s="64"/>
      <c r="G7185" s="53" t="s">
        <v>388</v>
      </c>
      <c r="H7185" s="53" t="s">
        <v>40</v>
      </c>
      <c r="I7185" s="26">
        <v>640604</v>
      </c>
      <c r="J7185" s="26">
        <v>0</v>
      </c>
      <c r="K7185" s="26">
        <v>0</v>
      </c>
      <c r="L7185" s="26">
        <f t="shared" si="6742"/>
        <v>0</v>
      </c>
      <c r="M7185" s="26"/>
      <c r="N7185" s="26"/>
      <c r="O7185" s="26"/>
      <c r="P7185" s="26">
        <f t="shared" si="6745"/>
        <v>0</v>
      </c>
      <c r="Q7185" s="26" t="str">
        <f t="shared" si="6746"/>
        <v>-</v>
      </c>
      <c r="R7185" s="90"/>
      <c r="S7185" s="90"/>
      <c r="T7185" s="90"/>
      <c r="U7185" s="90"/>
      <c r="V7185" s="90"/>
      <c r="W7185" s="90"/>
      <c r="X7185" s="90"/>
      <c r="Y7185" s="90"/>
    </row>
    <row r="7186" spans="1:25" s="17" customFormat="1" ht="15" customHeight="1" x14ac:dyDescent="0.25">
      <c r="A7186" s="44" t="s">
        <v>935</v>
      </c>
      <c r="B7186" s="44" t="s">
        <v>140</v>
      </c>
      <c r="C7186" s="44" t="s">
        <v>1337</v>
      </c>
      <c r="D7186" s="44" t="s">
        <v>2413</v>
      </c>
      <c r="E7186" s="45" t="s">
        <v>41</v>
      </c>
      <c r="F7186" s="44" t="s">
        <v>3822</v>
      </c>
      <c r="G7186" s="46" t="s">
        <v>388</v>
      </c>
      <c r="H7186" s="46" t="s">
        <v>3803</v>
      </c>
      <c r="I7186" s="35">
        <v>200712</v>
      </c>
      <c r="J7186" s="35">
        <v>0</v>
      </c>
      <c r="K7186" s="35">
        <v>0</v>
      </c>
      <c r="L7186" s="35">
        <f t="shared" si="6742"/>
        <v>0</v>
      </c>
      <c r="M7186" s="35"/>
      <c r="N7186" s="35"/>
      <c r="O7186" s="35"/>
      <c r="P7186" s="35">
        <f t="shared" si="6745"/>
        <v>0</v>
      </c>
      <c r="Q7186" s="35" t="str">
        <f t="shared" si="6746"/>
        <v>-</v>
      </c>
      <c r="R7186" s="95"/>
      <c r="S7186" s="95"/>
      <c r="T7186" s="95"/>
      <c r="U7186" s="95"/>
      <c r="V7186" s="95"/>
      <c r="W7186" s="95"/>
      <c r="X7186" s="95"/>
      <c r="Y7186" s="95"/>
    </row>
    <row r="7187" spans="1:25" ht="15" customHeight="1" x14ac:dyDescent="0.25">
      <c r="A7187" s="64" t="s">
        <v>935</v>
      </c>
      <c r="B7187" s="64" t="s">
        <v>140</v>
      </c>
      <c r="C7187" s="64" t="s">
        <v>1337</v>
      </c>
      <c r="D7187" s="64" t="s">
        <v>2413</v>
      </c>
      <c r="E7187" s="20" t="s">
        <v>41</v>
      </c>
      <c r="F7187" s="64" t="s">
        <v>2420</v>
      </c>
      <c r="G7187" s="53" t="s">
        <v>388</v>
      </c>
      <c r="H7187" s="53" t="s">
        <v>49</v>
      </c>
      <c r="I7187" s="26">
        <v>14734</v>
      </c>
      <c r="J7187" s="26">
        <v>8734</v>
      </c>
      <c r="K7187" s="26">
        <v>0</v>
      </c>
      <c r="L7187" s="26">
        <f t="shared" si="6742"/>
        <v>3750</v>
      </c>
      <c r="M7187" s="26">
        <v>2000</v>
      </c>
      <c r="N7187" s="26">
        <v>1000</v>
      </c>
      <c r="O7187" s="26">
        <v>750</v>
      </c>
      <c r="P7187" s="26">
        <f t="shared" si="6745"/>
        <v>3750</v>
      </c>
      <c r="Q7187" s="26">
        <f t="shared" si="6746"/>
        <v>42.935653766888024</v>
      </c>
      <c r="R7187" s="90"/>
      <c r="S7187" s="90"/>
      <c r="T7187" s="90"/>
      <c r="U7187" s="90"/>
      <c r="V7187" s="90"/>
      <c r="W7187" s="90"/>
      <c r="X7187" s="90"/>
      <c r="Y7187" s="90"/>
    </row>
    <row r="7188" spans="1:25" ht="22.5" customHeight="1" x14ac:dyDescent="0.25">
      <c r="A7188" s="64" t="s">
        <v>935</v>
      </c>
      <c r="B7188" s="64" t="s">
        <v>140</v>
      </c>
      <c r="C7188" s="64" t="s">
        <v>1337</v>
      </c>
      <c r="D7188" s="64" t="s">
        <v>2413</v>
      </c>
      <c r="E7188" s="20" t="s">
        <v>41</v>
      </c>
      <c r="F7188" s="64" t="s">
        <v>2421</v>
      </c>
      <c r="G7188" s="53" t="s">
        <v>388</v>
      </c>
      <c r="H7188" s="53" t="s">
        <v>55</v>
      </c>
      <c r="I7188" s="26">
        <v>11734</v>
      </c>
      <c r="J7188" s="26">
        <v>8734</v>
      </c>
      <c r="K7188" s="26">
        <v>0</v>
      </c>
      <c r="L7188" s="26">
        <f t="shared" si="6742"/>
        <v>6551</v>
      </c>
      <c r="M7188" s="26">
        <v>4367</v>
      </c>
      <c r="N7188" s="26">
        <v>1456</v>
      </c>
      <c r="O7188" s="26">
        <v>728</v>
      </c>
      <c r="P7188" s="26">
        <f t="shared" si="6745"/>
        <v>6551</v>
      </c>
      <c r="Q7188" s="26">
        <f t="shared" si="6746"/>
        <v>75.005724753835594</v>
      </c>
      <c r="R7188" s="90"/>
      <c r="S7188" s="90"/>
      <c r="T7188" s="90"/>
      <c r="U7188" s="90"/>
      <c r="V7188" s="90"/>
      <c r="W7188" s="90"/>
      <c r="X7188" s="90"/>
      <c r="Y7188" s="90"/>
    </row>
    <row r="7189" spans="1:25" ht="22.5" customHeight="1" x14ac:dyDescent="0.25">
      <c r="A7189" s="63" t="s">
        <v>1</v>
      </c>
      <c r="B7189" s="63" t="s">
        <v>1</v>
      </c>
      <c r="C7189" s="63" t="s">
        <v>1</v>
      </c>
      <c r="D7189" s="65" t="s">
        <v>1</v>
      </c>
      <c r="E7189" s="65" t="s">
        <v>1</v>
      </c>
      <c r="F7189" s="65" t="s">
        <v>1</v>
      </c>
      <c r="G7189" s="65" t="s">
        <v>1</v>
      </c>
      <c r="H7189" s="66" t="s">
        <v>56</v>
      </c>
      <c r="I7189" s="30">
        <f t="shared" ref="I7189:K7189" si="6747">SUM(I7190)</f>
        <v>5200</v>
      </c>
      <c r="J7189" s="30">
        <f t="shared" si="6747"/>
        <v>0</v>
      </c>
      <c r="K7189" s="30">
        <f t="shared" si="6747"/>
        <v>0</v>
      </c>
      <c r="L7189" s="30">
        <f t="shared" si="6742"/>
        <v>0</v>
      </c>
      <c r="M7189" s="30">
        <f t="shared" ref="M7189" si="6748">SUM(M7190)</f>
        <v>0</v>
      </c>
      <c r="N7189" s="30">
        <f t="shared" ref="N7189:O7189" si="6749">SUM(N7190)</f>
        <v>0</v>
      </c>
      <c r="O7189" s="30">
        <f t="shared" si="6749"/>
        <v>0</v>
      </c>
      <c r="P7189" s="30">
        <f t="shared" si="6745"/>
        <v>0</v>
      </c>
      <c r="Q7189" s="30" t="str">
        <f t="shared" si="6746"/>
        <v>-</v>
      </c>
      <c r="R7189" s="93"/>
      <c r="S7189" s="93"/>
      <c r="T7189" s="93"/>
      <c r="U7189" s="93"/>
      <c r="V7189" s="93"/>
      <c r="W7189" s="93"/>
      <c r="X7189" s="93"/>
      <c r="Y7189" s="93"/>
    </row>
    <row r="7190" spans="1:25" ht="15" customHeight="1" x14ac:dyDescent="0.25">
      <c r="A7190" s="63" t="s">
        <v>935</v>
      </c>
      <c r="B7190" s="63" t="s">
        <v>140</v>
      </c>
      <c r="C7190" s="63" t="s">
        <v>1337</v>
      </c>
      <c r="D7190" s="63" t="s">
        <v>2413</v>
      </c>
      <c r="E7190" s="65" t="s">
        <v>57</v>
      </c>
      <c r="F7190" s="65" t="s">
        <v>1</v>
      </c>
      <c r="G7190" s="65" t="s">
        <v>1</v>
      </c>
      <c r="H7190" s="65" t="s">
        <v>58</v>
      </c>
      <c r="I7190" s="31">
        <f t="shared" ref="I7190:K7190" si="6750">SUM(I7191:I7193)</f>
        <v>5200</v>
      </c>
      <c r="J7190" s="31">
        <f t="shared" si="6750"/>
        <v>0</v>
      </c>
      <c r="K7190" s="31">
        <f t="shared" si="6750"/>
        <v>0</v>
      </c>
      <c r="L7190" s="31">
        <f t="shared" si="6742"/>
        <v>0</v>
      </c>
      <c r="M7190" s="31">
        <f t="shared" ref="M7190" si="6751">SUM(M7191:M7193)</f>
        <v>0</v>
      </c>
      <c r="N7190" s="31">
        <f t="shared" ref="N7190:O7190" si="6752">SUM(N7191:N7193)</f>
        <v>0</v>
      </c>
      <c r="O7190" s="31">
        <f t="shared" si="6752"/>
        <v>0</v>
      </c>
      <c r="P7190" s="31">
        <f t="shared" si="6745"/>
        <v>0</v>
      </c>
      <c r="Q7190" s="31" t="str">
        <f t="shared" si="6746"/>
        <v>-</v>
      </c>
      <c r="R7190" s="94"/>
      <c r="S7190" s="94"/>
      <c r="T7190" s="94"/>
      <c r="U7190" s="94"/>
      <c r="V7190" s="94"/>
      <c r="W7190" s="94"/>
      <c r="X7190" s="94"/>
      <c r="Y7190" s="94"/>
    </row>
    <row r="7191" spans="1:25" s="17" customFormat="1" ht="15" customHeight="1" x14ac:dyDescent="0.25">
      <c r="A7191" s="44" t="s">
        <v>935</v>
      </c>
      <c r="B7191" s="44" t="s">
        <v>140</v>
      </c>
      <c r="C7191" s="44" t="s">
        <v>1337</v>
      </c>
      <c r="D7191" s="44" t="s">
        <v>2413</v>
      </c>
      <c r="E7191" s="45" t="s">
        <v>106</v>
      </c>
      <c r="F7191" s="44"/>
      <c r="G7191" s="46" t="s">
        <v>388</v>
      </c>
      <c r="H7191" s="46" t="s">
        <v>105</v>
      </c>
      <c r="I7191" s="41">
        <v>100</v>
      </c>
      <c r="J7191" s="41">
        <v>0</v>
      </c>
      <c r="K7191" s="41">
        <v>0</v>
      </c>
      <c r="L7191" s="41">
        <f t="shared" si="6742"/>
        <v>0</v>
      </c>
      <c r="M7191" s="41"/>
      <c r="N7191" s="41"/>
      <c r="O7191" s="41"/>
      <c r="P7191" s="41">
        <f t="shared" si="6745"/>
        <v>0</v>
      </c>
      <c r="Q7191" s="41" t="str">
        <f t="shared" si="6746"/>
        <v>-</v>
      </c>
      <c r="R7191" s="104"/>
      <c r="S7191" s="104"/>
      <c r="T7191" s="104"/>
      <c r="U7191" s="104"/>
      <c r="V7191" s="104"/>
      <c r="W7191" s="104"/>
      <c r="X7191" s="104"/>
      <c r="Y7191" s="104"/>
    </row>
    <row r="7192" spans="1:25" s="17" customFormat="1" ht="15" customHeight="1" x14ac:dyDescent="0.25">
      <c r="A7192" s="44" t="s">
        <v>935</v>
      </c>
      <c r="B7192" s="44" t="s">
        <v>140</v>
      </c>
      <c r="C7192" s="44" t="s">
        <v>1337</v>
      </c>
      <c r="D7192" s="44" t="s">
        <v>2413</v>
      </c>
      <c r="E7192" s="45">
        <v>614300</v>
      </c>
      <c r="F7192" s="44"/>
      <c r="G7192" s="46" t="s">
        <v>388</v>
      </c>
      <c r="H7192" s="46" t="s">
        <v>60</v>
      </c>
      <c r="I7192" s="41">
        <v>100</v>
      </c>
      <c r="J7192" s="41">
        <v>0</v>
      </c>
      <c r="K7192" s="41">
        <v>0</v>
      </c>
      <c r="L7192" s="41">
        <f t="shared" si="6742"/>
        <v>0</v>
      </c>
      <c r="M7192" s="41"/>
      <c r="N7192" s="41"/>
      <c r="O7192" s="41"/>
      <c r="P7192" s="41">
        <f t="shared" si="6745"/>
        <v>0</v>
      </c>
      <c r="Q7192" s="41" t="str">
        <f t="shared" si="6746"/>
        <v>-</v>
      </c>
      <c r="R7192" s="104"/>
      <c r="S7192" s="104"/>
      <c r="T7192" s="104"/>
      <c r="U7192" s="104"/>
      <c r="V7192" s="104"/>
      <c r="W7192" s="104"/>
      <c r="X7192" s="104"/>
      <c r="Y7192" s="104"/>
    </row>
    <row r="7193" spans="1:25" ht="15" customHeight="1" x14ac:dyDescent="0.25">
      <c r="A7193" s="64" t="s">
        <v>935</v>
      </c>
      <c r="B7193" s="64" t="s">
        <v>140</v>
      </c>
      <c r="C7193" s="64" t="s">
        <v>1337</v>
      </c>
      <c r="D7193" s="64" t="s">
        <v>2413</v>
      </c>
      <c r="E7193" s="20" t="s">
        <v>68</v>
      </c>
      <c r="F7193" s="64"/>
      <c r="G7193" s="53" t="s">
        <v>388</v>
      </c>
      <c r="H7193" s="53" t="s">
        <v>67</v>
      </c>
      <c r="I7193" s="26">
        <v>5000</v>
      </c>
      <c r="J7193" s="26">
        <v>0</v>
      </c>
      <c r="K7193" s="26">
        <v>0</v>
      </c>
      <c r="L7193" s="26">
        <f t="shared" si="6742"/>
        <v>0</v>
      </c>
      <c r="M7193" s="26"/>
      <c r="N7193" s="26"/>
      <c r="O7193" s="26"/>
      <c r="P7193" s="26">
        <f t="shared" si="6745"/>
        <v>0</v>
      </c>
      <c r="Q7193" s="26" t="str">
        <f t="shared" si="6746"/>
        <v>-</v>
      </c>
      <c r="R7193" s="90"/>
      <c r="S7193" s="90"/>
      <c r="T7193" s="90"/>
      <c r="U7193" s="90"/>
      <c r="V7193" s="90"/>
      <c r="W7193" s="90"/>
      <c r="X7193" s="90"/>
      <c r="Y7193" s="90"/>
    </row>
    <row r="7194" spans="1:25" ht="22.5" customHeight="1" x14ac:dyDescent="0.25">
      <c r="A7194" s="63" t="s">
        <v>1</v>
      </c>
      <c r="B7194" s="63" t="s">
        <v>1</v>
      </c>
      <c r="C7194" s="63" t="s">
        <v>1</v>
      </c>
      <c r="D7194" s="65" t="s">
        <v>1</v>
      </c>
      <c r="E7194" s="65" t="s">
        <v>1</v>
      </c>
      <c r="F7194" s="65" t="s">
        <v>1</v>
      </c>
      <c r="G7194" s="65" t="s">
        <v>1</v>
      </c>
      <c r="H7194" s="66" t="s">
        <v>69</v>
      </c>
      <c r="I7194" s="30">
        <f t="shared" ref="I7194:K7194" si="6753">SUM(I7195)</f>
        <v>295259</v>
      </c>
      <c r="J7194" s="30">
        <f t="shared" si="6753"/>
        <v>0</v>
      </c>
      <c r="K7194" s="30">
        <f t="shared" si="6753"/>
        <v>0</v>
      </c>
      <c r="L7194" s="30">
        <f t="shared" si="6742"/>
        <v>0</v>
      </c>
      <c r="M7194" s="30">
        <f t="shared" ref="M7194" si="6754">SUM(M7195)</f>
        <v>0</v>
      </c>
      <c r="N7194" s="30">
        <f t="shared" ref="N7194:O7194" si="6755">SUM(N7195)</f>
        <v>0</v>
      </c>
      <c r="O7194" s="30">
        <f t="shared" si="6755"/>
        <v>0</v>
      </c>
      <c r="P7194" s="30">
        <f t="shared" si="6745"/>
        <v>0</v>
      </c>
      <c r="Q7194" s="30" t="str">
        <f t="shared" si="6746"/>
        <v>-</v>
      </c>
      <c r="R7194" s="93"/>
      <c r="S7194" s="93"/>
      <c r="T7194" s="93"/>
      <c r="U7194" s="93"/>
      <c r="V7194" s="93"/>
      <c r="W7194" s="93"/>
      <c r="X7194" s="93"/>
      <c r="Y7194" s="93"/>
    </row>
    <row r="7195" spans="1:25" ht="15" customHeight="1" x14ac:dyDescent="0.25">
      <c r="A7195" s="63" t="s">
        <v>935</v>
      </c>
      <c r="B7195" s="63" t="s">
        <v>140</v>
      </c>
      <c r="C7195" s="63" t="s">
        <v>1337</v>
      </c>
      <c r="D7195" s="63" t="s">
        <v>2413</v>
      </c>
      <c r="E7195" s="65" t="s">
        <v>70</v>
      </c>
      <c r="F7195" s="65" t="s">
        <v>1</v>
      </c>
      <c r="G7195" s="65" t="s">
        <v>1</v>
      </c>
      <c r="H7195" s="65" t="s">
        <v>71</v>
      </c>
      <c r="I7195" s="31">
        <f t="shared" ref="I7195:K7195" si="6756">SUM(I7196:I7199)</f>
        <v>295259</v>
      </c>
      <c r="J7195" s="31">
        <f t="shared" si="6756"/>
        <v>0</v>
      </c>
      <c r="K7195" s="31">
        <f t="shared" si="6756"/>
        <v>0</v>
      </c>
      <c r="L7195" s="31">
        <f t="shared" si="6742"/>
        <v>0</v>
      </c>
      <c r="M7195" s="31">
        <f t="shared" ref="M7195" si="6757">SUM(M7196:M7199)</f>
        <v>0</v>
      </c>
      <c r="N7195" s="31">
        <f t="shared" ref="N7195:O7195" si="6758">SUM(N7196:N7199)</f>
        <v>0</v>
      </c>
      <c r="O7195" s="31">
        <f t="shared" si="6758"/>
        <v>0</v>
      </c>
      <c r="P7195" s="31">
        <f t="shared" si="6745"/>
        <v>0</v>
      </c>
      <c r="Q7195" s="31" t="str">
        <f t="shared" si="6746"/>
        <v>-</v>
      </c>
      <c r="R7195" s="94"/>
      <c r="S7195" s="94"/>
      <c r="T7195" s="94"/>
      <c r="U7195" s="94"/>
      <c r="V7195" s="94"/>
      <c r="W7195" s="94"/>
      <c r="X7195" s="94"/>
      <c r="Y7195" s="94"/>
    </row>
    <row r="7196" spans="1:25" ht="15" customHeight="1" x14ac:dyDescent="0.25">
      <c r="A7196" s="64" t="s">
        <v>935</v>
      </c>
      <c r="B7196" s="64" t="s">
        <v>140</v>
      </c>
      <c r="C7196" s="64" t="s">
        <v>1337</v>
      </c>
      <c r="D7196" s="64" t="s">
        <v>2413</v>
      </c>
      <c r="E7196" s="20" t="s">
        <v>74</v>
      </c>
      <c r="F7196" s="64"/>
      <c r="G7196" s="53" t="s">
        <v>388</v>
      </c>
      <c r="H7196" s="53" t="s">
        <v>73</v>
      </c>
      <c r="I7196" s="26">
        <v>179259</v>
      </c>
      <c r="J7196" s="26">
        <v>0</v>
      </c>
      <c r="K7196" s="26">
        <v>0</v>
      </c>
      <c r="L7196" s="26">
        <f t="shared" si="6742"/>
        <v>0</v>
      </c>
      <c r="M7196" s="26"/>
      <c r="N7196" s="26"/>
      <c r="O7196" s="26"/>
      <c r="P7196" s="26">
        <f t="shared" si="6745"/>
        <v>0</v>
      </c>
      <c r="Q7196" s="26" t="str">
        <f t="shared" si="6746"/>
        <v>-</v>
      </c>
      <c r="R7196" s="90"/>
      <c r="S7196" s="90"/>
      <c r="T7196" s="90"/>
      <c r="U7196" s="90"/>
      <c r="V7196" s="90"/>
      <c r="W7196" s="90"/>
      <c r="X7196" s="90"/>
      <c r="Y7196" s="90"/>
    </row>
    <row r="7197" spans="1:25" s="17" customFormat="1" ht="15" customHeight="1" x14ac:dyDescent="0.25">
      <c r="A7197" s="44" t="s">
        <v>935</v>
      </c>
      <c r="B7197" s="44" t="s">
        <v>140</v>
      </c>
      <c r="C7197" s="44" t="s">
        <v>1337</v>
      </c>
      <c r="D7197" s="44" t="s">
        <v>2413</v>
      </c>
      <c r="E7197" s="45">
        <v>821400</v>
      </c>
      <c r="F7197" s="44"/>
      <c r="G7197" s="46" t="s">
        <v>388</v>
      </c>
      <c r="H7197" s="46" t="s">
        <v>3815</v>
      </c>
      <c r="I7197" s="35">
        <v>18000</v>
      </c>
      <c r="J7197" s="35">
        <v>0</v>
      </c>
      <c r="K7197" s="35">
        <v>0</v>
      </c>
      <c r="L7197" s="35">
        <f t="shared" si="6742"/>
        <v>0</v>
      </c>
      <c r="M7197" s="35"/>
      <c r="N7197" s="35"/>
      <c r="O7197" s="35"/>
      <c r="P7197" s="35">
        <f t="shared" si="6745"/>
        <v>0</v>
      </c>
      <c r="Q7197" s="35" t="str">
        <f t="shared" si="6746"/>
        <v>-</v>
      </c>
      <c r="R7197" s="95"/>
      <c r="S7197" s="95"/>
      <c r="T7197" s="95"/>
      <c r="U7197" s="95"/>
      <c r="V7197" s="95"/>
      <c r="W7197" s="95"/>
      <c r="X7197" s="95"/>
      <c r="Y7197" s="95"/>
    </row>
    <row r="7198" spans="1:25" s="17" customFormat="1" ht="15" customHeight="1" x14ac:dyDescent="0.25">
      <c r="A7198" s="44" t="s">
        <v>935</v>
      </c>
      <c r="B7198" s="44" t="s">
        <v>140</v>
      </c>
      <c r="C7198" s="44" t="s">
        <v>1337</v>
      </c>
      <c r="D7198" s="44" t="s">
        <v>2413</v>
      </c>
      <c r="E7198" s="45">
        <v>821500</v>
      </c>
      <c r="F7198" s="44"/>
      <c r="G7198" s="46" t="s">
        <v>388</v>
      </c>
      <c r="H7198" s="46" t="s">
        <v>3801</v>
      </c>
      <c r="I7198" s="35">
        <v>10000</v>
      </c>
      <c r="J7198" s="35">
        <v>0</v>
      </c>
      <c r="K7198" s="35">
        <v>0</v>
      </c>
      <c r="L7198" s="35">
        <f t="shared" si="6742"/>
        <v>0</v>
      </c>
      <c r="M7198" s="35"/>
      <c r="N7198" s="35"/>
      <c r="O7198" s="35"/>
      <c r="P7198" s="35">
        <f t="shared" si="6745"/>
        <v>0</v>
      </c>
      <c r="Q7198" s="35" t="str">
        <f t="shared" si="6746"/>
        <v>-</v>
      </c>
      <c r="R7198" s="95"/>
      <c r="S7198" s="95"/>
      <c r="T7198" s="95"/>
      <c r="U7198" s="95"/>
      <c r="V7198" s="95"/>
      <c r="W7198" s="95"/>
      <c r="X7198" s="95"/>
      <c r="Y7198" s="95"/>
    </row>
    <row r="7199" spans="1:25" ht="15" customHeight="1" x14ac:dyDescent="0.25">
      <c r="A7199" s="52" t="s">
        <v>935</v>
      </c>
      <c r="B7199" s="52" t="s">
        <v>140</v>
      </c>
      <c r="C7199" s="52" t="s">
        <v>1337</v>
      </c>
      <c r="D7199" s="52" t="s">
        <v>2413</v>
      </c>
      <c r="E7199" s="51" t="s">
        <v>323</v>
      </c>
      <c r="F7199" s="52"/>
      <c r="G7199" s="71" t="s">
        <v>388</v>
      </c>
      <c r="H7199" s="71" t="s">
        <v>322</v>
      </c>
      <c r="I7199" s="26">
        <v>88000</v>
      </c>
      <c r="J7199" s="26">
        <v>0</v>
      </c>
      <c r="K7199" s="26">
        <v>0</v>
      </c>
      <c r="L7199" s="26">
        <f t="shared" si="6742"/>
        <v>0</v>
      </c>
      <c r="M7199" s="26"/>
      <c r="N7199" s="26"/>
      <c r="O7199" s="26"/>
      <c r="P7199" s="26">
        <f t="shared" si="6745"/>
        <v>0</v>
      </c>
      <c r="Q7199" s="26" t="str">
        <f t="shared" si="6746"/>
        <v>-</v>
      </c>
      <c r="R7199" s="90"/>
      <c r="S7199" s="90"/>
      <c r="T7199" s="90"/>
      <c r="U7199" s="90"/>
      <c r="V7199" s="90"/>
      <c r="W7199" s="90"/>
      <c r="X7199" s="90"/>
      <c r="Y7199" s="90"/>
    </row>
    <row r="7200" spans="1:25" ht="15" customHeight="1" x14ac:dyDescent="0.25">
      <c r="A7200" s="53" t="s">
        <v>1</v>
      </c>
      <c r="B7200" s="53" t="s">
        <v>1</v>
      </c>
      <c r="C7200" s="53" t="s">
        <v>1</v>
      </c>
      <c r="D7200" s="53" t="s">
        <v>1</v>
      </c>
      <c r="E7200" s="53" t="s">
        <v>1</v>
      </c>
      <c r="F7200" s="53" t="s">
        <v>1</v>
      </c>
      <c r="G7200" s="53" t="s">
        <v>1</v>
      </c>
      <c r="H7200" s="66" t="s">
        <v>2422</v>
      </c>
      <c r="I7200" s="30">
        <f t="shared" ref="I7200:K7200" si="6759">SUM(I7164,I7189,I7194)</f>
        <v>4994190</v>
      </c>
      <c r="J7200" s="30">
        <f t="shared" si="6759"/>
        <v>2935606</v>
      </c>
      <c r="K7200" s="30">
        <f t="shared" si="6759"/>
        <v>1549232</v>
      </c>
      <c r="L7200" s="30">
        <f t="shared" si="6742"/>
        <v>830612</v>
      </c>
      <c r="M7200" s="30">
        <f t="shared" ref="M7200" si="6760">SUM(M7164,M7189,M7194)</f>
        <v>286566</v>
      </c>
      <c r="N7200" s="30">
        <f t="shared" ref="N7200:O7200" si="6761">SUM(N7164,N7189,N7194)</f>
        <v>267090</v>
      </c>
      <c r="O7200" s="30">
        <f t="shared" si="6761"/>
        <v>276956</v>
      </c>
      <c r="P7200" s="30">
        <f t="shared" si="6745"/>
        <v>2379844</v>
      </c>
      <c r="Q7200" s="30">
        <f t="shared" si="6746"/>
        <v>81.068235996247452</v>
      </c>
      <c r="R7200" s="93"/>
      <c r="S7200" s="93"/>
      <c r="T7200" s="93"/>
      <c r="U7200" s="93"/>
      <c r="V7200" s="93"/>
      <c r="W7200" s="93"/>
      <c r="X7200" s="93"/>
      <c r="Y7200" s="93"/>
    </row>
    <row r="7201" spans="1:25" ht="15" customHeight="1" thickBot="1" x14ac:dyDescent="0.3">
      <c r="A7201" s="53" t="s">
        <v>1</v>
      </c>
      <c r="B7201" s="53" t="s">
        <v>1</v>
      </c>
      <c r="C7201" s="53" t="s">
        <v>1</v>
      </c>
      <c r="D7201" s="53" t="s">
        <v>1</v>
      </c>
      <c r="E7201" s="53" t="s">
        <v>1</v>
      </c>
      <c r="F7201" s="53" t="s">
        <v>1</v>
      </c>
      <c r="G7201" s="53" t="s">
        <v>1</v>
      </c>
      <c r="H7201" s="65" t="s">
        <v>76</v>
      </c>
      <c r="I7201" s="31"/>
      <c r="J7201" s="31"/>
      <c r="K7201" s="31">
        <v>0</v>
      </c>
      <c r="L7201" s="31"/>
      <c r="M7201" s="31"/>
      <c r="N7201" s="31"/>
      <c r="O7201" s="31"/>
      <c r="P7201" s="31"/>
      <c r="Q7201" s="31"/>
      <c r="R7201" s="94"/>
      <c r="S7201" s="94"/>
      <c r="T7201" s="94"/>
      <c r="U7201" s="94"/>
      <c r="V7201" s="94"/>
      <c r="W7201" s="94"/>
      <c r="X7201" s="94"/>
      <c r="Y7201" s="94"/>
    </row>
    <row r="7202" spans="1:25" ht="47.25" customHeight="1" thickBot="1" x14ac:dyDescent="0.3">
      <c r="A7202" s="110" t="s">
        <v>1</v>
      </c>
      <c r="B7202" s="110" t="s">
        <v>1</v>
      </c>
      <c r="C7202" s="110" t="s">
        <v>1</v>
      </c>
      <c r="D7202" s="110" t="s">
        <v>1</v>
      </c>
      <c r="E7202" s="110" t="s">
        <v>1</v>
      </c>
      <c r="F7202" s="110" t="s">
        <v>1</v>
      </c>
      <c r="G7202" s="110" t="s">
        <v>1</v>
      </c>
      <c r="H7202" s="28" t="s">
        <v>77</v>
      </c>
      <c r="I7202" s="109" t="s">
        <v>3984</v>
      </c>
      <c r="J7202" s="109" t="s">
        <v>11</v>
      </c>
      <c r="K7202" s="109" t="s">
        <v>3989</v>
      </c>
      <c r="L7202" s="109" t="s">
        <v>3985</v>
      </c>
      <c r="M7202" s="109" t="s">
        <v>4027</v>
      </c>
      <c r="N7202" s="109" t="s">
        <v>3988</v>
      </c>
      <c r="O7202" s="109" t="s">
        <v>3986</v>
      </c>
      <c r="P7202" s="109" t="s">
        <v>3987</v>
      </c>
      <c r="Q7202" s="109" t="s">
        <v>3695</v>
      </c>
      <c r="R7202" s="91"/>
      <c r="S7202" s="91"/>
      <c r="T7202" s="91"/>
      <c r="U7202" s="91"/>
      <c r="V7202" s="91"/>
      <c r="W7202" s="91"/>
      <c r="X7202" s="91"/>
      <c r="Y7202" s="91"/>
    </row>
    <row r="7203" spans="1:25" ht="15" customHeight="1" x14ac:dyDescent="0.25">
      <c r="A7203" s="111"/>
      <c r="B7203" s="111"/>
      <c r="C7203" s="111"/>
      <c r="D7203" s="111"/>
      <c r="E7203" s="111"/>
      <c r="F7203" s="111"/>
      <c r="G7203" s="111"/>
      <c r="H7203" s="67" t="s">
        <v>1</v>
      </c>
      <c r="I7203" s="29">
        <v>1</v>
      </c>
      <c r="J7203" s="29">
        <v>2</v>
      </c>
      <c r="K7203" s="29">
        <v>3</v>
      </c>
      <c r="L7203" s="29" t="s">
        <v>3478</v>
      </c>
      <c r="M7203" s="29">
        <v>5</v>
      </c>
      <c r="N7203" s="29">
        <v>6</v>
      </c>
      <c r="O7203" s="29">
        <v>7</v>
      </c>
      <c r="P7203" s="29" t="s">
        <v>3696</v>
      </c>
      <c r="Q7203" s="29">
        <v>9</v>
      </c>
      <c r="R7203" s="92"/>
      <c r="S7203" s="92"/>
      <c r="T7203" s="92"/>
      <c r="U7203" s="92"/>
      <c r="V7203" s="92"/>
      <c r="W7203" s="92"/>
      <c r="X7203" s="92"/>
      <c r="Y7203" s="92"/>
    </row>
    <row r="7204" spans="1:25" ht="15" customHeight="1" x14ac:dyDescent="0.25">
      <c r="A7204" s="111"/>
      <c r="B7204" s="111"/>
      <c r="C7204" s="111"/>
      <c r="D7204" s="111"/>
      <c r="E7204" s="111"/>
      <c r="F7204" s="111"/>
      <c r="G7204" s="111"/>
      <c r="H7204" s="68" t="s">
        <v>485</v>
      </c>
      <c r="I7204" s="32">
        <f t="shared" ref="I7204:K7204" si="6762">SUM(I7200)</f>
        <v>4994190</v>
      </c>
      <c r="J7204" s="32">
        <f t="shared" si="6762"/>
        <v>2935606</v>
      </c>
      <c r="K7204" s="32">
        <f t="shared" si="6762"/>
        <v>1549232</v>
      </c>
      <c r="L7204" s="32">
        <f t="shared" si="6742"/>
        <v>830612</v>
      </c>
      <c r="M7204" s="32">
        <f t="shared" ref="M7204" si="6763">SUM(M7200)</f>
        <v>286566</v>
      </c>
      <c r="N7204" s="32">
        <f t="shared" ref="N7204:O7204" si="6764">SUM(N7200)</f>
        <v>267090</v>
      </c>
      <c r="O7204" s="32">
        <f t="shared" si="6764"/>
        <v>276956</v>
      </c>
      <c r="P7204" s="32">
        <f t="shared" si="6745"/>
        <v>2379844</v>
      </c>
      <c r="Q7204" s="32">
        <f t="shared" si="6746"/>
        <v>81.068235996247452</v>
      </c>
      <c r="R7204" s="90"/>
      <c r="S7204" s="90"/>
      <c r="T7204" s="90"/>
      <c r="U7204" s="90"/>
      <c r="V7204" s="90"/>
      <c r="W7204" s="90"/>
      <c r="X7204" s="90"/>
      <c r="Y7204" s="90"/>
    </row>
    <row r="7205" spans="1:25" ht="15" customHeight="1" x14ac:dyDescent="0.25">
      <c r="A7205" s="111"/>
      <c r="B7205" s="111"/>
      <c r="C7205" s="111"/>
      <c r="D7205" s="111"/>
      <c r="E7205" s="111"/>
      <c r="F7205" s="111"/>
      <c r="G7205" s="111"/>
      <c r="H7205" s="69" t="s">
        <v>79</v>
      </c>
      <c r="I7205" s="32">
        <f t="shared" ref="I7205:K7205" si="6765">SUM(I7204)</f>
        <v>4994190</v>
      </c>
      <c r="J7205" s="32">
        <f t="shared" si="6765"/>
        <v>2935606</v>
      </c>
      <c r="K7205" s="32">
        <f t="shared" si="6765"/>
        <v>1549232</v>
      </c>
      <c r="L7205" s="32">
        <f t="shared" si="6742"/>
        <v>830612</v>
      </c>
      <c r="M7205" s="32">
        <f t="shared" ref="M7205" si="6766">SUM(M7204)</f>
        <v>286566</v>
      </c>
      <c r="N7205" s="32">
        <f t="shared" ref="N7205:O7205" si="6767">SUM(N7204)</f>
        <v>267090</v>
      </c>
      <c r="O7205" s="32">
        <f t="shared" si="6767"/>
        <v>276956</v>
      </c>
      <c r="P7205" s="32">
        <f t="shared" si="6745"/>
        <v>2379844</v>
      </c>
      <c r="Q7205" s="32">
        <f t="shared" si="6746"/>
        <v>81.068235996247452</v>
      </c>
      <c r="R7205" s="90"/>
      <c r="S7205" s="90"/>
      <c r="T7205" s="90"/>
      <c r="U7205" s="90"/>
      <c r="V7205" s="90"/>
      <c r="W7205" s="90"/>
      <c r="X7205" s="90"/>
      <c r="Y7205" s="90"/>
    </row>
    <row r="7206" spans="1:25" ht="15" customHeight="1" x14ac:dyDescent="0.25">
      <c r="A7206" s="112"/>
      <c r="B7206" s="112"/>
      <c r="C7206" s="112"/>
      <c r="D7206" s="112"/>
      <c r="E7206" s="112"/>
      <c r="F7206" s="112"/>
      <c r="G7206" s="112"/>
      <c r="I7206" s="27"/>
      <c r="J7206" s="27"/>
      <c r="K7206" s="27">
        <v>0</v>
      </c>
      <c r="L7206" s="27"/>
      <c r="M7206" s="27"/>
      <c r="N7206" s="27"/>
      <c r="O7206" s="27"/>
      <c r="P7206" s="27"/>
      <c r="Q7206" s="27"/>
      <c r="R7206" s="27"/>
      <c r="S7206" s="27"/>
      <c r="T7206" s="27"/>
      <c r="U7206" s="27"/>
      <c r="V7206" s="27"/>
      <c r="W7206" s="27"/>
      <c r="X7206" s="27"/>
      <c r="Y7206" s="27"/>
    </row>
    <row r="7207" spans="1:25" ht="15" customHeight="1" thickBot="1" x14ac:dyDescent="0.3">
      <c r="A7207" s="53" t="s">
        <v>1</v>
      </c>
      <c r="B7207" s="53" t="s">
        <v>1</v>
      </c>
      <c r="C7207" s="53" t="s">
        <v>1</v>
      </c>
      <c r="D7207" s="53" t="s">
        <v>1</v>
      </c>
      <c r="E7207" s="53" t="s">
        <v>1</v>
      </c>
      <c r="F7207" s="53" t="s">
        <v>1</v>
      </c>
      <c r="G7207" s="53" t="s">
        <v>1</v>
      </c>
      <c r="H7207" s="21" t="s">
        <v>1</v>
      </c>
      <c r="I7207" s="33"/>
      <c r="J7207" s="33"/>
      <c r="K7207" s="33">
        <v>0</v>
      </c>
      <c r="L7207" s="33"/>
      <c r="M7207" s="33"/>
      <c r="N7207" s="33"/>
      <c r="O7207" s="33"/>
      <c r="P7207" s="33"/>
      <c r="Q7207" s="33"/>
      <c r="R7207" s="33"/>
      <c r="S7207" s="33"/>
      <c r="T7207" s="33"/>
      <c r="U7207" s="33"/>
      <c r="V7207" s="33"/>
      <c r="W7207" s="33"/>
      <c r="X7207" s="33"/>
      <c r="Y7207" s="33"/>
    </row>
    <row r="7208" spans="1:25" ht="45.75" customHeight="1" thickBot="1" x14ac:dyDescent="0.3">
      <c r="A7208" s="28" t="s">
        <v>4</v>
      </c>
      <c r="B7208" s="28" t="s">
        <v>5</v>
      </c>
      <c r="C7208" s="28" t="s">
        <v>6</v>
      </c>
      <c r="D7208" s="57" t="s">
        <v>1</v>
      </c>
      <c r="E7208" s="28" t="s">
        <v>7</v>
      </c>
      <c r="F7208" s="28" t="s">
        <v>8</v>
      </c>
      <c r="G7208" s="28" t="s">
        <v>9</v>
      </c>
      <c r="H7208" s="28" t="s">
        <v>10</v>
      </c>
      <c r="I7208" s="109" t="s">
        <v>3984</v>
      </c>
      <c r="J7208" s="109" t="s">
        <v>11</v>
      </c>
      <c r="K7208" s="109" t="s">
        <v>3989</v>
      </c>
      <c r="L7208" s="109" t="s">
        <v>3985</v>
      </c>
      <c r="M7208" s="109" t="s">
        <v>4027</v>
      </c>
      <c r="N7208" s="109" t="s">
        <v>3988</v>
      </c>
      <c r="O7208" s="109" t="s">
        <v>3986</v>
      </c>
      <c r="P7208" s="109" t="s">
        <v>3987</v>
      </c>
      <c r="Q7208" s="109" t="s">
        <v>3695</v>
      </c>
      <c r="R7208" s="91"/>
      <c r="S7208" s="91"/>
      <c r="T7208" s="91"/>
      <c r="U7208" s="91"/>
      <c r="V7208" s="91"/>
      <c r="W7208" s="91"/>
      <c r="X7208" s="91"/>
      <c r="Y7208" s="91"/>
    </row>
    <row r="7209" spans="1:25" ht="15" customHeight="1" x14ac:dyDescent="0.25">
      <c r="A7209" s="58" t="s">
        <v>1</v>
      </c>
      <c r="B7209" s="58" t="s">
        <v>1</v>
      </c>
      <c r="C7209" s="58" t="s">
        <v>1</v>
      </c>
      <c r="D7209" s="59" t="s">
        <v>1</v>
      </c>
      <c r="E7209" s="59" t="s">
        <v>1</v>
      </c>
      <c r="F7209" s="60" t="s">
        <v>1</v>
      </c>
      <c r="G7209" s="61" t="s">
        <v>1</v>
      </c>
      <c r="H7209" s="62" t="s">
        <v>1</v>
      </c>
      <c r="I7209" s="29">
        <v>1</v>
      </c>
      <c r="J7209" s="29">
        <v>2</v>
      </c>
      <c r="K7209" s="29">
        <v>3</v>
      </c>
      <c r="L7209" s="29" t="s">
        <v>3478</v>
      </c>
      <c r="M7209" s="29">
        <v>5</v>
      </c>
      <c r="N7209" s="29">
        <v>6</v>
      </c>
      <c r="O7209" s="29">
        <v>7</v>
      </c>
      <c r="P7209" s="29" t="s">
        <v>3696</v>
      </c>
      <c r="Q7209" s="29">
        <v>9</v>
      </c>
      <c r="R7209" s="92"/>
      <c r="S7209" s="92"/>
      <c r="T7209" s="92"/>
      <c r="U7209" s="92"/>
      <c r="V7209" s="92"/>
      <c r="W7209" s="92"/>
      <c r="X7209" s="92"/>
      <c r="Y7209" s="92"/>
    </row>
    <row r="7210" spans="1:25" ht="15" customHeight="1" x14ac:dyDescent="0.25">
      <c r="A7210" s="63" t="s">
        <v>935</v>
      </c>
      <c r="B7210" s="63" t="s">
        <v>140</v>
      </c>
      <c r="C7210" s="64" t="s">
        <v>1348</v>
      </c>
      <c r="D7210" s="64" t="s">
        <v>2423</v>
      </c>
      <c r="E7210" s="65" t="s">
        <v>1</v>
      </c>
      <c r="F7210" s="65" t="s">
        <v>1</v>
      </c>
      <c r="G7210" s="65" t="s">
        <v>1</v>
      </c>
      <c r="H7210" s="65" t="s">
        <v>2424</v>
      </c>
      <c r="I7210" s="26">
        <v>0</v>
      </c>
      <c r="J7210" s="26" t="s">
        <v>1</v>
      </c>
      <c r="K7210" s="26">
        <v>0</v>
      </c>
      <c r="L7210" s="26"/>
      <c r="M7210" s="26"/>
      <c r="N7210" s="26"/>
      <c r="O7210" s="26"/>
      <c r="P7210" s="26"/>
      <c r="Q7210" s="26"/>
      <c r="R7210" s="90"/>
      <c r="S7210" s="90"/>
      <c r="T7210" s="90"/>
      <c r="U7210" s="90"/>
      <c r="V7210" s="90"/>
      <c r="W7210" s="90"/>
      <c r="X7210" s="90"/>
      <c r="Y7210" s="90"/>
    </row>
    <row r="7211" spans="1:25" ht="22.5" customHeight="1" x14ac:dyDescent="0.25">
      <c r="A7211" s="63" t="s">
        <v>1</v>
      </c>
      <c r="B7211" s="63" t="s">
        <v>1</v>
      </c>
      <c r="C7211" s="63" t="s">
        <v>1</v>
      </c>
      <c r="D7211" s="65" t="s">
        <v>1</v>
      </c>
      <c r="E7211" s="65" t="s">
        <v>1</v>
      </c>
      <c r="F7211" s="65" t="s">
        <v>1</v>
      </c>
      <c r="G7211" s="65" t="s">
        <v>1</v>
      </c>
      <c r="H7211" s="66" t="s">
        <v>15</v>
      </c>
      <c r="I7211" s="30">
        <f t="shared" ref="I7211:K7211" si="6768">SUM(I7212,I7220,I7222)</f>
        <v>9362128</v>
      </c>
      <c r="J7211" s="30">
        <f t="shared" si="6768"/>
        <v>7023343</v>
      </c>
      <c r="K7211" s="30">
        <f t="shared" si="6768"/>
        <v>3598409</v>
      </c>
      <c r="L7211" s="30">
        <f t="shared" si="6742"/>
        <v>1772124</v>
      </c>
      <c r="M7211" s="30">
        <f t="shared" ref="M7211" si="6769">SUM(M7212,M7220,M7222)</f>
        <v>611418</v>
      </c>
      <c r="N7211" s="30">
        <f t="shared" ref="N7211:O7211" si="6770">SUM(N7212,N7220,N7222)</f>
        <v>575603</v>
      </c>
      <c r="O7211" s="30">
        <f t="shared" si="6770"/>
        <v>585103</v>
      </c>
      <c r="P7211" s="30">
        <f t="shared" si="6745"/>
        <v>5370533</v>
      </c>
      <c r="Q7211" s="30">
        <f t="shared" si="6746"/>
        <v>76.46690472044439</v>
      </c>
      <c r="R7211" s="93"/>
      <c r="S7211" s="93"/>
      <c r="T7211" s="93"/>
      <c r="U7211" s="93"/>
      <c r="V7211" s="93"/>
      <c r="W7211" s="93"/>
      <c r="X7211" s="93"/>
      <c r="Y7211" s="93"/>
    </row>
    <row r="7212" spans="1:25" ht="15" customHeight="1" x14ac:dyDescent="0.25">
      <c r="A7212" s="63" t="s">
        <v>935</v>
      </c>
      <c r="B7212" s="63" t="s">
        <v>140</v>
      </c>
      <c r="C7212" s="63" t="s">
        <v>1348</v>
      </c>
      <c r="D7212" s="63" t="s">
        <v>2423</v>
      </c>
      <c r="E7212" s="65" t="s">
        <v>16</v>
      </c>
      <c r="F7212" s="65" t="s">
        <v>1</v>
      </c>
      <c r="G7212" s="65" t="s">
        <v>1</v>
      </c>
      <c r="H7212" s="65" t="s">
        <v>17</v>
      </c>
      <c r="I7212" s="31">
        <f t="shared" ref="I7212:K7212" si="6771">SUM(I7213:I7214)</f>
        <v>6728931</v>
      </c>
      <c r="J7212" s="31">
        <f t="shared" si="6771"/>
        <v>6081112</v>
      </c>
      <c r="K7212" s="31">
        <f t="shared" si="6771"/>
        <v>3103620</v>
      </c>
      <c r="L7212" s="31">
        <f t="shared" si="6742"/>
        <v>1538700</v>
      </c>
      <c r="M7212" s="31">
        <f t="shared" ref="M7212" si="6772">SUM(M7213:M7214)</f>
        <v>515200</v>
      </c>
      <c r="N7212" s="31">
        <f t="shared" ref="N7212:O7212" si="6773">SUM(N7213:N7214)</f>
        <v>507000</v>
      </c>
      <c r="O7212" s="31">
        <f t="shared" si="6773"/>
        <v>516500</v>
      </c>
      <c r="P7212" s="31">
        <f t="shared" si="6745"/>
        <v>4642320</v>
      </c>
      <c r="Q7212" s="31">
        <f t="shared" si="6746"/>
        <v>76.339985186919762</v>
      </c>
      <c r="R7212" s="94"/>
      <c r="S7212" s="94"/>
      <c r="T7212" s="94"/>
      <c r="U7212" s="94"/>
      <c r="V7212" s="94"/>
      <c r="W7212" s="94"/>
      <c r="X7212" s="94"/>
      <c r="Y7212" s="94"/>
    </row>
    <row r="7213" spans="1:25" ht="15" customHeight="1" x14ac:dyDescent="0.25">
      <c r="A7213" s="64" t="s">
        <v>935</v>
      </c>
      <c r="B7213" s="64" t="s">
        <v>140</v>
      </c>
      <c r="C7213" s="64" t="s">
        <v>1348</v>
      </c>
      <c r="D7213" s="64" t="s">
        <v>2423</v>
      </c>
      <c r="E7213" s="20" t="s">
        <v>19</v>
      </c>
      <c r="F7213" s="64"/>
      <c r="G7213" s="53" t="s">
        <v>388</v>
      </c>
      <c r="H7213" s="53" t="s">
        <v>18</v>
      </c>
      <c r="I7213" s="26">
        <v>6086076</v>
      </c>
      <c r="J7213" s="26">
        <v>5524957</v>
      </c>
      <c r="K7213" s="26">
        <v>2770000</v>
      </c>
      <c r="L7213" s="26">
        <f t="shared" si="6742"/>
        <v>1440000</v>
      </c>
      <c r="M7213" s="26">
        <v>480000</v>
      </c>
      <c r="N7213" s="26">
        <v>480000</v>
      </c>
      <c r="O7213" s="26">
        <v>480000</v>
      </c>
      <c r="P7213" s="26">
        <f t="shared" si="6745"/>
        <v>4210000</v>
      </c>
      <c r="Q7213" s="26">
        <f t="shared" si="6746"/>
        <v>76.199688069970492</v>
      </c>
      <c r="R7213" s="90"/>
      <c r="S7213" s="90"/>
      <c r="T7213" s="90"/>
      <c r="U7213" s="90"/>
      <c r="V7213" s="90"/>
      <c r="W7213" s="90"/>
      <c r="X7213" s="90"/>
      <c r="Y7213" s="90"/>
    </row>
    <row r="7214" spans="1:25" ht="15" customHeight="1" x14ac:dyDescent="0.25">
      <c r="A7214" s="63" t="s">
        <v>935</v>
      </c>
      <c r="B7214" s="63" t="s">
        <v>140</v>
      </c>
      <c r="C7214" s="63" t="s">
        <v>1348</v>
      </c>
      <c r="D7214" s="63" t="s">
        <v>2423</v>
      </c>
      <c r="E7214" s="63" t="s">
        <v>21</v>
      </c>
      <c r="F7214" s="64" t="s">
        <v>1</v>
      </c>
      <c r="G7214" s="53" t="s">
        <v>1</v>
      </c>
      <c r="H7214" s="65" t="s">
        <v>22</v>
      </c>
      <c r="I7214" s="31">
        <f t="shared" ref="I7214:K7214" si="6774">SUM(I7215:I7219)</f>
        <v>642855</v>
      </c>
      <c r="J7214" s="31">
        <f t="shared" si="6774"/>
        <v>556155</v>
      </c>
      <c r="K7214" s="31">
        <f t="shared" si="6774"/>
        <v>333620</v>
      </c>
      <c r="L7214" s="31">
        <f t="shared" si="6742"/>
        <v>98700</v>
      </c>
      <c r="M7214" s="31">
        <f t="shared" ref="M7214" si="6775">SUM(M7215:M7219)</f>
        <v>35200</v>
      </c>
      <c r="N7214" s="31">
        <f t="shared" ref="N7214:O7214" si="6776">SUM(N7215:N7219)</f>
        <v>27000</v>
      </c>
      <c r="O7214" s="31">
        <f t="shared" si="6776"/>
        <v>36500</v>
      </c>
      <c r="P7214" s="31">
        <f t="shared" si="6745"/>
        <v>432320</v>
      </c>
      <c r="Q7214" s="31">
        <f t="shared" si="6746"/>
        <v>77.733725310390085</v>
      </c>
      <c r="R7214" s="94"/>
      <c r="S7214" s="94"/>
      <c r="T7214" s="94"/>
      <c r="U7214" s="94"/>
      <c r="V7214" s="94"/>
      <c r="W7214" s="94"/>
      <c r="X7214" s="94"/>
      <c r="Y7214" s="94"/>
    </row>
    <row r="7215" spans="1:25" ht="15" customHeight="1" x14ac:dyDescent="0.25">
      <c r="A7215" s="64" t="s">
        <v>935</v>
      </c>
      <c r="B7215" s="64" t="s">
        <v>140</v>
      </c>
      <c r="C7215" s="64" t="s">
        <v>1348</v>
      </c>
      <c r="D7215" s="64" t="s">
        <v>2423</v>
      </c>
      <c r="E7215" s="20" t="s">
        <v>23</v>
      </c>
      <c r="F7215" s="64" t="s">
        <v>2425</v>
      </c>
      <c r="G7215" s="53" t="s">
        <v>388</v>
      </c>
      <c r="H7215" s="53" t="s">
        <v>85</v>
      </c>
      <c r="I7215" s="26">
        <v>98527</v>
      </c>
      <c r="J7215" s="26">
        <v>98527</v>
      </c>
      <c r="K7215" s="26">
        <v>47050</v>
      </c>
      <c r="L7215" s="26">
        <f t="shared" si="6742"/>
        <v>18700</v>
      </c>
      <c r="M7215" s="26">
        <v>6200</v>
      </c>
      <c r="N7215" s="26">
        <v>5000</v>
      </c>
      <c r="O7215" s="26">
        <v>7500</v>
      </c>
      <c r="P7215" s="26">
        <f t="shared" si="6745"/>
        <v>65750</v>
      </c>
      <c r="Q7215" s="26">
        <f t="shared" si="6746"/>
        <v>66.73297674749054</v>
      </c>
      <c r="R7215" s="90"/>
      <c r="S7215" s="90"/>
      <c r="T7215" s="90"/>
      <c r="U7215" s="90"/>
      <c r="V7215" s="90"/>
      <c r="W7215" s="90"/>
      <c r="X7215" s="90"/>
      <c r="Y7215" s="90"/>
    </row>
    <row r="7216" spans="1:25" ht="15" customHeight="1" x14ac:dyDescent="0.25">
      <c r="A7216" s="64" t="s">
        <v>935</v>
      </c>
      <c r="B7216" s="64" t="s">
        <v>140</v>
      </c>
      <c r="C7216" s="64" t="s">
        <v>1348</v>
      </c>
      <c r="D7216" s="64" t="s">
        <v>2423</v>
      </c>
      <c r="E7216" s="20" t="s">
        <v>23</v>
      </c>
      <c r="F7216" s="64" t="s">
        <v>2426</v>
      </c>
      <c r="G7216" s="53" t="s">
        <v>388</v>
      </c>
      <c r="H7216" s="53" t="s">
        <v>25</v>
      </c>
      <c r="I7216" s="26">
        <v>327268</v>
      </c>
      <c r="J7216" s="26">
        <v>327268</v>
      </c>
      <c r="K7216" s="26">
        <v>191000</v>
      </c>
      <c r="L7216" s="26">
        <f t="shared" si="6742"/>
        <v>80000</v>
      </c>
      <c r="M7216" s="26">
        <v>29000</v>
      </c>
      <c r="N7216" s="26">
        <v>22000</v>
      </c>
      <c r="O7216" s="26">
        <v>29000</v>
      </c>
      <c r="P7216" s="26">
        <f t="shared" si="6745"/>
        <v>271000</v>
      </c>
      <c r="Q7216" s="26">
        <f t="shared" si="6746"/>
        <v>82.806751653079431</v>
      </c>
      <c r="R7216" s="90"/>
      <c r="S7216" s="90"/>
      <c r="T7216" s="90"/>
      <c r="U7216" s="90"/>
      <c r="V7216" s="90"/>
      <c r="W7216" s="90"/>
      <c r="X7216" s="90"/>
      <c r="Y7216" s="90"/>
    </row>
    <row r="7217" spans="1:25" ht="15" customHeight="1" x14ac:dyDescent="0.25">
      <c r="A7217" s="64" t="s">
        <v>935</v>
      </c>
      <c r="B7217" s="64" t="s">
        <v>140</v>
      </c>
      <c r="C7217" s="64" t="s">
        <v>1348</v>
      </c>
      <c r="D7217" s="64" t="s">
        <v>2423</v>
      </c>
      <c r="E7217" s="20" t="s">
        <v>23</v>
      </c>
      <c r="F7217" s="64" t="s">
        <v>2427</v>
      </c>
      <c r="G7217" s="53" t="s">
        <v>388</v>
      </c>
      <c r="H7217" s="53" t="s">
        <v>27</v>
      </c>
      <c r="I7217" s="26">
        <v>76050</v>
      </c>
      <c r="J7217" s="26">
        <v>76050</v>
      </c>
      <c r="K7217" s="26">
        <v>75570</v>
      </c>
      <c r="L7217" s="26">
        <f t="shared" si="6742"/>
        <v>0</v>
      </c>
      <c r="M7217" s="26"/>
      <c r="N7217" s="26"/>
      <c r="O7217" s="26"/>
      <c r="P7217" s="26">
        <f t="shared" si="6745"/>
        <v>75570</v>
      </c>
      <c r="Q7217" s="26">
        <f t="shared" si="6746"/>
        <v>99.368836291913212</v>
      </c>
      <c r="R7217" s="90"/>
      <c r="S7217" s="90"/>
      <c r="T7217" s="90"/>
      <c r="U7217" s="90"/>
      <c r="V7217" s="90"/>
      <c r="W7217" s="90"/>
      <c r="X7217" s="90"/>
      <c r="Y7217" s="90"/>
    </row>
    <row r="7218" spans="1:25" ht="15" customHeight="1" x14ac:dyDescent="0.25">
      <c r="A7218" s="64" t="s">
        <v>935</v>
      </c>
      <c r="B7218" s="64" t="s">
        <v>140</v>
      </c>
      <c r="C7218" s="64" t="s">
        <v>1348</v>
      </c>
      <c r="D7218" s="64" t="s">
        <v>2423</v>
      </c>
      <c r="E7218" s="20" t="s">
        <v>23</v>
      </c>
      <c r="F7218" s="64" t="s">
        <v>2428</v>
      </c>
      <c r="G7218" s="53" t="s">
        <v>388</v>
      </c>
      <c r="H7218" s="53" t="s">
        <v>89</v>
      </c>
      <c r="I7218" s="26">
        <v>34310</v>
      </c>
      <c r="J7218" s="26">
        <v>34310</v>
      </c>
      <c r="K7218" s="26">
        <v>0</v>
      </c>
      <c r="L7218" s="26">
        <f t="shared" si="6742"/>
        <v>0</v>
      </c>
      <c r="M7218" s="26"/>
      <c r="N7218" s="26"/>
      <c r="O7218" s="26"/>
      <c r="P7218" s="26">
        <f t="shared" si="6745"/>
        <v>0</v>
      </c>
      <c r="Q7218" s="26">
        <f t="shared" si="6746"/>
        <v>0</v>
      </c>
      <c r="R7218" s="90"/>
      <c r="S7218" s="90"/>
      <c r="T7218" s="90"/>
      <c r="U7218" s="90"/>
      <c r="V7218" s="90"/>
      <c r="W7218" s="90"/>
      <c r="X7218" s="90"/>
      <c r="Y7218" s="90"/>
    </row>
    <row r="7219" spans="1:25" ht="15" customHeight="1" x14ac:dyDescent="0.25">
      <c r="A7219" s="64" t="s">
        <v>935</v>
      </c>
      <c r="B7219" s="64" t="s">
        <v>140</v>
      </c>
      <c r="C7219" s="64" t="s">
        <v>1348</v>
      </c>
      <c r="D7219" s="64" t="s">
        <v>2423</v>
      </c>
      <c r="E7219" s="20" t="s">
        <v>23</v>
      </c>
      <c r="F7219" s="64" t="s">
        <v>2429</v>
      </c>
      <c r="G7219" s="53" t="s">
        <v>388</v>
      </c>
      <c r="H7219" s="53" t="s">
        <v>29</v>
      </c>
      <c r="I7219" s="26">
        <v>106700</v>
      </c>
      <c r="J7219" s="26">
        <v>20000</v>
      </c>
      <c r="K7219" s="26">
        <v>20000</v>
      </c>
      <c r="L7219" s="26">
        <f t="shared" si="6742"/>
        <v>0</v>
      </c>
      <c r="M7219" s="26"/>
      <c r="N7219" s="26"/>
      <c r="O7219" s="26"/>
      <c r="P7219" s="26">
        <f t="shared" si="6745"/>
        <v>20000</v>
      </c>
      <c r="Q7219" s="26">
        <f t="shared" si="6746"/>
        <v>100</v>
      </c>
      <c r="R7219" s="90"/>
      <c r="S7219" s="90"/>
      <c r="T7219" s="90"/>
      <c r="U7219" s="90"/>
      <c r="V7219" s="90"/>
      <c r="W7219" s="90"/>
      <c r="X7219" s="90"/>
      <c r="Y7219" s="90"/>
    </row>
    <row r="7220" spans="1:25" ht="15" customHeight="1" x14ac:dyDescent="0.25">
      <c r="A7220" s="63" t="s">
        <v>935</v>
      </c>
      <c r="B7220" s="63" t="s">
        <v>140</v>
      </c>
      <c r="C7220" s="63" t="s">
        <v>1348</v>
      </c>
      <c r="D7220" s="63" t="s">
        <v>2423</v>
      </c>
      <c r="E7220" s="65" t="s">
        <v>30</v>
      </c>
      <c r="F7220" s="65" t="s">
        <v>1</v>
      </c>
      <c r="G7220" s="65" t="s">
        <v>1</v>
      </c>
      <c r="H7220" s="65" t="s">
        <v>31</v>
      </c>
      <c r="I7220" s="31">
        <f t="shared" ref="I7220:K7220" si="6777">SUM(I7221)</f>
        <v>672232</v>
      </c>
      <c r="J7220" s="31">
        <f t="shared" si="6777"/>
        <v>613000</v>
      </c>
      <c r="K7220" s="31">
        <f t="shared" si="6777"/>
        <v>310000</v>
      </c>
      <c r="L7220" s="31">
        <f t="shared" si="6742"/>
        <v>153000</v>
      </c>
      <c r="M7220" s="31">
        <f t="shared" ref="M7220" si="6778">SUM(M7221)</f>
        <v>51000</v>
      </c>
      <c r="N7220" s="31">
        <f t="shared" ref="N7220:O7220" si="6779">SUM(N7221)</f>
        <v>51000</v>
      </c>
      <c r="O7220" s="31">
        <f t="shared" si="6779"/>
        <v>51000</v>
      </c>
      <c r="P7220" s="31">
        <f t="shared" si="6745"/>
        <v>463000</v>
      </c>
      <c r="Q7220" s="31">
        <f t="shared" si="6746"/>
        <v>75.530179445350726</v>
      </c>
      <c r="R7220" s="94"/>
      <c r="S7220" s="94"/>
      <c r="T7220" s="94"/>
      <c r="U7220" s="94"/>
      <c r="V7220" s="94"/>
      <c r="W7220" s="94"/>
      <c r="X7220" s="94"/>
      <c r="Y7220" s="94"/>
    </row>
    <row r="7221" spans="1:25" ht="15" customHeight="1" x14ac:dyDescent="0.25">
      <c r="A7221" s="64" t="s">
        <v>935</v>
      </c>
      <c r="B7221" s="64" t="s">
        <v>140</v>
      </c>
      <c r="C7221" s="64" t="s">
        <v>1348</v>
      </c>
      <c r="D7221" s="64" t="s">
        <v>2423</v>
      </c>
      <c r="E7221" s="20" t="s">
        <v>33</v>
      </c>
      <c r="F7221" s="64"/>
      <c r="G7221" s="53" t="s">
        <v>388</v>
      </c>
      <c r="H7221" s="53" t="s">
        <v>32</v>
      </c>
      <c r="I7221" s="26">
        <v>672232</v>
      </c>
      <c r="J7221" s="26">
        <v>613000</v>
      </c>
      <c r="K7221" s="26">
        <v>310000</v>
      </c>
      <c r="L7221" s="26">
        <f t="shared" si="6742"/>
        <v>153000</v>
      </c>
      <c r="M7221" s="26">
        <v>51000</v>
      </c>
      <c r="N7221" s="26">
        <v>51000</v>
      </c>
      <c r="O7221" s="26">
        <v>51000</v>
      </c>
      <c r="P7221" s="26">
        <f t="shared" si="6745"/>
        <v>463000</v>
      </c>
      <c r="Q7221" s="26">
        <f t="shared" si="6746"/>
        <v>75.530179445350726</v>
      </c>
      <c r="R7221" s="90"/>
      <c r="S7221" s="90"/>
      <c r="T7221" s="90"/>
      <c r="U7221" s="90"/>
      <c r="V7221" s="90"/>
      <c r="W7221" s="90"/>
      <c r="X7221" s="90"/>
      <c r="Y7221" s="90"/>
    </row>
    <row r="7222" spans="1:25" ht="15" customHeight="1" x14ac:dyDescent="0.25">
      <c r="A7222" s="63" t="s">
        <v>935</v>
      </c>
      <c r="B7222" s="63" t="s">
        <v>140</v>
      </c>
      <c r="C7222" s="63" t="s">
        <v>1348</v>
      </c>
      <c r="D7222" s="63" t="s">
        <v>2423</v>
      </c>
      <c r="E7222" s="65" t="s">
        <v>34</v>
      </c>
      <c r="F7222" s="65" t="s">
        <v>1</v>
      </c>
      <c r="G7222" s="65" t="s">
        <v>1</v>
      </c>
      <c r="H7222" s="65" t="s">
        <v>35</v>
      </c>
      <c r="I7222" s="31">
        <f t="shared" ref="I7222:K7222" si="6780">SUM(I7223:I7231)</f>
        <v>1960965</v>
      </c>
      <c r="J7222" s="31">
        <f t="shared" si="6780"/>
        <v>329231</v>
      </c>
      <c r="K7222" s="31">
        <f t="shared" si="6780"/>
        <v>184789</v>
      </c>
      <c r="L7222" s="31">
        <f t="shared" si="6742"/>
        <v>80424</v>
      </c>
      <c r="M7222" s="31">
        <f t="shared" ref="M7222" si="6781">SUM(M7223:M7231)</f>
        <v>45218</v>
      </c>
      <c r="N7222" s="31">
        <f t="shared" ref="N7222:O7222" si="6782">SUM(N7223:N7231)</f>
        <v>17603</v>
      </c>
      <c r="O7222" s="31">
        <f t="shared" si="6782"/>
        <v>17603</v>
      </c>
      <c r="P7222" s="31">
        <f t="shared" si="6745"/>
        <v>265213</v>
      </c>
      <c r="Q7222" s="31">
        <f t="shared" si="6746"/>
        <v>80.555294003298599</v>
      </c>
      <c r="R7222" s="94"/>
      <c r="S7222" s="94"/>
      <c r="T7222" s="94"/>
      <c r="U7222" s="94"/>
      <c r="V7222" s="94"/>
      <c r="W7222" s="94"/>
      <c r="X7222" s="94"/>
      <c r="Y7222" s="94"/>
    </row>
    <row r="7223" spans="1:25" ht="15" customHeight="1" x14ac:dyDescent="0.25">
      <c r="A7223" s="64" t="s">
        <v>935</v>
      </c>
      <c r="B7223" s="64" t="s">
        <v>140</v>
      </c>
      <c r="C7223" s="64" t="s">
        <v>1348</v>
      </c>
      <c r="D7223" s="64" t="s">
        <v>2423</v>
      </c>
      <c r="E7223" s="20" t="s">
        <v>38</v>
      </c>
      <c r="F7223" s="64"/>
      <c r="G7223" s="53" t="s">
        <v>388</v>
      </c>
      <c r="H7223" s="53" t="s">
        <v>37</v>
      </c>
      <c r="I7223" s="26">
        <v>105000</v>
      </c>
      <c r="J7223" s="26">
        <v>0</v>
      </c>
      <c r="K7223" s="26">
        <v>0</v>
      </c>
      <c r="L7223" s="26">
        <f t="shared" si="6742"/>
        <v>0</v>
      </c>
      <c r="M7223" s="26"/>
      <c r="N7223" s="26"/>
      <c r="O7223" s="26"/>
      <c r="P7223" s="26">
        <f t="shared" si="6745"/>
        <v>0</v>
      </c>
      <c r="Q7223" s="26" t="str">
        <f t="shared" si="6746"/>
        <v>-</v>
      </c>
      <c r="R7223" s="90"/>
      <c r="S7223" s="90"/>
      <c r="T7223" s="90"/>
      <c r="U7223" s="90"/>
      <c r="V7223" s="90"/>
      <c r="W7223" s="90"/>
      <c r="X7223" s="90"/>
      <c r="Y7223" s="90"/>
    </row>
    <row r="7224" spans="1:25" ht="15" customHeight="1" x14ac:dyDescent="0.25">
      <c r="A7224" s="64" t="s">
        <v>935</v>
      </c>
      <c r="B7224" s="64" t="s">
        <v>140</v>
      </c>
      <c r="C7224" s="64" t="s">
        <v>1348</v>
      </c>
      <c r="D7224" s="64" t="s">
        <v>2423</v>
      </c>
      <c r="E7224" s="20" t="s">
        <v>298</v>
      </c>
      <c r="F7224" s="64"/>
      <c r="G7224" s="53" t="s">
        <v>388</v>
      </c>
      <c r="H7224" s="53" t="s">
        <v>297</v>
      </c>
      <c r="I7224" s="26">
        <v>405000</v>
      </c>
      <c r="J7224" s="26">
        <v>150000</v>
      </c>
      <c r="K7224" s="26">
        <v>116137</v>
      </c>
      <c r="L7224" s="26">
        <f t="shared" si="6742"/>
        <v>15000</v>
      </c>
      <c r="M7224" s="26">
        <v>5000</v>
      </c>
      <c r="N7224" s="26">
        <v>5000</v>
      </c>
      <c r="O7224" s="26">
        <v>5000</v>
      </c>
      <c r="P7224" s="26">
        <f t="shared" si="6745"/>
        <v>131137</v>
      </c>
      <c r="Q7224" s="26">
        <f t="shared" si="6746"/>
        <v>87.424666666666667</v>
      </c>
      <c r="R7224" s="90"/>
      <c r="S7224" s="90"/>
      <c r="T7224" s="90"/>
      <c r="U7224" s="90"/>
      <c r="V7224" s="90"/>
      <c r="W7224" s="90"/>
      <c r="X7224" s="90"/>
      <c r="Y7224" s="90"/>
    </row>
    <row r="7225" spans="1:25" ht="15" customHeight="1" x14ac:dyDescent="0.25">
      <c r="A7225" s="64" t="s">
        <v>935</v>
      </c>
      <c r="B7225" s="64" t="s">
        <v>140</v>
      </c>
      <c r="C7225" s="64" t="s">
        <v>1348</v>
      </c>
      <c r="D7225" s="64" t="s">
        <v>2423</v>
      </c>
      <c r="E7225" s="20" t="s">
        <v>301</v>
      </c>
      <c r="F7225" s="64"/>
      <c r="G7225" s="53" t="s">
        <v>388</v>
      </c>
      <c r="H7225" s="53" t="s">
        <v>300</v>
      </c>
      <c r="I7225" s="26">
        <v>148000</v>
      </c>
      <c r="J7225" s="26">
        <v>60000</v>
      </c>
      <c r="K7225" s="26">
        <v>37282</v>
      </c>
      <c r="L7225" s="26">
        <f t="shared" si="6742"/>
        <v>9000</v>
      </c>
      <c r="M7225" s="26">
        <v>3000</v>
      </c>
      <c r="N7225" s="26">
        <v>3000</v>
      </c>
      <c r="O7225" s="26">
        <v>3000</v>
      </c>
      <c r="P7225" s="26">
        <f t="shared" si="6745"/>
        <v>46282</v>
      </c>
      <c r="Q7225" s="26">
        <f t="shared" si="6746"/>
        <v>77.13666666666667</v>
      </c>
      <c r="R7225" s="90"/>
      <c r="S7225" s="90"/>
      <c r="T7225" s="90"/>
      <c r="U7225" s="90"/>
      <c r="V7225" s="90"/>
      <c r="W7225" s="90"/>
      <c r="X7225" s="90"/>
      <c r="Y7225" s="90"/>
    </row>
    <row r="7226" spans="1:25" ht="15" customHeight="1" x14ac:dyDescent="0.25">
      <c r="A7226" s="64" t="s">
        <v>935</v>
      </c>
      <c r="B7226" s="64" t="s">
        <v>140</v>
      </c>
      <c r="C7226" s="64" t="s">
        <v>1348</v>
      </c>
      <c r="D7226" s="64" t="s">
        <v>2423</v>
      </c>
      <c r="E7226" s="20" t="s">
        <v>218</v>
      </c>
      <c r="F7226" s="64"/>
      <c r="G7226" s="53" t="s">
        <v>388</v>
      </c>
      <c r="H7226" s="53" t="s">
        <v>217</v>
      </c>
      <c r="I7226" s="26">
        <v>334934</v>
      </c>
      <c r="J7226" s="26">
        <v>0</v>
      </c>
      <c r="K7226" s="26">
        <v>0</v>
      </c>
      <c r="L7226" s="26">
        <f t="shared" si="6742"/>
        <v>0</v>
      </c>
      <c r="M7226" s="26"/>
      <c r="N7226" s="26"/>
      <c r="O7226" s="26"/>
      <c r="P7226" s="26">
        <f t="shared" si="6745"/>
        <v>0</v>
      </c>
      <c r="Q7226" s="26" t="str">
        <f t="shared" si="6746"/>
        <v>-</v>
      </c>
      <c r="R7226" s="90"/>
      <c r="S7226" s="90"/>
      <c r="T7226" s="90"/>
      <c r="U7226" s="90"/>
      <c r="V7226" s="90"/>
      <c r="W7226" s="90"/>
      <c r="X7226" s="90"/>
      <c r="Y7226" s="90"/>
    </row>
    <row r="7227" spans="1:25" ht="15" customHeight="1" x14ac:dyDescent="0.25">
      <c r="A7227" s="64" t="s">
        <v>935</v>
      </c>
      <c r="B7227" s="64" t="s">
        <v>140</v>
      </c>
      <c r="C7227" s="64" t="s">
        <v>1348</v>
      </c>
      <c r="D7227" s="64" t="s">
        <v>2423</v>
      </c>
      <c r="E7227" s="20" t="s">
        <v>303</v>
      </c>
      <c r="F7227" s="64"/>
      <c r="G7227" s="53" t="s">
        <v>388</v>
      </c>
      <c r="H7227" s="53" t="s">
        <v>302</v>
      </c>
      <c r="I7227" s="26">
        <v>23250</v>
      </c>
      <c r="J7227" s="26">
        <v>0</v>
      </c>
      <c r="K7227" s="26">
        <v>0</v>
      </c>
      <c r="L7227" s="26">
        <f t="shared" si="6742"/>
        <v>0</v>
      </c>
      <c r="M7227" s="26"/>
      <c r="N7227" s="26"/>
      <c r="O7227" s="26"/>
      <c r="P7227" s="26">
        <f t="shared" si="6745"/>
        <v>0</v>
      </c>
      <c r="Q7227" s="26" t="str">
        <f t="shared" si="6746"/>
        <v>-</v>
      </c>
      <c r="R7227" s="90"/>
      <c r="S7227" s="90"/>
      <c r="T7227" s="90"/>
      <c r="U7227" s="90"/>
      <c r="V7227" s="90"/>
      <c r="W7227" s="90"/>
      <c r="X7227" s="90"/>
      <c r="Y7227" s="90"/>
    </row>
    <row r="7228" spans="1:25" s="17" customFormat="1" ht="15" customHeight="1" x14ac:dyDescent="0.25">
      <c r="A7228" s="44" t="s">
        <v>935</v>
      </c>
      <c r="B7228" s="44" t="s">
        <v>140</v>
      </c>
      <c r="C7228" s="44" t="s">
        <v>1348</v>
      </c>
      <c r="D7228" s="44" t="s">
        <v>2423</v>
      </c>
      <c r="E7228" s="45">
        <v>613600</v>
      </c>
      <c r="F7228" s="44"/>
      <c r="G7228" s="46" t="s">
        <v>388</v>
      </c>
      <c r="H7228" s="46" t="s">
        <v>304</v>
      </c>
      <c r="I7228" s="35">
        <v>9000</v>
      </c>
      <c r="J7228" s="35">
        <v>0</v>
      </c>
      <c r="K7228" s="35">
        <v>0</v>
      </c>
      <c r="L7228" s="35">
        <f t="shared" si="6742"/>
        <v>0</v>
      </c>
      <c r="M7228" s="35"/>
      <c r="N7228" s="35"/>
      <c r="O7228" s="35"/>
      <c r="P7228" s="35">
        <f t="shared" si="6745"/>
        <v>0</v>
      </c>
      <c r="Q7228" s="35" t="str">
        <f t="shared" si="6746"/>
        <v>-</v>
      </c>
      <c r="R7228" s="95"/>
      <c r="S7228" s="95"/>
      <c r="T7228" s="95"/>
      <c r="U7228" s="95"/>
      <c r="V7228" s="95"/>
      <c r="W7228" s="95"/>
      <c r="X7228" s="95"/>
      <c r="Y7228" s="95"/>
    </row>
    <row r="7229" spans="1:25" ht="15" customHeight="1" x14ac:dyDescent="0.25">
      <c r="A7229" s="64" t="s">
        <v>935</v>
      </c>
      <c r="B7229" s="64" t="s">
        <v>140</v>
      </c>
      <c r="C7229" s="64" t="s">
        <v>1348</v>
      </c>
      <c r="D7229" s="64" t="s">
        <v>2423</v>
      </c>
      <c r="E7229" s="20" t="s">
        <v>308</v>
      </c>
      <c r="F7229" s="64"/>
      <c r="G7229" s="53" t="s">
        <v>388</v>
      </c>
      <c r="H7229" s="53" t="s">
        <v>307</v>
      </c>
      <c r="I7229" s="26">
        <v>191000</v>
      </c>
      <c r="J7229" s="26">
        <v>64000</v>
      </c>
      <c r="K7229" s="26">
        <v>31370</v>
      </c>
      <c r="L7229" s="26">
        <f t="shared" si="6742"/>
        <v>15000</v>
      </c>
      <c r="M7229" s="26">
        <v>5000</v>
      </c>
      <c r="N7229" s="26">
        <v>5000</v>
      </c>
      <c r="O7229" s="26">
        <v>5000</v>
      </c>
      <c r="P7229" s="26">
        <f t="shared" si="6745"/>
        <v>46370</v>
      </c>
      <c r="Q7229" s="26">
        <f t="shared" si="6746"/>
        <v>72.453125</v>
      </c>
      <c r="R7229" s="90"/>
      <c r="S7229" s="90"/>
      <c r="T7229" s="90"/>
      <c r="U7229" s="90"/>
      <c r="V7229" s="90"/>
      <c r="W7229" s="90"/>
      <c r="X7229" s="90"/>
      <c r="Y7229" s="90"/>
    </row>
    <row r="7230" spans="1:25" ht="15" customHeight="1" x14ac:dyDescent="0.25">
      <c r="A7230" s="64" t="s">
        <v>935</v>
      </c>
      <c r="B7230" s="64" t="s">
        <v>140</v>
      </c>
      <c r="C7230" s="64" t="s">
        <v>1348</v>
      </c>
      <c r="D7230" s="64" t="s">
        <v>2423</v>
      </c>
      <c r="E7230" s="20" t="s">
        <v>311</v>
      </c>
      <c r="F7230" s="64"/>
      <c r="G7230" s="53" t="s">
        <v>388</v>
      </c>
      <c r="H7230" s="53" t="s">
        <v>310</v>
      </c>
      <c r="I7230" s="26">
        <v>11000</v>
      </c>
      <c r="J7230" s="26">
        <v>0</v>
      </c>
      <c r="K7230" s="26">
        <v>0</v>
      </c>
      <c r="L7230" s="26">
        <f t="shared" si="6742"/>
        <v>0</v>
      </c>
      <c r="M7230" s="26"/>
      <c r="N7230" s="26"/>
      <c r="O7230" s="26"/>
      <c r="P7230" s="26">
        <f t="shared" si="6745"/>
        <v>0</v>
      </c>
      <c r="Q7230" s="26" t="str">
        <f t="shared" si="6746"/>
        <v>-</v>
      </c>
      <c r="R7230" s="90"/>
      <c r="S7230" s="90"/>
      <c r="T7230" s="90"/>
      <c r="U7230" s="90"/>
      <c r="V7230" s="90"/>
      <c r="W7230" s="90"/>
      <c r="X7230" s="90"/>
      <c r="Y7230" s="90"/>
    </row>
    <row r="7231" spans="1:25" ht="15" customHeight="1" x14ac:dyDescent="0.25">
      <c r="A7231" s="63" t="s">
        <v>935</v>
      </c>
      <c r="B7231" s="63" t="s">
        <v>140</v>
      </c>
      <c r="C7231" s="63" t="s">
        <v>1348</v>
      </c>
      <c r="D7231" s="63" t="s">
        <v>2423</v>
      </c>
      <c r="E7231" s="63" t="s">
        <v>39</v>
      </c>
      <c r="F7231" s="64" t="s">
        <v>1</v>
      </c>
      <c r="G7231" s="53" t="s">
        <v>1</v>
      </c>
      <c r="H7231" s="65" t="s">
        <v>40</v>
      </c>
      <c r="I7231" s="31">
        <f t="shared" ref="I7231:K7231" si="6783">SUM(I7232:I7234)</f>
        <v>733781</v>
      </c>
      <c r="J7231" s="31">
        <f t="shared" si="6783"/>
        <v>55231</v>
      </c>
      <c r="K7231" s="31">
        <f t="shared" si="6783"/>
        <v>0</v>
      </c>
      <c r="L7231" s="31">
        <f t="shared" si="6742"/>
        <v>41424</v>
      </c>
      <c r="M7231" s="31">
        <f t="shared" ref="M7231" si="6784">SUM(M7232:M7234)</f>
        <v>32218</v>
      </c>
      <c r="N7231" s="31">
        <f t="shared" ref="N7231:O7231" si="6785">SUM(N7232:N7234)</f>
        <v>4603</v>
      </c>
      <c r="O7231" s="31">
        <f t="shared" si="6785"/>
        <v>4603</v>
      </c>
      <c r="P7231" s="31">
        <f t="shared" si="6745"/>
        <v>41424</v>
      </c>
      <c r="Q7231" s="31">
        <f t="shared" si="6746"/>
        <v>75.001357933044844</v>
      </c>
      <c r="R7231" s="94"/>
      <c r="S7231" s="94"/>
      <c r="T7231" s="94"/>
      <c r="U7231" s="94"/>
      <c r="V7231" s="94"/>
      <c r="W7231" s="94"/>
      <c r="X7231" s="94"/>
      <c r="Y7231" s="94"/>
    </row>
    <row r="7232" spans="1:25" ht="15" customHeight="1" x14ac:dyDescent="0.25">
      <c r="A7232" s="64" t="s">
        <v>935</v>
      </c>
      <c r="B7232" s="64" t="s">
        <v>140</v>
      </c>
      <c r="C7232" s="64" t="s">
        <v>1348</v>
      </c>
      <c r="D7232" s="64" t="s">
        <v>2423</v>
      </c>
      <c r="E7232" s="20" t="s">
        <v>41</v>
      </c>
      <c r="F7232" s="64"/>
      <c r="G7232" s="53" t="s">
        <v>388</v>
      </c>
      <c r="H7232" s="53" t="s">
        <v>40</v>
      </c>
      <c r="I7232" s="26">
        <v>663550</v>
      </c>
      <c r="J7232" s="26">
        <v>0</v>
      </c>
      <c r="K7232" s="26">
        <v>0</v>
      </c>
      <c r="L7232" s="26">
        <f t="shared" si="6742"/>
        <v>0</v>
      </c>
      <c r="M7232" s="26"/>
      <c r="N7232" s="26"/>
      <c r="O7232" s="26"/>
      <c r="P7232" s="26">
        <f t="shared" si="6745"/>
        <v>0</v>
      </c>
      <c r="Q7232" s="26" t="str">
        <f t="shared" si="6746"/>
        <v>-</v>
      </c>
      <c r="R7232" s="90"/>
      <c r="S7232" s="90"/>
      <c r="T7232" s="90"/>
      <c r="U7232" s="90"/>
      <c r="V7232" s="90"/>
      <c r="W7232" s="90"/>
      <c r="X7232" s="90"/>
      <c r="Y7232" s="90"/>
    </row>
    <row r="7233" spans="1:25" ht="15" customHeight="1" x14ac:dyDescent="0.25">
      <c r="A7233" s="64" t="s">
        <v>935</v>
      </c>
      <c r="B7233" s="64" t="s">
        <v>140</v>
      </c>
      <c r="C7233" s="64" t="s">
        <v>1348</v>
      </c>
      <c r="D7233" s="64" t="s">
        <v>2423</v>
      </c>
      <c r="E7233" s="20" t="s">
        <v>41</v>
      </c>
      <c r="F7233" s="64" t="s">
        <v>2430</v>
      </c>
      <c r="G7233" s="53" t="s">
        <v>388</v>
      </c>
      <c r="H7233" s="53" t="s">
        <v>49</v>
      </c>
      <c r="I7233" s="26">
        <v>47759</v>
      </c>
      <c r="J7233" s="26">
        <v>37759</v>
      </c>
      <c r="K7233" s="26">
        <v>0</v>
      </c>
      <c r="L7233" s="26">
        <f t="shared" si="6742"/>
        <v>28320</v>
      </c>
      <c r="M7233" s="26">
        <v>22026</v>
      </c>
      <c r="N7233" s="26">
        <v>3147</v>
      </c>
      <c r="O7233" s="26">
        <v>3147</v>
      </c>
      <c r="P7233" s="26">
        <f t="shared" si="6745"/>
        <v>28320</v>
      </c>
      <c r="Q7233" s="26">
        <f t="shared" si="6746"/>
        <v>75.00198628141635</v>
      </c>
      <c r="R7233" s="90"/>
      <c r="S7233" s="90"/>
      <c r="T7233" s="90"/>
      <c r="U7233" s="90"/>
      <c r="V7233" s="90"/>
      <c r="W7233" s="90"/>
      <c r="X7233" s="90"/>
      <c r="Y7233" s="90"/>
    </row>
    <row r="7234" spans="1:25" ht="22.5" customHeight="1" x14ac:dyDescent="0.25">
      <c r="A7234" s="64" t="s">
        <v>935</v>
      </c>
      <c r="B7234" s="64" t="s">
        <v>140</v>
      </c>
      <c r="C7234" s="64" t="s">
        <v>1348</v>
      </c>
      <c r="D7234" s="64" t="s">
        <v>2423</v>
      </c>
      <c r="E7234" s="20" t="s">
        <v>41</v>
      </c>
      <c r="F7234" s="64" t="s">
        <v>2431</v>
      </c>
      <c r="G7234" s="53" t="s">
        <v>388</v>
      </c>
      <c r="H7234" s="53" t="s">
        <v>55</v>
      </c>
      <c r="I7234" s="26">
        <v>22472</v>
      </c>
      <c r="J7234" s="26">
        <v>17472</v>
      </c>
      <c r="K7234" s="26">
        <v>0</v>
      </c>
      <c r="L7234" s="26">
        <f t="shared" si="6742"/>
        <v>13104</v>
      </c>
      <c r="M7234" s="26">
        <v>10192</v>
      </c>
      <c r="N7234" s="26">
        <v>1456</v>
      </c>
      <c r="O7234" s="26">
        <v>1456</v>
      </c>
      <c r="P7234" s="26">
        <f t="shared" si="6745"/>
        <v>13104</v>
      </c>
      <c r="Q7234" s="26">
        <f t="shared" si="6746"/>
        <v>75</v>
      </c>
      <c r="R7234" s="90"/>
      <c r="S7234" s="90"/>
      <c r="T7234" s="90"/>
      <c r="U7234" s="90"/>
      <c r="V7234" s="90"/>
      <c r="W7234" s="90"/>
      <c r="X7234" s="90"/>
      <c r="Y7234" s="90"/>
    </row>
    <row r="7235" spans="1:25" ht="22.5" customHeight="1" x14ac:dyDescent="0.25">
      <c r="A7235" s="63" t="s">
        <v>1</v>
      </c>
      <c r="B7235" s="63" t="s">
        <v>1</v>
      </c>
      <c r="C7235" s="63" t="s">
        <v>1</v>
      </c>
      <c r="D7235" s="65" t="s">
        <v>1</v>
      </c>
      <c r="E7235" s="65" t="s">
        <v>1</v>
      </c>
      <c r="F7235" s="65" t="s">
        <v>1</v>
      </c>
      <c r="G7235" s="65" t="s">
        <v>1</v>
      </c>
      <c r="H7235" s="66" t="s">
        <v>56</v>
      </c>
      <c r="I7235" s="30">
        <f t="shared" ref="I7235:K7235" si="6786">SUM(I7236)</f>
        <v>10200</v>
      </c>
      <c r="J7235" s="30">
        <f t="shared" si="6786"/>
        <v>0</v>
      </c>
      <c r="K7235" s="30">
        <f t="shared" si="6786"/>
        <v>0</v>
      </c>
      <c r="L7235" s="30">
        <f t="shared" si="6742"/>
        <v>0</v>
      </c>
      <c r="M7235" s="30">
        <f t="shared" ref="M7235" si="6787">SUM(M7236)</f>
        <v>0</v>
      </c>
      <c r="N7235" s="30">
        <f t="shared" ref="N7235:O7235" si="6788">SUM(N7236)</f>
        <v>0</v>
      </c>
      <c r="O7235" s="30">
        <f t="shared" si="6788"/>
        <v>0</v>
      </c>
      <c r="P7235" s="30">
        <f t="shared" si="6745"/>
        <v>0</v>
      </c>
      <c r="Q7235" s="30" t="str">
        <f t="shared" si="6746"/>
        <v>-</v>
      </c>
      <c r="R7235" s="93"/>
      <c r="S7235" s="93"/>
      <c r="T7235" s="93"/>
      <c r="U7235" s="93"/>
      <c r="V7235" s="93"/>
      <c r="W7235" s="93"/>
      <c r="X7235" s="93"/>
      <c r="Y7235" s="93"/>
    </row>
    <row r="7236" spans="1:25" ht="15" customHeight="1" x14ac:dyDescent="0.25">
      <c r="A7236" s="63" t="s">
        <v>935</v>
      </c>
      <c r="B7236" s="63" t="s">
        <v>140</v>
      </c>
      <c r="C7236" s="63" t="s">
        <v>1348</v>
      </c>
      <c r="D7236" s="63" t="s">
        <v>2423</v>
      </c>
      <c r="E7236" s="65" t="s">
        <v>57</v>
      </c>
      <c r="F7236" s="65" t="s">
        <v>1</v>
      </c>
      <c r="G7236" s="65" t="s">
        <v>1</v>
      </c>
      <c r="H7236" s="65" t="s">
        <v>58</v>
      </c>
      <c r="I7236" s="31">
        <f t="shared" ref="I7236:K7236" si="6789">SUM(I7237:I7239)</f>
        <v>10200</v>
      </c>
      <c r="J7236" s="31">
        <f t="shared" si="6789"/>
        <v>0</v>
      </c>
      <c r="K7236" s="31">
        <f t="shared" si="6789"/>
        <v>0</v>
      </c>
      <c r="L7236" s="31">
        <f t="shared" si="6742"/>
        <v>0</v>
      </c>
      <c r="M7236" s="31">
        <f t="shared" ref="M7236" si="6790">SUM(M7237:M7239)</f>
        <v>0</v>
      </c>
      <c r="N7236" s="31">
        <f t="shared" ref="N7236:O7236" si="6791">SUM(N7237:N7239)</f>
        <v>0</v>
      </c>
      <c r="O7236" s="31">
        <f t="shared" si="6791"/>
        <v>0</v>
      </c>
      <c r="P7236" s="31">
        <f t="shared" si="6745"/>
        <v>0</v>
      </c>
      <c r="Q7236" s="31" t="str">
        <f t="shared" si="6746"/>
        <v>-</v>
      </c>
      <c r="R7236" s="94"/>
      <c r="S7236" s="94"/>
      <c r="T7236" s="94"/>
      <c r="U7236" s="94"/>
      <c r="V7236" s="94"/>
      <c r="W7236" s="94"/>
      <c r="X7236" s="94"/>
      <c r="Y7236" s="94"/>
    </row>
    <row r="7237" spans="1:25" s="17" customFormat="1" ht="15" customHeight="1" x14ac:dyDescent="0.25">
      <c r="A7237" s="44" t="s">
        <v>935</v>
      </c>
      <c r="B7237" s="44" t="s">
        <v>140</v>
      </c>
      <c r="C7237" s="44" t="s">
        <v>1348</v>
      </c>
      <c r="D7237" s="44" t="s">
        <v>2423</v>
      </c>
      <c r="E7237" s="45" t="s">
        <v>106</v>
      </c>
      <c r="F7237" s="44"/>
      <c r="G7237" s="46" t="s">
        <v>388</v>
      </c>
      <c r="H7237" s="46" t="s">
        <v>105</v>
      </c>
      <c r="I7237" s="41">
        <v>100</v>
      </c>
      <c r="J7237" s="41">
        <v>0</v>
      </c>
      <c r="K7237" s="41">
        <v>0</v>
      </c>
      <c r="L7237" s="41">
        <f t="shared" si="6742"/>
        <v>0</v>
      </c>
      <c r="M7237" s="41"/>
      <c r="N7237" s="41"/>
      <c r="O7237" s="41"/>
      <c r="P7237" s="41">
        <f t="shared" si="6745"/>
        <v>0</v>
      </c>
      <c r="Q7237" s="41" t="str">
        <f t="shared" si="6746"/>
        <v>-</v>
      </c>
      <c r="R7237" s="104"/>
      <c r="S7237" s="104"/>
      <c r="T7237" s="104"/>
      <c r="U7237" s="104"/>
      <c r="V7237" s="104"/>
      <c r="W7237" s="104"/>
      <c r="X7237" s="104"/>
      <c r="Y7237" s="104"/>
    </row>
    <row r="7238" spans="1:25" s="17" customFormat="1" ht="15" customHeight="1" x14ac:dyDescent="0.25">
      <c r="A7238" s="44" t="s">
        <v>935</v>
      </c>
      <c r="B7238" s="44" t="s">
        <v>140</v>
      </c>
      <c r="C7238" s="44" t="s">
        <v>1348</v>
      </c>
      <c r="D7238" s="44" t="s">
        <v>2423</v>
      </c>
      <c r="E7238" s="45">
        <v>614300</v>
      </c>
      <c r="F7238" s="44"/>
      <c r="G7238" s="46" t="s">
        <v>388</v>
      </c>
      <c r="H7238" s="46" t="s">
        <v>60</v>
      </c>
      <c r="I7238" s="41">
        <v>100</v>
      </c>
      <c r="J7238" s="41">
        <v>0</v>
      </c>
      <c r="K7238" s="41">
        <v>0</v>
      </c>
      <c r="L7238" s="41">
        <f t="shared" si="6742"/>
        <v>0</v>
      </c>
      <c r="M7238" s="41"/>
      <c r="N7238" s="41"/>
      <c r="O7238" s="41"/>
      <c r="P7238" s="41">
        <f t="shared" si="6745"/>
        <v>0</v>
      </c>
      <c r="Q7238" s="41" t="str">
        <f t="shared" si="6746"/>
        <v>-</v>
      </c>
      <c r="R7238" s="104"/>
      <c r="S7238" s="104"/>
      <c r="T7238" s="104"/>
      <c r="U7238" s="104"/>
      <c r="V7238" s="104"/>
      <c r="W7238" s="104"/>
      <c r="X7238" s="104"/>
      <c r="Y7238" s="104"/>
    </row>
    <row r="7239" spans="1:25" ht="15" customHeight="1" x14ac:dyDescent="0.25">
      <c r="A7239" s="64" t="s">
        <v>935</v>
      </c>
      <c r="B7239" s="64" t="s">
        <v>140</v>
      </c>
      <c r="C7239" s="64" t="s">
        <v>1348</v>
      </c>
      <c r="D7239" s="64" t="s">
        <v>2423</v>
      </c>
      <c r="E7239" s="20" t="s">
        <v>68</v>
      </c>
      <c r="F7239" s="64"/>
      <c r="G7239" s="53" t="s">
        <v>388</v>
      </c>
      <c r="H7239" s="53" t="s">
        <v>67</v>
      </c>
      <c r="I7239" s="26">
        <v>10000</v>
      </c>
      <c r="J7239" s="26">
        <v>0</v>
      </c>
      <c r="K7239" s="26">
        <v>0</v>
      </c>
      <c r="L7239" s="26">
        <f t="shared" si="6742"/>
        <v>0</v>
      </c>
      <c r="M7239" s="26"/>
      <c r="N7239" s="26"/>
      <c r="O7239" s="26"/>
      <c r="P7239" s="26">
        <f t="shared" si="6745"/>
        <v>0</v>
      </c>
      <c r="Q7239" s="26" t="str">
        <f t="shared" si="6746"/>
        <v>-</v>
      </c>
      <c r="R7239" s="90"/>
      <c r="S7239" s="90"/>
      <c r="T7239" s="90"/>
      <c r="U7239" s="90"/>
      <c r="V7239" s="90"/>
      <c r="W7239" s="90"/>
      <c r="X7239" s="90"/>
      <c r="Y7239" s="90"/>
    </row>
    <row r="7240" spans="1:25" ht="22.5" customHeight="1" x14ac:dyDescent="0.25">
      <c r="A7240" s="63" t="s">
        <v>1</v>
      </c>
      <c r="B7240" s="63" t="s">
        <v>1</v>
      </c>
      <c r="C7240" s="63" t="s">
        <v>1</v>
      </c>
      <c r="D7240" s="65" t="s">
        <v>1</v>
      </c>
      <c r="E7240" s="65" t="s">
        <v>1</v>
      </c>
      <c r="F7240" s="65" t="s">
        <v>1</v>
      </c>
      <c r="G7240" s="65" t="s">
        <v>1</v>
      </c>
      <c r="H7240" s="66" t="s">
        <v>69</v>
      </c>
      <c r="I7240" s="30">
        <f t="shared" ref="I7240:K7240" si="6792">SUM(I7241)</f>
        <v>468800</v>
      </c>
      <c r="J7240" s="30">
        <f t="shared" si="6792"/>
        <v>0</v>
      </c>
      <c r="K7240" s="30">
        <f t="shared" si="6792"/>
        <v>0</v>
      </c>
      <c r="L7240" s="30">
        <f t="shared" si="6742"/>
        <v>0</v>
      </c>
      <c r="M7240" s="30">
        <f t="shared" ref="M7240" si="6793">SUM(M7241)</f>
        <v>0</v>
      </c>
      <c r="N7240" s="30">
        <f t="shared" ref="N7240:O7240" si="6794">SUM(N7241)</f>
        <v>0</v>
      </c>
      <c r="O7240" s="30">
        <f t="shared" si="6794"/>
        <v>0</v>
      </c>
      <c r="P7240" s="30">
        <f t="shared" si="6745"/>
        <v>0</v>
      </c>
      <c r="Q7240" s="30" t="str">
        <f t="shared" si="6746"/>
        <v>-</v>
      </c>
      <c r="R7240" s="93"/>
      <c r="S7240" s="93"/>
      <c r="T7240" s="93"/>
      <c r="U7240" s="93"/>
      <c r="V7240" s="93"/>
      <c r="W7240" s="93"/>
      <c r="X7240" s="93"/>
      <c r="Y7240" s="93"/>
    </row>
    <row r="7241" spans="1:25" ht="15" customHeight="1" x14ac:dyDescent="0.25">
      <c r="A7241" s="63" t="s">
        <v>935</v>
      </c>
      <c r="B7241" s="63" t="s">
        <v>140</v>
      </c>
      <c r="C7241" s="63" t="s">
        <v>1348</v>
      </c>
      <c r="D7241" s="63" t="s">
        <v>2423</v>
      </c>
      <c r="E7241" s="65" t="s">
        <v>70</v>
      </c>
      <c r="F7241" s="65" t="s">
        <v>1</v>
      </c>
      <c r="G7241" s="65" t="s">
        <v>1</v>
      </c>
      <c r="H7241" s="65" t="s">
        <v>71</v>
      </c>
      <c r="I7241" s="31">
        <f t="shared" ref="I7241:K7241" si="6795">SUM(I7242:I7244)</f>
        <v>468800</v>
      </c>
      <c r="J7241" s="31">
        <f t="shared" si="6795"/>
        <v>0</v>
      </c>
      <c r="K7241" s="31">
        <f t="shared" si="6795"/>
        <v>0</v>
      </c>
      <c r="L7241" s="31">
        <f t="shared" si="6742"/>
        <v>0</v>
      </c>
      <c r="M7241" s="31">
        <f t="shared" ref="M7241" si="6796">SUM(M7242:M7244)</f>
        <v>0</v>
      </c>
      <c r="N7241" s="31">
        <f t="shared" ref="N7241:O7241" si="6797">SUM(N7242:N7244)</f>
        <v>0</v>
      </c>
      <c r="O7241" s="31">
        <f t="shared" si="6797"/>
        <v>0</v>
      </c>
      <c r="P7241" s="31">
        <f t="shared" si="6745"/>
        <v>0</v>
      </c>
      <c r="Q7241" s="31" t="str">
        <f t="shared" si="6746"/>
        <v>-</v>
      </c>
      <c r="R7241" s="94"/>
      <c r="S7241" s="94"/>
      <c r="T7241" s="94"/>
      <c r="U7241" s="94"/>
      <c r="V7241" s="94"/>
      <c r="W7241" s="94"/>
      <c r="X7241" s="94"/>
      <c r="Y7241" s="94"/>
    </row>
    <row r="7242" spans="1:25" ht="15" customHeight="1" x14ac:dyDescent="0.25">
      <c r="A7242" s="64" t="s">
        <v>935</v>
      </c>
      <c r="B7242" s="64" t="s">
        <v>140</v>
      </c>
      <c r="C7242" s="64" t="s">
        <v>1348</v>
      </c>
      <c r="D7242" s="64" t="s">
        <v>2423</v>
      </c>
      <c r="E7242" s="20" t="s">
        <v>74</v>
      </c>
      <c r="F7242" s="64"/>
      <c r="G7242" s="53" t="s">
        <v>388</v>
      </c>
      <c r="H7242" s="53" t="s">
        <v>73</v>
      </c>
      <c r="I7242" s="26">
        <v>399800</v>
      </c>
      <c r="J7242" s="26">
        <v>0</v>
      </c>
      <c r="K7242" s="26">
        <v>0</v>
      </c>
      <c r="L7242" s="26">
        <f t="shared" si="6742"/>
        <v>0</v>
      </c>
      <c r="M7242" s="26"/>
      <c r="N7242" s="26"/>
      <c r="O7242" s="26"/>
      <c r="P7242" s="26">
        <f t="shared" si="6745"/>
        <v>0</v>
      </c>
      <c r="Q7242" s="26" t="str">
        <f t="shared" si="6746"/>
        <v>-</v>
      </c>
      <c r="R7242" s="90"/>
      <c r="S7242" s="90"/>
      <c r="T7242" s="90"/>
      <c r="U7242" s="90"/>
      <c r="V7242" s="90"/>
      <c r="W7242" s="90"/>
      <c r="X7242" s="90"/>
      <c r="Y7242" s="90"/>
    </row>
    <row r="7243" spans="1:25" s="17" customFormat="1" ht="15" customHeight="1" x14ac:dyDescent="0.25">
      <c r="A7243" s="44" t="s">
        <v>935</v>
      </c>
      <c r="B7243" s="44" t="s">
        <v>140</v>
      </c>
      <c r="C7243" s="44" t="s">
        <v>1348</v>
      </c>
      <c r="D7243" s="44" t="s">
        <v>2423</v>
      </c>
      <c r="E7243" s="45">
        <v>821500</v>
      </c>
      <c r="F7243" s="44"/>
      <c r="G7243" s="46" t="s">
        <v>388</v>
      </c>
      <c r="H7243" s="46" t="s">
        <v>3801</v>
      </c>
      <c r="I7243" s="35">
        <v>100</v>
      </c>
      <c r="J7243" s="35">
        <v>0</v>
      </c>
      <c r="K7243" s="35">
        <v>0</v>
      </c>
      <c r="L7243" s="35">
        <f t="shared" si="6742"/>
        <v>0</v>
      </c>
      <c r="M7243" s="35"/>
      <c r="N7243" s="35"/>
      <c r="O7243" s="35"/>
      <c r="P7243" s="35">
        <f t="shared" si="6745"/>
        <v>0</v>
      </c>
      <c r="Q7243" s="35" t="str">
        <f t="shared" si="6746"/>
        <v>-</v>
      </c>
      <c r="R7243" s="95"/>
      <c r="S7243" s="95"/>
      <c r="T7243" s="95"/>
      <c r="U7243" s="95"/>
      <c r="V7243" s="95"/>
      <c r="W7243" s="95"/>
      <c r="X7243" s="95"/>
      <c r="Y7243" s="95"/>
    </row>
    <row r="7244" spans="1:25" s="17" customFormat="1" ht="15" customHeight="1" x14ac:dyDescent="0.25">
      <c r="A7244" s="44" t="s">
        <v>935</v>
      </c>
      <c r="B7244" s="44" t="s">
        <v>140</v>
      </c>
      <c r="C7244" s="44" t="s">
        <v>1348</v>
      </c>
      <c r="D7244" s="44" t="s">
        <v>2423</v>
      </c>
      <c r="E7244" s="45">
        <v>821600</v>
      </c>
      <c r="F7244" s="44"/>
      <c r="G7244" s="46" t="s">
        <v>388</v>
      </c>
      <c r="H7244" s="46" t="s">
        <v>3802</v>
      </c>
      <c r="I7244" s="35">
        <v>68900</v>
      </c>
      <c r="J7244" s="35">
        <v>0</v>
      </c>
      <c r="K7244" s="35">
        <v>0</v>
      </c>
      <c r="L7244" s="35">
        <f t="shared" si="6742"/>
        <v>0</v>
      </c>
      <c r="M7244" s="35"/>
      <c r="N7244" s="35"/>
      <c r="O7244" s="35"/>
      <c r="P7244" s="35">
        <f t="shared" si="6745"/>
        <v>0</v>
      </c>
      <c r="Q7244" s="35" t="str">
        <f t="shared" si="6746"/>
        <v>-</v>
      </c>
      <c r="R7244" s="95"/>
      <c r="S7244" s="95"/>
      <c r="T7244" s="95"/>
      <c r="U7244" s="95"/>
      <c r="V7244" s="95"/>
      <c r="W7244" s="95"/>
      <c r="X7244" s="95"/>
      <c r="Y7244" s="95"/>
    </row>
    <row r="7245" spans="1:25" ht="15" customHeight="1" x14ac:dyDescent="0.25">
      <c r="A7245" s="53" t="s">
        <v>1</v>
      </c>
      <c r="B7245" s="53" t="s">
        <v>1</v>
      </c>
      <c r="C7245" s="53" t="s">
        <v>1</v>
      </c>
      <c r="D7245" s="53" t="s">
        <v>1</v>
      </c>
      <c r="E7245" s="53" t="s">
        <v>1</v>
      </c>
      <c r="F7245" s="53" t="s">
        <v>1</v>
      </c>
      <c r="G7245" s="53" t="s">
        <v>1</v>
      </c>
      <c r="H7245" s="66" t="s">
        <v>2432</v>
      </c>
      <c r="I7245" s="30">
        <f t="shared" ref="I7245:K7245" si="6798">SUM(I7211,I7235,I7240)</f>
        <v>9841128</v>
      </c>
      <c r="J7245" s="30">
        <f t="shared" si="6798"/>
        <v>7023343</v>
      </c>
      <c r="K7245" s="30">
        <f t="shared" si="6798"/>
        <v>3598409</v>
      </c>
      <c r="L7245" s="30">
        <f t="shared" si="6742"/>
        <v>1772124</v>
      </c>
      <c r="M7245" s="30">
        <f t="shared" ref="M7245" si="6799">SUM(M7211,M7235,M7240)</f>
        <v>611418</v>
      </c>
      <c r="N7245" s="30">
        <f t="shared" ref="N7245:O7245" si="6800">SUM(N7211,N7235,N7240)</f>
        <v>575603</v>
      </c>
      <c r="O7245" s="30">
        <f t="shared" si="6800"/>
        <v>585103</v>
      </c>
      <c r="P7245" s="30">
        <f t="shared" si="6745"/>
        <v>5370533</v>
      </c>
      <c r="Q7245" s="30">
        <f t="shared" si="6746"/>
        <v>76.46690472044439</v>
      </c>
      <c r="R7245" s="93"/>
      <c r="S7245" s="93"/>
      <c r="T7245" s="93"/>
      <c r="U7245" s="93"/>
      <c r="V7245" s="93"/>
      <c r="W7245" s="93"/>
      <c r="X7245" s="93"/>
      <c r="Y7245" s="93"/>
    </row>
    <row r="7246" spans="1:25" ht="15" customHeight="1" thickBot="1" x14ac:dyDescent="0.3">
      <c r="A7246" s="53" t="s">
        <v>1</v>
      </c>
      <c r="B7246" s="53" t="s">
        <v>1</v>
      </c>
      <c r="C7246" s="53" t="s">
        <v>1</v>
      </c>
      <c r="D7246" s="53" t="s">
        <v>1</v>
      </c>
      <c r="E7246" s="53" t="s">
        <v>1</v>
      </c>
      <c r="F7246" s="53" t="s">
        <v>1</v>
      </c>
      <c r="G7246" s="53" t="s">
        <v>1</v>
      </c>
      <c r="H7246" s="65" t="s">
        <v>76</v>
      </c>
      <c r="I7246" s="31"/>
      <c r="J7246" s="31"/>
      <c r="K7246" s="31">
        <v>0</v>
      </c>
      <c r="L7246" s="31"/>
      <c r="M7246" s="31"/>
      <c r="N7246" s="31"/>
      <c r="O7246" s="31"/>
      <c r="P7246" s="31"/>
      <c r="Q7246" s="31"/>
      <c r="R7246" s="94"/>
      <c r="S7246" s="94"/>
      <c r="T7246" s="94"/>
      <c r="U7246" s="94"/>
      <c r="V7246" s="94"/>
      <c r="W7246" s="94"/>
      <c r="X7246" s="94"/>
      <c r="Y7246" s="94"/>
    </row>
    <row r="7247" spans="1:25" ht="47.25" customHeight="1" thickBot="1" x14ac:dyDescent="0.3">
      <c r="A7247" s="110" t="s">
        <v>1</v>
      </c>
      <c r="B7247" s="110" t="s">
        <v>1</v>
      </c>
      <c r="C7247" s="110" t="s">
        <v>1</v>
      </c>
      <c r="D7247" s="110" t="s">
        <v>1</v>
      </c>
      <c r="E7247" s="110" t="s">
        <v>1</v>
      </c>
      <c r="F7247" s="110" t="s">
        <v>1</v>
      </c>
      <c r="G7247" s="110" t="s">
        <v>1</v>
      </c>
      <c r="H7247" s="28" t="s">
        <v>77</v>
      </c>
      <c r="I7247" s="109" t="s">
        <v>3984</v>
      </c>
      <c r="J7247" s="109" t="s">
        <v>11</v>
      </c>
      <c r="K7247" s="109" t="s">
        <v>3989</v>
      </c>
      <c r="L7247" s="109" t="s">
        <v>3985</v>
      </c>
      <c r="M7247" s="109" t="s">
        <v>4027</v>
      </c>
      <c r="N7247" s="109" t="s">
        <v>3988</v>
      </c>
      <c r="O7247" s="109" t="s">
        <v>3986</v>
      </c>
      <c r="P7247" s="109" t="s">
        <v>3987</v>
      </c>
      <c r="Q7247" s="109" t="s">
        <v>3695</v>
      </c>
      <c r="R7247" s="91"/>
      <c r="S7247" s="91"/>
      <c r="T7247" s="91"/>
      <c r="U7247" s="91"/>
      <c r="V7247" s="91"/>
      <c r="W7247" s="91"/>
      <c r="X7247" s="91"/>
      <c r="Y7247" s="91"/>
    </row>
    <row r="7248" spans="1:25" ht="15" customHeight="1" x14ac:dyDescent="0.25">
      <c r="A7248" s="111"/>
      <c r="B7248" s="111"/>
      <c r="C7248" s="111"/>
      <c r="D7248" s="111"/>
      <c r="E7248" s="111"/>
      <c r="F7248" s="111"/>
      <c r="G7248" s="111"/>
      <c r="H7248" s="67" t="s">
        <v>1</v>
      </c>
      <c r="I7248" s="29">
        <v>1</v>
      </c>
      <c r="J7248" s="29">
        <v>2</v>
      </c>
      <c r="K7248" s="29">
        <v>3</v>
      </c>
      <c r="L7248" s="29" t="s">
        <v>3478</v>
      </c>
      <c r="M7248" s="29">
        <v>5</v>
      </c>
      <c r="N7248" s="29">
        <v>6</v>
      </c>
      <c r="O7248" s="29">
        <v>7</v>
      </c>
      <c r="P7248" s="29" t="s">
        <v>3696</v>
      </c>
      <c r="Q7248" s="29">
        <v>9</v>
      </c>
      <c r="R7248" s="92"/>
      <c r="S7248" s="92"/>
      <c r="T7248" s="92"/>
      <c r="U7248" s="92"/>
      <c r="V7248" s="92"/>
      <c r="W7248" s="92"/>
      <c r="X7248" s="92"/>
      <c r="Y7248" s="92"/>
    </row>
    <row r="7249" spans="1:25" ht="15" customHeight="1" x14ac:dyDescent="0.25">
      <c r="A7249" s="111"/>
      <c r="B7249" s="111"/>
      <c r="C7249" s="111"/>
      <c r="D7249" s="111"/>
      <c r="E7249" s="111"/>
      <c r="F7249" s="111"/>
      <c r="G7249" s="111"/>
      <c r="H7249" s="68" t="s">
        <v>485</v>
      </c>
      <c r="I7249" s="32">
        <f t="shared" ref="I7249:K7249" si="6801">SUM(I7245)</f>
        <v>9841128</v>
      </c>
      <c r="J7249" s="32">
        <f t="shared" si="6801"/>
        <v>7023343</v>
      </c>
      <c r="K7249" s="32">
        <f t="shared" si="6801"/>
        <v>3598409</v>
      </c>
      <c r="L7249" s="32">
        <f t="shared" ref="L7249:L7311" si="6802">SUM(M7249:O7249)</f>
        <v>1772124</v>
      </c>
      <c r="M7249" s="32">
        <f t="shared" ref="M7249" si="6803">SUM(M7245)</f>
        <v>611418</v>
      </c>
      <c r="N7249" s="32">
        <f t="shared" ref="N7249:O7249" si="6804">SUM(N7245)</f>
        <v>575603</v>
      </c>
      <c r="O7249" s="32">
        <f t="shared" si="6804"/>
        <v>585103</v>
      </c>
      <c r="P7249" s="32">
        <f t="shared" ref="P7249:P7311" si="6805">K7249+L7249</f>
        <v>5370533</v>
      </c>
      <c r="Q7249" s="32">
        <f t="shared" ref="Q7249:Q7311" si="6806">IF(J7249=0,"-",P7249/J7249*100)</f>
        <v>76.46690472044439</v>
      </c>
      <c r="R7249" s="90"/>
      <c r="S7249" s="90"/>
      <c r="T7249" s="90"/>
      <c r="U7249" s="90"/>
      <c r="V7249" s="90"/>
      <c r="W7249" s="90"/>
      <c r="X7249" s="90"/>
      <c r="Y7249" s="90"/>
    </row>
    <row r="7250" spans="1:25" ht="15" customHeight="1" x14ac:dyDescent="0.25">
      <c r="A7250" s="111"/>
      <c r="B7250" s="111"/>
      <c r="C7250" s="111"/>
      <c r="D7250" s="111"/>
      <c r="E7250" s="111"/>
      <c r="F7250" s="111"/>
      <c r="G7250" s="111"/>
      <c r="H7250" s="69" t="s">
        <v>79</v>
      </c>
      <c r="I7250" s="32">
        <f t="shared" ref="I7250:K7250" si="6807">SUM(I7249)</f>
        <v>9841128</v>
      </c>
      <c r="J7250" s="32">
        <f t="shared" si="6807"/>
        <v>7023343</v>
      </c>
      <c r="K7250" s="32">
        <f t="shared" si="6807"/>
        <v>3598409</v>
      </c>
      <c r="L7250" s="32">
        <f t="shared" si="6802"/>
        <v>1772124</v>
      </c>
      <c r="M7250" s="32">
        <f t="shared" ref="M7250" si="6808">SUM(M7249)</f>
        <v>611418</v>
      </c>
      <c r="N7250" s="32">
        <f t="shared" ref="N7250:O7250" si="6809">SUM(N7249)</f>
        <v>575603</v>
      </c>
      <c r="O7250" s="32">
        <f t="shared" si="6809"/>
        <v>585103</v>
      </c>
      <c r="P7250" s="32">
        <f t="shared" si="6805"/>
        <v>5370533</v>
      </c>
      <c r="Q7250" s="32">
        <f t="shared" si="6806"/>
        <v>76.46690472044439</v>
      </c>
      <c r="R7250" s="90"/>
      <c r="S7250" s="90"/>
      <c r="T7250" s="90"/>
      <c r="U7250" s="90"/>
      <c r="V7250" s="90"/>
      <c r="W7250" s="90"/>
      <c r="X7250" s="90"/>
      <c r="Y7250" s="90"/>
    </row>
    <row r="7251" spans="1:25" ht="15" customHeight="1" x14ac:dyDescent="0.25">
      <c r="A7251" s="112"/>
      <c r="B7251" s="112"/>
      <c r="C7251" s="112"/>
      <c r="D7251" s="112"/>
      <c r="E7251" s="112"/>
      <c r="F7251" s="112"/>
      <c r="G7251" s="112"/>
      <c r="I7251" s="27"/>
      <c r="J7251" s="27"/>
      <c r="K7251" s="27">
        <v>0</v>
      </c>
      <c r="L7251" s="27"/>
      <c r="M7251" s="27"/>
      <c r="N7251" s="27"/>
      <c r="O7251" s="27"/>
      <c r="P7251" s="27"/>
      <c r="Q7251" s="27"/>
      <c r="R7251" s="27"/>
      <c r="S7251" s="27"/>
      <c r="T7251" s="27"/>
      <c r="U7251" s="27"/>
      <c r="V7251" s="27"/>
      <c r="W7251" s="27"/>
      <c r="X7251" s="27"/>
      <c r="Y7251" s="27"/>
    </row>
    <row r="7252" spans="1:25" ht="15" customHeight="1" thickBot="1" x14ac:dyDescent="0.3">
      <c r="A7252" s="53" t="s">
        <v>1</v>
      </c>
      <c r="B7252" s="53" t="s">
        <v>1</v>
      </c>
      <c r="C7252" s="53" t="s">
        <v>1</v>
      </c>
      <c r="D7252" s="53" t="s">
        <v>1</v>
      </c>
      <c r="E7252" s="53" t="s">
        <v>1</v>
      </c>
      <c r="F7252" s="53" t="s">
        <v>1</v>
      </c>
      <c r="G7252" s="53" t="s">
        <v>1</v>
      </c>
      <c r="H7252" s="21" t="s">
        <v>1</v>
      </c>
      <c r="I7252" s="33"/>
      <c r="J7252" s="33"/>
      <c r="K7252" s="33">
        <v>0</v>
      </c>
      <c r="L7252" s="33"/>
      <c r="M7252" s="33"/>
      <c r="N7252" s="33"/>
      <c r="O7252" s="33"/>
      <c r="P7252" s="33"/>
      <c r="Q7252" s="33"/>
      <c r="R7252" s="33"/>
      <c r="S7252" s="33"/>
      <c r="T7252" s="33"/>
      <c r="U7252" s="33"/>
      <c r="V7252" s="33"/>
      <c r="W7252" s="33"/>
      <c r="X7252" s="33"/>
      <c r="Y7252" s="33"/>
    </row>
    <row r="7253" spans="1:25" ht="45.75" customHeight="1" thickBot="1" x14ac:dyDescent="0.3">
      <c r="A7253" s="28" t="s">
        <v>4</v>
      </c>
      <c r="B7253" s="28" t="s">
        <v>5</v>
      </c>
      <c r="C7253" s="28" t="s">
        <v>6</v>
      </c>
      <c r="D7253" s="57" t="s">
        <v>1</v>
      </c>
      <c r="E7253" s="28" t="s">
        <v>7</v>
      </c>
      <c r="F7253" s="28" t="s">
        <v>8</v>
      </c>
      <c r="G7253" s="28" t="s">
        <v>9</v>
      </c>
      <c r="H7253" s="28" t="s">
        <v>10</v>
      </c>
      <c r="I7253" s="109" t="s">
        <v>3984</v>
      </c>
      <c r="J7253" s="109" t="s">
        <v>11</v>
      </c>
      <c r="K7253" s="109" t="s">
        <v>3989</v>
      </c>
      <c r="L7253" s="109" t="s">
        <v>3985</v>
      </c>
      <c r="M7253" s="109" t="s">
        <v>4027</v>
      </c>
      <c r="N7253" s="109" t="s">
        <v>3988</v>
      </c>
      <c r="O7253" s="109" t="s">
        <v>3986</v>
      </c>
      <c r="P7253" s="109" t="s">
        <v>3987</v>
      </c>
      <c r="Q7253" s="109" t="s">
        <v>3695</v>
      </c>
      <c r="R7253" s="91"/>
      <c r="S7253" s="91"/>
      <c r="T7253" s="91"/>
      <c r="U7253" s="91"/>
      <c r="V7253" s="91"/>
      <c r="W7253" s="91"/>
      <c r="X7253" s="91"/>
      <c r="Y7253" s="91"/>
    </row>
    <row r="7254" spans="1:25" ht="15" customHeight="1" x14ac:dyDescent="0.25">
      <c r="A7254" s="58" t="s">
        <v>1</v>
      </c>
      <c r="B7254" s="58" t="s">
        <v>1</v>
      </c>
      <c r="C7254" s="58" t="s">
        <v>1</v>
      </c>
      <c r="D7254" s="59" t="s">
        <v>1</v>
      </c>
      <c r="E7254" s="59" t="s">
        <v>1</v>
      </c>
      <c r="F7254" s="60" t="s">
        <v>1</v>
      </c>
      <c r="G7254" s="61" t="s">
        <v>1</v>
      </c>
      <c r="H7254" s="62" t="s">
        <v>1</v>
      </c>
      <c r="I7254" s="29">
        <v>1</v>
      </c>
      <c r="J7254" s="29">
        <v>2</v>
      </c>
      <c r="K7254" s="29">
        <v>3</v>
      </c>
      <c r="L7254" s="29" t="s">
        <v>3478</v>
      </c>
      <c r="M7254" s="29">
        <v>5</v>
      </c>
      <c r="N7254" s="29">
        <v>6</v>
      </c>
      <c r="O7254" s="29">
        <v>7</v>
      </c>
      <c r="P7254" s="29" t="s">
        <v>3696</v>
      </c>
      <c r="Q7254" s="29">
        <v>9</v>
      </c>
      <c r="R7254" s="92"/>
      <c r="S7254" s="92"/>
      <c r="T7254" s="92"/>
      <c r="U7254" s="92"/>
      <c r="V7254" s="92"/>
      <c r="W7254" s="92"/>
      <c r="X7254" s="92"/>
      <c r="Y7254" s="92"/>
    </row>
    <row r="7255" spans="1:25" ht="22.5" customHeight="1" x14ac:dyDescent="0.25">
      <c r="A7255" s="63" t="s">
        <v>935</v>
      </c>
      <c r="B7255" s="63" t="s">
        <v>140</v>
      </c>
      <c r="C7255" s="64" t="s">
        <v>1359</v>
      </c>
      <c r="D7255" s="64" t="s">
        <v>2433</v>
      </c>
      <c r="E7255" s="65" t="s">
        <v>1</v>
      </c>
      <c r="F7255" s="65" t="s">
        <v>1</v>
      </c>
      <c r="G7255" s="65" t="s">
        <v>1</v>
      </c>
      <c r="H7255" s="65" t="s">
        <v>2434</v>
      </c>
      <c r="I7255" s="26">
        <v>0</v>
      </c>
      <c r="J7255" s="26" t="s">
        <v>1</v>
      </c>
      <c r="K7255" s="26">
        <v>0</v>
      </c>
      <c r="L7255" s="26"/>
      <c r="M7255" s="26"/>
      <c r="N7255" s="26"/>
      <c r="O7255" s="26"/>
      <c r="P7255" s="26"/>
      <c r="Q7255" s="26"/>
      <c r="R7255" s="90"/>
      <c r="S7255" s="90"/>
      <c r="T7255" s="90"/>
      <c r="U7255" s="90"/>
      <c r="V7255" s="90"/>
      <c r="W7255" s="90"/>
      <c r="X7255" s="90"/>
      <c r="Y7255" s="90"/>
    </row>
    <row r="7256" spans="1:25" ht="22.5" customHeight="1" x14ac:dyDescent="0.25">
      <c r="A7256" s="63" t="s">
        <v>1</v>
      </c>
      <c r="B7256" s="63" t="s">
        <v>1</v>
      </c>
      <c r="C7256" s="63" t="s">
        <v>1</v>
      </c>
      <c r="D7256" s="65" t="s">
        <v>1</v>
      </c>
      <c r="E7256" s="65" t="s">
        <v>1</v>
      </c>
      <c r="F7256" s="65" t="s">
        <v>1</v>
      </c>
      <c r="G7256" s="65" t="s">
        <v>1</v>
      </c>
      <c r="H7256" s="66" t="s">
        <v>15</v>
      </c>
      <c r="I7256" s="30">
        <f t="shared" ref="I7256:K7256" si="6810">SUM(I7257,I7265,I7267)</f>
        <v>1735719</v>
      </c>
      <c r="J7256" s="30">
        <f t="shared" si="6810"/>
        <v>1298733</v>
      </c>
      <c r="K7256" s="30">
        <f t="shared" si="6810"/>
        <v>670908</v>
      </c>
      <c r="L7256" s="30">
        <f t="shared" si="6802"/>
        <v>340359</v>
      </c>
      <c r="M7256" s="30">
        <f t="shared" ref="M7256" si="6811">SUM(M7257,M7265,M7267)</f>
        <v>121481</v>
      </c>
      <c r="N7256" s="30">
        <f t="shared" ref="N7256:O7256" si="6812">SUM(N7257,N7265,N7267)</f>
        <v>111117</v>
      </c>
      <c r="O7256" s="30">
        <f t="shared" si="6812"/>
        <v>107761</v>
      </c>
      <c r="P7256" s="30">
        <f t="shared" si="6805"/>
        <v>1011267</v>
      </c>
      <c r="Q7256" s="30">
        <f t="shared" si="6806"/>
        <v>77.865658299280909</v>
      </c>
      <c r="R7256" s="93"/>
      <c r="S7256" s="93"/>
      <c r="T7256" s="93"/>
      <c r="U7256" s="93"/>
      <c r="V7256" s="93"/>
      <c r="W7256" s="93"/>
      <c r="X7256" s="93"/>
      <c r="Y7256" s="93"/>
    </row>
    <row r="7257" spans="1:25" ht="15" customHeight="1" x14ac:dyDescent="0.25">
      <c r="A7257" s="63" t="s">
        <v>935</v>
      </c>
      <c r="B7257" s="63" t="s">
        <v>140</v>
      </c>
      <c r="C7257" s="63" t="s">
        <v>1359</v>
      </c>
      <c r="D7257" s="63" t="s">
        <v>2433</v>
      </c>
      <c r="E7257" s="65" t="s">
        <v>16</v>
      </c>
      <c r="F7257" s="65" t="s">
        <v>1</v>
      </c>
      <c r="G7257" s="65" t="s">
        <v>1</v>
      </c>
      <c r="H7257" s="65" t="s">
        <v>17</v>
      </c>
      <c r="I7257" s="31">
        <f t="shared" ref="I7257:K7257" si="6813">SUM(I7258:I7259)</f>
        <v>1135903</v>
      </c>
      <c r="J7257" s="31">
        <f t="shared" si="6813"/>
        <v>1103803</v>
      </c>
      <c r="K7257" s="31">
        <f t="shared" si="6813"/>
        <v>574406</v>
      </c>
      <c r="L7257" s="31">
        <f t="shared" si="6802"/>
        <v>272013</v>
      </c>
      <c r="M7257" s="31">
        <f t="shared" ref="M7257" si="6814">SUM(M7258:M7259)</f>
        <v>91939</v>
      </c>
      <c r="N7257" s="31">
        <f t="shared" ref="N7257:O7257" si="6815">SUM(N7258:N7259)</f>
        <v>90039</v>
      </c>
      <c r="O7257" s="31">
        <f t="shared" si="6815"/>
        <v>90035</v>
      </c>
      <c r="P7257" s="31">
        <f t="shared" si="6805"/>
        <v>846419</v>
      </c>
      <c r="Q7257" s="31">
        <f t="shared" si="6806"/>
        <v>76.682070985492885</v>
      </c>
      <c r="R7257" s="94"/>
      <c r="S7257" s="94"/>
      <c r="T7257" s="94"/>
      <c r="U7257" s="94"/>
      <c r="V7257" s="94"/>
      <c r="W7257" s="94"/>
      <c r="X7257" s="94"/>
      <c r="Y7257" s="94"/>
    </row>
    <row r="7258" spans="1:25" ht="15" customHeight="1" x14ac:dyDescent="0.25">
      <c r="A7258" s="64" t="s">
        <v>935</v>
      </c>
      <c r="B7258" s="64" t="s">
        <v>140</v>
      </c>
      <c r="C7258" s="64" t="s">
        <v>1359</v>
      </c>
      <c r="D7258" s="64" t="s">
        <v>2433</v>
      </c>
      <c r="E7258" s="20" t="s">
        <v>19</v>
      </c>
      <c r="F7258" s="64"/>
      <c r="G7258" s="53" t="s">
        <v>388</v>
      </c>
      <c r="H7258" s="53" t="s">
        <v>18</v>
      </c>
      <c r="I7258" s="26">
        <v>1044027</v>
      </c>
      <c r="J7258" s="26">
        <v>1011927</v>
      </c>
      <c r="K7258" s="26">
        <v>523000</v>
      </c>
      <c r="L7258" s="26">
        <f t="shared" si="6802"/>
        <v>255000</v>
      </c>
      <c r="M7258" s="26">
        <v>85000</v>
      </c>
      <c r="N7258" s="26">
        <v>85000</v>
      </c>
      <c r="O7258" s="26">
        <v>85000</v>
      </c>
      <c r="P7258" s="26">
        <f t="shared" si="6805"/>
        <v>778000</v>
      </c>
      <c r="Q7258" s="26">
        <f t="shared" si="6806"/>
        <v>76.883016265007257</v>
      </c>
      <c r="R7258" s="90"/>
      <c r="S7258" s="90"/>
      <c r="T7258" s="90"/>
      <c r="U7258" s="90"/>
      <c r="V7258" s="90"/>
      <c r="W7258" s="90"/>
      <c r="X7258" s="90"/>
      <c r="Y7258" s="90"/>
    </row>
    <row r="7259" spans="1:25" ht="15" customHeight="1" x14ac:dyDescent="0.25">
      <c r="A7259" s="63" t="s">
        <v>935</v>
      </c>
      <c r="B7259" s="63" t="s">
        <v>140</v>
      </c>
      <c r="C7259" s="63" t="s">
        <v>1359</v>
      </c>
      <c r="D7259" s="63" t="s">
        <v>2433</v>
      </c>
      <c r="E7259" s="63" t="s">
        <v>21</v>
      </c>
      <c r="F7259" s="64" t="s">
        <v>1</v>
      </c>
      <c r="G7259" s="53" t="s">
        <v>1</v>
      </c>
      <c r="H7259" s="65" t="s">
        <v>22</v>
      </c>
      <c r="I7259" s="31">
        <f t="shared" ref="I7259:K7259" si="6816">SUM(I7260:I7264)</f>
        <v>91876</v>
      </c>
      <c r="J7259" s="31">
        <f t="shared" si="6816"/>
        <v>91876</v>
      </c>
      <c r="K7259" s="31">
        <f t="shared" si="6816"/>
        <v>51406</v>
      </c>
      <c r="L7259" s="31">
        <f t="shared" si="6802"/>
        <v>17013</v>
      </c>
      <c r="M7259" s="31">
        <f t="shared" ref="M7259" si="6817">SUM(M7260:M7264)</f>
        <v>6939</v>
      </c>
      <c r="N7259" s="31">
        <f t="shared" ref="N7259:O7259" si="6818">SUM(N7260:N7264)</f>
        <v>5039</v>
      </c>
      <c r="O7259" s="31">
        <f t="shared" si="6818"/>
        <v>5035</v>
      </c>
      <c r="P7259" s="31">
        <f t="shared" si="6805"/>
        <v>68419</v>
      </c>
      <c r="Q7259" s="31">
        <f t="shared" si="6806"/>
        <v>74.468849318646875</v>
      </c>
      <c r="R7259" s="94"/>
      <c r="S7259" s="94"/>
      <c r="T7259" s="94"/>
      <c r="U7259" s="94"/>
      <c r="V7259" s="94"/>
      <c r="W7259" s="94"/>
      <c r="X7259" s="94"/>
      <c r="Y7259" s="94"/>
    </row>
    <row r="7260" spans="1:25" ht="15" customHeight="1" x14ac:dyDescent="0.25">
      <c r="A7260" s="64" t="s">
        <v>935</v>
      </c>
      <c r="B7260" s="64" t="s">
        <v>140</v>
      </c>
      <c r="C7260" s="64" t="s">
        <v>1359</v>
      </c>
      <c r="D7260" s="64" t="s">
        <v>2433</v>
      </c>
      <c r="E7260" s="20" t="s">
        <v>23</v>
      </c>
      <c r="F7260" s="64" t="s">
        <v>3626</v>
      </c>
      <c r="G7260" s="53" t="s">
        <v>388</v>
      </c>
      <c r="H7260" s="53" t="s">
        <v>85</v>
      </c>
      <c r="I7260" s="26">
        <v>13992</v>
      </c>
      <c r="J7260" s="26">
        <v>13992</v>
      </c>
      <c r="K7260" s="26">
        <v>10498</v>
      </c>
      <c r="L7260" s="26">
        <f t="shared" si="6802"/>
        <v>3494</v>
      </c>
      <c r="M7260" s="26">
        <v>1166</v>
      </c>
      <c r="N7260" s="26">
        <v>1166</v>
      </c>
      <c r="O7260" s="26">
        <v>1162</v>
      </c>
      <c r="P7260" s="26">
        <f t="shared" si="6805"/>
        <v>13992</v>
      </c>
      <c r="Q7260" s="26">
        <f t="shared" si="6806"/>
        <v>100</v>
      </c>
      <c r="R7260" s="90"/>
      <c r="S7260" s="90"/>
      <c r="T7260" s="90"/>
      <c r="U7260" s="90"/>
      <c r="V7260" s="90"/>
      <c r="W7260" s="90"/>
      <c r="X7260" s="90"/>
      <c r="Y7260" s="90"/>
    </row>
    <row r="7261" spans="1:25" ht="15" customHeight="1" x14ac:dyDescent="0.25">
      <c r="A7261" s="64" t="s">
        <v>935</v>
      </c>
      <c r="B7261" s="64" t="s">
        <v>140</v>
      </c>
      <c r="C7261" s="64" t="s">
        <v>1359</v>
      </c>
      <c r="D7261" s="64" t="s">
        <v>2433</v>
      </c>
      <c r="E7261" s="20" t="s">
        <v>23</v>
      </c>
      <c r="F7261" s="64" t="s">
        <v>3627</v>
      </c>
      <c r="G7261" s="53" t="s">
        <v>388</v>
      </c>
      <c r="H7261" s="53" t="s">
        <v>25</v>
      </c>
      <c r="I7261" s="26">
        <v>46476</v>
      </c>
      <c r="J7261" s="26">
        <v>46476</v>
      </c>
      <c r="K7261" s="26">
        <v>29000</v>
      </c>
      <c r="L7261" s="26">
        <f t="shared" si="6802"/>
        <v>11619</v>
      </c>
      <c r="M7261" s="26">
        <v>3873</v>
      </c>
      <c r="N7261" s="26">
        <v>3873</v>
      </c>
      <c r="O7261" s="26">
        <v>3873</v>
      </c>
      <c r="P7261" s="26">
        <f t="shared" si="6805"/>
        <v>40619</v>
      </c>
      <c r="Q7261" s="26">
        <f t="shared" si="6806"/>
        <v>87.397796712281604</v>
      </c>
      <c r="R7261" s="90"/>
      <c r="S7261" s="90"/>
      <c r="T7261" s="90"/>
      <c r="U7261" s="90"/>
      <c r="V7261" s="90"/>
      <c r="W7261" s="90"/>
      <c r="X7261" s="90"/>
      <c r="Y7261" s="90"/>
    </row>
    <row r="7262" spans="1:25" ht="15" customHeight="1" x14ac:dyDescent="0.25">
      <c r="A7262" s="64" t="s">
        <v>935</v>
      </c>
      <c r="B7262" s="64" t="s">
        <v>140</v>
      </c>
      <c r="C7262" s="64" t="s">
        <v>1359</v>
      </c>
      <c r="D7262" s="64" t="s">
        <v>2433</v>
      </c>
      <c r="E7262" s="20" t="s">
        <v>23</v>
      </c>
      <c r="F7262" s="64" t="s">
        <v>3628</v>
      </c>
      <c r="G7262" s="53" t="s">
        <v>388</v>
      </c>
      <c r="H7262" s="53" t="s">
        <v>27</v>
      </c>
      <c r="I7262" s="26">
        <v>11908</v>
      </c>
      <c r="J7262" s="26">
        <v>11908</v>
      </c>
      <c r="K7262" s="26">
        <v>11908</v>
      </c>
      <c r="L7262" s="26">
        <f t="shared" si="6802"/>
        <v>0</v>
      </c>
      <c r="M7262" s="26"/>
      <c r="N7262" s="26"/>
      <c r="O7262" s="26"/>
      <c r="P7262" s="26">
        <f t="shared" si="6805"/>
        <v>11908</v>
      </c>
      <c r="Q7262" s="26">
        <f t="shared" si="6806"/>
        <v>100</v>
      </c>
      <c r="R7262" s="90"/>
      <c r="S7262" s="90"/>
      <c r="T7262" s="90"/>
      <c r="U7262" s="90"/>
      <c r="V7262" s="90"/>
      <c r="W7262" s="90"/>
      <c r="X7262" s="90"/>
      <c r="Y7262" s="90"/>
    </row>
    <row r="7263" spans="1:25" ht="15" customHeight="1" x14ac:dyDescent="0.25">
      <c r="A7263" s="64" t="s">
        <v>935</v>
      </c>
      <c r="B7263" s="64" t="s">
        <v>140</v>
      </c>
      <c r="C7263" s="64" t="s">
        <v>1359</v>
      </c>
      <c r="D7263" s="64" t="s">
        <v>2433</v>
      </c>
      <c r="E7263" s="20" t="s">
        <v>23</v>
      </c>
      <c r="F7263" s="64" t="s">
        <v>3629</v>
      </c>
      <c r="G7263" s="53" t="s">
        <v>388</v>
      </c>
      <c r="H7263" s="53" t="s">
        <v>89</v>
      </c>
      <c r="I7263" s="26">
        <v>9700</v>
      </c>
      <c r="J7263" s="26">
        <v>9700</v>
      </c>
      <c r="K7263" s="26">
        <v>0</v>
      </c>
      <c r="L7263" s="26">
        <f t="shared" si="6802"/>
        <v>0</v>
      </c>
      <c r="M7263" s="26"/>
      <c r="N7263" s="26"/>
      <c r="O7263" s="26"/>
      <c r="P7263" s="26">
        <f t="shared" si="6805"/>
        <v>0</v>
      </c>
      <c r="Q7263" s="26">
        <f t="shared" si="6806"/>
        <v>0</v>
      </c>
      <c r="R7263" s="90"/>
      <c r="S7263" s="90"/>
      <c r="T7263" s="90"/>
      <c r="U7263" s="90"/>
      <c r="V7263" s="90"/>
      <c r="W7263" s="90"/>
      <c r="X7263" s="90"/>
      <c r="Y7263" s="90"/>
    </row>
    <row r="7264" spans="1:25" ht="15" customHeight="1" x14ac:dyDescent="0.25">
      <c r="A7264" s="64" t="s">
        <v>935</v>
      </c>
      <c r="B7264" s="64" t="s">
        <v>140</v>
      </c>
      <c r="C7264" s="64" t="s">
        <v>1359</v>
      </c>
      <c r="D7264" s="64" t="s">
        <v>2433</v>
      </c>
      <c r="E7264" s="20" t="s">
        <v>23</v>
      </c>
      <c r="F7264" s="64" t="s">
        <v>3630</v>
      </c>
      <c r="G7264" s="53" t="s">
        <v>388</v>
      </c>
      <c r="H7264" s="53" t="s">
        <v>29</v>
      </c>
      <c r="I7264" s="26">
        <v>9800</v>
      </c>
      <c r="J7264" s="26">
        <v>9800</v>
      </c>
      <c r="K7264" s="26">
        <v>0</v>
      </c>
      <c r="L7264" s="26">
        <f t="shared" si="6802"/>
        <v>1900</v>
      </c>
      <c r="M7264" s="26">
        <v>1900</v>
      </c>
      <c r="N7264" s="26"/>
      <c r="O7264" s="26"/>
      <c r="P7264" s="26">
        <f t="shared" si="6805"/>
        <v>1900</v>
      </c>
      <c r="Q7264" s="26">
        <f t="shared" si="6806"/>
        <v>19.387755102040817</v>
      </c>
      <c r="R7264" s="90"/>
      <c r="S7264" s="90"/>
      <c r="T7264" s="90"/>
      <c r="U7264" s="90"/>
      <c r="V7264" s="90"/>
      <c r="W7264" s="90"/>
      <c r="X7264" s="90"/>
      <c r="Y7264" s="90"/>
    </row>
    <row r="7265" spans="1:25" ht="15" customHeight="1" x14ac:dyDescent="0.25">
      <c r="A7265" s="63" t="s">
        <v>935</v>
      </c>
      <c r="B7265" s="63" t="s">
        <v>140</v>
      </c>
      <c r="C7265" s="63" t="s">
        <v>1359</v>
      </c>
      <c r="D7265" s="63" t="s">
        <v>2433</v>
      </c>
      <c r="E7265" s="65" t="s">
        <v>30</v>
      </c>
      <c r="F7265" s="65" t="s">
        <v>1</v>
      </c>
      <c r="G7265" s="65" t="s">
        <v>1</v>
      </c>
      <c r="H7265" s="65" t="s">
        <v>31</v>
      </c>
      <c r="I7265" s="31">
        <f t="shared" ref="I7265:K7265" si="6819">SUM(I7266)</f>
        <v>115500</v>
      </c>
      <c r="J7265" s="31">
        <f t="shared" si="6819"/>
        <v>112000</v>
      </c>
      <c r="K7265" s="31">
        <f t="shared" si="6819"/>
        <v>65000</v>
      </c>
      <c r="L7265" s="31">
        <f t="shared" si="6802"/>
        <v>27000</v>
      </c>
      <c r="M7265" s="31">
        <f t="shared" ref="M7265" si="6820">SUM(M7266)</f>
        <v>9000</v>
      </c>
      <c r="N7265" s="31">
        <f t="shared" ref="N7265:O7265" si="6821">SUM(N7266)</f>
        <v>9000</v>
      </c>
      <c r="O7265" s="31">
        <f t="shared" si="6821"/>
        <v>9000</v>
      </c>
      <c r="P7265" s="31">
        <f t="shared" si="6805"/>
        <v>92000</v>
      </c>
      <c r="Q7265" s="31">
        <f t="shared" si="6806"/>
        <v>82.142857142857139</v>
      </c>
      <c r="R7265" s="94"/>
      <c r="S7265" s="94"/>
      <c r="T7265" s="94"/>
      <c r="U7265" s="94"/>
      <c r="V7265" s="94"/>
      <c r="W7265" s="94"/>
      <c r="X7265" s="94"/>
      <c r="Y7265" s="94"/>
    </row>
    <row r="7266" spans="1:25" ht="15" customHeight="1" x14ac:dyDescent="0.25">
      <c r="A7266" s="64" t="s">
        <v>935</v>
      </c>
      <c r="B7266" s="64" t="s">
        <v>140</v>
      </c>
      <c r="C7266" s="64" t="s">
        <v>1359</v>
      </c>
      <c r="D7266" s="64" t="s">
        <v>2433</v>
      </c>
      <c r="E7266" s="20" t="s">
        <v>33</v>
      </c>
      <c r="F7266" s="64"/>
      <c r="G7266" s="53" t="s">
        <v>388</v>
      </c>
      <c r="H7266" s="53" t="s">
        <v>32</v>
      </c>
      <c r="I7266" s="26">
        <v>115500</v>
      </c>
      <c r="J7266" s="26">
        <v>112000</v>
      </c>
      <c r="K7266" s="26">
        <v>65000</v>
      </c>
      <c r="L7266" s="26">
        <f t="shared" si="6802"/>
        <v>27000</v>
      </c>
      <c r="M7266" s="26">
        <v>9000</v>
      </c>
      <c r="N7266" s="26">
        <v>9000</v>
      </c>
      <c r="O7266" s="26">
        <v>9000</v>
      </c>
      <c r="P7266" s="26">
        <f t="shared" si="6805"/>
        <v>92000</v>
      </c>
      <c r="Q7266" s="26">
        <f t="shared" si="6806"/>
        <v>82.142857142857139</v>
      </c>
      <c r="R7266" s="90"/>
      <c r="S7266" s="90"/>
      <c r="T7266" s="90"/>
      <c r="U7266" s="90"/>
      <c r="V7266" s="90"/>
      <c r="W7266" s="90"/>
      <c r="X7266" s="90"/>
      <c r="Y7266" s="90"/>
    </row>
    <row r="7267" spans="1:25" ht="15" customHeight="1" x14ac:dyDescent="0.25">
      <c r="A7267" s="63" t="s">
        <v>935</v>
      </c>
      <c r="B7267" s="63" t="s">
        <v>140</v>
      </c>
      <c r="C7267" s="63" t="s">
        <v>1359</v>
      </c>
      <c r="D7267" s="63" t="s">
        <v>2433</v>
      </c>
      <c r="E7267" s="65" t="s">
        <v>34</v>
      </c>
      <c r="F7267" s="65" t="s">
        <v>1</v>
      </c>
      <c r="G7267" s="65" t="s">
        <v>1</v>
      </c>
      <c r="H7267" s="65" t="s">
        <v>35</v>
      </c>
      <c r="I7267" s="31">
        <f t="shared" ref="I7267:K7267" si="6822">SUM(I7268:I7275)</f>
        <v>484316</v>
      </c>
      <c r="J7267" s="31">
        <f t="shared" si="6822"/>
        <v>82930</v>
      </c>
      <c r="K7267" s="31">
        <f t="shared" si="6822"/>
        <v>31502</v>
      </c>
      <c r="L7267" s="31">
        <f t="shared" si="6802"/>
        <v>41346</v>
      </c>
      <c r="M7267" s="31">
        <f t="shared" ref="M7267" si="6823">SUM(M7268:M7275)</f>
        <v>20542</v>
      </c>
      <c r="N7267" s="31">
        <f t="shared" ref="N7267:O7267" si="6824">SUM(N7268:N7275)</f>
        <v>12078</v>
      </c>
      <c r="O7267" s="31">
        <f t="shared" si="6824"/>
        <v>8726</v>
      </c>
      <c r="P7267" s="31">
        <f t="shared" si="6805"/>
        <v>72848</v>
      </c>
      <c r="Q7267" s="31">
        <f t="shared" si="6806"/>
        <v>87.842758953334126</v>
      </c>
      <c r="R7267" s="94"/>
      <c r="S7267" s="94"/>
      <c r="T7267" s="94"/>
      <c r="U7267" s="94"/>
      <c r="V7267" s="94"/>
      <c r="W7267" s="94"/>
      <c r="X7267" s="94"/>
      <c r="Y7267" s="94"/>
    </row>
    <row r="7268" spans="1:25" ht="15" customHeight="1" x14ac:dyDescent="0.25">
      <c r="A7268" s="64" t="s">
        <v>935</v>
      </c>
      <c r="B7268" s="64" t="s">
        <v>140</v>
      </c>
      <c r="C7268" s="64" t="s">
        <v>1359</v>
      </c>
      <c r="D7268" s="64" t="s">
        <v>2433</v>
      </c>
      <c r="E7268" s="20" t="s">
        <v>38</v>
      </c>
      <c r="F7268" s="64"/>
      <c r="G7268" s="53" t="s">
        <v>388</v>
      </c>
      <c r="H7268" s="53" t="s">
        <v>37</v>
      </c>
      <c r="I7268" s="26">
        <v>24785</v>
      </c>
      <c r="J7268" s="26">
        <v>0</v>
      </c>
      <c r="K7268" s="26">
        <v>0</v>
      </c>
      <c r="L7268" s="26">
        <f t="shared" si="6802"/>
        <v>0</v>
      </c>
      <c r="M7268" s="26"/>
      <c r="N7268" s="26"/>
      <c r="O7268" s="26"/>
      <c r="P7268" s="26">
        <f t="shared" si="6805"/>
        <v>0</v>
      </c>
      <c r="Q7268" s="26" t="str">
        <f t="shared" si="6806"/>
        <v>-</v>
      </c>
      <c r="R7268" s="90"/>
      <c r="S7268" s="90"/>
      <c r="T7268" s="90"/>
      <c r="U7268" s="90"/>
      <c r="V7268" s="90"/>
      <c r="W7268" s="90"/>
      <c r="X7268" s="90"/>
      <c r="Y7268" s="90"/>
    </row>
    <row r="7269" spans="1:25" ht="15" customHeight="1" x14ac:dyDescent="0.25">
      <c r="A7269" s="64" t="s">
        <v>935</v>
      </c>
      <c r="B7269" s="64" t="s">
        <v>140</v>
      </c>
      <c r="C7269" s="64" t="s">
        <v>1359</v>
      </c>
      <c r="D7269" s="64" t="s">
        <v>2433</v>
      </c>
      <c r="E7269" s="20" t="s">
        <v>298</v>
      </c>
      <c r="F7269" s="64"/>
      <c r="G7269" s="53" t="s">
        <v>388</v>
      </c>
      <c r="H7269" s="53" t="s">
        <v>297</v>
      </c>
      <c r="I7269" s="26">
        <v>60000</v>
      </c>
      <c r="J7269" s="26">
        <v>28000</v>
      </c>
      <c r="K7269" s="26">
        <v>19650</v>
      </c>
      <c r="L7269" s="26">
        <f t="shared" si="6802"/>
        <v>4500</v>
      </c>
      <c r="M7269" s="26">
        <v>1500</v>
      </c>
      <c r="N7269" s="26">
        <v>1500</v>
      </c>
      <c r="O7269" s="26">
        <v>1500</v>
      </c>
      <c r="P7269" s="26">
        <f t="shared" si="6805"/>
        <v>24150</v>
      </c>
      <c r="Q7269" s="26">
        <f t="shared" si="6806"/>
        <v>86.25</v>
      </c>
      <c r="R7269" s="90"/>
      <c r="S7269" s="90"/>
      <c r="T7269" s="90"/>
      <c r="U7269" s="90"/>
      <c r="V7269" s="90"/>
      <c r="W7269" s="90"/>
      <c r="X7269" s="90"/>
      <c r="Y7269" s="90"/>
    </row>
    <row r="7270" spans="1:25" ht="15" customHeight="1" x14ac:dyDescent="0.25">
      <c r="A7270" s="64" t="s">
        <v>935</v>
      </c>
      <c r="B7270" s="64" t="s">
        <v>140</v>
      </c>
      <c r="C7270" s="64" t="s">
        <v>1359</v>
      </c>
      <c r="D7270" s="64" t="s">
        <v>2433</v>
      </c>
      <c r="E7270" s="20" t="s">
        <v>301</v>
      </c>
      <c r="F7270" s="64"/>
      <c r="G7270" s="53" t="s">
        <v>388</v>
      </c>
      <c r="H7270" s="53" t="s">
        <v>300</v>
      </c>
      <c r="I7270" s="26">
        <v>14000</v>
      </c>
      <c r="J7270" s="26">
        <v>5000</v>
      </c>
      <c r="K7270" s="26">
        <v>2852</v>
      </c>
      <c r="L7270" s="26">
        <f t="shared" si="6802"/>
        <v>2148</v>
      </c>
      <c r="M7270" s="26">
        <v>1500</v>
      </c>
      <c r="N7270" s="26">
        <v>500</v>
      </c>
      <c r="O7270" s="26">
        <v>148</v>
      </c>
      <c r="P7270" s="26">
        <f t="shared" si="6805"/>
        <v>5000</v>
      </c>
      <c r="Q7270" s="26">
        <f t="shared" si="6806"/>
        <v>100</v>
      </c>
      <c r="R7270" s="90"/>
      <c r="S7270" s="90"/>
      <c r="T7270" s="90"/>
      <c r="U7270" s="90"/>
      <c r="V7270" s="90"/>
      <c r="W7270" s="90"/>
      <c r="X7270" s="90"/>
      <c r="Y7270" s="90"/>
    </row>
    <row r="7271" spans="1:25" ht="15" customHeight="1" x14ac:dyDescent="0.25">
      <c r="A7271" s="64" t="s">
        <v>935</v>
      </c>
      <c r="B7271" s="64" t="s">
        <v>140</v>
      </c>
      <c r="C7271" s="64" t="s">
        <v>1359</v>
      </c>
      <c r="D7271" s="64" t="s">
        <v>2433</v>
      </c>
      <c r="E7271" s="20" t="s">
        <v>218</v>
      </c>
      <c r="F7271" s="64"/>
      <c r="G7271" s="53" t="s">
        <v>388</v>
      </c>
      <c r="H7271" s="53" t="s">
        <v>217</v>
      </c>
      <c r="I7271" s="26">
        <v>160481</v>
      </c>
      <c r="J7271" s="26">
        <v>0</v>
      </c>
      <c r="K7271" s="26">
        <v>0</v>
      </c>
      <c r="L7271" s="26">
        <f t="shared" si="6802"/>
        <v>0</v>
      </c>
      <c r="M7271" s="26"/>
      <c r="N7271" s="26"/>
      <c r="O7271" s="26"/>
      <c r="P7271" s="26">
        <f t="shared" si="6805"/>
        <v>0</v>
      </c>
      <c r="Q7271" s="26" t="str">
        <f t="shared" si="6806"/>
        <v>-</v>
      </c>
      <c r="R7271" s="90"/>
      <c r="S7271" s="90"/>
      <c r="T7271" s="90"/>
      <c r="U7271" s="90"/>
      <c r="V7271" s="90"/>
      <c r="W7271" s="90"/>
      <c r="X7271" s="90"/>
      <c r="Y7271" s="90"/>
    </row>
    <row r="7272" spans="1:25" ht="15" customHeight="1" x14ac:dyDescent="0.25">
      <c r="A7272" s="64" t="s">
        <v>935</v>
      </c>
      <c r="B7272" s="64" t="s">
        <v>140</v>
      </c>
      <c r="C7272" s="64" t="s">
        <v>1359</v>
      </c>
      <c r="D7272" s="64" t="s">
        <v>2433</v>
      </c>
      <c r="E7272" s="20" t="s">
        <v>303</v>
      </c>
      <c r="F7272" s="64"/>
      <c r="G7272" s="53" t="s">
        <v>388</v>
      </c>
      <c r="H7272" s="53" t="s">
        <v>302</v>
      </c>
      <c r="I7272" s="26">
        <v>1050</v>
      </c>
      <c r="J7272" s="26">
        <v>0</v>
      </c>
      <c r="K7272" s="26">
        <v>0</v>
      </c>
      <c r="L7272" s="26">
        <f t="shared" si="6802"/>
        <v>0</v>
      </c>
      <c r="M7272" s="26"/>
      <c r="N7272" s="26"/>
      <c r="O7272" s="26"/>
      <c r="P7272" s="26">
        <f t="shared" si="6805"/>
        <v>0</v>
      </c>
      <c r="Q7272" s="26" t="str">
        <f t="shared" si="6806"/>
        <v>-</v>
      </c>
      <c r="R7272" s="90"/>
      <c r="S7272" s="90"/>
      <c r="T7272" s="90"/>
      <c r="U7272" s="90"/>
      <c r="V7272" s="90"/>
      <c r="W7272" s="90"/>
      <c r="X7272" s="90"/>
      <c r="Y7272" s="90"/>
    </row>
    <row r="7273" spans="1:25" ht="15" customHeight="1" x14ac:dyDescent="0.25">
      <c r="A7273" s="64" t="s">
        <v>935</v>
      </c>
      <c r="B7273" s="64" t="s">
        <v>140</v>
      </c>
      <c r="C7273" s="64" t="s">
        <v>1359</v>
      </c>
      <c r="D7273" s="64" t="s">
        <v>2433</v>
      </c>
      <c r="E7273" s="20" t="s">
        <v>308</v>
      </c>
      <c r="F7273" s="64"/>
      <c r="G7273" s="53" t="s">
        <v>388</v>
      </c>
      <c r="H7273" s="53" t="s">
        <v>307</v>
      </c>
      <c r="I7273" s="26">
        <v>66300</v>
      </c>
      <c r="J7273" s="26">
        <v>18000</v>
      </c>
      <c r="K7273" s="26">
        <v>9000</v>
      </c>
      <c r="L7273" s="26">
        <f t="shared" si="6802"/>
        <v>4500</v>
      </c>
      <c r="M7273" s="26">
        <v>1500</v>
      </c>
      <c r="N7273" s="26">
        <v>1500</v>
      </c>
      <c r="O7273" s="26">
        <v>1500</v>
      </c>
      <c r="P7273" s="26">
        <f t="shared" si="6805"/>
        <v>13500</v>
      </c>
      <c r="Q7273" s="26">
        <f t="shared" si="6806"/>
        <v>75</v>
      </c>
      <c r="R7273" s="90"/>
      <c r="S7273" s="90"/>
      <c r="T7273" s="90"/>
      <c r="U7273" s="90"/>
      <c r="V7273" s="90"/>
      <c r="W7273" s="90"/>
      <c r="X7273" s="90"/>
      <c r="Y7273" s="90"/>
    </row>
    <row r="7274" spans="1:25" ht="15" customHeight="1" x14ac:dyDescent="0.25">
      <c r="A7274" s="64" t="s">
        <v>935</v>
      </c>
      <c r="B7274" s="64" t="s">
        <v>140</v>
      </c>
      <c r="C7274" s="64" t="s">
        <v>1359</v>
      </c>
      <c r="D7274" s="64" t="s">
        <v>2433</v>
      </c>
      <c r="E7274" s="20" t="s">
        <v>311</v>
      </c>
      <c r="F7274" s="64"/>
      <c r="G7274" s="53" t="s">
        <v>388</v>
      </c>
      <c r="H7274" s="53" t="s">
        <v>310</v>
      </c>
      <c r="I7274" s="26">
        <v>6725</v>
      </c>
      <c r="J7274" s="26">
        <v>0</v>
      </c>
      <c r="K7274" s="26">
        <v>0</v>
      </c>
      <c r="L7274" s="26">
        <f t="shared" si="6802"/>
        <v>0</v>
      </c>
      <c r="M7274" s="26"/>
      <c r="N7274" s="26"/>
      <c r="O7274" s="26"/>
      <c r="P7274" s="26">
        <f t="shared" si="6805"/>
        <v>0</v>
      </c>
      <c r="Q7274" s="26" t="str">
        <f t="shared" si="6806"/>
        <v>-</v>
      </c>
      <c r="R7274" s="90"/>
      <c r="S7274" s="90"/>
      <c r="T7274" s="90"/>
      <c r="U7274" s="90"/>
      <c r="V7274" s="90"/>
      <c r="W7274" s="90"/>
      <c r="X7274" s="90"/>
      <c r="Y7274" s="90"/>
    </row>
    <row r="7275" spans="1:25" ht="15" customHeight="1" x14ac:dyDescent="0.25">
      <c r="A7275" s="63" t="s">
        <v>935</v>
      </c>
      <c r="B7275" s="63" t="s">
        <v>140</v>
      </c>
      <c r="C7275" s="63" t="s">
        <v>1359</v>
      </c>
      <c r="D7275" s="63" t="s">
        <v>2433</v>
      </c>
      <c r="E7275" s="63" t="s">
        <v>39</v>
      </c>
      <c r="F7275" s="64" t="s">
        <v>1</v>
      </c>
      <c r="G7275" s="53" t="s">
        <v>1</v>
      </c>
      <c r="H7275" s="65" t="s">
        <v>40</v>
      </c>
      <c r="I7275" s="31">
        <f t="shared" ref="I7275:K7275" si="6825">SUM(I7276:I7279)</f>
        <v>150975</v>
      </c>
      <c r="J7275" s="31">
        <f t="shared" si="6825"/>
        <v>31930</v>
      </c>
      <c r="K7275" s="31">
        <f t="shared" si="6825"/>
        <v>0</v>
      </c>
      <c r="L7275" s="31">
        <f t="shared" si="6802"/>
        <v>30198</v>
      </c>
      <c r="M7275" s="31">
        <f t="shared" ref="M7275" si="6826">SUM(M7276:M7279)</f>
        <v>16042</v>
      </c>
      <c r="N7275" s="31">
        <f t="shared" ref="N7275:O7275" si="6827">SUM(N7276:N7279)</f>
        <v>8578</v>
      </c>
      <c r="O7275" s="31">
        <f t="shared" si="6827"/>
        <v>5578</v>
      </c>
      <c r="P7275" s="31">
        <f t="shared" si="6805"/>
        <v>30198</v>
      </c>
      <c r="Q7275" s="31">
        <f t="shared" si="6806"/>
        <v>94.575634199812086</v>
      </c>
      <c r="R7275" s="94"/>
      <c r="S7275" s="94"/>
      <c r="T7275" s="94"/>
      <c r="U7275" s="94"/>
      <c r="V7275" s="94"/>
      <c r="W7275" s="94"/>
      <c r="X7275" s="94"/>
      <c r="Y7275" s="94"/>
    </row>
    <row r="7276" spans="1:25" ht="15" customHeight="1" x14ac:dyDescent="0.25">
      <c r="A7276" s="64" t="s">
        <v>935</v>
      </c>
      <c r="B7276" s="64" t="s">
        <v>140</v>
      </c>
      <c r="C7276" s="64" t="s">
        <v>1359</v>
      </c>
      <c r="D7276" s="64" t="s">
        <v>2433</v>
      </c>
      <c r="E7276" s="20" t="s">
        <v>41</v>
      </c>
      <c r="F7276" s="64"/>
      <c r="G7276" s="53" t="s">
        <v>388</v>
      </c>
      <c r="H7276" s="53" t="s">
        <v>40</v>
      </c>
      <c r="I7276" s="26">
        <v>127930</v>
      </c>
      <c r="J7276" s="26">
        <v>25000</v>
      </c>
      <c r="K7276" s="26">
        <v>0</v>
      </c>
      <c r="L7276" s="26">
        <f t="shared" si="6802"/>
        <v>25000</v>
      </c>
      <c r="M7276" s="26">
        <v>12000</v>
      </c>
      <c r="N7276" s="26">
        <v>8000</v>
      </c>
      <c r="O7276" s="26">
        <v>5000</v>
      </c>
      <c r="P7276" s="26">
        <f t="shared" si="6805"/>
        <v>25000</v>
      </c>
      <c r="Q7276" s="26">
        <f t="shared" si="6806"/>
        <v>100</v>
      </c>
      <c r="R7276" s="90"/>
      <c r="S7276" s="90"/>
      <c r="T7276" s="90"/>
      <c r="U7276" s="90"/>
      <c r="V7276" s="90"/>
      <c r="W7276" s="90"/>
      <c r="X7276" s="90"/>
      <c r="Y7276" s="90"/>
    </row>
    <row r="7277" spans="1:25" s="17" customFormat="1" ht="15" customHeight="1" x14ac:dyDescent="0.25">
      <c r="A7277" s="44" t="s">
        <v>935</v>
      </c>
      <c r="B7277" s="44" t="s">
        <v>140</v>
      </c>
      <c r="C7277" s="44" t="s">
        <v>1359</v>
      </c>
      <c r="D7277" s="44" t="s">
        <v>2433</v>
      </c>
      <c r="E7277" s="45" t="s">
        <v>41</v>
      </c>
      <c r="F7277" s="44" t="s">
        <v>3812</v>
      </c>
      <c r="G7277" s="46" t="s">
        <v>388</v>
      </c>
      <c r="H7277" s="46" t="s">
        <v>3803</v>
      </c>
      <c r="I7277" s="35">
        <v>9500</v>
      </c>
      <c r="J7277" s="35">
        <v>0</v>
      </c>
      <c r="K7277" s="35">
        <v>0</v>
      </c>
      <c r="L7277" s="35">
        <f t="shared" si="6802"/>
        <v>0</v>
      </c>
      <c r="M7277" s="35"/>
      <c r="N7277" s="35"/>
      <c r="O7277" s="35"/>
      <c r="P7277" s="35">
        <f t="shared" si="6805"/>
        <v>0</v>
      </c>
      <c r="Q7277" s="35" t="str">
        <f t="shared" si="6806"/>
        <v>-</v>
      </c>
      <c r="R7277" s="95"/>
      <c r="S7277" s="95"/>
      <c r="T7277" s="95"/>
      <c r="U7277" s="95"/>
      <c r="V7277" s="95"/>
      <c r="W7277" s="95"/>
      <c r="X7277" s="95"/>
      <c r="Y7277" s="95"/>
    </row>
    <row r="7278" spans="1:25" ht="15" customHeight="1" x14ac:dyDescent="0.25">
      <c r="A7278" s="64" t="s">
        <v>935</v>
      </c>
      <c r="B7278" s="64" t="s">
        <v>140</v>
      </c>
      <c r="C7278" s="64" t="s">
        <v>1359</v>
      </c>
      <c r="D7278" s="64" t="s">
        <v>2433</v>
      </c>
      <c r="E7278" s="20" t="s">
        <v>41</v>
      </c>
      <c r="F7278" s="64" t="s">
        <v>3624</v>
      </c>
      <c r="G7278" s="53" t="s">
        <v>388</v>
      </c>
      <c r="H7278" s="53" t="s">
        <v>49</v>
      </c>
      <c r="I7278" s="26">
        <v>6930</v>
      </c>
      <c r="J7278" s="26">
        <v>3465</v>
      </c>
      <c r="K7278" s="26">
        <v>0</v>
      </c>
      <c r="L7278" s="26">
        <f t="shared" si="6802"/>
        <v>2599</v>
      </c>
      <c r="M7278" s="26">
        <v>2021</v>
      </c>
      <c r="N7278" s="26">
        <v>289</v>
      </c>
      <c r="O7278" s="26">
        <v>289</v>
      </c>
      <c r="P7278" s="26">
        <f t="shared" si="6805"/>
        <v>2599</v>
      </c>
      <c r="Q7278" s="26">
        <f t="shared" si="6806"/>
        <v>75.007215007215009</v>
      </c>
      <c r="R7278" s="90"/>
      <c r="S7278" s="90"/>
      <c r="T7278" s="90"/>
      <c r="U7278" s="90"/>
      <c r="V7278" s="90"/>
      <c r="W7278" s="90"/>
      <c r="X7278" s="90"/>
      <c r="Y7278" s="90"/>
    </row>
    <row r="7279" spans="1:25" ht="22.5" customHeight="1" x14ac:dyDescent="0.25">
      <c r="A7279" s="64" t="s">
        <v>935</v>
      </c>
      <c r="B7279" s="64" t="s">
        <v>140</v>
      </c>
      <c r="C7279" s="64" t="s">
        <v>1359</v>
      </c>
      <c r="D7279" s="64" t="s">
        <v>2433</v>
      </c>
      <c r="E7279" s="20" t="s">
        <v>41</v>
      </c>
      <c r="F7279" s="64" t="s">
        <v>3625</v>
      </c>
      <c r="G7279" s="53" t="s">
        <v>388</v>
      </c>
      <c r="H7279" s="53" t="s">
        <v>55</v>
      </c>
      <c r="I7279" s="26">
        <v>6615</v>
      </c>
      <c r="J7279" s="26">
        <v>3465</v>
      </c>
      <c r="K7279" s="26">
        <v>0</v>
      </c>
      <c r="L7279" s="26">
        <f t="shared" si="6802"/>
        <v>2599</v>
      </c>
      <c r="M7279" s="26">
        <v>2021</v>
      </c>
      <c r="N7279" s="26">
        <v>289</v>
      </c>
      <c r="O7279" s="26">
        <v>289</v>
      </c>
      <c r="P7279" s="26">
        <f t="shared" si="6805"/>
        <v>2599</v>
      </c>
      <c r="Q7279" s="26">
        <f t="shared" si="6806"/>
        <v>75.007215007215009</v>
      </c>
      <c r="R7279" s="90"/>
      <c r="S7279" s="90"/>
      <c r="T7279" s="90"/>
      <c r="U7279" s="90"/>
      <c r="V7279" s="90"/>
      <c r="W7279" s="90"/>
      <c r="X7279" s="90"/>
      <c r="Y7279" s="90"/>
    </row>
    <row r="7280" spans="1:25" s="17" customFormat="1" ht="15" customHeight="1" x14ac:dyDescent="0.25">
      <c r="A7280" s="76" t="s">
        <v>1</v>
      </c>
      <c r="B7280" s="76" t="s">
        <v>1</v>
      </c>
      <c r="C7280" s="76" t="s">
        <v>1</v>
      </c>
      <c r="D7280" s="77" t="s">
        <v>1</v>
      </c>
      <c r="E7280" s="77" t="s">
        <v>1</v>
      </c>
      <c r="F7280" s="77" t="s">
        <v>1</v>
      </c>
      <c r="G7280" s="77" t="s">
        <v>1</v>
      </c>
      <c r="H7280" s="78" t="s">
        <v>56</v>
      </c>
      <c r="I7280" s="35">
        <f t="shared" ref="I7280:K7280" si="6828">SUM(I7281)</f>
        <v>300</v>
      </c>
      <c r="J7280" s="35">
        <f t="shared" si="6828"/>
        <v>0</v>
      </c>
      <c r="K7280" s="35">
        <f t="shared" si="6828"/>
        <v>0</v>
      </c>
      <c r="L7280" s="35">
        <f t="shared" si="6802"/>
        <v>0</v>
      </c>
      <c r="M7280" s="35">
        <f t="shared" ref="M7280" si="6829">SUM(M7281)</f>
        <v>0</v>
      </c>
      <c r="N7280" s="35">
        <f t="shared" ref="N7280:O7280" si="6830">SUM(N7281)</f>
        <v>0</v>
      </c>
      <c r="O7280" s="35">
        <f t="shared" si="6830"/>
        <v>0</v>
      </c>
      <c r="P7280" s="35">
        <f t="shared" si="6805"/>
        <v>0</v>
      </c>
      <c r="Q7280" s="35" t="str">
        <f t="shared" si="6806"/>
        <v>-</v>
      </c>
      <c r="R7280" s="95"/>
      <c r="S7280" s="95"/>
      <c r="T7280" s="95"/>
      <c r="U7280" s="95"/>
      <c r="V7280" s="95"/>
      <c r="W7280" s="95"/>
      <c r="X7280" s="95"/>
      <c r="Y7280" s="95"/>
    </row>
    <row r="7281" spans="1:25" s="17" customFormat="1" ht="15" customHeight="1" x14ac:dyDescent="0.25">
      <c r="A7281" s="76" t="s">
        <v>935</v>
      </c>
      <c r="B7281" s="76" t="s">
        <v>140</v>
      </c>
      <c r="C7281" s="76" t="s">
        <v>1359</v>
      </c>
      <c r="D7281" s="76" t="s">
        <v>2433</v>
      </c>
      <c r="E7281" s="77" t="s">
        <v>57</v>
      </c>
      <c r="F7281" s="77" t="s">
        <v>1</v>
      </c>
      <c r="G7281" s="77" t="s">
        <v>1</v>
      </c>
      <c r="H7281" s="77" t="s">
        <v>58</v>
      </c>
      <c r="I7281" s="35">
        <f t="shared" ref="I7281:K7281" si="6831">SUM(I7282:I7284)</f>
        <v>300</v>
      </c>
      <c r="J7281" s="35">
        <f t="shared" si="6831"/>
        <v>0</v>
      </c>
      <c r="K7281" s="35">
        <f t="shared" si="6831"/>
        <v>0</v>
      </c>
      <c r="L7281" s="35">
        <f t="shared" si="6802"/>
        <v>0</v>
      </c>
      <c r="M7281" s="35">
        <f t="shared" ref="M7281" si="6832">SUM(M7282:M7284)</f>
        <v>0</v>
      </c>
      <c r="N7281" s="35">
        <f t="shared" ref="N7281:O7281" si="6833">SUM(N7282:N7284)</f>
        <v>0</v>
      </c>
      <c r="O7281" s="35">
        <f t="shared" si="6833"/>
        <v>0</v>
      </c>
      <c r="P7281" s="35">
        <f t="shared" si="6805"/>
        <v>0</v>
      </c>
      <c r="Q7281" s="35" t="str">
        <f t="shared" si="6806"/>
        <v>-</v>
      </c>
      <c r="R7281" s="95"/>
      <c r="S7281" s="95"/>
      <c r="T7281" s="95"/>
      <c r="U7281" s="95"/>
      <c r="V7281" s="95"/>
      <c r="W7281" s="95"/>
      <c r="X7281" s="95"/>
      <c r="Y7281" s="95"/>
    </row>
    <row r="7282" spans="1:25" s="17" customFormat="1" ht="15" customHeight="1" x14ac:dyDescent="0.25">
      <c r="A7282" s="44" t="s">
        <v>935</v>
      </c>
      <c r="B7282" s="44" t="s">
        <v>140</v>
      </c>
      <c r="C7282" s="44" t="s">
        <v>1359</v>
      </c>
      <c r="D7282" s="44" t="s">
        <v>2433</v>
      </c>
      <c r="E7282" s="45" t="s">
        <v>106</v>
      </c>
      <c r="F7282" s="44"/>
      <c r="G7282" s="46" t="s">
        <v>388</v>
      </c>
      <c r="H7282" s="46" t="s">
        <v>105</v>
      </c>
      <c r="I7282" s="35">
        <v>100</v>
      </c>
      <c r="J7282" s="35">
        <v>0</v>
      </c>
      <c r="K7282" s="35">
        <v>0</v>
      </c>
      <c r="L7282" s="35">
        <f t="shared" si="6802"/>
        <v>0</v>
      </c>
      <c r="M7282" s="35"/>
      <c r="N7282" s="35"/>
      <c r="O7282" s="35"/>
      <c r="P7282" s="35">
        <f t="shared" si="6805"/>
        <v>0</v>
      </c>
      <c r="Q7282" s="35" t="str">
        <f t="shared" si="6806"/>
        <v>-</v>
      </c>
      <c r="R7282" s="95"/>
      <c r="S7282" s="95"/>
      <c r="T7282" s="95"/>
      <c r="U7282" s="95"/>
      <c r="V7282" s="95"/>
      <c r="W7282" s="95"/>
      <c r="X7282" s="95"/>
      <c r="Y7282" s="95"/>
    </row>
    <row r="7283" spans="1:25" s="17" customFormat="1" ht="15" customHeight="1" x14ac:dyDescent="0.25">
      <c r="A7283" s="44" t="s">
        <v>935</v>
      </c>
      <c r="B7283" s="44" t="s">
        <v>140</v>
      </c>
      <c r="C7283" s="44" t="s">
        <v>1359</v>
      </c>
      <c r="D7283" s="44" t="s">
        <v>2433</v>
      </c>
      <c r="E7283" s="45">
        <v>614300</v>
      </c>
      <c r="F7283" s="44"/>
      <c r="G7283" s="46" t="s">
        <v>388</v>
      </c>
      <c r="H7283" s="46" t="s">
        <v>60</v>
      </c>
      <c r="I7283" s="35">
        <v>100</v>
      </c>
      <c r="J7283" s="35">
        <v>0</v>
      </c>
      <c r="K7283" s="35">
        <v>0</v>
      </c>
      <c r="L7283" s="35">
        <f t="shared" si="6802"/>
        <v>0</v>
      </c>
      <c r="M7283" s="35"/>
      <c r="N7283" s="35"/>
      <c r="O7283" s="35"/>
      <c r="P7283" s="35">
        <f t="shared" si="6805"/>
        <v>0</v>
      </c>
      <c r="Q7283" s="35" t="str">
        <f t="shared" si="6806"/>
        <v>-</v>
      </c>
      <c r="R7283" s="95"/>
      <c r="S7283" s="95"/>
      <c r="T7283" s="95"/>
      <c r="U7283" s="95"/>
      <c r="V7283" s="95"/>
      <c r="W7283" s="95"/>
      <c r="X7283" s="95"/>
      <c r="Y7283" s="95"/>
    </row>
    <row r="7284" spans="1:25" s="17" customFormat="1" ht="15" customHeight="1" x14ac:dyDescent="0.25">
      <c r="A7284" s="44" t="s">
        <v>935</v>
      </c>
      <c r="B7284" s="44" t="s">
        <v>140</v>
      </c>
      <c r="C7284" s="44" t="s">
        <v>1359</v>
      </c>
      <c r="D7284" s="44" t="s">
        <v>2433</v>
      </c>
      <c r="E7284" s="45" t="s">
        <v>68</v>
      </c>
      <c r="F7284" s="44"/>
      <c r="G7284" s="46" t="s">
        <v>388</v>
      </c>
      <c r="H7284" s="46" t="s">
        <v>67</v>
      </c>
      <c r="I7284" s="35">
        <v>100</v>
      </c>
      <c r="J7284" s="35">
        <v>0</v>
      </c>
      <c r="K7284" s="35">
        <v>0</v>
      </c>
      <c r="L7284" s="35">
        <f t="shared" si="6802"/>
        <v>0</v>
      </c>
      <c r="M7284" s="35"/>
      <c r="N7284" s="35"/>
      <c r="O7284" s="35"/>
      <c r="P7284" s="35">
        <f t="shared" si="6805"/>
        <v>0</v>
      </c>
      <c r="Q7284" s="35" t="str">
        <f t="shared" si="6806"/>
        <v>-</v>
      </c>
      <c r="R7284" s="95"/>
      <c r="S7284" s="95"/>
      <c r="T7284" s="95"/>
      <c r="U7284" s="95"/>
      <c r="V7284" s="95"/>
      <c r="W7284" s="95"/>
      <c r="X7284" s="95"/>
      <c r="Y7284" s="95"/>
    </row>
    <row r="7285" spans="1:25" ht="22.5" customHeight="1" x14ac:dyDescent="0.25">
      <c r="A7285" s="63" t="s">
        <v>1</v>
      </c>
      <c r="B7285" s="63" t="s">
        <v>1</v>
      </c>
      <c r="C7285" s="63" t="s">
        <v>1</v>
      </c>
      <c r="D7285" s="65" t="s">
        <v>1</v>
      </c>
      <c r="E7285" s="65" t="s">
        <v>1</v>
      </c>
      <c r="F7285" s="65" t="s">
        <v>1</v>
      </c>
      <c r="G7285" s="65" t="s">
        <v>1</v>
      </c>
      <c r="H7285" s="66" t="s">
        <v>855</v>
      </c>
      <c r="I7285" s="30">
        <f t="shared" ref="I7285:K7287" si="6834">SUM(I7286)</f>
        <v>5100</v>
      </c>
      <c r="J7285" s="30">
        <f t="shared" si="6834"/>
        <v>0</v>
      </c>
      <c r="K7285" s="30">
        <f t="shared" si="6834"/>
        <v>0</v>
      </c>
      <c r="L7285" s="30">
        <f t="shared" si="6802"/>
        <v>0</v>
      </c>
      <c r="M7285" s="30">
        <f t="shared" ref="M7285:M7287" si="6835">SUM(M7286)</f>
        <v>0</v>
      </c>
      <c r="N7285" s="30">
        <f t="shared" ref="N7285:O7285" si="6836">SUM(N7286)</f>
        <v>0</v>
      </c>
      <c r="O7285" s="30">
        <f t="shared" si="6836"/>
        <v>0</v>
      </c>
      <c r="P7285" s="30">
        <f t="shared" si="6805"/>
        <v>0</v>
      </c>
      <c r="Q7285" s="30" t="str">
        <f t="shared" si="6806"/>
        <v>-</v>
      </c>
      <c r="R7285" s="93"/>
      <c r="S7285" s="93"/>
      <c r="T7285" s="93"/>
      <c r="U7285" s="93"/>
      <c r="V7285" s="93"/>
      <c r="W7285" s="93"/>
      <c r="X7285" s="93"/>
      <c r="Y7285" s="93"/>
    </row>
    <row r="7286" spans="1:25" ht="15" customHeight="1" x14ac:dyDescent="0.25">
      <c r="A7286" s="63" t="s">
        <v>935</v>
      </c>
      <c r="B7286" s="63" t="s">
        <v>140</v>
      </c>
      <c r="C7286" s="63" t="s">
        <v>1359</v>
      </c>
      <c r="D7286" s="63" t="s">
        <v>2433</v>
      </c>
      <c r="E7286" s="65" t="s">
        <v>856</v>
      </c>
      <c r="F7286" s="65" t="s">
        <v>1</v>
      </c>
      <c r="G7286" s="65" t="s">
        <v>1</v>
      </c>
      <c r="H7286" s="65" t="s">
        <v>857</v>
      </c>
      <c r="I7286" s="31">
        <f t="shared" si="6834"/>
        <v>5100</v>
      </c>
      <c r="J7286" s="31">
        <f t="shared" si="6834"/>
        <v>0</v>
      </c>
      <c r="K7286" s="31">
        <f t="shared" si="6834"/>
        <v>0</v>
      </c>
      <c r="L7286" s="31">
        <f t="shared" si="6802"/>
        <v>0</v>
      </c>
      <c r="M7286" s="31">
        <f t="shared" si="6835"/>
        <v>0</v>
      </c>
      <c r="N7286" s="31">
        <f t="shared" ref="N7286:O7287" si="6837">SUM(N7287)</f>
        <v>0</v>
      </c>
      <c r="O7286" s="31">
        <f t="shared" si="6837"/>
        <v>0</v>
      </c>
      <c r="P7286" s="31">
        <f t="shared" si="6805"/>
        <v>0</v>
      </c>
      <c r="Q7286" s="31" t="str">
        <f t="shared" si="6806"/>
        <v>-</v>
      </c>
      <c r="R7286" s="94"/>
      <c r="S7286" s="94"/>
      <c r="T7286" s="94"/>
      <c r="U7286" s="94"/>
      <c r="V7286" s="94"/>
      <c r="W7286" s="94"/>
      <c r="X7286" s="94"/>
      <c r="Y7286" s="94"/>
    </row>
    <row r="7287" spans="1:25" ht="15" customHeight="1" x14ac:dyDescent="0.25">
      <c r="A7287" s="63" t="s">
        <v>935</v>
      </c>
      <c r="B7287" s="63" t="s">
        <v>140</v>
      </c>
      <c r="C7287" s="63" t="s">
        <v>1359</v>
      </c>
      <c r="D7287" s="63" t="s">
        <v>2433</v>
      </c>
      <c r="E7287" s="63" t="s">
        <v>861</v>
      </c>
      <c r="F7287" s="64" t="s">
        <v>1</v>
      </c>
      <c r="G7287" s="53" t="s">
        <v>1</v>
      </c>
      <c r="H7287" s="65" t="s">
        <v>862</v>
      </c>
      <c r="I7287" s="31">
        <f t="shared" si="6834"/>
        <v>5100</v>
      </c>
      <c r="J7287" s="31">
        <f t="shared" si="6834"/>
        <v>0</v>
      </c>
      <c r="K7287" s="31">
        <f t="shared" si="6834"/>
        <v>0</v>
      </c>
      <c r="L7287" s="31">
        <f t="shared" si="6802"/>
        <v>0</v>
      </c>
      <c r="M7287" s="31">
        <f t="shared" si="6835"/>
        <v>0</v>
      </c>
      <c r="N7287" s="31">
        <f t="shared" si="6837"/>
        <v>0</v>
      </c>
      <c r="O7287" s="31">
        <f t="shared" si="6837"/>
        <v>0</v>
      </c>
      <c r="P7287" s="31">
        <f t="shared" si="6805"/>
        <v>0</v>
      </c>
      <c r="Q7287" s="31" t="str">
        <f t="shared" si="6806"/>
        <v>-</v>
      </c>
      <c r="R7287" s="94"/>
      <c r="S7287" s="94"/>
      <c r="T7287" s="94"/>
      <c r="U7287" s="94"/>
      <c r="V7287" s="94"/>
      <c r="W7287" s="94"/>
      <c r="X7287" s="94"/>
      <c r="Y7287" s="94"/>
    </row>
    <row r="7288" spans="1:25" ht="15" customHeight="1" x14ac:dyDescent="0.25">
      <c r="A7288" s="64" t="s">
        <v>935</v>
      </c>
      <c r="B7288" s="64" t="s">
        <v>140</v>
      </c>
      <c r="C7288" s="64" t="s">
        <v>1359</v>
      </c>
      <c r="D7288" s="64" t="s">
        <v>2433</v>
      </c>
      <c r="E7288" s="20" t="s">
        <v>863</v>
      </c>
      <c r="F7288" s="64"/>
      <c r="G7288" s="53" t="s">
        <v>388</v>
      </c>
      <c r="H7288" s="53" t="s">
        <v>862</v>
      </c>
      <c r="I7288" s="26">
        <v>5100</v>
      </c>
      <c r="J7288" s="26">
        <v>0</v>
      </c>
      <c r="K7288" s="26">
        <v>0</v>
      </c>
      <c r="L7288" s="26">
        <f t="shared" si="6802"/>
        <v>0</v>
      </c>
      <c r="M7288" s="26"/>
      <c r="N7288" s="26"/>
      <c r="O7288" s="26"/>
      <c r="P7288" s="26">
        <f t="shared" si="6805"/>
        <v>0</v>
      </c>
      <c r="Q7288" s="26" t="str">
        <f t="shared" si="6806"/>
        <v>-</v>
      </c>
      <c r="R7288" s="90"/>
      <c r="S7288" s="90"/>
      <c r="T7288" s="90"/>
      <c r="U7288" s="90"/>
      <c r="V7288" s="90"/>
      <c r="W7288" s="90"/>
      <c r="X7288" s="90"/>
      <c r="Y7288" s="90"/>
    </row>
    <row r="7289" spans="1:25" ht="22.5" customHeight="1" x14ac:dyDescent="0.25">
      <c r="A7289" s="63" t="s">
        <v>1</v>
      </c>
      <c r="B7289" s="63" t="s">
        <v>1</v>
      </c>
      <c r="C7289" s="63" t="s">
        <v>1</v>
      </c>
      <c r="D7289" s="65" t="s">
        <v>1</v>
      </c>
      <c r="E7289" s="65" t="s">
        <v>1</v>
      </c>
      <c r="F7289" s="65" t="s">
        <v>1</v>
      </c>
      <c r="G7289" s="65" t="s">
        <v>1</v>
      </c>
      <c r="H7289" s="66" t="s">
        <v>69</v>
      </c>
      <c r="I7289" s="30">
        <f t="shared" ref="I7289:K7289" si="6838">SUM(I7290)</f>
        <v>104695</v>
      </c>
      <c r="J7289" s="30">
        <f t="shared" si="6838"/>
        <v>0</v>
      </c>
      <c r="K7289" s="30">
        <f t="shared" si="6838"/>
        <v>0</v>
      </c>
      <c r="L7289" s="30">
        <f t="shared" si="6802"/>
        <v>0</v>
      </c>
      <c r="M7289" s="30">
        <f t="shared" ref="M7289" si="6839">SUM(M7290)</f>
        <v>0</v>
      </c>
      <c r="N7289" s="30">
        <f t="shared" ref="N7289:O7289" si="6840">SUM(N7290)</f>
        <v>0</v>
      </c>
      <c r="O7289" s="30">
        <f t="shared" si="6840"/>
        <v>0</v>
      </c>
      <c r="P7289" s="30">
        <f t="shared" si="6805"/>
        <v>0</v>
      </c>
      <c r="Q7289" s="30" t="str">
        <f t="shared" si="6806"/>
        <v>-</v>
      </c>
      <c r="R7289" s="93"/>
      <c r="S7289" s="93"/>
      <c r="T7289" s="93"/>
      <c r="U7289" s="93"/>
      <c r="V7289" s="93"/>
      <c r="W7289" s="93"/>
      <c r="X7289" s="93"/>
      <c r="Y7289" s="93"/>
    </row>
    <row r="7290" spans="1:25" ht="15" customHeight="1" x14ac:dyDescent="0.25">
      <c r="A7290" s="63" t="s">
        <v>935</v>
      </c>
      <c r="B7290" s="63" t="s">
        <v>140</v>
      </c>
      <c r="C7290" s="63" t="s">
        <v>1359</v>
      </c>
      <c r="D7290" s="63" t="s">
        <v>2433</v>
      </c>
      <c r="E7290" s="65" t="s">
        <v>70</v>
      </c>
      <c r="F7290" s="65" t="s">
        <v>1</v>
      </c>
      <c r="G7290" s="65" t="s">
        <v>1</v>
      </c>
      <c r="H7290" s="65" t="s">
        <v>71</v>
      </c>
      <c r="I7290" s="31">
        <f t="shared" ref="I7290:K7290" si="6841">SUM(I7291:I7293)</f>
        <v>104695</v>
      </c>
      <c r="J7290" s="31">
        <f t="shared" si="6841"/>
        <v>0</v>
      </c>
      <c r="K7290" s="31">
        <f t="shared" si="6841"/>
        <v>0</v>
      </c>
      <c r="L7290" s="31">
        <f t="shared" si="6802"/>
        <v>0</v>
      </c>
      <c r="M7290" s="31">
        <f t="shared" ref="M7290" si="6842">SUM(M7291:M7293)</f>
        <v>0</v>
      </c>
      <c r="N7290" s="31">
        <f t="shared" ref="N7290:O7290" si="6843">SUM(N7291:N7293)</f>
        <v>0</v>
      </c>
      <c r="O7290" s="31">
        <f t="shared" si="6843"/>
        <v>0</v>
      </c>
      <c r="P7290" s="31">
        <f t="shared" si="6805"/>
        <v>0</v>
      </c>
      <c r="Q7290" s="31" t="str">
        <f t="shared" si="6806"/>
        <v>-</v>
      </c>
      <c r="R7290" s="94"/>
      <c r="S7290" s="94"/>
      <c r="T7290" s="94"/>
      <c r="U7290" s="94"/>
      <c r="V7290" s="94"/>
      <c r="W7290" s="94"/>
      <c r="X7290" s="94"/>
      <c r="Y7290" s="94"/>
    </row>
    <row r="7291" spans="1:25" ht="15" customHeight="1" x14ac:dyDescent="0.25">
      <c r="A7291" s="64" t="s">
        <v>935</v>
      </c>
      <c r="B7291" s="64" t="s">
        <v>140</v>
      </c>
      <c r="C7291" s="64" t="s">
        <v>1359</v>
      </c>
      <c r="D7291" s="64" t="s">
        <v>2433</v>
      </c>
      <c r="E7291" s="20" t="s">
        <v>74</v>
      </c>
      <c r="F7291" s="64"/>
      <c r="G7291" s="53" t="s">
        <v>388</v>
      </c>
      <c r="H7291" s="53" t="s">
        <v>73</v>
      </c>
      <c r="I7291" s="26">
        <v>104495</v>
      </c>
      <c r="J7291" s="26">
        <v>0</v>
      </c>
      <c r="K7291" s="26">
        <v>0</v>
      </c>
      <c r="L7291" s="26">
        <f t="shared" si="6802"/>
        <v>0</v>
      </c>
      <c r="M7291" s="26"/>
      <c r="N7291" s="26"/>
      <c r="O7291" s="26"/>
      <c r="P7291" s="26">
        <f t="shared" si="6805"/>
        <v>0</v>
      </c>
      <c r="Q7291" s="26" t="str">
        <f t="shared" si="6806"/>
        <v>-</v>
      </c>
      <c r="R7291" s="90"/>
      <c r="S7291" s="90"/>
      <c r="T7291" s="90"/>
      <c r="U7291" s="90"/>
      <c r="V7291" s="90"/>
      <c r="W7291" s="90"/>
      <c r="X7291" s="90"/>
      <c r="Y7291" s="90"/>
    </row>
    <row r="7292" spans="1:25" s="17" customFormat="1" ht="15" customHeight="1" x14ac:dyDescent="0.25">
      <c r="A7292" s="44" t="s">
        <v>935</v>
      </c>
      <c r="B7292" s="44" t="s">
        <v>140</v>
      </c>
      <c r="C7292" s="44" t="s">
        <v>1359</v>
      </c>
      <c r="D7292" s="44" t="s">
        <v>2433</v>
      </c>
      <c r="E7292" s="45">
        <v>821500</v>
      </c>
      <c r="F7292" s="44"/>
      <c r="G7292" s="46" t="s">
        <v>388</v>
      </c>
      <c r="H7292" s="46" t="s">
        <v>3801</v>
      </c>
      <c r="I7292" s="35">
        <v>100</v>
      </c>
      <c r="J7292" s="35">
        <v>0</v>
      </c>
      <c r="K7292" s="35">
        <v>0</v>
      </c>
      <c r="L7292" s="35">
        <f t="shared" si="6802"/>
        <v>0</v>
      </c>
      <c r="M7292" s="35"/>
      <c r="N7292" s="35"/>
      <c r="O7292" s="35"/>
      <c r="P7292" s="35">
        <f t="shared" si="6805"/>
        <v>0</v>
      </c>
      <c r="Q7292" s="35" t="str">
        <f t="shared" si="6806"/>
        <v>-</v>
      </c>
      <c r="R7292" s="95"/>
      <c r="S7292" s="95"/>
      <c r="T7292" s="95"/>
      <c r="U7292" s="95"/>
      <c r="V7292" s="95"/>
      <c r="W7292" s="95"/>
      <c r="X7292" s="95"/>
      <c r="Y7292" s="95"/>
    </row>
    <row r="7293" spans="1:25" s="17" customFormat="1" ht="15" customHeight="1" x14ac:dyDescent="0.25">
      <c r="A7293" s="44" t="s">
        <v>935</v>
      </c>
      <c r="B7293" s="44" t="s">
        <v>140</v>
      </c>
      <c r="C7293" s="44" t="s">
        <v>1359</v>
      </c>
      <c r="D7293" s="44" t="s">
        <v>2433</v>
      </c>
      <c r="E7293" s="45" t="s">
        <v>323</v>
      </c>
      <c r="F7293" s="44"/>
      <c r="G7293" s="46" t="s">
        <v>388</v>
      </c>
      <c r="H7293" s="46" t="s">
        <v>322</v>
      </c>
      <c r="I7293" s="35">
        <v>100</v>
      </c>
      <c r="J7293" s="35">
        <v>0</v>
      </c>
      <c r="K7293" s="35">
        <v>0</v>
      </c>
      <c r="L7293" s="35">
        <f t="shared" si="6802"/>
        <v>0</v>
      </c>
      <c r="M7293" s="35"/>
      <c r="N7293" s="35"/>
      <c r="O7293" s="35"/>
      <c r="P7293" s="35">
        <f t="shared" si="6805"/>
        <v>0</v>
      </c>
      <c r="Q7293" s="35" t="str">
        <f t="shared" si="6806"/>
        <v>-</v>
      </c>
      <c r="R7293" s="95"/>
      <c r="S7293" s="95"/>
      <c r="T7293" s="95"/>
      <c r="U7293" s="95"/>
      <c r="V7293" s="95"/>
      <c r="W7293" s="95"/>
      <c r="X7293" s="95"/>
      <c r="Y7293" s="95"/>
    </row>
    <row r="7294" spans="1:25" s="4" customFormat="1" ht="15" customHeight="1" x14ac:dyDescent="0.25">
      <c r="A7294" s="63" t="s">
        <v>1</v>
      </c>
      <c r="B7294" s="63" t="s">
        <v>1</v>
      </c>
      <c r="C7294" s="63" t="s">
        <v>1</v>
      </c>
      <c r="D7294" s="65" t="s">
        <v>1</v>
      </c>
      <c r="E7294" s="65" t="s">
        <v>1</v>
      </c>
      <c r="F7294" s="65" t="s">
        <v>1</v>
      </c>
      <c r="G7294" s="65" t="s">
        <v>1</v>
      </c>
      <c r="H7294" s="66" t="s">
        <v>864</v>
      </c>
      <c r="I7294" s="24">
        <f t="shared" ref="I7294:K7295" si="6844">SUM(I7295)</f>
        <v>17000</v>
      </c>
      <c r="J7294" s="24">
        <f t="shared" si="6844"/>
        <v>0</v>
      </c>
      <c r="K7294" s="24">
        <f t="shared" si="6844"/>
        <v>0</v>
      </c>
      <c r="L7294" s="24">
        <f t="shared" si="6802"/>
        <v>0</v>
      </c>
      <c r="M7294" s="24">
        <f t="shared" ref="M7294:M7295" si="6845">SUM(M7295)</f>
        <v>0</v>
      </c>
      <c r="N7294" s="24">
        <f t="shared" ref="N7294:O7295" si="6846">SUM(N7295)</f>
        <v>0</v>
      </c>
      <c r="O7294" s="24">
        <f t="shared" si="6846"/>
        <v>0</v>
      </c>
      <c r="P7294" s="24">
        <f t="shared" si="6805"/>
        <v>0</v>
      </c>
      <c r="Q7294" s="24" t="str">
        <f t="shared" si="6806"/>
        <v>-</v>
      </c>
      <c r="R7294" s="102"/>
      <c r="S7294" s="102"/>
      <c r="T7294" s="102"/>
      <c r="U7294" s="102"/>
      <c r="V7294" s="102"/>
      <c r="W7294" s="102"/>
      <c r="X7294" s="102"/>
      <c r="Y7294" s="102"/>
    </row>
    <row r="7295" spans="1:25" s="4" customFormat="1" ht="15" customHeight="1" x14ac:dyDescent="0.25">
      <c r="A7295" s="63" t="s">
        <v>935</v>
      </c>
      <c r="B7295" s="63" t="s">
        <v>140</v>
      </c>
      <c r="C7295" s="63" t="s">
        <v>1359</v>
      </c>
      <c r="D7295" s="63" t="s">
        <v>2433</v>
      </c>
      <c r="E7295" s="65" t="s">
        <v>865</v>
      </c>
      <c r="F7295" s="65" t="s">
        <v>1</v>
      </c>
      <c r="G7295" s="65" t="s">
        <v>1</v>
      </c>
      <c r="H7295" s="65" t="s">
        <v>866</v>
      </c>
      <c r="I7295" s="6">
        <f t="shared" si="6844"/>
        <v>17000</v>
      </c>
      <c r="J7295" s="6">
        <f t="shared" si="6844"/>
        <v>0</v>
      </c>
      <c r="K7295" s="6">
        <f t="shared" si="6844"/>
        <v>0</v>
      </c>
      <c r="L7295" s="6">
        <f t="shared" si="6802"/>
        <v>0</v>
      </c>
      <c r="M7295" s="6">
        <f t="shared" si="6845"/>
        <v>0</v>
      </c>
      <c r="N7295" s="6">
        <f t="shared" si="6846"/>
        <v>0</v>
      </c>
      <c r="O7295" s="6">
        <f t="shared" si="6846"/>
        <v>0</v>
      </c>
      <c r="P7295" s="6">
        <f t="shared" si="6805"/>
        <v>0</v>
      </c>
      <c r="Q7295" s="6" t="str">
        <f t="shared" si="6806"/>
        <v>-</v>
      </c>
      <c r="R7295" s="8"/>
      <c r="S7295" s="8"/>
      <c r="T7295" s="8"/>
      <c r="U7295" s="8"/>
      <c r="V7295" s="8"/>
      <c r="W7295" s="8"/>
      <c r="X7295" s="8"/>
      <c r="Y7295" s="8"/>
    </row>
    <row r="7296" spans="1:25" s="17" customFormat="1" ht="15" customHeight="1" x14ac:dyDescent="0.25">
      <c r="A7296" s="44" t="s">
        <v>935</v>
      </c>
      <c r="B7296" s="44" t="s">
        <v>140</v>
      </c>
      <c r="C7296" s="44" t="s">
        <v>1359</v>
      </c>
      <c r="D7296" s="44" t="s">
        <v>2433</v>
      </c>
      <c r="E7296" s="45">
        <v>823300</v>
      </c>
      <c r="F7296" s="44"/>
      <c r="G7296" s="44" t="s">
        <v>388</v>
      </c>
      <c r="H7296" s="46" t="s">
        <v>869</v>
      </c>
      <c r="I7296" s="16">
        <v>17000</v>
      </c>
      <c r="J7296" s="16">
        <v>0</v>
      </c>
      <c r="K7296" s="16">
        <v>0</v>
      </c>
      <c r="L7296" s="16">
        <f t="shared" si="6802"/>
        <v>0</v>
      </c>
      <c r="M7296" s="16"/>
      <c r="N7296" s="16"/>
      <c r="O7296" s="16"/>
      <c r="P7296" s="16">
        <f t="shared" si="6805"/>
        <v>0</v>
      </c>
      <c r="Q7296" s="16" t="str">
        <f t="shared" si="6806"/>
        <v>-</v>
      </c>
      <c r="R7296" s="103"/>
      <c r="S7296" s="103"/>
      <c r="T7296" s="103"/>
      <c r="U7296" s="103"/>
      <c r="V7296" s="103"/>
      <c r="W7296" s="103"/>
      <c r="X7296" s="103"/>
      <c r="Y7296" s="103"/>
    </row>
    <row r="7297" spans="1:25" ht="22.5" customHeight="1" x14ac:dyDescent="0.25">
      <c r="A7297" s="53" t="s">
        <v>1</v>
      </c>
      <c r="B7297" s="53" t="s">
        <v>1</v>
      </c>
      <c r="C7297" s="53" t="s">
        <v>1</v>
      </c>
      <c r="D7297" s="53" t="s">
        <v>1</v>
      </c>
      <c r="E7297" s="53" t="s">
        <v>1</v>
      </c>
      <c r="F7297" s="53" t="s">
        <v>1</v>
      </c>
      <c r="G7297" s="53" t="s">
        <v>1</v>
      </c>
      <c r="H7297" s="66" t="s">
        <v>2435</v>
      </c>
      <c r="I7297" s="13">
        <f t="shared" ref="I7297:K7297" si="6847">SUM(I7256,I7285,I7289,I7294,I7280)</f>
        <v>1862814</v>
      </c>
      <c r="J7297" s="13">
        <f t="shared" si="6847"/>
        <v>1298733</v>
      </c>
      <c r="K7297" s="13">
        <f t="shared" si="6847"/>
        <v>670908</v>
      </c>
      <c r="L7297" s="13">
        <f t="shared" si="6802"/>
        <v>340359</v>
      </c>
      <c r="M7297" s="13">
        <f t="shared" ref="M7297" si="6848">SUM(M7256,M7285,M7289,M7294,M7280)</f>
        <v>121481</v>
      </c>
      <c r="N7297" s="13">
        <f t="shared" ref="N7297:O7297" si="6849">SUM(N7256,N7285,N7289,N7294,N7280)</f>
        <v>111117</v>
      </c>
      <c r="O7297" s="13">
        <f t="shared" si="6849"/>
        <v>107761</v>
      </c>
      <c r="P7297" s="13">
        <f t="shared" si="6805"/>
        <v>1011267</v>
      </c>
      <c r="Q7297" s="13">
        <f t="shared" si="6806"/>
        <v>77.865658299280909</v>
      </c>
      <c r="R7297" s="93"/>
      <c r="S7297" s="93"/>
      <c r="T7297" s="93"/>
      <c r="U7297" s="93"/>
      <c r="V7297" s="93"/>
      <c r="W7297" s="93"/>
      <c r="X7297" s="93"/>
      <c r="Y7297" s="93"/>
    </row>
    <row r="7298" spans="1:25" ht="15" customHeight="1" thickBot="1" x14ac:dyDescent="0.3">
      <c r="A7298" s="53" t="s">
        <v>1</v>
      </c>
      <c r="B7298" s="53" t="s">
        <v>1</v>
      </c>
      <c r="C7298" s="53" t="s">
        <v>1</v>
      </c>
      <c r="D7298" s="53" t="s">
        <v>1</v>
      </c>
      <c r="E7298" s="53" t="s">
        <v>1</v>
      </c>
      <c r="F7298" s="53" t="s">
        <v>1</v>
      </c>
      <c r="G7298" s="53" t="s">
        <v>1</v>
      </c>
      <c r="H7298" s="65" t="s">
        <v>76</v>
      </c>
      <c r="I7298" s="31"/>
      <c r="J7298" s="31"/>
      <c r="K7298" s="31">
        <v>0</v>
      </c>
      <c r="L7298" s="31"/>
      <c r="M7298" s="31"/>
      <c r="N7298" s="31"/>
      <c r="O7298" s="31"/>
      <c r="P7298" s="31"/>
      <c r="Q7298" s="31"/>
      <c r="R7298" s="94"/>
      <c r="S7298" s="94"/>
      <c r="T7298" s="94"/>
      <c r="U7298" s="94"/>
      <c r="V7298" s="94"/>
      <c r="W7298" s="94"/>
      <c r="X7298" s="94"/>
      <c r="Y7298" s="94"/>
    </row>
    <row r="7299" spans="1:25" ht="47.25" customHeight="1" thickBot="1" x14ac:dyDescent="0.3">
      <c r="A7299" s="110" t="s">
        <v>1</v>
      </c>
      <c r="B7299" s="110" t="s">
        <v>1</v>
      </c>
      <c r="C7299" s="110" t="s">
        <v>1</v>
      </c>
      <c r="D7299" s="110" t="s">
        <v>1</v>
      </c>
      <c r="E7299" s="110" t="s">
        <v>1</v>
      </c>
      <c r="F7299" s="110" t="s">
        <v>1</v>
      </c>
      <c r="G7299" s="110" t="s">
        <v>1</v>
      </c>
      <c r="H7299" s="28" t="s">
        <v>77</v>
      </c>
      <c r="I7299" s="109" t="s">
        <v>3984</v>
      </c>
      <c r="J7299" s="109" t="s">
        <v>11</v>
      </c>
      <c r="K7299" s="109" t="s">
        <v>3989</v>
      </c>
      <c r="L7299" s="109" t="s">
        <v>3985</v>
      </c>
      <c r="M7299" s="109" t="s">
        <v>4027</v>
      </c>
      <c r="N7299" s="109" t="s">
        <v>3988</v>
      </c>
      <c r="O7299" s="109" t="s">
        <v>3986</v>
      </c>
      <c r="P7299" s="109" t="s">
        <v>3987</v>
      </c>
      <c r="Q7299" s="109" t="s">
        <v>3695</v>
      </c>
      <c r="R7299" s="91"/>
      <c r="S7299" s="91"/>
      <c r="T7299" s="91"/>
      <c r="U7299" s="91"/>
      <c r="V7299" s="91"/>
      <c r="W7299" s="91"/>
      <c r="X7299" s="91"/>
      <c r="Y7299" s="91"/>
    </row>
    <row r="7300" spans="1:25" ht="15" customHeight="1" x14ac:dyDescent="0.25">
      <c r="A7300" s="111"/>
      <c r="B7300" s="111"/>
      <c r="C7300" s="111"/>
      <c r="D7300" s="111"/>
      <c r="E7300" s="111"/>
      <c r="F7300" s="111"/>
      <c r="G7300" s="111"/>
      <c r="H7300" s="67" t="s">
        <v>1</v>
      </c>
      <c r="I7300" s="29">
        <v>1</v>
      </c>
      <c r="J7300" s="29">
        <v>2</v>
      </c>
      <c r="K7300" s="29">
        <v>3</v>
      </c>
      <c r="L7300" s="29" t="s">
        <v>3478</v>
      </c>
      <c r="M7300" s="29">
        <v>5</v>
      </c>
      <c r="N7300" s="29">
        <v>6</v>
      </c>
      <c r="O7300" s="29">
        <v>7</v>
      </c>
      <c r="P7300" s="29" t="s">
        <v>3696</v>
      </c>
      <c r="Q7300" s="29">
        <v>9</v>
      </c>
      <c r="R7300" s="92"/>
      <c r="S7300" s="92"/>
      <c r="T7300" s="92"/>
      <c r="U7300" s="92"/>
      <c r="V7300" s="92"/>
      <c r="W7300" s="92"/>
      <c r="X7300" s="92"/>
      <c r="Y7300" s="92"/>
    </row>
    <row r="7301" spans="1:25" ht="15" customHeight="1" x14ac:dyDescent="0.25">
      <c r="A7301" s="111"/>
      <c r="B7301" s="111"/>
      <c r="C7301" s="111"/>
      <c r="D7301" s="111"/>
      <c r="E7301" s="111"/>
      <c r="F7301" s="111"/>
      <c r="G7301" s="111"/>
      <c r="H7301" s="68" t="s">
        <v>485</v>
      </c>
      <c r="I7301" s="32">
        <f t="shared" ref="I7301:K7301" si="6850">SUM(I7297)</f>
        <v>1862814</v>
      </c>
      <c r="J7301" s="32">
        <f t="shared" si="6850"/>
        <v>1298733</v>
      </c>
      <c r="K7301" s="32">
        <f t="shared" si="6850"/>
        <v>670908</v>
      </c>
      <c r="L7301" s="32">
        <f t="shared" si="6802"/>
        <v>340359</v>
      </c>
      <c r="M7301" s="32">
        <f t="shared" ref="M7301" si="6851">SUM(M7297)</f>
        <v>121481</v>
      </c>
      <c r="N7301" s="32">
        <f t="shared" ref="N7301:O7301" si="6852">SUM(N7297)</f>
        <v>111117</v>
      </c>
      <c r="O7301" s="32">
        <f t="shared" si="6852"/>
        <v>107761</v>
      </c>
      <c r="P7301" s="32">
        <f t="shared" si="6805"/>
        <v>1011267</v>
      </c>
      <c r="Q7301" s="32">
        <f t="shared" si="6806"/>
        <v>77.865658299280909</v>
      </c>
      <c r="R7301" s="90"/>
      <c r="S7301" s="90"/>
      <c r="T7301" s="90"/>
      <c r="U7301" s="90"/>
      <c r="V7301" s="90"/>
      <c r="W7301" s="90"/>
      <c r="X7301" s="90"/>
      <c r="Y7301" s="90"/>
    </row>
    <row r="7302" spans="1:25" ht="15" customHeight="1" x14ac:dyDescent="0.25">
      <c r="A7302" s="111"/>
      <c r="B7302" s="111"/>
      <c r="C7302" s="111"/>
      <c r="D7302" s="111"/>
      <c r="E7302" s="111"/>
      <c r="F7302" s="111"/>
      <c r="G7302" s="111"/>
      <c r="H7302" s="69" t="s">
        <v>79</v>
      </c>
      <c r="I7302" s="32">
        <f t="shared" ref="I7302:K7302" si="6853">SUM(I7301)</f>
        <v>1862814</v>
      </c>
      <c r="J7302" s="32">
        <f t="shared" si="6853"/>
        <v>1298733</v>
      </c>
      <c r="K7302" s="32">
        <f t="shared" si="6853"/>
        <v>670908</v>
      </c>
      <c r="L7302" s="32">
        <f t="shared" si="6802"/>
        <v>340359</v>
      </c>
      <c r="M7302" s="32">
        <f t="shared" ref="M7302" si="6854">SUM(M7301)</f>
        <v>121481</v>
      </c>
      <c r="N7302" s="32">
        <f t="shared" ref="N7302:O7302" si="6855">SUM(N7301)</f>
        <v>111117</v>
      </c>
      <c r="O7302" s="32">
        <f t="shared" si="6855"/>
        <v>107761</v>
      </c>
      <c r="P7302" s="32">
        <f t="shared" si="6805"/>
        <v>1011267</v>
      </c>
      <c r="Q7302" s="32">
        <f t="shared" si="6806"/>
        <v>77.865658299280909</v>
      </c>
      <c r="R7302" s="90"/>
      <c r="S7302" s="90"/>
      <c r="T7302" s="90"/>
      <c r="U7302" s="90"/>
      <c r="V7302" s="90"/>
      <c r="W7302" s="90"/>
      <c r="X7302" s="90"/>
      <c r="Y7302" s="90"/>
    </row>
    <row r="7303" spans="1:25" ht="15" customHeight="1" x14ac:dyDescent="0.25">
      <c r="A7303" s="112"/>
      <c r="B7303" s="112"/>
      <c r="C7303" s="112"/>
      <c r="D7303" s="112"/>
      <c r="E7303" s="112"/>
      <c r="F7303" s="112"/>
      <c r="G7303" s="112"/>
      <c r="I7303" s="27"/>
      <c r="J7303" s="27"/>
      <c r="K7303" s="27">
        <v>0</v>
      </c>
      <c r="L7303" s="27"/>
      <c r="M7303" s="27"/>
      <c r="N7303" s="27"/>
      <c r="O7303" s="27"/>
      <c r="P7303" s="27"/>
      <c r="Q7303" s="27"/>
      <c r="R7303" s="27"/>
      <c r="S7303" s="27"/>
      <c r="T7303" s="27"/>
      <c r="U7303" s="27"/>
      <c r="V7303" s="27"/>
      <c r="W7303" s="27"/>
      <c r="X7303" s="27"/>
      <c r="Y7303" s="27"/>
    </row>
    <row r="7304" spans="1:25" ht="15" customHeight="1" thickBot="1" x14ac:dyDescent="0.3">
      <c r="A7304" s="53" t="s">
        <v>1</v>
      </c>
      <c r="B7304" s="53" t="s">
        <v>1</v>
      </c>
      <c r="C7304" s="53" t="s">
        <v>1</v>
      </c>
      <c r="D7304" s="53" t="s">
        <v>1</v>
      </c>
      <c r="E7304" s="53" t="s">
        <v>1</v>
      </c>
      <c r="F7304" s="53" t="s">
        <v>1</v>
      </c>
      <c r="G7304" s="53" t="s">
        <v>1</v>
      </c>
      <c r="H7304" s="21" t="s">
        <v>1</v>
      </c>
      <c r="I7304" s="33"/>
      <c r="J7304" s="33"/>
      <c r="K7304" s="33">
        <v>0</v>
      </c>
      <c r="L7304" s="33"/>
      <c r="M7304" s="33"/>
      <c r="N7304" s="33"/>
      <c r="O7304" s="33"/>
      <c r="P7304" s="33"/>
      <c r="Q7304" s="33"/>
      <c r="R7304" s="33"/>
      <c r="S7304" s="33"/>
      <c r="T7304" s="33"/>
      <c r="U7304" s="33"/>
      <c r="V7304" s="33"/>
      <c r="W7304" s="33"/>
      <c r="X7304" s="33"/>
      <c r="Y7304" s="33"/>
    </row>
    <row r="7305" spans="1:25" ht="45.75" customHeight="1" thickBot="1" x14ac:dyDescent="0.3">
      <c r="A7305" s="28" t="s">
        <v>4</v>
      </c>
      <c r="B7305" s="28" t="s">
        <v>5</v>
      </c>
      <c r="C7305" s="28" t="s">
        <v>6</v>
      </c>
      <c r="D7305" s="57" t="s">
        <v>1</v>
      </c>
      <c r="E7305" s="28" t="s">
        <v>7</v>
      </c>
      <c r="F7305" s="28" t="s">
        <v>8</v>
      </c>
      <c r="G7305" s="28" t="s">
        <v>9</v>
      </c>
      <c r="H7305" s="28" t="s">
        <v>10</v>
      </c>
      <c r="I7305" s="109" t="s">
        <v>3984</v>
      </c>
      <c r="J7305" s="109" t="s">
        <v>11</v>
      </c>
      <c r="K7305" s="109" t="s">
        <v>3989</v>
      </c>
      <c r="L7305" s="109" t="s">
        <v>3985</v>
      </c>
      <c r="M7305" s="109" t="s">
        <v>4027</v>
      </c>
      <c r="N7305" s="109" t="s">
        <v>3988</v>
      </c>
      <c r="O7305" s="109" t="s">
        <v>3986</v>
      </c>
      <c r="P7305" s="109" t="s">
        <v>3987</v>
      </c>
      <c r="Q7305" s="109" t="s">
        <v>3695</v>
      </c>
      <c r="R7305" s="91"/>
      <c r="S7305" s="91"/>
      <c r="T7305" s="91"/>
      <c r="U7305" s="91"/>
      <c r="V7305" s="91"/>
      <c r="W7305" s="91"/>
      <c r="X7305" s="91"/>
      <c r="Y7305" s="91"/>
    </row>
    <row r="7306" spans="1:25" ht="15" customHeight="1" x14ac:dyDescent="0.25">
      <c r="A7306" s="58" t="s">
        <v>1</v>
      </c>
      <c r="B7306" s="58" t="s">
        <v>1</v>
      </c>
      <c r="C7306" s="58" t="s">
        <v>1</v>
      </c>
      <c r="D7306" s="59" t="s">
        <v>1</v>
      </c>
      <c r="E7306" s="59" t="s">
        <v>1</v>
      </c>
      <c r="F7306" s="60" t="s">
        <v>1</v>
      </c>
      <c r="G7306" s="61" t="s">
        <v>1</v>
      </c>
      <c r="H7306" s="62" t="s">
        <v>1</v>
      </c>
      <c r="I7306" s="29">
        <v>1</v>
      </c>
      <c r="J7306" s="29">
        <v>2</v>
      </c>
      <c r="K7306" s="29">
        <v>3</v>
      </c>
      <c r="L7306" s="29" t="s">
        <v>3478</v>
      </c>
      <c r="M7306" s="29">
        <v>5</v>
      </c>
      <c r="N7306" s="29">
        <v>6</v>
      </c>
      <c r="O7306" s="29">
        <v>7</v>
      </c>
      <c r="P7306" s="29" t="s">
        <v>3696</v>
      </c>
      <c r="Q7306" s="29">
        <v>9</v>
      </c>
      <c r="R7306" s="92"/>
      <c r="S7306" s="92"/>
      <c r="T7306" s="92"/>
      <c r="U7306" s="92"/>
      <c r="V7306" s="92"/>
      <c r="W7306" s="92"/>
      <c r="X7306" s="92"/>
      <c r="Y7306" s="92"/>
    </row>
    <row r="7307" spans="1:25" ht="15" customHeight="1" x14ac:dyDescent="0.25">
      <c r="A7307" s="63" t="s">
        <v>935</v>
      </c>
      <c r="B7307" s="63" t="s">
        <v>140</v>
      </c>
      <c r="C7307" s="64" t="s">
        <v>1370</v>
      </c>
      <c r="D7307" s="64" t="s">
        <v>2436</v>
      </c>
      <c r="E7307" s="65" t="s">
        <v>1</v>
      </c>
      <c r="F7307" s="65" t="s">
        <v>1</v>
      </c>
      <c r="G7307" s="65" t="s">
        <v>1</v>
      </c>
      <c r="H7307" s="65" t="s">
        <v>2437</v>
      </c>
      <c r="I7307" s="26">
        <v>0</v>
      </c>
      <c r="J7307" s="26" t="s">
        <v>1</v>
      </c>
      <c r="K7307" s="26">
        <v>0</v>
      </c>
      <c r="L7307" s="26"/>
      <c r="M7307" s="26"/>
      <c r="N7307" s="26"/>
      <c r="O7307" s="26"/>
      <c r="P7307" s="26"/>
      <c r="Q7307" s="26"/>
      <c r="R7307" s="90"/>
      <c r="S7307" s="90"/>
      <c r="T7307" s="90"/>
      <c r="U7307" s="90"/>
      <c r="V7307" s="90"/>
      <c r="W7307" s="90"/>
      <c r="X7307" s="90"/>
      <c r="Y7307" s="90"/>
    </row>
    <row r="7308" spans="1:25" ht="22.5" customHeight="1" x14ac:dyDescent="0.25">
      <c r="A7308" s="63" t="s">
        <v>1</v>
      </c>
      <c r="B7308" s="63" t="s">
        <v>1</v>
      </c>
      <c r="C7308" s="63" t="s">
        <v>1</v>
      </c>
      <c r="D7308" s="65" t="s">
        <v>1</v>
      </c>
      <c r="E7308" s="65" t="s">
        <v>1</v>
      </c>
      <c r="F7308" s="65" t="s">
        <v>1</v>
      </c>
      <c r="G7308" s="65" t="s">
        <v>1</v>
      </c>
      <c r="H7308" s="66" t="s">
        <v>15</v>
      </c>
      <c r="I7308" s="30">
        <f t="shared" ref="I7308:K7308" si="6856">SUM(I7309,I7317,I7319)</f>
        <v>1343188</v>
      </c>
      <c r="J7308" s="30">
        <f t="shared" si="6856"/>
        <v>1243038</v>
      </c>
      <c r="K7308" s="30">
        <f t="shared" si="6856"/>
        <v>667225</v>
      </c>
      <c r="L7308" s="30">
        <f t="shared" si="6802"/>
        <v>306175</v>
      </c>
      <c r="M7308" s="30">
        <f t="shared" ref="M7308" si="6857">SUM(M7309,M7317,M7319)</f>
        <v>107325</v>
      </c>
      <c r="N7308" s="30">
        <f t="shared" ref="N7308:O7308" si="6858">SUM(N7309,N7317,N7319)</f>
        <v>98175</v>
      </c>
      <c r="O7308" s="30">
        <f t="shared" si="6858"/>
        <v>100675</v>
      </c>
      <c r="P7308" s="30">
        <f t="shared" si="6805"/>
        <v>973400</v>
      </c>
      <c r="Q7308" s="30">
        <f t="shared" si="6806"/>
        <v>78.308145044640625</v>
      </c>
      <c r="R7308" s="93"/>
      <c r="S7308" s="93"/>
      <c r="T7308" s="93"/>
      <c r="U7308" s="93"/>
      <c r="V7308" s="93"/>
      <c r="W7308" s="93"/>
      <c r="X7308" s="93"/>
      <c r="Y7308" s="93"/>
    </row>
    <row r="7309" spans="1:25" ht="15" customHeight="1" x14ac:dyDescent="0.25">
      <c r="A7309" s="63" t="s">
        <v>935</v>
      </c>
      <c r="B7309" s="63" t="s">
        <v>140</v>
      </c>
      <c r="C7309" s="63" t="s">
        <v>1370</v>
      </c>
      <c r="D7309" s="63" t="s">
        <v>2436</v>
      </c>
      <c r="E7309" s="65" t="s">
        <v>16</v>
      </c>
      <c r="F7309" s="65" t="s">
        <v>1</v>
      </c>
      <c r="G7309" s="65" t="s">
        <v>1</v>
      </c>
      <c r="H7309" s="65" t="s">
        <v>17</v>
      </c>
      <c r="I7309" s="31">
        <f t="shared" ref="I7309:K7309" si="6859">SUM(I7310:I7311)</f>
        <v>1089238</v>
      </c>
      <c r="J7309" s="31">
        <f t="shared" si="6859"/>
        <v>1089238</v>
      </c>
      <c r="K7309" s="31">
        <f t="shared" si="6859"/>
        <v>588111</v>
      </c>
      <c r="L7309" s="31">
        <f t="shared" si="6802"/>
        <v>260652</v>
      </c>
      <c r="M7309" s="31">
        <f t="shared" ref="M7309" si="6860">SUM(M7310:M7311)</f>
        <v>86884</v>
      </c>
      <c r="N7309" s="31">
        <f t="shared" ref="N7309:O7309" si="6861">SUM(N7310:N7311)</f>
        <v>86884</v>
      </c>
      <c r="O7309" s="31">
        <f t="shared" si="6861"/>
        <v>86884</v>
      </c>
      <c r="P7309" s="31">
        <f t="shared" si="6805"/>
        <v>848763</v>
      </c>
      <c r="Q7309" s="31">
        <f t="shared" si="6806"/>
        <v>77.922639496602216</v>
      </c>
      <c r="R7309" s="94"/>
      <c r="S7309" s="94"/>
      <c r="T7309" s="94"/>
      <c r="U7309" s="94"/>
      <c r="V7309" s="94"/>
      <c r="W7309" s="94"/>
      <c r="X7309" s="94"/>
      <c r="Y7309" s="94"/>
    </row>
    <row r="7310" spans="1:25" ht="15" customHeight="1" x14ac:dyDescent="0.25">
      <c r="A7310" s="64" t="s">
        <v>935</v>
      </c>
      <c r="B7310" s="64" t="s">
        <v>140</v>
      </c>
      <c r="C7310" s="64" t="s">
        <v>1370</v>
      </c>
      <c r="D7310" s="64" t="s">
        <v>2436</v>
      </c>
      <c r="E7310" s="20" t="s">
        <v>19</v>
      </c>
      <c r="F7310" s="64"/>
      <c r="G7310" s="53" t="s">
        <v>388</v>
      </c>
      <c r="H7310" s="53" t="s">
        <v>18</v>
      </c>
      <c r="I7310" s="26">
        <v>980000</v>
      </c>
      <c r="J7310" s="26">
        <v>980000</v>
      </c>
      <c r="K7310" s="26">
        <v>517000</v>
      </c>
      <c r="L7310" s="26">
        <f t="shared" si="6802"/>
        <v>243000</v>
      </c>
      <c r="M7310" s="26">
        <v>81000</v>
      </c>
      <c r="N7310" s="26">
        <v>81000</v>
      </c>
      <c r="O7310" s="26">
        <v>81000</v>
      </c>
      <c r="P7310" s="26">
        <f t="shared" si="6805"/>
        <v>760000</v>
      </c>
      <c r="Q7310" s="26">
        <f t="shared" si="6806"/>
        <v>77.551020408163268</v>
      </c>
      <c r="R7310" s="90"/>
      <c r="S7310" s="90"/>
      <c r="T7310" s="90"/>
      <c r="U7310" s="90"/>
      <c r="V7310" s="90"/>
      <c r="W7310" s="90"/>
      <c r="X7310" s="90"/>
      <c r="Y7310" s="90"/>
    </row>
    <row r="7311" spans="1:25" ht="15" customHeight="1" x14ac:dyDescent="0.25">
      <c r="A7311" s="63" t="s">
        <v>935</v>
      </c>
      <c r="B7311" s="63" t="s">
        <v>140</v>
      </c>
      <c r="C7311" s="63" t="s">
        <v>1370</v>
      </c>
      <c r="D7311" s="63" t="s">
        <v>2436</v>
      </c>
      <c r="E7311" s="63" t="s">
        <v>21</v>
      </c>
      <c r="F7311" s="64" t="s">
        <v>1</v>
      </c>
      <c r="G7311" s="53" t="s">
        <v>1</v>
      </c>
      <c r="H7311" s="65" t="s">
        <v>22</v>
      </c>
      <c r="I7311" s="31">
        <f t="shared" ref="I7311:K7311" si="6862">SUM(I7312:I7316)</f>
        <v>109238</v>
      </c>
      <c r="J7311" s="31">
        <f t="shared" si="6862"/>
        <v>109238</v>
      </c>
      <c r="K7311" s="31">
        <f t="shared" si="6862"/>
        <v>71111</v>
      </c>
      <c r="L7311" s="31">
        <f t="shared" si="6802"/>
        <v>17652</v>
      </c>
      <c r="M7311" s="31">
        <f t="shared" ref="M7311" si="6863">SUM(M7312:M7316)</f>
        <v>5884</v>
      </c>
      <c r="N7311" s="31">
        <f t="shared" ref="N7311:O7311" si="6864">SUM(N7312:N7316)</f>
        <v>5884</v>
      </c>
      <c r="O7311" s="31">
        <f t="shared" si="6864"/>
        <v>5884</v>
      </c>
      <c r="P7311" s="31">
        <f t="shared" si="6805"/>
        <v>88763</v>
      </c>
      <c r="Q7311" s="31">
        <f t="shared" si="6806"/>
        <v>81.256522455555753</v>
      </c>
      <c r="R7311" s="94"/>
      <c r="S7311" s="94"/>
      <c r="T7311" s="94"/>
      <c r="U7311" s="94"/>
      <c r="V7311" s="94"/>
      <c r="W7311" s="94"/>
      <c r="X7311" s="94"/>
      <c r="Y7311" s="94"/>
    </row>
    <row r="7312" spans="1:25" ht="15" customHeight="1" x14ac:dyDescent="0.25">
      <c r="A7312" s="64" t="s">
        <v>935</v>
      </c>
      <c r="B7312" s="64" t="s">
        <v>140</v>
      </c>
      <c r="C7312" s="64" t="s">
        <v>1370</v>
      </c>
      <c r="D7312" s="64" t="s">
        <v>2436</v>
      </c>
      <c r="E7312" s="20" t="s">
        <v>23</v>
      </c>
      <c r="F7312" s="64" t="s">
        <v>3631</v>
      </c>
      <c r="G7312" s="53" t="s">
        <v>388</v>
      </c>
      <c r="H7312" s="53" t="s">
        <v>85</v>
      </c>
      <c r="I7312" s="26">
        <v>17715</v>
      </c>
      <c r="J7312" s="26">
        <v>17715</v>
      </c>
      <c r="K7312" s="26">
        <v>10157</v>
      </c>
      <c r="L7312" s="26">
        <f t="shared" ref="L7312:L7375" si="6865">SUM(M7312:O7312)</f>
        <v>4401</v>
      </c>
      <c r="M7312" s="26">
        <v>1467</v>
      </c>
      <c r="N7312" s="26">
        <v>1467</v>
      </c>
      <c r="O7312" s="26">
        <v>1467</v>
      </c>
      <c r="P7312" s="26">
        <f t="shared" ref="P7312:P7375" si="6866">K7312+L7312</f>
        <v>14558</v>
      </c>
      <c r="Q7312" s="26">
        <f t="shared" ref="Q7312:Q7375" si="6867">IF(J7312=0,"-",P7312/J7312*100)</f>
        <v>82.178944397403328</v>
      </c>
      <c r="R7312" s="90"/>
      <c r="S7312" s="90"/>
      <c r="T7312" s="90"/>
      <c r="U7312" s="90"/>
      <c r="V7312" s="90"/>
      <c r="W7312" s="90"/>
      <c r="X7312" s="90"/>
      <c r="Y7312" s="90"/>
    </row>
    <row r="7313" spans="1:25" ht="15" customHeight="1" x14ac:dyDescent="0.25">
      <c r="A7313" s="64" t="s">
        <v>935</v>
      </c>
      <c r="B7313" s="64" t="s">
        <v>140</v>
      </c>
      <c r="C7313" s="64" t="s">
        <v>1370</v>
      </c>
      <c r="D7313" s="64" t="s">
        <v>2436</v>
      </c>
      <c r="E7313" s="20" t="s">
        <v>23</v>
      </c>
      <c r="F7313" s="64" t="s">
        <v>3632</v>
      </c>
      <c r="G7313" s="53" t="s">
        <v>388</v>
      </c>
      <c r="H7313" s="53" t="s">
        <v>25</v>
      </c>
      <c r="I7313" s="26">
        <v>53000</v>
      </c>
      <c r="J7313" s="26">
        <v>53000</v>
      </c>
      <c r="K7313" s="26">
        <v>29458</v>
      </c>
      <c r="L7313" s="26">
        <f t="shared" si="6865"/>
        <v>13251</v>
      </c>
      <c r="M7313" s="26">
        <v>4417</v>
      </c>
      <c r="N7313" s="26">
        <v>4417</v>
      </c>
      <c r="O7313" s="26">
        <v>4417</v>
      </c>
      <c r="P7313" s="26">
        <f t="shared" si="6866"/>
        <v>42709</v>
      </c>
      <c r="Q7313" s="26">
        <f t="shared" si="6867"/>
        <v>80.583018867924523</v>
      </c>
      <c r="R7313" s="90"/>
      <c r="S7313" s="90"/>
      <c r="T7313" s="90"/>
      <c r="U7313" s="90"/>
      <c r="V7313" s="90"/>
      <c r="W7313" s="90"/>
      <c r="X7313" s="90"/>
      <c r="Y7313" s="90"/>
    </row>
    <row r="7314" spans="1:25" ht="15" customHeight="1" x14ac:dyDescent="0.25">
      <c r="A7314" s="64" t="s">
        <v>935</v>
      </c>
      <c r="B7314" s="64" t="s">
        <v>140</v>
      </c>
      <c r="C7314" s="64" t="s">
        <v>1370</v>
      </c>
      <c r="D7314" s="64" t="s">
        <v>2436</v>
      </c>
      <c r="E7314" s="20" t="s">
        <v>23</v>
      </c>
      <c r="F7314" s="64" t="s">
        <v>3633</v>
      </c>
      <c r="G7314" s="53" t="s">
        <v>388</v>
      </c>
      <c r="H7314" s="53" t="s">
        <v>27</v>
      </c>
      <c r="I7314" s="26">
        <v>14000</v>
      </c>
      <c r="J7314" s="26">
        <v>14000</v>
      </c>
      <c r="K7314" s="26">
        <v>11992</v>
      </c>
      <c r="L7314" s="26">
        <f t="shared" si="6865"/>
        <v>0</v>
      </c>
      <c r="M7314" s="26"/>
      <c r="N7314" s="26"/>
      <c r="O7314" s="26"/>
      <c r="P7314" s="26">
        <f t="shared" si="6866"/>
        <v>11992</v>
      </c>
      <c r="Q7314" s="26">
        <f t="shared" si="6867"/>
        <v>85.657142857142858</v>
      </c>
      <c r="R7314" s="90"/>
      <c r="S7314" s="90"/>
      <c r="T7314" s="90"/>
      <c r="U7314" s="90"/>
      <c r="V7314" s="90"/>
      <c r="W7314" s="90"/>
      <c r="X7314" s="90"/>
      <c r="Y7314" s="90"/>
    </row>
    <row r="7315" spans="1:25" ht="15" customHeight="1" x14ac:dyDescent="0.25">
      <c r="A7315" s="64" t="s">
        <v>935</v>
      </c>
      <c r="B7315" s="64" t="s">
        <v>140</v>
      </c>
      <c r="C7315" s="64" t="s">
        <v>1370</v>
      </c>
      <c r="D7315" s="64" t="s">
        <v>2436</v>
      </c>
      <c r="E7315" s="20" t="s">
        <v>23</v>
      </c>
      <c r="F7315" s="64" t="s">
        <v>3634</v>
      </c>
      <c r="G7315" s="53" t="s">
        <v>388</v>
      </c>
      <c r="H7315" s="53" t="s">
        <v>89</v>
      </c>
      <c r="I7315" s="26">
        <v>18523</v>
      </c>
      <c r="J7315" s="26">
        <v>18523</v>
      </c>
      <c r="K7315" s="26">
        <v>15800</v>
      </c>
      <c r="L7315" s="26">
        <f t="shared" si="6865"/>
        <v>0</v>
      </c>
      <c r="M7315" s="26"/>
      <c r="N7315" s="26"/>
      <c r="O7315" s="26"/>
      <c r="P7315" s="26">
        <f t="shared" si="6866"/>
        <v>15800</v>
      </c>
      <c r="Q7315" s="26">
        <f t="shared" si="6867"/>
        <v>85.299357555471573</v>
      </c>
      <c r="R7315" s="90"/>
      <c r="S7315" s="90"/>
      <c r="T7315" s="90"/>
      <c r="U7315" s="90"/>
      <c r="V7315" s="90"/>
      <c r="W7315" s="90"/>
      <c r="X7315" s="90"/>
      <c r="Y7315" s="90"/>
    </row>
    <row r="7316" spans="1:25" ht="15" customHeight="1" x14ac:dyDescent="0.25">
      <c r="A7316" s="64" t="s">
        <v>935</v>
      </c>
      <c r="B7316" s="64" t="s">
        <v>140</v>
      </c>
      <c r="C7316" s="64" t="s">
        <v>1370</v>
      </c>
      <c r="D7316" s="64" t="s">
        <v>2436</v>
      </c>
      <c r="E7316" s="20" t="s">
        <v>23</v>
      </c>
      <c r="F7316" s="64" t="s">
        <v>3635</v>
      </c>
      <c r="G7316" s="53" t="s">
        <v>388</v>
      </c>
      <c r="H7316" s="53" t="s">
        <v>29</v>
      </c>
      <c r="I7316" s="26">
        <v>6000</v>
      </c>
      <c r="J7316" s="26">
        <v>6000</v>
      </c>
      <c r="K7316" s="26">
        <v>3704</v>
      </c>
      <c r="L7316" s="26">
        <f t="shared" si="6865"/>
        <v>0</v>
      </c>
      <c r="M7316" s="26"/>
      <c r="N7316" s="26"/>
      <c r="O7316" s="26"/>
      <c r="P7316" s="26">
        <f t="shared" si="6866"/>
        <v>3704</v>
      </c>
      <c r="Q7316" s="26">
        <f t="shared" si="6867"/>
        <v>61.733333333333327</v>
      </c>
      <c r="R7316" s="90"/>
      <c r="S7316" s="90"/>
      <c r="T7316" s="90"/>
      <c r="U7316" s="90"/>
      <c r="V7316" s="90"/>
      <c r="W7316" s="90"/>
      <c r="X7316" s="90"/>
      <c r="Y7316" s="90"/>
    </row>
    <row r="7317" spans="1:25" ht="15" customHeight="1" x14ac:dyDescent="0.25">
      <c r="A7317" s="63" t="s">
        <v>935</v>
      </c>
      <c r="B7317" s="63" t="s">
        <v>140</v>
      </c>
      <c r="C7317" s="63" t="s">
        <v>1370</v>
      </c>
      <c r="D7317" s="63" t="s">
        <v>2436</v>
      </c>
      <c r="E7317" s="65" t="s">
        <v>30</v>
      </c>
      <c r="F7317" s="65" t="s">
        <v>1</v>
      </c>
      <c r="G7317" s="65" t="s">
        <v>1</v>
      </c>
      <c r="H7317" s="65" t="s">
        <v>31</v>
      </c>
      <c r="I7317" s="31">
        <f t="shared" ref="I7317:K7317" si="6868">SUM(I7318)</f>
        <v>105000</v>
      </c>
      <c r="J7317" s="31">
        <f t="shared" si="6868"/>
        <v>105000</v>
      </c>
      <c r="K7317" s="31">
        <f t="shared" si="6868"/>
        <v>59000</v>
      </c>
      <c r="L7317" s="31">
        <f t="shared" si="6865"/>
        <v>24000</v>
      </c>
      <c r="M7317" s="31">
        <f t="shared" ref="M7317" si="6869">SUM(M7318)</f>
        <v>8000</v>
      </c>
      <c r="N7317" s="31">
        <f t="shared" ref="N7317:O7317" si="6870">SUM(N7318)</f>
        <v>8000</v>
      </c>
      <c r="O7317" s="31">
        <f t="shared" si="6870"/>
        <v>8000</v>
      </c>
      <c r="P7317" s="31">
        <f t="shared" si="6866"/>
        <v>83000</v>
      </c>
      <c r="Q7317" s="31">
        <f t="shared" si="6867"/>
        <v>79.047619047619051</v>
      </c>
      <c r="R7317" s="94"/>
      <c r="S7317" s="94"/>
      <c r="T7317" s="94"/>
      <c r="U7317" s="94"/>
      <c r="V7317" s="94"/>
      <c r="W7317" s="94"/>
      <c r="X7317" s="94"/>
      <c r="Y7317" s="94"/>
    </row>
    <row r="7318" spans="1:25" ht="15" customHeight="1" x14ac:dyDescent="0.25">
      <c r="A7318" s="64" t="s">
        <v>935</v>
      </c>
      <c r="B7318" s="64" t="s">
        <v>140</v>
      </c>
      <c r="C7318" s="64" t="s">
        <v>1370</v>
      </c>
      <c r="D7318" s="64" t="s">
        <v>2436</v>
      </c>
      <c r="E7318" s="20" t="s">
        <v>33</v>
      </c>
      <c r="F7318" s="64"/>
      <c r="G7318" s="53" t="s">
        <v>388</v>
      </c>
      <c r="H7318" s="53" t="s">
        <v>32</v>
      </c>
      <c r="I7318" s="26">
        <v>105000</v>
      </c>
      <c r="J7318" s="26">
        <v>105000</v>
      </c>
      <c r="K7318" s="26">
        <v>59000</v>
      </c>
      <c r="L7318" s="26">
        <f t="shared" si="6865"/>
        <v>24000</v>
      </c>
      <c r="M7318" s="26">
        <v>8000</v>
      </c>
      <c r="N7318" s="26">
        <v>8000</v>
      </c>
      <c r="O7318" s="26">
        <v>8000</v>
      </c>
      <c r="P7318" s="26">
        <f t="shared" si="6866"/>
        <v>83000</v>
      </c>
      <c r="Q7318" s="26">
        <f t="shared" si="6867"/>
        <v>79.047619047619051</v>
      </c>
      <c r="R7318" s="90"/>
      <c r="S7318" s="90"/>
      <c r="T7318" s="90"/>
      <c r="U7318" s="90"/>
      <c r="V7318" s="90"/>
      <c r="W7318" s="90"/>
      <c r="X7318" s="90"/>
      <c r="Y7318" s="90"/>
    </row>
    <row r="7319" spans="1:25" ht="15" customHeight="1" x14ac:dyDescent="0.25">
      <c r="A7319" s="63" t="s">
        <v>935</v>
      </c>
      <c r="B7319" s="63" t="s">
        <v>140</v>
      </c>
      <c r="C7319" s="63" t="s">
        <v>1370</v>
      </c>
      <c r="D7319" s="63" t="s">
        <v>2436</v>
      </c>
      <c r="E7319" s="65" t="s">
        <v>34</v>
      </c>
      <c r="F7319" s="65" t="s">
        <v>1</v>
      </c>
      <c r="G7319" s="65" t="s">
        <v>1</v>
      </c>
      <c r="H7319" s="65" t="s">
        <v>35</v>
      </c>
      <c r="I7319" s="31">
        <f t="shared" ref="I7319:K7319" si="6871">SUM(I7320:I7327)</f>
        <v>148950</v>
      </c>
      <c r="J7319" s="31">
        <f t="shared" si="6871"/>
        <v>48800</v>
      </c>
      <c r="K7319" s="31">
        <f t="shared" si="6871"/>
        <v>20114</v>
      </c>
      <c r="L7319" s="31">
        <f t="shared" si="6865"/>
        <v>21523</v>
      </c>
      <c r="M7319" s="31">
        <f t="shared" ref="M7319" si="6872">SUM(M7320:M7327)</f>
        <v>12441</v>
      </c>
      <c r="N7319" s="31">
        <f t="shared" ref="N7319:O7319" si="6873">SUM(N7320:N7327)</f>
        <v>3291</v>
      </c>
      <c r="O7319" s="31">
        <f t="shared" si="6873"/>
        <v>5791</v>
      </c>
      <c r="P7319" s="31">
        <f t="shared" si="6866"/>
        <v>41637</v>
      </c>
      <c r="Q7319" s="31">
        <f t="shared" si="6867"/>
        <v>85.3217213114754</v>
      </c>
      <c r="R7319" s="94"/>
      <c r="S7319" s="94"/>
      <c r="T7319" s="94"/>
      <c r="U7319" s="94"/>
      <c r="V7319" s="94"/>
      <c r="W7319" s="94"/>
      <c r="X7319" s="94"/>
      <c r="Y7319" s="94"/>
    </row>
    <row r="7320" spans="1:25" ht="15" customHeight="1" x14ac:dyDescent="0.25">
      <c r="A7320" s="64" t="s">
        <v>935</v>
      </c>
      <c r="B7320" s="64" t="s">
        <v>140</v>
      </c>
      <c r="C7320" s="64" t="s">
        <v>1370</v>
      </c>
      <c r="D7320" s="64" t="s">
        <v>2436</v>
      </c>
      <c r="E7320" s="20" t="s">
        <v>38</v>
      </c>
      <c r="F7320" s="64"/>
      <c r="G7320" s="53" t="s">
        <v>388</v>
      </c>
      <c r="H7320" s="53" t="s">
        <v>37</v>
      </c>
      <c r="I7320" s="26">
        <v>25750</v>
      </c>
      <c r="J7320" s="26">
        <v>0</v>
      </c>
      <c r="K7320" s="26">
        <v>0</v>
      </c>
      <c r="L7320" s="26">
        <f t="shared" si="6865"/>
        <v>0</v>
      </c>
      <c r="M7320" s="26"/>
      <c r="N7320" s="26"/>
      <c r="O7320" s="26"/>
      <c r="P7320" s="26">
        <f t="shared" si="6866"/>
        <v>0</v>
      </c>
      <c r="Q7320" s="26" t="str">
        <f t="shared" si="6867"/>
        <v>-</v>
      </c>
      <c r="R7320" s="90"/>
      <c r="S7320" s="90"/>
      <c r="T7320" s="90"/>
      <c r="U7320" s="90"/>
      <c r="V7320" s="90"/>
      <c r="W7320" s="90"/>
      <c r="X7320" s="90"/>
      <c r="Y7320" s="90"/>
    </row>
    <row r="7321" spans="1:25" s="4" customFormat="1" ht="15" customHeight="1" x14ac:dyDescent="0.25">
      <c r="A7321" s="64" t="s">
        <v>935</v>
      </c>
      <c r="B7321" s="64" t="s">
        <v>140</v>
      </c>
      <c r="C7321" s="64" t="s">
        <v>1370</v>
      </c>
      <c r="D7321" s="64" t="s">
        <v>2436</v>
      </c>
      <c r="E7321" s="20">
        <v>613200</v>
      </c>
      <c r="F7321" s="64"/>
      <c r="G7321" s="53" t="s">
        <v>388</v>
      </c>
      <c r="H7321" s="53" t="s">
        <v>297</v>
      </c>
      <c r="I7321" s="26">
        <v>7000</v>
      </c>
      <c r="J7321" s="26">
        <v>7000</v>
      </c>
      <c r="K7321" s="26">
        <v>4600</v>
      </c>
      <c r="L7321" s="26">
        <f t="shared" si="6865"/>
        <v>1749</v>
      </c>
      <c r="M7321" s="26">
        <v>583</v>
      </c>
      <c r="N7321" s="26">
        <v>583</v>
      </c>
      <c r="O7321" s="26">
        <v>583</v>
      </c>
      <c r="P7321" s="26">
        <f t="shared" si="6866"/>
        <v>6349</v>
      </c>
      <c r="Q7321" s="26">
        <f t="shared" si="6867"/>
        <v>90.7</v>
      </c>
      <c r="R7321" s="90"/>
      <c r="S7321" s="90"/>
      <c r="T7321" s="90"/>
      <c r="U7321" s="90"/>
      <c r="V7321" s="90"/>
      <c r="W7321" s="90"/>
      <c r="X7321" s="90"/>
      <c r="Y7321" s="90"/>
    </row>
    <row r="7322" spans="1:25" s="4" customFormat="1" ht="15" customHeight="1" x14ac:dyDescent="0.25">
      <c r="A7322" s="64" t="s">
        <v>935</v>
      </c>
      <c r="B7322" s="64" t="s">
        <v>140</v>
      </c>
      <c r="C7322" s="64" t="s">
        <v>1370</v>
      </c>
      <c r="D7322" s="64" t="s">
        <v>2436</v>
      </c>
      <c r="E7322" s="20">
        <v>613300</v>
      </c>
      <c r="F7322" s="64"/>
      <c r="G7322" s="53" t="s">
        <v>388</v>
      </c>
      <c r="H7322" s="53" t="s">
        <v>300</v>
      </c>
      <c r="I7322" s="26">
        <v>6000</v>
      </c>
      <c r="J7322" s="26">
        <v>6000</v>
      </c>
      <c r="K7322" s="26">
        <v>3678</v>
      </c>
      <c r="L7322" s="26">
        <f t="shared" si="6865"/>
        <v>1500</v>
      </c>
      <c r="M7322" s="26">
        <v>500</v>
      </c>
      <c r="N7322" s="26">
        <v>500</v>
      </c>
      <c r="O7322" s="26">
        <v>500</v>
      </c>
      <c r="P7322" s="26">
        <f t="shared" si="6866"/>
        <v>5178</v>
      </c>
      <c r="Q7322" s="26">
        <f t="shared" si="6867"/>
        <v>86.3</v>
      </c>
      <c r="R7322" s="90"/>
      <c r="S7322" s="90"/>
      <c r="T7322" s="90"/>
      <c r="U7322" s="90"/>
      <c r="V7322" s="90"/>
      <c r="W7322" s="90"/>
      <c r="X7322" s="90"/>
      <c r="Y7322" s="90"/>
    </row>
    <row r="7323" spans="1:25" ht="15" customHeight="1" x14ac:dyDescent="0.25">
      <c r="A7323" s="64" t="s">
        <v>935</v>
      </c>
      <c r="B7323" s="64" t="s">
        <v>140</v>
      </c>
      <c r="C7323" s="64" t="s">
        <v>1370</v>
      </c>
      <c r="D7323" s="64" t="s">
        <v>2436</v>
      </c>
      <c r="E7323" s="20" t="s">
        <v>218</v>
      </c>
      <c r="F7323" s="64"/>
      <c r="G7323" s="53" t="s">
        <v>388</v>
      </c>
      <c r="H7323" s="53" t="s">
        <v>217</v>
      </c>
      <c r="I7323" s="26">
        <v>10500</v>
      </c>
      <c r="J7323" s="26">
        <v>5500</v>
      </c>
      <c r="K7323" s="26">
        <v>0</v>
      </c>
      <c r="L7323" s="26">
        <f t="shared" si="6865"/>
        <v>2900</v>
      </c>
      <c r="M7323" s="26">
        <v>1900</v>
      </c>
      <c r="N7323" s="26">
        <v>500</v>
      </c>
      <c r="O7323" s="26">
        <v>500</v>
      </c>
      <c r="P7323" s="26">
        <f t="shared" si="6866"/>
        <v>2900</v>
      </c>
      <c r="Q7323" s="26">
        <f t="shared" si="6867"/>
        <v>52.72727272727272</v>
      </c>
      <c r="R7323" s="90"/>
      <c r="S7323" s="90"/>
      <c r="T7323" s="90"/>
      <c r="U7323" s="90"/>
      <c r="V7323" s="90"/>
      <c r="W7323" s="90"/>
      <c r="X7323" s="90"/>
      <c r="Y7323" s="90"/>
    </row>
    <row r="7324" spans="1:25" ht="15" customHeight="1" x14ac:dyDescent="0.25">
      <c r="A7324" s="64" t="s">
        <v>935</v>
      </c>
      <c r="B7324" s="64" t="s">
        <v>140</v>
      </c>
      <c r="C7324" s="64" t="s">
        <v>1370</v>
      </c>
      <c r="D7324" s="64" t="s">
        <v>2436</v>
      </c>
      <c r="E7324" s="20" t="s">
        <v>305</v>
      </c>
      <c r="F7324" s="64"/>
      <c r="G7324" s="53" t="s">
        <v>388</v>
      </c>
      <c r="H7324" s="53" t="s">
        <v>304</v>
      </c>
      <c r="I7324" s="26">
        <v>1600</v>
      </c>
      <c r="J7324" s="26">
        <v>0</v>
      </c>
      <c r="K7324" s="26">
        <v>0</v>
      </c>
      <c r="L7324" s="26">
        <f t="shared" si="6865"/>
        <v>0</v>
      </c>
      <c r="M7324" s="26"/>
      <c r="N7324" s="26"/>
      <c r="O7324" s="26"/>
      <c r="P7324" s="26">
        <f t="shared" si="6866"/>
        <v>0</v>
      </c>
      <c r="Q7324" s="26" t="str">
        <f t="shared" si="6867"/>
        <v>-</v>
      </c>
      <c r="R7324" s="90"/>
      <c r="S7324" s="90"/>
      <c r="T7324" s="90"/>
      <c r="U7324" s="90"/>
      <c r="V7324" s="90"/>
      <c r="W7324" s="90"/>
      <c r="X7324" s="90"/>
      <c r="Y7324" s="90"/>
    </row>
    <row r="7325" spans="1:25" ht="15" customHeight="1" x14ac:dyDescent="0.25">
      <c r="A7325" s="64" t="s">
        <v>935</v>
      </c>
      <c r="B7325" s="64" t="s">
        <v>140</v>
      </c>
      <c r="C7325" s="64" t="s">
        <v>1370</v>
      </c>
      <c r="D7325" s="64" t="s">
        <v>2436</v>
      </c>
      <c r="E7325" s="20" t="s">
        <v>308</v>
      </c>
      <c r="F7325" s="64"/>
      <c r="G7325" s="53" t="s">
        <v>388</v>
      </c>
      <c r="H7325" s="53" t="s">
        <v>307</v>
      </c>
      <c r="I7325" s="26">
        <v>5000</v>
      </c>
      <c r="J7325" s="26">
        <v>0</v>
      </c>
      <c r="K7325" s="26">
        <v>0</v>
      </c>
      <c r="L7325" s="26">
        <f t="shared" si="6865"/>
        <v>0</v>
      </c>
      <c r="M7325" s="26"/>
      <c r="N7325" s="26"/>
      <c r="O7325" s="26"/>
      <c r="P7325" s="26">
        <f t="shared" si="6866"/>
        <v>0</v>
      </c>
      <c r="Q7325" s="26" t="str">
        <f t="shared" si="6867"/>
        <v>-</v>
      </c>
      <c r="R7325" s="90"/>
      <c r="S7325" s="90"/>
      <c r="T7325" s="90"/>
      <c r="U7325" s="90"/>
      <c r="V7325" s="90"/>
      <c r="W7325" s="90"/>
      <c r="X7325" s="90"/>
      <c r="Y7325" s="90"/>
    </row>
    <row r="7326" spans="1:25" s="17" customFormat="1" ht="15" customHeight="1" x14ac:dyDescent="0.25">
      <c r="A7326" s="44" t="s">
        <v>935</v>
      </c>
      <c r="B7326" s="44" t="s">
        <v>140</v>
      </c>
      <c r="C7326" s="44" t="s">
        <v>1370</v>
      </c>
      <c r="D7326" s="44" t="s">
        <v>2436</v>
      </c>
      <c r="E7326" s="45">
        <v>613800</v>
      </c>
      <c r="F7326" s="44"/>
      <c r="G7326" s="46" t="s">
        <v>388</v>
      </c>
      <c r="H7326" s="46" t="s">
        <v>310</v>
      </c>
      <c r="I7326" s="35">
        <v>3000</v>
      </c>
      <c r="J7326" s="35">
        <v>3000</v>
      </c>
      <c r="K7326" s="35">
        <v>0</v>
      </c>
      <c r="L7326" s="35">
        <f t="shared" si="6865"/>
        <v>3000</v>
      </c>
      <c r="M7326" s="35"/>
      <c r="N7326" s="35"/>
      <c r="O7326" s="35">
        <v>3000</v>
      </c>
      <c r="P7326" s="35">
        <f t="shared" si="6866"/>
        <v>3000</v>
      </c>
      <c r="Q7326" s="35">
        <f t="shared" si="6867"/>
        <v>100</v>
      </c>
      <c r="R7326" s="95"/>
      <c r="S7326" s="95"/>
      <c r="T7326" s="95"/>
      <c r="U7326" s="95"/>
      <c r="V7326" s="95"/>
      <c r="W7326" s="95"/>
      <c r="X7326" s="95"/>
      <c r="Y7326" s="95"/>
    </row>
    <row r="7327" spans="1:25" ht="15" customHeight="1" x14ac:dyDescent="0.25">
      <c r="A7327" s="63" t="s">
        <v>935</v>
      </c>
      <c r="B7327" s="63" t="s">
        <v>140</v>
      </c>
      <c r="C7327" s="63" t="s">
        <v>1370</v>
      </c>
      <c r="D7327" s="63" t="s">
        <v>2436</v>
      </c>
      <c r="E7327" s="63" t="s">
        <v>39</v>
      </c>
      <c r="F7327" s="64" t="s">
        <v>1</v>
      </c>
      <c r="G7327" s="53" t="s">
        <v>1</v>
      </c>
      <c r="H7327" s="65" t="s">
        <v>40</v>
      </c>
      <c r="I7327" s="31">
        <f t="shared" ref="I7327:K7327" si="6874">SUM(I7328:I7330)</f>
        <v>90100</v>
      </c>
      <c r="J7327" s="31">
        <f t="shared" si="6874"/>
        <v>27300</v>
      </c>
      <c r="K7327" s="31">
        <f t="shared" si="6874"/>
        <v>11836</v>
      </c>
      <c r="L7327" s="31">
        <f t="shared" si="6865"/>
        <v>12374</v>
      </c>
      <c r="M7327" s="31">
        <f t="shared" ref="M7327" si="6875">SUM(M7328:M7330)</f>
        <v>9458</v>
      </c>
      <c r="N7327" s="31">
        <f t="shared" ref="N7327:O7327" si="6876">SUM(N7328:N7330)</f>
        <v>1708</v>
      </c>
      <c r="O7327" s="31">
        <f t="shared" si="6876"/>
        <v>1208</v>
      </c>
      <c r="P7327" s="31">
        <f t="shared" si="6866"/>
        <v>24210</v>
      </c>
      <c r="Q7327" s="31">
        <f t="shared" si="6867"/>
        <v>88.681318681318672</v>
      </c>
      <c r="R7327" s="94"/>
      <c r="S7327" s="94"/>
      <c r="T7327" s="94"/>
      <c r="U7327" s="94"/>
      <c r="V7327" s="94"/>
      <c r="W7327" s="94"/>
      <c r="X7327" s="94"/>
      <c r="Y7327" s="94"/>
    </row>
    <row r="7328" spans="1:25" ht="15" customHeight="1" x14ac:dyDescent="0.25">
      <c r="A7328" s="64" t="s">
        <v>935</v>
      </c>
      <c r="B7328" s="64" t="s">
        <v>140</v>
      </c>
      <c r="C7328" s="64" t="s">
        <v>1370</v>
      </c>
      <c r="D7328" s="64" t="s">
        <v>2436</v>
      </c>
      <c r="E7328" s="20" t="s">
        <v>41</v>
      </c>
      <c r="F7328" s="64"/>
      <c r="G7328" s="53" t="s">
        <v>388</v>
      </c>
      <c r="H7328" s="53" t="s">
        <v>40</v>
      </c>
      <c r="I7328" s="26">
        <v>81600</v>
      </c>
      <c r="J7328" s="26">
        <v>18800</v>
      </c>
      <c r="K7328" s="26">
        <v>8000</v>
      </c>
      <c r="L7328" s="26">
        <f t="shared" si="6865"/>
        <v>10250</v>
      </c>
      <c r="M7328" s="26">
        <v>8750</v>
      </c>
      <c r="N7328" s="26">
        <v>1000</v>
      </c>
      <c r="O7328" s="26">
        <v>500</v>
      </c>
      <c r="P7328" s="26">
        <f t="shared" si="6866"/>
        <v>18250</v>
      </c>
      <c r="Q7328" s="26">
        <f t="shared" si="6867"/>
        <v>97.074468085106375</v>
      </c>
      <c r="R7328" s="90"/>
      <c r="S7328" s="90"/>
      <c r="T7328" s="90"/>
      <c r="U7328" s="90"/>
      <c r="V7328" s="90"/>
      <c r="W7328" s="90"/>
      <c r="X7328" s="90"/>
      <c r="Y7328" s="90"/>
    </row>
    <row r="7329" spans="1:25" ht="15" customHeight="1" x14ac:dyDescent="0.25">
      <c r="A7329" s="64" t="s">
        <v>935</v>
      </c>
      <c r="B7329" s="64" t="s">
        <v>140</v>
      </c>
      <c r="C7329" s="64" t="s">
        <v>1370</v>
      </c>
      <c r="D7329" s="64" t="s">
        <v>2436</v>
      </c>
      <c r="E7329" s="20" t="s">
        <v>41</v>
      </c>
      <c r="F7329" s="64" t="s">
        <v>3636</v>
      </c>
      <c r="G7329" s="53" t="s">
        <v>388</v>
      </c>
      <c r="H7329" s="53" t="s">
        <v>49</v>
      </c>
      <c r="I7329" s="26">
        <v>3300</v>
      </c>
      <c r="J7329" s="26">
        <v>3300</v>
      </c>
      <c r="K7329" s="26">
        <v>2000</v>
      </c>
      <c r="L7329" s="26">
        <f t="shared" si="6865"/>
        <v>825</v>
      </c>
      <c r="M7329" s="26">
        <v>275</v>
      </c>
      <c r="N7329" s="26">
        <v>275</v>
      </c>
      <c r="O7329" s="26">
        <v>275</v>
      </c>
      <c r="P7329" s="26">
        <f t="shared" si="6866"/>
        <v>2825</v>
      </c>
      <c r="Q7329" s="26">
        <f t="shared" si="6867"/>
        <v>85.606060606060609</v>
      </c>
      <c r="R7329" s="90"/>
      <c r="S7329" s="90"/>
      <c r="T7329" s="90"/>
      <c r="U7329" s="90"/>
      <c r="V7329" s="90"/>
      <c r="W7329" s="90"/>
      <c r="X7329" s="90"/>
      <c r="Y7329" s="90"/>
    </row>
    <row r="7330" spans="1:25" ht="22.5" customHeight="1" x14ac:dyDescent="0.25">
      <c r="A7330" s="64" t="s">
        <v>935</v>
      </c>
      <c r="B7330" s="64" t="s">
        <v>140</v>
      </c>
      <c r="C7330" s="64" t="s">
        <v>1370</v>
      </c>
      <c r="D7330" s="64" t="s">
        <v>2436</v>
      </c>
      <c r="E7330" s="20" t="s">
        <v>41</v>
      </c>
      <c r="F7330" s="64" t="s">
        <v>3637</v>
      </c>
      <c r="G7330" s="53" t="s">
        <v>388</v>
      </c>
      <c r="H7330" s="53" t="s">
        <v>55</v>
      </c>
      <c r="I7330" s="26">
        <v>5200</v>
      </c>
      <c r="J7330" s="26">
        <v>5200</v>
      </c>
      <c r="K7330" s="26">
        <v>1836</v>
      </c>
      <c r="L7330" s="26">
        <f t="shared" si="6865"/>
        <v>1299</v>
      </c>
      <c r="M7330" s="26">
        <v>433</v>
      </c>
      <c r="N7330" s="26">
        <v>433</v>
      </c>
      <c r="O7330" s="26">
        <v>433</v>
      </c>
      <c r="P7330" s="26">
        <f t="shared" si="6866"/>
        <v>3135</v>
      </c>
      <c r="Q7330" s="26">
        <f t="shared" si="6867"/>
        <v>60.288461538461533</v>
      </c>
      <c r="R7330" s="90"/>
      <c r="S7330" s="90"/>
      <c r="T7330" s="90"/>
      <c r="U7330" s="90"/>
      <c r="V7330" s="90"/>
      <c r="W7330" s="90"/>
      <c r="X7330" s="90"/>
      <c r="Y7330" s="90"/>
    </row>
    <row r="7331" spans="1:25" s="17" customFormat="1" ht="15" customHeight="1" x14ac:dyDescent="0.25">
      <c r="A7331" s="76" t="s">
        <v>1</v>
      </c>
      <c r="B7331" s="76" t="s">
        <v>1</v>
      </c>
      <c r="C7331" s="76" t="s">
        <v>1</v>
      </c>
      <c r="D7331" s="77" t="s">
        <v>1</v>
      </c>
      <c r="E7331" s="77" t="s">
        <v>1</v>
      </c>
      <c r="F7331" s="77" t="s">
        <v>1</v>
      </c>
      <c r="G7331" s="77" t="s">
        <v>1</v>
      </c>
      <c r="H7331" s="78" t="s">
        <v>56</v>
      </c>
      <c r="I7331" s="35">
        <f t="shared" ref="I7331:K7331" si="6877">SUM(I7332)</f>
        <v>60300</v>
      </c>
      <c r="J7331" s="35">
        <f t="shared" si="6877"/>
        <v>60000</v>
      </c>
      <c r="K7331" s="35">
        <f t="shared" si="6877"/>
        <v>10000</v>
      </c>
      <c r="L7331" s="35">
        <f t="shared" si="6865"/>
        <v>15000</v>
      </c>
      <c r="M7331" s="35">
        <f t="shared" ref="M7331" si="6878">SUM(M7332)</f>
        <v>5000</v>
      </c>
      <c r="N7331" s="35">
        <f t="shared" ref="N7331:O7331" si="6879">SUM(N7332)</f>
        <v>5000</v>
      </c>
      <c r="O7331" s="35">
        <f t="shared" si="6879"/>
        <v>5000</v>
      </c>
      <c r="P7331" s="35">
        <f t="shared" si="6866"/>
        <v>25000</v>
      </c>
      <c r="Q7331" s="35">
        <f t="shared" si="6867"/>
        <v>41.666666666666671</v>
      </c>
      <c r="R7331" s="95"/>
      <c r="S7331" s="95"/>
      <c r="T7331" s="95"/>
      <c r="U7331" s="95"/>
      <c r="V7331" s="95"/>
      <c r="W7331" s="95"/>
      <c r="X7331" s="95"/>
      <c r="Y7331" s="95"/>
    </row>
    <row r="7332" spans="1:25" s="17" customFormat="1" ht="15" customHeight="1" x14ac:dyDescent="0.25">
      <c r="A7332" s="76" t="s">
        <v>935</v>
      </c>
      <c r="B7332" s="76" t="s">
        <v>140</v>
      </c>
      <c r="C7332" s="76" t="s">
        <v>1370</v>
      </c>
      <c r="D7332" s="76" t="s">
        <v>2436</v>
      </c>
      <c r="E7332" s="77" t="s">
        <v>57</v>
      </c>
      <c r="F7332" s="77" t="s">
        <v>1</v>
      </c>
      <c r="G7332" s="77" t="s">
        <v>1</v>
      </c>
      <c r="H7332" s="77" t="s">
        <v>58</v>
      </c>
      <c r="I7332" s="35">
        <f t="shared" ref="I7332:K7332" si="6880">SUM(I7333:I7335)</f>
        <v>60300</v>
      </c>
      <c r="J7332" s="35">
        <f t="shared" si="6880"/>
        <v>60000</v>
      </c>
      <c r="K7332" s="35">
        <f t="shared" si="6880"/>
        <v>10000</v>
      </c>
      <c r="L7332" s="35">
        <f t="shared" si="6865"/>
        <v>15000</v>
      </c>
      <c r="M7332" s="35">
        <f t="shared" ref="M7332" si="6881">SUM(M7333:M7335)</f>
        <v>5000</v>
      </c>
      <c r="N7332" s="35">
        <f t="shared" ref="N7332:O7332" si="6882">SUM(N7333:N7335)</f>
        <v>5000</v>
      </c>
      <c r="O7332" s="35">
        <f t="shared" si="6882"/>
        <v>5000</v>
      </c>
      <c r="P7332" s="35">
        <f t="shared" si="6866"/>
        <v>25000</v>
      </c>
      <c r="Q7332" s="35">
        <f t="shared" si="6867"/>
        <v>41.666666666666671</v>
      </c>
      <c r="R7332" s="95"/>
      <c r="S7332" s="95"/>
      <c r="T7332" s="95"/>
      <c r="U7332" s="95"/>
      <c r="V7332" s="95"/>
      <c r="W7332" s="95"/>
      <c r="X7332" s="95"/>
      <c r="Y7332" s="95"/>
    </row>
    <row r="7333" spans="1:25" s="17" customFormat="1" ht="15" customHeight="1" x14ac:dyDescent="0.25">
      <c r="A7333" s="44" t="s">
        <v>935</v>
      </c>
      <c r="B7333" s="44" t="s">
        <v>140</v>
      </c>
      <c r="C7333" s="44" t="s">
        <v>1370</v>
      </c>
      <c r="D7333" s="44" t="s">
        <v>2436</v>
      </c>
      <c r="E7333" s="45" t="s">
        <v>106</v>
      </c>
      <c r="F7333" s="44"/>
      <c r="G7333" s="46" t="s">
        <v>388</v>
      </c>
      <c r="H7333" s="46" t="s">
        <v>105</v>
      </c>
      <c r="I7333" s="35">
        <v>100</v>
      </c>
      <c r="J7333" s="35">
        <v>0</v>
      </c>
      <c r="K7333" s="35">
        <v>0</v>
      </c>
      <c r="L7333" s="35">
        <f t="shared" si="6865"/>
        <v>0</v>
      </c>
      <c r="M7333" s="35"/>
      <c r="N7333" s="35"/>
      <c r="O7333" s="35"/>
      <c r="P7333" s="35">
        <f t="shared" si="6866"/>
        <v>0</v>
      </c>
      <c r="Q7333" s="35" t="str">
        <f t="shared" si="6867"/>
        <v>-</v>
      </c>
      <c r="R7333" s="95"/>
      <c r="S7333" s="95"/>
      <c r="T7333" s="95"/>
      <c r="U7333" s="95"/>
      <c r="V7333" s="95"/>
      <c r="W7333" s="95"/>
      <c r="X7333" s="95"/>
      <c r="Y7333" s="95"/>
    </row>
    <row r="7334" spans="1:25" s="17" customFormat="1" ht="15" customHeight="1" x14ac:dyDescent="0.25">
      <c r="A7334" s="44" t="s">
        <v>935</v>
      </c>
      <c r="B7334" s="44" t="s">
        <v>140</v>
      </c>
      <c r="C7334" s="44" t="s">
        <v>1370</v>
      </c>
      <c r="D7334" s="44" t="s">
        <v>2436</v>
      </c>
      <c r="E7334" s="45">
        <v>614300</v>
      </c>
      <c r="F7334" s="44"/>
      <c r="G7334" s="46" t="s">
        <v>388</v>
      </c>
      <c r="H7334" s="46" t="s">
        <v>60</v>
      </c>
      <c r="I7334" s="35">
        <v>100</v>
      </c>
      <c r="J7334" s="35">
        <v>0</v>
      </c>
      <c r="K7334" s="35">
        <v>0</v>
      </c>
      <c r="L7334" s="35">
        <f t="shared" si="6865"/>
        <v>0</v>
      </c>
      <c r="M7334" s="35"/>
      <c r="N7334" s="35"/>
      <c r="O7334" s="35"/>
      <c r="P7334" s="35">
        <f t="shared" si="6866"/>
        <v>0</v>
      </c>
      <c r="Q7334" s="35" t="str">
        <f t="shared" si="6867"/>
        <v>-</v>
      </c>
      <c r="R7334" s="95"/>
      <c r="S7334" s="95"/>
      <c r="T7334" s="95"/>
      <c r="U7334" s="95"/>
      <c r="V7334" s="95"/>
      <c r="W7334" s="95"/>
      <c r="X7334" s="95"/>
      <c r="Y7334" s="95"/>
    </row>
    <row r="7335" spans="1:25" s="17" customFormat="1" ht="15" customHeight="1" x14ac:dyDescent="0.25">
      <c r="A7335" s="44" t="s">
        <v>935</v>
      </c>
      <c r="B7335" s="44" t="s">
        <v>140</v>
      </c>
      <c r="C7335" s="44" t="s">
        <v>1370</v>
      </c>
      <c r="D7335" s="44" t="s">
        <v>2436</v>
      </c>
      <c r="E7335" s="45" t="s">
        <v>68</v>
      </c>
      <c r="F7335" s="44"/>
      <c r="G7335" s="46" t="s">
        <v>388</v>
      </c>
      <c r="H7335" s="46" t="s">
        <v>67</v>
      </c>
      <c r="I7335" s="35">
        <v>60100</v>
      </c>
      <c r="J7335" s="35">
        <v>60000</v>
      </c>
      <c r="K7335" s="35">
        <v>10000</v>
      </c>
      <c r="L7335" s="35">
        <f t="shared" si="6865"/>
        <v>15000</v>
      </c>
      <c r="M7335" s="35">
        <v>5000</v>
      </c>
      <c r="N7335" s="35">
        <v>5000</v>
      </c>
      <c r="O7335" s="35">
        <v>5000</v>
      </c>
      <c r="P7335" s="35">
        <f t="shared" si="6866"/>
        <v>25000</v>
      </c>
      <c r="Q7335" s="35">
        <f t="shared" si="6867"/>
        <v>41.666666666666671</v>
      </c>
      <c r="R7335" s="95"/>
      <c r="S7335" s="95"/>
      <c r="T7335" s="95"/>
      <c r="U7335" s="95"/>
      <c r="V7335" s="95"/>
      <c r="W7335" s="95"/>
      <c r="X7335" s="95"/>
      <c r="Y7335" s="95"/>
    </row>
    <row r="7336" spans="1:25" ht="22.5" customHeight="1" x14ac:dyDescent="0.25">
      <c r="A7336" s="63" t="s">
        <v>1</v>
      </c>
      <c r="B7336" s="63" t="s">
        <v>1</v>
      </c>
      <c r="C7336" s="63" t="s">
        <v>1</v>
      </c>
      <c r="D7336" s="65" t="s">
        <v>1</v>
      </c>
      <c r="E7336" s="65" t="s">
        <v>1</v>
      </c>
      <c r="F7336" s="65" t="s">
        <v>1</v>
      </c>
      <c r="G7336" s="65" t="s">
        <v>1</v>
      </c>
      <c r="H7336" s="66" t="s">
        <v>69</v>
      </c>
      <c r="I7336" s="30">
        <f t="shared" ref="I7336:K7336" si="6883">SUM(I7337)</f>
        <v>22200</v>
      </c>
      <c r="J7336" s="30">
        <f t="shared" si="6883"/>
        <v>0</v>
      </c>
      <c r="K7336" s="30">
        <f t="shared" si="6883"/>
        <v>0</v>
      </c>
      <c r="L7336" s="30">
        <f t="shared" si="6865"/>
        <v>0</v>
      </c>
      <c r="M7336" s="30">
        <f t="shared" ref="M7336" si="6884">SUM(M7337)</f>
        <v>0</v>
      </c>
      <c r="N7336" s="30">
        <f t="shared" ref="N7336:O7336" si="6885">SUM(N7337)</f>
        <v>0</v>
      </c>
      <c r="O7336" s="30">
        <f t="shared" si="6885"/>
        <v>0</v>
      </c>
      <c r="P7336" s="30">
        <f t="shared" si="6866"/>
        <v>0</v>
      </c>
      <c r="Q7336" s="30" t="str">
        <f t="shared" si="6867"/>
        <v>-</v>
      </c>
      <c r="R7336" s="93"/>
      <c r="S7336" s="93"/>
      <c r="T7336" s="93"/>
      <c r="U7336" s="93"/>
      <c r="V7336" s="93"/>
      <c r="W7336" s="93"/>
      <c r="X7336" s="93"/>
      <c r="Y7336" s="93"/>
    </row>
    <row r="7337" spans="1:25" ht="15" customHeight="1" x14ac:dyDescent="0.25">
      <c r="A7337" s="63" t="s">
        <v>935</v>
      </c>
      <c r="B7337" s="63" t="s">
        <v>140</v>
      </c>
      <c r="C7337" s="63" t="s">
        <v>1370</v>
      </c>
      <c r="D7337" s="63" t="s">
        <v>2436</v>
      </c>
      <c r="E7337" s="65" t="s">
        <v>70</v>
      </c>
      <c r="F7337" s="65" t="s">
        <v>1</v>
      </c>
      <c r="G7337" s="65" t="s">
        <v>1</v>
      </c>
      <c r="H7337" s="65" t="s">
        <v>71</v>
      </c>
      <c r="I7337" s="31">
        <f t="shared" ref="I7337:K7337" si="6886">SUM(I7338:I7340)</f>
        <v>22200</v>
      </c>
      <c r="J7337" s="31">
        <f t="shared" si="6886"/>
        <v>0</v>
      </c>
      <c r="K7337" s="31">
        <f t="shared" si="6886"/>
        <v>0</v>
      </c>
      <c r="L7337" s="31">
        <f t="shared" si="6865"/>
        <v>0</v>
      </c>
      <c r="M7337" s="31">
        <f t="shared" ref="M7337" si="6887">SUM(M7338:M7340)</f>
        <v>0</v>
      </c>
      <c r="N7337" s="31">
        <f t="shared" ref="N7337:O7337" si="6888">SUM(N7338:N7340)</f>
        <v>0</v>
      </c>
      <c r="O7337" s="31">
        <f t="shared" si="6888"/>
        <v>0</v>
      </c>
      <c r="P7337" s="31">
        <f t="shared" si="6866"/>
        <v>0</v>
      </c>
      <c r="Q7337" s="31" t="str">
        <f t="shared" si="6867"/>
        <v>-</v>
      </c>
      <c r="R7337" s="94"/>
      <c r="S7337" s="94"/>
      <c r="T7337" s="94"/>
      <c r="U7337" s="94"/>
      <c r="V7337" s="94"/>
      <c r="W7337" s="94"/>
      <c r="X7337" s="94"/>
      <c r="Y7337" s="94"/>
    </row>
    <row r="7338" spans="1:25" ht="15" customHeight="1" x14ac:dyDescent="0.25">
      <c r="A7338" s="64" t="s">
        <v>935</v>
      </c>
      <c r="B7338" s="64" t="s">
        <v>140</v>
      </c>
      <c r="C7338" s="64" t="s">
        <v>1370</v>
      </c>
      <c r="D7338" s="64" t="s">
        <v>2436</v>
      </c>
      <c r="E7338" s="20" t="s">
        <v>74</v>
      </c>
      <c r="F7338" s="64"/>
      <c r="G7338" s="53" t="s">
        <v>388</v>
      </c>
      <c r="H7338" s="53" t="s">
        <v>73</v>
      </c>
      <c r="I7338" s="26">
        <v>22000</v>
      </c>
      <c r="J7338" s="26">
        <v>0</v>
      </c>
      <c r="K7338" s="26">
        <v>0</v>
      </c>
      <c r="L7338" s="26">
        <f t="shared" si="6865"/>
        <v>0</v>
      </c>
      <c r="M7338" s="26"/>
      <c r="N7338" s="26"/>
      <c r="O7338" s="26"/>
      <c r="P7338" s="26">
        <f t="shared" si="6866"/>
        <v>0</v>
      </c>
      <c r="Q7338" s="26" t="str">
        <f t="shared" si="6867"/>
        <v>-</v>
      </c>
      <c r="R7338" s="90"/>
      <c r="S7338" s="90"/>
      <c r="T7338" s="90"/>
      <c r="U7338" s="90"/>
      <c r="V7338" s="90"/>
      <c r="W7338" s="90"/>
      <c r="X7338" s="90"/>
      <c r="Y7338" s="90"/>
    </row>
    <row r="7339" spans="1:25" s="17" customFormat="1" ht="15" customHeight="1" x14ac:dyDescent="0.25">
      <c r="A7339" s="44" t="s">
        <v>935</v>
      </c>
      <c r="B7339" s="44" t="s">
        <v>140</v>
      </c>
      <c r="C7339" s="44" t="s">
        <v>1370</v>
      </c>
      <c r="D7339" s="44" t="s">
        <v>2436</v>
      </c>
      <c r="E7339" s="45">
        <v>821500</v>
      </c>
      <c r="F7339" s="44"/>
      <c r="G7339" s="46" t="s">
        <v>388</v>
      </c>
      <c r="H7339" s="46" t="s">
        <v>3801</v>
      </c>
      <c r="I7339" s="35">
        <v>100</v>
      </c>
      <c r="J7339" s="35">
        <v>0</v>
      </c>
      <c r="K7339" s="35">
        <v>0</v>
      </c>
      <c r="L7339" s="35">
        <f t="shared" si="6865"/>
        <v>0</v>
      </c>
      <c r="M7339" s="35"/>
      <c r="N7339" s="35"/>
      <c r="O7339" s="35"/>
      <c r="P7339" s="35">
        <f t="shared" si="6866"/>
        <v>0</v>
      </c>
      <c r="Q7339" s="35" t="str">
        <f t="shared" si="6867"/>
        <v>-</v>
      </c>
      <c r="R7339" s="95"/>
      <c r="S7339" s="95"/>
      <c r="T7339" s="95"/>
      <c r="U7339" s="95"/>
      <c r="V7339" s="95"/>
      <c r="W7339" s="95"/>
      <c r="X7339" s="95"/>
      <c r="Y7339" s="95"/>
    </row>
    <row r="7340" spans="1:25" s="17" customFormat="1" ht="15" customHeight="1" x14ac:dyDescent="0.25">
      <c r="A7340" s="44" t="s">
        <v>935</v>
      </c>
      <c r="B7340" s="44" t="s">
        <v>140</v>
      </c>
      <c r="C7340" s="44" t="s">
        <v>1370</v>
      </c>
      <c r="D7340" s="44" t="s">
        <v>2436</v>
      </c>
      <c r="E7340" s="45" t="s">
        <v>323</v>
      </c>
      <c r="F7340" s="44"/>
      <c r="G7340" s="46" t="s">
        <v>388</v>
      </c>
      <c r="H7340" s="46" t="s">
        <v>322</v>
      </c>
      <c r="I7340" s="35">
        <v>100</v>
      </c>
      <c r="J7340" s="35">
        <v>0</v>
      </c>
      <c r="K7340" s="35">
        <v>0</v>
      </c>
      <c r="L7340" s="35">
        <f t="shared" si="6865"/>
        <v>0</v>
      </c>
      <c r="M7340" s="35"/>
      <c r="N7340" s="35"/>
      <c r="O7340" s="35"/>
      <c r="P7340" s="35">
        <f t="shared" si="6866"/>
        <v>0</v>
      </c>
      <c r="Q7340" s="35" t="str">
        <f t="shared" si="6867"/>
        <v>-</v>
      </c>
      <c r="R7340" s="95"/>
      <c r="S7340" s="95"/>
      <c r="T7340" s="95"/>
      <c r="U7340" s="95"/>
      <c r="V7340" s="95"/>
      <c r="W7340" s="95"/>
      <c r="X7340" s="95"/>
      <c r="Y7340" s="95"/>
    </row>
    <row r="7341" spans="1:25" ht="15" customHeight="1" x14ac:dyDescent="0.25">
      <c r="A7341" s="53" t="s">
        <v>1</v>
      </c>
      <c r="B7341" s="53" t="s">
        <v>1</v>
      </c>
      <c r="C7341" s="53" t="s">
        <v>1</v>
      </c>
      <c r="D7341" s="53" t="s">
        <v>1</v>
      </c>
      <c r="E7341" s="53" t="s">
        <v>1</v>
      </c>
      <c r="F7341" s="53" t="s">
        <v>1</v>
      </c>
      <c r="G7341" s="53" t="s">
        <v>1</v>
      </c>
      <c r="H7341" s="66" t="s">
        <v>2438</v>
      </c>
      <c r="I7341" s="30">
        <f t="shared" ref="I7341:K7341" si="6889">SUM(I7308,I7336,I7331)</f>
        <v>1425688</v>
      </c>
      <c r="J7341" s="30">
        <f t="shared" si="6889"/>
        <v>1303038</v>
      </c>
      <c r="K7341" s="30">
        <f t="shared" si="6889"/>
        <v>677225</v>
      </c>
      <c r="L7341" s="30">
        <f t="shared" si="6865"/>
        <v>321175</v>
      </c>
      <c r="M7341" s="30">
        <f t="shared" ref="M7341" si="6890">SUM(M7308,M7336,M7331)</f>
        <v>112325</v>
      </c>
      <c r="N7341" s="30">
        <f t="shared" ref="N7341:O7341" si="6891">SUM(N7308,N7336,N7331)</f>
        <v>103175</v>
      </c>
      <c r="O7341" s="30">
        <f t="shared" si="6891"/>
        <v>105675</v>
      </c>
      <c r="P7341" s="30">
        <f t="shared" si="6866"/>
        <v>998400</v>
      </c>
      <c r="Q7341" s="30">
        <f t="shared" si="6867"/>
        <v>76.62094275071027</v>
      </c>
      <c r="R7341" s="93"/>
      <c r="S7341" s="93"/>
      <c r="T7341" s="93"/>
      <c r="U7341" s="93"/>
      <c r="V7341" s="93"/>
      <c r="W7341" s="93"/>
      <c r="X7341" s="93"/>
      <c r="Y7341" s="93"/>
    </row>
    <row r="7342" spans="1:25" ht="15" customHeight="1" thickBot="1" x14ac:dyDescent="0.3">
      <c r="A7342" s="53" t="s">
        <v>1</v>
      </c>
      <c r="B7342" s="53" t="s">
        <v>1</v>
      </c>
      <c r="C7342" s="53" t="s">
        <v>1</v>
      </c>
      <c r="D7342" s="53" t="s">
        <v>1</v>
      </c>
      <c r="E7342" s="53" t="s">
        <v>1</v>
      </c>
      <c r="F7342" s="53" t="s">
        <v>1</v>
      </c>
      <c r="G7342" s="53" t="s">
        <v>1</v>
      </c>
      <c r="H7342" s="65" t="s">
        <v>76</v>
      </c>
      <c r="I7342" s="31"/>
      <c r="J7342" s="31"/>
      <c r="K7342" s="31">
        <v>0</v>
      </c>
      <c r="L7342" s="31"/>
      <c r="M7342" s="31"/>
      <c r="N7342" s="31"/>
      <c r="O7342" s="31"/>
      <c r="P7342" s="31"/>
      <c r="Q7342" s="31"/>
      <c r="R7342" s="94"/>
      <c r="S7342" s="94"/>
      <c r="T7342" s="94"/>
      <c r="U7342" s="94"/>
      <c r="V7342" s="94"/>
      <c r="W7342" s="94"/>
      <c r="X7342" s="94"/>
      <c r="Y7342" s="94"/>
    </row>
    <row r="7343" spans="1:25" ht="47.25" customHeight="1" thickBot="1" x14ac:dyDescent="0.3">
      <c r="A7343" s="110" t="s">
        <v>1</v>
      </c>
      <c r="B7343" s="110" t="s">
        <v>1</v>
      </c>
      <c r="C7343" s="110" t="s">
        <v>1</v>
      </c>
      <c r="D7343" s="110" t="s">
        <v>1</v>
      </c>
      <c r="E7343" s="110" t="s">
        <v>1</v>
      </c>
      <c r="F7343" s="110" t="s">
        <v>1</v>
      </c>
      <c r="G7343" s="110" t="s">
        <v>1</v>
      </c>
      <c r="H7343" s="28" t="s">
        <v>77</v>
      </c>
      <c r="I7343" s="109" t="s">
        <v>3984</v>
      </c>
      <c r="J7343" s="109" t="s">
        <v>11</v>
      </c>
      <c r="K7343" s="109" t="s">
        <v>3989</v>
      </c>
      <c r="L7343" s="109" t="s">
        <v>3985</v>
      </c>
      <c r="M7343" s="109" t="s">
        <v>4027</v>
      </c>
      <c r="N7343" s="109" t="s">
        <v>3988</v>
      </c>
      <c r="O7343" s="109" t="s">
        <v>3986</v>
      </c>
      <c r="P7343" s="109" t="s">
        <v>3987</v>
      </c>
      <c r="Q7343" s="109" t="s">
        <v>3695</v>
      </c>
      <c r="R7343" s="91"/>
      <c r="S7343" s="91"/>
      <c r="T7343" s="91"/>
      <c r="U7343" s="91"/>
      <c r="V7343" s="91"/>
      <c r="W7343" s="91"/>
      <c r="X7343" s="91"/>
      <c r="Y7343" s="91"/>
    </row>
    <row r="7344" spans="1:25" ht="15" customHeight="1" x14ac:dyDescent="0.25">
      <c r="A7344" s="111"/>
      <c r="B7344" s="111"/>
      <c r="C7344" s="111"/>
      <c r="D7344" s="111"/>
      <c r="E7344" s="111"/>
      <c r="F7344" s="111"/>
      <c r="G7344" s="111"/>
      <c r="H7344" s="67" t="s">
        <v>1</v>
      </c>
      <c r="I7344" s="29">
        <v>1</v>
      </c>
      <c r="J7344" s="29">
        <v>2</v>
      </c>
      <c r="K7344" s="29">
        <v>3</v>
      </c>
      <c r="L7344" s="29" t="s">
        <v>3478</v>
      </c>
      <c r="M7344" s="29">
        <v>5</v>
      </c>
      <c r="N7344" s="29">
        <v>6</v>
      </c>
      <c r="O7344" s="29">
        <v>7</v>
      </c>
      <c r="P7344" s="29" t="s">
        <v>3696</v>
      </c>
      <c r="Q7344" s="29">
        <v>9</v>
      </c>
      <c r="R7344" s="92"/>
      <c r="S7344" s="92"/>
      <c r="T7344" s="92"/>
      <c r="U7344" s="92"/>
      <c r="V7344" s="92"/>
      <c r="W7344" s="92"/>
      <c r="X7344" s="92"/>
      <c r="Y7344" s="92"/>
    </row>
    <row r="7345" spans="1:25" ht="15" customHeight="1" x14ac:dyDescent="0.25">
      <c r="A7345" s="111"/>
      <c r="B7345" s="111"/>
      <c r="C7345" s="111"/>
      <c r="D7345" s="111"/>
      <c r="E7345" s="111"/>
      <c r="F7345" s="111"/>
      <c r="G7345" s="111"/>
      <c r="H7345" s="68" t="s">
        <v>485</v>
      </c>
      <c r="I7345" s="32">
        <f t="shared" ref="I7345:K7345" si="6892">SUM(I7341)</f>
        <v>1425688</v>
      </c>
      <c r="J7345" s="32">
        <f t="shared" si="6892"/>
        <v>1303038</v>
      </c>
      <c r="K7345" s="32">
        <f t="shared" si="6892"/>
        <v>677225</v>
      </c>
      <c r="L7345" s="32">
        <f t="shared" si="6865"/>
        <v>321175</v>
      </c>
      <c r="M7345" s="32">
        <f t="shared" ref="M7345" si="6893">SUM(M7341)</f>
        <v>112325</v>
      </c>
      <c r="N7345" s="32">
        <f t="shared" ref="N7345:O7345" si="6894">SUM(N7341)</f>
        <v>103175</v>
      </c>
      <c r="O7345" s="32">
        <f t="shared" si="6894"/>
        <v>105675</v>
      </c>
      <c r="P7345" s="32">
        <f t="shared" si="6866"/>
        <v>998400</v>
      </c>
      <c r="Q7345" s="32">
        <f t="shared" si="6867"/>
        <v>76.62094275071027</v>
      </c>
      <c r="R7345" s="90"/>
      <c r="S7345" s="90"/>
      <c r="T7345" s="90"/>
      <c r="U7345" s="90"/>
      <c r="V7345" s="90"/>
      <c r="W7345" s="90"/>
      <c r="X7345" s="90"/>
      <c r="Y7345" s="90"/>
    </row>
    <row r="7346" spans="1:25" ht="15" customHeight="1" x14ac:dyDescent="0.25">
      <c r="A7346" s="111"/>
      <c r="B7346" s="111"/>
      <c r="C7346" s="111"/>
      <c r="D7346" s="111"/>
      <c r="E7346" s="111"/>
      <c r="F7346" s="111"/>
      <c r="G7346" s="111"/>
      <c r="H7346" s="69" t="s">
        <v>79</v>
      </c>
      <c r="I7346" s="32">
        <f t="shared" ref="I7346:K7346" si="6895">SUM(I7345)</f>
        <v>1425688</v>
      </c>
      <c r="J7346" s="32">
        <f t="shared" si="6895"/>
        <v>1303038</v>
      </c>
      <c r="K7346" s="32">
        <f t="shared" si="6895"/>
        <v>677225</v>
      </c>
      <c r="L7346" s="32">
        <f t="shared" si="6865"/>
        <v>321175</v>
      </c>
      <c r="M7346" s="32">
        <f t="shared" ref="M7346" si="6896">SUM(M7345)</f>
        <v>112325</v>
      </c>
      <c r="N7346" s="32">
        <f t="shared" ref="N7346:O7346" si="6897">SUM(N7345)</f>
        <v>103175</v>
      </c>
      <c r="O7346" s="32">
        <f t="shared" si="6897"/>
        <v>105675</v>
      </c>
      <c r="P7346" s="32">
        <f t="shared" si="6866"/>
        <v>998400</v>
      </c>
      <c r="Q7346" s="32">
        <f t="shared" si="6867"/>
        <v>76.62094275071027</v>
      </c>
      <c r="R7346" s="90"/>
      <c r="S7346" s="90"/>
      <c r="T7346" s="90"/>
      <c r="U7346" s="90"/>
      <c r="V7346" s="90"/>
      <c r="W7346" s="90"/>
      <c r="X7346" s="90"/>
      <c r="Y7346" s="90"/>
    </row>
    <row r="7347" spans="1:25" ht="15" customHeight="1" x14ac:dyDescent="0.25">
      <c r="A7347" s="112"/>
      <c r="B7347" s="112"/>
      <c r="C7347" s="112"/>
      <c r="D7347" s="112"/>
      <c r="E7347" s="112"/>
      <c r="F7347" s="112"/>
      <c r="G7347" s="112"/>
      <c r="I7347" s="27"/>
      <c r="J7347" s="27"/>
      <c r="K7347" s="27">
        <v>0</v>
      </c>
      <c r="L7347" s="27"/>
      <c r="M7347" s="27"/>
      <c r="N7347" s="27"/>
      <c r="O7347" s="27"/>
      <c r="P7347" s="27"/>
      <c r="Q7347" s="27"/>
      <c r="R7347" s="27"/>
      <c r="S7347" s="27"/>
      <c r="T7347" s="27"/>
      <c r="U7347" s="27"/>
      <c r="V7347" s="27"/>
      <c r="W7347" s="27"/>
      <c r="X7347" s="27"/>
      <c r="Y7347" s="27"/>
    </row>
    <row r="7348" spans="1:25" ht="15" customHeight="1" thickBot="1" x14ac:dyDescent="0.3">
      <c r="A7348" s="53" t="s">
        <v>1</v>
      </c>
      <c r="B7348" s="53" t="s">
        <v>1</v>
      </c>
      <c r="C7348" s="53" t="s">
        <v>1</v>
      </c>
      <c r="D7348" s="53" t="s">
        <v>1</v>
      </c>
      <c r="E7348" s="53" t="s">
        <v>1</v>
      </c>
      <c r="F7348" s="53" t="s">
        <v>1</v>
      </c>
      <c r="G7348" s="53" t="s">
        <v>1</v>
      </c>
      <c r="H7348" s="21" t="s">
        <v>1</v>
      </c>
      <c r="I7348" s="33"/>
      <c r="J7348" s="33"/>
      <c r="K7348" s="33">
        <v>0</v>
      </c>
      <c r="L7348" s="33"/>
      <c r="M7348" s="33"/>
      <c r="N7348" s="33"/>
      <c r="O7348" s="33"/>
      <c r="P7348" s="33"/>
      <c r="Q7348" s="33"/>
      <c r="R7348" s="33"/>
      <c r="S7348" s="33"/>
      <c r="T7348" s="33"/>
      <c r="U7348" s="33"/>
      <c r="V7348" s="33"/>
      <c r="W7348" s="33"/>
      <c r="X7348" s="33"/>
      <c r="Y7348" s="33"/>
    </row>
    <row r="7349" spans="1:25" ht="45.75" customHeight="1" thickBot="1" x14ac:dyDescent="0.3">
      <c r="A7349" s="28" t="s">
        <v>4</v>
      </c>
      <c r="B7349" s="28" t="s">
        <v>5</v>
      </c>
      <c r="C7349" s="28" t="s">
        <v>6</v>
      </c>
      <c r="D7349" s="57" t="s">
        <v>1</v>
      </c>
      <c r="E7349" s="28" t="s">
        <v>7</v>
      </c>
      <c r="F7349" s="28" t="s">
        <v>8</v>
      </c>
      <c r="G7349" s="28" t="s">
        <v>9</v>
      </c>
      <c r="H7349" s="28" t="s">
        <v>10</v>
      </c>
      <c r="I7349" s="109" t="s">
        <v>3984</v>
      </c>
      <c r="J7349" s="109" t="s">
        <v>11</v>
      </c>
      <c r="K7349" s="109" t="s">
        <v>3989</v>
      </c>
      <c r="L7349" s="109" t="s">
        <v>3985</v>
      </c>
      <c r="M7349" s="109" t="s">
        <v>4027</v>
      </c>
      <c r="N7349" s="109" t="s">
        <v>3988</v>
      </c>
      <c r="O7349" s="109" t="s">
        <v>3986</v>
      </c>
      <c r="P7349" s="109" t="s">
        <v>3987</v>
      </c>
      <c r="Q7349" s="109" t="s">
        <v>3695</v>
      </c>
      <c r="R7349" s="91"/>
      <c r="S7349" s="91"/>
      <c r="T7349" s="91"/>
      <c r="U7349" s="91"/>
      <c r="V7349" s="91"/>
      <c r="W7349" s="91"/>
      <c r="X7349" s="91"/>
      <c r="Y7349" s="91"/>
    </row>
    <row r="7350" spans="1:25" ht="15" customHeight="1" x14ac:dyDescent="0.25">
      <c r="A7350" s="58" t="s">
        <v>1</v>
      </c>
      <c r="B7350" s="58" t="s">
        <v>1</v>
      </c>
      <c r="C7350" s="58" t="s">
        <v>1</v>
      </c>
      <c r="D7350" s="59" t="s">
        <v>1</v>
      </c>
      <c r="E7350" s="59" t="s">
        <v>1</v>
      </c>
      <c r="F7350" s="60" t="s">
        <v>1</v>
      </c>
      <c r="G7350" s="61" t="s">
        <v>1</v>
      </c>
      <c r="H7350" s="62" t="s">
        <v>1</v>
      </c>
      <c r="I7350" s="29">
        <v>1</v>
      </c>
      <c r="J7350" s="29">
        <v>2</v>
      </c>
      <c r="K7350" s="29">
        <v>3</v>
      </c>
      <c r="L7350" s="29" t="s">
        <v>3478</v>
      </c>
      <c r="M7350" s="29">
        <v>5</v>
      </c>
      <c r="N7350" s="29">
        <v>6</v>
      </c>
      <c r="O7350" s="29">
        <v>7</v>
      </c>
      <c r="P7350" s="29" t="s">
        <v>3696</v>
      </c>
      <c r="Q7350" s="29">
        <v>9</v>
      </c>
      <c r="R7350" s="92"/>
      <c r="S7350" s="92"/>
      <c r="T7350" s="92"/>
      <c r="U7350" s="92"/>
      <c r="V7350" s="92"/>
      <c r="W7350" s="92"/>
      <c r="X7350" s="92"/>
      <c r="Y7350" s="92"/>
    </row>
    <row r="7351" spans="1:25" ht="22.5" customHeight="1" x14ac:dyDescent="0.25">
      <c r="A7351" s="63" t="s">
        <v>935</v>
      </c>
      <c r="B7351" s="63" t="s">
        <v>140</v>
      </c>
      <c r="C7351" s="64" t="s">
        <v>1381</v>
      </c>
      <c r="D7351" s="64" t="s">
        <v>2439</v>
      </c>
      <c r="E7351" s="65" t="s">
        <v>1</v>
      </c>
      <c r="F7351" s="65" t="s">
        <v>1</v>
      </c>
      <c r="G7351" s="65" t="s">
        <v>1</v>
      </c>
      <c r="H7351" s="65" t="s">
        <v>2440</v>
      </c>
      <c r="I7351" s="26">
        <v>0</v>
      </c>
      <c r="J7351" s="26" t="s">
        <v>1</v>
      </c>
      <c r="K7351" s="26">
        <v>0</v>
      </c>
      <c r="L7351" s="26"/>
      <c r="M7351" s="26"/>
      <c r="N7351" s="26"/>
      <c r="O7351" s="26"/>
      <c r="P7351" s="26"/>
      <c r="Q7351" s="26"/>
      <c r="R7351" s="90"/>
      <c r="S7351" s="90"/>
      <c r="T7351" s="90"/>
      <c r="U7351" s="90"/>
      <c r="V7351" s="90"/>
      <c r="W7351" s="90"/>
      <c r="X7351" s="90"/>
      <c r="Y7351" s="90"/>
    </row>
    <row r="7352" spans="1:25" ht="22.5" customHeight="1" x14ac:dyDescent="0.25">
      <c r="A7352" s="63" t="s">
        <v>1</v>
      </c>
      <c r="B7352" s="63" t="s">
        <v>1</v>
      </c>
      <c r="C7352" s="63" t="s">
        <v>1</v>
      </c>
      <c r="D7352" s="65" t="s">
        <v>1</v>
      </c>
      <c r="E7352" s="65" t="s">
        <v>1</v>
      </c>
      <c r="F7352" s="65" t="s">
        <v>1</v>
      </c>
      <c r="G7352" s="65" t="s">
        <v>1</v>
      </c>
      <c r="H7352" s="66" t="s">
        <v>15</v>
      </c>
      <c r="I7352" s="30">
        <f t="shared" ref="I7352:K7352" si="6898">SUM(I7353,I7361,I7363)</f>
        <v>1604058</v>
      </c>
      <c r="J7352" s="30">
        <f t="shared" si="6898"/>
        <v>1224603</v>
      </c>
      <c r="K7352" s="30">
        <f t="shared" si="6898"/>
        <v>645210</v>
      </c>
      <c r="L7352" s="30">
        <f t="shared" si="6865"/>
        <v>313323</v>
      </c>
      <c r="M7352" s="30">
        <f t="shared" ref="M7352" si="6899">SUM(M7353,M7361,M7363)</f>
        <v>120341</v>
      </c>
      <c r="N7352" s="30">
        <f t="shared" ref="N7352:O7352" si="6900">SUM(N7353,N7361,N7363)</f>
        <v>96491</v>
      </c>
      <c r="O7352" s="30">
        <f t="shared" si="6900"/>
        <v>96491</v>
      </c>
      <c r="P7352" s="30">
        <f t="shared" si="6866"/>
        <v>958533</v>
      </c>
      <c r="Q7352" s="30">
        <f t="shared" si="6867"/>
        <v>78.272958664971426</v>
      </c>
      <c r="R7352" s="93"/>
      <c r="S7352" s="93"/>
      <c r="T7352" s="93"/>
      <c r="U7352" s="93"/>
      <c r="V7352" s="93"/>
      <c r="W7352" s="93"/>
      <c r="X7352" s="93"/>
      <c r="Y7352" s="93"/>
    </row>
    <row r="7353" spans="1:25" ht="15" customHeight="1" x14ac:dyDescent="0.25">
      <c r="A7353" s="63" t="s">
        <v>935</v>
      </c>
      <c r="B7353" s="63" t="s">
        <v>140</v>
      </c>
      <c r="C7353" s="63" t="s">
        <v>1381</v>
      </c>
      <c r="D7353" s="63" t="s">
        <v>2439</v>
      </c>
      <c r="E7353" s="65" t="s">
        <v>16</v>
      </c>
      <c r="F7353" s="65" t="s">
        <v>1</v>
      </c>
      <c r="G7353" s="65" t="s">
        <v>1</v>
      </c>
      <c r="H7353" s="65" t="s">
        <v>17</v>
      </c>
      <c r="I7353" s="31">
        <f t="shared" ref="I7353:K7353" si="6901">SUM(I7354:I7355)</f>
        <v>1072203</v>
      </c>
      <c r="J7353" s="31">
        <f t="shared" si="6901"/>
        <v>1058103</v>
      </c>
      <c r="K7353" s="31">
        <f t="shared" si="6901"/>
        <v>567962</v>
      </c>
      <c r="L7353" s="31">
        <f t="shared" si="6865"/>
        <v>257007</v>
      </c>
      <c r="M7353" s="31">
        <f t="shared" ref="M7353" si="6902">SUM(M7354:M7355)</f>
        <v>85669</v>
      </c>
      <c r="N7353" s="31">
        <f t="shared" ref="N7353:O7353" si="6903">SUM(N7354:N7355)</f>
        <v>85669</v>
      </c>
      <c r="O7353" s="31">
        <f t="shared" si="6903"/>
        <v>85669</v>
      </c>
      <c r="P7353" s="31">
        <f t="shared" si="6866"/>
        <v>824969</v>
      </c>
      <c r="Q7353" s="31">
        <f t="shared" si="6867"/>
        <v>77.966795293085838</v>
      </c>
      <c r="R7353" s="94"/>
      <c r="S7353" s="94"/>
      <c r="T7353" s="94"/>
      <c r="U7353" s="94"/>
      <c r="V7353" s="94"/>
      <c r="W7353" s="94"/>
      <c r="X7353" s="94"/>
      <c r="Y7353" s="94"/>
    </row>
    <row r="7354" spans="1:25" ht="15" customHeight="1" x14ac:dyDescent="0.25">
      <c r="A7354" s="64" t="s">
        <v>935</v>
      </c>
      <c r="B7354" s="64" t="s">
        <v>140</v>
      </c>
      <c r="C7354" s="64" t="s">
        <v>1381</v>
      </c>
      <c r="D7354" s="64" t="s">
        <v>2439</v>
      </c>
      <c r="E7354" s="20" t="s">
        <v>19</v>
      </c>
      <c r="F7354" s="64"/>
      <c r="G7354" s="53" t="s">
        <v>388</v>
      </c>
      <c r="H7354" s="53" t="s">
        <v>18</v>
      </c>
      <c r="I7354" s="26">
        <v>973011</v>
      </c>
      <c r="J7354" s="26">
        <v>958911</v>
      </c>
      <c r="K7354" s="26">
        <v>500000</v>
      </c>
      <c r="L7354" s="26">
        <f t="shared" si="6865"/>
        <v>240000</v>
      </c>
      <c r="M7354" s="26">
        <v>80000</v>
      </c>
      <c r="N7354" s="26">
        <v>80000</v>
      </c>
      <c r="O7354" s="26">
        <v>80000</v>
      </c>
      <c r="P7354" s="26">
        <f t="shared" si="6866"/>
        <v>740000</v>
      </c>
      <c r="Q7354" s="26">
        <f t="shared" si="6867"/>
        <v>77.170874043576518</v>
      </c>
      <c r="R7354" s="90"/>
      <c r="S7354" s="90"/>
      <c r="T7354" s="90"/>
      <c r="U7354" s="90"/>
      <c r="V7354" s="90"/>
      <c r="W7354" s="90"/>
      <c r="X7354" s="90"/>
      <c r="Y7354" s="90"/>
    </row>
    <row r="7355" spans="1:25" ht="15" customHeight="1" x14ac:dyDescent="0.25">
      <c r="A7355" s="63" t="s">
        <v>935</v>
      </c>
      <c r="B7355" s="63" t="s">
        <v>140</v>
      </c>
      <c r="C7355" s="63" t="s">
        <v>1381</v>
      </c>
      <c r="D7355" s="63" t="s">
        <v>2439</v>
      </c>
      <c r="E7355" s="63" t="s">
        <v>21</v>
      </c>
      <c r="F7355" s="64" t="s">
        <v>1</v>
      </c>
      <c r="G7355" s="53" t="s">
        <v>1</v>
      </c>
      <c r="H7355" s="65" t="s">
        <v>22</v>
      </c>
      <c r="I7355" s="31">
        <f t="shared" ref="I7355:K7355" si="6904">SUM(I7356:I7360)</f>
        <v>99192</v>
      </c>
      <c r="J7355" s="31">
        <f t="shared" si="6904"/>
        <v>99192</v>
      </c>
      <c r="K7355" s="31">
        <f t="shared" si="6904"/>
        <v>67962</v>
      </c>
      <c r="L7355" s="31">
        <f t="shared" si="6865"/>
        <v>17007</v>
      </c>
      <c r="M7355" s="31">
        <f t="shared" ref="M7355" si="6905">SUM(M7356:M7360)</f>
        <v>5669</v>
      </c>
      <c r="N7355" s="31">
        <f t="shared" ref="N7355:O7355" si="6906">SUM(N7356:N7360)</f>
        <v>5669</v>
      </c>
      <c r="O7355" s="31">
        <f t="shared" si="6906"/>
        <v>5669</v>
      </c>
      <c r="P7355" s="31">
        <f t="shared" si="6866"/>
        <v>84969</v>
      </c>
      <c r="Q7355" s="31">
        <f t="shared" si="6867"/>
        <v>85.661142027582869</v>
      </c>
      <c r="R7355" s="94"/>
      <c r="S7355" s="94"/>
      <c r="T7355" s="94"/>
      <c r="U7355" s="94"/>
      <c r="V7355" s="94"/>
      <c r="W7355" s="94"/>
      <c r="X7355" s="94"/>
      <c r="Y7355" s="94"/>
    </row>
    <row r="7356" spans="1:25" ht="15" customHeight="1" x14ac:dyDescent="0.25">
      <c r="A7356" s="64" t="s">
        <v>935</v>
      </c>
      <c r="B7356" s="64" t="s">
        <v>140</v>
      </c>
      <c r="C7356" s="64" t="s">
        <v>1381</v>
      </c>
      <c r="D7356" s="64" t="s">
        <v>2439</v>
      </c>
      <c r="E7356" s="20" t="s">
        <v>23</v>
      </c>
      <c r="F7356" s="64" t="s">
        <v>3638</v>
      </c>
      <c r="G7356" s="53" t="s">
        <v>388</v>
      </c>
      <c r="H7356" s="53" t="s">
        <v>85</v>
      </c>
      <c r="I7356" s="26">
        <v>15741</v>
      </c>
      <c r="J7356" s="26">
        <v>15741</v>
      </c>
      <c r="K7356" s="26">
        <v>10436</v>
      </c>
      <c r="L7356" s="26">
        <f t="shared" si="6865"/>
        <v>3936</v>
      </c>
      <c r="M7356" s="26">
        <v>1312</v>
      </c>
      <c r="N7356" s="26">
        <v>1312</v>
      </c>
      <c r="O7356" s="26">
        <v>1312</v>
      </c>
      <c r="P7356" s="26">
        <f t="shared" si="6866"/>
        <v>14372</v>
      </c>
      <c r="Q7356" s="26">
        <f t="shared" si="6867"/>
        <v>91.302966774664881</v>
      </c>
      <c r="R7356" s="90"/>
      <c r="S7356" s="90"/>
      <c r="T7356" s="90"/>
      <c r="U7356" s="90"/>
      <c r="V7356" s="90"/>
      <c r="W7356" s="90"/>
      <c r="X7356" s="90"/>
      <c r="Y7356" s="90"/>
    </row>
    <row r="7357" spans="1:25" ht="15" customHeight="1" x14ac:dyDescent="0.25">
      <c r="A7357" s="64" t="s">
        <v>935</v>
      </c>
      <c r="B7357" s="64" t="s">
        <v>140</v>
      </c>
      <c r="C7357" s="64" t="s">
        <v>1381</v>
      </c>
      <c r="D7357" s="64" t="s">
        <v>2439</v>
      </c>
      <c r="E7357" s="20" t="s">
        <v>23</v>
      </c>
      <c r="F7357" s="64" t="s">
        <v>3639</v>
      </c>
      <c r="G7357" s="53" t="s">
        <v>388</v>
      </c>
      <c r="H7357" s="53" t="s">
        <v>25</v>
      </c>
      <c r="I7357" s="26">
        <v>52285</v>
      </c>
      <c r="J7357" s="26">
        <v>52285</v>
      </c>
      <c r="K7357" s="26">
        <v>37500</v>
      </c>
      <c r="L7357" s="26">
        <f t="shared" si="6865"/>
        <v>13071</v>
      </c>
      <c r="M7357" s="26">
        <v>4357</v>
      </c>
      <c r="N7357" s="26">
        <v>4357</v>
      </c>
      <c r="O7357" s="26">
        <v>4357</v>
      </c>
      <c r="P7357" s="26">
        <f t="shared" si="6866"/>
        <v>50571</v>
      </c>
      <c r="Q7357" s="26">
        <f t="shared" si="6867"/>
        <v>96.721813139523761</v>
      </c>
      <c r="R7357" s="90"/>
      <c r="S7357" s="90"/>
      <c r="T7357" s="90"/>
      <c r="U7357" s="90"/>
      <c r="V7357" s="90"/>
      <c r="W7357" s="90"/>
      <c r="X7357" s="90"/>
      <c r="Y7357" s="90"/>
    </row>
    <row r="7358" spans="1:25" ht="15" customHeight="1" x14ac:dyDescent="0.25">
      <c r="A7358" s="64" t="s">
        <v>935</v>
      </c>
      <c r="B7358" s="64" t="s">
        <v>140</v>
      </c>
      <c r="C7358" s="64" t="s">
        <v>1381</v>
      </c>
      <c r="D7358" s="64" t="s">
        <v>2439</v>
      </c>
      <c r="E7358" s="20" t="s">
        <v>23</v>
      </c>
      <c r="F7358" s="64" t="s">
        <v>3640</v>
      </c>
      <c r="G7358" s="53" t="s">
        <v>388</v>
      </c>
      <c r="H7358" s="53" t="s">
        <v>27</v>
      </c>
      <c r="I7358" s="26">
        <v>12366</v>
      </c>
      <c r="J7358" s="26">
        <v>12366</v>
      </c>
      <c r="K7358" s="26">
        <v>12366</v>
      </c>
      <c r="L7358" s="26">
        <f t="shared" si="6865"/>
        <v>0</v>
      </c>
      <c r="M7358" s="26"/>
      <c r="N7358" s="26"/>
      <c r="O7358" s="26"/>
      <c r="P7358" s="26">
        <f t="shared" si="6866"/>
        <v>12366</v>
      </c>
      <c r="Q7358" s="26">
        <f t="shared" si="6867"/>
        <v>100</v>
      </c>
      <c r="R7358" s="90"/>
      <c r="S7358" s="90"/>
      <c r="T7358" s="90"/>
      <c r="U7358" s="90"/>
      <c r="V7358" s="90"/>
      <c r="W7358" s="90"/>
      <c r="X7358" s="90"/>
      <c r="Y7358" s="90"/>
    </row>
    <row r="7359" spans="1:25" ht="15" customHeight="1" x14ac:dyDescent="0.25">
      <c r="A7359" s="64" t="s">
        <v>935</v>
      </c>
      <c r="B7359" s="64" t="s">
        <v>140</v>
      </c>
      <c r="C7359" s="64" t="s">
        <v>1381</v>
      </c>
      <c r="D7359" s="64" t="s">
        <v>2439</v>
      </c>
      <c r="E7359" s="20" t="s">
        <v>23</v>
      </c>
      <c r="F7359" s="64" t="s">
        <v>3641</v>
      </c>
      <c r="G7359" s="53" t="s">
        <v>388</v>
      </c>
      <c r="H7359" s="53" t="s">
        <v>89</v>
      </c>
      <c r="I7359" s="26">
        <v>9000</v>
      </c>
      <c r="J7359" s="26">
        <v>9000</v>
      </c>
      <c r="K7359" s="26">
        <v>0</v>
      </c>
      <c r="L7359" s="26">
        <f t="shared" si="6865"/>
        <v>0</v>
      </c>
      <c r="M7359" s="26"/>
      <c r="N7359" s="26"/>
      <c r="O7359" s="26"/>
      <c r="P7359" s="26">
        <f t="shared" si="6866"/>
        <v>0</v>
      </c>
      <c r="Q7359" s="26">
        <f t="shared" si="6867"/>
        <v>0</v>
      </c>
      <c r="R7359" s="90"/>
      <c r="S7359" s="90"/>
      <c r="T7359" s="90"/>
      <c r="U7359" s="90"/>
      <c r="V7359" s="90"/>
      <c r="W7359" s="90"/>
      <c r="X7359" s="90"/>
      <c r="Y7359" s="90"/>
    </row>
    <row r="7360" spans="1:25" ht="15" customHeight="1" x14ac:dyDescent="0.25">
      <c r="A7360" s="64" t="s">
        <v>935</v>
      </c>
      <c r="B7360" s="64" t="s">
        <v>140</v>
      </c>
      <c r="C7360" s="64" t="s">
        <v>1381</v>
      </c>
      <c r="D7360" s="64" t="s">
        <v>2439</v>
      </c>
      <c r="E7360" s="20" t="s">
        <v>23</v>
      </c>
      <c r="F7360" s="64" t="s">
        <v>3642</v>
      </c>
      <c r="G7360" s="53" t="s">
        <v>388</v>
      </c>
      <c r="H7360" s="53" t="s">
        <v>29</v>
      </c>
      <c r="I7360" s="26">
        <v>9800</v>
      </c>
      <c r="J7360" s="26">
        <v>9800</v>
      </c>
      <c r="K7360" s="26">
        <v>7660</v>
      </c>
      <c r="L7360" s="26">
        <f t="shared" si="6865"/>
        <v>0</v>
      </c>
      <c r="M7360" s="26"/>
      <c r="N7360" s="26"/>
      <c r="O7360" s="26"/>
      <c r="P7360" s="26">
        <f t="shared" si="6866"/>
        <v>7660</v>
      </c>
      <c r="Q7360" s="26">
        <f t="shared" si="6867"/>
        <v>78.163265306122454</v>
      </c>
      <c r="R7360" s="90"/>
      <c r="S7360" s="90"/>
      <c r="T7360" s="90"/>
      <c r="U7360" s="90"/>
      <c r="V7360" s="90"/>
      <c r="W7360" s="90"/>
      <c r="X7360" s="90"/>
      <c r="Y7360" s="90"/>
    </row>
    <row r="7361" spans="1:25" ht="15" customHeight="1" x14ac:dyDescent="0.25">
      <c r="A7361" s="63" t="s">
        <v>935</v>
      </c>
      <c r="B7361" s="63" t="s">
        <v>140</v>
      </c>
      <c r="C7361" s="63" t="s">
        <v>1381</v>
      </c>
      <c r="D7361" s="63" t="s">
        <v>2439</v>
      </c>
      <c r="E7361" s="65" t="s">
        <v>30</v>
      </c>
      <c r="F7361" s="65" t="s">
        <v>1</v>
      </c>
      <c r="G7361" s="65" t="s">
        <v>1</v>
      </c>
      <c r="H7361" s="65" t="s">
        <v>31</v>
      </c>
      <c r="I7361" s="31">
        <f t="shared" ref="I7361:K7361" si="6907">SUM(I7362)</f>
        <v>107500</v>
      </c>
      <c r="J7361" s="31">
        <f t="shared" si="6907"/>
        <v>106000</v>
      </c>
      <c r="K7361" s="31">
        <f t="shared" si="6907"/>
        <v>57000</v>
      </c>
      <c r="L7361" s="31">
        <f t="shared" si="6865"/>
        <v>24000</v>
      </c>
      <c r="M7361" s="31">
        <f t="shared" ref="M7361" si="6908">SUM(M7362)</f>
        <v>8000</v>
      </c>
      <c r="N7361" s="31">
        <f t="shared" ref="N7361:O7361" si="6909">SUM(N7362)</f>
        <v>8000</v>
      </c>
      <c r="O7361" s="31">
        <f t="shared" si="6909"/>
        <v>8000</v>
      </c>
      <c r="P7361" s="31">
        <f t="shared" si="6866"/>
        <v>81000</v>
      </c>
      <c r="Q7361" s="31">
        <f t="shared" si="6867"/>
        <v>76.415094339622641</v>
      </c>
      <c r="R7361" s="94"/>
      <c r="S7361" s="94"/>
      <c r="T7361" s="94"/>
      <c r="U7361" s="94"/>
      <c r="V7361" s="94"/>
      <c r="W7361" s="94"/>
      <c r="X7361" s="94"/>
      <c r="Y7361" s="94"/>
    </row>
    <row r="7362" spans="1:25" ht="15" customHeight="1" x14ac:dyDescent="0.25">
      <c r="A7362" s="64" t="s">
        <v>935</v>
      </c>
      <c r="B7362" s="64" t="s">
        <v>140</v>
      </c>
      <c r="C7362" s="64" t="s">
        <v>1381</v>
      </c>
      <c r="D7362" s="64" t="s">
        <v>2439</v>
      </c>
      <c r="E7362" s="20" t="s">
        <v>33</v>
      </c>
      <c r="F7362" s="64"/>
      <c r="G7362" s="53" t="s">
        <v>388</v>
      </c>
      <c r="H7362" s="53" t="s">
        <v>32</v>
      </c>
      <c r="I7362" s="26">
        <v>107500</v>
      </c>
      <c r="J7362" s="26">
        <v>106000</v>
      </c>
      <c r="K7362" s="26">
        <v>57000</v>
      </c>
      <c r="L7362" s="26">
        <f t="shared" si="6865"/>
        <v>24000</v>
      </c>
      <c r="M7362" s="26">
        <v>8000</v>
      </c>
      <c r="N7362" s="26">
        <v>8000</v>
      </c>
      <c r="O7362" s="26">
        <v>8000</v>
      </c>
      <c r="P7362" s="26">
        <f t="shared" si="6866"/>
        <v>81000</v>
      </c>
      <c r="Q7362" s="26">
        <f t="shared" si="6867"/>
        <v>76.415094339622641</v>
      </c>
      <c r="R7362" s="90"/>
      <c r="S7362" s="90"/>
      <c r="T7362" s="90"/>
      <c r="U7362" s="90"/>
      <c r="V7362" s="90"/>
      <c r="W7362" s="90"/>
      <c r="X7362" s="90"/>
      <c r="Y7362" s="90"/>
    </row>
    <row r="7363" spans="1:25" ht="15" customHeight="1" x14ac:dyDescent="0.25">
      <c r="A7363" s="63" t="s">
        <v>935</v>
      </c>
      <c r="B7363" s="63" t="s">
        <v>140</v>
      </c>
      <c r="C7363" s="63" t="s">
        <v>1381</v>
      </c>
      <c r="D7363" s="63" t="s">
        <v>2439</v>
      </c>
      <c r="E7363" s="65" t="s">
        <v>34</v>
      </c>
      <c r="F7363" s="65" t="s">
        <v>1</v>
      </c>
      <c r="G7363" s="65" t="s">
        <v>1</v>
      </c>
      <c r="H7363" s="65" t="s">
        <v>35</v>
      </c>
      <c r="I7363" s="31">
        <f t="shared" ref="I7363:K7363" si="6910">SUM(I7364:I7372)</f>
        <v>424355</v>
      </c>
      <c r="J7363" s="31">
        <f t="shared" si="6910"/>
        <v>60500</v>
      </c>
      <c r="K7363" s="31">
        <f t="shared" si="6910"/>
        <v>20248</v>
      </c>
      <c r="L7363" s="31">
        <f t="shared" si="6865"/>
        <v>32316</v>
      </c>
      <c r="M7363" s="31">
        <f t="shared" ref="M7363" si="6911">SUM(M7364:M7372)</f>
        <v>26672</v>
      </c>
      <c r="N7363" s="31">
        <f t="shared" ref="N7363:O7363" si="6912">SUM(N7364:N7372)</f>
        <v>2822</v>
      </c>
      <c r="O7363" s="31">
        <f t="shared" si="6912"/>
        <v>2822</v>
      </c>
      <c r="P7363" s="31">
        <f t="shared" si="6866"/>
        <v>52564</v>
      </c>
      <c r="Q7363" s="31">
        <f t="shared" si="6867"/>
        <v>86.882644628099172</v>
      </c>
      <c r="R7363" s="94"/>
      <c r="S7363" s="94"/>
      <c r="T7363" s="94"/>
      <c r="U7363" s="94"/>
      <c r="V7363" s="94"/>
      <c r="W7363" s="94"/>
      <c r="X7363" s="94"/>
      <c r="Y7363" s="94"/>
    </row>
    <row r="7364" spans="1:25" ht="15" customHeight="1" x14ac:dyDescent="0.25">
      <c r="A7364" s="64" t="s">
        <v>935</v>
      </c>
      <c r="B7364" s="64" t="s">
        <v>140</v>
      </c>
      <c r="C7364" s="64" t="s">
        <v>1381</v>
      </c>
      <c r="D7364" s="64" t="s">
        <v>2439</v>
      </c>
      <c r="E7364" s="20" t="s">
        <v>38</v>
      </c>
      <c r="F7364" s="64"/>
      <c r="G7364" s="53" t="s">
        <v>388</v>
      </c>
      <c r="H7364" s="53" t="s">
        <v>37</v>
      </c>
      <c r="I7364" s="26">
        <v>20500</v>
      </c>
      <c r="J7364" s="26">
        <v>0</v>
      </c>
      <c r="K7364" s="26">
        <v>0</v>
      </c>
      <c r="L7364" s="26">
        <f t="shared" si="6865"/>
        <v>0</v>
      </c>
      <c r="M7364" s="26"/>
      <c r="N7364" s="26"/>
      <c r="O7364" s="26"/>
      <c r="P7364" s="26">
        <f t="shared" si="6866"/>
        <v>0</v>
      </c>
      <c r="Q7364" s="26" t="str">
        <f t="shared" si="6867"/>
        <v>-</v>
      </c>
      <c r="R7364" s="90"/>
      <c r="S7364" s="90"/>
      <c r="T7364" s="90"/>
      <c r="U7364" s="90"/>
      <c r="V7364" s="90"/>
      <c r="W7364" s="90"/>
      <c r="X7364" s="90"/>
      <c r="Y7364" s="90"/>
    </row>
    <row r="7365" spans="1:25" ht="15" customHeight="1" x14ac:dyDescent="0.25">
      <c r="A7365" s="64" t="s">
        <v>935</v>
      </c>
      <c r="B7365" s="64" t="s">
        <v>140</v>
      </c>
      <c r="C7365" s="64" t="s">
        <v>1381</v>
      </c>
      <c r="D7365" s="64" t="s">
        <v>2439</v>
      </c>
      <c r="E7365" s="20" t="s">
        <v>298</v>
      </c>
      <c r="F7365" s="64"/>
      <c r="G7365" s="53" t="s">
        <v>388</v>
      </c>
      <c r="H7365" s="53" t="s">
        <v>297</v>
      </c>
      <c r="I7365" s="26">
        <v>28000</v>
      </c>
      <c r="J7365" s="26">
        <v>13000</v>
      </c>
      <c r="K7365" s="26">
        <v>10350</v>
      </c>
      <c r="L7365" s="26">
        <f t="shared" si="6865"/>
        <v>1590</v>
      </c>
      <c r="M7365" s="26">
        <v>530</v>
      </c>
      <c r="N7365" s="26">
        <v>530</v>
      </c>
      <c r="O7365" s="26">
        <v>530</v>
      </c>
      <c r="P7365" s="26">
        <f t="shared" si="6866"/>
        <v>11940</v>
      </c>
      <c r="Q7365" s="26">
        <f t="shared" si="6867"/>
        <v>91.84615384615384</v>
      </c>
      <c r="R7365" s="90"/>
      <c r="S7365" s="90"/>
      <c r="T7365" s="90"/>
      <c r="U7365" s="90"/>
      <c r="V7365" s="90"/>
      <c r="W7365" s="90"/>
      <c r="X7365" s="90"/>
      <c r="Y7365" s="90"/>
    </row>
    <row r="7366" spans="1:25" ht="15" customHeight="1" x14ac:dyDescent="0.25">
      <c r="A7366" s="64" t="s">
        <v>935</v>
      </c>
      <c r="B7366" s="64" t="s">
        <v>140</v>
      </c>
      <c r="C7366" s="64" t="s">
        <v>1381</v>
      </c>
      <c r="D7366" s="64" t="s">
        <v>2439</v>
      </c>
      <c r="E7366" s="20" t="s">
        <v>301</v>
      </c>
      <c r="F7366" s="64"/>
      <c r="G7366" s="53" t="s">
        <v>388</v>
      </c>
      <c r="H7366" s="53" t="s">
        <v>300</v>
      </c>
      <c r="I7366" s="26">
        <v>25000</v>
      </c>
      <c r="J7366" s="26">
        <v>10000</v>
      </c>
      <c r="K7366" s="26">
        <v>4998</v>
      </c>
      <c r="L7366" s="26">
        <f t="shared" si="6865"/>
        <v>2499</v>
      </c>
      <c r="M7366" s="26">
        <v>833</v>
      </c>
      <c r="N7366" s="26">
        <v>833</v>
      </c>
      <c r="O7366" s="26">
        <v>833</v>
      </c>
      <c r="P7366" s="26">
        <f t="shared" si="6866"/>
        <v>7497</v>
      </c>
      <c r="Q7366" s="26">
        <f t="shared" si="6867"/>
        <v>74.97</v>
      </c>
      <c r="R7366" s="90"/>
      <c r="S7366" s="90"/>
      <c r="T7366" s="90"/>
      <c r="U7366" s="90"/>
      <c r="V7366" s="90"/>
      <c r="W7366" s="90"/>
      <c r="X7366" s="90"/>
      <c r="Y7366" s="90"/>
    </row>
    <row r="7367" spans="1:25" ht="15" customHeight="1" x14ac:dyDescent="0.25">
      <c r="A7367" s="64" t="s">
        <v>935</v>
      </c>
      <c r="B7367" s="64" t="s">
        <v>140</v>
      </c>
      <c r="C7367" s="64" t="s">
        <v>1381</v>
      </c>
      <c r="D7367" s="64" t="s">
        <v>2439</v>
      </c>
      <c r="E7367" s="20" t="s">
        <v>218</v>
      </c>
      <c r="F7367" s="64"/>
      <c r="G7367" s="53" t="s">
        <v>388</v>
      </c>
      <c r="H7367" s="53" t="s">
        <v>217</v>
      </c>
      <c r="I7367" s="26">
        <v>32500</v>
      </c>
      <c r="J7367" s="26">
        <v>0</v>
      </c>
      <c r="K7367" s="26">
        <v>0</v>
      </c>
      <c r="L7367" s="26">
        <f t="shared" si="6865"/>
        <v>0</v>
      </c>
      <c r="M7367" s="26"/>
      <c r="N7367" s="26"/>
      <c r="O7367" s="26"/>
      <c r="P7367" s="26">
        <f t="shared" si="6866"/>
        <v>0</v>
      </c>
      <c r="Q7367" s="26" t="str">
        <f t="shared" si="6867"/>
        <v>-</v>
      </c>
      <c r="R7367" s="90"/>
      <c r="S7367" s="90"/>
      <c r="T7367" s="90"/>
      <c r="U7367" s="90"/>
      <c r="V7367" s="90"/>
      <c r="W7367" s="90"/>
      <c r="X7367" s="90"/>
      <c r="Y7367" s="90"/>
    </row>
    <row r="7368" spans="1:25" ht="15" customHeight="1" x14ac:dyDescent="0.25">
      <c r="A7368" s="64" t="s">
        <v>935</v>
      </c>
      <c r="B7368" s="64" t="s">
        <v>140</v>
      </c>
      <c r="C7368" s="64" t="s">
        <v>1381</v>
      </c>
      <c r="D7368" s="64" t="s">
        <v>2439</v>
      </c>
      <c r="E7368" s="20" t="s">
        <v>303</v>
      </c>
      <c r="F7368" s="64"/>
      <c r="G7368" s="53" t="s">
        <v>388</v>
      </c>
      <c r="H7368" s="53" t="s">
        <v>302</v>
      </c>
      <c r="I7368" s="26">
        <v>500</v>
      </c>
      <c r="J7368" s="26">
        <v>0</v>
      </c>
      <c r="K7368" s="26">
        <v>0</v>
      </c>
      <c r="L7368" s="26">
        <f t="shared" si="6865"/>
        <v>0</v>
      </c>
      <c r="M7368" s="26"/>
      <c r="N7368" s="26"/>
      <c r="O7368" s="26"/>
      <c r="P7368" s="26">
        <f t="shared" si="6866"/>
        <v>0</v>
      </c>
      <c r="Q7368" s="26" t="str">
        <f t="shared" si="6867"/>
        <v>-</v>
      </c>
      <c r="R7368" s="90"/>
      <c r="S7368" s="90"/>
      <c r="T7368" s="90"/>
      <c r="U7368" s="90"/>
      <c r="V7368" s="90"/>
      <c r="W7368" s="90"/>
      <c r="X7368" s="90"/>
      <c r="Y7368" s="90"/>
    </row>
    <row r="7369" spans="1:25" ht="15" customHeight="1" x14ac:dyDescent="0.25">
      <c r="A7369" s="64" t="s">
        <v>935</v>
      </c>
      <c r="B7369" s="64" t="s">
        <v>140</v>
      </c>
      <c r="C7369" s="64" t="s">
        <v>1381</v>
      </c>
      <c r="D7369" s="64" t="s">
        <v>2439</v>
      </c>
      <c r="E7369" s="20" t="s">
        <v>305</v>
      </c>
      <c r="F7369" s="64"/>
      <c r="G7369" s="53" t="s">
        <v>388</v>
      </c>
      <c r="H7369" s="53" t="s">
        <v>304</v>
      </c>
      <c r="I7369" s="26">
        <v>4900</v>
      </c>
      <c r="J7369" s="26">
        <v>0</v>
      </c>
      <c r="K7369" s="26">
        <v>0</v>
      </c>
      <c r="L7369" s="26">
        <f t="shared" si="6865"/>
        <v>0</v>
      </c>
      <c r="M7369" s="26"/>
      <c r="N7369" s="26"/>
      <c r="O7369" s="26"/>
      <c r="P7369" s="26">
        <f t="shared" si="6866"/>
        <v>0</v>
      </c>
      <c r="Q7369" s="26" t="str">
        <f t="shared" si="6867"/>
        <v>-</v>
      </c>
      <c r="R7369" s="90"/>
      <c r="S7369" s="90"/>
      <c r="T7369" s="90"/>
      <c r="U7369" s="90"/>
      <c r="V7369" s="90"/>
      <c r="W7369" s="90"/>
      <c r="X7369" s="90"/>
      <c r="Y7369" s="90"/>
    </row>
    <row r="7370" spans="1:25" ht="15" customHeight="1" x14ac:dyDescent="0.25">
      <c r="A7370" s="64" t="s">
        <v>935</v>
      </c>
      <c r="B7370" s="64" t="s">
        <v>140</v>
      </c>
      <c r="C7370" s="64" t="s">
        <v>1381</v>
      </c>
      <c r="D7370" s="64" t="s">
        <v>2439</v>
      </c>
      <c r="E7370" s="20" t="s">
        <v>308</v>
      </c>
      <c r="F7370" s="64"/>
      <c r="G7370" s="53" t="s">
        <v>388</v>
      </c>
      <c r="H7370" s="53" t="s">
        <v>307</v>
      </c>
      <c r="I7370" s="26">
        <v>24000</v>
      </c>
      <c r="J7370" s="26">
        <v>9000</v>
      </c>
      <c r="K7370" s="26">
        <v>4500</v>
      </c>
      <c r="L7370" s="26">
        <f t="shared" si="6865"/>
        <v>2250</v>
      </c>
      <c r="M7370" s="26">
        <v>750</v>
      </c>
      <c r="N7370" s="26">
        <v>750</v>
      </c>
      <c r="O7370" s="26">
        <v>750</v>
      </c>
      <c r="P7370" s="26">
        <f t="shared" si="6866"/>
        <v>6750</v>
      </c>
      <c r="Q7370" s="26">
        <f t="shared" si="6867"/>
        <v>75</v>
      </c>
      <c r="R7370" s="90"/>
      <c r="S7370" s="90"/>
      <c r="T7370" s="90"/>
      <c r="U7370" s="90"/>
      <c r="V7370" s="90"/>
      <c r="W7370" s="90"/>
      <c r="X7370" s="90"/>
      <c r="Y7370" s="90"/>
    </row>
    <row r="7371" spans="1:25" ht="15" customHeight="1" x14ac:dyDescent="0.25">
      <c r="A7371" s="64" t="s">
        <v>935</v>
      </c>
      <c r="B7371" s="64" t="s">
        <v>140</v>
      </c>
      <c r="C7371" s="64" t="s">
        <v>1381</v>
      </c>
      <c r="D7371" s="64" t="s">
        <v>2439</v>
      </c>
      <c r="E7371" s="20" t="s">
        <v>311</v>
      </c>
      <c r="F7371" s="64"/>
      <c r="G7371" s="53" t="s">
        <v>388</v>
      </c>
      <c r="H7371" s="53" t="s">
        <v>310</v>
      </c>
      <c r="I7371" s="26">
        <v>3000</v>
      </c>
      <c r="J7371" s="26">
        <v>0</v>
      </c>
      <c r="K7371" s="26">
        <v>0</v>
      </c>
      <c r="L7371" s="26">
        <f t="shared" si="6865"/>
        <v>0</v>
      </c>
      <c r="M7371" s="26"/>
      <c r="N7371" s="26"/>
      <c r="O7371" s="26"/>
      <c r="P7371" s="26">
        <f t="shared" si="6866"/>
        <v>0</v>
      </c>
      <c r="Q7371" s="26" t="str">
        <f t="shared" si="6867"/>
        <v>-</v>
      </c>
      <c r="R7371" s="90"/>
      <c r="S7371" s="90"/>
      <c r="T7371" s="90"/>
      <c r="U7371" s="90"/>
      <c r="V7371" s="90"/>
      <c r="W7371" s="90"/>
      <c r="X7371" s="90"/>
      <c r="Y7371" s="90"/>
    </row>
    <row r="7372" spans="1:25" ht="15" customHeight="1" x14ac:dyDescent="0.25">
      <c r="A7372" s="63" t="s">
        <v>935</v>
      </c>
      <c r="B7372" s="63" t="s">
        <v>140</v>
      </c>
      <c r="C7372" s="63" t="s">
        <v>1381</v>
      </c>
      <c r="D7372" s="63" t="s">
        <v>2439</v>
      </c>
      <c r="E7372" s="63" t="s">
        <v>39</v>
      </c>
      <c r="F7372" s="64" t="s">
        <v>1</v>
      </c>
      <c r="G7372" s="53" t="s">
        <v>1</v>
      </c>
      <c r="H7372" s="65" t="s">
        <v>40</v>
      </c>
      <c r="I7372" s="31">
        <f t="shared" ref="I7372:K7372" si="6913">SUM(I7373:I7377)</f>
        <v>285955</v>
      </c>
      <c r="J7372" s="31">
        <f t="shared" si="6913"/>
        <v>28500</v>
      </c>
      <c r="K7372" s="31">
        <f t="shared" si="6913"/>
        <v>400</v>
      </c>
      <c r="L7372" s="31">
        <f t="shared" si="6865"/>
        <v>25977</v>
      </c>
      <c r="M7372" s="31">
        <f t="shared" ref="M7372" si="6914">SUM(M7373:M7377)</f>
        <v>24559</v>
      </c>
      <c r="N7372" s="31">
        <f t="shared" ref="N7372:O7372" si="6915">SUM(N7373:N7377)</f>
        <v>709</v>
      </c>
      <c r="O7372" s="31">
        <f t="shared" si="6915"/>
        <v>709</v>
      </c>
      <c r="P7372" s="31">
        <f t="shared" si="6866"/>
        <v>26377</v>
      </c>
      <c r="Q7372" s="31">
        <f t="shared" si="6867"/>
        <v>92.550877192982455</v>
      </c>
      <c r="R7372" s="94"/>
      <c r="S7372" s="94"/>
      <c r="T7372" s="94"/>
      <c r="U7372" s="94"/>
      <c r="V7372" s="94"/>
      <c r="W7372" s="94"/>
      <c r="X7372" s="94"/>
      <c r="Y7372" s="94"/>
    </row>
    <row r="7373" spans="1:25" ht="15" customHeight="1" x14ac:dyDescent="0.25">
      <c r="A7373" s="64" t="s">
        <v>935</v>
      </c>
      <c r="B7373" s="64" t="s">
        <v>140</v>
      </c>
      <c r="C7373" s="64" t="s">
        <v>1381</v>
      </c>
      <c r="D7373" s="64" t="s">
        <v>2439</v>
      </c>
      <c r="E7373" s="20" t="s">
        <v>41</v>
      </c>
      <c r="F7373" s="64"/>
      <c r="G7373" s="53" t="s">
        <v>388</v>
      </c>
      <c r="H7373" s="53" t="s">
        <v>40</v>
      </c>
      <c r="I7373" s="26">
        <v>120900</v>
      </c>
      <c r="J7373" s="26">
        <v>20000</v>
      </c>
      <c r="K7373" s="26">
        <v>400</v>
      </c>
      <c r="L7373" s="26">
        <f t="shared" si="6865"/>
        <v>19600</v>
      </c>
      <c r="M7373" s="26">
        <v>19600</v>
      </c>
      <c r="N7373" s="26">
        <v>0</v>
      </c>
      <c r="O7373" s="26">
        <v>0</v>
      </c>
      <c r="P7373" s="26">
        <f t="shared" si="6866"/>
        <v>20000</v>
      </c>
      <c r="Q7373" s="26">
        <f t="shared" si="6867"/>
        <v>100</v>
      </c>
      <c r="R7373" s="90"/>
      <c r="S7373" s="90"/>
      <c r="T7373" s="90"/>
      <c r="U7373" s="90"/>
      <c r="V7373" s="90"/>
      <c r="W7373" s="90"/>
      <c r="X7373" s="90"/>
      <c r="Y7373" s="90"/>
    </row>
    <row r="7374" spans="1:25" s="17" customFormat="1" ht="15" customHeight="1" x14ac:dyDescent="0.25">
      <c r="A7374" s="44" t="s">
        <v>935</v>
      </c>
      <c r="B7374" s="44" t="s">
        <v>140</v>
      </c>
      <c r="C7374" s="44" t="s">
        <v>1381</v>
      </c>
      <c r="D7374" s="44" t="s">
        <v>2439</v>
      </c>
      <c r="E7374" s="45" t="s">
        <v>41</v>
      </c>
      <c r="F7374" s="44" t="s">
        <v>3823</v>
      </c>
      <c r="G7374" s="46" t="s">
        <v>388</v>
      </c>
      <c r="H7374" s="46" t="s">
        <v>3803</v>
      </c>
      <c r="I7374" s="35">
        <v>154055</v>
      </c>
      <c r="J7374" s="35">
        <v>0</v>
      </c>
      <c r="K7374" s="35">
        <v>0</v>
      </c>
      <c r="L7374" s="35">
        <f t="shared" si="6865"/>
        <v>0</v>
      </c>
      <c r="M7374" s="35"/>
      <c r="N7374" s="35"/>
      <c r="O7374" s="35"/>
      <c r="P7374" s="35">
        <f t="shared" si="6866"/>
        <v>0</v>
      </c>
      <c r="Q7374" s="35" t="str">
        <f t="shared" si="6867"/>
        <v>-</v>
      </c>
      <c r="R7374" s="95"/>
      <c r="S7374" s="95"/>
      <c r="T7374" s="95"/>
      <c r="U7374" s="95"/>
      <c r="V7374" s="95"/>
      <c r="W7374" s="95"/>
      <c r="X7374" s="95"/>
      <c r="Y7374" s="95"/>
    </row>
    <row r="7375" spans="1:25" ht="15" customHeight="1" x14ac:dyDescent="0.25">
      <c r="A7375" s="64" t="s">
        <v>935</v>
      </c>
      <c r="B7375" s="64" t="s">
        <v>140</v>
      </c>
      <c r="C7375" s="64" t="s">
        <v>1381</v>
      </c>
      <c r="D7375" s="64" t="s">
        <v>2439</v>
      </c>
      <c r="E7375" s="20" t="s">
        <v>41</v>
      </c>
      <c r="F7375" s="64" t="s">
        <v>3643</v>
      </c>
      <c r="G7375" s="53" t="s">
        <v>388</v>
      </c>
      <c r="H7375" s="53" t="s">
        <v>49</v>
      </c>
      <c r="I7375" s="26">
        <v>7500</v>
      </c>
      <c r="J7375" s="26">
        <v>5000</v>
      </c>
      <c r="K7375" s="26">
        <v>0</v>
      </c>
      <c r="L7375" s="26">
        <f t="shared" si="6865"/>
        <v>3751</v>
      </c>
      <c r="M7375" s="26">
        <v>2917</v>
      </c>
      <c r="N7375" s="26">
        <v>417</v>
      </c>
      <c r="O7375" s="26">
        <v>417</v>
      </c>
      <c r="P7375" s="26">
        <f t="shared" si="6866"/>
        <v>3751</v>
      </c>
      <c r="Q7375" s="26">
        <f t="shared" si="6867"/>
        <v>75.02</v>
      </c>
      <c r="R7375" s="90"/>
      <c r="S7375" s="90"/>
      <c r="T7375" s="90"/>
      <c r="U7375" s="90"/>
      <c r="V7375" s="90"/>
      <c r="W7375" s="90"/>
      <c r="X7375" s="90"/>
      <c r="Y7375" s="90"/>
    </row>
    <row r="7376" spans="1:25" ht="22.5" customHeight="1" x14ac:dyDescent="0.25">
      <c r="A7376" s="64" t="s">
        <v>935</v>
      </c>
      <c r="B7376" s="64" t="s">
        <v>140</v>
      </c>
      <c r="C7376" s="64" t="s">
        <v>1381</v>
      </c>
      <c r="D7376" s="64" t="s">
        <v>2439</v>
      </c>
      <c r="E7376" s="20" t="s">
        <v>41</v>
      </c>
      <c r="F7376" s="64" t="s">
        <v>3644</v>
      </c>
      <c r="G7376" s="53" t="s">
        <v>388</v>
      </c>
      <c r="H7376" s="53" t="s">
        <v>55</v>
      </c>
      <c r="I7376" s="26">
        <v>3500</v>
      </c>
      <c r="J7376" s="26">
        <v>3500</v>
      </c>
      <c r="K7376" s="26">
        <v>0</v>
      </c>
      <c r="L7376" s="26">
        <f t="shared" ref="L7376:L7439" si="6916">SUM(M7376:O7376)</f>
        <v>2626</v>
      </c>
      <c r="M7376" s="26">
        <v>2042</v>
      </c>
      <c r="N7376" s="26">
        <v>292</v>
      </c>
      <c r="O7376" s="26">
        <v>292</v>
      </c>
      <c r="P7376" s="26">
        <f t="shared" ref="P7376:P7439" si="6917">K7376+L7376</f>
        <v>2626</v>
      </c>
      <c r="Q7376" s="26">
        <f t="shared" ref="Q7376:Q7439" si="6918">IF(J7376=0,"-",P7376/J7376*100)</f>
        <v>75.028571428571439</v>
      </c>
      <c r="R7376" s="90"/>
      <c r="S7376" s="90"/>
      <c r="T7376" s="90"/>
      <c r="U7376" s="90"/>
      <c r="V7376" s="90"/>
      <c r="W7376" s="90"/>
      <c r="X7376" s="90"/>
      <c r="Y7376" s="90"/>
    </row>
    <row r="7377" spans="1:25" ht="22.5" customHeight="1" x14ac:dyDescent="0.25">
      <c r="A7377" s="64" t="s">
        <v>935</v>
      </c>
      <c r="B7377" s="64" t="s">
        <v>140</v>
      </c>
      <c r="C7377" s="64" t="s">
        <v>1381</v>
      </c>
      <c r="D7377" s="64" t="s">
        <v>2439</v>
      </c>
      <c r="E7377" s="20" t="s">
        <v>41</v>
      </c>
      <c r="F7377" s="64" t="s">
        <v>3645</v>
      </c>
      <c r="G7377" s="53" t="s">
        <v>388</v>
      </c>
      <c r="H7377" s="53" t="s">
        <v>2441</v>
      </c>
      <c r="I7377" s="26">
        <v>0</v>
      </c>
      <c r="J7377" s="26">
        <v>0</v>
      </c>
      <c r="K7377" s="26">
        <v>0</v>
      </c>
      <c r="L7377" s="26">
        <f t="shared" si="6916"/>
        <v>0</v>
      </c>
      <c r="M7377" s="26"/>
      <c r="N7377" s="26"/>
      <c r="O7377" s="26"/>
      <c r="P7377" s="26">
        <f t="shared" si="6917"/>
        <v>0</v>
      </c>
      <c r="Q7377" s="26" t="str">
        <f t="shared" si="6918"/>
        <v>-</v>
      </c>
      <c r="R7377" s="90"/>
      <c r="S7377" s="90"/>
      <c r="T7377" s="90"/>
      <c r="U7377" s="90"/>
      <c r="V7377" s="90"/>
      <c r="W7377" s="90"/>
      <c r="X7377" s="90"/>
      <c r="Y7377" s="90"/>
    </row>
    <row r="7378" spans="1:25" s="17" customFormat="1" ht="15" customHeight="1" x14ac:dyDescent="0.25">
      <c r="A7378" s="76" t="s">
        <v>1</v>
      </c>
      <c r="B7378" s="76" t="s">
        <v>1</v>
      </c>
      <c r="C7378" s="76" t="s">
        <v>1</v>
      </c>
      <c r="D7378" s="77" t="s">
        <v>1</v>
      </c>
      <c r="E7378" s="77" t="s">
        <v>1</v>
      </c>
      <c r="F7378" s="77" t="s">
        <v>1</v>
      </c>
      <c r="G7378" s="77" t="s">
        <v>1</v>
      </c>
      <c r="H7378" s="78" t="s">
        <v>56</v>
      </c>
      <c r="I7378" s="35">
        <f t="shared" ref="I7378:K7378" si="6919">SUM(I7379)</f>
        <v>300</v>
      </c>
      <c r="J7378" s="35">
        <f t="shared" si="6919"/>
        <v>0</v>
      </c>
      <c r="K7378" s="35">
        <f t="shared" si="6919"/>
        <v>0</v>
      </c>
      <c r="L7378" s="35">
        <f t="shared" si="6916"/>
        <v>0</v>
      </c>
      <c r="M7378" s="35">
        <f t="shared" ref="M7378" si="6920">SUM(M7379)</f>
        <v>0</v>
      </c>
      <c r="N7378" s="35">
        <f t="shared" ref="N7378:O7378" si="6921">SUM(N7379)</f>
        <v>0</v>
      </c>
      <c r="O7378" s="35">
        <f t="shared" si="6921"/>
        <v>0</v>
      </c>
      <c r="P7378" s="35">
        <f t="shared" si="6917"/>
        <v>0</v>
      </c>
      <c r="Q7378" s="35" t="str">
        <f t="shared" si="6918"/>
        <v>-</v>
      </c>
      <c r="R7378" s="95"/>
      <c r="S7378" s="95"/>
      <c r="T7378" s="95"/>
      <c r="U7378" s="95"/>
      <c r="V7378" s="95"/>
      <c r="W7378" s="95"/>
      <c r="X7378" s="95"/>
      <c r="Y7378" s="95"/>
    </row>
    <row r="7379" spans="1:25" s="17" customFormat="1" ht="15" customHeight="1" x14ac:dyDescent="0.25">
      <c r="A7379" s="76" t="s">
        <v>935</v>
      </c>
      <c r="B7379" s="76" t="s">
        <v>140</v>
      </c>
      <c r="C7379" s="76" t="s">
        <v>1381</v>
      </c>
      <c r="D7379" s="76" t="s">
        <v>2439</v>
      </c>
      <c r="E7379" s="77" t="s">
        <v>57</v>
      </c>
      <c r="F7379" s="77" t="s">
        <v>1</v>
      </c>
      <c r="G7379" s="77" t="s">
        <v>1</v>
      </c>
      <c r="H7379" s="77" t="s">
        <v>58</v>
      </c>
      <c r="I7379" s="35">
        <f t="shared" ref="I7379:K7379" si="6922">SUM(I7380:I7382)</f>
        <v>300</v>
      </c>
      <c r="J7379" s="35">
        <f t="shared" si="6922"/>
        <v>0</v>
      </c>
      <c r="K7379" s="35">
        <f t="shared" si="6922"/>
        <v>0</v>
      </c>
      <c r="L7379" s="35">
        <f t="shared" si="6916"/>
        <v>0</v>
      </c>
      <c r="M7379" s="35">
        <f t="shared" ref="M7379" si="6923">SUM(M7380:M7382)</f>
        <v>0</v>
      </c>
      <c r="N7379" s="35">
        <f t="shared" ref="N7379:O7379" si="6924">SUM(N7380:N7382)</f>
        <v>0</v>
      </c>
      <c r="O7379" s="35">
        <f t="shared" si="6924"/>
        <v>0</v>
      </c>
      <c r="P7379" s="35">
        <f t="shared" si="6917"/>
        <v>0</v>
      </c>
      <c r="Q7379" s="35" t="str">
        <f t="shared" si="6918"/>
        <v>-</v>
      </c>
      <c r="R7379" s="95"/>
      <c r="S7379" s="95"/>
      <c r="T7379" s="95"/>
      <c r="U7379" s="95"/>
      <c r="V7379" s="95"/>
      <c r="W7379" s="95"/>
      <c r="X7379" s="95"/>
      <c r="Y7379" s="95"/>
    </row>
    <row r="7380" spans="1:25" s="17" customFormat="1" ht="15" customHeight="1" x14ac:dyDescent="0.25">
      <c r="A7380" s="44" t="s">
        <v>935</v>
      </c>
      <c r="B7380" s="44" t="s">
        <v>140</v>
      </c>
      <c r="C7380" s="44" t="s">
        <v>1381</v>
      </c>
      <c r="D7380" s="44" t="s">
        <v>2439</v>
      </c>
      <c r="E7380" s="45" t="s">
        <v>106</v>
      </c>
      <c r="F7380" s="44"/>
      <c r="G7380" s="46" t="s">
        <v>388</v>
      </c>
      <c r="H7380" s="46" t="s">
        <v>105</v>
      </c>
      <c r="I7380" s="35">
        <v>100</v>
      </c>
      <c r="J7380" s="35">
        <v>0</v>
      </c>
      <c r="K7380" s="35">
        <v>0</v>
      </c>
      <c r="L7380" s="35">
        <f t="shared" si="6916"/>
        <v>0</v>
      </c>
      <c r="M7380" s="35"/>
      <c r="N7380" s="35"/>
      <c r="O7380" s="35"/>
      <c r="P7380" s="35">
        <f t="shared" si="6917"/>
        <v>0</v>
      </c>
      <c r="Q7380" s="35" t="str">
        <f t="shared" si="6918"/>
        <v>-</v>
      </c>
      <c r="R7380" s="95"/>
      <c r="S7380" s="95"/>
      <c r="T7380" s="95"/>
      <c r="U7380" s="95"/>
      <c r="V7380" s="95"/>
      <c r="W7380" s="95"/>
      <c r="X7380" s="95"/>
      <c r="Y7380" s="95"/>
    </row>
    <row r="7381" spans="1:25" s="17" customFormat="1" ht="15" customHeight="1" x14ac:dyDescent="0.25">
      <c r="A7381" s="44" t="s">
        <v>935</v>
      </c>
      <c r="B7381" s="44" t="s">
        <v>140</v>
      </c>
      <c r="C7381" s="44" t="s">
        <v>1381</v>
      </c>
      <c r="D7381" s="44" t="s">
        <v>2439</v>
      </c>
      <c r="E7381" s="45">
        <v>614300</v>
      </c>
      <c r="F7381" s="44"/>
      <c r="G7381" s="46" t="s">
        <v>388</v>
      </c>
      <c r="H7381" s="46" t="s">
        <v>60</v>
      </c>
      <c r="I7381" s="35">
        <v>100</v>
      </c>
      <c r="J7381" s="35">
        <v>0</v>
      </c>
      <c r="K7381" s="35">
        <v>0</v>
      </c>
      <c r="L7381" s="35">
        <f t="shared" si="6916"/>
        <v>0</v>
      </c>
      <c r="M7381" s="35"/>
      <c r="N7381" s="35"/>
      <c r="O7381" s="35"/>
      <c r="P7381" s="35">
        <f t="shared" si="6917"/>
        <v>0</v>
      </c>
      <c r="Q7381" s="35" t="str">
        <f t="shared" si="6918"/>
        <v>-</v>
      </c>
      <c r="R7381" s="95"/>
      <c r="S7381" s="95"/>
      <c r="T7381" s="95"/>
      <c r="U7381" s="95"/>
      <c r="V7381" s="95"/>
      <c r="W7381" s="95"/>
      <c r="X7381" s="95"/>
      <c r="Y7381" s="95"/>
    </row>
    <row r="7382" spans="1:25" s="17" customFormat="1" ht="15" customHeight="1" x14ac:dyDescent="0.25">
      <c r="A7382" s="44" t="s">
        <v>935</v>
      </c>
      <c r="B7382" s="44" t="s">
        <v>140</v>
      </c>
      <c r="C7382" s="44" t="s">
        <v>1381</v>
      </c>
      <c r="D7382" s="44" t="s">
        <v>2439</v>
      </c>
      <c r="E7382" s="45" t="s">
        <v>68</v>
      </c>
      <c r="F7382" s="44"/>
      <c r="G7382" s="46" t="s">
        <v>388</v>
      </c>
      <c r="H7382" s="46" t="s">
        <v>67</v>
      </c>
      <c r="I7382" s="35">
        <v>100</v>
      </c>
      <c r="J7382" s="35">
        <v>0</v>
      </c>
      <c r="K7382" s="35">
        <v>0</v>
      </c>
      <c r="L7382" s="35">
        <f t="shared" si="6916"/>
        <v>0</v>
      </c>
      <c r="M7382" s="35"/>
      <c r="N7382" s="35"/>
      <c r="O7382" s="35"/>
      <c r="P7382" s="35">
        <f t="shared" si="6917"/>
        <v>0</v>
      </c>
      <c r="Q7382" s="35" t="str">
        <f t="shared" si="6918"/>
        <v>-</v>
      </c>
      <c r="R7382" s="95"/>
      <c r="S7382" s="95"/>
      <c r="T7382" s="95"/>
      <c r="U7382" s="95"/>
      <c r="V7382" s="95"/>
      <c r="W7382" s="95"/>
      <c r="X7382" s="95"/>
      <c r="Y7382" s="95"/>
    </row>
    <row r="7383" spans="1:25" ht="22.5" customHeight="1" x14ac:dyDescent="0.25">
      <c r="A7383" s="63" t="s">
        <v>1</v>
      </c>
      <c r="B7383" s="63" t="s">
        <v>1</v>
      </c>
      <c r="C7383" s="63" t="s">
        <v>1</v>
      </c>
      <c r="D7383" s="65" t="s">
        <v>1</v>
      </c>
      <c r="E7383" s="65" t="s">
        <v>1</v>
      </c>
      <c r="F7383" s="65" t="s">
        <v>1</v>
      </c>
      <c r="G7383" s="65" t="s">
        <v>1</v>
      </c>
      <c r="H7383" s="66" t="s">
        <v>69</v>
      </c>
      <c r="I7383" s="30">
        <f t="shared" ref="I7383:K7383" si="6925">SUM(I7384)</f>
        <v>20300</v>
      </c>
      <c r="J7383" s="30">
        <f t="shared" si="6925"/>
        <v>0</v>
      </c>
      <c r="K7383" s="30">
        <f t="shared" si="6925"/>
        <v>0</v>
      </c>
      <c r="L7383" s="30">
        <f t="shared" si="6916"/>
        <v>0</v>
      </c>
      <c r="M7383" s="30">
        <f t="shared" ref="M7383" si="6926">SUM(M7384)</f>
        <v>0</v>
      </c>
      <c r="N7383" s="30">
        <f t="shared" ref="N7383:O7383" si="6927">SUM(N7384)</f>
        <v>0</v>
      </c>
      <c r="O7383" s="30">
        <f t="shared" si="6927"/>
        <v>0</v>
      </c>
      <c r="P7383" s="30">
        <f t="shared" si="6917"/>
        <v>0</v>
      </c>
      <c r="Q7383" s="30" t="str">
        <f t="shared" si="6918"/>
        <v>-</v>
      </c>
      <c r="R7383" s="93"/>
      <c r="S7383" s="93"/>
      <c r="T7383" s="93"/>
      <c r="U7383" s="93"/>
      <c r="V7383" s="93"/>
      <c r="W7383" s="93"/>
      <c r="X7383" s="93"/>
      <c r="Y7383" s="93"/>
    </row>
    <row r="7384" spans="1:25" ht="15" customHeight="1" x14ac:dyDescent="0.25">
      <c r="A7384" s="63" t="s">
        <v>935</v>
      </c>
      <c r="B7384" s="63" t="s">
        <v>140</v>
      </c>
      <c r="C7384" s="63" t="s">
        <v>1381</v>
      </c>
      <c r="D7384" s="63" t="s">
        <v>2439</v>
      </c>
      <c r="E7384" s="65" t="s">
        <v>70</v>
      </c>
      <c r="F7384" s="65" t="s">
        <v>1</v>
      </c>
      <c r="G7384" s="65" t="s">
        <v>1</v>
      </c>
      <c r="H7384" s="65" t="s">
        <v>71</v>
      </c>
      <c r="I7384" s="31">
        <f t="shared" ref="I7384:K7384" si="6928">SUM(I7385,I7388,I7389)</f>
        <v>20300</v>
      </c>
      <c r="J7384" s="31">
        <f t="shared" si="6928"/>
        <v>0</v>
      </c>
      <c r="K7384" s="31">
        <f t="shared" si="6928"/>
        <v>0</v>
      </c>
      <c r="L7384" s="31">
        <f t="shared" si="6916"/>
        <v>0</v>
      </c>
      <c r="M7384" s="31">
        <f t="shared" ref="M7384" si="6929">SUM(M7385,M7388,M7389)</f>
        <v>0</v>
      </c>
      <c r="N7384" s="31">
        <f t="shared" ref="N7384:O7384" si="6930">SUM(N7385,N7388,N7389)</f>
        <v>0</v>
      </c>
      <c r="O7384" s="31">
        <f t="shared" si="6930"/>
        <v>0</v>
      </c>
      <c r="P7384" s="31">
        <f t="shared" si="6917"/>
        <v>0</v>
      </c>
      <c r="Q7384" s="31" t="str">
        <f t="shared" si="6918"/>
        <v>-</v>
      </c>
      <c r="R7384" s="94"/>
      <c r="S7384" s="94"/>
      <c r="T7384" s="94"/>
      <c r="U7384" s="94"/>
      <c r="V7384" s="94"/>
      <c r="W7384" s="94"/>
      <c r="X7384" s="94"/>
      <c r="Y7384" s="94"/>
    </row>
    <row r="7385" spans="1:25" ht="15" customHeight="1" x14ac:dyDescent="0.25">
      <c r="A7385" s="63" t="s">
        <v>935</v>
      </c>
      <c r="B7385" s="63" t="s">
        <v>140</v>
      </c>
      <c r="C7385" s="63" t="s">
        <v>1381</v>
      </c>
      <c r="D7385" s="63" t="s">
        <v>2439</v>
      </c>
      <c r="E7385" s="63" t="s">
        <v>72</v>
      </c>
      <c r="F7385" s="64" t="s">
        <v>1</v>
      </c>
      <c r="G7385" s="53" t="s">
        <v>1</v>
      </c>
      <c r="H7385" s="65" t="s">
        <v>73</v>
      </c>
      <c r="I7385" s="31">
        <f t="shared" ref="I7385:K7385" si="6931">SUM(I7386:I7387)</f>
        <v>20100</v>
      </c>
      <c r="J7385" s="31">
        <f t="shared" si="6931"/>
        <v>0</v>
      </c>
      <c r="K7385" s="31">
        <f t="shared" si="6931"/>
        <v>0</v>
      </c>
      <c r="L7385" s="31">
        <f t="shared" si="6916"/>
        <v>0</v>
      </c>
      <c r="M7385" s="31">
        <f t="shared" ref="M7385" si="6932">SUM(M7386:M7387)</f>
        <v>0</v>
      </c>
      <c r="N7385" s="31">
        <f t="shared" ref="N7385:O7385" si="6933">SUM(N7386:N7387)</f>
        <v>0</v>
      </c>
      <c r="O7385" s="31">
        <f t="shared" si="6933"/>
        <v>0</v>
      </c>
      <c r="P7385" s="31">
        <f t="shared" si="6917"/>
        <v>0</v>
      </c>
      <c r="Q7385" s="31" t="str">
        <f t="shared" si="6918"/>
        <v>-</v>
      </c>
      <c r="R7385" s="94"/>
      <c r="S7385" s="94"/>
      <c r="T7385" s="94"/>
      <c r="U7385" s="94"/>
      <c r="V7385" s="94"/>
      <c r="W7385" s="94"/>
      <c r="X7385" s="94"/>
      <c r="Y7385" s="94"/>
    </row>
    <row r="7386" spans="1:25" ht="15" customHeight="1" x14ac:dyDescent="0.25">
      <c r="A7386" s="64" t="s">
        <v>935</v>
      </c>
      <c r="B7386" s="64" t="s">
        <v>140</v>
      </c>
      <c r="C7386" s="64" t="s">
        <v>1381</v>
      </c>
      <c r="D7386" s="64" t="s">
        <v>2439</v>
      </c>
      <c r="E7386" s="20" t="s">
        <v>74</v>
      </c>
      <c r="F7386" s="64"/>
      <c r="G7386" s="53" t="s">
        <v>388</v>
      </c>
      <c r="H7386" s="53" t="s">
        <v>73</v>
      </c>
      <c r="I7386" s="26">
        <v>20000</v>
      </c>
      <c r="J7386" s="26">
        <v>0</v>
      </c>
      <c r="K7386" s="26">
        <v>0</v>
      </c>
      <c r="L7386" s="26">
        <f t="shared" si="6916"/>
        <v>0</v>
      </c>
      <c r="M7386" s="26"/>
      <c r="N7386" s="26"/>
      <c r="O7386" s="26"/>
      <c r="P7386" s="26">
        <f t="shared" si="6917"/>
        <v>0</v>
      </c>
      <c r="Q7386" s="26" t="str">
        <f t="shared" si="6918"/>
        <v>-</v>
      </c>
      <c r="R7386" s="90"/>
      <c r="S7386" s="90"/>
      <c r="T7386" s="90"/>
      <c r="U7386" s="90"/>
      <c r="V7386" s="90"/>
      <c r="W7386" s="90"/>
      <c r="X7386" s="90"/>
      <c r="Y7386" s="90"/>
    </row>
    <row r="7387" spans="1:25" ht="22.5" customHeight="1" x14ac:dyDescent="0.25">
      <c r="A7387" s="64" t="s">
        <v>935</v>
      </c>
      <c r="B7387" s="52" t="s">
        <v>140</v>
      </c>
      <c r="C7387" s="52" t="s">
        <v>1381</v>
      </c>
      <c r="D7387" s="52" t="s">
        <v>2439</v>
      </c>
      <c r="E7387" s="51" t="s">
        <v>74</v>
      </c>
      <c r="F7387" s="52" t="s">
        <v>3646</v>
      </c>
      <c r="G7387" s="71" t="s">
        <v>388</v>
      </c>
      <c r="H7387" s="71" t="s">
        <v>2442</v>
      </c>
      <c r="I7387" s="26">
        <v>100</v>
      </c>
      <c r="J7387" s="26">
        <v>0</v>
      </c>
      <c r="K7387" s="26">
        <v>0</v>
      </c>
      <c r="L7387" s="26">
        <f t="shared" si="6916"/>
        <v>0</v>
      </c>
      <c r="M7387" s="26"/>
      <c r="N7387" s="26"/>
      <c r="O7387" s="26"/>
      <c r="P7387" s="26">
        <f t="shared" si="6917"/>
        <v>0</v>
      </c>
      <c r="Q7387" s="26" t="str">
        <f t="shared" si="6918"/>
        <v>-</v>
      </c>
      <c r="R7387" s="90"/>
      <c r="S7387" s="90"/>
      <c r="T7387" s="90"/>
      <c r="U7387" s="90"/>
      <c r="V7387" s="90"/>
      <c r="W7387" s="90"/>
      <c r="X7387" s="90"/>
      <c r="Y7387" s="90"/>
    </row>
    <row r="7388" spans="1:25" s="17" customFormat="1" ht="15" customHeight="1" x14ac:dyDescent="0.25">
      <c r="A7388" s="44" t="s">
        <v>935</v>
      </c>
      <c r="B7388" s="44" t="s">
        <v>140</v>
      </c>
      <c r="C7388" s="44" t="s">
        <v>1381</v>
      </c>
      <c r="D7388" s="44" t="s">
        <v>2439</v>
      </c>
      <c r="E7388" s="45">
        <v>821500</v>
      </c>
      <c r="F7388" s="44"/>
      <c r="G7388" s="46" t="s">
        <v>388</v>
      </c>
      <c r="H7388" s="46" t="s">
        <v>3801</v>
      </c>
      <c r="I7388" s="35">
        <v>100</v>
      </c>
      <c r="J7388" s="35">
        <v>0</v>
      </c>
      <c r="K7388" s="35">
        <v>0</v>
      </c>
      <c r="L7388" s="35">
        <f t="shared" si="6916"/>
        <v>0</v>
      </c>
      <c r="M7388" s="35"/>
      <c r="N7388" s="35"/>
      <c r="O7388" s="35"/>
      <c r="P7388" s="35">
        <f t="shared" si="6917"/>
        <v>0</v>
      </c>
      <c r="Q7388" s="35" t="str">
        <f t="shared" si="6918"/>
        <v>-</v>
      </c>
      <c r="R7388" s="95"/>
      <c r="S7388" s="95"/>
      <c r="T7388" s="95"/>
      <c r="U7388" s="95"/>
      <c r="V7388" s="95"/>
      <c r="W7388" s="95"/>
      <c r="X7388" s="95"/>
      <c r="Y7388" s="95"/>
    </row>
    <row r="7389" spans="1:25" s="17" customFormat="1" ht="15" customHeight="1" x14ac:dyDescent="0.25">
      <c r="A7389" s="44" t="s">
        <v>935</v>
      </c>
      <c r="B7389" s="44" t="s">
        <v>140</v>
      </c>
      <c r="C7389" s="44" t="s">
        <v>1381</v>
      </c>
      <c r="D7389" s="44" t="s">
        <v>2439</v>
      </c>
      <c r="E7389" s="45" t="s">
        <v>323</v>
      </c>
      <c r="F7389" s="44"/>
      <c r="G7389" s="46" t="s">
        <v>388</v>
      </c>
      <c r="H7389" s="46" t="s">
        <v>322</v>
      </c>
      <c r="I7389" s="35">
        <v>100</v>
      </c>
      <c r="J7389" s="35">
        <v>0</v>
      </c>
      <c r="K7389" s="35">
        <v>0</v>
      </c>
      <c r="L7389" s="35">
        <f t="shared" si="6916"/>
        <v>0</v>
      </c>
      <c r="M7389" s="35"/>
      <c r="N7389" s="35"/>
      <c r="O7389" s="35"/>
      <c r="P7389" s="35">
        <f t="shared" si="6917"/>
        <v>0</v>
      </c>
      <c r="Q7389" s="35" t="str">
        <f t="shared" si="6918"/>
        <v>-</v>
      </c>
      <c r="R7389" s="95"/>
      <c r="S7389" s="95"/>
      <c r="T7389" s="95"/>
      <c r="U7389" s="95"/>
      <c r="V7389" s="95"/>
      <c r="W7389" s="95"/>
      <c r="X7389" s="95"/>
      <c r="Y7389" s="95"/>
    </row>
    <row r="7390" spans="1:25" ht="22.5" customHeight="1" x14ac:dyDescent="0.25">
      <c r="A7390" s="53" t="s">
        <v>1</v>
      </c>
      <c r="B7390" s="53" t="s">
        <v>1</v>
      </c>
      <c r="C7390" s="53" t="s">
        <v>1</v>
      </c>
      <c r="D7390" s="53" t="s">
        <v>1</v>
      </c>
      <c r="E7390" s="53" t="s">
        <v>1</v>
      </c>
      <c r="F7390" s="53" t="s">
        <v>1</v>
      </c>
      <c r="G7390" s="53" t="s">
        <v>1</v>
      </c>
      <c r="H7390" s="66" t="s">
        <v>2443</v>
      </c>
      <c r="I7390" s="30">
        <f t="shared" ref="I7390:K7390" si="6934">SUM(I7352,I7383,I7378)</f>
        <v>1624658</v>
      </c>
      <c r="J7390" s="30">
        <f t="shared" si="6934"/>
        <v>1224603</v>
      </c>
      <c r="K7390" s="30">
        <f t="shared" si="6934"/>
        <v>645210</v>
      </c>
      <c r="L7390" s="30">
        <f t="shared" si="6916"/>
        <v>313323</v>
      </c>
      <c r="M7390" s="30">
        <f t="shared" ref="M7390" si="6935">SUM(M7352,M7383,M7378)</f>
        <v>120341</v>
      </c>
      <c r="N7390" s="30">
        <f t="shared" ref="N7390:O7390" si="6936">SUM(N7352,N7383,N7378)</f>
        <v>96491</v>
      </c>
      <c r="O7390" s="30">
        <f t="shared" si="6936"/>
        <v>96491</v>
      </c>
      <c r="P7390" s="30">
        <f t="shared" si="6917"/>
        <v>958533</v>
      </c>
      <c r="Q7390" s="30">
        <f t="shared" si="6918"/>
        <v>78.272958664971426</v>
      </c>
      <c r="R7390" s="93"/>
      <c r="S7390" s="93"/>
      <c r="T7390" s="93"/>
      <c r="U7390" s="93"/>
      <c r="V7390" s="93"/>
      <c r="W7390" s="93"/>
      <c r="X7390" s="93"/>
      <c r="Y7390" s="93"/>
    </row>
    <row r="7391" spans="1:25" ht="15" customHeight="1" thickBot="1" x14ac:dyDescent="0.3">
      <c r="A7391" s="53" t="s">
        <v>1</v>
      </c>
      <c r="B7391" s="53" t="s">
        <v>1</v>
      </c>
      <c r="C7391" s="53" t="s">
        <v>1</v>
      </c>
      <c r="D7391" s="53" t="s">
        <v>1</v>
      </c>
      <c r="E7391" s="53" t="s">
        <v>1</v>
      </c>
      <c r="F7391" s="53" t="s">
        <v>1</v>
      </c>
      <c r="G7391" s="53" t="s">
        <v>1</v>
      </c>
      <c r="H7391" s="65" t="s">
        <v>76</v>
      </c>
      <c r="I7391" s="31"/>
      <c r="J7391" s="31"/>
      <c r="K7391" s="31">
        <v>0</v>
      </c>
      <c r="L7391" s="31"/>
      <c r="M7391" s="31"/>
      <c r="N7391" s="31"/>
      <c r="O7391" s="31"/>
      <c r="P7391" s="31"/>
      <c r="Q7391" s="31"/>
      <c r="R7391" s="94"/>
      <c r="S7391" s="94"/>
      <c r="T7391" s="94"/>
      <c r="U7391" s="94"/>
      <c r="V7391" s="94"/>
      <c r="W7391" s="94"/>
      <c r="X7391" s="94"/>
      <c r="Y7391" s="94"/>
    </row>
    <row r="7392" spans="1:25" ht="47.25" customHeight="1" thickBot="1" x14ac:dyDescent="0.3">
      <c r="A7392" s="110" t="s">
        <v>1</v>
      </c>
      <c r="B7392" s="110" t="s">
        <v>1</v>
      </c>
      <c r="C7392" s="110" t="s">
        <v>1</v>
      </c>
      <c r="D7392" s="110" t="s">
        <v>1</v>
      </c>
      <c r="E7392" s="110" t="s">
        <v>1</v>
      </c>
      <c r="F7392" s="110" t="s">
        <v>1</v>
      </c>
      <c r="G7392" s="110" t="s">
        <v>1</v>
      </c>
      <c r="H7392" s="28" t="s">
        <v>77</v>
      </c>
      <c r="I7392" s="109" t="s">
        <v>3984</v>
      </c>
      <c r="J7392" s="109" t="s">
        <v>11</v>
      </c>
      <c r="K7392" s="109" t="s">
        <v>3989</v>
      </c>
      <c r="L7392" s="109" t="s">
        <v>3985</v>
      </c>
      <c r="M7392" s="109" t="s">
        <v>4027</v>
      </c>
      <c r="N7392" s="109" t="s">
        <v>3988</v>
      </c>
      <c r="O7392" s="109" t="s">
        <v>3986</v>
      </c>
      <c r="P7392" s="109" t="s">
        <v>3987</v>
      </c>
      <c r="Q7392" s="109" t="s">
        <v>3695</v>
      </c>
      <c r="R7392" s="91"/>
      <c r="S7392" s="91"/>
      <c r="T7392" s="91"/>
      <c r="U7392" s="91"/>
      <c r="V7392" s="91"/>
      <c r="W7392" s="91"/>
      <c r="X7392" s="91"/>
      <c r="Y7392" s="91"/>
    </row>
    <row r="7393" spans="1:25" ht="15" customHeight="1" x14ac:dyDescent="0.25">
      <c r="A7393" s="111"/>
      <c r="B7393" s="111"/>
      <c r="C7393" s="111"/>
      <c r="D7393" s="111"/>
      <c r="E7393" s="111"/>
      <c r="F7393" s="111"/>
      <c r="G7393" s="111"/>
      <c r="H7393" s="67" t="s">
        <v>1</v>
      </c>
      <c r="I7393" s="29">
        <v>1</v>
      </c>
      <c r="J7393" s="29">
        <v>2</v>
      </c>
      <c r="K7393" s="29">
        <v>3</v>
      </c>
      <c r="L7393" s="29" t="s">
        <v>3478</v>
      </c>
      <c r="M7393" s="29">
        <v>5</v>
      </c>
      <c r="N7393" s="29">
        <v>6</v>
      </c>
      <c r="O7393" s="29">
        <v>7</v>
      </c>
      <c r="P7393" s="29" t="s">
        <v>3696</v>
      </c>
      <c r="Q7393" s="29">
        <v>9</v>
      </c>
      <c r="R7393" s="92"/>
      <c r="S7393" s="92"/>
      <c r="T7393" s="92"/>
      <c r="U7393" s="92"/>
      <c r="V7393" s="92"/>
      <c r="W7393" s="92"/>
      <c r="X7393" s="92"/>
      <c r="Y7393" s="92"/>
    </row>
    <row r="7394" spans="1:25" ht="15" customHeight="1" x14ac:dyDescent="0.25">
      <c r="A7394" s="111"/>
      <c r="B7394" s="111"/>
      <c r="C7394" s="111"/>
      <c r="D7394" s="111"/>
      <c r="E7394" s="111"/>
      <c r="F7394" s="111"/>
      <c r="G7394" s="111"/>
      <c r="H7394" s="68" t="s">
        <v>485</v>
      </c>
      <c r="I7394" s="32">
        <f t="shared" ref="I7394:K7394" si="6937">SUM(I7390)</f>
        <v>1624658</v>
      </c>
      <c r="J7394" s="32">
        <f t="shared" si="6937"/>
        <v>1224603</v>
      </c>
      <c r="K7394" s="32">
        <f t="shared" si="6937"/>
        <v>645210</v>
      </c>
      <c r="L7394" s="32">
        <f t="shared" si="6916"/>
        <v>313323</v>
      </c>
      <c r="M7394" s="32">
        <f t="shared" ref="M7394" si="6938">SUM(M7390)</f>
        <v>120341</v>
      </c>
      <c r="N7394" s="32">
        <f t="shared" ref="N7394:O7394" si="6939">SUM(N7390)</f>
        <v>96491</v>
      </c>
      <c r="O7394" s="32">
        <f t="shared" si="6939"/>
        <v>96491</v>
      </c>
      <c r="P7394" s="32">
        <f t="shared" si="6917"/>
        <v>958533</v>
      </c>
      <c r="Q7394" s="32">
        <f t="shared" si="6918"/>
        <v>78.272958664971426</v>
      </c>
      <c r="R7394" s="90"/>
      <c r="S7394" s="90"/>
      <c r="T7394" s="90"/>
      <c r="U7394" s="90"/>
      <c r="V7394" s="90"/>
      <c r="W7394" s="90"/>
      <c r="X7394" s="90"/>
      <c r="Y7394" s="90"/>
    </row>
    <row r="7395" spans="1:25" ht="15" customHeight="1" x14ac:dyDescent="0.25">
      <c r="A7395" s="111"/>
      <c r="B7395" s="111"/>
      <c r="C7395" s="111"/>
      <c r="D7395" s="111"/>
      <c r="E7395" s="111"/>
      <c r="F7395" s="111"/>
      <c r="G7395" s="111"/>
      <c r="H7395" s="69" t="s">
        <v>79</v>
      </c>
      <c r="I7395" s="32">
        <f t="shared" ref="I7395:K7395" si="6940">SUM(I7394)</f>
        <v>1624658</v>
      </c>
      <c r="J7395" s="32">
        <f t="shared" si="6940"/>
        <v>1224603</v>
      </c>
      <c r="K7395" s="32">
        <f t="shared" si="6940"/>
        <v>645210</v>
      </c>
      <c r="L7395" s="32">
        <f t="shared" si="6916"/>
        <v>313323</v>
      </c>
      <c r="M7395" s="32">
        <f t="shared" ref="M7395" si="6941">SUM(M7394)</f>
        <v>120341</v>
      </c>
      <c r="N7395" s="32">
        <f t="shared" ref="N7395:O7395" si="6942">SUM(N7394)</f>
        <v>96491</v>
      </c>
      <c r="O7395" s="32">
        <f t="shared" si="6942"/>
        <v>96491</v>
      </c>
      <c r="P7395" s="32">
        <f t="shared" si="6917"/>
        <v>958533</v>
      </c>
      <c r="Q7395" s="32">
        <f t="shared" si="6918"/>
        <v>78.272958664971426</v>
      </c>
      <c r="R7395" s="90"/>
      <c r="S7395" s="90"/>
      <c r="T7395" s="90"/>
      <c r="U7395" s="90"/>
      <c r="V7395" s="90"/>
      <c r="W7395" s="90"/>
      <c r="X7395" s="90"/>
      <c r="Y7395" s="90"/>
    </row>
    <row r="7396" spans="1:25" ht="15" customHeight="1" x14ac:dyDescent="0.25">
      <c r="A7396" s="112"/>
      <c r="B7396" s="112"/>
      <c r="C7396" s="112"/>
      <c r="D7396" s="112"/>
      <c r="E7396" s="112"/>
      <c r="F7396" s="112"/>
      <c r="G7396" s="112"/>
      <c r="I7396" s="27"/>
      <c r="J7396" s="27"/>
      <c r="K7396" s="27">
        <v>0</v>
      </c>
      <c r="L7396" s="27"/>
      <c r="M7396" s="27"/>
      <c r="N7396" s="27"/>
      <c r="O7396" s="27"/>
      <c r="P7396" s="27"/>
      <c r="Q7396" s="27"/>
      <c r="R7396" s="27"/>
      <c r="S7396" s="27"/>
      <c r="T7396" s="27"/>
      <c r="U7396" s="27"/>
      <c r="V7396" s="27"/>
      <c r="W7396" s="27"/>
      <c r="X7396" s="27"/>
      <c r="Y7396" s="27"/>
    </row>
    <row r="7397" spans="1:25" ht="15" customHeight="1" thickBot="1" x14ac:dyDescent="0.3">
      <c r="A7397" s="53" t="s">
        <v>1</v>
      </c>
      <c r="B7397" s="53" t="s">
        <v>1</v>
      </c>
      <c r="C7397" s="53" t="s">
        <v>1</v>
      </c>
      <c r="D7397" s="53" t="s">
        <v>1</v>
      </c>
      <c r="E7397" s="53" t="s">
        <v>1</v>
      </c>
      <c r="F7397" s="53" t="s">
        <v>1</v>
      </c>
      <c r="G7397" s="53" t="s">
        <v>1</v>
      </c>
      <c r="H7397" s="21" t="s">
        <v>1</v>
      </c>
      <c r="I7397" s="33"/>
      <c r="J7397" s="33"/>
      <c r="K7397" s="33">
        <v>0</v>
      </c>
      <c r="L7397" s="33"/>
      <c r="M7397" s="33"/>
      <c r="N7397" s="33"/>
      <c r="O7397" s="33"/>
      <c r="P7397" s="33"/>
      <c r="Q7397" s="33"/>
      <c r="R7397" s="33"/>
      <c r="S7397" s="33"/>
      <c r="T7397" s="33"/>
      <c r="U7397" s="33"/>
      <c r="V7397" s="33"/>
      <c r="W7397" s="33"/>
      <c r="X7397" s="33"/>
      <c r="Y7397" s="33"/>
    </row>
    <row r="7398" spans="1:25" ht="45.75" customHeight="1" thickBot="1" x14ac:dyDescent="0.3">
      <c r="A7398" s="28" t="s">
        <v>4</v>
      </c>
      <c r="B7398" s="28" t="s">
        <v>5</v>
      </c>
      <c r="C7398" s="28" t="s">
        <v>6</v>
      </c>
      <c r="D7398" s="57" t="s">
        <v>1</v>
      </c>
      <c r="E7398" s="28" t="s">
        <v>7</v>
      </c>
      <c r="F7398" s="28" t="s">
        <v>8</v>
      </c>
      <c r="G7398" s="28" t="s">
        <v>9</v>
      </c>
      <c r="H7398" s="28" t="s">
        <v>10</v>
      </c>
      <c r="I7398" s="109" t="s">
        <v>3984</v>
      </c>
      <c r="J7398" s="109" t="s">
        <v>11</v>
      </c>
      <c r="K7398" s="109" t="s">
        <v>3989</v>
      </c>
      <c r="L7398" s="109" t="s">
        <v>3985</v>
      </c>
      <c r="M7398" s="109" t="s">
        <v>4027</v>
      </c>
      <c r="N7398" s="109" t="s">
        <v>3988</v>
      </c>
      <c r="O7398" s="109" t="s">
        <v>3986</v>
      </c>
      <c r="P7398" s="109" t="s">
        <v>3987</v>
      </c>
      <c r="Q7398" s="109" t="s">
        <v>3695</v>
      </c>
      <c r="R7398" s="91"/>
      <c r="S7398" s="91"/>
      <c r="T7398" s="91"/>
      <c r="U7398" s="91"/>
      <c r="V7398" s="91"/>
      <c r="W7398" s="91"/>
      <c r="X7398" s="91"/>
      <c r="Y7398" s="91"/>
    </row>
    <row r="7399" spans="1:25" ht="15" customHeight="1" x14ac:dyDescent="0.25">
      <c r="A7399" s="58" t="s">
        <v>1</v>
      </c>
      <c r="B7399" s="58" t="s">
        <v>1</v>
      </c>
      <c r="C7399" s="58" t="s">
        <v>1</v>
      </c>
      <c r="D7399" s="59" t="s">
        <v>1</v>
      </c>
      <c r="E7399" s="59" t="s">
        <v>1</v>
      </c>
      <c r="F7399" s="60" t="s">
        <v>1</v>
      </c>
      <c r="G7399" s="61" t="s">
        <v>1</v>
      </c>
      <c r="H7399" s="62" t="s">
        <v>1</v>
      </c>
      <c r="I7399" s="29">
        <v>1</v>
      </c>
      <c r="J7399" s="29">
        <v>2</v>
      </c>
      <c r="K7399" s="29">
        <v>3</v>
      </c>
      <c r="L7399" s="29" t="s">
        <v>3478</v>
      </c>
      <c r="M7399" s="29">
        <v>5</v>
      </c>
      <c r="N7399" s="29">
        <v>6</v>
      </c>
      <c r="O7399" s="29">
        <v>7</v>
      </c>
      <c r="P7399" s="29" t="s">
        <v>3696</v>
      </c>
      <c r="Q7399" s="29">
        <v>9</v>
      </c>
      <c r="R7399" s="92"/>
      <c r="S7399" s="92"/>
      <c r="T7399" s="92"/>
      <c r="U7399" s="92"/>
      <c r="V7399" s="92"/>
      <c r="W7399" s="92"/>
      <c r="X7399" s="92"/>
      <c r="Y7399" s="92"/>
    </row>
    <row r="7400" spans="1:25" ht="15" customHeight="1" x14ac:dyDescent="0.25">
      <c r="A7400" s="63" t="s">
        <v>935</v>
      </c>
      <c r="B7400" s="63" t="s">
        <v>140</v>
      </c>
      <c r="C7400" s="64" t="s">
        <v>1392</v>
      </c>
      <c r="D7400" s="64" t="s">
        <v>2444</v>
      </c>
      <c r="E7400" s="65" t="s">
        <v>1</v>
      </c>
      <c r="F7400" s="65" t="s">
        <v>1</v>
      </c>
      <c r="G7400" s="65" t="s">
        <v>1</v>
      </c>
      <c r="H7400" s="65" t="s">
        <v>2445</v>
      </c>
      <c r="I7400" s="26">
        <v>0</v>
      </c>
      <c r="J7400" s="26" t="s">
        <v>1</v>
      </c>
      <c r="K7400" s="26">
        <v>0</v>
      </c>
      <c r="L7400" s="26"/>
      <c r="M7400" s="26"/>
      <c r="N7400" s="26"/>
      <c r="O7400" s="26"/>
      <c r="P7400" s="26"/>
      <c r="Q7400" s="26"/>
      <c r="R7400" s="90"/>
      <c r="S7400" s="90"/>
      <c r="T7400" s="90"/>
      <c r="U7400" s="90"/>
      <c r="V7400" s="90"/>
      <c r="W7400" s="90"/>
      <c r="X7400" s="90"/>
      <c r="Y7400" s="90"/>
    </row>
    <row r="7401" spans="1:25" ht="22.5" customHeight="1" x14ac:dyDescent="0.25">
      <c r="A7401" s="63" t="s">
        <v>1</v>
      </c>
      <c r="B7401" s="63" t="s">
        <v>1</v>
      </c>
      <c r="C7401" s="63" t="s">
        <v>1</v>
      </c>
      <c r="D7401" s="65" t="s">
        <v>1</v>
      </c>
      <c r="E7401" s="65" t="s">
        <v>1</v>
      </c>
      <c r="F7401" s="65" t="s">
        <v>1</v>
      </c>
      <c r="G7401" s="65" t="s">
        <v>1</v>
      </c>
      <c r="H7401" s="66" t="s">
        <v>15</v>
      </c>
      <c r="I7401" s="30">
        <f t="shared" ref="I7401:K7401" si="6943">SUM(I7402,I7409,I7411)</f>
        <v>758969</v>
      </c>
      <c r="J7401" s="30">
        <f t="shared" si="6943"/>
        <v>665002</v>
      </c>
      <c r="K7401" s="30">
        <f t="shared" si="6943"/>
        <v>364300</v>
      </c>
      <c r="L7401" s="30">
        <f t="shared" si="6916"/>
        <v>177935</v>
      </c>
      <c r="M7401" s="30">
        <f t="shared" ref="M7401" si="6944">SUM(M7402,M7409,M7411)</f>
        <v>62745</v>
      </c>
      <c r="N7401" s="30">
        <f t="shared" ref="N7401:O7401" si="6945">SUM(N7402,N7409,N7411)</f>
        <v>57245</v>
      </c>
      <c r="O7401" s="30">
        <f t="shared" si="6945"/>
        <v>57945</v>
      </c>
      <c r="P7401" s="30">
        <f t="shared" si="6917"/>
        <v>542235</v>
      </c>
      <c r="Q7401" s="30">
        <f t="shared" si="6918"/>
        <v>81.538852514729271</v>
      </c>
      <c r="R7401" s="93"/>
      <c r="S7401" s="93"/>
      <c r="T7401" s="93"/>
      <c r="U7401" s="93"/>
      <c r="V7401" s="93"/>
      <c r="W7401" s="93"/>
      <c r="X7401" s="93"/>
      <c r="Y7401" s="93"/>
    </row>
    <row r="7402" spans="1:25" ht="15" customHeight="1" x14ac:dyDescent="0.25">
      <c r="A7402" s="63" t="s">
        <v>935</v>
      </c>
      <c r="B7402" s="63" t="s">
        <v>140</v>
      </c>
      <c r="C7402" s="63" t="s">
        <v>1392</v>
      </c>
      <c r="D7402" s="63" t="s">
        <v>2444</v>
      </c>
      <c r="E7402" s="65" t="s">
        <v>16</v>
      </c>
      <c r="F7402" s="65" t="s">
        <v>1</v>
      </c>
      <c r="G7402" s="65" t="s">
        <v>1</v>
      </c>
      <c r="H7402" s="65" t="s">
        <v>17</v>
      </c>
      <c r="I7402" s="31">
        <f t="shared" ref="I7402:K7402" si="6946">SUM(I7403:I7404)</f>
        <v>609504</v>
      </c>
      <c r="J7402" s="31">
        <f t="shared" si="6946"/>
        <v>581404</v>
      </c>
      <c r="K7402" s="31">
        <f t="shared" si="6946"/>
        <v>323328</v>
      </c>
      <c r="L7402" s="31">
        <f t="shared" si="6916"/>
        <v>152105</v>
      </c>
      <c r="M7402" s="31">
        <f t="shared" ref="M7402" si="6947">SUM(M7403:M7404)</f>
        <v>54135</v>
      </c>
      <c r="N7402" s="31">
        <f t="shared" ref="N7402:O7402" si="6948">SUM(N7403:N7404)</f>
        <v>48735</v>
      </c>
      <c r="O7402" s="31">
        <f t="shared" si="6948"/>
        <v>49235</v>
      </c>
      <c r="P7402" s="31">
        <f t="shared" si="6917"/>
        <v>475433</v>
      </c>
      <c r="Q7402" s="31">
        <f t="shared" si="6918"/>
        <v>81.77325921390289</v>
      </c>
      <c r="R7402" s="94"/>
      <c r="S7402" s="94"/>
      <c r="T7402" s="94"/>
      <c r="U7402" s="94"/>
      <c r="V7402" s="94"/>
      <c r="W7402" s="94"/>
      <c r="X7402" s="94"/>
      <c r="Y7402" s="94"/>
    </row>
    <row r="7403" spans="1:25" ht="15" customHeight="1" x14ac:dyDescent="0.25">
      <c r="A7403" s="64" t="s">
        <v>935</v>
      </c>
      <c r="B7403" s="64" t="s">
        <v>140</v>
      </c>
      <c r="C7403" s="64" t="s">
        <v>1392</v>
      </c>
      <c r="D7403" s="64" t="s">
        <v>2444</v>
      </c>
      <c r="E7403" s="20" t="s">
        <v>19</v>
      </c>
      <c r="F7403" s="64"/>
      <c r="G7403" s="53" t="s">
        <v>388</v>
      </c>
      <c r="H7403" s="53" t="s">
        <v>18</v>
      </c>
      <c r="I7403" s="26">
        <v>543219</v>
      </c>
      <c r="J7403" s="26">
        <v>515119</v>
      </c>
      <c r="K7403" s="26">
        <v>284000</v>
      </c>
      <c r="L7403" s="26">
        <f t="shared" si="6916"/>
        <v>140000</v>
      </c>
      <c r="M7403" s="26">
        <v>50000</v>
      </c>
      <c r="N7403" s="26">
        <v>45000</v>
      </c>
      <c r="O7403" s="26">
        <v>45000</v>
      </c>
      <c r="P7403" s="26">
        <f t="shared" si="6917"/>
        <v>424000</v>
      </c>
      <c r="Q7403" s="26">
        <f t="shared" si="6918"/>
        <v>82.311077634488342</v>
      </c>
      <c r="R7403" s="90"/>
      <c r="S7403" s="90"/>
      <c r="T7403" s="90"/>
      <c r="U7403" s="90"/>
      <c r="V7403" s="90"/>
      <c r="W7403" s="90"/>
      <c r="X7403" s="90"/>
      <c r="Y7403" s="90"/>
    </row>
    <row r="7404" spans="1:25" ht="15" customHeight="1" x14ac:dyDescent="0.25">
      <c r="A7404" s="63" t="s">
        <v>935</v>
      </c>
      <c r="B7404" s="63" t="s">
        <v>140</v>
      </c>
      <c r="C7404" s="63" t="s">
        <v>1392</v>
      </c>
      <c r="D7404" s="63" t="s">
        <v>2444</v>
      </c>
      <c r="E7404" s="63" t="s">
        <v>21</v>
      </c>
      <c r="F7404" s="64" t="s">
        <v>1</v>
      </c>
      <c r="G7404" s="53" t="s">
        <v>1</v>
      </c>
      <c r="H7404" s="65" t="s">
        <v>22</v>
      </c>
      <c r="I7404" s="31">
        <f t="shared" ref="I7404:K7404" si="6949">SUM(I7405:I7408)</f>
        <v>66285</v>
      </c>
      <c r="J7404" s="31">
        <f t="shared" si="6949"/>
        <v>66285</v>
      </c>
      <c r="K7404" s="31">
        <f t="shared" si="6949"/>
        <v>39328</v>
      </c>
      <c r="L7404" s="31">
        <f t="shared" si="6916"/>
        <v>12105</v>
      </c>
      <c r="M7404" s="31">
        <f t="shared" ref="M7404" si="6950">SUM(M7405:M7408)</f>
        <v>4135</v>
      </c>
      <c r="N7404" s="31">
        <f t="shared" ref="N7404:O7404" si="6951">SUM(N7405:N7408)</f>
        <v>3735</v>
      </c>
      <c r="O7404" s="31">
        <f t="shared" si="6951"/>
        <v>4235</v>
      </c>
      <c r="P7404" s="31">
        <f t="shared" si="6917"/>
        <v>51433</v>
      </c>
      <c r="Q7404" s="31">
        <f t="shared" si="6918"/>
        <v>77.593724070302486</v>
      </c>
      <c r="R7404" s="94"/>
      <c r="S7404" s="94"/>
      <c r="T7404" s="94"/>
      <c r="U7404" s="94"/>
      <c r="V7404" s="94"/>
      <c r="W7404" s="94"/>
      <c r="X7404" s="94"/>
      <c r="Y7404" s="94"/>
    </row>
    <row r="7405" spans="1:25" ht="15" customHeight="1" x14ac:dyDescent="0.25">
      <c r="A7405" s="64" t="s">
        <v>935</v>
      </c>
      <c r="B7405" s="64" t="s">
        <v>140</v>
      </c>
      <c r="C7405" s="64" t="s">
        <v>1392</v>
      </c>
      <c r="D7405" s="64" t="s">
        <v>2444</v>
      </c>
      <c r="E7405" s="20" t="s">
        <v>23</v>
      </c>
      <c r="F7405" s="64" t="s">
        <v>3647</v>
      </c>
      <c r="G7405" s="53" t="s">
        <v>388</v>
      </c>
      <c r="H7405" s="53" t="s">
        <v>85</v>
      </c>
      <c r="I7405" s="26">
        <v>12835</v>
      </c>
      <c r="J7405" s="26">
        <v>12835</v>
      </c>
      <c r="K7405" s="26">
        <v>10100</v>
      </c>
      <c r="L7405" s="26">
        <f t="shared" si="6916"/>
        <v>2205</v>
      </c>
      <c r="M7405" s="26">
        <v>735</v>
      </c>
      <c r="N7405" s="26">
        <v>735</v>
      </c>
      <c r="O7405" s="26">
        <v>735</v>
      </c>
      <c r="P7405" s="26">
        <f t="shared" si="6917"/>
        <v>12305</v>
      </c>
      <c r="Q7405" s="26">
        <f t="shared" si="6918"/>
        <v>95.870666147253601</v>
      </c>
      <c r="R7405" s="90"/>
      <c r="S7405" s="90"/>
      <c r="T7405" s="90"/>
      <c r="U7405" s="90"/>
      <c r="V7405" s="90"/>
      <c r="W7405" s="90"/>
      <c r="X7405" s="90"/>
      <c r="Y7405" s="90"/>
    </row>
    <row r="7406" spans="1:25" ht="15" customHeight="1" x14ac:dyDescent="0.25">
      <c r="A7406" s="64" t="s">
        <v>935</v>
      </c>
      <c r="B7406" s="64" t="s">
        <v>140</v>
      </c>
      <c r="C7406" s="64" t="s">
        <v>1392</v>
      </c>
      <c r="D7406" s="64" t="s">
        <v>2444</v>
      </c>
      <c r="E7406" s="20" t="s">
        <v>23</v>
      </c>
      <c r="F7406" s="64" t="s">
        <v>3648</v>
      </c>
      <c r="G7406" s="53" t="s">
        <v>388</v>
      </c>
      <c r="H7406" s="53" t="s">
        <v>25</v>
      </c>
      <c r="I7406" s="26">
        <v>35800</v>
      </c>
      <c r="J7406" s="26">
        <v>35800</v>
      </c>
      <c r="K7406" s="26">
        <v>21900</v>
      </c>
      <c r="L7406" s="26">
        <f t="shared" si="6916"/>
        <v>9900</v>
      </c>
      <c r="M7406" s="26">
        <v>3400</v>
      </c>
      <c r="N7406" s="26">
        <v>3000</v>
      </c>
      <c r="O7406" s="26">
        <v>3500</v>
      </c>
      <c r="P7406" s="26">
        <f t="shared" si="6917"/>
        <v>31800</v>
      </c>
      <c r="Q7406" s="26">
        <f t="shared" si="6918"/>
        <v>88.826815642458101</v>
      </c>
      <c r="R7406" s="90"/>
      <c r="S7406" s="90"/>
      <c r="T7406" s="90"/>
      <c r="U7406" s="90"/>
      <c r="V7406" s="90"/>
      <c r="W7406" s="90"/>
      <c r="X7406" s="90"/>
      <c r="Y7406" s="90"/>
    </row>
    <row r="7407" spans="1:25" ht="15" customHeight="1" x14ac:dyDescent="0.25">
      <c r="A7407" s="64" t="s">
        <v>935</v>
      </c>
      <c r="B7407" s="64" t="s">
        <v>140</v>
      </c>
      <c r="C7407" s="64" t="s">
        <v>1392</v>
      </c>
      <c r="D7407" s="64" t="s">
        <v>2444</v>
      </c>
      <c r="E7407" s="20" t="s">
        <v>23</v>
      </c>
      <c r="F7407" s="64" t="s">
        <v>3649</v>
      </c>
      <c r="G7407" s="53" t="s">
        <v>388</v>
      </c>
      <c r="H7407" s="53" t="s">
        <v>27</v>
      </c>
      <c r="I7407" s="26">
        <v>7650</v>
      </c>
      <c r="J7407" s="26">
        <v>7650</v>
      </c>
      <c r="K7407" s="26">
        <v>7328</v>
      </c>
      <c r="L7407" s="26">
        <f t="shared" si="6916"/>
        <v>0</v>
      </c>
      <c r="M7407" s="26"/>
      <c r="N7407" s="26"/>
      <c r="O7407" s="26"/>
      <c r="P7407" s="26">
        <f t="shared" si="6917"/>
        <v>7328</v>
      </c>
      <c r="Q7407" s="26">
        <f t="shared" si="6918"/>
        <v>95.790849673202615</v>
      </c>
      <c r="R7407" s="90"/>
      <c r="S7407" s="90"/>
      <c r="T7407" s="90"/>
      <c r="U7407" s="90"/>
      <c r="V7407" s="90"/>
      <c r="W7407" s="90"/>
      <c r="X7407" s="90"/>
      <c r="Y7407" s="90"/>
    </row>
    <row r="7408" spans="1:25" ht="15" customHeight="1" x14ac:dyDescent="0.25">
      <c r="A7408" s="64" t="s">
        <v>935</v>
      </c>
      <c r="B7408" s="64" t="s">
        <v>140</v>
      </c>
      <c r="C7408" s="64" t="s">
        <v>1392</v>
      </c>
      <c r="D7408" s="64" t="s">
        <v>2444</v>
      </c>
      <c r="E7408" s="20" t="s">
        <v>23</v>
      </c>
      <c r="F7408" s="64" t="s">
        <v>3650</v>
      </c>
      <c r="G7408" s="53" t="s">
        <v>388</v>
      </c>
      <c r="H7408" s="53" t="s">
        <v>29</v>
      </c>
      <c r="I7408" s="26">
        <v>10000</v>
      </c>
      <c r="J7408" s="26">
        <v>10000</v>
      </c>
      <c r="K7408" s="26">
        <v>0</v>
      </c>
      <c r="L7408" s="26">
        <f t="shared" si="6916"/>
        <v>0</v>
      </c>
      <c r="M7408" s="26"/>
      <c r="N7408" s="26"/>
      <c r="O7408" s="26"/>
      <c r="P7408" s="26">
        <f t="shared" si="6917"/>
        <v>0</v>
      </c>
      <c r="Q7408" s="26">
        <f t="shared" si="6918"/>
        <v>0</v>
      </c>
      <c r="R7408" s="90"/>
      <c r="S7408" s="90"/>
      <c r="T7408" s="90"/>
      <c r="U7408" s="90"/>
      <c r="V7408" s="90"/>
      <c r="W7408" s="90"/>
      <c r="X7408" s="90"/>
      <c r="Y7408" s="90"/>
    </row>
    <row r="7409" spans="1:25" ht="15" customHeight="1" x14ac:dyDescent="0.25">
      <c r="A7409" s="63" t="s">
        <v>935</v>
      </c>
      <c r="B7409" s="63" t="s">
        <v>140</v>
      </c>
      <c r="C7409" s="63" t="s">
        <v>1392</v>
      </c>
      <c r="D7409" s="63" t="s">
        <v>2444</v>
      </c>
      <c r="E7409" s="65" t="s">
        <v>30</v>
      </c>
      <c r="F7409" s="65" t="s">
        <v>1</v>
      </c>
      <c r="G7409" s="65" t="s">
        <v>1</v>
      </c>
      <c r="H7409" s="65" t="s">
        <v>31</v>
      </c>
      <c r="I7409" s="31">
        <f t="shared" ref="I7409:K7409" si="6952">SUM(I7410)</f>
        <v>57040</v>
      </c>
      <c r="J7409" s="31">
        <f t="shared" si="6952"/>
        <v>53940</v>
      </c>
      <c r="K7409" s="31">
        <f t="shared" si="6952"/>
        <v>32000</v>
      </c>
      <c r="L7409" s="31">
        <f t="shared" si="6916"/>
        <v>15000</v>
      </c>
      <c r="M7409" s="31">
        <f t="shared" ref="M7409" si="6953">SUM(M7410)</f>
        <v>5000</v>
      </c>
      <c r="N7409" s="31">
        <f t="shared" ref="N7409:O7409" si="6954">SUM(N7410)</f>
        <v>5000</v>
      </c>
      <c r="O7409" s="31">
        <f t="shared" si="6954"/>
        <v>5000</v>
      </c>
      <c r="P7409" s="31">
        <f t="shared" si="6917"/>
        <v>47000</v>
      </c>
      <c r="Q7409" s="31">
        <f t="shared" si="6918"/>
        <v>87.133852428624394</v>
      </c>
      <c r="R7409" s="94"/>
      <c r="S7409" s="94"/>
      <c r="T7409" s="94"/>
      <c r="U7409" s="94"/>
      <c r="V7409" s="94"/>
      <c r="W7409" s="94"/>
      <c r="X7409" s="94"/>
      <c r="Y7409" s="94"/>
    </row>
    <row r="7410" spans="1:25" ht="15" customHeight="1" x14ac:dyDescent="0.25">
      <c r="A7410" s="64" t="s">
        <v>935</v>
      </c>
      <c r="B7410" s="64" t="s">
        <v>140</v>
      </c>
      <c r="C7410" s="64" t="s">
        <v>1392</v>
      </c>
      <c r="D7410" s="64" t="s">
        <v>2444</v>
      </c>
      <c r="E7410" s="20" t="s">
        <v>33</v>
      </c>
      <c r="F7410" s="64"/>
      <c r="G7410" s="53" t="s">
        <v>388</v>
      </c>
      <c r="H7410" s="53" t="s">
        <v>32</v>
      </c>
      <c r="I7410" s="26">
        <v>57040</v>
      </c>
      <c r="J7410" s="26">
        <v>53940</v>
      </c>
      <c r="K7410" s="26">
        <v>32000</v>
      </c>
      <c r="L7410" s="26">
        <f t="shared" si="6916"/>
        <v>15000</v>
      </c>
      <c r="M7410" s="26">
        <v>5000</v>
      </c>
      <c r="N7410" s="26">
        <v>5000</v>
      </c>
      <c r="O7410" s="26">
        <v>5000</v>
      </c>
      <c r="P7410" s="26">
        <f t="shared" si="6917"/>
        <v>47000</v>
      </c>
      <c r="Q7410" s="26">
        <f t="shared" si="6918"/>
        <v>87.133852428624394</v>
      </c>
      <c r="R7410" s="90"/>
      <c r="S7410" s="90"/>
      <c r="T7410" s="90"/>
      <c r="U7410" s="90"/>
      <c r="V7410" s="90"/>
      <c r="W7410" s="90"/>
      <c r="X7410" s="90"/>
      <c r="Y7410" s="90"/>
    </row>
    <row r="7411" spans="1:25" ht="15" customHeight="1" x14ac:dyDescent="0.25">
      <c r="A7411" s="63" t="s">
        <v>935</v>
      </c>
      <c r="B7411" s="63" t="s">
        <v>140</v>
      </c>
      <c r="C7411" s="63" t="s">
        <v>1392</v>
      </c>
      <c r="D7411" s="63" t="s">
        <v>2444</v>
      </c>
      <c r="E7411" s="65" t="s">
        <v>34</v>
      </c>
      <c r="F7411" s="65" t="s">
        <v>1</v>
      </c>
      <c r="G7411" s="65" t="s">
        <v>1</v>
      </c>
      <c r="H7411" s="65" t="s">
        <v>35</v>
      </c>
      <c r="I7411" s="31">
        <f t="shared" ref="I7411:K7411" si="6955">SUM(I7412:I7420)</f>
        <v>92425</v>
      </c>
      <c r="J7411" s="31">
        <f t="shared" si="6955"/>
        <v>29658</v>
      </c>
      <c r="K7411" s="31">
        <f t="shared" si="6955"/>
        <v>8972</v>
      </c>
      <c r="L7411" s="31">
        <f t="shared" si="6916"/>
        <v>10830</v>
      </c>
      <c r="M7411" s="31">
        <f t="shared" ref="M7411" si="6956">SUM(M7412:M7420)</f>
        <v>3610</v>
      </c>
      <c r="N7411" s="31">
        <f t="shared" ref="N7411:O7411" si="6957">SUM(N7412:N7420)</f>
        <v>3510</v>
      </c>
      <c r="O7411" s="31">
        <f t="shared" si="6957"/>
        <v>3710</v>
      </c>
      <c r="P7411" s="31">
        <f t="shared" si="6917"/>
        <v>19802</v>
      </c>
      <c r="Q7411" s="31">
        <f t="shared" si="6918"/>
        <v>66.76781981252951</v>
      </c>
      <c r="R7411" s="94"/>
      <c r="S7411" s="94"/>
      <c r="T7411" s="94"/>
      <c r="U7411" s="94"/>
      <c r="V7411" s="94"/>
      <c r="W7411" s="94"/>
      <c r="X7411" s="94"/>
      <c r="Y7411" s="94"/>
    </row>
    <row r="7412" spans="1:25" ht="15" customHeight="1" x14ac:dyDescent="0.25">
      <c r="A7412" s="64" t="s">
        <v>935</v>
      </c>
      <c r="B7412" s="64" t="s">
        <v>140</v>
      </c>
      <c r="C7412" s="64" t="s">
        <v>1392</v>
      </c>
      <c r="D7412" s="64" t="s">
        <v>2444</v>
      </c>
      <c r="E7412" s="20" t="s">
        <v>38</v>
      </c>
      <c r="F7412" s="64"/>
      <c r="G7412" s="53" t="s">
        <v>388</v>
      </c>
      <c r="H7412" s="53" t="s">
        <v>37</v>
      </c>
      <c r="I7412" s="26">
        <v>9560</v>
      </c>
      <c r="J7412" s="26">
        <v>0</v>
      </c>
      <c r="K7412" s="26">
        <v>0</v>
      </c>
      <c r="L7412" s="26">
        <f t="shared" si="6916"/>
        <v>0</v>
      </c>
      <c r="M7412" s="26"/>
      <c r="N7412" s="26"/>
      <c r="O7412" s="26"/>
      <c r="P7412" s="26">
        <f t="shared" si="6917"/>
        <v>0</v>
      </c>
      <c r="Q7412" s="26" t="str">
        <f t="shared" si="6918"/>
        <v>-</v>
      </c>
      <c r="R7412" s="90"/>
      <c r="S7412" s="90"/>
      <c r="T7412" s="90"/>
      <c r="U7412" s="90"/>
      <c r="V7412" s="90"/>
      <c r="W7412" s="90"/>
      <c r="X7412" s="90"/>
      <c r="Y7412" s="90"/>
    </row>
    <row r="7413" spans="1:25" s="4" customFormat="1" ht="15" customHeight="1" x14ac:dyDescent="0.25">
      <c r="A7413" s="64" t="s">
        <v>935</v>
      </c>
      <c r="B7413" s="64" t="s">
        <v>140</v>
      </c>
      <c r="C7413" s="64" t="s">
        <v>1392</v>
      </c>
      <c r="D7413" s="64" t="s">
        <v>2444</v>
      </c>
      <c r="E7413" s="20">
        <v>613200</v>
      </c>
      <c r="F7413" s="64"/>
      <c r="G7413" s="53" t="s">
        <v>388</v>
      </c>
      <c r="H7413" s="53" t="s">
        <v>297</v>
      </c>
      <c r="I7413" s="26">
        <v>7000</v>
      </c>
      <c r="J7413" s="26">
        <v>7000</v>
      </c>
      <c r="K7413" s="26">
        <v>3700</v>
      </c>
      <c r="L7413" s="26">
        <f t="shared" si="6916"/>
        <v>1500</v>
      </c>
      <c r="M7413" s="26">
        <v>500</v>
      </c>
      <c r="N7413" s="26">
        <v>500</v>
      </c>
      <c r="O7413" s="26">
        <v>500</v>
      </c>
      <c r="P7413" s="26">
        <f t="shared" si="6917"/>
        <v>5200</v>
      </c>
      <c r="Q7413" s="26">
        <f t="shared" si="6918"/>
        <v>74.285714285714292</v>
      </c>
      <c r="R7413" s="90"/>
      <c r="S7413" s="90"/>
      <c r="T7413" s="90"/>
      <c r="U7413" s="90"/>
      <c r="V7413" s="90"/>
      <c r="W7413" s="90"/>
      <c r="X7413" s="90"/>
      <c r="Y7413" s="90"/>
    </row>
    <row r="7414" spans="1:25" ht="15" customHeight="1" x14ac:dyDescent="0.25">
      <c r="A7414" s="64" t="s">
        <v>935</v>
      </c>
      <c r="B7414" s="64" t="s">
        <v>140</v>
      </c>
      <c r="C7414" s="64" t="s">
        <v>1392</v>
      </c>
      <c r="D7414" s="64" t="s">
        <v>2444</v>
      </c>
      <c r="E7414" s="20" t="s">
        <v>301</v>
      </c>
      <c r="F7414" s="64"/>
      <c r="G7414" s="53" t="s">
        <v>388</v>
      </c>
      <c r="H7414" s="53" t="s">
        <v>300</v>
      </c>
      <c r="I7414" s="26">
        <v>5500</v>
      </c>
      <c r="J7414" s="26">
        <v>5000</v>
      </c>
      <c r="K7414" s="26">
        <v>1800</v>
      </c>
      <c r="L7414" s="26">
        <f t="shared" si="6916"/>
        <v>1500</v>
      </c>
      <c r="M7414" s="26">
        <v>500</v>
      </c>
      <c r="N7414" s="26">
        <v>500</v>
      </c>
      <c r="O7414" s="26">
        <v>500</v>
      </c>
      <c r="P7414" s="26">
        <f t="shared" si="6917"/>
        <v>3300</v>
      </c>
      <c r="Q7414" s="26">
        <f t="shared" si="6918"/>
        <v>66</v>
      </c>
      <c r="R7414" s="90"/>
      <c r="S7414" s="90"/>
      <c r="T7414" s="90"/>
      <c r="U7414" s="90"/>
      <c r="V7414" s="90"/>
      <c r="W7414" s="90"/>
      <c r="X7414" s="90"/>
      <c r="Y7414" s="90"/>
    </row>
    <row r="7415" spans="1:25" ht="15" customHeight="1" x14ac:dyDescent="0.25">
      <c r="A7415" s="64" t="s">
        <v>935</v>
      </c>
      <c r="B7415" s="64" t="s">
        <v>140</v>
      </c>
      <c r="C7415" s="64" t="s">
        <v>1392</v>
      </c>
      <c r="D7415" s="64" t="s">
        <v>2444</v>
      </c>
      <c r="E7415" s="20" t="s">
        <v>218</v>
      </c>
      <c r="F7415" s="64"/>
      <c r="G7415" s="53" t="s">
        <v>388</v>
      </c>
      <c r="H7415" s="53" t="s">
        <v>217</v>
      </c>
      <c r="I7415" s="26">
        <v>6700</v>
      </c>
      <c r="J7415" s="26">
        <v>3500</v>
      </c>
      <c r="K7415" s="26">
        <v>0</v>
      </c>
      <c r="L7415" s="26">
        <f t="shared" si="6916"/>
        <v>2000</v>
      </c>
      <c r="M7415" s="26">
        <v>500</v>
      </c>
      <c r="N7415" s="26">
        <v>500</v>
      </c>
      <c r="O7415" s="26">
        <v>1000</v>
      </c>
      <c r="P7415" s="26">
        <f t="shared" si="6917"/>
        <v>2000</v>
      </c>
      <c r="Q7415" s="26">
        <f t="shared" si="6918"/>
        <v>57.142857142857139</v>
      </c>
      <c r="R7415" s="90"/>
      <c r="S7415" s="90"/>
      <c r="T7415" s="90"/>
      <c r="U7415" s="90"/>
      <c r="V7415" s="90"/>
      <c r="W7415" s="90"/>
      <c r="X7415" s="90"/>
      <c r="Y7415" s="90"/>
    </row>
    <row r="7416" spans="1:25" s="17" customFormat="1" ht="15" customHeight="1" x14ac:dyDescent="0.25">
      <c r="A7416" s="44" t="s">
        <v>935</v>
      </c>
      <c r="B7416" s="44" t="s">
        <v>140</v>
      </c>
      <c r="C7416" s="44" t="s">
        <v>1392</v>
      </c>
      <c r="D7416" s="44" t="s">
        <v>2444</v>
      </c>
      <c r="E7416" s="45">
        <v>613500</v>
      </c>
      <c r="F7416" s="44"/>
      <c r="G7416" s="46" t="s">
        <v>388</v>
      </c>
      <c r="H7416" s="46" t="s">
        <v>302</v>
      </c>
      <c r="I7416" s="35">
        <v>500</v>
      </c>
      <c r="J7416" s="35">
        <v>500</v>
      </c>
      <c r="K7416" s="35">
        <v>0</v>
      </c>
      <c r="L7416" s="35">
        <f t="shared" si="6916"/>
        <v>300</v>
      </c>
      <c r="M7416" s="35"/>
      <c r="N7416" s="35">
        <v>300</v>
      </c>
      <c r="O7416" s="35"/>
      <c r="P7416" s="35">
        <f t="shared" si="6917"/>
        <v>300</v>
      </c>
      <c r="Q7416" s="35">
        <f t="shared" si="6918"/>
        <v>60</v>
      </c>
      <c r="R7416" s="95"/>
      <c r="S7416" s="95"/>
      <c r="T7416" s="95"/>
      <c r="U7416" s="95"/>
      <c r="V7416" s="95"/>
      <c r="W7416" s="95"/>
      <c r="X7416" s="95"/>
      <c r="Y7416" s="95"/>
    </row>
    <row r="7417" spans="1:25" ht="15" customHeight="1" x14ac:dyDescent="0.25">
      <c r="A7417" s="52" t="s">
        <v>935</v>
      </c>
      <c r="B7417" s="52" t="s">
        <v>140</v>
      </c>
      <c r="C7417" s="52" t="s">
        <v>1392</v>
      </c>
      <c r="D7417" s="52" t="s">
        <v>2444</v>
      </c>
      <c r="E7417" s="51" t="s">
        <v>305</v>
      </c>
      <c r="F7417" s="52"/>
      <c r="G7417" s="71" t="s">
        <v>388</v>
      </c>
      <c r="H7417" s="71" t="s">
        <v>304</v>
      </c>
      <c r="I7417" s="26">
        <v>500</v>
      </c>
      <c r="J7417" s="26">
        <v>500</v>
      </c>
      <c r="K7417" s="26">
        <v>0</v>
      </c>
      <c r="L7417" s="26">
        <f t="shared" si="6916"/>
        <v>400</v>
      </c>
      <c r="M7417" s="26">
        <v>400</v>
      </c>
      <c r="N7417" s="26"/>
      <c r="O7417" s="26"/>
      <c r="P7417" s="26">
        <f t="shared" si="6917"/>
        <v>400</v>
      </c>
      <c r="Q7417" s="26">
        <f t="shared" si="6918"/>
        <v>80</v>
      </c>
      <c r="R7417" s="90"/>
      <c r="S7417" s="90"/>
      <c r="T7417" s="90"/>
      <c r="U7417" s="90"/>
      <c r="V7417" s="90"/>
      <c r="W7417" s="90"/>
      <c r="X7417" s="90"/>
      <c r="Y7417" s="90"/>
    </row>
    <row r="7418" spans="1:25" ht="15" customHeight="1" x14ac:dyDescent="0.25">
      <c r="A7418" s="52" t="s">
        <v>935</v>
      </c>
      <c r="B7418" s="52" t="s">
        <v>140</v>
      </c>
      <c r="C7418" s="52" t="s">
        <v>1392</v>
      </c>
      <c r="D7418" s="52" t="s">
        <v>2444</v>
      </c>
      <c r="E7418" s="51" t="s">
        <v>308</v>
      </c>
      <c r="F7418" s="52"/>
      <c r="G7418" s="71" t="s">
        <v>388</v>
      </c>
      <c r="H7418" s="71" t="s">
        <v>307</v>
      </c>
      <c r="I7418" s="26">
        <v>24000</v>
      </c>
      <c r="J7418" s="26">
        <v>3500</v>
      </c>
      <c r="K7418" s="26">
        <v>1100</v>
      </c>
      <c r="L7418" s="26">
        <f t="shared" si="6916"/>
        <v>900</v>
      </c>
      <c r="M7418" s="26">
        <v>300</v>
      </c>
      <c r="N7418" s="26">
        <v>300</v>
      </c>
      <c r="O7418" s="26">
        <v>300</v>
      </c>
      <c r="P7418" s="26">
        <f t="shared" si="6917"/>
        <v>2000</v>
      </c>
      <c r="Q7418" s="26">
        <f t="shared" si="6918"/>
        <v>57.142857142857139</v>
      </c>
      <c r="R7418" s="90"/>
      <c r="S7418" s="90"/>
      <c r="T7418" s="90"/>
      <c r="U7418" s="90"/>
      <c r="V7418" s="90"/>
      <c r="W7418" s="90"/>
      <c r="X7418" s="90"/>
      <c r="Y7418" s="90"/>
    </row>
    <row r="7419" spans="1:25" s="17" customFormat="1" ht="15" customHeight="1" x14ac:dyDescent="0.25">
      <c r="A7419" s="44" t="s">
        <v>935</v>
      </c>
      <c r="B7419" s="44" t="s">
        <v>140</v>
      </c>
      <c r="C7419" s="44" t="s">
        <v>1392</v>
      </c>
      <c r="D7419" s="44" t="s">
        <v>2444</v>
      </c>
      <c r="E7419" s="45">
        <v>613800</v>
      </c>
      <c r="F7419" s="44"/>
      <c r="G7419" s="46" t="s">
        <v>388</v>
      </c>
      <c r="H7419" s="46" t="s">
        <v>310</v>
      </c>
      <c r="I7419" s="35">
        <v>187</v>
      </c>
      <c r="J7419" s="35">
        <v>0</v>
      </c>
      <c r="K7419" s="35">
        <v>0</v>
      </c>
      <c r="L7419" s="35">
        <f t="shared" si="6916"/>
        <v>0</v>
      </c>
      <c r="M7419" s="35"/>
      <c r="N7419" s="35"/>
      <c r="O7419" s="35"/>
      <c r="P7419" s="35">
        <f t="shared" si="6917"/>
        <v>0</v>
      </c>
      <c r="Q7419" s="35" t="str">
        <f t="shared" si="6918"/>
        <v>-</v>
      </c>
      <c r="R7419" s="95"/>
      <c r="S7419" s="95"/>
      <c r="T7419" s="95"/>
      <c r="U7419" s="95"/>
      <c r="V7419" s="95"/>
      <c r="W7419" s="95"/>
      <c r="X7419" s="95"/>
      <c r="Y7419" s="95"/>
    </row>
    <row r="7420" spans="1:25" ht="15" customHeight="1" x14ac:dyDescent="0.25">
      <c r="A7420" s="63" t="s">
        <v>935</v>
      </c>
      <c r="B7420" s="63" t="s">
        <v>140</v>
      </c>
      <c r="C7420" s="63" t="s">
        <v>1392</v>
      </c>
      <c r="D7420" s="63" t="s">
        <v>2444</v>
      </c>
      <c r="E7420" s="63" t="s">
        <v>39</v>
      </c>
      <c r="F7420" s="64" t="s">
        <v>1</v>
      </c>
      <c r="G7420" s="53" t="s">
        <v>1</v>
      </c>
      <c r="H7420" s="65" t="s">
        <v>40</v>
      </c>
      <c r="I7420" s="31">
        <f t="shared" ref="I7420:K7420" si="6958">SUM(I7421:I7423)</f>
        <v>38478</v>
      </c>
      <c r="J7420" s="31">
        <f t="shared" si="6958"/>
        <v>9658</v>
      </c>
      <c r="K7420" s="31">
        <f t="shared" si="6958"/>
        <v>2372</v>
      </c>
      <c r="L7420" s="31">
        <f t="shared" si="6916"/>
        <v>4230</v>
      </c>
      <c r="M7420" s="31">
        <f t="shared" ref="M7420" si="6959">SUM(M7421:M7423)</f>
        <v>1410</v>
      </c>
      <c r="N7420" s="31">
        <f t="shared" ref="N7420:O7420" si="6960">SUM(N7421:N7423)</f>
        <v>1410</v>
      </c>
      <c r="O7420" s="31">
        <f t="shared" si="6960"/>
        <v>1410</v>
      </c>
      <c r="P7420" s="31">
        <f t="shared" si="6917"/>
        <v>6602</v>
      </c>
      <c r="Q7420" s="31">
        <f t="shared" si="6918"/>
        <v>68.357838061710495</v>
      </c>
      <c r="R7420" s="94"/>
      <c r="S7420" s="94"/>
      <c r="T7420" s="94"/>
      <c r="U7420" s="94"/>
      <c r="V7420" s="94"/>
      <c r="W7420" s="94"/>
      <c r="X7420" s="94"/>
      <c r="Y7420" s="94"/>
    </row>
    <row r="7421" spans="1:25" ht="15" customHeight="1" x14ac:dyDescent="0.25">
      <c r="A7421" s="64" t="s">
        <v>935</v>
      </c>
      <c r="B7421" s="64" t="s">
        <v>140</v>
      </c>
      <c r="C7421" s="64" t="s">
        <v>1392</v>
      </c>
      <c r="D7421" s="64" t="s">
        <v>2444</v>
      </c>
      <c r="E7421" s="20" t="s">
        <v>41</v>
      </c>
      <c r="F7421" s="64"/>
      <c r="G7421" s="53" t="s">
        <v>388</v>
      </c>
      <c r="H7421" s="53" t="s">
        <v>40</v>
      </c>
      <c r="I7421" s="26">
        <v>33820</v>
      </c>
      <c r="J7421" s="26">
        <v>5000</v>
      </c>
      <c r="K7421" s="26">
        <v>0</v>
      </c>
      <c r="L7421" s="26">
        <f t="shared" si="6916"/>
        <v>3000</v>
      </c>
      <c r="M7421" s="26">
        <v>1000</v>
      </c>
      <c r="N7421" s="26">
        <v>1000</v>
      </c>
      <c r="O7421" s="26">
        <v>1000</v>
      </c>
      <c r="P7421" s="26">
        <f t="shared" si="6917"/>
        <v>3000</v>
      </c>
      <c r="Q7421" s="26">
        <f t="shared" si="6918"/>
        <v>60</v>
      </c>
      <c r="R7421" s="90"/>
      <c r="S7421" s="90"/>
      <c r="T7421" s="90"/>
      <c r="U7421" s="90"/>
      <c r="V7421" s="90"/>
      <c r="W7421" s="90"/>
      <c r="X7421" s="90"/>
      <c r="Y7421" s="90"/>
    </row>
    <row r="7422" spans="1:25" ht="15" customHeight="1" x14ac:dyDescent="0.25">
      <c r="A7422" s="64" t="s">
        <v>935</v>
      </c>
      <c r="B7422" s="64" t="s">
        <v>140</v>
      </c>
      <c r="C7422" s="64" t="s">
        <v>1392</v>
      </c>
      <c r="D7422" s="64" t="s">
        <v>2444</v>
      </c>
      <c r="E7422" s="20" t="s">
        <v>41</v>
      </c>
      <c r="F7422" s="64" t="s">
        <v>3651</v>
      </c>
      <c r="G7422" s="53" t="s">
        <v>388</v>
      </c>
      <c r="H7422" s="53" t="s">
        <v>49</v>
      </c>
      <c r="I7422" s="26">
        <v>1818</v>
      </c>
      <c r="J7422" s="26">
        <v>1818</v>
      </c>
      <c r="K7422" s="26">
        <v>1000</v>
      </c>
      <c r="L7422" s="26">
        <f t="shared" si="6916"/>
        <v>450</v>
      </c>
      <c r="M7422" s="26">
        <v>150</v>
      </c>
      <c r="N7422" s="26">
        <v>150</v>
      </c>
      <c r="O7422" s="26">
        <v>150</v>
      </c>
      <c r="P7422" s="26">
        <f t="shared" si="6917"/>
        <v>1450</v>
      </c>
      <c r="Q7422" s="26">
        <f t="shared" si="6918"/>
        <v>79.757975797579761</v>
      </c>
      <c r="R7422" s="90"/>
      <c r="S7422" s="90"/>
      <c r="T7422" s="90"/>
      <c r="U7422" s="90"/>
      <c r="V7422" s="90"/>
      <c r="W7422" s="90"/>
      <c r="X7422" s="90"/>
      <c r="Y7422" s="90"/>
    </row>
    <row r="7423" spans="1:25" ht="22.5" customHeight="1" x14ac:dyDescent="0.25">
      <c r="A7423" s="64" t="s">
        <v>935</v>
      </c>
      <c r="B7423" s="64" t="s">
        <v>140</v>
      </c>
      <c r="C7423" s="64" t="s">
        <v>1392</v>
      </c>
      <c r="D7423" s="64" t="s">
        <v>2444</v>
      </c>
      <c r="E7423" s="20" t="s">
        <v>41</v>
      </c>
      <c r="F7423" s="64" t="s">
        <v>3652</v>
      </c>
      <c r="G7423" s="53" t="s">
        <v>388</v>
      </c>
      <c r="H7423" s="53" t="s">
        <v>55</v>
      </c>
      <c r="I7423" s="26">
        <v>2840</v>
      </c>
      <c r="J7423" s="26">
        <v>2840</v>
      </c>
      <c r="K7423" s="26">
        <v>1372</v>
      </c>
      <c r="L7423" s="26">
        <f t="shared" si="6916"/>
        <v>780</v>
      </c>
      <c r="M7423" s="26">
        <v>260</v>
      </c>
      <c r="N7423" s="26">
        <v>260</v>
      </c>
      <c r="O7423" s="26">
        <v>260</v>
      </c>
      <c r="P7423" s="26">
        <f t="shared" si="6917"/>
        <v>2152</v>
      </c>
      <c r="Q7423" s="26">
        <f t="shared" si="6918"/>
        <v>75.774647887323937</v>
      </c>
      <c r="R7423" s="90"/>
      <c r="S7423" s="90"/>
      <c r="T7423" s="90"/>
      <c r="U7423" s="90"/>
      <c r="V7423" s="90"/>
      <c r="W7423" s="90"/>
      <c r="X7423" s="90"/>
      <c r="Y7423" s="90"/>
    </row>
    <row r="7424" spans="1:25" s="17" customFormat="1" ht="15" customHeight="1" x14ac:dyDescent="0.25">
      <c r="A7424" s="76" t="s">
        <v>1</v>
      </c>
      <c r="B7424" s="76" t="s">
        <v>1</v>
      </c>
      <c r="C7424" s="76" t="s">
        <v>1</v>
      </c>
      <c r="D7424" s="77" t="s">
        <v>1</v>
      </c>
      <c r="E7424" s="77" t="s">
        <v>1</v>
      </c>
      <c r="F7424" s="77" t="s">
        <v>1</v>
      </c>
      <c r="G7424" s="77" t="s">
        <v>1</v>
      </c>
      <c r="H7424" s="78" t="s">
        <v>56</v>
      </c>
      <c r="I7424" s="35">
        <f t="shared" ref="I7424:K7424" si="6961">SUM(I7425)</f>
        <v>300</v>
      </c>
      <c r="J7424" s="35">
        <f t="shared" si="6961"/>
        <v>0</v>
      </c>
      <c r="K7424" s="35">
        <f t="shared" si="6961"/>
        <v>0</v>
      </c>
      <c r="L7424" s="35">
        <f t="shared" si="6916"/>
        <v>0</v>
      </c>
      <c r="M7424" s="35">
        <f t="shared" ref="M7424" si="6962">SUM(M7425)</f>
        <v>0</v>
      </c>
      <c r="N7424" s="35">
        <f t="shared" ref="N7424:O7424" si="6963">SUM(N7425)</f>
        <v>0</v>
      </c>
      <c r="O7424" s="35">
        <f t="shared" si="6963"/>
        <v>0</v>
      </c>
      <c r="P7424" s="35">
        <f t="shared" si="6917"/>
        <v>0</v>
      </c>
      <c r="Q7424" s="35" t="str">
        <f t="shared" si="6918"/>
        <v>-</v>
      </c>
      <c r="R7424" s="95"/>
      <c r="S7424" s="95"/>
      <c r="T7424" s="95"/>
      <c r="U7424" s="95"/>
      <c r="V7424" s="95"/>
      <c r="W7424" s="95"/>
      <c r="X7424" s="95"/>
      <c r="Y7424" s="95"/>
    </row>
    <row r="7425" spans="1:25" s="17" customFormat="1" ht="15" customHeight="1" x14ac:dyDescent="0.25">
      <c r="A7425" s="76" t="s">
        <v>935</v>
      </c>
      <c r="B7425" s="76" t="s">
        <v>140</v>
      </c>
      <c r="C7425" s="76" t="s">
        <v>1392</v>
      </c>
      <c r="D7425" s="76" t="s">
        <v>2444</v>
      </c>
      <c r="E7425" s="77" t="s">
        <v>57</v>
      </c>
      <c r="F7425" s="77" t="s">
        <v>1</v>
      </c>
      <c r="G7425" s="77" t="s">
        <v>1</v>
      </c>
      <c r="H7425" s="77" t="s">
        <v>58</v>
      </c>
      <c r="I7425" s="35">
        <f t="shared" ref="I7425:K7425" si="6964">SUM(I7426:I7428)</f>
        <v>300</v>
      </c>
      <c r="J7425" s="35">
        <f t="shared" si="6964"/>
        <v>0</v>
      </c>
      <c r="K7425" s="35">
        <f t="shared" si="6964"/>
        <v>0</v>
      </c>
      <c r="L7425" s="35">
        <f t="shared" si="6916"/>
        <v>0</v>
      </c>
      <c r="M7425" s="35">
        <f t="shared" ref="M7425" si="6965">SUM(M7426:M7428)</f>
        <v>0</v>
      </c>
      <c r="N7425" s="35">
        <f t="shared" ref="N7425:O7425" si="6966">SUM(N7426:N7428)</f>
        <v>0</v>
      </c>
      <c r="O7425" s="35">
        <f t="shared" si="6966"/>
        <v>0</v>
      </c>
      <c r="P7425" s="35">
        <f t="shared" si="6917"/>
        <v>0</v>
      </c>
      <c r="Q7425" s="35" t="str">
        <f t="shared" si="6918"/>
        <v>-</v>
      </c>
      <c r="R7425" s="95"/>
      <c r="S7425" s="95"/>
      <c r="T7425" s="95"/>
      <c r="U7425" s="95"/>
      <c r="V7425" s="95"/>
      <c r="W7425" s="95"/>
      <c r="X7425" s="95"/>
      <c r="Y7425" s="95"/>
    </row>
    <row r="7426" spans="1:25" s="17" customFormat="1" ht="15" customHeight="1" x14ac:dyDescent="0.25">
      <c r="A7426" s="44" t="s">
        <v>935</v>
      </c>
      <c r="B7426" s="44" t="s">
        <v>140</v>
      </c>
      <c r="C7426" s="44" t="s">
        <v>1392</v>
      </c>
      <c r="D7426" s="44" t="s">
        <v>2444</v>
      </c>
      <c r="E7426" s="45" t="s">
        <v>106</v>
      </c>
      <c r="F7426" s="44"/>
      <c r="G7426" s="46" t="s">
        <v>388</v>
      </c>
      <c r="H7426" s="46" t="s">
        <v>105</v>
      </c>
      <c r="I7426" s="35">
        <v>100</v>
      </c>
      <c r="J7426" s="35">
        <v>0</v>
      </c>
      <c r="K7426" s="35">
        <v>0</v>
      </c>
      <c r="L7426" s="35">
        <f t="shared" si="6916"/>
        <v>0</v>
      </c>
      <c r="M7426" s="35"/>
      <c r="N7426" s="35"/>
      <c r="O7426" s="35"/>
      <c r="P7426" s="35">
        <f t="shared" si="6917"/>
        <v>0</v>
      </c>
      <c r="Q7426" s="35" t="str">
        <f t="shared" si="6918"/>
        <v>-</v>
      </c>
      <c r="R7426" s="95"/>
      <c r="S7426" s="95"/>
      <c r="T7426" s="95"/>
      <c r="U7426" s="95"/>
      <c r="V7426" s="95"/>
      <c r="W7426" s="95"/>
      <c r="X7426" s="95"/>
      <c r="Y7426" s="95"/>
    </row>
    <row r="7427" spans="1:25" s="17" customFormat="1" ht="15" customHeight="1" x14ac:dyDescent="0.25">
      <c r="A7427" s="44" t="s">
        <v>935</v>
      </c>
      <c r="B7427" s="44" t="s">
        <v>140</v>
      </c>
      <c r="C7427" s="44" t="s">
        <v>1392</v>
      </c>
      <c r="D7427" s="44" t="s">
        <v>2444</v>
      </c>
      <c r="E7427" s="45">
        <v>614300</v>
      </c>
      <c r="F7427" s="44"/>
      <c r="G7427" s="46" t="s">
        <v>388</v>
      </c>
      <c r="H7427" s="46" t="s">
        <v>60</v>
      </c>
      <c r="I7427" s="35">
        <v>100</v>
      </c>
      <c r="J7427" s="35">
        <v>0</v>
      </c>
      <c r="K7427" s="35">
        <v>0</v>
      </c>
      <c r="L7427" s="35">
        <f t="shared" si="6916"/>
        <v>0</v>
      </c>
      <c r="M7427" s="35"/>
      <c r="N7427" s="35"/>
      <c r="O7427" s="35"/>
      <c r="P7427" s="35">
        <f t="shared" si="6917"/>
        <v>0</v>
      </c>
      <c r="Q7427" s="35" t="str">
        <f t="shared" si="6918"/>
        <v>-</v>
      </c>
      <c r="R7427" s="95"/>
      <c r="S7427" s="95"/>
      <c r="T7427" s="95"/>
      <c r="U7427" s="95"/>
      <c r="V7427" s="95"/>
      <c r="W7427" s="95"/>
      <c r="X7427" s="95"/>
      <c r="Y7427" s="95"/>
    </row>
    <row r="7428" spans="1:25" s="17" customFormat="1" ht="15" customHeight="1" x14ac:dyDescent="0.25">
      <c r="A7428" s="44" t="s">
        <v>935</v>
      </c>
      <c r="B7428" s="44" t="s">
        <v>140</v>
      </c>
      <c r="C7428" s="44" t="s">
        <v>1392</v>
      </c>
      <c r="D7428" s="44" t="s">
        <v>2444</v>
      </c>
      <c r="E7428" s="45" t="s">
        <v>68</v>
      </c>
      <c r="F7428" s="44"/>
      <c r="G7428" s="46" t="s">
        <v>388</v>
      </c>
      <c r="H7428" s="46" t="s">
        <v>67</v>
      </c>
      <c r="I7428" s="35">
        <v>100</v>
      </c>
      <c r="J7428" s="35">
        <v>0</v>
      </c>
      <c r="K7428" s="35">
        <v>0</v>
      </c>
      <c r="L7428" s="35">
        <f t="shared" si="6916"/>
        <v>0</v>
      </c>
      <c r="M7428" s="35"/>
      <c r="N7428" s="35"/>
      <c r="O7428" s="35"/>
      <c r="P7428" s="35">
        <f t="shared" si="6917"/>
        <v>0</v>
      </c>
      <c r="Q7428" s="35" t="str">
        <f t="shared" si="6918"/>
        <v>-</v>
      </c>
      <c r="R7428" s="95"/>
      <c r="S7428" s="95"/>
      <c r="T7428" s="95"/>
      <c r="U7428" s="95"/>
      <c r="V7428" s="95"/>
      <c r="W7428" s="95"/>
      <c r="X7428" s="95"/>
      <c r="Y7428" s="95"/>
    </row>
    <row r="7429" spans="1:25" s="17" customFormat="1" ht="15" customHeight="1" x14ac:dyDescent="0.25">
      <c r="A7429" s="76" t="s">
        <v>1</v>
      </c>
      <c r="B7429" s="76" t="s">
        <v>1</v>
      </c>
      <c r="C7429" s="76" t="s">
        <v>1</v>
      </c>
      <c r="D7429" s="77" t="s">
        <v>1</v>
      </c>
      <c r="E7429" s="77" t="s">
        <v>1</v>
      </c>
      <c r="F7429" s="77" t="s">
        <v>1</v>
      </c>
      <c r="G7429" s="77" t="s">
        <v>1</v>
      </c>
      <c r="H7429" s="78" t="s">
        <v>69</v>
      </c>
      <c r="I7429" s="35">
        <f t="shared" ref="I7429:K7429" si="6967">SUM(I7430)</f>
        <v>2200</v>
      </c>
      <c r="J7429" s="35">
        <f t="shared" si="6967"/>
        <v>0</v>
      </c>
      <c r="K7429" s="35">
        <f t="shared" si="6967"/>
        <v>0</v>
      </c>
      <c r="L7429" s="35">
        <f t="shared" si="6916"/>
        <v>0</v>
      </c>
      <c r="M7429" s="35">
        <f t="shared" ref="M7429" si="6968">SUM(M7430)</f>
        <v>0</v>
      </c>
      <c r="N7429" s="35">
        <f t="shared" ref="N7429:O7429" si="6969">SUM(N7430)</f>
        <v>0</v>
      </c>
      <c r="O7429" s="35">
        <f t="shared" si="6969"/>
        <v>0</v>
      </c>
      <c r="P7429" s="35">
        <f t="shared" si="6917"/>
        <v>0</v>
      </c>
      <c r="Q7429" s="35" t="str">
        <f t="shared" si="6918"/>
        <v>-</v>
      </c>
      <c r="R7429" s="95"/>
      <c r="S7429" s="95"/>
      <c r="T7429" s="95"/>
      <c r="U7429" s="95"/>
      <c r="V7429" s="95"/>
      <c r="W7429" s="95"/>
      <c r="X7429" s="95"/>
      <c r="Y7429" s="95"/>
    </row>
    <row r="7430" spans="1:25" s="17" customFormat="1" ht="15" customHeight="1" x14ac:dyDescent="0.25">
      <c r="A7430" s="76" t="s">
        <v>935</v>
      </c>
      <c r="B7430" s="76" t="s">
        <v>140</v>
      </c>
      <c r="C7430" s="76" t="s">
        <v>1392</v>
      </c>
      <c r="D7430" s="76" t="s">
        <v>2444</v>
      </c>
      <c r="E7430" s="77" t="s">
        <v>70</v>
      </c>
      <c r="F7430" s="77" t="s">
        <v>1</v>
      </c>
      <c r="G7430" s="77" t="s">
        <v>1</v>
      </c>
      <c r="H7430" s="77" t="s">
        <v>71</v>
      </c>
      <c r="I7430" s="35">
        <f t="shared" ref="I7430:K7430" si="6970">SUM(I7431:I7433)</f>
        <v>2200</v>
      </c>
      <c r="J7430" s="35">
        <f t="shared" si="6970"/>
        <v>0</v>
      </c>
      <c r="K7430" s="35">
        <f t="shared" si="6970"/>
        <v>0</v>
      </c>
      <c r="L7430" s="35">
        <f t="shared" si="6916"/>
        <v>0</v>
      </c>
      <c r="M7430" s="35">
        <f t="shared" ref="M7430" si="6971">SUM(M7431:M7433)</f>
        <v>0</v>
      </c>
      <c r="N7430" s="35">
        <f t="shared" ref="N7430:O7430" si="6972">SUM(N7431:N7433)</f>
        <v>0</v>
      </c>
      <c r="O7430" s="35">
        <f t="shared" si="6972"/>
        <v>0</v>
      </c>
      <c r="P7430" s="35">
        <f t="shared" si="6917"/>
        <v>0</v>
      </c>
      <c r="Q7430" s="35" t="str">
        <f t="shared" si="6918"/>
        <v>-</v>
      </c>
      <c r="R7430" s="95"/>
      <c r="S7430" s="95"/>
      <c r="T7430" s="95"/>
      <c r="U7430" s="95"/>
      <c r="V7430" s="95"/>
      <c r="W7430" s="95"/>
      <c r="X7430" s="95"/>
      <c r="Y7430" s="95"/>
    </row>
    <row r="7431" spans="1:25" s="17" customFormat="1" ht="15" customHeight="1" x14ac:dyDescent="0.25">
      <c r="A7431" s="44" t="s">
        <v>935</v>
      </c>
      <c r="B7431" s="44" t="s">
        <v>140</v>
      </c>
      <c r="C7431" s="44" t="s">
        <v>1392</v>
      </c>
      <c r="D7431" s="44" t="s">
        <v>2444</v>
      </c>
      <c r="E7431" s="45" t="s">
        <v>74</v>
      </c>
      <c r="F7431" s="44"/>
      <c r="G7431" s="46" t="s">
        <v>388</v>
      </c>
      <c r="H7431" s="46" t="s">
        <v>73</v>
      </c>
      <c r="I7431" s="35">
        <v>2000</v>
      </c>
      <c r="J7431" s="35">
        <v>0</v>
      </c>
      <c r="K7431" s="35">
        <v>0</v>
      </c>
      <c r="L7431" s="35">
        <f t="shared" si="6916"/>
        <v>0</v>
      </c>
      <c r="M7431" s="35"/>
      <c r="N7431" s="35"/>
      <c r="O7431" s="35"/>
      <c r="P7431" s="35">
        <f t="shared" si="6917"/>
        <v>0</v>
      </c>
      <c r="Q7431" s="35" t="str">
        <f t="shared" si="6918"/>
        <v>-</v>
      </c>
      <c r="R7431" s="95"/>
      <c r="S7431" s="95"/>
      <c r="T7431" s="95"/>
      <c r="U7431" s="95"/>
      <c r="V7431" s="95"/>
      <c r="W7431" s="95"/>
      <c r="X7431" s="95"/>
      <c r="Y7431" s="95"/>
    </row>
    <row r="7432" spans="1:25" s="17" customFormat="1" ht="15" customHeight="1" x14ac:dyDescent="0.25">
      <c r="A7432" s="44" t="s">
        <v>935</v>
      </c>
      <c r="B7432" s="44" t="s">
        <v>140</v>
      </c>
      <c r="C7432" s="44" t="s">
        <v>1392</v>
      </c>
      <c r="D7432" s="44" t="s">
        <v>2444</v>
      </c>
      <c r="E7432" s="45">
        <v>821500</v>
      </c>
      <c r="F7432" s="44"/>
      <c r="G7432" s="46" t="s">
        <v>388</v>
      </c>
      <c r="H7432" s="46" t="s">
        <v>3801</v>
      </c>
      <c r="I7432" s="35">
        <v>100</v>
      </c>
      <c r="J7432" s="35">
        <v>0</v>
      </c>
      <c r="K7432" s="35">
        <v>0</v>
      </c>
      <c r="L7432" s="35">
        <f t="shared" si="6916"/>
        <v>0</v>
      </c>
      <c r="M7432" s="35"/>
      <c r="N7432" s="35"/>
      <c r="O7432" s="35"/>
      <c r="P7432" s="35">
        <f t="shared" si="6917"/>
        <v>0</v>
      </c>
      <c r="Q7432" s="35" t="str">
        <f t="shared" si="6918"/>
        <v>-</v>
      </c>
      <c r="R7432" s="95"/>
      <c r="S7432" s="95"/>
      <c r="T7432" s="95"/>
      <c r="U7432" s="95"/>
      <c r="V7432" s="95"/>
      <c r="W7432" s="95"/>
      <c r="X7432" s="95"/>
      <c r="Y7432" s="95"/>
    </row>
    <row r="7433" spans="1:25" s="17" customFormat="1" ht="15" customHeight="1" x14ac:dyDescent="0.25">
      <c r="A7433" s="44" t="s">
        <v>935</v>
      </c>
      <c r="B7433" s="44" t="s">
        <v>140</v>
      </c>
      <c r="C7433" s="44" t="s">
        <v>1392</v>
      </c>
      <c r="D7433" s="44" t="s">
        <v>2444</v>
      </c>
      <c r="E7433" s="45" t="s">
        <v>323</v>
      </c>
      <c r="F7433" s="44"/>
      <c r="G7433" s="46" t="s">
        <v>388</v>
      </c>
      <c r="H7433" s="46" t="s">
        <v>322</v>
      </c>
      <c r="I7433" s="35">
        <v>100</v>
      </c>
      <c r="J7433" s="35">
        <v>0</v>
      </c>
      <c r="K7433" s="35">
        <v>0</v>
      </c>
      <c r="L7433" s="35">
        <f t="shared" si="6916"/>
        <v>0</v>
      </c>
      <c r="M7433" s="35"/>
      <c r="N7433" s="35"/>
      <c r="O7433" s="35"/>
      <c r="P7433" s="35">
        <f t="shared" si="6917"/>
        <v>0</v>
      </c>
      <c r="Q7433" s="35" t="str">
        <f t="shared" si="6918"/>
        <v>-</v>
      </c>
      <c r="R7433" s="95"/>
      <c r="S7433" s="95"/>
      <c r="T7433" s="95"/>
      <c r="U7433" s="95"/>
      <c r="V7433" s="95"/>
      <c r="W7433" s="95"/>
      <c r="X7433" s="95"/>
      <c r="Y7433" s="95"/>
    </row>
    <row r="7434" spans="1:25" ht="15" customHeight="1" x14ac:dyDescent="0.25">
      <c r="A7434" s="53" t="s">
        <v>1</v>
      </c>
      <c r="B7434" s="53" t="s">
        <v>1</v>
      </c>
      <c r="C7434" s="53" t="s">
        <v>1</v>
      </c>
      <c r="D7434" s="53" t="s">
        <v>1</v>
      </c>
      <c r="E7434" s="53" t="s">
        <v>1</v>
      </c>
      <c r="F7434" s="53" t="s">
        <v>1</v>
      </c>
      <c r="G7434" s="53" t="s">
        <v>1</v>
      </c>
      <c r="H7434" s="66" t="s">
        <v>2446</v>
      </c>
      <c r="I7434" s="30">
        <f t="shared" ref="I7434:K7434" si="6973">SUM(I7401,I7424,I7429)</f>
        <v>761469</v>
      </c>
      <c r="J7434" s="30">
        <f t="shared" si="6973"/>
        <v>665002</v>
      </c>
      <c r="K7434" s="30">
        <f t="shared" si="6973"/>
        <v>364300</v>
      </c>
      <c r="L7434" s="30">
        <f t="shared" si="6916"/>
        <v>177935</v>
      </c>
      <c r="M7434" s="30">
        <f t="shared" ref="M7434" si="6974">SUM(M7401,M7424,M7429)</f>
        <v>62745</v>
      </c>
      <c r="N7434" s="30">
        <f t="shared" ref="N7434:O7434" si="6975">SUM(N7401,N7424,N7429)</f>
        <v>57245</v>
      </c>
      <c r="O7434" s="30">
        <f t="shared" si="6975"/>
        <v>57945</v>
      </c>
      <c r="P7434" s="30">
        <f t="shared" si="6917"/>
        <v>542235</v>
      </c>
      <c r="Q7434" s="30">
        <f t="shared" si="6918"/>
        <v>81.538852514729271</v>
      </c>
      <c r="R7434" s="93"/>
      <c r="S7434" s="93"/>
      <c r="T7434" s="93"/>
      <c r="U7434" s="93"/>
      <c r="V7434" s="93"/>
      <c r="W7434" s="93"/>
      <c r="X7434" s="93"/>
      <c r="Y7434" s="93"/>
    </row>
    <row r="7435" spans="1:25" ht="15" customHeight="1" thickBot="1" x14ac:dyDescent="0.3">
      <c r="A7435" s="53" t="s">
        <v>1</v>
      </c>
      <c r="B7435" s="53" t="s">
        <v>1</v>
      </c>
      <c r="C7435" s="53" t="s">
        <v>1</v>
      </c>
      <c r="D7435" s="53" t="s">
        <v>1</v>
      </c>
      <c r="E7435" s="53" t="s">
        <v>1</v>
      </c>
      <c r="F7435" s="53" t="s">
        <v>1</v>
      </c>
      <c r="G7435" s="53" t="s">
        <v>1</v>
      </c>
      <c r="H7435" s="65" t="s">
        <v>76</v>
      </c>
      <c r="I7435" s="31"/>
      <c r="J7435" s="31"/>
      <c r="K7435" s="31">
        <v>0</v>
      </c>
      <c r="L7435" s="31"/>
      <c r="M7435" s="31"/>
      <c r="N7435" s="31"/>
      <c r="O7435" s="31"/>
      <c r="P7435" s="31"/>
      <c r="Q7435" s="31"/>
      <c r="R7435" s="94"/>
      <c r="S7435" s="94"/>
      <c r="T7435" s="94"/>
      <c r="U7435" s="94"/>
      <c r="V7435" s="94"/>
      <c r="W7435" s="94"/>
      <c r="X7435" s="94"/>
      <c r="Y7435" s="94"/>
    </row>
    <row r="7436" spans="1:25" ht="47.25" customHeight="1" thickBot="1" x14ac:dyDescent="0.3">
      <c r="A7436" s="110" t="s">
        <v>1</v>
      </c>
      <c r="B7436" s="110" t="s">
        <v>1</v>
      </c>
      <c r="C7436" s="110" t="s">
        <v>1</v>
      </c>
      <c r="D7436" s="110" t="s">
        <v>1</v>
      </c>
      <c r="E7436" s="110" t="s">
        <v>1</v>
      </c>
      <c r="F7436" s="110" t="s">
        <v>1</v>
      </c>
      <c r="G7436" s="110" t="s">
        <v>1</v>
      </c>
      <c r="H7436" s="28" t="s">
        <v>77</v>
      </c>
      <c r="I7436" s="109" t="s">
        <v>3984</v>
      </c>
      <c r="J7436" s="109" t="s">
        <v>11</v>
      </c>
      <c r="K7436" s="109" t="s">
        <v>3989</v>
      </c>
      <c r="L7436" s="109" t="s">
        <v>3985</v>
      </c>
      <c r="M7436" s="109" t="s">
        <v>4027</v>
      </c>
      <c r="N7436" s="109" t="s">
        <v>3988</v>
      </c>
      <c r="O7436" s="109" t="s">
        <v>3986</v>
      </c>
      <c r="P7436" s="109" t="s">
        <v>3987</v>
      </c>
      <c r="Q7436" s="109" t="s">
        <v>3695</v>
      </c>
      <c r="R7436" s="91"/>
      <c r="S7436" s="91"/>
      <c r="T7436" s="91"/>
      <c r="U7436" s="91"/>
      <c r="V7436" s="91"/>
      <c r="W7436" s="91"/>
      <c r="X7436" s="91"/>
      <c r="Y7436" s="91"/>
    </row>
    <row r="7437" spans="1:25" ht="15" customHeight="1" x14ac:dyDescent="0.25">
      <c r="A7437" s="111"/>
      <c r="B7437" s="111"/>
      <c r="C7437" s="111"/>
      <c r="D7437" s="111"/>
      <c r="E7437" s="111"/>
      <c r="F7437" s="111"/>
      <c r="G7437" s="111"/>
      <c r="H7437" s="67" t="s">
        <v>1</v>
      </c>
      <c r="I7437" s="29">
        <v>1</v>
      </c>
      <c r="J7437" s="29">
        <v>2</v>
      </c>
      <c r="K7437" s="29">
        <v>3</v>
      </c>
      <c r="L7437" s="29" t="s">
        <v>3478</v>
      </c>
      <c r="M7437" s="29">
        <v>5</v>
      </c>
      <c r="N7437" s="29">
        <v>6</v>
      </c>
      <c r="O7437" s="29">
        <v>7</v>
      </c>
      <c r="P7437" s="29" t="s">
        <v>3696</v>
      </c>
      <c r="Q7437" s="29">
        <v>9</v>
      </c>
      <c r="R7437" s="92"/>
      <c r="S7437" s="92"/>
      <c r="T7437" s="92"/>
      <c r="U7437" s="92"/>
      <c r="V7437" s="92"/>
      <c r="W7437" s="92"/>
      <c r="X7437" s="92"/>
      <c r="Y7437" s="92"/>
    </row>
    <row r="7438" spans="1:25" ht="15" customHeight="1" x14ac:dyDescent="0.25">
      <c r="A7438" s="111"/>
      <c r="B7438" s="111"/>
      <c r="C7438" s="111"/>
      <c r="D7438" s="111"/>
      <c r="E7438" s="111"/>
      <c r="F7438" s="111"/>
      <c r="G7438" s="111"/>
      <c r="H7438" s="68" t="s">
        <v>485</v>
      </c>
      <c r="I7438" s="32">
        <f t="shared" ref="I7438:K7438" si="6976">SUM(I7434)</f>
        <v>761469</v>
      </c>
      <c r="J7438" s="32">
        <f t="shared" si="6976"/>
        <v>665002</v>
      </c>
      <c r="K7438" s="32">
        <f t="shared" si="6976"/>
        <v>364300</v>
      </c>
      <c r="L7438" s="32">
        <f t="shared" si="6916"/>
        <v>177935</v>
      </c>
      <c r="M7438" s="32">
        <f t="shared" ref="M7438" si="6977">SUM(M7434)</f>
        <v>62745</v>
      </c>
      <c r="N7438" s="32">
        <f t="shared" ref="N7438:O7438" si="6978">SUM(N7434)</f>
        <v>57245</v>
      </c>
      <c r="O7438" s="32">
        <f t="shared" si="6978"/>
        <v>57945</v>
      </c>
      <c r="P7438" s="32">
        <f t="shared" si="6917"/>
        <v>542235</v>
      </c>
      <c r="Q7438" s="32">
        <f t="shared" si="6918"/>
        <v>81.538852514729271</v>
      </c>
      <c r="R7438" s="90"/>
      <c r="S7438" s="90"/>
      <c r="T7438" s="90"/>
      <c r="U7438" s="90"/>
      <c r="V7438" s="90"/>
      <c r="W7438" s="90"/>
      <c r="X7438" s="90"/>
      <c r="Y7438" s="90"/>
    </row>
    <row r="7439" spans="1:25" ht="15" customHeight="1" x14ac:dyDescent="0.25">
      <c r="A7439" s="111"/>
      <c r="B7439" s="111"/>
      <c r="C7439" s="111"/>
      <c r="D7439" s="111"/>
      <c r="E7439" s="111"/>
      <c r="F7439" s="111"/>
      <c r="G7439" s="111"/>
      <c r="H7439" s="69" t="s">
        <v>79</v>
      </c>
      <c r="I7439" s="32">
        <f t="shared" ref="I7439:K7439" si="6979">SUM(I7438)</f>
        <v>761469</v>
      </c>
      <c r="J7439" s="32">
        <f t="shared" si="6979"/>
        <v>665002</v>
      </c>
      <c r="K7439" s="32">
        <f t="shared" si="6979"/>
        <v>364300</v>
      </c>
      <c r="L7439" s="32">
        <f t="shared" si="6916"/>
        <v>177935</v>
      </c>
      <c r="M7439" s="32">
        <f t="shared" ref="M7439" si="6980">SUM(M7438)</f>
        <v>62745</v>
      </c>
      <c r="N7439" s="32">
        <f t="shared" ref="N7439:O7439" si="6981">SUM(N7438)</f>
        <v>57245</v>
      </c>
      <c r="O7439" s="32">
        <f t="shared" si="6981"/>
        <v>57945</v>
      </c>
      <c r="P7439" s="32">
        <f t="shared" si="6917"/>
        <v>542235</v>
      </c>
      <c r="Q7439" s="32">
        <f t="shared" si="6918"/>
        <v>81.538852514729271</v>
      </c>
      <c r="R7439" s="90"/>
      <c r="S7439" s="90"/>
      <c r="T7439" s="90"/>
      <c r="U7439" s="90"/>
      <c r="V7439" s="90"/>
      <c r="W7439" s="90"/>
      <c r="X7439" s="90"/>
      <c r="Y7439" s="90"/>
    </row>
    <row r="7440" spans="1:25" ht="15" customHeight="1" x14ac:dyDescent="0.25">
      <c r="A7440" s="112"/>
      <c r="B7440" s="112"/>
      <c r="C7440" s="112"/>
      <c r="D7440" s="112"/>
      <c r="E7440" s="112"/>
      <c r="F7440" s="112"/>
      <c r="G7440" s="112"/>
      <c r="I7440" s="27"/>
      <c r="J7440" s="27"/>
      <c r="K7440" s="27">
        <v>0</v>
      </c>
      <c r="L7440" s="27"/>
      <c r="M7440" s="27"/>
      <c r="N7440" s="27"/>
      <c r="O7440" s="27"/>
      <c r="P7440" s="27"/>
      <c r="Q7440" s="27"/>
      <c r="R7440" s="27"/>
      <c r="S7440" s="27"/>
      <c r="T7440" s="27"/>
      <c r="U7440" s="27"/>
      <c r="V7440" s="27"/>
      <c r="W7440" s="27"/>
      <c r="X7440" s="27"/>
      <c r="Y7440" s="27"/>
    </row>
    <row r="7441" spans="1:25" ht="15" customHeight="1" thickBot="1" x14ac:dyDescent="0.3">
      <c r="A7441" s="53" t="s">
        <v>1</v>
      </c>
      <c r="B7441" s="53" t="s">
        <v>1</v>
      </c>
      <c r="C7441" s="53" t="s">
        <v>1</v>
      </c>
      <c r="D7441" s="53" t="s">
        <v>1</v>
      </c>
      <c r="E7441" s="53" t="s">
        <v>1</v>
      </c>
      <c r="F7441" s="53" t="s">
        <v>1</v>
      </c>
      <c r="G7441" s="53" t="s">
        <v>1</v>
      </c>
      <c r="H7441" s="21" t="s">
        <v>1</v>
      </c>
      <c r="I7441" s="33"/>
      <c r="J7441" s="33"/>
      <c r="K7441" s="33">
        <v>0</v>
      </c>
      <c r="L7441" s="33"/>
      <c r="M7441" s="33"/>
      <c r="N7441" s="33"/>
      <c r="O7441" s="33"/>
      <c r="P7441" s="33"/>
      <c r="Q7441" s="33"/>
      <c r="R7441" s="33"/>
      <c r="S7441" s="33"/>
      <c r="T7441" s="33"/>
      <c r="U7441" s="33"/>
      <c r="V7441" s="33"/>
      <c r="W7441" s="33"/>
      <c r="X7441" s="33"/>
      <c r="Y7441" s="33"/>
    </row>
    <row r="7442" spans="1:25" ht="51" customHeight="1" thickBot="1" x14ac:dyDescent="0.3">
      <c r="A7442" s="28" t="s">
        <v>4</v>
      </c>
      <c r="B7442" s="28" t="s">
        <v>5</v>
      </c>
      <c r="C7442" s="28" t="s">
        <v>6</v>
      </c>
      <c r="D7442" s="57" t="s">
        <v>1</v>
      </c>
      <c r="E7442" s="28" t="s">
        <v>7</v>
      </c>
      <c r="F7442" s="28" t="s">
        <v>8</v>
      </c>
      <c r="G7442" s="28" t="s">
        <v>9</v>
      </c>
      <c r="H7442" s="28" t="s">
        <v>10</v>
      </c>
      <c r="I7442" s="109" t="s">
        <v>3984</v>
      </c>
      <c r="J7442" s="109" t="s">
        <v>11</v>
      </c>
      <c r="K7442" s="109" t="s">
        <v>3989</v>
      </c>
      <c r="L7442" s="109" t="s">
        <v>3985</v>
      </c>
      <c r="M7442" s="109" t="s">
        <v>4027</v>
      </c>
      <c r="N7442" s="109" t="s">
        <v>3988</v>
      </c>
      <c r="O7442" s="109" t="s">
        <v>3986</v>
      </c>
      <c r="P7442" s="109" t="s">
        <v>3987</v>
      </c>
      <c r="Q7442" s="109" t="s">
        <v>3695</v>
      </c>
      <c r="R7442" s="91"/>
      <c r="S7442" s="91"/>
      <c r="T7442" s="91"/>
      <c r="U7442" s="91"/>
      <c r="V7442" s="91"/>
      <c r="W7442" s="91"/>
      <c r="X7442" s="91"/>
      <c r="Y7442" s="91"/>
    </row>
    <row r="7443" spans="1:25" ht="15" customHeight="1" x14ac:dyDescent="0.25">
      <c r="A7443" s="58" t="s">
        <v>1</v>
      </c>
      <c r="B7443" s="58" t="s">
        <v>1</v>
      </c>
      <c r="C7443" s="58" t="s">
        <v>1</v>
      </c>
      <c r="D7443" s="59" t="s">
        <v>1</v>
      </c>
      <c r="E7443" s="59" t="s">
        <v>1</v>
      </c>
      <c r="F7443" s="60" t="s">
        <v>1</v>
      </c>
      <c r="G7443" s="61" t="s">
        <v>1</v>
      </c>
      <c r="H7443" s="62" t="s">
        <v>1</v>
      </c>
      <c r="I7443" s="29">
        <v>1</v>
      </c>
      <c r="J7443" s="29">
        <v>2</v>
      </c>
      <c r="K7443" s="29">
        <v>3</v>
      </c>
      <c r="L7443" s="29" t="s">
        <v>3478</v>
      </c>
      <c r="M7443" s="29">
        <v>5</v>
      </c>
      <c r="N7443" s="29">
        <v>6</v>
      </c>
      <c r="O7443" s="29">
        <v>7</v>
      </c>
      <c r="P7443" s="29" t="s">
        <v>3696</v>
      </c>
      <c r="Q7443" s="29">
        <v>9</v>
      </c>
      <c r="R7443" s="92"/>
      <c r="S7443" s="92"/>
      <c r="T7443" s="92"/>
      <c r="U7443" s="92"/>
      <c r="V7443" s="92"/>
      <c r="W7443" s="92"/>
      <c r="X7443" s="92"/>
      <c r="Y7443" s="92"/>
    </row>
    <row r="7444" spans="1:25" ht="15" customHeight="1" x14ac:dyDescent="0.25">
      <c r="A7444" s="63" t="s">
        <v>935</v>
      </c>
      <c r="B7444" s="63" t="s">
        <v>140</v>
      </c>
      <c r="C7444" s="64" t="s">
        <v>1403</v>
      </c>
      <c r="D7444" s="64" t="s">
        <v>2447</v>
      </c>
      <c r="E7444" s="65" t="s">
        <v>1</v>
      </c>
      <c r="F7444" s="65" t="s">
        <v>1</v>
      </c>
      <c r="G7444" s="65" t="s">
        <v>1</v>
      </c>
      <c r="H7444" s="65" t="s">
        <v>2448</v>
      </c>
      <c r="I7444" s="26">
        <v>0</v>
      </c>
      <c r="J7444" s="26" t="s">
        <v>1</v>
      </c>
      <c r="K7444" s="26">
        <v>0</v>
      </c>
      <c r="L7444" s="26"/>
      <c r="M7444" s="26"/>
      <c r="N7444" s="26"/>
      <c r="O7444" s="26"/>
      <c r="P7444" s="26"/>
      <c r="Q7444" s="26"/>
      <c r="R7444" s="90"/>
      <c r="S7444" s="90"/>
      <c r="T7444" s="90"/>
      <c r="U7444" s="90"/>
      <c r="V7444" s="90"/>
      <c r="W7444" s="90"/>
      <c r="X7444" s="90"/>
      <c r="Y7444" s="90"/>
    </row>
    <row r="7445" spans="1:25" ht="22.5" customHeight="1" x14ac:dyDescent="0.25">
      <c r="A7445" s="63" t="s">
        <v>1</v>
      </c>
      <c r="B7445" s="63" t="s">
        <v>1</v>
      </c>
      <c r="C7445" s="63" t="s">
        <v>1</v>
      </c>
      <c r="D7445" s="65" t="s">
        <v>1</v>
      </c>
      <c r="E7445" s="65" t="s">
        <v>1</v>
      </c>
      <c r="F7445" s="65" t="s">
        <v>1</v>
      </c>
      <c r="G7445" s="65" t="s">
        <v>1</v>
      </c>
      <c r="H7445" s="66" t="s">
        <v>15</v>
      </c>
      <c r="I7445" s="30">
        <f t="shared" ref="I7445:K7445" si="6982">SUM(I7446,I7454,I7456)</f>
        <v>1103701</v>
      </c>
      <c r="J7445" s="30">
        <f t="shared" si="6982"/>
        <v>1029759</v>
      </c>
      <c r="K7445" s="30">
        <f t="shared" si="6982"/>
        <v>578282</v>
      </c>
      <c r="L7445" s="30">
        <f t="shared" ref="L7445:L7503" si="6983">SUM(M7445:O7445)</f>
        <v>254430</v>
      </c>
      <c r="M7445" s="30">
        <f t="shared" ref="M7445" si="6984">SUM(M7446,M7454,M7456)</f>
        <v>88612</v>
      </c>
      <c r="N7445" s="30">
        <f t="shared" ref="N7445:O7445" si="6985">SUM(N7446,N7454,N7456)</f>
        <v>82663</v>
      </c>
      <c r="O7445" s="30">
        <f t="shared" si="6985"/>
        <v>83155</v>
      </c>
      <c r="P7445" s="30">
        <f t="shared" ref="P7445:P7503" si="6986">K7445+L7445</f>
        <v>832712</v>
      </c>
      <c r="Q7445" s="30">
        <f t="shared" ref="Q7445:Q7503" si="6987">IF(J7445=0,"-",P7445/J7445*100)</f>
        <v>80.864746023098604</v>
      </c>
      <c r="R7445" s="93"/>
      <c r="S7445" s="93"/>
      <c r="T7445" s="93"/>
      <c r="U7445" s="93"/>
      <c r="V7445" s="93"/>
      <c r="W7445" s="93"/>
      <c r="X7445" s="93"/>
      <c r="Y7445" s="93"/>
    </row>
    <row r="7446" spans="1:25" ht="15" customHeight="1" x14ac:dyDescent="0.25">
      <c r="A7446" s="63" t="s">
        <v>935</v>
      </c>
      <c r="B7446" s="63" t="s">
        <v>140</v>
      </c>
      <c r="C7446" s="63" t="s">
        <v>1403</v>
      </c>
      <c r="D7446" s="63" t="s">
        <v>2447</v>
      </c>
      <c r="E7446" s="65" t="s">
        <v>16</v>
      </c>
      <c r="F7446" s="65" t="s">
        <v>1</v>
      </c>
      <c r="G7446" s="65" t="s">
        <v>1</v>
      </c>
      <c r="H7446" s="65" t="s">
        <v>17</v>
      </c>
      <c r="I7446" s="31">
        <f t="shared" ref="I7446:K7446" si="6988">SUM(I7447:I7448)</f>
        <v>915229</v>
      </c>
      <c r="J7446" s="31">
        <f t="shared" si="6988"/>
        <v>898159</v>
      </c>
      <c r="K7446" s="31">
        <f t="shared" si="6988"/>
        <v>506609</v>
      </c>
      <c r="L7446" s="31">
        <f t="shared" si="6983"/>
        <v>221780</v>
      </c>
      <c r="M7446" s="31">
        <f t="shared" ref="M7446" si="6989">SUM(M7447:M7448)</f>
        <v>76362</v>
      </c>
      <c r="N7446" s="31">
        <f t="shared" ref="N7446:O7446" si="6990">SUM(N7447:N7448)</f>
        <v>72613</v>
      </c>
      <c r="O7446" s="31">
        <f t="shared" si="6990"/>
        <v>72805</v>
      </c>
      <c r="P7446" s="31">
        <f t="shared" si="6986"/>
        <v>728389</v>
      </c>
      <c r="Q7446" s="31">
        <f t="shared" si="6987"/>
        <v>81.098001578785045</v>
      </c>
      <c r="R7446" s="94"/>
      <c r="S7446" s="94"/>
      <c r="T7446" s="94"/>
      <c r="U7446" s="94"/>
      <c r="V7446" s="94"/>
      <c r="W7446" s="94"/>
      <c r="X7446" s="94"/>
      <c r="Y7446" s="94"/>
    </row>
    <row r="7447" spans="1:25" ht="15" customHeight="1" x14ac:dyDescent="0.25">
      <c r="A7447" s="64" t="s">
        <v>935</v>
      </c>
      <c r="B7447" s="64" t="s">
        <v>140</v>
      </c>
      <c r="C7447" s="64" t="s">
        <v>1403</v>
      </c>
      <c r="D7447" s="64" t="s">
        <v>2447</v>
      </c>
      <c r="E7447" s="20" t="s">
        <v>19</v>
      </c>
      <c r="F7447" s="64"/>
      <c r="G7447" s="53" t="s">
        <v>388</v>
      </c>
      <c r="H7447" s="53" t="s">
        <v>18</v>
      </c>
      <c r="I7447" s="26">
        <v>839070</v>
      </c>
      <c r="J7447" s="26">
        <v>822000</v>
      </c>
      <c r="K7447" s="26">
        <v>456200</v>
      </c>
      <c r="L7447" s="26">
        <f t="shared" si="6983"/>
        <v>205500</v>
      </c>
      <c r="M7447" s="26">
        <v>68500</v>
      </c>
      <c r="N7447" s="26">
        <v>68500</v>
      </c>
      <c r="O7447" s="26">
        <v>68500</v>
      </c>
      <c r="P7447" s="26">
        <f t="shared" si="6986"/>
        <v>661700</v>
      </c>
      <c r="Q7447" s="26">
        <f t="shared" si="6987"/>
        <v>80.49878345498783</v>
      </c>
      <c r="R7447" s="90"/>
      <c r="S7447" s="90"/>
      <c r="T7447" s="90"/>
      <c r="U7447" s="90"/>
      <c r="V7447" s="90"/>
      <c r="W7447" s="90"/>
      <c r="X7447" s="90"/>
      <c r="Y7447" s="90"/>
    </row>
    <row r="7448" spans="1:25" ht="15" customHeight="1" x14ac:dyDescent="0.25">
      <c r="A7448" s="63" t="s">
        <v>935</v>
      </c>
      <c r="B7448" s="63" t="s">
        <v>140</v>
      </c>
      <c r="C7448" s="63" t="s">
        <v>1403</v>
      </c>
      <c r="D7448" s="63" t="s">
        <v>2447</v>
      </c>
      <c r="E7448" s="63" t="s">
        <v>21</v>
      </c>
      <c r="F7448" s="64" t="s">
        <v>1</v>
      </c>
      <c r="G7448" s="53" t="s">
        <v>1</v>
      </c>
      <c r="H7448" s="65" t="s">
        <v>22</v>
      </c>
      <c r="I7448" s="31">
        <f t="shared" ref="I7448:K7448" si="6991">SUM(I7449:I7453)</f>
        <v>76159</v>
      </c>
      <c r="J7448" s="31">
        <f t="shared" si="6991"/>
        <v>76159</v>
      </c>
      <c r="K7448" s="31">
        <f t="shared" si="6991"/>
        <v>50409</v>
      </c>
      <c r="L7448" s="31">
        <f t="shared" si="6983"/>
        <v>16280</v>
      </c>
      <c r="M7448" s="31">
        <f t="shared" ref="M7448" si="6992">SUM(M7449:M7453)</f>
        <v>7862</v>
      </c>
      <c r="N7448" s="31">
        <f t="shared" ref="N7448:O7448" si="6993">SUM(N7449:N7453)</f>
        <v>4113</v>
      </c>
      <c r="O7448" s="31">
        <f t="shared" si="6993"/>
        <v>4305</v>
      </c>
      <c r="P7448" s="31">
        <f t="shared" si="6986"/>
        <v>66689</v>
      </c>
      <c r="Q7448" s="31">
        <f t="shared" si="6987"/>
        <v>87.565487992226792</v>
      </c>
      <c r="R7448" s="94"/>
      <c r="S7448" s="94"/>
      <c r="T7448" s="94"/>
      <c r="U7448" s="94"/>
      <c r="V7448" s="94"/>
      <c r="W7448" s="94"/>
      <c r="X7448" s="94"/>
      <c r="Y7448" s="94"/>
    </row>
    <row r="7449" spans="1:25" ht="15" customHeight="1" x14ac:dyDescent="0.25">
      <c r="A7449" s="64" t="s">
        <v>935</v>
      </c>
      <c r="B7449" s="64" t="s">
        <v>140</v>
      </c>
      <c r="C7449" s="64" t="s">
        <v>1403</v>
      </c>
      <c r="D7449" s="64" t="s">
        <v>2447</v>
      </c>
      <c r="E7449" s="20" t="s">
        <v>23</v>
      </c>
      <c r="F7449" s="64" t="s">
        <v>3653</v>
      </c>
      <c r="G7449" s="53" t="s">
        <v>388</v>
      </c>
      <c r="H7449" s="53" t="s">
        <v>85</v>
      </c>
      <c r="I7449" s="26">
        <v>12243</v>
      </c>
      <c r="J7449" s="26">
        <v>12243</v>
      </c>
      <c r="K7449" s="26">
        <v>8839</v>
      </c>
      <c r="L7449" s="26">
        <f t="shared" si="6983"/>
        <v>3339</v>
      </c>
      <c r="M7449" s="26">
        <v>1113</v>
      </c>
      <c r="N7449" s="26">
        <v>1113</v>
      </c>
      <c r="O7449" s="26">
        <v>1113</v>
      </c>
      <c r="P7449" s="26">
        <f t="shared" si="6986"/>
        <v>12178</v>
      </c>
      <c r="Q7449" s="26">
        <f t="shared" si="6987"/>
        <v>99.469084374744753</v>
      </c>
      <c r="R7449" s="90"/>
      <c r="S7449" s="90"/>
      <c r="T7449" s="90"/>
      <c r="U7449" s="90"/>
      <c r="V7449" s="90"/>
      <c r="W7449" s="90"/>
      <c r="X7449" s="90"/>
      <c r="Y7449" s="90"/>
    </row>
    <row r="7450" spans="1:25" ht="15" customHeight="1" x14ac:dyDescent="0.25">
      <c r="A7450" s="64" t="s">
        <v>935</v>
      </c>
      <c r="B7450" s="64" t="s">
        <v>140</v>
      </c>
      <c r="C7450" s="64" t="s">
        <v>1403</v>
      </c>
      <c r="D7450" s="64" t="s">
        <v>2447</v>
      </c>
      <c r="E7450" s="20" t="s">
        <v>23</v>
      </c>
      <c r="F7450" s="64" t="s">
        <v>3654</v>
      </c>
      <c r="G7450" s="53" t="s">
        <v>388</v>
      </c>
      <c r="H7450" s="53" t="s">
        <v>25</v>
      </c>
      <c r="I7450" s="26">
        <v>40666</v>
      </c>
      <c r="J7450" s="26">
        <v>40666</v>
      </c>
      <c r="K7450" s="26">
        <v>26000</v>
      </c>
      <c r="L7450" s="26">
        <f t="shared" si="6983"/>
        <v>9292</v>
      </c>
      <c r="M7450" s="26">
        <v>3100</v>
      </c>
      <c r="N7450" s="26">
        <v>3000</v>
      </c>
      <c r="O7450" s="26">
        <v>3192</v>
      </c>
      <c r="P7450" s="26">
        <f t="shared" si="6986"/>
        <v>35292</v>
      </c>
      <c r="Q7450" s="26">
        <f t="shared" si="6987"/>
        <v>86.785029262774799</v>
      </c>
      <c r="R7450" s="90"/>
      <c r="S7450" s="90"/>
      <c r="T7450" s="90"/>
      <c r="U7450" s="90"/>
      <c r="V7450" s="90"/>
      <c r="W7450" s="90"/>
      <c r="X7450" s="90"/>
      <c r="Y7450" s="90"/>
    </row>
    <row r="7451" spans="1:25" ht="15" customHeight="1" x14ac:dyDescent="0.25">
      <c r="A7451" s="64" t="s">
        <v>935</v>
      </c>
      <c r="B7451" s="64" t="s">
        <v>140</v>
      </c>
      <c r="C7451" s="64" t="s">
        <v>1403</v>
      </c>
      <c r="D7451" s="64" t="s">
        <v>2447</v>
      </c>
      <c r="E7451" s="20" t="s">
        <v>23</v>
      </c>
      <c r="F7451" s="64" t="s">
        <v>3655</v>
      </c>
      <c r="G7451" s="53" t="s">
        <v>388</v>
      </c>
      <c r="H7451" s="53" t="s">
        <v>27</v>
      </c>
      <c r="I7451" s="26">
        <v>9450</v>
      </c>
      <c r="J7451" s="26">
        <v>9450</v>
      </c>
      <c r="K7451" s="26">
        <v>8702</v>
      </c>
      <c r="L7451" s="26">
        <f t="shared" si="6983"/>
        <v>0</v>
      </c>
      <c r="M7451" s="26"/>
      <c r="N7451" s="26"/>
      <c r="O7451" s="26"/>
      <c r="P7451" s="26">
        <f t="shared" si="6986"/>
        <v>8702</v>
      </c>
      <c r="Q7451" s="26">
        <f t="shared" si="6987"/>
        <v>92.084656084656075</v>
      </c>
      <c r="R7451" s="90"/>
      <c r="S7451" s="90"/>
      <c r="T7451" s="90"/>
      <c r="U7451" s="90"/>
      <c r="V7451" s="90"/>
      <c r="W7451" s="90"/>
      <c r="X7451" s="90"/>
      <c r="Y7451" s="90"/>
    </row>
    <row r="7452" spans="1:25" ht="15" customHeight="1" x14ac:dyDescent="0.25">
      <c r="A7452" s="64" t="s">
        <v>935</v>
      </c>
      <c r="B7452" s="64" t="s">
        <v>140</v>
      </c>
      <c r="C7452" s="64" t="s">
        <v>1403</v>
      </c>
      <c r="D7452" s="64" t="s">
        <v>2447</v>
      </c>
      <c r="E7452" s="20" t="s">
        <v>23</v>
      </c>
      <c r="F7452" s="64" t="s">
        <v>3656</v>
      </c>
      <c r="G7452" s="53" t="s">
        <v>388</v>
      </c>
      <c r="H7452" s="53" t="s">
        <v>89</v>
      </c>
      <c r="I7452" s="26">
        <v>3600</v>
      </c>
      <c r="J7452" s="26">
        <v>3600</v>
      </c>
      <c r="K7452" s="26">
        <v>3240</v>
      </c>
      <c r="L7452" s="26">
        <f t="shared" si="6983"/>
        <v>0</v>
      </c>
      <c r="M7452" s="26">
        <v>0</v>
      </c>
      <c r="N7452" s="26">
        <v>0</v>
      </c>
      <c r="O7452" s="26">
        <v>0</v>
      </c>
      <c r="P7452" s="26">
        <f t="shared" si="6986"/>
        <v>3240</v>
      </c>
      <c r="Q7452" s="26">
        <f t="shared" si="6987"/>
        <v>90</v>
      </c>
      <c r="R7452" s="90"/>
      <c r="S7452" s="90"/>
      <c r="T7452" s="90"/>
      <c r="U7452" s="90"/>
      <c r="V7452" s="90"/>
      <c r="W7452" s="90"/>
      <c r="X7452" s="90"/>
      <c r="Y7452" s="90"/>
    </row>
    <row r="7453" spans="1:25" ht="15" customHeight="1" x14ac:dyDescent="0.25">
      <c r="A7453" s="64" t="s">
        <v>935</v>
      </c>
      <c r="B7453" s="64" t="s">
        <v>140</v>
      </c>
      <c r="C7453" s="64" t="s">
        <v>1403</v>
      </c>
      <c r="D7453" s="64" t="s">
        <v>2447</v>
      </c>
      <c r="E7453" s="20" t="s">
        <v>23</v>
      </c>
      <c r="F7453" s="64" t="s">
        <v>3657</v>
      </c>
      <c r="G7453" s="53" t="s">
        <v>388</v>
      </c>
      <c r="H7453" s="53" t="s">
        <v>29</v>
      </c>
      <c r="I7453" s="26">
        <v>10200</v>
      </c>
      <c r="J7453" s="26">
        <v>10200</v>
      </c>
      <c r="K7453" s="26">
        <v>3628</v>
      </c>
      <c r="L7453" s="26">
        <f t="shared" si="6983"/>
        <v>3649</v>
      </c>
      <c r="M7453" s="26">
        <v>3649</v>
      </c>
      <c r="N7453" s="26">
        <v>0</v>
      </c>
      <c r="O7453" s="26">
        <v>0</v>
      </c>
      <c r="P7453" s="26">
        <f t="shared" si="6986"/>
        <v>7277</v>
      </c>
      <c r="Q7453" s="26">
        <f t="shared" si="6987"/>
        <v>71.343137254901961</v>
      </c>
      <c r="R7453" s="90"/>
      <c r="S7453" s="90"/>
      <c r="T7453" s="90"/>
      <c r="U7453" s="90"/>
      <c r="V7453" s="90"/>
      <c r="W7453" s="90"/>
      <c r="X7453" s="90"/>
      <c r="Y7453" s="90"/>
    </row>
    <row r="7454" spans="1:25" ht="15" customHeight="1" x14ac:dyDescent="0.25">
      <c r="A7454" s="63" t="s">
        <v>935</v>
      </c>
      <c r="B7454" s="63" t="s">
        <v>140</v>
      </c>
      <c r="C7454" s="63" t="s">
        <v>1403</v>
      </c>
      <c r="D7454" s="63" t="s">
        <v>2447</v>
      </c>
      <c r="E7454" s="65" t="s">
        <v>30</v>
      </c>
      <c r="F7454" s="65" t="s">
        <v>1</v>
      </c>
      <c r="G7454" s="65" t="s">
        <v>1</v>
      </c>
      <c r="H7454" s="65" t="s">
        <v>31</v>
      </c>
      <c r="I7454" s="31">
        <f t="shared" ref="I7454:K7454" si="6994">SUM(I7455)</f>
        <v>87600</v>
      </c>
      <c r="J7454" s="31">
        <f t="shared" si="6994"/>
        <v>86000</v>
      </c>
      <c r="K7454" s="31">
        <f t="shared" si="6994"/>
        <v>51000</v>
      </c>
      <c r="L7454" s="31">
        <f t="shared" si="6983"/>
        <v>21600</v>
      </c>
      <c r="M7454" s="31">
        <f t="shared" ref="M7454" si="6995">SUM(M7455)</f>
        <v>7200</v>
      </c>
      <c r="N7454" s="31">
        <f t="shared" ref="N7454:O7454" si="6996">SUM(N7455)</f>
        <v>7200</v>
      </c>
      <c r="O7454" s="31">
        <f t="shared" si="6996"/>
        <v>7200</v>
      </c>
      <c r="P7454" s="31">
        <f t="shared" si="6986"/>
        <v>72600</v>
      </c>
      <c r="Q7454" s="31">
        <f t="shared" si="6987"/>
        <v>84.418604651162781</v>
      </c>
      <c r="R7454" s="94"/>
      <c r="S7454" s="94"/>
      <c r="T7454" s="94"/>
      <c r="U7454" s="94"/>
      <c r="V7454" s="94"/>
      <c r="W7454" s="94"/>
      <c r="X7454" s="94"/>
      <c r="Y7454" s="94"/>
    </row>
    <row r="7455" spans="1:25" ht="15" customHeight="1" x14ac:dyDescent="0.25">
      <c r="A7455" s="64" t="s">
        <v>935</v>
      </c>
      <c r="B7455" s="64" t="s">
        <v>140</v>
      </c>
      <c r="C7455" s="64" t="s">
        <v>1403</v>
      </c>
      <c r="D7455" s="64" t="s">
        <v>2447</v>
      </c>
      <c r="E7455" s="20" t="s">
        <v>33</v>
      </c>
      <c r="F7455" s="64"/>
      <c r="G7455" s="53" t="s">
        <v>388</v>
      </c>
      <c r="H7455" s="53" t="s">
        <v>32</v>
      </c>
      <c r="I7455" s="26">
        <v>87600</v>
      </c>
      <c r="J7455" s="26">
        <v>86000</v>
      </c>
      <c r="K7455" s="26">
        <v>51000</v>
      </c>
      <c r="L7455" s="26">
        <f t="shared" si="6983"/>
        <v>21600</v>
      </c>
      <c r="M7455" s="26">
        <v>7200</v>
      </c>
      <c r="N7455" s="26">
        <v>7200</v>
      </c>
      <c r="O7455" s="26">
        <v>7200</v>
      </c>
      <c r="P7455" s="26">
        <f t="shared" si="6986"/>
        <v>72600</v>
      </c>
      <c r="Q7455" s="26">
        <f t="shared" si="6987"/>
        <v>84.418604651162781</v>
      </c>
      <c r="R7455" s="90"/>
      <c r="S7455" s="90"/>
      <c r="T7455" s="90"/>
      <c r="U7455" s="90"/>
      <c r="V7455" s="90"/>
      <c r="W7455" s="90"/>
      <c r="X7455" s="90"/>
      <c r="Y7455" s="90"/>
    </row>
    <row r="7456" spans="1:25" ht="15" customHeight="1" x14ac:dyDescent="0.25">
      <c r="A7456" s="63" t="s">
        <v>935</v>
      </c>
      <c r="B7456" s="63" t="s">
        <v>140</v>
      </c>
      <c r="C7456" s="63" t="s">
        <v>1403</v>
      </c>
      <c r="D7456" s="63" t="s">
        <v>2447</v>
      </c>
      <c r="E7456" s="65" t="s">
        <v>34</v>
      </c>
      <c r="F7456" s="65" t="s">
        <v>1</v>
      </c>
      <c r="G7456" s="65" t="s">
        <v>1</v>
      </c>
      <c r="H7456" s="65" t="s">
        <v>35</v>
      </c>
      <c r="I7456" s="31">
        <f t="shared" ref="I7456:K7456" si="6997">SUM(I7457:I7462)</f>
        <v>100872</v>
      </c>
      <c r="J7456" s="31">
        <f t="shared" si="6997"/>
        <v>45600</v>
      </c>
      <c r="K7456" s="31">
        <f t="shared" si="6997"/>
        <v>20673</v>
      </c>
      <c r="L7456" s="31">
        <f t="shared" si="6983"/>
        <v>11050</v>
      </c>
      <c r="M7456" s="31">
        <f t="shared" ref="M7456" si="6998">SUM(M7457:M7462)</f>
        <v>5050</v>
      </c>
      <c r="N7456" s="31">
        <f t="shared" ref="N7456:O7456" si="6999">SUM(N7457:N7462)</f>
        <v>2850</v>
      </c>
      <c r="O7456" s="31">
        <f t="shared" si="6999"/>
        <v>3150</v>
      </c>
      <c r="P7456" s="31">
        <f t="shared" si="6986"/>
        <v>31723</v>
      </c>
      <c r="Q7456" s="31">
        <f t="shared" si="6987"/>
        <v>69.567982456140356</v>
      </c>
      <c r="R7456" s="94"/>
      <c r="S7456" s="94"/>
      <c r="T7456" s="94"/>
      <c r="U7456" s="94"/>
      <c r="V7456" s="94"/>
      <c r="W7456" s="94"/>
      <c r="X7456" s="94"/>
      <c r="Y7456" s="94"/>
    </row>
    <row r="7457" spans="1:25" ht="15" customHeight="1" x14ac:dyDescent="0.25">
      <c r="A7457" s="64" t="s">
        <v>935</v>
      </c>
      <c r="B7457" s="64" t="s">
        <v>140</v>
      </c>
      <c r="C7457" s="64" t="s">
        <v>1403</v>
      </c>
      <c r="D7457" s="64" t="s">
        <v>2447</v>
      </c>
      <c r="E7457" s="20" t="s">
        <v>38</v>
      </c>
      <c r="F7457" s="64"/>
      <c r="G7457" s="53" t="s">
        <v>388</v>
      </c>
      <c r="H7457" s="53" t="s">
        <v>37</v>
      </c>
      <c r="I7457" s="26">
        <v>16764</v>
      </c>
      <c r="J7457" s="26">
        <v>0</v>
      </c>
      <c r="K7457" s="26">
        <v>0</v>
      </c>
      <c r="L7457" s="26">
        <f t="shared" si="6983"/>
        <v>0</v>
      </c>
      <c r="M7457" s="26"/>
      <c r="N7457" s="26"/>
      <c r="O7457" s="26"/>
      <c r="P7457" s="26">
        <f t="shared" si="6986"/>
        <v>0</v>
      </c>
      <c r="Q7457" s="26" t="str">
        <f t="shared" si="6987"/>
        <v>-</v>
      </c>
      <c r="R7457" s="90"/>
      <c r="S7457" s="90"/>
      <c r="T7457" s="90"/>
      <c r="U7457" s="90"/>
      <c r="V7457" s="90"/>
      <c r="W7457" s="90"/>
      <c r="X7457" s="90"/>
      <c r="Y7457" s="90"/>
    </row>
    <row r="7458" spans="1:25" s="4" customFormat="1" ht="15" customHeight="1" x14ac:dyDescent="0.25">
      <c r="A7458" s="64" t="s">
        <v>935</v>
      </c>
      <c r="B7458" s="64" t="s">
        <v>140</v>
      </c>
      <c r="C7458" s="64" t="s">
        <v>1403</v>
      </c>
      <c r="D7458" s="64" t="s">
        <v>2447</v>
      </c>
      <c r="E7458" s="20" t="s">
        <v>298</v>
      </c>
      <c r="F7458" s="64"/>
      <c r="G7458" s="53" t="s">
        <v>388</v>
      </c>
      <c r="H7458" s="53" t="s">
        <v>297</v>
      </c>
      <c r="I7458" s="26">
        <v>9000</v>
      </c>
      <c r="J7458" s="26">
        <v>9000</v>
      </c>
      <c r="K7458" s="26">
        <v>8000</v>
      </c>
      <c r="L7458" s="26">
        <f t="shared" si="6983"/>
        <v>0</v>
      </c>
      <c r="M7458" s="26"/>
      <c r="N7458" s="26"/>
      <c r="O7458" s="26"/>
      <c r="P7458" s="26">
        <f t="shared" si="6986"/>
        <v>8000</v>
      </c>
      <c r="Q7458" s="26">
        <f t="shared" si="6987"/>
        <v>88.888888888888886</v>
      </c>
      <c r="R7458" s="90"/>
      <c r="S7458" s="90"/>
      <c r="T7458" s="90"/>
      <c r="U7458" s="90"/>
      <c r="V7458" s="90"/>
      <c r="W7458" s="90"/>
      <c r="X7458" s="90"/>
      <c r="Y7458" s="90"/>
    </row>
    <row r="7459" spans="1:25" s="4" customFormat="1" ht="15" customHeight="1" x14ac:dyDescent="0.25">
      <c r="A7459" s="64" t="s">
        <v>935</v>
      </c>
      <c r="B7459" s="64" t="s">
        <v>140</v>
      </c>
      <c r="C7459" s="64" t="s">
        <v>1403</v>
      </c>
      <c r="D7459" s="64" t="s">
        <v>2447</v>
      </c>
      <c r="E7459" s="20" t="s">
        <v>301</v>
      </c>
      <c r="F7459" s="64"/>
      <c r="G7459" s="53" t="s">
        <v>388</v>
      </c>
      <c r="H7459" s="53" t="s">
        <v>300</v>
      </c>
      <c r="I7459" s="26">
        <v>8000</v>
      </c>
      <c r="J7459" s="26">
        <v>8000</v>
      </c>
      <c r="K7459" s="26">
        <v>2946</v>
      </c>
      <c r="L7459" s="26">
        <f t="shared" si="6983"/>
        <v>3000</v>
      </c>
      <c r="M7459" s="26">
        <v>1000</v>
      </c>
      <c r="N7459" s="26">
        <v>1000</v>
      </c>
      <c r="O7459" s="26">
        <v>1000</v>
      </c>
      <c r="P7459" s="26">
        <f t="shared" si="6986"/>
        <v>5946</v>
      </c>
      <c r="Q7459" s="26">
        <f t="shared" si="6987"/>
        <v>74.325000000000003</v>
      </c>
      <c r="R7459" s="90"/>
      <c r="S7459" s="90"/>
      <c r="T7459" s="90"/>
      <c r="U7459" s="90"/>
      <c r="V7459" s="90"/>
      <c r="W7459" s="90"/>
      <c r="X7459" s="90"/>
      <c r="Y7459" s="90"/>
    </row>
    <row r="7460" spans="1:25" ht="15" customHeight="1" x14ac:dyDescent="0.25">
      <c r="A7460" s="64" t="s">
        <v>935</v>
      </c>
      <c r="B7460" s="64" t="s">
        <v>140</v>
      </c>
      <c r="C7460" s="64" t="s">
        <v>1403</v>
      </c>
      <c r="D7460" s="64" t="s">
        <v>2447</v>
      </c>
      <c r="E7460" s="20" t="s">
        <v>218</v>
      </c>
      <c r="F7460" s="64"/>
      <c r="G7460" s="53" t="s">
        <v>388</v>
      </c>
      <c r="H7460" s="53" t="s">
        <v>217</v>
      </c>
      <c r="I7460" s="26">
        <v>11433</v>
      </c>
      <c r="J7460" s="26">
        <v>2000</v>
      </c>
      <c r="K7460" s="26">
        <v>0</v>
      </c>
      <c r="L7460" s="26">
        <f t="shared" si="6983"/>
        <v>1200</v>
      </c>
      <c r="M7460" s="26">
        <v>500</v>
      </c>
      <c r="N7460" s="26">
        <v>200</v>
      </c>
      <c r="O7460" s="26">
        <v>500</v>
      </c>
      <c r="P7460" s="26">
        <f t="shared" si="6986"/>
        <v>1200</v>
      </c>
      <c r="Q7460" s="26">
        <f t="shared" si="6987"/>
        <v>60</v>
      </c>
      <c r="R7460" s="90"/>
      <c r="S7460" s="90"/>
      <c r="T7460" s="90"/>
      <c r="U7460" s="90"/>
      <c r="V7460" s="90"/>
      <c r="W7460" s="90"/>
      <c r="X7460" s="90"/>
      <c r="Y7460" s="90"/>
    </row>
    <row r="7461" spans="1:25" s="4" customFormat="1" ht="15" customHeight="1" x14ac:dyDescent="0.25">
      <c r="A7461" s="64" t="s">
        <v>935</v>
      </c>
      <c r="B7461" s="64" t="s">
        <v>140</v>
      </c>
      <c r="C7461" s="64" t="s">
        <v>1403</v>
      </c>
      <c r="D7461" s="64" t="s">
        <v>2447</v>
      </c>
      <c r="E7461" s="20" t="s">
        <v>308</v>
      </c>
      <c r="F7461" s="64"/>
      <c r="G7461" s="53" t="s">
        <v>388</v>
      </c>
      <c r="H7461" s="53" t="s">
        <v>307</v>
      </c>
      <c r="I7461" s="26">
        <v>2500</v>
      </c>
      <c r="J7461" s="26">
        <v>2500</v>
      </c>
      <c r="K7461" s="26">
        <v>475</v>
      </c>
      <c r="L7461" s="26">
        <f t="shared" si="6983"/>
        <v>800</v>
      </c>
      <c r="M7461" s="26">
        <v>200</v>
      </c>
      <c r="N7461" s="26">
        <v>300</v>
      </c>
      <c r="O7461" s="26">
        <v>300</v>
      </c>
      <c r="P7461" s="26">
        <f t="shared" si="6986"/>
        <v>1275</v>
      </c>
      <c r="Q7461" s="26">
        <f t="shared" si="6987"/>
        <v>51</v>
      </c>
      <c r="R7461" s="90"/>
      <c r="S7461" s="90"/>
      <c r="T7461" s="90"/>
      <c r="U7461" s="90"/>
      <c r="V7461" s="90"/>
      <c r="W7461" s="90"/>
      <c r="X7461" s="90"/>
      <c r="Y7461" s="90"/>
    </row>
    <row r="7462" spans="1:25" ht="15" customHeight="1" x14ac:dyDescent="0.25">
      <c r="A7462" s="63" t="s">
        <v>935</v>
      </c>
      <c r="B7462" s="63" t="s">
        <v>140</v>
      </c>
      <c r="C7462" s="63" t="s">
        <v>1403</v>
      </c>
      <c r="D7462" s="63" t="s">
        <v>2447</v>
      </c>
      <c r="E7462" s="63" t="s">
        <v>39</v>
      </c>
      <c r="F7462" s="64" t="s">
        <v>1</v>
      </c>
      <c r="G7462" s="53" t="s">
        <v>1</v>
      </c>
      <c r="H7462" s="65" t="s">
        <v>40</v>
      </c>
      <c r="I7462" s="31">
        <f t="shared" ref="I7462:K7462" si="7000">SUM(I7463:I7465)</f>
        <v>53175</v>
      </c>
      <c r="J7462" s="31">
        <f t="shared" si="7000"/>
        <v>24100</v>
      </c>
      <c r="K7462" s="31">
        <f t="shared" si="7000"/>
        <v>9252</v>
      </c>
      <c r="L7462" s="31">
        <f t="shared" si="6983"/>
        <v>6050</v>
      </c>
      <c r="M7462" s="31">
        <f t="shared" ref="M7462" si="7001">SUM(M7463:M7465)</f>
        <v>3350</v>
      </c>
      <c r="N7462" s="31">
        <f t="shared" ref="N7462:O7462" si="7002">SUM(N7463:N7465)</f>
        <v>1350</v>
      </c>
      <c r="O7462" s="31">
        <f t="shared" si="7002"/>
        <v>1350</v>
      </c>
      <c r="P7462" s="31">
        <f t="shared" si="6986"/>
        <v>15302</v>
      </c>
      <c r="Q7462" s="31">
        <f t="shared" si="6987"/>
        <v>63.493775933609967</v>
      </c>
      <c r="R7462" s="94"/>
      <c r="S7462" s="94"/>
      <c r="T7462" s="94"/>
      <c r="U7462" s="94"/>
      <c r="V7462" s="94"/>
      <c r="W7462" s="94"/>
      <c r="X7462" s="94"/>
      <c r="Y7462" s="94"/>
    </row>
    <row r="7463" spans="1:25" ht="15" customHeight="1" x14ac:dyDescent="0.25">
      <c r="A7463" s="64" t="s">
        <v>935</v>
      </c>
      <c r="B7463" s="64" t="s">
        <v>140</v>
      </c>
      <c r="C7463" s="64" t="s">
        <v>1403</v>
      </c>
      <c r="D7463" s="64" t="s">
        <v>2447</v>
      </c>
      <c r="E7463" s="20" t="s">
        <v>41</v>
      </c>
      <c r="F7463" s="64"/>
      <c r="G7463" s="53" t="s">
        <v>388</v>
      </c>
      <c r="H7463" s="53" t="s">
        <v>40</v>
      </c>
      <c r="I7463" s="26">
        <v>39000</v>
      </c>
      <c r="J7463" s="26">
        <v>10000</v>
      </c>
      <c r="K7463" s="26">
        <v>2000</v>
      </c>
      <c r="L7463" s="26">
        <f t="shared" si="6983"/>
        <v>3000</v>
      </c>
      <c r="M7463" s="26">
        <v>1000</v>
      </c>
      <c r="N7463" s="26">
        <v>1000</v>
      </c>
      <c r="O7463" s="26">
        <v>1000</v>
      </c>
      <c r="P7463" s="26">
        <f t="shared" si="6986"/>
        <v>5000</v>
      </c>
      <c r="Q7463" s="26">
        <f t="shared" si="6987"/>
        <v>50</v>
      </c>
      <c r="R7463" s="90"/>
      <c r="S7463" s="90"/>
      <c r="T7463" s="90"/>
      <c r="U7463" s="90"/>
      <c r="V7463" s="90"/>
      <c r="W7463" s="90"/>
      <c r="X7463" s="90"/>
      <c r="Y7463" s="90"/>
    </row>
    <row r="7464" spans="1:25" ht="17.25" customHeight="1" x14ac:dyDescent="0.25">
      <c r="A7464" s="64" t="s">
        <v>935</v>
      </c>
      <c r="B7464" s="64" t="s">
        <v>140</v>
      </c>
      <c r="C7464" s="64" t="s">
        <v>1403</v>
      </c>
      <c r="D7464" s="64" t="s">
        <v>2447</v>
      </c>
      <c r="E7464" s="20" t="s">
        <v>41</v>
      </c>
      <c r="F7464" s="64" t="s">
        <v>3658</v>
      </c>
      <c r="G7464" s="53" t="s">
        <v>388</v>
      </c>
      <c r="H7464" s="53" t="s">
        <v>55</v>
      </c>
      <c r="I7464" s="26">
        <v>4175</v>
      </c>
      <c r="J7464" s="26">
        <v>4100</v>
      </c>
      <c r="K7464" s="26">
        <v>2252</v>
      </c>
      <c r="L7464" s="26">
        <f t="shared" si="6983"/>
        <v>1050</v>
      </c>
      <c r="M7464" s="26">
        <v>350</v>
      </c>
      <c r="N7464" s="26">
        <v>350</v>
      </c>
      <c r="O7464" s="26">
        <v>350</v>
      </c>
      <c r="P7464" s="26">
        <f t="shared" si="6986"/>
        <v>3302</v>
      </c>
      <c r="Q7464" s="26">
        <f t="shared" si="6987"/>
        <v>80.536585365853668</v>
      </c>
      <c r="R7464" s="90"/>
      <c r="S7464" s="90"/>
      <c r="T7464" s="90"/>
      <c r="U7464" s="90"/>
      <c r="V7464" s="90"/>
      <c r="W7464" s="90"/>
      <c r="X7464" s="90"/>
      <c r="Y7464" s="90"/>
    </row>
    <row r="7465" spans="1:25" ht="15" customHeight="1" x14ac:dyDescent="0.25">
      <c r="A7465" s="64" t="s">
        <v>935</v>
      </c>
      <c r="B7465" s="64" t="s">
        <v>140</v>
      </c>
      <c r="C7465" s="64" t="s">
        <v>1403</v>
      </c>
      <c r="D7465" s="64" t="s">
        <v>2447</v>
      </c>
      <c r="E7465" s="20" t="s">
        <v>41</v>
      </c>
      <c r="F7465" s="64" t="s">
        <v>3659</v>
      </c>
      <c r="G7465" s="53" t="s">
        <v>388</v>
      </c>
      <c r="H7465" s="53" t="s">
        <v>49</v>
      </c>
      <c r="I7465" s="26">
        <v>10000</v>
      </c>
      <c r="J7465" s="26">
        <v>10000</v>
      </c>
      <c r="K7465" s="26">
        <v>5000</v>
      </c>
      <c r="L7465" s="26">
        <f t="shared" si="6983"/>
        <v>2000</v>
      </c>
      <c r="M7465" s="26">
        <v>2000</v>
      </c>
      <c r="N7465" s="26"/>
      <c r="O7465" s="26"/>
      <c r="P7465" s="26">
        <f t="shared" si="6986"/>
        <v>7000</v>
      </c>
      <c r="Q7465" s="26">
        <f t="shared" si="6987"/>
        <v>70</v>
      </c>
      <c r="R7465" s="90"/>
      <c r="S7465" s="90"/>
      <c r="T7465" s="90"/>
      <c r="U7465" s="90"/>
      <c r="V7465" s="90"/>
      <c r="W7465" s="90"/>
      <c r="X7465" s="90"/>
      <c r="Y7465" s="90"/>
    </row>
    <row r="7466" spans="1:25" ht="22.5" customHeight="1" x14ac:dyDescent="0.25">
      <c r="A7466" s="63" t="s">
        <v>1</v>
      </c>
      <c r="B7466" s="63" t="s">
        <v>1</v>
      </c>
      <c r="C7466" s="63" t="s">
        <v>1</v>
      </c>
      <c r="D7466" s="65" t="s">
        <v>1</v>
      </c>
      <c r="E7466" s="65" t="s">
        <v>1</v>
      </c>
      <c r="F7466" s="65" t="s">
        <v>1</v>
      </c>
      <c r="G7466" s="65" t="s">
        <v>1</v>
      </c>
      <c r="H7466" s="66" t="s">
        <v>69</v>
      </c>
      <c r="I7466" s="30">
        <f t="shared" ref="I7466:K7467" si="7003">SUM(I7467)</f>
        <v>21854</v>
      </c>
      <c r="J7466" s="30">
        <f t="shared" si="7003"/>
        <v>0</v>
      </c>
      <c r="K7466" s="30">
        <f t="shared" si="7003"/>
        <v>0</v>
      </c>
      <c r="L7466" s="30">
        <f t="shared" si="6983"/>
        <v>0</v>
      </c>
      <c r="M7466" s="30">
        <f t="shared" ref="M7466:M7467" si="7004">SUM(M7467)</f>
        <v>0</v>
      </c>
      <c r="N7466" s="30">
        <f t="shared" ref="N7466:O7467" si="7005">SUM(N7467)</f>
        <v>0</v>
      </c>
      <c r="O7466" s="30">
        <f t="shared" si="7005"/>
        <v>0</v>
      </c>
      <c r="P7466" s="30">
        <f t="shared" si="6986"/>
        <v>0</v>
      </c>
      <c r="Q7466" s="30" t="str">
        <f t="shared" si="6987"/>
        <v>-</v>
      </c>
      <c r="R7466" s="93"/>
      <c r="S7466" s="93"/>
      <c r="T7466" s="93"/>
      <c r="U7466" s="93"/>
      <c r="V7466" s="93"/>
      <c r="W7466" s="93"/>
      <c r="X7466" s="93"/>
      <c r="Y7466" s="93"/>
    </row>
    <row r="7467" spans="1:25" ht="15" customHeight="1" x14ac:dyDescent="0.25">
      <c r="A7467" s="63" t="s">
        <v>935</v>
      </c>
      <c r="B7467" s="63" t="s">
        <v>140</v>
      </c>
      <c r="C7467" s="63" t="s">
        <v>1403</v>
      </c>
      <c r="D7467" s="63" t="s">
        <v>2447</v>
      </c>
      <c r="E7467" s="65" t="s">
        <v>70</v>
      </c>
      <c r="F7467" s="65" t="s">
        <v>1</v>
      </c>
      <c r="G7467" s="65" t="s">
        <v>1</v>
      </c>
      <c r="H7467" s="65" t="s">
        <v>71</v>
      </c>
      <c r="I7467" s="31">
        <f t="shared" si="7003"/>
        <v>21854</v>
      </c>
      <c r="J7467" s="31">
        <f t="shared" si="7003"/>
        <v>0</v>
      </c>
      <c r="K7467" s="31">
        <f t="shared" si="7003"/>
        <v>0</v>
      </c>
      <c r="L7467" s="31">
        <f t="shared" si="6983"/>
        <v>0</v>
      </c>
      <c r="M7467" s="31">
        <f t="shared" si="7004"/>
        <v>0</v>
      </c>
      <c r="N7467" s="31">
        <f t="shared" si="7005"/>
        <v>0</v>
      </c>
      <c r="O7467" s="31">
        <f t="shared" si="7005"/>
        <v>0</v>
      </c>
      <c r="P7467" s="31">
        <f t="shared" si="6986"/>
        <v>0</v>
      </c>
      <c r="Q7467" s="31" t="str">
        <f t="shared" si="6987"/>
        <v>-</v>
      </c>
      <c r="R7467" s="94"/>
      <c r="S7467" s="94"/>
      <c r="T7467" s="94"/>
      <c r="U7467" s="94"/>
      <c r="V7467" s="94"/>
      <c r="W7467" s="94"/>
      <c r="X7467" s="94"/>
      <c r="Y7467" s="94"/>
    </row>
    <row r="7468" spans="1:25" ht="15" customHeight="1" x14ac:dyDescent="0.25">
      <c r="A7468" s="64" t="s">
        <v>935</v>
      </c>
      <c r="B7468" s="64" t="s">
        <v>140</v>
      </c>
      <c r="C7468" s="64" t="s">
        <v>1403</v>
      </c>
      <c r="D7468" s="64" t="s">
        <v>2447</v>
      </c>
      <c r="E7468" s="20" t="s">
        <v>74</v>
      </c>
      <c r="F7468" s="64"/>
      <c r="G7468" s="53" t="s">
        <v>388</v>
      </c>
      <c r="H7468" s="53" t="s">
        <v>73</v>
      </c>
      <c r="I7468" s="26">
        <v>21854</v>
      </c>
      <c r="J7468" s="26">
        <v>0</v>
      </c>
      <c r="K7468" s="26">
        <v>0</v>
      </c>
      <c r="L7468" s="26">
        <f t="shared" si="6983"/>
        <v>0</v>
      </c>
      <c r="M7468" s="26"/>
      <c r="N7468" s="26"/>
      <c r="O7468" s="26"/>
      <c r="P7468" s="26">
        <f t="shared" si="6986"/>
        <v>0</v>
      </c>
      <c r="Q7468" s="26" t="str">
        <f t="shared" si="6987"/>
        <v>-</v>
      </c>
      <c r="R7468" s="90"/>
      <c r="S7468" s="90"/>
      <c r="T7468" s="90"/>
      <c r="U7468" s="90"/>
      <c r="V7468" s="90"/>
      <c r="W7468" s="90"/>
      <c r="X7468" s="90"/>
      <c r="Y7468" s="90"/>
    </row>
    <row r="7469" spans="1:25" ht="15" customHeight="1" x14ac:dyDescent="0.25">
      <c r="A7469" s="53" t="s">
        <v>1</v>
      </c>
      <c r="B7469" s="53" t="s">
        <v>1</v>
      </c>
      <c r="C7469" s="53" t="s">
        <v>1</v>
      </c>
      <c r="D7469" s="53" t="s">
        <v>1</v>
      </c>
      <c r="E7469" s="53" t="s">
        <v>1</v>
      </c>
      <c r="F7469" s="53" t="s">
        <v>1</v>
      </c>
      <c r="G7469" s="53" t="s">
        <v>1</v>
      </c>
      <c r="H7469" s="66" t="s">
        <v>2449</v>
      </c>
      <c r="I7469" s="30">
        <f t="shared" ref="I7469:K7469" si="7006">SUM(I7445,I7466)</f>
        <v>1125555</v>
      </c>
      <c r="J7469" s="30">
        <f t="shared" si="7006"/>
        <v>1029759</v>
      </c>
      <c r="K7469" s="30">
        <f t="shared" si="7006"/>
        <v>578282</v>
      </c>
      <c r="L7469" s="30">
        <f t="shared" si="6983"/>
        <v>254430</v>
      </c>
      <c r="M7469" s="30">
        <f t="shared" ref="M7469" si="7007">SUM(M7445,M7466)</f>
        <v>88612</v>
      </c>
      <c r="N7469" s="30">
        <f t="shared" ref="N7469:O7469" si="7008">SUM(N7445,N7466)</f>
        <v>82663</v>
      </c>
      <c r="O7469" s="30">
        <f t="shared" si="7008"/>
        <v>83155</v>
      </c>
      <c r="P7469" s="30">
        <f t="shared" si="6986"/>
        <v>832712</v>
      </c>
      <c r="Q7469" s="30">
        <f t="shared" si="6987"/>
        <v>80.864746023098604</v>
      </c>
      <c r="R7469" s="93"/>
      <c r="S7469" s="93"/>
      <c r="T7469" s="93"/>
      <c r="U7469" s="93"/>
      <c r="V7469" s="93"/>
      <c r="W7469" s="93"/>
      <c r="X7469" s="93"/>
      <c r="Y7469" s="93"/>
    </row>
    <row r="7470" spans="1:25" ht="15" customHeight="1" thickBot="1" x14ac:dyDescent="0.3">
      <c r="A7470" s="53" t="s">
        <v>1</v>
      </c>
      <c r="B7470" s="53" t="s">
        <v>1</v>
      </c>
      <c r="C7470" s="53" t="s">
        <v>1</v>
      </c>
      <c r="D7470" s="53" t="s">
        <v>1</v>
      </c>
      <c r="E7470" s="53" t="s">
        <v>1</v>
      </c>
      <c r="F7470" s="53" t="s">
        <v>1</v>
      </c>
      <c r="G7470" s="53" t="s">
        <v>1</v>
      </c>
      <c r="H7470" s="65" t="s">
        <v>76</v>
      </c>
      <c r="I7470" s="31"/>
      <c r="J7470" s="31"/>
      <c r="K7470" s="31">
        <v>0</v>
      </c>
      <c r="L7470" s="31"/>
      <c r="M7470" s="31"/>
      <c r="N7470" s="31"/>
      <c r="O7470" s="31"/>
      <c r="P7470" s="31"/>
      <c r="Q7470" s="31"/>
      <c r="R7470" s="94"/>
      <c r="S7470" s="94"/>
      <c r="T7470" s="94"/>
      <c r="U7470" s="94"/>
      <c r="V7470" s="94"/>
      <c r="W7470" s="94"/>
      <c r="X7470" s="94"/>
      <c r="Y7470" s="94"/>
    </row>
    <row r="7471" spans="1:25" ht="47.25" customHeight="1" thickBot="1" x14ac:dyDescent="0.3">
      <c r="A7471" s="110" t="s">
        <v>1</v>
      </c>
      <c r="B7471" s="110" t="s">
        <v>1</v>
      </c>
      <c r="C7471" s="110" t="s">
        <v>1</v>
      </c>
      <c r="D7471" s="110" t="s">
        <v>1</v>
      </c>
      <c r="E7471" s="110" t="s">
        <v>1</v>
      </c>
      <c r="F7471" s="110" t="s">
        <v>1</v>
      </c>
      <c r="G7471" s="110" t="s">
        <v>1</v>
      </c>
      <c r="H7471" s="28" t="s">
        <v>77</v>
      </c>
      <c r="I7471" s="109" t="s">
        <v>3984</v>
      </c>
      <c r="J7471" s="109" t="s">
        <v>11</v>
      </c>
      <c r="K7471" s="109" t="s">
        <v>3989</v>
      </c>
      <c r="L7471" s="109" t="s">
        <v>3985</v>
      </c>
      <c r="M7471" s="109" t="s">
        <v>4027</v>
      </c>
      <c r="N7471" s="109" t="s">
        <v>3988</v>
      </c>
      <c r="O7471" s="109" t="s">
        <v>3986</v>
      </c>
      <c r="P7471" s="109" t="s">
        <v>3987</v>
      </c>
      <c r="Q7471" s="109" t="s">
        <v>3695</v>
      </c>
      <c r="R7471" s="91"/>
      <c r="S7471" s="91"/>
      <c r="T7471" s="91"/>
      <c r="U7471" s="91"/>
      <c r="V7471" s="91"/>
      <c r="W7471" s="91"/>
      <c r="X7471" s="91"/>
      <c r="Y7471" s="91"/>
    </row>
    <row r="7472" spans="1:25" ht="15" customHeight="1" x14ac:dyDescent="0.25">
      <c r="A7472" s="111"/>
      <c r="B7472" s="111"/>
      <c r="C7472" s="111"/>
      <c r="D7472" s="111"/>
      <c r="E7472" s="111"/>
      <c r="F7472" s="111"/>
      <c r="G7472" s="111"/>
      <c r="H7472" s="67" t="s">
        <v>1</v>
      </c>
      <c r="I7472" s="29">
        <v>1</v>
      </c>
      <c r="J7472" s="29">
        <v>2</v>
      </c>
      <c r="K7472" s="29">
        <v>3</v>
      </c>
      <c r="L7472" s="29" t="s">
        <v>3478</v>
      </c>
      <c r="M7472" s="29">
        <v>5</v>
      </c>
      <c r="N7472" s="29">
        <v>6</v>
      </c>
      <c r="O7472" s="29">
        <v>7</v>
      </c>
      <c r="P7472" s="29" t="s">
        <v>3696</v>
      </c>
      <c r="Q7472" s="29">
        <v>9</v>
      </c>
      <c r="R7472" s="92"/>
      <c r="S7472" s="92"/>
      <c r="T7472" s="92"/>
      <c r="U7472" s="92"/>
      <c r="V7472" s="92"/>
      <c r="W7472" s="92"/>
      <c r="X7472" s="92"/>
      <c r="Y7472" s="92"/>
    </row>
    <row r="7473" spans="1:25" ht="15" customHeight="1" x14ac:dyDescent="0.25">
      <c r="A7473" s="111"/>
      <c r="B7473" s="111"/>
      <c r="C7473" s="111"/>
      <c r="D7473" s="111"/>
      <c r="E7473" s="111"/>
      <c r="F7473" s="111"/>
      <c r="G7473" s="111"/>
      <c r="H7473" s="68" t="s">
        <v>485</v>
      </c>
      <c r="I7473" s="32">
        <f t="shared" ref="I7473:K7473" si="7009">SUM(I7469)</f>
        <v>1125555</v>
      </c>
      <c r="J7473" s="32">
        <f t="shared" si="7009"/>
        <v>1029759</v>
      </c>
      <c r="K7473" s="32">
        <f t="shared" si="7009"/>
        <v>578282</v>
      </c>
      <c r="L7473" s="32">
        <f t="shared" si="6983"/>
        <v>254430</v>
      </c>
      <c r="M7473" s="32">
        <f t="shared" ref="M7473" si="7010">SUM(M7469)</f>
        <v>88612</v>
      </c>
      <c r="N7473" s="32">
        <f t="shared" ref="N7473:O7473" si="7011">SUM(N7469)</f>
        <v>82663</v>
      </c>
      <c r="O7473" s="32">
        <f t="shared" si="7011"/>
        <v>83155</v>
      </c>
      <c r="P7473" s="32">
        <f t="shared" si="6986"/>
        <v>832712</v>
      </c>
      <c r="Q7473" s="32">
        <f t="shared" si="6987"/>
        <v>80.864746023098604</v>
      </c>
      <c r="R7473" s="90"/>
      <c r="S7473" s="90"/>
      <c r="T7473" s="90"/>
      <c r="U7473" s="90"/>
      <c r="V7473" s="90"/>
      <c r="W7473" s="90"/>
      <c r="X7473" s="90"/>
      <c r="Y7473" s="90"/>
    </row>
    <row r="7474" spans="1:25" ht="15" customHeight="1" x14ac:dyDescent="0.25">
      <c r="A7474" s="111"/>
      <c r="B7474" s="111"/>
      <c r="C7474" s="111"/>
      <c r="D7474" s="111"/>
      <c r="E7474" s="111"/>
      <c r="F7474" s="111"/>
      <c r="G7474" s="111"/>
      <c r="H7474" s="69" t="s">
        <v>79</v>
      </c>
      <c r="I7474" s="32">
        <f t="shared" ref="I7474:K7474" si="7012">SUM(I7473)</f>
        <v>1125555</v>
      </c>
      <c r="J7474" s="32">
        <f t="shared" si="7012"/>
        <v>1029759</v>
      </c>
      <c r="K7474" s="32">
        <f t="shared" si="7012"/>
        <v>578282</v>
      </c>
      <c r="L7474" s="32">
        <f t="shared" si="6983"/>
        <v>254430</v>
      </c>
      <c r="M7474" s="32">
        <f t="shared" ref="M7474" si="7013">SUM(M7473)</f>
        <v>88612</v>
      </c>
      <c r="N7474" s="32">
        <f t="shared" ref="N7474:O7474" si="7014">SUM(N7473)</f>
        <v>82663</v>
      </c>
      <c r="O7474" s="32">
        <f t="shared" si="7014"/>
        <v>83155</v>
      </c>
      <c r="P7474" s="32">
        <f t="shared" si="6986"/>
        <v>832712</v>
      </c>
      <c r="Q7474" s="32">
        <f t="shared" si="6987"/>
        <v>80.864746023098604</v>
      </c>
      <c r="R7474" s="90"/>
      <c r="S7474" s="90"/>
      <c r="T7474" s="90"/>
      <c r="U7474" s="90"/>
      <c r="V7474" s="90"/>
      <c r="W7474" s="90"/>
      <c r="X7474" s="90"/>
      <c r="Y7474" s="90"/>
    </row>
    <row r="7475" spans="1:25" ht="15" customHeight="1" x14ac:dyDescent="0.25">
      <c r="A7475" s="112"/>
      <c r="B7475" s="112"/>
      <c r="C7475" s="112"/>
      <c r="D7475" s="112"/>
      <c r="E7475" s="112"/>
      <c r="F7475" s="112"/>
      <c r="G7475" s="112"/>
      <c r="I7475" s="27"/>
      <c r="J7475" s="27"/>
      <c r="K7475" s="27">
        <v>0</v>
      </c>
      <c r="L7475" s="27"/>
      <c r="M7475" s="27"/>
      <c r="N7475" s="27"/>
      <c r="O7475" s="27"/>
      <c r="P7475" s="27"/>
      <c r="Q7475" s="27"/>
      <c r="R7475" s="27"/>
      <c r="S7475" s="27"/>
      <c r="T7475" s="27"/>
      <c r="U7475" s="27"/>
      <c r="V7475" s="27"/>
      <c r="W7475" s="27"/>
      <c r="X7475" s="27"/>
      <c r="Y7475" s="27"/>
    </row>
    <row r="7476" spans="1:25" ht="15" customHeight="1" x14ac:dyDescent="0.25">
      <c r="A7476" s="53" t="s">
        <v>1</v>
      </c>
      <c r="B7476" s="53" t="s">
        <v>1</v>
      </c>
      <c r="C7476" s="53" t="s">
        <v>1</v>
      </c>
      <c r="D7476" s="53" t="s">
        <v>1</v>
      </c>
      <c r="E7476" s="53" t="s">
        <v>1</v>
      </c>
      <c r="F7476" s="53" t="s">
        <v>1</v>
      </c>
      <c r="G7476" s="53" t="s">
        <v>1</v>
      </c>
      <c r="H7476" s="21" t="s">
        <v>1</v>
      </c>
      <c r="I7476" s="33"/>
      <c r="J7476" s="33"/>
      <c r="K7476" s="33">
        <v>0</v>
      </c>
      <c r="L7476" s="33"/>
      <c r="M7476" s="33"/>
      <c r="N7476" s="33"/>
      <c r="O7476" s="33"/>
      <c r="P7476" s="33"/>
      <c r="Q7476" s="33"/>
      <c r="R7476" s="33"/>
      <c r="S7476" s="33"/>
      <c r="T7476" s="33"/>
      <c r="U7476" s="33"/>
      <c r="V7476" s="33"/>
      <c r="W7476" s="33"/>
      <c r="X7476" s="33"/>
      <c r="Y7476" s="33"/>
    </row>
    <row r="7477" spans="1:25" ht="15" customHeight="1" x14ac:dyDescent="0.25">
      <c r="A7477" s="53" t="s">
        <v>1</v>
      </c>
      <c r="B7477" s="53" t="s">
        <v>1</v>
      </c>
      <c r="C7477" s="53" t="s">
        <v>1</v>
      </c>
      <c r="D7477" s="53" t="s">
        <v>1</v>
      </c>
      <c r="E7477" s="53" t="s">
        <v>1</v>
      </c>
      <c r="F7477" s="53" t="s">
        <v>1</v>
      </c>
      <c r="G7477" s="53" t="s">
        <v>1</v>
      </c>
      <c r="H7477" s="66" t="s">
        <v>2450</v>
      </c>
      <c r="I7477" s="30">
        <f t="shared" ref="I7477:K7477" si="7015">SUM(I6154,I6195,I6241,I6283,I6330,I6372,I6397,I6441,I6486,I6532,I6578,I6623,I6666,I6709,I6752,I6790,I6836,I6884,I6929,I6974,I7019,I7064,I7108,I7153,I7200,I7245,I7297,I7341,I7390,I7434,I7469)</f>
        <v>194611869</v>
      </c>
      <c r="J7477" s="30">
        <f t="shared" si="7015"/>
        <v>125869561</v>
      </c>
      <c r="K7477" s="30">
        <f t="shared" si="7015"/>
        <v>67039960</v>
      </c>
      <c r="L7477" s="30">
        <f t="shared" si="6983"/>
        <v>31992450</v>
      </c>
      <c r="M7477" s="30">
        <f t="shared" ref="M7477" si="7016">SUM(M6154,M6195,M6241,M6283,M6330,M6372,M6397,M6441,M6486,M6532,M6578,M6623,M6666,M6709,M6752,M6790,M6836,M6884,M6929,M6974,M7019,M7064,M7108,M7153,M7200,M7245,M7297,M7341,M7390,M7434,M7469)</f>
        <v>11125339</v>
      </c>
      <c r="N7477" s="30">
        <f t="shared" ref="N7477:O7477" si="7017">SUM(N6154,N6195,N6241,N6283,N6330,N6372,N6397,N6441,N6486,N6532,N6578,N6623,N6666,N6709,N6752,N6790,N6836,N6884,N6929,N6974,N7019,N7064,N7108,N7153,N7200,N7245,N7297,N7341,N7390,N7434,N7469)</f>
        <v>10253705</v>
      </c>
      <c r="O7477" s="30">
        <f t="shared" si="7017"/>
        <v>10613406</v>
      </c>
      <c r="P7477" s="30">
        <f t="shared" si="6986"/>
        <v>99032410</v>
      </c>
      <c r="Q7477" s="30">
        <f t="shared" si="6987"/>
        <v>78.678601254516181</v>
      </c>
      <c r="R7477" s="93"/>
      <c r="S7477" s="93"/>
      <c r="T7477" s="93"/>
      <c r="U7477" s="93"/>
      <c r="V7477" s="93"/>
      <c r="W7477" s="93"/>
      <c r="X7477" s="93"/>
      <c r="Y7477" s="93"/>
    </row>
    <row r="7478" spans="1:25" ht="15" customHeight="1" x14ac:dyDescent="0.25">
      <c r="A7478" s="53" t="s">
        <v>1</v>
      </c>
      <c r="B7478" s="53" t="s">
        <v>1</v>
      </c>
      <c r="C7478" s="53" t="s">
        <v>1</v>
      </c>
      <c r="D7478" s="53" t="s">
        <v>1</v>
      </c>
      <c r="E7478" s="53" t="s">
        <v>1</v>
      </c>
      <c r="F7478" s="53" t="s">
        <v>1</v>
      </c>
      <c r="G7478" s="53" t="s">
        <v>1</v>
      </c>
      <c r="H7478" s="65" t="s">
        <v>76</v>
      </c>
      <c r="I7478" s="31"/>
      <c r="J7478" s="31"/>
      <c r="K7478" s="31">
        <v>0</v>
      </c>
      <c r="L7478" s="31"/>
      <c r="M7478" s="31"/>
      <c r="N7478" s="31"/>
      <c r="O7478" s="31"/>
      <c r="P7478" s="31"/>
      <c r="Q7478" s="31"/>
      <c r="R7478" s="94"/>
      <c r="S7478" s="94"/>
      <c r="T7478" s="94"/>
      <c r="U7478" s="94"/>
      <c r="V7478" s="94"/>
      <c r="W7478" s="94"/>
      <c r="X7478" s="94"/>
      <c r="Y7478" s="94"/>
    </row>
    <row r="7479" spans="1:25" ht="15" customHeight="1" x14ac:dyDescent="0.25">
      <c r="A7479" s="53" t="s">
        <v>1</v>
      </c>
      <c r="B7479" s="53" t="s">
        <v>1</v>
      </c>
      <c r="C7479" s="53" t="s">
        <v>1</v>
      </c>
      <c r="D7479" s="53" t="s">
        <v>1</v>
      </c>
      <c r="E7479" s="53" t="s">
        <v>1</v>
      </c>
      <c r="F7479" s="53" t="s">
        <v>1</v>
      </c>
      <c r="G7479" s="53" t="s">
        <v>1</v>
      </c>
      <c r="H7479" s="70" t="s">
        <v>1</v>
      </c>
      <c r="I7479" s="34"/>
      <c r="J7479" s="34"/>
      <c r="K7479" s="34">
        <v>0</v>
      </c>
      <c r="L7479" s="34"/>
      <c r="M7479" s="34"/>
      <c r="N7479" s="34"/>
      <c r="O7479" s="34"/>
      <c r="P7479" s="34"/>
      <c r="Q7479" s="34"/>
      <c r="R7479" s="34"/>
      <c r="S7479" s="34"/>
      <c r="T7479" s="34"/>
      <c r="U7479" s="34"/>
      <c r="V7479" s="34"/>
      <c r="W7479" s="34"/>
      <c r="X7479" s="34"/>
      <c r="Y7479" s="34"/>
    </row>
    <row r="7480" spans="1:25" ht="15" customHeight="1" thickBot="1" x14ac:dyDescent="0.3">
      <c r="A7480" s="63" t="s">
        <v>935</v>
      </c>
      <c r="B7480" s="63" t="s">
        <v>171</v>
      </c>
      <c r="C7480" s="64" t="s">
        <v>1</v>
      </c>
      <c r="D7480" s="64" t="s">
        <v>1</v>
      </c>
      <c r="E7480" s="65" t="s">
        <v>1</v>
      </c>
      <c r="F7480" s="65" t="s">
        <v>1</v>
      </c>
      <c r="G7480" s="65" t="s">
        <v>1</v>
      </c>
      <c r="H7480" s="65" t="s">
        <v>1</v>
      </c>
      <c r="I7480" s="26"/>
      <c r="J7480" s="26"/>
      <c r="K7480" s="26">
        <v>0</v>
      </c>
      <c r="L7480" s="26"/>
      <c r="M7480" s="26"/>
      <c r="N7480" s="26"/>
      <c r="O7480" s="26"/>
      <c r="P7480" s="26"/>
      <c r="Q7480" s="26"/>
      <c r="R7480" s="90"/>
      <c r="S7480" s="90"/>
      <c r="T7480" s="90"/>
      <c r="U7480" s="90"/>
      <c r="V7480" s="90"/>
      <c r="W7480" s="90"/>
      <c r="X7480" s="90"/>
      <c r="Y7480" s="90"/>
    </row>
    <row r="7481" spans="1:25" ht="45.75" customHeight="1" thickBot="1" x14ac:dyDescent="0.3">
      <c r="A7481" s="28" t="s">
        <v>4</v>
      </c>
      <c r="B7481" s="28" t="s">
        <v>5</v>
      </c>
      <c r="C7481" s="28" t="s">
        <v>6</v>
      </c>
      <c r="D7481" s="57" t="s">
        <v>1</v>
      </c>
      <c r="E7481" s="28" t="s">
        <v>7</v>
      </c>
      <c r="F7481" s="28" t="s">
        <v>8</v>
      </c>
      <c r="G7481" s="28" t="s">
        <v>9</v>
      </c>
      <c r="H7481" s="28" t="s">
        <v>10</v>
      </c>
      <c r="I7481" s="109" t="s">
        <v>3984</v>
      </c>
      <c r="J7481" s="109" t="s">
        <v>11</v>
      </c>
      <c r="K7481" s="109" t="s">
        <v>3989</v>
      </c>
      <c r="L7481" s="109" t="s">
        <v>3985</v>
      </c>
      <c r="M7481" s="109" t="s">
        <v>4027</v>
      </c>
      <c r="N7481" s="109" t="s">
        <v>3988</v>
      </c>
      <c r="O7481" s="109" t="s">
        <v>3986</v>
      </c>
      <c r="P7481" s="109" t="s">
        <v>3987</v>
      </c>
      <c r="Q7481" s="109" t="s">
        <v>3695</v>
      </c>
      <c r="R7481" s="91"/>
      <c r="S7481" s="91"/>
      <c r="T7481" s="91"/>
      <c r="U7481" s="91"/>
      <c r="V7481" s="91"/>
      <c r="W7481" s="91"/>
      <c r="X7481" s="91"/>
      <c r="Y7481" s="91"/>
    </row>
    <row r="7482" spans="1:25" ht="15" customHeight="1" x14ac:dyDescent="0.25">
      <c r="A7482" s="58" t="s">
        <v>1</v>
      </c>
      <c r="B7482" s="58" t="s">
        <v>1</v>
      </c>
      <c r="C7482" s="58" t="s">
        <v>1</v>
      </c>
      <c r="D7482" s="59" t="s">
        <v>1</v>
      </c>
      <c r="E7482" s="59" t="s">
        <v>1</v>
      </c>
      <c r="F7482" s="60" t="s">
        <v>1</v>
      </c>
      <c r="G7482" s="61" t="s">
        <v>1</v>
      </c>
      <c r="H7482" s="62" t="s">
        <v>1</v>
      </c>
      <c r="I7482" s="29">
        <v>1</v>
      </c>
      <c r="J7482" s="29">
        <v>2</v>
      </c>
      <c r="K7482" s="29">
        <v>3</v>
      </c>
      <c r="L7482" s="29" t="s">
        <v>3478</v>
      </c>
      <c r="M7482" s="29">
        <v>5</v>
      </c>
      <c r="N7482" s="29">
        <v>6</v>
      </c>
      <c r="O7482" s="29">
        <v>7</v>
      </c>
      <c r="P7482" s="29" t="s">
        <v>3696</v>
      </c>
      <c r="Q7482" s="29">
        <v>9</v>
      </c>
      <c r="R7482" s="92"/>
      <c r="S7482" s="92"/>
      <c r="T7482" s="92"/>
      <c r="U7482" s="92"/>
      <c r="V7482" s="92"/>
      <c r="W7482" s="92"/>
      <c r="X7482" s="92"/>
      <c r="Y7482" s="92"/>
    </row>
    <row r="7483" spans="1:25" ht="15" customHeight="1" x14ac:dyDescent="0.25">
      <c r="A7483" s="63" t="s">
        <v>935</v>
      </c>
      <c r="B7483" s="63" t="s">
        <v>171</v>
      </c>
      <c r="C7483" s="64" t="s">
        <v>13</v>
      </c>
      <c r="D7483" s="64" t="s">
        <v>2451</v>
      </c>
      <c r="E7483" s="65" t="s">
        <v>1</v>
      </c>
      <c r="F7483" s="65" t="s">
        <v>1</v>
      </c>
      <c r="G7483" s="65" t="s">
        <v>1</v>
      </c>
      <c r="H7483" s="65" t="s">
        <v>2452</v>
      </c>
      <c r="I7483" s="26">
        <v>0</v>
      </c>
      <c r="J7483" s="26" t="s">
        <v>1</v>
      </c>
      <c r="K7483" s="26">
        <v>0</v>
      </c>
      <c r="L7483" s="26"/>
      <c r="M7483" s="26"/>
      <c r="N7483" s="26"/>
      <c r="O7483" s="26"/>
      <c r="P7483" s="26"/>
      <c r="Q7483" s="26"/>
      <c r="R7483" s="90"/>
      <c r="S7483" s="90"/>
      <c r="T7483" s="90"/>
      <c r="U7483" s="90"/>
      <c r="V7483" s="90"/>
      <c r="W7483" s="90"/>
      <c r="X7483" s="90"/>
      <c r="Y7483" s="90"/>
    </row>
    <row r="7484" spans="1:25" ht="14.25" customHeight="1" x14ac:dyDescent="0.25">
      <c r="A7484" s="63" t="s">
        <v>1</v>
      </c>
      <c r="B7484" s="63" t="s">
        <v>1</v>
      </c>
      <c r="C7484" s="63" t="s">
        <v>1</v>
      </c>
      <c r="D7484" s="65" t="s">
        <v>1</v>
      </c>
      <c r="E7484" s="65" t="s">
        <v>1</v>
      </c>
      <c r="F7484" s="65" t="s">
        <v>1</v>
      </c>
      <c r="G7484" s="65" t="s">
        <v>1</v>
      </c>
      <c r="H7484" s="66" t="s">
        <v>15</v>
      </c>
      <c r="I7484" s="30">
        <f t="shared" ref="I7484:K7484" si="7018">SUM(I7485,I7493,I7495)</f>
        <v>11758263</v>
      </c>
      <c r="J7484" s="30">
        <f t="shared" si="7018"/>
        <v>11176164</v>
      </c>
      <c r="K7484" s="30">
        <f t="shared" si="7018"/>
        <v>6124721</v>
      </c>
      <c r="L7484" s="30">
        <f t="shared" si="6983"/>
        <v>2606500</v>
      </c>
      <c r="M7484" s="30">
        <f t="shared" ref="M7484" si="7019">SUM(M7485,M7493,M7495)</f>
        <v>535000</v>
      </c>
      <c r="N7484" s="30">
        <f t="shared" ref="N7484:O7484" si="7020">SUM(N7485,N7493,N7495)</f>
        <v>1064000</v>
      </c>
      <c r="O7484" s="30">
        <f t="shared" si="7020"/>
        <v>1007500</v>
      </c>
      <c r="P7484" s="30">
        <f t="shared" si="6986"/>
        <v>8731221</v>
      </c>
      <c r="Q7484" s="30">
        <f t="shared" si="6987"/>
        <v>78.123594106170955</v>
      </c>
      <c r="R7484" s="93"/>
      <c r="S7484" s="93"/>
      <c r="T7484" s="93"/>
      <c r="U7484" s="93"/>
      <c r="V7484" s="93"/>
      <c r="W7484" s="93"/>
      <c r="X7484" s="93"/>
      <c r="Y7484" s="93"/>
    </row>
    <row r="7485" spans="1:25" ht="15" customHeight="1" x14ac:dyDescent="0.25">
      <c r="A7485" s="63" t="s">
        <v>935</v>
      </c>
      <c r="B7485" s="63" t="s">
        <v>171</v>
      </c>
      <c r="C7485" s="63" t="s">
        <v>13</v>
      </c>
      <c r="D7485" s="63" t="s">
        <v>2451</v>
      </c>
      <c r="E7485" s="65" t="s">
        <v>16</v>
      </c>
      <c r="F7485" s="65" t="s">
        <v>1</v>
      </c>
      <c r="G7485" s="65" t="s">
        <v>1</v>
      </c>
      <c r="H7485" s="65" t="s">
        <v>17</v>
      </c>
      <c r="I7485" s="31">
        <f t="shared" ref="I7485:K7485" si="7021">SUM(I7486:I7487)</f>
        <v>8707951</v>
      </c>
      <c r="J7485" s="31">
        <f t="shared" si="7021"/>
        <v>8697951</v>
      </c>
      <c r="K7485" s="31">
        <f t="shared" si="7021"/>
        <v>4925771</v>
      </c>
      <c r="L7485" s="31">
        <f t="shared" si="6983"/>
        <v>2010000</v>
      </c>
      <c r="M7485" s="31">
        <f t="shared" ref="M7485" si="7022">SUM(M7486:M7487)</f>
        <v>421000</v>
      </c>
      <c r="N7485" s="31">
        <f t="shared" ref="N7485:O7485" si="7023">SUM(N7486:N7487)</f>
        <v>793000</v>
      </c>
      <c r="O7485" s="31">
        <f t="shared" si="7023"/>
        <v>796000</v>
      </c>
      <c r="P7485" s="31">
        <f t="shared" si="6986"/>
        <v>6935771</v>
      </c>
      <c r="Q7485" s="31">
        <f t="shared" si="6987"/>
        <v>79.740285959302369</v>
      </c>
      <c r="R7485" s="94"/>
      <c r="S7485" s="94"/>
      <c r="T7485" s="94"/>
      <c r="U7485" s="94"/>
      <c r="V7485" s="94"/>
      <c r="W7485" s="94"/>
      <c r="X7485" s="94"/>
      <c r="Y7485" s="94"/>
    </row>
    <row r="7486" spans="1:25" ht="15" customHeight="1" x14ac:dyDescent="0.25">
      <c r="A7486" s="64" t="s">
        <v>935</v>
      </c>
      <c r="B7486" s="64" t="s">
        <v>171</v>
      </c>
      <c r="C7486" s="64" t="s">
        <v>13</v>
      </c>
      <c r="D7486" s="64" t="s">
        <v>2451</v>
      </c>
      <c r="E7486" s="20" t="s">
        <v>19</v>
      </c>
      <c r="F7486" s="64"/>
      <c r="G7486" s="53" t="s">
        <v>1076</v>
      </c>
      <c r="H7486" s="53" t="s">
        <v>3960</v>
      </c>
      <c r="I7486" s="26">
        <v>7547951</v>
      </c>
      <c r="J7486" s="26">
        <v>7547951</v>
      </c>
      <c r="K7486" s="26">
        <v>4160000</v>
      </c>
      <c r="L7486" s="26">
        <f t="shared" si="6983"/>
        <v>1800000</v>
      </c>
      <c r="M7486" s="26">
        <v>400000</v>
      </c>
      <c r="N7486" s="26">
        <v>700000</v>
      </c>
      <c r="O7486" s="26">
        <v>700000</v>
      </c>
      <c r="P7486" s="26">
        <f t="shared" si="6986"/>
        <v>5960000</v>
      </c>
      <c r="Q7486" s="26">
        <f t="shared" si="6987"/>
        <v>78.961826858706416</v>
      </c>
      <c r="R7486" s="90"/>
      <c r="S7486" s="90"/>
      <c r="T7486" s="90"/>
      <c r="U7486" s="90"/>
      <c r="V7486" s="90"/>
      <c r="W7486" s="90"/>
      <c r="X7486" s="90"/>
      <c r="Y7486" s="90"/>
    </row>
    <row r="7487" spans="1:25" ht="15" customHeight="1" x14ac:dyDescent="0.25">
      <c r="A7487" s="63" t="s">
        <v>935</v>
      </c>
      <c r="B7487" s="63" t="s">
        <v>171</v>
      </c>
      <c r="C7487" s="63" t="s">
        <v>13</v>
      </c>
      <c r="D7487" s="63" t="s">
        <v>2451</v>
      </c>
      <c r="E7487" s="63" t="s">
        <v>21</v>
      </c>
      <c r="F7487" s="64" t="s">
        <v>1</v>
      </c>
      <c r="G7487" s="53" t="s">
        <v>1</v>
      </c>
      <c r="H7487" s="65" t="s">
        <v>22</v>
      </c>
      <c r="I7487" s="31">
        <f t="shared" ref="I7487:K7487" si="7024">SUM(I7488:I7492)</f>
        <v>1160000</v>
      </c>
      <c r="J7487" s="31">
        <f t="shared" si="7024"/>
        <v>1150000</v>
      </c>
      <c r="K7487" s="31">
        <f t="shared" si="7024"/>
        <v>765771</v>
      </c>
      <c r="L7487" s="31">
        <f t="shared" si="6983"/>
        <v>210000</v>
      </c>
      <c r="M7487" s="31">
        <f t="shared" ref="M7487" si="7025">SUM(M7488:M7492)</f>
        <v>21000</v>
      </c>
      <c r="N7487" s="31">
        <f t="shared" ref="N7487:O7487" si="7026">SUM(N7488:N7492)</f>
        <v>93000</v>
      </c>
      <c r="O7487" s="31">
        <f t="shared" si="7026"/>
        <v>96000</v>
      </c>
      <c r="P7487" s="31">
        <f t="shared" si="6986"/>
        <v>975771</v>
      </c>
      <c r="Q7487" s="31">
        <f t="shared" si="6987"/>
        <v>84.849652173913043</v>
      </c>
      <c r="R7487" s="94"/>
      <c r="S7487" s="94"/>
      <c r="T7487" s="94"/>
      <c r="U7487" s="94"/>
      <c r="V7487" s="94"/>
      <c r="W7487" s="94"/>
      <c r="X7487" s="94"/>
      <c r="Y7487" s="94"/>
    </row>
    <row r="7488" spans="1:25" ht="15" customHeight="1" x14ac:dyDescent="0.25">
      <c r="A7488" s="64" t="s">
        <v>935</v>
      </c>
      <c r="B7488" s="64" t="s">
        <v>171</v>
      </c>
      <c r="C7488" s="64" t="s">
        <v>13</v>
      </c>
      <c r="D7488" s="64" t="s">
        <v>2451</v>
      </c>
      <c r="E7488" s="20" t="s">
        <v>23</v>
      </c>
      <c r="F7488" s="64" t="s">
        <v>2453</v>
      </c>
      <c r="G7488" s="53" t="s">
        <v>1076</v>
      </c>
      <c r="H7488" s="53" t="s">
        <v>85</v>
      </c>
      <c r="I7488" s="26">
        <v>185600</v>
      </c>
      <c r="J7488" s="26">
        <v>185600</v>
      </c>
      <c r="K7488" s="26">
        <v>125000</v>
      </c>
      <c r="L7488" s="26">
        <f t="shared" si="6983"/>
        <v>48000</v>
      </c>
      <c r="M7488" s="26">
        <v>16000</v>
      </c>
      <c r="N7488" s="26">
        <v>16000</v>
      </c>
      <c r="O7488" s="26">
        <v>16000</v>
      </c>
      <c r="P7488" s="26">
        <f t="shared" si="6986"/>
        <v>173000</v>
      </c>
      <c r="Q7488" s="26">
        <f t="shared" si="6987"/>
        <v>93.21120689655173</v>
      </c>
      <c r="R7488" s="90"/>
      <c r="S7488" s="90"/>
      <c r="T7488" s="90"/>
      <c r="U7488" s="90"/>
      <c r="V7488" s="90"/>
      <c r="W7488" s="90"/>
      <c r="X7488" s="90"/>
      <c r="Y7488" s="90"/>
    </row>
    <row r="7489" spans="1:25" ht="15" customHeight="1" x14ac:dyDescent="0.25">
      <c r="A7489" s="64" t="s">
        <v>935</v>
      </c>
      <c r="B7489" s="64" t="s">
        <v>171</v>
      </c>
      <c r="C7489" s="64" t="s">
        <v>13</v>
      </c>
      <c r="D7489" s="64" t="s">
        <v>2451</v>
      </c>
      <c r="E7489" s="20" t="s">
        <v>23</v>
      </c>
      <c r="F7489" s="64" t="s">
        <v>2454</v>
      </c>
      <c r="G7489" s="53" t="s">
        <v>1076</v>
      </c>
      <c r="H7489" s="53" t="s">
        <v>25</v>
      </c>
      <c r="I7489" s="26">
        <v>660000</v>
      </c>
      <c r="J7489" s="26">
        <v>660000</v>
      </c>
      <c r="K7489" s="26">
        <v>440000</v>
      </c>
      <c r="L7489" s="26">
        <f t="shared" si="6983"/>
        <v>140000</v>
      </c>
      <c r="M7489" s="26">
        <v>0</v>
      </c>
      <c r="N7489" s="26">
        <v>60000</v>
      </c>
      <c r="O7489" s="26">
        <v>80000</v>
      </c>
      <c r="P7489" s="26">
        <f t="shared" si="6986"/>
        <v>580000</v>
      </c>
      <c r="Q7489" s="26">
        <f t="shared" si="6987"/>
        <v>87.878787878787875</v>
      </c>
      <c r="R7489" s="90"/>
      <c r="S7489" s="90"/>
      <c r="T7489" s="90"/>
      <c r="U7489" s="90"/>
      <c r="V7489" s="90"/>
      <c r="W7489" s="90"/>
      <c r="X7489" s="90"/>
      <c r="Y7489" s="90"/>
    </row>
    <row r="7490" spans="1:25" ht="15" customHeight="1" x14ac:dyDescent="0.25">
      <c r="A7490" s="64" t="s">
        <v>935</v>
      </c>
      <c r="B7490" s="64" t="s">
        <v>171</v>
      </c>
      <c r="C7490" s="64" t="s">
        <v>13</v>
      </c>
      <c r="D7490" s="64" t="s">
        <v>2451</v>
      </c>
      <c r="E7490" s="20" t="s">
        <v>23</v>
      </c>
      <c r="F7490" s="64" t="s">
        <v>2455</v>
      </c>
      <c r="G7490" s="53" t="s">
        <v>1076</v>
      </c>
      <c r="H7490" s="53" t="s">
        <v>27</v>
      </c>
      <c r="I7490" s="26">
        <v>184400</v>
      </c>
      <c r="J7490" s="26">
        <v>184400</v>
      </c>
      <c r="K7490" s="26">
        <v>170147</v>
      </c>
      <c r="L7490" s="26">
        <f t="shared" si="6983"/>
        <v>0</v>
      </c>
      <c r="M7490" s="26"/>
      <c r="N7490" s="26"/>
      <c r="O7490" s="26"/>
      <c r="P7490" s="26">
        <f t="shared" si="6986"/>
        <v>170147</v>
      </c>
      <c r="Q7490" s="26">
        <f t="shared" si="6987"/>
        <v>92.270607375271155</v>
      </c>
      <c r="R7490" s="90"/>
      <c r="S7490" s="90"/>
      <c r="T7490" s="90"/>
      <c r="U7490" s="90"/>
      <c r="V7490" s="90"/>
      <c r="W7490" s="90"/>
      <c r="X7490" s="90"/>
      <c r="Y7490" s="90"/>
    </row>
    <row r="7491" spans="1:25" ht="15" customHeight="1" x14ac:dyDescent="0.25">
      <c r="A7491" s="64" t="s">
        <v>935</v>
      </c>
      <c r="B7491" s="64" t="s">
        <v>171</v>
      </c>
      <c r="C7491" s="64" t="s">
        <v>13</v>
      </c>
      <c r="D7491" s="64" t="s">
        <v>2451</v>
      </c>
      <c r="E7491" s="20" t="s">
        <v>23</v>
      </c>
      <c r="F7491" s="64" t="s">
        <v>2456</v>
      </c>
      <c r="G7491" s="53" t="s">
        <v>1076</v>
      </c>
      <c r="H7491" s="53" t="s">
        <v>89</v>
      </c>
      <c r="I7491" s="26">
        <v>70000</v>
      </c>
      <c r="J7491" s="26">
        <v>70000</v>
      </c>
      <c r="K7491" s="26">
        <v>5000</v>
      </c>
      <c r="L7491" s="26">
        <f t="shared" si="6983"/>
        <v>17000</v>
      </c>
      <c r="M7491" s="26">
        <v>0</v>
      </c>
      <c r="N7491" s="26">
        <v>17000</v>
      </c>
      <c r="O7491" s="26">
        <v>0</v>
      </c>
      <c r="P7491" s="26">
        <f t="shared" si="6986"/>
        <v>22000</v>
      </c>
      <c r="Q7491" s="26">
        <f t="shared" si="6987"/>
        <v>31.428571428571427</v>
      </c>
      <c r="R7491" s="90"/>
      <c r="S7491" s="90"/>
      <c r="T7491" s="90"/>
      <c r="U7491" s="90"/>
      <c r="V7491" s="90"/>
      <c r="W7491" s="90"/>
      <c r="X7491" s="90"/>
      <c r="Y7491" s="90"/>
    </row>
    <row r="7492" spans="1:25" ht="15" customHeight="1" x14ac:dyDescent="0.25">
      <c r="A7492" s="64" t="s">
        <v>935</v>
      </c>
      <c r="B7492" s="64" t="s">
        <v>171</v>
      </c>
      <c r="C7492" s="64" t="s">
        <v>13</v>
      </c>
      <c r="D7492" s="64" t="s">
        <v>2451</v>
      </c>
      <c r="E7492" s="20" t="s">
        <v>23</v>
      </c>
      <c r="F7492" s="64" t="s">
        <v>2457</v>
      </c>
      <c r="G7492" s="53" t="s">
        <v>1076</v>
      </c>
      <c r="H7492" s="53" t="s">
        <v>29</v>
      </c>
      <c r="I7492" s="26">
        <v>60000</v>
      </c>
      <c r="J7492" s="26">
        <v>50000</v>
      </c>
      <c r="K7492" s="26">
        <v>25624</v>
      </c>
      <c r="L7492" s="26">
        <f t="shared" si="6983"/>
        <v>5000</v>
      </c>
      <c r="M7492" s="26">
        <v>5000</v>
      </c>
      <c r="N7492" s="26">
        <v>0</v>
      </c>
      <c r="O7492" s="26">
        <v>0</v>
      </c>
      <c r="P7492" s="26">
        <f t="shared" si="6986"/>
        <v>30624</v>
      </c>
      <c r="Q7492" s="26">
        <f t="shared" si="6987"/>
        <v>61.248000000000005</v>
      </c>
      <c r="R7492" s="90"/>
      <c r="S7492" s="90"/>
      <c r="T7492" s="90"/>
      <c r="U7492" s="90"/>
      <c r="V7492" s="90"/>
      <c r="W7492" s="90"/>
      <c r="X7492" s="90"/>
      <c r="Y7492" s="90"/>
    </row>
    <row r="7493" spans="1:25" ht="15" customHeight="1" x14ac:dyDescent="0.25">
      <c r="A7493" s="63" t="s">
        <v>935</v>
      </c>
      <c r="B7493" s="63" t="s">
        <v>171</v>
      </c>
      <c r="C7493" s="63" t="s">
        <v>13</v>
      </c>
      <c r="D7493" s="63" t="s">
        <v>2451</v>
      </c>
      <c r="E7493" s="65" t="s">
        <v>30</v>
      </c>
      <c r="F7493" s="65" t="s">
        <v>1</v>
      </c>
      <c r="G7493" s="65" t="s">
        <v>1</v>
      </c>
      <c r="H7493" s="65" t="s">
        <v>31</v>
      </c>
      <c r="I7493" s="31">
        <f t="shared" ref="I7493:K7493" si="7027">SUM(I7494)</f>
        <v>792813</v>
      </c>
      <c r="J7493" s="31">
        <f t="shared" si="7027"/>
        <v>792813</v>
      </c>
      <c r="K7493" s="31">
        <f t="shared" si="7027"/>
        <v>470000</v>
      </c>
      <c r="L7493" s="31">
        <f t="shared" si="6983"/>
        <v>180000</v>
      </c>
      <c r="M7493" s="31">
        <f t="shared" ref="M7493" si="7028">SUM(M7494)</f>
        <v>20000</v>
      </c>
      <c r="N7493" s="31">
        <f t="shared" ref="N7493:O7493" si="7029">SUM(N7494)</f>
        <v>80000</v>
      </c>
      <c r="O7493" s="31">
        <f t="shared" si="7029"/>
        <v>80000</v>
      </c>
      <c r="P7493" s="31">
        <f t="shared" si="6986"/>
        <v>650000</v>
      </c>
      <c r="Q7493" s="31">
        <f t="shared" si="6987"/>
        <v>81.986546638362384</v>
      </c>
      <c r="R7493" s="94"/>
      <c r="S7493" s="94"/>
      <c r="T7493" s="94"/>
      <c r="U7493" s="94"/>
      <c r="V7493" s="94"/>
      <c r="W7493" s="94"/>
      <c r="X7493" s="94"/>
      <c r="Y7493" s="94"/>
    </row>
    <row r="7494" spans="1:25" ht="15" customHeight="1" x14ac:dyDescent="0.25">
      <c r="A7494" s="64" t="s">
        <v>935</v>
      </c>
      <c r="B7494" s="64" t="s">
        <v>171</v>
      </c>
      <c r="C7494" s="64" t="s">
        <v>13</v>
      </c>
      <c r="D7494" s="64" t="s">
        <v>2451</v>
      </c>
      <c r="E7494" s="20" t="s">
        <v>33</v>
      </c>
      <c r="F7494" s="64"/>
      <c r="G7494" s="53" t="s">
        <v>1076</v>
      </c>
      <c r="H7494" s="53" t="s">
        <v>3961</v>
      </c>
      <c r="I7494" s="26">
        <v>792813</v>
      </c>
      <c r="J7494" s="26">
        <v>792813</v>
      </c>
      <c r="K7494" s="26">
        <v>470000</v>
      </c>
      <c r="L7494" s="26">
        <f t="shared" si="6983"/>
        <v>180000</v>
      </c>
      <c r="M7494" s="26">
        <v>20000</v>
      </c>
      <c r="N7494" s="26">
        <v>80000</v>
      </c>
      <c r="O7494" s="26">
        <v>80000</v>
      </c>
      <c r="P7494" s="26">
        <f t="shared" si="6986"/>
        <v>650000</v>
      </c>
      <c r="Q7494" s="26">
        <f t="shared" si="6987"/>
        <v>81.986546638362384</v>
      </c>
      <c r="R7494" s="90"/>
      <c r="S7494" s="90"/>
      <c r="T7494" s="90"/>
      <c r="U7494" s="90"/>
      <c r="V7494" s="90"/>
      <c r="W7494" s="90"/>
      <c r="X7494" s="90"/>
      <c r="Y7494" s="90"/>
    </row>
    <row r="7495" spans="1:25" ht="15" customHeight="1" x14ac:dyDescent="0.25">
      <c r="A7495" s="63" t="s">
        <v>935</v>
      </c>
      <c r="B7495" s="63" t="s">
        <v>171</v>
      </c>
      <c r="C7495" s="63" t="s">
        <v>13</v>
      </c>
      <c r="D7495" s="63" t="s">
        <v>2451</v>
      </c>
      <c r="E7495" s="65" t="s">
        <v>34</v>
      </c>
      <c r="F7495" s="65" t="s">
        <v>1</v>
      </c>
      <c r="G7495" s="65" t="s">
        <v>1</v>
      </c>
      <c r="H7495" s="65" t="s">
        <v>35</v>
      </c>
      <c r="I7495" s="31">
        <f t="shared" ref="I7495:K7495" si="7030">SUM(I7496:I7504)</f>
        <v>2257499</v>
      </c>
      <c r="J7495" s="31">
        <f t="shared" si="7030"/>
        <v>1685400</v>
      </c>
      <c r="K7495" s="31">
        <f t="shared" si="7030"/>
        <v>728950</v>
      </c>
      <c r="L7495" s="31">
        <f t="shared" si="6983"/>
        <v>416500</v>
      </c>
      <c r="M7495" s="31">
        <f t="shared" ref="M7495" si="7031">SUM(M7496:M7504)</f>
        <v>94000</v>
      </c>
      <c r="N7495" s="31">
        <f t="shared" ref="N7495:O7495" si="7032">SUM(N7496:N7504)</f>
        <v>191000</v>
      </c>
      <c r="O7495" s="31">
        <f t="shared" si="7032"/>
        <v>131500</v>
      </c>
      <c r="P7495" s="31">
        <f t="shared" si="6986"/>
        <v>1145450</v>
      </c>
      <c r="Q7495" s="31">
        <f t="shared" si="6987"/>
        <v>67.963094814287402</v>
      </c>
      <c r="R7495" s="94"/>
      <c r="S7495" s="94"/>
      <c r="T7495" s="94"/>
      <c r="U7495" s="94"/>
      <c r="V7495" s="94"/>
      <c r="W7495" s="94"/>
      <c r="X7495" s="94"/>
      <c r="Y7495" s="94"/>
    </row>
    <row r="7496" spans="1:25" ht="15" customHeight="1" x14ac:dyDescent="0.25">
      <c r="A7496" s="64" t="s">
        <v>935</v>
      </c>
      <c r="B7496" s="64" t="s">
        <v>171</v>
      </c>
      <c r="C7496" s="64" t="s">
        <v>13</v>
      </c>
      <c r="D7496" s="64" t="s">
        <v>2451</v>
      </c>
      <c r="E7496" s="20" t="s">
        <v>38</v>
      </c>
      <c r="F7496" s="64"/>
      <c r="G7496" s="53" t="s">
        <v>1076</v>
      </c>
      <c r="H7496" s="53" t="s">
        <v>37</v>
      </c>
      <c r="I7496" s="26">
        <v>10500</v>
      </c>
      <c r="J7496" s="26">
        <v>0</v>
      </c>
      <c r="K7496" s="26">
        <v>0</v>
      </c>
      <c r="L7496" s="26">
        <f t="shared" si="6983"/>
        <v>0</v>
      </c>
      <c r="M7496" s="26">
        <v>0</v>
      </c>
      <c r="N7496" s="26">
        <v>0</v>
      </c>
      <c r="O7496" s="26">
        <v>0</v>
      </c>
      <c r="P7496" s="26">
        <f t="shared" si="6986"/>
        <v>0</v>
      </c>
      <c r="Q7496" s="26" t="str">
        <f t="shared" si="6987"/>
        <v>-</v>
      </c>
      <c r="R7496" s="90"/>
      <c r="S7496" s="90"/>
      <c r="T7496" s="90"/>
      <c r="U7496" s="90"/>
      <c r="V7496" s="90"/>
      <c r="W7496" s="90"/>
      <c r="X7496" s="90"/>
      <c r="Y7496" s="90"/>
    </row>
    <row r="7497" spans="1:25" ht="15" customHeight="1" x14ac:dyDescent="0.25">
      <c r="A7497" s="64" t="s">
        <v>935</v>
      </c>
      <c r="B7497" s="64" t="s">
        <v>171</v>
      </c>
      <c r="C7497" s="64" t="s">
        <v>13</v>
      </c>
      <c r="D7497" s="64" t="s">
        <v>2451</v>
      </c>
      <c r="E7497" s="20" t="s">
        <v>298</v>
      </c>
      <c r="F7497" s="64"/>
      <c r="G7497" s="53" t="s">
        <v>1076</v>
      </c>
      <c r="H7497" s="53" t="s">
        <v>297</v>
      </c>
      <c r="I7497" s="26">
        <v>610000</v>
      </c>
      <c r="J7497" s="26">
        <v>280000</v>
      </c>
      <c r="K7497" s="26">
        <v>190000</v>
      </c>
      <c r="L7497" s="26">
        <f t="shared" si="6983"/>
        <v>0</v>
      </c>
      <c r="M7497" s="26">
        <v>0</v>
      </c>
      <c r="N7497" s="26">
        <v>0</v>
      </c>
      <c r="O7497" s="26">
        <v>0</v>
      </c>
      <c r="P7497" s="26">
        <f t="shared" si="6986"/>
        <v>190000</v>
      </c>
      <c r="Q7497" s="26">
        <f t="shared" si="6987"/>
        <v>67.857142857142861</v>
      </c>
      <c r="R7497" s="90"/>
      <c r="S7497" s="90"/>
      <c r="T7497" s="90"/>
      <c r="U7497" s="90"/>
      <c r="V7497" s="90"/>
      <c r="W7497" s="90"/>
      <c r="X7497" s="90"/>
      <c r="Y7497" s="90"/>
    </row>
    <row r="7498" spans="1:25" ht="15" customHeight="1" x14ac:dyDescent="0.25">
      <c r="A7498" s="64" t="s">
        <v>935</v>
      </c>
      <c r="B7498" s="64" t="s">
        <v>171</v>
      </c>
      <c r="C7498" s="64" t="s">
        <v>13</v>
      </c>
      <c r="D7498" s="64" t="s">
        <v>2451</v>
      </c>
      <c r="E7498" s="20" t="s">
        <v>301</v>
      </c>
      <c r="F7498" s="64"/>
      <c r="G7498" s="53" t="s">
        <v>1076</v>
      </c>
      <c r="H7498" s="53" t="s">
        <v>300</v>
      </c>
      <c r="I7498" s="26">
        <v>155000</v>
      </c>
      <c r="J7498" s="26">
        <v>155000</v>
      </c>
      <c r="K7498" s="26">
        <v>87000</v>
      </c>
      <c r="L7498" s="26">
        <f t="shared" si="6983"/>
        <v>30000</v>
      </c>
      <c r="M7498" s="26">
        <v>0</v>
      </c>
      <c r="N7498" s="26">
        <v>15000</v>
      </c>
      <c r="O7498" s="26">
        <v>15000</v>
      </c>
      <c r="P7498" s="26">
        <f t="shared" si="6986"/>
        <v>117000</v>
      </c>
      <c r="Q7498" s="26">
        <f t="shared" si="6987"/>
        <v>75.483870967741936</v>
      </c>
      <c r="R7498" s="90"/>
      <c r="S7498" s="90"/>
      <c r="T7498" s="90"/>
      <c r="U7498" s="90"/>
      <c r="V7498" s="90"/>
      <c r="W7498" s="90"/>
      <c r="X7498" s="90"/>
      <c r="Y7498" s="90"/>
    </row>
    <row r="7499" spans="1:25" ht="15" customHeight="1" x14ac:dyDescent="0.25">
      <c r="A7499" s="64" t="s">
        <v>935</v>
      </c>
      <c r="B7499" s="64" t="s">
        <v>171</v>
      </c>
      <c r="C7499" s="64" t="s">
        <v>13</v>
      </c>
      <c r="D7499" s="64" t="s">
        <v>2451</v>
      </c>
      <c r="E7499" s="20" t="s">
        <v>218</v>
      </c>
      <c r="F7499" s="64"/>
      <c r="G7499" s="53" t="s">
        <v>1076</v>
      </c>
      <c r="H7499" s="53" t="s">
        <v>217</v>
      </c>
      <c r="I7499" s="26">
        <v>853679</v>
      </c>
      <c r="J7499" s="26">
        <v>750000</v>
      </c>
      <c r="K7499" s="26">
        <v>230000</v>
      </c>
      <c r="L7499" s="26">
        <f t="shared" si="6983"/>
        <v>230000</v>
      </c>
      <c r="M7499" s="26">
        <v>60000</v>
      </c>
      <c r="N7499" s="26">
        <v>110000</v>
      </c>
      <c r="O7499" s="26">
        <v>60000</v>
      </c>
      <c r="P7499" s="26">
        <f t="shared" si="6986"/>
        <v>460000</v>
      </c>
      <c r="Q7499" s="26">
        <f t="shared" si="6987"/>
        <v>61.333333333333329</v>
      </c>
      <c r="R7499" s="90"/>
      <c r="S7499" s="90"/>
      <c r="T7499" s="90"/>
      <c r="U7499" s="90"/>
      <c r="V7499" s="90"/>
      <c r="W7499" s="90"/>
      <c r="X7499" s="90"/>
      <c r="Y7499" s="90"/>
    </row>
    <row r="7500" spans="1:25" ht="15" customHeight="1" x14ac:dyDescent="0.25">
      <c r="A7500" s="64" t="s">
        <v>935</v>
      </c>
      <c r="B7500" s="64" t="s">
        <v>171</v>
      </c>
      <c r="C7500" s="64" t="s">
        <v>13</v>
      </c>
      <c r="D7500" s="64" t="s">
        <v>2451</v>
      </c>
      <c r="E7500" s="20" t="s">
        <v>303</v>
      </c>
      <c r="F7500" s="64"/>
      <c r="G7500" s="53" t="s">
        <v>1076</v>
      </c>
      <c r="H7500" s="53" t="s">
        <v>302</v>
      </c>
      <c r="I7500" s="26">
        <v>26000</v>
      </c>
      <c r="J7500" s="26">
        <v>25000</v>
      </c>
      <c r="K7500" s="26">
        <v>11000</v>
      </c>
      <c r="L7500" s="26">
        <f t="shared" si="6983"/>
        <v>5500</v>
      </c>
      <c r="M7500" s="26">
        <v>1500</v>
      </c>
      <c r="N7500" s="26">
        <v>2000</v>
      </c>
      <c r="O7500" s="26">
        <v>2000</v>
      </c>
      <c r="P7500" s="26">
        <f t="shared" si="6986"/>
        <v>16500</v>
      </c>
      <c r="Q7500" s="26">
        <f t="shared" si="6987"/>
        <v>66</v>
      </c>
      <c r="R7500" s="90"/>
      <c r="S7500" s="90"/>
      <c r="T7500" s="90"/>
      <c r="U7500" s="90"/>
      <c r="V7500" s="90"/>
      <c r="W7500" s="90"/>
      <c r="X7500" s="90"/>
      <c r="Y7500" s="90"/>
    </row>
    <row r="7501" spans="1:25" ht="15" customHeight="1" x14ac:dyDescent="0.25">
      <c r="A7501" s="64" t="s">
        <v>935</v>
      </c>
      <c r="B7501" s="64" t="s">
        <v>171</v>
      </c>
      <c r="C7501" s="64" t="s">
        <v>13</v>
      </c>
      <c r="D7501" s="64" t="s">
        <v>2451</v>
      </c>
      <c r="E7501" s="20" t="s">
        <v>305</v>
      </c>
      <c r="F7501" s="64"/>
      <c r="G7501" s="53" t="s">
        <v>1076</v>
      </c>
      <c r="H7501" s="53" t="s">
        <v>304</v>
      </c>
      <c r="I7501" s="26">
        <v>17300</v>
      </c>
      <c r="J7501" s="26">
        <v>17300</v>
      </c>
      <c r="K7501" s="26">
        <v>8850</v>
      </c>
      <c r="L7501" s="26">
        <f t="shared" si="6983"/>
        <v>4500</v>
      </c>
      <c r="M7501" s="26">
        <v>1500</v>
      </c>
      <c r="N7501" s="26">
        <v>1500</v>
      </c>
      <c r="O7501" s="26">
        <v>1500</v>
      </c>
      <c r="P7501" s="26">
        <f t="shared" si="6986"/>
        <v>13350</v>
      </c>
      <c r="Q7501" s="26">
        <f t="shared" si="6987"/>
        <v>77.167630057803478</v>
      </c>
      <c r="R7501" s="90"/>
      <c r="S7501" s="90"/>
      <c r="T7501" s="90"/>
      <c r="U7501" s="90"/>
      <c r="V7501" s="90"/>
      <c r="W7501" s="90"/>
      <c r="X7501" s="90"/>
      <c r="Y7501" s="90"/>
    </row>
    <row r="7502" spans="1:25" ht="15" customHeight="1" x14ac:dyDescent="0.25">
      <c r="A7502" s="64" t="s">
        <v>935</v>
      </c>
      <c r="B7502" s="64" t="s">
        <v>171</v>
      </c>
      <c r="C7502" s="64" t="s">
        <v>13</v>
      </c>
      <c r="D7502" s="64" t="s">
        <v>2451</v>
      </c>
      <c r="E7502" s="20" t="s">
        <v>308</v>
      </c>
      <c r="F7502" s="64"/>
      <c r="G7502" s="53" t="s">
        <v>1076</v>
      </c>
      <c r="H7502" s="53" t="s">
        <v>307</v>
      </c>
      <c r="I7502" s="26">
        <v>230000</v>
      </c>
      <c r="J7502" s="26">
        <v>200000</v>
      </c>
      <c r="K7502" s="26">
        <v>65000</v>
      </c>
      <c r="L7502" s="26">
        <f t="shared" si="6983"/>
        <v>70000</v>
      </c>
      <c r="M7502" s="26">
        <v>0</v>
      </c>
      <c r="N7502" s="26">
        <v>40000</v>
      </c>
      <c r="O7502" s="26">
        <v>30000</v>
      </c>
      <c r="P7502" s="26">
        <f t="shared" si="6986"/>
        <v>135000</v>
      </c>
      <c r="Q7502" s="26">
        <f t="shared" si="6987"/>
        <v>67.5</v>
      </c>
      <c r="R7502" s="90"/>
      <c r="S7502" s="90"/>
      <c r="T7502" s="90"/>
      <c r="U7502" s="90"/>
      <c r="V7502" s="90"/>
      <c r="W7502" s="90"/>
      <c r="X7502" s="90"/>
      <c r="Y7502" s="90"/>
    </row>
    <row r="7503" spans="1:25" ht="15" customHeight="1" x14ac:dyDescent="0.25">
      <c r="A7503" s="64" t="s">
        <v>935</v>
      </c>
      <c r="B7503" s="64" t="s">
        <v>171</v>
      </c>
      <c r="C7503" s="64" t="s">
        <v>13</v>
      </c>
      <c r="D7503" s="64" t="s">
        <v>2451</v>
      </c>
      <c r="E7503" s="20" t="s">
        <v>311</v>
      </c>
      <c r="F7503" s="64"/>
      <c r="G7503" s="53" t="s">
        <v>1076</v>
      </c>
      <c r="H7503" s="53" t="s">
        <v>310</v>
      </c>
      <c r="I7503" s="26">
        <v>21100</v>
      </c>
      <c r="J7503" s="26">
        <v>21100</v>
      </c>
      <c r="K7503" s="26">
        <v>21100</v>
      </c>
      <c r="L7503" s="26">
        <f t="shared" si="6983"/>
        <v>0</v>
      </c>
      <c r="M7503" s="26">
        <v>0</v>
      </c>
      <c r="N7503" s="26">
        <v>0</v>
      </c>
      <c r="O7503" s="26">
        <v>0</v>
      </c>
      <c r="P7503" s="26">
        <f t="shared" si="6986"/>
        <v>21100</v>
      </c>
      <c r="Q7503" s="26">
        <f t="shared" si="6987"/>
        <v>100</v>
      </c>
      <c r="R7503" s="90"/>
      <c r="S7503" s="90"/>
      <c r="T7503" s="90"/>
      <c r="U7503" s="90"/>
      <c r="V7503" s="90"/>
      <c r="W7503" s="90"/>
      <c r="X7503" s="90"/>
      <c r="Y7503" s="90"/>
    </row>
    <row r="7504" spans="1:25" ht="15" customHeight="1" x14ac:dyDescent="0.25">
      <c r="A7504" s="63" t="s">
        <v>935</v>
      </c>
      <c r="B7504" s="63" t="s">
        <v>171</v>
      </c>
      <c r="C7504" s="63" t="s">
        <v>13</v>
      </c>
      <c r="D7504" s="63" t="s">
        <v>2451</v>
      </c>
      <c r="E7504" s="63" t="s">
        <v>39</v>
      </c>
      <c r="F7504" s="64" t="s">
        <v>1</v>
      </c>
      <c r="G7504" s="53" t="s">
        <v>1</v>
      </c>
      <c r="H7504" s="65" t="s">
        <v>40</v>
      </c>
      <c r="I7504" s="31">
        <f t="shared" ref="I7504:K7504" si="7033">SUM(I7505:I7507)</f>
        <v>333920</v>
      </c>
      <c r="J7504" s="31">
        <f t="shared" si="7033"/>
        <v>237000</v>
      </c>
      <c r="K7504" s="31">
        <f t="shared" si="7033"/>
        <v>116000</v>
      </c>
      <c r="L7504" s="31">
        <f t="shared" ref="L7504:L7567" si="7034">SUM(M7504:O7504)</f>
        <v>76500</v>
      </c>
      <c r="M7504" s="31">
        <f t="shared" ref="M7504" si="7035">SUM(M7505:M7507)</f>
        <v>31000</v>
      </c>
      <c r="N7504" s="31">
        <f t="shared" ref="N7504:O7504" si="7036">SUM(N7505:N7507)</f>
        <v>22500</v>
      </c>
      <c r="O7504" s="31">
        <f t="shared" si="7036"/>
        <v>23000</v>
      </c>
      <c r="P7504" s="31">
        <f t="shared" ref="P7504:P7567" si="7037">K7504+L7504</f>
        <v>192500</v>
      </c>
      <c r="Q7504" s="31">
        <f t="shared" ref="Q7504:Q7567" si="7038">IF(J7504=0,"-",P7504/J7504*100)</f>
        <v>81.223628691983123</v>
      </c>
      <c r="R7504" s="94"/>
      <c r="S7504" s="94"/>
      <c r="T7504" s="94"/>
      <c r="U7504" s="94"/>
      <c r="V7504" s="94"/>
      <c r="W7504" s="94"/>
      <c r="X7504" s="94"/>
      <c r="Y7504" s="94"/>
    </row>
    <row r="7505" spans="1:25" ht="15" customHeight="1" x14ac:dyDescent="0.25">
      <c r="A7505" s="64" t="s">
        <v>935</v>
      </c>
      <c r="B7505" s="64" t="s">
        <v>171</v>
      </c>
      <c r="C7505" s="64" t="s">
        <v>13</v>
      </c>
      <c r="D7505" s="64" t="s">
        <v>2451</v>
      </c>
      <c r="E7505" s="20" t="s">
        <v>41</v>
      </c>
      <c r="F7505" s="64"/>
      <c r="G7505" s="53" t="s">
        <v>1076</v>
      </c>
      <c r="H7505" s="53" t="s">
        <v>40</v>
      </c>
      <c r="I7505" s="26">
        <v>298920</v>
      </c>
      <c r="J7505" s="26">
        <v>202000</v>
      </c>
      <c r="K7505" s="26">
        <v>100000</v>
      </c>
      <c r="L7505" s="26">
        <f t="shared" si="7034"/>
        <v>70000</v>
      </c>
      <c r="M7505" s="26">
        <v>30000</v>
      </c>
      <c r="N7505" s="26">
        <v>20000</v>
      </c>
      <c r="O7505" s="26">
        <v>20000</v>
      </c>
      <c r="P7505" s="26">
        <f t="shared" si="7037"/>
        <v>170000</v>
      </c>
      <c r="Q7505" s="26">
        <f t="shared" si="7038"/>
        <v>84.158415841584159</v>
      </c>
      <c r="R7505" s="90"/>
      <c r="S7505" s="90"/>
      <c r="T7505" s="90"/>
      <c r="U7505" s="90"/>
      <c r="V7505" s="90"/>
      <c r="W7505" s="90"/>
      <c r="X7505" s="90"/>
      <c r="Y7505" s="90"/>
    </row>
    <row r="7506" spans="1:25" ht="15" customHeight="1" x14ac:dyDescent="0.25">
      <c r="A7506" s="64" t="s">
        <v>935</v>
      </c>
      <c r="B7506" s="64" t="s">
        <v>171</v>
      </c>
      <c r="C7506" s="64" t="s">
        <v>13</v>
      </c>
      <c r="D7506" s="64" t="s">
        <v>2451</v>
      </c>
      <c r="E7506" s="20" t="s">
        <v>41</v>
      </c>
      <c r="F7506" s="64" t="s">
        <v>2458</v>
      </c>
      <c r="G7506" s="53" t="s">
        <v>1076</v>
      </c>
      <c r="H7506" s="53" t="s">
        <v>49</v>
      </c>
      <c r="I7506" s="26">
        <v>25000</v>
      </c>
      <c r="J7506" s="26">
        <v>25000</v>
      </c>
      <c r="K7506" s="26">
        <v>16000</v>
      </c>
      <c r="L7506" s="26">
        <f t="shared" si="7034"/>
        <v>6500</v>
      </c>
      <c r="M7506" s="26">
        <v>1000</v>
      </c>
      <c r="N7506" s="26">
        <v>2500</v>
      </c>
      <c r="O7506" s="26">
        <v>3000</v>
      </c>
      <c r="P7506" s="26">
        <f t="shared" si="7037"/>
        <v>22500</v>
      </c>
      <c r="Q7506" s="26">
        <f t="shared" si="7038"/>
        <v>90</v>
      </c>
      <c r="R7506" s="90"/>
      <c r="S7506" s="90"/>
      <c r="T7506" s="90"/>
      <c r="U7506" s="90"/>
      <c r="V7506" s="90"/>
      <c r="W7506" s="90"/>
      <c r="X7506" s="90"/>
      <c r="Y7506" s="90"/>
    </row>
    <row r="7507" spans="1:25" ht="22.5" customHeight="1" x14ac:dyDescent="0.25">
      <c r="A7507" s="64" t="s">
        <v>935</v>
      </c>
      <c r="B7507" s="64" t="s">
        <v>171</v>
      </c>
      <c r="C7507" s="64" t="s">
        <v>13</v>
      </c>
      <c r="D7507" s="64" t="s">
        <v>2451</v>
      </c>
      <c r="E7507" s="20" t="s">
        <v>41</v>
      </c>
      <c r="F7507" s="64" t="s">
        <v>2459</v>
      </c>
      <c r="G7507" s="53" t="s">
        <v>1076</v>
      </c>
      <c r="H7507" s="53" t="s">
        <v>55</v>
      </c>
      <c r="I7507" s="26">
        <v>10000</v>
      </c>
      <c r="J7507" s="26">
        <v>10000</v>
      </c>
      <c r="K7507" s="26">
        <v>0</v>
      </c>
      <c r="L7507" s="26">
        <f t="shared" si="7034"/>
        <v>0</v>
      </c>
      <c r="M7507" s="26">
        <v>0</v>
      </c>
      <c r="N7507" s="26">
        <v>0</v>
      </c>
      <c r="O7507" s="26">
        <v>0</v>
      </c>
      <c r="P7507" s="26">
        <f t="shared" si="7037"/>
        <v>0</v>
      </c>
      <c r="Q7507" s="26">
        <f t="shared" si="7038"/>
        <v>0</v>
      </c>
      <c r="R7507" s="90"/>
      <c r="S7507" s="90"/>
      <c r="T7507" s="90"/>
      <c r="U7507" s="90"/>
      <c r="V7507" s="90"/>
      <c r="W7507" s="90"/>
      <c r="X7507" s="90"/>
      <c r="Y7507" s="90"/>
    </row>
    <row r="7508" spans="1:25" ht="13.5" customHeight="1" x14ac:dyDescent="0.25">
      <c r="A7508" s="63" t="s">
        <v>1</v>
      </c>
      <c r="B7508" s="63" t="s">
        <v>1</v>
      </c>
      <c r="C7508" s="63" t="s">
        <v>1</v>
      </c>
      <c r="D7508" s="65" t="s">
        <v>1</v>
      </c>
      <c r="E7508" s="65" t="s">
        <v>1</v>
      </c>
      <c r="F7508" s="65" t="s">
        <v>1</v>
      </c>
      <c r="G7508" s="65" t="s">
        <v>1</v>
      </c>
      <c r="H7508" s="66" t="s">
        <v>56</v>
      </c>
      <c r="I7508" s="30">
        <f t="shared" ref="I7508:K7509" si="7039">SUM(I7509)</f>
        <v>100</v>
      </c>
      <c r="J7508" s="30">
        <f t="shared" si="7039"/>
        <v>100</v>
      </c>
      <c r="K7508" s="30">
        <f t="shared" si="7039"/>
        <v>0</v>
      </c>
      <c r="L7508" s="30">
        <f t="shared" si="7034"/>
        <v>0</v>
      </c>
      <c r="M7508" s="30">
        <f t="shared" ref="M7508:M7509" si="7040">SUM(M7509)</f>
        <v>0</v>
      </c>
      <c r="N7508" s="30">
        <f t="shared" ref="N7508:O7509" si="7041">SUM(N7509)</f>
        <v>0</v>
      </c>
      <c r="O7508" s="30">
        <f t="shared" si="7041"/>
        <v>0</v>
      </c>
      <c r="P7508" s="30">
        <f t="shared" si="7037"/>
        <v>0</v>
      </c>
      <c r="Q7508" s="30">
        <f t="shared" si="7038"/>
        <v>0</v>
      </c>
      <c r="R7508" s="93"/>
      <c r="S7508" s="93"/>
      <c r="T7508" s="93"/>
      <c r="U7508" s="93"/>
      <c r="V7508" s="93"/>
      <c r="W7508" s="93"/>
      <c r="X7508" s="93"/>
      <c r="Y7508" s="93"/>
    </row>
    <row r="7509" spans="1:25" ht="15" customHeight="1" x14ac:dyDescent="0.25">
      <c r="A7509" s="63" t="s">
        <v>935</v>
      </c>
      <c r="B7509" s="63" t="s">
        <v>171</v>
      </c>
      <c r="C7509" s="63" t="s">
        <v>13</v>
      </c>
      <c r="D7509" s="63" t="s">
        <v>2451</v>
      </c>
      <c r="E7509" s="65" t="s">
        <v>57</v>
      </c>
      <c r="F7509" s="65" t="s">
        <v>1</v>
      </c>
      <c r="G7509" s="65" t="s">
        <v>1</v>
      </c>
      <c r="H7509" s="65" t="s">
        <v>58</v>
      </c>
      <c r="I7509" s="31">
        <f t="shared" si="7039"/>
        <v>100</v>
      </c>
      <c r="J7509" s="31">
        <f t="shared" si="7039"/>
        <v>100</v>
      </c>
      <c r="K7509" s="31">
        <f t="shared" si="7039"/>
        <v>0</v>
      </c>
      <c r="L7509" s="31">
        <f t="shared" si="7034"/>
        <v>0</v>
      </c>
      <c r="M7509" s="31">
        <f t="shared" si="7040"/>
        <v>0</v>
      </c>
      <c r="N7509" s="31">
        <f t="shared" si="7041"/>
        <v>0</v>
      </c>
      <c r="O7509" s="31">
        <f t="shared" si="7041"/>
        <v>0</v>
      </c>
      <c r="P7509" s="31">
        <f t="shared" si="7037"/>
        <v>0</v>
      </c>
      <c r="Q7509" s="31">
        <f t="shared" si="7038"/>
        <v>0</v>
      </c>
      <c r="R7509" s="94"/>
      <c r="S7509" s="94"/>
      <c r="T7509" s="94"/>
      <c r="U7509" s="94"/>
      <c r="V7509" s="94"/>
      <c r="W7509" s="94"/>
      <c r="X7509" s="94"/>
      <c r="Y7509" s="94"/>
    </row>
    <row r="7510" spans="1:25" ht="15" customHeight="1" x14ac:dyDescent="0.25">
      <c r="A7510" s="64" t="s">
        <v>935</v>
      </c>
      <c r="B7510" s="64" t="s">
        <v>171</v>
      </c>
      <c r="C7510" s="64" t="s">
        <v>13</v>
      </c>
      <c r="D7510" s="64" t="s">
        <v>2451</v>
      </c>
      <c r="E7510" s="20" t="s">
        <v>68</v>
      </c>
      <c r="F7510" s="64"/>
      <c r="G7510" s="53" t="s">
        <v>1076</v>
      </c>
      <c r="H7510" s="53" t="s">
        <v>67</v>
      </c>
      <c r="I7510" s="26">
        <v>100</v>
      </c>
      <c r="J7510" s="26">
        <v>100</v>
      </c>
      <c r="K7510" s="26">
        <v>0</v>
      </c>
      <c r="L7510" s="26">
        <f t="shared" si="7034"/>
        <v>0</v>
      </c>
      <c r="M7510" s="26"/>
      <c r="N7510" s="26"/>
      <c r="O7510" s="26"/>
      <c r="P7510" s="26">
        <f t="shared" si="7037"/>
        <v>0</v>
      </c>
      <c r="Q7510" s="26">
        <f t="shared" si="7038"/>
        <v>0</v>
      </c>
      <c r="R7510" s="90"/>
      <c r="S7510" s="90"/>
      <c r="T7510" s="90"/>
      <c r="U7510" s="90"/>
      <c r="V7510" s="90"/>
      <c r="W7510" s="90"/>
      <c r="X7510" s="90"/>
      <c r="Y7510" s="90"/>
    </row>
    <row r="7511" spans="1:25" ht="12" customHeight="1" x14ac:dyDescent="0.25">
      <c r="A7511" s="63" t="s">
        <v>1</v>
      </c>
      <c r="B7511" s="63" t="s">
        <v>1</v>
      </c>
      <c r="C7511" s="63" t="s">
        <v>1</v>
      </c>
      <c r="D7511" s="65" t="s">
        <v>1</v>
      </c>
      <c r="E7511" s="65" t="s">
        <v>1</v>
      </c>
      <c r="F7511" s="65" t="s">
        <v>1</v>
      </c>
      <c r="G7511" s="65" t="s">
        <v>1</v>
      </c>
      <c r="H7511" s="66" t="s">
        <v>69</v>
      </c>
      <c r="I7511" s="30">
        <f t="shared" ref="I7511:K7511" si="7042">SUM(I7512)</f>
        <v>489000</v>
      </c>
      <c r="J7511" s="30">
        <f t="shared" si="7042"/>
        <v>1500</v>
      </c>
      <c r="K7511" s="30">
        <f t="shared" si="7042"/>
        <v>0</v>
      </c>
      <c r="L7511" s="30">
        <f t="shared" si="7034"/>
        <v>1500</v>
      </c>
      <c r="M7511" s="30">
        <f t="shared" ref="M7511" si="7043">SUM(M7512)</f>
        <v>1500</v>
      </c>
      <c r="N7511" s="30">
        <f t="shared" ref="N7511:O7511" si="7044">SUM(N7512)</f>
        <v>0</v>
      </c>
      <c r="O7511" s="30">
        <f t="shared" si="7044"/>
        <v>0</v>
      </c>
      <c r="P7511" s="30">
        <f t="shared" si="7037"/>
        <v>1500</v>
      </c>
      <c r="Q7511" s="30">
        <f t="shared" si="7038"/>
        <v>100</v>
      </c>
      <c r="R7511" s="93"/>
      <c r="S7511" s="93"/>
      <c r="T7511" s="93"/>
      <c r="U7511" s="93"/>
      <c r="V7511" s="93"/>
      <c r="W7511" s="93"/>
      <c r="X7511" s="93"/>
      <c r="Y7511" s="93"/>
    </row>
    <row r="7512" spans="1:25" ht="15" customHeight="1" x14ac:dyDescent="0.25">
      <c r="A7512" s="63" t="s">
        <v>935</v>
      </c>
      <c r="B7512" s="63" t="s">
        <v>171</v>
      </c>
      <c r="C7512" s="63" t="s">
        <v>13</v>
      </c>
      <c r="D7512" s="63" t="s">
        <v>2451</v>
      </c>
      <c r="E7512" s="65" t="s">
        <v>70</v>
      </c>
      <c r="F7512" s="65" t="s">
        <v>1</v>
      </c>
      <c r="G7512" s="65" t="s">
        <v>1</v>
      </c>
      <c r="H7512" s="65" t="s">
        <v>71</v>
      </c>
      <c r="I7512" s="31">
        <f t="shared" ref="I7512:K7512" si="7045">SUM(I7513:I7514)</f>
        <v>489000</v>
      </c>
      <c r="J7512" s="31">
        <f t="shared" si="7045"/>
        <v>1500</v>
      </c>
      <c r="K7512" s="31">
        <f t="shared" si="7045"/>
        <v>0</v>
      </c>
      <c r="L7512" s="31">
        <f t="shared" si="7034"/>
        <v>1500</v>
      </c>
      <c r="M7512" s="31">
        <f t="shared" ref="M7512" si="7046">SUM(M7513:M7514)</f>
        <v>1500</v>
      </c>
      <c r="N7512" s="31">
        <f t="shared" ref="N7512:O7512" si="7047">SUM(N7513:N7514)</f>
        <v>0</v>
      </c>
      <c r="O7512" s="31">
        <f t="shared" si="7047"/>
        <v>0</v>
      </c>
      <c r="P7512" s="31">
        <f t="shared" si="7037"/>
        <v>1500</v>
      </c>
      <c r="Q7512" s="31">
        <f t="shared" si="7038"/>
        <v>100</v>
      </c>
      <c r="R7512" s="94"/>
      <c r="S7512" s="94"/>
      <c r="T7512" s="94"/>
      <c r="U7512" s="94"/>
      <c r="V7512" s="94"/>
      <c r="W7512" s="94"/>
      <c r="X7512" s="94"/>
      <c r="Y7512" s="94"/>
    </row>
    <row r="7513" spans="1:25" ht="15" customHeight="1" x14ac:dyDescent="0.25">
      <c r="A7513" s="64" t="s">
        <v>935</v>
      </c>
      <c r="B7513" s="64" t="s">
        <v>171</v>
      </c>
      <c r="C7513" s="64" t="s">
        <v>13</v>
      </c>
      <c r="D7513" s="64" t="s">
        <v>2451</v>
      </c>
      <c r="E7513" s="20" t="s">
        <v>74</v>
      </c>
      <c r="F7513" s="64"/>
      <c r="G7513" s="53" t="s">
        <v>1076</v>
      </c>
      <c r="H7513" s="53" t="s">
        <v>73</v>
      </c>
      <c r="I7513" s="26">
        <v>199000</v>
      </c>
      <c r="J7513" s="26">
        <v>500</v>
      </c>
      <c r="K7513" s="26">
        <v>0</v>
      </c>
      <c r="L7513" s="26">
        <f t="shared" si="7034"/>
        <v>500</v>
      </c>
      <c r="M7513" s="26">
        <v>500</v>
      </c>
      <c r="N7513" s="26"/>
      <c r="O7513" s="26"/>
      <c r="P7513" s="26">
        <f t="shared" si="7037"/>
        <v>500</v>
      </c>
      <c r="Q7513" s="26">
        <f t="shared" si="7038"/>
        <v>100</v>
      </c>
      <c r="R7513" s="90"/>
      <c r="S7513" s="90"/>
      <c r="T7513" s="90"/>
      <c r="U7513" s="90"/>
      <c r="V7513" s="90"/>
      <c r="W7513" s="90"/>
      <c r="X7513" s="90"/>
      <c r="Y7513" s="90"/>
    </row>
    <row r="7514" spans="1:25" ht="15" customHeight="1" x14ac:dyDescent="0.25">
      <c r="A7514" s="64" t="s">
        <v>935</v>
      </c>
      <c r="B7514" s="64" t="s">
        <v>171</v>
      </c>
      <c r="C7514" s="64" t="s">
        <v>13</v>
      </c>
      <c r="D7514" s="64" t="s">
        <v>2451</v>
      </c>
      <c r="E7514" s="20" t="s">
        <v>323</v>
      </c>
      <c r="F7514" s="64"/>
      <c r="G7514" s="53" t="s">
        <v>1076</v>
      </c>
      <c r="H7514" s="53" t="s">
        <v>322</v>
      </c>
      <c r="I7514" s="26">
        <v>290000</v>
      </c>
      <c r="J7514" s="26">
        <v>1000</v>
      </c>
      <c r="K7514" s="26">
        <v>0</v>
      </c>
      <c r="L7514" s="26">
        <f t="shared" si="7034"/>
        <v>1000</v>
      </c>
      <c r="M7514" s="26">
        <v>1000</v>
      </c>
      <c r="N7514" s="26"/>
      <c r="O7514" s="26"/>
      <c r="P7514" s="26">
        <f t="shared" si="7037"/>
        <v>1000</v>
      </c>
      <c r="Q7514" s="26">
        <f t="shared" si="7038"/>
        <v>100</v>
      </c>
      <c r="R7514" s="90"/>
      <c r="S7514" s="90"/>
      <c r="T7514" s="90"/>
      <c r="U7514" s="90"/>
      <c r="V7514" s="90"/>
      <c r="W7514" s="90"/>
      <c r="X7514" s="90"/>
      <c r="Y7514" s="90"/>
    </row>
    <row r="7515" spans="1:25" ht="15" customHeight="1" x14ac:dyDescent="0.25">
      <c r="A7515" s="53" t="s">
        <v>1</v>
      </c>
      <c r="B7515" s="53" t="s">
        <v>1</v>
      </c>
      <c r="C7515" s="53" t="s">
        <v>1</v>
      </c>
      <c r="D7515" s="53" t="s">
        <v>1</v>
      </c>
      <c r="E7515" s="53" t="s">
        <v>1</v>
      </c>
      <c r="F7515" s="53" t="s">
        <v>1</v>
      </c>
      <c r="G7515" s="53" t="s">
        <v>1</v>
      </c>
      <c r="H7515" s="66" t="s">
        <v>2460</v>
      </c>
      <c r="I7515" s="30">
        <f t="shared" ref="I7515:K7515" si="7048">SUM(I7484,I7508,I7511)</f>
        <v>12247363</v>
      </c>
      <c r="J7515" s="30">
        <f t="shared" si="7048"/>
        <v>11177764</v>
      </c>
      <c r="K7515" s="30">
        <f t="shared" si="7048"/>
        <v>6124721</v>
      </c>
      <c r="L7515" s="30">
        <f t="shared" si="7034"/>
        <v>2608000</v>
      </c>
      <c r="M7515" s="30">
        <f t="shared" ref="M7515" si="7049">SUM(M7484,M7508,M7511)</f>
        <v>536500</v>
      </c>
      <c r="N7515" s="30">
        <f t="shared" ref="N7515:O7515" si="7050">SUM(N7484,N7508,N7511)</f>
        <v>1064000</v>
      </c>
      <c r="O7515" s="30">
        <f t="shared" si="7050"/>
        <v>1007500</v>
      </c>
      <c r="P7515" s="30">
        <f t="shared" si="7037"/>
        <v>8732721</v>
      </c>
      <c r="Q7515" s="30">
        <f t="shared" si="7038"/>
        <v>78.125830890686188</v>
      </c>
      <c r="R7515" s="93"/>
      <c r="S7515" s="93"/>
      <c r="T7515" s="93"/>
      <c r="U7515" s="93"/>
      <c r="V7515" s="93"/>
      <c r="W7515" s="93"/>
      <c r="X7515" s="93"/>
      <c r="Y7515" s="93"/>
    </row>
    <row r="7516" spans="1:25" ht="15" customHeight="1" thickBot="1" x14ac:dyDescent="0.3">
      <c r="A7516" s="53" t="s">
        <v>1</v>
      </c>
      <c r="B7516" s="53" t="s">
        <v>1</v>
      </c>
      <c r="C7516" s="53" t="s">
        <v>1</v>
      </c>
      <c r="D7516" s="53" t="s">
        <v>1</v>
      </c>
      <c r="E7516" s="53" t="s">
        <v>1</v>
      </c>
      <c r="F7516" s="53" t="s">
        <v>1</v>
      </c>
      <c r="G7516" s="53" t="s">
        <v>1</v>
      </c>
      <c r="H7516" s="65" t="s">
        <v>76</v>
      </c>
      <c r="I7516" s="31"/>
      <c r="J7516" s="31"/>
      <c r="K7516" s="31">
        <v>0</v>
      </c>
      <c r="L7516" s="31"/>
      <c r="M7516" s="31"/>
      <c r="N7516" s="31"/>
      <c r="O7516" s="31"/>
      <c r="P7516" s="31"/>
      <c r="Q7516" s="31"/>
      <c r="R7516" s="94"/>
      <c r="S7516" s="94"/>
      <c r="T7516" s="94"/>
      <c r="U7516" s="94"/>
      <c r="V7516" s="94"/>
      <c r="W7516" s="94"/>
      <c r="X7516" s="94"/>
      <c r="Y7516" s="94"/>
    </row>
    <row r="7517" spans="1:25" ht="47.25" customHeight="1" thickBot="1" x14ac:dyDescent="0.3">
      <c r="A7517" s="110" t="s">
        <v>1</v>
      </c>
      <c r="B7517" s="110" t="s">
        <v>1</v>
      </c>
      <c r="C7517" s="110" t="s">
        <v>1</v>
      </c>
      <c r="D7517" s="110" t="s">
        <v>1</v>
      </c>
      <c r="E7517" s="110" t="s">
        <v>1</v>
      </c>
      <c r="F7517" s="110" t="s">
        <v>1</v>
      </c>
      <c r="G7517" s="110" t="s">
        <v>1</v>
      </c>
      <c r="H7517" s="28" t="s">
        <v>77</v>
      </c>
      <c r="I7517" s="109" t="s">
        <v>3984</v>
      </c>
      <c r="J7517" s="109" t="s">
        <v>11</v>
      </c>
      <c r="K7517" s="109" t="s">
        <v>3989</v>
      </c>
      <c r="L7517" s="109" t="s">
        <v>3985</v>
      </c>
      <c r="M7517" s="109" t="s">
        <v>4027</v>
      </c>
      <c r="N7517" s="109" t="s">
        <v>3988</v>
      </c>
      <c r="O7517" s="109" t="s">
        <v>3986</v>
      </c>
      <c r="P7517" s="109" t="s">
        <v>3987</v>
      </c>
      <c r="Q7517" s="109" t="s">
        <v>3695</v>
      </c>
      <c r="R7517" s="91"/>
      <c r="S7517" s="91"/>
      <c r="T7517" s="91"/>
      <c r="U7517" s="91"/>
      <c r="V7517" s="91"/>
      <c r="W7517" s="91"/>
      <c r="X7517" s="91"/>
      <c r="Y7517" s="91"/>
    </row>
    <row r="7518" spans="1:25" ht="15" customHeight="1" x14ac:dyDescent="0.25">
      <c r="A7518" s="111"/>
      <c r="B7518" s="111"/>
      <c r="C7518" s="111"/>
      <c r="D7518" s="111"/>
      <c r="E7518" s="111"/>
      <c r="F7518" s="111"/>
      <c r="G7518" s="111"/>
      <c r="H7518" s="67" t="s">
        <v>1</v>
      </c>
      <c r="I7518" s="29">
        <v>1</v>
      </c>
      <c r="J7518" s="29">
        <v>2</v>
      </c>
      <c r="K7518" s="29">
        <v>3</v>
      </c>
      <c r="L7518" s="29" t="s">
        <v>3478</v>
      </c>
      <c r="M7518" s="29">
        <v>5</v>
      </c>
      <c r="N7518" s="29">
        <v>6</v>
      </c>
      <c r="O7518" s="29">
        <v>7</v>
      </c>
      <c r="P7518" s="29" t="s">
        <v>3696</v>
      </c>
      <c r="Q7518" s="29">
        <v>9</v>
      </c>
      <c r="R7518" s="92"/>
      <c r="S7518" s="92"/>
      <c r="T7518" s="92"/>
      <c r="U7518" s="92"/>
      <c r="V7518" s="92"/>
      <c r="W7518" s="92"/>
      <c r="X7518" s="92"/>
      <c r="Y7518" s="92"/>
    </row>
    <row r="7519" spans="1:25" ht="15" customHeight="1" x14ac:dyDescent="0.25">
      <c r="A7519" s="111"/>
      <c r="B7519" s="111"/>
      <c r="C7519" s="111"/>
      <c r="D7519" s="111"/>
      <c r="E7519" s="111"/>
      <c r="F7519" s="111"/>
      <c r="G7519" s="111"/>
      <c r="H7519" s="68" t="s">
        <v>1085</v>
      </c>
      <c r="I7519" s="32">
        <f t="shared" ref="I7519:K7519" si="7051">SUM(I7515)</f>
        <v>12247363</v>
      </c>
      <c r="J7519" s="32">
        <f t="shared" si="7051"/>
        <v>11177764</v>
      </c>
      <c r="K7519" s="32">
        <f t="shared" si="7051"/>
        <v>6124721</v>
      </c>
      <c r="L7519" s="32">
        <f t="shared" si="7034"/>
        <v>2608000</v>
      </c>
      <c r="M7519" s="32">
        <f t="shared" ref="M7519" si="7052">SUM(M7515)</f>
        <v>536500</v>
      </c>
      <c r="N7519" s="32">
        <f t="shared" ref="N7519:O7519" si="7053">SUM(N7515)</f>
        <v>1064000</v>
      </c>
      <c r="O7519" s="32">
        <f t="shared" si="7053"/>
        <v>1007500</v>
      </c>
      <c r="P7519" s="32">
        <f t="shared" si="7037"/>
        <v>8732721</v>
      </c>
      <c r="Q7519" s="32">
        <f t="shared" si="7038"/>
        <v>78.125830890686188</v>
      </c>
      <c r="R7519" s="90"/>
      <c r="S7519" s="90"/>
      <c r="T7519" s="90"/>
      <c r="U7519" s="90"/>
      <c r="V7519" s="90"/>
      <c r="W7519" s="90"/>
      <c r="X7519" s="90"/>
      <c r="Y7519" s="90"/>
    </row>
    <row r="7520" spans="1:25" ht="15" customHeight="1" x14ac:dyDescent="0.25">
      <c r="A7520" s="111"/>
      <c r="B7520" s="111"/>
      <c r="C7520" s="111"/>
      <c r="D7520" s="111"/>
      <c r="E7520" s="111"/>
      <c r="F7520" s="111"/>
      <c r="G7520" s="111"/>
      <c r="H7520" s="69" t="s">
        <v>79</v>
      </c>
      <c r="I7520" s="32">
        <f t="shared" ref="I7520:K7520" si="7054">SUM(I7519)</f>
        <v>12247363</v>
      </c>
      <c r="J7520" s="32">
        <f t="shared" si="7054"/>
        <v>11177764</v>
      </c>
      <c r="K7520" s="32">
        <f t="shared" si="7054"/>
        <v>6124721</v>
      </c>
      <c r="L7520" s="32">
        <f t="shared" si="7034"/>
        <v>2608000</v>
      </c>
      <c r="M7520" s="32">
        <f t="shared" ref="M7520" si="7055">SUM(M7519)</f>
        <v>536500</v>
      </c>
      <c r="N7520" s="32">
        <f t="shared" ref="N7520:O7520" si="7056">SUM(N7519)</f>
        <v>1064000</v>
      </c>
      <c r="O7520" s="32">
        <f t="shared" si="7056"/>
        <v>1007500</v>
      </c>
      <c r="P7520" s="32">
        <f t="shared" si="7037"/>
        <v>8732721</v>
      </c>
      <c r="Q7520" s="32">
        <f t="shared" si="7038"/>
        <v>78.125830890686188</v>
      </c>
      <c r="R7520" s="90"/>
      <c r="S7520" s="90"/>
      <c r="T7520" s="90"/>
      <c r="U7520" s="90"/>
      <c r="V7520" s="90"/>
      <c r="W7520" s="90"/>
      <c r="X7520" s="90"/>
      <c r="Y7520" s="90"/>
    </row>
    <row r="7521" spans="1:25" ht="15" customHeight="1" x14ac:dyDescent="0.25">
      <c r="A7521" s="112"/>
      <c r="B7521" s="112"/>
      <c r="C7521" s="112"/>
      <c r="D7521" s="112"/>
      <c r="E7521" s="112"/>
      <c r="F7521" s="112"/>
      <c r="G7521" s="112"/>
      <c r="I7521" s="27"/>
      <c r="J7521" s="27"/>
      <c r="K7521" s="27">
        <v>0</v>
      </c>
      <c r="L7521" s="27"/>
      <c r="M7521" s="27"/>
      <c r="N7521" s="27"/>
      <c r="O7521" s="27"/>
      <c r="P7521" s="27"/>
      <c r="Q7521" s="27"/>
      <c r="R7521" s="27"/>
      <c r="S7521" s="27"/>
      <c r="T7521" s="27"/>
      <c r="U7521" s="27"/>
      <c r="V7521" s="27"/>
      <c r="W7521" s="27"/>
      <c r="X7521" s="27"/>
      <c r="Y7521" s="27"/>
    </row>
    <row r="7522" spans="1:25" ht="15" customHeight="1" x14ac:dyDescent="0.25">
      <c r="A7522" s="53" t="s">
        <v>1</v>
      </c>
      <c r="B7522" s="53" t="s">
        <v>1</v>
      </c>
      <c r="C7522" s="53" t="s">
        <v>1</v>
      </c>
      <c r="D7522" s="53" t="s">
        <v>1</v>
      </c>
      <c r="E7522" s="53" t="s">
        <v>1</v>
      </c>
      <c r="F7522" s="53" t="s">
        <v>1</v>
      </c>
      <c r="G7522" s="53" t="s">
        <v>1</v>
      </c>
      <c r="H7522" s="21" t="s">
        <v>1</v>
      </c>
      <c r="I7522" s="33"/>
      <c r="J7522" s="33"/>
      <c r="K7522" s="33">
        <v>0</v>
      </c>
      <c r="L7522" s="33"/>
      <c r="M7522" s="33"/>
      <c r="N7522" s="33"/>
      <c r="O7522" s="33"/>
      <c r="P7522" s="33"/>
      <c r="Q7522" s="33"/>
      <c r="R7522" s="33"/>
      <c r="S7522" s="33"/>
      <c r="T7522" s="33"/>
      <c r="U7522" s="33"/>
      <c r="V7522" s="33"/>
      <c r="W7522" s="33"/>
      <c r="X7522" s="33"/>
      <c r="Y7522" s="33"/>
    </row>
    <row r="7523" spans="1:25" ht="15" customHeight="1" x14ac:dyDescent="0.25">
      <c r="A7523" s="53" t="s">
        <v>1</v>
      </c>
      <c r="B7523" s="53" t="s">
        <v>1</v>
      </c>
      <c r="C7523" s="53" t="s">
        <v>1</v>
      </c>
      <c r="D7523" s="53" t="s">
        <v>1</v>
      </c>
      <c r="E7523" s="53" t="s">
        <v>1</v>
      </c>
      <c r="F7523" s="53" t="s">
        <v>1</v>
      </c>
      <c r="G7523" s="53" t="s">
        <v>1</v>
      </c>
      <c r="H7523" s="66" t="s">
        <v>2461</v>
      </c>
      <c r="I7523" s="30">
        <f t="shared" ref="I7523:K7523" si="7057">SUM(I7515)</f>
        <v>12247363</v>
      </c>
      <c r="J7523" s="30">
        <f t="shared" si="7057"/>
        <v>11177764</v>
      </c>
      <c r="K7523" s="30">
        <f t="shared" si="7057"/>
        <v>6124721</v>
      </c>
      <c r="L7523" s="30">
        <f t="shared" si="7034"/>
        <v>2608000</v>
      </c>
      <c r="M7523" s="30">
        <f t="shared" ref="M7523" si="7058">SUM(M7515)</f>
        <v>536500</v>
      </c>
      <c r="N7523" s="30">
        <f t="shared" ref="N7523:O7523" si="7059">SUM(N7515)</f>
        <v>1064000</v>
      </c>
      <c r="O7523" s="30">
        <f t="shared" si="7059"/>
        <v>1007500</v>
      </c>
      <c r="P7523" s="30">
        <f t="shared" si="7037"/>
        <v>8732721</v>
      </c>
      <c r="Q7523" s="30">
        <f t="shared" si="7038"/>
        <v>78.125830890686188</v>
      </c>
      <c r="R7523" s="93"/>
      <c r="S7523" s="93"/>
      <c r="T7523" s="93"/>
      <c r="U7523" s="93"/>
      <c r="V7523" s="93"/>
      <c r="W7523" s="93"/>
      <c r="X7523" s="93"/>
      <c r="Y7523" s="93"/>
    </row>
    <row r="7524" spans="1:25" ht="15" customHeight="1" x14ac:dyDescent="0.25">
      <c r="A7524" s="53" t="s">
        <v>1</v>
      </c>
      <c r="B7524" s="53" t="s">
        <v>1</v>
      </c>
      <c r="C7524" s="53" t="s">
        <v>1</v>
      </c>
      <c r="D7524" s="53" t="s">
        <v>1</v>
      </c>
      <c r="E7524" s="53" t="s">
        <v>1</v>
      </c>
      <c r="F7524" s="53" t="s">
        <v>1</v>
      </c>
      <c r="G7524" s="53" t="s">
        <v>1</v>
      </c>
      <c r="H7524" s="65" t="s">
        <v>76</v>
      </c>
      <c r="I7524" s="31"/>
      <c r="J7524" s="31"/>
      <c r="K7524" s="31">
        <v>0</v>
      </c>
      <c r="L7524" s="31"/>
      <c r="M7524" s="31"/>
      <c r="N7524" s="31"/>
      <c r="O7524" s="31"/>
      <c r="P7524" s="31"/>
      <c r="Q7524" s="31"/>
      <c r="R7524" s="94"/>
      <c r="S7524" s="94"/>
      <c r="T7524" s="94"/>
      <c r="U7524" s="94"/>
      <c r="V7524" s="94"/>
      <c r="W7524" s="94"/>
      <c r="X7524" s="94"/>
      <c r="Y7524" s="94"/>
    </row>
    <row r="7525" spans="1:25" ht="15" customHeight="1" x14ac:dyDescent="0.25">
      <c r="A7525" s="53" t="s">
        <v>1</v>
      </c>
      <c r="B7525" s="53" t="s">
        <v>1</v>
      </c>
      <c r="C7525" s="53" t="s">
        <v>1</v>
      </c>
      <c r="D7525" s="53" t="s">
        <v>1</v>
      </c>
      <c r="E7525" s="53" t="s">
        <v>1</v>
      </c>
      <c r="F7525" s="53" t="s">
        <v>1</v>
      </c>
      <c r="G7525" s="53" t="s">
        <v>1</v>
      </c>
      <c r="H7525" s="66" t="s">
        <v>2465</v>
      </c>
      <c r="I7525" s="30">
        <f t="shared" ref="I7525:K7525" si="7060">SUM(I7523,I7477,I6051,I4570,I1691)</f>
        <v>410199667</v>
      </c>
      <c r="J7525" s="30">
        <f t="shared" si="7060"/>
        <v>324798238</v>
      </c>
      <c r="K7525" s="30">
        <f t="shared" si="7060"/>
        <v>177457462</v>
      </c>
      <c r="L7525" s="30">
        <f t="shared" si="7034"/>
        <v>82835461</v>
      </c>
      <c r="M7525" s="30">
        <f t="shared" ref="M7525" si="7061">SUM(M7523,M7477,M6051,M4570,M1691)</f>
        <v>29605775</v>
      </c>
      <c r="N7525" s="30">
        <f t="shared" ref="N7525:O7525" si="7062">SUM(N7523,N7477,N6051,N4570,N1691)</f>
        <v>26876838</v>
      </c>
      <c r="O7525" s="30">
        <f t="shared" si="7062"/>
        <v>26352848</v>
      </c>
      <c r="P7525" s="30">
        <f t="shared" si="7037"/>
        <v>260292923</v>
      </c>
      <c r="Q7525" s="30">
        <f t="shared" si="7038"/>
        <v>80.13988148544081</v>
      </c>
      <c r="R7525" s="93"/>
      <c r="S7525" s="93"/>
      <c r="T7525" s="93"/>
      <c r="U7525" s="93"/>
      <c r="V7525" s="93"/>
      <c r="W7525" s="93"/>
      <c r="X7525" s="93"/>
      <c r="Y7525" s="93"/>
    </row>
    <row r="7526" spans="1:25" ht="15" customHeight="1" x14ac:dyDescent="0.25">
      <c r="A7526" s="53" t="s">
        <v>1</v>
      </c>
      <c r="B7526" s="53" t="s">
        <v>1</v>
      </c>
      <c r="C7526" s="53" t="s">
        <v>1</v>
      </c>
      <c r="D7526" s="53" t="s">
        <v>1</v>
      </c>
      <c r="E7526" s="53" t="s">
        <v>1</v>
      </c>
      <c r="F7526" s="53" t="s">
        <v>1</v>
      </c>
      <c r="G7526" s="53" t="s">
        <v>1</v>
      </c>
      <c r="H7526" s="65" t="s">
        <v>110</v>
      </c>
      <c r="I7526" s="31">
        <v>0</v>
      </c>
      <c r="J7526" s="31">
        <v>0</v>
      </c>
      <c r="K7526" s="31">
        <v>0</v>
      </c>
      <c r="L7526" s="31">
        <f t="shared" si="7034"/>
        <v>0</v>
      </c>
      <c r="M7526" s="31"/>
      <c r="N7526" s="31"/>
      <c r="O7526" s="31"/>
      <c r="P7526" s="31">
        <f t="shared" si="7037"/>
        <v>0</v>
      </c>
      <c r="Q7526" s="31" t="str">
        <f t="shared" si="7038"/>
        <v>-</v>
      </c>
      <c r="R7526" s="94"/>
      <c r="S7526" s="94"/>
      <c r="T7526" s="94"/>
      <c r="U7526" s="94"/>
      <c r="V7526" s="94"/>
      <c r="W7526" s="94"/>
      <c r="X7526" s="94"/>
      <c r="Y7526" s="94"/>
    </row>
    <row r="7527" spans="1:25" ht="15" customHeight="1" x14ac:dyDescent="0.25">
      <c r="A7527" s="63" t="s">
        <v>2466</v>
      </c>
      <c r="B7527" s="65" t="s">
        <v>1</v>
      </c>
      <c r="C7527" s="65" t="s">
        <v>1</v>
      </c>
      <c r="D7527" s="65" t="s">
        <v>1</v>
      </c>
      <c r="E7527" s="65" t="s">
        <v>1</v>
      </c>
      <c r="F7527" s="65" t="s">
        <v>1</v>
      </c>
      <c r="G7527" s="65" t="s">
        <v>1</v>
      </c>
      <c r="H7527" s="65" t="s">
        <v>2467</v>
      </c>
      <c r="I7527" s="26">
        <v>0</v>
      </c>
      <c r="J7527" s="26" t="s">
        <v>1</v>
      </c>
      <c r="K7527" s="26">
        <v>0</v>
      </c>
      <c r="L7527" s="26"/>
      <c r="M7527" s="26"/>
      <c r="N7527" s="26"/>
      <c r="O7527" s="26"/>
      <c r="P7527" s="26"/>
      <c r="Q7527" s="26"/>
      <c r="R7527" s="90"/>
      <c r="S7527" s="90"/>
      <c r="T7527" s="90"/>
      <c r="U7527" s="90"/>
      <c r="V7527" s="90"/>
      <c r="W7527" s="90"/>
      <c r="X7527" s="90"/>
      <c r="Y7527" s="90"/>
    </row>
    <row r="7528" spans="1:25" ht="15" customHeight="1" thickBot="1" x14ac:dyDescent="0.3">
      <c r="A7528" s="63" t="s">
        <v>2466</v>
      </c>
      <c r="B7528" s="63" t="s">
        <v>3</v>
      </c>
      <c r="C7528" s="64" t="s">
        <v>1</v>
      </c>
      <c r="D7528" s="64" t="s">
        <v>1</v>
      </c>
      <c r="E7528" s="65" t="s">
        <v>1</v>
      </c>
      <c r="F7528" s="65" t="s">
        <v>1</v>
      </c>
      <c r="G7528" s="65" t="s">
        <v>1</v>
      </c>
      <c r="H7528" s="65" t="s">
        <v>1</v>
      </c>
      <c r="I7528" s="26"/>
      <c r="J7528" s="26"/>
      <c r="K7528" s="26">
        <v>0</v>
      </c>
      <c r="L7528" s="26"/>
      <c r="M7528" s="26"/>
      <c r="N7528" s="26"/>
      <c r="O7528" s="26"/>
      <c r="P7528" s="26"/>
      <c r="Q7528" s="26"/>
      <c r="R7528" s="90"/>
      <c r="S7528" s="90"/>
      <c r="T7528" s="90"/>
      <c r="U7528" s="90"/>
      <c r="V7528" s="90"/>
      <c r="W7528" s="90"/>
      <c r="X7528" s="90"/>
      <c r="Y7528" s="90"/>
    </row>
    <row r="7529" spans="1:25" ht="45.75" customHeight="1" thickBot="1" x14ac:dyDescent="0.3">
      <c r="A7529" s="28" t="s">
        <v>4</v>
      </c>
      <c r="B7529" s="28" t="s">
        <v>5</v>
      </c>
      <c r="C7529" s="28" t="s">
        <v>6</v>
      </c>
      <c r="D7529" s="57" t="s">
        <v>1</v>
      </c>
      <c r="E7529" s="28" t="s">
        <v>7</v>
      </c>
      <c r="F7529" s="28" t="s">
        <v>8</v>
      </c>
      <c r="G7529" s="28" t="s">
        <v>9</v>
      </c>
      <c r="H7529" s="28" t="s">
        <v>10</v>
      </c>
      <c r="I7529" s="109" t="s">
        <v>3984</v>
      </c>
      <c r="J7529" s="109" t="s">
        <v>11</v>
      </c>
      <c r="K7529" s="109" t="s">
        <v>3989</v>
      </c>
      <c r="L7529" s="109" t="s">
        <v>3985</v>
      </c>
      <c r="M7529" s="109" t="s">
        <v>4027</v>
      </c>
      <c r="N7529" s="109" t="s">
        <v>3988</v>
      </c>
      <c r="O7529" s="109" t="s">
        <v>3986</v>
      </c>
      <c r="P7529" s="109" t="s">
        <v>3987</v>
      </c>
      <c r="Q7529" s="109" t="s">
        <v>3695</v>
      </c>
      <c r="R7529" s="91"/>
      <c r="S7529" s="91"/>
      <c r="T7529" s="91"/>
      <c r="U7529" s="91"/>
      <c r="V7529" s="91"/>
      <c r="W7529" s="91"/>
      <c r="X7529" s="91"/>
      <c r="Y7529" s="91"/>
    </row>
    <row r="7530" spans="1:25" ht="15" customHeight="1" x14ac:dyDescent="0.25">
      <c r="A7530" s="58" t="s">
        <v>1</v>
      </c>
      <c r="B7530" s="58" t="s">
        <v>1</v>
      </c>
      <c r="C7530" s="58" t="s">
        <v>1</v>
      </c>
      <c r="D7530" s="59" t="s">
        <v>1</v>
      </c>
      <c r="E7530" s="59" t="s">
        <v>1</v>
      </c>
      <c r="F7530" s="60" t="s">
        <v>1</v>
      </c>
      <c r="G7530" s="61" t="s">
        <v>1</v>
      </c>
      <c r="H7530" s="62" t="s">
        <v>1</v>
      </c>
      <c r="I7530" s="29">
        <v>1</v>
      </c>
      <c r="J7530" s="29">
        <v>2</v>
      </c>
      <c r="K7530" s="29">
        <v>3</v>
      </c>
      <c r="L7530" s="29" t="s">
        <v>3478</v>
      </c>
      <c r="M7530" s="29">
        <v>5</v>
      </c>
      <c r="N7530" s="29">
        <v>6</v>
      </c>
      <c r="O7530" s="29">
        <v>7</v>
      </c>
      <c r="P7530" s="29" t="s">
        <v>3696</v>
      </c>
      <c r="Q7530" s="29">
        <v>9</v>
      </c>
      <c r="R7530" s="92"/>
      <c r="S7530" s="92"/>
      <c r="T7530" s="92"/>
      <c r="U7530" s="92"/>
      <c r="V7530" s="92"/>
      <c r="W7530" s="92"/>
      <c r="X7530" s="92"/>
      <c r="Y7530" s="92"/>
    </row>
    <row r="7531" spans="1:25" ht="15" customHeight="1" x14ac:dyDescent="0.25">
      <c r="A7531" s="63" t="s">
        <v>2466</v>
      </c>
      <c r="B7531" s="63" t="s">
        <v>3</v>
      </c>
      <c r="C7531" s="64" t="s">
        <v>13</v>
      </c>
      <c r="D7531" s="64" t="s">
        <v>2468</v>
      </c>
      <c r="E7531" s="65" t="s">
        <v>1</v>
      </c>
      <c r="F7531" s="65" t="s">
        <v>1</v>
      </c>
      <c r="G7531" s="65" t="s">
        <v>1</v>
      </c>
      <c r="H7531" s="65" t="s">
        <v>2467</v>
      </c>
      <c r="I7531" s="26">
        <v>0</v>
      </c>
      <c r="J7531" s="26" t="s">
        <v>1</v>
      </c>
      <c r="K7531" s="26">
        <v>0</v>
      </c>
      <c r="L7531" s="26"/>
      <c r="M7531" s="26"/>
      <c r="N7531" s="26"/>
      <c r="O7531" s="26"/>
      <c r="P7531" s="26"/>
      <c r="Q7531" s="26"/>
      <c r="R7531" s="90"/>
      <c r="S7531" s="90"/>
      <c r="T7531" s="90"/>
      <c r="U7531" s="90"/>
      <c r="V7531" s="90"/>
      <c r="W7531" s="90"/>
      <c r="X7531" s="90"/>
      <c r="Y7531" s="90"/>
    </row>
    <row r="7532" spans="1:25" ht="22.5" customHeight="1" x14ac:dyDescent="0.25">
      <c r="A7532" s="63" t="s">
        <v>1</v>
      </c>
      <c r="B7532" s="63" t="s">
        <v>1</v>
      </c>
      <c r="C7532" s="63" t="s">
        <v>1</v>
      </c>
      <c r="D7532" s="65" t="s">
        <v>1</v>
      </c>
      <c r="E7532" s="65" t="s">
        <v>1</v>
      </c>
      <c r="F7532" s="65" t="s">
        <v>1</v>
      </c>
      <c r="G7532" s="65" t="s">
        <v>1</v>
      </c>
      <c r="H7532" s="66" t="s">
        <v>15</v>
      </c>
      <c r="I7532" s="30">
        <f t="shared" ref="I7532:K7532" si="7063">SUM(I7533,I7541,I7543)</f>
        <v>502276</v>
      </c>
      <c r="J7532" s="30">
        <f t="shared" si="7063"/>
        <v>502276</v>
      </c>
      <c r="K7532" s="30">
        <f t="shared" si="7063"/>
        <v>278628</v>
      </c>
      <c r="L7532" s="30">
        <f t="shared" si="7034"/>
        <v>122122</v>
      </c>
      <c r="M7532" s="30">
        <f t="shared" ref="M7532" si="7064">SUM(M7533,M7541,M7543)</f>
        <v>40708</v>
      </c>
      <c r="N7532" s="30">
        <f t="shared" ref="N7532:O7532" si="7065">SUM(N7533,N7541,N7543)</f>
        <v>40708</v>
      </c>
      <c r="O7532" s="30">
        <f t="shared" si="7065"/>
        <v>40706</v>
      </c>
      <c r="P7532" s="30">
        <f t="shared" si="7037"/>
        <v>400750</v>
      </c>
      <c r="Q7532" s="30">
        <f t="shared" si="7038"/>
        <v>79.786810438882199</v>
      </c>
      <c r="R7532" s="93"/>
      <c r="S7532" s="93"/>
      <c r="T7532" s="93"/>
      <c r="U7532" s="93"/>
      <c r="V7532" s="93"/>
      <c r="W7532" s="93"/>
      <c r="X7532" s="93"/>
      <c r="Y7532" s="93"/>
    </row>
    <row r="7533" spans="1:25" ht="15" customHeight="1" x14ac:dyDescent="0.25">
      <c r="A7533" s="63" t="s">
        <v>2466</v>
      </c>
      <c r="B7533" s="63" t="s">
        <v>3</v>
      </c>
      <c r="C7533" s="63" t="s">
        <v>13</v>
      </c>
      <c r="D7533" s="63" t="s">
        <v>2468</v>
      </c>
      <c r="E7533" s="65" t="s">
        <v>16</v>
      </c>
      <c r="F7533" s="65" t="s">
        <v>1</v>
      </c>
      <c r="G7533" s="65" t="s">
        <v>1</v>
      </c>
      <c r="H7533" s="65" t="s">
        <v>17</v>
      </c>
      <c r="I7533" s="31">
        <f t="shared" ref="I7533:K7533" si="7066">SUM(I7534:I7535)</f>
        <v>391102</v>
      </c>
      <c r="J7533" s="31">
        <f t="shared" si="7066"/>
        <v>391102</v>
      </c>
      <c r="K7533" s="31">
        <f t="shared" si="7066"/>
        <v>218128</v>
      </c>
      <c r="L7533" s="31">
        <f t="shared" si="7034"/>
        <v>94590</v>
      </c>
      <c r="M7533" s="31">
        <f t="shared" ref="M7533" si="7067">SUM(M7534:M7535)</f>
        <v>31530</v>
      </c>
      <c r="N7533" s="31">
        <f t="shared" ref="N7533:O7533" si="7068">SUM(N7534:N7535)</f>
        <v>31530</v>
      </c>
      <c r="O7533" s="31">
        <f t="shared" si="7068"/>
        <v>31530</v>
      </c>
      <c r="P7533" s="31">
        <f t="shared" si="7037"/>
        <v>312718</v>
      </c>
      <c r="Q7533" s="31">
        <f t="shared" si="7038"/>
        <v>79.958169480084479</v>
      </c>
      <c r="R7533" s="94"/>
      <c r="S7533" s="94"/>
      <c r="T7533" s="94"/>
      <c r="U7533" s="94"/>
      <c r="V7533" s="94"/>
      <c r="W7533" s="94"/>
      <c r="X7533" s="94"/>
      <c r="Y7533" s="94"/>
    </row>
    <row r="7534" spans="1:25" ht="15" customHeight="1" x14ac:dyDescent="0.25">
      <c r="A7534" s="64" t="s">
        <v>2466</v>
      </c>
      <c r="B7534" s="64" t="s">
        <v>3</v>
      </c>
      <c r="C7534" s="64" t="s">
        <v>13</v>
      </c>
      <c r="D7534" s="64" t="s">
        <v>2468</v>
      </c>
      <c r="E7534" s="20" t="s">
        <v>19</v>
      </c>
      <c r="F7534" s="64"/>
      <c r="G7534" s="53" t="s">
        <v>2469</v>
      </c>
      <c r="H7534" s="53" t="s">
        <v>18</v>
      </c>
      <c r="I7534" s="26">
        <v>345164</v>
      </c>
      <c r="J7534" s="26">
        <v>345164</v>
      </c>
      <c r="K7534" s="26">
        <v>185000</v>
      </c>
      <c r="L7534" s="26">
        <f t="shared" si="7034"/>
        <v>87000</v>
      </c>
      <c r="M7534" s="26">
        <v>29000</v>
      </c>
      <c r="N7534" s="26">
        <v>29000</v>
      </c>
      <c r="O7534" s="26">
        <v>29000</v>
      </c>
      <c r="P7534" s="26">
        <f t="shared" si="7037"/>
        <v>272000</v>
      </c>
      <c r="Q7534" s="26">
        <f t="shared" si="7038"/>
        <v>78.803119676443671</v>
      </c>
      <c r="R7534" s="90"/>
      <c r="S7534" s="90"/>
      <c r="T7534" s="90"/>
      <c r="U7534" s="90"/>
      <c r="V7534" s="90"/>
      <c r="W7534" s="90"/>
      <c r="X7534" s="90"/>
      <c r="Y7534" s="90"/>
    </row>
    <row r="7535" spans="1:25" ht="15" customHeight="1" x14ac:dyDescent="0.25">
      <c r="A7535" s="63" t="s">
        <v>2466</v>
      </c>
      <c r="B7535" s="63" t="s">
        <v>3</v>
      </c>
      <c r="C7535" s="63" t="s">
        <v>13</v>
      </c>
      <c r="D7535" s="63" t="s">
        <v>2468</v>
      </c>
      <c r="E7535" s="63" t="s">
        <v>21</v>
      </c>
      <c r="F7535" s="64" t="s">
        <v>1</v>
      </c>
      <c r="G7535" s="53" t="s">
        <v>1</v>
      </c>
      <c r="H7535" s="65" t="s">
        <v>22</v>
      </c>
      <c r="I7535" s="31">
        <f t="shared" ref="I7535:K7535" si="7069">SUM(I7536:I7540)</f>
        <v>45938</v>
      </c>
      <c r="J7535" s="31">
        <f t="shared" si="7069"/>
        <v>45938</v>
      </c>
      <c r="K7535" s="31">
        <f t="shared" si="7069"/>
        <v>33128</v>
      </c>
      <c r="L7535" s="31">
        <f t="shared" si="7034"/>
        <v>7590</v>
      </c>
      <c r="M7535" s="31">
        <f t="shared" ref="M7535" si="7070">SUM(M7536:M7540)</f>
        <v>2530</v>
      </c>
      <c r="N7535" s="31">
        <f t="shared" ref="N7535:O7535" si="7071">SUM(N7536:N7540)</f>
        <v>2530</v>
      </c>
      <c r="O7535" s="31">
        <f t="shared" si="7071"/>
        <v>2530</v>
      </c>
      <c r="P7535" s="31">
        <f t="shared" si="7037"/>
        <v>40718</v>
      </c>
      <c r="Q7535" s="31">
        <f t="shared" si="7038"/>
        <v>88.636858374330615</v>
      </c>
      <c r="R7535" s="94"/>
      <c r="S7535" s="94"/>
      <c r="T7535" s="94"/>
      <c r="U7535" s="94"/>
      <c r="V7535" s="94"/>
      <c r="W7535" s="94"/>
      <c r="X7535" s="94"/>
      <c r="Y7535" s="94"/>
    </row>
    <row r="7536" spans="1:25" ht="15" customHeight="1" x14ac:dyDescent="0.25">
      <c r="A7536" s="64" t="s">
        <v>2466</v>
      </c>
      <c r="B7536" s="64" t="s">
        <v>3</v>
      </c>
      <c r="C7536" s="64" t="s">
        <v>13</v>
      </c>
      <c r="D7536" s="64" t="s">
        <v>2468</v>
      </c>
      <c r="E7536" s="20" t="s">
        <v>23</v>
      </c>
      <c r="F7536" s="64" t="s">
        <v>2470</v>
      </c>
      <c r="G7536" s="53" t="s">
        <v>2469</v>
      </c>
      <c r="H7536" s="53" t="s">
        <v>85</v>
      </c>
      <c r="I7536" s="26">
        <v>7500</v>
      </c>
      <c r="J7536" s="26">
        <v>7500</v>
      </c>
      <c r="K7536" s="26">
        <v>4190</v>
      </c>
      <c r="L7536" s="26">
        <f t="shared" si="7034"/>
        <v>1590</v>
      </c>
      <c r="M7536" s="26">
        <v>530</v>
      </c>
      <c r="N7536" s="26">
        <v>530</v>
      </c>
      <c r="O7536" s="26">
        <v>530</v>
      </c>
      <c r="P7536" s="26">
        <f t="shared" si="7037"/>
        <v>5780</v>
      </c>
      <c r="Q7536" s="26">
        <f t="shared" si="7038"/>
        <v>77.066666666666677</v>
      </c>
      <c r="R7536" s="90"/>
      <c r="S7536" s="90"/>
      <c r="T7536" s="90"/>
      <c r="U7536" s="90"/>
      <c r="V7536" s="90"/>
      <c r="W7536" s="90"/>
      <c r="X7536" s="90"/>
      <c r="Y7536" s="90"/>
    </row>
    <row r="7537" spans="1:25" ht="15" customHeight="1" x14ac:dyDescent="0.25">
      <c r="A7537" s="64" t="s">
        <v>2466</v>
      </c>
      <c r="B7537" s="64" t="s">
        <v>3</v>
      </c>
      <c r="C7537" s="64" t="s">
        <v>13</v>
      </c>
      <c r="D7537" s="64" t="s">
        <v>2468</v>
      </c>
      <c r="E7537" s="20" t="s">
        <v>23</v>
      </c>
      <c r="F7537" s="64" t="s">
        <v>2471</v>
      </c>
      <c r="G7537" s="53" t="s">
        <v>2469</v>
      </c>
      <c r="H7537" s="53" t="s">
        <v>25</v>
      </c>
      <c r="I7537" s="26">
        <v>23000</v>
      </c>
      <c r="J7537" s="26">
        <v>23000</v>
      </c>
      <c r="K7537" s="26">
        <v>13500</v>
      </c>
      <c r="L7537" s="26">
        <f t="shared" si="7034"/>
        <v>6000</v>
      </c>
      <c r="M7537" s="26">
        <v>2000</v>
      </c>
      <c r="N7537" s="26">
        <v>2000</v>
      </c>
      <c r="O7537" s="26">
        <v>2000</v>
      </c>
      <c r="P7537" s="26">
        <f t="shared" si="7037"/>
        <v>19500</v>
      </c>
      <c r="Q7537" s="26">
        <f t="shared" si="7038"/>
        <v>84.782608695652172</v>
      </c>
      <c r="R7537" s="90"/>
      <c r="S7537" s="90"/>
      <c r="T7537" s="90"/>
      <c r="U7537" s="90"/>
      <c r="V7537" s="90"/>
      <c r="W7537" s="90"/>
      <c r="X7537" s="90"/>
      <c r="Y7537" s="90"/>
    </row>
    <row r="7538" spans="1:25" ht="15" customHeight="1" x14ac:dyDescent="0.25">
      <c r="A7538" s="64" t="s">
        <v>2466</v>
      </c>
      <c r="B7538" s="64" t="s">
        <v>3</v>
      </c>
      <c r="C7538" s="64" t="s">
        <v>13</v>
      </c>
      <c r="D7538" s="64" t="s">
        <v>2468</v>
      </c>
      <c r="E7538" s="20" t="s">
        <v>23</v>
      </c>
      <c r="F7538" s="64" t="s">
        <v>2472</v>
      </c>
      <c r="G7538" s="53" t="s">
        <v>2469</v>
      </c>
      <c r="H7538" s="53" t="s">
        <v>27</v>
      </c>
      <c r="I7538" s="26">
        <v>5038</v>
      </c>
      <c r="J7538" s="26">
        <v>5038</v>
      </c>
      <c r="K7538" s="26">
        <v>5038</v>
      </c>
      <c r="L7538" s="26">
        <f t="shared" si="7034"/>
        <v>0</v>
      </c>
      <c r="M7538" s="26"/>
      <c r="N7538" s="26"/>
      <c r="O7538" s="26"/>
      <c r="P7538" s="26">
        <f t="shared" si="7037"/>
        <v>5038</v>
      </c>
      <c r="Q7538" s="26">
        <f t="shared" si="7038"/>
        <v>100</v>
      </c>
      <c r="R7538" s="90"/>
      <c r="S7538" s="90"/>
      <c r="T7538" s="90"/>
      <c r="U7538" s="90"/>
      <c r="V7538" s="90"/>
      <c r="W7538" s="90"/>
      <c r="X7538" s="90"/>
      <c r="Y7538" s="90"/>
    </row>
    <row r="7539" spans="1:25" ht="15" customHeight="1" x14ac:dyDescent="0.25">
      <c r="A7539" s="64" t="s">
        <v>2466</v>
      </c>
      <c r="B7539" s="64" t="s">
        <v>3</v>
      </c>
      <c r="C7539" s="64" t="s">
        <v>13</v>
      </c>
      <c r="D7539" s="64" t="s">
        <v>2468</v>
      </c>
      <c r="E7539" s="20" t="s">
        <v>23</v>
      </c>
      <c r="F7539" s="64" t="s">
        <v>2473</v>
      </c>
      <c r="G7539" s="53" t="s">
        <v>2469</v>
      </c>
      <c r="H7539" s="53" t="s">
        <v>89</v>
      </c>
      <c r="I7539" s="26">
        <v>7000</v>
      </c>
      <c r="J7539" s="26">
        <v>7000</v>
      </c>
      <c r="K7539" s="26">
        <v>7000</v>
      </c>
      <c r="L7539" s="26">
        <f t="shared" si="7034"/>
        <v>0</v>
      </c>
      <c r="M7539" s="26"/>
      <c r="N7539" s="26"/>
      <c r="O7539" s="26"/>
      <c r="P7539" s="26">
        <f t="shared" si="7037"/>
        <v>7000</v>
      </c>
      <c r="Q7539" s="26">
        <f t="shared" si="7038"/>
        <v>100</v>
      </c>
      <c r="R7539" s="90"/>
      <c r="S7539" s="90"/>
      <c r="T7539" s="90"/>
      <c r="U7539" s="90"/>
      <c r="V7539" s="90"/>
      <c r="W7539" s="90"/>
      <c r="X7539" s="90"/>
      <c r="Y7539" s="90"/>
    </row>
    <row r="7540" spans="1:25" ht="15" customHeight="1" x14ac:dyDescent="0.25">
      <c r="A7540" s="64" t="s">
        <v>2466</v>
      </c>
      <c r="B7540" s="64" t="s">
        <v>3</v>
      </c>
      <c r="C7540" s="64" t="s">
        <v>13</v>
      </c>
      <c r="D7540" s="64" t="s">
        <v>2468</v>
      </c>
      <c r="E7540" s="20" t="s">
        <v>23</v>
      </c>
      <c r="F7540" s="64" t="s">
        <v>2474</v>
      </c>
      <c r="G7540" s="53" t="s">
        <v>2469</v>
      </c>
      <c r="H7540" s="53" t="s">
        <v>29</v>
      </c>
      <c r="I7540" s="26">
        <v>3400</v>
      </c>
      <c r="J7540" s="26">
        <v>3400</v>
      </c>
      <c r="K7540" s="26">
        <v>3400</v>
      </c>
      <c r="L7540" s="26">
        <f t="shared" si="7034"/>
        <v>0</v>
      </c>
      <c r="M7540" s="26"/>
      <c r="N7540" s="26"/>
      <c r="O7540" s="26"/>
      <c r="P7540" s="26">
        <f t="shared" si="7037"/>
        <v>3400</v>
      </c>
      <c r="Q7540" s="26">
        <f t="shared" si="7038"/>
        <v>100</v>
      </c>
      <c r="R7540" s="90"/>
      <c r="S7540" s="90"/>
      <c r="T7540" s="90"/>
      <c r="U7540" s="90"/>
      <c r="V7540" s="90"/>
      <c r="W7540" s="90"/>
      <c r="X7540" s="90"/>
      <c r="Y7540" s="90"/>
    </row>
    <row r="7541" spans="1:25" ht="15" customHeight="1" x14ac:dyDescent="0.25">
      <c r="A7541" s="63" t="s">
        <v>2466</v>
      </c>
      <c r="B7541" s="63" t="s">
        <v>3</v>
      </c>
      <c r="C7541" s="63" t="s">
        <v>13</v>
      </c>
      <c r="D7541" s="63" t="s">
        <v>2468</v>
      </c>
      <c r="E7541" s="65" t="s">
        <v>30</v>
      </c>
      <c r="F7541" s="65" t="s">
        <v>1</v>
      </c>
      <c r="G7541" s="65" t="s">
        <v>1</v>
      </c>
      <c r="H7541" s="65" t="s">
        <v>31</v>
      </c>
      <c r="I7541" s="31">
        <f t="shared" ref="I7541:K7541" si="7072">SUM(I7542)</f>
        <v>36242</v>
      </c>
      <c r="J7541" s="31">
        <f t="shared" si="7072"/>
        <v>36242</v>
      </c>
      <c r="K7541" s="31">
        <f t="shared" si="7072"/>
        <v>20300</v>
      </c>
      <c r="L7541" s="31">
        <f t="shared" si="7034"/>
        <v>9000</v>
      </c>
      <c r="M7541" s="31">
        <f t="shared" ref="M7541" si="7073">SUM(M7542)</f>
        <v>3000</v>
      </c>
      <c r="N7541" s="31">
        <f t="shared" ref="N7541:O7541" si="7074">SUM(N7542)</f>
        <v>3000</v>
      </c>
      <c r="O7541" s="31">
        <f t="shared" si="7074"/>
        <v>3000</v>
      </c>
      <c r="P7541" s="31">
        <f t="shared" si="7037"/>
        <v>29300</v>
      </c>
      <c r="Q7541" s="31">
        <f t="shared" si="7038"/>
        <v>80.845427956514541</v>
      </c>
      <c r="R7541" s="94"/>
      <c r="S7541" s="94"/>
      <c r="T7541" s="94"/>
      <c r="U7541" s="94"/>
      <c r="V7541" s="94"/>
      <c r="W7541" s="94"/>
      <c r="X7541" s="94"/>
      <c r="Y7541" s="94"/>
    </row>
    <row r="7542" spans="1:25" ht="15" customHeight="1" x14ac:dyDescent="0.25">
      <c r="A7542" s="64" t="s">
        <v>2466</v>
      </c>
      <c r="B7542" s="64" t="s">
        <v>3</v>
      </c>
      <c r="C7542" s="64" t="s">
        <v>13</v>
      </c>
      <c r="D7542" s="64" t="s">
        <v>2468</v>
      </c>
      <c r="E7542" s="20" t="s">
        <v>33</v>
      </c>
      <c r="F7542" s="64"/>
      <c r="G7542" s="53" t="s">
        <v>2469</v>
      </c>
      <c r="H7542" s="53" t="s">
        <v>32</v>
      </c>
      <c r="I7542" s="26">
        <v>36242</v>
      </c>
      <c r="J7542" s="26">
        <v>36242</v>
      </c>
      <c r="K7542" s="26">
        <v>20300</v>
      </c>
      <c r="L7542" s="26">
        <f t="shared" si="7034"/>
        <v>9000</v>
      </c>
      <c r="M7542" s="26">
        <v>3000</v>
      </c>
      <c r="N7542" s="26">
        <v>3000</v>
      </c>
      <c r="O7542" s="26">
        <v>3000</v>
      </c>
      <c r="P7542" s="26">
        <f t="shared" si="7037"/>
        <v>29300</v>
      </c>
      <c r="Q7542" s="26">
        <f t="shared" si="7038"/>
        <v>80.845427956514541</v>
      </c>
      <c r="R7542" s="90"/>
      <c r="S7542" s="90"/>
      <c r="T7542" s="90"/>
      <c r="U7542" s="90"/>
      <c r="V7542" s="90"/>
      <c r="W7542" s="90"/>
      <c r="X7542" s="90"/>
      <c r="Y7542" s="90"/>
    </row>
    <row r="7543" spans="1:25" ht="15" customHeight="1" x14ac:dyDescent="0.25">
      <c r="A7543" s="63" t="s">
        <v>2466</v>
      </c>
      <c r="B7543" s="63" t="s">
        <v>3</v>
      </c>
      <c r="C7543" s="63" t="s">
        <v>13</v>
      </c>
      <c r="D7543" s="63" t="s">
        <v>2468</v>
      </c>
      <c r="E7543" s="65" t="s">
        <v>34</v>
      </c>
      <c r="F7543" s="65" t="s">
        <v>1</v>
      </c>
      <c r="G7543" s="65" t="s">
        <v>1</v>
      </c>
      <c r="H7543" s="65" t="s">
        <v>35</v>
      </c>
      <c r="I7543" s="31">
        <f t="shared" ref="I7543:K7543" si="7075">SUM(I7544:I7545)</f>
        <v>74932</v>
      </c>
      <c r="J7543" s="31">
        <f t="shared" si="7075"/>
        <v>74932</v>
      </c>
      <c r="K7543" s="31">
        <f t="shared" si="7075"/>
        <v>40200</v>
      </c>
      <c r="L7543" s="31">
        <f t="shared" si="7034"/>
        <v>18532</v>
      </c>
      <c r="M7543" s="31">
        <f t="shared" ref="M7543" si="7076">SUM(M7544:M7545)</f>
        <v>6178</v>
      </c>
      <c r="N7543" s="31">
        <f t="shared" ref="N7543:O7543" si="7077">SUM(N7544:N7545)</f>
        <v>6178</v>
      </c>
      <c r="O7543" s="31">
        <f t="shared" si="7077"/>
        <v>6176</v>
      </c>
      <c r="P7543" s="31">
        <f t="shared" si="7037"/>
        <v>58732</v>
      </c>
      <c r="Q7543" s="31">
        <f t="shared" si="7038"/>
        <v>78.380398227726459</v>
      </c>
      <c r="R7543" s="94"/>
      <c r="S7543" s="94"/>
      <c r="T7543" s="94"/>
      <c r="U7543" s="94"/>
      <c r="V7543" s="94"/>
      <c r="W7543" s="94"/>
      <c r="X7543" s="94"/>
      <c r="Y7543" s="94"/>
    </row>
    <row r="7544" spans="1:25" ht="15" customHeight="1" x14ac:dyDescent="0.25">
      <c r="A7544" s="64" t="s">
        <v>2466</v>
      </c>
      <c r="B7544" s="64" t="s">
        <v>3</v>
      </c>
      <c r="C7544" s="64" t="s">
        <v>13</v>
      </c>
      <c r="D7544" s="64" t="s">
        <v>2468</v>
      </c>
      <c r="E7544" s="20" t="s">
        <v>38</v>
      </c>
      <c r="F7544" s="64"/>
      <c r="G7544" s="53" t="s">
        <v>2469</v>
      </c>
      <c r="H7544" s="53" t="s">
        <v>37</v>
      </c>
      <c r="I7544" s="26">
        <v>5000</v>
      </c>
      <c r="J7544" s="26">
        <v>5000</v>
      </c>
      <c r="K7544" s="26">
        <v>3500</v>
      </c>
      <c r="L7544" s="26">
        <f t="shared" si="7034"/>
        <v>1500</v>
      </c>
      <c r="M7544" s="26">
        <v>500</v>
      </c>
      <c r="N7544" s="26">
        <v>500</v>
      </c>
      <c r="O7544" s="26">
        <v>500</v>
      </c>
      <c r="P7544" s="26">
        <f t="shared" si="7037"/>
        <v>5000</v>
      </c>
      <c r="Q7544" s="26">
        <f t="shared" si="7038"/>
        <v>100</v>
      </c>
      <c r="R7544" s="90"/>
      <c r="S7544" s="90"/>
      <c r="T7544" s="90"/>
      <c r="U7544" s="90"/>
      <c r="V7544" s="90"/>
      <c r="W7544" s="90"/>
      <c r="X7544" s="90"/>
      <c r="Y7544" s="90"/>
    </row>
    <row r="7545" spans="1:25" ht="15" customHeight="1" x14ac:dyDescent="0.25">
      <c r="A7545" s="63" t="s">
        <v>2466</v>
      </c>
      <c r="B7545" s="63" t="s">
        <v>3</v>
      </c>
      <c r="C7545" s="63" t="s">
        <v>13</v>
      </c>
      <c r="D7545" s="63" t="s">
        <v>2468</v>
      </c>
      <c r="E7545" s="63" t="s">
        <v>39</v>
      </c>
      <c r="F7545" s="64" t="s">
        <v>1</v>
      </c>
      <c r="G7545" s="53" t="s">
        <v>1</v>
      </c>
      <c r="H7545" s="65" t="s">
        <v>40</v>
      </c>
      <c r="I7545" s="31">
        <f t="shared" ref="I7545:K7545" si="7078">SUM(I7546:I7548)</f>
        <v>69932</v>
      </c>
      <c r="J7545" s="31">
        <f t="shared" si="7078"/>
        <v>69932</v>
      </c>
      <c r="K7545" s="31">
        <f t="shared" si="7078"/>
        <v>36700</v>
      </c>
      <c r="L7545" s="31">
        <f t="shared" si="7034"/>
        <v>17032</v>
      </c>
      <c r="M7545" s="31">
        <f t="shared" ref="M7545" si="7079">SUM(M7546:M7548)</f>
        <v>5678</v>
      </c>
      <c r="N7545" s="31">
        <f t="shared" ref="N7545:O7545" si="7080">SUM(N7546:N7548)</f>
        <v>5678</v>
      </c>
      <c r="O7545" s="31">
        <f t="shared" si="7080"/>
        <v>5676</v>
      </c>
      <c r="P7545" s="31">
        <f t="shared" si="7037"/>
        <v>53732</v>
      </c>
      <c r="Q7545" s="31">
        <f t="shared" si="7038"/>
        <v>76.834639363953556</v>
      </c>
      <c r="R7545" s="94"/>
      <c r="S7545" s="94"/>
      <c r="T7545" s="94"/>
      <c r="U7545" s="94"/>
      <c r="V7545" s="94"/>
      <c r="W7545" s="94"/>
      <c r="X7545" s="94"/>
      <c r="Y7545" s="94"/>
    </row>
    <row r="7546" spans="1:25" ht="15" customHeight="1" x14ac:dyDescent="0.25">
      <c r="A7546" s="64" t="s">
        <v>2466</v>
      </c>
      <c r="B7546" s="64" t="s">
        <v>3</v>
      </c>
      <c r="C7546" s="64" t="s">
        <v>13</v>
      </c>
      <c r="D7546" s="64" t="s">
        <v>2468</v>
      </c>
      <c r="E7546" s="20" t="s">
        <v>41</v>
      </c>
      <c r="F7546" s="64"/>
      <c r="G7546" s="53" t="s">
        <v>2469</v>
      </c>
      <c r="H7546" s="53" t="s">
        <v>40</v>
      </c>
      <c r="I7546" s="26">
        <v>67000</v>
      </c>
      <c r="J7546" s="26">
        <v>67000</v>
      </c>
      <c r="K7546" s="26">
        <v>36000</v>
      </c>
      <c r="L7546" s="26">
        <f t="shared" si="7034"/>
        <v>16800</v>
      </c>
      <c r="M7546" s="26">
        <v>5600</v>
      </c>
      <c r="N7546" s="26">
        <v>5600</v>
      </c>
      <c r="O7546" s="26">
        <v>5600</v>
      </c>
      <c r="P7546" s="26">
        <f t="shared" si="7037"/>
        <v>52800</v>
      </c>
      <c r="Q7546" s="26">
        <f t="shared" si="7038"/>
        <v>78.805970149253739</v>
      </c>
      <c r="R7546" s="90"/>
      <c r="S7546" s="90"/>
      <c r="T7546" s="90"/>
      <c r="U7546" s="90"/>
      <c r="V7546" s="90"/>
      <c r="W7546" s="90"/>
      <c r="X7546" s="90"/>
      <c r="Y7546" s="90"/>
    </row>
    <row r="7547" spans="1:25" ht="15" customHeight="1" x14ac:dyDescent="0.25">
      <c r="A7547" s="64" t="s">
        <v>2466</v>
      </c>
      <c r="B7547" s="64" t="s">
        <v>3</v>
      </c>
      <c r="C7547" s="64" t="s">
        <v>13</v>
      </c>
      <c r="D7547" s="64" t="s">
        <v>2468</v>
      </c>
      <c r="E7547" s="20" t="s">
        <v>41</v>
      </c>
      <c r="F7547" s="64" t="s">
        <v>2475</v>
      </c>
      <c r="G7547" s="53" t="s">
        <v>2469</v>
      </c>
      <c r="H7547" s="53" t="s">
        <v>49</v>
      </c>
      <c r="I7547" s="26">
        <v>932</v>
      </c>
      <c r="J7547" s="26">
        <v>932</v>
      </c>
      <c r="K7547" s="26">
        <v>700</v>
      </c>
      <c r="L7547" s="26">
        <f t="shared" si="7034"/>
        <v>232</v>
      </c>
      <c r="M7547" s="26">
        <v>78</v>
      </c>
      <c r="N7547" s="26">
        <v>78</v>
      </c>
      <c r="O7547" s="26">
        <v>76</v>
      </c>
      <c r="P7547" s="26">
        <f t="shared" si="7037"/>
        <v>932</v>
      </c>
      <c r="Q7547" s="26">
        <f t="shared" si="7038"/>
        <v>100</v>
      </c>
      <c r="R7547" s="90"/>
      <c r="S7547" s="90"/>
      <c r="T7547" s="90"/>
      <c r="U7547" s="90"/>
      <c r="V7547" s="90"/>
      <c r="W7547" s="90"/>
      <c r="X7547" s="90"/>
      <c r="Y7547" s="90"/>
    </row>
    <row r="7548" spans="1:25" ht="22.5" customHeight="1" x14ac:dyDescent="0.25">
      <c r="A7548" s="64" t="s">
        <v>2466</v>
      </c>
      <c r="B7548" s="64" t="s">
        <v>3</v>
      </c>
      <c r="C7548" s="64" t="s">
        <v>13</v>
      </c>
      <c r="D7548" s="64" t="s">
        <v>2468</v>
      </c>
      <c r="E7548" s="20" t="s">
        <v>41</v>
      </c>
      <c r="F7548" s="64" t="s">
        <v>2476</v>
      </c>
      <c r="G7548" s="53" t="s">
        <v>2469</v>
      </c>
      <c r="H7548" s="53" t="s">
        <v>55</v>
      </c>
      <c r="I7548" s="26">
        <v>2000</v>
      </c>
      <c r="J7548" s="26">
        <v>2000</v>
      </c>
      <c r="K7548" s="26">
        <v>0</v>
      </c>
      <c r="L7548" s="26">
        <f t="shared" si="7034"/>
        <v>0</v>
      </c>
      <c r="M7548" s="26"/>
      <c r="N7548" s="26"/>
      <c r="O7548" s="26"/>
      <c r="P7548" s="26">
        <f t="shared" si="7037"/>
        <v>0</v>
      </c>
      <c r="Q7548" s="26">
        <f t="shared" si="7038"/>
        <v>0</v>
      </c>
      <c r="R7548" s="90"/>
      <c r="S7548" s="90"/>
      <c r="T7548" s="90"/>
      <c r="U7548" s="90"/>
      <c r="V7548" s="90"/>
      <c r="W7548" s="90"/>
      <c r="X7548" s="90"/>
      <c r="Y7548" s="90"/>
    </row>
    <row r="7549" spans="1:25" ht="22.5" customHeight="1" x14ac:dyDescent="0.25">
      <c r="A7549" s="63" t="s">
        <v>1</v>
      </c>
      <c r="B7549" s="63" t="s">
        <v>1</v>
      </c>
      <c r="C7549" s="63" t="s">
        <v>1</v>
      </c>
      <c r="D7549" s="65" t="s">
        <v>1</v>
      </c>
      <c r="E7549" s="65" t="s">
        <v>1</v>
      </c>
      <c r="F7549" s="65" t="s">
        <v>1</v>
      </c>
      <c r="G7549" s="65" t="s">
        <v>1</v>
      </c>
      <c r="H7549" s="66" t="s">
        <v>56</v>
      </c>
      <c r="I7549" s="30">
        <f t="shared" ref="I7549:K7549" si="7081">SUM(I7550)</f>
        <v>11252100</v>
      </c>
      <c r="J7549" s="30">
        <f t="shared" si="7081"/>
        <v>11252100</v>
      </c>
      <c r="K7549" s="30">
        <f t="shared" si="7081"/>
        <v>6488650</v>
      </c>
      <c r="L7549" s="30">
        <f t="shared" si="7034"/>
        <v>3287595</v>
      </c>
      <c r="M7549" s="30">
        <f t="shared" ref="M7549" si="7082">SUM(M7550)</f>
        <v>1601629</v>
      </c>
      <c r="N7549" s="30">
        <f t="shared" ref="N7549:O7549" si="7083">SUM(N7550)</f>
        <v>904783</v>
      </c>
      <c r="O7549" s="30">
        <f t="shared" si="7083"/>
        <v>781183</v>
      </c>
      <c r="P7549" s="30">
        <f t="shared" si="7037"/>
        <v>9776245</v>
      </c>
      <c r="Q7549" s="30">
        <f t="shared" si="7038"/>
        <v>86.883737257934087</v>
      </c>
      <c r="R7549" s="93"/>
      <c r="S7549" s="93"/>
      <c r="T7549" s="93"/>
      <c r="U7549" s="93"/>
      <c r="V7549" s="93"/>
      <c r="W7549" s="93"/>
      <c r="X7549" s="93"/>
      <c r="Y7549" s="93"/>
    </row>
    <row r="7550" spans="1:25" ht="15" customHeight="1" x14ac:dyDescent="0.25">
      <c r="A7550" s="63" t="s">
        <v>2466</v>
      </c>
      <c r="B7550" s="63" t="s">
        <v>3</v>
      </c>
      <c r="C7550" s="63" t="s">
        <v>13</v>
      </c>
      <c r="D7550" s="63" t="s">
        <v>2468</v>
      </c>
      <c r="E7550" s="65" t="s">
        <v>57</v>
      </c>
      <c r="F7550" s="65" t="s">
        <v>1</v>
      </c>
      <c r="G7550" s="65" t="s">
        <v>1</v>
      </c>
      <c r="H7550" s="65" t="s">
        <v>58</v>
      </c>
      <c r="I7550" s="31">
        <f t="shared" ref="I7550:K7550" si="7084">SUM(I7554,I7560,I7705,I7551)</f>
        <v>11252100</v>
      </c>
      <c r="J7550" s="31">
        <f t="shared" si="7084"/>
        <v>11252100</v>
      </c>
      <c r="K7550" s="31">
        <f t="shared" si="7084"/>
        <v>6488650</v>
      </c>
      <c r="L7550" s="31">
        <f t="shared" si="7034"/>
        <v>3287595</v>
      </c>
      <c r="M7550" s="31">
        <f t="shared" ref="M7550" si="7085">SUM(M7554,M7560,M7705,M7551)</f>
        <v>1601629</v>
      </c>
      <c r="N7550" s="31">
        <f t="shared" ref="N7550:O7550" si="7086">SUM(N7554,N7560,N7705,N7551)</f>
        <v>904783</v>
      </c>
      <c r="O7550" s="31">
        <f t="shared" si="7086"/>
        <v>781183</v>
      </c>
      <c r="P7550" s="31">
        <f t="shared" si="7037"/>
        <v>9776245</v>
      </c>
      <c r="Q7550" s="31">
        <f t="shared" si="7038"/>
        <v>86.883737257934087</v>
      </c>
      <c r="R7550" s="94"/>
      <c r="S7550" s="94"/>
      <c r="T7550" s="94"/>
      <c r="U7550" s="94"/>
      <c r="V7550" s="94"/>
      <c r="W7550" s="94"/>
      <c r="X7550" s="94"/>
      <c r="Y7550" s="94"/>
    </row>
    <row r="7551" spans="1:25" s="9" customFormat="1" ht="15" customHeight="1" x14ac:dyDescent="0.25">
      <c r="A7551" s="63" t="s">
        <v>2466</v>
      </c>
      <c r="B7551" s="63" t="s">
        <v>3</v>
      </c>
      <c r="C7551" s="63" t="s">
        <v>13</v>
      </c>
      <c r="D7551" s="63" t="s">
        <v>2468</v>
      </c>
      <c r="E7551" s="63">
        <v>614100</v>
      </c>
      <c r="F7551" s="65"/>
      <c r="G7551" s="65"/>
      <c r="H7551" s="65" t="s">
        <v>257</v>
      </c>
      <c r="I7551" s="31">
        <f t="shared" ref="I7551:K7551" si="7087">SUM(I7552:I7553)</f>
        <v>100</v>
      </c>
      <c r="J7551" s="31">
        <f t="shared" si="7087"/>
        <v>100</v>
      </c>
      <c r="K7551" s="31">
        <f t="shared" si="7087"/>
        <v>0</v>
      </c>
      <c r="L7551" s="31">
        <f t="shared" si="7034"/>
        <v>0</v>
      </c>
      <c r="M7551" s="31">
        <f t="shared" ref="M7551" si="7088">SUM(M7552:M7553)</f>
        <v>0</v>
      </c>
      <c r="N7551" s="31">
        <f t="shared" ref="N7551:O7551" si="7089">SUM(N7552:N7553)</f>
        <v>0</v>
      </c>
      <c r="O7551" s="31">
        <f t="shared" si="7089"/>
        <v>0</v>
      </c>
      <c r="P7551" s="31">
        <f t="shared" si="7037"/>
        <v>0</v>
      </c>
      <c r="Q7551" s="31">
        <f t="shared" si="7038"/>
        <v>0</v>
      </c>
      <c r="R7551" s="94"/>
      <c r="S7551" s="94"/>
      <c r="T7551" s="94"/>
      <c r="U7551" s="94"/>
      <c r="V7551" s="94"/>
      <c r="W7551" s="94"/>
      <c r="X7551" s="94"/>
      <c r="Y7551" s="94"/>
    </row>
    <row r="7552" spans="1:25" s="4" customFormat="1" ht="15" customHeight="1" x14ac:dyDescent="0.25">
      <c r="A7552" s="64" t="s">
        <v>2466</v>
      </c>
      <c r="B7552" s="64" t="s">
        <v>3</v>
      </c>
      <c r="C7552" s="64" t="s">
        <v>13</v>
      </c>
      <c r="D7552" s="64" t="s">
        <v>2468</v>
      </c>
      <c r="E7552" s="20">
        <v>614100</v>
      </c>
      <c r="F7552" s="64" t="s">
        <v>3660</v>
      </c>
      <c r="G7552" s="53" t="s">
        <v>144</v>
      </c>
      <c r="H7552" s="53" t="s">
        <v>3516</v>
      </c>
      <c r="I7552" s="26">
        <v>0</v>
      </c>
      <c r="J7552" s="26">
        <v>0</v>
      </c>
      <c r="K7552" s="26">
        <v>0</v>
      </c>
      <c r="L7552" s="26">
        <f t="shared" si="7034"/>
        <v>0</v>
      </c>
      <c r="M7552" s="26"/>
      <c r="N7552" s="26"/>
      <c r="O7552" s="26"/>
      <c r="P7552" s="26">
        <f t="shared" si="7037"/>
        <v>0</v>
      </c>
      <c r="Q7552" s="26" t="str">
        <f t="shared" si="7038"/>
        <v>-</v>
      </c>
      <c r="R7552" s="90"/>
      <c r="S7552" s="90"/>
      <c r="T7552" s="90"/>
      <c r="U7552" s="90"/>
      <c r="V7552" s="90"/>
      <c r="W7552" s="90"/>
      <c r="X7552" s="90"/>
      <c r="Y7552" s="90"/>
    </row>
    <row r="7553" spans="1:25" s="4" customFormat="1" ht="15" customHeight="1" x14ac:dyDescent="0.25">
      <c r="A7553" s="64" t="s">
        <v>2466</v>
      </c>
      <c r="B7553" s="64" t="s">
        <v>3</v>
      </c>
      <c r="C7553" s="64" t="s">
        <v>13</v>
      </c>
      <c r="D7553" s="64" t="s">
        <v>2468</v>
      </c>
      <c r="E7553" s="20">
        <v>614100</v>
      </c>
      <c r="F7553" s="64" t="s">
        <v>3661</v>
      </c>
      <c r="G7553" s="53" t="s">
        <v>144</v>
      </c>
      <c r="H7553" s="53" t="s">
        <v>3525</v>
      </c>
      <c r="I7553" s="26">
        <v>100</v>
      </c>
      <c r="J7553" s="26">
        <v>100</v>
      </c>
      <c r="K7553" s="26">
        <v>0</v>
      </c>
      <c r="L7553" s="26">
        <f t="shared" si="7034"/>
        <v>0</v>
      </c>
      <c r="M7553" s="26"/>
      <c r="N7553" s="26"/>
      <c r="O7553" s="26"/>
      <c r="P7553" s="26">
        <f t="shared" si="7037"/>
        <v>0</v>
      </c>
      <c r="Q7553" s="26">
        <f t="shared" si="7038"/>
        <v>0</v>
      </c>
      <c r="R7553" s="90"/>
      <c r="S7553" s="90"/>
      <c r="T7553" s="90"/>
      <c r="U7553" s="90"/>
      <c r="V7553" s="90"/>
      <c r="W7553" s="90"/>
      <c r="X7553" s="90"/>
      <c r="Y7553" s="90"/>
    </row>
    <row r="7554" spans="1:25" ht="15" customHeight="1" x14ac:dyDescent="0.25">
      <c r="A7554" s="63" t="s">
        <v>2466</v>
      </c>
      <c r="B7554" s="63" t="s">
        <v>3</v>
      </c>
      <c r="C7554" s="63" t="s">
        <v>13</v>
      </c>
      <c r="D7554" s="63" t="s">
        <v>2468</v>
      </c>
      <c r="E7554" s="63" t="s">
        <v>104</v>
      </c>
      <c r="F7554" s="64" t="s">
        <v>1</v>
      </c>
      <c r="G7554" s="53" t="s">
        <v>1</v>
      </c>
      <c r="H7554" s="65" t="s">
        <v>105</v>
      </c>
      <c r="I7554" s="31">
        <f t="shared" ref="I7554:K7554" si="7090">SUM(I7555:I7559)</f>
        <v>294000</v>
      </c>
      <c r="J7554" s="31">
        <f t="shared" si="7090"/>
        <v>294000</v>
      </c>
      <c r="K7554" s="31">
        <f t="shared" si="7090"/>
        <v>242000</v>
      </c>
      <c r="L7554" s="31">
        <f t="shared" si="7034"/>
        <v>52000</v>
      </c>
      <c r="M7554" s="31">
        <f t="shared" ref="M7554" si="7091">SUM(M7555:M7559)</f>
        <v>46000</v>
      </c>
      <c r="N7554" s="31">
        <f t="shared" ref="N7554:O7554" si="7092">SUM(N7555:N7559)</f>
        <v>6000</v>
      </c>
      <c r="O7554" s="31">
        <f t="shared" si="7092"/>
        <v>0</v>
      </c>
      <c r="P7554" s="31">
        <f t="shared" si="7037"/>
        <v>294000</v>
      </c>
      <c r="Q7554" s="31">
        <f t="shared" si="7038"/>
        <v>100</v>
      </c>
      <c r="R7554" s="94"/>
      <c r="S7554" s="94"/>
      <c r="T7554" s="94"/>
      <c r="U7554" s="94"/>
      <c r="V7554" s="94"/>
      <c r="W7554" s="94"/>
      <c r="X7554" s="94"/>
      <c r="Y7554" s="94"/>
    </row>
    <row r="7555" spans="1:25" ht="15" customHeight="1" x14ac:dyDescent="0.25">
      <c r="A7555" s="64" t="s">
        <v>2466</v>
      </c>
      <c r="B7555" s="64" t="s">
        <v>3</v>
      </c>
      <c r="C7555" s="64" t="s">
        <v>13</v>
      </c>
      <c r="D7555" s="64" t="s">
        <v>2468</v>
      </c>
      <c r="E7555" s="20" t="s">
        <v>106</v>
      </c>
      <c r="F7555" s="64" t="s">
        <v>2477</v>
      </c>
      <c r="G7555" s="53" t="s">
        <v>144</v>
      </c>
      <c r="H7555" s="53" t="s">
        <v>2478</v>
      </c>
      <c r="I7555" s="26">
        <v>71200</v>
      </c>
      <c r="J7555" s="26">
        <v>71200</v>
      </c>
      <c r="K7555" s="26">
        <v>54000</v>
      </c>
      <c r="L7555" s="26">
        <f t="shared" si="7034"/>
        <v>17200</v>
      </c>
      <c r="M7555" s="26">
        <v>17200</v>
      </c>
      <c r="N7555" s="26"/>
      <c r="O7555" s="26"/>
      <c r="P7555" s="26">
        <f t="shared" si="7037"/>
        <v>71200</v>
      </c>
      <c r="Q7555" s="26">
        <f t="shared" si="7038"/>
        <v>100</v>
      </c>
      <c r="R7555" s="90"/>
      <c r="S7555" s="90"/>
      <c r="T7555" s="90"/>
      <c r="U7555" s="90"/>
      <c r="V7555" s="90"/>
      <c r="W7555" s="90"/>
      <c r="X7555" s="90"/>
      <c r="Y7555" s="90"/>
    </row>
    <row r="7556" spans="1:25" ht="15" customHeight="1" x14ac:dyDescent="0.25">
      <c r="A7556" s="64" t="s">
        <v>2466</v>
      </c>
      <c r="B7556" s="64" t="s">
        <v>3</v>
      </c>
      <c r="C7556" s="64" t="s">
        <v>13</v>
      </c>
      <c r="D7556" s="64" t="s">
        <v>2468</v>
      </c>
      <c r="E7556" s="20" t="s">
        <v>106</v>
      </c>
      <c r="F7556" s="64" t="s">
        <v>2479</v>
      </c>
      <c r="G7556" s="53" t="s">
        <v>144</v>
      </c>
      <c r="H7556" s="53" t="s">
        <v>2480</v>
      </c>
      <c r="I7556" s="26">
        <v>18800</v>
      </c>
      <c r="J7556" s="26">
        <v>18800</v>
      </c>
      <c r="K7556" s="26">
        <v>16000</v>
      </c>
      <c r="L7556" s="26">
        <f t="shared" si="7034"/>
        <v>2800</v>
      </c>
      <c r="M7556" s="26">
        <v>2800</v>
      </c>
      <c r="N7556" s="26"/>
      <c r="O7556" s="26"/>
      <c r="P7556" s="26">
        <f t="shared" si="7037"/>
        <v>18800</v>
      </c>
      <c r="Q7556" s="26">
        <f t="shared" si="7038"/>
        <v>100</v>
      </c>
      <c r="R7556" s="90"/>
      <c r="S7556" s="90"/>
      <c r="T7556" s="90"/>
      <c r="U7556" s="90"/>
      <c r="V7556" s="90"/>
      <c r="W7556" s="90"/>
      <c r="X7556" s="90"/>
      <c r="Y7556" s="90"/>
    </row>
    <row r="7557" spans="1:25" ht="15" customHeight="1" x14ac:dyDescent="0.25">
      <c r="A7557" s="64" t="s">
        <v>2466</v>
      </c>
      <c r="B7557" s="64" t="s">
        <v>3</v>
      </c>
      <c r="C7557" s="64" t="s">
        <v>13</v>
      </c>
      <c r="D7557" s="64" t="s">
        <v>2468</v>
      </c>
      <c r="E7557" s="20" t="s">
        <v>106</v>
      </c>
      <c r="F7557" s="64" t="s">
        <v>2481</v>
      </c>
      <c r="G7557" s="53" t="s">
        <v>144</v>
      </c>
      <c r="H7557" s="53" t="s">
        <v>2482</v>
      </c>
      <c r="I7557" s="26">
        <v>120000</v>
      </c>
      <c r="J7557" s="26">
        <v>120000</v>
      </c>
      <c r="K7557" s="26">
        <v>107000</v>
      </c>
      <c r="L7557" s="26">
        <f t="shared" si="7034"/>
        <v>13000</v>
      </c>
      <c r="M7557" s="26">
        <v>13000</v>
      </c>
      <c r="N7557" s="26"/>
      <c r="O7557" s="26"/>
      <c r="P7557" s="26">
        <f t="shared" si="7037"/>
        <v>120000</v>
      </c>
      <c r="Q7557" s="26">
        <f t="shared" si="7038"/>
        <v>100</v>
      </c>
      <c r="R7557" s="90"/>
      <c r="S7557" s="90"/>
      <c r="T7557" s="90"/>
      <c r="U7557" s="90"/>
      <c r="V7557" s="90"/>
      <c r="W7557" s="90"/>
      <c r="X7557" s="90"/>
      <c r="Y7557" s="90"/>
    </row>
    <row r="7558" spans="1:25" ht="15" customHeight="1" x14ac:dyDescent="0.25">
      <c r="A7558" s="64" t="s">
        <v>2466</v>
      </c>
      <c r="B7558" s="64" t="s">
        <v>3</v>
      </c>
      <c r="C7558" s="64" t="s">
        <v>13</v>
      </c>
      <c r="D7558" s="64" t="s">
        <v>2468</v>
      </c>
      <c r="E7558" s="20" t="s">
        <v>106</v>
      </c>
      <c r="F7558" s="64" t="s">
        <v>2483</v>
      </c>
      <c r="G7558" s="53" t="s">
        <v>144</v>
      </c>
      <c r="H7558" s="53" t="s">
        <v>2484</v>
      </c>
      <c r="I7558" s="26">
        <v>59000</v>
      </c>
      <c r="J7558" s="26">
        <v>59000</v>
      </c>
      <c r="K7558" s="26">
        <v>43000</v>
      </c>
      <c r="L7558" s="26">
        <f t="shared" si="7034"/>
        <v>16000</v>
      </c>
      <c r="M7558" s="26">
        <v>10000</v>
      </c>
      <c r="N7558" s="26">
        <v>6000</v>
      </c>
      <c r="O7558" s="26"/>
      <c r="P7558" s="26">
        <f t="shared" si="7037"/>
        <v>59000</v>
      </c>
      <c r="Q7558" s="26">
        <f t="shared" si="7038"/>
        <v>100</v>
      </c>
      <c r="R7558" s="90"/>
      <c r="S7558" s="90"/>
      <c r="T7558" s="90"/>
      <c r="U7558" s="90"/>
      <c r="V7558" s="90"/>
      <c r="W7558" s="90"/>
      <c r="X7558" s="90"/>
      <c r="Y7558" s="90"/>
    </row>
    <row r="7559" spans="1:25" ht="15" customHeight="1" x14ac:dyDescent="0.25">
      <c r="A7559" s="64" t="s">
        <v>2466</v>
      </c>
      <c r="B7559" s="64" t="s">
        <v>3</v>
      </c>
      <c r="C7559" s="64" t="s">
        <v>13</v>
      </c>
      <c r="D7559" s="64" t="s">
        <v>2468</v>
      </c>
      <c r="E7559" s="20" t="s">
        <v>106</v>
      </c>
      <c r="F7559" s="64" t="s">
        <v>2485</v>
      </c>
      <c r="G7559" s="53" t="s">
        <v>144</v>
      </c>
      <c r="H7559" s="53" t="s">
        <v>2486</v>
      </c>
      <c r="I7559" s="26">
        <v>25000</v>
      </c>
      <c r="J7559" s="26">
        <v>25000</v>
      </c>
      <c r="K7559" s="26">
        <v>22000</v>
      </c>
      <c r="L7559" s="26">
        <f t="shared" si="7034"/>
        <v>3000</v>
      </c>
      <c r="M7559" s="26">
        <v>3000</v>
      </c>
      <c r="N7559" s="26"/>
      <c r="O7559" s="26"/>
      <c r="P7559" s="26">
        <f t="shared" si="7037"/>
        <v>25000</v>
      </c>
      <c r="Q7559" s="26">
        <f t="shared" si="7038"/>
        <v>100</v>
      </c>
      <c r="R7559" s="90"/>
      <c r="S7559" s="90"/>
      <c r="T7559" s="90"/>
      <c r="U7559" s="90"/>
      <c r="V7559" s="90"/>
      <c r="W7559" s="90"/>
      <c r="X7559" s="90"/>
      <c r="Y7559" s="90"/>
    </row>
    <row r="7560" spans="1:25" ht="15" customHeight="1" x14ac:dyDescent="0.25">
      <c r="A7560" s="63" t="s">
        <v>2466</v>
      </c>
      <c r="B7560" s="63" t="s">
        <v>3</v>
      </c>
      <c r="C7560" s="63" t="s">
        <v>13</v>
      </c>
      <c r="D7560" s="63" t="s">
        <v>2468</v>
      </c>
      <c r="E7560" s="63" t="s">
        <v>59</v>
      </c>
      <c r="F7560" s="64" t="s">
        <v>1</v>
      </c>
      <c r="G7560" s="53" t="s">
        <v>1</v>
      </c>
      <c r="H7560" s="65" t="s">
        <v>60</v>
      </c>
      <c r="I7560" s="31">
        <f t="shared" ref="I7560:K7560" si="7093">SUM(I7561:I7574,I7578:I7622,I7626:I7668,I7672:I7704)</f>
        <v>10957900</v>
      </c>
      <c r="J7560" s="31">
        <f t="shared" si="7093"/>
        <v>10957900</v>
      </c>
      <c r="K7560" s="31">
        <f t="shared" si="7093"/>
        <v>6246650</v>
      </c>
      <c r="L7560" s="31">
        <f t="shared" si="7034"/>
        <v>3235595</v>
      </c>
      <c r="M7560" s="31">
        <f t="shared" ref="M7560" si="7094">SUM(M7561:M7574,M7578:M7622,M7626:M7668,M7672:M7704)</f>
        <v>1555629</v>
      </c>
      <c r="N7560" s="31">
        <f t="shared" ref="N7560:O7560" si="7095">SUM(N7561:N7574,N7578:N7622,N7626:N7668,N7672:N7704)</f>
        <v>898783</v>
      </c>
      <c r="O7560" s="31">
        <f t="shared" si="7095"/>
        <v>781183</v>
      </c>
      <c r="P7560" s="31">
        <f t="shared" si="7037"/>
        <v>9482245</v>
      </c>
      <c r="Q7560" s="31">
        <f t="shared" si="7038"/>
        <v>86.533414249080579</v>
      </c>
      <c r="R7560" s="94"/>
      <c r="S7560" s="94"/>
      <c r="T7560" s="94"/>
      <c r="U7560" s="94"/>
      <c r="V7560" s="94"/>
      <c r="W7560" s="94"/>
      <c r="X7560" s="94"/>
      <c r="Y7560" s="94"/>
    </row>
    <row r="7561" spans="1:25" ht="15" customHeight="1" x14ac:dyDescent="0.25">
      <c r="A7561" s="64" t="s">
        <v>2466</v>
      </c>
      <c r="B7561" s="64" t="s">
        <v>3</v>
      </c>
      <c r="C7561" s="64" t="s">
        <v>13</v>
      </c>
      <c r="D7561" s="64" t="s">
        <v>2468</v>
      </c>
      <c r="E7561" s="20" t="s">
        <v>61</v>
      </c>
      <c r="F7561" s="64" t="s">
        <v>2487</v>
      </c>
      <c r="G7561" s="53" t="s">
        <v>144</v>
      </c>
      <c r="H7561" s="53" t="s">
        <v>2488</v>
      </c>
      <c r="I7561" s="26">
        <v>20900</v>
      </c>
      <c r="J7561" s="26">
        <v>20900</v>
      </c>
      <c r="K7561" s="26">
        <v>10452</v>
      </c>
      <c r="L7561" s="26">
        <f t="shared" si="7034"/>
        <v>5225</v>
      </c>
      <c r="M7561" s="26">
        <v>5225</v>
      </c>
      <c r="N7561" s="26"/>
      <c r="O7561" s="26"/>
      <c r="P7561" s="26">
        <f t="shared" si="7037"/>
        <v>15677</v>
      </c>
      <c r="Q7561" s="26">
        <f t="shared" si="7038"/>
        <v>75.009569377990431</v>
      </c>
      <c r="R7561" s="90"/>
      <c r="S7561" s="90"/>
      <c r="T7561" s="90"/>
      <c r="U7561" s="90"/>
      <c r="V7561" s="90"/>
      <c r="W7561" s="90"/>
      <c r="X7561" s="90"/>
      <c r="Y7561" s="90"/>
    </row>
    <row r="7562" spans="1:25" ht="15" customHeight="1" x14ac:dyDescent="0.25">
      <c r="A7562" s="64" t="s">
        <v>2466</v>
      </c>
      <c r="B7562" s="64" t="s">
        <v>3</v>
      </c>
      <c r="C7562" s="64" t="s">
        <v>13</v>
      </c>
      <c r="D7562" s="64" t="s">
        <v>2468</v>
      </c>
      <c r="E7562" s="20" t="s">
        <v>61</v>
      </c>
      <c r="F7562" s="64" t="s">
        <v>2489</v>
      </c>
      <c r="G7562" s="53" t="s">
        <v>144</v>
      </c>
      <c r="H7562" s="53" t="s">
        <v>2490</v>
      </c>
      <c r="I7562" s="26">
        <v>17900</v>
      </c>
      <c r="J7562" s="26">
        <v>17900</v>
      </c>
      <c r="K7562" s="26">
        <v>8952</v>
      </c>
      <c r="L7562" s="26">
        <f t="shared" si="7034"/>
        <v>4475</v>
      </c>
      <c r="M7562" s="26">
        <v>4475</v>
      </c>
      <c r="N7562" s="26"/>
      <c r="O7562" s="26"/>
      <c r="P7562" s="26">
        <f t="shared" si="7037"/>
        <v>13427</v>
      </c>
      <c r="Q7562" s="26">
        <f t="shared" si="7038"/>
        <v>75.011173184357531</v>
      </c>
      <c r="R7562" s="90"/>
      <c r="S7562" s="90"/>
      <c r="T7562" s="90"/>
      <c r="U7562" s="90"/>
      <c r="V7562" s="90"/>
      <c r="W7562" s="90"/>
      <c r="X7562" s="90"/>
      <c r="Y7562" s="90"/>
    </row>
    <row r="7563" spans="1:25" ht="15" customHeight="1" x14ac:dyDescent="0.25">
      <c r="A7563" s="64" t="s">
        <v>2466</v>
      </c>
      <c r="B7563" s="64" t="s">
        <v>3</v>
      </c>
      <c r="C7563" s="64" t="s">
        <v>13</v>
      </c>
      <c r="D7563" s="64" t="s">
        <v>2468</v>
      </c>
      <c r="E7563" s="20" t="s">
        <v>61</v>
      </c>
      <c r="F7563" s="64" t="s">
        <v>2491</v>
      </c>
      <c r="G7563" s="53" t="s">
        <v>144</v>
      </c>
      <c r="H7563" s="53" t="s">
        <v>2492</v>
      </c>
      <c r="I7563" s="26">
        <v>26800</v>
      </c>
      <c r="J7563" s="26">
        <v>26800</v>
      </c>
      <c r="K7563" s="26">
        <v>13398</v>
      </c>
      <c r="L7563" s="26">
        <f t="shared" si="7034"/>
        <v>6670</v>
      </c>
      <c r="M7563" s="26">
        <v>6670</v>
      </c>
      <c r="N7563" s="26"/>
      <c r="O7563" s="26"/>
      <c r="P7563" s="26">
        <f t="shared" si="7037"/>
        <v>20068</v>
      </c>
      <c r="Q7563" s="26">
        <f t="shared" si="7038"/>
        <v>74.880597014925371</v>
      </c>
      <c r="R7563" s="90"/>
      <c r="S7563" s="90"/>
      <c r="T7563" s="90"/>
      <c r="U7563" s="90"/>
      <c r="V7563" s="90"/>
      <c r="W7563" s="90"/>
      <c r="X7563" s="90"/>
      <c r="Y7563" s="90"/>
    </row>
    <row r="7564" spans="1:25" ht="15" customHeight="1" x14ac:dyDescent="0.25">
      <c r="A7564" s="64" t="s">
        <v>2466</v>
      </c>
      <c r="B7564" s="64" t="s">
        <v>3</v>
      </c>
      <c r="C7564" s="64" t="s">
        <v>13</v>
      </c>
      <c r="D7564" s="64" t="s">
        <v>2468</v>
      </c>
      <c r="E7564" s="20" t="s">
        <v>61</v>
      </c>
      <c r="F7564" s="64" t="s">
        <v>2493</v>
      </c>
      <c r="G7564" s="53" t="s">
        <v>144</v>
      </c>
      <c r="H7564" s="53" t="s">
        <v>2494</v>
      </c>
      <c r="I7564" s="26">
        <v>58000</v>
      </c>
      <c r="J7564" s="26">
        <v>58000</v>
      </c>
      <c r="K7564" s="26">
        <v>28998</v>
      </c>
      <c r="L7564" s="26">
        <f t="shared" si="7034"/>
        <v>14500</v>
      </c>
      <c r="M7564" s="26">
        <v>14500</v>
      </c>
      <c r="N7564" s="26"/>
      <c r="O7564" s="26"/>
      <c r="P7564" s="26">
        <f t="shared" si="7037"/>
        <v>43498</v>
      </c>
      <c r="Q7564" s="26">
        <f t="shared" si="7038"/>
        <v>74.99655172413793</v>
      </c>
      <c r="R7564" s="90"/>
      <c r="S7564" s="90"/>
      <c r="T7564" s="90"/>
      <c r="U7564" s="90"/>
      <c r="V7564" s="90"/>
      <c r="W7564" s="90"/>
      <c r="X7564" s="90"/>
      <c r="Y7564" s="90"/>
    </row>
    <row r="7565" spans="1:25" ht="15" customHeight="1" x14ac:dyDescent="0.25">
      <c r="A7565" s="64" t="s">
        <v>2466</v>
      </c>
      <c r="B7565" s="64" t="s">
        <v>3</v>
      </c>
      <c r="C7565" s="64" t="s">
        <v>13</v>
      </c>
      <c r="D7565" s="64" t="s">
        <v>2468</v>
      </c>
      <c r="E7565" s="20" t="s">
        <v>61</v>
      </c>
      <c r="F7565" s="64" t="s">
        <v>2495</v>
      </c>
      <c r="G7565" s="53" t="s">
        <v>144</v>
      </c>
      <c r="H7565" s="53" t="s">
        <v>2496</v>
      </c>
      <c r="I7565" s="26">
        <v>16900</v>
      </c>
      <c r="J7565" s="26">
        <v>16900</v>
      </c>
      <c r="K7565" s="26">
        <v>8448</v>
      </c>
      <c r="L7565" s="26">
        <f t="shared" si="7034"/>
        <v>4225</v>
      </c>
      <c r="M7565" s="26">
        <v>4225</v>
      </c>
      <c r="N7565" s="26"/>
      <c r="O7565" s="26"/>
      <c r="P7565" s="26">
        <f t="shared" si="7037"/>
        <v>12673</v>
      </c>
      <c r="Q7565" s="26">
        <f t="shared" si="7038"/>
        <v>74.988165680473372</v>
      </c>
      <c r="R7565" s="90"/>
      <c r="S7565" s="90"/>
      <c r="T7565" s="90"/>
      <c r="U7565" s="90"/>
      <c r="V7565" s="90"/>
      <c r="W7565" s="90"/>
      <c r="X7565" s="90"/>
      <c r="Y7565" s="90"/>
    </row>
    <row r="7566" spans="1:25" ht="15" customHeight="1" x14ac:dyDescent="0.25">
      <c r="A7566" s="64" t="s">
        <v>2466</v>
      </c>
      <c r="B7566" s="64" t="s">
        <v>3</v>
      </c>
      <c r="C7566" s="64" t="s">
        <v>13</v>
      </c>
      <c r="D7566" s="64" t="s">
        <v>2468</v>
      </c>
      <c r="E7566" s="20" t="s">
        <v>61</v>
      </c>
      <c r="F7566" s="64" t="s">
        <v>2497</v>
      </c>
      <c r="G7566" s="53" t="s">
        <v>144</v>
      </c>
      <c r="H7566" s="53" t="s">
        <v>2498</v>
      </c>
      <c r="I7566" s="26">
        <v>11500</v>
      </c>
      <c r="J7566" s="26">
        <v>11500</v>
      </c>
      <c r="K7566" s="26">
        <v>5748</v>
      </c>
      <c r="L7566" s="26">
        <f t="shared" si="7034"/>
        <v>2875</v>
      </c>
      <c r="M7566" s="26">
        <v>2875</v>
      </c>
      <c r="N7566" s="26"/>
      <c r="O7566" s="26"/>
      <c r="P7566" s="26">
        <f t="shared" si="7037"/>
        <v>8623</v>
      </c>
      <c r="Q7566" s="26">
        <f t="shared" si="7038"/>
        <v>74.982608695652175</v>
      </c>
      <c r="R7566" s="90"/>
      <c r="S7566" s="90"/>
      <c r="T7566" s="90"/>
      <c r="U7566" s="90"/>
      <c r="V7566" s="90"/>
      <c r="W7566" s="90"/>
      <c r="X7566" s="90"/>
      <c r="Y7566" s="90"/>
    </row>
    <row r="7567" spans="1:25" ht="15" customHeight="1" x14ac:dyDescent="0.25">
      <c r="A7567" s="64" t="s">
        <v>2466</v>
      </c>
      <c r="B7567" s="64" t="s">
        <v>3</v>
      </c>
      <c r="C7567" s="64" t="s">
        <v>13</v>
      </c>
      <c r="D7567" s="64" t="s">
        <v>2468</v>
      </c>
      <c r="E7567" s="20" t="s">
        <v>61</v>
      </c>
      <c r="F7567" s="64" t="s">
        <v>2499</v>
      </c>
      <c r="G7567" s="53" t="s">
        <v>144</v>
      </c>
      <c r="H7567" s="53" t="s">
        <v>2500</v>
      </c>
      <c r="I7567" s="26">
        <v>50700</v>
      </c>
      <c r="J7567" s="26">
        <v>50700</v>
      </c>
      <c r="K7567" s="26">
        <v>25350</v>
      </c>
      <c r="L7567" s="26">
        <f t="shared" si="7034"/>
        <v>12675</v>
      </c>
      <c r="M7567" s="26">
        <v>12675</v>
      </c>
      <c r="N7567" s="26"/>
      <c r="O7567" s="26"/>
      <c r="P7567" s="26">
        <f t="shared" si="7037"/>
        <v>38025</v>
      </c>
      <c r="Q7567" s="26">
        <f t="shared" si="7038"/>
        <v>75</v>
      </c>
      <c r="R7567" s="90"/>
      <c r="S7567" s="90"/>
      <c r="T7567" s="90"/>
      <c r="U7567" s="90"/>
      <c r="V7567" s="90"/>
      <c r="W7567" s="90"/>
      <c r="X7567" s="90"/>
      <c r="Y7567" s="90"/>
    </row>
    <row r="7568" spans="1:25" ht="15" customHeight="1" x14ac:dyDescent="0.25">
      <c r="A7568" s="64" t="s">
        <v>2466</v>
      </c>
      <c r="B7568" s="64" t="s">
        <v>3</v>
      </c>
      <c r="C7568" s="64" t="s">
        <v>13</v>
      </c>
      <c r="D7568" s="64" t="s">
        <v>2468</v>
      </c>
      <c r="E7568" s="20" t="s">
        <v>61</v>
      </c>
      <c r="F7568" s="64" t="s">
        <v>2501</v>
      </c>
      <c r="G7568" s="53" t="s">
        <v>144</v>
      </c>
      <c r="H7568" s="53" t="s">
        <v>2502</v>
      </c>
      <c r="I7568" s="26">
        <v>24300</v>
      </c>
      <c r="J7568" s="26">
        <v>24300</v>
      </c>
      <c r="K7568" s="26">
        <v>12150</v>
      </c>
      <c r="L7568" s="26">
        <f t="shared" ref="L7568:L7631" si="7096">SUM(M7568:O7568)</f>
        <v>6075</v>
      </c>
      <c r="M7568" s="26">
        <v>6075</v>
      </c>
      <c r="N7568" s="26"/>
      <c r="O7568" s="26"/>
      <c r="P7568" s="26">
        <f t="shared" ref="P7568:P7631" si="7097">K7568+L7568</f>
        <v>18225</v>
      </c>
      <c r="Q7568" s="26">
        <f t="shared" ref="Q7568:Q7631" si="7098">IF(J7568=0,"-",P7568/J7568*100)</f>
        <v>75</v>
      </c>
      <c r="R7568" s="90"/>
      <c r="S7568" s="90"/>
      <c r="T7568" s="90"/>
      <c r="U7568" s="90"/>
      <c r="V7568" s="90"/>
      <c r="W7568" s="90"/>
      <c r="X7568" s="90"/>
      <c r="Y7568" s="90"/>
    </row>
    <row r="7569" spans="1:27" ht="15" customHeight="1" x14ac:dyDescent="0.25">
      <c r="A7569" s="64" t="s">
        <v>2466</v>
      </c>
      <c r="B7569" s="64" t="s">
        <v>3</v>
      </c>
      <c r="C7569" s="64" t="s">
        <v>13</v>
      </c>
      <c r="D7569" s="64" t="s">
        <v>2468</v>
      </c>
      <c r="E7569" s="20" t="s">
        <v>61</v>
      </c>
      <c r="F7569" s="64" t="s">
        <v>2503</v>
      </c>
      <c r="G7569" s="53" t="s">
        <v>2469</v>
      </c>
      <c r="H7569" s="53" t="s">
        <v>2504</v>
      </c>
      <c r="I7569" s="26">
        <v>100000</v>
      </c>
      <c r="J7569" s="26">
        <v>100000</v>
      </c>
      <c r="K7569" s="26">
        <v>49998</v>
      </c>
      <c r="L7569" s="26">
        <f t="shared" si="7096"/>
        <v>24999</v>
      </c>
      <c r="M7569" s="26">
        <v>8333</v>
      </c>
      <c r="N7569" s="26">
        <v>8333</v>
      </c>
      <c r="O7569" s="26">
        <v>8333</v>
      </c>
      <c r="P7569" s="26">
        <f t="shared" si="7097"/>
        <v>74997</v>
      </c>
      <c r="Q7569" s="26">
        <f t="shared" si="7098"/>
        <v>74.997</v>
      </c>
      <c r="R7569" s="90"/>
      <c r="S7569" s="90"/>
      <c r="T7569" s="90"/>
      <c r="U7569" s="90"/>
      <c r="V7569" s="90"/>
      <c r="W7569" s="90"/>
      <c r="X7569" s="90"/>
      <c r="Y7569" s="90"/>
    </row>
    <row r="7570" spans="1:27" ht="15" customHeight="1" x14ac:dyDescent="0.25">
      <c r="A7570" s="64" t="s">
        <v>2466</v>
      </c>
      <c r="B7570" s="64" t="s">
        <v>3</v>
      </c>
      <c r="C7570" s="64" t="s">
        <v>13</v>
      </c>
      <c r="D7570" s="64" t="s">
        <v>2468</v>
      </c>
      <c r="E7570" s="20" t="s">
        <v>61</v>
      </c>
      <c r="F7570" s="64" t="s">
        <v>2505</v>
      </c>
      <c r="G7570" s="53" t="s">
        <v>2469</v>
      </c>
      <c r="H7570" s="53" t="s">
        <v>2506</v>
      </c>
      <c r="I7570" s="26">
        <v>40000</v>
      </c>
      <c r="J7570" s="26">
        <v>40000</v>
      </c>
      <c r="K7570" s="26">
        <v>40000</v>
      </c>
      <c r="L7570" s="26">
        <f t="shared" si="7096"/>
        <v>0</v>
      </c>
      <c r="M7570" s="26"/>
      <c r="N7570" s="26"/>
      <c r="O7570" s="26"/>
      <c r="P7570" s="26">
        <f t="shared" si="7097"/>
        <v>40000</v>
      </c>
      <c r="Q7570" s="26">
        <f t="shared" si="7098"/>
        <v>100</v>
      </c>
      <c r="R7570" s="90"/>
      <c r="S7570" s="90"/>
      <c r="T7570" s="90"/>
      <c r="U7570" s="90"/>
      <c r="V7570" s="90"/>
      <c r="W7570" s="90"/>
      <c r="X7570" s="90"/>
      <c r="Y7570" s="90"/>
    </row>
    <row r="7571" spans="1:27" ht="15" customHeight="1" x14ac:dyDescent="0.25">
      <c r="A7571" s="64" t="s">
        <v>2466</v>
      </c>
      <c r="B7571" s="64" t="s">
        <v>3</v>
      </c>
      <c r="C7571" s="64" t="s">
        <v>13</v>
      </c>
      <c r="D7571" s="64" t="s">
        <v>2468</v>
      </c>
      <c r="E7571" s="20" t="s">
        <v>61</v>
      </c>
      <c r="F7571" s="64" t="s">
        <v>2507</v>
      </c>
      <c r="G7571" s="53" t="s">
        <v>2469</v>
      </c>
      <c r="H7571" s="53" t="s">
        <v>2508</v>
      </c>
      <c r="I7571" s="26">
        <v>3000</v>
      </c>
      <c r="J7571" s="26">
        <v>3000</v>
      </c>
      <c r="K7571" s="26">
        <v>3000</v>
      </c>
      <c r="L7571" s="26">
        <f t="shared" si="7096"/>
        <v>0</v>
      </c>
      <c r="M7571" s="26"/>
      <c r="N7571" s="26"/>
      <c r="O7571" s="26"/>
      <c r="P7571" s="26">
        <f t="shared" si="7097"/>
        <v>3000</v>
      </c>
      <c r="Q7571" s="26">
        <f t="shared" si="7098"/>
        <v>100</v>
      </c>
      <c r="R7571" s="90"/>
      <c r="S7571" s="90"/>
      <c r="T7571" s="90"/>
      <c r="U7571" s="90"/>
      <c r="V7571" s="90"/>
      <c r="W7571" s="90"/>
      <c r="X7571" s="90"/>
      <c r="Y7571" s="90"/>
    </row>
    <row r="7572" spans="1:27" ht="15" customHeight="1" x14ac:dyDescent="0.25">
      <c r="A7572" s="64" t="s">
        <v>2466</v>
      </c>
      <c r="B7572" s="64" t="s">
        <v>3</v>
      </c>
      <c r="C7572" s="64" t="s">
        <v>13</v>
      </c>
      <c r="D7572" s="64" t="s">
        <v>2468</v>
      </c>
      <c r="E7572" s="20" t="s">
        <v>61</v>
      </c>
      <c r="F7572" s="64" t="s">
        <v>2509</v>
      </c>
      <c r="G7572" s="53" t="s">
        <v>2469</v>
      </c>
      <c r="H7572" s="53" t="s">
        <v>2510</v>
      </c>
      <c r="I7572" s="26">
        <v>3600</v>
      </c>
      <c r="J7572" s="26">
        <v>3600</v>
      </c>
      <c r="K7572" s="26">
        <v>0</v>
      </c>
      <c r="L7572" s="26">
        <f t="shared" si="7096"/>
        <v>3600</v>
      </c>
      <c r="M7572" s="26"/>
      <c r="N7572" s="26"/>
      <c r="O7572" s="26">
        <v>3600</v>
      </c>
      <c r="P7572" s="26">
        <f t="shared" si="7097"/>
        <v>3600</v>
      </c>
      <c r="Q7572" s="26">
        <f t="shared" si="7098"/>
        <v>100</v>
      </c>
      <c r="R7572" s="90"/>
      <c r="S7572" s="90"/>
      <c r="T7572" s="90"/>
      <c r="U7572" s="90"/>
      <c r="V7572" s="90"/>
      <c r="W7572" s="90"/>
      <c r="X7572" s="90"/>
      <c r="Y7572" s="90"/>
    </row>
    <row r="7573" spans="1:27" ht="15" customHeight="1" x14ac:dyDescent="0.25">
      <c r="A7573" s="64" t="s">
        <v>2466</v>
      </c>
      <c r="B7573" s="64" t="s">
        <v>3</v>
      </c>
      <c r="C7573" s="64" t="s">
        <v>13</v>
      </c>
      <c r="D7573" s="64" t="s">
        <v>2468</v>
      </c>
      <c r="E7573" s="20" t="s">
        <v>61</v>
      </c>
      <c r="F7573" s="64" t="s">
        <v>2511</v>
      </c>
      <c r="G7573" s="53" t="s">
        <v>2469</v>
      </c>
      <c r="H7573" s="53" t="s">
        <v>2512</v>
      </c>
      <c r="I7573" s="26">
        <v>4900</v>
      </c>
      <c r="J7573" s="26">
        <v>4900</v>
      </c>
      <c r="K7573" s="26">
        <v>4900</v>
      </c>
      <c r="L7573" s="26">
        <f t="shared" si="7096"/>
        <v>0</v>
      </c>
      <c r="M7573" s="26"/>
      <c r="N7573" s="26"/>
      <c r="O7573" s="26"/>
      <c r="P7573" s="26">
        <f t="shared" si="7097"/>
        <v>4900</v>
      </c>
      <c r="Q7573" s="26">
        <f t="shared" si="7098"/>
        <v>100</v>
      </c>
      <c r="R7573" s="90"/>
      <c r="S7573" s="90"/>
      <c r="T7573" s="90"/>
      <c r="U7573" s="90"/>
      <c r="V7573" s="90"/>
      <c r="W7573" s="90"/>
      <c r="X7573" s="90"/>
      <c r="Y7573" s="90"/>
    </row>
    <row r="7574" spans="1:27" ht="15" customHeight="1" thickBot="1" x14ac:dyDescent="0.3">
      <c r="A7574" s="64" t="s">
        <v>2466</v>
      </c>
      <c r="B7574" s="64" t="s">
        <v>3</v>
      </c>
      <c r="C7574" s="64" t="s">
        <v>13</v>
      </c>
      <c r="D7574" s="64" t="s">
        <v>2468</v>
      </c>
      <c r="E7574" s="20" t="s">
        <v>61</v>
      </c>
      <c r="F7574" s="64" t="s">
        <v>2513</v>
      </c>
      <c r="G7574" s="53" t="s">
        <v>2469</v>
      </c>
      <c r="H7574" s="53" t="s">
        <v>2514</v>
      </c>
      <c r="I7574" s="26">
        <v>95200</v>
      </c>
      <c r="J7574" s="26">
        <v>95200</v>
      </c>
      <c r="K7574" s="26">
        <v>90000</v>
      </c>
      <c r="L7574" s="26">
        <f t="shared" si="7096"/>
        <v>5200</v>
      </c>
      <c r="M7574" s="26">
        <v>5200</v>
      </c>
      <c r="N7574" s="26"/>
      <c r="O7574" s="26"/>
      <c r="P7574" s="26">
        <f t="shared" si="7097"/>
        <v>95200</v>
      </c>
      <c r="Q7574" s="26">
        <f t="shared" si="7098"/>
        <v>100</v>
      </c>
      <c r="R7574" s="90"/>
      <c r="S7574" s="90"/>
      <c r="T7574" s="90"/>
      <c r="U7574" s="90"/>
      <c r="V7574" s="90"/>
      <c r="W7574" s="90"/>
      <c r="X7574" s="90"/>
      <c r="Y7574" s="90"/>
    </row>
    <row r="7575" spans="1:27" s="2" customFormat="1" ht="45.75" customHeight="1" thickBot="1" x14ac:dyDescent="0.3">
      <c r="A7575" s="28" t="s">
        <v>4</v>
      </c>
      <c r="B7575" s="28" t="s">
        <v>5</v>
      </c>
      <c r="C7575" s="28" t="s">
        <v>6</v>
      </c>
      <c r="D7575" s="57" t="s">
        <v>1</v>
      </c>
      <c r="E7575" s="28" t="s">
        <v>7</v>
      </c>
      <c r="F7575" s="28" t="s">
        <v>8</v>
      </c>
      <c r="G7575" s="28" t="s">
        <v>9</v>
      </c>
      <c r="H7575" s="28" t="s">
        <v>10</v>
      </c>
      <c r="I7575" s="109" t="s">
        <v>3984</v>
      </c>
      <c r="J7575" s="109" t="s">
        <v>11</v>
      </c>
      <c r="K7575" s="109" t="s">
        <v>3989</v>
      </c>
      <c r="L7575" s="109" t="s">
        <v>3985</v>
      </c>
      <c r="M7575" s="109" t="s">
        <v>4027</v>
      </c>
      <c r="N7575" s="109" t="s">
        <v>3988</v>
      </c>
      <c r="O7575" s="109" t="s">
        <v>3986</v>
      </c>
      <c r="P7575" s="109" t="s">
        <v>3987</v>
      </c>
      <c r="Q7575" s="109" t="s">
        <v>3695</v>
      </c>
      <c r="R7575" s="91"/>
      <c r="S7575" s="91"/>
      <c r="T7575" s="91"/>
      <c r="U7575" s="91"/>
      <c r="V7575" s="91"/>
      <c r="W7575" s="91"/>
      <c r="X7575" s="91"/>
      <c r="Y7575" s="91"/>
      <c r="AA7575" s="4"/>
    </row>
    <row r="7576" spans="1:27" s="2" customFormat="1" ht="15" customHeight="1" x14ac:dyDescent="0.25">
      <c r="A7576" s="58" t="s">
        <v>1</v>
      </c>
      <c r="B7576" s="58" t="s">
        <v>1</v>
      </c>
      <c r="C7576" s="58" t="s">
        <v>1</v>
      </c>
      <c r="D7576" s="59" t="s">
        <v>1</v>
      </c>
      <c r="E7576" s="59" t="s">
        <v>1</v>
      </c>
      <c r="F7576" s="60" t="s">
        <v>1</v>
      </c>
      <c r="G7576" s="61" t="s">
        <v>1</v>
      </c>
      <c r="H7576" s="62" t="s">
        <v>1</v>
      </c>
      <c r="I7576" s="29">
        <v>1</v>
      </c>
      <c r="J7576" s="29">
        <v>2</v>
      </c>
      <c r="K7576" s="29">
        <v>3</v>
      </c>
      <c r="L7576" s="29" t="s">
        <v>3478</v>
      </c>
      <c r="M7576" s="29">
        <v>5</v>
      </c>
      <c r="N7576" s="29">
        <v>6</v>
      </c>
      <c r="O7576" s="29">
        <v>7</v>
      </c>
      <c r="P7576" s="29" t="s">
        <v>3696</v>
      </c>
      <c r="Q7576" s="29">
        <v>9</v>
      </c>
      <c r="R7576" s="92"/>
      <c r="S7576" s="92"/>
      <c r="T7576" s="92"/>
      <c r="U7576" s="92"/>
      <c r="V7576" s="92"/>
      <c r="W7576" s="92"/>
      <c r="X7576" s="92"/>
      <c r="Y7576" s="92"/>
      <c r="AA7576" s="4"/>
    </row>
    <row r="7577" spans="1:27" s="2" customFormat="1" ht="15" customHeight="1" x14ac:dyDescent="0.25">
      <c r="A7577" s="63" t="s">
        <v>2466</v>
      </c>
      <c r="B7577" s="63" t="s">
        <v>3</v>
      </c>
      <c r="C7577" s="64" t="s">
        <v>13</v>
      </c>
      <c r="D7577" s="64" t="s">
        <v>2468</v>
      </c>
      <c r="E7577" s="65" t="s">
        <v>1</v>
      </c>
      <c r="F7577" s="65" t="s">
        <v>1</v>
      </c>
      <c r="G7577" s="65" t="s">
        <v>1</v>
      </c>
      <c r="H7577" s="65" t="s">
        <v>2467</v>
      </c>
      <c r="I7577" s="26">
        <v>0</v>
      </c>
      <c r="J7577" s="26" t="s">
        <v>1</v>
      </c>
      <c r="K7577" s="26">
        <v>0</v>
      </c>
      <c r="L7577" s="26"/>
      <c r="M7577" s="26"/>
      <c r="N7577" s="26"/>
      <c r="O7577" s="26"/>
      <c r="P7577" s="26"/>
      <c r="Q7577" s="26"/>
      <c r="R7577" s="90"/>
      <c r="S7577" s="90"/>
      <c r="T7577" s="90"/>
      <c r="U7577" s="90"/>
      <c r="V7577" s="90"/>
      <c r="W7577" s="90"/>
      <c r="X7577" s="90"/>
      <c r="Y7577" s="90"/>
      <c r="AA7577" s="4"/>
    </row>
    <row r="7578" spans="1:27" ht="15" customHeight="1" x14ac:dyDescent="0.25">
      <c r="A7578" s="64" t="s">
        <v>2466</v>
      </c>
      <c r="B7578" s="64" t="s">
        <v>3</v>
      </c>
      <c r="C7578" s="64" t="s">
        <v>13</v>
      </c>
      <c r="D7578" s="64" t="s">
        <v>2468</v>
      </c>
      <c r="E7578" s="20" t="s">
        <v>61</v>
      </c>
      <c r="F7578" s="64" t="s">
        <v>2515</v>
      </c>
      <c r="G7578" s="53" t="s">
        <v>2469</v>
      </c>
      <c r="H7578" s="53" t="s">
        <v>2516</v>
      </c>
      <c r="I7578" s="26">
        <v>2000000</v>
      </c>
      <c r="J7578" s="26">
        <v>2000000</v>
      </c>
      <c r="K7578" s="26">
        <v>900000</v>
      </c>
      <c r="L7578" s="26">
        <f t="shared" si="7096"/>
        <v>750000</v>
      </c>
      <c r="M7578" s="26">
        <v>200000</v>
      </c>
      <c r="N7578" s="26">
        <v>250000</v>
      </c>
      <c r="O7578" s="26">
        <v>300000</v>
      </c>
      <c r="P7578" s="26">
        <f t="shared" si="7097"/>
        <v>1650000</v>
      </c>
      <c r="Q7578" s="26">
        <f t="shared" si="7098"/>
        <v>82.5</v>
      </c>
      <c r="R7578" s="90"/>
      <c r="S7578" s="90"/>
      <c r="T7578" s="90"/>
      <c r="U7578" s="90"/>
      <c r="V7578" s="90"/>
      <c r="W7578" s="90"/>
      <c r="X7578" s="90"/>
      <c r="Y7578" s="90"/>
    </row>
    <row r="7579" spans="1:27" ht="15" customHeight="1" x14ac:dyDescent="0.25">
      <c r="A7579" s="64" t="s">
        <v>2466</v>
      </c>
      <c r="B7579" s="64" t="s">
        <v>3</v>
      </c>
      <c r="C7579" s="64" t="s">
        <v>13</v>
      </c>
      <c r="D7579" s="64" t="s">
        <v>2468</v>
      </c>
      <c r="E7579" s="20" t="s">
        <v>61</v>
      </c>
      <c r="F7579" s="64" t="s">
        <v>2517</v>
      </c>
      <c r="G7579" s="53" t="s">
        <v>2469</v>
      </c>
      <c r="H7579" s="53" t="s">
        <v>2518</v>
      </c>
      <c r="I7579" s="26">
        <v>2116500</v>
      </c>
      <c r="J7579" s="26">
        <v>2116500</v>
      </c>
      <c r="K7579" s="26">
        <v>940000</v>
      </c>
      <c r="L7579" s="26">
        <f t="shared" si="7096"/>
        <v>1000000</v>
      </c>
      <c r="M7579" s="26">
        <v>300000</v>
      </c>
      <c r="N7579" s="26">
        <v>350000</v>
      </c>
      <c r="O7579" s="26">
        <v>350000</v>
      </c>
      <c r="P7579" s="26">
        <f t="shared" si="7097"/>
        <v>1940000</v>
      </c>
      <c r="Q7579" s="26">
        <f t="shared" si="7098"/>
        <v>91.660760689818105</v>
      </c>
      <c r="R7579" s="90"/>
      <c r="S7579" s="90"/>
      <c r="T7579" s="90"/>
      <c r="U7579" s="90"/>
      <c r="V7579" s="90"/>
      <c r="W7579" s="90"/>
      <c r="X7579" s="90"/>
      <c r="Y7579" s="90"/>
    </row>
    <row r="7580" spans="1:27" ht="15" customHeight="1" x14ac:dyDescent="0.25">
      <c r="A7580" s="64" t="s">
        <v>2466</v>
      </c>
      <c r="B7580" s="64" t="s">
        <v>3</v>
      </c>
      <c r="C7580" s="64" t="s">
        <v>13</v>
      </c>
      <c r="D7580" s="64" t="s">
        <v>2468</v>
      </c>
      <c r="E7580" s="20" t="s">
        <v>61</v>
      </c>
      <c r="F7580" s="64" t="s">
        <v>2519</v>
      </c>
      <c r="G7580" s="53" t="s">
        <v>2469</v>
      </c>
      <c r="H7580" s="53" t="s">
        <v>2520</v>
      </c>
      <c r="I7580" s="26">
        <v>333800</v>
      </c>
      <c r="J7580" s="26">
        <v>333800</v>
      </c>
      <c r="K7580" s="26">
        <v>236000</v>
      </c>
      <c r="L7580" s="26">
        <f t="shared" si="7096"/>
        <v>97800</v>
      </c>
      <c r="M7580" s="26">
        <v>30000</v>
      </c>
      <c r="N7580" s="26">
        <v>40000</v>
      </c>
      <c r="O7580" s="26">
        <v>27800</v>
      </c>
      <c r="P7580" s="26">
        <f t="shared" si="7097"/>
        <v>333800</v>
      </c>
      <c r="Q7580" s="26">
        <f t="shared" si="7098"/>
        <v>100</v>
      </c>
      <c r="R7580" s="90"/>
      <c r="S7580" s="90"/>
      <c r="T7580" s="90"/>
      <c r="U7580" s="90"/>
      <c r="V7580" s="90"/>
      <c r="W7580" s="90"/>
      <c r="X7580" s="90"/>
      <c r="Y7580" s="90"/>
    </row>
    <row r="7581" spans="1:27" ht="15" customHeight="1" x14ac:dyDescent="0.25">
      <c r="A7581" s="64" t="s">
        <v>2466</v>
      </c>
      <c r="B7581" s="64" t="s">
        <v>3</v>
      </c>
      <c r="C7581" s="64" t="s">
        <v>13</v>
      </c>
      <c r="D7581" s="64" t="s">
        <v>2468</v>
      </c>
      <c r="E7581" s="20" t="s">
        <v>61</v>
      </c>
      <c r="F7581" s="64" t="s">
        <v>2521</v>
      </c>
      <c r="G7581" s="53" t="s">
        <v>2469</v>
      </c>
      <c r="H7581" s="53" t="s">
        <v>2522</v>
      </c>
      <c r="I7581" s="26">
        <v>150000</v>
      </c>
      <c r="J7581" s="26">
        <v>150000</v>
      </c>
      <c r="K7581" s="26">
        <v>106000</v>
      </c>
      <c r="L7581" s="26">
        <f t="shared" si="7096"/>
        <v>44000</v>
      </c>
      <c r="M7581" s="26">
        <v>20000</v>
      </c>
      <c r="N7581" s="26">
        <v>24000</v>
      </c>
      <c r="O7581" s="26">
        <v>0</v>
      </c>
      <c r="P7581" s="26">
        <f t="shared" si="7097"/>
        <v>150000</v>
      </c>
      <c r="Q7581" s="26">
        <f t="shared" si="7098"/>
        <v>100</v>
      </c>
      <c r="R7581" s="90"/>
      <c r="S7581" s="90"/>
      <c r="T7581" s="90"/>
      <c r="U7581" s="90"/>
      <c r="V7581" s="90"/>
      <c r="W7581" s="90"/>
      <c r="X7581" s="90"/>
      <c r="Y7581" s="90"/>
    </row>
    <row r="7582" spans="1:27" ht="15" customHeight="1" x14ac:dyDescent="0.25">
      <c r="A7582" s="64" t="s">
        <v>2466</v>
      </c>
      <c r="B7582" s="64" t="s">
        <v>3</v>
      </c>
      <c r="C7582" s="64" t="s">
        <v>13</v>
      </c>
      <c r="D7582" s="64" t="s">
        <v>2468</v>
      </c>
      <c r="E7582" s="20" t="s">
        <v>61</v>
      </c>
      <c r="F7582" s="64" t="s">
        <v>2523</v>
      </c>
      <c r="G7582" s="53" t="s">
        <v>144</v>
      </c>
      <c r="H7582" s="53" t="s">
        <v>2524</v>
      </c>
      <c r="I7582" s="26">
        <v>140000</v>
      </c>
      <c r="J7582" s="26">
        <v>140000</v>
      </c>
      <c r="K7582" s="26">
        <v>69996</v>
      </c>
      <c r="L7582" s="26">
        <f t="shared" si="7096"/>
        <v>35000</v>
      </c>
      <c r="M7582" s="26">
        <v>35000</v>
      </c>
      <c r="N7582" s="26"/>
      <c r="O7582" s="26"/>
      <c r="P7582" s="26">
        <f t="shared" si="7097"/>
        <v>104996</v>
      </c>
      <c r="Q7582" s="26">
        <f t="shared" si="7098"/>
        <v>74.997142857142862</v>
      </c>
      <c r="R7582" s="90"/>
      <c r="S7582" s="90"/>
      <c r="T7582" s="90"/>
      <c r="U7582" s="90"/>
      <c r="V7582" s="90"/>
      <c r="W7582" s="90"/>
      <c r="X7582" s="90"/>
      <c r="Y7582" s="90"/>
    </row>
    <row r="7583" spans="1:27" ht="22.5" customHeight="1" x14ac:dyDescent="0.25">
      <c r="A7583" s="64" t="s">
        <v>2466</v>
      </c>
      <c r="B7583" s="64" t="s">
        <v>3</v>
      </c>
      <c r="C7583" s="64" t="s">
        <v>13</v>
      </c>
      <c r="D7583" s="64" t="s">
        <v>2468</v>
      </c>
      <c r="E7583" s="20" t="s">
        <v>61</v>
      </c>
      <c r="F7583" s="64" t="s">
        <v>2525</v>
      </c>
      <c r="G7583" s="53" t="s">
        <v>144</v>
      </c>
      <c r="H7583" s="53" t="s">
        <v>2526</v>
      </c>
      <c r="I7583" s="26">
        <v>820000</v>
      </c>
      <c r="J7583" s="26">
        <v>820000</v>
      </c>
      <c r="K7583" s="26">
        <v>533000</v>
      </c>
      <c r="L7583" s="26">
        <f t="shared" si="7096"/>
        <v>287000</v>
      </c>
      <c r="M7583" s="26">
        <v>287000</v>
      </c>
      <c r="N7583" s="26"/>
      <c r="O7583" s="26"/>
      <c r="P7583" s="26">
        <f t="shared" si="7097"/>
        <v>820000</v>
      </c>
      <c r="Q7583" s="26">
        <f t="shared" si="7098"/>
        <v>100</v>
      </c>
      <c r="R7583" s="90"/>
      <c r="S7583" s="90"/>
      <c r="T7583" s="90"/>
      <c r="U7583" s="90"/>
      <c r="V7583" s="90"/>
      <c r="W7583" s="90"/>
      <c r="X7583" s="90"/>
      <c r="Y7583" s="90"/>
    </row>
    <row r="7584" spans="1:27" ht="15" customHeight="1" x14ac:dyDescent="0.25">
      <c r="A7584" s="64" t="s">
        <v>2466</v>
      </c>
      <c r="B7584" s="64" t="s">
        <v>3</v>
      </c>
      <c r="C7584" s="64" t="s">
        <v>13</v>
      </c>
      <c r="D7584" s="64" t="s">
        <v>2468</v>
      </c>
      <c r="E7584" s="20" t="s">
        <v>61</v>
      </c>
      <c r="F7584" s="64" t="s">
        <v>2527</v>
      </c>
      <c r="G7584" s="53" t="s">
        <v>144</v>
      </c>
      <c r="H7584" s="53" t="s">
        <v>2528</v>
      </c>
      <c r="I7584" s="26">
        <v>170200</v>
      </c>
      <c r="J7584" s="26">
        <v>170200</v>
      </c>
      <c r="K7584" s="26">
        <v>125000</v>
      </c>
      <c r="L7584" s="26">
        <f t="shared" si="7096"/>
        <v>45200</v>
      </c>
      <c r="M7584" s="26">
        <v>30000</v>
      </c>
      <c r="N7584" s="26">
        <v>15200</v>
      </c>
      <c r="O7584" s="26"/>
      <c r="P7584" s="26">
        <f t="shared" si="7097"/>
        <v>170200</v>
      </c>
      <c r="Q7584" s="26">
        <f t="shared" si="7098"/>
        <v>100</v>
      </c>
      <c r="R7584" s="90"/>
      <c r="S7584" s="90"/>
      <c r="T7584" s="90"/>
      <c r="U7584" s="90"/>
      <c r="V7584" s="90"/>
      <c r="W7584" s="90"/>
      <c r="X7584" s="90"/>
      <c r="Y7584" s="90"/>
    </row>
    <row r="7585" spans="1:25" ht="15" customHeight="1" x14ac:dyDescent="0.25">
      <c r="A7585" s="64" t="s">
        <v>2466</v>
      </c>
      <c r="B7585" s="64" t="s">
        <v>3</v>
      </c>
      <c r="C7585" s="64" t="s">
        <v>13</v>
      </c>
      <c r="D7585" s="64" t="s">
        <v>2468</v>
      </c>
      <c r="E7585" s="20" t="s">
        <v>61</v>
      </c>
      <c r="F7585" s="64" t="s">
        <v>2529</v>
      </c>
      <c r="G7585" s="53" t="s">
        <v>144</v>
      </c>
      <c r="H7585" s="53" t="s">
        <v>2480</v>
      </c>
      <c r="I7585" s="26">
        <v>90000</v>
      </c>
      <c r="J7585" s="26">
        <v>90000</v>
      </c>
      <c r="K7585" s="26">
        <v>80000</v>
      </c>
      <c r="L7585" s="26">
        <f t="shared" si="7096"/>
        <v>10000</v>
      </c>
      <c r="M7585" s="26">
        <v>10000</v>
      </c>
      <c r="N7585" s="26"/>
      <c r="O7585" s="26"/>
      <c r="P7585" s="26">
        <f t="shared" si="7097"/>
        <v>90000</v>
      </c>
      <c r="Q7585" s="26">
        <f t="shared" si="7098"/>
        <v>100</v>
      </c>
      <c r="R7585" s="90"/>
      <c r="S7585" s="90"/>
      <c r="T7585" s="90"/>
      <c r="U7585" s="90"/>
      <c r="V7585" s="90"/>
      <c r="W7585" s="90"/>
      <c r="X7585" s="90"/>
      <c r="Y7585" s="90"/>
    </row>
    <row r="7586" spans="1:25" ht="15" customHeight="1" x14ac:dyDescent="0.25">
      <c r="A7586" s="64" t="s">
        <v>2466</v>
      </c>
      <c r="B7586" s="64" t="s">
        <v>3</v>
      </c>
      <c r="C7586" s="64" t="s">
        <v>13</v>
      </c>
      <c r="D7586" s="64" t="s">
        <v>2468</v>
      </c>
      <c r="E7586" s="20" t="s">
        <v>61</v>
      </c>
      <c r="F7586" s="64" t="s">
        <v>2530</v>
      </c>
      <c r="G7586" s="53" t="s">
        <v>144</v>
      </c>
      <c r="H7586" s="53" t="s">
        <v>2531</v>
      </c>
      <c r="I7586" s="26">
        <v>280200</v>
      </c>
      <c r="J7586" s="26">
        <v>280200</v>
      </c>
      <c r="K7586" s="26">
        <v>141000</v>
      </c>
      <c r="L7586" s="26">
        <f t="shared" si="7096"/>
        <v>70050</v>
      </c>
      <c r="M7586" s="26">
        <v>23350</v>
      </c>
      <c r="N7586" s="26">
        <v>23350</v>
      </c>
      <c r="O7586" s="26">
        <v>23350</v>
      </c>
      <c r="P7586" s="26">
        <f t="shared" si="7097"/>
        <v>211050</v>
      </c>
      <c r="Q7586" s="26">
        <f t="shared" si="7098"/>
        <v>75.321199143468959</v>
      </c>
      <c r="R7586" s="90"/>
      <c r="S7586" s="90"/>
      <c r="T7586" s="90"/>
      <c r="U7586" s="90"/>
      <c r="V7586" s="90"/>
      <c r="W7586" s="90"/>
      <c r="X7586" s="90"/>
      <c r="Y7586" s="90"/>
    </row>
    <row r="7587" spans="1:25" ht="15" customHeight="1" x14ac:dyDescent="0.25">
      <c r="A7587" s="64" t="s">
        <v>2466</v>
      </c>
      <c r="B7587" s="64" t="s">
        <v>3</v>
      </c>
      <c r="C7587" s="64" t="s">
        <v>13</v>
      </c>
      <c r="D7587" s="64" t="s">
        <v>2468</v>
      </c>
      <c r="E7587" s="20" t="s">
        <v>61</v>
      </c>
      <c r="F7587" s="64" t="s">
        <v>2532</v>
      </c>
      <c r="G7587" s="53" t="s">
        <v>144</v>
      </c>
      <c r="H7587" s="53" t="s">
        <v>2482</v>
      </c>
      <c r="I7587" s="26">
        <v>732900</v>
      </c>
      <c r="J7587" s="26">
        <v>732900</v>
      </c>
      <c r="K7587" s="26">
        <v>630000</v>
      </c>
      <c r="L7587" s="26">
        <f t="shared" si="7096"/>
        <v>102900</v>
      </c>
      <c r="M7587" s="26">
        <v>50000</v>
      </c>
      <c r="N7587" s="26">
        <v>52900</v>
      </c>
      <c r="O7587" s="26"/>
      <c r="P7587" s="26">
        <f t="shared" si="7097"/>
        <v>732900</v>
      </c>
      <c r="Q7587" s="26">
        <f t="shared" si="7098"/>
        <v>100</v>
      </c>
      <c r="R7587" s="90"/>
      <c r="S7587" s="90"/>
      <c r="T7587" s="90"/>
      <c r="U7587" s="90"/>
      <c r="V7587" s="90"/>
      <c r="W7587" s="90"/>
      <c r="X7587" s="90"/>
      <c r="Y7587" s="90"/>
    </row>
    <row r="7588" spans="1:25" ht="15" customHeight="1" x14ac:dyDescent="0.25">
      <c r="A7588" s="64" t="s">
        <v>2466</v>
      </c>
      <c r="B7588" s="64" t="s">
        <v>3</v>
      </c>
      <c r="C7588" s="64" t="s">
        <v>13</v>
      </c>
      <c r="D7588" s="64" t="s">
        <v>2468</v>
      </c>
      <c r="E7588" s="20" t="s">
        <v>61</v>
      </c>
      <c r="F7588" s="64" t="s">
        <v>2533</v>
      </c>
      <c r="G7588" s="53" t="s">
        <v>2469</v>
      </c>
      <c r="H7588" s="53" t="s">
        <v>2534</v>
      </c>
      <c r="I7588" s="26">
        <v>3600</v>
      </c>
      <c r="J7588" s="26">
        <v>3600</v>
      </c>
      <c r="K7588" s="26">
        <v>3600</v>
      </c>
      <c r="L7588" s="26">
        <f t="shared" si="7096"/>
        <v>0</v>
      </c>
      <c r="M7588" s="26"/>
      <c r="N7588" s="26"/>
      <c r="O7588" s="26"/>
      <c r="P7588" s="26">
        <f t="shared" si="7097"/>
        <v>3600</v>
      </c>
      <c r="Q7588" s="26">
        <f t="shared" si="7098"/>
        <v>100</v>
      </c>
      <c r="R7588" s="90"/>
      <c r="S7588" s="90"/>
      <c r="T7588" s="90"/>
      <c r="U7588" s="90"/>
      <c r="V7588" s="90"/>
      <c r="W7588" s="90"/>
      <c r="X7588" s="90"/>
      <c r="Y7588" s="90"/>
    </row>
    <row r="7589" spans="1:25" ht="15" customHeight="1" x14ac:dyDescent="0.25">
      <c r="A7589" s="64" t="s">
        <v>2466</v>
      </c>
      <c r="B7589" s="64" t="s">
        <v>3</v>
      </c>
      <c r="C7589" s="64" t="s">
        <v>13</v>
      </c>
      <c r="D7589" s="64" t="s">
        <v>2468</v>
      </c>
      <c r="E7589" s="20" t="s">
        <v>61</v>
      </c>
      <c r="F7589" s="64" t="s">
        <v>2535</v>
      </c>
      <c r="G7589" s="53" t="s">
        <v>2469</v>
      </c>
      <c r="H7589" s="53" t="s">
        <v>2536</v>
      </c>
      <c r="I7589" s="26">
        <v>6300</v>
      </c>
      <c r="J7589" s="26">
        <v>6300</v>
      </c>
      <c r="K7589" s="26">
        <v>6300</v>
      </c>
      <c r="L7589" s="26">
        <f t="shared" si="7096"/>
        <v>0</v>
      </c>
      <c r="M7589" s="26"/>
      <c r="N7589" s="26"/>
      <c r="O7589" s="26"/>
      <c r="P7589" s="26">
        <f t="shared" si="7097"/>
        <v>6300</v>
      </c>
      <c r="Q7589" s="26">
        <f t="shared" si="7098"/>
        <v>100</v>
      </c>
      <c r="R7589" s="90"/>
      <c r="S7589" s="90"/>
      <c r="T7589" s="90"/>
      <c r="U7589" s="90"/>
      <c r="V7589" s="90"/>
      <c r="W7589" s="90"/>
      <c r="X7589" s="90"/>
      <c r="Y7589" s="90"/>
    </row>
    <row r="7590" spans="1:25" ht="15" customHeight="1" x14ac:dyDescent="0.25">
      <c r="A7590" s="64" t="s">
        <v>2466</v>
      </c>
      <c r="B7590" s="64" t="s">
        <v>3</v>
      </c>
      <c r="C7590" s="64" t="s">
        <v>13</v>
      </c>
      <c r="D7590" s="64" t="s">
        <v>2468</v>
      </c>
      <c r="E7590" s="20" t="s">
        <v>61</v>
      </c>
      <c r="F7590" s="64" t="s">
        <v>2537</v>
      </c>
      <c r="G7590" s="53" t="s">
        <v>2469</v>
      </c>
      <c r="H7590" s="53" t="s">
        <v>2538</v>
      </c>
      <c r="I7590" s="26">
        <v>5700</v>
      </c>
      <c r="J7590" s="26">
        <v>5700</v>
      </c>
      <c r="K7590" s="26">
        <v>5700</v>
      </c>
      <c r="L7590" s="26">
        <f t="shared" si="7096"/>
        <v>0</v>
      </c>
      <c r="M7590" s="26"/>
      <c r="N7590" s="26"/>
      <c r="O7590" s="26"/>
      <c r="P7590" s="26">
        <f t="shared" si="7097"/>
        <v>5700</v>
      </c>
      <c r="Q7590" s="26">
        <f t="shared" si="7098"/>
        <v>100</v>
      </c>
      <c r="R7590" s="90"/>
      <c r="S7590" s="90"/>
      <c r="T7590" s="90"/>
      <c r="U7590" s="90"/>
      <c r="V7590" s="90"/>
      <c r="W7590" s="90"/>
      <c r="X7590" s="90"/>
      <c r="Y7590" s="90"/>
    </row>
    <row r="7591" spans="1:25" ht="15" customHeight="1" x14ac:dyDescent="0.25">
      <c r="A7591" s="64" t="s">
        <v>2466</v>
      </c>
      <c r="B7591" s="64" t="s">
        <v>3</v>
      </c>
      <c r="C7591" s="64" t="s">
        <v>13</v>
      </c>
      <c r="D7591" s="64" t="s">
        <v>2468</v>
      </c>
      <c r="E7591" s="20" t="s">
        <v>61</v>
      </c>
      <c r="F7591" s="64" t="s">
        <v>2539</v>
      </c>
      <c r="G7591" s="53" t="s">
        <v>2469</v>
      </c>
      <c r="H7591" s="53" t="s">
        <v>2540</v>
      </c>
      <c r="I7591" s="26">
        <v>5700</v>
      </c>
      <c r="J7591" s="26">
        <v>5700</v>
      </c>
      <c r="K7591" s="26">
        <v>0</v>
      </c>
      <c r="L7591" s="26">
        <f t="shared" si="7096"/>
        <v>5700</v>
      </c>
      <c r="M7591" s="26"/>
      <c r="N7591" s="26"/>
      <c r="O7591" s="26">
        <v>5700</v>
      </c>
      <c r="P7591" s="26">
        <f t="shared" si="7097"/>
        <v>5700</v>
      </c>
      <c r="Q7591" s="26">
        <f t="shared" si="7098"/>
        <v>100</v>
      </c>
      <c r="R7591" s="90"/>
      <c r="S7591" s="90"/>
      <c r="T7591" s="90"/>
      <c r="U7591" s="90"/>
      <c r="V7591" s="90"/>
      <c r="W7591" s="90"/>
      <c r="X7591" s="90"/>
      <c r="Y7591" s="90"/>
    </row>
    <row r="7592" spans="1:25" ht="15" customHeight="1" x14ac:dyDescent="0.25">
      <c r="A7592" s="64" t="s">
        <v>2466</v>
      </c>
      <c r="B7592" s="64" t="s">
        <v>3</v>
      </c>
      <c r="C7592" s="64" t="s">
        <v>13</v>
      </c>
      <c r="D7592" s="64" t="s">
        <v>2468</v>
      </c>
      <c r="E7592" s="20" t="s">
        <v>61</v>
      </c>
      <c r="F7592" s="64" t="s">
        <v>2541</v>
      </c>
      <c r="G7592" s="53" t="s">
        <v>2469</v>
      </c>
      <c r="H7592" s="53" t="s">
        <v>2542</v>
      </c>
      <c r="I7592" s="26">
        <v>5700</v>
      </c>
      <c r="J7592" s="26">
        <v>5700</v>
      </c>
      <c r="K7592" s="26">
        <v>0</v>
      </c>
      <c r="L7592" s="26">
        <f t="shared" si="7096"/>
        <v>5700</v>
      </c>
      <c r="M7592" s="26"/>
      <c r="N7592" s="26"/>
      <c r="O7592" s="26">
        <v>5700</v>
      </c>
      <c r="P7592" s="26">
        <f t="shared" si="7097"/>
        <v>5700</v>
      </c>
      <c r="Q7592" s="26">
        <f t="shared" si="7098"/>
        <v>100</v>
      </c>
      <c r="R7592" s="90"/>
      <c r="S7592" s="90"/>
      <c r="T7592" s="90"/>
      <c r="U7592" s="90"/>
      <c r="V7592" s="90"/>
      <c r="W7592" s="90"/>
      <c r="X7592" s="90"/>
      <c r="Y7592" s="90"/>
    </row>
    <row r="7593" spans="1:25" ht="15" customHeight="1" x14ac:dyDescent="0.25">
      <c r="A7593" s="64" t="s">
        <v>2466</v>
      </c>
      <c r="B7593" s="64" t="s">
        <v>3</v>
      </c>
      <c r="C7593" s="64" t="s">
        <v>13</v>
      </c>
      <c r="D7593" s="64" t="s">
        <v>2468</v>
      </c>
      <c r="E7593" s="20" t="s">
        <v>61</v>
      </c>
      <c r="F7593" s="64" t="s">
        <v>2543</v>
      </c>
      <c r="G7593" s="53" t="s">
        <v>2469</v>
      </c>
      <c r="H7593" s="53" t="s">
        <v>2544</v>
      </c>
      <c r="I7593" s="26">
        <v>6300</v>
      </c>
      <c r="J7593" s="26">
        <v>6300</v>
      </c>
      <c r="K7593" s="26">
        <v>6300</v>
      </c>
      <c r="L7593" s="26">
        <f t="shared" si="7096"/>
        <v>0</v>
      </c>
      <c r="M7593" s="26"/>
      <c r="N7593" s="26"/>
      <c r="O7593" s="26"/>
      <c r="P7593" s="26">
        <f t="shared" si="7097"/>
        <v>6300</v>
      </c>
      <c r="Q7593" s="26">
        <f t="shared" si="7098"/>
        <v>100</v>
      </c>
      <c r="R7593" s="90"/>
      <c r="S7593" s="90"/>
      <c r="T7593" s="90"/>
      <c r="U7593" s="90"/>
      <c r="V7593" s="90"/>
      <c r="W7593" s="90"/>
      <c r="X7593" s="90"/>
      <c r="Y7593" s="90"/>
    </row>
    <row r="7594" spans="1:25" ht="15" customHeight="1" x14ac:dyDescent="0.25">
      <c r="A7594" s="64" t="s">
        <v>2466</v>
      </c>
      <c r="B7594" s="64" t="s">
        <v>3</v>
      </c>
      <c r="C7594" s="64" t="s">
        <v>13</v>
      </c>
      <c r="D7594" s="64" t="s">
        <v>2468</v>
      </c>
      <c r="E7594" s="20" t="s">
        <v>61</v>
      </c>
      <c r="F7594" s="64" t="s">
        <v>2545</v>
      </c>
      <c r="G7594" s="53" t="s">
        <v>2469</v>
      </c>
      <c r="H7594" s="53" t="s">
        <v>2546</v>
      </c>
      <c r="I7594" s="26">
        <v>5700</v>
      </c>
      <c r="J7594" s="26">
        <v>5700</v>
      </c>
      <c r="K7594" s="26">
        <v>5700</v>
      </c>
      <c r="L7594" s="26">
        <f t="shared" si="7096"/>
        <v>0</v>
      </c>
      <c r="M7594" s="26"/>
      <c r="N7594" s="26"/>
      <c r="O7594" s="26"/>
      <c r="P7594" s="26">
        <f t="shared" si="7097"/>
        <v>5700</v>
      </c>
      <c r="Q7594" s="26">
        <f t="shared" si="7098"/>
        <v>100</v>
      </c>
      <c r="R7594" s="90"/>
      <c r="S7594" s="90"/>
      <c r="T7594" s="90"/>
      <c r="U7594" s="90"/>
      <c r="V7594" s="90"/>
      <c r="W7594" s="90"/>
      <c r="X7594" s="90"/>
      <c r="Y7594" s="90"/>
    </row>
    <row r="7595" spans="1:25" ht="15" customHeight="1" x14ac:dyDescent="0.25">
      <c r="A7595" s="64" t="s">
        <v>2466</v>
      </c>
      <c r="B7595" s="64" t="s">
        <v>3</v>
      </c>
      <c r="C7595" s="64" t="s">
        <v>13</v>
      </c>
      <c r="D7595" s="64" t="s">
        <v>2468</v>
      </c>
      <c r="E7595" s="20" t="s">
        <v>61</v>
      </c>
      <c r="F7595" s="64" t="s">
        <v>2547</v>
      </c>
      <c r="G7595" s="53" t="s">
        <v>2469</v>
      </c>
      <c r="H7595" s="53" t="s">
        <v>2548</v>
      </c>
      <c r="I7595" s="26">
        <v>3600</v>
      </c>
      <c r="J7595" s="26">
        <v>3600</v>
      </c>
      <c r="K7595" s="26">
        <v>3600</v>
      </c>
      <c r="L7595" s="26">
        <f t="shared" si="7096"/>
        <v>0</v>
      </c>
      <c r="M7595" s="26"/>
      <c r="N7595" s="26"/>
      <c r="O7595" s="26"/>
      <c r="P7595" s="26">
        <f t="shared" si="7097"/>
        <v>3600</v>
      </c>
      <c r="Q7595" s="26">
        <f t="shared" si="7098"/>
        <v>100</v>
      </c>
      <c r="R7595" s="90"/>
      <c r="S7595" s="90"/>
      <c r="T7595" s="90"/>
      <c r="U7595" s="90"/>
      <c r="V7595" s="90"/>
      <c r="W7595" s="90"/>
      <c r="X7595" s="90"/>
      <c r="Y7595" s="90"/>
    </row>
    <row r="7596" spans="1:25" ht="15" customHeight="1" x14ac:dyDescent="0.25">
      <c r="A7596" s="64" t="s">
        <v>2466</v>
      </c>
      <c r="B7596" s="64" t="s">
        <v>3</v>
      </c>
      <c r="C7596" s="64" t="s">
        <v>13</v>
      </c>
      <c r="D7596" s="64" t="s">
        <v>2468</v>
      </c>
      <c r="E7596" s="20" t="s">
        <v>61</v>
      </c>
      <c r="F7596" s="64" t="s">
        <v>2549</v>
      </c>
      <c r="G7596" s="53" t="s">
        <v>2469</v>
      </c>
      <c r="H7596" s="53" t="s">
        <v>2550</v>
      </c>
      <c r="I7596" s="26">
        <v>6300</v>
      </c>
      <c r="J7596" s="26">
        <v>6300</v>
      </c>
      <c r="K7596" s="26">
        <v>6300</v>
      </c>
      <c r="L7596" s="26">
        <f t="shared" si="7096"/>
        <v>0</v>
      </c>
      <c r="M7596" s="26"/>
      <c r="N7596" s="26"/>
      <c r="O7596" s="26"/>
      <c r="P7596" s="26">
        <f t="shared" si="7097"/>
        <v>6300</v>
      </c>
      <c r="Q7596" s="26">
        <f t="shared" si="7098"/>
        <v>100</v>
      </c>
      <c r="R7596" s="90"/>
      <c r="S7596" s="90"/>
      <c r="T7596" s="90"/>
      <c r="U7596" s="90"/>
      <c r="V7596" s="90"/>
      <c r="W7596" s="90"/>
      <c r="X7596" s="90"/>
      <c r="Y7596" s="90"/>
    </row>
    <row r="7597" spans="1:25" ht="15" customHeight="1" x14ac:dyDescent="0.25">
      <c r="A7597" s="64" t="s">
        <v>2466</v>
      </c>
      <c r="B7597" s="64" t="s">
        <v>3</v>
      </c>
      <c r="C7597" s="64" t="s">
        <v>13</v>
      </c>
      <c r="D7597" s="64" t="s">
        <v>2468</v>
      </c>
      <c r="E7597" s="20" t="s">
        <v>61</v>
      </c>
      <c r="F7597" s="64" t="s">
        <v>2551</v>
      </c>
      <c r="G7597" s="53" t="s">
        <v>2469</v>
      </c>
      <c r="H7597" s="53" t="s">
        <v>2552</v>
      </c>
      <c r="I7597" s="26">
        <v>6300</v>
      </c>
      <c r="J7597" s="26">
        <v>6300</v>
      </c>
      <c r="K7597" s="26">
        <v>6300</v>
      </c>
      <c r="L7597" s="26">
        <f t="shared" si="7096"/>
        <v>0</v>
      </c>
      <c r="M7597" s="26"/>
      <c r="N7597" s="26"/>
      <c r="O7597" s="26"/>
      <c r="P7597" s="26">
        <f t="shared" si="7097"/>
        <v>6300</v>
      </c>
      <c r="Q7597" s="26">
        <f t="shared" si="7098"/>
        <v>100</v>
      </c>
      <c r="R7597" s="90"/>
      <c r="S7597" s="90"/>
      <c r="T7597" s="90"/>
      <c r="U7597" s="90"/>
      <c r="V7597" s="90"/>
      <c r="W7597" s="90"/>
      <c r="X7597" s="90"/>
      <c r="Y7597" s="90"/>
    </row>
    <row r="7598" spans="1:25" ht="15" customHeight="1" x14ac:dyDescent="0.25">
      <c r="A7598" s="64" t="s">
        <v>2466</v>
      </c>
      <c r="B7598" s="64" t="s">
        <v>3</v>
      </c>
      <c r="C7598" s="64" t="s">
        <v>13</v>
      </c>
      <c r="D7598" s="64" t="s">
        <v>2468</v>
      </c>
      <c r="E7598" s="20" t="s">
        <v>61</v>
      </c>
      <c r="F7598" s="64" t="s">
        <v>2553</v>
      </c>
      <c r="G7598" s="53" t="s">
        <v>2469</v>
      </c>
      <c r="H7598" s="53" t="s">
        <v>2554</v>
      </c>
      <c r="I7598" s="26">
        <v>6300</v>
      </c>
      <c r="J7598" s="26">
        <v>6300</v>
      </c>
      <c r="K7598" s="26">
        <v>6300</v>
      </c>
      <c r="L7598" s="26">
        <f t="shared" si="7096"/>
        <v>0</v>
      </c>
      <c r="M7598" s="26"/>
      <c r="N7598" s="26"/>
      <c r="O7598" s="26"/>
      <c r="P7598" s="26">
        <f t="shared" si="7097"/>
        <v>6300</v>
      </c>
      <c r="Q7598" s="26">
        <f t="shared" si="7098"/>
        <v>100</v>
      </c>
      <c r="R7598" s="90"/>
      <c r="S7598" s="90"/>
      <c r="T7598" s="90"/>
      <c r="U7598" s="90"/>
      <c r="V7598" s="90"/>
      <c r="W7598" s="90"/>
      <c r="X7598" s="90"/>
      <c r="Y7598" s="90"/>
    </row>
    <row r="7599" spans="1:25" ht="15" customHeight="1" x14ac:dyDescent="0.25">
      <c r="A7599" s="64" t="s">
        <v>2466</v>
      </c>
      <c r="B7599" s="64" t="s">
        <v>3</v>
      </c>
      <c r="C7599" s="64" t="s">
        <v>13</v>
      </c>
      <c r="D7599" s="64" t="s">
        <v>2468</v>
      </c>
      <c r="E7599" s="20" t="s">
        <v>61</v>
      </c>
      <c r="F7599" s="64" t="s">
        <v>2555</v>
      </c>
      <c r="G7599" s="53" t="s">
        <v>2469</v>
      </c>
      <c r="H7599" s="53" t="s">
        <v>2556</v>
      </c>
      <c r="I7599" s="26">
        <v>25400</v>
      </c>
      <c r="J7599" s="26">
        <v>25400</v>
      </c>
      <c r="K7599" s="26">
        <v>25400</v>
      </c>
      <c r="L7599" s="26">
        <f t="shared" si="7096"/>
        <v>0</v>
      </c>
      <c r="M7599" s="26"/>
      <c r="N7599" s="26"/>
      <c r="O7599" s="26"/>
      <c r="P7599" s="26">
        <f t="shared" si="7097"/>
        <v>25400</v>
      </c>
      <c r="Q7599" s="26">
        <f t="shared" si="7098"/>
        <v>100</v>
      </c>
      <c r="R7599" s="90"/>
      <c r="S7599" s="90"/>
      <c r="T7599" s="90"/>
      <c r="U7599" s="90"/>
      <c r="V7599" s="90"/>
      <c r="W7599" s="90"/>
      <c r="X7599" s="90"/>
      <c r="Y7599" s="90"/>
    </row>
    <row r="7600" spans="1:25" ht="15" customHeight="1" x14ac:dyDescent="0.25">
      <c r="A7600" s="64" t="s">
        <v>2466</v>
      </c>
      <c r="B7600" s="64" t="s">
        <v>3</v>
      </c>
      <c r="C7600" s="64" t="s">
        <v>13</v>
      </c>
      <c r="D7600" s="64" t="s">
        <v>2468</v>
      </c>
      <c r="E7600" s="20" t="s">
        <v>61</v>
      </c>
      <c r="F7600" s="64" t="s">
        <v>2557</v>
      </c>
      <c r="G7600" s="53" t="s">
        <v>2469</v>
      </c>
      <c r="H7600" s="53" t="s">
        <v>2558</v>
      </c>
      <c r="I7600" s="26">
        <v>2700</v>
      </c>
      <c r="J7600" s="26">
        <v>2700</v>
      </c>
      <c r="K7600" s="26">
        <v>2700</v>
      </c>
      <c r="L7600" s="26">
        <f t="shared" si="7096"/>
        <v>0</v>
      </c>
      <c r="M7600" s="26"/>
      <c r="N7600" s="26"/>
      <c r="O7600" s="26"/>
      <c r="P7600" s="26">
        <f t="shared" si="7097"/>
        <v>2700</v>
      </c>
      <c r="Q7600" s="26">
        <f t="shared" si="7098"/>
        <v>100</v>
      </c>
      <c r="R7600" s="90"/>
      <c r="S7600" s="90"/>
      <c r="T7600" s="90"/>
      <c r="U7600" s="90"/>
      <c r="V7600" s="90"/>
      <c r="W7600" s="90"/>
      <c r="X7600" s="90"/>
      <c r="Y7600" s="90"/>
    </row>
    <row r="7601" spans="1:25" ht="15" customHeight="1" x14ac:dyDescent="0.25">
      <c r="A7601" s="64" t="s">
        <v>2466</v>
      </c>
      <c r="B7601" s="64" t="s">
        <v>3</v>
      </c>
      <c r="C7601" s="64" t="s">
        <v>13</v>
      </c>
      <c r="D7601" s="64" t="s">
        <v>2468</v>
      </c>
      <c r="E7601" s="20" t="s">
        <v>61</v>
      </c>
      <c r="F7601" s="64" t="s">
        <v>2559</v>
      </c>
      <c r="G7601" s="53" t="s">
        <v>2469</v>
      </c>
      <c r="H7601" s="53" t="s">
        <v>2560</v>
      </c>
      <c r="I7601" s="26">
        <v>4500</v>
      </c>
      <c r="J7601" s="26">
        <v>4500</v>
      </c>
      <c r="K7601" s="26">
        <v>4500</v>
      </c>
      <c r="L7601" s="26">
        <f t="shared" si="7096"/>
        <v>0</v>
      </c>
      <c r="M7601" s="26"/>
      <c r="N7601" s="26"/>
      <c r="O7601" s="26"/>
      <c r="P7601" s="26">
        <f t="shared" si="7097"/>
        <v>4500</v>
      </c>
      <c r="Q7601" s="26">
        <f t="shared" si="7098"/>
        <v>100</v>
      </c>
      <c r="R7601" s="90"/>
      <c r="S7601" s="90"/>
      <c r="T7601" s="90"/>
      <c r="U7601" s="90"/>
      <c r="V7601" s="90"/>
      <c r="W7601" s="90"/>
      <c r="X7601" s="90"/>
      <c r="Y7601" s="90"/>
    </row>
    <row r="7602" spans="1:25" ht="15" customHeight="1" x14ac:dyDescent="0.25">
      <c r="A7602" s="64" t="s">
        <v>2466</v>
      </c>
      <c r="B7602" s="64" t="s">
        <v>3</v>
      </c>
      <c r="C7602" s="64" t="s">
        <v>13</v>
      </c>
      <c r="D7602" s="64" t="s">
        <v>2468</v>
      </c>
      <c r="E7602" s="20" t="s">
        <v>61</v>
      </c>
      <c r="F7602" s="64" t="s">
        <v>2561</v>
      </c>
      <c r="G7602" s="53" t="s">
        <v>2469</v>
      </c>
      <c r="H7602" s="53" t="s">
        <v>2562</v>
      </c>
      <c r="I7602" s="26">
        <v>6300</v>
      </c>
      <c r="J7602" s="26">
        <v>6300</v>
      </c>
      <c r="K7602" s="26">
        <v>6300</v>
      </c>
      <c r="L7602" s="26">
        <f t="shared" si="7096"/>
        <v>0</v>
      </c>
      <c r="M7602" s="26"/>
      <c r="N7602" s="26"/>
      <c r="O7602" s="26"/>
      <c r="P7602" s="26">
        <f t="shared" si="7097"/>
        <v>6300</v>
      </c>
      <c r="Q7602" s="26">
        <f t="shared" si="7098"/>
        <v>100</v>
      </c>
      <c r="R7602" s="90"/>
      <c r="S7602" s="90"/>
      <c r="T7602" s="90"/>
      <c r="U7602" s="90"/>
      <c r="V7602" s="90"/>
      <c r="W7602" s="90"/>
      <c r="X7602" s="90"/>
      <c r="Y7602" s="90"/>
    </row>
    <row r="7603" spans="1:25" ht="15" customHeight="1" x14ac:dyDescent="0.25">
      <c r="A7603" s="64" t="s">
        <v>2466</v>
      </c>
      <c r="B7603" s="64" t="s">
        <v>3</v>
      </c>
      <c r="C7603" s="64" t="s">
        <v>13</v>
      </c>
      <c r="D7603" s="64" t="s">
        <v>2468</v>
      </c>
      <c r="E7603" s="20" t="s">
        <v>61</v>
      </c>
      <c r="F7603" s="64" t="s">
        <v>2563</v>
      </c>
      <c r="G7603" s="53" t="s">
        <v>2469</v>
      </c>
      <c r="H7603" s="53" t="s">
        <v>2564</v>
      </c>
      <c r="I7603" s="26">
        <v>10000</v>
      </c>
      <c r="J7603" s="26">
        <v>10000</v>
      </c>
      <c r="K7603" s="26">
        <v>10000</v>
      </c>
      <c r="L7603" s="26">
        <f t="shared" si="7096"/>
        <v>0</v>
      </c>
      <c r="M7603" s="26"/>
      <c r="N7603" s="26"/>
      <c r="O7603" s="26"/>
      <c r="P7603" s="26">
        <f t="shared" si="7097"/>
        <v>10000</v>
      </c>
      <c r="Q7603" s="26">
        <f t="shared" si="7098"/>
        <v>100</v>
      </c>
      <c r="R7603" s="90"/>
      <c r="S7603" s="90"/>
      <c r="T7603" s="90"/>
      <c r="U7603" s="90"/>
      <c r="V7603" s="90"/>
      <c r="W7603" s="90"/>
      <c r="X7603" s="90"/>
      <c r="Y7603" s="90"/>
    </row>
    <row r="7604" spans="1:25" ht="15" customHeight="1" x14ac:dyDescent="0.25">
      <c r="A7604" s="64" t="s">
        <v>2466</v>
      </c>
      <c r="B7604" s="64" t="s">
        <v>3</v>
      </c>
      <c r="C7604" s="64" t="s">
        <v>13</v>
      </c>
      <c r="D7604" s="64" t="s">
        <v>2468</v>
      </c>
      <c r="E7604" s="20" t="s">
        <v>61</v>
      </c>
      <c r="F7604" s="64" t="s">
        <v>2565</v>
      </c>
      <c r="G7604" s="53" t="s">
        <v>144</v>
      </c>
      <c r="H7604" s="53" t="s">
        <v>2566</v>
      </c>
      <c r="I7604" s="26">
        <v>10500</v>
      </c>
      <c r="J7604" s="26">
        <v>10500</v>
      </c>
      <c r="K7604" s="26">
        <v>5160</v>
      </c>
      <c r="L7604" s="26">
        <f t="shared" si="7096"/>
        <v>2625</v>
      </c>
      <c r="M7604" s="26">
        <v>2625</v>
      </c>
      <c r="N7604" s="26"/>
      <c r="O7604" s="26"/>
      <c r="P7604" s="26">
        <f t="shared" si="7097"/>
        <v>7785</v>
      </c>
      <c r="Q7604" s="26">
        <f t="shared" si="7098"/>
        <v>74.142857142857139</v>
      </c>
      <c r="R7604" s="90"/>
      <c r="S7604" s="90"/>
      <c r="T7604" s="90"/>
      <c r="U7604" s="90"/>
      <c r="V7604" s="90"/>
      <c r="W7604" s="90"/>
      <c r="X7604" s="90"/>
      <c r="Y7604" s="90"/>
    </row>
    <row r="7605" spans="1:25" ht="15" customHeight="1" x14ac:dyDescent="0.25">
      <c r="A7605" s="64" t="s">
        <v>2466</v>
      </c>
      <c r="B7605" s="64" t="s">
        <v>3</v>
      </c>
      <c r="C7605" s="64" t="s">
        <v>13</v>
      </c>
      <c r="D7605" s="64" t="s">
        <v>2468</v>
      </c>
      <c r="E7605" s="20" t="s">
        <v>61</v>
      </c>
      <c r="F7605" s="64" t="s">
        <v>2567</v>
      </c>
      <c r="G7605" s="53" t="s">
        <v>144</v>
      </c>
      <c r="H7605" s="53" t="s">
        <v>2568</v>
      </c>
      <c r="I7605" s="26">
        <v>13100</v>
      </c>
      <c r="J7605" s="26">
        <v>13100</v>
      </c>
      <c r="K7605" s="26">
        <v>6552</v>
      </c>
      <c r="L7605" s="26">
        <f t="shared" si="7096"/>
        <v>3275</v>
      </c>
      <c r="M7605" s="26">
        <v>3275</v>
      </c>
      <c r="N7605" s="26"/>
      <c r="O7605" s="26"/>
      <c r="P7605" s="26">
        <f t="shared" si="7097"/>
        <v>9827</v>
      </c>
      <c r="Q7605" s="26">
        <f t="shared" si="7098"/>
        <v>75.015267175572518</v>
      </c>
      <c r="R7605" s="90"/>
      <c r="S7605" s="90"/>
      <c r="T7605" s="90"/>
      <c r="U7605" s="90"/>
      <c r="V7605" s="90"/>
      <c r="W7605" s="90"/>
      <c r="X7605" s="90"/>
      <c r="Y7605" s="90"/>
    </row>
    <row r="7606" spans="1:25" ht="15" customHeight="1" x14ac:dyDescent="0.25">
      <c r="A7606" s="64" t="s">
        <v>2466</v>
      </c>
      <c r="B7606" s="64" t="s">
        <v>3</v>
      </c>
      <c r="C7606" s="64" t="s">
        <v>13</v>
      </c>
      <c r="D7606" s="64" t="s">
        <v>2468</v>
      </c>
      <c r="E7606" s="20" t="s">
        <v>61</v>
      </c>
      <c r="F7606" s="64" t="s">
        <v>2569</v>
      </c>
      <c r="G7606" s="53" t="s">
        <v>144</v>
      </c>
      <c r="H7606" s="53" t="s">
        <v>2570</v>
      </c>
      <c r="I7606" s="26">
        <v>13100</v>
      </c>
      <c r="J7606" s="26">
        <v>13100</v>
      </c>
      <c r="K7606" s="26">
        <v>6552</v>
      </c>
      <c r="L7606" s="26">
        <f t="shared" si="7096"/>
        <v>3275</v>
      </c>
      <c r="M7606" s="26">
        <v>3275</v>
      </c>
      <c r="N7606" s="26"/>
      <c r="O7606" s="26"/>
      <c r="P7606" s="26">
        <f t="shared" si="7097"/>
        <v>9827</v>
      </c>
      <c r="Q7606" s="26">
        <f t="shared" si="7098"/>
        <v>75.015267175572518</v>
      </c>
      <c r="R7606" s="90"/>
      <c r="S7606" s="90"/>
      <c r="T7606" s="90"/>
      <c r="U7606" s="90"/>
      <c r="V7606" s="90"/>
      <c r="W7606" s="90"/>
      <c r="X7606" s="90"/>
      <c r="Y7606" s="90"/>
    </row>
    <row r="7607" spans="1:25" ht="15" customHeight="1" x14ac:dyDescent="0.25">
      <c r="A7607" s="64" t="s">
        <v>2466</v>
      </c>
      <c r="B7607" s="64" t="s">
        <v>3</v>
      </c>
      <c r="C7607" s="64" t="s">
        <v>13</v>
      </c>
      <c r="D7607" s="64" t="s">
        <v>2468</v>
      </c>
      <c r="E7607" s="20" t="s">
        <v>61</v>
      </c>
      <c r="F7607" s="64" t="s">
        <v>2571</v>
      </c>
      <c r="G7607" s="53" t="s">
        <v>144</v>
      </c>
      <c r="H7607" s="53" t="s">
        <v>2572</v>
      </c>
      <c r="I7607" s="26">
        <v>13100</v>
      </c>
      <c r="J7607" s="26">
        <v>13100</v>
      </c>
      <c r="K7607" s="26">
        <v>6552</v>
      </c>
      <c r="L7607" s="26">
        <f t="shared" si="7096"/>
        <v>3275</v>
      </c>
      <c r="M7607" s="26">
        <v>3275</v>
      </c>
      <c r="N7607" s="26"/>
      <c r="O7607" s="26"/>
      <c r="P7607" s="26">
        <f t="shared" si="7097"/>
        <v>9827</v>
      </c>
      <c r="Q7607" s="26">
        <f t="shared" si="7098"/>
        <v>75.015267175572518</v>
      </c>
      <c r="R7607" s="90"/>
      <c r="S7607" s="90"/>
      <c r="T7607" s="90"/>
      <c r="U7607" s="90"/>
      <c r="V7607" s="90"/>
      <c r="W7607" s="90"/>
      <c r="X7607" s="90"/>
      <c r="Y7607" s="90"/>
    </row>
    <row r="7608" spans="1:25" ht="15" customHeight="1" x14ac:dyDescent="0.25">
      <c r="A7608" s="64" t="s">
        <v>2466</v>
      </c>
      <c r="B7608" s="64" t="s">
        <v>3</v>
      </c>
      <c r="C7608" s="64" t="s">
        <v>13</v>
      </c>
      <c r="D7608" s="64" t="s">
        <v>2468</v>
      </c>
      <c r="E7608" s="20" t="s">
        <v>61</v>
      </c>
      <c r="F7608" s="64" t="s">
        <v>2573</v>
      </c>
      <c r="G7608" s="53" t="s">
        <v>144</v>
      </c>
      <c r="H7608" s="53" t="s">
        <v>2574</v>
      </c>
      <c r="I7608" s="26">
        <v>13100</v>
      </c>
      <c r="J7608" s="26">
        <v>13100</v>
      </c>
      <c r="K7608" s="26">
        <v>6552</v>
      </c>
      <c r="L7608" s="26">
        <f t="shared" si="7096"/>
        <v>3275</v>
      </c>
      <c r="M7608" s="26">
        <v>3275</v>
      </c>
      <c r="N7608" s="26"/>
      <c r="O7608" s="26"/>
      <c r="P7608" s="26">
        <f t="shared" si="7097"/>
        <v>9827</v>
      </c>
      <c r="Q7608" s="26">
        <f t="shared" si="7098"/>
        <v>75.015267175572518</v>
      </c>
      <c r="R7608" s="90"/>
      <c r="S7608" s="90"/>
      <c r="T7608" s="90"/>
      <c r="U7608" s="90"/>
      <c r="V7608" s="90"/>
      <c r="W7608" s="90"/>
      <c r="X7608" s="90"/>
      <c r="Y7608" s="90"/>
    </row>
    <row r="7609" spans="1:25" ht="15" customHeight="1" x14ac:dyDescent="0.25">
      <c r="A7609" s="64" t="s">
        <v>2466</v>
      </c>
      <c r="B7609" s="64" t="s">
        <v>3</v>
      </c>
      <c r="C7609" s="64" t="s">
        <v>13</v>
      </c>
      <c r="D7609" s="64" t="s">
        <v>2468</v>
      </c>
      <c r="E7609" s="20" t="s">
        <v>61</v>
      </c>
      <c r="F7609" s="64" t="s">
        <v>2575</v>
      </c>
      <c r="G7609" s="53" t="s">
        <v>144</v>
      </c>
      <c r="H7609" s="53" t="s">
        <v>2576</v>
      </c>
      <c r="I7609" s="26">
        <v>13100</v>
      </c>
      <c r="J7609" s="26">
        <v>13100</v>
      </c>
      <c r="K7609" s="26">
        <v>6552</v>
      </c>
      <c r="L7609" s="26">
        <f t="shared" si="7096"/>
        <v>3275</v>
      </c>
      <c r="M7609" s="26">
        <v>3275</v>
      </c>
      <c r="N7609" s="26"/>
      <c r="O7609" s="26"/>
      <c r="P7609" s="26">
        <f t="shared" si="7097"/>
        <v>9827</v>
      </c>
      <c r="Q7609" s="26">
        <f t="shared" si="7098"/>
        <v>75.015267175572518</v>
      </c>
      <c r="R7609" s="90"/>
      <c r="S7609" s="90"/>
      <c r="T7609" s="90"/>
      <c r="U7609" s="90"/>
      <c r="V7609" s="90"/>
      <c r="W7609" s="90"/>
      <c r="X7609" s="90"/>
      <c r="Y7609" s="90"/>
    </row>
    <row r="7610" spans="1:25" ht="15" customHeight="1" x14ac:dyDescent="0.25">
      <c r="A7610" s="64" t="s">
        <v>2466</v>
      </c>
      <c r="B7610" s="64" t="s">
        <v>3</v>
      </c>
      <c r="C7610" s="64" t="s">
        <v>13</v>
      </c>
      <c r="D7610" s="64" t="s">
        <v>2468</v>
      </c>
      <c r="E7610" s="20" t="s">
        <v>61</v>
      </c>
      <c r="F7610" s="64" t="s">
        <v>2577</v>
      </c>
      <c r="G7610" s="53" t="s">
        <v>144</v>
      </c>
      <c r="H7610" s="53" t="s">
        <v>2578</v>
      </c>
      <c r="I7610" s="26">
        <v>3100</v>
      </c>
      <c r="J7610" s="26">
        <v>3100</v>
      </c>
      <c r="K7610" s="26">
        <v>1548</v>
      </c>
      <c r="L7610" s="26">
        <f t="shared" si="7096"/>
        <v>775</v>
      </c>
      <c r="M7610" s="26">
        <v>775</v>
      </c>
      <c r="N7610" s="26"/>
      <c r="O7610" s="26"/>
      <c r="P7610" s="26">
        <f t="shared" si="7097"/>
        <v>2323</v>
      </c>
      <c r="Q7610" s="26">
        <f t="shared" si="7098"/>
        <v>74.935483870967744</v>
      </c>
      <c r="R7610" s="90"/>
      <c r="S7610" s="90"/>
      <c r="T7610" s="90"/>
      <c r="U7610" s="90"/>
      <c r="V7610" s="90"/>
      <c r="W7610" s="90"/>
      <c r="X7610" s="90"/>
      <c r="Y7610" s="90"/>
    </row>
    <row r="7611" spans="1:25" ht="15" customHeight="1" x14ac:dyDescent="0.25">
      <c r="A7611" s="64" t="s">
        <v>2466</v>
      </c>
      <c r="B7611" s="64" t="s">
        <v>3</v>
      </c>
      <c r="C7611" s="64" t="s">
        <v>13</v>
      </c>
      <c r="D7611" s="64" t="s">
        <v>2468</v>
      </c>
      <c r="E7611" s="20" t="s">
        <v>61</v>
      </c>
      <c r="F7611" s="64" t="s">
        <v>2579</v>
      </c>
      <c r="G7611" s="53" t="s">
        <v>144</v>
      </c>
      <c r="H7611" s="53" t="s">
        <v>2580</v>
      </c>
      <c r="I7611" s="26">
        <v>6600</v>
      </c>
      <c r="J7611" s="26">
        <v>6600</v>
      </c>
      <c r="K7611" s="26">
        <v>3300</v>
      </c>
      <c r="L7611" s="26">
        <f t="shared" si="7096"/>
        <v>1650</v>
      </c>
      <c r="M7611" s="26">
        <v>1650</v>
      </c>
      <c r="N7611" s="26"/>
      <c r="O7611" s="26"/>
      <c r="P7611" s="26">
        <f t="shared" si="7097"/>
        <v>4950</v>
      </c>
      <c r="Q7611" s="26">
        <f t="shared" si="7098"/>
        <v>75</v>
      </c>
      <c r="R7611" s="90"/>
      <c r="S7611" s="90"/>
      <c r="T7611" s="90"/>
      <c r="U7611" s="90"/>
      <c r="V7611" s="90"/>
      <c r="W7611" s="90"/>
      <c r="X7611" s="90"/>
      <c r="Y7611" s="90"/>
    </row>
    <row r="7612" spans="1:25" ht="15" customHeight="1" x14ac:dyDescent="0.25">
      <c r="A7612" s="64" t="s">
        <v>2466</v>
      </c>
      <c r="B7612" s="64" t="s">
        <v>3</v>
      </c>
      <c r="C7612" s="64" t="s">
        <v>13</v>
      </c>
      <c r="D7612" s="64" t="s">
        <v>2468</v>
      </c>
      <c r="E7612" s="20" t="s">
        <v>61</v>
      </c>
      <c r="F7612" s="64" t="s">
        <v>2581</v>
      </c>
      <c r="G7612" s="53" t="s">
        <v>144</v>
      </c>
      <c r="H7612" s="53" t="s">
        <v>2582</v>
      </c>
      <c r="I7612" s="26">
        <v>8800</v>
      </c>
      <c r="J7612" s="26">
        <v>8800</v>
      </c>
      <c r="K7612" s="26">
        <v>4398</v>
      </c>
      <c r="L7612" s="26">
        <f t="shared" si="7096"/>
        <v>2200</v>
      </c>
      <c r="M7612" s="26">
        <v>2200</v>
      </c>
      <c r="N7612" s="26"/>
      <c r="O7612" s="26"/>
      <c r="P7612" s="26">
        <f t="shared" si="7097"/>
        <v>6598</v>
      </c>
      <c r="Q7612" s="26">
        <f t="shared" si="7098"/>
        <v>74.97727272727272</v>
      </c>
      <c r="R7612" s="90"/>
      <c r="S7612" s="90"/>
      <c r="T7612" s="90"/>
      <c r="U7612" s="90"/>
      <c r="V7612" s="90"/>
      <c r="W7612" s="90"/>
      <c r="X7612" s="90"/>
      <c r="Y7612" s="90"/>
    </row>
    <row r="7613" spans="1:25" ht="15" customHeight="1" x14ac:dyDescent="0.25">
      <c r="A7613" s="64" t="s">
        <v>2466</v>
      </c>
      <c r="B7613" s="64" t="s">
        <v>3</v>
      </c>
      <c r="C7613" s="64" t="s">
        <v>13</v>
      </c>
      <c r="D7613" s="64" t="s">
        <v>2468</v>
      </c>
      <c r="E7613" s="20" t="s">
        <v>61</v>
      </c>
      <c r="F7613" s="64" t="s">
        <v>2583</v>
      </c>
      <c r="G7613" s="53" t="s">
        <v>144</v>
      </c>
      <c r="H7613" s="53" t="s">
        <v>2584</v>
      </c>
      <c r="I7613" s="26">
        <v>8800</v>
      </c>
      <c r="J7613" s="26">
        <v>8800</v>
      </c>
      <c r="K7613" s="26">
        <v>4398</v>
      </c>
      <c r="L7613" s="26">
        <f t="shared" si="7096"/>
        <v>2200</v>
      </c>
      <c r="M7613" s="26">
        <v>2200</v>
      </c>
      <c r="N7613" s="26"/>
      <c r="O7613" s="26"/>
      <c r="P7613" s="26">
        <f t="shared" si="7097"/>
        <v>6598</v>
      </c>
      <c r="Q7613" s="26">
        <f t="shared" si="7098"/>
        <v>74.97727272727272</v>
      </c>
      <c r="R7613" s="90"/>
      <c r="S7613" s="90"/>
      <c r="T7613" s="90"/>
      <c r="U7613" s="90"/>
      <c r="V7613" s="90"/>
      <c r="W7613" s="90"/>
      <c r="X7613" s="90"/>
      <c r="Y7613" s="90"/>
    </row>
    <row r="7614" spans="1:25" ht="15" customHeight="1" x14ac:dyDescent="0.25">
      <c r="A7614" s="64" t="s">
        <v>2466</v>
      </c>
      <c r="B7614" s="64" t="s">
        <v>3</v>
      </c>
      <c r="C7614" s="64" t="s">
        <v>13</v>
      </c>
      <c r="D7614" s="64" t="s">
        <v>2468</v>
      </c>
      <c r="E7614" s="20" t="s">
        <v>61</v>
      </c>
      <c r="F7614" s="64" t="s">
        <v>2585</v>
      </c>
      <c r="G7614" s="53" t="s">
        <v>144</v>
      </c>
      <c r="H7614" s="53" t="s">
        <v>2586</v>
      </c>
      <c r="I7614" s="26">
        <v>14200</v>
      </c>
      <c r="J7614" s="26">
        <v>14200</v>
      </c>
      <c r="K7614" s="26">
        <v>7098</v>
      </c>
      <c r="L7614" s="26">
        <f t="shared" si="7096"/>
        <v>3550</v>
      </c>
      <c r="M7614" s="26">
        <v>3550</v>
      </c>
      <c r="N7614" s="26"/>
      <c r="O7614" s="26"/>
      <c r="P7614" s="26">
        <f t="shared" si="7097"/>
        <v>10648</v>
      </c>
      <c r="Q7614" s="26">
        <f t="shared" si="7098"/>
        <v>74.985915492957744</v>
      </c>
      <c r="R7614" s="90"/>
      <c r="S7614" s="90"/>
      <c r="T7614" s="90"/>
      <c r="U7614" s="90"/>
      <c r="V7614" s="90"/>
      <c r="W7614" s="90"/>
      <c r="X7614" s="90"/>
      <c r="Y7614" s="90"/>
    </row>
    <row r="7615" spans="1:25" ht="15" customHeight="1" x14ac:dyDescent="0.25">
      <c r="A7615" s="64" t="s">
        <v>2466</v>
      </c>
      <c r="B7615" s="64" t="s">
        <v>3</v>
      </c>
      <c r="C7615" s="64" t="s">
        <v>13</v>
      </c>
      <c r="D7615" s="64" t="s">
        <v>2468</v>
      </c>
      <c r="E7615" s="20" t="s">
        <v>61</v>
      </c>
      <c r="F7615" s="64" t="s">
        <v>2587</v>
      </c>
      <c r="G7615" s="53" t="s">
        <v>144</v>
      </c>
      <c r="H7615" s="53" t="s">
        <v>2588</v>
      </c>
      <c r="I7615" s="26">
        <v>5500</v>
      </c>
      <c r="J7615" s="26">
        <v>5500</v>
      </c>
      <c r="K7615" s="26">
        <v>2748</v>
      </c>
      <c r="L7615" s="26">
        <f t="shared" si="7096"/>
        <v>1376</v>
      </c>
      <c r="M7615" s="26">
        <v>1376</v>
      </c>
      <c r="N7615" s="26"/>
      <c r="O7615" s="26"/>
      <c r="P7615" s="26">
        <f t="shared" si="7097"/>
        <v>4124</v>
      </c>
      <c r="Q7615" s="26">
        <f t="shared" si="7098"/>
        <v>74.981818181818184</v>
      </c>
      <c r="R7615" s="90"/>
      <c r="S7615" s="90"/>
      <c r="T7615" s="90"/>
      <c r="U7615" s="90"/>
      <c r="V7615" s="90"/>
      <c r="W7615" s="90"/>
      <c r="X7615" s="90"/>
      <c r="Y7615" s="90"/>
    </row>
    <row r="7616" spans="1:25" ht="15" customHeight="1" x14ac:dyDescent="0.25">
      <c r="A7616" s="64" t="s">
        <v>2466</v>
      </c>
      <c r="B7616" s="64" t="s">
        <v>3</v>
      </c>
      <c r="C7616" s="64" t="s">
        <v>13</v>
      </c>
      <c r="D7616" s="64" t="s">
        <v>2468</v>
      </c>
      <c r="E7616" s="20" t="s">
        <v>61</v>
      </c>
      <c r="F7616" s="64" t="s">
        <v>2589</v>
      </c>
      <c r="G7616" s="53" t="s">
        <v>144</v>
      </c>
      <c r="H7616" s="53" t="s">
        <v>2590</v>
      </c>
      <c r="I7616" s="26">
        <v>3000</v>
      </c>
      <c r="J7616" s="26">
        <v>3000</v>
      </c>
      <c r="K7616" s="26">
        <v>1500</v>
      </c>
      <c r="L7616" s="26">
        <f t="shared" si="7096"/>
        <v>750</v>
      </c>
      <c r="M7616" s="26">
        <v>750</v>
      </c>
      <c r="N7616" s="26"/>
      <c r="O7616" s="26"/>
      <c r="P7616" s="26">
        <f t="shared" si="7097"/>
        <v>2250</v>
      </c>
      <c r="Q7616" s="26">
        <f t="shared" si="7098"/>
        <v>75</v>
      </c>
      <c r="R7616" s="90"/>
      <c r="S7616" s="90"/>
      <c r="T7616" s="90"/>
      <c r="U7616" s="90"/>
      <c r="V7616" s="90"/>
      <c r="W7616" s="90"/>
      <c r="X7616" s="90"/>
      <c r="Y7616" s="90"/>
    </row>
    <row r="7617" spans="1:25" ht="15" customHeight="1" x14ac:dyDescent="0.25">
      <c r="A7617" s="64" t="s">
        <v>2466</v>
      </c>
      <c r="B7617" s="64" t="s">
        <v>3</v>
      </c>
      <c r="C7617" s="64" t="s">
        <v>13</v>
      </c>
      <c r="D7617" s="64" t="s">
        <v>2468</v>
      </c>
      <c r="E7617" s="20" t="s">
        <v>61</v>
      </c>
      <c r="F7617" s="64" t="s">
        <v>2591</v>
      </c>
      <c r="G7617" s="53" t="s">
        <v>2469</v>
      </c>
      <c r="H7617" s="53" t="s">
        <v>2592</v>
      </c>
      <c r="I7617" s="26">
        <v>3600</v>
      </c>
      <c r="J7617" s="26">
        <v>3600</v>
      </c>
      <c r="K7617" s="26">
        <v>3600</v>
      </c>
      <c r="L7617" s="26">
        <f t="shared" si="7096"/>
        <v>0</v>
      </c>
      <c r="M7617" s="26"/>
      <c r="N7617" s="26"/>
      <c r="O7617" s="26"/>
      <c r="P7617" s="26">
        <f t="shared" si="7097"/>
        <v>3600</v>
      </c>
      <c r="Q7617" s="26">
        <f t="shared" si="7098"/>
        <v>100</v>
      </c>
      <c r="R7617" s="90"/>
      <c r="S7617" s="90"/>
      <c r="T7617" s="90"/>
      <c r="U7617" s="90"/>
      <c r="V7617" s="90"/>
      <c r="W7617" s="90"/>
      <c r="X7617" s="90"/>
      <c r="Y7617" s="90"/>
    </row>
    <row r="7618" spans="1:25" ht="15" customHeight="1" x14ac:dyDescent="0.25">
      <c r="A7618" s="64" t="s">
        <v>2466</v>
      </c>
      <c r="B7618" s="64" t="s">
        <v>3</v>
      </c>
      <c r="C7618" s="64" t="s">
        <v>13</v>
      </c>
      <c r="D7618" s="64" t="s">
        <v>2468</v>
      </c>
      <c r="E7618" s="20" t="s">
        <v>61</v>
      </c>
      <c r="F7618" s="64" t="s">
        <v>2593</v>
      </c>
      <c r="G7618" s="53" t="s">
        <v>2469</v>
      </c>
      <c r="H7618" s="53" t="s">
        <v>2594</v>
      </c>
      <c r="I7618" s="26">
        <v>2900</v>
      </c>
      <c r="J7618" s="26">
        <v>2900</v>
      </c>
      <c r="K7618" s="26">
        <v>2900</v>
      </c>
      <c r="L7618" s="26">
        <f t="shared" si="7096"/>
        <v>0</v>
      </c>
      <c r="M7618" s="26"/>
      <c r="N7618" s="26"/>
      <c r="O7618" s="26"/>
      <c r="P7618" s="26">
        <f t="shared" si="7097"/>
        <v>2900</v>
      </c>
      <c r="Q7618" s="26">
        <f t="shared" si="7098"/>
        <v>100</v>
      </c>
      <c r="R7618" s="90"/>
      <c r="S7618" s="90"/>
      <c r="T7618" s="90"/>
      <c r="U7618" s="90"/>
      <c r="V7618" s="90"/>
      <c r="W7618" s="90"/>
      <c r="X7618" s="90"/>
      <c r="Y7618" s="90"/>
    </row>
    <row r="7619" spans="1:25" ht="15" customHeight="1" x14ac:dyDescent="0.25">
      <c r="A7619" s="64" t="s">
        <v>2466</v>
      </c>
      <c r="B7619" s="64" t="s">
        <v>3</v>
      </c>
      <c r="C7619" s="64" t="s">
        <v>13</v>
      </c>
      <c r="D7619" s="64" t="s">
        <v>2468</v>
      </c>
      <c r="E7619" s="20" t="s">
        <v>61</v>
      </c>
      <c r="F7619" s="64" t="s">
        <v>2595</v>
      </c>
      <c r="G7619" s="53" t="s">
        <v>144</v>
      </c>
      <c r="H7619" s="53" t="s">
        <v>2596</v>
      </c>
      <c r="I7619" s="26">
        <v>5500</v>
      </c>
      <c r="J7619" s="26">
        <v>5500</v>
      </c>
      <c r="K7619" s="26">
        <v>2748</v>
      </c>
      <c r="L7619" s="26">
        <f t="shared" si="7096"/>
        <v>1375</v>
      </c>
      <c r="M7619" s="26">
        <v>1375</v>
      </c>
      <c r="N7619" s="26"/>
      <c r="O7619" s="26"/>
      <c r="P7619" s="26">
        <f t="shared" si="7097"/>
        <v>4123</v>
      </c>
      <c r="Q7619" s="26">
        <f t="shared" si="7098"/>
        <v>74.963636363636368</v>
      </c>
      <c r="R7619" s="90"/>
      <c r="S7619" s="90"/>
      <c r="T7619" s="90"/>
      <c r="U7619" s="90"/>
      <c r="V7619" s="90"/>
      <c r="W7619" s="90"/>
      <c r="X7619" s="90"/>
      <c r="Y7619" s="90"/>
    </row>
    <row r="7620" spans="1:25" ht="15" customHeight="1" x14ac:dyDescent="0.25">
      <c r="A7620" s="64" t="s">
        <v>2466</v>
      </c>
      <c r="B7620" s="64" t="s">
        <v>3</v>
      </c>
      <c r="C7620" s="64" t="s">
        <v>13</v>
      </c>
      <c r="D7620" s="64" t="s">
        <v>2468</v>
      </c>
      <c r="E7620" s="20" t="s">
        <v>61</v>
      </c>
      <c r="F7620" s="64" t="s">
        <v>2597</v>
      </c>
      <c r="G7620" s="53" t="s">
        <v>144</v>
      </c>
      <c r="H7620" s="53" t="s">
        <v>2598</v>
      </c>
      <c r="I7620" s="26">
        <v>12000</v>
      </c>
      <c r="J7620" s="26">
        <v>12000</v>
      </c>
      <c r="K7620" s="26">
        <v>12000</v>
      </c>
      <c r="L7620" s="26">
        <f t="shared" si="7096"/>
        <v>0</v>
      </c>
      <c r="M7620" s="26"/>
      <c r="N7620" s="26"/>
      <c r="O7620" s="26"/>
      <c r="P7620" s="26">
        <f t="shared" si="7097"/>
        <v>12000</v>
      </c>
      <c r="Q7620" s="26">
        <f t="shared" si="7098"/>
        <v>100</v>
      </c>
      <c r="R7620" s="90"/>
      <c r="S7620" s="90"/>
      <c r="T7620" s="90"/>
      <c r="U7620" s="90"/>
      <c r="V7620" s="90"/>
      <c r="W7620" s="90"/>
      <c r="X7620" s="90"/>
      <c r="Y7620" s="90"/>
    </row>
    <row r="7621" spans="1:25" ht="15" customHeight="1" x14ac:dyDescent="0.25">
      <c r="A7621" s="64" t="s">
        <v>2466</v>
      </c>
      <c r="B7621" s="64" t="s">
        <v>3</v>
      </c>
      <c r="C7621" s="64" t="s">
        <v>13</v>
      </c>
      <c r="D7621" s="64" t="s">
        <v>2468</v>
      </c>
      <c r="E7621" s="20" t="s">
        <v>61</v>
      </c>
      <c r="F7621" s="64" t="s">
        <v>2599</v>
      </c>
      <c r="G7621" s="53" t="s">
        <v>2469</v>
      </c>
      <c r="H7621" s="53" t="s">
        <v>2600</v>
      </c>
      <c r="I7621" s="26">
        <v>50000</v>
      </c>
      <c r="J7621" s="26">
        <v>50000</v>
      </c>
      <c r="K7621" s="26">
        <v>50000</v>
      </c>
      <c r="L7621" s="26">
        <f t="shared" si="7096"/>
        <v>0</v>
      </c>
      <c r="M7621" s="26"/>
      <c r="N7621" s="26"/>
      <c r="O7621" s="26"/>
      <c r="P7621" s="26">
        <f t="shared" si="7097"/>
        <v>50000</v>
      </c>
      <c r="Q7621" s="26">
        <f t="shared" si="7098"/>
        <v>100</v>
      </c>
      <c r="R7621" s="90"/>
      <c r="S7621" s="90"/>
      <c r="T7621" s="90"/>
      <c r="U7621" s="90"/>
      <c r="V7621" s="90"/>
      <c r="W7621" s="90"/>
      <c r="X7621" s="90"/>
      <c r="Y7621" s="90"/>
    </row>
    <row r="7622" spans="1:25" ht="15" customHeight="1" thickBot="1" x14ac:dyDescent="0.3">
      <c r="A7622" s="64" t="s">
        <v>2466</v>
      </c>
      <c r="B7622" s="64" t="s">
        <v>3</v>
      </c>
      <c r="C7622" s="64" t="s">
        <v>13</v>
      </c>
      <c r="D7622" s="64" t="s">
        <v>2468</v>
      </c>
      <c r="E7622" s="20" t="s">
        <v>61</v>
      </c>
      <c r="F7622" s="64" t="s">
        <v>2601</v>
      </c>
      <c r="G7622" s="53" t="s">
        <v>2469</v>
      </c>
      <c r="H7622" s="53" t="s">
        <v>2602</v>
      </c>
      <c r="I7622" s="26">
        <v>2700</v>
      </c>
      <c r="J7622" s="26">
        <v>2700</v>
      </c>
      <c r="K7622" s="26">
        <v>2700</v>
      </c>
      <c r="L7622" s="26">
        <f t="shared" si="7096"/>
        <v>0</v>
      </c>
      <c r="M7622" s="26"/>
      <c r="N7622" s="26"/>
      <c r="O7622" s="26"/>
      <c r="P7622" s="26">
        <f t="shared" si="7097"/>
        <v>2700</v>
      </c>
      <c r="Q7622" s="26">
        <f t="shared" si="7098"/>
        <v>100</v>
      </c>
      <c r="R7622" s="90"/>
      <c r="S7622" s="90"/>
      <c r="T7622" s="90"/>
      <c r="U7622" s="90"/>
      <c r="V7622" s="90"/>
      <c r="W7622" s="90"/>
      <c r="X7622" s="90"/>
      <c r="Y7622" s="90"/>
    </row>
    <row r="7623" spans="1:25" s="4" customFormat="1" ht="45.75" customHeight="1" thickBot="1" x14ac:dyDescent="0.3">
      <c r="A7623" s="28" t="s">
        <v>4</v>
      </c>
      <c r="B7623" s="28" t="s">
        <v>5</v>
      </c>
      <c r="C7623" s="28" t="s">
        <v>6</v>
      </c>
      <c r="D7623" s="57" t="s">
        <v>1</v>
      </c>
      <c r="E7623" s="28" t="s">
        <v>7</v>
      </c>
      <c r="F7623" s="28" t="s">
        <v>8</v>
      </c>
      <c r="G7623" s="28" t="s">
        <v>9</v>
      </c>
      <c r="H7623" s="28" t="s">
        <v>10</v>
      </c>
      <c r="I7623" s="109" t="s">
        <v>3984</v>
      </c>
      <c r="J7623" s="109" t="s">
        <v>11</v>
      </c>
      <c r="K7623" s="109" t="s">
        <v>3989</v>
      </c>
      <c r="L7623" s="109" t="s">
        <v>3985</v>
      </c>
      <c r="M7623" s="109" t="s">
        <v>4027</v>
      </c>
      <c r="N7623" s="109" t="s">
        <v>3988</v>
      </c>
      <c r="O7623" s="109" t="s">
        <v>3986</v>
      </c>
      <c r="P7623" s="109" t="s">
        <v>3987</v>
      </c>
      <c r="Q7623" s="109" t="s">
        <v>3695</v>
      </c>
      <c r="R7623" s="91"/>
      <c r="S7623" s="91"/>
      <c r="T7623" s="91"/>
      <c r="U7623" s="91"/>
      <c r="V7623" s="91"/>
      <c r="W7623" s="91"/>
      <c r="X7623" s="91"/>
      <c r="Y7623" s="91"/>
    </row>
    <row r="7624" spans="1:25" s="4" customFormat="1" ht="15" customHeight="1" x14ac:dyDescent="0.25">
      <c r="A7624" s="58" t="s">
        <v>1</v>
      </c>
      <c r="B7624" s="58" t="s">
        <v>1</v>
      </c>
      <c r="C7624" s="58" t="s">
        <v>1</v>
      </c>
      <c r="D7624" s="59" t="s">
        <v>1</v>
      </c>
      <c r="E7624" s="59" t="s">
        <v>1</v>
      </c>
      <c r="F7624" s="60" t="s">
        <v>1</v>
      </c>
      <c r="G7624" s="61" t="s">
        <v>1</v>
      </c>
      <c r="H7624" s="62" t="s">
        <v>1</v>
      </c>
      <c r="I7624" s="29">
        <v>1</v>
      </c>
      <c r="J7624" s="29">
        <v>2</v>
      </c>
      <c r="K7624" s="29">
        <v>3</v>
      </c>
      <c r="L7624" s="29" t="s">
        <v>3478</v>
      </c>
      <c r="M7624" s="29">
        <v>5</v>
      </c>
      <c r="N7624" s="29">
        <v>6</v>
      </c>
      <c r="O7624" s="29">
        <v>7</v>
      </c>
      <c r="P7624" s="29" t="s">
        <v>3696</v>
      </c>
      <c r="Q7624" s="29">
        <v>9</v>
      </c>
      <c r="R7624" s="92"/>
      <c r="S7624" s="92"/>
      <c r="T7624" s="92"/>
      <c r="U7624" s="92"/>
      <c r="V7624" s="92"/>
      <c r="W7624" s="92"/>
      <c r="X7624" s="92"/>
      <c r="Y7624" s="92"/>
    </row>
    <row r="7625" spans="1:25" s="4" customFormat="1" ht="15" customHeight="1" x14ac:dyDescent="0.25">
      <c r="A7625" s="63" t="s">
        <v>2466</v>
      </c>
      <c r="B7625" s="63" t="s">
        <v>3</v>
      </c>
      <c r="C7625" s="64" t="s">
        <v>13</v>
      </c>
      <c r="D7625" s="64" t="s">
        <v>2468</v>
      </c>
      <c r="E7625" s="65" t="s">
        <v>1</v>
      </c>
      <c r="F7625" s="65" t="s">
        <v>1</v>
      </c>
      <c r="G7625" s="65" t="s">
        <v>1</v>
      </c>
      <c r="H7625" s="65" t="s">
        <v>2467</v>
      </c>
      <c r="I7625" s="26">
        <v>0</v>
      </c>
      <c r="J7625" s="26" t="s">
        <v>1</v>
      </c>
      <c r="K7625" s="26">
        <v>0</v>
      </c>
      <c r="L7625" s="26"/>
      <c r="M7625" s="26"/>
      <c r="N7625" s="26"/>
      <c r="O7625" s="26"/>
      <c r="P7625" s="26"/>
      <c r="Q7625" s="26"/>
      <c r="R7625" s="90"/>
      <c r="S7625" s="90"/>
      <c r="T7625" s="90"/>
      <c r="U7625" s="90"/>
      <c r="V7625" s="90"/>
      <c r="W7625" s="90"/>
      <c r="X7625" s="90"/>
      <c r="Y7625" s="90"/>
    </row>
    <row r="7626" spans="1:25" ht="22.5" customHeight="1" x14ac:dyDescent="0.25">
      <c r="A7626" s="64" t="s">
        <v>2466</v>
      </c>
      <c r="B7626" s="64" t="s">
        <v>3</v>
      </c>
      <c r="C7626" s="64" t="s">
        <v>13</v>
      </c>
      <c r="D7626" s="64" t="s">
        <v>2468</v>
      </c>
      <c r="E7626" s="20" t="s">
        <v>61</v>
      </c>
      <c r="F7626" s="64" t="s">
        <v>2603</v>
      </c>
      <c r="G7626" s="53" t="s">
        <v>2469</v>
      </c>
      <c r="H7626" s="53" t="s">
        <v>2604</v>
      </c>
      <c r="I7626" s="26">
        <v>12600</v>
      </c>
      <c r="J7626" s="26">
        <v>12600</v>
      </c>
      <c r="K7626" s="26">
        <v>12600</v>
      </c>
      <c r="L7626" s="26">
        <f t="shared" si="7096"/>
        <v>0</v>
      </c>
      <c r="M7626" s="26"/>
      <c r="N7626" s="26"/>
      <c r="O7626" s="26"/>
      <c r="P7626" s="26">
        <f t="shared" si="7097"/>
        <v>12600</v>
      </c>
      <c r="Q7626" s="26">
        <f t="shared" si="7098"/>
        <v>100</v>
      </c>
      <c r="R7626" s="90"/>
      <c r="S7626" s="90"/>
      <c r="T7626" s="90"/>
      <c r="U7626" s="90"/>
      <c r="V7626" s="90"/>
      <c r="W7626" s="90"/>
      <c r="X7626" s="90"/>
      <c r="Y7626" s="90"/>
    </row>
    <row r="7627" spans="1:25" ht="22.5" customHeight="1" x14ac:dyDescent="0.25">
      <c r="A7627" s="64" t="s">
        <v>2466</v>
      </c>
      <c r="B7627" s="64" t="s">
        <v>3</v>
      </c>
      <c r="C7627" s="64" t="s">
        <v>13</v>
      </c>
      <c r="D7627" s="64" t="s">
        <v>2468</v>
      </c>
      <c r="E7627" s="20" t="s">
        <v>61</v>
      </c>
      <c r="F7627" s="64" t="s">
        <v>2605</v>
      </c>
      <c r="G7627" s="53" t="s">
        <v>2469</v>
      </c>
      <c r="H7627" s="53" t="s">
        <v>2606</v>
      </c>
      <c r="I7627" s="26">
        <v>4900</v>
      </c>
      <c r="J7627" s="26">
        <v>4900</v>
      </c>
      <c r="K7627" s="26">
        <v>4900</v>
      </c>
      <c r="L7627" s="26">
        <f t="shared" si="7096"/>
        <v>0</v>
      </c>
      <c r="M7627" s="26"/>
      <c r="N7627" s="26"/>
      <c r="O7627" s="26"/>
      <c r="P7627" s="26">
        <f t="shared" si="7097"/>
        <v>4900</v>
      </c>
      <c r="Q7627" s="26">
        <f t="shared" si="7098"/>
        <v>100</v>
      </c>
      <c r="R7627" s="90"/>
      <c r="S7627" s="90"/>
      <c r="T7627" s="90"/>
      <c r="U7627" s="90"/>
      <c r="V7627" s="90"/>
      <c r="W7627" s="90"/>
      <c r="X7627" s="90"/>
      <c r="Y7627" s="90"/>
    </row>
    <row r="7628" spans="1:25" ht="22.5" customHeight="1" x14ac:dyDescent="0.25">
      <c r="A7628" s="64" t="s">
        <v>2466</v>
      </c>
      <c r="B7628" s="64" t="s">
        <v>3</v>
      </c>
      <c r="C7628" s="64" t="s">
        <v>13</v>
      </c>
      <c r="D7628" s="64" t="s">
        <v>2468</v>
      </c>
      <c r="E7628" s="20" t="s">
        <v>61</v>
      </c>
      <c r="F7628" s="64" t="s">
        <v>2607</v>
      </c>
      <c r="G7628" s="53" t="s">
        <v>2469</v>
      </c>
      <c r="H7628" s="53" t="s">
        <v>2608</v>
      </c>
      <c r="I7628" s="26">
        <v>4400</v>
      </c>
      <c r="J7628" s="26">
        <v>4400</v>
      </c>
      <c r="K7628" s="26">
        <v>0</v>
      </c>
      <c r="L7628" s="26">
        <f t="shared" si="7096"/>
        <v>4400</v>
      </c>
      <c r="M7628" s="26">
        <v>4400</v>
      </c>
      <c r="N7628" s="26"/>
      <c r="O7628" s="26"/>
      <c r="P7628" s="26">
        <f t="shared" si="7097"/>
        <v>4400</v>
      </c>
      <c r="Q7628" s="26">
        <f t="shared" si="7098"/>
        <v>100</v>
      </c>
      <c r="R7628" s="90"/>
      <c r="S7628" s="90"/>
      <c r="T7628" s="90"/>
      <c r="U7628" s="90"/>
      <c r="V7628" s="90"/>
      <c r="W7628" s="90"/>
      <c r="X7628" s="90"/>
      <c r="Y7628" s="90"/>
    </row>
    <row r="7629" spans="1:25" ht="15" customHeight="1" x14ac:dyDescent="0.25">
      <c r="A7629" s="64" t="s">
        <v>2466</v>
      </c>
      <c r="B7629" s="64" t="s">
        <v>3</v>
      </c>
      <c r="C7629" s="64" t="s">
        <v>13</v>
      </c>
      <c r="D7629" s="64" t="s">
        <v>2468</v>
      </c>
      <c r="E7629" s="20" t="s">
        <v>61</v>
      </c>
      <c r="F7629" s="64" t="s">
        <v>2609</v>
      </c>
      <c r="G7629" s="53" t="s">
        <v>2469</v>
      </c>
      <c r="H7629" s="53" t="s">
        <v>2610</v>
      </c>
      <c r="I7629" s="26">
        <v>1800</v>
      </c>
      <c r="J7629" s="26">
        <v>1800</v>
      </c>
      <c r="K7629" s="26">
        <v>1800</v>
      </c>
      <c r="L7629" s="26">
        <f t="shared" si="7096"/>
        <v>0</v>
      </c>
      <c r="M7629" s="26"/>
      <c r="N7629" s="26"/>
      <c r="O7629" s="26"/>
      <c r="P7629" s="26">
        <f t="shared" si="7097"/>
        <v>1800</v>
      </c>
      <c r="Q7629" s="26">
        <f t="shared" si="7098"/>
        <v>100</v>
      </c>
      <c r="R7629" s="90"/>
      <c r="S7629" s="90"/>
      <c r="T7629" s="90"/>
      <c r="U7629" s="90"/>
      <c r="V7629" s="90"/>
      <c r="W7629" s="90"/>
      <c r="X7629" s="90"/>
      <c r="Y7629" s="90"/>
    </row>
    <row r="7630" spans="1:25" ht="15" customHeight="1" x14ac:dyDescent="0.25">
      <c r="A7630" s="64" t="s">
        <v>2466</v>
      </c>
      <c r="B7630" s="64" t="s">
        <v>3</v>
      </c>
      <c r="C7630" s="64" t="s">
        <v>13</v>
      </c>
      <c r="D7630" s="64" t="s">
        <v>2468</v>
      </c>
      <c r="E7630" s="20" t="s">
        <v>61</v>
      </c>
      <c r="F7630" s="64" t="s">
        <v>2611</v>
      </c>
      <c r="G7630" s="53" t="s">
        <v>2469</v>
      </c>
      <c r="H7630" s="53" t="s">
        <v>2612</v>
      </c>
      <c r="I7630" s="26">
        <v>1800</v>
      </c>
      <c r="J7630" s="26">
        <v>1800</v>
      </c>
      <c r="K7630" s="26">
        <v>1800</v>
      </c>
      <c r="L7630" s="26">
        <f t="shared" si="7096"/>
        <v>0</v>
      </c>
      <c r="M7630" s="26"/>
      <c r="N7630" s="26"/>
      <c r="O7630" s="26"/>
      <c r="P7630" s="26">
        <f t="shared" si="7097"/>
        <v>1800</v>
      </c>
      <c r="Q7630" s="26">
        <f t="shared" si="7098"/>
        <v>100</v>
      </c>
      <c r="R7630" s="90"/>
      <c r="S7630" s="90"/>
      <c r="T7630" s="90"/>
      <c r="U7630" s="90"/>
      <c r="V7630" s="90"/>
      <c r="W7630" s="90"/>
      <c r="X7630" s="90"/>
      <c r="Y7630" s="90"/>
    </row>
    <row r="7631" spans="1:25" ht="15" customHeight="1" x14ac:dyDescent="0.25">
      <c r="A7631" s="64" t="s">
        <v>2466</v>
      </c>
      <c r="B7631" s="64" t="s">
        <v>3</v>
      </c>
      <c r="C7631" s="64" t="s">
        <v>13</v>
      </c>
      <c r="D7631" s="64" t="s">
        <v>2468</v>
      </c>
      <c r="E7631" s="20" t="s">
        <v>61</v>
      </c>
      <c r="F7631" s="64" t="s">
        <v>2613</v>
      </c>
      <c r="G7631" s="53" t="s">
        <v>2469</v>
      </c>
      <c r="H7631" s="53" t="s">
        <v>2614</v>
      </c>
      <c r="I7631" s="26">
        <v>1700</v>
      </c>
      <c r="J7631" s="26">
        <v>1700</v>
      </c>
      <c r="K7631" s="26">
        <v>1700</v>
      </c>
      <c r="L7631" s="26">
        <f t="shared" si="7096"/>
        <v>0</v>
      </c>
      <c r="M7631" s="26"/>
      <c r="N7631" s="26"/>
      <c r="O7631" s="26"/>
      <c r="P7631" s="26">
        <f t="shared" si="7097"/>
        <v>1700</v>
      </c>
      <c r="Q7631" s="26">
        <f t="shared" si="7098"/>
        <v>100</v>
      </c>
      <c r="R7631" s="90"/>
      <c r="S7631" s="90"/>
      <c r="T7631" s="90"/>
      <c r="U7631" s="90"/>
      <c r="V7631" s="90"/>
      <c r="W7631" s="90"/>
      <c r="X7631" s="90"/>
      <c r="Y7631" s="90"/>
    </row>
    <row r="7632" spans="1:25" ht="15" customHeight="1" x14ac:dyDescent="0.25">
      <c r="A7632" s="64" t="s">
        <v>2466</v>
      </c>
      <c r="B7632" s="64" t="s">
        <v>3</v>
      </c>
      <c r="C7632" s="64" t="s">
        <v>13</v>
      </c>
      <c r="D7632" s="64" t="s">
        <v>2468</v>
      </c>
      <c r="E7632" s="20" t="s">
        <v>61</v>
      </c>
      <c r="F7632" s="64" t="s">
        <v>2615</v>
      </c>
      <c r="G7632" s="53" t="s">
        <v>2469</v>
      </c>
      <c r="H7632" s="53" t="s">
        <v>2616</v>
      </c>
      <c r="I7632" s="26">
        <v>1700</v>
      </c>
      <c r="J7632" s="26">
        <v>1700</v>
      </c>
      <c r="K7632" s="26">
        <v>1700</v>
      </c>
      <c r="L7632" s="26">
        <f t="shared" ref="L7632:L7695" si="7099">SUM(M7632:O7632)</f>
        <v>0</v>
      </c>
      <c r="M7632" s="26"/>
      <c r="N7632" s="26"/>
      <c r="O7632" s="26"/>
      <c r="P7632" s="26">
        <f t="shared" ref="P7632:P7695" si="7100">K7632+L7632</f>
        <v>1700</v>
      </c>
      <c r="Q7632" s="26">
        <f t="shared" ref="Q7632:Q7695" si="7101">IF(J7632=0,"-",P7632/J7632*100)</f>
        <v>100</v>
      </c>
      <c r="R7632" s="90"/>
      <c r="S7632" s="90"/>
      <c r="T7632" s="90"/>
      <c r="U7632" s="90"/>
      <c r="V7632" s="90"/>
      <c r="W7632" s="90"/>
      <c r="X7632" s="90"/>
      <c r="Y7632" s="90"/>
    </row>
    <row r="7633" spans="1:25" ht="15" customHeight="1" x14ac:dyDescent="0.25">
      <c r="A7633" s="64" t="s">
        <v>2466</v>
      </c>
      <c r="B7633" s="64" t="s">
        <v>3</v>
      </c>
      <c r="C7633" s="64" t="s">
        <v>13</v>
      </c>
      <c r="D7633" s="64" t="s">
        <v>2468</v>
      </c>
      <c r="E7633" s="20" t="s">
        <v>61</v>
      </c>
      <c r="F7633" s="64" t="s">
        <v>2617</v>
      </c>
      <c r="G7633" s="53" t="s">
        <v>2469</v>
      </c>
      <c r="H7633" s="53" t="s">
        <v>2618</v>
      </c>
      <c r="I7633" s="26">
        <v>3600</v>
      </c>
      <c r="J7633" s="26">
        <v>3600</v>
      </c>
      <c r="K7633" s="26">
        <v>3600</v>
      </c>
      <c r="L7633" s="26">
        <f t="shared" si="7099"/>
        <v>0</v>
      </c>
      <c r="M7633" s="26"/>
      <c r="N7633" s="26"/>
      <c r="O7633" s="26"/>
      <c r="P7633" s="26">
        <f t="shared" si="7100"/>
        <v>3600</v>
      </c>
      <c r="Q7633" s="26">
        <f t="shared" si="7101"/>
        <v>100</v>
      </c>
      <c r="R7633" s="90"/>
      <c r="S7633" s="90"/>
      <c r="T7633" s="90"/>
      <c r="U7633" s="90"/>
      <c r="V7633" s="90"/>
      <c r="W7633" s="90"/>
      <c r="X7633" s="90"/>
      <c r="Y7633" s="90"/>
    </row>
    <row r="7634" spans="1:25" ht="15" customHeight="1" x14ac:dyDescent="0.25">
      <c r="A7634" s="64" t="s">
        <v>2466</v>
      </c>
      <c r="B7634" s="64" t="s">
        <v>3</v>
      </c>
      <c r="C7634" s="64" t="s">
        <v>13</v>
      </c>
      <c r="D7634" s="64" t="s">
        <v>2468</v>
      </c>
      <c r="E7634" s="20" t="s">
        <v>61</v>
      </c>
      <c r="F7634" s="64" t="s">
        <v>2619</v>
      </c>
      <c r="G7634" s="53" t="s">
        <v>2469</v>
      </c>
      <c r="H7634" s="53" t="s">
        <v>2620</v>
      </c>
      <c r="I7634" s="26">
        <v>3300</v>
      </c>
      <c r="J7634" s="26">
        <v>3300</v>
      </c>
      <c r="K7634" s="26">
        <v>3300</v>
      </c>
      <c r="L7634" s="26">
        <f t="shared" si="7099"/>
        <v>0</v>
      </c>
      <c r="M7634" s="26"/>
      <c r="N7634" s="26"/>
      <c r="O7634" s="26"/>
      <c r="P7634" s="26">
        <f t="shared" si="7100"/>
        <v>3300</v>
      </c>
      <c r="Q7634" s="26">
        <f t="shared" si="7101"/>
        <v>100</v>
      </c>
      <c r="R7634" s="90"/>
      <c r="S7634" s="90"/>
      <c r="T7634" s="90"/>
      <c r="U7634" s="90"/>
      <c r="V7634" s="90"/>
      <c r="W7634" s="90"/>
      <c r="X7634" s="90"/>
      <c r="Y7634" s="90"/>
    </row>
    <row r="7635" spans="1:25" ht="15" customHeight="1" x14ac:dyDescent="0.25">
      <c r="A7635" s="64" t="s">
        <v>2466</v>
      </c>
      <c r="B7635" s="64" t="s">
        <v>3</v>
      </c>
      <c r="C7635" s="64" t="s">
        <v>13</v>
      </c>
      <c r="D7635" s="64" t="s">
        <v>2468</v>
      </c>
      <c r="E7635" s="20" t="s">
        <v>61</v>
      </c>
      <c r="F7635" s="64" t="s">
        <v>2621</v>
      </c>
      <c r="G7635" s="53" t="s">
        <v>2469</v>
      </c>
      <c r="H7635" s="53" t="s">
        <v>2622</v>
      </c>
      <c r="I7635" s="26">
        <v>4000</v>
      </c>
      <c r="J7635" s="26">
        <v>4000</v>
      </c>
      <c r="K7635" s="26">
        <v>4000</v>
      </c>
      <c r="L7635" s="26">
        <f t="shared" si="7099"/>
        <v>0</v>
      </c>
      <c r="M7635" s="26"/>
      <c r="N7635" s="26"/>
      <c r="O7635" s="26"/>
      <c r="P7635" s="26">
        <f t="shared" si="7100"/>
        <v>4000</v>
      </c>
      <c r="Q7635" s="26">
        <f t="shared" si="7101"/>
        <v>100</v>
      </c>
      <c r="R7635" s="90"/>
      <c r="S7635" s="90"/>
      <c r="T7635" s="90"/>
      <c r="U7635" s="90"/>
      <c r="V7635" s="90"/>
      <c r="W7635" s="90"/>
      <c r="X7635" s="90"/>
      <c r="Y7635" s="90"/>
    </row>
    <row r="7636" spans="1:25" ht="15" customHeight="1" x14ac:dyDescent="0.25">
      <c r="A7636" s="64" t="s">
        <v>2466</v>
      </c>
      <c r="B7636" s="64" t="s">
        <v>3</v>
      </c>
      <c r="C7636" s="64" t="s">
        <v>13</v>
      </c>
      <c r="D7636" s="64" t="s">
        <v>2468</v>
      </c>
      <c r="E7636" s="20" t="s">
        <v>61</v>
      </c>
      <c r="F7636" s="64" t="s">
        <v>2623</v>
      </c>
      <c r="G7636" s="53" t="s">
        <v>144</v>
      </c>
      <c r="H7636" s="53" t="s">
        <v>2624</v>
      </c>
      <c r="I7636" s="26">
        <v>300000</v>
      </c>
      <c r="J7636" s="26">
        <v>300000</v>
      </c>
      <c r="K7636" s="26">
        <v>100000</v>
      </c>
      <c r="L7636" s="26">
        <f t="shared" si="7099"/>
        <v>100000</v>
      </c>
      <c r="M7636" s="26">
        <v>100000</v>
      </c>
      <c r="N7636" s="26"/>
      <c r="O7636" s="26"/>
      <c r="P7636" s="26">
        <f t="shared" si="7100"/>
        <v>200000</v>
      </c>
      <c r="Q7636" s="26">
        <f t="shared" si="7101"/>
        <v>66.666666666666657</v>
      </c>
      <c r="R7636" s="90"/>
      <c r="S7636" s="90"/>
      <c r="T7636" s="90"/>
      <c r="U7636" s="90"/>
      <c r="V7636" s="90"/>
      <c r="W7636" s="90"/>
      <c r="X7636" s="90"/>
      <c r="Y7636" s="90"/>
    </row>
    <row r="7637" spans="1:25" ht="15" customHeight="1" x14ac:dyDescent="0.25">
      <c r="A7637" s="64" t="s">
        <v>2466</v>
      </c>
      <c r="B7637" s="64" t="s">
        <v>3</v>
      </c>
      <c r="C7637" s="64" t="s">
        <v>13</v>
      </c>
      <c r="D7637" s="64" t="s">
        <v>2468</v>
      </c>
      <c r="E7637" s="20" t="s">
        <v>61</v>
      </c>
      <c r="F7637" s="64" t="s">
        <v>2625</v>
      </c>
      <c r="G7637" s="53" t="s">
        <v>144</v>
      </c>
      <c r="H7637" s="53" t="s">
        <v>2626</v>
      </c>
      <c r="I7637" s="26">
        <v>70600</v>
      </c>
      <c r="J7637" s="26">
        <v>70600</v>
      </c>
      <c r="K7637" s="26">
        <v>15300</v>
      </c>
      <c r="L7637" s="26">
        <f t="shared" si="7099"/>
        <v>27650</v>
      </c>
      <c r="M7637" s="26">
        <v>27650</v>
      </c>
      <c r="N7637" s="26"/>
      <c r="O7637" s="26"/>
      <c r="P7637" s="26">
        <f t="shared" si="7100"/>
        <v>42950</v>
      </c>
      <c r="Q7637" s="26">
        <f t="shared" si="7101"/>
        <v>60.835694050991506</v>
      </c>
      <c r="R7637" s="90"/>
      <c r="S7637" s="90"/>
      <c r="T7637" s="90"/>
      <c r="U7637" s="90"/>
      <c r="V7637" s="90"/>
      <c r="W7637" s="90"/>
      <c r="X7637" s="90"/>
      <c r="Y7637" s="90"/>
    </row>
    <row r="7638" spans="1:25" ht="15" customHeight="1" x14ac:dyDescent="0.25">
      <c r="A7638" s="64" t="s">
        <v>2466</v>
      </c>
      <c r="B7638" s="64" t="s">
        <v>3</v>
      </c>
      <c r="C7638" s="64" t="s">
        <v>13</v>
      </c>
      <c r="D7638" s="64" t="s">
        <v>2468</v>
      </c>
      <c r="E7638" s="20" t="s">
        <v>61</v>
      </c>
      <c r="F7638" s="64" t="s">
        <v>2627</v>
      </c>
      <c r="G7638" s="53" t="s">
        <v>144</v>
      </c>
      <c r="H7638" s="53" t="s">
        <v>2628</v>
      </c>
      <c r="I7638" s="26">
        <v>86800</v>
      </c>
      <c r="J7638" s="26">
        <v>86800</v>
      </c>
      <c r="K7638" s="26">
        <v>23400</v>
      </c>
      <c r="L7638" s="26">
        <f t="shared" si="7099"/>
        <v>31700</v>
      </c>
      <c r="M7638" s="26">
        <v>31700</v>
      </c>
      <c r="N7638" s="26"/>
      <c r="O7638" s="26"/>
      <c r="P7638" s="26">
        <f t="shared" si="7100"/>
        <v>55100</v>
      </c>
      <c r="Q7638" s="26">
        <f t="shared" si="7101"/>
        <v>63.479262672811068</v>
      </c>
      <c r="R7638" s="90"/>
      <c r="S7638" s="90"/>
      <c r="T7638" s="90"/>
      <c r="U7638" s="90"/>
      <c r="V7638" s="90"/>
      <c r="W7638" s="90"/>
      <c r="X7638" s="90"/>
      <c r="Y7638" s="90"/>
    </row>
    <row r="7639" spans="1:25" ht="15" customHeight="1" x14ac:dyDescent="0.25">
      <c r="A7639" s="64" t="s">
        <v>2466</v>
      </c>
      <c r="B7639" s="64" t="s">
        <v>3</v>
      </c>
      <c r="C7639" s="64" t="s">
        <v>13</v>
      </c>
      <c r="D7639" s="64" t="s">
        <v>2468</v>
      </c>
      <c r="E7639" s="20" t="s">
        <v>61</v>
      </c>
      <c r="F7639" s="64" t="s">
        <v>2629</v>
      </c>
      <c r="G7639" s="53" t="s">
        <v>144</v>
      </c>
      <c r="H7639" s="53" t="s">
        <v>2630</v>
      </c>
      <c r="I7639" s="26">
        <v>81000</v>
      </c>
      <c r="J7639" s="26">
        <v>81000</v>
      </c>
      <c r="K7639" s="26">
        <v>20500</v>
      </c>
      <c r="L7639" s="26">
        <f t="shared" si="7099"/>
        <v>30250</v>
      </c>
      <c r="M7639" s="26">
        <v>30250</v>
      </c>
      <c r="N7639" s="26"/>
      <c r="O7639" s="26"/>
      <c r="P7639" s="26">
        <f t="shared" si="7100"/>
        <v>50750</v>
      </c>
      <c r="Q7639" s="26">
        <f t="shared" si="7101"/>
        <v>62.654320987654323</v>
      </c>
      <c r="R7639" s="90"/>
      <c r="S7639" s="90"/>
      <c r="T7639" s="90"/>
      <c r="U7639" s="90"/>
      <c r="V7639" s="90"/>
      <c r="W7639" s="90"/>
      <c r="X7639" s="90"/>
      <c r="Y7639" s="90"/>
    </row>
    <row r="7640" spans="1:25" ht="15" customHeight="1" x14ac:dyDescent="0.25">
      <c r="A7640" s="64" t="s">
        <v>2466</v>
      </c>
      <c r="B7640" s="64" t="s">
        <v>3</v>
      </c>
      <c r="C7640" s="64" t="s">
        <v>13</v>
      </c>
      <c r="D7640" s="64" t="s">
        <v>2468</v>
      </c>
      <c r="E7640" s="20" t="s">
        <v>61</v>
      </c>
      <c r="F7640" s="64" t="s">
        <v>2631</v>
      </c>
      <c r="G7640" s="53" t="s">
        <v>144</v>
      </c>
      <c r="H7640" s="53" t="s">
        <v>2632</v>
      </c>
      <c r="I7640" s="26">
        <v>104500</v>
      </c>
      <c r="J7640" s="26">
        <v>104500</v>
      </c>
      <c r="K7640" s="26">
        <v>32250</v>
      </c>
      <c r="L7640" s="26">
        <f t="shared" si="7099"/>
        <v>36125</v>
      </c>
      <c r="M7640" s="26">
        <v>36125</v>
      </c>
      <c r="N7640" s="26"/>
      <c r="O7640" s="26"/>
      <c r="P7640" s="26">
        <f t="shared" si="7100"/>
        <v>68375</v>
      </c>
      <c r="Q7640" s="26">
        <f t="shared" si="7101"/>
        <v>65.430622009569376</v>
      </c>
      <c r="R7640" s="90"/>
      <c r="S7640" s="90"/>
      <c r="T7640" s="90"/>
      <c r="U7640" s="90"/>
      <c r="V7640" s="90"/>
      <c r="W7640" s="90"/>
      <c r="X7640" s="90"/>
      <c r="Y7640" s="90"/>
    </row>
    <row r="7641" spans="1:25" ht="15" customHeight="1" x14ac:dyDescent="0.25">
      <c r="A7641" s="64" t="s">
        <v>2466</v>
      </c>
      <c r="B7641" s="64" t="s">
        <v>3</v>
      </c>
      <c r="C7641" s="64" t="s">
        <v>13</v>
      </c>
      <c r="D7641" s="64" t="s">
        <v>2468</v>
      </c>
      <c r="E7641" s="20" t="s">
        <v>61</v>
      </c>
      <c r="F7641" s="64" t="s">
        <v>2633</v>
      </c>
      <c r="G7641" s="53" t="s">
        <v>144</v>
      </c>
      <c r="H7641" s="53" t="s">
        <v>2634</v>
      </c>
      <c r="I7641" s="26">
        <v>70000</v>
      </c>
      <c r="J7641" s="26">
        <v>70000</v>
      </c>
      <c r="K7641" s="26">
        <v>15000</v>
      </c>
      <c r="L7641" s="26">
        <f t="shared" si="7099"/>
        <v>27500</v>
      </c>
      <c r="M7641" s="26">
        <v>27500</v>
      </c>
      <c r="N7641" s="26"/>
      <c r="O7641" s="26"/>
      <c r="P7641" s="26">
        <f t="shared" si="7100"/>
        <v>42500</v>
      </c>
      <c r="Q7641" s="26">
        <f t="shared" si="7101"/>
        <v>60.714285714285708</v>
      </c>
      <c r="R7641" s="90"/>
      <c r="S7641" s="90"/>
      <c r="T7641" s="90"/>
      <c r="U7641" s="90"/>
      <c r="V7641" s="90"/>
      <c r="W7641" s="90"/>
      <c r="X7641" s="90"/>
      <c r="Y7641" s="90"/>
    </row>
    <row r="7642" spans="1:25" ht="22.5" customHeight="1" x14ac:dyDescent="0.25">
      <c r="A7642" s="64" t="s">
        <v>2466</v>
      </c>
      <c r="B7642" s="64" t="s">
        <v>3</v>
      </c>
      <c r="C7642" s="64" t="s">
        <v>13</v>
      </c>
      <c r="D7642" s="64" t="s">
        <v>2468</v>
      </c>
      <c r="E7642" s="20" t="s">
        <v>61</v>
      </c>
      <c r="F7642" s="64" t="s">
        <v>2635</v>
      </c>
      <c r="G7642" s="53" t="s">
        <v>2469</v>
      </c>
      <c r="H7642" s="53" t="s">
        <v>2636</v>
      </c>
      <c r="I7642" s="26">
        <v>110000</v>
      </c>
      <c r="J7642" s="26">
        <v>110000</v>
      </c>
      <c r="K7642" s="26">
        <v>90000</v>
      </c>
      <c r="L7642" s="26">
        <f t="shared" si="7099"/>
        <v>20000</v>
      </c>
      <c r="M7642" s="26">
        <v>10000</v>
      </c>
      <c r="N7642" s="26">
        <v>10000</v>
      </c>
      <c r="O7642" s="26"/>
      <c r="P7642" s="26">
        <f t="shared" si="7100"/>
        <v>110000</v>
      </c>
      <c r="Q7642" s="26">
        <f t="shared" si="7101"/>
        <v>100</v>
      </c>
      <c r="R7642" s="90"/>
      <c r="S7642" s="90"/>
      <c r="T7642" s="90"/>
      <c r="U7642" s="90"/>
      <c r="V7642" s="90"/>
      <c r="W7642" s="90"/>
      <c r="X7642" s="90"/>
      <c r="Y7642" s="90"/>
    </row>
    <row r="7643" spans="1:25" ht="15" customHeight="1" x14ac:dyDescent="0.25">
      <c r="A7643" s="64" t="s">
        <v>2466</v>
      </c>
      <c r="B7643" s="64" t="s">
        <v>3</v>
      </c>
      <c r="C7643" s="64" t="s">
        <v>13</v>
      </c>
      <c r="D7643" s="64" t="s">
        <v>2468</v>
      </c>
      <c r="E7643" s="20" t="s">
        <v>61</v>
      </c>
      <c r="F7643" s="64" t="s">
        <v>2637</v>
      </c>
      <c r="G7643" s="53" t="s">
        <v>144</v>
      </c>
      <c r="H7643" s="53" t="s">
        <v>2638</v>
      </c>
      <c r="I7643" s="26">
        <v>40000</v>
      </c>
      <c r="J7643" s="26">
        <v>40000</v>
      </c>
      <c r="K7643" s="26">
        <v>40000</v>
      </c>
      <c r="L7643" s="26">
        <f t="shared" si="7099"/>
        <v>0</v>
      </c>
      <c r="M7643" s="26"/>
      <c r="N7643" s="26"/>
      <c r="O7643" s="26"/>
      <c r="P7643" s="26">
        <f t="shared" si="7100"/>
        <v>40000</v>
      </c>
      <c r="Q7643" s="26">
        <f t="shared" si="7101"/>
        <v>100</v>
      </c>
      <c r="R7643" s="90"/>
      <c r="S7643" s="90"/>
      <c r="T7643" s="90"/>
      <c r="U7643" s="90"/>
      <c r="V7643" s="90"/>
      <c r="W7643" s="90"/>
      <c r="X7643" s="90"/>
      <c r="Y7643" s="90"/>
    </row>
    <row r="7644" spans="1:25" ht="15" customHeight="1" x14ac:dyDescent="0.25">
      <c r="A7644" s="64" t="s">
        <v>2466</v>
      </c>
      <c r="B7644" s="64" t="s">
        <v>3</v>
      </c>
      <c r="C7644" s="64" t="s">
        <v>13</v>
      </c>
      <c r="D7644" s="64" t="s">
        <v>2468</v>
      </c>
      <c r="E7644" s="20" t="s">
        <v>61</v>
      </c>
      <c r="F7644" s="64" t="s">
        <v>2639</v>
      </c>
      <c r="G7644" s="53" t="s">
        <v>144</v>
      </c>
      <c r="H7644" s="53" t="s">
        <v>2640</v>
      </c>
      <c r="I7644" s="26">
        <v>100000</v>
      </c>
      <c r="J7644" s="26">
        <v>100000</v>
      </c>
      <c r="K7644" s="26">
        <v>100000</v>
      </c>
      <c r="L7644" s="26">
        <f t="shared" si="7099"/>
        <v>0</v>
      </c>
      <c r="M7644" s="26">
        <v>0</v>
      </c>
      <c r="N7644" s="26"/>
      <c r="O7644" s="26"/>
      <c r="P7644" s="26">
        <f t="shared" si="7100"/>
        <v>100000</v>
      </c>
      <c r="Q7644" s="26">
        <f t="shared" si="7101"/>
        <v>100</v>
      </c>
      <c r="R7644" s="90"/>
      <c r="S7644" s="90"/>
      <c r="T7644" s="90"/>
      <c r="U7644" s="90"/>
      <c r="V7644" s="90"/>
      <c r="W7644" s="90"/>
      <c r="X7644" s="90"/>
      <c r="Y7644" s="90"/>
    </row>
    <row r="7645" spans="1:25" ht="15" customHeight="1" x14ac:dyDescent="0.25">
      <c r="A7645" s="64" t="s">
        <v>2466</v>
      </c>
      <c r="B7645" s="64" t="s">
        <v>3</v>
      </c>
      <c r="C7645" s="64" t="s">
        <v>13</v>
      </c>
      <c r="D7645" s="64" t="s">
        <v>2468</v>
      </c>
      <c r="E7645" s="20" t="s">
        <v>61</v>
      </c>
      <c r="F7645" s="64" t="s">
        <v>2641</v>
      </c>
      <c r="G7645" s="53" t="s">
        <v>144</v>
      </c>
      <c r="H7645" s="53" t="s">
        <v>2642</v>
      </c>
      <c r="I7645" s="26">
        <v>242000</v>
      </c>
      <c r="J7645" s="26">
        <v>242000</v>
      </c>
      <c r="K7645" s="26">
        <v>192000</v>
      </c>
      <c r="L7645" s="26">
        <f t="shared" si="7099"/>
        <v>50000</v>
      </c>
      <c r="M7645" s="26">
        <v>50000</v>
      </c>
      <c r="N7645" s="26"/>
      <c r="O7645" s="26"/>
      <c r="P7645" s="26">
        <f t="shared" si="7100"/>
        <v>242000</v>
      </c>
      <c r="Q7645" s="26">
        <f t="shared" si="7101"/>
        <v>100</v>
      </c>
      <c r="R7645" s="90"/>
      <c r="S7645" s="90"/>
      <c r="T7645" s="90"/>
      <c r="U7645" s="90"/>
      <c r="V7645" s="90"/>
      <c r="W7645" s="90"/>
      <c r="X7645" s="90"/>
      <c r="Y7645" s="90"/>
    </row>
    <row r="7646" spans="1:25" ht="15" customHeight="1" x14ac:dyDescent="0.25">
      <c r="A7646" s="64" t="s">
        <v>2466</v>
      </c>
      <c r="B7646" s="64" t="s">
        <v>3</v>
      </c>
      <c r="C7646" s="64" t="s">
        <v>13</v>
      </c>
      <c r="D7646" s="64" t="s">
        <v>2468</v>
      </c>
      <c r="E7646" s="20" t="s">
        <v>61</v>
      </c>
      <c r="F7646" s="64" t="s">
        <v>2643</v>
      </c>
      <c r="G7646" s="53" t="s">
        <v>144</v>
      </c>
      <c r="H7646" s="53" t="s">
        <v>2644</v>
      </c>
      <c r="I7646" s="26">
        <v>44000</v>
      </c>
      <c r="J7646" s="26">
        <v>44000</v>
      </c>
      <c r="K7646" s="26">
        <v>44000</v>
      </c>
      <c r="L7646" s="26">
        <f t="shared" si="7099"/>
        <v>0</v>
      </c>
      <c r="M7646" s="26"/>
      <c r="N7646" s="26"/>
      <c r="O7646" s="26"/>
      <c r="P7646" s="26">
        <f t="shared" si="7100"/>
        <v>44000</v>
      </c>
      <c r="Q7646" s="26">
        <f t="shared" si="7101"/>
        <v>100</v>
      </c>
      <c r="R7646" s="90"/>
      <c r="S7646" s="90"/>
      <c r="T7646" s="90"/>
      <c r="U7646" s="90"/>
      <c r="V7646" s="90"/>
      <c r="W7646" s="90"/>
      <c r="X7646" s="90"/>
      <c r="Y7646" s="90"/>
    </row>
    <row r="7647" spans="1:25" ht="15" customHeight="1" x14ac:dyDescent="0.25">
      <c r="A7647" s="64" t="s">
        <v>2466</v>
      </c>
      <c r="B7647" s="64" t="s">
        <v>3</v>
      </c>
      <c r="C7647" s="64" t="s">
        <v>13</v>
      </c>
      <c r="D7647" s="64" t="s">
        <v>2468</v>
      </c>
      <c r="E7647" s="20" t="s">
        <v>61</v>
      </c>
      <c r="F7647" s="64" t="s">
        <v>2645</v>
      </c>
      <c r="G7647" s="53" t="s">
        <v>144</v>
      </c>
      <c r="H7647" s="53" t="s">
        <v>2646</v>
      </c>
      <c r="I7647" s="26">
        <v>16000</v>
      </c>
      <c r="J7647" s="26">
        <v>16000</v>
      </c>
      <c r="K7647" s="26">
        <v>16000</v>
      </c>
      <c r="L7647" s="26">
        <f t="shared" si="7099"/>
        <v>0</v>
      </c>
      <c r="M7647" s="26"/>
      <c r="N7647" s="26"/>
      <c r="O7647" s="26"/>
      <c r="P7647" s="26">
        <f t="shared" si="7100"/>
        <v>16000</v>
      </c>
      <c r="Q7647" s="26">
        <f t="shared" si="7101"/>
        <v>100</v>
      </c>
      <c r="R7647" s="90"/>
      <c r="S7647" s="90"/>
      <c r="T7647" s="90"/>
      <c r="U7647" s="90"/>
      <c r="V7647" s="90"/>
      <c r="W7647" s="90"/>
      <c r="X7647" s="90"/>
      <c r="Y7647" s="90"/>
    </row>
    <row r="7648" spans="1:25" ht="15" customHeight="1" x14ac:dyDescent="0.25">
      <c r="A7648" s="64" t="s">
        <v>2466</v>
      </c>
      <c r="B7648" s="64" t="s">
        <v>3</v>
      </c>
      <c r="C7648" s="64" t="s">
        <v>13</v>
      </c>
      <c r="D7648" s="64" t="s">
        <v>2468</v>
      </c>
      <c r="E7648" s="20" t="s">
        <v>61</v>
      </c>
      <c r="F7648" s="64" t="s">
        <v>2647</v>
      </c>
      <c r="G7648" s="53" t="s">
        <v>144</v>
      </c>
      <c r="H7648" s="53" t="s">
        <v>2648</v>
      </c>
      <c r="I7648" s="26">
        <v>16000</v>
      </c>
      <c r="J7648" s="26">
        <v>16000</v>
      </c>
      <c r="K7648" s="26">
        <v>16000</v>
      </c>
      <c r="L7648" s="26">
        <f t="shared" si="7099"/>
        <v>0</v>
      </c>
      <c r="M7648" s="26"/>
      <c r="N7648" s="26"/>
      <c r="O7648" s="26"/>
      <c r="P7648" s="26">
        <f t="shared" si="7100"/>
        <v>16000</v>
      </c>
      <c r="Q7648" s="26">
        <f t="shared" si="7101"/>
        <v>100</v>
      </c>
      <c r="R7648" s="90"/>
      <c r="S7648" s="90"/>
      <c r="T7648" s="90"/>
      <c r="U7648" s="90"/>
      <c r="V7648" s="90"/>
      <c r="W7648" s="90"/>
      <c r="X7648" s="90"/>
      <c r="Y7648" s="90"/>
    </row>
    <row r="7649" spans="1:25" ht="15" customHeight="1" x14ac:dyDescent="0.25">
      <c r="A7649" s="64" t="s">
        <v>2466</v>
      </c>
      <c r="B7649" s="64" t="s">
        <v>3</v>
      </c>
      <c r="C7649" s="64" t="s">
        <v>13</v>
      </c>
      <c r="D7649" s="64" t="s">
        <v>2468</v>
      </c>
      <c r="E7649" s="20" t="s">
        <v>61</v>
      </c>
      <c r="F7649" s="64" t="s">
        <v>2649</v>
      </c>
      <c r="G7649" s="53" t="s">
        <v>144</v>
      </c>
      <c r="H7649" s="53" t="s">
        <v>179</v>
      </c>
      <c r="I7649" s="26">
        <v>4400</v>
      </c>
      <c r="J7649" s="26">
        <v>4400</v>
      </c>
      <c r="K7649" s="26">
        <v>4400</v>
      </c>
      <c r="L7649" s="26">
        <f t="shared" si="7099"/>
        <v>0</v>
      </c>
      <c r="M7649" s="26"/>
      <c r="N7649" s="26"/>
      <c r="O7649" s="26"/>
      <c r="P7649" s="26">
        <f t="shared" si="7100"/>
        <v>4400</v>
      </c>
      <c r="Q7649" s="26">
        <f t="shared" si="7101"/>
        <v>100</v>
      </c>
      <c r="R7649" s="90"/>
      <c r="S7649" s="90"/>
      <c r="T7649" s="90"/>
      <c r="U7649" s="90"/>
      <c r="V7649" s="90"/>
      <c r="W7649" s="90"/>
      <c r="X7649" s="90"/>
      <c r="Y7649" s="90"/>
    </row>
    <row r="7650" spans="1:25" ht="22.5" customHeight="1" x14ac:dyDescent="0.25">
      <c r="A7650" s="64" t="s">
        <v>2466</v>
      </c>
      <c r="B7650" s="64" t="s">
        <v>3</v>
      </c>
      <c r="C7650" s="64" t="s">
        <v>13</v>
      </c>
      <c r="D7650" s="64" t="s">
        <v>2468</v>
      </c>
      <c r="E7650" s="20" t="s">
        <v>61</v>
      </c>
      <c r="F7650" s="64" t="s">
        <v>2650</v>
      </c>
      <c r="G7650" s="53" t="s">
        <v>2469</v>
      </c>
      <c r="H7650" s="53" t="s">
        <v>2651</v>
      </c>
      <c r="I7650" s="26">
        <v>20000</v>
      </c>
      <c r="J7650" s="26">
        <v>20000</v>
      </c>
      <c r="K7650" s="26">
        <v>20000</v>
      </c>
      <c r="L7650" s="26">
        <f t="shared" si="7099"/>
        <v>0</v>
      </c>
      <c r="M7650" s="26"/>
      <c r="N7650" s="26"/>
      <c r="O7650" s="26"/>
      <c r="P7650" s="26">
        <f t="shared" si="7100"/>
        <v>20000</v>
      </c>
      <c r="Q7650" s="26">
        <f t="shared" si="7101"/>
        <v>100</v>
      </c>
      <c r="R7650" s="90"/>
      <c r="S7650" s="90"/>
      <c r="T7650" s="90"/>
      <c r="U7650" s="90"/>
      <c r="V7650" s="90"/>
      <c r="W7650" s="90"/>
      <c r="X7650" s="90"/>
      <c r="Y7650" s="90"/>
    </row>
    <row r="7651" spans="1:25" ht="22.5" customHeight="1" x14ac:dyDescent="0.25">
      <c r="A7651" s="64" t="s">
        <v>2466</v>
      </c>
      <c r="B7651" s="64" t="s">
        <v>3</v>
      </c>
      <c r="C7651" s="64" t="s">
        <v>13</v>
      </c>
      <c r="D7651" s="64" t="s">
        <v>2468</v>
      </c>
      <c r="E7651" s="20" t="s">
        <v>61</v>
      </c>
      <c r="F7651" s="64" t="s">
        <v>2652</v>
      </c>
      <c r="G7651" s="53" t="s">
        <v>2469</v>
      </c>
      <c r="H7651" s="53" t="s">
        <v>2653</v>
      </c>
      <c r="I7651" s="26">
        <v>70000</v>
      </c>
      <c r="J7651" s="26">
        <v>70000</v>
      </c>
      <c r="K7651" s="26">
        <v>50000</v>
      </c>
      <c r="L7651" s="26">
        <f t="shared" si="7099"/>
        <v>20000</v>
      </c>
      <c r="M7651" s="26">
        <v>20000</v>
      </c>
      <c r="N7651" s="26"/>
      <c r="O7651" s="26"/>
      <c r="P7651" s="26">
        <f t="shared" si="7100"/>
        <v>70000</v>
      </c>
      <c r="Q7651" s="26">
        <f t="shared" si="7101"/>
        <v>100</v>
      </c>
      <c r="R7651" s="90"/>
      <c r="S7651" s="90"/>
      <c r="T7651" s="90"/>
      <c r="U7651" s="90"/>
      <c r="V7651" s="90"/>
      <c r="W7651" s="90"/>
      <c r="X7651" s="90"/>
      <c r="Y7651" s="90"/>
    </row>
    <row r="7652" spans="1:25" ht="15" customHeight="1" x14ac:dyDescent="0.25">
      <c r="A7652" s="64" t="s">
        <v>2466</v>
      </c>
      <c r="B7652" s="64" t="s">
        <v>3</v>
      </c>
      <c r="C7652" s="64" t="s">
        <v>13</v>
      </c>
      <c r="D7652" s="64" t="s">
        <v>2468</v>
      </c>
      <c r="E7652" s="20" t="s">
        <v>61</v>
      </c>
      <c r="F7652" s="64" t="s">
        <v>2654</v>
      </c>
      <c r="G7652" s="53" t="s">
        <v>2469</v>
      </c>
      <c r="H7652" s="53" t="s">
        <v>2655</v>
      </c>
      <c r="I7652" s="26">
        <v>40000</v>
      </c>
      <c r="J7652" s="26">
        <v>40000</v>
      </c>
      <c r="K7652" s="26">
        <v>40000</v>
      </c>
      <c r="L7652" s="26">
        <f t="shared" si="7099"/>
        <v>0</v>
      </c>
      <c r="M7652" s="26"/>
      <c r="N7652" s="26"/>
      <c r="O7652" s="26"/>
      <c r="P7652" s="26">
        <f t="shared" si="7100"/>
        <v>40000</v>
      </c>
      <c r="Q7652" s="26">
        <f t="shared" si="7101"/>
        <v>100</v>
      </c>
      <c r="R7652" s="90"/>
      <c r="S7652" s="90"/>
      <c r="T7652" s="90"/>
      <c r="U7652" s="90"/>
      <c r="V7652" s="90"/>
      <c r="W7652" s="90"/>
      <c r="X7652" s="90"/>
      <c r="Y7652" s="90"/>
    </row>
    <row r="7653" spans="1:25" ht="15" customHeight="1" x14ac:dyDescent="0.25">
      <c r="A7653" s="64" t="s">
        <v>2466</v>
      </c>
      <c r="B7653" s="64" t="s">
        <v>3</v>
      </c>
      <c r="C7653" s="64" t="s">
        <v>13</v>
      </c>
      <c r="D7653" s="64" t="s">
        <v>2468</v>
      </c>
      <c r="E7653" s="20" t="s">
        <v>61</v>
      </c>
      <c r="F7653" s="64" t="s">
        <v>2656</v>
      </c>
      <c r="G7653" s="53" t="s">
        <v>2469</v>
      </c>
      <c r="H7653" s="53" t="s">
        <v>2657</v>
      </c>
      <c r="I7653" s="26">
        <v>16000</v>
      </c>
      <c r="J7653" s="26">
        <v>16000</v>
      </c>
      <c r="K7653" s="26">
        <v>16000</v>
      </c>
      <c r="L7653" s="26">
        <f t="shared" si="7099"/>
        <v>0</v>
      </c>
      <c r="M7653" s="26"/>
      <c r="N7653" s="26"/>
      <c r="O7653" s="26"/>
      <c r="P7653" s="26">
        <f t="shared" si="7100"/>
        <v>16000</v>
      </c>
      <c r="Q7653" s="26">
        <f t="shared" si="7101"/>
        <v>100</v>
      </c>
      <c r="R7653" s="90"/>
      <c r="S7653" s="90"/>
      <c r="T7653" s="90"/>
      <c r="U7653" s="90"/>
      <c r="V7653" s="90"/>
      <c r="W7653" s="90"/>
      <c r="X7653" s="90"/>
      <c r="Y7653" s="90"/>
    </row>
    <row r="7654" spans="1:25" ht="15" customHeight="1" x14ac:dyDescent="0.25">
      <c r="A7654" s="64" t="s">
        <v>2466</v>
      </c>
      <c r="B7654" s="64" t="s">
        <v>3</v>
      </c>
      <c r="C7654" s="64" t="s">
        <v>13</v>
      </c>
      <c r="D7654" s="64" t="s">
        <v>2468</v>
      </c>
      <c r="E7654" s="20" t="s">
        <v>61</v>
      </c>
      <c r="F7654" s="64" t="s">
        <v>2658</v>
      </c>
      <c r="G7654" s="53" t="s">
        <v>2469</v>
      </c>
      <c r="H7654" s="53" t="s">
        <v>2659</v>
      </c>
      <c r="I7654" s="26">
        <v>1700</v>
      </c>
      <c r="J7654" s="26">
        <v>1700</v>
      </c>
      <c r="K7654" s="26">
        <v>0</v>
      </c>
      <c r="L7654" s="26">
        <f t="shared" si="7099"/>
        <v>1700</v>
      </c>
      <c r="M7654" s="26"/>
      <c r="N7654" s="26"/>
      <c r="O7654" s="26">
        <v>1700</v>
      </c>
      <c r="P7654" s="26">
        <f t="shared" si="7100"/>
        <v>1700</v>
      </c>
      <c r="Q7654" s="26">
        <f t="shared" si="7101"/>
        <v>100</v>
      </c>
      <c r="R7654" s="90"/>
      <c r="S7654" s="90"/>
      <c r="T7654" s="90"/>
      <c r="U7654" s="90"/>
      <c r="V7654" s="90"/>
      <c r="W7654" s="90"/>
      <c r="X7654" s="90"/>
      <c r="Y7654" s="90"/>
    </row>
    <row r="7655" spans="1:25" ht="15" customHeight="1" x14ac:dyDescent="0.25">
      <c r="A7655" s="64" t="s">
        <v>2466</v>
      </c>
      <c r="B7655" s="64" t="s">
        <v>3</v>
      </c>
      <c r="C7655" s="64" t="s">
        <v>13</v>
      </c>
      <c r="D7655" s="64" t="s">
        <v>2468</v>
      </c>
      <c r="E7655" s="20" t="s">
        <v>61</v>
      </c>
      <c r="F7655" s="64" t="s">
        <v>2660</v>
      </c>
      <c r="G7655" s="53" t="s">
        <v>2469</v>
      </c>
      <c r="H7655" s="53" t="s">
        <v>2661</v>
      </c>
      <c r="I7655" s="26">
        <v>3600</v>
      </c>
      <c r="J7655" s="26">
        <v>3600</v>
      </c>
      <c r="K7655" s="26">
        <v>3600</v>
      </c>
      <c r="L7655" s="26">
        <f t="shared" si="7099"/>
        <v>0</v>
      </c>
      <c r="M7655" s="26"/>
      <c r="N7655" s="26"/>
      <c r="O7655" s="26"/>
      <c r="P7655" s="26">
        <f t="shared" si="7100"/>
        <v>3600</v>
      </c>
      <c r="Q7655" s="26">
        <f t="shared" si="7101"/>
        <v>100</v>
      </c>
      <c r="R7655" s="90"/>
      <c r="S7655" s="90"/>
      <c r="T7655" s="90"/>
      <c r="U7655" s="90"/>
      <c r="V7655" s="90"/>
      <c r="W7655" s="90"/>
      <c r="X7655" s="90"/>
      <c r="Y7655" s="90"/>
    </row>
    <row r="7656" spans="1:25" ht="15" customHeight="1" x14ac:dyDescent="0.25">
      <c r="A7656" s="64" t="s">
        <v>2466</v>
      </c>
      <c r="B7656" s="64" t="s">
        <v>3</v>
      </c>
      <c r="C7656" s="64" t="s">
        <v>13</v>
      </c>
      <c r="D7656" s="64" t="s">
        <v>2468</v>
      </c>
      <c r="E7656" s="20" t="s">
        <v>61</v>
      </c>
      <c r="F7656" s="64" t="s">
        <v>2662</v>
      </c>
      <c r="G7656" s="53" t="s">
        <v>2469</v>
      </c>
      <c r="H7656" s="53" t="s">
        <v>2663</v>
      </c>
      <c r="I7656" s="26">
        <v>2600</v>
      </c>
      <c r="J7656" s="26">
        <v>2600</v>
      </c>
      <c r="K7656" s="26">
        <v>2600</v>
      </c>
      <c r="L7656" s="26">
        <f t="shared" si="7099"/>
        <v>0</v>
      </c>
      <c r="M7656" s="26"/>
      <c r="N7656" s="26"/>
      <c r="O7656" s="26"/>
      <c r="P7656" s="26">
        <f t="shared" si="7100"/>
        <v>2600</v>
      </c>
      <c r="Q7656" s="26">
        <f t="shared" si="7101"/>
        <v>100</v>
      </c>
      <c r="R7656" s="90"/>
      <c r="S7656" s="90"/>
      <c r="T7656" s="90"/>
      <c r="U7656" s="90"/>
      <c r="V7656" s="90"/>
      <c r="W7656" s="90"/>
      <c r="X7656" s="90"/>
      <c r="Y7656" s="90"/>
    </row>
    <row r="7657" spans="1:25" ht="15" customHeight="1" x14ac:dyDescent="0.25">
      <c r="A7657" s="64" t="s">
        <v>2466</v>
      </c>
      <c r="B7657" s="64" t="s">
        <v>3</v>
      </c>
      <c r="C7657" s="64" t="s">
        <v>13</v>
      </c>
      <c r="D7657" s="64" t="s">
        <v>2468</v>
      </c>
      <c r="E7657" s="20" t="s">
        <v>61</v>
      </c>
      <c r="F7657" s="64" t="s">
        <v>2664</v>
      </c>
      <c r="G7657" s="53" t="s">
        <v>2469</v>
      </c>
      <c r="H7657" s="53" t="s">
        <v>2665</v>
      </c>
      <c r="I7657" s="26">
        <v>3000</v>
      </c>
      <c r="J7657" s="26">
        <v>3000</v>
      </c>
      <c r="K7657" s="26">
        <v>3000</v>
      </c>
      <c r="L7657" s="26">
        <f t="shared" si="7099"/>
        <v>0</v>
      </c>
      <c r="M7657" s="26"/>
      <c r="N7657" s="26"/>
      <c r="O7657" s="26"/>
      <c r="P7657" s="26">
        <f t="shared" si="7100"/>
        <v>3000</v>
      </c>
      <c r="Q7657" s="26">
        <f t="shared" si="7101"/>
        <v>100</v>
      </c>
      <c r="R7657" s="90"/>
      <c r="S7657" s="90"/>
      <c r="T7657" s="90"/>
      <c r="U7657" s="90"/>
      <c r="V7657" s="90"/>
      <c r="W7657" s="90"/>
      <c r="X7657" s="90"/>
      <c r="Y7657" s="90"/>
    </row>
    <row r="7658" spans="1:25" ht="15" customHeight="1" x14ac:dyDescent="0.25">
      <c r="A7658" s="64" t="s">
        <v>2466</v>
      </c>
      <c r="B7658" s="64" t="s">
        <v>3</v>
      </c>
      <c r="C7658" s="64" t="s">
        <v>13</v>
      </c>
      <c r="D7658" s="64" t="s">
        <v>2468</v>
      </c>
      <c r="E7658" s="20" t="s">
        <v>61</v>
      </c>
      <c r="F7658" s="64" t="s">
        <v>2666</v>
      </c>
      <c r="G7658" s="53" t="s">
        <v>2469</v>
      </c>
      <c r="H7658" s="53" t="s">
        <v>2667</v>
      </c>
      <c r="I7658" s="26">
        <v>2500</v>
      </c>
      <c r="J7658" s="26">
        <v>2500</v>
      </c>
      <c r="K7658" s="26">
        <v>2500</v>
      </c>
      <c r="L7658" s="26">
        <f t="shared" si="7099"/>
        <v>0</v>
      </c>
      <c r="M7658" s="26"/>
      <c r="N7658" s="26"/>
      <c r="O7658" s="26"/>
      <c r="P7658" s="26">
        <f t="shared" si="7100"/>
        <v>2500</v>
      </c>
      <c r="Q7658" s="26">
        <f t="shared" si="7101"/>
        <v>100</v>
      </c>
      <c r="R7658" s="90"/>
      <c r="S7658" s="90"/>
      <c r="T7658" s="90"/>
      <c r="U7658" s="90"/>
      <c r="V7658" s="90"/>
      <c r="W7658" s="90"/>
      <c r="X7658" s="90"/>
      <c r="Y7658" s="90"/>
    </row>
    <row r="7659" spans="1:25" ht="15" customHeight="1" x14ac:dyDescent="0.25">
      <c r="A7659" s="64" t="s">
        <v>2466</v>
      </c>
      <c r="B7659" s="64" t="s">
        <v>3</v>
      </c>
      <c r="C7659" s="64" t="s">
        <v>13</v>
      </c>
      <c r="D7659" s="64" t="s">
        <v>2468</v>
      </c>
      <c r="E7659" s="20" t="s">
        <v>61</v>
      </c>
      <c r="F7659" s="64" t="s">
        <v>2668</v>
      </c>
      <c r="G7659" s="53" t="s">
        <v>2469</v>
      </c>
      <c r="H7659" s="53" t="s">
        <v>2669</v>
      </c>
      <c r="I7659" s="26">
        <v>3300</v>
      </c>
      <c r="J7659" s="26">
        <v>3300</v>
      </c>
      <c r="K7659" s="26">
        <v>3300</v>
      </c>
      <c r="L7659" s="26">
        <f t="shared" si="7099"/>
        <v>0</v>
      </c>
      <c r="M7659" s="26"/>
      <c r="N7659" s="26"/>
      <c r="O7659" s="26"/>
      <c r="P7659" s="26">
        <f t="shared" si="7100"/>
        <v>3300</v>
      </c>
      <c r="Q7659" s="26">
        <f t="shared" si="7101"/>
        <v>100</v>
      </c>
      <c r="R7659" s="90"/>
      <c r="S7659" s="90"/>
      <c r="T7659" s="90"/>
      <c r="U7659" s="90"/>
      <c r="V7659" s="90"/>
      <c r="W7659" s="90"/>
      <c r="X7659" s="90"/>
      <c r="Y7659" s="90"/>
    </row>
    <row r="7660" spans="1:25" ht="15" customHeight="1" x14ac:dyDescent="0.25">
      <c r="A7660" s="64" t="s">
        <v>2466</v>
      </c>
      <c r="B7660" s="64" t="s">
        <v>3</v>
      </c>
      <c r="C7660" s="64" t="s">
        <v>13</v>
      </c>
      <c r="D7660" s="64" t="s">
        <v>2468</v>
      </c>
      <c r="E7660" s="20" t="s">
        <v>61</v>
      </c>
      <c r="F7660" s="64" t="s">
        <v>2670</v>
      </c>
      <c r="G7660" s="53" t="s">
        <v>2469</v>
      </c>
      <c r="H7660" s="53" t="s">
        <v>2671</v>
      </c>
      <c r="I7660" s="26">
        <v>2500</v>
      </c>
      <c r="J7660" s="26">
        <v>2500</v>
      </c>
      <c r="K7660" s="26">
        <v>2500</v>
      </c>
      <c r="L7660" s="26">
        <f t="shared" si="7099"/>
        <v>0</v>
      </c>
      <c r="M7660" s="26"/>
      <c r="N7660" s="26"/>
      <c r="O7660" s="26"/>
      <c r="P7660" s="26">
        <f t="shared" si="7100"/>
        <v>2500</v>
      </c>
      <c r="Q7660" s="26">
        <f t="shared" si="7101"/>
        <v>100</v>
      </c>
      <c r="R7660" s="90"/>
      <c r="S7660" s="90"/>
      <c r="T7660" s="90"/>
      <c r="U7660" s="90"/>
      <c r="V7660" s="90"/>
      <c r="W7660" s="90"/>
      <c r="X7660" s="90"/>
      <c r="Y7660" s="90"/>
    </row>
    <row r="7661" spans="1:25" ht="15" customHeight="1" x14ac:dyDescent="0.25">
      <c r="A7661" s="64" t="s">
        <v>2466</v>
      </c>
      <c r="B7661" s="64" t="s">
        <v>3</v>
      </c>
      <c r="C7661" s="64" t="s">
        <v>13</v>
      </c>
      <c r="D7661" s="64" t="s">
        <v>2468</v>
      </c>
      <c r="E7661" s="20" t="s">
        <v>61</v>
      </c>
      <c r="F7661" s="64" t="s">
        <v>2672</v>
      </c>
      <c r="G7661" s="53" t="s">
        <v>2469</v>
      </c>
      <c r="H7661" s="53" t="s">
        <v>2673</v>
      </c>
      <c r="I7661" s="26">
        <v>6000</v>
      </c>
      <c r="J7661" s="26">
        <v>6000</v>
      </c>
      <c r="K7661" s="26">
        <v>6000</v>
      </c>
      <c r="L7661" s="26">
        <f t="shared" si="7099"/>
        <v>0</v>
      </c>
      <c r="M7661" s="26"/>
      <c r="N7661" s="26"/>
      <c r="O7661" s="26"/>
      <c r="P7661" s="26">
        <f t="shared" si="7100"/>
        <v>6000</v>
      </c>
      <c r="Q7661" s="26">
        <f t="shared" si="7101"/>
        <v>100</v>
      </c>
      <c r="R7661" s="90"/>
      <c r="S7661" s="90"/>
      <c r="T7661" s="90"/>
      <c r="U7661" s="90"/>
      <c r="V7661" s="90"/>
      <c r="W7661" s="90"/>
      <c r="X7661" s="90"/>
      <c r="Y7661" s="90"/>
    </row>
    <row r="7662" spans="1:25" ht="15" customHeight="1" x14ac:dyDescent="0.25">
      <c r="A7662" s="64" t="s">
        <v>2466</v>
      </c>
      <c r="B7662" s="64" t="s">
        <v>3</v>
      </c>
      <c r="C7662" s="64" t="s">
        <v>13</v>
      </c>
      <c r="D7662" s="64" t="s">
        <v>2468</v>
      </c>
      <c r="E7662" s="20" t="s">
        <v>61</v>
      </c>
      <c r="F7662" s="64" t="s">
        <v>2674</v>
      </c>
      <c r="G7662" s="53" t="s">
        <v>2469</v>
      </c>
      <c r="H7662" s="53" t="s">
        <v>2675</v>
      </c>
      <c r="I7662" s="26">
        <v>4000</v>
      </c>
      <c r="J7662" s="26">
        <v>4000</v>
      </c>
      <c r="K7662" s="26">
        <v>4000</v>
      </c>
      <c r="L7662" s="26">
        <f t="shared" si="7099"/>
        <v>0</v>
      </c>
      <c r="M7662" s="26"/>
      <c r="N7662" s="26"/>
      <c r="O7662" s="26"/>
      <c r="P7662" s="26">
        <f t="shared" si="7100"/>
        <v>4000</v>
      </c>
      <c r="Q7662" s="26">
        <f t="shared" si="7101"/>
        <v>100</v>
      </c>
      <c r="R7662" s="90"/>
      <c r="S7662" s="90"/>
      <c r="T7662" s="90"/>
      <c r="U7662" s="90"/>
      <c r="V7662" s="90"/>
      <c r="W7662" s="90"/>
      <c r="X7662" s="90"/>
      <c r="Y7662" s="90"/>
    </row>
    <row r="7663" spans="1:25" ht="15" customHeight="1" x14ac:dyDescent="0.25">
      <c r="A7663" s="64" t="s">
        <v>2466</v>
      </c>
      <c r="B7663" s="64" t="s">
        <v>3</v>
      </c>
      <c r="C7663" s="64" t="s">
        <v>13</v>
      </c>
      <c r="D7663" s="64" t="s">
        <v>2468</v>
      </c>
      <c r="E7663" s="20" t="s">
        <v>61</v>
      </c>
      <c r="F7663" s="64" t="s">
        <v>2676</v>
      </c>
      <c r="G7663" s="53" t="s">
        <v>2469</v>
      </c>
      <c r="H7663" s="53" t="s">
        <v>2677</v>
      </c>
      <c r="I7663" s="26">
        <v>2500</v>
      </c>
      <c r="J7663" s="26">
        <v>2500</v>
      </c>
      <c r="K7663" s="26">
        <v>2500</v>
      </c>
      <c r="L7663" s="26">
        <f t="shared" si="7099"/>
        <v>0</v>
      </c>
      <c r="M7663" s="26"/>
      <c r="N7663" s="26"/>
      <c r="O7663" s="26"/>
      <c r="P7663" s="26">
        <f t="shared" si="7100"/>
        <v>2500</v>
      </c>
      <c r="Q7663" s="26">
        <f t="shared" si="7101"/>
        <v>100</v>
      </c>
      <c r="R7663" s="90"/>
      <c r="S7663" s="90"/>
      <c r="T7663" s="90"/>
      <c r="U7663" s="90"/>
      <c r="V7663" s="90"/>
      <c r="W7663" s="90"/>
      <c r="X7663" s="90"/>
      <c r="Y7663" s="90"/>
    </row>
    <row r="7664" spans="1:25" ht="15" customHeight="1" x14ac:dyDescent="0.25">
      <c r="A7664" s="64" t="s">
        <v>2466</v>
      </c>
      <c r="B7664" s="64" t="s">
        <v>3</v>
      </c>
      <c r="C7664" s="64" t="s">
        <v>13</v>
      </c>
      <c r="D7664" s="64" t="s">
        <v>2468</v>
      </c>
      <c r="E7664" s="20" t="s">
        <v>61</v>
      </c>
      <c r="F7664" s="64" t="s">
        <v>2678</v>
      </c>
      <c r="G7664" s="53" t="s">
        <v>2469</v>
      </c>
      <c r="H7664" s="53" t="s">
        <v>2679</v>
      </c>
      <c r="I7664" s="26">
        <v>3600</v>
      </c>
      <c r="J7664" s="26">
        <v>3600</v>
      </c>
      <c r="K7664" s="26">
        <v>3600</v>
      </c>
      <c r="L7664" s="26">
        <f t="shared" si="7099"/>
        <v>0</v>
      </c>
      <c r="M7664" s="26"/>
      <c r="N7664" s="26"/>
      <c r="O7664" s="26"/>
      <c r="P7664" s="26">
        <f t="shared" si="7100"/>
        <v>3600</v>
      </c>
      <c r="Q7664" s="26">
        <f t="shared" si="7101"/>
        <v>100</v>
      </c>
      <c r="R7664" s="90"/>
      <c r="S7664" s="90"/>
      <c r="T7664" s="90"/>
      <c r="U7664" s="90"/>
      <c r="V7664" s="90"/>
      <c r="W7664" s="90"/>
      <c r="X7664" s="90"/>
      <c r="Y7664" s="90"/>
    </row>
    <row r="7665" spans="1:25" ht="15" customHeight="1" x14ac:dyDescent="0.25">
      <c r="A7665" s="64" t="s">
        <v>2466</v>
      </c>
      <c r="B7665" s="64" t="s">
        <v>3</v>
      </c>
      <c r="C7665" s="64" t="s">
        <v>13</v>
      </c>
      <c r="D7665" s="64" t="s">
        <v>2468</v>
      </c>
      <c r="E7665" s="20" t="s">
        <v>61</v>
      </c>
      <c r="F7665" s="64" t="s">
        <v>2680</v>
      </c>
      <c r="G7665" s="53" t="s">
        <v>2469</v>
      </c>
      <c r="H7665" s="53" t="s">
        <v>2681</v>
      </c>
      <c r="I7665" s="26">
        <v>40000</v>
      </c>
      <c r="J7665" s="26">
        <v>40000</v>
      </c>
      <c r="K7665" s="26">
        <v>35000</v>
      </c>
      <c r="L7665" s="26">
        <f t="shared" si="7099"/>
        <v>5000</v>
      </c>
      <c r="M7665" s="26">
        <v>5000</v>
      </c>
      <c r="N7665" s="26"/>
      <c r="O7665" s="26"/>
      <c r="P7665" s="26">
        <f t="shared" si="7100"/>
        <v>40000</v>
      </c>
      <c r="Q7665" s="26">
        <f t="shared" si="7101"/>
        <v>100</v>
      </c>
      <c r="R7665" s="90"/>
      <c r="S7665" s="90"/>
      <c r="T7665" s="90"/>
      <c r="U7665" s="90"/>
      <c r="V7665" s="90"/>
      <c r="W7665" s="90"/>
      <c r="X7665" s="90"/>
      <c r="Y7665" s="90"/>
    </row>
    <row r="7666" spans="1:25" ht="15" customHeight="1" x14ac:dyDescent="0.25">
      <c r="A7666" s="64" t="s">
        <v>2466</v>
      </c>
      <c r="B7666" s="64" t="s">
        <v>3</v>
      </c>
      <c r="C7666" s="64" t="s">
        <v>13</v>
      </c>
      <c r="D7666" s="64" t="s">
        <v>2468</v>
      </c>
      <c r="E7666" s="20" t="s">
        <v>61</v>
      </c>
      <c r="F7666" s="64" t="s">
        <v>2682</v>
      </c>
      <c r="G7666" s="53" t="s">
        <v>144</v>
      </c>
      <c r="H7666" s="53" t="s">
        <v>2683</v>
      </c>
      <c r="I7666" s="26">
        <v>10100</v>
      </c>
      <c r="J7666" s="26">
        <v>10100</v>
      </c>
      <c r="K7666" s="26">
        <v>5052</v>
      </c>
      <c r="L7666" s="26">
        <f t="shared" si="7099"/>
        <v>2525</v>
      </c>
      <c r="M7666" s="26">
        <v>2525</v>
      </c>
      <c r="N7666" s="26"/>
      <c r="O7666" s="26"/>
      <c r="P7666" s="26">
        <f t="shared" si="7100"/>
        <v>7577</v>
      </c>
      <c r="Q7666" s="26">
        <f t="shared" si="7101"/>
        <v>75.019801980198025</v>
      </c>
      <c r="R7666" s="90"/>
      <c r="S7666" s="90"/>
      <c r="T7666" s="90"/>
      <c r="U7666" s="90"/>
      <c r="V7666" s="90"/>
      <c r="W7666" s="90"/>
      <c r="X7666" s="90"/>
      <c r="Y7666" s="90"/>
    </row>
    <row r="7667" spans="1:25" ht="15" customHeight="1" x14ac:dyDescent="0.25">
      <c r="A7667" s="64" t="s">
        <v>2466</v>
      </c>
      <c r="B7667" s="64" t="s">
        <v>3</v>
      </c>
      <c r="C7667" s="64" t="s">
        <v>13</v>
      </c>
      <c r="D7667" s="64" t="s">
        <v>2468</v>
      </c>
      <c r="E7667" s="20" t="s">
        <v>61</v>
      </c>
      <c r="F7667" s="64" t="s">
        <v>2684</v>
      </c>
      <c r="G7667" s="53" t="s">
        <v>144</v>
      </c>
      <c r="H7667" s="53" t="s">
        <v>2685</v>
      </c>
      <c r="I7667" s="26">
        <v>100000</v>
      </c>
      <c r="J7667" s="26">
        <v>100000</v>
      </c>
      <c r="K7667" s="26">
        <v>75000</v>
      </c>
      <c r="L7667" s="26">
        <f t="shared" si="7099"/>
        <v>25000</v>
      </c>
      <c r="M7667" s="26">
        <v>10000</v>
      </c>
      <c r="N7667" s="26">
        <v>10000</v>
      </c>
      <c r="O7667" s="26">
        <v>5000</v>
      </c>
      <c r="P7667" s="26">
        <f t="shared" si="7100"/>
        <v>100000</v>
      </c>
      <c r="Q7667" s="26">
        <f t="shared" si="7101"/>
        <v>100</v>
      </c>
      <c r="R7667" s="90"/>
      <c r="S7667" s="90"/>
      <c r="T7667" s="90"/>
      <c r="U7667" s="90"/>
      <c r="V7667" s="90"/>
      <c r="W7667" s="90"/>
      <c r="X7667" s="90"/>
      <c r="Y7667" s="90"/>
    </row>
    <row r="7668" spans="1:25" ht="15" customHeight="1" thickBot="1" x14ac:dyDescent="0.3">
      <c r="A7668" s="64" t="s">
        <v>2466</v>
      </c>
      <c r="B7668" s="64" t="s">
        <v>3</v>
      </c>
      <c r="C7668" s="64" t="s">
        <v>13</v>
      </c>
      <c r="D7668" s="64" t="s">
        <v>2468</v>
      </c>
      <c r="E7668" s="20" t="s">
        <v>61</v>
      </c>
      <c r="F7668" s="64" t="s">
        <v>2686</v>
      </c>
      <c r="G7668" s="53" t="s">
        <v>2469</v>
      </c>
      <c r="H7668" s="53" t="s">
        <v>2687</v>
      </c>
      <c r="I7668" s="26">
        <v>20000</v>
      </c>
      <c r="J7668" s="26">
        <v>20000</v>
      </c>
      <c r="K7668" s="26">
        <v>20000</v>
      </c>
      <c r="L7668" s="26">
        <f t="shared" si="7099"/>
        <v>0</v>
      </c>
      <c r="M7668" s="26"/>
      <c r="N7668" s="26"/>
      <c r="O7668" s="26"/>
      <c r="P7668" s="26">
        <f t="shared" si="7100"/>
        <v>20000</v>
      </c>
      <c r="Q7668" s="26">
        <f t="shared" si="7101"/>
        <v>100</v>
      </c>
      <c r="R7668" s="90"/>
      <c r="S7668" s="90"/>
      <c r="T7668" s="90"/>
      <c r="U7668" s="90"/>
      <c r="V7668" s="90"/>
      <c r="W7668" s="90"/>
      <c r="X7668" s="90"/>
      <c r="Y7668" s="90"/>
    </row>
    <row r="7669" spans="1:25" s="4" customFormat="1" ht="45.75" customHeight="1" thickBot="1" x14ac:dyDescent="0.3">
      <c r="A7669" s="28" t="s">
        <v>4</v>
      </c>
      <c r="B7669" s="28" t="s">
        <v>5</v>
      </c>
      <c r="C7669" s="28" t="s">
        <v>6</v>
      </c>
      <c r="D7669" s="57" t="s">
        <v>1</v>
      </c>
      <c r="E7669" s="28" t="s">
        <v>7</v>
      </c>
      <c r="F7669" s="28" t="s">
        <v>8</v>
      </c>
      <c r="G7669" s="28" t="s">
        <v>9</v>
      </c>
      <c r="H7669" s="28" t="s">
        <v>10</v>
      </c>
      <c r="I7669" s="109" t="s">
        <v>3984</v>
      </c>
      <c r="J7669" s="109" t="s">
        <v>11</v>
      </c>
      <c r="K7669" s="109" t="s">
        <v>3989</v>
      </c>
      <c r="L7669" s="109" t="s">
        <v>3985</v>
      </c>
      <c r="M7669" s="109" t="s">
        <v>4027</v>
      </c>
      <c r="N7669" s="109" t="s">
        <v>3988</v>
      </c>
      <c r="O7669" s="109" t="s">
        <v>3986</v>
      </c>
      <c r="P7669" s="109" t="s">
        <v>3987</v>
      </c>
      <c r="Q7669" s="109" t="s">
        <v>3695</v>
      </c>
      <c r="R7669" s="91"/>
      <c r="S7669" s="91"/>
      <c r="T7669" s="91"/>
      <c r="U7669" s="91"/>
      <c r="V7669" s="91"/>
      <c r="W7669" s="91"/>
      <c r="X7669" s="91"/>
      <c r="Y7669" s="91"/>
    </row>
    <row r="7670" spans="1:25" s="4" customFormat="1" ht="15" customHeight="1" x14ac:dyDescent="0.25">
      <c r="A7670" s="58" t="s">
        <v>1</v>
      </c>
      <c r="B7670" s="58" t="s">
        <v>1</v>
      </c>
      <c r="C7670" s="58" t="s">
        <v>1</v>
      </c>
      <c r="D7670" s="59" t="s">
        <v>1</v>
      </c>
      <c r="E7670" s="59" t="s">
        <v>1</v>
      </c>
      <c r="F7670" s="60" t="s">
        <v>1</v>
      </c>
      <c r="G7670" s="61" t="s">
        <v>1</v>
      </c>
      <c r="H7670" s="62" t="s">
        <v>1</v>
      </c>
      <c r="I7670" s="29">
        <v>1</v>
      </c>
      <c r="J7670" s="29">
        <v>2</v>
      </c>
      <c r="K7670" s="29">
        <v>3</v>
      </c>
      <c r="L7670" s="29" t="s">
        <v>3478</v>
      </c>
      <c r="M7670" s="29">
        <v>5</v>
      </c>
      <c r="N7670" s="29">
        <v>6</v>
      </c>
      <c r="O7670" s="29">
        <v>7</v>
      </c>
      <c r="P7670" s="29" t="s">
        <v>3696</v>
      </c>
      <c r="Q7670" s="29">
        <v>9</v>
      </c>
      <c r="R7670" s="92"/>
      <c r="S7670" s="92"/>
      <c r="T7670" s="92"/>
      <c r="U7670" s="92"/>
      <c r="V7670" s="92"/>
      <c r="W7670" s="92"/>
      <c r="X7670" s="92"/>
      <c r="Y7670" s="92"/>
    </row>
    <row r="7671" spans="1:25" s="4" customFormat="1" ht="15" customHeight="1" x14ac:dyDescent="0.25">
      <c r="A7671" s="63" t="s">
        <v>2466</v>
      </c>
      <c r="B7671" s="63" t="s">
        <v>3</v>
      </c>
      <c r="C7671" s="64" t="s">
        <v>13</v>
      </c>
      <c r="D7671" s="64" t="s">
        <v>2468</v>
      </c>
      <c r="E7671" s="65" t="s">
        <v>1</v>
      </c>
      <c r="F7671" s="65" t="s">
        <v>1</v>
      </c>
      <c r="G7671" s="65" t="s">
        <v>1</v>
      </c>
      <c r="H7671" s="65" t="s">
        <v>2467</v>
      </c>
      <c r="I7671" s="26">
        <v>0</v>
      </c>
      <c r="J7671" s="26" t="s">
        <v>1</v>
      </c>
      <c r="K7671" s="26">
        <v>0</v>
      </c>
      <c r="L7671" s="26"/>
      <c r="M7671" s="26"/>
      <c r="N7671" s="26"/>
      <c r="O7671" s="26"/>
      <c r="P7671" s="26"/>
      <c r="Q7671" s="26"/>
      <c r="R7671" s="90"/>
      <c r="S7671" s="90"/>
      <c r="T7671" s="90"/>
      <c r="U7671" s="90"/>
      <c r="V7671" s="90"/>
      <c r="W7671" s="90"/>
      <c r="X7671" s="90"/>
      <c r="Y7671" s="90"/>
    </row>
    <row r="7672" spans="1:25" ht="15" customHeight="1" x14ac:dyDescent="0.25">
      <c r="A7672" s="64" t="s">
        <v>2466</v>
      </c>
      <c r="B7672" s="64" t="s">
        <v>3</v>
      </c>
      <c r="C7672" s="64" t="s">
        <v>13</v>
      </c>
      <c r="D7672" s="64" t="s">
        <v>2468</v>
      </c>
      <c r="E7672" s="20" t="s">
        <v>61</v>
      </c>
      <c r="F7672" s="64" t="s">
        <v>2688</v>
      </c>
      <c r="G7672" s="53" t="s">
        <v>2469</v>
      </c>
      <c r="H7672" s="53" t="s">
        <v>2689</v>
      </c>
      <c r="I7672" s="26">
        <v>30000</v>
      </c>
      <c r="J7672" s="26">
        <v>30000</v>
      </c>
      <c r="K7672" s="26">
        <v>23000</v>
      </c>
      <c r="L7672" s="26">
        <f t="shared" si="7099"/>
        <v>7000</v>
      </c>
      <c r="M7672" s="26">
        <v>7000</v>
      </c>
      <c r="N7672" s="26"/>
      <c r="O7672" s="26"/>
      <c r="P7672" s="26">
        <f t="shared" si="7100"/>
        <v>30000</v>
      </c>
      <c r="Q7672" s="26">
        <f t="shared" si="7101"/>
        <v>100</v>
      </c>
      <c r="R7672" s="90"/>
      <c r="S7672" s="90"/>
      <c r="T7672" s="90"/>
      <c r="U7672" s="90"/>
      <c r="V7672" s="90"/>
      <c r="W7672" s="90"/>
      <c r="X7672" s="90"/>
      <c r="Y7672" s="90"/>
    </row>
    <row r="7673" spans="1:25" ht="15" customHeight="1" x14ac:dyDescent="0.25">
      <c r="A7673" s="64" t="s">
        <v>2466</v>
      </c>
      <c r="B7673" s="64" t="s">
        <v>3</v>
      </c>
      <c r="C7673" s="64" t="s">
        <v>13</v>
      </c>
      <c r="D7673" s="64" t="s">
        <v>2468</v>
      </c>
      <c r="E7673" s="20" t="s">
        <v>61</v>
      </c>
      <c r="F7673" s="64" t="s">
        <v>2690</v>
      </c>
      <c r="G7673" s="53" t="s">
        <v>144</v>
      </c>
      <c r="H7673" s="53" t="s">
        <v>2691</v>
      </c>
      <c r="I7673" s="26">
        <v>15000</v>
      </c>
      <c r="J7673" s="26">
        <v>15000</v>
      </c>
      <c r="K7673" s="26">
        <v>15000</v>
      </c>
      <c r="L7673" s="26">
        <f t="shared" si="7099"/>
        <v>0</v>
      </c>
      <c r="M7673" s="26"/>
      <c r="N7673" s="26"/>
      <c r="O7673" s="26"/>
      <c r="P7673" s="26">
        <f t="shared" si="7100"/>
        <v>15000</v>
      </c>
      <c r="Q7673" s="26">
        <f t="shared" si="7101"/>
        <v>100</v>
      </c>
      <c r="R7673" s="90"/>
      <c r="S7673" s="90"/>
      <c r="T7673" s="90"/>
      <c r="U7673" s="90"/>
      <c r="V7673" s="90"/>
      <c r="W7673" s="90"/>
      <c r="X7673" s="90"/>
      <c r="Y7673" s="90"/>
    </row>
    <row r="7674" spans="1:25" ht="15" customHeight="1" x14ac:dyDescent="0.25">
      <c r="A7674" s="64" t="s">
        <v>2466</v>
      </c>
      <c r="B7674" s="64" t="s">
        <v>3</v>
      </c>
      <c r="C7674" s="64" t="s">
        <v>13</v>
      </c>
      <c r="D7674" s="64" t="s">
        <v>2468</v>
      </c>
      <c r="E7674" s="20" t="s">
        <v>61</v>
      </c>
      <c r="F7674" s="64" t="s">
        <v>2692</v>
      </c>
      <c r="G7674" s="53" t="s">
        <v>2469</v>
      </c>
      <c r="H7674" s="53" t="s">
        <v>2693</v>
      </c>
      <c r="I7674" s="26">
        <v>7000</v>
      </c>
      <c r="J7674" s="26">
        <v>7000</v>
      </c>
      <c r="K7674" s="26">
        <v>7000</v>
      </c>
      <c r="L7674" s="26">
        <f t="shared" si="7099"/>
        <v>0</v>
      </c>
      <c r="M7674" s="26"/>
      <c r="N7674" s="26"/>
      <c r="O7674" s="26"/>
      <c r="P7674" s="26">
        <f t="shared" si="7100"/>
        <v>7000</v>
      </c>
      <c r="Q7674" s="26">
        <f t="shared" si="7101"/>
        <v>100</v>
      </c>
      <c r="R7674" s="90"/>
      <c r="S7674" s="90"/>
      <c r="T7674" s="90"/>
      <c r="U7674" s="90"/>
      <c r="V7674" s="90"/>
      <c r="W7674" s="90"/>
      <c r="X7674" s="90"/>
      <c r="Y7674" s="90"/>
    </row>
    <row r="7675" spans="1:25" ht="15" customHeight="1" x14ac:dyDescent="0.25">
      <c r="A7675" s="64" t="s">
        <v>2466</v>
      </c>
      <c r="B7675" s="64" t="s">
        <v>3</v>
      </c>
      <c r="C7675" s="64" t="s">
        <v>13</v>
      </c>
      <c r="D7675" s="64" t="s">
        <v>2468</v>
      </c>
      <c r="E7675" s="20" t="s">
        <v>61</v>
      </c>
      <c r="F7675" s="64" t="s">
        <v>2694</v>
      </c>
      <c r="G7675" s="53" t="s">
        <v>2469</v>
      </c>
      <c r="H7675" s="53" t="s">
        <v>2695</v>
      </c>
      <c r="I7675" s="26">
        <v>14000</v>
      </c>
      <c r="J7675" s="26">
        <v>14000</v>
      </c>
      <c r="K7675" s="26">
        <v>14000</v>
      </c>
      <c r="L7675" s="26">
        <f t="shared" si="7099"/>
        <v>0</v>
      </c>
      <c r="M7675" s="26"/>
      <c r="N7675" s="26"/>
      <c r="O7675" s="26"/>
      <c r="P7675" s="26">
        <f t="shared" si="7100"/>
        <v>14000</v>
      </c>
      <c r="Q7675" s="26">
        <f t="shared" si="7101"/>
        <v>100</v>
      </c>
      <c r="R7675" s="90"/>
      <c r="S7675" s="90"/>
      <c r="T7675" s="90"/>
      <c r="U7675" s="90"/>
      <c r="V7675" s="90"/>
      <c r="W7675" s="90"/>
      <c r="X7675" s="90"/>
      <c r="Y7675" s="90"/>
    </row>
    <row r="7676" spans="1:25" ht="15" customHeight="1" x14ac:dyDescent="0.25">
      <c r="A7676" s="64" t="s">
        <v>2466</v>
      </c>
      <c r="B7676" s="64" t="s">
        <v>3</v>
      </c>
      <c r="C7676" s="64" t="s">
        <v>13</v>
      </c>
      <c r="D7676" s="64" t="s">
        <v>2468</v>
      </c>
      <c r="E7676" s="20" t="s">
        <v>61</v>
      </c>
      <c r="F7676" s="64" t="s">
        <v>2696</v>
      </c>
      <c r="G7676" s="53" t="s">
        <v>144</v>
      </c>
      <c r="H7676" s="53" t="s">
        <v>2697</v>
      </c>
      <c r="I7676" s="26">
        <v>40000</v>
      </c>
      <c r="J7676" s="26">
        <v>40000</v>
      </c>
      <c r="K7676" s="26">
        <v>40000</v>
      </c>
      <c r="L7676" s="26">
        <f t="shared" si="7099"/>
        <v>0</v>
      </c>
      <c r="M7676" s="26"/>
      <c r="N7676" s="26"/>
      <c r="O7676" s="26"/>
      <c r="P7676" s="26">
        <f t="shared" si="7100"/>
        <v>40000</v>
      </c>
      <c r="Q7676" s="26">
        <f t="shared" si="7101"/>
        <v>100</v>
      </c>
      <c r="R7676" s="90"/>
      <c r="S7676" s="90"/>
      <c r="T7676" s="90"/>
      <c r="U7676" s="90"/>
      <c r="V7676" s="90"/>
      <c r="W7676" s="90"/>
      <c r="X7676" s="90"/>
      <c r="Y7676" s="90"/>
    </row>
    <row r="7677" spans="1:25" ht="15" customHeight="1" x14ac:dyDescent="0.25">
      <c r="A7677" s="64" t="s">
        <v>2466</v>
      </c>
      <c r="B7677" s="64" t="s">
        <v>3</v>
      </c>
      <c r="C7677" s="64" t="s">
        <v>13</v>
      </c>
      <c r="D7677" s="64" t="s">
        <v>2468</v>
      </c>
      <c r="E7677" s="20" t="s">
        <v>61</v>
      </c>
      <c r="F7677" s="64" t="s">
        <v>2698</v>
      </c>
      <c r="G7677" s="53" t="s">
        <v>2469</v>
      </c>
      <c r="H7677" s="53" t="s">
        <v>2699</v>
      </c>
      <c r="I7677" s="26">
        <v>92500</v>
      </c>
      <c r="J7677" s="26">
        <v>92500</v>
      </c>
      <c r="K7677" s="26">
        <v>92500</v>
      </c>
      <c r="L7677" s="26">
        <f t="shared" si="7099"/>
        <v>0</v>
      </c>
      <c r="M7677" s="26"/>
      <c r="N7677" s="26"/>
      <c r="O7677" s="26"/>
      <c r="P7677" s="26">
        <f t="shared" si="7100"/>
        <v>92500</v>
      </c>
      <c r="Q7677" s="26">
        <f t="shared" si="7101"/>
        <v>100</v>
      </c>
      <c r="R7677" s="90"/>
      <c r="S7677" s="90"/>
      <c r="T7677" s="90"/>
      <c r="U7677" s="90"/>
      <c r="V7677" s="90"/>
      <c r="W7677" s="90"/>
      <c r="X7677" s="90"/>
      <c r="Y7677" s="90"/>
    </row>
    <row r="7678" spans="1:25" ht="15" customHeight="1" x14ac:dyDescent="0.25">
      <c r="A7678" s="64" t="s">
        <v>2466</v>
      </c>
      <c r="B7678" s="64" t="s">
        <v>3</v>
      </c>
      <c r="C7678" s="64" t="s">
        <v>13</v>
      </c>
      <c r="D7678" s="64" t="s">
        <v>2468</v>
      </c>
      <c r="E7678" s="20" t="s">
        <v>61</v>
      </c>
      <c r="F7678" s="64" t="s">
        <v>2700</v>
      </c>
      <c r="G7678" s="53" t="s">
        <v>144</v>
      </c>
      <c r="H7678" s="53" t="s">
        <v>2701</v>
      </c>
      <c r="I7678" s="26">
        <v>20000</v>
      </c>
      <c r="J7678" s="26">
        <v>20000</v>
      </c>
      <c r="K7678" s="26">
        <v>20000</v>
      </c>
      <c r="L7678" s="26">
        <f t="shared" si="7099"/>
        <v>0</v>
      </c>
      <c r="M7678" s="26"/>
      <c r="N7678" s="26"/>
      <c r="O7678" s="26"/>
      <c r="P7678" s="26">
        <f t="shared" si="7100"/>
        <v>20000</v>
      </c>
      <c r="Q7678" s="26">
        <f t="shared" si="7101"/>
        <v>100</v>
      </c>
      <c r="R7678" s="90"/>
      <c r="S7678" s="90"/>
      <c r="T7678" s="90"/>
      <c r="U7678" s="90"/>
      <c r="V7678" s="90"/>
      <c r="W7678" s="90"/>
      <c r="X7678" s="90"/>
      <c r="Y7678" s="90"/>
    </row>
    <row r="7679" spans="1:25" ht="15" customHeight="1" x14ac:dyDescent="0.25">
      <c r="A7679" s="64" t="s">
        <v>2466</v>
      </c>
      <c r="B7679" s="64" t="s">
        <v>3</v>
      </c>
      <c r="C7679" s="64" t="s">
        <v>13</v>
      </c>
      <c r="D7679" s="64" t="s">
        <v>2468</v>
      </c>
      <c r="E7679" s="20" t="s">
        <v>61</v>
      </c>
      <c r="F7679" s="64" t="s">
        <v>2702</v>
      </c>
      <c r="G7679" s="53" t="s">
        <v>144</v>
      </c>
      <c r="H7679" s="53" t="s">
        <v>2703</v>
      </c>
      <c r="I7679" s="26">
        <v>60000</v>
      </c>
      <c r="J7679" s="26">
        <v>60000</v>
      </c>
      <c r="K7679" s="26">
        <v>60000</v>
      </c>
      <c r="L7679" s="26">
        <f t="shared" si="7099"/>
        <v>0</v>
      </c>
      <c r="M7679" s="26"/>
      <c r="N7679" s="26"/>
      <c r="O7679" s="26"/>
      <c r="P7679" s="26">
        <f t="shared" si="7100"/>
        <v>60000</v>
      </c>
      <c r="Q7679" s="26">
        <f t="shared" si="7101"/>
        <v>100</v>
      </c>
      <c r="R7679" s="90"/>
      <c r="S7679" s="90"/>
      <c r="T7679" s="90"/>
      <c r="U7679" s="90"/>
      <c r="V7679" s="90"/>
      <c r="W7679" s="90"/>
      <c r="X7679" s="90"/>
      <c r="Y7679" s="90"/>
    </row>
    <row r="7680" spans="1:25" ht="15" customHeight="1" x14ac:dyDescent="0.25">
      <c r="A7680" s="64" t="s">
        <v>2466</v>
      </c>
      <c r="B7680" s="64" t="s">
        <v>3</v>
      </c>
      <c r="C7680" s="64" t="s">
        <v>13</v>
      </c>
      <c r="D7680" s="64" t="s">
        <v>2468</v>
      </c>
      <c r="E7680" s="20" t="s">
        <v>61</v>
      </c>
      <c r="F7680" s="64" t="s">
        <v>2704</v>
      </c>
      <c r="G7680" s="53" t="s">
        <v>144</v>
      </c>
      <c r="H7680" s="53" t="s">
        <v>2705</v>
      </c>
      <c r="I7680" s="26">
        <v>9000</v>
      </c>
      <c r="J7680" s="26">
        <v>9000</v>
      </c>
      <c r="K7680" s="26">
        <v>4500</v>
      </c>
      <c r="L7680" s="26">
        <f t="shared" si="7099"/>
        <v>0</v>
      </c>
      <c r="M7680" s="26"/>
      <c r="N7680" s="26"/>
      <c r="O7680" s="26"/>
      <c r="P7680" s="26">
        <f t="shared" si="7100"/>
        <v>4500</v>
      </c>
      <c r="Q7680" s="26">
        <f t="shared" si="7101"/>
        <v>50</v>
      </c>
      <c r="R7680" s="90"/>
      <c r="S7680" s="90"/>
      <c r="T7680" s="90"/>
      <c r="U7680" s="90"/>
      <c r="V7680" s="90"/>
      <c r="W7680" s="90"/>
      <c r="X7680" s="90"/>
      <c r="Y7680" s="90"/>
    </row>
    <row r="7681" spans="1:25" ht="15" customHeight="1" x14ac:dyDescent="0.25">
      <c r="A7681" s="64" t="s">
        <v>2466</v>
      </c>
      <c r="B7681" s="64" t="s">
        <v>3</v>
      </c>
      <c r="C7681" s="64" t="s">
        <v>13</v>
      </c>
      <c r="D7681" s="64" t="s">
        <v>2468</v>
      </c>
      <c r="E7681" s="20" t="s">
        <v>61</v>
      </c>
      <c r="F7681" s="64" t="s">
        <v>2706</v>
      </c>
      <c r="G7681" s="53" t="s">
        <v>2469</v>
      </c>
      <c r="H7681" s="53" t="s">
        <v>2707</v>
      </c>
      <c r="I7681" s="26">
        <v>30000</v>
      </c>
      <c r="J7681" s="26">
        <v>30000</v>
      </c>
      <c r="K7681" s="26">
        <v>30000</v>
      </c>
      <c r="L7681" s="26">
        <f t="shared" si="7099"/>
        <v>0</v>
      </c>
      <c r="M7681" s="26"/>
      <c r="N7681" s="26"/>
      <c r="O7681" s="26"/>
      <c r="P7681" s="26">
        <f t="shared" si="7100"/>
        <v>30000</v>
      </c>
      <c r="Q7681" s="26">
        <f t="shared" si="7101"/>
        <v>100</v>
      </c>
      <c r="R7681" s="90"/>
      <c r="S7681" s="90"/>
      <c r="T7681" s="90"/>
      <c r="U7681" s="90"/>
      <c r="V7681" s="90"/>
      <c r="W7681" s="90"/>
      <c r="X7681" s="90"/>
      <c r="Y7681" s="90"/>
    </row>
    <row r="7682" spans="1:25" ht="15" customHeight="1" x14ac:dyDescent="0.25">
      <c r="A7682" s="64" t="s">
        <v>2466</v>
      </c>
      <c r="B7682" s="64" t="s">
        <v>3</v>
      </c>
      <c r="C7682" s="64" t="s">
        <v>13</v>
      </c>
      <c r="D7682" s="64" t="s">
        <v>2468</v>
      </c>
      <c r="E7682" s="20" t="s">
        <v>61</v>
      </c>
      <c r="F7682" s="64" t="s">
        <v>2708</v>
      </c>
      <c r="G7682" s="53" t="s">
        <v>2469</v>
      </c>
      <c r="H7682" s="53" t="s">
        <v>2709</v>
      </c>
      <c r="I7682" s="26">
        <v>250000</v>
      </c>
      <c r="J7682" s="26">
        <v>250000</v>
      </c>
      <c r="K7682" s="26">
        <v>90000</v>
      </c>
      <c r="L7682" s="26">
        <f t="shared" si="7099"/>
        <v>0</v>
      </c>
      <c r="M7682" s="26"/>
      <c r="N7682" s="26"/>
      <c r="O7682" s="26"/>
      <c r="P7682" s="26">
        <f t="shared" si="7100"/>
        <v>90000</v>
      </c>
      <c r="Q7682" s="26">
        <f t="shared" si="7101"/>
        <v>36</v>
      </c>
      <c r="R7682" s="90"/>
      <c r="S7682" s="90"/>
      <c r="T7682" s="90"/>
      <c r="U7682" s="90"/>
      <c r="V7682" s="90"/>
      <c r="W7682" s="90"/>
      <c r="X7682" s="90"/>
      <c r="Y7682" s="90"/>
    </row>
    <row r="7683" spans="1:25" ht="15" customHeight="1" x14ac:dyDescent="0.25">
      <c r="A7683" s="64" t="s">
        <v>2466</v>
      </c>
      <c r="B7683" s="64" t="s">
        <v>3</v>
      </c>
      <c r="C7683" s="64" t="s">
        <v>13</v>
      </c>
      <c r="D7683" s="64" t="s">
        <v>2468</v>
      </c>
      <c r="E7683" s="20" t="s">
        <v>61</v>
      </c>
      <c r="F7683" s="64" t="s">
        <v>2710</v>
      </c>
      <c r="G7683" s="53" t="s">
        <v>2469</v>
      </c>
      <c r="H7683" s="53" t="s">
        <v>2711</v>
      </c>
      <c r="I7683" s="26">
        <v>34000</v>
      </c>
      <c r="J7683" s="26">
        <v>34000</v>
      </c>
      <c r="K7683" s="26">
        <v>34000</v>
      </c>
      <c r="L7683" s="26">
        <f t="shared" si="7099"/>
        <v>0</v>
      </c>
      <c r="M7683" s="26"/>
      <c r="N7683" s="26"/>
      <c r="O7683" s="26"/>
      <c r="P7683" s="26">
        <f t="shared" si="7100"/>
        <v>34000</v>
      </c>
      <c r="Q7683" s="26">
        <f t="shared" si="7101"/>
        <v>100</v>
      </c>
      <c r="R7683" s="90"/>
      <c r="S7683" s="90"/>
      <c r="T7683" s="90"/>
      <c r="U7683" s="90"/>
      <c r="V7683" s="90"/>
      <c r="W7683" s="90"/>
      <c r="X7683" s="90"/>
      <c r="Y7683" s="90"/>
    </row>
    <row r="7684" spans="1:25" ht="15" customHeight="1" x14ac:dyDescent="0.25">
      <c r="A7684" s="64" t="s">
        <v>2466</v>
      </c>
      <c r="B7684" s="64" t="s">
        <v>3</v>
      </c>
      <c r="C7684" s="64" t="s">
        <v>13</v>
      </c>
      <c r="D7684" s="64" t="s">
        <v>2468</v>
      </c>
      <c r="E7684" s="20" t="s">
        <v>61</v>
      </c>
      <c r="F7684" s="64" t="s">
        <v>2712</v>
      </c>
      <c r="G7684" s="53" t="s">
        <v>144</v>
      </c>
      <c r="H7684" s="53" t="s">
        <v>2713</v>
      </c>
      <c r="I7684" s="26">
        <v>10000</v>
      </c>
      <c r="J7684" s="26">
        <v>10000</v>
      </c>
      <c r="K7684" s="26">
        <v>10000</v>
      </c>
      <c r="L7684" s="26">
        <f t="shared" si="7099"/>
        <v>0</v>
      </c>
      <c r="M7684" s="26"/>
      <c r="N7684" s="26"/>
      <c r="O7684" s="26"/>
      <c r="P7684" s="26">
        <f t="shared" si="7100"/>
        <v>10000</v>
      </c>
      <c r="Q7684" s="26">
        <f t="shared" si="7101"/>
        <v>100</v>
      </c>
      <c r="R7684" s="90"/>
      <c r="S7684" s="90"/>
      <c r="T7684" s="90"/>
      <c r="U7684" s="90"/>
      <c r="V7684" s="90"/>
      <c r="W7684" s="90"/>
      <c r="X7684" s="90"/>
      <c r="Y7684" s="90"/>
    </row>
    <row r="7685" spans="1:25" ht="15" customHeight="1" x14ac:dyDescent="0.25">
      <c r="A7685" s="64" t="s">
        <v>2466</v>
      </c>
      <c r="B7685" s="64" t="s">
        <v>3</v>
      </c>
      <c r="C7685" s="64" t="s">
        <v>13</v>
      </c>
      <c r="D7685" s="64" t="s">
        <v>2468</v>
      </c>
      <c r="E7685" s="20" t="s">
        <v>61</v>
      </c>
      <c r="F7685" s="64" t="s">
        <v>2714</v>
      </c>
      <c r="G7685" s="53" t="s">
        <v>144</v>
      </c>
      <c r="H7685" s="53" t="s">
        <v>2715</v>
      </c>
      <c r="I7685" s="26">
        <v>30000</v>
      </c>
      <c r="J7685" s="26">
        <v>30000</v>
      </c>
      <c r="K7685" s="26">
        <v>0</v>
      </c>
      <c r="L7685" s="26">
        <f t="shared" si="7099"/>
        <v>30000</v>
      </c>
      <c r="M7685" s="26">
        <v>30000</v>
      </c>
      <c r="N7685" s="26"/>
      <c r="O7685" s="26"/>
      <c r="P7685" s="26">
        <f t="shared" si="7100"/>
        <v>30000</v>
      </c>
      <c r="Q7685" s="26">
        <f t="shared" si="7101"/>
        <v>100</v>
      </c>
      <c r="R7685" s="90"/>
      <c r="S7685" s="90"/>
      <c r="T7685" s="90"/>
      <c r="U7685" s="90"/>
      <c r="V7685" s="90"/>
      <c r="W7685" s="90"/>
      <c r="X7685" s="90"/>
      <c r="Y7685" s="90"/>
    </row>
    <row r="7686" spans="1:25" ht="15" customHeight="1" x14ac:dyDescent="0.25">
      <c r="A7686" s="64" t="s">
        <v>2466</v>
      </c>
      <c r="B7686" s="64" t="s">
        <v>3</v>
      </c>
      <c r="C7686" s="64" t="s">
        <v>13</v>
      </c>
      <c r="D7686" s="64" t="s">
        <v>2468</v>
      </c>
      <c r="E7686" s="20" t="s">
        <v>61</v>
      </c>
      <c r="F7686" s="64" t="s">
        <v>2716</v>
      </c>
      <c r="G7686" s="53" t="s">
        <v>144</v>
      </c>
      <c r="H7686" s="53" t="s">
        <v>2717</v>
      </c>
      <c r="I7686" s="26">
        <v>80000</v>
      </c>
      <c r="J7686" s="26">
        <v>80000</v>
      </c>
      <c r="K7686" s="26">
        <v>0</v>
      </c>
      <c r="L7686" s="26">
        <f t="shared" si="7099"/>
        <v>80000</v>
      </c>
      <c r="M7686" s="26"/>
      <c r="N7686" s="26">
        <v>30000</v>
      </c>
      <c r="O7686" s="26">
        <v>50000</v>
      </c>
      <c r="P7686" s="26">
        <f t="shared" si="7100"/>
        <v>80000</v>
      </c>
      <c r="Q7686" s="26">
        <f t="shared" si="7101"/>
        <v>100</v>
      </c>
      <c r="R7686" s="90"/>
      <c r="S7686" s="90"/>
      <c r="T7686" s="90"/>
      <c r="U7686" s="90"/>
      <c r="V7686" s="90"/>
      <c r="W7686" s="90"/>
      <c r="X7686" s="90"/>
      <c r="Y7686" s="90"/>
    </row>
    <row r="7687" spans="1:25" ht="15" customHeight="1" x14ac:dyDescent="0.25">
      <c r="A7687" s="64" t="s">
        <v>2466</v>
      </c>
      <c r="B7687" s="64" t="s">
        <v>3</v>
      </c>
      <c r="C7687" s="64" t="s">
        <v>13</v>
      </c>
      <c r="D7687" s="64" t="s">
        <v>2468</v>
      </c>
      <c r="E7687" s="20" t="s">
        <v>61</v>
      </c>
      <c r="F7687" s="64" t="s">
        <v>2718</v>
      </c>
      <c r="G7687" s="53" t="s">
        <v>2469</v>
      </c>
      <c r="H7687" s="53" t="s">
        <v>2719</v>
      </c>
      <c r="I7687" s="26">
        <v>20000</v>
      </c>
      <c r="J7687" s="26">
        <v>20000</v>
      </c>
      <c r="K7687" s="26">
        <v>20000</v>
      </c>
      <c r="L7687" s="26">
        <f t="shared" si="7099"/>
        <v>0</v>
      </c>
      <c r="M7687" s="26"/>
      <c r="N7687" s="26"/>
      <c r="O7687" s="26"/>
      <c r="P7687" s="26">
        <f t="shared" si="7100"/>
        <v>20000</v>
      </c>
      <c r="Q7687" s="26">
        <f t="shared" si="7101"/>
        <v>100</v>
      </c>
      <c r="R7687" s="90"/>
      <c r="S7687" s="90"/>
      <c r="T7687" s="90"/>
      <c r="U7687" s="90"/>
      <c r="V7687" s="90"/>
      <c r="W7687" s="90"/>
      <c r="X7687" s="90"/>
      <c r="Y7687" s="90"/>
    </row>
    <row r="7688" spans="1:25" ht="15" customHeight="1" x14ac:dyDescent="0.25">
      <c r="A7688" s="64" t="s">
        <v>2466</v>
      </c>
      <c r="B7688" s="64" t="s">
        <v>3</v>
      </c>
      <c r="C7688" s="64" t="s">
        <v>13</v>
      </c>
      <c r="D7688" s="64" t="s">
        <v>2468</v>
      </c>
      <c r="E7688" s="20" t="s">
        <v>61</v>
      </c>
      <c r="F7688" s="64" t="s">
        <v>2720</v>
      </c>
      <c r="G7688" s="53" t="s">
        <v>144</v>
      </c>
      <c r="H7688" s="53" t="s">
        <v>2721</v>
      </c>
      <c r="I7688" s="26">
        <v>40000</v>
      </c>
      <c r="J7688" s="26">
        <v>40000</v>
      </c>
      <c r="K7688" s="26">
        <v>10000</v>
      </c>
      <c r="L7688" s="26">
        <f t="shared" si="7099"/>
        <v>30000</v>
      </c>
      <c r="M7688" s="26">
        <v>20000</v>
      </c>
      <c r="N7688" s="26">
        <v>10000</v>
      </c>
      <c r="O7688" s="26"/>
      <c r="P7688" s="26">
        <f t="shared" si="7100"/>
        <v>40000</v>
      </c>
      <c r="Q7688" s="26">
        <f t="shared" si="7101"/>
        <v>100</v>
      </c>
      <c r="R7688" s="90"/>
      <c r="S7688" s="90"/>
      <c r="T7688" s="90"/>
      <c r="U7688" s="90"/>
      <c r="V7688" s="90"/>
      <c r="W7688" s="90"/>
      <c r="X7688" s="90"/>
      <c r="Y7688" s="90"/>
    </row>
    <row r="7689" spans="1:25" ht="15" customHeight="1" x14ac:dyDescent="0.25">
      <c r="A7689" s="64" t="s">
        <v>2466</v>
      </c>
      <c r="B7689" s="64" t="s">
        <v>3</v>
      </c>
      <c r="C7689" s="64" t="s">
        <v>13</v>
      </c>
      <c r="D7689" s="64" t="s">
        <v>2468</v>
      </c>
      <c r="E7689" s="20" t="s">
        <v>61</v>
      </c>
      <c r="F7689" s="64" t="s">
        <v>2722</v>
      </c>
      <c r="G7689" s="53" t="s">
        <v>144</v>
      </c>
      <c r="H7689" s="53" t="s">
        <v>2723</v>
      </c>
      <c r="I7689" s="26">
        <v>30000</v>
      </c>
      <c r="J7689" s="26">
        <v>30000</v>
      </c>
      <c r="K7689" s="26">
        <v>0</v>
      </c>
      <c r="L7689" s="26">
        <f t="shared" si="7099"/>
        <v>0</v>
      </c>
      <c r="M7689" s="26"/>
      <c r="N7689" s="26"/>
      <c r="O7689" s="26"/>
      <c r="P7689" s="26">
        <f t="shared" si="7100"/>
        <v>0</v>
      </c>
      <c r="Q7689" s="26">
        <f t="shared" si="7101"/>
        <v>0</v>
      </c>
      <c r="R7689" s="90"/>
      <c r="S7689" s="90"/>
      <c r="T7689" s="90"/>
      <c r="U7689" s="90"/>
      <c r="V7689" s="90"/>
      <c r="W7689" s="90"/>
      <c r="X7689" s="90"/>
      <c r="Y7689" s="90"/>
    </row>
    <row r="7690" spans="1:25" ht="15" customHeight="1" x14ac:dyDescent="0.25">
      <c r="A7690" s="64" t="s">
        <v>2466</v>
      </c>
      <c r="B7690" s="64" t="s">
        <v>3</v>
      </c>
      <c r="C7690" s="64" t="s">
        <v>13</v>
      </c>
      <c r="D7690" s="64" t="s">
        <v>2468</v>
      </c>
      <c r="E7690" s="20" t="s">
        <v>61</v>
      </c>
      <c r="F7690" s="64" t="s">
        <v>2724</v>
      </c>
      <c r="G7690" s="53" t="s">
        <v>2469</v>
      </c>
      <c r="H7690" s="53" t="s">
        <v>2725</v>
      </c>
      <c r="I7690" s="26">
        <v>100000</v>
      </c>
      <c r="J7690" s="26">
        <v>100000</v>
      </c>
      <c r="K7690" s="26">
        <v>70000</v>
      </c>
      <c r="L7690" s="26">
        <f t="shared" si="7099"/>
        <v>30000</v>
      </c>
      <c r="M7690" s="26">
        <v>30000</v>
      </c>
      <c r="N7690" s="26"/>
      <c r="O7690" s="26"/>
      <c r="P7690" s="26">
        <f t="shared" si="7100"/>
        <v>100000</v>
      </c>
      <c r="Q7690" s="26">
        <f t="shared" si="7101"/>
        <v>100</v>
      </c>
      <c r="R7690" s="90"/>
      <c r="S7690" s="90"/>
      <c r="T7690" s="90"/>
      <c r="U7690" s="90"/>
      <c r="V7690" s="90"/>
      <c r="W7690" s="90"/>
      <c r="X7690" s="90"/>
      <c r="Y7690" s="90"/>
    </row>
    <row r="7691" spans="1:25" ht="15" customHeight="1" x14ac:dyDescent="0.25">
      <c r="A7691" s="64" t="s">
        <v>2466</v>
      </c>
      <c r="B7691" s="64" t="s">
        <v>3</v>
      </c>
      <c r="C7691" s="64" t="s">
        <v>13</v>
      </c>
      <c r="D7691" s="64" t="s">
        <v>2468</v>
      </c>
      <c r="E7691" s="20" t="s">
        <v>61</v>
      </c>
      <c r="F7691" s="64" t="s">
        <v>2726</v>
      </c>
      <c r="G7691" s="53" t="s">
        <v>2469</v>
      </c>
      <c r="H7691" s="53" t="s">
        <v>2727</v>
      </c>
      <c r="I7691" s="26">
        <v>6500</v>
      </c>
      <c r="J7691" s="26">
        <v>6500</v>
      </c>
      <c r="K7691" s="26">
        <v>6500</v>
      </c>
      <c r="L7691" s="26">
        <f t="shared" si="7099"/>
        <v>0</v>
      </c>
      <c r="M7691" s="26"/>
      <c r="N7691" s="26"/>
      <c r="O7691" s="26"/>
      <c r="P7691" s="26">
        <f t="shared" si="7100"/>
        <v>6500</v>
      </c>
      <c r="Q7691" s="26">
        <f t="shared" si="7101"/>
        <v>100</v>
      </c>
      <c r="R7691" s="90"/>
      <c r="S7691" s="90"/>
      <c r="T7691" s="90"/>
      <c r="U7691" s="90"/>
      <c r="V7691" s="90"/>
      <c r="W7691" s="90"/>
      <c r="X7691" s="90"/>
      <c r="Y7691" s="90"/>
    </row>
    <row r="7692" spans="1:25" ht="15" customHeight="1" x14ac:dyDescent="0.25">
      <c r="A7692" s="64" t="s">
        <v>2466</v>
      </c>
      <c r="B7692" s="64" t="s">
        <v>3</v>
      </c>
      <c r="C7692" s="64" t="s">
        <v>13</v>
      </c>
      <c r="D7692" s="64" t="s">
        <v>2468</v>
      </c>
      <c r="E7692" s="20" t="s">
        <v>61</v>
      </c>
      <c r="F7692" s="64" t="s">
        <v>2728</v>
      </c>
      <c r="G7692" s="53" t="s">
        <v>2469</v>
      </c>
      <c r="H7692" s="53" t="s">
        <v>2729</v>
      </c>
      <c r="I7692" s="26">
        <v>30000</v>
      </c>
      <c r="J7692" s="26">
        <v>30000</v>
      </c>
      <c r="K7692" s="26">
        <v>30000</v>
      </c>
      <c r="L7692" s="26">
        <f t="shared" si="7099"/>
        <v>0</v>
      </c>
      <c r="M7692" s="26"/>
      <c r="N7692" s="26"/>
      <c r="O7692" s="26"/>
      <c r="P7692" s="26">
        <f t="shared" si="7100"/>
        <v>30000</v>
      </c>
      <c r="Q7692" s="26">
        <f t="shared" si="7101"/>
        <v>100</v>
      </c>
      <c r="R7692" s="90"/>
      <c r="S7692" s="90"/>
      <c r="T7692" s="90"/>
      <c r="U7692" s="90"/>
      <c r="V7692" s="90"/>
      <c r="W7692" s="90"/>
      <c r="X7692" s="90"/>
      <c r="Y7692" s="90"/>
    </row>
    <row r="7693" spans="1:25" ht="15" customHeight="1" x14ac:dyDescent="0.25">
      <c r="A7693" s="64" t="s">
        <v>2466</v>
      </c>
      <c r="B7693" s="64" t="s">
        <v>3</v>
      </c>
      <c r="C7693" s="64" t="s">
        <v>13</v>
      </c>
      <c r="D7693" s="64" t="s">
        <v>2468</v>
      </c>
      <c r="E7693" s="20" t="s">
        <v>61</v>
      </c>
      <c r="F7693" s="64" t="s">
        <v>2730</v>
      </c>
      <c r="G7693" s="53" t="s">
        <v>2469</v>
      </c>
      <c r="H7693" s="53" t="s">
        <v>2731</v>
      </c>
      <c r="I7693" s="26">
        <v>33000</v>
      </c>
      <c r="J7693" s="26">
        <v>33000</v>
      </c>
      <c r="K7693" s="26">
        <v>33000</v>
      </c>
      <c r="L7693" s="26">
        <f t="shared" si="7099"/>
        <v>0</v>
      </c>
      <c r="M7693" s="26"/>
      <c r="N7693" s="26"/>
      <c r="O7693" s="26"/>
      <c r="P7693" s="26">
        <f t="shared" si="7100"/>
        <v>33000</v>
      </c>
      <c r="Q7693" s="26">
        <f t="shared" si="7101"/>
        <v>100</v>
      </c>
      <c r="R7693" s="90"/>
      <c r="S7693" s="90"/>
      <c r="T7693" s="90"/>
      <c r="U7693" s="90"/>
      <c r="V7693" s="90"/>
      <c r="W7693" s="90"/>
      <c r="X7693" s="90"/>
      <c r="Y7693" s="90"/>
    </row>
    <row r="7694" spans="1:25" s="14" customFormat="1" ht="15" customHeight="1" x14ac:dyDescent="0.25">
      <c r="A7694" s="84" t="s">
        <v>2466</v>
      </c>
      <c r="B7694" s="84" t="s">
        <v>3</v>
      </c>
      <c r="C7694" s="84" t="s">
        <v>13</v>
      </c>
      <c r="D7694" s="84" t="s">
        <v>2468</v>
      </c>
      <c r="E7694" s="85" t="s">
        <v>3788</v>
      </c>
      <c r="F7694" s="84" t="s">
        <v>3791</v>
      </c>
      <c r="G7694" s="86" t="s">
        <v>2469</v>
      </c>
      <c r="H7694" s="86" t="s">
        <v>3962</v>
      </c>
      <c r="I7694" s="37">
        <v>0</v>
      </c>
      <c r="J7694" s="37">
        <v>0</v>
      </c>
      <c r="K7694" s="37">
        <v>0</v>
      </c>
      <c r="L7694" s="37">
        <f t="shared" si="7099"/>
        <v>0</v>
      </c>
      <c r="M7694" s="37"/>
      <c r="N7694" s="37"/>
      <c r="O7694" s="37"/>
      <c r="P7694" s="37">
        <f t="shared" si="7100"/>
        <v>0</v>
      </c>
      <c r="Q7694" s="37" t="str">
        <f t="shared" ref="Q7694" si="7102">IF(I7694=0,"-",P7694/I7694*100)</f>
        <v>-</v>
      </c>
      <c r="R7694" s="97"/>
      <c r="S7694" s="97"/>
      <c r="T7694" s="97"/>
      <c r="U7694" s="97"/>
      <c r="V7694" s="97"/>
      <c r="W7694" s="97"/>
      <c r="X7694" s="97"/>
      <c r="Y7694" s="97"/>
    </row>
    <row r="7695" spans="1:25" ht="15" customHeight="1" x14ac:dyDescent="0.25">
      <c r="A7695" s="64" t="s">
        <v>2466</v>
      </c>
      <c r="B7695" s="64" t="s">
        <v>3</v>
      </c>
      <c r="C7695" s="64" t="s">
        <v>13</v>
      </c>
      <c r="D7695" s="64" t="s">
        <v>2468</v>
      </c>
      <c r="E7695" s="20" t="s">
        <v>61</v>
      </c>
      <c r="F7695" s="64" t="s">
        <v>2732</v>
      </c>
      <c r="G7695" s="53" t="s">
        <v>144</v>
      </c>
      <c r="H7695" s="53" t="s">
        <v>2733</v>
      </c>
      <c r="I7695" s="26">
        <v>200000</v>
      </c>
      <c r="J7695" s="26">
        <v>200000</v>
      </c>
      <c r="K7695" s="26">
        <v>50000</v>
      </c>
      <c r="L7695" s="26">
        <f t="shared" si="7099"/>
        <v>0</v>
      </c>
      <c r="M7695" s="26"/>
      <c r="N7695" s="26"/>
      <c r="O7695" s="26"/>
      <c r="P7695" s="26">
        <f t="shared" si="7100"/>
        <v>50000</v>
      </c>
      <c r="Q7695" s="26">
        <f t="shared" si="7101"/>
        <v>25</v>
      </c>
      <c r="R7695" s="90"/>
      <c r="S7695" s="90"/>
      <c r="T7695" s="90"/>
      <c r="U7695" s="90"/>
      <c r="V7695" s="90"/>
      <c r="W7695" s="90"/>
      <c r="X7695" s="90"/>
      <c r="Y7695" s="90"/>
    </row>
    <row r="7696" spans="1:25" ht="15" customHeight="1" x14ac:dyDescent="0.25">
      <c r="A7696" s="64" t="s">
        <v>2466</v>
      </c>
      <c r="B7696" s="64" t="s">
        <v>3</v>
      </c>
      <c r="C7696" s="64" t="s">
        <v>13</v>
      </c>
      <c r="D7696" s="64" t="s">
        <v>2468</v>
      </c>
      <c r="E7696" s="20" t="s">
        <v>61</v>
      </c>
      <c r="F7696" s="64" t="s">
        <v>2734</v>
      </c>
      <c r="G7696" s="53" t="s">
        <v>144</v>
      </c>
      <c r="H7696" s="53" t="s">
        <v>2735</v>
      </c>
      <c r="I7696" s="26">
        <v>150000</v>
      </c>
      <c r="J7696" s="26">
        <v>150000</v>
      </c>
      <c r="K7696" s="26">
        <v>100000</v>
      </c>
      <c r="L7696" s="26">
        <f t="shared" ref="L7696:L7759" si="7103">SUM(M7696:O7696)</f>
        <v>50000</v>
      </c>
      <c r="M7696" s="26">
        <v>25000</v>
      </c>
      <c r="N7696" s="26">
        <v>25000</v>
      </c>
      <c r="O7696" s="26"/>
      <c r="P7696" s="26">
        <f t="shared" ref="P7696:P7759" si="7104">K7696+L7696</f>
        <v>150000</v>
      </c>
      <c r="Q7696" s="26">
        <f t="shared" ref="Q7696:Q7759" si="7105">IF(J7696=0,"-",P7696/J7696*100)</f>
        <v>100</v>
      </c>
      <c r="R7696" s="90"/>
      <c r="S7696" s="90"/>
      <c r="T7696" s="90"/>
      <c r="U7696" s="90"/>
      <c r="V7696" s="90"/>
      <c r="W7696" s="90"/>
      <c r="X7696" s="90"/>
      <c r="Y7696" s="90"/>
    </row>
    <row r="7697" spans="1:25" ht="15" customHeight="1" x14ac:dyDescent="0.25">
      <c r="A7697" s="64" t="s">
        <v>2466</v>
      </c>
      <c r="B7697" s="64" t="s">
        <v>3</v>
      </c>
      <c r="C7697" s="64" t="s">
        <v>13</v>
      </c>
      <c r="D7697" s="64" t="s">
        <v>2468</v>
      </c>
      <c r="E7697" s="20" t="s">
        <v>61</v>
      </c>
      <c r="F7697" s="64" t="s">
        <v>2736</v>
      </c>
      <c r="G7697" s="53" t="s">
        <v>144</v>
      </c>
      <c r="H7697" s="53" t="s">
        <v>2737</v>
      </c>
      <c r="I7697" s="26">
        <v>50000</v>
      </c>
      <c r="J7697" s="26">
        <v>50000</v>
      </c>
      <c r="K7697" s="26">
        <v>50000</v>
      </c>
      <c r="L7697" s="26">
        <f t="shared" si="7103"/>
        <v>0</v>
      </c>
      <c r="M7697" s="26"/>
      <c r="N7697" s="26"/>
      <c r="O7697" s="26"/>
      <c r="P7697" s="26">
        <f t="shared" si="7104"/>
        <v>50000</v>
      </c>
      <c r="Q7697" s="26">
        <f t="shared" si="7105"/>
        <v>100</v>
      </c>
      <c r="R7697" s="90"/>
      <c r="S7697" s="90"/>
      <c r="T7697" s="90"/>
      <c r="U7697" s="90"/>
      <c r="V7697" s="90"/>
      <c r="W7697" s="90"/>
      <c r="X7697" s="90"/>
      <c r="Y7697" s="90"/>
    </row>
    <row r="7698" spans="1:25" ht="15" customHeight="1" x14ac:dyDescent="0.25">
      <c r="A7698" s="64" t="s">
        <v>2466</v>
      </c>
      <c r="B7698" s="64" t="s">
        <v>3</v>
      </c>
      <c r="C7698" s="64" t="s">
        <v>13</v>
      </c>
      <c r="D7698" s="64" t="s">
        <v>2468</v>
      </c>
      <c r="E7698" s="20" t="s">
        <v>61</v>
      </c>
      <c r="F7698" s="64" t="s">
        <v>2738</v>
      </c>
      <c r="G7698" s="53" t="s">
        <v>144</v>
      </c>
      <c r="H7698" s="53" t="s">
        <v>2739</v>
      </c>
      <c r="I7698" s="26">
        <v>100000</v>
      </c>
      <c r="J7698" s="26">
        <v>100000</v>
      </c>
      <c r="K7698" s="26">
        <v>0</v>
      </c>
      <c r="L7698" s="26">
        <f t="shared" si="7103"/>
        <v>0</v>
      </c>
      <c r="M7698" s="26"/>
      <c r="N7698" s="26"/>
      <c r="O7698" s="26"/>
      <c r="P7698" s="26">
        <f t="shared" si="7104"/>
        <v>0</v>
      </c>
      <c r="Q7698" s="26">
        <f t="shared" si="7105"/>
        <v>0</v>
      </c>
      <c r="R7698" s="90"/>
      <c r="S7698" s="90"/>
      <c r="T7698" s="90"/>
      <c r="U7698" s="90"/>
      <c r="V7698" s="90"/>
      <c r="W7698" s="90"/>
      <c r="X7698" s="90"/>
      <c r="Y7698" s="90"/>
    </row>
    <row r="7699" spans="1:25" ht="15" customHeight="1" x14ac:dyDescent="0.25">
      <c r="A7699" s="64" t="s">
        <v>2466</v>
      </c>
      <c r="B7699" s="64" t="s">
        <v>3</v>
      </c>
      <c r="C7699" s="64" t="s">
        <v>13</v>
      </c>
      <c r="D7699" s="64" t="s">
        <v>2468</v>
      </c>
      <c r="E7699" s="20" t="s">
        <v>61</v>
      </c>
      <c r="F7699" s="64" t="s">
        <v>2740</v>
      </c>
      <c r="G7699" s="53" t="s">
        <v>144</v>
      </c>
      <c r="H7699" s="53" t="s">
        <v>2741</v>
      </c>
      <c r="I7699" s="26">
        <v>50000</v>
      </c>
      <c r="J7699" s="26">
        <v>50000</v>
      </c>
      <c r="K7699" s="26">
        <v>0</v>
      </c>
      <c r="L7699" s="26">
        <f t="shared" si="7103"/>
        <v>50000</v>
      </c>
      <c r="M7699" s="26"/>
      <c r="N7699" s="26">
        <v>50000</v>
      </c>
      <c r="O7699" s="26"/>
      <c r="P7699" s="26">
        <f t="shared" si="7104"/>
        <v>50000</v>
      </c>
      <c r="Q7699" s="26">
        <f t="shared" si="7105"/>
        <v>100</v>
      </c>
      <c r="R7699" s="90"/>
      <c r="S7699" s="90"/>
      <c r="T7699" s="90"/>
      <c r="U7699" s="90"/>
      <c r="V7699" s="90"/>
      <c r="W7699" s="90"/>
      <c r="X7699" s="90"/>
      <c r="Y7699" s="90"/>
    </row>
    <row r="7700" spans="1:25" ht="15" customHeight="1" x14ac:dyDescent="0.25">
      <c r="A7700" s="64" t="s">
        <v>2466</v>
      </c>
      <c r="B7700" s="64" t="s">
        <v>3</v>
      </c>
      <c r="C7700" s="64" t="s">
        <v>13</v>
      </c>
      <c r="D7700" s="64" t="s">
        <v>2468</v>
      </c>
      <c r="E7700" s="20" t="s">
        <v>61</v>
      </c>
      <c r="F7700" s="64" t="s">
        <v>2742</v>
      </c>
      <c r="G7700" s="53" t="s">
        <v>2469</v>
      </c>
      <c r="H7700" s="53" t="s">
        <v>2743</v>
      </c>
      <c r="I7700" s="26">
        <v>30000</v>
      </c>
      <c r="J7700" s="26">
        <v>30000</v>
      </c>
      <c r="K7700" s="26">
        <v>0</v>
      </c>
      <c r="L7700" s="26">
        <f t="shared" si="7103"/>
        <v>0</v>
      </c>
      <c r="M7700" s="26"/>
      <c r="N7700" s="26"/>
      <c r="O7700" s="26"/>
      <c r="P7700" s="26">
        <f t="shared" si="7104"/>
        <v>0</v>
      </c>
      <c r="Q7700" s="26">
        <f t="shared" si="7105"/>
        <v>0</v>
      </c>
      <c r="R7700" s="90"/>
      <c r="S7700" s="90"/>
      <c r="T7700" s="90"/>
      <c r="U7700" s="90"/>
      <c r="V7700" s="90"/>
      <c r="W7700" s="90"/>
      <c r="X7700" s="90"/>
      <c r="Y7700" s="90"/>
    </row>
    <row r="7701" spans="1:25" ht="15" customHeight="1" x14ac:dyDescent="0.25">
      <c r="A7701" s="64" t="s">
        <v>2466</v>
      </c>
      <c r="B7701" s="64" t="s">
        <v>3</v>
      </c>
      <c r="C7701" s="64" t="s">
        <v>13</v>
      </c>
      <c r="D7701" s="64" t="s">
        <v>2468</v>
      </c>
      <c r="E7701" s="20" t="s">
        <v>61</v>
      </c>
      <c r="F7701" s="64" t="s">
        <v>3662</v>
      </c>
      <c r="G7701" s="53" t="s">
        <v>2469</v>
      </c>
      <c r="H7701" s="53" t="s">
        <v>2744</v>
      </c>
      <c r="I7701" s="26">
        <v>10000</v>
      </c>
      <c r="J7701" s="26">
        <v>10000</v>
      </c>
      <c r="K7701" s="26">
        <v>10000</v>
      </c>
      <c r="L7701" s="26">
        <f t="shared" si="7103"/>
        <v>0</v>
      </c>
      <c r="M7701" s="26"/>
      <c r="N7701" s="26"/>
      <c r="O7701" s="26"/>
      <c r="P7701" s="26">
        <f t="shared" si="7104"/>
        <v>10000</v>
      </c>
      <c r="Q7701" s="26">
        <f t="shared" si="7105"/>
        <v>100</v>
      </c>
      <c r="R7701" s="90"/>
      <c r="S7701" s="90"/>
      <c r="T7701" s="90"/>
      <c r="U7701" s="90"/>
      <c r="V7701" s="90"/>
      <c r="W7701" s="90"/>
      <c r="X7701" s="90"/>
      <c r="Y7701" s="90"/>
    </row>
    <row r="7702" spans="1:25" s="4" customFormat="1" ht="15" customHeight="1" x14ac:dyDescent="0.25">
      <c r="A7702" s="64" t="s">
        <v>2466</v>
      </c>
      <c r="B7702" s="64" t="s">
        <v>3</v>
      </c>
      <c r="C7702" s="64" t="s">
        <v>13</v>
      </c>
      <c r="D7702" s="64" t="s">
        <v>2468</v>
      </c>
      <c r="E7702" s="20" t="s">
        <v>61</v>
      </c>
      <c r="F7702" s="64" t="s">
        <v>3663</v>
      </c>
      <c r="G7702" s="53" t="s">
        <v>2469</v>
      </c>
      <c r="H7702" s="53" t="s">
        <v>3510</v>
      </c>
      <c r="I7702" s="26">
        <v>20000</v>
      </c>
      <c r="J7702" s="26">
        <v>20000</v>
      </c>
      <c r="K7702" s="26">
        <v>20000</v>
      </c>
      <c r="L7702" s="26">
        <f t="shared" si="7103"/>
        <v>0</v>
      </c>
      <c r="M7702" s="26"/>
      <c r="N7702" s="26"/>
      <c r="O7702" s="26"/>
      <c r="P7702" s="26">
        <f t="shared" si="7104"/>
        <v>20000</v>
      </c>
      <c r="Q7702" s="26">
        <f t="shared" si="7105"/>
        <v>100</v>
      </c>
      <c r="R7702" s="90"/>
      <c r="S7702" s="90"/>
      <c r="T7702" s="90"/>
      <c r="U7702" s="90"/>
      <c r="V7702" s="90"/>
      <c r="W7702" s="90"/>
      <c r="X7702" s="90"/>
      <c r="Y7702" s="90"/>
    </row>
    <row r="7703" spans="1:25" s="4" customFormat="1" ht="15" customHeight="1" x14ac:dyDescent="0.25">
      <c r="A7703" s="64" t="s">
        <v>2466</v>
      </c>
      <c r="B7703" s="64" t="s">
        <v>3</v>
      </c>
      <c r="C7703" s="64" t="s">
        <v>13</v>
      </c>
      <c r="D7703" s="64" t="s">
        <v>2468</v>
      </c>
      <c r="E7703" s="20" t="s">
        <v>61</v>
      </c>
      <c r="F7703" s="64" t="s">
        <v>3664</v>
      </c>
      <c r="G7703" s="53" t="s">
        <v>2469</v>
      </c>
      <c r="H7703" s="53" t="s">
        <v>3518</v>
      </c>
      <c r="I7703" s="26">
        <v>20000</v>
      </c>
      <c r="J7703" s="26">
        <v>20000</v>
      </c>
      <c r="K7703" s="26">
        <v>20000</v>
      </c>
      <c r="L7703" s="26">
        <f t="shared" si="7103"/>
        <v>0</v>
      </c>
      <c r="M7703" s="26"/>
      <c r="N7703" s="26"/>
      <c r="O7703" s="26"/>
      <c r="P7703" s="26">
        <f t="shared" si="7104"/>
        <v>20000</v>
      </c>
      <c r="Q7703" s="26">
        <f t="shared" si="7105"/>
        <v>100</v>
      </c>
      <c r="R7703" s="90"/>
      <c r="S7703" s="90"/>
      <c r="T7703" s="90"/>
      <c r="U7703" s="90"/>
      <c r="V7703" s="90"/>
      <c r="W7703" s="90"/>
      <c r="X7703" s="90"/>
      <c r="Y7703" s="90"/>
    </row>
    <row r="7704" spans="1:25" s="4" customFormat="1" ht="15" customHeight="1" x14ac:dyDescent="0.25">
      <c r="A7704" s="64" t="s">
        <v>2466</v>
      </c>
      <c r="B7704" s="64" t="s">
        <v>3</v>
      </c>
      <c r="C7704" s="64" t="s">
        <v>13</v>
      </c>
      <c r="D7704" s="64" t="s">
        <v>2468</v>
      </c>
      <c r="E7704" s="20" t="s">
        <v>61</v>
      </c>
      <c r="F7704" s="64" t="s">
        <v>3665</v>
      </c>
      <c r="G7704" s="53" t="s">
        <v>144</v>
      </c>
      <c r="H7704" s="53" t="s">
        <v>3517</v>
      </c>
      <c r="I7704" s="26">
        <v>50000</v>
      </c>
      <c r="J7704" s="26">
        <v>50000</v>
      </c>
      <c r="K7704" s="26">
        <v>50000</v>
      </c>
      <c r="L7704" s="26">
        <f t="shared" si="7103"/>
        <v>0</v>
      </c>
      <c r="M7704" s="26"/>
      <c r="N7704" s="26"/>
      <c r="O7704" s="26"/>
      <c r="P7704" s="26">
        <f t="shared" si="7104"/>
        <v>50000</v>
      </c>
      <c r="Q7704" s="26">
        <f t="shared" si="7105"/>
        <v>100</v>
      </c>
      <c r="R7704" s="90"/>
      <c r="S7704" s="90"/>
      <c r="T7704" s="90"/>
      <c r="U7704" s="90"/>
      <c r="V7704" s="90"/>
      <c r="W7704" s="90"/>
      <c r="X7704" s="90"/>
      <c r="Y7704" s="90"/>
    </row>
    <row r="7705" spans="1:25" ht="15" customHeight="1" x14ac:dyDescent="0.25">
      <c r="A7705" s="64" t="s">
        <v>2466</v>
      </c>
      <c r="B7705" s="64" t="s">
        <v>3</v>
      </c>
      <c r="C7705" s="64" t="s">
        <v>13</v>
      </c>
      <c r="D7705" s="64" t="s">
        <v>2468</v>
      </c>
      <c r="E7705" s="20" t="s">
        <v>68</v>
      </c>
      <c r="F7705" s="64"/>
      <c r="G7705" s="53" t="s">
        <v>2469</v>
      </c>
      <c r="H7705" s="53" t="s">
        <v>67</v>
      </c>
      <c r="I7705" s="26">
        <v>100</v>
      </c>
      <c r="J7705" s="26">
        <v>100</v>
      </c>
      <c r="K7705" s="26">
        <v>0</v>
      </c>
      <c r="L7705" s="26">
        <f t="shared" si="7103"/>
        <v>0</v>
      </c>
      <c r="M7705" s="26"/>
      <c r="N7705" s="26"/>
      <c r="O7705" s="26"/>
      <c r="P7705" s="26">
        <f t="shared" si="7104"/>
        <v>0</v>
      </c>
      <c r="Q7705" s="26">
        <f t="shared" si="7105"/>
        <v>0</v>
      </c>
      <c r="R7705" s="90"/>
      <c r="S7705" s="90"/>
      <c r="T7705" s="90"/>
      <c r="U7705" s="90"/>
      <c r="V7705" s="90"/>
      <c r="W7705" s="90"/>
      <c r="X7705" s="90"/>
      <c r="Y7705" s="90"/>
    </row>
    <row r="7706" spans="1:25" ht="22.5" customHeight="1" x14ac:dyDescent="0.25">
      <c r="A7706" s="63" t="s">
        <v>1</v>
      </c>
      <c r="B7706" s="63" t="s">
        <v>1</v>
      </c>
      <c r="C7706" s="63" t="s">
        <v>1</v>
      </c>
      <c r="D7706" s="65" t="s">
        <v>1</v>
      </c>
      <c r="E7706" s="65" t="s">
        <v>1</v>
      </c>
      <c r="F7706" s="65" t="s">
        <v>1</v>
      </c>
      <c r="G7706" s="65" t="s">
        <v>1</v>
      </c>
      <c r="H7706" s="66" t="s">
        <v>149</v>
      </c>
      <c r="I7706" s="30">
        <f t="shared" ref="I7706:K7706" si="7106">SUM(I7707)</f>
        <v>1310214</v>
      </c>
      <c r="J7706" s="30">
        <f t="shared" si="7106"/>
        <v>1310100</v>
      </c>
      <c r="K7706" s="30">
        <f t="shared" si="7106"/>
        <v>460000</v>
      </c>
      <c r="L7706" s="30">
        <f t="shared" si="7103"/>
        <v>800000</v>
      </c>
      <c r="M7706" s="30">
        <f t="shared" ref="M7706" si="7107">SUM(M7707)</f>
        <v>800000</v>
      </c>
      <c r="N7706" s="30">
        <f t="shared" ref="N7706:O7706" si="7108">SUM(N7707)</f>
        <v>0</v>
      </c>
      <c r="O7706" s="30">
        <f t="shared" si="7108"/>
        <v>0</v>
      </c>
      <c r="P7706" s="30">
        <f t="shared" si="7104"/>
        <v>1260000</v>
      </c>
      <c r="Q7706" s="30">
        <f t="shared" si="7105"/>
        <v>96.175864437829176</v>
      </c>
      <c r="R7706" s="93"/>
      <c r="S7706" s="93"/>
      <c r="T7706" s="93"/>
      <c r="U7706" s="93"/>
      <c r="V7706" s="93"/>
      <c r="W7706" s="93"/>
      <c r="X7706" s="93"/>
      <c r="Y7706" s="93"/>
    </row>
    <row r="7707" spans="1:25" ht="15" customHeight="1" x14ac:dyDescent="0.25">
      <c r="A7707" s="63" t="s">
        <v>2466</v>
      </c>
      <c r="B7707" s="63" t="s">
        <v>3</v>
      </c>
      <c r="C7707" s="63" t="s">
        <v>13</v>
      </c>
      <c r="D7707" s="63" t="s">
        <v>2468</v>
      </c>
      <c r="E7707" s="65" t="s">
        <v>150</v>
      </c>
      <c r="F7707" s="65" t="s">
        <v>1</v>
      </c>
      <c r="G7707" s="65" t="s">
        <v>1</v>
      </c>
      <c r="H7707" s="65" t="s">
        <v>151</v>
      </c>
      <c r="I7707" s="31">
        <f t="shared" ref="I7707:K7707" si="7109">SUM(I7708,I7711)</f>
        <v>1310214</v>
      </c>
      <c r="J7707" s="31">
        <f t="shared" si="7109"/>
        <v>1310100</v>
      </c>
      <c r="K7707" s="31">
        <f t="shared" si="7109"/>
        <v>460000</v>
      </c>
      <c r="L7707" s="31">
        <f t="shared" si="7103"/>
        <v>800000</v>
      </c>
      <c r="M7707" s="31">
        <f t="shared" ref="M7707" si="7110">SUM(M7708,M7711)</f>
        <v>800000</v>
      </c>
      <c r="N7707" s="31">
        <f t="shared" ref="N7707:O7707" si="7111">SUM(N7708,N7711)</f>
        <v>0</v>
      </c>
      <c r="O7707" s="31">
        <f t="shared" si="7111"/>
        <v>0</v>
      </c>
      <c r="P7707" s="31">
        <f t="shared" si="7104"/>
        <v>1260000</v>
      </c>
      <c r="Q7707" s="31">
        <f t="shared" si="7105"/>
        <v>96.175864437829176</v>
      </c>
      <c r="R7707" s="94"/>
      <c r="S7707" s="94"/>
      <c r="T7707" s="94"/>
      <c r="U7707" s="94"/>
      <c r="V7707" s="94"/>
      <c r="W7707" s="94"/>
      <c r="X7707" s="94"/>
      <c r="Y7707" s="94"/>
    </row>
    <row r="7708" spans="1:25" ht="15" customHeight="1" x14ac:dyDescent="0.25">
      <c r="A7708" s="63" t="s">
        <v>2466</v>
      </c>
      <c r="B7708" s="63" t="s">
        <v>3</v>
      </c>
      <c r="C7708" s="63" t="s">
        <v>13</v>
      </c>
      <c r="D7708" s="63" t="s">
        <v>2468</v>
      </c>
      <c r="E7708" s="63" t="s">
        <v>430</v>
      </c>
      <c r="F7708" s="64" t="s">
        <v>1</v>
      </c>
      <c r="G7708" s="53" t="s">
        <v>1</v>
      </c>
      <c r="H7708" s="65" t="s">
        <v>431</v>
      </c>
      <c r="I7708" s="31">
        <f t="shared" ref="I7708:K7708" si="7112">SUM(I7709:I7710)</f>
        <v>550100</v>
      </c>
      <c r="J7708" s="31">
        <f t="shared" si="7112"/>
        <v>550100</v>
      </c>
      <c r="K7708" s="31">
        <f t="shared" si="7112"/>
        <v>150000</v>
      </c>
      <c r="L7708" s="31">
        <f t="shared" si="7103"/>
        <v>400000</v>
      </c>
      <c r="M7708" s="31">
        <f t="shared" ref="M7708" si="7113">SUM(M7709:M7710)</f>
        <v>400000</v>
      </c>
      <c r="N7708" s="31">
        <f t="shared" ref="N7708:O7708" si="7114">SUM(N7709:N7710)</f>
        <v>0</v>
      </c>
      <c r="O7708" s="31">
        <f t="shared" si="7114"/>
        <v>0</v>
      </c>
      <c r="P7708" s="31">
        <f t="shared" si="7104"/>
        <v>550000</v>
      </c>
      <c r="Q7708" s="31">
        <f t="shared" si="7105"/>
        <v>99.981821487002364</v>
      </c>
      <c r="R7708" s="94"/>
      <c r="S7708" s="94"/>
      <c r="T7708" s="94"/>
      <c r="U7708" s="94"/>
      <c r="V7708" s="94"/>
      <c r="W7708" s="94"/>
      <c r="X7708" s="94"/>
      <c r="Y7708" s="94"/>
    </row>
    <row r="7709" spans="1:25" ht="15" customHeight="1" x14ac:dyDescent="0.25">
      <c r="A7709" s="64" t="s">
        <v>2466</v>
      </c>
      <c r="B7709" s="64" t="s">
        <v>3</v>
      </c>
      <c r="C7709" s="64" t="s">
        <v>13</v>
      </c>
      <c r="D7709" s="64" t="s">
        <v>2468</v>
      </c>
      <c r="E7709" s="20" t="s">
        <v>432</v>
      </c>
      <c r="F7709" s="64" t="s">
        <v>3685</v>
      </c>
      <c r="G7709" s="53" t="s">
        <v>2469</v>
      </c>
      <c r="H7709" s="53" t="s">
        <v>2745</v>
      </c>
      <c r="I7709" s="26">
        <v>400000</v>
      </c>
      <c r="J7709" s="26">
        <v>400000</v>
      </c>
      <c r="K7709" s="26">
        <v>0</v>
      </c>
      <c r="L7709" s="26">
        <f t="shared" si="7103"/>
        <v>400000</v>
      </c>
      <c r="M7709" s="26">
        <v>400000</v>
      </c>
      <c r="N7709" s="26"/>
      <c r="O7709" s="26"/>
      <c r="P7709" s="26">
        <f t="shared" si="7104"/>
        <v>400000</v>
      </c>
      <c r="Q7709" s="26">
        <f t="shared" si="7105"/>
        <v>100</v>
      </c>
      <c r="R7709" s="90"/>
      <c r="S7709" s="90"/>
      <c r="T7709" s="90"/>
      <c r="U7709" s="90"/>
      <c r="V7709" s="90"/>
      <c r="W7709" s="90"/>
      <c r="X7709" s="90"/>
      <c r="Y7709" s="90"/>
    </row>
    <row r="7710" spans="1:25" s="4" customFormat="1" ht="15" customHeight="1" x14ac:dyDescent="0.25">
      <c r="A7710" s="64" t="s">
        <v>2466</v>
      </c>
      <c r="B7710" s="64" t="s">
        <v>3</v>
      </c>
      <c r="C7710" s="64" t="s">
        <v>13</v>
      </c>
      <c r="D7710" s="64" t="s">
        <v>2468</v>
      </c>
      <c r="E7710" s="20" t="s">
        <v>432</v>
      </c>
      <c r="F7710" s="64" t="s">
        <v>3686</v>
      </c>
      <c r="G7710" s="53" t="s">
        <v>144</v>
      </c>
      <c r="H7710" s="53" t="s">
        <v>3526</v>
      </c>
      <c r="I7710" s="26">
        <v>150100</v>
      </c>
      <c r="J7710" s="26">
        <v>150100</v>
      </c>
      <c r="K7710" s="26">
        <v>150000</v>
      </c>
      <c r="L7710" s="26">
        <f t="shared" si="7103"/>
        <v>0</v>
      </c>
      <c r="M7710" s="26"/>
      <c r="N7710" s="26"/>
      <c r="O7710" s="26"/>
      <c r="P7710" s="26">
        <f t="shared" si="7104"/>
        <v>150000</v>
      </c>
      <c r="Q7710" s="26">
        <f t="shared" si="7105"/>
        <v>99.933377748167885</v>
      </c>
      <c r="R7710" s="90"/>
      <c r="S7710" s="90"/>
      <c r="T7710" s="90"/>
      <c r="U7710" s="90"/>
      <c r="V7710" s="90"/>
      <c r="W7710" s="90"/>
      <c r="X7710" s="90"/>
      <c r="Y7710" s="90"/>
    </row>
    <row r="7711" spans="1:25" ht="15" customHeight="1" x14ac:dyDescent="0.25">
      <c r="A7711" s="63" t="s">
        <v>2466</v>
      </c>
      <c r="B7711" s="63" t="s">
        <v>3</v>
      </c>
      <c r="C7711" s="63" t="s">
        <v>13</v>
      </c>
      <c r="D7711" s="63" t="s">
        <v>2468</v>
      </c>
      <c r="E7711" s="63" t="s">
        <v>152</v>
      </c>
      <c r="F7711" s="64" t="s">
        <v>1</v>
      </c>
      <c r="G7711" s="53" t="s">
        <v>1</v>
      </c>
      <c r="H7711" s="65" t="s">
        <v>153</v>
      </c>
      <c r="I7711" s="31">
        <f t="shared" ref="I7711:K7711" si="7115">SUM(I7712:I7718)</f>
        <v>760114</v>
      </c>
      <c r="J7711" s="31">
        <f t="shared" si="7115"/>
        <v>760000</v>
      </c>
      <c r="K7711" s="31">
        <f t="shared" si="7115"/>
        <v>310000</v>
      </c>
      <c r="L7711" s="31">
        <f t="shared" si="7103"/>
        <v>400000</v>
      </c>
      <c r="M7711" s="31">
        <f t="shared" ref="M7711" si="7116">SUM(M7712:M7718)</f>
        <v>400000</v>
      </c>
      <c r="N7711" s="31">
        <f t="shared" ref="N7711:O7711" si="7117">SUM(N7712:N7718)</f>
        <v>0</v>
      </c>
      <c r="O7711" s="31">
        <f t="shared" si="7117"/>
        <v>0</v>
      </c>
      <c r="P7711" s="31">
        <f t="shared" si="7104"/>
        <v>710000</v>
      </c>
      <c r="Q7711" s="31">
        <f t="shared" si="7105"/>
        <v>93.421052631578945</v>
      </c>
      <c r="R7711" s="94"/>
      <c r="S7711" s="94"/>
      <c r="T7711" s="94"/>
      <c r="U7711" s="94"/>
      <c r="V7711" s="94"/>
      <c r="W7711" s="94"/>
      <c r="X7711" s="94"/>
      <c r="Y7711" s="94"/>
    </row>
    <row r="7712" spans="1:25" ht="15" customHeight="1" x14ac:dyDescent="0.25">
      <c r="A7712" s="64" t="s">
        <v>2466</v>
      </c>
      <c r="B7712" s="64" t="s">
        <v>3</v>
      </c>
      <c r="C7712" s="64" t="s">
        <v>13</v>
      </c>
      <c r="D7712" s="64" t="s">
        <v>2468</v>
      </c>
      <c r="E7712" s="20" t="s">
        <v>154</v>
      </c>
      <c r="F7712" s="64" t="s">
        <v>2746</v>
      </c>
      <c r="G7712" s="53" t="s">
        <v>144</v>
      </c>
      <c r="H7712" s="53" t="s">
        <v>2747</v>
      </c>
      <c r="I7712" s="26">
        <v>100000</v>
      </c>
      <c r="J7712" s="26">
        <v>100000</v>
      </c>
      <c r="K7712" s="26">
        <v>100000</v>
      </c>
      <c r="L7712" s="26">
        <f t="shared" si="7103"/>
        <v>0</v>
      </c>
      <c r="M7712" s="26"/>
      <c r="N7712" s="26"/>
      <c r="O7712" s="26"/>
      <c r="P7712" s="26">
        <f t="shared" si="7104"/>
        <v>100000</v>
      </c>
      <c r="Q7712" s="26">
        <f t="shared" si="7105"/>
        <v>100</v>
      </c>
      <c r="R7712" s="90"/>
      <c r="S7712" s="90"/>
      <c r="T7712" s="90"/>
      <c r="U7712" s="90"/>
      <c r="V7712" s="90"/>
      <c r="W7712" s="90"/>
      <c r="X7712" s="90"/>
      <c r="Y7712" s="90"/>
    </row>
    <row r="7713" spans="1:27" s="14" customFormat="1" ht="15" customHeight="1" x14ac:dyDescent="0.25">
      <c r="A7713" s="84" t="s">
        <v>2466</v>
      </c>
      <c r="B7713" s="84" t="s">
        <v>3</v>
      </c>
      <c r="C7713" s="84" t="s">
        <v>13</v>
      </c>
      <c r="D7713" s="84" t="s">
        <v>2468</v>
      </c>
      <c r="E7713" s="85" t="s">
        <v>154</v>
      </c>
      <c r="F7713" s="84" t="s">
        <v>2748</v>
      </c>
      <c r="G7713" s="86" t="s">
        <v>144</v>
      </c>
      <c r="H7713" s="86" t="s">
        <v>3963</v>
      </c>
      <c r="I7713" s="37">
        <v>50114</v>
      </c>
      <c r="J7713" s="37">
        <v>50000</v>
      </c>
      <c r="K7713" s="37">
        <v>0</v>
      </c>
      <c r="L7713" s="37">
        <f t="shared" si="7103"/>
        <v>0</v>
      </c>
      <c r="M7713" s="37"/>
      <c r="N7713" s="37"/>
      <c r="O7713" s="37"/>
      <c r="P7713" s="37">
        <f t="shared" si="7104"/>
        <v>0</v>
      </c>
      <c r="Q7713" s="37">
        <f t="shared" ref="Q7713" si="7118">IF(I7713=0,"-",P7713/I7713*100)</f>
        <v>0</v>
      </c>
      <c r="R7713" s="97"/>
      <c r="S7713" s="97"/>
      <c r="T7713" s="97"/>
      <c r="U7713" s="97"/>
      <c r="V7713" s="97"/>
      <c r="W7713" s="97"/>
      <c r="X7713" s="97"/>
      <c r="Y7713" s="97"/>
    </row>
    <row r="7714" spans="1:27" ht="15" customHeight="1" x14ac:dyDescent="0.25">
      <c r="A7714" s="64" t="s">
        <v>2466</v>
      </c>
      <c r="B7714" s="64" t="s">
        <v>3</v>
      </c>
      <c r="C7714" s="64" t="s">
        <v>13</v>
      </c>
      <c r="D7714" s="64" t="s">
        <v>2468</v>
      </c>
      <c r="E7714" s="20" t="s">
        <v>154</v>
      </c>
      <c r="F7714" s="64" t="s">
        <v>2749</v>
      </c>
      <c r="G7714" s="53" t="s">
        <v>2469</v>
      </c>
      <c r="H7714" s="53" t="s">
        <v>2750</v>
      </c>
      <c r="I7714" s="26">
        <v>200000</v>
      </c>
      <c r="J7714" s="26">
        <v>200000</v>
      </c>
      <c r="K7714" s="26">
        <v>200000</v>
      </c>
      <c r="L7714" s="26">
        <f t="shared" si="7103"/>
        <v>0</v>
      </c>
      <c r="M7714" s="26"/>
      <c r="N7714" s="26"/>
      <c r="O7714" s="26"/>
      <c r="P7714" s="26">
        <f t="shared" si="7104"/>
        <v>200000</v>
      </c>
      <c r="Q7714" s="26">
        <f t="shared" si="7105"/>
        <v>100</v>
      </c>
      <c r="R7714" s="90"/>
      <c r="S7714" s="90"/>
      <c r="T7714" s="90"/>
      <c r="U7714" s="90"/>
      <c r="V7714" s="90"/>
      <c r="W7714" s="90"/>
      <c r="X7714" s="90"/>
      <c r="Y7714" s="90"/>
    </row>
    <row r="7715" spans="1:27" ht="15" customHeight="1" x14ac:dyDescent="0.25">
      <c r="A7715" s="64" t="s">
        <v>2466</v>
      </c>
      <c r="B7715" s="64" t="s">
        <v>3</v>
      </c>
      <c r="C7715" s="64" t="s">
        <v>13</v>
      </c>
      <c r="D7715" s="64" t="s">
        <v>2468</v>
      </c>
      <c r="E7715" s="20" t="s">
        <v>154</v>
      </c>
      <c r="F7715" s="64" t="s">
        <v>2751</v>
      </c>
      <c r="G7715" s="53" t="s">
        <v>2469</v>
      </c>
      <c r="H7715" s="53" t="s">
        <v>2752</v>
      </c>
      <c r="I7715" s="26">
        <v>300000</v>
      </c>
      <c r="J7715" s="26">
        <v>300000</v>
      </c>
      <c r="K7715" s="26">
        <v>0</v>
      </c>
      <c r="L7715" s="26">
        <f t="shared" si="7103"/>
        <v>300000</v>
      </c>
      <c r="M7715" s="26">
        <v>300000</v>
      </c>
      <c r="N7715" s="26"/>
      <c r="O7715" s="26"/>
      <c r="P7715" s="26">
        <f t="shared" si="7104"/>
        <v>300000</v>
      </c>
      <c r="Q7715" s="26">
        <f t="shared" si="7105"/>
        <v>100</v>
      </c>
      <c r="R7715" s="90"/>
      <c r="S7715" s="90"/>
      <c r="T7715" s="90"/>
      <c r="U7715" s="90"/>
      <c r="V7715" s="90"/>
      <c r="W7715" s="90"/>
      <c r="X7715" s="90"/>
      <c r="Y7715" s="90"/>
    </row>
    <row r="7716" spans="1:27" s="14" customFormat="1" ht="15" customHeight="1" x14ac:dyDescent="0.25">
      <c r="A7716" s="84" t="s">
        <v>2466</v>
      </c>
      <c r="B7716" s="84" t="s">
        <v>3</v>
      </c>
      <c r="C7716" s="84" t="s">
        <v>13</v>
      </c>
      <c r="D7716" s="84" t="s">
        <v>2468</v>
      </c>
      <c r="E7716" s="85" t="s">
        <v>3778</v>
      </c>
      <c r="F7716" s="84" t="s">
        <v>3790</v>
      </c>
      <c r="G7716" s="86" t="s">
        <v>2469</v>
      </c>
      <c r="H7716" s="86" t="s">
        <v>3964</v>
      </c>
      <c r="I7716" s="37">
        <v>0</v>
      </c>
      <c r="J7716" s="37">
        <v>0</v>
      </c>
      <c r="K7716" s="37">
        <v>0</v>
      </c>
      <c r="L7716" s="37">
        <f t="shared" si="7103"/>
        <v>0</v>
      </c>
      <c r="M7716" s="37"/>
      <c r="N7716" s="37"/>
      <c r="O7716" s="37"/>
      <c r="P7716" s="37">
        <f t="shared" si="7104"/>
        <v>0</v>
      </c>
      <c r="Q7716" s="37" t="str">
        <f t="shared" ref="Q7716" si="7119">IF(I7716=0,"-",P7716/I7716*100)</f>
        <v>-</v>
      </c>
      <c r="R7716" s="97"/>
      <c r="S7716" s="97"/>
      <c r="T7716" s="97"/>
      <c r="U7716" s="97"/>
      <c r="V7716" s="97"/>
      <c r="W7716" s="97"/>
      <c r="X7716" s="97"/>
      <c r="Y7716" s="97"/>
    </row>
    <row r="7717" spans="1:27" ht="15" customHeight="1" x14ac:dyDescent="0.25">
      <c r="A7717" s="64" t="s">
        <v>2466</v>
      </c>
      <c r="B7717" s="64" t="s">
        <v>3</v>
      </c>
      <c r="C7717" s="64" t="s">
        <v>13</v>
      </c>
      <c r="D7717" s="64" t="s">
        <v>2468</v>
      </c>
      <c r="E7717" s="20" t="s">
        <v>154</v>
      </c>
      <c r="F7717" s="64" t="s">
        <v>2753</v>
      </c>
      <c r="G7717" s="53" t="s">
        <v>2469</v>
      </c>
      <c r="H7717" s="53" t="s">
        <v>2754</v>
      </c>
      <c r="I7717" s="26">
        <v>100000</v>
      </c>
      <c r="J7717" s="26">
        <v>100000</v>
      </c>
      <c r="K7717" s="26">
        <v>0</v>
      </c>
      <c r="L7717" s="26">
        <f t="shared" si="7103"/>
        <v>100000</v>
      </c>
      <c r="M7717" s="26">
        <v>100000</v>
      </c>
      <c r="N7717" s="26"/>
      <c r="O7717" s="26"/>
      <c r="P7717" s="26">
        <f t="shared" si="7104"/>
        <v>100000</v>
      </c>
      <c r="Q7717" s="26">
        <f t="shared" si="7105"/>
        <v>100</v>
      </c>
      <c r="R7717" s="90"/>
      <c r="S7717" s="90"/>
      <c r="T7717" s="90"/>
      <c r="U7717" s="90"/>
      <c r="V7717" s="90"/>
      <c r="W7717" s="90"/>
      <c r="X7717" s="90"/>
      <c r="Y7717" s="90"/>
    </row>
    <row r="7718" spans="1:27" ht="15" customHeight="1" thickBot="1" x14ac:dyDescent="0.3">
      <c r="A7718" s="64" t="s">
        <v>2466</v>
      </c>
      <c r="B7718" s="64" t="s">
        <v>3</v>
      </c>
      <c r="C7718" s="64" t="s">
        <v>13</v>
      </c>
      <c r="D7718" s="64" t="s">
        <v>2468</v>
      </c>
      <c r="E7718" s="20" t="s">
        <v>154</v>
      </c>
      <c r="F7718" s="64" t="s">
        <v>3666</v>
      </c>
      <c r="G7718" s="53" t="s">
        <v>144</v>
      </c>
      <c r="H7718" s="53" t="s">
        <v>2755</v>
      </c>
      <c r="I7718" s="26">
        <v>10000</v>
      </c>
      <c r="J7718" s="26">
        <v>10000</v>
      </c>
      <c r="K7718" s="26">
        <v>10000</v>
      </c>
      <c r="L7718" s="26">
        <f t="shared" si="7103"/>
        <v>0</v>
      </c>
      <c r="M7718" s="26"/>
      <c r="N7718" s="26"/>
      <c r="O7718" s="26"/>
      <c r="P7718" s="26">
        <f t="shared" si="7104"/>
        <v>10000</v>
      </c>
      <c r="Q7718" s="26">
        <f t="shared" si="7105"/>
        <v>100</v>
      </c>
      <c r="R7718" s="90"/>
      <c r="S7718" s="90"/>
      <c r="T7718" s="90"/>
      <c r="U7718" s="90"/>
      <c r="V7718" s="90"/>
      <c r="W7718" s="90"/>
      <c r="X7718" s="90"/>
      <c r="Y7718" s="90"/>
    </row>
    <row r="7719" spans="1:27" s="2" customFormat="1" ht="45.75" customHeight="1" thickBot="1" x14ac:dyDescent="0.3">
      <c r="A7719" s="28" t="s">
        <v>4</v>
      </c>
      <c r="B7719" s="28" t="s">
        <v>5</v>
      </c>
      <c r="C7719" s="28" t="s">
        <v>6</v>
      </c>
      <c r="D7719" s="57" t="s">
        <v>1</v>
      </c>
      <c r="E7719" s="28" t="s">
        <v>7</v>
      </c>
      <c r="F7719" s="28" t="s">
        <v>8</v>
      </c>
      <c r="G7719" s="28" t="s">
        <v>9</v>
      </c>
      <c r="H7719" s="28" t="s">
        <v>10</v>
      </c>
      <c r="I7719" s="109" t="s">
        <v>3984</v>
      </c>
      <c r="J7719" s="109" t="s">
        <v>11</v>
      </c>
      <c r="K7719" s="109" t="s">
        <v>3989</v>
      </c>
      <c r="L7719" s="109" t="s">
        <v>3985</v>
      </c>
      <c r="M7719" s="109" t="s">
        <v>4027</v>
      </c>
      <c r="N7719" s="109" t="s">
        <v>3988</v>
      </c>
      <c r="O7719" s="109" t="s">
        <v>3986</v>
      </c>
      <c r="P7719" s="109" t="s">
        <v>3987</v>
      </c>
      <c r="Q7719" s="109" t="s">
        <v>3695</v>
      </c>
      <c r="R7719" s="91"/>
      <c r="S7719" s="91"/>
      <c r="T7719" s="91"/>
      <c r="U7719" s="91"/>
      <c r="V7719" s="91"/>
      <c r="W7719" s="91"/>
      <c r="X7719" s="91"/>
      <c r="Y7719" s="91"/>
      <c r="AA7719" s="4"/>
    </row>
    <row r="7720" spans="1:27" s="2" customFormat="1" ht="15" customHeight="1" x14ac:dyDescent="0.25">
      <c r="A7720" s="58" t="s">
        <v>1</v>
      </c>
      <c r="B7720" s="58" t="s">
        <v>1</v>
      </c>
      <c r="C7720" s="58" t="s">
        <v>1</v>
      </c>
      <c r="D7720" s="59" t="s">
        <v>1</v>
      </c>
      <c r="E7720" s="59" t="s">
        <v>1</v>
      </c>
      <c r="F7720" s="60" t="s">
        <v>1</v>
      </c>
      <c r="G7720" s="61" t="s">
        <v>1</v>
      </c>
      <c r="H7720" s="62" t="s">
        <v>1</v>
      </c>
      <c r="I7720" s="29">
        <v>1</v>
      </c>
      <c r="J7720" s="29">
        <v>2</v>
      </c>
      <c r="K7720" s="29">
        <v>3</v>
      </c>
      <c r="L7720" s="29" t="s">
        <v>3478</v>
      </c>
      <c r="M7720" s="29">
        <v>5</v>
      </c>
      <c r="N7720" s="29">
        <v>6</v>
      </c>
      <c r="O7720" s="29">
        <v>7</v>
      </c>
      <c r="P7720" s="29" t="s">
        <v>3696</v>
      </c>
      <c r="Q7720" s="29">
        <v>9</v>
      </c>
      <c r="R7720" s="92"/>
      <c r="S7720" s="92"/>
      <c r="T7720" s="92"/>
      <c r="U7720" s="92"/>
      <c r="V7720" s="92"/>
      <c r="W7720" s="92"/>
      <c r="X7720" s="92"/>
      <c r="Y7720" s="92"/>
      <c r="AA7720" s="4"/>
    </row>
    <row r="7721" spans="1:27" s="2" customFormat="1" ht="15" customHeight="1" x14ac:dyDescent="0.25">
      <c r="A7721" s="63" t="s">
        <v>2466</v>
      </c>
      <c r="B7721" s="63" t="s">
        <v>3</v>
      </c>
      <c r="C7721" s="64" t="s">
        <v>13</v>
      </c>
      <c r="D7721" s="64" t="s">
        <v>2468</v>
      </c>
      <c r="E7721" s="65" t="s">
        <v>1</v>
      </c>
      <c r="F7721" s="65" t="s">
        <v>1</v>
      </c>
      <c r="G7721" s="65" t="s">
        <v>1</v>
      </c>
      <c r="H7721" s="65" t="s">
        <v>2467</v>
      </c>
      <c r="I7721" s="26">
        <v>0</v>
      </c>
      <c r="J7721" s="26" t="s">
        <v>1</v>
      </c>
      <c r="K7721" s="26">
        <v>0</v>
      </c>
      <c r="L7721" s="26"/>
      <c r="M7721" s="26"/>
      <c r="N7721" s="26"/>
      <c r="O7721" s="26"/>
      <c r="P7721" s="26"/>
      <c r="Q7721" s="26"/>
      <c r="R7721" s="90"/>
      <c r="S7721" s="90"/>
      <c r="T7721" s="90"/>
      <c r="U7721" s="90"/>
      <c r="V7721" s="90"/>
      <c r="W7721" s="90"/>
      <c r="X7721" s="90"/>
      <c r="Y7721" s="90"/>
      <c r="AA7721" s="4"/>
    </row>
    <row r="7722" spans="1:27" ht="22.5" customHeight="1" x14ac:dyDescent="0.25">
      <c r="A7722" s="63" t="s">
        <v>1</v>
      </c>
      <c r="B7722" s="63" t="s">
        <v>1</v>
      </c>
      <c r="C7722" s="63" t="s">
        <v>1</v>
      </c>
      <c r="D7722" s="65" t="s">
        <v>1</v>
      </c>
      <c r="E7722" s="65" t="s">
        <v>1</v>
      </c>
      <c r="F7722" s="65" t="s">
        <v>1</v>
      </c>
      <c r="G7722" s="65" t="s">
        <v>1</v>
      </c>
      <c r="H7722" s="66" t="s">
        <v>69</v>
      </c>
      <c r="I7722" s="30">
        <f t="shared" ref="I7722:K7723" si="7120">SUM(I7723)</f>
        <v>8000</v>
      </c>
      <c r="J7722" s="30">
        <f t="shared" si="7120"/>
        <v>8000</v>
      </c>
      <c r="K7722" s="30">
        <f t="shared" si="7120"/>
        <v>8000</v>
      </c>
      <c r="L7722" s="30">
        <f t="shared" si="7103"/>
        <v>0</v>
      </c>
      <c r="M7722" s="30">
        <f t="shared" ref="M7722:M7723" si="7121">SUM(M7723)</f>
        <v>0</v>
      </c>
      <c r="N7722" s="30">
        <f t="shared" ref="N7722:O7723" si="7122">SUM(N7723)</f>
        <v>0</v>
      </c>
      <c r="O7722" s="30">
        <f t="shared" si="7122"/>
        <v>0</v>
      </c>
      <c r="P7722" s="30">
        <f t="shared" si="7104"/>
        <v>8000</v>
      </c>
      <c r="Q7722" s="30">
        <f t="shared" si="7105"/>
        <v>100</v>
      </c>
      <c r="R7722" s="93"/>
      <c r="S7722" s="93"/>
      <c r="T7722" s="93"/>
      <c r="U7722" s="93"/>
      <c r="V7722" s="93"/>
      <c r="W7722" s="93"/>
      <c r="X7722" s="93"/>
      <c r="Y7722" s="93"/>
    </row>
    <row r="7723" spans="1:27" ht="15" customHeight="1" x14ac:dyDescent="0.25">
      <c r="A7723" s="63" t="s">
        <v>2466</v>
      </c>
      <c r="B7723" s="63" t="s">
        <v>3</v>
      </c>
      <c r="C7723" s="63" t="s">
        <v>13</v>
      </c>
      <c r="D7723" s="63" t="s">
        <v>2468</v>
      </c>
      <c r="E7723" s="65" t="s">
        <v>70</v>
      </c>
      <c r="F7723" s="65" t="s">
        <v>1</v>
      </c>
      <c r="G7723" s="65" t="s">
        <v>1</v>
      </c>
      <c r="H7723" s="65" t="s">
        <v>71</v>
      </c>
      <c r="I7723" s="31">
        <f t="shared" si="7120"/>
        <v>8000</v>
      </c>
      <c r="J7723" s="31">
        <f t="shared" si="7120"/>
        <v>8000</v>
      </c>
      <c r="K7723" s="31">
        <f t="shared" si="7120"/>
        <v>8000</v>
      </c>
      <c r="L7723" s="31">
        <f t="shared" si="7103"/>
        <v>0</v>
      </c>
      <c r="M7723" s="31">
        <f t="shared" si="7121"/>
        <v>0</v>
      </c>
      <c r="N7723" s="31">
        <f t="shared" si="7122"/>
        <v>0</v>
      </c>
      <c r="O7723" s="31">
        <f t="shared" si="7122"/>
        <v>0</v>
      </c>
      <c r="P7723" s="31">
        <f t="shared" si="7104"/>
        <v>8000</v>
      </c>
      <c r="Q7723" s="31">
        <f t="shared" si="7105"/>
        <v>100</v>
      </c>
      <c r="R7723" s="94"/>
      <c r="S7723" s="94"/>
      <c r="T7723" s="94"/>
      <c r="U7723" s="94"/>
      <c r="V7723" s="94"/>
      <c r="W7723" s="94"/>
      <c r="X7723" s="94"/>
      <c r="Y7723" s="94"/>
    </row>
    <row r="7724" spans="1:27" ht="15" customHeight="1" x14ac:dyDescent="0.25">
      <c r="A7724" s="64" t="s">
        <v>2466</v>
      </c>
      <c r="B7724" s="64" t="s">
        <v>3</v>
      </c>
      <c r="C7724" s="64" t="s">
        <v>13</v>
      </c>
      <c r="D7724" s="64" t="s">
        <v>2468</v>
      </c>
      <c r="E7724" s="20" t="s">
        <v>74</v>
      </c>
      <c r="F7724" s="64"/>
      <c r="G7724" s="53" t="s">
        <v>2469</v>
      </c>
      <c r="H7724" s="53" t="s">
        <v>73</v>
      </c>
      <c r="I7724" s="26">
        <v>8000</v>
      </c>
      <c r="J7724" s="26">
        <v>8000</v>
      </c>
      <c r="K7724" s="26">
        <v>8000</v>
      </c>
      <c r="L7724" s="26">
        <f t="shared" si="7103"/>
        <v>0</v>
      </c>
      <c r="M7724" s="26"/>
      <c r="N7724" s="26"/>
      <c r="O7724" s="26"/>
      <c r="P7724" s="26">
        <f t="shared" si="7104"/>
        <v>8000</v>
      </c>
      <c r="Q7724" s="26">
        <f t="shared" si="7105"/>
        <v>100</v>
      </c>
      <c r="R7724" s="90"/>
      <c r="S7724" s="90"/>
      <c r="T7724" s="90"/>
      <c r="U7724" s="90"/>
      <c r="V7724" s="90"/>
      <c r="W7724" s="90"/>
      <c r="X7724" s="90"/>
      <c r="Y7724" s="90"/>
    </row>
    <row r="7725" spans="1:27" ht="15" customHeight="1" x14ac:dyDescent="0.25">
      <c r="A7725" s="53" t="s">
        <v>1</v>
      </c>
      <c r="B7725" s="53" t="s">
        <v>1</v>
      </c>
      <c r="C7725" s="53" t="s">
        <v>1</v>
      </c>
      <c r="D7725" s="53" t="s">
        <v>1</v>
      </c>
      <c r="E7725" s="53" t="s">
        <v>1</v>
      </c>
      <c r="F7725" s="53" t="s">
        <v>1</v>
      </c>
      <c r="G7725" s="53" t="s">
        <v>1</v>
      </c>
      <c r="H7725" s="66" t="s">
        <v>2756</v>
      </c>
      <c r="I7725" s="30">
        <f t="shared" ref="I7725:K7725" si="7123">SUM(I7532,I7549,I7706,I7722)</f>
        <v>13072590</v>
      </c>
      <c r="J7725" s="30">
        <f t="shared" si="7123"/>
        <v>13072476</v>
      </c>
      <c r="K7725" s="30">
        <f t="shared" si="7123"/>
        <v>7235278</v>
      </c>
      <c r="L7725" s="30">
        <f t="shared" si="7103"/>
        <v>4209717</v>
      </c>
      <c r="M7725" s="30">
        <f t="shared" ref="M7725" si="7124">SUM(M7532,M7549,M7706,M7722)</f>
        <v>2442337</v>
      </c>
      <c r="N7725" s="30">
        <f t="shared" ref="N7725:O7725" si="7125">SUM(N7532,N7549,N7706,N7722)</f>
        <v>945491</v>
      </c>
      <c r="O7725" s="30">
        <f t="shared" si="7125"/>
        <v>821889</v>
      </c>
      <c r="P7725" s="30">
        <f t="shared" si="7104"/>
        <v>11444995</v>
      </c>
      <c r="Q7725" s="30">
        <f t="shared" si="7105"/>
        <v>87.550323289941403</v>
      </c>
      <c r="R7725" s="93"/>
      <c r="S7725" s="93"/>
      <c r="T7725" s="93"/>
      <c r="U7725" s="93"/>
      <c r="V7725" s="93"/>
      <c r="W7725" s="93"/>
      <c r="X7725" s="93"/>
      <c r="Y7725" s="93"/>
    </row>
    <row r="7726" spans="1:27" ht="15" customHeight="1" thickBot="1" x14ac:dyDescent="0.3">
      <c r="A7726" s="53" t="s">
        <v>1</v>
      </c>
      <c r="B7726" s="53" t="s">
        <v>1</v>
      </c>
      <c r="C7726" s="53" t="s">
        <v>1</v>
      </c>
      <c r="D7726" s="53" t="s">
        <v>1</v>
      </c>
      <c r="E7726" s="53" t="s">
        <v>1</v>
      </c>
      <c r="F7726" s="53" t="s">
        <v>1</v>
      </c>
      <c r="G7726" s="53" t="s">
        <v>1</v>
      </c>
      <c r="H7726" s="65" t="s">
        <v>76</v>
      </c>
      <c r="I7726" s="31"/>
      <c r="J7726" s="31"/>
      <c r="K7726" s="31">
        <v>0</v>
      </c>
      <c r="L7726" s="31"/>
      <c r="M7726" s="31"/>
      <c r="N7726" s="31"/>
      <c r="O7726" s="31"/>
      <c r="P7726" s="31"/>
      <c r="Q7726" s="31"/>
      <c r="R7726" s="94"/>
      <c r="S7726" s="94"/>
      <c r="T7726" s="94"/>
      <c r="U7726" s="94"/>
      <c r="V7726" s="94"/>
      <c r="W7726" s="94"/>
      <c r="X7726" s="94"/>
      <c r="Y7726" s="94"/>
    </row>
    <row r="7727" spans="1:27" ht="47.25" customHeight="1" thickBot="1" x14ac:dyDescent="0.3">
      <c r="A7727" s="110" t="s">
        <v>1</v>
      </c>
      <c r="B7727" s="110" t="s">
        <v>1</v>
      </c>
      <c r="C7727" s="110" t="s">
        <v>1</v>
      </c>
      <c r="D7727" s="110" t="s">
        <v>1</v>
      </c>
      <c r="E7727" s="110" t="s">
        <v>1</v>
      </c>
      <c r="F7727" s="110" t="s">
        <v>1</v>
      </c>
      <c r="G7727" s="110" t="s">
        <v>1</v>
      </c>
      <c r="H7727" s="28" t="s">
        <v>77</v>
      </c>
      <c r="I7727" s="109" t="s">
        <v>3984</v>
      </c>
      <c r="J7727" s="109" t="s">
        <v>11</v>
      </c>
      <c r="K7727" s="109" t="s">
        <v>3989</v>
      </c>
      <c r="L7727" s="109" t="s">
        <v>3985</v>
      </c>
      <c r="M7727" s="109" t="s">
        <v>4027</v>
      </c>
      <c r="N7727" s="109" t="s">
        <v>3988</v>
      </c>
      <c r="O7727" s="109" t="s">
        <v>3986</v>
      </c>
      <c r="P7727" s="109" t="s">
        <v>3987</v>
      </c>
      <c r="Q7727" s="109" t="s">
        <v>3695</v>
      </c>
      <c r="R7727" s="91"/>
      <c r="S7727" s="91"/>
      <c r="T7727" s="91"/>
      <c r="U7727" s="91"/>
      <c r="V7727" s="91"/>
      <c r="W7727" s="91"/>
      <c r="X7727" s="91"/>
      <c r="Y7727" s="91"/>
    </row>
    <row r="7728" spans="1:27" ht="15" customHeight="1" x14ac:dyDescent="0.25">
      <c r="A7728" s="111"/>
      <c r="B7728" s="111"/>
      <c r="C7728" s="111"/>
      <c r="D7728" s="111"/>
      <c r="E7728" s="111"/>
      <c r="F7728" s="111"/>
      <c r="G7728" s="111"/>
      <c r="H7728" s="67" t="s">
        <v>1</v>
      </c>
      <c r="I7728" s="29">
        <v>1</v>
      </c>
      <c r="J7728" s="29">
        <v>2</v>
      </c>
      <c r="K7728" s="29">
        <v>3</v>
      </c>
      <c r="L7728" s="29" t="s">
        <v>3478</v>
      </c>
      <c r="M7728" s="29">
        <v>5</v>
      </c>
      <c r="N7728" s="29">
        <v>6</v>
      </c>
      <c r="O7728" s="29">
        <v>7</v>
      </c>
      <c r="P7728" s="29" t="s">
        <v>3696</v>
      </c>
      <c r="Q7728" s="29">
        <v>9</v>
      </c>
      <c r="R7728" s="92"/>
      <c r="S7728" s="92"/>
      <c r="T7728" s="92"/>
      <c r="U7728" s="92"/>
      <c r="V7728" s="92"/>
      <c r="W7728" s="92"/>
      <c r="X7728" s="92"/>
      <c r="Y7728" s="92"/>
    </row>
    <row r="7729" spans="1:27" ht="15" customHeight="1" x14ac:dyDescent="0.25">
      <c r="A7729" s="111"/>
      <c r="B7729" s="111"/>
      <c r="C7729" s="111"/>
      <c r="D7729" s="111"/>
      <c r="E7729" s="111"/>
      <c r="F7729" s="111"/>
      <c r="G7729" s="111"/>
      <c r="H7729" s="68" t="s">
        <v>2757</v>
      </c>
      <c r="I7729" s="32">
        <f t="shared" ref="I7729:K7729" si="7126">SUM(I7534,I7536,I7537,I7538,I7539,I7540,I7542,I7544,I7546,I7547,I7548,I7569,I7570,I7571,I7572,I7573,I7574,I7578,I7579,I7580,I7581,I7588,I7589,I7590,I7591,I7592,I7593,I7594,I7595,I7596,I7597,I7598,I7599,I7600,I7601,I7602,I7603,I7617,I7618,I7621,I7622,I7626,I7627,I7628,I7629,I7630,I7631,I7632,I7633,I7634,I7635,I7642,I7650,I7651,I7652,I7653,I7654,I7655,I7656,I7657,I7658,I7659,I7660,I7661,I7662,I7663,I7664,I7665,I7668,I7672,I7674,I7675,I7677,I7681,I7682,I7683,I7687,I7690,I7691,I7692,I7693,I7700,I7701,I7705,I7709,I7714,I7715,I7717,I7724,I7702,I7703,I7716,I7694)</f>
        <v>7645076</v>
      </c>
      <c r="J7729" s="32">
        <f t="shared" si="7126"/>
        <v>7645076</v>
      </c>
      <c r="K7729" s="32">
        <f t="shared" si="7126"/>
        <v>3854726</v>
      </c>
      <c r="L7729" s="32">
        <f t="shared" si="7103"/>
        <v>2947221</v>
      </c>
      <c r="M7729" s="32">
        <f t="shared" ref="M7729" si="7127">SUM(M7534,M7536,M7537,M7538,M7539,M7540,M7542,M7544,M7546,M7547,M7548,M7569,M7570,M7571,M7572,M7573,M7574,M7578,M7579,M7580,M7581,M7588,M7589,M7590,M7591,M7592,M7593,M7594,M7595,M7596,M7597,M7598,M7599,M7600,M7601,M7602,M7603,M7617,M7618,M7621,M7622,M7626,M7627,M7628,M7629,M7630,M7631,M7632,M7633,M7634,M7635,M7642,M7650,M7651,M7652,M7653,M7654,M7655,M7656,M7657,M7658,M7659,M7660,M7661,M7662,M7663,M7664,M7665,M7668,M7672,M7674,M7675,M7677,M7681,M7682,M7683,M7687,M7690,M7691,M7692,M7693,M7700,M7701,M7705,M7709,M7714,M7715,M7717,M7724,M7702,M7703,M7716,M7694)</f>
        <v>1480641</v>
      </c>
      <c r="N7729" s="32">
        <f t="shared" ref="N7729:O7729" si="7128">SUM(N7534,N7536,N7537,N7538,N7539,N7540,N7542,N7544,N7546,N7547,N7548,N7569,N7570,N7571,N7572,N7573,N7574,N7578,N7579,N7580,N7581,N7588,N7589,N7590,N7591,N7592,N7593,N7594,N7595,N7596,N7597,N7598,N7599,N7600,N7601,N7602,N7603,N7617,N7618,N7621,N7622,N7626,N7627,N7628,N7629,N7630,N7631,N7632,N7633,N7634,N7635,N7642,N7650,N7651,N7652,N7653,N7654,N7655,N7656,N7657,N7658,N7659,N7660,N7661,N7662,N7663,N7664,N7665,N7668,N7672,N7674,N7675,N7677,N7681,N7682,N7683,N7687,N7690,N7691,N7692,N7693,N7700,N7701,N7705,N7709,N7714,N7715,N7717,N7724,N7702,N7703,N7716,N7694)</f>
        <v>723041</v>
      </c>
      <c r="O7729" s="32">
        <f t="shared" si="7128"/>
        <v>743539</v>
      </c>
      <c r="P7729" s="32">
        <f t="shared" si="7104"/>
        <v>6801947</v>
      </c>
      <c r="Q7729" s="32">
        <f t="shared" si="7105"/>
        <v>88.971607345695446</v>
      </c>
      <c r="R7729" s="90"/>
      <c r="S7729" s="90"/>
      <c r="T7729" s="90"/>
      <c r="U7729" s="90"/>
      <c r="V7729" s="90"/>
      <c r="W7729" s="90"/>
      <c r="X7729" s="90"/>
      <c r="Y7729" s="90"/>
    </row>
    <row r="7730" spans="1:27" ht="15" customHeight="1" x14ac:dyDescent="0.25">
      <c r="A7730" s="111"/>
      <c r="B7730" s="111"/>
      <c r="C7730" s="111"/>
      <c r="D7730" s="111"/>
      <c r="E7730" s="111"/>
      <c r="F7730" s="111"/>
      <c r="G7730" s="111"/>
      <c r="H7730" s="68" t="s">
        <v>157</v>
      </c>
      <c r="I7730" s="32">
        <f t="shared" ref="I7730:K7730" si="7129">SUM(I7555,I7556,I7557,I7558,I7559,I7561,I7562,I7563,I7564,I7565,I7566,I7567,I7568,I7582,I7583,I7584,I7585,I7586,I7587,I7604,I7605,I7606,I7607,I7608,I7609,I7610,I7611,I7612,I7613,I7614,I7615,I7616,I7619,I7620,I7636,I7637,I7638,I7639,I7640,I7641,I7643,I7644,I7645,I7646,I7647,I7648,I7649,I7666,I7667,I7673,I7676,I7678,I7679,I7680,I7684,I7685,I7686,I7688,I7689,I7695,I7696,I7697,I7698,I7699,I7712,I7713,I7718,I7552,I7704,I7553,I7710)</f>
        <v>5427514</v>
      </c>
      <c r="J7730" s="32">
        <f t="shared" si="7129"/>
        <v>5427400</v>
      </c>
      <c r="K7730" s="32">
        <f t="shared" si="7129"/>
        <v>3380552</v>
      </c>
      <c r="L7730" s="32">
        <f t="shared" si="7103"/>
        <v>1262496</v>
      </c>
      <c r="M7730" s="32">
        <f t="shared" ref="M7730" si="7130">SUM(M7555,M7556,M7557,M7558,M7559,M7561,M7562,M7563,M7564,M7565,M7566,M7567,M7568,M7582,M7583,M7584,M7585,M7586,M7587,M7604,M7605,M7606,M7607,M7608,M7609,M7610,M7611,M7612,M7613,M7614,M7615,M7616,M7619,M7620,M7636,M7637,M7638,M7639,M7640,M7641,M7643,M7644,M7645,M7646,M7647,M7648,M7649,M7666,M7667,M7673,M7676,M7678,M7679,M7680,M7684,M7685,M7686,M7688,M7689,M7695,M7696,M7697,M7698,M7699,M7712,M7713,M7718,M7552,M7704,M7553,M7710)</f>
        <v>961696</v>
      </c>
      <c r="N7730" s="32">
        <f t="shared" ref="N7730:O7730" si="7131">SUM(N7555,N7556,N7557,N7558,N7559,N7561,N7562,N7563,N7564,N7565,N7566,N7567,N7568,N7582,N7583,N7584,N7585,N7586,N7587,N7604,N7605,N7606,N7607,N7608,N7609,N7610,N7611,N7612,N7613,N7614,N7615,N7616,N7619,N7620,N7636,N7637,N7638,N7639,N7640,N7641,N7643,N7644,N7645,N7646,N7647,N7648,N7649,N7666,N7667,N7673,N7676,N7678,N7679,N7680,N7684,N7685,N7686,N7688,N7689,N7695,N7696,N7697,N7698,N7699,N7712,N7713,N7718,N7552,N7704,N7553,N7710)</f>
        <v>222450</v>
      </c>
      <c r="O7730" s="32">
        <f t="shared" si="7131"/>
        <v>78350</v>
      </c>
      <c r="P7730" s="32">
        <f t="shared" si="7104"/>
        <v>4643048</v>
      </c>
      <c r="Q7730" s="32">
        <f t="shared" si="7105"/>
        <v>85.548291999852594</v>
      </c>
      <c r="R7730" s="90"/>
      <c r="S7730" s="90"/>
      <c r="T7730" s="90"/>
      <c r="U7730" s="90"/>
      <c r="V7730" s="90"/>
      <c r="W7730" s="90"/>
      <c r="X7730" s="90"/>
      <c r="Y7730" s="90"/>
    </row>
    <row r="7731" spans="1:27" ht="15" customHeight="1" x14ac:dyDescent="0.25">
      <c r="A7731" s="111"/>
      <c r="B7731" s="111"/>
      <c r="C7731" s="111"/>
      <c r="D7731" s="111"/>
      <c r="E7731" s="111"/>
      <c r="F7731" s="111"/>
      <c r="G7731" s="111"/>
      <c r="H7731" s="69" t="s">
        <v>79</v>
      </c>
      <c r="I7731" s="32">
        <f t="shared" ref="I7731:K7731" si="7132">SUM(I7729:I7730)</f>
        <v>13072590</v>
      </c>
      <c r="J7731" s="32">
        <f t="shared" si="7132"/>
        <v>13072476</v>
      </c>
      <c r="K7731" s="32">
        <f t="shared" si="7132"/>
        <v>7235278</v>
      </c>
      <c r="L7731" s="32">
        <f t="shared" si="7103"/>
        <v>4209717</v>
      </c>
      <c r="M7731" s="32">
        <f t="shared" ref="M7731" si="7133">SUM(M7729:M7730)</f>
        <v>2442337</v>
      </c>
      <c r="N7731" s="32">
        <f t="shared" ref="N7731:O7731" si="7134">SUM(N7729:N7730)</f>
        <v>945491</v>
      </c>
      <c r="O7731" s="32">
        <f t="shared" si="7134"/>
        <v>821889</v>
      </c>
      <c r="P7731" s="32">
        <f t="shared" si="7104"/>
        <v>11444995</v>
      </c>
      <c r="Q7731" s="32">
        <f t="shared" si="7105"/>
        <v>87.550323289941403</v>
      </c>
      <c r="R7731" s="90"/>
      <c r="S7731" s="90"/>
      <c r="T7731" s="90"/>
      <c r="U7731" s="90"/>
      <c r="V7731" s="90"/>
      <c r="W7731" s="90"/>
      <c r="X7731" s="90"/>
      <c r="Y7731" s="90"/>
    </row>
    <row r="7732" spans="1:27" ht="15" customHeight="1" x14ac:dyDescent="0.25">
      <c r="A7732" s="112"/>
      <c r="B7732" s="112"/>
      <c r="C7732" s="112"/>
      <c r="D7732" s="112"/>
      <c r="E7732" s="112"/>
      <c r="F7732" s="112"/>
      <c r="G7732" s="112"/>
      <c r="I7732" s="27"/>
      <c r="J7732" s="27"/>
      <c r="K7732" s="27">
        <v>0</v>
      </c>
      <c r="L7732" s="27"/>
      <c r="M7732" s="27"/>
      <c r="N7732" s="27"/>
      <c r="O7732" s="27"/>
      <c r="P7732" s="27"/>
      <c r="Q7732" s="27"/>
      <c r="R7732" s="27"/>
      <c r="S7732" s="27"/>
      <c r="T7732" s="27"/>
      <c r="U7732" s="27"/>
      <c r="V7732" s="27"/>
      <c r="W7732" s="27"/>
      <c r="X7732" s="27"/>
      <c r="Y7732" s="27"/>
    </row>
    <row r="7733" spans="1:27" ht="15" customHeight="1" x14ac:dyDescent="0.25">
      <c r="A7733" s="53" t="s">
        <v>1</v>
      </c>
      <c r="B7733" s="53" t="s">
        <v>1</v>
      </c>
      <c r="C7733" s="53" t="s">
        <v>1</v>
      </c>
      <c r="D7733" s="53" t="s">
        <v>1</v>
      </c>
      <c r="E7733" s="53" t="s">
        <v>1</v>
      </c>
      <c r="F7733" s="53" t="s">
        <v>1</v>
      </c>
      <c r="G7733" s="53" t="s">
        <v>1</v>
      </c>
      <c r="H7733" s="21" t="s">
        <v>1</v>
      </c>
      <c r="I7733" s="33"/>
      <c r="J7733" s="33"/>
      <c r="K7733" s="33">
        <v>0</v>
      </c>
      <c r="L7733" s="33"/>
      <c r="M7733" s="33"/>
      <c r="N7733" s="33"/>
      <c r="O7733" s="33"/>
      <c r="P7733" s="33"/>
      <c r="Q7733" s="33"/>
      <c r="R7733" s="33"/>
      <c r="S7733" s="33"/>
      <c r="T7733" s="33"/>
      <c r="U7733" s="33"/>
      <c r="V7733" s="33"/>
      <c r="W7733" s="33"/>
      <c r="X7733" s="33"/>
      <c r="Y7733" s="33"/>
    </row>
    <row r="7734" spans="1:27" ht="15" customHeight="1" x14ac:dyDescent="0.25">
      <c r="A7734" s="53" t="s">
        <v>1</v>
      </c>
      <c r="B7734" s="53" t="s">
        <v>1</v>
      </c>
      <c r="C7734" s="53" t="s">
        <v>1</v>
      </c>
      <c r="D7734" s="53" t="s">
        <v>1</v>
      </c>
      <c r="E7734" s="53" t="s">
        <v>1</v>
      </c>
      <c r="F7734" s="53" t="s">
        <v>1</v>
      </c>
      <c r="G7734" s="53" t="s">
        <v>1</v>
      </c>
      <c r="H7734" s="66" t="s">
        <v>2758</v>
      </c>
      <c r="I7734" s="30">
        <f t="shared" ref="I7734:K7734" si="7135">SUM(I7725)</f>
        <v>13072590</v>
      </c>
      <c r="J7734" s="30">
        <f t="shared" si="7135"/>
        <v>13072476</v>
      </c>
      <c r="K7734" s="30">
        <f t="shared" si="7135"/>
        <v>7235278</v>
      </c>
      <c r="L7734" s="30">
        <f t="shared" si="7103"/>
        <v>4209717</v>
      </c>
      <c r="M7734" s="30">
        <f t="shared" ref="M7734" si="7136">SUM(M7725)</f>
        <v>2442337</v>
      </c>
      <c r="N7734" s="30">
        <f t="shared" ref="N7734:O7734" si="7137">SUM(N7725)</f>
        <v>945491</v>
      </c>
      <c r="O7734" s="30">
        <f t="shared" si="7137"/>
        <v>821889</v>
      </c>
      <c r="P7734" s="30">
        <f t="shared" si="7104"/>
        <v>11444995</v>
      </c>
      <c r="Q7734" s="30">
        <f t="shared" si="7105"/>
        <v>87.550323289941403</v>
      </c>
      <c r="R7734" s="93"/>
      <c r="S7734" s="93"/>
      <c r="T7734" s="93"/>
      <c r="U7734" s="93"/>
      <c r="V7734" s="93"/>
      <c r="W7734" s="93"/>
      <c r="X7734" s="93"/>
      <c r="Y7734" s="93"/>
    </row>
    <row r="7735" spans="1:27" ht="15" customHeight="1" x14ac:dyDescent="0.25">
      <c r="A7735" s="53" t="s">
        <v>1</v>
      </c>
      <c r="B7735" s="53" t="s">
        <v>1</v>
      </c>
      <c r="C7735" s="53" t="s">
        <v>1</v>
      </c>
      <c r="D7735" s="53" t="s">
        <v>1</v>
      </c>
      <c r="E7735" s="53" t="s">
        <v>1</v>
      </c>
      <c r="F7735" s="53" t="s">
        <v>1</v>
      </c>
      <c r="G7735" s="53" t="s">
        <v>1</v>
      </c>
      <c r="H7735" s="65" t="s">
        <v>76</v>
      </c>
      <c r="I7735" s="31"/>
      <c r="J7735" s="31"/>
      <c r="K7735" s="31">
        <v>0</v>
      </c>
      <c r="L7735" s="31"/>
      <c r="M7735" s="31"/>
      <c r="N7735" s="31"/>
      <c r="O7735" s="31"/>
      <c r="P7735" s="31"/>
      <c r="Q7735" s="31"/>
      <c r="R7735" s="94"/>
      <c r="S7735" s="94"/>
      <c r="T7735" s="94"/>
      <c r="U7735" s="94"/>
      <c r="V7735" s="94"/>
      <c r="W7735" s="94"/>
      <c r="X7735" s="94"/>
      <c r="Y7735" s="94"/>
    </row>
    <row r="7736" spans="1:27" ht="15" customHeight="1" x14ac:dyDescent="0.25">
      <c r="A7736" s="53" t="s">
        <v>1</v>
      </c>
      <c r="B7736" s="53" t="s">
        <v>1</v>
      </c>
      <c r="C7736" s="53" t="s">
        <v>1</v>
      </c>
      <c r="D7736" s="53" t="s">
        <v>1</v>
      </c>
      <c r="E7736" s="53" t="s">
        <v>1</v>
      </c>
      <c r="F7736" s="53" t="s">
        <v>1</v>
      </c>
      <c r="G7736" s="53" t="s">
        <v>1</v>
      </c>
      <c r="H7736" s="70" t="s">
        <v>1</v>
      </c>
      <c r="I7736" s="34"/>
      <c r="J7736" s="34"/>
      <c r="K7736" s="34">
        <v>0</v>
      </c>
      <c r="L7736" s="34"/>
      <c r="M7736" s="34"/>
      <c r="N7736" s="34"/>
      <c r="O7736" s="34"/>
      <c r="P7736" s="34"/>
      <c r="Q7736" s="34"/>
      <c r="R7736" s="34"/>
      <c r="S7736" s="34"/>
      <c r="T7736" s="34"/>
      <c r="U7736" s="34"/>
      <c r="V7736" s="34"/>
      <c r="W7736" s="34"/>
      <c r="X7736" s="34"/>
      <c r="Y7736" s="34"/>
    </row>
    <row r="7737" spans="1:27" s="2" customFormat="1" ht="15" customHeight="1" x14ac:dyDescent="0.25">
      <c r="A7737" s="63" t="s">
        <v>2466</v>
      </c>
      <c r="B7737" s="65" t="s">
        <v>1</v>
      </c>
      <c r="C7737" s="65" t="s">
        <v>1</v>
      </c>
      <c r="D7737" s="65" t="s">
        <v>1</v>
      </c>
      <c r="E7737" s="65" t="s">
        <v>1</v>
      </c>
      <c r="F7737" s="65" t="s">
        <v>1</v>
      </c>
      <c r="G7737" s="65" t="s">
        <v>1</v>
      </c>
      <c r="H7737" s="65" t="s">
        <v>1</v>
      </c>
      <c r="I7737" s="26"/>
      <c r="J7737" s="26"/>
      <c r="K7737" s="26">
        <v>0</v>
      </c>
      <c r="L7737" s="26"/>
      <c r="M7737" s="26"/>
      <c r="N7737" s="26"/>
      <c r="O7737" s="26"/>
      <c r="P7737" s="26"/>
      <c r="Q7737" s="26"/>
      <c r="R7737" s="90"/>
      <c r="S7737" s="90"/>
      <c r="T7737" s="90"/>
      <c r="U7737" s="90"/>
      <c r="V7737" s="90"/>
      <c r="W7737" s="90"/>
      <c r="X7737" s="90"/>
      <c r="Y7737" s="90"/>
      <c r="AA7737" s="4"/>
    </row>
    <row r="7738" spans="1:27" s="2" customFormat="1" ht="15" customHeight="1" thickBot="1" x14ac:dyDescent="0.3">
      <c r="A7738" s="63" t="s">
        <v>2466</v>
      </c>
      <c r="B7738" s="63" t="s">
        <v>81</v>
      </c>
      <c r="C7738" s="64" t="s">
        <v>1</v>
      </c>
      <c r="D7738" s="64" t="s">
        <v>1</v>
      </c>
      <c r="E7738" s="65" t="s">
        <v>1</v>
      </c>
      <c r="F7738" s="65" t="s">
        <v>1</v>
      </c>
      <c r="G7738" s="65" t="s">
        <v>1</v>
      </c>
      <c r="H7738" s="65" t="s">
        <v>1</v>
      </c>
      <c r="I7738" s="26"/>
      <c r="J7738" s="26"/>
      <c r="K7738" s="26">
        <v>0</v>
      </c>
      <c r="L7738" s="26"/>
      <c r="M7738" s="26"/>
      <c r="N7738" s="26"/>
      <c r="O7738" s="26"/>
      <c r="P7738" s="26"/>
      <c r="Q7738" s="26"/>
      <c r="R7738" s="90"/>
      <c r="S7738" s="90"/>
      <c r="T7738" s="90"/>
      <c r="U7738" s="90"/>
      <c r="V7738" s="90"/>
      <c r="W7738" s="90"/>
      <c r="X7738" s="90"/>
      <c r="Y7738" s="90"/>
      <c r="AA7738" s="4"/>
    </row>
    <row r="7739" spans="1:27" s="2" customFormat="1" ht="45.75" customHeight="1" thickBot="1" x14ac:dyDescent="0.3">
      <c r="A7739" s="28" t="s">
        <v>4</v>
      </c>
      <c r="B7739" s="28" t="s">
        <v>5</v>
      </c>
      <c r="C7739" s="28" t="s">
        <v>6</v>
      </c>
      <c r="D7739" s="57" t="s">
        <v>1</v>
      </c>
      <c r="E7739" s="28" t="s">
        <v>7</v>
      </c>
      <c r="F7739" s="28" t="s">
        <v>8</v>
      </c>
      <c r="G7739" s="28" t="s">
        <v>9</v>
      </c>
      <c r="H7739" s="28" t="s">
        <v>10</v>
      </c>
      <c r="I7739" s="109" t="s">
        <v>3984</v>
      </c>
      <c r="J7739" s="109" t="s">
        <v>11</v>
      </c>
      <c r="K7739" s="109" t="s">
        <v>3989</v>
      </c>
      <c r="L7739" s="109" t="s">
        <v>3985</v>
      </c>
      <c r="M7739" s="109" t="s">
        <v>4027</v>
      </c>
      <c r="N7739" s="109" t="s">
        <v>3988</v>
      </c>
      <c r="O7739" s="109" t="s">
        <v>3986</v>
      </c>
      <c r="P7739" s="109" t="s">
        <v>3987</v>
      </c>
      <c r="Q7739" s="109" t="s">
        <v>3695</v>
      </c>
      <c r="R7739" s="91"/>
      <c r="S7739" s="91"/>
      <c r="T7739" s="91"/>
      <c r="U7739" s="91"/>
      <c r="V7739" s="91"/>
      <c r="W7739" s="91"/>
      <c r="X7739" s="91"/>
      <c r="Y7739" s="91"/>
      <c r="AA7739" s="4"/>
    </row>
    <row r="7740" spans="1:27" s="2" customFormat="1" ht="15" customHeight="1" x14ac:dyDescent="0.25">
      <c r="A7740" s="58" t="s">
        <v>1</v>
      </c>
      <c r="B7740" s="58" t="s">
        <v>1</v>
      </c>
      <c r="C7740" s="58" t="s">
        <v>1</v>
      </c>
      <c r="D7740" s="59" t="s">
        <v>1</v>
      </c>
      <c r="E7740" s="59" t="s">
        <v>1</v>
      </c>
      <c r="F7740" s="60" t="s">
        <v>1</v>
      </c>
      <c r="G7740" s="61" t="s">
        <v>1</v>
      </c>
      <c r="H7740" s="62" t="s">
        <v>1</v>
      </c>
      <c r="I7740" s="29">
        <v>1</v>
      </c>
      <c r="J7740" s="29">
        <v>2</v>
      </c>
      <c r="K7740" s="29">
        <v>3</v>
      </c>
      <c r="L7740" s="29" t="s">
        <v>3478</v>
      </c>
      <c r="M7740" s="29">
        <v>5</v>
      </c>
      <c r="N7740" s="29">
        <v>6</v>
      </c>
      <c r="O7740" s="29">
        <v>7</v>
      </c>
      <c r="P7740" s="29" t="s">
        <v>3696</v>
      </c>
      <c r="Q7740" s="29">
        <v>9</v>
      </c>
      <c r="R7740" s="92"/>
      <c r="S7740" s="92"/>
      <c r="T7740" s="92"/>
      <c r="U7740" s="92"/>
      <c r="V7740" s="92"/>
      <c r="W7740" s="92"/>
      <c r="X7740" s="92"/>
      <c r="Y7740" s="92"/>
      <c r="AA7740" s="4"/>
    </row>
    <row r="7741" spans="1:27" s="2" customFormat="1" ht="15" customHeight="1" x14ac:dyDescent="0.25">
      <c r="A7741" s="63" t="s">
        <v>2466</v>
      </c>
      <c r="B7741" s="63" t="s">
        <v>81</v>
      </c>
      <c r="C7741" s="64" t="s">
        <v>3454</v>
      </c>
      <c r="D7741" s="64" t="s">
        <v>3469</v>
      </c>
      <c r="E7741" s="65" t="s">
        <v>1</v>
      </c>
      <c r="F7741" s="65" t="s">
        <v>1</v>
      </c>
      <c r="G7741" s="65" t="s">
        <v>1</v>
      </c>
      <c r="H7741" s="65" t="s">
        <v>3470</v>
      </c>
      <c r="I7741" s="26">
        <v>0</v>
      </c>
      <c r="J7741" s="26" t="s">
        <v>1</v>
      </c>
      <c r="K7741" s="26">
        <v>0</v>
      </c>
      <c r="L7741" s="26"/>
      <c r="M7741" s="26"/>
      <c r="N7741" s="26"/>
      <c r="O7741" s="26"/>
      <c r="P7741" s="26"/>
      <c r="Q7741" s="26"/>
      <c r="R7741" s="90"/>
      <c r="S7741" s="90"/>
      <c r="T7741" s="90"/>
      <c r="U7741" s="90"/>
      <c r="V7741" s="90"/>
      <c r="W7741" s="90"/>
      <c r="X7741" s="90"/>
      <c r="Y7741" s="90"/>
      <c r="AA7741" s="4"/>
    </row>
    <row r="7742" spans="1:27" s="2" customFormat="1" ht="22.5" customHeight="1" x14ac:dyDescent="0.25">
      <c r="A7742" s="63" t="s">
        <v>1</v>
      </c>
      <c r="B7742" s="63" t="s">
        <v>1</v>
      </c>
      <c r="C7742" s="63" t="s">
        <v>1</v>
      </c>
      <c r="D7742" s="65" t="s">
        <v>1</v>
      </c>
      <c r="E7742" s="65" t="s">
        <v>1</v>
      </c>
      <c r="F7742" s="65" t="s">
        <v>1</v>
      </c>
      <c r="G7742" s="65" t="s">
        <v>1</v>
      </c>
      <c r="H7742" s="66" t="s">
        <v>15</v>
      </c>
      <c r="I7742" s="30">
        <f t="shared" ref="I7742:K7742" si="7138">SUM(I7743,I7751,I7753)</f>
        <v>20831021</v>
      </c>
      <c r="J7742" s="30">
        <f t="shared" si="7138"/>
        <v>19429390</v>
      </c>
      <c r="K7742" s="30">
        <f t="shared" si="7138"/>
        <v>10760368</v>
      </c>
      <c r="L7742" s="30">
        <f t="shared" si="7103"/>
        <v>4597215</v>
      </c>
      <c r="M7742" s="30">
        <f t="shared" ref="M7742" si="7139">SUM(M7743,M7751,M7753)</f>
        <v>1540011</v>
      </c>
      <c r="N7742" s="30">
        <f t="shared" ref="N7742:O7742" si="7140">SUM(N7743,N7751,N7753)</f>
        <v>1488976</v>
      </c>
      <c r="O7742" s="30">
        <f t="shared" si="7140"/>
        <v>1568228</v>
      </c>
      <c r="P7742" s="30">
        <f t="shared" si="7104"/>
        <v>15357583</v>
      </c>
      <c r="Q7742" s="30">
        <f t="shared" si="7105"/>
        <v>79.043052818436394</v>
      </c>
      <c r="R7742" s="93"/>
      <c r="S7742" s="93"/>
      <c r="T7742" s="93"/>
      <c r="U7742" s="93"/>
      <c r="V7742" s="93"/>
      <c r="W7742" s="93"/>
      <c r="X7742" s="93"/>
      <c r="Y7742" s="93"/>
      <c r="AA7742" s="4"/>
    </row>
    <row r="7743" spans="1:27" s="2" customFormat="1" ht="15" customHeight="1" x14ac:dyDescent="0.25">
      <c r="A7743" s="63" t="s">
        <v>2466</v>
      </c>
      <c r="B7743" s="63" t="s">
        <v>81</v>
      </c>
      <c r="C7743" s="63" t="s">
        <v>3454</v>
      </c>
      <c r="D7743" s="63" t="s">
        <v>3469</v>
      </c>
      <c r="E7743" s="65" t="s">
        <v>3457</v>
      </c>
      <c r="F7743" s="65" t="s">
        <v>1</v>
      </c>
      <c r="G7743" s="65" t="s">
        <v>1</v>
      </c>
      <c r="H7743" s="65" t="s">
        <v>17</v>
      </c>
      <c r="I7743" s="31">
        <f t="shared" ref="I7743:K7743" si="7141">SUM(I7744:I7745)</f>
        <v>14211227</v>
      </c>
      <c r="J7743" s="31">
        <f t="shared" si="7141"/>
        <v>14211227</v>
      </c>
      <c r="K7743" s="31">
        <f t="shared" si="7141"/>
        <v>7626813</v>
      </c>
      <c r="L7743" s="31">
        <f t="shared" si="7103"/>
        <v>3451938</v>
      </c>
      <c r="M7743" s="31">
        <f t="shared" ref="M7743" si="7142">SUM(M7744:M7745)</f>
        <v>1145986</v>
      </c>
      <c r="N7743" s="31">
        <f t="shared" ref="N7743:O7743" si="7143">SUM(N7744:N7745)</f>
        <v>1150226</v>
      </c>
      <c r="O7743" s="31">
        <f t="shared" si="7143"/>
        <v>1155726</v>
      </c>
      <c r="P7743" s="31">
        <f t="shared" si="7104"/>
        <v>11078751</v>
      </c>
      <c r="Q7743" s="31">
        <f t="shared" si="7105"/>
        <v>77.957737217201583</v>
      </c>
      <c r="R7743" s="94"/>
      <c r="S7743" s="94"/>
      <c r="T7743" s="94"/>
      <c r="U7743" s="94"/>
      <c r="V7743" s="94"/>
      <c r="W7743" s="94"/>
      <c r="X7743" s="94"/>
      <c r="Y7743" s="94"/>
      <c r="AA7743" s="4"/>
    </row>
    <row r="7744" spans="1:27" s="2" customFormat="1" ht="15" customHeight="1" x14ac:dyDescent="0.25">
      <c r="A7744" s="64" t="s">
        <v>2466</v>
      </c>
      <c r="B7744" s="64" t="s">
        <v>81</v>
      </c>
      <c r="C7744" s="64" t="s">
        <v>3454</v>
      </c>
      <c r="D7744" s="64" t="s">
        <v>3469</v>
      </c>
      <c r="E7744" s="20" t="s">
        <v>19</v>
      </c>
      <c r="F7744" s="64" t="s">
        <v>1</v>
      </c>
      <c r="G7744" s="53" t="s">
        <v>144</v>
      </c>
      <c r="H7744" s="53" t="s">
        <v>18</v>
      </c>
      <c r="I7744" s="26">
        <f t="shared" ref="I7744:K7744" si="7144">SUM(I7797,I7840,I7881,I7923,I7964,I8005,I8046,I8098,I8161,I8202,I8244,I8286,I8327)</f>
        <v>12458920</v>
      </c>
      <c r="J7744" s="26">
        <f t="shared" si="7144"/>
        <v>12458920</v>
      </c>
      <c r="K7744" s="26">
        <f t="shared" si="7144"/>
        <v>6447500</v>
      </c>
      <c r="L7744" s="26">
        <f t="shared" si="7103"/>
        <v>3131900</v>
      </c>
      <c r="M7744" s="26">
        <f t="shared" ref="M7744" si="7145">SUM(M7797,M7840,M7881,M7923,M7964,M8005,M8046,M8098,M8161,M8202,M8244,M8286,M8327)</f>
        <v>1044300</v>
      </c>
      <c r="N7744" s="26">
        <f t="shared" ref="N7744:O7744" si="7146">SUM(N7797,N7840,N7881,N7923,N7964,N8005,N8046,N8098,N8161,N8202,N8244,N8286,N8327)</f>
        <v>1046300</v>
      </c>
      <c r="O7744" s="26">
        <f t="shared" si="7146"/>
        <v>1041300</v>
      </c>
      <c r="P7744" s="26">
        <f t="shared" si="7104"/>
        <v>9579400</v>
      </c>
      <c r="Q7744" s="26">
        <f t="shared" si="7105"/>
        <v>76.887884343105185</v>
      </c>
      <c r="R7744" s="90"/>
      <c r="S7744" s="90"/>
      <c r="T7744" s="90"/>
      <c r="U7744" s="90"/>
      <c r="V7744" s="90"/>
      <c r="W7744" s="90"/>
      <c r="X7744" s="90"/>
      <c r="Y7744" s="90"/>
      <c r="AA7744" s="4"/>
    </row>
    <row r="7745" spans="1:27" s="2" customFormat="1" ht="15" customHeight="1" x14ac:dyDescent="0.25">
      <c r="A7745" s="63" t="s">
        <v>2466</v>
      </c>
      <c r="B7745" s="63" t="s">
        <v>81</v>
      </c>
      <c r="C7745" s="63" t="s">
        <v>3454</v>
      </c>
      <c r="D7745" s="63" t="s">
        <v>3469</v>
      </c>
      <c r="E7745" s="63" t="s">
        <v>3458</v>
      </c>
      <c r="F7745" s="64" t="s">
        <v>1</v>
      </c>
      <c r="G7745" s="53" t="s">
        <v>1</v>
      </c>
      <c r="H7745" s="65" t="s">
        <v>22</v>
      </c>
      <c r="I7745" s="31">
        <f t="shared" ref="I7745:K7745" si="7147">SUM(I7746:I7750)</f>
        <v>1752307</v>
      </c>
      <c r="J7745" s="31">
        <f t="shared" si="7147"/>
        <v>1752307</v>
      </c>
      <c r="K7745" s="31">
        <f t="shared" si="7147"/>
        <v>1179313</v>
      </c>
      <c r="L7745" s="31">
        <f t="shared" si="7103"/>
        <v>320038</v>
      </c>
      <c r="M7745" s="31">
        <f t="shared" ref="M7745" si="7148">SUM(M7746:M7750)</f>
        <v>101686</v>
      </c>
      <c r="N7745" s="31">
        <f t="shared" ref="N7745:O7745" si="7149">SUM(N7746:N7750)</f>
        <v>103926</v>
      </c>
      <c r="O7745" s="31">
        <f t="shared" si="7149"/>
        <v>114426</v>
      </c>
      <c r="P7745" s="31">
        <f t="shared" si="7104"/>
        <v>1499351</v>
      </c>
      <c r="Q7745" s="31">
        <f t="shared" si="7105"/>
        <v>85.564401671624893</v>
      </c>
      <c r="R7745" s="94"/>
      <c r="S7745" s="94"/>
      <c r="T7745" s="94"/>
      <c r="U7745" s="94"/>
      <c r="V7745" s="94"/>
      <c r="W7745" s="94"/>
      <c r="X7745" s="94"/>
      <c r="Y7745" s="94"/>
      <c r="AA7745" s="4"/>
    </row>
    <row r="7746" spans="1:27" s="2" customFormat="1" ht="15" customHeight="1" x14ac:dyDescent="0.25">
      <c r="A7746" s="64" t="s">
        <v>2466</v>
      </c>
      <c r="B7746" s="64" t="s">
        <v>81</v>
      </c>
      <c r="C7746" s="64" t="s">
        <v>3454</v>
      </c>
      <c r="D7746" s="64" t="s">
        <v>3469</v>
      </c>
      <c r="E7746" s="20" t="s">
        <v>23</v>
      </c>
      <c r="F7746" s="64" t="s">
        <v>1</v>
      </c>
      <c r="G7746" s="53" t="s">
        <v>144</v>
      </c>
      <c r="H7746" s="53" t="s">
        <v>85</v>
      </c>
      <c r="I7746" s="26">
        <f t="shared" ref="I7746:K7746" si="7150">SUM(I7799,I7842,I7883,I7925,I7966,I8007,I8048,I8100,I8163,I8204,I8246,I8288,I8329)</f>
        <v>290571</v>
      </c>
      <c r="J7746" s="26">
        <f t="shared" si="7150"/>
        <v>290571</v>
      </c>
      <c r="K7746" s="26">
        <f t="shared" si="7150"/>
        <v>183259</v>
      </c>
      <c r="L7746" s="26">
        <f t="shared" si="7103"/>
        <v>66758</v>
      </c>
      <c r="M7746" s="26">
        <f t="shared" ref="M7746" si="7151">SUM(M7799,M7842,M7883,M7925,M7966,M8007,M8048,M8100,M8163,M8204,M8246,M8288,M8329)</f>
        <v>20226</v>
      </c>
      <c r="N7746" s="26">
        <f t="shared" ref="N7746:O7746" si="7152">SUM(N7799,N7842,N7883,N7925,N7966,N8007,N8048,N8100,N8163,N8204,N8246,N8288,N8329)</f>
        <v>21026</v>
      </c>
      <c r="O7746" s="26">
        <f t="shared" si="7152"/>
        <v>25506</v>
      </c>
      <c r="P7746" s="26">
        <f t="shared" si="7104"/>
        <v>250017</v>
      </c>
      <c r="Q7746" s="26">
        <f t="shared" si="7105"/>
        <v>86.043342246817474</v>
      </c>
      <c r="R7746" s="90"/>
      <c r="S7746" s="90"/>
      <c r="T7746" s="90"/>
      <c r="U7746" s="90"/>
      <c r="V7746" s="90"/>
      <c r="W7746" s="90"/>
      <c r="X7746" s="90"/>
      <c r="Y7746" s="90"/>
      <c r="AA7746" s="4"/>
    </row>
    <row r="7747" spans="1:27" s="2" customFormat="1" ht="15" customHeight="1" x14ac:dyDescent="0.25">
      <c r="A7747" s="64" t="s">
        <v>2466</v>
      </c>
      <c r="B7747" s="64" t="s">
        <v>81</v>
      </c>
      <c r="C7747" s="64" t="s">
        <v>3454</v>
      </c>
      <c r="D7747" s="64" t="s">
        <v>3469</v>
      </c>
      <c r="E7747" s="20" t="s">
        <v>23</v>
      </c>
      <c r="F7747" s="64" t="s">
        <v>1</v>
      </c>
      <c r="G7747" s="53" t="s">
        <v>144</v>
      </c>
      <c r="H7747" s="53" t="s">
        <v>29</v>
      </c>
      <c r="I7747" s="26">
        <f t="shared" ref="I7747:K7747" si="7153">SUM(I7803,I7846,I7887,I7929,I7970,I8011,I8052,I8104,I8167,I8208,I8250,I8291,I8333)</f>
        <v>90960</v>
      </c>
      <c r="J7747" s="26">
        <f t="shared" si="7153"/>
        <v>90960</v>
      </c>
      <c r="K7747" s="26">
        <f t="shared" si="7153"/>
        <v>40971</v>
      </c>
      <c r="L7747" s="26">
        <f t="shared" si="7103"/>
        <v>15860</v>
      </c>
      <c r="M7747" s="26">
        <f t="shared" ref="M7747" si="7154">SUM(M7803,M7846,M7887,M7929,M7970,M8011,M8052,M8104,M8167,M8208,M8250,M8291,M8333)</f>
        <v>10860</v>
      </c>
      <c r="N7747" s="26">
        <f t="shared" ref="N7747:O7747" si="7155">SUM(N7803,N7846,N7887,N7929,N7970,N8011,N8052,N8104,N8167,N8208,N8250,N8291,N8333)</f>
        <v>2500</v>
      </c>
      <c r="O7747" s="26">
        <f t="shared" si="7155"/>
        <v>2500</v>
      </c>
      <c r="P7747" s="26">
        <f t="shared" si="7104"/>
        <v>56831</v>
      </c>
      <c r="Q7747" s="26">
        <f t="shared" si="7105"/>
        <v>62.479111697449433</v>
      </c>
      <c r="R7747" s="90"/>
      <c r="S7747" s="90"/>
      <c r="T7747" s="90"/>
      <c r="U7747" s="90"/>
      <c r="V7747" s="90"/>
      <c r="W7747" s="90"/>
      <c r="X7747" s="90"/>
      <c r="Y7747" s="90"/>
      <c r="AA7747" s="4"/>
    </row>
    <row r="7748" spans="1:27" s="2" customFormat="1" ht="15" customHeight="1" x14ac:dyDescent="0.25">
      <c r="A7748" s="64" t="s">
        <v>2466</v>
      </c>
      <c r="B7748" s="64" t="s">
        <v>81</v>
      </c>
      <c r="C7748" s="64" t="s">
        <v>3454</v>
      </c>
      <c r="D7748" s="64" t="s">
        <v>3469</v>
      </c>
      <c r="E7748" s="20" t="s">
        <v>23</v>
      </c>
      <c r="F7748" s="64" t="s">
        <v>1</v>
      </c>
      <c r="G7748" s="53" t="s">
        <v>144</v>
      </c>
      <c r="H7748" s="53" t="s">
        <v>27</v>
      </c>
      <c r="I7748" s="26">
        <f t="shared" ref="I7748:K7748" si="7156">SUM(I7801,I7844,I7885,I7927,I7968,I8009,I8050,I8102,I8165,I8206,I8248,I8290,I8331)</f>
        <v>245456</v>
      </c>
      <c r="J7748" s="26">
        <f t="shared" si="7156"/>
        <v>245456</v>
      </c>
      <c r="K7748" s="26">
        <f t="shared" si="7156"/>
        <v>237244</v>
      </c>
      <c r="L7748" s="26">
        <f t="shared" si="7103"/>
        <v>0</v>
      </c>
      <c r="M7748" s="26">
        <f t="shared" ref="M7748" si="7157">SUM(M7801,M7844,M7885,M7927,M7968,M8009,M8050,M8102,M8165,M8206,M8248,M8290,M8331)</f>
        <v>0</v>
      </c>
      <c r="N7748" s="26">
        <f t="shared" ref="N7748:O7748" si="7158">SUM(N7801,N7844,N7885,N7927,N7968,N8009,N8050,N8102,N8165,N8206,N8248,N8290,N8331)</f>
        <v>0</v>
      </c>
      <c r="O7748" s="26">
        <f t="shared" si="7158"/>
        <v>0</v>
      </c>
      <c r="P7748" s="26">
        <f t="shared" si="7104"/>
        <v>237244</v>
      </c>
      <c r="Q7748" s="26">
        <f t="shared" si="7105"/>
        <v>96.654390196206236</v>
      </c>
      <c r="R7748" s="90"/>
      <c r="S7748" s="90"/>
      <c r="T7748" s="90"/>
      <c r="U7748" s="90"/>
      <c r="V7748" s="90"/>
      <c r="W7748" s="90"/>
      <c r="X7748" s="90"/>
      <c r="Y7748" s="90"/>
      <c r="AA7748" s="4"/>
    </row>
    <row r="7749" spans="1:27" s="2" customFormat="1" ht="15" customHeight="1" x14ac:dyDescent="0.25">
      <c r="A7749" s="64" t="s">
        <v>2466</v>
      </c>
      <c r="B7749" s="64" t="s">
        <v>81</v>
      </c>
      <c r="C7749" s="64" t="s">
        <v>3454</v>
      </c>
      <c r="D7749" s="64" t="s">
        <v>3469</v>
      </c>
      <c r="E7749" s="20" t="s">
        <v>23</v>
      </c>
      <c r="F7749" s="64" t="s">
        <v>1</v>
      </c>
      <c r="G7749" s="53" t="s">
        <v>144</v>
      </c>
      <c r="H7749" s="53" t="s">
        <v>25</v>
      </c>
      <c r="I7749" s="26">
        <f t="shared" ref="I7749:K7749" si="7159">SUM(I7800,I7843,I7884,I7926,I7967,I8008,I8049,I8101,I8164,I8205,I8247,I8289,I8330)</f>
        <v>1005020</v>
      </c>
      <c r="J7749" s="26">
        <f t="shared" si="7159"/>
        <v>1005020</v>
      </c>
      <c r="K7749" s="26">
        <f t="shared" si="7159"/>
        <v>633500</v>
      </c>
      <c r="L7749" s="26">
        <f t="shared" si="7103"/>
        <v>231920</v>
      </c>
      <c r="M7749" s="26">
        <f t="shared" ref="M7749" si="7160">SUM(M7800,M7843,M7884,M7926,M7967,M8008,M8049,M8101,M8164,M8205,M8247,M8289,M8330)</f>
        <v>70600</v>
      </c>
      <c r="N7749" s="26">
        <f t="shared" ref="N7749:O7749" si="7161">SUM(N7800,N7843,N7884,N7926,N7967,N8008,N8049,N8101,N8164,N8205,N8247,N8289,N8330)</f>
        <v>74900</v>
      </c>
      <c r="O7749" s="26">
        <f t="shared" si="7161"/>
        <v>86420</v>
      </c>
      <c r="P7749" s="26">
        <f t="shared" si="7104"/>
        <v>865420</v>
      </c>
      <c r="Q7749" s="26">
        <f t="shared" si="7105"/>
        <v>86.109729159618709</v>
      </c>
      <c r="R7749" s="90"/>
      <c r="S7749" s="90"/>
      <c r="T7749" s="90"/>
      <c r="U7749" s="90"/>
      <c r="V7749" s="90"/>
      <c r="W7749" s="90"/>
      <c r="X7749" s="90"/>
      <c r="Y7749" s="90"/>
      <c r="AA7749" s="4"/>
    </row>
    <row r="7750" spans="1:27" s="2" customFormat="1" ht="15" customHeight="1" x14ac:dyDescent="0.25">
      <c r="A7750" s="64" t="s">
        <v>2466</v>
      </c>
      <c r="B7750" s="64" t="s">
        <v>81</v>
      </c>
      <c r="C7750" s="64" t="s">
        <v>3454</v>
      </c>
      <c r="D7750" s="64" t="s">
        <v>3469</v>
      </c>
      <c r="E7750" s="20" t="s">
        <v>23</v>
      </c>
      <c r="F7750" s="64" t="s">
        <v>1</v>
      </c>
      <c r="G7750" s="53" t="s">
        <v>144</v>
      </c>
      <c r="H7750" s="53" t="s">
        <v>89</v>
      </c>
      <c r="I7750" s="26">
        <f t="shared" ref="I7750:K7750" si="7162">SUM(I7802,I7845,I7886,I7928,I7969,I8010,I8051,I8103,I8166,I8207,I8249,I8332)</f>
        <v>120300</v>
      </c>
      <c r="J7750" s="26">
        <f t="shared" si="7162"/>
        <v>120300</v>
      </c>
      <c r="K7750" s="26">
        <f t="shared" si="7162"/>
        <v>84339</v>
      </c>
      <c r="L7750" s="26">
        <f t="shared" si="7103"/>
        <v>5500</v>
      </c>
      <c r="M7750" s="26">
        <f t="shared" ref="M7750" si="7163">SUM(M7802,M7845,M7886,M7928,M7969,M8010,M8051,M8103,M8166,M8207,M8249,M8332)</f>
        <v>0</v>
      </c>
      <c r="N7750" s="26">
        <f t="shared" ref="N7750:O7750" si="7164">SUM(N7802,N7845,N7886,N7928,N7969,N8010,N8051,N8103,N8166,N8207,N8249,N8332)</f>
        <v>5500</v>
      </c>
      <c r="O7750" s="26">
        <f t="shared" si="7164"/>
        <v>0</v>
      </c>
      <c r="P7750" s="26">
        <f t="shared" si="7104"/>
        <v>89839</v>
      </c>
      <c r="Q7750" s="26">
        <f t="shared" si="7105"/>
        <v>74.679135494596835</v>
      </c>
      <c r="R7750" s="90"/>
      <c r="S7750" s="90"/>
      <c r="T7750" s="90"/>
      <c r="U7750" s="90"/>
      <c r="V7750" s="90"/>
      <c r="W7750" s="90"/>
      <c r="X7750" s="90"/>
      <c r="Y7750" s="90"/>
      <c r="AA7750" s="4"/>
    </row>
    <row r="7751" spans="1:27" s="2" customFormat="1" ht="15" customHeight="1" x14ac:dyDescent="0.25">
      <c r="A7751" s="63" t="s">
        <v>2466</v>
      </c>
      <c r="B7751" s="63" t="s">
        <v>81</v>
      </c>
      <c r="C7751" s="63" t="s">
        <v>3454</v>
      </c>
      <c r="D7751" s="63" t="s">
        <v>3469</v>
      </c>
      <c r="E7751" s="65" t="s">
        <v>3459</v>
      </c>
      <c r="F7751" s="65" t="s">
        <v>1</v>
      </c>
      <c r="G7751" s="65" t="s">
        <v>1</v>
      </c>
      <c r="H7751" s="65" t="s">
        <v>31</v>
      </c>
      <c r="I7751" s="31">
        <f t="shared" ref="I7751:K7751" si="7165">SUM(I7752)</f>
        <v>1308581</v>
      </c>
      <c r="J7751" s="31">
        <f t="shared" si="7165"/>
        <v>1308581</v>
      </c>
      <c r="K7751" s="31">
        <f t="shared" si="7165"/>
        <v>703400</v>
      </c>
      <c r="L7751" s="31">
        <f t="shared" si="7103"/>
        <v>334003</v>
      </c>
      <c r="M7751" s="31">
        <f t="shared" ref="M7751" si="7166">SUM(M7752)</f>
        <v>111260</v>
      </c>
      <c r="N7751" s="31">
        <f t="shared" ref="N7751:O7751" si="7167">SUM(N7752)</f>
        <v>111460</v>
      </c>
      <c r="O7751" s="31">
        <f t="shared" si="7167"/>
        <v>111283</v>
      </c>
      <c r="P7751" s="31">
        <f t="shared" si="7104"/>
        <v>1037403</v>
      </c>
      <c r="Q7751" s="31">
        <f t="shared" si="7105"/>
        <v>79.276941969965947</v>
      </c>
      <c r="R7751" s="94"/>
      <c r="S7751" s="94"/>
      <c r="T7751" s="94"/>
      <c r="U7751" s="94"/>
      <c r="V7751" s="94"/>
      <c r="W7751" s="94"/>
      <c r="X7751" s="94"/>
      <c r="Y7751" s="94"/>
      <c r="AA7751" s="4"/>
    </row>
    <row r="7752" spans="1:27" s="2" customFormat="1" ht="15" customHeight="1" x14ac:dyDescent="0.25">
      <c r="A7752" s="64" t="s">
        <v>2466</v>
      </c>
      <c r="B7752" s="64" t="s">
        <v>81</v>
      </c>
      <c r="C7752" s="64" t="s">
        <v>3454</v>
      </c>
      <c r="D7752" s="64" t="s">
        <v>3469</v>
      </c>
      <c r="E7752" s="20" t="s">
        <v>33</v>
      </c>
      <c r="F7752" s="64" t="s">
        <v>1</v>
      </c>
      <c r="G7752" s="53" t="s">
        <v>144</v>
      </c>
      <c r="H7752" s="53" t="s">
        <v>32</v>
      </c>
      <c r="I7752" s="26">
        <f t="shared" ref="I7752:K7752" si="7168">SUM(I7805,I7848,I7889,I7931,I7972,I8013,I8054,I8106,I8169,I8210,I8252,I8293,I8335)</f>
        <v>1308581</v>
      </c>
      <c r="J7752" s="26">
        <f t="shared" si="7168"/>
        <v>1308581</v>
      </c>
      <c r="K7752" s="26">
        <f t="shared" si="7168"/>
        <v>703400</v>
      </c>
      <c r="L7752" s="26">
        <f t="shared" si="7103"/>
        <v>334003</v>
      </c>
      <c r="M7752" s="26">
        <f t="shared" ref="M7752" si="7169">SUM(M7805,M7848,M7889,M7931,M7972,M8013,M8054,M8106,M8169,M8210,M8252,M8293,M8335)</f>
        <v>111260</v>
      </c>
      <c r="N7752" s="26">
        <f t="shared" ref="N7752:O7752" si="7170">SUM(N7805,N7848,N7889,N7931,N7972,N8013,N8054,N8106,N8169,N8210,N8252,N8293,N8335)</f>
        <v>111460</v>
      </c>
      <c r="O7752" s="26">
        <f t="shared" si="7170"/>
        <v>111283</v>
      </c>
      <c r="P7752" s="26">
        <f t="shared" si="7104"/>
        <v>1037403</v>
      </c>
      <c r="Q7752" s="26">
        <f t="shared" si="7105"/>
        <v>79.276941969965947</v>
      </c>
      <c r="R7752" s="90"/>
      <c r="S7752" s="90"/>
      <c r="T7752" s="90"/>
      <c r="U7752" s="90"/>
      <c r="V7752" s="90"/>
      <c r="W7752" s="90"/>
      <c r="X7752" s="90"/>
      <c r="Y7752" s="90"/>
      <c r="AA7752" s="4"/>
    </row>
    <row r="7753" spans="1:27" s="2" customFormat="1" ht="15" customHeight="1" x14ac:dyDescent="0.25">
      <c r="A7753" s="63" t="s">
        <v>2466</v>
      </c>
      <c r="B7753" s="63" t="s">
        <v>81</v>
      </c>
      <c r="C7753" s="63" t="s">
        <v>3454</v>
      </c>
      <c r="D7753" s="63" t="s">
        <v>3469</v>
      </c>
      <c r="E7753" s="65" t="s">
        <v>3460</v>
      </c>
      <c r="F7753" s="65" t="s">
        <v>1</v>
      </c>
      <c r="G7753" s="65" t="s">
        <v>1</v>
      </c>
      <c r="H7753" s="65" t="s">
        <v>35</v>
      </c>
      <c r="I7753" s="31">
        <f t="shared" ref="I7753:K7753" si="7171">SUM(I7754:I7762)</f>
        <v>5311213</v>
      </c>
      <c r="J7753" s="31">
        <f t="shared" si="7171"/>
        <v>3909582</v>
      </c>
      <c r="K7753" s="31">
        <f t="shared" si="7171"/>
        <v>2430155</v>
      </c>
      <c r="L7753" s="31">
        <f t="shared" si="7103"/>
        <v>811274</v>
      </c>
      <c r="M7753" s="31">
        <f t="shared" ref="M7753" si="7172">SUM(M7754:M7762)</f>
        <v>282765</v>
      </c>
      <c r="N7753" s="31">
        <f t="shared" ref="N7753:O7753" si="7173">SUM(N7754:N7762)</f>
        <v>227290</v>
      </c>
      <c r="O7753" s="31">
        <f t="shared" si="7173"/>
        <v>301219</v>
      </c>
      <c r="P7753" s="31">
        <f t="shared" si="7104"/>
        <v>3241429</v>
      </c>
      <c r="Q7753" s="31">
        <f t="shared" si="7105"/>
        <v>82.909860951886927</v>
      </c>
      <c r="R7753" s="94"/>
      <c r="S7753" s="94"/>
      <c r="T7753" s="94"/>
      <c r="U7753" s="94"/>
      <c r="V7753" s="94"/>
      <c r="W7753" s="94"/>
      <c r="X7753" s="94"/>
      <c r="Y7753" s="94"/>
      <c r="AA7753" s="4"/>
    </row>
    <row r="7754" spans="1:27" s="2" customFormat="1" ht="15" customHeight="1" x14ac:dyDescent="0.25">
      <c r="A7754" s="64" t="s">
        <v>2466</v>
      </c>
      <c r="B7754" s="64" t="s">
        <v>81</v>
      </c>
      <c r="C7754" s="64" t="s">
        <v>3454</v>
      </c>
      <c r="D7754" s="64" t="s">
        <v>3469</v>
      </c>
      <c r="E7754" s="20" t="s">
        <v>38</v>
      </c>
      <c r="F7754" s="64" t="s">
        <v>1</v>
      </c>
      <c r="G7754" s="53" t="s">
        <v>144</v>
      </c>
      <c r="H7754" s="53" t="s">
        <v>37</v>
      </c>
      <c r="I7754" s="26">
        <f t="shared" ref="I7754:K7754" si="7174">SUM(I7807,I7850,I7891,I7933,I7974,I8015,I8056,I8108,I8171,I8212,I8254,I8295,I8337)</f>
        <v>226075</v>
      </c>
      <c r="J7754" s="26">
        <f t="shared" si="7174"/>
        <v>98514</v>
      </c>
      <c r="K7754" s="26">
        <f t="shared" si="7174"/>
        <v>71600</v>
      </c>
      <c r="L7754" s="26">
        <f t="shared" si="7103"/>
        <v>8494</v>
      </c>
      <c r="M7754" s="26">
        <f t="shared" ref="M7754:M7762" si="7175">SUM(M7807,M7850,M7891,M7933,M7974,M8015,M8056,M8108,M8171,M8212,M8254,M8295,M8337)</f>
        <v>5194</v>
      </c>
      <c r="N7754" s="26">
        <f t="shared" ref="N7754:O7762" si="7176">SUM(N7807,N7850,N7891,N7933,N7974,N8015,N8056,N8108,N8171,N8212,N8254,N8295,N8337)</f>
        <v>650</v>
      </c>
      <c r="O7754" s="26">
        <f t="shared" si="7176"/>
        <v>2650</v>
      </c>
      <c r="P7754" s="26">
        <f t="shared" si="7104"/>
        <v>80094</v>
      </c>
      <c r="Q7754" s="26">
        <f t="shared" si="7105"/>
        <v>81.302149948230706</v>
      </c>
      <c r="R7754" s="90"/>
      <c r="S7754" s="90"/>
      <c r="T7754" s="90"/>
      <c r="U7754" s="90"/>
      <c r="V7754" s="90"/>
      <c r="W7754" s="90"/>
      <c r="X7754" s="90"/>
      <c r="Y7754" s="90"/>
      <c r="AA7754" s="4"/>
    </row>
    <row r="7755" spans="1:27" s="2" customFormat="1" ht="15" customHeight="1" x14ac:dyDescent="0.25">
      <c r="A7755" s="64" t="s">
        <v>2466</v>
      </c>
      <c r="B7755" s="64" t="s">
        <v>81</v>
      </c>
      <c r="C7755" s="64" t="s">
        <v>3454</v>
      </c>
      <c r="D7755" s="64" t="s">
        <v>3469</v>
      </c>
      <c r="E7755" s="20" t="s">
        <v>298</v>
      </c>
      <c r="F7755" s="64" t="s">
        <v>1</v>
      </c>
      <c r="G7755" s="53" t="s">
        <v>144</v>
      </c>
      <c r="H7755" s="53" t="s">
        <v>297</v>
      </c>
      <c r="I7755" s="26">
        <f t="shared" ref="I7755:K7755" si="7177">SUM(I7808,I7851,I7892,I7934,I7975,I8016,I8057,I8109,I8172,I8213,I8255,I8296,I8338)</f>
        <v>550876</v>
      </c>
      <c r="J7755" s="26">
        <f t="shared" si="7177"/>
        <v>550876</v>
      </c>
      <c r="K7755" s="26">
        <f t="shared" si="7177"/>
        <v>320349</v>
      </c>
      <c r="L7755" s="26">
        <f t="shared" si="7103"/>
        <v>125540</v>
      </c>
      <c r="M7755" s="26">
        <f t="shared" si="7175"/>
        <v>43090</v>
      </c>
      <c r="N7755" s="26">
        <f t="shared" si="7176"/>
        <v>36050</v>
      </c>
      <c r="O7755" s="26">
        <f t="shared" si="7176"/>
        <v>46400</v>
      </c>
      <c r="P7755" s="26">
        <f t="shared" si="7104"/>
        <v>445889</v>
      </c>
      <c r="Q7755" s="26">
        <f t="shared" si="7105"/>
        <v>80.941809045955893</v>
      </c>
      <c r="R7755" s="90"/>
      <c r="S7755" s="90"/>
      <c r="T7755" s="90"/>
      <c r="U7755" s="90"/>
      <c r="V7755" s="90"/>
      <c r="W7755" s="90"/>
      <c r="X7755" s="90"/>
      <c r="Y7755" s="90"/>
      <c r="AA7755" s="4"/>
    </row>
    <row r="7756" spans="1:27" s="2" customFormat="1" ht="15" customHeight="1" x14ac:dyDescent="0.25">
      <c r="A7756" s="64" t="s">
        <v>2466</v>
      </c>
      <c r="B7756" s="64" t="s">
        <v>81</v>
      </c>
      <c r="C7756" s="64" t="s">
        <v>3454</v>
      </c>
      <c r="D7756" s="64" t="s">
        <v>3469</v>
      </c>
      <c r="E7756" s="20" t="s">
        <v>301</v>
      </c>
      <c r="F7756" s="64" t="s">
        <v>1</v>
      </c>
      <c r="G7756" s="53" t="s">
        <v>144</v>
      </c>
      <c r="H7756" s="53" t="s">
        <v>300</v>
      </c>
      <c r="I7756" s="26">
        <f t="shared" ref="I7756:K7756" si="7178">SUM(I7809,I7852,I7893,I7935,I7976,I8017,I8058,I8110,I8173,I8214,I8256,I8297,I8339)</f>
        <v>215906</v>
      </c>
      <c r="J7756" s="26">
        <f t="shared" si="7178"/>
        <v>205453</v>
      </c>
      <c r="K7756" s="26">
        <f t="shared" si="7178"/>
        <v>109456</v>
      </c>
      <c r="L7756" s="26">
        <f t="shared" si="7103"/>
        <v>45265</v>
      </c>
      <c r="M7756" s="26">
        <f t="shared" si="7175"/>
        <v>16055</v>
      </c>
      <c r="N7756" s="26">
        <f t="shared" si="7176"/>
        <v>15055</v>
      </c>
      <c r="O7756" s="26">
        <f t="shared" si="7176"/>
        <v>14155</v>
      </c>
      <c r="P7756" s="26">
        <f t="shared" si="7104"/>
        <v>154721</v>
      </c>
      <c r="Q7756" s="26">
        <f t="shared" si="7105"/>
        <v>75.307247886377908</v>
      </c>
      <c r="R7756" s="90"/>
      <c r="S7756" s="90"/>
      <c r="T7756" s="90"/>
      <c r="U7756" s="90"/>
      <c r="V7756" s="90"/>
      <c r="W7756" s="90"/>
      <c r="X7756" s="90"/>
      <c r="Y7756" s="90"/>
      <c r="AA7756" s="4"/>
    </row>
    <row r="7757" spans="1:27" s="2" customFormat="1" ht="15" customHeight="1" x14ac:dyDescent="0.25">
      <c r="A7757" s="64" t="s">
        <v>2466</v>
      </c>
      <c r="B7757" s="64" t="s">
        <v>81</v>
      </c>
      <c r="C7757" s="64" t="s">
        <v>3454</v>
      </c>
      <c r="D7757" s="64" t="s">
        <v>3469</v>
      </c>
      <c r="E7757" s="20" t="s">
        <v>218</v>
      </c>
      <c r="F7757" s="64" t="s">
        <v>1</v>
      </c>
      <c r="G7757" s="53" t="s">
        <v>144</v>
      </c>
      <c r="H7757" s="53" t="s">
        <v>217</v>
      </c>
      <c r="I7757" s="26">
        <f t="shared" ref="I7757:K7757" si="7179">SUM(I7810,I7853,I7894,I7936,I7977,I8018,I8059,I8111,I8174,I8215,I8257,I8298,I8340)</f>
        <v>266771</v>
      </c>
      <c r="J7757" s="26">
        <f t="shared" si="7179"/>
        <v>187179</v>
      </c>
      <c r="K7757" s="26">
        <f t="shared" si="7179"/>
        <v>130555</v>
      </c>
      <c r="L7757" s="26">
        <f t="shared" si="7103"/>
        <v>31080</v>
      </c>
      <c r="M7757" s="26">
        <f t="shared" si="7175"/>
        <v>9950</v>
      </c>
      <c r="N7757" s="26">
        <f t="shared" si="7176"/>
        <v>11900</v>
      </c>
      <c r="O7757" s="26">
        <f t="shared" si="7176"/>
        <v>9230</v>
      </c>
      <c r="P7757" s="26">
        <f t="shared" si="7104"/>
        <v>161635</v>
      </c>
      <c r="Q7757" s="26">
        <f t="shared" si="7105"/>
        <v>86.35316996030538</v>
      </c>
      <c r="R7757" s="90"/>
      <c r="S7757" s="90"/>
      <c r="T7757" s="90"/>
      <c r="U7757" s="90"/>
      <c r="V7757" s="90"/>
      <c r="W7757" s="90"/>
      <c r="X7757" s="90"/>
      <c r="Y7757" s="90"/>
      <c r="AA7757" s="4"/>
    </row>
    <row r="7758" spans="1:27" s="2" customFormat="1" ht="15" customHeight="1" x14ac:dyDescent="0.25">
      <c r="A7758" s="64" t="s">
        <v>2466</v>
      </c>
      <c r="B7758" s="64" t="s">
        <v>81</v>
      </c>
      <c r="C7758" s="64" t="s">
        <v>3454</v>
      </c>
      <c r="D7758" s="64" t="s">
        <v>3469</v>
      </c>
      <c r="E7758" s="20" t="s">
        <v>303</v>
      </c>
      <c r="F7758" s="64" t="s">
        <v>1</v>
      </c>
      <c r="G7758" s="53" t="s">
        <v>144</v>
      </c>
      <c r="H7758" s="53" t="s">
        <v>302</v>
      </c>
      <c r="I7758" s="26">
        <f t="shared" ref="I7758:K7758" si="7180">SUM(I7811,I7854,I7895,I7937,I7978,I8019,I8060,I8112,I8175,I8216,I8258,I8299,I8341)</f>
        <v>116533</v>
      </c>
      <c r="J7758" s="26">
        <f t="shared" si="7180"/>
        <v>61633</v>
      </c>
      <c r="K7758" s="26">
        <f t="shared" si="7180"/>
        <v>37507</v>
      </c>
      <c r="L7758" s="26">
        <f t="shared" si="7103"/>
        <v>11870</v>
      </c>
      <c r="M7758" s="26">
        <f t="shared" si="7175"/>
        <v>1965</v>
      </c>
      <c r="N7758" s="26">
        <f t="shared" si="7176"/>
        <v>1925</v>
      </c>
      <c r="O7758" s="26">
        <f t="shared" si="7176"/>
        <v>7980</v>
      </c>
      <c r="P7758" s="26">
        <f t="shared" si="7104"/>
        <v>49377</v>
      </c>
      <c r="Q7758" s="26">
        <f t="shared" si="7105"/>
        <v>80.114549024061787</v>
      </c>
      <c r="R7758" s="90"/>
      <c r="S7758" s="90"/>
      <c r="T7758" s="90"/>
      <c r="U7758" s="90"/>
      <c r="V7758" s="90"/>
      <c r="W7758" s="90"/>
      <c r="X7758" s="90"/>
      <c r="Y7758" s="90"/>
      <c r="AA7758" s="4"/>
    </row>
    <row r="7759" spans="1:27" s="2" customFormat="1" ht="15" customHeight="1" x14ac:dyDescent="0.25">
      <c r="A7759" s="64" t="s">
        <v>2466</v>
      </c>
      <c r="B7759" s="64" t="s">
        <v>81</v>
      </c>
      <c r="C7759" s="64" t="s">
        <v>3454</v>
      </c>
      <c r="D7759" s="64" t="s">
        <v>3469</v>
      </c>
      <c r="E7759" s="20" t="s">
        <v>305</v>
      </c>
      <c r="F7759" s="64" t="s">
        <v>1</v>
      </c>
      <c r="G7759" s="53" t="s">
        <v>144</v>
      </c>
      <c r="H7759" s="53" t="s">
        <v>304</v>
      </c>
      <c r="I7759" s="26">
        <f t="shared" ref="I7759:K7759" si="7181">SUM(I7812,I7855,I7896,I7938,I7979,I8020,I8061,I8113,I8176,I8217,I8259,I8300,I8342)</f>
        <v>347275</v>
      </c>
      <c r="J7759" s="26">
        <f t="shared" si="7181"/>
        <v>285175</v>
      </c>
      <c r="K7759" s="26">
        <f t="shared" si="7181"/>
        <v>143349</v>
      </c>
      <c r="L7759" s="26">
        <f t="shared" si="7103"/>
        <v>58332</v>
      </c>
      <c r="M7759" s="26">
        <f t="shared" si="7175"/>
        <v>28431</v>
      </c>
      <c r="N7759" s="26">
        <f t="shared" si="7176"/>
        <v>14353</v>
      </c>
      <c r="O7759" s="26">
        <f t="shared" si="7176"/>
        <v>15548</v>
      </c>
      <c r="P7759" s="26">
        <f t="shared" si="7104"/>
        <v>201681</v>
      </c>
      <c r="Q7759" s="26">
        <f t="shared" si="7105"/>
        <v>70.721837468221267</v>
      </c>
      <c r="R7759" s="90"/>
      <c r="S7759" s="90"/>
      <c r="T7759" s="90"/>
      <c r="U7759" s="90"/>
      <c r="V7759" s="90"/>
      <c r="W7759" s="90"/>
      <c r="X7759" s="90"/>
      <c r="Y7759" s="90"/>
      <c r="AA7759" s="4"/>
    </row>
    <row r="7760" spans="1:27" s="2" customFormat="1" ht="15" customHeight="1" x14ac:dyDescent="0.25">
      <c r="A7760" s="64" t="s">
        <v>2466</v>
      </c>
      <c r="B7760" s="64" t="s">
        <v>81</v>
      </c>
      <c r="C7760" s="64" t="s">
        <v>3454</v>
      </c>
      <c r="D7760" s="64" t="s">
        <v>3469</v>
      </c>
      <c r="E7760" s="20" t="s">
        <v>308</v>
      </c>
      <c r="F7760" s="64" t="s">
        <v>1</v>
      </c>
      <c r="G7760" s="53" t="s">
        <v>144</v>
      </c>
      <c r="H7760" s="53" t="s">
        <v>307</v>
      </c>
      <c r="I7760" s="26">
        <f t="shared" ref="I7760:K7760" si="7182">SUM(I7813,I7856,I7897,I7939,I7980,I8021,I8062,I8114,I8177,I8218,I8260,I8301,I8343)</f>
        <v>377585</v>
      </c>
      <c r="J7760" s="26">
        <f t="shared" si="7182"/>
        <v>211619</v>
      </c>
      <c r="K7760" s="26">
        <f t="shared" si="7182"/>
        <v>116323</v>
      </c>
      <c r="L7760" s="26">
        <f t="shared" ref="L7760:L7823" si="7183">SUM(M7760:O7760)</f>
        <v>43124</v>
      </c>
      <c r="M7760" s="26">
        <f t="shared" si="7175"/>
        <v>13418</v>
      </c>
      <c r="N7760" s="26">
        <f t="shared" si="7176"/>
        <v>13408</v>
      </c>
      <c r="O7760" s="26">
        <f t="shared" si="7176"/>
        <v>16298</v>
      </c>
      <c r="P7760" s="26">
        <f t="shared" ref="P7760:P7823" si="7184">K7760+L7760</f>
        <v>159447</v>
      </c>
      <c r="Q7760" s="26">
        <f t="shared" ref="Q7760:Q7823" si="7185">IF(J7760=0,"-",P7760/J7760*100)</f>
        <v>75.346259078816175</v>
      </c>
      <c r="R7760" s="90"/>
      <c r="S7760" s="90"/>
      <c r="T7760" s="90"/>
      <c r="U7760" s="90"/>
      <c r="V7760" s="90"/>
      <c r="W7760" s="90"/>
      <c r="X7760" s="90"/>
      <c r="Y7760" s="90"/>
      <c r="AA7760" s="4"/>
    </row>
    <row r="7761" spans="1:27" s="2" customFormat="1" ht="15" customHeight="1" x14ac:dyDescent="0.25">
      <c r="A7761" s="64" t="s">
        <v>2466</v>
      </c>
      <c r="B7761" s="64" t="s">
        <v>81</v>
      </c>
      <c r="C7761" s="64" t="s">
        <v>3454</v>
      </c>
      <c r="D7761" s="64" t="s">
        <v>3469</v>
      </c>
      <c r="E7761" s="20" t="s">
        <v>311</v>
      </c>
      <c r="F7761" s="64" t="s">
        <v>1</v>
      </c>
      <c r="G7761" s="53" t="s">
        <v>144</v>
      </c>
      <c r="H7761" s="53" t="s">
        <v>310</v>
      </c>
      <c r="I7761" s="26">
        <f t="shared" ref="I7761:K7761" si="7186">SUM(I7814,I7857,I7898,I7940,I7981,I8022,I8063,I8115,I8178,I8219,I8261,I8302,I8344)</f>
        <v>43018</v>
      </c>
      <c r="J7761" s="26">
        <f t="shared" si="7186"/>
        <v>36018</v>
      </c>
      <c r="K7761" s="26">
        <f t="shared" si="7186"/>
        <v>19041</v>
      </c>
      <c r="L7761" s="26">
        <f t="shared" si="7183"/>
        <v>8714</v>
      </c>
      <c r="M7761" s="26">
        <f t="shared" si="7175"/>
        <v>5914</v>
      </c>
      <c r="N7761" s="26">
        <f t="shared" si="7176"/>
        <v>1700</v>
      </c>
      <c r="O7761" s="26">
        <f t="shared" si="7176"/>
        <v>1100</v>
      </c>
      <c r="P7761" s="26">
        <f t="shared" si="7184"/>
        <v>27755</v>
      </c>
      <c r="Q7761" s="26">
        <f t="shared" si="7185"/>
        <v>77.058692875784331</v>
      </c>
      <c r="R7761" s="90"/>
      <c r="S7761" s="90"/>
      <c r="T7761" s="90"/>
      <c r="U7761" s="90"/>
      <c r="V7761" s="90"/>
      <c r="W7761" s="90"/>
      <c r="X7761" s="90"/>
      <c r="Y7761" s="90"/>
      <c r="AA7761" s="4"/>
    </row>
    <row r="7762" spans="1:27" s="4" customFormat="1" ht="15" customHeight="1" x14ac:dyDescent="0.25">
      <c r="A7762" s="64" t="s">
        <v>2466</v>
      </c>
      <c r="B7762" s="64" t="s">
        <v>81</v>
      </c>
      <c r="C7762" s="64" t="s">
        <v>3454</v>
      </c>
      <c r="D7762" s="64" t="s">
        <v>3469</v>
      </c>
      <c r="E7762" s="20" t="s">
        <v>3475</v>
      </c>
      <c r="F7762" s="64" t="s">
        <v>1</v>
      </c>
      <c r="G7762" s="53" t="s">
        <v>144</v>
      </c>
      <c r="H7762" s="53" t="s">
        <v>40</v>
      </c>
      <c r="I7762" s="26">
        <f t="shared" ref="I7762:K7762" si="7187">SUM(I7815,I7858,I7899,I7941,I7982,I8023,I8064,I8116,I8179,I8220,I8262,I8303,I8345)</f>
        <v>3167174</v>
      </c>
      <c r="J7762" s="26">
        <f t="shared" si="7187"/>
        <v>2273115</v>
      </c>
      <c r="K7762" s="26">
        <f t="shared" si="7187"/>
        <v>1481975</v>
      </c>
      <c r="L7762" s="26">
        <f t="shared" si="7183"/>
        <v>478855</v>
      </c>
      <c r="M7762" s="26">
        <f t="shared" si="7175"/>
        <v>158748</v>
      </c>
      <c r="N7762" s="26">
        <f t="shared" si="7176"/>
        <v>132249</v>
      </c>
      <c r="O7762" s="26">
        <f t="shared" si="7176"/>
        <v>187858</v>
      </c>
      <c r="P7762" s="26">
        <f t="shared" si="7184"/>
        <v>1960830</v>
      </c>
      <c r="Q7762" s="26">
        <f t="shared" si="7185"/>
        <v>86.261803736282587</v>
      </c>
      <c r="R7762" s="90"/>
      <c r="S7762" s="90"/>
      <c r="T7762" s="90"/>
      <c r="U7762" s="90"/>
      <c r="V7762" s="90"/>
      <c r="W7762" s="90"/>
      <c r="X7762" s="90"/>
      <c r="Y7762" s="90"/>
    </row>
    <row r="7763" spans="1:27" s="2" customFormat="1" ht="22.5" customHeight="1" x14ac:dyDescent="0.25">
      <c r="A7763" s="63" t="s">
        <v>1</v>
      </c>
      <c r="B7763" s="63" t="s">
        <v>1</v>
      </c>
      <c r="C7763" s="63" t="s">
        <v>1</v>
      </c>
      <c r="D7763" s="65" t="s">
        <v>1</v>
      </c>
      <c r="E7763" s="65" t="s">
        <v>1</v>
      </c>
      <c r="F7763" s="65" t="s">
        <v>1</v>
      </c>
      <c r="G7763" s="65" t="s">
        <v>1</v>
      </c>
      <c r="H7763" s="66" t="s">
        <v>56</v>
      </c>
      <c r="I7763" s="30">
        <f t="shared" ref="I7763:K7763" si="7188">SUM(I7764)</f>
        <v>36620</v>
      </c>
      <c r="J7763" s="30">
        <f t="shared" si="7188"/>
        <v>8750</v>
      </c>
      <c r="K7763" s="30">
        <f t="shared" si="7188"/>
        <v>4500</v>
      </c>
      <c r="L7763" s="30">
        <f t="shared" si="7183"/>
        <v>2000</v>
      </c>
      <c r="M7763" s="30">
        <f t="shared" ref="M7763" si="7189">SUM(M7764)</f>
        <v>0</v>
      </c>
      <c r="N7763" s="30">
        <f t="shared" ref="N7763:O7763" si="7190">SUM(N7764)</f>
        <v>1000</v>
      </c>
      <c r="O7763" s="30">
        <f t="shared" si="7190"/>
        <v>1000</v>
      </c>
      <c r="P7763" s="30">
        <f t="shared" si="7184"/>
        <v>6500</v>
      </c>
      <c r="Q7763" s="30">
        <f t="shared" si="7185"/>
        <v>74.285714285714292</v>
      </c>
      <c r="R7763" s="93"/>
      <c r="S7763" s="93"/>
      <c r="T7763" s="93"/>
      <c r="U7763" s="93"/>
      <c r="V7763" s="93"/>
      <c r="W7763" s="93"/>
      <c r="X7763" s="93"/>
      <c r="Y7763" s="93"/>
      <c r="AA7763" s="4"/>
    </row>
    <row r="7764" spans="1:27" s="2" customFormat="1" ht="15" customHeight="1" x14ac:dyDescent="0.25">
      <c r="A7764" s="63" t="s">
        <v>2466</v>
      </c>
      <c r="B7764" s="63" t="s">
        <v>81</v>
      </c>
      <c r="C7764" s="63" t="s">
        <v>3454</v>
      </c>
      <c r="D7764" s="63" t="s">
        <v>3469</v>
      </c>
      <c r="E7764" s="65" t="s">
        <v>3461</v>
      </c>
      <c r="F7764" s="65" t="s">
        <v>1</v>
      </c>
      <c r="G7764" s="65" t="s">
        <v>1</v>
      </c>
      <c r="H7764" s="65" t="s">
        <v>58</v>
      </c>
      <c r="I7764" s="31">
        <f t="shared" ref="I7764:K7764" si="7191">SUM(I7765,I7766,I7767)</f>
        <v>36620</v>
      </c>
      <c r="J7764" s="31">
        <f t="shared" si="7191"/>
        <v>8750</v>
      </c>
      <c r="K7764" s="31">
        <f t="shared" si="7191"/>
        <v>4500</v>
      </c>
      <c r="L7764" s="31">
        <f t="shared" si="7183"/>
        <v>2000</v>
      </c>
      <c r="M7764" s="31">
        <f t="shared" ref="M7764" si="7192">SUM(M7765,M7766,M7767)</f>
        <v>0</v>
      </c>
      <c r="N7764" s="31">
        <f t="shared" ref="N7764:O7764" si="7193">SUM(N7765,N7766,N7767)</f>
        <v>1000</v>
      </c>
      <c r="O7764" s="31">
        <f t="shared" si="7193"/>
        <v>1000</v>
      </c>
      <c r="P7764" s="31">
        <f t="shared" si="7184"/>
        <v>6500</v>
      </c>
      <c r="Q7764" s="31">
        <f t="shared" si="7185"/>
        <v>74.285714285714292</v>
      </c>
      <c r="R7764" s="94"/>
      <c r="S7764" s="94"/>
      <c r="T7764" s="94"/>
      <c r="U7764" s="94"/>
      <c r="V7764" s="94"/>
      <c r="W7764" s="94"/>
      <c r="X7764" s="94"/>
      <c r="Y7764" s="94"/>
      <c r="AA7764" s="4"/>
    </row>
    <row r="7765" spans="1:27" s="3" customFormat="1" ht="15" customHeight="1" x14ac:dyDescent="0.25">
      <c r="A7765" s="64" t="s">
        <v>2466</v>
      </c>
      <c r="B7765" s="64" t="s">
        <v>81</v>
      </c>
      <c r="C7765" s="64" t="s">
        <v>3454</v>
      </c>
      <c r="D7765" s="64" t="s">
        <v>3469</v>
      </c>
      <c r="E7765" s="20" t="s">
        <v>3498</v>
      </c>
      <c r="F7765" s="64" t="s">
        <v>1</v>
      </c>
      <c r="G7765" s="53" t="s">
        <v>144</v>
      </c>
      <c r="H7765" s="53" t="s">
        <v>105</v>
      </c>
      <c r="I7765" s="26">
        <f t="shared" ref="I7765:K7765" si="7194">SUM(I8070)</f>
        <v>29000</v>
      </c>
      <c r="J7765" s="26">
        <f t="shared" si="7194"/>
        <v>5000</v>
      </c>
      <c r="K7765" s="26">
        <f t="shared" si="7194"/>
        <v>3000</v>
      </c>
      <c r="L7765" s="26">
        <f t="shared" si="7183"/>
        <v>2000</v>
      </c>
      <c r="M7765" s="26">
        <f t="shared" ref="M7765" si="7195">SUM(M8070)</f>
        <v>0</v>
      </c>
      <c r="N7765" s="26">
        <f t="shared" ref="N7765:O7765" si="7196">SUM(N8070)</f>
        <v>1000</v>
      </c>
      <c r="O7765" s="26">
        <f t="shared" si="7196"/>
        <v>1000</v>
      </c>
      <c r="P7765" s="26">
        <f t="shared" si="7184"/>
        <v>5000</v>
      </c>
      <c r="Q7765" s="26">
        <f t="shared" si="7185"/>
        <v>100</v>
      </c>
      <c r="R7765" s="90"/>
      <c r="S7765" s="90"/>
      <c r="T7765" s="90"/>
      <c r="U7765" s="90"/>
      <c r="V7765" s="90"/>
      <c r="W7765" s="90"/>
      <c r="X7765" s="90"/>
      <c r="Y7765" s="90"/>
    </row>
    <row r="7766" spans="1:27" s="3" customFormat="1" ht="15" customHeight="1" x14ac:dyDescent="0.25">
      <c r="A7766" s="64" t="s">
        <v>2466</v>
      </c>
      <c r="B7766" s="64" t="s">
        <v>81</v>
      </c>
      <c r="C7766" s="64" t="s">
        <v>3454</v>
      </c>
      <c r="D7766" s="64" t="s">
        <v>3469</v>
      </c>
      <c r="E7766" s="20" t="s">
        <v>3499</v>
      </c>
      <c r="F7766" s="64" t="s">
        <v>1</v>
      </c>
      <c r="G7766" s="53" t="s">
        <v>144</v>
      </c>
      <c r="H7766" s="53" t="s">
        <v>60</v>
      </c>
      <c r="I7766" s="26">
        <f t="shared" ref="I7766:K7766" si="7197">SUM(I8072,I8122)</f>
        <v>6370</v>
      </c>
      <c r="J7766" s="26">
        <f t="shared" si="7197"/>
        <v>2500</v>
      </c>
      <c r="K7766" s="26">
        <f t="shared" si="7197"/>
        <v>1500</v>
      </c>
      <c r="L7766" s="26">
        <f t="shared" si="7183"/>
        <v>0</v>
      </c>
      <c r="M7766" s="26">
        <f t="shared" ref="M7766" si="7198">SUM(M8072,M8122)</f>
        <v>0</v>
      </c>
      <c r="N7766" s="26">
        <f t="shared" ref="N7766:O7766" si="7199">SUM(N8072,N8122)</f>
        <v>0</v>
      </c>
      <c r="O7766" s="26">
        <f t="shared" si="7199"/>
        <v>0</v>
      </c>
      <c r="P7766" s="26">
        <f t="shared" si="7184"/>
        <v>1500</v>
      </c>
      <c r="Q7766" s="26">
        <f t="shared" si="7185"/>
        <v>60</v>
      </c>
      <c r="R7766" s="90"/>
      <c r="S7766" s="90"/>
      <c r="T7766" s="90"/>
      <c r="U7766" s="90"/>
      <c r="V7766" s="90"/>
      <c r="W7766" s="90"/>
      <c r="X7766" s="90"/>
      <c r="Y7766" s="90"/>
    </row>
    <row r="7767" spans="1:27" s="3" customFormat="1" ht="15" customHeight="1" thickBot="1" x14ac:dyDescent="0.3">
      <c r="A7767" s="64" t="s">
        <v>2466</v>
      </c>
      <c r="B7767" s="64" t="s">
        <v>81</v>
      </c>
      <c r="C7767" s="64" t="s">
        <v>3454</v>
      </c>
      <c r="D7767" s="64" t="s">
        <v>3469</v>
      </c>
      <c r="E7767" s="20" t="s">
        <v>68</v>
      </c>
      <c r="F7767" s="64" t="s">
        <v>1</v>
      </c>
      <c r="G7767" s="53" t="s">
        <v>144</v>
      </c>
      <c r="H7767" s="53" t="s">
        <v>67</v>
      </c>
      <c r="I7767" s="26">
        <f t="shared" ref="I7767:K7767" si="7200">SUM(I7821,I7864,I7905,I7947,I7988,I8029,I8074,I8124,I8185,I8226,I8268,I8309,I8351)</f>
        <v>1250</v>
      </c>
      <c r="J7767" s="26">
        <f t="shared" si="7200"/>
        <v>1250</v>
      </c>
      <c r="K7767" s="26">
        <f t="shared" si="7200"/>
        <v>0</v>
      </c>
      <c r="L7767" s="26">
        <f t="shared" si="7183"/>
        <v>0</v>
      </c>
      <c r="M7767" s="26">
        <f t="shared" ref="M7767" si="7201">SUM(M7821,M7864,M7905,M7947,M7988,M8029,M8074,M8124,M8185,M8226,M8268,M8309,M8351)</f>
        <v>0</v>
      </c>
      <c r="N7767" s="26">
        <f t="shared" ref="N7767:O7767" si="7202">SUM(N7821,N7864,N7905,N7947,N7988,N8029,N8074,N8124,N8185,N8226,N8268,N8309,N8351)</f>
        <v>0</v>
      </c>
      <c r="O7767" s="26">
        <f t="shared" si="7202"/>
        <v>0</v>
      </c>
      <c r="P7767" s="26">
        <f t="shared" si="7184"/>
        <v>0</v>
      </c>
      <c r="Q7767" s="26">
        <f t="shared" si="7185"/>
        <v>0</v>
      </c>
      <c r="R7767" s="90"/>
      <c r="S7767" s="90"/>
      <c r="T7767" s="90"/>
      <c r="U7767" s="90"/>
      <c r="V7767" s="90"/>
      <c r="W7767" s="90"/>
      <c r="X7767" s="90"/>
      <c r="Y7767" s="90"/>
    </row>
    <row r="7768" spans="1:27" s="2" customFormat="1" ht="45.75" customHeight="1" thickBot="1" x14ac:dyDescent="0.3">
      <c r="A7768" s="28" t="s">
        <v>4</v>
      </c>
      <c r="B7768" s="28" t="s">
        <v>5</v>
      </c>
      <c r="C7768" s="28" t="s">
        <v>6</v>
      </c>
      <c r="D7768" s="57" t="s">
        <v>1</v>
      </c>
      <c r="E7768" s="28" t="s">
        <v>7</v>
      </c>
      <c r="F7768" s="28" t="s">
        <v>8</v>
      </c>
      <c r="G7768" s="28" t="s">
        <v>9</v>
      </c>
      <c r="H7768" s="28" t="s">
        <v>10</v>
      </c>
      <c r="I7768" s="109" t="s">
        <v>3984</v>
      </c>
      <c r="J7768" s="109" t="s">
        <v>11</v>
      </c>
      <c r="K7768" s="109" t="s">
        <v>3989</v>
      </c>
      <c r="L7768" s="109" t="s">
        <v>3985</v>
      </c>
      <c r="M7768" s="109" t="s">
        <v>4027</v>
      </c>
      <c r="N7768" s="109" t="s">
        <v>3988</v>
      </c>
      <c r="O7768" s="109" t="s">
        <v>3986</v>
      </c>
      <c r="P7768" s="109" t="s">
        <v>3987</v>
      </c>
      <c r="Q7768" s="109" t="s">
        <v>3695</v>
      </c>
      <c r="R7768" s="91"/>
      <c r="S7768" s="91"/>
      <c r="T7768" s="91"/>
      <c r="U7768" s="91"/>
      <c r="V7768" s="91"/>
      <c r="W7768" s="91"/>
      <c r="X7768" s="91"/>
      <c r="Y7768" s="91"/>
      <c r="AA7768" s="4"/>
    </row>
    <row r="7769" spans="1:27" s="2" customFormat="1" ht="15" customHeight="1" x14ac:dyDescent="0.25">
      <c r="A7769" s="58" t="s">
        <v>1</v>
      </c>
      <c r="B7769" s="58" t="s">
        <v>1</v>
      </c>
      <c r="C7769" s="58" t="s">
        <v>1</v>
      </c>
      <c r="D7769" s="59" t="s">
        <v>1</v>
      </c>
      <c r="E7769" s="59" t="s">
        <v>1</v>
      </c>
      <c r="F7769" s="60" t="s">
        <v>1</v>
      </c>
      <c r="G7769" s="61" t="s">
        <v>1</v>
      </c>
      <c r="H7769" s="62" t="s">
        <v>1</v>
      </c>
      <c r="I7769" s="29">
        <v>1</v>
      </c>
      <c r="J7769" s="29">
        <v>2</v>
      </c>
      <c r="K7769" s="29">
        <v>3</v>
      </c>
      <c r="L7769" s="29" t="s">
        <v>3478</v>
      </c>
      <c r="M7769" s="29">
        <v>5</v>
      </c>
      <c r="N7769" s="29">
        <v>6</v>
      </c>
      <c r="O7769" s="29">
        <v>7</v>
      </c>
      <c r="P7769" s="29" t="s">
        <v>3696</v>
      </c>
      <c r="Q7769" s="29">
        <v>9</v>
      </c>
      <c r="R7769" s="92"/>
      <c r="S7769" s="92"/>
      <c r="T7769" s="92"/>
      <c r="U7769" s="92"/>
      <c r="V7769" s="92"/>
      <c r="W7769" s="92"/>
      <c r="X7769" s="92"/>
      <c r="Y7769" s="92"/>
      <c r="AA7769" s="4"/>
    </row>
    <row r="7770" spans="1:27" s="2" customFormat="1" ht="15" customHeight="1" x14ac:dyDescent="0.25">
      <c r="A7770" s="63" t="s">
        <v>2466</v>
      </c>
      <c r="B7770" s="63" t="s">
        <v>81</v>
      </c>
      <c r="C7770" s="64" t="s">
        <v>3454</v>
      </c>
      <c r="D7770" s="64" t="s">
        <v>3469</v>
      </c>
      <c r="E7770" s="65" t="s">
        <v>1</v>
      </c>
      <c r="F7770" s="65" t="s">
        <v>1</v>
      </c>
      <c r="G7770" s="65" t="s">
        <v>1</v>
      </c>
      <c r="H7770" s="65" t="s">
        <v>3470</v>
      </c>
      <c r="I7770" s="26">
        <v>0</v>
      </c>
      <c r="J7770" s="26" t="s">
        <v>1</v>
      </c>
      <c r="K7770" s="26">
        <v>0</v>
      </c>
      <c r="L7770" s="26"/>
      <c r="M7770" s="26"/>
      <c r="N7770" s="26"/>
      <c r="O7770" s="26"/>
      <c r="P7770" s="26"/>
      <c r="Q7770" s="26"/>
      <c r="R7770" s="90"/>
      <c r="S7770" s="90"/>
      <c r="T7770" s="90"/>
      <c r="U7770" s="90"/>
      <c r="V7770" s="90"/>
      <c r="W7770" s="90"/>
      <c r="X7770" s="90"/>
      <c r="Y7770" s="90"/>
      <c r="AA7770" s="4"/>
    </row>
    <row r="7771" spans="1:27" s="2" customFormat="1" ht="22.5" customHeight="1" x14ac:dyDescent="0.25">
      <c r="A7771" s="63" t="s">
        <v>1</v>
      </c>
      <c r="B7771" s="63" t="s">
        <v>1</v>
      </c>
      <c r="C7771" s="63" t="s">
        <v>1</v>
      </c>
      <c r="D7771" s="65" t="s">
        <v>1</v>
      </c>
      <c r="E7771" s="65" t="s">
        <v>1</v>
      </c>
      <c r="F7771" s="65" t="s">
        <v>1</v>
      </c>
      <c r="G7771" s="65" t="s">
        <v>1</v>
      </c>
      <c r="H7771" s="66" t="s">
        <v>149</v>
      </c>
      <c r="I7771" s="30">
        <f t="shared" ref="I7771:K7771" si="7203">SUM(I7772)</f>
        <v>687787</v>
      </c>
      <c r="J7771" s="30">
        <f t="shared" si="7203"/>
        <v>154563</v>
      </c>
      <c r="K7771" s="30">
        <f t="shared" si="7203"/>
        <v>4000</v>
      </c>
      <c r="L7771" s="30">
        <f t="shared" si="7183"/>
        <v>71002</v>
      </c>
      <c r="M7771" s="30">
        <f t="shared" ref="M7771" si="7204">SUM(M7772)</f>
        <v>21002</v>
      </c>
      <c r="N7771" s="30">
        <f t="shared" ref="N7771:O7771" si="7205">SUM(N7772)</f>
        <v>20000</v>
      </c>
      <c r="O7771" s="30">
        <f t="shared" si="7205"/>
        <v>30000</v>
      </c>
      <c r="P7771" s="30">
        <f t="shared" si="7184"/>
        <v>75002</v>
      </c>
      <c r="Q7771" s="30">
        <f t="shared" si="7185"/>
        <v>48.525196845299327</v>
      </c>
      <c r="R7771" s="93"/>
      <c r="S7771" s="93"/>
      <c r="T7771" s="93"/>
      <c r="U7771" s="93"/>
      <c r="V7771" s="93"/>
      <c r="W7771" s="93"/>
      <c r="X7771" s="93"/>
      <c r="Y7771" s="93"/>
      <c r="AA7771" s="4"/>
    </row>
    <row r="7772" spans="1:27" s="2" customFormat="1" ht="15" customHeight="1" x14ac:dyDescent="0.25">
      <c r="A7772" s="63" t="s">
        <v>2466</v>
      </c>
      <c r="B7772" s="63" t="s">
        <v>81</v>
      </c>
      <c r="C7772" s="63" t="s">
        <v>3454</v>
      </c>
      <c r="D7772" s="63" t="s">
        <v>3469</v>
      </c>
      <c r="E7772" s="65" t="s">
        <v>3471</v>
      </c>
      <c r="F7772" s="65" t="s">
        <v>1</v>
      </c>
      <c r="G7772" s="65" t="s">
        <v>1</v>
      </c>
      <c r="H7772" s="65" t="s">
        <v>151</v>
      </c>
      <c r="I7772" s="31">
        <f t="shared" ref="I7772:K7772" si="7206">SUM(I7773:I7774)</f>
        <v>687787</v>
      </c>
      <c r="J7772" s="31">
        <f t="shared" si="7206"/>
        <v>154563</v>
      </c>
      <c r="K7772" s="31">
        <f t="shared" si="7206"/>
        <v>4000</v>
      </c>
      <c r="L7772" s="31">
        <f t="shared" si="7183"/>
        <v>71002</v>
      </c>
      <c r="M7772" s="31">
        <f t="shared" ref="M7772" si="7207">SUM(M7773:M7774)</f>
        <v>21002</v>
      </c>
      <c r="N7772" s="31">
        <f t="shared" ref="N7772:O7772" si="7208">SUM(N7773:N7774)</f>
        <v>20000</v>
      </c>
      <c r="O7772" s="31">
        <f t="shared" si="7208"/>
        <v>30000</v>
      </c>
      <c r="P7772" s="31">
        <f t="shared" si="7184"/>
        <v>75002</v>
      </c>
      <c r="Q7772" s="31">
        <f t="shared" si="7185"/>
        <v>48.525196845299327</v>
      </c>
      <c r="R7772" s="94"/>
      <c r="S7772" s="94"/>
      <c r="T7772" s="94"/>
      <c r="U7772" s="94"/>
      <c r="V7772" s="94"/>
      <c r="W7772" s="94"/>
      <c r="X7772" s="94"/>
      <c r="Y7772" s="94"/>
      <c r="AA7772" s="4"/>
    </row>
    <row r="7773" spans="1:27" s="3" customFormat="1" ht="15" customHeight="1" x14ac:dyDescent="0.25">
      <c r="A7773" s="64" t="s">
        <v>2466</v>
      </c>
      <c r="B7773" s="64" t="s">
        <v>81</v>
      </c>
      <c r="C7773" s="64" t="s">
        <v>3454</v>
      </c>
      <c r="D7773" s="64" t="s">
        <v>3469</v>
      </c>
      <c r="E7773" s="64" t="s">
        <v>3500</v>
      </c>
      <c r="F7773" s="64" t="s">
        <v>1</v>
      </c>
      <c r="G7773" s="53" t="s">
        <v>144</v>
      </c>
      <c r="H7773" s="53" t="s">
        <v>441</v>
      </c>
      <c r="I7773" s="26">
        <f t="shared" ref="I7773:K7773" si="7209">SUM(I8081,I8132)</f>
        <v>146063</v>
      </c>
      <c r="J7773" s="26">
        <f t="shared" si="7209"/>
        <v>134563</v>
      </c>
      <c r="K7773" s="26">
        <f t="shared" si="7209"/>
        <v>3000</v>
      </c>
      <c r="L7773" s="26">
        <f t="shared" si="7183"/>
        <v>50000</v>
      </c>
      <c r="M7773" s="26">
        <f t="shared" ref="M7773" si="7210">SUM(M8081,M8132)</f>
        <v>10000</v>
      </c>
      <c r="N7773" s="26">
        <f t="shared" ref="N7773:O7773" si="7211">SUM(N8081,N8132)</f>
        <v>20000</v>
      </c>
      <c r="O7773" s="26">
        <f t="shared" si="7211"/>
        <v>20000</v>
      </c>
      <c r="P7773" s="26">
        <f t="shared" si="7184"/>
        <v>53000</v>
      </c>
      <c r="Q7773" s="26">
        <f t="shared" si="7185"/>
        <v>39.386755646054269</v>
      </c>
      <c r="R7773" s="90"/>
      <c r="S7773" s="90"/>
      <c r="T7773" s="90"/>
      <c r="U7773" s="90"/>
      <c r="V7773" s="90"/>
      <c r="W7773" s="90"/>
      <c r="X7773" s="90"/>
      <c r="Y7773" s="90"/>
    </row>
    <row r="7774" spans="1:27" s="3" customFormat="1" ht="15" customHeight="1" x14ac:dyDescent="0.25">
      <c r="A7774" s="64" t="s">
        <v>2466</v>
      </c>
      <c r="B7774" s="64" t="s">
        <v>81</v>
      </c>
      <c r="C7774" s="64" t="s">
        <v>3454</v>
      </c>
      <c r="D7774" s="64" t="s">
        <v>3469</v>
      </c>
      <c r="E7774" s="64" t="s">
        <v>3501</v>
      </c>
      <c r="F7774" s="64" t="s">
        <v>1</v>
      </c>
      <c r="G7774" s="53" t="s">
        <v>144</v>
      </c>
      <c r="H7774" s="53" t="s">
        <v>153</v>
      </c>
      <c r="I7774" s="26">
        <f t="shared" ref="I7774:K7774" si="7212">SUM(I8136)</f>
        <v>541724</v>
      </c>
      <c r="J7774" s="26">
        <f t="shared" si="7212"/>
        <v>20000</v>
      </c>
      <c r="K7774" s="26">
        <f t="shared" si="7212"/>
        <v>1000</v>
      </c>
      <c r="L7774" s="26">
        <f t="shared" si="7183"/>
        <v>21002</v>
      </c>
      <c r="M7774" s="26">
        <f t="shared" ref="M7774" si="7213">SUM(M8136)</f>
        <v>11002</v>
      </c>
      <c r="N7774" s="26">
        <f t="shared" ref="N7774:O7774" si="7214">SUM(N8136)</f>
        <v>0</v>
      </c>
      <c r="O7774" s="26">
        <f t="shared" si="7214"/>
        <v>10000</v>
      </c>
      <c r="P7774" s="26">
        <f t="shared" si="7184"/>
        <v>22002</v>
      </c>
      <c r="Q7774" s="26">
        <f t="shared" ref="Q7774" si="7215">IF(I7774=0,"-",P7774/I7774*100)</f>
        <v>4.0614778005035772</v>
      </c>
      <c r="R7774" s="90"/>
      <c r="S7774" s="90"/>
      <c r="T7774" s="90"/>
      <c r="U7774" s="90"/>
      <c r="V7774" s="90"/>
      <c r="W7774" s="90"/>
      <c r="X7774" s="90"/>
      <c r="Y7774" s="90"/>
    </row>
    <row r="7775" spans="1:27" s="2" customFormat="1" ht="22.5" customHeight="1" x14ac:dyDescent="0.25">
      <c r="A7775" s="63" t="s">
        <v>1</v>
      </c>
      <c r="B7775" s="63" t="s">
        <v>1</v>
      </c>
      <c r="C7775" s="63" t="s">
        <v>1</v>
      </c>
      <c r="D7775" s="65" t="s">
        <v>1</v>
      </c>
      <c r="E7775" s="65" t="s">
        <v>1</v>
      </c>
      <c r="F7775" s="65" t="s">
        <v>1</v>
      </c>
      <c r="G7775" s="65" t="s">
        <v>1</v>
      </c>
      <c r="H7775" s="66" t="s">
        <v>69</v>
      </c>
      <c r="I7775" s="30">
        <f t="shared" ref="I7775:K7775" si="7216">SUM(I7776)</f>
        <v>633229</v>
      </c>
      <c r="J7775" s="30">
        <f t="shared" si="7216"/>
        <v>405446</v>
      </c>
      <c r="K7775" s="30">
        <f t="shared" si="7216"/>
        <v>165376</v>
      </c>
      <c r="L7775" s="30">
        <f t="shared" si="7183"/>
        <v>119301</v>
      </c>
      <c r="M7775" s="30">
        <f t="shared" ref="M7775" si="7217">SUM(M7776)</f>
        <v>77767</v>
      </c>
      <c r="N7775" s="30">
        <f t="shared" ref="N7775:O7775" si="7218">SUM(N7776)</f>
        <v>24267</v>
      </c>
      <c r="O7775" s="30">
        <f t="shared" si="7218"/>
        <v>17267</v>
      </c>
      <c r="P7775" s="30">
        <f t="shared" si="7184"/>
        <v>284677</v>
      </c>
      <c r="Q7775" s="30">
        <f t="shared" si="7185"/>
        <v>70.213295975296347</v>
      </c>
      <c r="R7775" s="93"/>
      <c r="S7775" s="93"/>
      <c r="T7775" s="93"/>
      <c r="U7775" s="93"/>
      <c r="V7775" s="93"/>
      <c r="W7775" s="93"/>
      <c r="X7775" s="93"/>
      <c r="Y7775" s="93"/>
      <c r="AA7775" s="4"/>
    </row>
    <row r="7776" spans="1:27" s="2" customFormat="1" ht="15" customHeight="1" x14ac:dyDescent="0.25">
      <c r="A7776" s="63" t="s">
        <v>2466</v>
      </c>
      <c r="B7776" s="63" t="s">
        <v>81</v>
      </c>
      <c r="C7776" s="63" t="s">
        <v>3454</v>
      </c>
      <c r="D7776" s="63" t="s">
        <v>3469</v>
      </c>
      <c r="E7776" s="65" t="s">
        <v>3462</v>
      </c>
      <c r="F7776" s="65" t="s">
        <v>1</v>
      </c>
      <c r="G7776" s="65" t="s">
        <v>1</v>
      </c>
      <c r="H7776" s="65" t="s">
        <v>71</v>
      </c>
      <c r="I7776" s="31">
        <f t="shared" ref="I7776:K7776" si="7219">SUM(I7777:I7780)</f>
        <v>633229</v>
      </c>
      <c r="J7776" s="31">
        <f t="shared" si="7219"/>
        <v>405446</v>
      </c>
      <c r="K7776" s="31">
        <f t="shared" si="7219"/>
        <v>165376</v>
      </c>
      <c r="L7776" s="31">
        <f t="shared" si="7183"/>
        <v>119301</v>
      </c>
      <c r="M7776" s="31">
        <f t="shared" ref="M7776" si="7220">SUM(M7777:M7780)</f>
        <v>77767</v>
      </c>
      <c r="N7776" s="31">
        <f t="shared" ref="N7776:O7776" si="7221">SUM(N7777:N7780)</f>
        <v>24267</v>
      </c>
      <c r="O7776" s="31">
        <f t="shared" si="7221"/>
        <v>17267</v>
      </c>
      <c r="P7776" s="31">
        <f t="shared" si="7184"/>
        <v>284677</v>
      </c>
      <c r="Q7776" s="31">
        <f t="shared" si="7185"/>
        <v>70.213295975296347</v>
      </c>
      <c r="R7776" s="94"/>
      <c r="S7776" s="94"/>
      <c r="T7776" s="94"/>
      <c r="U7776" s="94"/>
      <c r="V7776" s="94"/>
      <c r="W7776" s="94"/>
      <c r="X7776" s="94"/>
      <c r="Y7776" s="94"/>
      <c r="AA7776" s="4"/>
    </row>
    <row r="7777" spans="1:27" s="17" customFormat="1" ht="15" customHeight="1" x14ac:dyDescent="0.25">
      <c r="A7777" s="44" t="s">
        <v>2466</v>
      </c>
      <c r="B7777" s="44" t="s">
        <v>81</v>
      </c>
      <c r="C7777" s="44" t="s">
        <v>3454</v>
      </c>
      <c r="D7777" s="44" t="s">
        <v>3469</v>
      </c>
      <c r="E7777" s="45">
        <v>821200</v>
      </c>
      <c r="F7777" s="44" t="s">
        <v>1</v>
      </c>
      <c r="G7777" s="46" t="s">
        <v>144</v>
      </c>
      <c r="H7777" s="46" t="s">
        <v>454</v>
      </c>
      <c r="I7777" s="41">
        <f t="shared" ref="I7777:K7777" si="7222">I7824</f>
        <v>20000</v>
      </c>
      <c r="J7777" s="41">
        <f t="shared" si="7222"/>
        <v>0</v>
      </c>
      <c r="K7777" s="41">
        <f t="shared" si="7222"/>
        <v>0</v>
      </c>
      <c r="L7777" s="41">
        <f t="shared" si="7183"/>
        <v>0</v>
      </c>
      <c r="M7777" s="41">
        <f t="shared" ref="M7777" si="7223">M7824</f>
        <v>0</v>
      </c>
      <c r="N7777" s="41">
        <f t="shared" ref="N7777:O7777" si="7224">N7824</f>
        <v>0</v>
      </c>
      <c r="O7777" s="41">
        <f t="shared" si="7224"/>
        <v>0</v>
      </c>
      <c r="P7777" s="41">
        <f t="shared" si="7184"/>
        <v>0</v>
      </c>
      <c r="Q7777" s="41" t="str">
        <f t="shared" si="7185"/>
        <v>-</v>
      </c>
      <c r="R7777" s="104"/>
      <c r="S7777" s="104"/>
      <c r="T7777" s="104"/>
      <c r="U7777" s="104"/>
      <c r="V7777" s="104"/>
      <c r="W7777" s="104"/>
      <c r="X7777" s="104"/>
      <c r="Y7777" s="104"/>
    </row>
    <row r="7778" spans="1:27" s="2" customFormat="1" ht="15" customHeight="1" x14ac:dyDescent="0.25">
      <c r="A7778" s="64" t="s">
        <v>2466</v>
      </c>
      <c r="B7778" s="64" t="s">
        <v>81</v>
      </c>
      <c r="C7778" s="64" t="s">
        <v>3454</v>
      </c>
      <c r="D7778" s="64" t="s">
        <v>3469</v>
      </c>
      <c r="E7778" s="20" t="s">
        <v>74</v>
      </c>
      <c r="F7778" s="64" t="s">
        <v>1</v>
      </c>
      <c r="G7778" s="53" t="s">
        <v>144</v>
      </c>
      <c r="H7778" s="53" t="s">
        <v>73</v>
      </c>
      <c r="I7778" s="26">
        <f t="shared" ref="I7778:K7778" si="7225">SUM(I7825,I7867,I7908,I7950,I7991,I8032,I8084,I8146,I8188,I8229,I8271,I8312,I8354)</f>
        <v>479374</v>
      </c>
      <c r="J7778" s="26">
        <f t="shared" si="7225"/>
        <v>341466</v>
      </c>
      <c r="K7778" s="26">
        <f t="shared" si="7225"/>
        <v>152376</v>
      </c>
      <c r="L7778" s="26">
        <f t="shared" si="7183"/>
        <v>99301</v>
      </c>
      <c r="M7778" s="26">
        <f t="shared" ref="M7778" si="7226">SUM(M7825,M7867,M7908,M7950,M7991,M8032,M8084,M8146,M8188,M8229,M8271,M8312,M8354)</f>
        <v>77767</v>
      </c>
      <c r="N7778" s="26">
        <f t="shared" ref="N7778:O7778" si="7227">SUM(N7825,N7867,N7908,N7950,N7991,N8032,N8084,N8146,N8188,N8229,N8271,N8312,N8354)</f>
        <v>9267</v>
      </c>
      <c r="O7778" s="26">
        <f t="shared" si="7227"/>
        <v>12267</v>
      </c>
      <c r="P7778" s="26">
        <f t="shared" si="7184"/>
        <v>251677</v>
      </c>
      <c r="Q7778" s="26">
        <f t="shared" si="7185"/>
        <v>73.704849091856872</v>
      </c>
      <c r="R7778" s="90"/>
      <c r="S7778" s="90"/>
      <c r="T7778" s="90"/>
      <c r="U7778" s="90"/>
      <c r="V7778" s="90"/>
      <c r="W7778" s="90"/>
      <c r="X7778" s="90"/>
      <c r="Y7778" s="90"/>
      <c r="AA7778" s="4"/>
    </row>
    <row r="7779" spans="1:27" s="2" customFormat="1" ht="15" customHeight="1" x14ac:dyDescent="0.25">
      <c r="A7779" s="64" t="s">
        <v>2466</v>
      </c>
      <c r="B7779" s="64" t="s">
        <v>81</v>
      </c>
      <c r="C7779" s="64" t="s">
        <v>3454</v>
      </c>
      <c r="D7779" s="64" t="s">
        <v>3469</v>
      </c>
      <c r="E7779" s="20" t="s">
        <v>233</v>
      </c>
      <c r="F7779" s="64" t="s">
        <v>1</v>
      </c>
      <c r="G7779" s="53" t="s">
        <v>144</v>
      </c>
      <c r="H7779" s="53" t="s">
        <v>232</v>
      </c>
      <c r="I7779" s="26">
        <f t="shared" ref="I7779:K7779" si="7228">SUM(I8147)</f>
        <v>19000</v>
      </c>
      <c r="J7779" s="26">
        <f t="shared" si="7228"/>
        <v>0</v>
      </c>
      <c r="K7779" s="26">
        <f t="shared" si="7228"/>
        <v>0</v>
      </c>
      <c r="L7779" s="26">
        <f t="shared" si="7183"/>
        <v>0</v>
      </c>
      <c r="M7779" s="26">
        <f t="shared" ref="M7779" si="7229">SUM(M8147)</f>
        <v>0</v>
      </c>
      <c r="N7779" s="26">
        <f t="shared" ref="N7779:O7779" si="7230">SUM(N8147)</f>
        <v>0</v>
      </c>
      <c r="O7779" s="26">
        <f t="shared" si="7230"/>
        <v>0</v>
      </c>
      <c r="P7779" s="26">
        <f t="shared" si="7184"/>
        <v>0</v>
      </c>
      <c r="Q7779" s="26" t="str">
        <f t="shared" si="7185"/>
        <v>-</v>
      </c>
      <c r="R7779" s="90"/>
      <c r="S7779" s="90"/>
      <c r="T7779" s="90"/>
      <c r="U7779" s="90"/>
      <c r="V7779" s="90"/>
      <c r="W7779" s="90"/>
      <c r="X7779" s="90"/>
      <c r="Y7779" s="90"/>
      <c r="AA7779" s="4"/>
    </row>
    <row r="7780" spans="1:27" s="2" customFormat="1" ht="15" customHeight="1" x14ac:dyDescent="0.25">
      <c r="A7780" s="64" t="s">
        <v>2466</v>
      </c>
      <c r="B7780" s="64" t="s">
        <v>81</v>
      </c>
      <c r="C7780" s="64" t="s">
        <v>3454</v>
      </c>
      <c r="D7780" s="64" t="s">
        <v>3469</v>
      </c>
      <c r="E7780" s="20" t="s">
        <v>323</v>
      </c>
      <c r="F7780" s="64" t="s">
        <v>1</v>
      </c>
      <c r="G7780" s="53" t="s">
        <v>144</v>
      </c>
      <c r="H7780" s="53" t="s">
        <v>322</v>
      </c>
      <c r="I7780" s="26">
        <f t="shared" ref="I7780:K7780" si="7231">SUM(I7826,I7909,I8230,I8272,I8355,I8313)</f>
        <v>114855</v>
      </c>
      <c r="J7780" s="26">
        <f t="shared" si="7231"/>
        <v>63980</v>
      </c>
      <c r="K7780" s="26">
        <f t="shared" si="7231"/>
        <v>13000</v>
      </c>
      <c r="L7780" s="26">
        <f t="shared" si="7183"/>
        <v>20000</v>
      </c>
      <c r="M7780" s="26">
        <f t="shared" ref="M7780" si="7232">SUM(M7826,M7909,M8230,M8272,M8355,M8313)</f>
        <v>0</v>
      </c>
      <c r="N7780" s="26">
        <f t="shared" ref="N7780:O7780" si="7233">SUM(N7826,N7909,N8230,N8272,N8355,N8313)</f>
        <v>15000</v>
      </c>
      <c r="O7780" s="26">
        <f t="shared" si="7233"/>
        <v>5000</v>
      </c>
      <c r="P7780" s="26">
        <f t="shared" si="7184"/>
        <v>33000</v>
      </c>
      <c r="Q7780" s="26">
        <f t="shared" si="7185"/>
        <v>51.578618318224443</v>
      </c>
      <c r="R7780" s="90"/>
      <c r="S7780" s="90"/>
      <c r="T7780" s="90"/>
      <c r="U7780" s="90"/>
      <c r="V7780" s="90"/>
      <c r="W7780" s="90"/>
      <c r="X7780" s="90"/>
      <c r="Y7780" s="90"/>
      <c r="AA7780" s="4"/>
    </row>
    <row r="7781" spans="1:27" s="2" customFormat="1" ht="15" customHeight="1" x14ac:dyDescent="0.25">
      <c r="A7781" s="53" t="s">
        <v>1</v>
      </c>
      <c r="B7781" s="53" t="s">
        <v>1</v>
      </c>
      <c r="C7781" s="53" t="s">
        <v>1</v>
      </c>
      <c r="D7781" s="53" t="s">
        <v>1</v>
      </c>
      <c r="E7781" s="53" t="s">
        <v>1</v>
      </c>
      <c r="F7781" s="53" t="s">
        <v>1</v>
      </c>
      <c r="G7781" s="53" t="s">
        <v>1</v>
      </c>
      <c r="H7781" s="66" t="s">
        <v>3463</v>
      </c>
      <c r="I7781" s="30">
        <f t="shared" ref="I7781:K7781" si="7234">SUM(I7742,I7763,I7771,I7775)</f>
        <v>22188657</v>
      </c>
      <c r="J7781" s="30">
        <f t="shared" si="7234"/>
        <v>19998149</v>
      </c>
      <c r="K7781" s="30">
        <f t="shared" si="7234"/>
        <v>10934244</v>
      </c>
      <c r="L7781" s="30">
        <f t="shared" si="7183"/>
        <v>4789518</v>
      </c>
      <c r="M7781" s="30">
        <f t="shared" ref="M7781" si="7235">SUM(M7742,M7763,M7771,M7775)</f>
        <v>1638780</v>
      </c>
      <c r="N7781" s="30">
        <f t="shared" ref="N7781:O7781" si="7236">SUM(N7742,N7763,N7771,N7775)</f>
        <v>1534243</v>
      </c>
      <c r="O7781" s="30">
        <f t="shared" si="7236"/>
        <v>1616495</v>
      </c>
      <c r="P7781" s="30">
        <f t="shared" si="7184"/>
        <v>15723762</v>
      </c>
      <c r="Q7781" s="30">
        <f t="shared" si="7185"/>
        <v>78.626086844337436</v>
      </c>
      <c r="R7781" s="93"/>
      <c r="S7781" s="93"/>
      <c r="T7781" s="93"/>
      <c r="U7781" s="93"/>
      <c r="V7781" s="93"/>
      <c r="W7781" s="93"/>
      <c r="X7781" s="93"/>
      <c r="Y7781" s="93"/>
      <c r="AA7781" s="4"/>
    </row>
    <row r="7782" spans="1:27" s="2" customFormat="1" ht="15" customHeight="1" thickBot="1" x14ac:dyDescent="0.3">
      <c r="A7782" s="53" t="s">
        <v>1</v>
      </c>
      <c r="B7782" s="53" t="s">
        <v>1</v>
      </c>
      <c r="C7782" s="53" t="s">
        <v>1</v>
      </c>
      <c r="D7782" s="53" t="s">
        <v>1</v>
      </c>
      <c r="E7782" s="53" t="s">
        <v>1</v>
      </c>
      <c r="F7782" s="53" t="s">
        <v>1</v>
      </c>
      <c r="G7782" s="53" t="s">
        <v>1</v>
      </c>
      <c r="H7782" s="65" t="s">
        <v>76</v>
      </c>
      <c r="I7782" s="31"/>
      <c r="J7782" s="31"/>
      <c r="K7782" s="31">
        <v>0</v>
      </c>
      <c r="L7782" s="31"/>
      <c r="M7782" s="31"/>
      <c r="N7782" s="31"/>
      <c r="O7782" s="31"/>
      <c r="P7782" s="31"/>
      <c r="Q7782" s="31"/>
      <c r="R7782" s="94"/>
      <c r="S7782" s="94"/>
      <c r="T7782" s="94"/>
      <c r="U7782" s="94"/>
      <c r="V7782" s="94"/>
      <c r="W7782" s="94"/>
      <c r="X7782" s="94"/>
      <c r="Y7782" s="94"/>
      <c r="AA7782" s="4"/>
    </row>
    <row r="7783" spans="1:27" s="2" customFormat="1" ht="47.25" customHeight="1" thickBot="1" x14ac:dyDescent="0.3">
      <c r="A7783" s="110" t="s">
        <v>1</v>
      </c>
      <c r="B7783" s="110" t="s">
        <v>1</v>
      </c>
      <c r="C7783" s="110" t="s">
        <v>1</v>
      </c>
      <c r="D7783" s="110" t="s">
        <v>1</v>
      </c>
      <c r="E7783" s="110" t="s">
        <v>1</v>
      </c>
      <c r="F7783" s="110" t="s">
        <v>1</v>
      </c>
      <c r="G7783" s="110" t="s">
        <v>1</v>
      </c>
      <c r="H7783" s="28" t="s">
        <v>77</v>
      </c>
      <c r="I7783" s="109" t="s">
        <v>3984</v>
      </c>
      <c r="J7783" s="109" t="s">
        <v>11</v>
      </c>
      <c r="K7783" s="109" t="s">
        <v>3989</v>
      </c>
      <c r="L7783" s="109" t="s">
        <v>3985</v>
      </c>
      <c r="M7783" s="109" t="s">
        <v>4027</v>
      </c>
      <c r="N7783" s="109" t="s">
        <v>3988</v>
      </c>
      <c r="O7783" s="109" t="s">
        <v>3986</v>
      </c>
      <c r="P7783" s="109" t="s">
        <v>3987</v>
      </c>
      <c r="Q7783" s="109" t="s">
        <v>3695</v>
      </c>
      <c r="R7783" s="91"/>
      <c r="S7783" s="91"/>
      <c r="T7783" s="91"/>
      <c r="U7783" s="91"/>
      <c r="V7783" s="91"/>
      <c r="W7783" s="91"/>
      <c r="X7783" s="91"/>
      <c r="Y7783" s="91"/>
      <c r="AA7783" s="4"/>
    </row>
    <row r="7784" spans="1:27" s="2" customFormat="1" ht="15" customHeight="1" x14ac:dyDescent="0.25">
      <c r="A7784" s="111"/>
      <c r="B7784" s="111"/>
      <c r="C7784" s="111"/>
      <c r="D7784" s="111"/>
      <c r="E7784" s="111"/>
      <c r="F7784" s="111"/>
      <c r="G7784" s="111"/>
      <c r="H7784" s="67" t="s">
        <v>1</v>
      </c>
      <c r="I7784" s="29">
        <v>1</v>
      </c>
      <c r="J7784" s="29">
        <v>2</v>
      </c>
      <c r="K7784" s="29">
        <v>3</v>
      </c>
      <c r="L7784" s="29" t="s">
        <v>3478</v>
      </c>
      <c r="M7784" s="29">
        <v>5</v>
      </c>
      <c r="N7784" s="29">
        <v>6</v>
      </c>
      <c r="O7784" s="29">
        <v>7</v>
      </c>
      <c r="P7784" s="29" t="s">
        <v>3696</v>
      </c>
      <c r="Q7784" s="29">
        <v>9</v>
      </c>
      <c r="R7784" s="92"/>
      <c r="S7784" s="92"/>
      <c r="T7784" s="92"/>
      <c r="U7784" s="92"/>
      <c r="V7784" s="92"/>
      <c r="W7784" s="92"/>
      <c r="X7784" s="92"/>
      <c r="Y7784" s="92"/>
      <c r="AA7784" s="4"/>
    </row>
    <row r="7785" spans="1:27" s="2" customFormat="1" ht="15" customHeight="1" x14ac:dyDescent="0.25">
      <c r="A7785" s="111"/>
      <c r="B7785" s="111"/>
      <c r="C7785" s="111"/>
      <c r="D7785" s="111"/>
      <c r="E7785" s="111"/>
      <c r="F7785" s="111"/>
      <c r="G7785" s="111"/>
      <c r="H7785" s="68" t="s">
        <v>157</v>
      </c>
      <c r="I7785" s="32">
        <f t="shared" ref="I7785:K7785" si="7237">SUM(I7781)</f>
        <v>22188657</v>
      </c>
      <c r="J7785" s="32">
        <f t="shared" si="7237"/>
        <v>19998149</v>
      </c>
      <c r="K7785" s="32">
        <f t="shared" si="7237"/>
        <v>10934244</v>
      </c>
      <c r="L7785" s="32">
        <f t="shared" si="7183"/>
        <v>4789518</v>
      </c>
      <c r="M7785" s="32">
        <f t="shared" ref="M7785" si="7238">SUM(M7781)</f>
        <v>1638780</v>
      </c>
      <c r="N7785" s="32">
        <f t="shared" ref="N7785:O7785" si="7239">SUM(N7781)</f>
        <v>1534243</v>
      </c>
      <c r="O7785" s="32">
        <f t="shared" si="7239"/>
        <v>1616495</v>
      </c>
      <c r="P7785" s="32">
        <f t="shared" si="7184"/>
        <v>15723762</v>
      </c>
      <c r="Q7785" s="32">
        <f t="shared" si="7185"/>
        <v>78.626086844337436</v>
      </c>
      <c r="R7785" s="90"/>
      <c r="S7785" s="90"/>
      <c r="T7785" s="90"/>
      <c r="U7785" s="90"/>
      <c r="V7785" s="90"/>
      <c r="W7785" s="90"/>
      <c r="X7785" s="90"/>
      <c r="Y7785" s="90"/>
      <c r="AA7785" s="4"/>
    </row>
    <row r="7786" spans="1:27" s="2" customFormat="1" ht="15" customHeight="1" x14ac:dyDescent="0.25">
      <c r="A7786" s="111"/>
      <c r="B7786" s="111"/>
      <c r="C7786" s="111"/>
      <c r="D7786" s="111"/>
      <c r="E7786" s="111"/>
      <c r="F7786" s="111"/>
      <c r="G7786" s="111"/>
      <c r="H7786" s="69" t="s">
        <v>79</v>
      </c>
      <c r="I7786" s="32">
        <f t="shared" ref="I7786:K7786" si="7240">SUM(I7785)</f>
        <v>22188657</v>
      </c>
      <c r="J7786" s="32">
        <f t="shared" si="7240"/>
        <v>19998149</v>
      </c>
      <c r="K7786" s="32">
        <f t="shared" si="7240"/>
        <v>10934244</v>
      </c>
      <c r="L7786" s="32">
        <f t="shared" si="7183"/>
        <v>4789518</v>
      </c>
      <c r="M7786" s="32">
        <f t="shared" ref="M7786" si="7241">SUM(M7785)</f>
        <v>1638780</v>
      </c>
      <c r="N7786" s="32">
        <f t="shared" ref="N7786:O7786" si="7242">SUM(N7785)</f>
        <v>1534243</v>
      </c>
      <c r="O7786" s="32">
        <f t="shared" si="7242"/>
        <v>1616495</v>
      </c>
      <c r="P7786" s="32">
        <f t="shared" si="7184"/>
        <v>15723762</v>
      </c>
      <c r="Q7786" s="32">
        <f t="shared" si="7185"/>
        <v>78.626086844337436</v>
      </c>
      <c r="R7786" s="90"/>
      <c r="S7786" s="90"/>
      <c r="T7786" s="90"/>
      <c r="U7786" s="90"/>
      <c r="V7786" s="90"/>
      <c r="W7786" s="90"/>
      <c r="X7786" s="90"/>
      <c r="Y7786" s="90"/>
      <c r="AA7786" s="4"/>
    </row>
    <row r="7787" spans="1:27" s="2" customFormat="1" ht="15" customHeight="1" x14ac:dyDescent="0.25">
      <c r="A7787" s="112"/>
      <c r="B7787" s="112"/>
      <c r="C7787" s="112"/>
      <c r="D7787" s="112"/>
      <c r="E7787" s="112"/>
      <c r="F7787" s="112"/>
      <c r="G7787" s="112"/>
      <c r="H7787" s="19"/>
      <c r="I7787" s="27"/>
      <c r="J7787" s="27"/>
      <c r="K7787" s="27">
        <v>0</v>
      </c>
      <c r="L7787" s="27"/>
      <c r="M7787" s="27"/>
      <c r="N7787" s="27"/>
      <c r="O7787" s="27"/>
      <c r="P7787" s="27"/>
      <c r="Q7787" s="27"/>
      <c r="R7787" s="27"/>
      <c r="S7787" s="27"/>
      <c r="T7787" s="27"/>
      <c r="U7787" s="27"/>
      <c r="V7787" s="27"/>
      <c r="W7787" s="27"/>
      <c r="X7787" s="27"/>
      <c r="Y7787" s="27"/>
      <c r="AA7787" s="4"/>
    </row>
    <row r="7788" spans="1:27" s="2" customFormat="1" ht="15" customHeight="1" x14ac:dyDescent="0.25">
      <c r="A7788" s="53" t="s">
        <v>1</v>
      </c>
      <c r="B7788" s="53" t="s">
        <v>1</v>
      </c>
      <c r="C7788" s="53" t="s">
        <v>1</v>
      </c>
      <c r="D7788" s="53" t="s">
        <v>1</v>
      </c>
      <c r="E7788" s="53" t="s">
        <v>1</v>
      </c>
      <c r="F7788" s="53" t="s">
        <v>1</v>
      </c>
      <c r="G7788" s="53" t="s">
        <v>1</v>
      </c>
      <c r="H7788" s="21" t="s">
        <v>1</v>
      </c>
      <c r="I7788" s="33"/>
      <c r="J7788" s="33"/>
      <c r="K7788" s="33">
        <v>0</v>
      </c>
      <c r="L7788" s="33"/>
      <c r="M7788" s="33"/>
      <c r="N7788" s="33"/>
      <c r="O7788" s="33"/>
      <c r="P7788" s="33"/>
      <c r="Q7788" s="33"/>
      <c r="R7788" s="33"/>
      <c r="S7788" s="33"/>
      <c r="T7788" s="33"/>
      <c r="U7788" s="33"/>
      <c r="V7788" s="33"/>
      <c r="W7788" s="33"/>
      <c r="X7788" s="33"/>
      <c r="Y7788" s="33"/>
      <c r="AA7788" s="4"/>
    </row>
    <row r="7789" spans="1:27" s="2" customFormat="1" ht="15" customHeight="1" x14ac:dyDescent="0.25">
      <c r="A7789" s="53" t="s">
        <v>1</v>
      </c>
      <c r="B7789" s="53" t="s">
        <v>1</v>
      </c>
      <c r="C7789" s="53" t="s">
        <v>1</v>
      </c>
      <c r="D7789" s="53" t="s">
        <v>1</v>
      </c>
      <c r="E7789" s="53" t="s">
        <v>1</v>
      </c>
      <c r="F7789" s="53" t="s">
        <v>1</v>
      </c>
      <c r="G7789" s="53" t="s">
        <v>1</v>
      </c>
      <c r="H7789" s="66" t="s">
        <v>2915</v>
      </c>
      <c r="I7789" s="30">
        <f t="shared" ref="I7789:K7789" si="7243">SUM(I7827,I7868,I7910,I7951,I7992,I8033,I8085,I8148,I8189,I8231,I8273,I8314,I8356)</f>
        <v>22188657</v>
      </c>
      <c r="J7789" s="30">
        <f t="shared" si="7243"/>
        <v>19998149</v>
      </c>
      <c r="K7789" s="30">
        <f t="shared" si="7243"/>
        <v>10934244</v>
      </c>
      <c r="L7789" s="30">
        <f t="shared" si="7183"/>
        <v>4789518</v>
      </c>
      <c r="M7789" s="30">
        <f t="shared" ref="M7789" si="7244">SUM(M7827,M7868,M7910,M7951,M7992,M8033,M8085,M8148,M8189,M8231,M8273,M8314,M8356)</f>
        <v>1638780</v>
      </c>
      <c r="N7789" s="30">
        <f t="shared" ref="N7789:O7789" si="7245">SUM(N7827,N7868,N7910,N7951,N7992,N8033,N8085,N8148,N8189,N8231,N8273,N8314,N8356)</f>
        <v>1534243</v>
      </c>
      <c r="O7789" s="30">
        <f t="shared" si="7245"/>
        <v>1616495</v>
      </c>
      <c r="P7789" s="30">
        <f t="shared" si="7184"/>
        <v>15723762</v>
      </c>
      <c r="Q7789" s="30">
        <f t="shared" si="7185"/>
        <v>78.626086844337436</v>
      </c>
      <c r="R7789" s="93"/>
      <c r="S7789" s="93"/>
      <c r="T7789" s="93"/>
      <c r="U7789" s="93"/>
      <c r="V7789" s="93"/>
      <c r="W7789" s="93"/>
      <c r="X7789" s="93"/>
      <c r="Y7789" s="93"/>
      <c r="AA7789" s="4"/>
    </row>
    <row r="7790" spans="1:27" s="2" customFormat="1" ht="15" customHeight="1" x14ac:dyDescent="0.25">
      <c r="A7790" s="53" t="s">
        <v>1</v>
      </c>
      <c r="B7790" s="53" t="s">
        <v>1</v>
      </c>
      <c r="C7790" s="53" t="s">
        <v>1</v>
      </c>
      <c r="D7790" s="53" t="s">
        <v>1</v>
      </c>
      <c r="E7790" s="53" t="s">
        <v>1</v>
      </c>
      <c r="F7790" s="53" t="s">
        <v>1</v>
      </c>
      <c r="G7790" s="53" t="s">
        <v>1</v>
      </c>
      <c r="H7790" s="65" t="s">
        <v>76</v>
      </c>
      <c r="I7790" s="31"/>
      <c r="J7790" s="31"/>
      <c r="K7790" s="31">
        <v>0</v>
      </c>
      <c r="L7790" s="31"/>
      <c r="M7790" s="31"/>
      <c r="N7790" s="31"/>
      <c r="O7790" s="31"/>
      <c r="P7790" s="31"/>
      <c r="Q7790" s="31"/>
      <c r="R7790" s="94"/>
      <c r="S7790" s="94"/>
      <c r="T7790" s="94"/>
      <c r="U7790" s="94"/>
      <c r="V7790" s="94"/>
      <c r="W7790" s="94"/>
      <c r="X7790" s="94"/>
      <c r="Y7790" s="94"/>
      <c r="AA7790" s="4"/>
    </row>
    <row r="7791" spans="1:27" ht="15" customHeight="1" thickBot="1" x14ac:dyDescent="0.3">
      <c r="A7791" s="63" t="s">
        <v>2466</v>
      </c>
      <c r="B7791" s="63" t="s">
        <v>81</v>
      </c>
      <c r="C7791" s="64" t="s">
        <v>1</v>
      </c>
      <c r="D7791" s="64" t="s">
        <v>1</v>
      </c>
      <c r="E7791" s="65" t="s">
        <v>1</v>
      </c>
      <c r="F7791" s="65" t="s">
        <v>1</v>
      </c>
      <c r="G7791" s="65" t="s">
        <v>1</v>
      </c>
      <c r="H7791" s="65" t="s">
        <v>1</v>
      </c>
      <c r="I7791" s="26"/>
      <c r="J7791" s="26"/>
      <c r="K7791" s="26">
        <v>0</v>
      </c>
      <c r="L7791" s="26"/>
      <c r="M7791" s="26"/>
      <c r="N7791" s="26"/>
      <c r="O7791" s="26"/>
      <c r="P7791" s="26"/>
      <c r="Q7791" s="26"/>
      <c r="R7791" s="90"/>
      <c r="S7791" s="90"/>
      <c r="T7791" s="90"/>
      <c r="U7791" s="90"/>
      <c r="V7791" s="90"/>
      <c r="W7791" s="90"/>
      <c r="X7791" s="90"/>
      <c r="Y7791" s="90"/>
    </row>
    <row r="7792" spans="1:27" ht="45.75" customHeight="1" thickBot="1" x14ac:dyDescent="0.3">
      <c r="A7792" s="28" t="s">
        <v>4</v>
      </c>
      <c r="B7792" s="28" t="s">
        <v>5</v>
      </c>
      <c r="C7792" s="28" t="s">
        <v>6</v>
      </c>
      <c r="D7792" s="57" t="s">
        <v>1</v>
      </c>
      <c r="E7792" s="28" t="s">
        <v>7</v>
      </c>
      <c r="F7792" s="28" t="s">
        <v>8</v>
      </c>
      <c r="G7792" s="28" t="s">
        <v>9</v>
      </c>
      <c r="H7792" s="28" t="s">
        <v>10</v>
      </c>
      <c r="I7792" s="109" t="s">
        <v>3984</v>
      </c>
      <c r="J7792" s="109" t="s">
        <v>11</v>
      </c>
      <c r="K7792" s="109" t="s">
        <v>3989</v>
      </c>
      <c r="L7792" s="109" t="s">
        <v>3985</v>
      </c>
      <c r="M7792" s="109" t="s">
        <v>4027</v>
      </c>
      <c r="N7792" s="109" t="s">
        <v>3988</v>
      </c>
      <c r="O7792" s="109" t="s">
        <v>3986</v>
      </c>
      <c r="P7792" s="109" t="s">
        <v>3987</v>
      </c>
      <c r="Q7792" s="109" t="s">
        <v>3695</v>
      </c>
      <c r="R7792" s="91"/>
      <c r="S7792" s="91"/>
      <c r="T7792" s="91"/>
      <c r="U7792" s="91"/>
      <c r="V7792" s="91"/>
      <c r="W7792" s="91"/>
      <c r="X7792" s="91"/>
      <c r="Y7792" s="91"/>
    </row>
    <row r="7793" spans="1:25" ht="15" customHeight="1" x14ac:dyDescent="0.25">
      <c r="A7793" s="58" t="s">
        <v>1</v>
      </c>
      <c r="B7793" s="58" t="s">
        <v>1</v>
      </c>
      <c r="C7793" s="58" t="s">
        <v>1</v>
      </c>
      <c r="D7793" s="59" t="s">
        <v>1</v>
      </c>
      <c r="E7793" s="59" t="s">
        <v>1</v>
      </c>
      <c r="F7793" s="60" t="s">
        <v>1</v>
      </c>
      <c r="G7793" s="61" t="s">
        <v>1</v>
      </c>
      <c r="H7793" s="62" t="s">
        <v>1</v>
      </c>
      <c r="I7793" s="29">
        <v>1</v>
      </c>
      <c r="J7793" s="29">
        <v>2</v>
      </c>
      <c r="K7793" s="29">
        <v>3</v>
      </c>
      <c r="L7793" s="29" t="s">
        <v>3478</v>
      </c>
      <c r="M7793" s="29">
        <v>5</v>
      </c>
      <c r="N7793" s="29">
        <v>6</v>
      </c>
      <c r="O7793" s="29">
        <v>7</v>
      </c>
      <c r="P7793" s="29" t="s">
        <v>3696</v>
      </c>
      <c r="Q7793" s="29">
        <v>9</v>
      </c>
      <c r="R7793" s="92"/>
      <c r="S7793" s="92"/>
      <c r="T7793" s="92"/>
      <c r="U7793" s="92"/>
      <c r="V7793" s="92"/>
      <c r="W7793" s="92"/>
      <c r="X7793" s="92"/>
      <c r="Y7793" s="92"/>
    </row>
    <row r="7794" spans="1:25" ht="15" customHeight="1" x14ac:dyDescent="0.25">
      <c r="A7794" s="63" t="s">
        <v>2466</v>
      </c>
      <c r="B7794" s="63" t="s">
        <v>81</v>
      </c>
      <c r="C7794" s="64" t="s">
        <v>13</v>
      </c>
      <c r="D7794" s="64" t="s">
        <v>2759</v>
      </c>
      <c r="E7794" s="65" t="s">
        <v>1</v>
      </c>
      <c r="F7794" s="65" t="s">
        <v>1</v>
      </c>
      <c r="G7794" s="65" t="s">
        <v>1</v>
      </c>
      <c r="H7794" s="65" t="s">
        <v>2760</v>
      </c>
      <c r="I7794" s="26">
        <v>0</v>
      </c>
      <c r="J7794" s="26" t="s">
        <v>1</v>
      </c>
      <c r="K7794" s="26">
        <v>0</v>
      </c>
      <c r="L7794" s="26"/>
      <c r="M7794" s="26"/>
      <c r="N7794" s="26"/>
      <c r="O7794" s="26"/>
      <c r="P7794" s="26"/>
      <c r="Q7794" s="26"/>
      <c r="R7794" s="90"/>
      <c r="S7794" s="90"/>
      <c r="T7794" s="90"/>
      <c r="U7794" s="90"/>
      <c r="V7794" s="90"/>
      <c r="W7794" s="90"/>
      <c r="X7794" s="90"/>
      <c r="Y7794" s="90"/>
    </row>
    <row r="7795" spans="1:25" ht="12" customHeight="1" x14ac:dyDescent="0.25">
      <c r="A7795" s="63" t="s">
        <v>1</v>
      </c>
      <c r="B7795" s="63" t="s">
        <v>1</v>
      </c>
      <c r="C7795" s="63" t="s">
        <v>1</v>
      </c>
      <c r="D7795" s="65" t="s">
        <v>1</v>
      </c>
      <c r="E7795" s="65" t="s">
        <v>1</v>
      </c>
      <c r="F7795" s="65" t="s">
        <v>1</v>
      </c>
      <c r="G7795" s="65" t="s">
        <v>1</v>
      </c>
      <c r="H7795" s="66" t="s">
        <v>15</v>
      </c>
      <c r="I7795" s="30">
        <f t="shared" ref="I7795:K7795" si="7246">SUM(I7796,I7804,I7806)</f>
        <v>7197818</v>
      </c>
      <c r="J7795" s="30">
        <f t="shared" si="7246"/>
        <v>7029818</v>
      </c>
      <c r="K7795" s="30">
        <f t="shared" si="7246"/>
        <v>3800562</v>
      </c>
      <c r="L7795" s="30">
        <f t="shared" si="7183"/>
        <v>1589924</v>
      </c>
      <c r="M7795" s="30">
        <f t="shared" ref="M7795" si="7247">SUM(M7796,M7804,M7806)</f>
        <v>505924</v>
      </c>
      <c r="N7795" s="30">
        <f t="shared" ref="N7795:O7795" si="7248">SUM(N7796,N7804,N7806)</f>
        <v>503750</v>
      </c>
      <c r="O7795" s="30">
        <f t="shared" si="7248"/>
        <v>580250</v>
      </c>
      <c r="P7795" s="30">
        <f t="shared" si="7184"/>
        <v>5390486</v>
      </c>
      <c r="Q7795" s="30">
        <f t="shared" si="7185"/>
        <v>76.680306659432716</v>
      </c>
      <c r="R7795" s="93"/>
      <c r="S7795" s="93"/>
      <c r="T7795" s="93"/>
      <c r="U7795" s="93"/>
      <c r="V7795" s="93"/>
      <c r="W7795" s="93"/>
      <c r="X7795" s="93"/>
      <c r="Y7795" s="93"/>
    </row>
    <row r="7796" spans="1:25" ht="15" customHeight="1" x14ac:dyDescent="0.25">
      <c r="A7796" s="63" t="s">
        <v>2466</v>
      </c>
      <c r="B7796" s="63" t="s">
        <v>81</v>
      </c>
      <c r="C7796" s="63" t="s">
        <v>13</v>
      </c>
      <c r="D7796" s="63" t="s">
        <v>2759</v>
      </c>
      <c r="E7796" s="65" t="s">
        <v>16</v>
      </c>
      <c r="F7796" s="65" t="s">
        <v>1</v>
      </c>
      <c r="G7796" s="65" t="s">
        <v>1</v>
      </c>
      <c r="H7796" s="65" t="s">
        <v>17</v>
      </c>
      <c r="I7796" s="31">
        <f t="shared" ref="I7796:K7796" si="7249">SUM(I7797:I7798)</f>
        <v>5434572</v>
      </c>
      <c r="J7796" s="31">
        <f t="shared" si="7249"/>
        <v>5434572</v>
      </c>
      <c r="K7796" s="31">
        <f t="shared" si="7249"/>
        <v>2814992</v>
      </c>
      <c r="L7796" s="31">
        <f t="shared" si="7183"/>
        <v>1268000</v>
      </c>
      <c r="M7796" s="31">
        <f t="shared" ref="M7796" si="7250">SUM(M7797:M7798)</f>
        <v>413500</v>
      </c>
      <c r="N7796" s="31">
        <f t="shared" ref="N7796:O7796" si="7251">SUM(N7797:N7798)</f>
        <v>419000</v>
      </c>
      <c r="O7796" s="31">
        <f t="shared" si="7251"/>
        <v>435500</v>
      </c>
      <c r="P7796" s="31">
        <f t="shared" si="7184"/>
        <v>4082992</v>
      </c>
      <c r="Q7796" s="31">
        <f t="shared" si="7185"/>
        <v>75.129964236374093</v>
      </c>
      <c r="R7796" s="94"/>
      <c r="S7796" s="94"/>
      <c r="T7796" s="94"/>
      <c r="U7796" s="94"/>
      <c r="V7796" s="94"/>
      <c r="W7796" s="94"/>
      <c r="X7796" s="94"/>
      <c r="Y7796" s="94"/>
    </row>
    <row r="7797" spans="1:25" ht="15" customHeight="1" x14ac:dyDescent="0.25">
      <c r="A7797" s="64" t="s">
        <v>2466</v>
      </c>
      <c r="B7797" s="64" t="s">
        <v>81</v>
      </c>
      <c r="C7797" s="64" t="s">
        <v>13</v>
      </c>
      <c r="D7797" s="64" t="s">
        <v>2759</v>
      </c>
      <c r="E7797" s="20" t="s">
        <v>19</v>
      </c>
      <c r="F7797" s="64"/>
      <c r="G7797" s="53" t="s">
        <v>144</v>
      </c>
      <c r="H7797" s="53" t="s">
        <v>18</v>
      </c>
      <c r="I7797" s="26">
        <v>4769408</v>
      </c>
      <c r="J7797" s="26">
        <v>4769408</v>
      </c>
      <c r="K7797" s="26">
        <v>2370000</v>
      </c>
      <c r="L7797" s="26">
        <f t="shared" si="7183"/>
        <v>1155000</v>
      </c>
      <c r="M7797" s="26">
        <v>385000</v>
      </c>
      <c r="N7797" s="26">
        <v>385000</v>
      </c>
      <c r="O7797" s="26">
        <v>385000</v>
      </c>
      <c r="P7797" s="26">
        <f t="shared" si="7184"/>
        <v>3525000</v>
      </c>
      <c r="Q7797" s="26">
        <f t="shared" si="7185"/>
        <v>73.908543785727716</v>
      </c>
      <c r="R7797" s="90"/>
      <c r="S7797" s="90"/>
      <c r="T7797" s="90"/>
      <c r="U7797" s="90"/>
      <c r="V7797" s="90"/>
      <c r="W7797" s="90"/>
      <c r="X7797" s="90"/>
      <c r="Y7797" s="90"/>
    </row>
    <row r="7798" spans="1:25" ht="15" customHeight="1" x14ac:dyDescent="0.25">
      <c r="A7798" s="63" t="s">
        <v>2466</v>
      </c>
      <c r="B7798" s="63" t="s">
        <v>81</v>
      </c>
      <c r="C7798" s="63" t="s">
        <v>13</v>
      </c>
      <c r="D7798" s="63" t="s">
        <v>2759</v>
      </c>
      <c r="E7798" s="63" t="s">
        <v>21</v>
      </c>
      <c r="F7798" s="64" t="s">
        <v>1</v>
      </c>
      <c r="G7798" s="53" t="s">
        <v>1</v>
      </c>
      <c r="H7798" s="65" t="s">
        <v>22</v>
      </c>
      <c r="I7798" s="31">
        <f t="shared" ref="I7798:K7798" si="7252">SUM(I7799:I7803)</f>
        <v>665164</v>
      </c>
      <c r="J7798" s="31">
        <f t="shared" si="7252"/>
        <v>665164</v>
      </c>
      <c r="K7798" s="31">
        <f t="shared" si="7252"/>
        <v>444992</v>
      </c>
      <c r="L7798" s="31">
        <f t="shared" si="7183"/>
        <v>113000</v>
      </c>
      <c r="M7798" s="31">
        <f t="shared" ref="M7798" si="7253">SUM(M7799:M7803)</f>
        <v>28500</v>
      </c>
      <c r="N7798" s="31">
        <f t="shared" ref="N7798:O7798" si="7254">SUM(N7799:N7803)</f>
        <v>34000</v>
      </c>
      <c r="O7798" s="31">
        <f t="shared" si="7254"/>
        <v>50500</v>
      </c>
      <c r="P7798" s="31">
        <f t="shared" si="7184"/>
        <v>557992</v>
      </c>
      <c r="Q7798" s="31">
        <f t="shared" si="7185"/>
        <v>83.887883288933253</v>
      </c>
      <c r="R7798" s="94"/>
      <c r="S7798" s="94"/>
      <c r="T7798" s="94"/>
      <c r="U7798" s="94"/>
      <c r="V7798" s="94"/>
      <c r="W7798" s="94"/>
      <c r="X7798" s="94"/>
      <c r="Y7798" s="94"/>
    </row>
    <row r="7799" spans="1:25" ht="15" customHeight="1" x14ac:dyDescent="0.25">
      <c r="A7799" s="64" t="s">
        <v>2466</v>
      </c>
      <c r="B7799" s="64" t="s">
        <v>81</v>
      </c>
      <c r="C7799" s="64" t="s">
        <v>13</v>
      </c>
      <c r="D7799" s="64" t="s">
        <v>2759</v>
      </c>
      <c r="E7799" s="20" t="s">
        <v>23</v>
      </c>
      <c r="F7799" s="64" t="s">
        <v>2761</v>
      </c>
      <c r="G7799" s="53" t="s">
        <v>144</v>
      </c>
      <c r="H7799" s="53" t="s">
        <v>85</v>
      </c>
      <c r="I7799" s="26">
        <v>107300</v>
      </c>
      <c r="J7799" s="26">
        <v>107300</v>
      </c>
      <c r="K7799" s="26">
        <v>65300</v>
      </c>
      <c r="L7799" s="26">
        <f t="shared" si="7183"/>
        <v>24000</v>
      </c>
      <c r="M7799" s="26">
        <v>6000</v>
      </c>
      <c r="N7799" s="26">
        <v>6000</v>
      </c>
      <c r="O7799" s="26">
        <v>12000</v>
      </c>
      <c r="P7799" s="26">
        <f t="shared" si="7184"/>
        <v>89300</v>
      </c>
      <c r="Q7799" s="26">
        <f t="shared" si="7185"/>
        <v>83.224603914259092</v>
      </c>
      <c r="R7799" s="90"/>
      <c r="S7799" s="90"/>
      <c r="T7799" s="90"/>
      <c r="U7799" s="90"/>
      <c r="V7799" s="90"/>
      <c r="W7799" s="90"/>
      <c r="X7799" s="90"/>
      <c r="Y7799" s="90"/>
    </row>
    <row r="7800" spans="1:25" ht="15" customHeight="1" x14ac:dyDescent="0.25">
      <c r="A7800" s="64" t="s">
        <v>2466</v>
      </c>
      <c r="B7800" s="64" t="s">
        <v>81</v>
      </c>
      <c r="C7800" s="64" t="s">
        <v>13</v>
      </c>
      <c r="D7800" s="64" t="s">
        <v>2759</v>
      </c>
      <c r="E7800" s="20" t="s">
        <v>23</v>
      </c>
      <c r="F7800" s="64" t="s">
        <v>2762</v>
      </c>
      <c r="G7800" s="53" t="s">
        <v>144</v>
      </c>
      <c r="H7800" s="53" t="s">
        <v>25</v>
      </c>
      <c r="I7800" s="26">
        <v>382600</v>
      </c>
      <c r="J7800" s="26">
        <v>382600</v>
      </c>
      <c r="K7800" s="26">
        <v>230000</v>
      </c>
      <c r="L7800" s="26">
        <f t="shared" si="7183"/>
        <v>76000</v>
      </c>
      <c r="M7800" s="26">
        <v>20000</v>
      </c>
      <c r="N7800" s="26">
        <v>20000</v>
      </c>
      <c r="O7800" s="26">
        <v>36000</v>
      </c>
      <c r="P7800" s="26">
        <f t="shared" si="7184"/>
        <v>306000</v>
      </c>
      <c r="Q7800" s="26">
        <f t="shared" si="7185"/>
        <v>79.979090433873495</v>
      </c>
      <c r="R7800" s="90"/>
      <c r="S7800" s="90"/>
      <c r="T7800" s="90"/>
      <c r="U7800" s="90"/>
      <c r="V7800" s="90"/>
      <c r="W7800" s="90"/>
      <c r="X7800" s="90"/>
      <c r="Y7800" s="90"/>
    </row>
    <row r="7801" spans="1:25" ht="15" customHeight="1" x14ac:dyDescent="0.25">
      <c r="A7801" s="64" t="s">
        <v>2466</v>
      </c>
      <c r="B7801" s="64" t="s">
        <v>81</v>
      </c>
      <c r="C7801" s="64" t="s">
        <v>13</v>
      </c>
      <c r="D7801" s="64" t="s">
        <v>2759</v>
      </c>
      <c r="E7801" s="20" t="s">
        <v>23</v>
      </c>
      <c r="F7801" s="64" t="s">
        <v>2763</v>
      </c>
      <c r="G7801" s="53" t="s">
        <v>144</v>
      </c>
      <c r="H7801" s="53" t="s">
        <v>27</v>
      </c>
      <c r="I7801" s="26">
        <v>95264</v>
      </c>
      <c r="J7801" s="26">
        <v>95264</v>
      </c>
      <c r="K7801" s="26">
        <v>94348</v>
      </c>
      <c r="L7801" s="26">
        <f t="shared" si="7183"/>
        <v>0</v>
      </c>
      <c r="M7801" s="26"/>
      <c r="N7801" s="26"/>
      <c r="O7801" s="26"/>
      <c r="P7801" s="26">
        <f t="shared" si="7184"/>
        <v>94348</v>
      </c>
      <c r="Q7801" s="26">
        <f t="shared" si="7185"/>
        <v>99.038461538461547</v>
      </c>
      <c r="R7801" s="90"/>
      <c r="S7801" s="90"/>
      <c r="T7801" s="90"/>
      <c r="U7801" s="90"/>
      <c r="V7801" s="90"/>
      <c r="W7801" s="90"/>
      <c r="X7801" s="90"/>
      <c r="Y7801" s="90"/>
    </row>
    <row r="7802" spans="1:25" ht="15" customHeight="1" x14ac:dyDescent="0.25">
      <c r="A7802" s="64" t="s">
        <v>2466</v>
      </c>
      <c r="B7802" s="64" t="s">
        <v>81</v>
      </c>
      <c r="C7802" s="64" t="s">
        <v>13</v>
      </c>
      <c r="D7802" s="64" t="s">
        <v>2759</v>
      </c>
      <c r="E7802" s="20" t="s">
        <v>23</v>
      </c>
      <c r="F7802" s="64" t="s">
        <v>2764</v>
      </c>
      <c r="G7802" s="53" t="s">
        <v>144</v>
      </c>
      <c r="H7802" s="53" t="s">
        <v>89</v>
      </c>
      <c r="I7802" s="26">
        <v>55000</v>
      </c>
      <c r="J7802" s="26">
        <v>55000</v>
      </c>
      <c r="K7802" s="26">
        <v>47144</v>
      </c>
      <c r="L7802" s="26">
        <f t="shared" si="7183"/>
        <v>5500</v>
      </c>
      <c r="M7802" s="26">
        <v>0</v>
      </c>
      <c r="N7802" s="26">
        <v>5500</v>
      </c>
      <c r="O7802" s="26">
        <v>0</v>
      </c>
      <c r="P7802" s="26">
        <f t="shared" si="7184"/>
        <v>52644</v>
      </c>
      <c r="Q7802" s="26">
        <f t="shared" si="7185"/>
        <v>95.716363636363639</v>
      </c>
      <c r="R7802" s="90"/>
      <c r="S7802" s="90"/>
      <c r="T7802" s="90"/>
      <c r="U7802" s="90"/>
      <c r="V7802" s="90"/>
      <c r="W7802" s="90"/>
      <c r="X7802" s="90"/>
      <c r="Y7802" s="90"/>
    </row>
    <row r="7803" spans="1:25" ht="15" customHeight="1" x14ac:dyDescent="0.25">
      <c r="A7803" s="64" t="s">
        <v>2466</v>
      </c>
      <c r="B7803" s="64" t="s">
        <v>81</v>
      </c>
      <c r="C7803" s="64" t="s">
        <v>13</v>
      </c>
      <c r="D7803" s="64" t="s">
        <v>2759</v>
      </c>
      <c r="E7803" s="20" t="s">
        <v>23</v>
      </c>
      <c r="F7803" s="64" t="s">
        <v>2765</v>
      </c>
      <c r="G7803" s="53" t="s">
        <v>144</v>
      </c>
      <c r="H7803" s="53" t="s">
        <v>29</v>
      </c>
      <c r="I7803" s="26">
        <v>25000</v>
      </c>
      <c r="J7803" s="26">
        <v>25000</v>
      </c>
      <c r="K7803" s="26">
        <v>8200</v>
      </c>
      <c r="L7803" s="26">
        <f t="shared" si="7183"/>
        <v>7500</v>
      </c>
      <c r="M7803" s="26">
        <v>2500</v>
      </c>
      <c r="N7803" s="26">
        <v>2500</v>
      </c>
      <c r="O7803" s="26">
        <v>2500</v>
      </c>
      <c r="P7803" s="26">
        <f t="shared" si="7184"/>
        <v>15700</v>
      </c>
      <c r="Q7803" s="26">
        <f t="shared" si="7185"/>
        <v>62.8</v>
      </c>
      <c r="R7803" s="90"/>
      <c r="S7803" s="90"/>
      <c r="T7803" s="90"/>
      <c r="U7803" s="90"/>
      <c r="V7803" s="90"/>
      <c r="W7803" s="90"/>
      <c r="X7803" s="90"/>
      <c r="Y7803" s="90"/>
    </row>
    <row r="7804" spans="1:25" ht="15" customHeight="1" x14ac:dyDescent="0.25">
      <c r="A7804" s="63" t="s">
        <v>2466</v>
      </c>
      <c r="B7804" s="63" t="s">
        <v>81</v>
      </c>
      <c r="C7804" s="63" t="s">
        <v>13</v>
      </c>
      <c r="D7804" s="63" t="s">
        <v>2759</v>
      </c>
      <c r="E7804" s="65" t="s">
        <v>30</v>
      </c>
      <c r="F7804" s="65" t="s">
        <v>1</v>
      </c>
      <c r="G7804" s="65" t="s">
        <v>1</v>
      </c>
      <c r="H7804" s="65" t="s">
        <v>31</v>
      </c>
      <c r="I7804" s="31">
        <f t="shared" ref="I7804:K7804" si="7255">SUM(I7805)</f>
        <v>500788</v>
      </c>
      <c r="J7804" s="31">
        <f t="shared" si="7255"/>
        <v>500788</v>
      </c>
      <c r="K7804" s="31">
        <f t="shared" si="7255"/>
        <v>258000</v>
      </c>
      <c r="L7804" s="31">
        <f t="shared" si="7183"/>
        <v>123000</v>
      </c>
      <c r="M7804" s="31">
        <f t="shared" ref="M7804" si="7256">SUM(M7805)</f>
        <v>41000</v>
      </c>
      <c r="N7804" s="31">
        <f t="shared" ref="N7804:O7804" si="7257">SUM(N7805)</f>
        <v>41000</v>
      </c>
      <c r="O7804" s="31">
        <f t="shared" si="7257"/>
        <v>41000</v>
      </c>
      <c r="P7804" s="31">
        <f t="shared" si="7184"/>
        <v>381000</v>
      </c>
      <c r="Q7804" s="31">
        <f t="shared" si="7185"/>
        <v>76.080097765920911</v>
      </c>
      <c r="R7804" s="94"/>
      <c r="S7804" s="94"/>
      <c r="T7804" s="94"/>
      <c r="U7804" s="94"/>
      <c r="V7804" s="94"/>
      <c r="W7804" s="94"/>
      <c r="X7804" s="94"/>
      <c r="Y7804" s="94"/>
    </row>
    <row r="7805" spans="1:25" ht="15" customHeight="1" x14ac:dyDescent="0.25">
      <c r="A7805" s="64" t="s">
        <v>2466</v>
      </c>
      <c r="B7805" s="64" t="s">
        <v>81</v>
      </c>
      <c r="C7805" s="64" t="s">
        <v>13</v>
      </c>
      <c r="D7805" s="64" t="s">
        <v>2759</v>
      </c>
      <c r="E7805" s="20" t="s">
        <v>33</v>
      </c>
      <c r="F7805" s="64"/>
      <c r="G7805" s="53" t="s">
        <v>144</v>
      </c>
      <c r="H7805" s="53" t="s">
        <v>32</v>
      </c>
      <c r="I7805" s="26">
        <v>500788</v>
      </c>
      <c r="J7805" s="26">
        <v>500788</v>
      </c>
      <c r="K7805" s="26">
        <v>258000</v>
      </c>
      <c r="L7805" s="26">
        <f t="shared" si="7183"/>
        <v>123000</v>
      </c>
      <c r="M7805" s="26">
        <v>41000</v>
      </c>
      <c r="N7805" s="26">
        <v>41000</v>
      </c>
      <c r="O7805" s="26">
        <v>41000</v>
      </c>
      <c r="P7805" s="26">
        <f t="shared" si="7184"/>
        <v>381000</v>
      </c>
      <c r="Q7805" s="26">
        <f t="shared" si="7185"/>
        <v>76.080097765920911</v>
      </c>
      <c r="R7805" s="90"/>
      <c r="S7805" s="90"/>
      <c r="T7805" s="90"/>
      <c r="U7805" s="90"/>
      <c r="V7805" s="90"/>
      <c r="W7805" s="90"/>
      <c r="X7805" s="90"/>
      <c r="Y7805" s="90"/>
    </row>
    <row r="7806" spans="1:25" ht="15" customHeight="1" x14ac:dyDescent="0.25">
      <c r="A7806" s="63" t="s">
        <v>2466</v>
      </c>
      <c r="B7806" s="63" t="s">
        <v>81</v>
      </c>
      <c r="C7806" s="63" t="s">
        <v>13</v>
      </c>
      <c r="D7806" s="63" t="s">
        <v>2759</v>
      </c>
      <c r="E7806" s="65" t="s">
        <v>34</v>
      </c>
      <c r="F7806" s="65" t="s">
        <v>1</v>
      </c>
      <c r="G7806" s="65" t="s">
        <v>1</v>
      </c>
      <c r="H7806" s="65" t="s">
        <v>35</v>
      </c>
      <c r="I7806" s="31">
        <f t="shared" ref="I7806:K7806" si="7258">SUM(I7807:I7815)</f>
        <v>1262458</v>
      </c>
      <c r="J7806" s="31">
        <f t="shared" si="7258"/>
        <v>1094458</v>
      </c>
      <c r="K7806" s="31">
        <f t="shared" si="7258"/>
        <v>727570</v>
      </c>
      <c r="L7806" s="31">
        <f t="shared" si="7183"/>
        <v>198924</v>
      </c>
      <c r="M7806" s="31">
        <f t="shared" ref="M7806" si="7259">SUM(M7807:M7815)</f>
        <v>51424</v>
      </c>
      <c r="N7806" s="31">
        <f t="shared" ref="N7806:O7806" si="7260">SUM(N7807:N7815)</f>
        <v>43750</v>
      </c>
      <c r="O7806" s="31">
        <f t="shared" si="7260"/>
        <v>103750</v>
      </c>
      <c r="P7806" s="31">
        <f t="shared" si="7184"/>
        <v>926494</v>
      </c>
      <c r="Q7806" s="31">
        <f t="shared" si="7185"/>
        <v>84.65322561487055</v>
      </c>
      <c r="R7806" s="94"/>
      <c r="S7806" s="94"/>
      <c r="T7806" s="94"/>
      <c r="U7806" s="94"/>
      <c r="V7806" s="94"/>
      <c r="W7806" s="94"/>
      <c r="X7806" s="94"/>
      <c r="Y7806" s="94"/>
    </row>
    <row r="7807" spans="1:25" ht="15" customHeight="1" x14ac:dyDescent="0.25">
      <c r="A7807" s="64" t="s">
        <v>2466</v>
      </c>
      <c r="B7807" s="64" t="s">
        <v>81</v>
      </c>
      <c r="C7807" s="64" t="s">
        <v>13</v>
      </c>
      <c r="D7807" s="64" t="s">
        <v>2759</v>
      </c>
      <c r="E7807" s="20" t="s">
        <v>38</v>
      </c>
      <c r="F7807" s="64"/>
      <c r="G7807" s="53" t="s">
        <v>144</v>
      </c>
      <c r="H7807" s="53" t="s">
        <v>37</v>
      </c>
      <c r="I7807" s="26">
        <v>82000</v>
      </c>
      <c r="J7807" s="26">
        <v>27000</v>
      </c>
      <c r="K7807" s="26">
        <v>18500</v>
      </c>
      <c r="L7807" s="26">
        <f t="shared" si="7183"/>
        <v>3000</v>
      </c>
      <c r="M7807" s="26">
        <v>1000</v>
      </c>
      <c r="N7807" s="26">
        <v>0</v>
      </c>
      <c r="O7807" s="26">
        <v>2000</v>
      </c>
      <c r="P7807" s="26">
        <f t="shared" si="7184"/>
        <v>21500</v>
      </c>
      <c r="Q7807" s="26">
        <f t="shared" si="7185"/>
        <v>79.629629629629633</v>
      </c>
      <c r="R7807" s="90"/>
      <c r="S7807" s="90"/>
      <c r="T7807" s="90"/>
      <c r="U7807" s="90"/>
      <c r="V7807" s="90"/>
      <c r="W7807" s="90"/>
      <c r="X7807" s="90"/>
      <c r="Y7807" s="90"/>
    </row>
    <row r="7808" spans="1:25" ht="15" customHeight="1" x14ac:dyDescent="0.25">
      <c r="A7808" s="64" t="s">
        <v>2466</v>
      </c>
      <c r="B7808" s="64" t="s">
        <v>81</v>
      </c>
      <c r="C7808" s="64" t="s">
        <v>13</v>
      </c>
      <c r="D7808" s="64" t="s">
        <v>2759</v>
      </c>
      <c r="E7808" s="20" t="s">
        <v>298</v>
      </c>
      <c r="F7808" s="64"/>
      <c r="G7808" s="53" t="s">
        <v>144</v>
      </c>
      <c r="H7808" s="53" t="s">
        <v>297</v>
      </c>
      <c r="I7808" s="26">
        <v>254000</v>
      </c>
      <c r="J7808" s="26">
        <v>254000</v>
      </c>
      <c r="K7808" s="26">
        <v>136000</v>
      </c>
      <c r="L7808" s="26">
        <f t="shared" si="7183"/>
        <v>75000</v>
      </c>
      <c r="M7808" s="26">
        <v>25000</v>
      </c>
      <c r="N7808" s="26">
        <v>20000</v>
      </c>
      <c r="O7808" s="26">
        <v>30000</v>
      </c>
      <c r="P7808" s="26">
        <f t="shared" si="7184"/>
        <v>211000</v>
      </c>
      <c r="Q7808" s="26">
        <f t="shared" si="7185"/>
        <v>83.070866141732282</v>
      </c>
      <c r="R7808" s="90"/>
      <c r="S7808" s="90"/>
      <c r="T7808" s="90"/>
      <c r="U7808" s="90"/>
      <c r="V7808" s="90"/>
      <c r="W7808" s="90"/>
      <c r="X7808" s="90"/>
      <c r="Y7808" s="90"/>
    </row>
    <row r="7809" spans="1:25" ht="15" customHeight="1" x14ac:dyDescent="0.25">
      <c r="A7809" s="64" t="s">
        <v>2466</v>
      </c>
      <c r="B7809" s="64" t="s">
        <v>81</v>
      </c>
      <c r="C7809" s="64" t="s">
        <v>13</v>
      </c>
      <c r="D7809" s="64" t="s">
        <v>2759</v>
      </c>
      <c r="E7809" s="20" t="s">
        <v>301</v>
      </c>
      <c r="F7809" s="64"/>
      <c r="G7809" s="53" t="s">
        <v>144</v>
      </c>
      <c r="H7809" s="53" t="s">
        <v>300</v>
      </c>
      <c r="I7809" s="26">
        <v>50000</v>
      </c>
      <c r="J7809" s="26">
        <v>50000</v>
      </c>
      <c r="K7809" s="26">
        <v>25500</v>
      </c>
      <c r="L7809" s="26">
        <f t="shared" si="7183"/>
        <v>12000</v>
      </c>
      <c r="M7809" s="26">
        <v>4000</v>
      </c>
      <c r="N7809" s="26">
        <v>4000</v>
      </c>
      <c r="O7809" s="26">
        <v>4000</v>
      </c>
      <c r="P7809" s="26">
        <f t="shared" si="7184"/>
        <v>37500</v>
      </c>
      <c r="Q7809" s="26">
        <f t="shared" si="7185"/>
        <v>75</v>
      </c>
      <c r="R7809" s="90"/>
      <c r="S7809" s="90"/>
      <c r="T7809" s="90"/>
      <c r="U7809" s="90"/>
      <c r="V7809" s="90"/>
      <c r="W7809" s="90"/>
      <c r="X7809" s="90"/>
      <c r="Y7809" s="90"/>
    </row>
    <row r="7810" spans="1:25" ht="15" customHeight="1" x14ac:dyDescent="0.25">
      <c r="A7810" s="64" t="s">
        <v>2466</v>
      </c>
      <c r="B7810" s="64" t="s">
        <v>81</v>
      </c>
      <c r="C7810" s="64" t="s">
        <v>13</v>
      </c>
      <c r="D7810" s="64" t="s">
        <v>2759</v>
      </c>
      <c r="E7810" s="20" t="s">
        <v>218</v>
      </c>
      <c r="F7810" s="64"/>
      <c r="G7810" s="53" t="s">
        <v>144</v>
      </c>
      <c r="H7810" s="53" t="s">
        <v>217</v>
      </c>
      <c r="I7810" s="26">
        <v>120000</v>
      </c>
      <c r="J7810" s="26">
        <v>90000</v>
      </c>
      <c r="K7810" s="26">
        <v>62000</v>
      </c>
      <c r="L7810" s="26">
        <f t="shared" si="7183"/>
        <v>15000</v>
      </c>
      <c r="M7810" s="26">
        <v>5000</v>
      </c>
      <c r="N7810" s="26">
        <v>5000</v>
      </c>
      <c r="O7810" s="26">
        <v>5000</v>
      </c>
      <c r="P7810" s="26">
        <f t="shared" si="7184"/>
        <v>77000</v>
      </c>
      <c r="Q7810" s="26">
        <f t="shared" si="7185"/>
        <v>85.555555555555557</v>
      </c>
      <c r="R7810" s="90"/>
      <c r="S7810" s="90"/>
      <c r="T7810" s="90"/>
      <c r="U7810" s="90"/>
      <c r="V7810" s="90"/>
      <c r="W7810" s="90"/>
      <c r="X7810" s="90"/>
      <c r="Y7810" s="90"/>
    </row>
    <row r="7811" spans="1:25" ht="15" customHeight="1" x14ac:dyDescent="0.25">
      <c r="A7811" s="64" t="s">
        <v>2466</v>
      </c>
      <c r="B7811" s="64" t="s">
        <v>81</v>
      </c>
      <c r="C7811" s="64" t="s">
        <v>13</v>
      </c>
      <c r="D7811" s="64" t="s">
        <v>2759</v>
      </c>
      <c r="E7811" s="20" t="s">
        <v>303</v>
      </c>
      <c r="F7811" s="64"/>
      <c r="G7811" s="53" t="s">
        <v>144</v>
      </c>
      <c r="H7811" s="53" t="s">
        <v>302</v>
      </c>
      <c r="I7811" s="26">
        <v>52000</v>
      </c>
      <c r="J7811" s="26">
        <v>27000</v>
      </c>
      <c r="K7811" s="26">
        <v>15000</v>
      </c>
      <c r="L7811" s="26">
        <f t="shared" si="7183"/>
        <v>5000</v>
      </c>
      <c r="M7811" s="26">
        <v>0</v>
      </c>
      <c r="N7811" s="26">
        <v>0</v>
      </c>
      <c r="O7811" s="26">
        <v>5000</v>
      </c>
      <c r="P7811" s="26">
        <f t="shared" si="7184"/>
        <v>20000</v>
      </c>
      <c r="Q7811" s="26">
        <f t="shared" si="7185"/>
        <v>74.074074074074076</v>
      </c>
      <c r="R7811" s="90"/>
      <c r="S7811" s="90"/>
      <c r="T7811" s="90"/>
      <c r="U7811" s="90"/>
      <c r="V7811" s="90"/>
      <c r="W7811" s="90"/>
      <c r="X7811" s="90"/>
      <c r="Y7811" s="90"/>
    </row>
    <row r="7812" spans="1:25" ht="15" customHeight="1" x14ac:dyDescent="0.25">
      <c r="A7812" s="64" t="s">
        <v>2466</v>
      </c>
      <c r="B7812" s="64" t="s">
        <v>81</v>
      </c>
      <c r="C7812" s="64" t="s">
        <v>13</v>
      </c>
      <c r="D7812" s="64" t="s">
        <v>2759</v>
      </c>
      <c r="E7812" s="20" t="s">
        <v>305</v>
      </c>
      <c r="F7812" s="64"/>
      <c r="G7812" s="53" t="s">
        <v>144</v>
      </c>
      <c r="H7812" s="53" t="s">
        <v>304</v>
      </c>
      <c r="I7812" s="26">
        <v>19390</v>
      </c>
      <c r="J7812" s="26">
        <v>11890</v>
      </c>
      <c r="K7812" s="26">
        <v>11500</v>
      </c>
      <c r="L7812" s="26">
        <f t="shared" si="7183"/>
        <v>390</v>
      </c>
      <c r="M7812" s="26">
        <v>390</v>
      </c>
      <c r="N7812" s="26">
        <v>0</v>
      </c>
      <c r="O7812" s="26">
        <v>0</v>
      </c>
      <c r="P7812" s="26">
        <f t="shared" si="7184"/>
        <v>11890</v>
      </c>
      <c r="Q7812" s="26">
        <f t="shared" si="7185"/>
        <v>100</v>
      </c>
      <c r="R7812" s="90"/>
      <c r="S7812" s="90"/>
      <c r="T7812" s="90"/>
      <c r="U7812" s="90"/>
      <c r="V7812" s="90"/>
      <c r="W7812" s="90"/>
      <c r="X7812" s="90"/>
      <c r="Y7812" s="90"/>
    </row>
    <row r="7813" spans="1:25" ht="15" customHeight="1" x14ac:dyDescent="0.25">
      <c r="A7813" s="64" t="s">
        <v>2466</v>
      </c>
      <c r="B7813" s="64" t="s">
        <v>81</v>
      </c>
      <c r="C7813" s="64" t="s">
        <v>13</v>
      </c>
      <c r="D7813" s="64" t="s">
        <v>2759</v>
      </c>
      <c r="E7813" s="20" t="s">
        <v>308</v>
      </c>
      <c r="F7813" s="64"/>
      <c r="G7813" s="53" t="s">
        <v>144</v>
      </c>
      <c r="H7813" s="53" t="s">
        <v>307</v>
      </c>
      <c r="I7813" s="26">
        <v>60000</v>
      </c>
      <c r="J7813" s="26">
        <v>50000</v>
      </c>
      <c r="K7813" s="26">
        <v>27000</v>
      </c>
      <c r="L7813" s="26">
        <f t="shared" si="7183"/>
        <v>9000</v>
      </c>
      <c r="M7813" s="26">
        <v>2000</v>
      </c>
      <c r="N7813" s="26">
        <v>2000</v>
      </c>
      <c r="O7813" s="26">
        <v>5000</v>
      </c>
      <c r="P7813" s="26">
        <f t="shared" si="7184"/>
        <v>36000</v>
      </c>
      <c r="Q7813" s="26">
        <f t="shared" si="7185"/>
        <v>72</v>
      </c>
      <c r="R7813" s="90"/>
      <c r="S7813" s="90"/>
      <c r="T7813" s="90"/>
      <c r="U7813" s="90"/>
      <c r="V7813" s="90"/>
      <c r="W7813" s="90"/>
      <c r="X7813" s="90"/>
      <c r="Y7813" s="90"/>
    </row>
    <row r="7814" spans="1:25" ht="15" customHeight="1" x14ac:dyDescent="0.25">
      <c r="A7814" s="64" t="s">
        <v>2466</v>
      </c>
      <c r="B7814" s="64" t="s">
        <v>81</v>
      </c>
      <c r="C7814" s="64" t="s">
        <v>13</v>
      </c>
      <c r="D7814" s="64" t="s">
        <v>2759</v>
      </c>
      <c r="E7814" s="20" t="s">
        <v>311</v>
      </c>
      <c r="F7814" s="64"/>
      <c r="G7814" s="53" t="s">
        <v>144</v>
      </c>
      <c r="H7814" s="53" t="s">
        <v>310</v>
      </c>
      <c r="I7814" s="26">
        <v>9584</v>
      </c>
      <c r="J7814" s="26">
        <v>7084</v>
      </c>
      <c r="K7814" s="26">
        <v>5800</v>
      </c>
      <c r="L7814" s="26">
        <f t="shared" si="7183"/>
        <v>1284</v>
      </c>
      <c r="M7814" s="26">
        <v>1284</v>
      </c>
      <c r="N7814" s="26">
        <v>0</v>
      </c>
      <c r="O7814" s="26">
        <v>0</v>
      </c>
      <c r="P7814" s="26">
        <f t="shared" si="7184"/>
        <v>7084</v>
      </c>
      <c r="Q7814" s="26">
        <f t="shared" si="7185"/>
        <v>100</v>
      </c>
      <c r="R7814" s="90"/>
      <c r="S7814" s="90"/>
      <c r="T7814" s="90"/>
      <c r="U7814" s="90"/>
      <c r="V7814" s="90"/>
      <c r="W7814" s="90"/>
      <c r="X7814" s="90"/>
      <c r="Y7814" s="90"/>
    </row>
    <row r="7815" spans="1:25" ht="15" customHeight="1" x14ac:dyDescent="0.25">
      <c r="A7815" s="63" t="s">
        <v>2466</v>
      </c>
      <c r="B7815" s="63" t="s">
        <v>81</v>
      </c>
      <c r="C7815" s="63" t="s">
        <v>13</v>
      </c>
      <c r="D7815" s="63" t="s">
        <v>2759</v>
      </c>
      <c r="E7815" s="63" t="s">
        <v>39</v>
      </c>
      <c r="F7815" s="64" t="s">
        <v>1</v>
      </c>
      <c r="G7815" s="53" t="s">
        <v>1</v>
      </c>
      <c r="H7815" s="65" t="s">
        <v>40</v>
      </c>
      <c r="I7815" s="31">
        <f t="shared" ref="I7815:K7815" si="7261">SUM(I7816:I7818)</f>
        <v>615484</v>
      </c>
      <c r="J7815" s="31">
        <f t="shared" si="7261"/>
        <v>577484</v>
      </c>
      <c r="K7815" s="31">
        <f t="shared" si="7261"/>
        <v>426270</v>
      </c>
      <c r="L7815" s="31">
        <f t="shared" si="7183"/>
        <v>78250</v>
      </c>
      <c r="M7815" s="31">
        <f t="shared" ref="M7815" si="7262">SUM(M7816:M7818)</f>
        <v>12750</v>
      </c>
      <c r="N7815" s="31">
        <f t="shared" ref="N7815:O7815" si="7263">SUM(N7816:N7818)</f>
        <v>12750</v>
      </c>
      <c r="O7815" s="31">
        <f t="shared" si="7263"/>
        <v>52750</v>
      </c>
      <c r="P7815" s="31">
        <f t="shared" si="7184"/>
        <v>504520</v>
      </c>
      <c r="Q7815" s="31">
        <f t="shared" si="7185"/>
        <v>87.365191070228789</v>
      </c>
      <c r="R7815" s="94"/>
      <c r="S7815" s="94"/>
      <c r="T7815" s="94"/>
      <c r="U7815" s="94"/>
      <c r="V7815" s="94"/>
      <c r="W7815" s="94"/>
      <c r="X7815" s="94"/>
      <c r="Y7815" s="94"/>
    </row>
    <row r="7816" spans="1:25" ht="15" customHeight="1" x14ac:dyDescent="0.25">
      <c r="A7816" s="64" t="s">
        <v>2466</v>
      </c>
      <c r="B7816" s="64" t="s">
        <v>81</v>
      </c>
      <c r="C7816" s="64" t="s">
        <v>13</v>
      </c>
      <c r="D7816" s="64" t="s">
        <v>2759</v>
      </c>
      <c r="E7816" s="20" t="s">
        <v>41</v>
      </c>
      <c r="F7816" s="64"/>
      <c r="G7816" s="53" t="s">
        <v>144</v>
      </c>
      <c r="H7816" s="53" t="s">
        <v>40</v>
      </c>
      <c r="I7816" s="26">
        <v>588000</v>
      </c>
      <c r="J7816" s="26">
        <v>550000</v>
      </c>
      <c r="K7816" s="26">
        <v>410800</v>
      </c>
      <c r="L7816" s="26">
        <f t="shared" si="7183"/>
        <v>70000</v>
      </c>
      <c r="M7816" s="26">
        <v>10000</v>
      </c>
      <c r="N7816" s="26">
        <v>10000</v>
      </c>
      <c r="O7816" s="26">
        <v>50000</v>
      </c>
      <c r="P7816" s="26">
        <f t="shared" si="7184"/>
        <v>480800</v>
      </c>
      <c r="Q7816" s="26">
        <f t="shared" si="7185"/>
        <v>87.418181818181822</v>
      </c>
      <c r="R7816" s="90"/>
      <c r="S7816" s="90"/>
      <c r="T7816" s="90"/>
      <c r="U7816" s="90"/>
      <c r="V7816" s="90"/>
      <c r="W7816" s="90"/>
      <c r="X7816" s="90"/>
      <c r="Y7816" s="90"/>
    </row>
    <row r="7817" spans="1:25" ht="15" customHeight="1" x14ac:dyDescent="0.25">
      <c r="A7817" s="64" t="s">
        <v>2466</v>
      </c>
      <c r="B7817" s="64" t="s">
        <v>81</v>
      </c>
      <c r="C7817" s="64" t="s">
        <v>13</v>
      </c>
      <c r="D7817" s="64" t="s">
        <v>2759</v>
      </c>
      <c r="E7817" s="20" t="s">
        <v>41</v>
      </c>
      <c r="F7817" s="64" t="s">
        <v>2766</v>
      </c>
      <c r="G7817" s="53" t="s">
        <v>144</v>
      </c>
      <c r="H7817" s="53" t="s">
        <v>49</v>
      </c>
      <c r="I7817" s="26">
        <v>14484</v>
      </c>
      <c r="J7817" s="26">
        <v>14484</v>
      </c>
      <c r="K7817" s="26">
        <v>8650</v>
      </c>
      <c r="L7817" s="26">
        <f t="shared" si="7183"/>
        <v>3750</v>
      </c>
      <c r="M7817" s="26">
        <v>1250</v>
      </c>
      <c r="N7817" s="26">
        <v>1250</v>
      </c>
      <c r="O7817" s="26">
        <v>1250</v>
      </c>
      <c r="P7817" s="26">
        <f t="shared" si="7184"/>
        <v>12400</v>
      </c>
      <c r="Q7817" s="26">
        <f t="shared" si="7185"/>
        <v>85.611709472521397</v>
      </c>
      <c r="R7817" s="90"/>
      <c r="S7817" s="90"/>
      <c r="T7817" s="90"/>
      <c r="U7817" s="90"/>
      <c r="V7817" s="90"/>
      <c r="W7817" s="90"/>
      <c r="X7817" s="90"/>
      <c r="Y7817" s="90"/>
    </row>
    <row r="7818" spans="1:25" ht="22.5" customHeight="1" x14ac:dyDescent="0.25">
      <c r="A7818" s="64" t="s">
        <v>2466</v>
      </c>
      <c r="B7818" s="64" t="s">
        <v>81</v>
      </c>
      <c r="C7818" s="64" t="s">
        <v>13</v>
      </c>
      <c r="D7818" s="64" t="s">
        <v>2759</v>
      </c>
      <c r="E7818" s="20" t="s">
        <v>41</v>
      </c>
      <c r="F7818" s="64" t="s">
        <v>2767</v>
      </c>
      <c r="G7818" s="53" t="s">
        <v>144</v>
      </c>
      <c r="H7818" s="53" t="s">
        <v>55</v>
      </c>
      <c r="I7818" s="26">
        <v>13000</v>
      </c>
      <c r="J7818" s="26">
        <v>13000</v>
      </c>
      <c r="K7818" s="26">
        <v>6820</v>
      </c>
      <c r="L7818" s="26">
        <f t="shared" si="7183"/>
        <v>4500</v>
      </c>
      <c r="M7818" s="26">
        <v>1500</v>
      </c>
      <c r="N7818" s="26">
        <v>1500</v>
      </c>
      <c r="O7818" s="26">
        <v>1500</v>
      </c>
      <c r="P7818" s="26">
        <f t="shared" si="7184"/>
        <v>11320</v>
      </c>
      <c r="Q7818" s="26">
        <f t="shared" si="7185"/>
        <v>87.07692307692308</v>
      </c>
      <c r="R7818" s="90"/>
      <c r="S7818" s="90"/>
      <c r="T7818" s="90"/>
      <c r="U7818" s="90"/>
      <c r="V7818" s="90"/>
      <c r="W7818" s="90"/>
      <c r="X7818" s="90"/>
      <c r="Y7818" s="90"/>
    </row>
    <row r="7819" spans="1:25" ht="13.5" customHeight="1" x14ac:dyDescent="0.25">
      <c r="A7819" s="63" t="s">
        <v>1</v>
      </c>
      <c r="B7819" s="63" t="s">
        <v>1</v>
      </c>
      <c r="C7819" s="63" t="s">
        <v>1</v>
      </c>
      <c r="D7819" s="65" t="s">
        <v>1</v>
      </c>
      <c r="E7819" s="65" t="s">
        <v>1</v>
      </c>
      <c r="F7819" s="65" t="s">
        <v>1</v>
      </c>
      <c r="G7819" s="65" t="s">
        <v>1</v>
      </c>
      <c r="H7819" s="66" t="s">
        <v>56</v>
      </c>
      <c r="I7819" s="30">
        <f t="shared" ref="I7819:K7820" si="7264">SUM(I7820)</f>
        <v>100</v>
      </c>
      <c r="J7819" s="30">
        <f t="shared" si="7264"/>
        <v>100</v>
      </c>
      <c r="K7819" s="30">
        <f t="shared" si="7264"/>
        <v>0</v>
      </c>
      <c r="L7819" s="30">
        <f t="shared" si="7183"/>
        <v>0</v>
      </c>
      <c r="M7819" s="30">
        <f t="shared" ref="M7819:M7820" si="7265">SUM(M7820)</f>
        <v>0</v>
      </c>
      <c r="N7819" s="30">
        <f t="shared" ref="N7819:O7820" si="7266">SUM(N7820)</f>
        <v>0</v>
      </c>
      <c r="O7819" s="30">
        <f t="shared" si="7266"/>
        <v>0</v>
      </c>
      <c r="P7819" s="30">
        <f t="shared" si="7184"/>
        <v>0</v>
      </c>
      <c r="Q7819" s="30">
        <f t="shared" si="7185"/>
        <v>0</v>
      </c>
      <c r="R7819" s="93"/>
      <c r="S7819" s="93"/>
      <c r="T7819" s="93"/>
      <c r="U7819" s="93"/>
      <c r="V7819" s="93"/>
      <c r="W7819" s="93"/>
      <c r="X7819" s="93"/>
      <c r="Y7819" s="93"/>
    </row>
    <row r="7820" spans="1:25" ht="15" customHeight="1" x14ac:dyDescent="0.25">
      <c r="A7820" s="63" t="s">
        <v>2466</v>
      </c>
      <c r="B7820" s="63" t="s">
        <v>81</v>
      </c>
      <c r="C7820" s="63" t="s">
        <v>13</v>
      </c>
      <c r="D7820" s="63" t="s">
        <v>2759</v>
      </c>
      <c r="E7820" s="65" t="s">
        <v>57</v>
      </c>
      <c r="F7820" s="65" t="s">
        <v>1</v>
      </c>
      <c r="G7820" s="65" t="s">
        <v>1</v>
      </c>
      <c r="H7820" s="65" t="s">
        <v>58</v>
      </c>
      <c r="I7820" s="31">
        <f t="shared" si="7264"/>
        <v>100</v>
      </c>
      <c r="J7820" s="31">
        <f t="shared" si="7264"/>
        <v>100</v>
      </c>
      <c r="K7820" s="31">
        <f t="shared" si="7264"/>
        <v>0</v>
      </c>
      <c r="L7820" s="31">
        <f t="shared" si="7183"/>
        <v>0</v>
      </c>
      <c r="M7820" s="31">
        <f t="shared" si="7265"/>
        <v>0</v>
      </c>
      <c r="N7820" s="31">
        <f t="shared" si="7266"/>
        <v>0</v>
      </c>
      <c r="O7820" s="31">
        <f t="shared" si="7266"/>
        <v>0</v>
      </c>
      <c r="P7820" s="31">
        <f t="shared" si="7184"/>
        <v>0</v>
      </c>
      <c r="Q7820" s="31">
        <f t="shared" si="7185"/>
        <v>0</v>
      </c>
      <c r="R7820" s="94"/>
      <c r="S7820" s="94"/>
      <c r="T7820" s="94"/>
      <c r="U7820" s="94"/>
      <c r="V7820" s="94"/>
      <c r="W7820" s="94"/>
      <c r="X7820" s="94"/>
      <c r="Y7820" s="94"/>
    </row>
    <row r="7821" spans="1:25" ht="15" customHeight="1" x14ac:dyDescent="0.25">
      <c r="A7821" s="64" t="s">
        <v>2466</v>
      </c>
      <c r="B7821" s="64" t="s">
        <v>81</v>
      </c>
      <c r="C7821" s="64" t="s">
        <v>13</v>
      </c>
      <c r="D7821" s="64" t="s">
        <v>2759</v>
      </c>
      <c r="E7821" s="20" t="s">
        <v>68</v>
      </c>
      <c r="F7821" s="64"/>
      <c r="G7821" s="53" t="s">
        <v>144</v>
      </c>
      <c r="H7821" s="53" t="s">
        <v>67</v>
      </c>
      <c r="I7821" s="26">
        <v>100</v>
      </c>
      <c r="J7821" s="26">
        <v>100</v>
      </c>
      <c r="K7821" s="26">
        <v>0</v>
      </c>
      <c r="L7821" s="26">
        <f t="shared" si="7183"/>
        <v>0</v>
      </c>
      <c r="M7821" s="26"/>
      <c r="N7821" s="26"/>
      <c r="O7821" s="26"/>
      <c r="P7821" s="26">
        <f t="shared" si="7184"/>
        <v>0</v>
      </c>
      <c r="Q7821" s="26">
        <f t="shared" si="7185"/>
        <v>0</v>
      </c>
      <c r="R7821" s="90"/>
      <c r="S7821" s="90"/>
      <c r="T7821" s="90"/>
      <c r="U7821" s="90"/>
      <c r="V7821" s="90"/>
      <c r="W7821" s="90"/>
      <c r="X7821" s="90"/>
      <c r="Y7821" s="90"/>
    </row>
    <row r="7822" spans="1:25" ht="15" customHeight="1" x14ac:dyDescent="0.25">
      <c r="A7822" s="63" t="s">
        <v>1</v>
      </c>
      <c r="B7822" s="63" t="s">
        <v>1</v>
      </c>
      <c r="C7822" s="63" t="s">
        <v>1</v>
      </c>
      <c r="D7822" s="65" t="s">
        <v>1</v>
      </c>
      <c r="E7822" s="65" t="s">
        <v>1</v>
      </c>
      <c r="F7822" s="65" t="s">
        <v>1</v>
      </c>
      <c r="G7822" s="65" t="s">
        <v>1</v>
      </c>
      <c r="H7822" s="66" t="s">
        <v>69</v>
      </c>
      <c r="I7822" s="30">
        <f t="shared" ref="I7822:K7822" si="7267">SUM(I7823)</f>
        <v>86000</v>
      </c>
      <c r="J7822" s="30">
        <f t="shared" si="7267"/>
        <v>46000</v>
      </c>
      <c r="K7822" s="30">
        <f t="shared" si="7267"/>
        <v>300</v>
      </c>
      <c r="L7822" s="30">
        <f t="shared" si="7183"/>
        <v>35000</v>
      </c>
      <c r="M7822" s="30">
        <f t="shared" ref="M7822" si="7268">SUM(M7823)</f>
        <v>8000</v>
      </c>
      <c r="N7822" s="30">
        <f t="shared" ref="N7822:O7822" si="7269">SUM(N7823)</f>
        <v>17000</v>
      </c>
      <c r="O7822" s="30">
        <f t="shared" si="7269"/>
        <v>10000</v>
      </c>
      <c r="P7822" s="30">
        <f t="shared" si="7184"/>
        <v>35300</v>
      </c>
      <c r="Q7822" s="30">
        <f t="shared" si="7185"/>
        <v>76.739130434782609</v>
      </c>
      <c r="R7822" s="93"/>
      <c r="S7822" s="93"/>
      <c r="T7822" s="93"/>
      <c r="U7822" s="93"/>
      <c r="V7822" s="93"/>
      <c r="W7822" s="93"/>
      <c r="X7822" s="93"/>
      <c r="Y7822" s="93"/>
    </row>
    <row r="7823" spans="1:25" ht="15" customHeight="1" x14ac:dyDescent="0.25">
      <c r="A7823" s="63" t="s">
        <v>2466</v>
      </c>
      <c r="B7823" s="63" t="s">
        <v>81</v>
      </c>
      <c r="C7823" s="63" t="s">
        <v>13</v>
      </c>
      <c r="D7823" s="63" t="s">
        <v>2759</v>
      </c>
      <c r="E7823" s="65" t="s">
        <v>70</v>
      </c>
      <c r="F7823" s="65" t="s">
        <v>1</v>
      </c>
      <c r="G7823" s="65" t="s">
        <v>1</v>
      </c>
      <c r="H7823" s="65" t="s">
        <v>71</v>
      </c>
      <c r="I7823" s="31">
        <f t="shared" ref="I7823:K7823" si="7270">SUM(I7824:I7826)</f>
        <v>86000</v>
      </c>
      <c r="J7823" s="31">
        <f t="shared" si="7270"/>
        <v>46000</v>
      </c>
      <c r="K7823" s="31">
        <f t="shared" si="7270"/>
        <v>300</v>
      </c>
      <c r="L7823" s="31">
        <f t="shared" si="7183"/>
        <v>35000</v>
      </c>
      <c r="M7823" s="31">
        <f t="shared" ref="M7823" si="7271">SUM(M7824:M7826)</f>
        <v>8000</v>
      </c>
      <c r="N7823" s="31">
        <f t="shared" ref="N7823:O7823" si="7272">SUM(N7824:N7826)</f>
        <v>17000</v>
      </c>
      <c r="O7823" s="31">
        <f t="shared" si="7272"/>
        <v>10000</v>
      </c>
      <c r="P7823" s="31">
        <f t="shared" si="7184"/>
        <v>35300</v>
      </c>
      <c r="Q7823" s="31">
        <f t="shared" si="7185"/>
        <v>76.739130434782609</v>
      </c>
      <c r="R7823" s="94"/>
      <c r="S7823" s="94"/>
      <c r="T7823" s="94"/>
      <c r="U7823" s="94"/>
      <c r="V7823" s="94"/>
      <c r="W7823" s="94"/>
      <c r="X7823" s="94"/>
      <c r="Y7823" s="94"/>
    </row>
    <row r="7824" spans="1:25" s="17" customFormat="1" ht="15" customHeight="1" x14ac:dyDescent="0.25">
      <c r="A7824" s="44" t="s">
        <v>2466</v>
      </c>
      <c r="B7824" s="44" t="s">
        <v>81</v>
      </c>
      <c r="C7824" s="44" t="s">
        <v>13</v>
      </c>
      <c r="D7824" s="44" t="s">
        <v>2759</v>
      </c>
      <c r="E7824" s="45">
        <v>821200</v>
      </c>
      <c r="F7824" s="44"/>
      <c r="G7824" s="46" t="s">
        <v>144</v>
      </c>
      <c r="H7824" s="46" t="s">
        <v>454</v>
      </c>
      <c r="I7824" s="41">
        <v>20000</v>
      </c>
      <c r="J7824" s="41">
        <v>0</v>
      </c>
      <c r="K7824" s="41">
        <v>0</v>
      </c>
      <c r="L7824" s="41">
        <f t="shared" ref="L7824:L7887" si="7273">SUM(M7824:O7824)</f>
        <v>0</v>
      </c>
      <c r="M7824" s="41"/>
      <c r="N7824" s="41"/>
      <c r="O7824" s="41"/>
      <c r="P7824" s="41">
        <f t="shared" ref="P7824:P7887" si="7274">K7824+L7824</f>
        <v>0</v>
      </c>
      <c r="Q7824" s="41" t="str">
        <f t="shared" ref="Q7824:Q7887" si="7275">IF(J7824=0,"-",P7824/J7824*100)</f>
        <v>-</v>
      </c>
      <c r="R7824" s="104"/>
      <c r="S7824" s="104"/>
      <c r="T7824" s="104"/>
      <c r="U7824" s="104"/>
      <c r="V7824" s="104"/>
      <c r="W7824" s="104"/>
      <c r="X7824" s="104"/>
      <c r="Y7824" s="104"/>
    </row>
    <row r="7825" spans="1:25" ht="15" customHeight="1" x14ac:dyDescent="0.25">
      <c r="A7825" s="64" t="s">
        <v>2466</v>
      </c>
      <c r="B7825" s="64" t="s">
        <v>81</v>
      </c>
      <c r="C7825" s="64" t="s">
        <v>13</v>
      </c>
      <c r="D7825" s="64" t="s">
        <v>2759</v>
      </c>
      <c r="E7825" s="20" t="s">
        <v>74</v>
      </c>
      <c r="F7825" s="64"/>
      <c r="G7825" s="53" t="s">
        <v>144</v>
      </c>
      <c r="H7825" s="53" t="s">
        <v>73</v>
      </c>
      <c r="I7825" s="26">
        <v>40000</v>
      </c>
      <c r="J7825" s="26">
        <v>20000</v>
      </c>
      <c r="K7825" s="26">
        <v>300</v>
      </c>
      <c r="L7825" s="26">
        <f t="shared" si="7273"/>
        <v>15000</v>
      </c>
      <c r="M7825" s="26">
        <v>8000</v>
      </c>
      <c r="N7825" s="26">
        <v>2000</v>
      </c>
      <c r="O7825" s="26">
        <v>5000</v>
      </c>
      <c r="P7825" s="26">
        <f t="shared" si="7274"/>
        <v>15300</v>
      </c>
      <c r="Q7825" s="26">
        <f t="shared" si="7275"/>
        <v>76.5</v>
      </c>
      <c r="R7825" s="90"/>
      <c r="S7825" s="90"/>
      <c r="T7825" s="90"/>
      <c r="U7825" s="90"/>
      <c r="V7825" s="90"/>
      <c r="W7825" s="90"/>
      <c r="X7825" s="90"/>
      <c r="Y7825" s="90"/>
    </row>
    <row r="7826" spans="1:25" ht="15" customHeight="1" x14ac:dyDescent="0.25">
      <c r="A7826" s="64" t="s">
        <v>2466</v>
      </c>
      <c r="B7826" s="64" t="s">
        <v>81</v>
      </c>
      <c r="C7826" s="64" t="s">
        <v>13</v>
      </c>
      <c r="D7826" s="64" t="s">
        <v>2759</v>
      </c>
      <c r="E7826" s="20" t="s">
        <v>323</v>
      </c>
      <c r="F7826" s="64"/>
      <c r="G7826" s="53" t="s">
        <v>144</v>
      </c>
      <c r="H7826" s="53" t="s">
        <v>322</v>
      </c>
      <c r="I7826" s="26">
        <v>26000</v>
      </c>
      <c r="J7826" s="26">
        <v>26000</v>
      </c>
      <c r="K7826" s="26">
        <v>0</v>
      </c>
      <c r="L7826" s="26">
        <f t="shared" si="7273"/>
        <v>20000</v>
      </c>
      <c r="M7826" s="26"/>
      <c r="N7826" s="26">
        <v>15000</v>
      </c>
      <c r="O7826" s="26">
        <v>5000</v>
      </c>
      <c r="P7826" s="26">
        <f t="shared" si="7274"/>
        <v>20000</v>
      </c>
      <c r="Q7826" s="26">
        <f t="shared" si="7275"/>
        <v>76.923076923076934</v>
      </c>
      <c r="R7826" s="90"/>
      <c r="S7826" s="90"/>
      <c r="T7826" s="90"/>
      <c r="U7826" s="90"/>
      <c r="V7826" s="90"/>
      <c r="W7826" s="90"/>
      <c r="X7826" s="90"/>
      <c r="Y7826" s="90"/>
    </row>
    <row r="7827" spans="1:25" ht="15" customHeight="1" x14ac:dyDescent="0.25">
      <c r="A7827" s="53" t="s">
        <v>1</v>
      </c>
      <c r="B7827" s="53" t="s">
        <v>1</v>
      </c>
      <c r="C7827" s="53" t="s">
        <v>1</v>
      </c>
      <c r="D7827" s="53" t="s">
        <v>1</v>
      </c>
      <c r="E7827" s="53" t="s">
        <v>1</v>
      </c>
      <c r="F7827" s="53" t="s">
        <v>1</v>
      </c>
      <c r="G7827" s="53" t="s">
        <v>1</v>
      </c>
      <c r="H7827" s="66" t="s">
        <v>2768</v>
      </c>
      <c r="I7827" s="30">
        <f t="shared" ref="I7827:K7827" si="7276">SUM(I7795,I7819,I7822)</f>
        <v>7283918</v>
      </c>
      <c r="J7827" s="30">
        <f t="shared" si="7276"/>
        <v>7075918</v>
      </c>
      <c r="K7827" s="30">
        <f t="shared" si="7276"/>
        <v>3800862</v>
      </c>
      <c r="L7827" s="30">
        <f t="shared" si="7273"/>
        <v>1624924</v>
      </c>
      <c r="M7827" s="30">
        <f t="shared" ref="M7827" si="7277">SUM(M7795,M7819,M7822)</f>
        <v>513924</v>
      </c>
      <c r="N7827" s="30">
        <f t="shared" ref="N7827:O7827" si="7278">SUM(N7795,N7819,N7822)</f>
        <v>520750</v>
      </c>
      <c r="O7827" s="30">
        <f t="shared" si="7278"/>
        <v>590250</v>
      </c>
      <c r="P7827" s="30">
        <f t="shared" si="7274"/>
        <v>5425786</v>
      </c>
      <c r="Q7827" s="30">
        <f t="shared" si="7275"/>
        <v>76.679605388304381</v>
      </c>
      <c r="R7827" s="93"/>
      <c r="S7827" s="93"/>
      <c r="T7827" s="93"/>
      <c r="U7827" s="93"/>
      <c r="V7827" s="93"/>
      <c r="W7827" s="93"/>
      <c r="X7827" s="93"/>
      <c r="Y7827" s="93"/>
    </row>
    <row r="7828" spans="1:25" ht="15" customHeight="1" thickBot="1" x14ac:dyDescent="0.3">
      <c r="A7828" s="53" t="s">
        <v>1</v>
      </c>
      <c r="B7828" s="53" t="s">
        <v>1</v>
      </c>
      <c r="C7828" s="53" t="s">
        <v>1</v>
      </c>
      <c r="D7828" s="53" t="s">
        <v>1</v>
      </c>
      <c r="E7828" s="53" t="s">
        <v>1</v>
      </c>
      <c r="F7828" s="53" t="s">
        <v>1</v>
      </c>
      <c r="G7828" s="53" t="s">
        <v>1</v>
      </c>
      <c r="H7828" s="65" t="s">
        <v>76</v>
      </c>
      <c r="I7828" s="31"/>
      <c r="J7828" s="31"/>
      <c r="K7828" s="31">
        <v>0</v>
      </c>
      <c r="L7828" s="31"/>
      <c r="M7828" s="31"/>
      <c r="N7828" s="31"/>
      <c r="O7828" s="31"/>
      <c r="P7828" s="31"/>
      <c r="Q7828" s="31"/>
      <c r="R7828" s="94"/>
      <c r="S7828" s="94"/>
      <c r="T7828" s="94"/>
      <c r="U7828" s="94"/>
      <c r="V7828" s="94"/>
      <c r="W7828" s="94"/>
      <c r="X7828" s="94"/>
      <c r="Y7828" s="94"/>
    </row>
    <row r="7829" spans="1:25" ht="47.25" customHeight="1" thickBot="1" x14ac:dyDescent="0.3">
      <c r="A7829" s="110" t="s">
        <v>1</v>
      </c>
      <c r="B7829" s="110" t="s">
        <v>1</v>
      </c>
      <c r="C7829" s="110" t="s">
        <v>1</v>
      </c>
      <c r="D7829" s="110" t="s">
        <v>1</v>
      </c>
      <c r="E7829" s="110" t="s">
        <v>1</v>
      </c>
      <c r="F7829" s="110" t="s">
        <v>1</v>
      </c>
      <c r="G7829" s="110" t="s">
        <v>1</v>
      </c>
      <c r="H7829" s="28" t="s">
        <v>77</v>
      </c>
      <c r="I7829" s="109" t="s">
        <v>3984</v>
      </c>
      <c r="J7829" s="109" t="s">
        <v>11</v>
      </c>
      <c r="K7829" s="109" t="s">
        <v>3989</v>
      </c>
      <c r="L7829" s="109" t="s">
        <v>3985</v>
      </c>
      <c r="M7829" s="109" t="s">
        <v>4027</v>
      </c>
      <c r="N7829" s="109" t="s">
        <v>3988</v>
      </c>
      <c r="O7829" s="109" t="s">
        <v>3986</v>
      </c>
      <c r="P7829" s="109" t="s">
        <v>3987</v>
      </c>
      <c r="Q7829" s="109" t="s">
        <v>3695</v>
      </c>
      <c r="R7829" s="91"/>
      <c r="S7829" s="91"/>
      <c r="T7829" s="91"/>
      <c r="U7829" s="91"/>
      <c r="V7829" s="91"/>
      <c r="W7829" s="91"/>
      <c r="X7829" s="91"/>
      <c r="Y7829" s="91"/>
    </row>
    <row r="7830" spans="1:25" ht="15" customHeight="1" x14ac:dyDescent="0.25">
      <c r="A7830" s="111"/>
      <c r="B7830" s="111"/>
      <c r="C7830" s="111"/>
      <c r="D7830" s="111"/>
      <c r="E7830" s="111"/>
      <c r="F7830" s="111"/>
      <c r="G7830" s="111"/>
      <c r="H7830" s="67" t="s">
        <v>1</v>
      </c>
      <c r="I7830" s="29">
        <v>1</v>
      </c>
      <c r="J7830" s="29">
        <v>2</v>
      </c>
      <c r="K7830" s="29">
        <v>3</v>
      </c>
      <c r="L7830" s="29" t="s">
        <v>3478</v>
      </c>
      <c r="M7830" s="29">
        <v>5</v>
      </c>
      <c r="N7830" s="29">
        <v>6</v>
      </c>
      <c r="O7830" s="29">
        <v>7</v>
      </c>
      <c r="P7830" s="29" t="s">
        <v>3696</v>
      </c>
      <c r="Q7830" s="29">
        <v>9</v>
      </c>
      <c r="R7830" s="92"/>
      <c r="S7830" s="92"/>
      <c r="T7830" s="92"/>
      <c r="U7830" s="92"/>
      <c r="V7830" s="92"/>
      <c r="W7830" s="92"/>
      <c r="X7830" s="92"/>
      <c r="Y7830" s="92"/>
    </row>
    <row r="7831" spans="1:25" ht="15" customHeight="1" x14ac:dyDescent="0.25">
      <c r="A7831" s="111"/>
      <c r="B7831" s="111"/>
      <c r="C7831" s="111"/>
      <c r="D7831" s="111"/>
      <c r="E7831" s="111"/>
      <c r="F7831" s="111"/>
      <c r="G7831" s="111"/>
      <c r="H7831" s="68" t="s">
        <v>157</v>
      </c>
      <c r="I7831" s="32">
        <f t="shared" ref="I7831:K7831" si="7279">SUM(I7827)</f>
        <v>7283918</v>
      </c>
      <c r="J7831" s="32">
        <f t="shared" si="7279"/>
        <v>7075918</v>
      </c>
      <c r="K7831" s="32">
        <f t="shared" si="7279"/>
        <v>3800862</v>
      </c>
      <c r="L7831" s="32">
        <f t="shared" si="7273"/>
        <v>1624924</v>
      </c>
      <c r="M7831" s="32">
        <f t="shared" ref="M7831" si="7280">SUM(M7827)</f>
        <v>513924</v>
      </c>
      <c r="N7831" s="32">
        <f t="shared" ref="N7831:O7831" si="7281">SUM(N7827)</f>
        <v>520750</v>
      </c>
      <c r="O7831" s="32">
        <f t="shared" si="7281"/>
        <v>590250</v>
      </c>
      <c r="P7831" s="32">
        <f t="shared" si="7274"/>
        <v>5425786</v>
      </c>
      <c r="Q7831" s="32">
        <f t="shared" si="7275"/>
        <v>76.679605388304381</v>
      </c>
      <c r="R7831" s="90"/>
      <c r="S7831" s="90"/>
      <c r="T7831" s="90"/>
      <c r="U7831" s="90"/>
      <c r="V7831" s="90"/>
      <c r="W7831" s="90"/>
      <c r="X7831" s="90"/>
      <c r="Y7831" s="90"/>
    </row>
    <row r="7832" spans="1:25" ht="15" customHeight="1" x14ac:dyDescent="0.25">
      <c r="A7832" s="111"/>
      <c r="B7832" s="111"/>
      <c r="C7832" s="111"/>
      <c r="D7832" s="111"/>
      <c r="E7832" s="111"/>
      <c r="F7832" s="111"/>
      <c r="G7832" s="111"/>
      <c r="H7832" s="69" t="s">
        <v>79</v>
      </c>
      <c r="I7832" s="32">
        <f t="shared" ref="I7832:K7832" si="7282">SUM(I7831)</f>
        <v>7283918</v>
      </c>
      <c r="J7832" s="32">
        <f t="shared" si="7282"/>
        <v>7075918</v>
      </c>
      <c r="K7832" s="32">
        <f t="shared" si="7282"/>
        <v>3800862</v>
      </c>
      <c r="L7832" s="32">
        <f t="shared" si="7273"/>
        <v>1624924</v>
      </c>
      <c r="M7832" s="32">
        <f t="shared" ref="M7832" si="7283">SUM(M7831)</f>
        <v>513924</v>
      </c>
      <c r="N7832" s="32">
        <f t="shared" ref="N7832:O7832" si="7284">SUM(N7831)</f>
        <v>520750</v>
      </c>
      <c r="O7832" s="32">
        <f t="shared" si="7284"/>
        <v>590250</v>
      </c>
      <c r="P7832" s="32">
        <f t="shared" si="7274"/>
        <v>5425786</v>
      </c>
      <c r="Q7832" s="32">
        <f t="shared" si="7275"/>
        <v>76.679605388304381</v>
      </c>
      <c r="R7832" s="90"/>
      <c r="S7832" s="90"/>
      <c r="T7832" s="90"/>
      <c r="U7832" s="90"/>
      <c r="V7832" s="90"/>
      <c r="W7832" s="90"/>
      <c r="X7832" s="90"/>
      <c r="Y7832" s="90"/>
    </row>
    <row r="7833" spans="1:25" ht="15" customHeight="1" x14ac:dyDescent="0.25">
      <c r="A7833" s="112"/>
      <c r="B7833" s="112"/>
      <c r="C7833" s="112"/>
      <c r="D7833" s="112"/>
      <c r="E7833" s="112"/>
      <c r="F7833" s="112"/>
      <c r="G7833" s="112"/>
      <c r="I7833" s="27"/>
      <c r="J7833" s="27"/>
      <c r="K7833" s="27">
        <v>0</v>
      </c>
      <c r="L7833" s="27"/>
      <c r="M7833" s="27"/>
      <c r="N7833" s="27"/>
      <c r="O7833" s="27"/>
      <c r="P7833" s="27"/>
      <c r="Q7833" s="27"/>
      <c r="R7833" s="27"/>
      <c r="S7833" s="27"/>
      <c r="T7833" s="27"/>
      <c r="U7833" s="27"/>
      <c r="V7833" s="27"/>
      <c r="W7833" s="27"/>
      <c r="X7833" s="27"/>
      <c r="Y7833" s="27"/>
    </row>
    <row r="7834" spans="1:25" ht="15" customHeight="1" thickBot="1" x14ac:dyDescent="0.3">
      <c r="A7834" s="53" t="s">
        <v>1</v>
      </c>
      <c r="B7834" s="53" t="s">
        <v>1</v>
      </c>
      <c r="C7834" s="53" t="s">
        <v>1</v>
      </c>
      <c r="D7834" s="53" t="s">
        <v>1</v>
      </c>
      <c r="E7834" s="53" t="s">
        <v>1</v>
      </c>
      <c r="F7834" s="53" t="s">
        <v>1</v>
      </c>
      <c r="G7834" s="53" t="s">
        <v>1</v>
      </c>
      <c r="H7834" s="21" t="s">
        <v>1</v>
      </c>
      <c r="I7834" s="33"/>
      <c r="J7834" s="33"/>
      <c r="K7834" s="33">
        <v>0</v>
      </c>
      <c r="L7834" s="33"/>
      <c r="M7834" s="33"/>
      <c r="N7834" s="33"/>
      <c r="O7834" s="33"/>
      <c r="P7834" s="33"/>
      <c r="Q7834" s="33"/>
      <c r="R7834" s="33"/>
      <c r="S7834" s="33"/>
      <c r="T7834" s="33"/>
      <c r="U7834" s="33"/>
      <c r="V7834" s="33"/>
      <c r="W7834" s="33"/>
      <c r="X7834" s="33"/>
      <c r="Y7834" s="33"/>
    </row>
    <row r="7835" spans="1:25" ht="45.75" customHeight="1" thickBot="1" x14ac:dyDescent="0.3">
      <c r="A7835" s="28" t="s">
        <v>4</v>
      </c>
      <c r="B7835" s="28" t="s">
        <v>5</v>
      </c>
      <c r="C7835" s="28" t="s">
        <v>6</v>
      </c>
      <c r="D7835" s="57" t="s">
        <v>1</v>
      </c>
      <c r="E7835" s="28" t="s">
        <v>7</v>
      </c>
      <c r="F7835" s="28" t="s">
        <v>8</v>
      </c>
      <c r="G7835" s="28" t="s">
        <v>9</v>
      </c>
      <c r="H7835" s="28" t="s">
        <v>10</v>
      </c>
      <c r="I7835" s="109" t="s">
        <v>3984</v>
      </c>
      <c r="J7835" s="109" t="s">
        <v>11</v>
      </c>
      <c r="K7835" s="109" t="s">
        <v>3989</v>
      </c>
      <c r="L7835" s="109" t="s">
        <v>3985</v>
      </c>
      <c r="M7835" s="109" t="s">
        <v>4027</v>
      </c>
      <c r="N7835" s="109" t="s">
        <v>3988</v>
      </c>
      <c r="O7835" s="109" t="s">
        <v>3986</v>
      </c>
      <c r="P7835" s="109" t="s">
        <v>3987</v>
      </c>
      <c r="Q7835" s="109" t="s">
        <v>3695</v>
      </c>
      <c r="R7835" s="91"/>
      <c r="S7835" s="91"/>
      <c r="T7835" s="91"/>
      <c r="U7835" s="91"/>
      <c r="V7835" s="91"/>
      <c r="W7835" s="91"/>
      <c r="X7835" s="91"/>
      <c r="Y7835" s="91"/>
    </row>
    <row r="7836" spans="1:25" ht="15" customHeight="1" x14ac:dyDescent="0.25">
      <c r="A7836" s="58" t="s">
        <v>1</v>
      </c>
      <c r="B7836" s="58" t="s">
        <v>1</v>
      </c>
      <c r="C7836" s="58" t="s">
        <v>1</v>
      </c>
      <c r="D7836" s="59" t="s">
        <v>1</v>
      </c>
      <c r="E7836" s="59" t="s">
        <v>1</v>
      </c>
      <c r="F7836" s="60" t="s">
        <v>1</v>
      </c>
      <c r="G7836" s="61" t="s">
        <v>1</v>
      </c>
      <c r="H7836" s="62" t="s">
        <v>1</v>
      </c>
      <c r="I7836" s="29">
        <v>1</v>
      </c>
      <c r="J7836" s="29">
        <v>2</v>
      </c>
      <c r="K7836" s="29">
        <v>3</v>
      </c>
      <c r="L7836" s="29" t="s">
        <v>3478</v>
      </c>
      <c r="M7836" s="29">
        <v>5</v>
      </c>
      <c r="N7836" s="29">
        <v>6</v>
      </c>
      <c r="O7836" s="29">
        <v>7</v>
      </c>
      <c r="P7836" s="29" t="s">
        <v>3696</v>
      </c>
      <c r="Q7836" s="29">
        <v>9</v>
      </c>
      <c r="R7836" s="92"/>
      <c r="S7836" s="92"/>
      <c r="T7836" s="92"/>
      <c r="U7836" s="92"/>
      <c r="V7836" s="92"/>
      <c r="W7836" s="92"/>
      <c r="X7836" s="92"/>
      <c r="Y7836" s="92"/>
    </row>
    <row r="7837" spans="1:25" ht="15" customHeight="1" x14ac:dyDescent="0.25">
      <c r="A7837" s="63" t="s">
        <v>2466</v>
      </c>
      <c r="B7837" s="63" t="s">
        <v>81</v>
      </c>
      <c r="C7837" s="64" t="s">
        <v>1086</v>
      </c>
      <c r="D7837" s="64" t="s">
        <v>2769</v>
      </c>
      <c r="E7837" s="65" t="s">
        <v>1</v>
      </c>
      <c r="F7837" s="65" t="s">
        <v>1</v>
      </c>
      <c r="G7837" s="65" t="s">
        <v>1</v>
      </c>
      <c r="H7837" s="65" t="s">
        <v>2770</v>
      </c>
      <c r="I7837" s="26">
        <v>0</v>
      </c>
      <c r="J7837" s="26" t="s">
        <v>1</v>
      </c>
      <c r="K7837" s="26">
        <v>0</v>
      </c>
      <c r="L7837" s="26"/>
      <c r="M7837" s="26"/>
      <c r="N7837" s="26"/>
      <c r="O7837" s="26"/>
      <c r="P7837" s="26"/>
      <c r="Q7837" s="26"/>
      <c r="R7837" s="90"/>
      <c r="S7837" s="90"/>
      <c r="T7837" s="90"/>
      <c r="U7837" s="90"/>
      <c r="V7837" s="90"/>
      <c r="W7837" s="90"/>
      <c r="X7837" s="90"/>
      <c r="Y7837" s="90"/>
    </row>
    <row r="7838" spans="1:25" ht="22.5" customHeight="1" x14ac:dyDescent="0.25">
      <c r="A7838" s="63" t="s">
        <v>1</v>
      </c>
      <c r="B7838" s="63" t="s">
        <v>1</v>
      </c>
      <c r="C7838" s="63" t="s">
        <v>1</v>
      </c>
      <c r="D7838" s="65" t="s">
        <v>1</v>
      </c>
      <c r="E7838" s="65" t="s">
        <v>1</v>
      </c>
      <c r="F7838" s="65" t="s">
        <v>1</v>
      </c>
      <c r="G7838" s="65" t="s">
        <v>1</v>
      </c>
      <c r="H7838" s="66" t="s">
        <v>15</v>
      </c>
      <c r="I7838" s="30">
        <f t="shared" ref="I7838:K7838" si="7285">SUM(I7839,I7847,I7849)</f>
        <v>2035123</v>
      </c>
      <c r="J7838" s="30">
        <f t="shared" si="7285"/>
        <v>1985794</v>
      </c>
      <c r="K7838" s="30">
        <f t="shared" si="7285"/>
        <v>1097048</v>
      </c>
      <c r="L7838" s="30">
        <f t="shared" si="7273"/>
        <v>470462</v>
      </c>
      <c r="M7838" s="30">
        <f t="shared" ref="M7838" si="7286">SUM(M7839,M7847,M7849)</f>
        <v>160162</v>
      </c>
      <c r="N7838" s="30">
        <f t="shared" ref="N7838:O7838" si="7287">SUM(N7839,N7847,N7849)</f>
        <v>149250</v>
      </c>
      <c r="O7838" s="30">
        <f t="shared" si="7287"/>
        <v>161050</v>
      </c>
      <c r="P7838" s="30">
        <f t="shared" si="7274"/>
        <v>1567510</v>
      </c>
      <c r="Q7838" s="30">
        <f t="shared" si="7275"/>
        <v>78.936183712912822</v>
      </c>
      <c r="R7838" s="93"/>
      <c r="S7838" s="93"/>
      <c r="T7838" s="93"/>
      <c r="U7838" s="93"/>
      <c r="V7838" s="93"/>
      <c r="W7838" s="93"/>
      <c r="X7838" s="93"/>
      <c r="Y7838" s="93"/>
    </row>
    <row r="7839" spans="1:25" ht="15" customHeight="1" x14ac:dyDescent="0.25">
      <c r="A7839" s="63" t="s">
        <v>2466</v>
      </c>
      <c r="B7839" s="63" t="s">
        <v>81</v>
      </c>
      <c r="C7839" s="63" t="s">
        <v>1086</v>
      </c>
      <c r="D7839" s="63" t="s">
        <v>2769</v>
      </c>
      <c r="E7839" s="65" t="s">
        <v>16</v>
      </c>
      <c r="F7839" s="65" t="s">
        <v>1</v>
      </c>
      <c r="G7839" s="65" t="s">
        <v>1</v>
      </c>
      <c r="H7839" s="65" t="s">
        <v>17</v>
      </c>
      <c r="I7839" s="31">
        <f t="shared" ref="I7839:K7839" si="7288">SUM(I7840:I7841)</f>
        <v>1495035</v>
      </c>
      <c r="J7839" s="31">
        <f t="shared" si="7288"/>
        <v>1495035</v>
      </c>
      <c r="K7839" s="31">
        <f t="shared" si="7288"/>
        <v>788868</v>
      </c>
      <c r="L7839" s="31">
        <f t="shared" si="7273"/>
        <v>360360</v>
      </c>
      <c r="M7839" s="31">
        <f t="shared" ref="M7839" si="7289">SUM(M7840:M7841)</f>
        <v>123360</v>
      </c>
      <c r="N7839" s="31">
        <f t="shared" ref="N7839:O7839" si="7290">SUM(N7840:N7841)</f>
        <v>116000</v>
      </c>
      <c r="O7839" s="31">
        <f t="shared" si="7290"/>
        <v>121000</v>
      </c>
      <c r="P7839" s="31">
        <f t="shared" si="7274"/>
        <v>1149228</v>
      </c>
      <c r="Q7839" s="31">
        <f t="shared" si="7275"/>
        <v>76.869638503446396</v>
      </c>
      <c r="R7839" s="94"/>
      <c r="S7839" s="94"/>
      <c r="T7839" s="94"/>
      <c r="U7839" s="94"/>
      <c r="V7839" s="94"/>
      <c r="W7839" s="94"/>
      <c r="X7839" s="94"/>
      <c r="Y7839" s="94"/>
    </row>
    <row r="7840" spans="1:25" ht="15" customHeight="1" x14ac:dyDescent="0.25">
      <c r="A7840" s="64" t="s">
        <v>2466</v>
      </c>
      <c r="B7840" s="64" t="s">
        <v>81</v>
      </c>
      <c r="C7840" s="64" t="s">
        <v>1086</v>
      </c>
      <c r="D7840" s="64" t="s">
        <v>2769</v>
      </c>
      <c r="E7840" s="20" t="s">
        <v>19</v>
      </c>
      <c r="F7840" s="64"/>
      <c r="G7840" s="53" t="s">
        <v>144</v>
      </c>
      <c r="H7840" s="53" t="s">
        <v>18</v>
      </c>
      <c r="I7840" s="26">
        <v>1335162</v>
      </c>
      <c r="J7840" s="26">
        <v>1335162</v>
      </c>
      <c r="K7840" s="26">
        <v>690000</v>
      </c>
      <c r="L7840" s="26">
        <f t="shared" si="7273"/>
        <v>330000</v>
      </c>
      <c r="M7840" s="26">
        <v>110000</v>
      </c>
      <c r="N7840" s="26">
        <v>110000</v>
      </c>
      <c r="O7840" s="26">
        <v>110000</v>
      </c>
      <c r="P7840" s="26">
        <f t="shared" si="7274"/>
        <v>1020000</v>
      </c>
      <c r="Q7840" s="26">
        <f t="shared" si="7275"/>
        <v>76.39522395035209</v>
      </c>
      <c r="R7840" s="90"/>
      <c r="S7840" s="90"/>
      <c r="T7840" s="90"/>
      <c r="U7840" s="90"/>
      <c r="V7840" s="90"/>
      <c r="W7840" s="90"/>
      <c r="X7840" s="90"/>
      <c r="Y7840" s="90"/>
    </row>
    <row r="7841" spans="1:25" ht="15" customHeight="1" x14ac:dyDescent="0.25">
      <c r="A7841" s="63" t="s">
        <v>2466</v>
      </c>
      <c r="B7841" s="63" t="s">
        <v>81</v>
      </c>
      <c r="C7841" s="63" t="s">
        <v>1086</v>
      </c>
      <c r="D7841" s="63" t="s">
        <v>2769</v>
      </c>
      <c r="E7841" s="63" t="s">
        <v>21</v>
      </c>
      <c r="F7841" s="64" t="s">
        <v>1</v>
      </c>
      <c r="G7841" s="53" t="s">
        <v>1</v>
      </c>
      <c r="H7841" s="65" t="s">
        <v>22</v>
      </c>
      <c r="I7841" s="31">
        <f t="shared" ref="I7841:K7841" si="7291">SUM(I7842:I7846)</f>
        <v>159873</v>
      </c>
      <c r="J7841" s="31">
        <f t="shared" si="7291"/>
        <v>159873</v>
      </c>
      <c r="K7841" s="31">
        <f t="shared" si="7291"/>
        <v>98868</v>
      </c>
      <c r="L7841" s="31">
        <f t="shared" si="7273"/>
        <v>30360</v>
      </c>
      <c r="M7841" s="31">
        <f t="shared" ref="M7841" si="7292">SUM(M7842:M7846)</f>
        <v>13360</v>
      </c>
      <c r="N7841" s="31">
        <f t="shared" ref="N7841:O7841" si="7293">SUM(N7842:N7846)</f>
        <v>6000</v>
      </c>
      <c r="O7841" s="31">
        <f t="shared" si="7293"/>
        <v>11000</v>
      </c>
      <c r="P7841" s="31">
        <f t="shared" si="7274"/>
        <v>129228</v>
      </c>
      <c r="Q7841" s="31">
        <f t="shared" si="7275"/>
        <v>80.831660130228371</v>
      </c>
      <c r="R7841" s="94"/>
      <c r="S7841" s="94"/>
      <c r="T7841" s="94"/>
      <c r="U7841" s="94"/>
      <c r="V7841" s="94"/>
      <c r="W7841" s="94"/>
      <c r="X7841" s="94"/>
      <c r="Y7841" s="94"/>
    </row>
    <row r="7842" spans="1:25" ht="15" customHeight="1" x14ac:dyDescent="0.25">
      <c r="A7842" s="64" t="s">
        <v>2466</v>
      </c>
      <c r="B7842" s="64" t="s">
        <v>81</v>
      </c>
      <c r="C7842" s="64" t="s">
        <v>1086</v>
      </c>
      <c r="D7842" s="64" t="s">
        <v>2769</v>
      </c>
      <c r="E7842" s="20" t="s">
        <v>23</v>
      </c>
      <c r="F7842" s="64" t="s">
        <v>2771</v>
      </c>
      <c r="G7842" s="53" t="s">
        <v>144</v>
      </c>
      <c r="H7842" s="53" t="s">
        <v>85</v>
      </c>
      <c r="I7842" s="26">
        <v>30145</v>
      </c>
      <c r="J7842" s="26">
        <v>30145</v>
      </c>
      <c r="K7842" s="26">
        <v>16000</v>
      </c>
      <c r="L7842" s="26">
        <f t="shared" si="7273"/>
        <v>6000</v>
      </c>
      <c r="M7842" s="26">
        <v>2000</v>
      </c>
      <c r="N7842" s="26">
        <v>2000</v>
      </c>
      <c r="O7842" s="26">
        <v>2000</v>
      </c>
      <c r="P7842" s="26">
        <f t="shared" si="7274"/>
        <v>22000</v>
      </c>
      <c r="Q7842" s="26">
        <f t="shared" si="7275"/>
        <v>72.980593796649529</v>
      </c>
      <c r="R7842" s="90"/>
      <c r="S7842" s="90"/>
      <c r="T7842" s="90"/>
      <c r="U7842" s="90"/>
      <c r="V7842" s="90"/>
      <c r="W7842" s="90"/>
      <c r="X7842" s="90"/>
      <c r="Y7842" s="90"/>
    </row>
    <row r="7843" spans="1:25" ht="15" customHeight="1" x14ac:dyDescent="0.25">
      <c r="A7843" s="64" t="s">
        <v>2466</v>
      </c>
      <c r="B7843" s="64" t="s">
        <v>81</v>
      </c>
      <c r="C7843" s="64" t="s">
        <v>1086</v>
      </c>
      <c r="D7843" s="64" t="s">
        <v>2769</v>
      </c>
      <c r="E7843" s="20" t="s">
        <v>23</v>
      </c>
      <c r="F7843" s="64" t="s">
        <v>2772</v>
      </c>
      <c r="G7843" s="53" t="s">
        <v>144</v>
      </c>
      <c r="H7843" s="53" t="s">
        <v>25</v>
      </c>
      <c r="I7843" s="26">
        <v>88000</v>
      </c>
      <c r="J7843" s="26">
        <v>88000</v>
      </c>
      <c r="K7843" s="26">
        <v>53000</v>
      </c>
      <c r="L7843" s="26">
        <f t="shared" si="7273"/>
        <v>18000</v>
      </c>
      <c r="M7843" s="26">
        <v>5000</v>
      </c>
      <c r="N7843" s="26">
        <v>4000</v>
      </c>
      <c r="O7843" s="26">
        <v>9000</v>
      </c>
      <c r="P7843" s="26">
        <f t="shared" si="7274"/>
        <v>71000</v>
      </c>
      <c r="Q7843" s="26">
        <f t="shared" si="7275"/>
        <v>80.681818181818173</v>
      </c>
      <c r="R7843" s="90"/>
      <c r="S7843" s="90"/>
      <c r="T7843" s="90"/>
      <c r="U7843" s="90"/>
      <c r="V7843" s="90"/>
      <c r="W7843" s="90"/>
      <c r="X7843" s="90"/>
      <c r="Y7843" s="90"/>
    </row>
    <row r="7844" spans="1:25" ht="15" customHeight="1" x14ac:dyDescent="0.25">
      <c r="A7844" s="64" t="s">
        <v>2466</v>
      </c>
      <c r="B7844" s="64" t="s">
        <v>81</v>
      </c>
      <c r="C7844" s="64" t="s">
        <v>1086</v>
      </c>
      <c r="D7844" s="64" t="s">
        <v>2769</v>
      </c>
      <c r="E7844" s="20" t="s">
        <v>23</v>
      </c>
      <c r="F7844" s="64" t="s">
        <v>2773</v>
      </c>
      <c r="G7844" s="53" t="s">
        <v>144</v>
      </c>
      <c r="H7844" s="53" t="s">
        <v>27</v>
      </c>
      <c r="I7844" s="26">
        <v>21068</v>
      </c>
      <c r="J7844" s="26">
        <v>21068</v>
      </c>
      <c r="K7844" s="26">
        <v>21068</v>
      </c>
      <c r="L7844" s="26">
        <f t="shared" si="7273"/>
        <v>0</v>
      </c>
      <c r="M7844" s="26"/>
      <c r="N7844" s="26"/>
      <c r="O7844" s="26"/>
      <c r="P7844" s="26">
        <f t="shared" si="7274"/>
        <v>21068</v>
      </c>
      <c r="Q7844" s="26">
        <f t="shared" si="7275"/>
        <v>100</v>
      </c>
      <c r="R7844" s="90"/>
      <c r="S7844" s="90"/>
      <c r="T7844" s="90"/>
      <c r="U7844" s="90"/>
      <c r="V7844" s="90"/>
      <c r="W7844" s="90"/>
      <c r="X7844" s="90"/>
      <c r="Y7844" s="90"/>
    </row>
    <row r="7845" spans="1:25" ht="15" customHeight="1" x14ac:dyDescent="0.25">
      <c r="A7845" s="64" t="s">
        <v>2466</v>
      </c>
      <c r="B7845" s="64" t="s">
        <v>81</v>
      </c>
      <c r="C7845" s="64" t="s">
        <v>1086</v>
      </c>
      <c r="D7845" s="64" t="s">
        <v>2769</v>
      </c>
      <c r="E7845" s="20" t="s">
        <v>23</v>
      </c>
      <c r="F7845" s="64" t="s">
        <v>2774</v>
      </c>
      <c r="G7845" s="53" t="s">
        <v>144</v>
      </c>
      <c r="H7845" s="53" t="s">
        <v>89</v>
      </c>
      <c r="I7845" s="26">
        <v>5500</v>
      </c>
      <c r="J7845" s="26">
        <v>5500</v>
      </c>
      <c r="K7845" s="26">
        <v>0</v>
      </c>
      <c r="L7845" s="26">
        <f t="shared" si="7273"/>
        <v>0</v>
      </c>
      <c r="M7845" s="26">
        <v>0</v>
      </c>
      <c r="N7845" s="26">
        <v>0</v>
      </c>
      <c r="O7845" s="26">
        <v>0</v>
      </c>
      <c r="P7845" s="26">
        <f t="shared" si="7274"/>
        <v>0</v>
      </c>
      <c r="Q7845" s="26">
        <f t="shared" si="7275"/>
        <v>0</v>
      </c>
      <c r="R7845" s="90"/>
      <c r="S7845" s="90"/>
      <c r="T7845" s="90"/>
      <c r="U7845" s="90"/>
      <c r="V7845" s="90"/>
      <c r="W7845" s="90"/>
      <c r="X7845" s="90"/>
      <c r="Y7845" s="90"/>
    </row>
    <row r="7846" spans="1:25" ht="15" customHeight="1" x14ac:dyDescent="0.25">
      <c r="A7846" s="64" t="s">
        <v>2466</v>
      </c>
      <c r="B7846" s="64" t="s">
        <v>81</v>
      </c>
      <c r="C7846" s="64" t="s">
        <v>1086</v>
      </c>
      <c r="D7846" s="64" t="s">
        <v>2769</v>
      </c>
      <c r="E7846" s="20" t="s">
        <v>23</v>
      </c>
      <c r="F7846" s="64" t="s">
        <v>2775</v>
      </c>
      <c r="G7846" s="53" t="s">
        <v>144</v>
      </c>
      <c r="H7846" s="53" t="s">
        <v>29</v>
      </c>
      <c r="I7846" s="26">
        <v>15160</v>
      </c>
      <c r="J7846" s="26">
        <v>15160</v>
      </c>
      <c r="K7846" s="26">
        <v>8800</v>
      </c>
      <c r="L7846" s="26">
        <f t="shared" si="7273"/>
        <v>6360</v>
      </c>
      <c r="M7846" s="26">
        <v>6360</v>
      </c>
      <c r="N7846" s="26">
        <v>0</v>
      </c>
      <c r="O7846" s="26">
        <v>0</v>
      </c>
      <c r="P7846" s="26">
        <f t="shared" si="7274"/>
        <v>15160</v>
      </c>
      <c r="Q7846" s="26">
        <f t="shared" si="7275"/>
        <v>100</v>
      </c>
      <c r="R7846" s="90"/>
      <c r="S7846" s="90"/>
      <c r="T7846" s="90"/>
      <c r="U7846" s="90"/>
      <c r="V7846" s="90"/>
      <c r="W7846" s="90"/>
      <c r="X7846" s="90"/>
      <c r="Y7846" s="90"/>
    </row>
    <row r="7847" spans="1:25" ht="15" customHeight="1" x14ac:dyDescent="0.25">
      <c r="A7847" s="63" t="s">
        <v>2466</v>
      </c>
      <c r="B7847" s="63" t="s">
        <v>81</v>
      </c>
      <c r="C7847" s="63" t="s">
        <v>1086</v>
      </c>
      <c r="D7847" s="63" t="s">
        <v>2769</v>
      </c>
      <c r="E7847" s="65" t="s">
        <v>30</v>
      </c>
      <c r="F7847" s="65" t="s">
        <v>1</v>
      </c>
      <c r="G7847" s="65" t="s">
        <v>1</v>
      </c>
      <c r="H7847" s="65" t="s">
        <v>31</v>
      </c>
      <c r="I7847" s="31">
        <f t="shared" ref="I7847:K7847" si="7294">SUM(I7848)</f>
        <v>140686</v>
      </c>
      <c r="J7847" s="31">
        <f t="shared" si="7294"/>
        <v>140686</v>
      </c>
      <c r="K7847" s="31">
        <f t="shared" si="7294"/>
        <v>74000</v>
      </c>
      <c r="L7847" s="31">
        <f t="shared" si="7273"/>
        <v>36000</v>
      </c>
      <c r="M7847" s="31">
        <f t="shared" ref="M7847" si="7295">SUM(M7848)</f>
        <v>12000</v>
      </c>
      <c r="N7847" s="31">
        <f t="shared" ref="N7847:O7847" si="7296">SUM(N7848)</f>
        <v>12000</v>
      </c>
      <c r="O7847" s="31">
        <f t="shared" si="7296"/>
        <v>12000</v>
      </c>
      <c r="P7847" s="31">
        <f t="shared" si="7274"/>
        <v>110000</v>
      </c>
      <c r="Q7847" s="31">
        <f t="shared" si="7275"/>
        <v>78.188305872652577</v>
      </c>
      <c r="R7847" s="94"/>
      <c r="S7847" s="94"/>
      <c r="T7847" s="94"/>
      <c r="U7847" s="94"/>
      <c r="V7847" s="94"/>
      <c r="W7847" s="94"/>
      <c r="X7847" s="94"/>
      <c r="Y7847" s="94"/>
    </row>
    <row r="7848" spans="1:25" ht="15" customHeight="1" x14ac:dyDescent="0.25">
      <c r="A7848" s="64" t="s">
        <v>2466</v>
      </c>
      <c r="B7848" s="64" t="s">
        <v>81</v>
      </c>
      <c r="C7848" s="64" t="s">
        <v>1086</v>
      </c>
      <c r="D7848" s="64" t="s">
        <v>2769</v>
      </c>
      <c r="E7848" s="20" t="s">
        <v>33</v>
      </c>
      <c r="F7848" s="64"/>
      <c r="G7848" s="53" t="s">
        <v>144</v>
      </c>
      <c r="H7848" s="53" t="s">
        <v>32</v>
      </c>
      <c r="I7848" s="26">
        <v>140686</v>
      </c>
      <c r="J7848" s="26">
        <v>140686</v>
      </c>
      <c r="K7848" s="26">
        <v>74000</v>
      </c>
      <c r="L7848" s="26">
        <f t="shared" si="7273"/>
        <v>36000</v>
      </c>
      <c r="M7848" s="26">
        <v>12000</v>
      </c>
      <c r="N7848" s="26">
        <v>12000</v>
      </c>
      <c r="O7848" s="26">
        <v>12000</v>
      </c>
      <c r="P7848" s="26">
        <f t="shared" si="7274"/>
        <v>110000</v>
      </c>
      <c r="Q7848" s="26">
        <f t="shared" si="7275"/>
        <v>78.188305872652577</v>
      </c>
      <c r="R7848" s="90"/>
      <c r="S7848" s="90"/>
      <c r="T7848" s="90"/>
      <c r="U7848" s="90"/>
      <c r="V7848" s="90"/>
      <c r="W7848" s="90"/>
      <c r="X7848" s="90"/>
      <c r="Y7848" s="90"/>
    </row>
    <row r="7849" spans="1:25" ht="15" customHeight="1" x14ac:dyDescent="0.25">
      <c r="A7849" s="63" t="s">
        <v>2466</v>
      </c>
      <c r="B7849" s="63" t="s">
        <v>81</v>
      </c>
      <c r="C7849" s="63" t="s">
        <v>1086</v>
      </c>
      <c r="D7849" s="63" t="s">
        <v>2769</v>
      </c>
      <c r="E7849" s="65" t="s">
        <v>34</v>
      </c>
      <c r="F7849" s="65" t="s">
        <v>1</v>
      </c>
      <c r="G7849" s="65" t="s">
        <v>1</v>
      </c>
      <c r="H7849" s="65" t="s">
        <v>35</v>
      </c>
      <c r="I7849" s="31">
        <f t="shared" ref="I7849:K7849" si="7297">SUM(I7850:I7858)</f>
        <v>399402</v>
      </c>
      <c r="J7849" s="31">
        <f t="shared" si="7297"/>
        <v>350073</v>
      </c>
      <c r="K7849" s="31">
        <f t="shared" si="7297"/>
        <v>234180</v>
      </c>
      <c r="L7849" s="31">
        <f t="shared" si="7273"/>
        <v>74102</v>
      </c>
      <c r="M7849" s="31">
        <f t="shared" ref="M7849" si="7298">SUM(M7850:M7858)</f>
        <v>24802</v>
      </c>
      <c r="N7849" s="31">
        <f t="shared" ref="N7849:O7849" si="7299">SUM(N7850:N7858)</f>
        <v>21250</v>
      </c>
      <c r="O7849" s="31">
        <f t="shared" si="7299"/>
        <v>28050</v>
      </c>
      <c r="P7849" s="31">
        <f t="shared" si="7274"/>
        <v>308282</v>
      </c>
      <c r="Q7849" s="31">
        <f t="shared" si="7275"/>
        <v>88.062204168844787</v>
      </c>
      <c r="R7849" s="94"/>
      <c r="S7849" s="94"/>
      <c r="T7849" s="94"/>
      <c r="U7849" s="94"/>
      <c r="V7849" s="94"/>
      <c r="W7849" s="94"/>
      <c r="X7849" s="94"/>
      <c r="Y7849" s="94"/>
    </row>
    <row r="7850" spans="1:25" ht="15" customHeight="1" x14ac:dyDescent="0.25">
      <c r="A7850" s="64" t="s">
        <v>2466</v>
      </c>
      <c r="B7850" s="64" t="s">
        <v>81</v>
      </c>
      <c r="C7850" s="64" t="s">
        <v>1086</v>
      </c>
      <c r="D7850" s="64" t="s">
        <v>2769</v>
      </c>
      <c r="E7850" s="20" t="s">
        <v>38</v>
      </c>
      <c r="F7850" s="64"/>
      <c r="G7850" s="53" t="s">
        <v>144</v>
      </c>
      <c r="H7850" s="53" t="s">
        <v>37</v>
      </c>
      <c r="I7850" s="26">
        <v>26972</v>
      </c>
      <c r="J7850" s="26">
        <v>15232</v>
      </c>
      <c r="K7850" s="26">
        <v>13000</v>
      </c>
      <c r="L7850" s="26">
        <f t="shared" si="7273"/>
        <v>2232</v>
      </c>
      <c r="M7850" s="26">
        <v>2232</v>
      </c>
      <c r="N7850" s="26">
        <v>0</v>
      </c>
      <c r="O7850" s="26">
        <v>0</v>
      </c>
      <c r="P7850" s="26">
        <f t="shared" si="7274"/>
        <v>15232</v>
      </c>
      <c r="Q7850" s="26">
        <f t="shared" si="7275"/>
        <v>100</v>
      </c>
      <c r="R7850" s="90"/>
      <c r="S7850" s="90"/>
      <c r="T7850" s="90"/>
      <c r="U7850" s="90"/>
      <c r="V7850" s="90"/>
      <c r="W7850" s="90"/>
      <c r="X7850" s="90"/>
      <c r="Y7850" s="90"/>
    </row>
    <row r="7851" spans="1:25" ht="15" customHeight="1" x14ac:dyDescent="0.25">
      <c r="A7851" s="64" t="s">
        <v>2466</v>
      </c>
      <c r="B7851" s="64" t="s">
        <v>81</v>
      </c>
      <c r="C7851" s="64" t="s">
        <v>1086</v>
      </c>
      <c r="D7851" s="64" t="s">
        <v>2769</v>
      </c>
      <c r="E7851" s="20" t="s">
        <v>298</v>
      </c>
      <c r="F7851" s="64"/>
      <c r="G7851" s="53" t="s">
        <v>144</v>
      </c>
      <c r="H7851" s="53" t="s">
        <v>297</v>
      </c>
      <c r="I7851" s="26">
        <v>500</v>
      </c>
      <c r="J7851" s="26">
        <v>500</v>
      </c>
      <c r="K7851" s="26">
        <v>150</v>
      </c>
      <c r="L7851" s="26">
        <f t="shared" si="7273"/>
        <v>100</v>
      </c>
      <c r="M7851" s="26">
        <v>100</v>
      </c>
      <c r="N7851" s="26">
        <v>0</v>
      </c>
      <c r="O7851" s="26">
        <v>0</v>
      </c>
      <c r="P7851" s="26">
        <f t="shared" si="7274"/>
        <v>250</v>
      </c>
      <c r="Q7851" s="26">
        <f t="shared" si="7275"/>
        <v>50</v>
      </c>
      <c r="R7851" s="90"/>
      <c r="S7851" s="90"/>
      <c r="T7851" s="90"/>
      <c r="U7851" s="90"/>
      <c r="V7851" s="90"/>
      <c r="W7851" s="90"/>
      <c r="X7851" s="90"/>
      <c r="Y7851" s="90"/>
    </row>
    <row r="7852" spans="1:25" ht="15" customHeight="1" x14ac:dyDescent="0.25">
      <c r="A7852" s="64" t="s">
        <v>2466</v>
      </c>
      <c r="B7852" s="64" t="s">
        <v>81</v>
      </c>
      <c r="C7852" s="64" t="s">
        <v>1086</v>
      </c>
      <c r="D7852" s="64" t="s">
        <v>2769</v>
      </c>
      <c r="E7852" s="20" t="s">
        <v>301</v>
      </c>
      <c r="F7852" s="64"/>
      <c r="G7852" s="53" t="s">
        <v>144</v>
      </c>
      <c r="H7852" s="53" t="s">
        <v>300</v>
      </c>
      <c r="I7852" s="26">
        <v>4157</v>
      </c>
      <c r="J7852" s="26">
        <v>4157</v>
      </c>
      <c r="K7852" s="26">
        <v>3000</v>
      </c>
      <c r="L7852" s="26">
        <f t="shared" si="7273"/>
        <v>400</v>
      </c>
      <c r="M7852" s="26">
        <v>0</v>
      </c>
      <c r="N7852" s="26">
        <v>0</v>
      </c>
      <c r="O7852" s="26">
        <v>400</v>
      </c>
      <c r="P7852" s="26">
        <f t="shared" si="7274"/>
        <v>3400</v>
      </c>
      <c r="Q7852" s="26">
        <f t="shared" si="7275"/>
        <v>81.789752225162388</v>
      </c>
      <c r="R7852" s="90"/>
      <c r="S7852" s="90"/>
      <c r="T7852" s="90"/>
      <c r="U7852" s="90"/>
      <c r="V7852" s="90"/>
      <c r="W7852" s="90"/>
      <c r="X7852" s="90"/>
      <c r="Y7852" s="90"/>
    </row>
    <row r="7853" spans="1:25" ht="15" customHeight="1" x14ac:dyDescent="0.25">
      <c r="A7853" s="64" t="s">
        <v>2466</v>
      </c>
      <c r="B7853" s="64" t="s">
        <v>81</v>
      </c>
      <c r="C7853" s="64" t="s">
        <v>1086</v>
      </c>
      <c r="D7853" s="64" t="s">
        <v>2769</v>
      </c>
      <c r="E7853" s="20" t="s">
        <v>218</v>
      </c>
      <c r="F7853" s="64"/>
      <c r="G7853" s="53" t="s">
        <v>144</v>
      </c>
      <c r="H7853" s="53" t="s">
        <v>217</v>
      </c>
      <c r="I7853" s="26">
        <v>11854</v>
      </c>
      <c r="J7853" s="26">
        <v>11854</v>
      </c>
      <c r="K7853" s="26">
        <v>9000</v>
      </c>
      <c r="L7853" s="26">
        <f t="shared" si="7273"/>
        <v>1500</v>
      </c>
      <c r="M7853" s="26">
        <v>500</v>
      </c>
      <c r="N7853" s="26">
        <v>0</v>
      </c>
      <c r="O7853" s="26">
        <v>1000</v>
      </c>
      <c r="P7853" s="26">
        <f t="shared" si="7274"/>
        <v>10500</v>
      </c>
      <c r="Q7853" s="26">
        <f t="shared" si="7275"/>
        <v>88.577695292728194</v>
      </c>
      <c r="R7853" s="90"/>
      <c r="S7853" s="90"/>
      <c r="T7853" s="90"/>
      <c r="U7853" s="90"/>
      <c r="V7853" s="90"/>
      <c r="W7853" s="90"/>
      <c r="X7853" s="90"/>
      <c r="Y7853" s="90"/>
    </row>
    <row r="7854" spans="1:25" ht="15" customHeight="1" x14ac:dyDescent="0.25">
      <c r="A7854" s="64" t="s">
        <v>2466</v>
      </c>
      <c r="B7854" s="64" t="s">
        <v>81</v>
      </c>
      <c r="C7854" s="64" t="s">
        <v>1086</v>
      </c>
      <c r="D7854" s="64" t="s">
        <v>2769</v>
      </c>
      <c r="E7854" s="20" t="s">
        <v>303</v>
      </c>
      <c r="F7854" s="64"/>
      <c r="G7854" s="53" t="s">
        <v>144</v>
      </c>
      <c r="H7854" s="53" t="s">
        <v>302</v>
      </c>
      <c r="I7854" s="26">
        <v>3561</v>
      </c>
      <c r="J7854" s="26">
        <v>3561</v>
      </c>
      <c r="K7854" s="26">
        <v>2400</v>
      </c>
      <c r="L7854" s="26">
        <f t="shared" si="7273"/>
        <v>600</v>
      </c>
      <c r="M7854" s="26">
        <v>200</v>
      </c>
      <c r="N7854" s="26">
        <v>0</v>
      </c>
      <c r="O7854" s="26">
        <v>400</v>
      </c>
      <c r="P7854" s="26">
        <f t="shared" si="7274"/>
        <v>3000</v>
      </c>
      <c r="Q7854" s="26">
        <f t="shared" si="7275"/>
        <v>84.24599831508003</v>
      </c>
      <c r="R7854" s="90"/>
      <c r="S7854" s="90"/>
      <c r="T7854" s="90"/>
      <c r="U7854" s="90"/>
      <c r="V7854" s="90"/>
      <c r="W7854" s="90"/>
      <c r="X7854" s="90"/>
      <c r="Y7854" s="90"/>
    </row>
    <row r="7855" spans="1:25" ht="15" customHeight="1" x14ac:dyDescent="0.25">
      <c r="A7855" s="64" t="s">
        <v>2466</v>
      </c>
      <c r="B7855" s="64" t="s">
        <v>81</v>
      </c>
      <c r="C7855" s="64" t="s">
        <v>1086</v>
      </c>
      <c r="D7855" s="64" t="s">
        <v>2769</v>
      </c>
      <c r="E7855" s="20" t="s">
        <v>305</v>
      </c>
      <c r="F7855" s="64"/>
      <c r="G7855" s="53" t="s">
        <v>144</v>
      </c>
      <c r="H7855" s="53" t="s">
        <v>304</v>
      </c>
      <c r="I7855" s="26">
        <v>1300</v>
      </c>
      <c r="J7855" s="26">
        <v>1300</v>
      </c>
      <c r="K7855" s="26">
        <v>780</v>
      </c>
      <c r="L7855" s="26">
        <f t="shared" si="7273"/>
        <v>520</v>
      </c>
      <c r="M7855" s="26">
        <v>520</v>
      </c>
      <c r="N7855" s="26"/>
      <c r="O7855" s="26"/>
      <c r="P7855" s="26">
        <f t="shared" si="7274"/>
        <v>1300</v>
      </c>
      <c r="Q7855" s="26">
        <f t="shared" si="7275"/>
        <v>100</v>
      </c>
      <c r="R7855" s="90"/>
      <c r="S7855" s="90"/>
      <c r="T7855" s="90"/>
      <c r="U7855" s="90"/>
      <c r="V7855" s="90"/>
      <c r="W7855" s="90"/>
      <c r="X7855" s="90"/>
      <c r="Y7855" s="90"/>
    </row>
    <row r="7856" spans="1:25" ht="15" customHeight="1" x14ac:dyDescent="0.25">
      <c r="A7856" s="64" t="s">
        <v>2466</v>
      </c>
      <c r="B7856" s="64" t="s">
        <v>81</v>
      </c>
      <c r="C7856" s="64" t="s">
        <v>1086</v>
      </c>
      <c r="D7856" s="64" t="s">
        <v>2769</v>
      </c>
      <c r="E7856" s="20" t="s">
        <v>308</v>
      </c>
      <c r="F7856" s="64"/>
      <c r="G7856" s="53" t="s">
        <v>144</v>
      </c>
      <c r="H7856" s="53" t="s">
        <v>307</v>
      </c>
      <c r="I7856" s="26">
        <v>4500</v>
      </c>
      <c r="J7856" s="26">
        <v>4500</v>
      </c>
      <c r="K7856" s="26">
        <v>2300</v>
      </c>
      <c r="L7856" s="26">
        <f t="shared" si="7273"/>
        <v>600</v>
      </c>
      <c r="M7856" s="26">
        <v>200</v>
      </c>
      <c r="N7856" s="26">
        <v>200</v>
      </c>
      <c r="O7856" s="26">
        <v>200</v>
      </c>
      <c r="P7856" s="26">
        <f t="shared" si="7274"/>
        <v>2900</v>
      </c>
      <c r="Q7856" s="26">
        <f t="shared" si="7275"/>
        <v>64.444444444444443</v>
      </c>
      <c r="R7856" s="90"/>
      <c r="S7856" s="90"/>
      <c r="T7856" s="90"/>
      <c r="U7856" s="90"/>
      <c r="V7856" s="90"/>
      <c r="W7856" s="90"/>
      <c r="X7856" s="90"/>
      <c r="Y7856" s="90"/>
    </row>
    <row r="7857" spans="1:25" ht="15" customHeight="1" x14ac:dyDescent="0.25">
      <c r="A7857" s="64" t="s">
        <v>2466</v>
      </c>
      <c r="B7857" s="64" t="s">
        <v>81</v>
      </c>
      <c r="C7857" s="64" t="s">
        <v>1086</v>
      </c>
      <c r="D7857" s="64" t="s">
        <v>2769</v>
      </c>
      <c r="E7857" s="20" t="s">
        <v>311</v>
      </c>
      <c r="F7857" s="64"/>
      <c r="G7857" s="53" t="s">
        <v>144</v>
      </c>
      <c r="H7857" s="53" t="s">
        <v>310</v>
      </c>
      <c r="I7857" s="26">
        <v>1500</v>
      </c>
      <c r="J7857" s="26">
        <v>1500</v>
      </c>
      <c r="K7857" s="26">
        <v>200</v>
      </c>
      <c r="L7857" s="26">
        <f t="shared" si="7273"/>
        <v>0</v>
      </c>
      <c r="M7857" s="26">
        <v>0</v>
      </c>
      <c r="N7857" s="26">
        <v>0</v>
      </c>
      <c r="O7857" s="26">
        <v>0</v>
      </c>
      <c r="P7857" s="26">
        <f t="shared" si="7274"/>
        <v>200</v>
      </c>
      <c r="Q7857" s="26">
        <f t="shared" si="7275"/>
        <v>13.333333333333334</v>
      </c>
      <c r="R7857" s="90"/>
      <c r="S7857" s="90"/>
      <c r="T7857" s="90"/>
      <c r="U7857" s="90"/>
      <c r="V7857" s="90"/>
      <c r="W7857" s="90"/>
      <c r="X7857" s="90"/>
      <c r="Y7857" s="90"/>
    </row>
    <row r="7858" spans="1:25" ht="15" customHeight="1" x14ac:dyDescent="0.25">
      <c r="A7858" s="63" t="s">
        <v>2466</v>
      </c>
      <c r="B7858" s="63" t="s">
        <v>81</v>
      </c>
      <c r="C7858" s="63" t="s">
        <v>1086</v>
      </c>
      <c r="D7858" s="63" t="s">
        <v>2769</v>
      </c>
      <c r="E7858" s="63" t="s">
        <v>39</v>
      </c>
      <c r="F7858" s="64" t="s">
        <v>1</v>
      </c>
      <c r="G7858" s="53" t="s">
        <v>1</v>
      </c>
      <c r="H7858" s="65" t="s">
        <v>40</v>
      </c>
      <c r="I7858" s="31">
        <f t="shared" ref="I7858:K7858" si="7300">SUM(I7859:I7861)</f>
        <v>345058</v>
      </c>
      <c r="J7858" s="31">
        <f t="shared" si="7300"/>
        <v>307469</v>
      </c>
      <c r="K7858" s="31">
        <f t="shared" si="7300"/>
        <v>203350</v>
      </c>
      <c r="L7858" s="31">
        <f t="shared" si="7273"/>
        <v>68150</v>
      </c>
      <c r="M7858" s="31">
        <f t="shared" ref="M7858" si="7301">SUM(M7859:M7861)</f>
        <v>21050</v>
      </c>
      <c r="N7858" s="31">
        <f t="shared" ref="N7858:O7858" si="7302">SUM(N7859:N7861)</f>
        <v>21050</v>
      </c>
      <c r="O7858" s="31">
        <f t="shared" si="7302"/>
        <v>26050</v>
      </c>
      <c r="P7858" s="31">
        <f t="shared" si="7274"/>
        <v>271500</v>
      </c>
      <c r="Q7858" s="31">
        <f t="shared" si="7275"/>
        <v>88.301584875223199</v>
      </c>
      <c r="R7858" s="94"/>
      <c r="S7858" s="94"/>
      <c r="T7858" s="94"/>
      <c r="U7858" s="94"/>
      <c r="V7858" s="94"/>
      <c r="W7858" s="94"/>
      <c r="X7858" s="94"/>
      <c r="Y7858" s="94"/>
    </row>
    <row r="7859" spans="1:25" ht="15" customHeight="1" x14ac:dyDescent="0.25">
      <c r="A7859" s="64" t="s">
        <v>2466</v>
      </c>
      <c r="B7859" s="64" t="s">
        <v>81</v>
      </c>
      <c r="C7859" s="64" t="s">
        <v>1086</v>
      </c>
      <c r="D7859" s="64" t="s">
        <v>2769</v>
      </c>
      <c r="E7859" s="20" t="s">
        <v>41</v>
      </c>
      <c r="F7859" s="64"/>
      <c r="G7859" s="53" t="s">
        <v>144</v>
      </c>
      <c r="H7859" s="53" t="s">
        <v>40</v>
      </c>
      <c r="I7859" s="26">
        <v>331958</v>
      </c>
      <c r="J7859" s="26">
        <v>294369</v>
      </c>
      <c r="K7859" s="26">
        <v>197000</v>
      </c>
      <c r="L7859" s="26">
        <f t="shared" si="7273"/>
        <v>65000</v>
      </c>
      <c r="M7859" s="26">
        <v>20000</v>
      </c>
      <c r="N7859" s="26">
        <v>20000</v>
      </c>
      <c r="O7859" s="26">
        <v>25000</v>
      </c>
      <c r="P7859" s="26">
        <f t="shared" si="7274"/>
        <v>262000</v>
      </c>
      <c r="Q7859" s="26">
        <f t="shared" si="7275"/>
        <v>89.003937235238766</v>
      </c>
      <c r="R7859" s="90"/>
      <c r="S7859" s="90"/>
      <c r="T7859" s="90"/>
      <c r="U7859" s="90"/>
      <c r="V7859" s="90"/>
      <c r="W7859" s="90"/>
      <c r="X7859" s="90"/>
      <c r="Y7859" s="90"/>
    </row>
    <row r="7860" spans="1:25" ht="15" customHeight="1" x14ac:dyDescent="0.25">
      <c r="A7860" s="64" t="s">
        <v>2466</v>
      </c>
      <c r="B7860" s="64" t="s">
        <v>81</v>
      </c>
      <c r="C7860" s="64" t="s">
        <v>1086</v>
      </c>
      <c r="D7860" s="64" t="s">
        <v>2769</v>
      </c>
      <c r="E7860" s="20" t="s">
        <v>41</v>
      </c>
      <c r="F7860" s="64" t="s">
        <v>2776</v>
      </c>
      <c r="G7860" s="53" t="s">
        <v>144</v>
      </c>
      <c r="H7860" s="53" t="s">
        <v>49</v>
      </c>
      <c r="I7860" s="26">
        <v>4300</v>
      </c>
      <c r="J7860" s="26">
        <v>4300</v>
      </c>
      <c r="K7860" s="26">
        <v>2450</v>
      </c>
      <c r="L7860" s="26">
        <f t="shared" si="7273"/>
        <v>1200</v>
      </c>
      <c r="M7860" s="26">
        <v>400</v>
      </c>
      <c r="N7860" s="26">
        <v>400</v>
      </c>
      <c r="O7860" s="26">
        <v>400</v>
      </c>
      <c r="P7860" s="26">
        <f t="shared" si="7274"/>
        <v>3650</v>
      </c>
      <c r="Q7860" s="26">
        <f t="shared" si="7275"/>
        <v>84.883720930232556</v>
      </c>
      <c r="R7860" s="90"/>
      <c r="S7860" s="90"/>
      <c r="T7860" s="90"/>
      <c r="U7860" s="90"/>
      <c r="V7860" s="90"/>
      <c r="W7860" s="90"/>
      <c r="X7860" s="90"/>
      <c r="Y7860" s="90"/>
    </row>
    <row r="7861" spans="1:25" ht="22.5" customHeight="1" x14ac:dyDescent="0.25">
      <c r="A7861" s="64" t="s">
        <v>2466</v>
      </c>
      <c r="B7861" s="64" t="s">
        <v>81</v>
      </c>
      <c r="C7861" s="64" t="s">
        <v>1086</v>
      </c>
      <c r="D7861" s="64" t="s">
        <v>2769</v>
      </c>
      <c r="E7861" s="20" t="s">
        <v>41</v>
      </c>
      <c r="F7861" s="64" t="s">
        <v>2777</v>
      </c>
      <c r="G7861" s="53" t="s">
        <v>144</v>
      </c>
      <c r="H7861" s="53" t="s">
        <v>55</v>
      </c>
      <c r="I7861" s="26">
        <v>8800</v>
      </c>
      <c r="J7861" s="26">
        <v>8800</v>
      </c>
      <c r="K7861" s="26">
        <v>3900</v>
      </c>
      <c r="L7861" s="26">
        <f t="shared" si="7273"/>
        <v>1950</v>
      </c>
      <c r="M7861" s="26">
        <v>650</v>
      </c>
      <c r="N7861" s="26">
        <v>650</v>
      </c>
      <c r="O7861" s="26">
        <v>650</v>
      </c>
      <c r="P7861" s="26">
        <f t="shared" si="7274"/>
        <v>5850</v>
      </c>
      <c r="Q7861" s="26">
        <f t="shared" si="7275"/>
        <v>66.477272727272734</v>
      </c>
      <c r="R7861" s="90"/>
      <c r="S7861" s="90"/>
      <c r="T7861" s="90"/>
      <c r="U7861" s="90"/>
      <c r="V7861" s="90"/>
      <c r="W7861" s="90"/>
      <c r="X7861" s="90"/>
      <c r="Y7861" s="90"/>
    </row>
    <row r="7862" spans="1:25" ht="22.5" customHeight="1" x14ac:dyDescent="0.25">
      <c r="A7862" s="63" t="s">
        <v>1</v>
      </c>
      <c r="B7862" s="63" t="s">
        <v>1</v>
      </c>
      <c r="C7862" s="63" t="s">
        <v>1</v>
      </c>
      <c r="D7862" s="65" t="s">
        <v>1</v>
      </c>
      <c r="E7862" s="65" t="s">
        <v>1</v>
      </c>
      <c r="F7862" s="65" t="s">
        <v>1</v>
      </c>
      <c r="G7862" s="65" t="s">
        <v>1</v>
      </c>
      <c r="H7862" s="66" t="s">
        <v>56</v>
      </c>
      <c r="I7862" s="30">
        <f t="shared" ref="I7862:K7863" si="7303">SUM(I7863)</f>
        <v>100</v>
      </c>
      <c r="J7862" s="30">
        <f t="shared" si="7303"/>
        <v>100</v>
      </c>
      <c r="K7862" s="30">
        <f t="shared" si="7303"/>
        <v>0</v>
      </c>
      <c r="L7862" s="30">
        <f t="shared" si="7273"/>
        <v>0</v>
      </c>
      <c r="M7862" s="30">
        <f t="shared" ref="M7862:M7863" si="7304">SUM(M7863)</f>
        <v>0</v>
      </c>
      <c r="N7862" s="30">
        <f t="shared" ref="N7862:O7863" si="7305">SUM(N7863)</f>
        <v>0</v>
      </c>
      <c r="O7862" s="30">
        <f t="shared" si="7305"/>
        <v>0</v>
      </c>
      <c r="P7862" s="30">
        <f t="shared" si="7274"/>
        <v>0</v>
      </c>
      <c r="Q7862" s="30">
        <f t="shared" si="7275"/>
        <v>0</v>
      </c>
      <c r="R7862" s="93"/>
      <c r="S7862" s="93"/>
      <c r="T7862" s="93"/>
      <c r="U7862" s="93"/>
      <c r="V7862" s="93"/>
      <c r="W7862" s="93"/>
      <c r="X7862" s="93"/>
      <c r="Y7862" s="93"/>
    </row>
    <row r="7863" spans="1:25" ht="15" customHeight="1" x14ac:dyDescent="0.25">
      <c r="A7863" s="63" t="s">
        <v>2466</v>
      </c>
      <c r="B7863" s="63" t="s">
        <v>81</v>
      </c>
      <c r="C7863" s="63" t="s">
        <v>1086</v>
      </c>
      <c r="D7863" s="63" t="s">
        <v>2769</v>
      </c>
      <c r="E7863" s="65" t="s">
        <v>57</v>
      </c>
      <c r="F7863" s="65" t="s">
        <v>1</v>
      </c>
      <c r="G7863" s="65" t="s">
        <v>1</v>
      </c>
      <c r="H7863" s="65" t="s">
        <v>58</v>
      </c>
      <c r="I7863" s="31">
        <f t="shared" si="7303"/>
        <v>100</v>
      </c>
      <c r="J7863" s="31">
        <f t="shared" si="7303"/>
        <v>100</v>
      </c>
      <c r="K7863" s="31">
        <f t="shared" si="7303"/>
        <v>0</v>
      </c>
      <c r="L7863" s="31">
        <f t="shared" si="7273"/>
        <v>0</v>
      </c>
      <c r="M7863" s="31">
        <f t="shared" si="7304"/>
        <v>0</v>
      </c>
      <c r="N7863" s="31">
        <f t="shared" si="7305"/>
        <v>0</v>
      </c>
      <c r="O7863" s="31">
        <f t="shared" si="7305"/>
        <v>0</v>
      </c>
      <c r="P7863" s="31">
        <f t="shared" si="7274"/>
        <v>0</v>
      </c>
      <c r="Q7863" s="31">
        <f t="shared" si="7275"/>
        <v>0</v>
      </c>
      <c r="R7863" s="94"/>
      <c r="S7863" s="94"/>
      <c r="T7863" s="94"/>
      <c r="U7863" s="94"/>
      <c r="V7863" s="94"/>
      <c r="W7863" s="94"/>
      <c r="X7863" s="94"/>
      <c r="Y7863" s="94"/>
    </row>
    <row r="7864" spans="1:25" ht="15" customHeight="1" x14ac:dyDescent="0.25">
      <c r="A7864" s="64" t="s">
        <v>2466</v>
      </c>
      <c r="B7864" s="64" t="s">
        <v>81</v>
      </c>
      <c r="C7864" s="64" t="s">
        <v>1086</v>
      </c>
      <c r="D7864" s="64" t="s">
        <v>2769</v>
      </c>
      <c r="E7864" s="20" t="s">
        <v>68</v>
      </c>
      <c r="F7864" s="64"/>
      <c r="G7864" s="53" t="s">
        <v>144</v>
      </c>
      <c r="H7864" s="53" t="s">
        <v>67</v>
      </c>
      <c r="I7864" s="26">
        <v>100</v>
      </c>
      <c r="J7864" s="26">
        <v>100</v>
      </c>
      <c r="K7864" s="26">
        <v>0</v>
      </c>
      <c r="L7864" s="26">
        <f t="shared" si="7273"/>
        <v>0</v>
      </c>
      <c r="M7864" s="26"/>
      <c r="N7864" s="26"/>
      <c r="O7864" s="26"/>
      <c r="P7864" s="26">
        <f t="shared" si="7274"/>
        <v>0</v>
      </c>
      <c r="Q7864" s="26">
        <f t="shared" si="7275"/>
        <v>0</v>
      </c>
      <c r="R7864" s="90"/>
      <c r="S7864" s="90"/>
      <c r="T7864" s="90"/>
      <c r="U7864" s="90"/>
      <c r="V7864" s="90"/>
      <c r="W7864" s="90"/>
      <c r="X7864" s="90"/>
      <c r="Y7864" s="90"/>
    </row>
    <row r="7865" spans="1:25" ht="22.5" customHeight="1" x14ac:dyDescent="0.25">
      <c r="A7865" s="63" t="s">
        <v>1</v>
      </c>
      <c r="B7865" s="63" t="s">
        <v>1</v>
      </c>
      <c r="C7865" s="63" t="s">
        <v>1</v>
      </c>
      <c r="D7865" s="65" t="s">
        <v>1</v>
      </c>
      <c r="E7865" s="65" t="s">
        <v>1</v>
      </c>
      <c r="F7865" s="65" t="s">
        <v>1</v>
      </c>
      <c r="G7865" s="65" t="s">
        <v>1</v>
      </c>
      <c r="H7865" s="66" t="s">
        <v>69</v>
      </c>
      <c r="I7865" s="30">
        <f t="shared" ref="I7865:K7866" si="7306">SUM(I7866)</f>
        <v>10000</v>
      </c>
      <c r="J7865" s="30">
        <f t="shared" si="7306"/>
        <v>10000</v>
      </c>
      <c r="K7865" s="30">
        <f t="shared" si="7306"/>
        <v>3000</v>
      </c>
      <c r="L7865" s="30">
        <f t="shared" si="7273"/>
        <v>0</v>
      </c>
      <c r="M7865" s="30">
        <f t="shared" ref="M7865:M7866" si="7307">SUM(M7866)</f>
        <v>0</v>
      </c>
      <c r="N7865" s="30">
        <f t="shared" ref="N7865:O7866" si="7308">SUM(N7866)</f>
        <v>0</v>
      </c>
      <c r="O7865" s="30">
        <f t="shared" si="7308"/>
        <v>0</v>
      </c>
      <c r="P7865" s="30">
        <f t="shared" si="7274"/>
        <v>3000</v>
      </c>
      <c r="Q7865" s="30">
        <f t="shared" si="7275"/>
        <v>30</v>
      </c>
      <c r="R7865" s="93"/>
      <c r="S7865" s="93"/>
      <c r="T7865" s="93"/>
      <c r="U7865" s="93"/>
      <c r="V7865" s="93"/>
      <c r="W7865" s="93"/>
      <c r="X7865" s="93"/>
      <c r="Y7865" s="93"/>
    </row>
    <row r="7866" spans="1:25" ht="15" customHeight="1" x14ac:dyDescent="0.25">
      <c r="A7866" s="63" t="s">
        <v>2466</v>
      </c>
      <c r="B7866" s="63" t="s">
        <v>81</v>
      </c>
      <c r="C7866" s="63" t="s">
        <v>1086</v>
      </c>
      <c r="D7866" s="63" t="s">
        <v>2769</v>
      </c>
      <c r="E7866" s="65" t="s">
        <v>70</v>
      </c>
      <c r="F7866" s="65" t="s">
        <v>1</v>
      </c>
      <c r="G7866" s="65" t="s">
        <v>1</v>
      </c>
      <c r="H7866" s="65" t="s">
        <v>71</v>
      </c>
      <c r="I7866" s="31">
        <f t="shared" si="7306"/>
        <v>10000</v>
      </c>
      <c r="J7866" s="31">
        <f t="shared" si="7306"/>
        <v>10000</v>
      </c>
      <c r="K7866" s="31">
        <f t="shared" si="7306"/>
        <v>3000</v>
      </c>
      <c r="L7866" s="31">
        <f t="shared" si="7273"/>
        <v>0</v>
      </c>
      <c r="M7866" s="31">
        <f t="shared" si="7307"/>
        <v>0</v>
      </c>
      <c r="N7866" s="31">
        <f t="shared" si="7308"/>
        <v>0</v>
      </c>
      <c r="O7866" s="31">
        <f t="shared" si="7308"/>
        <v>0</v>
      </c>
      <c r="P7866" s="31">
        <f t="shared" si="7274"/>
        <v>3000</v>
      </c>
      <c r="Q7866" s="31">
        <f t="shared" si="7275"/>
        <v>30</v>
      </c>
      <c r="R7866" s="94"/>
      <c r="S7866" s="94"/>
      <c r="T7866" s="94"/>
      <c r="U7866" s="94"/>
      <c r="V7866" s="94"/>
      <c r="W7866" s="94"/>
      <c r="X7866" s="94"/>
      <c r="Y7866" s="94"/>
    </row>
    <row r="7867" spans="1:25" ht="15" customHeight="1" x14ac:dyDescent="0.25">
      <c r="A7867" s="64" t="s">
        <v>2466</v>
      </c>
      <c r="B7867" s="64" t="s">
        <v>81</v>
      </c>
      <c r="C7867" s="64" t="s">
        <v>1086</v>
      </c>
      <c r="D7867" s="64" t="s">
        <v>2769</v>
      </c>
      <c r="E7867" s="20" t="s">
        <v>74</v>
      </c>
      <c r="F7867" s="64"/>
      <c r="G7867" s="53" t="s">
        <v>144</v>
      </c>
      <c r="H7867" s="53" t="s">
        <v>73</v>
      </c>
      <c r="I7867" s="26">
        <v>10000</v>
      </c>
      <c r="J7867" s="26">
        <v>10000</v>
      </c>
      <c r="K7867" s="26">
        <v>3000</v>
      </c>
      <c r="L7867" s="26">
        <f t="shared" si="7273"/>
        <v>0</v>
      </c>
      <c r="M7867" s="26">
        <v>0</v>
      </c>
      <c r="N7867" s="26">
        <v>0</v>
      </c>
      <c r="O7867" s="26">
        <v>0</v>
      </c>
      <c r="P7867" s="26">
        <f t="shared" si="7274"/>
        <v>3000</v>
      </c>
      <c r="Q7867" s="26">
        <f t="shared" si="7275"/>
        <v>30</v>
      </c>
      <c r="R7867" s="90"/>
      <c r="S7867" s="90"/>
      <c r="T7867" s="90"/>
      <c r="U7867" s="90"/>
      <c r="V7867" s="90"/>
      <c r="W7867" s="90"/>
      <c r="X7867" s="90"/>
      <c r="Y7867" s="90"/>
    </row>
    <row r="7868" spans="1:25" ht="15" customHeight="1" x14ac:dyDescent="0.25">
      <c r="A7868" s="53" t="s">
        <v>1</v>
      </c>
      <c r="B7868" s="53" t="s">
        <v>1</v>
      </c>
      <c r="C7868" s="53" t="s">
        <v>1</v>
      </c>
      <c r="D7868" s="53" t="s">
        <v>1</v>
      </c>
      <c r="E7868" s="53" t="s">
        <v>1</v>
      </c>
      <c r="F7868" s="53" t="s">
        <v>1</v>
      </c>
      <c r="G7868" s="53" t="s">
        <v>1</v>
      </c>
      <c r="H7868" s="66" t="s">
        <v>2778</v>
      </c>
      <c r="I7868" s="30">
        <f t="shared" ref="I7868:K7868" si="7309">SUM(I7838,I7862,I7865)</f>
        <v>2045223</v>
      </c>
      <c r="J7868" s="30">
        <f t="shared" si="7309"/>
        <v>1995894</v>
      </c>
      <c r="K7868" s="30">
        <f t="shared" si="7309"/>
        <v>1100048</v>
      </c>
      <c r="L7868" s="30">
        <f t="shared" si="7273"/>
        <v>470462</v>
      </c>
      <c r="M7868" s="30">
        <f t="shared" ref="M7868" si="7310">SUM(M7838,M7862,M7865)</f>
        <v>160162</v>
      </c>
      <c r="N7868" s="30">
        <f t="shared" ref="N7868:O7868" si="7311">SUM(N7838,N7862,N7865)</f>
        <v>149250</v>
      </c>
      <c r="O7868" s="30">
        <f t="shared" si="7311"/>
        <v>161050</v>
      </c>
      <c r="P7868" s="30">
        <f t="shared" si="7274"/>
        <v>1570510</v>
      </c>
      <c r="Q7868" s="30">
        <f t="shared" si="7275"/>
        <v>78.687044502363364</v>
      </c>
      <c r="R7868" s="93"/>
      <c r="S7868" s="93"/>
      <c r="T7868" s="93"/>
      <c r="U7868" s="93"/>
      <c r="V7868" s="93"/>
      <c r="W7868" s="93"/>
      <c r="X7868" s="93"/>
      <c r="Y7868" s="93"/>
    </row>
    <row r="7869" spans="1:25" ht="15" customHeight="1" thickBot="1" x14ac:dyDescent="0.3">
      <c r="A7869" s="53" t="s">
        <v>1</v>
      </c>
      <c r="B7869" s="53" t="s">
        <v>1</v>
      </c>
      <c r="C7869" s="53" t="s">
        <v>1</v>
      </c>
      <c r="D7869" s="53" t="s">
        <v>1</v>
      </c>
      <c r="E7869" s="53" t="s">
        <v>1</v>
      </c>
      <c r="F7869" s="53" t="s">
        <v>1</v>
      </c>
      <c r="G7869" s="53" t="s">
        <v>1</v>
      </c>
      <c r="H7869" s="65" t="s">
        <v>76</v>
      </c>
      <c r="I7869" s="31"/>
      <c r="J7869" s="31"/>
      <c r="K7869" s="31">
        <v>0</v>
      </c>
      <c r="L7869" s="31"/>
      <c r="M7869" s="31"/>
      <c r="N7869" s="31"/>
      <c r="O7869" s="31"/>
      <c r="P7869" s="31"/>
      <c r="Q7869" s="31"/>
      <c r="R7869" s="94"/>
      <c r="S7869" s="94"/>
      <c r="T7869" s="94"/>
      <c r="U7869" s="94"/>
      <c r="V7869" s="94"/>
      <c r="W7869" s="94"/>
      <c r="X7869" s="94"/>
      <c r="Y7869" s="94"/>
    </row>
    <row r="7870" spans="1:25" ht="47.25" customHeight="1" thickBot="1" x14ac:dyDescent="0.3">
      <c r="A7870" s="110" t="s">
        <v>1</v>
      </c>
      <c r="B7870" s="110" t="s">
        <v>1</v>
      </c>
      <c r="C7870" s="110" t="s">
        <v>1</v>
      </c>
      <c r="D7870" s="110" t="s">
        <v>1</v>
      </c>
      <c r="E7870" s="110" t="s">
        <v>1</v>
      </c>
      <c r="F7870" s="110" t="s">
        <v>1</v>
      </c>
      <c r="G7870" s="110" t="s">
        <v>1</v>
      </c>
      <c r="H7870" s="28" t="s">
        <v>77</v>
      </c>
      <c r="I7870" s="109" t="s">
        <v>3984</v>
      </c>
      <c r="J7870" s="109" t="s">
        <v>11</v>
      </c>
      <c r="K7870" s="109" t="s">
        <v>3989</v>
      </c>
      <c r="L7870" s="109" t="s">
        <v>3985</v>
      </c>
      <c r="M7870" s="109" t="s">
        <v>4027</v>
      </c>
      <c r="N7870" s="109" t="s">
        <v>3988</v>
      </c>
      <c r="O7870" s="109" t="s">
        <v>3986</v>
      </c>
      <c r="P7870" s="109" t="s">
        <v>3987</v>
      </c>
      <c r="Q7870" s="109" t="s">
        <v>3695</v>
      </c>
      <c r="R7870" s="91"/>
      <c r="S7870" s="91"/>
      <c r="T7870" s="91"/>
      <c r="U7870" s="91"/>
      <c r="V7870" s="91"/>
      <c r="W7870" s="91"/>
      <c r="X7870" s="91"/>
      <c r="Y7870" s="91"/>
    </row>
    <row r="7871" spans="1:25" ht="15" customHeight="1" x14ac:dyDescent="0.25">
      <c r="A7871" s="111"/>
      <c r="B7871" s="111"/>
      <c r="C7871" s="111"/>
      <c r="D7871" s="111"/>
      <c r="E7871" s="111"/>
      <c r="F7871" s="111"/>
      <c r="G7871" s="111"/>
      <c r="H7871" s="67" t="s">
        <v>1</v>
      </c>
      <c r="I7871" s="29">
        <v>1</v>
      </c>
      <c r="J7871" s="29">
        <v>2</v>
      </c>
      <c r="K7871" s="29">
        <v>3</v>
      </c>
      <c r="L7871" s="29" t="s">
        <v>3478</v>
      </c>
      <c r="M7871" s="29">
        <v>5</v>
      </c>
      <c r="N7871" s="29">
        <v>6</v>
      </c>
      <c r="O7871" s="29">
        <v>7</v>
      </c>
      <c r="P7871" s="29" t="s">
        <v>3696</v>
      </c>
      <c r="Q7871" s="29">
        <v>9</v>
      </c>
      <c r="R7871" s="92"/>
      <c r="S7871" s="92"/>
      <c r="T7871" s="92"/>
      <c r="U7871" s="92"/>
      <c r="V7871" s="92"/>
      <c r="W7871" s="92"/>
      <c r="X7871" s="92"/>
      <c r="Y7871" s="92"/>
    </row>
    <row r="7872" spans="1:25" ht="15" customHeight="1" x14ac:dyDescent="0.25">
      <c r="A7872" s="111"/>
      <c r="B7872" s="111"/>
      <c r="C7872" s="111"/>
      <c r="D7872" s="111"/>
      <c r="E7872" s="111"/>
      <c r="F7872" s="111"/>
      <c r="G7872" s="111"/>
      <c r="H7872" s="68" t="s">
        <v>157</v>
      </c>
      <c r="I7872" s="32">
        <f t="shared" ref="I7872:K7872" si="7312">SUM(I7868)</f>
        <v>2045223</v>
      </c>
      <c r="J7872" s="32">
        <f t="shared" si="7312"/>
        <v>1995894</v>
      </c>
      <c r="K7872" s="32">
        <f t="shared" si="7312"/>
        <v>1100048</v>
      </c>
      <c r="L7872" s="32">
        <f t="shared" si="7273"/>
        <v>470462</v>
      </c>
      <c r="M7872" s="32">
        <f t="shared" ref="M7872" si="7313">SUM(M7868)</f>
        <v>160162</v>
      </c>
      <c r="N7872" s="32">
        <f t="shared" ref="N7872:O7872" si="7314">SUM(N7868)</f>
        <v>149250</v>
      </c>
      <c r="O7872" s="32">
        <f t="shared" si="7314"/>
        <v>161050</v>
      </c>
      <c r="P7872" s="32">
        <f t="shared" si="7274"/>
        <v>1570510</v>
      </c>
      <c r="Q7872" s="32">
        <f t="shared" si="7275"/>
        <v>78.687044502363364</v>
      </c>
      <c r="R7872" s="90"/>
      <c r="S7872" s="90"/>
      <c r="T7872" s="90"/>
      <c r="U7872" s="90"/>
      <c r="V7872" s="90"/>
      <c r="W7872" s="90"/>
      <c r="X7872" s="90"/>
      <c r="Y7872" s="90"/>
    </row>
    <row r="7873" spans="1:25" ht="15" customHeight="1" x14ac:dyDescent="0.25">
      <c r="A7873" s="111"/>
      <c r="B7873" s="111"/>
      <c r="C7873" s="111"/>
      <c r="D7873" s="111"/>
      <c r="E7873" s="111"/>
      <c r="F7873" s="111"/>
      <c r="G7873" s="111"/>
      <c r="H7873" s="69" t="s">
        <v>79</v>
      </c>
      <c r="I7873" s="32">
        <f t="shared" ref="I7873:K7873" si="7315">SUM(I7872)</f>
        <v>2045223</v>
      </c>
      <c r="J7873" s="32">
        <f t="shared" si="7315"/>
        <v>1995894</v>
      </c>
      <c r="K7873" s="32">
        <f t="shared" si="7315"/>
        <v>1100048</v>
      </c>
      <c r="L7873" s="32">
        <f t="shared" si="7273"/>
        <v>470462</v>
      </c>
      <c r="M7873" s="32">
        <f t="shared" ref="M7873" si="7316">SUM(M7872)</f>
        <v>160162</v>
      </c>
      <c r="N7873" s="32">
        <f t="shared" ref="N7873:O7873" si="7317">SUM(N7872)</f>
        <v>149250</v>
      </c>
      <c r="O7873" s="32">
        <f t="shared" si="7317"/>
        <v>161050</v>
      </c>
      <c r="P7873" s="32">
        <f t="shared" si="7274"/>
        <v>1570510</v>
      </c>
      <c r="Q7873" s="32">
        <f t="shared" si="7275"/>
        <v>78.687044502363364</v>
      </c>
      <c r="R7873" s="90"/>
      <c r="S7873" s="90"/>
      <c r="T7873" s="90"/>
      <c r="U7873" s="90"/>
      <c r="V7873" s="90"/>
      <c r="W7873" s="90"/>
      <c r="X7873" s="90"/>
      <c r="Y7873" s="90"/>
    </row>
    <row r="7874" spans="1:25" ht="15" customHeight="1" x14ac:dyDescent="0.25">
      <c r="A7874" s="112"/>
      <c r="B7874" s="112"/>
      <c r="C7874" s="112"/>
      <c r="D7874" s="112"/>
      <c r="E7874" s="112"/>
      <c r="F7874" s="112"/>
      <c r="G7874" s="112"/>
      <c r="I7874" s="27"/>
      <c r="J7874" s="27"/>
      <c r="K7874" s="27">
        <v>0</v>
      </c>
      <c r="L7874" s="27"/>
      <c r="M7874" s="27"/>
      <c r="N7874" s="27"/>
      <c r="O7874" s="27"/>
      <c r="P7874" s="27"/>
      <c r="Q7874" s="27"/>
      <c r="R7874" s="27"/>
      <c r="S7874" s="27"/>
      <c r="T7874" s="27"/>
      <c r="U7874" s="27"/>
      <c r="V7874" s="27"/>
      <c r="W7874" s="27"/>
      <c r="X7874" s="27"/>
      <c r="Y7874" s="27"/>
    </row>
    <row r="7875" spans="1:25" ht="15" customHeight="1" thickBot="1" x14ac:dyDescent="0.3">
      <c r="A7875" s="53" t="s">
        <v>1</v>
      </c>
      <c r="B7875" s="53" t="s">
        <v>1</v>
      </c>
      <c r="C7875" s="53" t="s">
        <v>1</v>
      </c>
      <c r="D7875" s="53" t="s">
        <v>1</v>
      </c>
      <c r="E7875" s="53" t="s">
        <v>1</v>
      </c>
      <c r="F7875" s="53" t="s">
        <v>1</v>
      </c>
      <c r="G7875" s="53" t="s">
        <v>1</v>
      </c>
      <c r="H7875" s="21" t="s">
        <v>1</v>
      </c>
      <c r="I7875" s="33"/>
      <c r="J7875" s="33"/>
      <c r="K7875" s="33">
        <v>0</v>
      </c>
      <c r="L7875" s="33"/>
      <c r="M7875" s="33"/>
      <c r="N7875" s="33"/>
      <c r="O7875" s="33"/>
      <c r="P7875" s="33"/>
      <c r="Q7875" s="33"/>
      <c r="R7875" s="33"/>
      <c r="S7875" s="33"/>
      <c r="T7875" s="33"/>
      <c r="U7875" s="33"/>
      <c r="V7875" s="33"/>
      <c r="W7875" s="33"/>
      <c r="X7875" s="33"/>
      <c r="Y7875" s="33"/>
    </row>
    <row r="7876" spans="1:25" ht="45.75" customHeight="1" thickBot="1" x14ac:dyDescent="0.3">
      <c r="A7876" s="28" t="s">
        <v>4</v>
      </c>
      <c r="B7876" s="28" t="s">
        <v>5</v>
      </c>
      <c r="C7876" s="28" t="s">
        <v>6</v>
      </c>
      <c r="D7876" s="57" t="s">
        <v>1</v>
      </c>
      <c r="E7876" s="28" t="s">
        <v>7</v>
      </c>
      <c r="F7876" s="28" t="s">
        <v>8</v>
      </c>
      <c r="G7876" s="28" t="s">
        <v>9</v>
      </c>
      <c r="H7876" s="28" t="s">
        <v>10</v>
      </c>
      <c r="I7876" s="109" t="s">
        <v>3984</v>
      </c>
      <c r="J7876" s="109" t="s">
        <v>11</v>
      </c>
      <c r="K7876" s="109" t="s">
        <v>3989</v>
      </c>
      <c r="L7876" s="109" t="s">
        <v>3985</v>
      </c>
      <c r="M7876" s="109" t="s">
        <v>4027</v>
      </c>
      <c r="N7876" s="109" t="s">
        <v>3988</v>
      </c>
      <c r="O7876" s="109" t="s">
        <v>3986</v>
      </c>
      <c r="P7876" s="109" t="s">
        <v>3987</v>
      </c>
      <c r="Q7876" s="109" t="s">
        <v>3695</v>
      </c>
      <c r="R7876" s="91"/>
      <c r="S7876" s="91"/>
      <c r="T7876" s="91"/>
      <c r="U7876" s="91"/>
      <c r="V7876" s="91"/>
      <c r="W7876" s="91"/>
      <c r="X7876" s="91"/>
      <c r="Y7876" s="91"/>
    </row>
    <row r="7877" spans="1:25" ht="15" customHeight="1" x14ac:dyDescent="0.25">
      <c r="A7877" s="58" t="s">
        <v>1</v>
      </c>
      <c r="B7877" s="58" t="s">
        <v>1</v>
      </c>
      <c r="C7877" s="58" t="s">
        <v>1</v>
      </c>
      <c r="D7877" s="59" t="s">
        <v>1</v>
      </c>
      <c r="E7877" s="59" t="s">
        <v>1</v>
      </c>
      <c r="F7877" s="60" t="s">
        <v>1</v>
      </c>
      <c r="G7877" s="61" t="s">
        <v>1</v>
      </c>
      <c r="H7877" s="62" t="s">
        <v>1</v>
      </c>
      <c r="I7877" s="29">
        <v>1</v>
      </c>
      <c r="J7877" s="29">
        <v>2</v>
      </c>
      <c r="K7877" s="29">
        <v>3</v>
      </c>
      <c r="L7877" s="29" t="s">
        <v>3478</v>
      </c>
      <c r="M7877" s="29">
        <v>5</v>
      </c>
      <c r="N7877" s="29">
        <v>6</v>
      </c>
      <c r="O7877" s="29">
        <v>7</v>
      </c>
      <c r="P7877" s="29" t="s">
        <v>3696</v>
      </c>
      <c r="Q7877" s="29">
        <v>9</v>
      </c>
      <c r="R7877" s="92"/>
      <c r="S7877" s="92"/>
      <c r="T7877" s="92"/>
      <c r="U7877" s="92"/>
      <c r="V7877" s="92"/>
      <c r="W7877" s="92"/>
      <c r="X7877" s="92"/>
      <c r="Y7877" s="92"/>
    </row>
    <row r="7878" spans="1:25" ht="15" customHeight="1" x14ac:dyDescent="0.25">
      <c r="A7878" s="63" t="s">
        <v>2466</v>
      </c>
      <c r="B7878" s="63" t="s">
        <v>81</v>
      </c>
      <c r="C7878" s="64" t="s">
        <v>1097</v>
      </c>
      <c r="D7878" s="64" t="s">
        <v>2779</v>
      </c>
      <c r="E7878" s="65" t="s">
        <v>1</v>
      </c>
      <c r="F7878" s="65" t="s">
        <v>1</v>
      </c>
      <c r="G7878" s="65" t="s">
        <v>1</v>
      </c>
      <c r="H7878" s="65" t="s">
        <v>2780</v>
      </c>
      <c r="I7878" s="26">
        <v>0</v>
      </c>
      <c r="J7878" s="26" t="s">
        <v>1</v>
      </c>
      <c r="K7878" s="26">
        <v>0</v>
      </c>
      <c r="L7878" s="26"/>
      <c r="M7878" s="26"/>
      <c r="N7878" s="26"/>
      <c r="O7878" s="26"/>
      <c r="P7878" s="26"/>
      <c r="Q7878" s="26"/>
      <c r="R7878" s="90"/>
      <c r="S7878" s="90"/>
      <c r="T7878" s="90"/>
      <c r="U7878" s="90"/>
      <c r="V7878" s="90"/>
      <c r="W7878" s="90"/>
      <c r="X7878" s="90"/>
      <c r="Y7878" s="90"/>
    </row>
    <row r="7879" spans="1:25" ht="22.5" customHeight="1" x14ac:dyDescent="0.25">
      <c r="A7879" s="63" t="s">
        <v>1</v>
      </c>
      <c r="B7879" s="63" t="s">
        <v>1</v>
      </c>
      <c r="C7879" s="63" t="s">
        <v>1</v>
      </c>
      <c r="D7879" s="65" t="s">
        <v>1</v>
      </c>
      <c r="E7879" s="65" t="s">
        <v>1</v>
      </c>
      <c r="F7879" s="65" t="s">
        <v>1</v>
      </c>
      <c r="G7879" s="65" t="s">
        <v>1</v>
      </c>
      <c r="H7879" s="66" t="s">
        <v>15</v>
      </c>
      <c r="I7879" s="30">
        <f t="shared" ref="I7879:K7879" si="7318">SUM(I7880,I7888,I7890)</f>
        <v>1504479</v>
      </c>
      <c r="J7879" s="30">
        <f t="shared" si="7318"/>
        <v>1456479</v>
      </c>
      <c r="K7879" s="30">
        <f t="shared" si="7318"/>
        <v>894784</v>
      </c>
      <c r="L7879" s="30">
        <f t="shared" si="7273"/>
        <v>311450</v>
      </c>
      <c r="M7879" s="30">
        <f t="shared" ref="M7879" si="7319">SUM(M7880,M7888,M7890)</f>
        <v>98510</v>
      </c>
      <c r="N7879" s="30">
        <f t="shared" ref="N7879:O7879" si="7320">SUM(N7880,N7888,N7890)</f>
        <v>107370</v>
      </c>
      <c r="O7879" s="30">
        <f t="shared" si="7320"/>
        <v>105570</v>
      </c>
      <c r="P7879" s="30">
        <f t="shared" si="7274"/>
        <v>1206234</v>
      </c>
      <c r="Q7879" s="30">
        <f t="shared" si="7275"/>
        <v>82.81849583825101</v>
      </c>
      <c r="R7879" s="93"/>
      <c r="S7879" s="93"/>
      <c r="T7879" s="93"/>
      <c r="U7879" s="93"/>
      <c r="V7879" s="93"/>
      <c r="W7879" s="93"/>
      <c r="X7879" s="93"/>
      <c r="Y7879" s="93"/>
    </row>
    <row r="7880" spans="1:25" ht="15" customHeight="1" x14ac:dyDescent="0.25">
      <c r="A7880" s="63" t="s">
        <v>2466</v>
      </c>
      <c r="B7880" s="63" t="s">
        <v>81</v>
      </c>
      <c r="C7880" s="63" t="s">
        <v>1097</v>
      </c>
      <c r="D7880" s="63" t="s">
        <v>2779</v>
      </c>
      <c r="E7880" s="65" t="s">
        <v>16</v>
      </c>
      <c r="F7880" s="65" t="s">
        <v>1</v>
      </c>
      <c r="G7880" s="65" t="s">
        <v>1</v>
      </c>
      <c r="H7880" s="65" t="s">
        <v>17</v>
      </c>
      <c r="I7880" s="31">
        <f t="shared" ref="I7880:K7880" si="7321">SUM(I7881:I7882)</f>
        <v>1099847</v>
      </c>
      <c r="J7880" s="31">
        <f t="shared" si="7321"/>
        <v>1099847</v>
      </c>
      <c r="K7880" s="31">
        <f t="shared" si="7321"/>
        <v>614384</v>
      </c>
      <c r="L7880" s="31">
        <f t="shared" si="7273"/>
        <v>272150</v>
      </c>
      <c r="M7880" s="31">
        <f t="shared" ref="M7880" si="7322">SUM(M7881:M7882)</f>
        <v>87150</v>
      </c>
      <c r="N7880" s="31">
        <f t="shared" ref="N7880:O7880" si="7323">SUM(N7881:N7882)</f>
        <v>92000</v>
      </c>
      <c r="O7880" s="31">
        <f t="shared" si="7323"/>
        <v>93000</v>
      </c>
      <c r="P7880" s="31">
        <f t="shared" si="7274"/>
        <v>886534</v>
      </c>
      <c r="Q7880" s="31">
        <f t="shared" si="7275"/>
        <v>80.605211452138349</v>
      </c>
      <c r="R7880" s="94"/>
      <c r="S7880" s="94"/>
      <c r="T7880" s="94"/>
      <c r="U7880" s="94"/>
      <c r="V7880" s="94"/>
      <c r="W7880" s="94"/>
      <c r="X7880" s="94"/>
      <c r="Y7880" s="94"/>
    </row>
    <row r="7881" spans="1:25" ht="15" customHeight="1" x14ac:dyDescent="0.25">
      <c r="A7881" s="64" t="s">
        <v>2466</v>
      </c>
      <c r="B7881" s="64" t="s">
        <v>81</v>
      </c>
      <c r="C7881" s="64" t="s">
        <v>1097</v>
      </c>
      <c r="D7881" s="64" t="s">
        <v>2779</v>
      </c>
      <c r="E7881" s="20" t="s">
        <v>19</v>
      </c>
      <c r="F7881" s="64"/>
      <c r="G7881" s="53" t="s">
        <v>144</v>
      </c>
      <c r="H7881" s="53" t="s">
        <v>18</v>
      </c>
      <c r="I7881" s="26">
        <v>961961</v>
      </c>
      <c r="J7881" s="26">
        <v>961961</v>
      </c>
      <c r="K7881" s="26">
        <v>520000</v>
      </c>
      <c r="L7881" s="26">
        <f t="shared" si="7273"/>
        <v>249000</v>
      </c>
      <c r="M7881" s="26">
        <v>83000</v>
      </c>
      <c r="N7881" s="26">
        <v>83000</v>
      </c>
      <c r="O7881" s="26">
        <v>83000</v>
      </c>
      <c r="P7881" s="26">
        <f t="shared" si="7274"/>
        <v>769000</v>
      </c>
      <c r="Q7881" s="26">
        <f t="shared" si="7275"/>
        <v>79.940870783742795</v>
      </c>
      <c r="R7881" s="90"/>
      <c r="S7881" s="90"/>
      <c r="T7881" s="90"/>
      <c r="U7881" s="90"/>
      <c r="V7881" s="90"/>
      <c r="W7881" s="90"/>
      <c r="X7881" s="90"/>
      <c r="Y7881" s="90"/>
    </row>
    <row r="7882" spans="1:25" ht="15" customHeight="1" x14ac:dyDescent="0.25">
      <c r="A7882" s="63" t="s">
        <v>2466</v>
      </c>
      <c r="B7882" s="63" t="s">
        <v>81</v>
      </c>
      <c r="C7882" s="63" t="s">
        <v>1097</v>
      </c>
      <c r="D7882" s="63" t="s">
        <v>2779</v>
      </c>
      <c r="E7882" s="63" t="s">
        <v>21</v>
      </c>
      <c r="F7882" s="64" t="s">
        <v>1</v>
      </c>
      <c r="G7882" s="53" t="s">
        <v>1</v>
      </c>
      <c r="H7882" s="65" t="s">
        <v>22</v>
      </c>
      <c r="I7882" s="31">
        <f t="shared" ref="I7882:K7882" si="7324">SUM(I7883:I7887)</f>
        <v>137886</v>
      </c>
      <c r="J7882" s="31">
        <f t="shared" si="7324"/>
        <v>137886</v>
      </c>
      <c r="K7882" s="31">
        <f t="shared" si="7324"/>
        <v>94384</v>
      </c>
      <c r="L7882" s="31">
        <f t="shared" si="7273"/>
        <v>23150</v>
      </c>
      <c r="M7882" s="31">
        <f t="shared" ref="M7882" si="7325">SUM(M7883:M7887)</f>
        <v>4150</v>
      </c>
      <c r="N7882" s="31">
        <f t="shared" ref="N7882:O7882" si="7326">SUM(N7883:N7887)</f>
        <v>9000</v>
      </c>
      <c r="O7882" s="31">
        <f t="shared" si="7326"/>
        <v>10000</v>
      </c>
      <c r="P7882" s="31">
        <f t="shared" si="7274"/>
        <v>117534</v>
      </c>
      <c r="Q7882" s="31">
        <f t="shared" si="7275"/>
        <v>85.239980853748747</v>
      </c>
      <c r="R7882" s="94"/>
      <c r="S7882" s="94"/>
      <c r="T7882" s="94"/>
      <c r="U7882" s="94"/>
      <c r="V7882" s="94"/>
      <c r="W7882" s="94"/>
      <c r="X7882" s="94"/>
      <c r="Y7882" s="94"/>
    </row>
    <row r="7883" spans="1:25" ht="15" customHeight="1" x14ac:dyDescent="0.25">
      <c r="A7883" s="64" t="s">
        <v>2466</v>
      </c>
      <c r="B7883" s="64" t="s">
        <v>81</v>
      </c>
      <c r="C7883" s="64" t="s">
        <v>1097</v>
      </c>
      <c r="D7883" s="64" t="s">
        <v>2779</v>
      </c>
      <c r="E7883" s="20" t="s">
        <v>23</v>
      </c>
      <c r="F7883" s="64" t="s">
        <v>2781</v>
      </c>
      <c r="G7883" s="53" t="s">
        <v>144</v>
      </c>
      <c r="H7883" s="53" t="s">
        <v>85</v>
      </c>
      <c r="I7883" s="26">
        <v>19850</v>
      </c>
      <c r="J7883" s="26">
        <v>19850</v>
      </c>
      <c r="K7883" s="26">
        <v>14500</v>
      </c>
      <c r="L7883" s="26">
        <f t="shared" si="7273"/>
        <v>4150</v>
      </c>
      <c r="M7883" s="26">
        <v>150</v>
      </c>
      <c r="N7883" s="26">
        <v>2000</v>
      </c>
      <c r="O7883" s="26">
        <v>2000</v>
      </c>
      <c r="P7883" s="26">
        <f t="shared" si="7274"/>
        <v>18650</v>
      </c>
      <c r="Q7883" s="26">
        <f t="shared" si="7275"/>
        <v>93.954659949622169</v>
      </c>
      <c r="R7883" s="90"/>
      <c r="S7883" s="90"/>
      <c r="T7883" s="90"/>
      <c r="U7883" s="90"/>
      <c r="V7883" s="90"/>
      <c r="W7883" s="90"/>
      <c r="X7883" s="90"/>
      <c r="Y7883" s="90"/>
    </row>
    <row r="7884" spans="1:25" ht="15" customHeight="1" x14ac:dyDescent="0.25">
      <c r="A7884" s="64" t="s">
        <v>2466</v>
      </c>
      <c r="B7884" s="64" t="s">
        <v>81</v>
      </c>
      <c r="C7884" s="64" t="s">
        <v>1097</v>
      </c>
      <c r="D7884" s="64" t="s">
        <v>2779</v>
      </c>
      <c r="E7884" s="20" t="s">
        <v>23</v>
      </c>
      <c r="F7884" s="64" t="s">
        <v>2782</v>
      </c>
      <c r="G7884" s="53" t="s">
        <v>144</v>
      </c>
      <c r="H7884" s="53" t="s">
        <v>25</v>
      </c>
      <c r="I7884" s="26">
        <v>83000</v>
      </c>
      <c r="J7884" s="26">
        <v>83000</v>
      </c>
      <c r="K7884" s="26">
        <v>53000</v>
      </c>
      <c r="L7884" s="26">
        <f t="shared" si="7273"/>
        <v>19000</v>
      </c>
      <c r="M7884" s="26">
        <v>4000</v>
      </c>
      <c r="N7884" s="26">
        <v>7000</v>
      </c>
      <c r="O7884" s="26">
        <v>8000</v>
      </c>
      <c r="P7884" s="26">
        <f t="shared" si="7274"/>
        <v>72000</v>
      </c>
      <c r="Q7884" s="26">
        <f t="shared" si="7275"/>
        <v>86.746987951807228</v>
      </c>
      <c r="R7884" s="90"/>
      <c r="S7884" s="90"/>
      <c r="T7884" s="90"/>
      <c r="U7884" s="90"/>
      <c r="V7884" s="90"/>
      <c r="W7884" s="90"/>
      <c r="X7884" s="90"/>
      <c r="Y7884" s="90"/>
    </row>
    <row r="7885" spans="1:25" ht="15" customHeight="1" x14ac:dyDescent="0.25">
      <c r="A7885" s="64" t="s">
        <v>2466</v>
      </c>
      <c r="B7885" s="64" t="s">
        <v>81</v>
      </c>
      <c r="C7885" s="64" t="s">
        <v>1097</v>
      </c>
      <c r="D7885" s="64" t="s">
        <v>2779</v>
      </c>
      <c r="E7885" s="20" t="s">
        <v>23</v>
      </c>
      <c r="F7885" s="64" t="s">
        <v>2783</v>
      </c>
      <c r="G7885" s="53" t="s">
        <v>144</v>
      </c>
      <c r="H7885" s="53" t="s">
        <v>27</v>
      </c>
      <c r="I7885" s="26">
        <v>19236</v>
      </c>
      <c r="J7885" s="26">
        <v>19236</v>
      </c>
      <c r="K7885" s="26">
        <v>19236</v>
      </c>
      <c r="L7885" s="26">
        <f t="shared" si="7273"/>
        <v>0</v>
      </c>
      <c r="M7885" s="26"/>
      <c r="N7885" s="26"/>
      <c r="O7885" s="26"/>
      <c r="P7885" s="26">
        <f t="shared" si="7274"/>
        <v>19236</v>
      </c>
      <c r="Q7885" s="26">
        <f t="shared" si="7275"/>
        <v>100</v>
      </c>
      <c r="R7885" s="90"/>
      <c r="S7885" s="90"/>
      <c r="T7885" s="90"/>
      <c r="U7885" s="90"/>
      <c r="V7885" s="90"/>
      <c r="W7885" s="90"/>
      <c r="X7885" s="90"/>
      <c r="Y7885" s="90"/>
    </row>
    <row r="7886" spans="1:25" ht="15" customHeight="1" x14ac:dyDescent="0.25">
      <c r="A7886" s="64" t="s">
        <v>2466</v>
      </c>
      <c r="B7886" s="64" t="s">
        <v>81</v>
      </c>
      <c r="C7886" s="64" t="s">
        <v>1097</v>
      </c>
      <c r="D7886" s="64" t="s">
        <v>2779</v>
      </c>
      <c r="E7886" s="20" t="s">
        <v>23</v>
      </c>
      <c r="F7886" s="64" t="s">
        <v>2784</v>
      </c>
      <c r="G7886" s="53" t="s">
        <v>144</v>
      </c>
      <c r="H7886" s="53" t="s">
        <v>89</v>
      </c>
      <c r="I7886" s="26">
        <v>10800</v>
      </c>
      <c r="J7886" s="26">
        <v>10800</v>
      </c>
      <c r="K7886" s="26">
        <v>5800</v>
      </c>
      <c r="L7886" s="26">
        <f t="shared" si="7273"/>
        <v>0</v>
      </c>
      <c r="M7886" s="26">
        <v>0</v>
      </c>
      <c r="N7886" s="26">
        <v>0</v>
      </c>
      <c r="O7886" s="26">
        <v>0</v>
      </c>
      <c r="P7886" s="26">
        <f t="shared" si="7274"/>
        <v>5800</v>
      </c>
      <c r="Q7886" s="26">
        <f t="shared" si="7275"/>
        <v>53.703703703703709</v>
      </c>
      <c r="R7886" s="90"/>
      <c r="S7886" s="90"/>
      <c r="T7886" s="90"/>
      <c r="U7886" s="90"/>
      <c r="V7886" s="90"/>
      <c r="W7886" s="90"/>
      <c r="X7886" s="90"/>
      <c r="Y7886" s="90"/>
    </row>
    <row r="7887" spans="1:25" ht="15" customHeight="1" x14ac:dyDescent="0.25">
      <c r="A7887" s="64" t="s">
        <v>2466</v>
      </c>
      <c r="B7887" s="64" t="s">
        <v>81</v>
      </c>
      <c r="C7887" s="64" t="s">
        <v>1097</v>
      </c>
      <c r="D7887" s="64" t="s">
        <v>2779</v>
      </c>
      <c r="E7887" s="20" t="s">
        <v>23</v>
      </c>
      <c r="F7887" s="64" t="s">
        <v>2785</v>
      </c>
      <c r="G7887" s="53" t="s">
        <v>144</v>
      </c>
      <c r="H7887" s="53" t="s">
        <v>29</v>
      </c>
      <c r="I7887" s="26">
        <v>5000</v>
      </c>
      <c r="J7887" s="26">
        <v>5000</v>
      </c>
      <c r="K7887" s="26">
        <v>1848</v>
      </c>
      <c r="L7887" s="26">
        <f t="shared" si="7273"/>
        <v>0</v>
      </c>
      <c r="M7887" s="26">
        <v>0</v>
      </c>
      <c r="N7887" s="26">
        <v>0</v>
      </c>
      <c r="O7887" s="26">
        <v>0</v>
      </c>
      <c r="P7887" s="26">
        <f t="shared" si="7274"/>
        <v>1848</v>
      </c>
      <c r="Q7887" s="26">
        <f t="shared" si="7275"/>
        <v>36.96</v>
      </c>
      <c r="R7887" s="90"/>
      <c r="S7887" s="90"/>
      <c r="T7887" s="90"/>
      <c r="U7887" s="90"/>
      <c r="V7887" s="90"/>
      <c r="W7887" s="90"/>
      <c r="X7887" s="90"/>
      <c r="Y7887" s="90"/>
    </row>
    <row r="7888" spans="1:25" ht="15" customHeight="1" x14ac:dyDescent="0.25">
      <c r="A7888" s="63" t="s">
        <v>2466</v>
      </c>
      <c r="B7888" s="63" t="s">
        <v>81</v>
      </c>
      <c r="C7888" s="63" t="s">
        <v>1097</v>
      </c>
      <c r="D7888" s="63" t="s">
        <v>2779</v>
      </c>
      <c r="E7888" s="65" t="s">
        <v>30</v>
      </c>
      <c r="F7888" s="65" t="s">
        <v>1</v>
      </c>
      <c r="G7888" s="65" t="s">
        <v>1</v>
      </c>
      <c r="H7888" s="65" t="s">
        <v>31</v>
      </c>
      <c r="I7888" s="31">
        <f t="shared" ref="I7888:K7888" si="7327">SUM(I7889)</f>
        <v>101006</v>
      </c>
      <c r="J7888" s="31">
        <f t="shared" si="7327"/>
        <v>101006</v>
      </c>
      <c r="K7888" s="31">
        <f t="shared" si="7327"/>
        <v>57500</v>
      </c>
      <c r="L7888" s="31">
        <f t="shared" ref="L7888:L7951" si="7328">SUM(M7888:O7888)</f>
        <v>25500</v>
      </c>
      <c r="M7888" s="31">
        <f t="shared" ref="M7888" si="7329">SUM(M7889)</f>
        <v>8500</v>
      </c>
      <c r="N7888" s="31">
        <f t="shared" ref="N7888:O7888" si="7330">SUM(N7889)</f>
        <v>8500</v>
      </c>
      <c r="O7888" s="31">
        <f t="shared" si="7330"/>
        <v>8500</v>
      </c>
      <c r="P7888" s="31">
        <f t="shared" ref="P7888:P7951" si="7331">K7888+L7888</f>
        <v>83000</v>
      </c>
      <c r="Q7888" s="31">
        <f t="shared" ref="Q7888:Q7951" si="7332">IF(J7888=0,"-",P7888/J7888*100)</f>
        <v>82.173336237451238</v>
      </c>
      <c r="R7888" s="94"/>
      <c r="S7888" s="94"/>
      <c r="T7888" s="94"/>
      <c r="U7888" s="94"/>
      <c r="V7888" s="94"/>
      <c r="W7888" s="94"/>
      <c r="X7888" s="94"/>
      <c r="Y7888" s="94"/>
    </row>
    <row r="7889" spans="1:25" ht="15" customHeight="1" x14ac:dyDescent="0.25">
      <c r="A7889" s="64" t="s">
        <v>2466</v>
      </c>
      <c r="B7889" s="64" t="s">
        <v>81</v>
      </c>
      <c r="C7889" s="64" t="s">
        <v>1097</v>
      </c>
      <c r="D7889" s="64" t="s">
        <v>2779</v>
      </c>
      <c r="E7889" s="20" t="s">
        <v>33</v>
      </c>
      <c r="F7889" s="64"/>
      <c r="G7889" s="53" t="s">
        <v>144</v>
      </c>
      <c r="H7889" s="53" t="s">
        <v>32</v>
      </c>
      <c r="I7889" s="26">
        <v>101006</v>
      </c>
      <c r="J7889" s="26">
        <v>101006</v>
      </c>
      <c r="K7889" s="26">
        <v>57500</v>
      </c>
      <c r="L7889" s="26">
        <f t="shared" si="7328"/>
        <v>25500</v>
      </c>
      <c r="M7889" s="26">
        <v>8500</v>
      </c>
      <c r="N7889" s="26">
        <v>8500</v>
      </c>
      <c r="O7889" s="26">
        <v>8500</v>
      </c>
      <c r="P7889" s="26">
        <f t="shared" si="7331"/>
        <v>83000</v>
      </c>
      <c r="Q7889" s="26">
        <f t="shared" si="7332"/>
        <v>82.173336237451238</v>
      </c>
      <c r="R7889" s="90"/>
      <c r="S7889" s="90"/>
      <c r="T7889" s="90"/>
      <c r="U7889" s="90"/>
      <c r="V7889" s="90"/>
      <c r="W7889" s="90"/>
      <c r="X7889" s="90"/>
      <c r="Y7889" s="90"/>
    </row>
    <row r="7890" spans="1:25" ht="15" customHeight="1" x14ac:dyDescent="0.25">
      <c r="A7890" s="63" t="s">
        <v>2466</v>
      </c>
      <c r="B7890" s="63" t="s">
        <v>81</v>
      </c>
      <c r="C7890" s="63" t="s">
        <v>1097</v>
      </c>
      <c r="D7890" s="63" t="s">
        <v>2779</v>
      </c>
      <c r="E7890" s="65" t="s">
        <v>34</v>
      </c>
      <c r="F7890" s="65" t="s">
        <v>1</v>
      </c>
      <c r="G7890" s="65" t="s">
        <v>1</v>
      </c>
      <c r="H7890" s="65" t="s">
        <v>35</v>
      </c>
      <c r="I7890" s="31">
        <f t="shared" ref="I7890:K7890" si="7333">SUM(I7891:I7899)</f>
        <v>303626</v>
      </c>
      <c r="J7890" s="31">
        <f t="shared" si="7333"/>
        <v>255626</v>
      </c>
      <c r="K7890" s="31">
        <f t="shared" si="7333"/>
        <v>222900</v>
      </c>
      <c r="L7890" s="31">
        <f t="shared" si="7328"/>
        <v>13800</v>
      </c>
      <c r="M7890" s="31">
        <f t="shared" ref="M7890" si="7334">SUM(M7891:M7899)</f>
        <v>2860</v>
      </c>
      <c r="N7890" s="31">
        <f t="shared" ref="N7890:O7890" si="7335">SUM(N7891:N7899)</f>
        <v>6870</v>
      </c>
      <c r="O7890" s="31">
        <f t="shared" si="7335"/>
        <v>4070</v>
      </c>
      <c r="P7890" s="31">
        <f t="shared" si="7331"/>
        <v>236700</v>
      </c>
      <c r="Q7890" s="31">
        <f t="shared" si="7332"/>
        <v>92.596214782533863</v>
      </c>
      <c r="R7890" s="94"/>
      <c r="S7890" s="94"/>
      <c r="T7890" s="94"/>
      <c r="U7890" s="94"/>
      <c r="V7890" s="94"/>
      <c r="W7890" s="94"/>
      <c r="X7890" s="94"/>
      <c r="Y7890" s="94"/>
    </row>
    <row r="7891" spans="1:25" ht="15" customHeight="1" x14ac:dyDescent="0.25">
      <c r="A7891" s="64" t="s">
        <v>2466</v>
      </c>
      <c r="B7891" s="64" t="s">
        <v>81</v>
      </c>
      <c r="C7891" s="64" t="s">
        <v>1097</v>
      </c>
      <c r="D7891" s="64" t="s">
        <v>2779</v>
      </c>
      <c r="E7891" s="20" t="s">
        <v>38</v>
      </c>
      <c r="F7891" s="64"/>
      <c r="G7891" s="53" t="s">
        <v>144</v>
      </c>
      <c r="H7891" s="53" t="s">
        <v>37</v>
      </c>
      <c r="I7891" s="26">
        <v>17100</v>
      </c>
      <c r="J7891" s="26">
        <v>15100</v>
      </c>
      <c r="K7891" s="26">
        <v>6000</v>
      </c>
      <c r="L7891" s="26">
        <f t="shared" si="7328"/>
        <v>0</v>
      </c>
      <c r="M7891" s="26">
        <v>0</v>
      </c>
      <c r="N7891" s="26">
        <v>0</v>
      </c>
      <c r="O7891" s="26">
        <v>0</v>
      </c>
      <c r="P7891" s="26">
        <f t="shared" si="7331"/>
        <v>6000</v>
      </c>
      <c r="Q7891" s="26">
        <f t="shared" si="7332"/>
        <v>39.735099337748345</v>
      </c>
      <c r="R7891" s="90"/>
      <c r="S7891" s="90"/>
      <c r="T7891" s="90"/>
      <c r="U7891" s="90"/>
      <c r="V7891" s="90"/>
      <c r="W7891" s="90"/>
      <c r="X7891" s="90"/>
      <c r="Y7891" s="90"/>
    </row>
    <row r="7892" spans="1:25" ht="15" customHeight="1" x14ac:dyDescent="0.25">
      <c r="A7892" s="64" t="s">
        <v>2466</v>
      </c>
      <c r="B7892" s="64" t="s">
        <v>81</v>
      </c>
      <c r="C7892" s="64" t="s">
        <v>1097</v>
      </c>
      <c r="D7892" s="64" t="s">
        <v>2779</v>
      </c>
      <c r="E7892" s="20" t="s">
        <v>298</v>
      </c>
      <c r="F7892" s="64"/>
      <c r="G7892" s="53" t="s">
        <v>144</v>
      </c>
      <c r="H7892" s="53" t="s">
        <v>297</v>
      </c>
      <c r="I7892" s="26">
        <v>27166</v>
      </c>
      <c r="J7892" s="26">
        <v>27166</v>
      </c>
      <c r="K7892" s="26">
        <v>20000</v>
      </c>
      <c r="L7892" s="26">
        <f t="shared" si="7328"/>
        <v>5000</v>
      </c>
      <c r="M7892" s="26">
        <v>1000</v>
      </c>
      <c r="N7892" s="26">
        <v>2000</v>
      </c>
      <c r="O7892" s="26">
        <v>2000</v>
      </c>
      <c r="P7892" s="26">
        <f t="shared" si="7331"/>
        <v>25000</v>
      </c>
      <c r="Q7892" s="26">
        <f t="shared" si="7332"/>
        <v>92.026798203636901</v>
      </c>
      <c r="R7892" s="90"/>
      <c r="S7892" s="90"/>
      <c r="T7892" s="90"/>
      <c r="U7892" s="90"/>
      <c r="V7892" s="90"/>
      <c r="W7892" s="90"/>
      <c r="X7892" s="90"/>
      <c r="Y7892" s="90"/>
    </row>
    <row r="7893" spans="1:25" ht="15" customHeight="1" x14ac:dyDescent="0.25">
      <c r="A7893" s="64" t="s">
        <v>2466</v>
      </c>
      <c r="B7893" s="64" t="s">
        <v>81</v>
      </c>
      <c r="C7893" s="64" t="s">
        <v>1097</v>
      </c>
      <c r="D7893" s="64" t="s">
        <v>2779</v>
      </c>
      <c r="E7893" s="20" t="s">
        <v>301</v>
      </c>
      <c r="F7893" s="64"/>
      <c r="G7893" s="53" t="s">
        <v>144</v>
      </c>
      <c r="H7893" s="53" t="s">
        <v>300</v>
      </c>
      <c r="I7893" s="26">
        <v>13633</v>
      </c>
      <c r="J7893" s="26">
        <v>13633</v>
      </c>
      <c r="K7893" s="26">
        <v>8400</v>
      </c>
      <c r="L7893" s="26">
        <f t="shared" si="7328"/>
        <v>4100</v>
      </c>
      <c r="M7893" s="26">
        <v>1300</v>
      </c>
      <c r="N7893" s="26">
        <v>1300</v>
      </c>
      <c r="O7893" s="26">
        <v>1500</v>
      </c>
      <c r="P7893" s="26">
        <f t="shared" si="7331"/>
        <v>12500</v>
      </c>
      <c r="Q7893" s="26">
        <f t="shared" si="7332"/>
        <v>91.689283356561276</v>
      </c>
      <c r="R7893" s="90"/>
      <c r="S7893" s="90"/>
      <c r="T7893" s="90"/>
      <c r="U7893" s="90"/>
      <c r="V7893" s="90"/>
      <c r="W7893" s="90"/>
      <c r="X7893" s="90"/>
      <c r="Y7893" s="90"/>
    </row>
    <row r="7894" spans="1:25" ht="15" customHeight="1" x14ac:dyDescent="0.25">
      <c r="A7894" s="64" t="s">
        <v>2466</v>
      </c>
      <c r="B7894" s="64" t="s">
        <v>81</v>
      </c>
      <c r="C7894" s="64" t="s">
        <v>1097</v>
      </c>
      <c r="D7894" s="64" t="s">
        <v>2779</v>
      </c>
      <c r="E7894" s="20" t="s">
        <v>218</v>
      </c>
      <c r="F7894" s="64"/>
      <c r="G7894" s="53" t="s">
        <v>144</v>
      </c>
      <c r="H7894" s="53" t="s">
        <v>217</v>
      </c>
      <c r="I7894" s="26">
        <v>20000</v>
      </c>
      <c r="J7894" s="26">
        <v>18000</v>
      </c>
      <c r="K7894" s="26">
        <v>15000</v>
      </c>
      <c r="L7894" s="26">
        <f t="shared" si="7328"/>
        <v>3000</v>
      </c>
      <c r="M7894" s="26">
        <v>0</v>
      </c>
      <c r="N7894" s="26">
        <v>3000</v>
      </c>
      <c r="O7894" s="26">
        <v>0</v>
      </c>
      <c r="P7894" s="26">
        <f t="shared" si="7331"/>
        <v>18000</v>
      </c>
      <c r="Q7894" s="26">
        <f t="shared" si="7332"/>
        <v>100</v>
      </c>
      <c r="R7894" s="90"/>
      <c r="S7894" s="90"/>
      <c r="T7894" s="90"/>
      <c r="U7894" s="90"/>
      <c r="V7894" s="90"/>
      <c r="W7894" s="90"/>
      <c r="X7894" s="90"/>
      <c r="Y7894" s="90"/>
    </row>
    <row r="7895" spans="1:25" ht="15" customHeight="1" x14ac:dyDescent="0.25">
      <c r="A7895" s="64" t="s">
        <v>2466</v>
      </c>
      <c r="B7895" s="64" t="s">
        <v>81</v>
      </c>
      <c r="C7895" s="64" t="s">
        <v>1097</v>
      </c>
      <c r="D7895" s="64" t="s">
        <v>2779</v>
      </c>
      <c r="E7895" s="20" t="s">
        <v>303</v>
      </c>
      <c r="F7895" s="64"/>
      <c r="G7895" s="53" t="s">
        <v>144</v>
      </c>
      <c r="H7895" s="53" t="s">
        <v>302</v>
      </c>
      <c r="I7895" s="26">
        <v>8500</v>
      </c>
      <c r="J7895" s="26">
        <v>5500</v>
      </c>
      <c r="K7895" s="26">
        <v>3500</v>
      </c>
      <c r="L7895" s="26">
        <f t="shared" si="7328"/>
        <v>0</v>
      </c>
      <c r="M7895" s="26">
        <v>0</v>
      </c>
      <c r="N7895" s="26">
        <v>0</v>
      </c>
      <c r="O7895" s="26">
        <v>0</v>
      </c>
      <c r="P7895" s="26">
        <f t="shared" si="7331"/>
        <v>3500</v>
      </c>
      <c r="Q7895" s="26">
        <f t="shared" si="7332"/>
        <v>63.636363636363633</v>
      </c>
      <c r="R7895" s="90"/>
      <c r="S7895" s="90"/>
      <c r="T7895" s="90"/>
      <c r="U7895" s="90"/>
      <c r="V7895" s="90"/>
      <c r="W7895" s="90"/>
      <c r="X7895" s="90"/>
      <c r="Y7895" s="90"/>
    </row>
    <row r="7896" spans="1:25" ht="15" customHeight="1" x14ac:dyDescent="0.25">
      <c r="A7896" s="64" t="s">
        <v>2466</v>
      </c>
      <c r="B7896" s="64" t="s">
        <v>81</v>
      </c>
      <c r="C7896" s="64" t="s">
        <v>1097</v>
      </c>
      <c r="D7896" s="64" t="s">
        <v>2779</v>
      </c>
      <c r="E7896" s="20" t="s">
        <v>305</v>
      </c>
      <c r="F7896" s="64"/>
      <c r="G7896" s="53" t="s">
        <v>144</v>
      </c>
      <c r="H7896" s="53" t="s">
        <v>304</v>
      </c>
      <c r="I7896" s="26">
        <v>2500</v>
      </c>
      <c r="J7896" s="26">
        <v>2500</v>
      </c>
      <c r="K7896" s="26">
        <v>0</v>
      </c>
      <c r="L7896" s="26">
        <f t="shared" si="7328"/>
        <v>0</v>
      </c>
      <c r="M7896" s="26">
        <v>0</v>
      </c>
      <c r="N7896" s="26">
        <v>0</v>
      </c>
      <c r="O7896" s="26">
        <v>0</v>
      </c>
      <c r="P7896" s="26">
        <f t="shared" si="7331"/>
        <v>0</v>
      </c>
      <c r="Q7896" s="26">
        <f t="shared" si="7332"/>
        <v>0</v>
      </c>
      <c r="R7896" s="90"/>
      <c r="S7896" s="90"/>
      <c r="T7896" s="90"/>
      <c r="U7896" s="90"/>
      <c r="V7896" s="90"/>
      <c r="W7896" s="90"/>
      <c r="X7896" s="90"/>
      <c r="Y7896" s="90"/>
    </row>
    <row r="7897" spans="1:25" ht="15" customHeight="1" x14ac:dyDescent="0.25">
      <c r="A7897" s="64" t="s">
        <v>2466</v>
      </c>
      <c r="B7897" s="64" t="s">
        <v>81</v>
      </c>
      <c r="C7897" s="64" t="s">
        <v>1097</v>
      </c>
      <c r="D7897" s="64" t="s">
        <v>2779</v>
      </c>
      <c r="E7897" s="20" t="s">
        <v>308</v>
      </c>
      <c r="F7897" s="64"/>
      <c r="G7897" s="53" t="s">
        <v>144</v>
      </c>
      <c r="H7897" s="53" t="s">
        <v>307</v>
      </c>
      <c r="I7897" s="26">
        <v>7000</v>
      </c>
      <c r="J7897" s="26">
        <v>6000</v>
      </c>
      <c r="K7897" s="26">
        <v>6000</v>
      </c>
      <c r="L7897" s="26">
        <f t="shared" si="7328"/>
        <v>0</v>
      </c>
      <c r="M7897" s="26">
        <v>0</v>
      </c>
      <c r="N7897" s="26">
        <v>0</v>
      </c>
      <c r="O7897" s="26"/>
      <c r="P7897" s="26">
        <f t="shared" si="7331"/>
        <v>6000</v>
      </c>
      <c r="Q7897" s="26">
        <f t="shared" si="7332"/>
        <v>100</v>
      </c>
      <c r="R7897" s="90"/>
      <c r="S7897" s="90"/>
      <c r="T7897" s="90"/>
      <c r="U7897" s="90"/>
      <c r="V7897" s="90"/>
      <c r="W7897" s="90"/>
      <c r="X7897" s="90"/>
      <c r="Y7897" s="90"/>
    </row>
    <row r="7898" spans="1:25" ht="15" customHeight="1" x14ac:dyDescent="0.25">
      <c r="A7898" s="64" t="s">
        <v>2466</v>
      </c>
      <c r="B7898" s="64" t="s">
        <v>81</v>
      </c>
      <c r="C7898" s="64" t="s">
        <v>1097</v>
      </c>
      <c r="D7898" s="64" t="s">
        <v>2779</v>
      </c>
      <c r="E7898" s="20" t="s">
        <v>311</v>
      </c>
      <c r="F7898" s="64"/>
      <c r="G7898" s="53" t="s">
        <v>144</v>
      </c>
      <c r="H7898" s="53" t="s">
        <v>310</v>
      </c>
      <c r="I7898" s="26">
        <v>3688</v>
      </c>
      <c r="J7898" s="26">
        <v>3688</v>
      </c>
      <c r="K7898" s="26">
        <v>2100</v>
      </c>
      <c r="L7898" s="26">
        <f t="shared" si="7328"/>
        <v>900</v>
      </c>
      <c r="M7898" s="26">
        <v>300</v>
      </c>
      <c r="N7898" s="26">
        <v>300</v>
      </c>
      <c r="O7898" s="26">
        <v>300</v>
      </c>
      <c r="P7898" s="26">
        <f t="shared" si="7331"/>
        <v>3000</v>
      </c>
      <c r="Q7898" s="26">
        <f t="shared" si="7332"/>
        <v>81.344902386117141</v>
      </c>
      <c r="R7898" s="90"/>
      <c r="S7898" s="90"/>
      <c r="T7898" s="90"/>
      <c r="U7898" s="90"/>
      <c r="V7898" s="90"/>
      <c r="W7898" s="90"/>
      <c r="X7898" s="90"/>
      <c r="Y7898" s="90"/>
    </row>
    <row r="7899" spans="1:25" ht="15" customHeight="1" x14ac:dyDescent="0.25">
      <c r="A7899" s="63" t="s">
        <v>2466</v>
      </c>
      <c r="B7899" s="63" t="s">
        <v>81</v>
      </c>
      <c r="C7899" s="63" t="s">
        <v>1097</v>
      </c>
      <c r="D7899" s="63" t="s">
        <v>2779</v>
      </c>
      <c r="E7899" s="63" t="s">
        <v>39</v>
      </c>
      <c r="F7899" s="64" t="s">
        <v>1</v>
      </c>
      <c r="G7899" s="53" t="s">
        <v>1</v>
      </c>
      <c r="H7899" s="65" t="s">
        <v>40</v>
      </c>
      <c r="I7899" s="31">
        <f t="shared" ref="I7899:K7899" si="7336">SUM(I7900:I7902)</f>
        <v>204039</v>
      </c>
      <c r="J7899" s="31">
        <f t="shared" si="7336"/>
        <v>164039</v>
      </c>
      <c r="K7899" s="31">
        <f t="shared" si="7336"/>
        <v>161900</v>
      </c>
      <c r="L7899" s="31">
        <f t="shared" si="7328"/>
        <v>800</v>
      </c>
      <c r="M7899" s="31">
        <f t="shared" ref="M7899" si="7337">SUM(M7900:M7902)</f>
        <v>260</v>
      </c>
      <c r="N7899" s="31">
        <f t="shared" ref="N7899:O7899" si="7338">SUM(N7900:N7902)</f>
        <v>270</v>
      </c>
      <c r="O7899" s="31">
        <f t="shared" si="7338"/>
        <v>270</v>
      </c>
      <c r="P7899" s="31">
        <f t="shared" si="7331"/>
        <v>162700</v>
      </c>
      <c r="Q7899" s="31">
        <f t="shared" si="7332"/>
        <v>99.183730698187617</v>
      </c>
      <c r="R7899" s="94"/>
      <c r="S7899" s="94"/>
      <c r="T7899" s="94"/>
      <c r="U7899" s="94"/>
      <c r="V7899" s="94"/>
      <c r="W7899" s="94"/>
      <c r="X7899" s="94"/>
      <c r="Y7899" s="94"/>
    </row>
    <row r="7900" spans="1:25" ht="15" customHeight="1" x14ac:dyDescent="0.25">
      <c r="A7900" s="64" t="s">
        <v>2466</v>
      </c>
      <c r="B7900" s="64" t="s">
        <v>81</v>
      </c>
      <c r="C7900" s="64" t="s">
        <v>1097</v>
      </c>
      <c r="D7900" s="64" t="s">
        <v>2779</v>
      </c>
      <c r="E7900" s="20" t="s">
        <v>41</v>
      </c>
      <c r="F7900" s="64"/>
      <c r="G7900" s="53" t="s">
        <v>144</v>
      </c>
      <c r="H7900" s="53" t="s">
        <v>40</v>
      </c>
      <c r="I7900" s="26">
        <v>200000</v>
      </c>
      <c r="J7900" s="26">
        <v>160000</v>
      </c>
      <c r="K7900" s="26">
        <v>160000</v>
      </c>
      <c r="L7900" s="26">
        <f t="shared" si="7328"/>
        <v>0</v>
      </c>
      <c r="M7900" s="26">
        <v>0</v>
      </c>
      <c r="N7900" s="26">
        <v>0</v>
      </c>
      <c r="O7900" s="26">
        <v>0</v>
      </c>
      <c r="P7900" s="26">
        <f t="shared" si="7331"/>
        <v>160000</v>
      </c>
      <c r="Q7900" s="26">
        <f t="shared" si="7332"/>
        <v>100</v>
      </c>
      <c r="R7900" s="90"/>
      <c r="S7900" s="90"/>
      <c r="T7900" s="90"/>
      <c r="U7900" s="90"/>
      <c r="V7900" s="90"/>
      <c r="W7900" s="90"/>
      <c r="X7900" s="90"/>
      <c r="Y7900" s="90"/>
    </row>
    <row r="7901" spans="1:25" ht="15" customHeight="1" x14ac:dyDescent="0.25">
      <c r="A7901" s="64" t="s">
        <v>2466</v>
      </c>
      <c r="B7901" s="64" t="s">
        <v>81</v>
      </c>
      <c r="C7901" s="64" t="s">
        <v>1097</v>
      </c>
      <c r="D7901" s="64" t="s">
        <v>2779</v>
      </c>
      <c r="E7901" s="20" t="s">
        <v>41</v>
      </c>
      <c r="F7901" s="64" t="s">
        <v>2786</v>
      </c>
      <c r="G7901" s="53" t="s">
        <v>144</v>
      </c>
      <c r="H7901" s="53" t="s">
        <v>49</v>
      </c>
      <c r="I7901" s="26">
        <v>2839</v>
      </c>
      <c r="J7901" s="26">
        <v>2839</v>
      </c>
      <c r="K7901" s="26">
        <v>1900</v>
      </c>
      <c r="L7901" s="26">
        <f t="shared" si="7328"/>
        <v>800</v>
      </c>
      <c r="M7901" s="26">
        <v>260</v>
      </c>
      <c r="N7901" s="26">
        <v>270</v>
      </c>
      <c r="O7901" s="26">
        <v>270</v>
      </c>
      <c r="P7901" s="26">
        <f t="shared" si="7331"/>
        <v>2700</v>
      </c>
      <c r="Q7901" s="26">
        <f t="shared" si="7332"/>
        <v>95.103909827404024</v>
      </c>
      <c r="R7901" s="90"/>
      <c r="S7901" s="90"/>
      <c r="T7901" s="90"/>
      <c r="U7901" s="90"/>
      <c r="V7901" s="90"/>
      <c r="W7901" s="90"/>
      <c r="X7901" s="90"/>
      <c r="Y7901" s="90"/>
    </row>
    <row r="7902" spans="1:25" ht="22.5" customHeight="1" x14ac:dyDescent="0.25">
      <c r="A7902" s="64" t="s">
        <v>2466</v>
      </c>
      <c r="B7902" s="64" t="s">
        <v>81</v>
      </c>
      <c r="C7902" s="64" t="s">
        <v>1097</v>
      </c>
      <c r="D7902" s="64" t="s">
        <v>2779</v>
      </c>
      <c r="E7902" s="20" t="s">
        <v>41</v>
      </c>
      <c r="F7902" s="64" t="s">
        <v>2787</v>
      </c>
      <c r="G7902" s="53" t="s">
        <v>144</v>
      </c>
      <c r="H7902" s="53" t="s">
        <v>55</v>
      </c>
      <c r="I7902" s="26">
        <v>1200</v>
      </c>
      <c r="J7902" s="26">
        <v>1200</v>
      </c>
      <c r="K7902" s="26">
        <v>0</v>
      </c>
      <c r="L7902" s="26">
        <f t="shared" si="7328"/>
        <v>0</v>
      </c>
      <c r="M7902" s="26">
        <v>0</v>
      </c>
      <c r="N7902" s="26">
        <v>0</v>
      </c>
      <c r="O7902" s="26">
        <v>0</v>
      </c>
      <c r="P7902" s="26">
        <f t="shared" si="7331"/>
        <v>0</v>
      </c>
      <c r="Q7902" s="26">
        <f t="shared" si="7332"/>
        <v>0</v>
      </c>
      <c r="R7902" s="90"/>
      <c r="S7902" s="90"/>
      <c r="T7902" s="90"/>
      <c r="U7902" s="90"/>
      <c r="V7902" s="90"/>
      <c r="W7902" s="90"/>
      <c r="X7902" s="90"/>
      <c r="Y7902" s="90"/>
    </row>
    <row r="7903" spans="1:25" ht="13.5" customHeight="1" x14ac:dyDescent="0.25">
      <c r="A7903" s="63" t="s">
        <v>1</v>
      </c>
      <c r="B7903" s="63" t="s">
        <v>1</v>
      </c>
      <c r="C7903" s="63" t="s">
        <v>1</v>
      </c>
      <c r="D7903" s="65" t="s">
        <v>1</v>
      </c>
      <c r="E7903" s="65" t="s">
        <v>1</v>
      </c>
      <c r="F7903" s="65" t="s">
        <v>1</v>
      </c>
      <c r="G7903" s="65" t="s">
        <v>1</v>
      </c>
      <c r="H7903" s="66" t="s">
        <v>56</v>
      </c>
      <c r="I7903" s="30">
        <f t="shared" ref="I7903:K7904" si="7339">SUM(I7904)</f>
        <v>100</v>
      </c>
      <c r="J7903" s="30">
        <f t="shared" si="7339"/>
        <v>100</v>
      </c>
      <c r="K7903" s="30">
        <f t="shared" si="7339"/>
        <v>0</v>
      </c>
      <c r="L7903" s="30">
        <f t="shared" si="7328"/>
        <v>0</v>
      </c>
      <c r="M7903" s="30">
        <f t="shared" ref="M7903:M7904" si="7340">SUM(M7904)</f>
        <v>0</v>
      </c>
      <c r="N7903" s="30">
        <f t="shared" ref="N7903:O7904" si="7341">SUM(N7904)</f>
        <v>0</v>
      </c>
      <c r="O7903" s="30">
        <f t="shared" si="7341"/>
        <v>0</v>
      </c>
      <c r="P7903" s="30">
        <f t="shared" si="7331"/>
        <v>0</v>
      </c>
      <c r="Q7903" s="30">
        <f t="shared" si="7332"/>
        <v>0</v>
      </c>
      <c r="R7903" s="93"/>
      <c r="S7903" s="93"/>
      <c r="T7903" s="93"/>
      <c r="U7903" s="93"/>
      <c r="V7903" s="93"/>
      <c r="W7903" s="93"/>
      <c r="X7903" s="93"/>
      <c r="Y7903" s="93"/>
    </row>
    <row r="7904" spans="1:25" ht="15" customHeight="1" x14ac:dyDescent="0.25">
      <c r="A7904" s="63" t="s">
        <v>2466</v>
      </c>
      <c r="B7904" s="63" t="s">
        <v>81</v>
      </c>
      <c r="C7904" s="63" t="s">
        <v>1097</v>
      </c>
      <c r="D7904" s="63" t="s">
        <v>2779</v>
      </c>
      <c r="E7904" s="65" t="s">
        <v>57</v>
      </c>
      <c r="F7904" s="65" t="s">
        <v>1</v>
      </c>
      <c r="G7904" s="65" t="s">
        <v>1</v>
      </c>
      <c r="H7904" s="65" t="s">
        <v>58</v>
      </c>
      <c r="I7904" s="31">
        <f t="shared" si="7339"/>
        <v>100</v>
      </c>
      <c r="J7904" s="31">
        <f t="shared" si="7339"/>
        <v>100</v>
      </c>
      <c r="K7904" s="31">
        <f t="shared" si="7339"/>
        <v>0</v>
      </c>
      <c r="L7904" s="31">
        <f t="shared" si="7328"/>
        <v>0</v>
      </c>
      <c r="M7904" s="31">
        <f t="shared" si="7340"/>
        <v>0</v>
      </c>
      <c r="N7904" s="31">
        <f t="shared" si="7341"/>
        <v>0</v>
      </c>
      <c r="O7904" s="31">
        <f t="shared" si="7341"/>
        <v>0</v>
      </c>
      <c r="P7904" s="31">
        <f t="shared" si="7331"/>
        <v>0</v>
      </c>
      <c r="Q7904" s="31">
        <f t="shared" si="7332"/>
        <v>0</v>
      </c>
      <c r="R7904" s="94"/>
      <c r="S7904" s="94"/>
      <c r="T7904" s="94"/>
      <c r="U7904" s="94"/>
      <c r="V7904" s="94"/>
      <c r="W7904" s="94"/>
      <c r="X7904" s="94"/>
      <c r="Y7904" s="94"/>
    </row>
    <row r="7905" spans="1:25" ht="15" customHeight="1" x14ac:dyDescent="0.25">
      <c r="A7905" s="64" t="s">
        <v>2466</v>
      </c>
      <c r="B7905" s="64" t="s">
        <v>81</v>
      </c>
      <c r="C7905" s="64" t="s">
        <v>1097</v>
      </c>
      <c r="D7905" s="64" t="s">
        <v>2779</v>
      </c>
      <c r="E7905" s="20" t="s">
        <v>68</v>
      </c>
      <c r="F7905" s="64"/>
      <c r="G7905" s="53" t="s">
        <v>144</v>
      </c>
      <c r="H7905" s="53" t="s">
        <v>67</v>
      </c>
      <c r="I7905" s="26">
        <v>100</v>
      </c>
      <c r="J7905" s="26">
        <v>100</v>
      </c>
      <c r="K7905" s="26">
        <v>0</v>
      </c>
      <c r="L7905" s="26">
        <f t="shared" si="7328"/>
        <v>0</v>
      </c>
      <c r="M7905" s="26"/>
      <c r="N7905" s="26"/>
      <c r="O7905" s="26"/>
      <c r="P7905" s="26">
        <f t="shared" si="7331"/>
        <v>0</v>
      </c>
      <c r="Q7905" s="26">
        <f t="shared" si="7332"/>
        <v>0</v>
      </c>
      <c r="R7905" s="90"/>
      <c r="S7905" s="90"/>
      <c r="T7905" s="90"/>
      <c r="U7905" s="90"/>
      <c r="V7905" s="90"/>
      <c r="W7905" s="90"/>
      <c r="X7905" s="90"/>
      <c r="Y7905" s="90"/>
    </row>
    <row r="7906" spans="1:25" ht="15" customHeight="1" x14ac:dyDescent="0.25">
      <c r="A7906" s="63" t="s">
        <v>1</v>
      </c>
      <c r="B7906" s="63" t="s">
        <v>1</v>
      </c>
      <c r="C7906" s="63" t="s">
        <v>1</v>
      </c>
      <c r="D7906" s="65" t="s">
        <v>1</v>
      </c>
      <c r="E7906" s="65" t="s">
        <v>1</v>
      </c>
      <c r="F7906" s="65" t="s">
        <v>1</v>
      </c>
      <c r="G7906" s="65" t="s">
        <v>1</v>
      </c>
      <c r="H7906" s="66" t="s">
        <v>69</v>
      </c>
      <c r="I7906" s="30">
        <f t="shared" ref="I7906:K7906" si="7342">SUM(I7907)</f>
        <v>20000</v>
      </c>
      <c r="J7906" s="30">
        <f t="shared" si="7342"/>
        <v>0</v>
      </c>
      <c r="K7906" s="30">
        <f t="shared" si="7342"/>
        <v>0</v>
      </c>
      <c r="L7906" s="30">
        <f t="shared" si="7328"/>
        <v>0</v>
      </c>
      <c r="M7906" s="30">
        <f t="shared" ref="M7906" si="7343">SUM(M7907)</f>
        <v>0</v>
      </c>
      <c r="N7906" s="30">
        <f t="shared" ref="N7906:O7906" si="7344">SUM(N7907)</f>
        <v>0</v>
      </c>
      <c r="O7906" s="30">
        <f t="shared" si="7344"/>
        <v>0</v>
      </c>
      <c r="P7906" s="30">
        <f t="shared" si="7331"/>
        <v>0</v>
      </c>
      <c r="Q7906" s="30" t="str">
        <f t="shared" si="7332"/>
        <v>-</v>
      </c>
      <c r="R7906" s="93"/>
      <c r="S7906" s="93"/>
      <c r="T7906" s="93"/>
      <c r="U7906" s="93"/>
      <c r="V7906" s="93"/>
      <c r="W7906" s="93"/>
      <c r="X7906" s="93"/>
      <c r="Y7906" s="93"/>
    </row>
    <row r="7907" spans="1:25" ht="15" customHeight="1" x14ac:dyDescent="0.25">
      <c r="A7907" s="63" t="s">
        <v>2466</v>
      </c>
      <c r="B7907" s="63" t="s">
        <v>81</v>
      </c>
      <c r="C7907" s="63" t="s">
        <v>1097</v>
      </c>
      <c r="D7907" s="63" t="s">
        <v>2779</v>
      </c>
      <c r="E7907" s="65" t="s">
        <v>70</v>
      </c>
      <c r="F7907" s="65" t="s">
        <v>1</v>
      </c>
      <c r="G7907" s="65" t="s">
        <v>1</v>
      </c>
      <c r="H7907" s="65" t="s">
        <v>71</v>
      </c>
      <c r="I7907" s="31">
        <f t="shared" ref="I7907:K7907" si="7345">SUM(I7908:I7909)</f>
        <v>20000</v>
      </c>
      <c r="J7907" s="31">
        <f t="shared" si="7345"/>
        <v>0</v>
      </c>
      <c r="K7907" s="31">
        <f t="shared" si="7345"/>
        <v>0</v>
      </c>
      <c r="L7907" s="31">
        <f t="shared" si="7328"/>
        <v>0</v>
      </c>
      <c r="M7907" s="31">
        <f t="shared" ref="M7907" si="7346">SUM(M7908:M7909)</f>
        <v>0</v>
      </c>
      <c r="N7907" s="31">
        <f t="shared" ref="N7907:O7907" si="7347">SUM(N7908:N7909)</f>
        <v>0</v>
      </c>
      <c r="O7907" s="31">
        <f t="shared" si="7347"/>
        <v>0</v>
      </c>
      <c r="P7907" s="31">
        <f t="shared" si="7331"/>
        <v>0</v>
      </c>
      <c r="Q7907" s="31" t="str">
        <f t="shared" si="7332"/>
        <v>-</v>
      </c>
      <c r="R7907" s="94"/>
      <c r="S7907" s="94"/>
      <c r="T7907" s="94"/>
      <c r="U7907" s="94"/>
      <c r="V7907" s="94"/>
      <c r="W7907" s="94"/>
      <c r="X7907" s="94"/>
      <c r="Y7907" s="94"/>
    </row>
    <row r="7908" spans="1:25" ht="15" customHeight="1" x14ac:dyDescent="0.25">
      <c r="A7908" s="64" t="s">
        <v>2466</v>
      </c>
      <c r="B7908" s="64" t="s">
        <v>81</v>
      </c>
      <c r="C7908" s="64" t="s">
        <v>1097</v>
      </c>
      <c r="D7908" s="64" t="s">
        <v>2779</v>
      </c>
      <c r="E7908" s="20" t="s">
        <v>74</v>
      </c>
      <c r="F7908" s="64"/>
      <c r="G7908" s="53" t="s">
        <v>144</v>
      </c>
      <c r="H7908" s="53" t="s">
        <v>73</v>
      </c>
      <c r="I7908" s="26">
        <v>19000</v>
      </c>
      <c r="J7908" s="26">
        <v>0</v>
      </c>
      <c r="K7908" s="26">
        <v>0</v>
      </c>
      <c r="L7908" s="26">
        <f t="shared" si="7328"/>
        <v>0</v>
      </c>
      <c r="M7908" s="26"/>
      <c r="N7908" s="26"/>
      <c r="O7908" s="26"/>
      <c r="P7908" s="26">
        <f t="shared" si="7331"/>
        <v>0</v>
      </c>
      <c r="Q7908" s="26" t="str">
        <f t="shared" si="7332"/>
        <v>-</v>
      </c>
      <c r="R7908" s="90"/>
      <c r="S7908" s="90"/>
      <c r="T7908" s="90"/>
      <c r="U7908" s="90"/>
      <c r="V7908" s="90"/>
      <c r="W7908" s="90"/>
      <c r="X7908" s="90"/>
      <c r="Y7908" s="90"/>
    </row>
    <row r="7909" spans="1:25" ht="15" customHeight="1" x14ac:dyDescent="0.25">
      <c r="A7909" s="64" t="s">
        <v>2466</v>
      </c>
      <c r="B7909" s="64" t="s">
        <v>81</v>
      </c>
      <c r="C7909" s="64" t="s">
        <v>1097</v>
      </c>
      <c r="D7909" s="64" t="s">
        <v>2779</v>
      </c>
      <c r="E7909" s="20" t="s">
        <v>323</v>
      </c>
      <c r="F7909" s="64"/>
      <c r="G7909" s="53" t="s">
        <v>144</v>
      </c>
      <c r="H7909" s="53" t="s">
        <v>322</v>
      </c>
      <c r="I7909" s="26">
        <v>1000</v>
      </c>
      <c r="J7909" s="26">
        <v>0</v>
      </c>
      <c r="K7909" s="26">
        <v>0</v>
      </c>
      <c r="L7909" s="26">
        <f t="shared" si="7328"/>
        <v>0</v>
      </c>
      <c r="M7909" s="26"/>
      <c r="N7909" s="26"/>
      <c r="O7909" s="26"/>
      <c r="P7909" s="26">
        <f t="shared" si="7331"/>
        <v>0</v>
      </c>
      <c r="Q7909" s="26" t="str">
        <f t="shared" si="7332"/>
        <v>-</v>
      </c>
      <c r="R7909" s="90"/>
      <c r="S7909" s="90"/>
      <c r="T7909" s="90"/>
      <c r="U7909" s="90"/>
      <c r="V7909" s="90"/>
      <c r="W7909" s="90"/>
      <c r="X7909" s="90"/>
      <c r="Y7909" s="90"/>
    </row>
    <row r="7910" spans="1:25" ht="15" customHeight="1" x14ac:dyDescent="0.25">
      <c r="A7910" s="53" t="s">
        <v>1</v>
      </c>
      <c r="B7910" s="53" t="s">
        <v>1</v>
      </c>
      <c r="C7910" s="53" t="s">
        <v>1</v>
      </c>
      <c r="D7910" s="53" t="s">
        <v>1</v>
      </c>
      <c r="E7910" s="53" t="s">
        <v>1</v>
      </c>
      <c r="F7910" s="53" t="s">
        <v>1</v>
      </c>
      <c r="G7910" s="53" t="s">
        <v>1</v>
      </c>
      <c r="H7910" s="66" t="s">
        <v>2788</v>
      </c>
      <c r="I7910" s="30">
        <f t="shared" ref="I7910:K7910" si="7348">SUM(I7879,I7903,I7906)</f>
        <v>1524579</v>
      </c>
      <c r="J7910" s="30">
        <f t="shared" si="7348"/>
        <v>1456579</v>
      </c>
      <c r="K7910" s="30">
        <f t="shared" si="7348"/>
        <v>894784</v>
      </c>
      <c r="L7910" s="30">
        <f t="shared" si="7328"/>
        <v>311450</v>
      </c>
      <c r="M7910" s="30">
        <f t="shared" ref="M7910" si="7349">SUM(M7879,M7903,M7906)</f>
        <v>98510</v>
      </c>
      <c r="N7910" s="30">
        <f t="shared" ref="N7910:O7910" si="7350">SUM(N7879,N7903,N7906)</f>
        <v>107370</v>
      </c>
      <c r="O7910" s="30">
        <f t="shared" si="7350"/>
        <v>105570</v>
      </c>
      <c r="P7910" s="30">
        <f t="shared" si="7331"/>
        <v>1206234</v>
      </c>
      <c r="Q7910" s="30">
        <f t="shared" si="7332"/>
        <v>82.812810015797282</v>
      </c>
      <c r="R7910" s="93"/>
      <c r="S7910" s="93"/>
      <c r="T7910" s="93"/>
      <c r="U7910" s="93"/>
      <c r="V7910" s="93"/>
      <c r="W7910" s="93"/>
      <c r="X7910" s="93"/>
      <c r="Y7910" s="93"/>
    </row>
    <row r="7911" spans="1:25" ht="15" customHeight="1" thickBot="1" x14ac:dyDescent="0.3">
      <c r="A7911" s="53" t="s">
        <v>1</v>
      </c>
      <c r="B7911" s="53" t="s">
        <v>1</v>
      </c>
      <c r="C7911" s="53" t="s">
        <v>1</v>
      </c>
      <c r="D7911" s="53" t="s">
        <v>1</v>
      </c>
      <c r="E7911" s="53" t="s">
        <v>1</v>
      </c>
      <c r="F7911" s="53" t="s">
        <v>1</v>
      </c>
      <c r="G7911" s="53" t="s">
        <v>1</v>
      </c>
      <c r="H7911" s="65" t="s">
        <v>76</v>
      </c>
      <c r="I7911" s="31"/>
      <c r="J7911" s="31"/>
      <c r="K7911" s="31">
        <v>0</v>
      </c>
      <c r="L7911" s="31"/>
      <c r="M7911" s="31"/>
      <c r="N7911" s="31"/>
      <c r="O7911" s="31"/>
      <c r="P7911" s="31"/>
      <c r="Q7911" s="31"/>
      <c r="R7911" s="94"/>
      <c r="S7911" s="94"/>
      <c r="T7911" s="94"/>
      <c r="U7911" s="94"/>
      <c r="V7911" s="94"/>
      <c r="W7911" s="94"/>
      <c r="X7911" s="94"/>
      <c r="Y7911" s="94"/>
    </row>
    <row r="7912" spans="1:25" ht="47.25" customHeight="1" thickBot="1" x14ac:dyDescent="0.3">
      <c r="A7912" s="110" t="s">
        <v>1</v>
      </c>
      <c r="B7912" s="110" t="s">
        <v>1</v>
      </c>
      <c r="C7912" s="110" t="s">
        <v>1</v>
      </c>
      <c r="D7912" s="110" t="s">
        <v>1</v>
      </c>
      <c r="E7912" s="110" t="s">
        <v>1</v>
      </c>
      <c r="F7912" s="110" t="s">
        <v>1</v>
      </c>
      <c r="G7912" s="110" t="s">
        <v>1</v>
      </c>
      <c r="H7912" s="28" t="s">
        <v>77</v>
      </c>
      <c r="I7912" s="109" t="s">
        <v>3984</v>
      </c>
      <c r="J7912" s="109" t="s">
        <v>11</v>
      </c>
      <c r="K7912" s="109" t="s">
        <v>3989</v>
      </c>
      <c r="L7912" s="109" t="s">
        <v>3985</v>
      </c>
      <c r="M7912" s="109" t="s">
        <v>4027</v>
      </c>
      <c r="N7912" s="109" t="s">
        <v>3988</v>
      </c>
      <c r="O7912" s="109" t="s">
        <v>3986</v>
      </c>
      <c r="P7912" s="109" t="s">
        <v>3987</v>
      </c>
      <c r="Q7912" s="109" t="s">
        <v>3695</v>
      </c>
      <c r="R7912" s="91"/>
      <c r="S7912" s="91"/>
      <c r="T7912" s="91"/>
      <c r="U7912" s="91"/>
      <c r="V7912" s="91"/>
      <c r="W7912" s="91"/>
      <c r="X7912" s="91"/>
      <c r="Y7912" s="91"/>
    </row>
    <row r="7913" spans="1:25" ht="15" customHeight="1" x14ac:dyDescent="0.25">
      <c r="A7913" s="111"/>
      <c r="B7913" s="111"/>
      <c r="C7913" s="111"/>
      <c r="D7913" s="111"/>
      <c r="E7913" s="111"/>
      <c r="F7913" s="111"/>
      <c r="G7913" s="111"/>
      <c r="H7913" s="67" t="s">
        <v>1</v>
      </c>
      <c r="I7913" s="29">
        <v>1</v>
      </c>
      <c r="J7913" s="29">
        <v>2</v>
      </c>
      <c r="K7913" s="29">
        <v>3</v>
      </c>
      <c r="L7913" s="29" t="s">
        <v>3478</v>
      </c>
      <c r="M7913" s="29">
        <v>5</v>
      </c>
      <c r="N7913" s="29">
        <v>6</v>
      </c>
      <c r="O7913" s="29">
        <v>7</v>
      </c>
      <c r="P7913" s="29" t="s">
        <v>3696</v>
      </c>
      <c r="Q7913" s="29">
        <v>9</v>
      </c>
      <c r="R7913" s="92"/>
      <c r="S7913" s="92"/>
      <c r="T7913" s="92"/>
      <c r="U7913" s="92"/>
      <c r="V7913" s="92"/>
      <c r="W7913" s="92"/>
      <c r="X7913" s="92"/>
      <c r="Y7913" s="92"/>
    </row>
    <row r="7914" spans="1:25" ht="15" customHeight="1" x14ac:dyDescent="0.25">
      <c r="A7914" s="111"/>
      <c r="B7914" s="111"/>
      <c r="C7914" s="111"/>
      <c r="D7914" s="111"/>
      <c r="E7914" s="111"/>
      <c r="F7914" s="111"/>
      <c r="G7914" s="111"/>
      <c r="H7914" s="68" t="s">
        <v>157</v>
      </c>
      <c r="I7914" s="32">
        <f t="shared" ref="I7914:K7914" si="7351">SUM(I7910)</f>
        <v>1524579</v>
      </c>
      <c r="J7914" s="32">
        <f t="shared" si="7351"/>
        <v>1456579</v>
      </c>
      <c r="K7914" s="32">
        <f t="shared" si="7351"/>
        <v>894784</v>
      </c>
      <c r="L7914" s="32">
        <f t="shared" si="7328"/>
        <v>311450</v>
      </c>
      <c r="M7914" s="32">
        <f t="shared" ref="M7914" si="7352">SUM(M7910)</f>
        <v>98510</v>
      </c>
      <c r="N7914" s="32">
        <f t="shared" ref="N7914:O7914" si="7353">SUM(N7910)</f>
        <v>107370</v>
      </c>
      <c r="O7914" s="32">
        <f t="shared" si="7353"/>
        <v>105570</v>
      </c>
      <c r="P7914" s="32">
        <f t="shared" si="7331"/>
        <v>1206234</v>
      </c>
      <c r="Q7914" s="32">
        <f t="shared" si="7332"/>
        <v>82.812810015797282</v>
      </c>
      <c r="R7914" s="90"/>
      <c r="S7914" s="90"/>
      <c r="T7914" s="90"/>
      <c r="U7914" s="90"/>
      <c r="V7914" s="90"/>
      <c r="W7914" s="90"/>
      <c r="X7914" s="90"/>
      <c r="Y7914" s="90"/>
    </row>
    <row r="7915" spans="1:25" ht="15" customHeight="1" x14ac:dyDescent="0.25">
      <c r="A7915" s="111"/>
      <c r="B7915" s="111"/>
      <c r="C7915" s="111"/>
      <c r="D7915" s="111"/>
      <c r="E7915" s="111"/>
      <c r="F7915" s="111"/>
      <c r="G7915" s="111"/>
      <c r="H7915" s="69" t="s">
        <v>79</v>
      </c>
      <c r="I7915" s="32">
        <f t="shared" ref="I7915:K7915" si="7354">SUM(I7914)</f>
        <v>1524579</v>
      </c>
      <c r="J7915" s="32">
        <f t="shared" si="7354"/>
        <v>1456579</v>
      </c>
      <c r="K7915" s="32">
        <f t="shared" si="7354"/>
        <v>894784</v>
      </c>
      <c r="L7915" s="32">
        <f t="shared" si="7328"/>
        <v>311450</v>
      </c>
      <c r="M7915" s="32">
        <f t="shared" ref="M7915" si="7355">SUM(M7914)</f>
        <v>98510</v>
      </c>
      <c r="N7915" s="32">
        <f t="shared" ref="N7915:O7915" si="7356">SUM(N7914)</f>
        <v>107370</v>
      </c>
      <c r="O7915" s="32">
        <f t="shared" si="7356"/>
        <v>105570</v>
      </c>
      <c r="P7915" s="32">
        <f t="shared" si="7331"/>
        <v>1206234</v>
      </c>
      <c r="Q7915" s="32">
        <f t="shared" si="7332"/>
        <v>82.812810015797282</v>
      </c>
      <c r="R7915" s="90"/>
      <c r="S7915" s="90"/>
      <c r="T7915" s="90"/>
      <c r="U7915" s="90"/>
      <c r="V7915" s="90"/>
      <c r="W7915" s="90"/>
      <c r="X7915" s="90"/>
      <c r="Y7915" s="90"/>
    </row>
    <row r="7916" spans="1:25" ht="15" customHeight="1" x14ac:dyDescent="0.25">
      <c r="A7916" s="112"/>
      <c r="B7916" s="112"/>
      <c r="C7916" s="112"/>
      <c r="D7916" s="112"/>
      <c r="E7916" s="112"/>
      <c r="F7916" s="112"/>
      <c r="G7916" s="112"/>
      <c r="I7916" s="27"/>
      <c r="J7916" s="27"/>
      <c r="K7916" s="27">
        <v>0</v>
      </c>
      <c r="L7916" s="27"/>
      <c r="M7916" s="27"/>
      <c r="N7916" s="27"/>
      <c r="O7916" s="27"/>
      <c r="P7916" s="27"/>
      <c r="Q7916" s="27"/>
      <c r="R7916" s="27"/>
      <c r="S7916" s="27"/>
      <c r="T7916" s="27"/>
      <c r="U7916" s="27"/>
      <c r="V7916" s="27"/>
      <c r="W7916" s="27"/>
      <c r="X7916" s="27"/>
      <c r="Y7916" s="27"/>
    </row>
    <row r="7917" spans="1:25" ht="15" customHeight="1" thickBot="1" x14ac:dyDescent="0.3">
      <c r="A7917" s="53" t="s">
        <v>1</v>
      </c>
      <c r="B7917" s="53" t="s">
        <v>1</v>
      </c>
      <c r="C7917" s="53" t="s">
        <v>1</v>
      </c>
      <c r="D7917" s="53" t="s">
        <v>1</v>
      </c>
      <c r="E7917" s="53" t="s">
        <v>1</v>
      </c>
      <c r="F7917" s="53" t="s">
        <v>1</v>
      </c>
      <c r="G7917" s="53" t="s">
        <v>1</v>
      </c>
      <c r="H7917" s="21" t="s">
        <v>1</v>
      </c>
      <c r="I7917" s="33"/>
      <c r="J7917" s="33"/>
      <c r="K7917" s="33">
        <v>0</v>
      </c>
      <c r="L7917" s="33"/>
      <c r="M7917" s="33"/>
      <c r="N7917" s="33"/>
      <c r="O7917" s="33"/>
      <c r="P7917" s="33"/>
      <c r="Q7917" s="33"/>
      <c r="R7917" s="33"/>
      <c r="S7917" s="33"/>
      <c r="T7917" s="33"/>
      <c r="U7917" s="33"/>
      <c r="V7917" s="33"/>
      <c r="W7917" s="33"/>
      <c r="X7917" s="33"/>
      <c r="Y7917" s="33"/>
    </row>
    <row r="7918" spans="1:25" ht="45.75" customHeight="1" thickBot="1" x14ac:dyDescent="0.3">
      <c r="A7918" s="28" t="s">
        <v>4</v>
      </c>
      <c r="B7918" s="28" t="s">
        <v>5</v>
      </c>
      <c r="C7918" s="28" t="s">
        <v>6</v>
      </c>
      <c r="D7918" s="57" t="s">
        <v>1</v>
      </c>
      <c r="E7918" s="28" t="s">
        <v>7</v>
      </c>
      <c r="F7918" s="28" t="s">
        <v>8</v>
      </c>
      <c r="G7918" s="28" t="s">
        <v>9</v>
      </c>
      <c r="H7918" s="28" t="s">
        <v>10</v>
      </c>
      <c r="I7918" s="109" t="s">
        <v>3984</v>
      </c>
      <c r="J7918" s="109" t="s">
        <v>11</v>
      </c>
      <c r="K7918" s="109" t="s">
        <v>3989</v>
      </c>
      <c r="L7918" s="109" t="s">
        <v>3985</v>
      </c>
      <c r="M7918" s="109" t="s">
        <v>4027</v>
      </c>
      <c r="N7918" s="109" t="s">
        <v>3988</v>
      </c>
      <c r="O7918" s="109" t="s">
        <v>3986</v>
      </c>
      <c r="P7918" s="109" t="s">
        <v>3987</v>
      </c>
      <c r="Q7918" s="109" t="s">
        <v>3695</v>
      </c>
      <c r="R7918" s="91"/>
      <c r="S7918" s="91"/>
      <c r="T7918" s="91"/>
      <c r="U7918" s="91"/>
      <c r="V7918" s="91"/>
      <c r="W7918" s="91"/>
      <c r="X7918" s="91"/>
      <c r="Y7918" s="91"/>
    </row>
    <row r="7919" spans="1:25" ht="15" customHeight="1" x14ac:dyDescent="0.25">
      <c r="A7919" s="58" t="s">
        <v>1</v>
      </c>
      <c r="B7919" s="58" t="s">
        <v>1</v>
      </c>
      <c r="C7919" s="58" t="s">
        <v>1</v>
      </c>
      <c r="D7919" s="59" t="s">
        <v>1</v>
      </c>
      <c r="E7919" s="59" t="s">
        <v>1</v>
      </c>
      <c r="F7919" s="60" t="s">
        <v>1</v>
      </c>
      <c r="G7919" s="61" t="s">
        <v>1</v>
      </c>
      <c r="H7919" s="62" t="s">
        <v>1</v>
      </c>
      <c r="I7919" s="29">
        <v>1</v>
      </c>
      <c r="J7919" s="29">
        <v>2</v>
      </c>
      <c r="K7919" s="29">
        <v>3</v>
      </c>
      <c r="L7919" s="29" t="s">
        <v>3478</v>
      </c>
      <c r="M7919" s="29">
        <v>5</v>
      </c>
      <c r="N7919" s="29">
        <v>6</v>
      </c>
      <c r="O7919" s="29">
        <v>7</v>
      </c>
      <c r="P7919" s="29" t="s">
        <v>3696</v>
      </c>
      <c r="Q7919" s="29">
        <v>9</v>
      </c>
      <c r="R7919" s="92"/>
      <c r="S7919" s="92"/>
      <c r="T7919" s="92"/>
      <c r="U7919" s="92"/>
      <c r="V7919" s="92"/>
      <c r="W7919" s="92"/>
      <c r="X7919" s="92"/>
      <c r="Y7919" s="92"/>
    </row>
    <row r="7920" spans="1:25" ht="15" customHeight="1" x14ac:dyDescent="0.25">
      <c r="A7920" s="63" t="s">
        <v>2466</v>
      </c>
      <c r="B7920" s="63" t="s">
        <v>81</v>
      </c>
      <c r="C7920" s="64" t="s">
        <v>326</v>
      </c>
      <c r="D7920" s="64" t="s">
        <v>2789</v>
      </c>
      <c r="E7920" s="65" t="s">
        <v>1</v>
      </c>
      <c r="F7920" s="65" t="s">
        <v>1</v>
      </c>
      <c r="G7920" s="65" t="s">
        <v>1</v>
      </c>
      <c r="H7920" s="65" t="s">
        <v>2790</v>
      </c>
      <c r="I7920" s="26">
        <v>0</v>
      </c>
      <c r="J7920" s="26" t="s">
        <v>1</v>
      </c>
      <c r="K7920" s="26">
        <v>0</v>
      </c>
      <c r="L7920" s="26"/>
      <c r="M7920" s="26"/>
      <c r="N7920" s="26"/>
      <c r="O7920" s="26"/>
      <c r="P7920" s="26"/>
      <c r="Q7920" s="26"/>
      <c r="R7920" s="90"/>
      <c r="S7920" s="90"/>
      <c r="T7920" s="90"/>
      <c r="U7920" s="90"/>
      <c r="V7920" s="90"/>
      <c r="W7920" s="90"/>
      <c r="X7920" s="90"/>
      <c r="Y7920" s="90"/>
    </row>
    <row r="7921" spans="1:25" ht="22.5" customHeight="1" x14ac:dyDescent="0.25">
      <c r="A7921" s="63" t="s">
        <v>1</v>
      </c>
      <c r="B7921" s="63" t="s">
        <v>1</v>
      </c>
      <c r="C7921" s="63" t="s">
        <v>1</v>
      </c>
      <c r="D7921" s="65" t="s">
        <v>1</v>
      </c>
      <c r="E7921" s="65" t="s">
        <v>1</v>
      </c>
      <c r="F7921" s="65" t="s">
        <v>1</v>
      </c>
      <c r="G7921" s="65" t="s">
        <v>1</v>
      </c>
      <c r="H7921" s="66" t="s">
        <v>15</v>
      </c>
      <c r="I7921" s="30">
        <f t="shared" ref="I7921:K7921" si="7357">SUM(I7922,I7930,I7932)</f>
        <v>1916506</v>
      </c>
      <c r="J7921" s="30">
        <f t="shared" si="7357"/>
        <v>1749006</v>
      </c>
      <c r="K7921" s="30">
        <f t="shared" si="7357"/>
        <v>1103358</v>
      </c>
      <c r="L7921" s="30">
        <f t="shared" si="7328"/>
        <v>433106</v>
      </c>
      <c r="M7921" s="30">
        <f>SUM(M7922,M7930,M7932)</f>
        <v>152000</v>
      </c>
      <c r="N7921" s="30">
        <f>SUM(N7922,N7930,N7932)</f>
        <v>145906</v>
      </c>
      <c r="O7921" s="30">
        <f>SUM(O7922,O7930,O7932)</f>
        <v>135200</v>
      </c>
      <c r="P7921" s="30">
        <f t="shared" si="7331"/>
        <v>1536464</v>
      </c>
      <c r="Q7921" s="30">
        <f t="shared" si="7332"/>
        <v>87.847840430507389</v>
      </c>
      <c r="R7921" s="93"/>
      <c r="S7921" s="93"/>
      <c r="T7921" s="93"/>
      <c r="U7921" s="93"/>
      <c r="V7921" s="93"/>
      <c r="W7921" s="93"/>
      <c r="X7921" s="93"/>
      <c r="Y7921" s="93"/>
    </row>
    <row r="7922" spans="1:25" ht="15" customHeight="1" x14ac:dyDescent="0.25">
      <c r="A7922" s="63" t="s">
        <v>2466</v>
      </c>
      <c r="B7922" s="63" t="s">
        <v>81</v>
      </c>
      <c r="C7922" s="63" t="s">
        <v>326</v>
      </c>
      <c r="D7922" s="63" t="s">
        <v>2789</v>
      </c>
      <c r="E7922" s="65" t="s">
        <v>16</v>
      </c>
      <c r="F7922" s="65" t="s">
        <v>1</v>
      </c>
      <c r="G7922" s="65" t="s">
        <v>1</v>
      </c>
      <c r="H7922" s="65" t="s">
        <v>17</v>
      </c>
      <c r="I7922" s="31">
        <f t="shared" ref="I7922:K7922" si="7358">SUM(I7923:I7924)</f>
        <v>1323748</v>
      </c>
      <c r="J7922" s="31">
        <f t="shared" si="7358"/>
        <v>1323748</v>
      </c>
      <c r="K7922" s="31">
        <f t="shared" si="7358"/>
        <v>785110</v>
      </c>
      <c r="L7922" s="31">
        <f t="shared" si="7328"/>
        <v>364250</v>
      </c>
      <c r="M7922" s="31">
        <f>SUM(M7923:M7924)</f>
        <v>124600</v>
      </c>
      <c r="N7922" s="31">
        <f>SUM(N7923:N7924)</f>
        <v>121550</v>
      </c>
      <c r="O7922" s="31">
        <f>SUM(O7923:O7924)</f>
        <v>118100</v>
      </c>
      <c r="P7922" s="31">
        <f t="shared" si="7331"/>
        <v>1149360</v>
      </c>
      <c r="Q7922" s="31">
        <f t="shared" si="7332"/>
        <v>86.826193505108222</v>
      </c>
      <c r="R7922" s="94"/>
      <c r="S7922" s="94"/>
      <c r="T7922" s="94"/>
      <c r="U7922" s="94"/>
      <c r="V7922" s="94"/>
      <c r="W7922" s="94"/>
      <c r="X7922" s="94"/>
      <c r="Y7922" s="94"/>
    </row>
    <row r="7923" spans="1:25" ht="15" customHeight="1" x14ac:dyDescent="0.25">
      <c r="A7923" s="64" t="s">
        <v>2466</v>
      </c>
      <c r="B7923" s="64" t="s">
        <v>81</v>
      </c>
      <c r="C7923" s="64" t="s">
        <v>326</v>
      </c>
      <c r="D7923" s="64" t="s">
        <v>2789</v>
      </c>
      <c r="E7923" s="20" t="s">
        <v>19</v>
      </c>
      <c r="F7923" s="64"/>
      <c r="G7923" s="53" t="s">
        <v>144</v>
      </c>
      <c r="H7923" s="53" t="s">
        <v>18</v>
      </c>
      <c r="I7923" s="26">
        <v>1170156</v>
      </c>
      <c r="J7923" s="26">
        <v>1170156</v>
      </c>
      <c r="K7923" s="26">
        <v>670000</v>
      </c>
      <c r="L7923" s="26">
        <f t="shared" si="7328"/>
        <v>330000</v>
      </c>
      <c r="M7923" s="26">
        <v>110000</v>
      </c>
      <c r="N7923" s="26">
        <v>110000</v>
      </c>
      <c r="O7923" s="26">
        <v>110000</v>
      </c>
      <c r="P7923" s="26">
        <f t="shared" si="7331"/>
        <v>1000000</v>
      </c>
      <c r="Q7923" s="26">
        <f t="shared" si="7332"/>
        <v>85.458690977955072</v>
      </c>
      <c r="R7923" s="90"/>
      <c r="S7923" s="90"/>
      <c r="T7923" s="90"/>
      <c r="U7923" s="90"/>
      <c r="V7923" s="90"/>
      <c r="W7923" s="90"/>
      <c r="X7923" s="90"/>
      <c r="Y7923" s="90"/>
    </row>
    <row r="7924" spans="1:25" ht="15" customHeight="1" x14ac:dyDescent="0.25">
      <c r="A7924" s="63" t="s">
        <v>2466</v>
      </c>
      <c r="B7924" s="63" t="s">
        <v>81</v>
      </c>
      <c r="C7924" s="63" t="s">
        <v>326</v>
      </c>
      <c r="D7924" s="63" t="s">
        <v>2789</v>
      </c>
      <c r="E7924" s="63" t="s">
        <v>21</v>
      </c>
      <c r="F7924" s="64" t="s">
        <v>1</v>
      </c>
      <c r="G7924" s="53" t="s">
        <v>1</v>
      </c>
      <c r="H7924" s="65" t="s">
        <v>22</v>
      </c>
      <c r="I7924" s="31">
        <f t="shared" ref="I7924:K7924" si="7359">SUM(I7925:I7929)</f>
        <v>153592</v>
      </c>
      <c r="J7924" s="31">
        <f t="shared" si="7359"/>
        <v>153592</v>
      </c>
      <c r="K7924" s="31">
        <f t="shared" si="7359"/>
        <v>115110</v>
      </c>
      <c r="L7924" s="31">
        <f t="shared" si="7328"/>
        <v>34250</v>
      </c>
      <c r="M7924" s="31">
        <f t="shared" ref="M7924" si="7360">SUM(M7925:M7929)</f>
        <v>14600</v>
      </c>
      <c r="N7924" s="31">
        <f t="shared" ref="N7924:O7924" si="7361">SUM(N7925:N7929)</f>
        <v>11550</v>
      </c>
      <c r="O7924" s="31">
        <f t="shared" si="7361"/>
        <v>8100</v>
      </c>
      <c r="P7924" s="31">
        <f t="shared" si="7331"/>
        <v>149360</v>
      </c>
      <c r="Q7924" s="31">
        <f t="shared" si="7332"/>
        <v>97.244648158758267</v>
      </c>
      <c r="R7924" s="94"/>
      <c r="S7924" s="94"/>
      <c r="T7924" s="94"/>
      <c r="U7924" s="94"/>
      <c r="V7924" s="94"/>
      <c r="W7924" s="94"/>
      <c r="X7924" s="94"/>
      <c r="Y7924" s="94"/>
    </row>
    <row r="7925" spans="1:25" ht="15" customHeight="1" x14ac:dyDescent="0.25">
      <c r="A7925" s="64" t="s">
        <v>2466</v>
      </c>
      <c r="B7925" s="64" t="s">
        <v>81</v>
      </c>
      <c r="C7925" s="64" t="s">
        <v>326</v>
      </c>
      <c r="D7925" s="64" t="s">
        <v>2789</v>
      </c>
      <c r="E7925" s="20" t="s">
        <v>23</v>
      </c>
      <c r="F7925" s="64" t="s">
        <v>2791</v>
      </c>
      <c r="G7925" s="53" t="s">
        <v>144</v>
      </c>
      <c r="H7925" s="53" t="s">
        <v>85</v>
      </c>
      <c r="I7925" s="26">
        <v>22650</v>
      </c>
      <c r="J7925" s="26">
        <v>22650</v>
      </c>
      <c r="K7925" s="26">
        <v>18500</v>
      </c>
      <c r="L7925" s="26">
        <f t="shared" si="7328"/>
        <v>4150</v>
      </c>
      <c r="M7925" s="26">
        <v>2600</v>
      </c>
      <c r="N7925" s="26">
        <v>1550</v>
      </c>
      <c r="O7925" s="26"/>
      <c r="P7925" s="26">
        <f t="shared" si="7331"/>
        <v>22650</v>
      </c>
      <c r="Q7925" s="26">
        <f t="shared" si="7332"/>
        <v>100</v>
      </c>
      <c r="R7925" s="90"/>
      <c r="S7925" s="90"/>
      <c r="T7925" s="90"/>
      <c r="U7925" s="90"/>
      <c r="V7925" s="90"/>
      <c r="W7925" s="90"/>
      <c r="X7925" s="90"/>
      <c r="Y7925" s="90"/>
    </row>
    <row r="7926" spans="1:25" ht="15" customHeight="1" x14ac:dyDescent="0.25">
      <c r="A7926" s="64" t="s">
        <v>2466</v>
      </c>
      <c r="B7926" s="64" t="s">
        <v>81</v>
      </c>
      <c r="C7926" s="64" t="s">
        <v>326</v>
      </c>
      <c r="D7926" s="64" t="s">
        <v>2789</v>
      </c>
      <c r="E7926" s="20" t="s">
        <v>23</v>
      </c>
      <c r="F7926" s="64" t="s">
        <v>2792</v>
      </c>
      <c r="G7926" s="53" t="s">
        <v>144</v>
      </c>
      <c r="H7926" s="53" t="s">
        <v>25</v>
      </c>
      <c r="I7926" s="26">
        <v>89100</v>
      </c>
      <c r="J7926" s="26">
        <v>89100</v>
      </c>
      <c r="K7926" s="26">
        <v>61000</v>
      </c>
      <c r="L7926" s="26">
        <f t="shared" si="7328"/>
        <v>28100</v>
      </c>
      <c r="M7926" s="26">
        <v>10000</v>
      </c>
      <c r="N7926" s="26">
        <v>10000</v>
      </c>
      <c r="O7926" s="26">
        <v>8100</v>
      </c>
      <c r="P7926" s="26">
        <f t="shared" si="7331"/>
        <v>89100</v>
      </c>
      <c r="Q7926" s="26">
        <f t="shared" si="7332"/>
        <v>100</v>
      </c>
      <c r="R7926" s="90"/>
      <c r="S7926" s="90"/>
      <c r="T7926" s="90"/>
      <c r="U7926" s="90"/>
      <c r="V7926" s="90"/>
      <c r="W7926" s="90"/>
      <c r="X7926" s="90"/>
      <c r="Y7926" s="90"/>
    </row>
    <row r="7927" spans="1:25" ht="15" customHeight="1" x14ac:dyDescent="0.25">
      <c r="A7927" s="64" t="s">
        <v>2466</v>
      </c>
      <c r="B7927" s="64" t="s">
        <v>81</v>
      </c>
      <c r="C7927" s="64" t="s">
        <v>326</v>
      </c>
      <c r="D7927" s="64" t="s">
        <v>2789</v>
      </c>
      <c r="E7927" s="20" t="s">
        <v>23</v>
      </c>
      <c r="F7927" s="64" t="s">
        <v>2793</v>
      </c>
      <c r="G7927" s="53" t="s">
        <v>144</v>
      </c>
      <c r="H7927" s="53" t="s">
        <v>27</v>
      </c>
      <c r="I7927" s="26">
        <v>22442</v>
      </c>
      <c r="J7927" s="26">
        <v>22442</v>
      </c>
      <c r="K7927" s="26">
        <v>20610</v>
      </c>
      <c r="L7927" s="26">
        <f t="shared" si="7328"/>
        <v>0</v>
      </c>
      <c r="M7927" s="26"/>
      <c r="N7927" s="26"/>
      <c r="O7927" s="26"/>
      <c r="P7927" s="26">
        <f t="shared" si="7331"/>
        <v>20610</v>
      </c>
      <c r="Q7927" s="26">
        <f t="shared" si="7332"/>
        <v>91.83673469387756</v>
      </c>
      <c r="R7927" s="90"/>
      <c r="S7927" s="90"/>
      <c r="T7927" s="90"/>
      <c r="U7927" s="90"/>
      <c r="V7927" s="90"/>
      <c r="W7927" s="90"/>
      <c r="X7927" s="90"/>
      <c r="Y7927" s="90"/>
    </row>
    <row r="7928" spans="1:25" ht="15" customHeight="1" x14ac:dyDescent="0.25">
      <c r="A7928" s="64" t="s">
        <v>2466</v>
      </c>
      <c r="B7928" s="64" t="s">
        <v>81</v>
      </c>
      <c r="C7928" s="64" t="s">
        <v>326</v>
      </c>
      <c r="D7928" s="64" t="s">
        <v>2789</v>
      </c>
      <c r="E7928" s="20" t="s">
        <v>23</v>
      </c>
      <c r="F7928" s="64" t="s">
        <v>2794</v>
      </c>
      <c r="G7928" s="53" t="s">
        <v>144</v>
      </c>
      <c r="H7928" s="53" t="s">
        <v>89</v>
      </c>
      <c r="I7928" s="26">
        <v>12000</v>
      </c>
      <c r="J7928" s="26">
        <v>12000</v>
      </c>
      <c r="K7928" s="26">
        <v>12000</v>
      </c>
      <c r="L7928" s="26">
        <f t="shared" si="7328"/>
        <v>0</v>
      </c>
      <c r="M7928" s="26"/>
      <c r="N7928" s="26"/>
      <c r="O7928" s="26"/>
      <c r="P7928" s="26">
        <f t="shared" si="7331"/>
        <v>12000</v>
      </c>
      <c r="Q7928" s="26">
        <f t="shared" si="7332"/>
        <v>100</v>
      </c>
      <c r="R7928" s="90"/>
      <c r="S7928" s="90"/>
      <c r="T7928" s="90"/>
      <c r="U7928" s="90"/>
      <c r="V7928" s="90"/>
      <c r="W7928" s="90"/>
      <c r="X7928" s="90"/>
      <c r="Y7928" s="90"/>
    </row>
    <row r="7929" spans="1:25" ht="15" customHeight="1" x14ac:dyDescent="0.25">
      <c r="A7929" s="64" t="s">
        <v>2466</v>
      </c>
      <c r="B7929" s="64" t="s">
        <v>81</v>
      </c>
      <c r="C7929" s="64" t="s">
        <v>326</v>
      </c>
      <c r="D7929" s="64" t="s">
        <v>2789</v>
      </c>
      <c r="E7929" s="20" t="s">
        <v>23</v>
      </c>
      <c r="F7929" s="64" t="s">
        <v>2795</v>
      </c>
      <c r="G7929" s="53" t="s">
        <v>144</v>
      </c>
      <c r="H7929" s="53" t="s">
        <v>29</v>
      </c>
      <c r="I7929" s="26">
        <v>7400</v>
      </c>
      <c r="J7929" s="26">
        <v>7400</v>
      </c>
      <c r="K7929" s="26">
        <v>3000</v>
      </c>
      <c r="L7929" s="26">
        <f t="shared" si="7328"/>
        <v>2000</v>
      </c>
      <c r="M7929" s="26">
        <v>2000</v>
      </c>
      <c r="N7929" s="26"/>
      <c r="O7929" s="26"/>
      <c r="P7929" s="26">
        <f t="shared" si="7331"/>
        <v>5000</v>
      </c>
      <c r="Q7929" s="26">
        <f t="shared" si="7332"/>
        <v>67.567567567567565</v>
      </c>
      <c r="R7929" s="90"/>
      <c r="S7929" s="90"/>
      <c r="T7929" s="90"/>
      <c r="U7929" s="90"/>
      <c r="V7929" s="90"/>
      <c r="W7929" s="90"/>
      <c r="X7929" s="90"/>
      <c r="Y7929" s="90"/>
    </row>
    <row r="7930" spans="1:25" ht="15" customHeight="1" x14ac:dyDescent="0.25">
      <c r="A7930" s="63" t="s">
        <v>2466</v>
      </c>
      <c r="B7930" s="63" t="s">
        <v>81</v>
      </c>
      <c r="C7930" s="63" t="s">
        <v>326</v>
      </c>
      <c r="D7930" s="63" t="s">
        <v>2789</v>
      </c>
      <c r="E7930" s="65" t="s">
        <v>30</v>
      </c>
      <c r="F7930" s="65" t="s">
        <v>1</v>
      </c>
      <c r="G7930" s="65" t="s">
        <v>1</v>
      </c>
      <c r="H7930" s="65" t="s">
        <v>31</v>
      </c>
      <c r="I7930" s="31">
        <f t="shared" ref="I7930:K7930" si="7362">SUM(I7931)</f>
        <v>122866</v>
      </c>
      <c r="J7930" s="31">
        <f t="shared" si="7362"/>
        <v>122866</v>
      </c>
      <c r="K7930" s="31">
        <f t="shared" si="7362"/>
        <v>66000</v>
      </c>
      <c r="L7930" s="31">
        <f t="shared" si="7328"/>
        <v>36000</v>
      </c>
      <c r="M7930" s="31">
        <f t="shared" ref="M7930" si="7363">SUM(M7931)</f>
        <v>12000</v>
      </c>
      <c r="N7930" s="31">
        <f t="shared" ref="N7930:O7930" si="7364">SUM(N7931)</f>
        <v>12000</v>
      </c>
      <c r="O7930" s="31">
        <f t="shared" si="7364"/>
        <v>12000</v>
      </c>
      <c r="P7930" s="31">
        <f t="shared" si="7331"/>
        <v>102000</v>
      </c>
      <c r="Q7930" s="31">
        <f t="shared" si="7332"/>
        <v>83.017270847915611</v>
      </c>
      <c r="R7930" s="94"/>
      <c r="S7930" s="94"/>
      <c r="T7930" s="94"/>
      <c r="U7930" s="94"/>
      <c r="V7930" s="94"/>
      <c r="W7930" s="94"/>
      <c r="X7930" s="94"/>
      <c r="Y7930" s="94"/>
    </row>
    <row r="7931" spans="1:25" ht="15" customHeight="1" x14ac:dyDescent="0.25">
      <c r="A7931" s="64" t="s">
        <v>2466</v>
      </c>
      <c r="B7931" s="64" t="s">
        <v>81</v>
      </c>
      <c r="C7931" s="64" t="s">
        <v>326</v>
      </c>
      <c r="D7931" s="64" t="s">
        <v>2789</v>
      </c>
      <c r="E7931" s="20" t="s">
        <v>33</v>
      </c>
      <c r="F7931" s="64"/>
      <c r="G7931" s="53" t="s">
        <v>144</v>
      </c>
      <c r="H7931" s="53" t="s">
        <v>32</v>
      </c>
      <c r="I7931" s="26">
        <v>122866</v>
      </c>
      <c r="J7931" s="26">
        <v>122866</v>
      </c>
      <c r="K7931" s="26">
        <v>66000</v>
      </c>
      <c r="L7931" s="26">
        <f t="shared" si="7328"/>
        <v>36000</v>
      </c>
      <c r="M7931" s="26">
        <v>12000</v>
      </c>
      <c r="N7931" s="26">
        <v>12000</v>
      </c>
      <c r="O7931" s="26">
        <v>12000</v>
      </c>
      <c r="P7931" s="26">
        <f t="shared" si="7331"/>
        <v>102000</v>
      </c>
      <c r="Q7931" s="26">
        <f t="shared" si="7332"/>
        <v>83.017270847915611</v>
      </c>
      <c r="R7931" s="90"/>
      <c r="S7931" s="90"/>
      <c r="T7931" s="90"/>
      <c r="U7931" s="90"/>
      <c r="V7931" s="90"/>
      <c r="W7931" s="90"/>
      <c r="X7931" s="90"/>
      <c r="Y7931" s="90"/>
    </row>
    <row r="7932" spans="1:25" ht="15" customHeight="1" x14ac:dyDescent="0.25">
      <c r="A7932" s="63" t="s">
        <v>2466</v>
      </c>
      <c r="B7932" s="63" t="s">
        <v>81</v>
      </c>
      <c r="C7932" s="63" t="s">
        <v>326</v>
      </c>
      <c r="D7932" s="63" t="s">
        <v>2789</v>
      </c>
      <c r="E7932" s="65" t="s">
        <v>34</v>
      </c>
      <c r="F7932" s="65" t="s">
        <v>1</v>
      </c>
      <c r="G7932" s="65" t="s">
        <v>1</v>
      </c>
      <c r="H7932" s="65" t="s">
        <v>35</v>
      </c>
      <c r="I7932" s="31">
        <f t="shared" ref="I7932:K7932" si="7365">SUM(I7933:I7941)</f>
        <v>469892</v>
      </c>
      <c r="J7932" s="31">
        <f t="shared" si="7365"/>
        <v>302392</v>
      </c>
      <c r="K7932" s="31">
        <f t="shared" si="7365"/>
        <v>252248</v>
      </c>
      <c r="L7932" s="31">
        <f t="shared" si="7328"/>
        <v>32856</v>
      </c>
      <c r="M7932" s="31">
        <f t="shared" ref="M7932" si="7366">SUM(M7933:M7941)</f>
        <v>15400</v>
      </c>
      <c r="N7932" s="31">
        <f t="shared" ref="N7932:O7932" si="7367">SUM(N7933:N7941)</f>
        <v>12356</v>
      </c>
      <c r="O7932" s="31">
        <f t="shared" si="7367"/>
        <v>5100</v>
      </c>
      <c r="P7932" s="31">
        <f t="shared" si="7331"/>
        <v>285104</v>
      </c>
      <c r="Q7932" s="31">
        <f t="shared" si="7332"/>
        <v>94.282917537500992</v>
      </c>
      <c r="R7932" s="94"/>
      <c r="S7932" s="94"/>
      <c r="T7932" s="94"/>
      <c r="U7932" s="94"/>
      <c r="V7932" s="94"/>
      <c r="W7932" s="94"/>
      <c r="X7932" s="94"/>
      <c r="Y7932" s="94"/>
    </row>
    <row r="7933" spans="1:25" ht="15" customHeight="1" x14ac:dyDescent="0.25">
      <c r="A7933" s="64" t="s">
        <v>2466</v>
      </c>
      <c r="B7933" s="64" t="s">
        <v>81</v>
      </c>
      <c r="C7933" s="64" t="s">
        <v>326</v>
      </c>
      <c r="D7933" s="64" t="s">
        <v>2789</v>
      </c>
      <c r="E7933" s="20" t="s">
        <v>38</v>
      </c>
      <c r="F7933" s="64"/>
      <c r="G7933" s="53" t="s">
        <v>144</v>
      </c>
      <c r="H7933" s="53" t="s">
        <v>37</v>
      </c>
      <c r="I7933" s="26">
        <v>57700</v>
      </c>
      <c r="J7933" s="26">
        <v>17700</v>
      </c>
      <c r="K7933" s="26">
        <v>17700</v>
      </c>
      <c r="L7933" s="26">
        <f t="shared" si="7328"/>
        <v>0</v>
      </c>
      <c r="M7933" s="26"/>
      <c r="N7933" s="26"/>
      <c r="O7933" s="26"/>
      <c r="P7933" s="26">
        <f t="shared" si="7331"/>
        <v>17700</v>
      </c>
      <c r="Q7933" s="26">
        <f t="shared" si="7332"/>
        <v>100</v>
      </c>
      <c r="R7933" s="90"/>
      <c r="S7933" s="90"/>
      <c r="T7933" s="90"/>
      <c r="U7933" s="90"/>
      <c r="V7933" s="90"/>
      <c r="W7933" s="90"/>
      <c r="X7933" s="90"/>
      <c r="Y7933" s="90"/>
    </row>
    <row r="7934" spans="1:25" ht="15" customHeight="1" x14ac:dyDescent="0.25">
      <c r="A7934" s="64" t="s">
        <v>2466</v>
      </c>
      <c r="B7934" s="64" t="s">
        <v>81</v>
      </c>
      <c r="C7934" s="64" t="s">
        <v>326</v>
      </c>
      <c r="D7934" s="64" t="s">
        <v>2789</v>
      </c>
      <c r="E7934" s="20" t="s">
        <v>298</v>
      </c>
      <c r="F7934" s="64"/>
      <c r="G7934" s="53" t="s">
        <v>144</v>
      </c>
      <c r="H7934" s="53" t="s">
        <v>297</v>
      </c>
      <c r="I7934" s="26">
        <v>34343</v>
      </c>
      <c r="J7934" s="26">
        <v>34343</v>
      </c>
      <c r="K7934" s="26">
        <v>26000</v>
      </c>
      <c r="L7934" s="26">
        <f t="shared" si="7328"/>
        <v>4500</v>
      </c>
      <c r="M7934" s="26">
        <v>1500</v>
      </c>
      <c r="N7934" s="26">
        <v>1500</v>
      </c>
      <c r="O7934" s="26">
        <v>1500</v>
      </c>
      <c r="P7934" s="26">
        <f t="shared" si="7331"/>
        <v>30500</v>
      </c>
      <c r="Q7934" s="26">
        <f t="shared" si="7332"/>
        <v>88.80994671403198</v>
      </c>
      <c r="R7934" s="90"/>
      <c r="S7934" s="90"/>
      <c r="T7934" s="90"/>
      <c r="U7934" s="90"/>
      <c r="V7934" s="90"/>
      <c r="W7934" s="90"/>
      <c r="X7934" s="90"/>
      <c r="Y7934" s="90"/>
    </row>
    <row r="7935" spans="1:25" ht="15" customHeight="1" x14ac:dyDescent="0.25">
      <c r="A7935" s="64" t="s">
        <v>2466</v>
      </c>
      <c r="B7935" s="64" t="s">
        <v>81</v>
      </c>
      <c r="C7935" s="64" t="s">
        <v>326</v>
      </c>
      <c r="D7935" s="64" t="s">
        <v>2789</v>
      </c>
      <c r="E7935" s="20" t="s">
        <v>301</v>
      </c>
      <c r="F7935" s="64"/>
      <c r="G7935" s="53" t="s">
        <v>144</v>
      </c>
      <c r="H7935" s="53" t="s">
        <v>300</v>
      </c>
      <c r="I7935" s="26">
        <v>11000</v>
      </c>
      <c r="J7935" s="26">
        <v>6000</v>
      </c>
      <c r="K7935" s="26">
        <v>6000</v>
      </c>
      <c r="L7935" s="26">
        <f t="shared" si="7328"/>
        <v>0</v>
      </c>
      <c r="M7935" s="26"/>
      <c r="N7935" s="26"/>
      <c r="O7935" s="26"/>
      <c r="P7935" s="26">
        <f t="shared" si="7331"/>
        <v>6000</v>
      </c>
      <c r="Q7935" s="26">
        <f t="shared" si="7332"/>
        <v>100</v>
      </c>
      <c r="R7935" s="90"/>
      <c r="S7935" s="90"/>
      <c r="T7935" s="90"/>
      <c r="U7935" s="90"/>
      <c r="V7935" s="90"/>
      <c r="W7935" s="90"/>
      <c r="X7935" s="90"/>
      <c r="Y7935" s="90"/>
    </row>
    <row r="7936" spans="1:25" ht="15" customHeight="1" x14ac:dyDescent="0.25">
      <c r="A7936" s="64" t="s">
        <v>2466</v>
      </c>
      <c r="B7936" s="64" t="s">
        <v>81</v>
      </c>
      <c r="C7936" s="64" t="s">
        <v>326</v>
      </c>
      <c r="D7936" s="64" t="s">
        <v>2789</v>
      </c>
      <c r="E7936" s="20" t="s">
        <v>218</v>
      </c>
      <c r="F7936" s="64"/>
      <c r="G7936" s="53" t="s">
        <v>144</v>
      </c>
      <c r="H7936" s="53" t="s">
        <v>217</v>
      </c>
      <c r="I7936" s="26">
        <v>23100</v>
      </c>
      <c r="J7936" s="26">
        <v>13100</v>
      </c>
      <c r="K7936" s="26">
        <v>13100</v>
      </c>
      <c r="L7936" s="26">
        <f t="shared" si="7328"/>
        <v>0</v>
      </c>
      <c r="M7936" s="26"/>
      <c r="N7936" s="26"/>
      <c r="O7936" s="26"/>
      <c r="P7936" s="26">
        <f t="shared" si="7331"/>
        <v>13100</v>
      </c>
      <c r="Q7936" s="26">
        <f t="shared" si="7332"/>
        <v>100</v>
      </c>
      <c r="R7936" s="90"/>
      <c r="S7936" s="90"/>
      <c r="T7936" s="90"/>
      <c r="U7936" s="90"/>
      <c r="V7936" s="90"/>
      <c r="W7936" s="90"/>
      <c r="X7936" s="90"/>
      <c r="Y7936" s="90"/>
    </row>
    <row r="7937" spans="1:25" ht="15" customHeight="1" x14ac:dyDescent="0.25">
      <c r="A7937" s="64" t="s">
        <v>2466</v>
      </c>
      <c r="B7937" s="64" t="s">
        <v>81</v>
      </c>
      <c r="C7937" s="64" t="s">
        <v>326</v>
      </c>
      <c r="D7937" s="64" t="s">
        <v>2789</v>
      </c>
      <c r="E7937" s="20" t="s">
        <v>303</v>
      </c>
      <c r="F7937" s="64"/>
      <c r="G7937" s="53" t="s">
        <v>144</v>
      </c>
      <c r="H7937" s="53" t="s">
        <v>302</v>
      </c>
      <c r="I7937" s="26">
        <v>17048</v>
      </c>
      <c r="J7937" s="26">
        <v>7048</v>
      </c>
      <c r="K7937" s="26">
        <v>7048</v>
      </c>
      <c r="L7937" s="26">
        <f t="shared" si="7328"/>
        <v>0</v>
      </c>
      <c r="M7937" s="26"/>
      <c r="N7937" s="26"/>
      <c r="O7937" s="26"/>
      <c r="P7937" s="26">
        <f t="shared" si="7331"/>
        <v>7048</v>
      </c>
      <c r="Q7937" s="26">
        <f t="shared" si="7332"/>
        <v>100</v>
      </c>
      <c r="R7937" s="90"/>
      <c r="S7937" s="90"/>
      <c r="T7937" s="90"/>
      <c r="U7937" s="90"/>
      <c r="V7937" s="90"/>
      <c r="W7937" s="90"/>
      <c r="X7937" s="90"/>
      <c r="Y7937" s="90"/>
    </row>
    <row r="7938" spans="1:25" ht="15" customHeight="1" x14ac:dyDescent="0.25">
      <c r="A7938" s="64" t="s">
        <v>2466</v>
      </c>
      <c r="B7938" s="64" t="s">
        <v>81</v>
      </c>
      <c r="C7938" s="64" t="s">
        <v>326</v>
      </c>
      <c r="D7938" s="64" t="s">
        <v>2789</v>
      </c>
      <c r="E7938" s="20" t="s">
        <v>305</v>
      </c>
      <c r="F7938" s="64"/>
      <c r="G7938" s="53" t="s">
        <v>144</v>
      </c>
      <c r="H7938" s="53" t="s">
        <v>304</v>
      </c>
      <c r="I7938" s="26">
        <v>42945</v>
      </c>
      <c r="J7938" s="26">
        <v>42945</v>
      </c>
      <c r="K7938" s="26">
        <v>24000</v>
      </c>
      <c r="L7938" s="26">
        <f t="shared" si="7328"/>
        <v>10800</v>
      </c>
      <c r="M7938" s="26">
        <v>3600</v>
      </c>
      <c r="N7938" s="26">
        <v>3600</v>
      </c>
      <c r="O7938" s="26">
        <v>3600</v>
      </c>
      <c r="P7938" s="26">
        <f t="shared" si="7331"/>
        <v>34800</v>
      </c>
      <c r="Q7938" s="26">
        <f t="shared" si="7332"/>
        <v>81.03388054488299</v>
      </c>
      <c r="R7938" s="90"/>
      <c r="S7938" s="90"/>
      <c r="T7938" s="90"/>
      <c r="U7938" s="90"/>
      <c r="V7938" s="90"/>
      <c r="W7938" s="90"/>
      <c r="X7938" s="90"/>
      <c r="Y7938" s="90"/>
    </row>
    <row r="7939" spans="1:25" ht="15" customHeight="1" x14ac:dyDescent="0.25">
      <c r="A7939" s="64" t="s">
        <v>2466</v>
      </c>
      <c r="B7939" s="64" t="s">
        <v>81</v>
      </c>
      <c r="C7939" s="64" t="s">
        <v>326</v>
      </c>
      <c r="D7939" s="64" t="s">
        <v>2789</v>
      </c>
      <c r="E7939" s="20" t="s">
        <v>308</v>
      </c>
      <c r="F7939" s="64"/>
      <c r="G7939" s="53" t="s">
        <v>144</v>
      </c>
      <c r="H7939" s="53" t="s">
        <v>307</v>
      </c>
      <c r="I7939" s="26">
        <v>10300</v>
      </c>
      <c r="J7939" s="26">
        <v>5300</v>
      </c>
      <c r="K7939" s="26">
        <v>5300</v>
      </c>
      <c r="L7939" s="26">
        <f t="shared" si="7328"/>
        <v>0</v>
      </c>
      <c r="M7939" s="26"/>
      <c r="N7939" s="26"/>
      <c r="O7939" s="26"/>
      <c r="P7939" s="26">
        <f t="shared" si="7331"/>
        <v>5300</v>
      </c>
      <c r="Q7939" s="26">
        <f t="shared" si="7332"/>
        <v>100</v>
      </c>
      <c r="R7939" s="90"/>
      <c r="S7939" s="90"/>
      <c r="T7939" s="90"/>
      <c r="U7939" s="90"/>
      <c r="V7939" s="90"/>
      <c r="W7939" s="90"/>
      <c r="X7939" s="90"/>
      <c r="Y7939" s="90"/>
    </row>
    <row r="7940" spans="1:25" ht="15" customHeight="1" x14ac:dyDescent="0.25">
      <c r="A7940" s="64" t="s">
        <v>2466</v>
      </c>
      <c r="B7940" s="64" t="s">
        <v>81</v>
      </c>
      <c r="C7940" s="64" t="s">
        <v>326</v>
      </c>
      <c r="D7940" s="64" t="s">
        <v>2789</v>
      </c>
      <c r="E7940" s="20" t="s">
        <v>311</v>
      </c>
      <c r="F7940" s="64"/>
      <c r="G7940" s="53" t="s">
        <v>144</v>
      </c>
      <c r="H7940" s="53" t="s">
        <v>310</v>
      </c>
      <c r="I7940" s="26">
        <v>2900</v>
      </c>
      <c r="J7940" s="26">
        <v>400</v>
      </c>
      <c r="K7940" s="26">
        <v>400</v>
      </c>
      <c r="L7940" s="26">
        <f t="shared" si="7328"/>
        <v>0</v>
      </c>
      <c r="M7940" s="26"/>
      <c r="N7940" s="26"/>
      <c r="O7940" s="26"/>
      <c r="P7940" s="26">
        <f t="shared" si="7331"/>
        <v>400</v>
      </c>
      <c r="Q7940" s="26">
        <f t="shared" si="7332"/>
        <v>100</v>
      </c>
      <c r="R7940" s="90"/>
      <c r="S7940" s="90"/>
      <c r="T7940" s="90"/>
      <c r="U7940" s="90"/>
      <c r="V7940" s="90"/>
      <c r="W7940" s="90"/>
      <c r="X7940" s="90"/>
      <c r="Y7940" s="90"/>
    </row>
    <row r="7941" spans="1:25" ht="15" customHeight="1" x14ac:dyDescent="0.25">
      <c r="A7941" s="63" t="s">
        <v>2466</v>
      </c>
      <c r="B7941" s="63" t="s">
        <v>81</v>
      </c>
      <c r="C7941" s="63" t="s">
        <v>326</v>
      </c>
      <c r="D7941" s="63" t="s">
        <v>2789</v>
      </c>
      <c r="E7941" s="63" t="s">
        <v>39</v>
      </c>
      <c r="F7941" s="64" t="s">
        <v>1</v>
      </c>
      <c r="G7941" s="53" t="s">
        <v>1</v>
      </c>
      <c r="H7941" s="65" t="s">
        <v>40</v>
      </c>
      <c r="I7941" s="31">
        <f t="shared" ref="I7941:K7941" si="7368">SUM(I7942:I7944)</f>
        <v>270556</v>
      </c>
      <c r="J7941" s="31">
        <f t="shared" si="7368"/>
        <v>175556</v>
      </c>
      <c r="K7941" s="31">
        <f t="shared" si="7368"/>
        <v>152700</v>
      </c>
      <c r="L7941" s="31">
        <f t="shared" si="7328"/>
        <v>17556</v>
      </c>
      <c r="M7941" s="31">
        <f t="shared" ref="M7941" si="7369">SUM(M7942:M7944)</f>
        <v>10300</v>
      </c>
      <c r="N7941" s="31">
        <f t="shared" ref="N7941:O7941" si="7370">SUM(N7942:N7944)</f>
        <v>7256</v>
      </c>
      <c r="O7941" s="31">
        <f t="shared" si="7370"/>
        <v>0</v>
      </c>
      <c r="P7941" s="31">
        <f t="shared" si="7331"/>
        <v>170256</v>
      </c>
      <c r="Q7941" s="31">
        <f t="shared" si="7332"/>
        <v>96.981020301214429</v>
      </c>
      <c r="R7941" s="94"/>
      <c r="S7941" s="94"/>
      <c r="T7941" s="94"/>
      <c r="U7941" s="94"/>
      <c r="V7941" s="94"/>
      <c r="W7941" s="94"/>
      <c r="X7941" s="94"/>
      <c r="Y7941" s="94"/>
    </row>
    <row r="7942" spans="1:25" ht="15" customHeight="1" x14ac:dyDescent="0.25">
      <c r="A7942" s="64" t="s">
        <v>2466</v>
      </c>
      <c r="B7942" s="64" t="s">
        <v>81</v>
      </c>
      <c r="C7942" s="64" t="s">
        <v>326</v>
      </c>
      <c r="D7942" s="64" t="s">
        <v>2789</v>
      </c>
      <c r="E7942" s="20" t="s">
        <v>41</v>
      </c>
      <c r="F7942" s="64"/>
      <c r="G7942" s="53" t="s">
        <v>144</v>
      </c>
      <c r="H7942" s="53" t="s">
        <v>40</v>
      </c>
      <c r="I7942" s="26">
        <v>261823</v>
      </c>
      <c r="J7942" s="26">
        <v>166823</v>
      </c>
      <c r="K7942" s="26">
        <v>150000</v>
      </c>
      <c r="L7942" s="26">
        <f t="shared" si="7328"/>
        <v>16823</v>
      </c>
      <c r="M7942" s="26">
        <v>10000</v>
      </c>
      <c r="N7942" s="26">
        <v>6823</v>
      </c>
      <c r="O7942" s="26"/>
      <c r="P7942" s="26">
        <f t="shared" si="7331"/>
        <v>166823</v>
      </c>
      <c r="Q7942" s="26">
        <f t="shared" si="7332"/>
        <v>100</v>
      </c>
      <c r="R7942" s="90"/>
      <c r="S7942" s="90"/>
      <c r="T7942" s="90"/>
      <c r="U7942" s="90"/>
      <c r="V7942" s="90"/>
      <c r="W7942" s="90"/>
      <c r="X7942" s="90"/>
      <c r="Y7942" s="90"/>
    </row>
    <row r="7943" spans="1:25" ht="15" customHeight="1" x14ac:dyDescent="0.25">
      <c r="A7943" s="64" t="s">
        <v>2466</v>
      </c>
      <c r="B7943" s="64" t="s">
        <v>81</v>
      </c>
      <c r="C7943" s="64" t="s">
        <v>326</v>
      </c>
      <c r="D7943" s="64" t="s">
        <v>2789</v>
      </c>
      <c r="E7943" s="20" t="s">
        <v>41</v>
      </c>
      <c r="F7943" s="64" t="s">
        <v>2796</v>
      </c>
      <c r="G7943" s="53" t="s">
        <v>144</v>
      </c>
      <c r="H7943" s="53" t="s">
        <v>49</v>
      </c>
      <c r="I7943" s="26">
        <v>3433</v>
      </c>
      <c r="J7943" s="26">
        <v>3433</v>
      </c>
      <c r="K7943" s="26">
        <v>2700</v>
      </c>
      <c r="L7943" s="26">
        <f t="shared" si="7328"/>
        <v>733</v>
      </c>
      <c r="M7943" s="26">
        <v>300</v>
      </c>
      <c r="N7943" s="26">
        <v>433</v>
      </c>
      <c r="O7943" s="26"/>
      <c r="P7943" s="26">
        <f t="shared" si="7331"/>
        <v>3433</v>
      </c>
      <c r="Q7943" s="26">
        <f t="shared" si="7332"/>
        <v>100</v>
      </c>
      <c r="R7943" s="90"/>
      <c r="S7943" s="90"/>
      <c r="T7943" s="90"/>
      <c r="U7943" s="90"/>
      <c r="V7943" s="90"/>
      <c r="W7943" s="90"/>
      <c r="X7943" s="90"/>
      <c r="Y7943" s="90"/>
    </row>
    <row r="7944" spans="1:25" ht="22.5" customHeight="1" x14ac:dyDescent="0.25">
      <c r="A7944" s="64" t="s">
        <v>2466</v>
      </c>
      <c r="B7944" s="64" t="s">
        <v>81</v>
      </c>
      <c r="C7944" s="64" t="s">
        <v>326</v>
      </c>
      <c r="D7944" s="64" t="s">
        <v>2789</v>
      </c>
      <c r="E7944" s="20" t="s">
        <v>41</v>
      </c>
      <c r="F7944" s="64" t="s">
        <v>2797</v>
      </c>
      <c r="G7944" s="53" t="s">
        <v>144</v>
      </c>
      <c r="H7944" s="53" t="s">
        <v>55</v>
      </c>
      <c r="I7944" s="26">
        <v>5300</v>
      </c>
      <c r="J7944" s="26">
        <v>5300</v>
      </c>
      <c r="K7944" s="26">
        <v>0</v>
      </c>
      <c r="L7944" s="26">
        <f t="shared" si="7328"/>
        <v>0</v>
      </c>
      <c r="M7944" s="26"/>
      <c r="N7944" s="26"/>
      <c r="O7944" s="26"/>
      <c r="P7944" s="26">
        <f t="shared" si="7331"/>
        <v>0</v>
      </c>
      <c r="Q7944" s="26">
        <f t="shared" si="7332"/>
        <v>0</v>
      </c>
      <c r="R7944" s="90"/>
      <c r="S7944" s="90"/>
      <c r="T7944" s="90"/>
      <c r="U7944" s="90"/>
      <c r="V7944" s="90"/>
      <c r="W7944" s="90"/>
      <c r="X7944" s="90"/>
      <c r="Y7944" s="90"/>
    </row>
    <row r="7945" spans="1:25" ht="22.5" customHeight="1" x14ac:dyDescent="0.25">
      <c r="A7945" s="63" t="s">
        <v>1</v>
      </c>
      <c r="B7945" s="63" t="s">
        <v>1</v>
      </c>
      <c r="C7945" s="63" t="s">
        <v>1</v>
      </c>
      <c r="D7945" s="65" t="s">
        <v>1</v>
      </c>
      <c r="E7945" s="65" t="s">
        <v>1</v>
      </c>
      <c r="F7945" s="65" t="s">
        <v>1</v>
      </c>
      <c r="G7945" s="65" t="s">
        <v>1</v>
      </c>
      <c r="H7945" s="66" t="s">
        <v>56</v>
      </c>
      <c r="I7945" s="30">
        <f t="shared" ref="I7945:K7946" si="7371">SUM(I7946)</f>
        <v>100</v>
      </c>
      <c r="J7945" s="30">
        <f t="shared" si="7371"/>
        <v>100</v>
      </c>
      <c r="K7945" s="30">
        <f t="shared" si="7371"/>
        <v>0</v>
      </c>
      <c r="L7945" s="30">
        <f t="shared" si="7328"/>
        <v>0</v>
      </c>
      <c r="M7945" s="30">
        <f t="shared" ref="M7945:M7946" si="7372">SUM(M7946)</f>
        <v>0</v>
      </c>
      <c r="N7945" s="30">
        <f t="shared" ref="N7945:O7946" si="7373">SUM(N7946)</f>
        <v>0</v>
      </c>
      <c r="O7945" s="30">
        <f t="shared" si="7373"/>
        <v>0</v>
      </c>
      <c r="P7945" s="30">
        <f t="shared" si="7331"/>
        <v>0</v>
      </c>
      <c r="Q7945" s="30">
        <f t="shared" si="7332"/>
        <v>0</v>
      </c>
      <c r="R7945" s="93"/>
      <c r="S7945" s="93"/>
      <c r="T7945" s="93"/>
      <c r="U7945" s="93"/>
      <c r="V7945" s="93"/>
      <c r="W7945" s="93"/>
      <c r="X7945" s="93"/>
      <c r="Y7945" s="93"/>
    </row>
    <row r="7946" spans="1:25" ht="15" customHeight="1" x14ac:dyDescent="0.25">
      <c r="A7946" s="63" t="s">
        <v>2466</v>
      </c>
      <c r="B7946" s="63" t="s">
        <v>81</v>
      </c>
      <c r="C7946" s="63" t="s">
        <v>326</v>
      </c>
      <c r="D7946" s="63" t="s">
        <v>2789</v>
      </c>
      <c r="E7946" s="65" t="s">
        <v>57</v>
      </c>
      <c r="F7946" s="65" t="s">
        <v>1</v>
      </c>
      <c r="G7946" s="65" t="s">
        <v>1</v>
      </c>
      <c r="H7946" s="65" t="s">
        <v>58</v>
      </c>
      <c r="I7946" s="31">
        <f t="shared" si="7371"/>
        <v>100</v>
      </c>
      <c r="J7946" s="31">
        <f t="shared" si="7371"/>
        <v>100</v>
      </c>
      <c r="K7946" s="31">
        <f t="shared" si="7371"/>
        <v>0</v>
      </c>
      <c r="L7946" s="31">
        <f t="shared" si="7328"/>
        <v>0</v>
      </c>
      <c r="M7946" s="31">
        <f t="shared" si="7372"/>
        <v>0</v>
      </c>
      <c r="N7946" s="31">
        <f t="shared" si="7373"/>
        <v>0</v>
      </c>
      <c r="O7946" s="31">
        <f t="shared" si="7373"/>
        <v>0</v>
      </c>
      <c r="P7946" s="31">
        <f t="shared" si="7331"/>
        <v>0</v>
      </c>
      <c r="Q7946" s="31">
        <f t="shared" si="7332"/>
        <v>0</v>
      </c>
      <c r="R7946" s="94"/>
      <c r="S7946" s="94"/>
      <c r="T7946" s="94"/>
      <c r="U7946" s="94"/>
      <c r="V7946" s="94"/>
      <c r="W7946" s="94"/>
      <c r="X7946" s="94"/>
      <c r="Y7946" s="94"/>
    </row>
    <row r="7947" spans="1:25" ht="15" customHeight="1" x14ac:dyDescent="0.25">
      <c r="A7947" s="64" t="s">
        <v>2466</v>
      </c>
      <c r="B7947" s="64" t="s">
        <v>81</v>
      </c>
      <c r="C7947" s="64" t="s">
        <v>326</v>
      </c>
      <c r="D7947" s="64" t="s">
        <v>2789</v>
      </c>
      <c r="E7947" s="20" t="s">
        <v>68</v>
      </c>
      <c r="F7947" s="64"/>
      <c r="G7947" s="53" t="s">
        <v>144</v>
      </c>
      <c r="H7947" s="53" t="s">
        <v>67</v>
      </c>
      <c r="I7947" s="26">
        <v>100</v>
      </c>
      <c r="J7947" s="26">
        <v>100</v>
      </c>
      <c r="K7947" s="26">
        <v>0</v>
      </c>
      <c r="L7947" s="26">
        <f t="shared" si="7328"/>
        <v>0</v>
      </c>
      <c r="M7947" s="26"/>
      <c r="N7947" s="26"/>
      <c r="O7947" s="26"/>
      <c r="P7947" s="26">
        <f t="shared" si="7331"/>
        <v>0</v>
      </c>
      <c r="Q7947" s="26">
        <f t="shared" si="7332"/>
        <v>0</v>
      </c>
      <c r="R7947" s="90"/>
      <c r="S7947" s="90"/>
      <c r="T7947" s="90"/>
      <c r="U7947" s="90"/>
      <c r="V7947" s="90"/>
      <c r="W7947" s="90"/>
      <c r="X7947" s="90"/>
      <c r="Y7947" s="90"/>
    </row>
    <row r="7948" spans="1:25" ht="22.5" customHeight="1" x14ac:dyDescent="0.25">
      <c r="A7948" s="63" t="s">
        <v>1</v>
      </c>
      <c r="B7948" s="63" t="s">
        <v>1</v>
      </c>
      <c r="C7948" s="63" t="s">
        <v>1</v>
      </c>
      <c r="D7948" s="65" t="s">
        <v>1</v>
      </c>
      <c r="E7948" s="65" t="s">
        <v>1</v>
      </c>
      <c r="F7948" s="65" t="s">
        <v>1</v>
      </c>
      <c r="G7948" s="65" t="s">
        <v>1</v>
      </c>
      <c r="H7948" s="66" t="s">
        <v>69</v>
      </c>
      <c r="I7948" s="30">
        <f t="shared" ref="I7948:K7949" si="7374">SUM(I7949)</f>
        <v>30000</v>
      </c>
      <c r="J7948" s="30">
        <f t="shared" si="7374"/>
        <v>0</v>
      </c>
      <c r="K7948" s="30">
        <f t="shared" si="7374"/>
        <v>0</v>
      </c>
      <c r="L7948" s="30">
        <f t="shared" si="7328"/>
        <v>0</v>
      </c>
      <c r="M7948" s="30">
        <f t="shared" ref="M7948:M7949" si="7375">SUM(M7949)</f>
        <v>0</v>
      </c>
      <c r="N7948" s="30">
        <f t="shared" ref="N7948:O7949" si="7376">SUM(N7949)</f>
        <v>0</v>
      </c>
      <c r="O7948" s="30">
        <f t="shared" si="7376"/>
        <v>0</v>
      </c>
      <c r="P7948" s="30">
        <f t="shared" si="7331"/>
        <v>0</v>
      </c>
      <c r="Q7948" s="30" t="str">
        <f t="shared" si="7332"/>
        <v>-</v>
      </c>
      <c r="R7948" s="93"/>
      <c r="S7948" s="93"/>
      <c r="T7948" s="93"/>
      <c r="U7948" s="93"/>
      <c r="V7948" s="93"/>
      <c r="W7948" s="93"/>
      <c r="X7948" s="93"/>
      <c r="Y7948" s="93"/>
    </row>
    <row r="7949" spans="1:25" ht="15" customHeight="1" x14ac:dyDescent="0.25">
      <c r="A7949" s="63" t="s">
        <v>2466</v>
      </c>
      <c r="B7949" s="63" t="s">
        <v>81</v>
      </c>
      <c r="C7949" s="63" t="s">
        <v>326</v>
      </c>
      <c r="D7949" s="63" t="s">
        <v>2789</v>
      </c>
      <c r="E7949" s="65" t="s">
        <v>70</v>
      </c>
      <c r="F7949" s="65" t="s">
        <v>1</v>
      </c>
      <c r="G7949" s="65" t="s">
        <v>1</v>
      </c>
      <c r="H7949" s="65" t="s">
        <v>71</v>
      </c>
      <c r="I7949" s="31">
        <f t="shared" si="7374"/>
        <v>30000</v>
      </c>
      <c r="J7949" s="31">
        <f t="shared" si="7374"/>
        <v>0</v>
      </c>
      <c r="K7949" s="31">
        <f t="shared" si="7374"/>
        <v>0</v>
      </c>
      <c r="L7949" s="31">
        <f t="shared" si="7328"/>
        <v>0</v>
      </c>
      <c r="M7949" s="31">
        <f t="shared" si="7375"/>
        <v>0</v>
      </c>
      <c r="N7949" s="31">
        <f t="shared" si="7376"/>
        <v>0</v>
      </c>
      <c r="O7949" s="31">
        <f t="shared" si="7376"/>
        <v>0</v>
      </c>
      <c r="P7949" s="31">
        <f t="shared" si="7331"/>
        <v>0</v>
      </c>
      <c r="Q7949" s="31" t="str">
        <f t="shared" si="7332"/>
        <v>-</v>
      </c>
      <c r="R7949" s="94"/>
      <c r="S7949" s="94"/>
      <c r="T7949" s="94"/>
      <c r="U7949" s="94"/>
      <c r="V7949" s="94"/>
      <c r="W7949" s="94"/>
      <c r="X7949" s="94"/>
      <c r="Y7949" s="94"/>
    </row>
    <row r="7950" spans="1:25" ht="15" customHeight="1" x14ac:dyDescent="0.25">
      <c r="A7950" s="64" t="s">
        <v>2466</v>
      </c>
      <c r="B7950" s="64" t="s">
        <v>81</v>
      </c>
      <c r="C7950" s="64" t="s">
        <v>326</v>
      </c>
      <c r="D7950" s="64" t="s">
        <v>2789</v>
      </c>
      <c r="E7950" s="20" t="s">
        <v>74</v>
      </c>
      <c r="F7950" s="64"/>
      <c r="G7950" s="53" t="s">
        <v>144</v>
      </c>
      <c r="H7950" s="53" t="s">
        <v>73</v>
      </c>
      <c r="I7950" s="26">
        <v>30000</v>
      </c>
      <c r="J7950" s="26">
        <v>0</v>
      </c>
      <c r="K7950" s="26">
        <v>0</v>
      </c>
      <c r="L7950" s="26">
        <f t="shared" si="7328"/>
        <v>0</v>
      </c>
      <c r="M7950" s="26"/>
      <c r="N7950" s="26"/>
      <c r="O7950" s="26"/>
      <c r="P7950" s="26">
        <f t="shared" si="7331"/>
        <v>0</v>
      </c>
      <c r="Q7950" s="26" t="str">
        <f t="shared" si="7332"/>
        <v>-</v>
      </c>
      <c r="R7950" s="90"/>
      <c r="S7950" s="90"/>
      <c r="T7950" s="90"/>
      <c r="U7950" s="90"/>
      <c r="V7950" s="90"/>
      <c r="W7950" s="90"/>
      <c r="X7950" s="90"/>
      <c r="Y7950" s="90"/>
    </row>
    <row r="7951" spans="1:25" ht="15" customHeight="1" x14ac:dyDescent="0.25">
      <c r="A7951" s="53" t="s">
        <v>1</v>
      </c>
      <c r="B7951" s="53" t="s">
        <v>1</v>
      </c>
      <c r="C7951" s="53" t="s">
        <v>1</v>
      </c>
      <c r="D7951" s="53" t="s">
        <v>1</v>
      </c>
      <c r="E7951" s="53" t="s">
        <v>1</v>
      </c>
      <c r="F7951" s="53" t="s">
        <v>1</v>
      </c>
      <c r="G7951" s="53" t="s">
        <v>1</v>
      </c>
      <c r="H7951" s="66" t="s">
        <v>2798</v>
      </c>
      <c r="I7951" s="30">
        <f t="shared" ref="I7951:K7951" si="7377">SUM(I7921,I7945,I7948)</f>
        <v>1946606</v>
      </c>
      <c r="J7951" s="30">
        <f t="shared" si="7377"/>
        <v>1749106</v>
      </c>
      <c r="K7951" s="30">
        <f t="shared" si="7377"/>
        <v>1103358</v>
      </c>
      <c r="L7951" s="30">
        <f t="shared" si="7328"/>
        <v>433106</v>
      </c>
      <c r="M7951" s="30">
        <f t="shared" ref="M7951" si="7378">SUM(M7921,M7945,M7948)</f>
        <v>152000</v>
      </c>
      <c r="N7951" s="30">
        <f t="shared" ref="N7951:O7951" si="7379">SUM(N7921,N7945,N7948)</f>
        <v>145906</v>
      </c>
      <c r="O7951" s="30">
        <f t="shared" si="7379"/>
        <v>135200</v>
      </c>
      <c r="P7951" s="30">
        <f t="shared" si="7331"/>
        <v>1536464</v>
      </c>
      <c r="Q7951" s="30">
        <f t="shared" si="7332"/>
        <v>87.842817988160803</v>
      </c>
      <c r="R7951" s="93"/>
      <c r="S7951" s="93"/>
      <c r="T7951" s="93"/>
      <c r="U7951" s="93"/>
      <c r="V7951" s="93"/>
      <c r="W7951" s="93"/>
      <c r="X7951" s="93"/>
      <c r="Y7951" s="93"/>
    </row>
    <row r="7952" spans="1:25" ht="15" customHeight="1" thickBot="1" x14ac:dyDescent="0.3">
      <c r="A7952" s="53" t="s">
        <v>1</v>
      </c>
      <c r="B7952" s="53" t="s">
        <v>1</v>
      </c>
      <c r="C7952" s="53" t="s">
        <v>1</v>
      </c>
      <c r="D7952" s="53" t="s">
        <v>1</v>
      </c>
      <c r="E7952" s="53" t="s">
        <v>1</v>
      </c>
      <c r="F7952" s="53" t="s">
        <v>1</v>
      </c>
      <c r="G7952" s="53" t="s">
        <v>1</v>
      </c>
      <c r="H7952" s="65" t="s">
        <v>76</v>
      </c>
      <c r="I7952" s="31"/>
      <c r="J7952" s="31"/>
      <c r="K7952" s="31">
        <v>0</v>
      </c>
      <c r="L7952" s="31"/>
      <c r="M7952" s="31"/>
      <c r="N7952" s="31"/>
      <c r="O7952" s="31"/>
      <c r="P7952" s="31"/>
      <c r="Q7952" s="31"/>
      <c r="R7952" s="94"/>
      <c r="S7952" s="94"/>
      <c r="T7952" s="94"/>
      <c r="U7952" s="94"/>
      <c r="V7952" s="94"/>
      <c r="W7952" s="94"/>
      <c r="X7952" s="94"/>
      <c r="Y7952" s="94"/>
    </row>
    <row r="7953" spans="1:25" ht="47.25" customHeight="1" thickBot="1" x14ac:dyDescent="0.3">
      <c r="A7953" s="110" t="s">
        <v>1</v>
      </c>
      <c r="B7953" s="110" t="s">
        <v>1</v>
      </c>
      <c r="C7953" s="110" t="s">
        <v>1</v>
      </c>
      <c r="D7953" s="110" t="s">
        <v>1</v>
      </c>
      <c r="E7953" s="110" t="s">
        <v>1</v>
      </c>
      <c r="F7953" s="110" t="s">
        <v>1</v>
      </c>
      <c r="G7953" s="110" t="s">
        <v>1</v>
      </c>
      <c r="H7953" s="28" t="s">
        <v>77</v>
      </c>
      <c r="I7953" s="109" t="s">
        <v>3984</v>
      </c>
      <c r="J7953" s="109" t="s">
        <v>11</v>
      </c>
      <c r="K7953" s="109" t="s">
        <v>3989</v>
      </c>
      <c r="L7953" s="109" t="s">
        <v>3985</v>
      </c>
      <c r="M7953" s="109" t="s">
        <v>4027</v>
      </c>
      <c r="N7953" s="109" t="s">
        <v>3988</v>
      </c>
      <c r="O7953" s="109" t="s">
        <v>3986</v>
      </c>
      <c r="P7953" s="109" t="s">
        <v>3987</v>
      </c>
      <c r="Q7953" s="109" t="s">
        <v>3695</v>
      </c>
      <c r="R7953" s="91"/>
      <c r="S7953" s="91"/>
      <c r="T7953" s="91"/>
      <c r="U7953" s="91"/>
      <c r="V7953" s="91"/>
      <c r="W7953" s="91"/>
      <c r="X7953" s="91"/>
      <c r="Y7953" s="91"/>
    </row>
    <row r="7954" spans="1:25" ht="15" customHeight="1" x14ac:dyDescent="0.25">
      <c r="A7954" s="111"/>
      <c r="B7954" s="111"/>
      <c r="C7954" s="111"/>
      <c r="D7954" s="111"/>
      <c r="E7954" s="111"/>
      <c r="F7954" s="111"/>
      <c r="G7954" s="111"/>
      <c r="H7954" s="67" t="s">
        <v>1</v>
      </c>
      <c r="I7954" s="29">
        <v>1</v>
      </c>
      <c r="J7954" s="29">
        <v>2</v>
      </c>
      <c r="K7954" s="29">
        <v>3</v>
      </c>
      <c r="L7954" s="29" t="s">
        <v>3478</v>
      </c>
      <c r="M7954" s="29">
        <v>5</v>
      </c>
      <c r="N7954" s="29">
        <v>6</v>
      </c>
      <c r="O7954" s="29">
        <v>7</v>
      </c>
      <c r="P7954" s="29" t="s">
        <v>3696</v>
      </c>
      <c r="Q7954" s="29">
        <v>9</v>
      </c>
      <c r="R7954" s="92"/>
      <c r="S7954" s="92"/>
      <c r="T7954" s="92"/>
      <c r="U7954" s="92"/>
      <c r="V7954" s="92"/>
      <c r="W7954" s="92"/>
      <c r="X7954" s="92"/>
      <c r="Y7954" s="92"/>
    </row>
    <row r="7955" spans="1:25" ht="15" customHeight="1" x14ac:dyDescent="0.25">
      <c r="A7955" s="111"/>
      <c r="B7955" s="111"/>
      <c r="C7955" s="111"/>
      <c r="D7955" s="111"/>
      <c r="E7955" s="111"/>
      <c r="F7955" s="111"/>
      <c r="G7955" s="111"/>
      <c r="H7955" s="68" t="s">
        <v>157</v>
      </c>
      <c r="I7955" s="32">
        <f t="shared" ref="I7955:K7955" si="7380">SUM(I7951)</f>
        <v>1946606</v>
      </c>
      <c r="J7955" s="32">
        <f t="shared" si="7380"/>
        <v>1749106</v>
      </c>
      <c r="K7955" s="32">
        <f t="shared" si="7380"/>
        <v>1103358</v>
      </c>
      <c r="L7955" s="32">
        <f t="shared" ref="L7955:L8015" si="7381">SUM(M7955:O7955)</f>
        <v>433106</v>
      </c>
      <c r="M7955" s="32">
        <f t="shared" ref="M7955" si="7382">SUM(M7951)</f>
        <v>152000</v>
      </c>
      <c r="N7955" s="32">
        <f t="shared" ref="N7955:O7955" si="7383">SUM(N7951)</f>
        <v>145906</v>
      </c>
      <c r="O7955" s="32">
        <f t="shared" si="7383"/>
        <v>135200</v>
      </c>
      <c r="P7955" s="32">
        <f t="shared" ref="P7955:P8015" si="7384">K7955+L7955</f>
        <v>1536464</v>
      </c>
      <c r="Q7955" s="32">
        <f t="shared" ref="Q7955:Q8015" si="7385">IF(J7955=0,"-",P7955/J7955*100)</f>
        <v>87.842817988160803</v>
      </c>
      <c r="R7955" s="90"/>
      <c r="S7955" s="90"/>
      <c r="T7955" s="90"/>
      <c r="U7955" s="90"/>
      <c r="V7955" s="90"/>
      <c r="W7955" s="90"/>
      <c r="X7955" s="90"/>
      <c r="Y7955" s="90"/>
    </row>
    <row r="7956" spans="1:25" ht="15" customHeight="1" x14ac:dyDescent="0.25">
      <c r="A7956" s="111"/>
      <c r="B7956" s="111"/>
      <c r="C7956" s="111"/>
      <c r="D7956" s="111"/>
      <c r="E7956" s="111"/>
      <c r="F7956" s="111"/>
      <c r="G7956" s="111"/>
      <c r="H7956" s="69" t="s">
        <v>79</v>
      </c>
      <c r="I7956" s="32">
        <f t="shared" ref="I7956:K7956" si="7386">SUM(I7955)</f>
        <v>1946606</v>
      </c>
      <c r="J7956" s="32">
        <f t="shared" si="7386"/>
        <v>1749106</v>
      </c>
      <c r="K7956" s="32">
        <f t="shared" si="7386"/>
        <v>1103358</v>
      </c>
      <c r="L7956" s="32">
        <f t="shared" si="7381"/>
        <v>433106</v>
      </c>
      <c r="M7956" s="32">
        <f t="shared" ref="M7956" si="7387">SUM(M7955)</f>
        <v>152000</v>
      </c>
      <c r="N7956" s="32">
        <f t="shared" ref="N7956:O7956" si="7388">SUM(N7955)</f>
        <v>145906</v>
      </c>
      <c r="O7956" s="32">
        <f t="shared" si="7388"/>
        <v>135200</v>
      </c>
      <c r="P7956" s="32">
        <f t="shared" si="7384"/>
        <v>1536464</v>
      </c>
      <c r="Q7956" s="32">
        <f t="shared" si="7385"/>
        <v>87.842817988160803</v>
      </c>
      <c r="R7956" s="90"/>
      <c r="S7956" s="90"/>
      <c r="T7956" s="90"/>
      <c r="U7956" s="90"/>
      <c r="V7956" s="90"/>
      <c r="W7956" s="90"/>
      <c r="X7956" s="90"/>
      <c r="Y7956" s="90"/>
    </row>
    <row r="7957" spans="1:25" ht="15" customHeight="1" x14ac:dyDescent="0.25">
      <c r="A7957" s="112"/>
      <c r="B7957" s="112"/>
      <c r="C7957" s="112"/>
      <c r="D7957" s="112"/>
      <c r="E7957" s="112"/>
      <c r="F7957" s="112"/>
      <c r="G7957" s="112"/>
      <c r="I7957" s="27"/>
      <c r="J7957" s="27"/>
      <c r="K7957" s="27">
        <v>0</v>
      </c>
      <c r="L7957" s="27"/>
      <c r="M7957" s="27"/>
      <c r="N7957" s="27"/>
      <c r="O7957" s="27"/>
      <c r="P7957" s="27"/>
      <c r="Q7957" s="27"/>
      <c r="R7957" s="27"/>
      <c r="S7957" s="27"/>
      <c r="T7957" s="27"/>
      <c r="U7957" s="27"/>
      <c r="V7957" s="27"/>
      <c r="W7957" s="27"/>
      <c r="X7957" s="27"/>
      <c r="Y7957" s="27"/>
    </row>
    <row r="7958" spans="1:25" ht="15" customHeight="1" thickBot="1" x14ac:dyDescent="0.3">
      <c r="A7958" s="53" t="s">
        <v>1</v>
      </c>
      <c r="B7958" s="53" t="s">
        <v>1</v>
      </c>
      <c r="C7958" s="53" t="s">
        <v>1</v>
      </c>
      <c r="D7958" s="53" t="s">
        <v>1</v>
      </c>
      <c r="E7958" s="53" t="s">
        <v>1</v>
      </c>
      <c r="F7958" s="53" t="s">
        <v>1</v>
      </c>
      <c r="G7958" s="53" t="s">
        <v>1</v>
      </c>
      <c r="H7958" s="21" t="s">
        <v>1</v>
      </c>
      <c r="I7958" s="33"/>
      <c r="J7958" s="33"/>
      <c r="K7958" s="33">
        <v>0</v>
      </c>
      <c r="L7958" s="33"/>
      <c r="M7958" s="33"/>
      <c r="N7958" s="33"/>
      <c r="O7958" s="33"/>
      <c r="P7958" s="33"/>
      <c r="Q7958" s="33"/>
      <c r="R7958" s="33"/>
      <c r="S7958" s="33"/>
      <c r="T7958" s="33"/>
      <c r="U7958" s="33"/>
      <c r="V7958" s="33"/>
      <c r="W7958" s="33"/>
      <c r="X7958" s="33"/>
      <c r="Y7958" s="33"/>
    </row>
    <row r="7959" spans="1:25" ht="45.75" customHeight="1" thickBot="1" x14ac:dyDescent="0.3">
      <c r="A7959" s="28" t="s">
        <v>4</v>
      </c>
      <c r="B7959" s="28" t="s">
        <v>5</v>
      </c>
      <c r="C7959" s="28" t="s">
        <v>6</v>
      </c>
      <c r="D7959" s="57" t="s">
        <v>1</v>
      </c>
      <c r="E7959" s="28" t="s">
        <v>7</v>
      </c>
      <c r="F7959" s="28" t="s">
        <v>8</v>
      </c>
      <c r="G7959" s="28" t="s">
        <v>9</v>
      </c>
      <c r="H7959" s="28" t="s">
        <v>10</v>
      </c>
      <c r="I7959" s="109" t="s">
        <v>3984</v>
      </c>
      <c r="J7959" s="109" t="s">
        <v>11</v>
      </c>
      <c r="K7959" s="109" t="s">
        <v>3989</v>
      </c>
      <c r="L7959" s="109" t="s">
        <v>3985</v>
      </c>
      <c r="M7959" s="109" t="s">
        <v>4027</v>
      </c>
      <c r="N7959" s="109" t="s">
        <v>3988</v>
      </c>
      <c r="O7959" s="109" t="s">
        <v>3986</v>
      </c>
      <c r="P7959" s="109" t="s">
        <v>3987</v>
      </c>
      <c r="Q7959" s="109" t="s">
        <v>3695</v>
      </c>
      <c r="R7959" s="91"/>
      <c r="S7959" s="91"/>
      <c r="T7959" s="91"/>
      <c r="U7959" s="91"/>
      <c r="V7959" s="91"/>
      <c r="W7959" s="91"/>
      <c r="X7959" s="91"/>
      <c r="Y7959" s="91"/>
    </row>
    <row r="7960" spans="1:25" ht="15" customHeight="1" x14ac:dyDescent="0.25">
      <c r="A7960" s="58" t="s">
        <v>1</v>
      </c>
      <c r="B7960" s="58" t="s">
        <v>1</v>
      </c>
      <c r="C7960" s="58" t="s">
        <v>1</v>
      </c>
      <c r="D7960" s="59" t="s">
        <v>1</v>
      </c>
      <c r="E7960" s="59" t="s">
        <v>1</v>
      </c>
      <c r="F7960" s="60" t="s">
        <v>1</v>
      </c>
      <c r="G7960" s="61" t="s">
        <v>1</v>
      </c>
      <c r="H7960" s="62" t="s">
        <v>1</v>
      </c>
      <c r="I7960" s="29">
        <v>1</v>
      </c>
      <c r="J7960" s="29">
        <v>2</v>
      </c>
      <c r="K7960" s="29">
        <v>3</v>
      </c>
      <c r="L7960" s="29" t="s">
        <v>3478</v>
      </c>
      <c r="M7960" s="29">
        <v>5</v>
      </c>
      <c r="N7960" s="29">
        <v>6</v>
      </c>
      <c r="O7960" s="29">
        <v>7</v>
      </c>
      <c r="P7960" s="29" t="s">
        <v>3696</v>
      </c>
      <c r="Q7960" s="29">
        <v>9</v>
      </c>
      <c r="R7960" s="92"/>
      <c r="S7960" s="92"/>
      <c r="T7960" s="92"/>
      <c r="U7960" s="92"/>
      <c r="V7960" s="92"/>
      <c r="W7960" s="92"/>
      <c r="X7960" s="92"/>
      <c r="Y7960" s="92"/>
    </row>
    <row r="7961" spans="1:25" ht="15" customHeight="1" x14ac:dyDescent="0.25">
      <c r="A7961" s="63" t="s">
        <v>2466</v>
      </c>
      <c r="B7961" s="63" t="s">
        <v>81</v>
      </c>
      <c r="C7961" s="64" t="s">
        <v>1118</v>
      </c>
      <c r="D7961" s="64" t="s">
        <v>2799</v>
      </c>
      <c r="E7961" s="65" t="s">
        <v>1</v>
      </c>
      <c r="F7961" s="65" t="s">
        <v>1</v>
      </c>
      <c r="G7961" s="65" t="s">
        <v>1</v>
      </c>
      <c r="H7961" s="65" t="s">
        <v>2800</v>
      </c>
      <c r="I7961" s="26">
        <v>0</v>
      </c>
      <c r="J7961" s="26" t="s">
        <v>1</v>
      </c>
      <c r="K7961" s="26">
        <v>0</v>
      </c>
      <c r="L7961" s="26"/>
      <c r="M7961" s="26"/>
      <c r="N7961" s="26"/>
      <c r="O7961" s="26"/>
      <c r="P7961" s="26"/>
      <c r="Q7961" s="26"/>
      <c r="R7961" s="90"/>
      <c r="S7961" s="90"/>
      <c r="T7961" s="90"/>
      <c r="U7961" s="90"/>
      <c r="V7961" s="90"/>
      <c r="W7961" s="90"/>
      <c r="X7961" s="90"/>
      <c r="Y7961" s="90"/>
    </row>
    <row r="7962" spans="1:25" ht="22.5" customHeight="1" x14ac:dyDescent="0.25">
      <c r="A7962" s="63" t="s">
        <v>1</v>
      </c>
      <c r="B7962" s="63" t="s">
        <v>1</v>
      </c>
      <c r="C7962" s="63" t="s">
        <v>1</v>
      </c>
      <c r="D7962" s="65" t="s">
        <v>1</v>
      </c>
      <c r="E7962" s="65" t="s">
        <v>1</v>
      </c>
      <c r="F7962" s="65" t="s">
        <v>1</v>
      </c>
      <c r="G7962" s="65" t="s">
        <v>1</v>
      </c>
      <c r="H7962" s="66" t="s">
        <v>15</v>
      </c>
      <c r="I7962" s="30">
        <f t="shared" ref="I7962:K7962" si="7389">SUM(I7963,I7971,I7973)</f>
        <v>1062622</v>
      </c>
      <c r="J7962" s="30">
        <f t="shared" si="7389"/>
        <v>1021622</v>
      </c>
      <c r="K7962" s="30">
        <f t="shared" si="7389"/>
        <v>540383</v>
      </c>
      <c r="L7962" s="30">
        <f t="shared" si="7381"/>
        <v>240951</v>
      </c>
      <c r="M7962" s="30">
        <f t="shared" ref="M7962" si="7390">SUM(M7963,M7971,M7973)</f>
        <v>80517</v>
      </c>
      <c r="N7962" s="30">
        <f t="shared" ref="N7962:O7962" si="7391">SUM(N7963,N7971,N7973)</f>
        <v>80217</v>
      </c>
      <c r="O7962" s="30">
        <f t="shared" si="7391"/>
        <v>80217</v>
      </c>
      <c r="P7962" s="30">
        <f t="shared" si="7384"/>
        <v>781334</v>
      </c>
      <c r="Q7962" s="30">
        <f t="shared" si="7385"/>
        <v>76.479754742947975</v>
      </c>
      <c r="R7962" s="93"/>
      <c r="S7962" s="93"/>
      <c r="T7962" s="93"/>
      <c r="U7962" s="93"/>
      <c r="V7962" s="93"/>
      <c r="W7962" s="93"/>
      <c r="X7962" s="93"/>
      <c r="Y7962" s="93"/>
    </row>
    <row r="7963" spans="1:25" ht="15" customHeight="1" x14ac:dyDescent="0.25">
      <c r="A7963" s="63" t="s">
        <v>2466</v>
      </c>
      <c r="B7963" s="63" t="s">
        <v>81</v>
      </c>
      <c r="C7963" s="63" t="s">
        <v>1118</v>
      </c>
      <c r="D7963" s="63" t="s">
        <v>2799</v>
      </c>
      <c r="E7963" s="65" t="s">
        <v>16</v>
      </c>
      <c r="F7963" s="65" t="s">
        <v>1</v>
      </c>
      <c r="G7963" s="65" t="s">
        <v>1</v>
      </c>
      <c r="H7963" s="65" t="s">
        <v>17</v>
      </c>
      <c r="I7963" s="31">
        <f t="shared" ref="I7963:K7963" si="7392">SUM(I7964:I7965)</f>
        <v>719846</v>
      </c>
      <c r="J7963" s="31">
        <f t="shared" si="7392"/>
        <v>719846</v>
      </c>
      <c r="K7963" s="31">
        <f t="shared" si="7392"/>
        <v>385071</v>
      </c>
      <c r="L7963" s="31">
        <f t="shared" si="7381"/>
        <v>168198</v>
      </c>
      <c r="M7963" s="31">
        <f t="shared" ref="M7963" si="7393">SUM(M7964:M7965)</f>
        <v>56066</v>
      </c>
      <c r="N7963" s="31">
        <f t="shared" ref="N7963:O7963" si="7394">SUM(N7964:N7965)</f>
        <v>56066</v>
      </c>
      <c r="O7963" s="31">
        <f t="shared" si="7394"/>
        <v>56066</v>
      </c>
      <c r="P7963" s="31">
        <f t="shared" si="7384"/>
        <v>553269</v>
      </c>
      <c r="Q7963" s="31">
        <f t="shared" si="7385"/>
        <v>76.859356028928403</v>
      </c>
      <c r="R7963" s="94"/>
      <c r="S7963" s="94"/>
      <c r="T7963" s="94"/>
      <c r="U7963" s="94"/>
      <c r="V7963" s="94"/>
      <c r="W7963" s="94"/>
      <c r="X7963" s="94"/>
      <c r="Y7963" s="94"/>
    </row>
    <row r="7964" spans="1:25" ht="15" customHeight="1" x14ac:dyDescent="0.25">
      <c r="A7964" s="64" t="s">
        <v>2466</v>
      </c>
      <c r="B7964" s="64" t="s">
        <v>81</v>
      </c>
      <c r="C7964" s="64" t="s">
        <v>1118</v>
      </c>
      <c r="D7964" s="64" t="s">
        <v>2799</v>
      </c>
      <c r="E7964" s="20" t="s">
        <v>19</v>
      </c>
      <c r="F7964" s="64"/>
      <c r="G7964" s="53" t="s">
        <v>144</v>
      </c>
      <c r="H7964" s="53" t="s">
        <v>18</v>
      </c>
      <c r="I7964" s="26">
        <v>631012</v>
      </c>
      <c r="J7964" s="26">
        <v>631012</v>
      </c>
      <c r="K7964" s="26">
        <v>325000</v>
      </c>
      <c r="L7964" s="26">
        <f t="shared" si="7381"/>
        <v>150000</v>
      </c>
      <c r="M7964" s="26">
        <v>50000</v>
      </c>
      <c r="N7964" s="26">
        <v>50000</v>
      </c>
      <c r="O7964" s="26">
        <v>50000</v>
      </c>
      <c r="P7964" s="26">
        <f t="shared" si="7384"/>
        <v>475000</v>
      </c>
      <c r="Q7964" s="26">
        <f t="shared" si="7385"/>
        <v>75.275906004957122</v>
      </c>
      <c r="R7964" s="90"/>
      <c r="S7964" s="90"/>
      <c r="T7964" s="90"/>
      <c r="U7964" s="90"/>
      <c r="V7964" s="90"/>
      <c r="W7964" s="90"/>
      <c r="X7964" s="90"/>
      <c r="Y7964" s="90"/>
    </row>
    <row r="7965" spans="1:25" ht="15" customHeight="1" x14ac:dyDescent="0.25">
      <c r="A7965" s="63" t="s">
        <v>2466</v>
      </c>
      <c r="B7965" s="63" t="s">
        <v>81</v>
      </c>
      <c r="C7965" s="63" t="s">
        <v>1118</v>
      </c>
      <c r="D7965" s="63" t="s">
        <v>2799</v>
      </c>
      <c r="E7965" s="63" t="s">
        <v>21</v>
      </c>
      <c r="F7965" s="64" t="s">
        <v>1</v>
      </c>
      <c r="G7965" s="53" t="s">
        <v>1</v>
      </c>
      <c r="H7965" s="65" t="s">
        <v>22</v>
      </c>
      <c r="I7965" s="31">
        <f t="shared" ref="I7965:K7965" si="7395">SUM(I7966:I7970)</f>
        <v>88834</v>
      </c>
      <c r="J7965" s="31">
        <f t="shared" si="7395"/>
        <v>88834</v>
      </c>
      <c r="K7965" s="31">
        <f t="shared" si="7395"/>
        <v>60071</v>
      </c>
      <c r="L7965" s="31">
        <f t="shared" si="7381"/>
        <v>18198</v>
      </c>
      <c r="M7965" s="31">
        <f t="shared" ref="M7965" si="7396">SUM(M7966:M7970)</f>
        <v>6066</v>
      </c>
      <c r="N7965" s="31">
        <f t="shared" ref="N7965:O7965" si="7397">SUM(N7966:N7970)</f>
        <v>6066</v>
      </c>
      <c r="O7965" s="31">
        <f t="shared" si="7397"/>
        <v>6066</v>
      </c>
      <c r="P7965" s="31">
        <f t="shared" si="7384"/>
        <v>78269</v>
      </c>
      <c r="Q7965" s="31">
        <f t="shared" si="7385"/>
        <v>88.107031091699128</v>
      </c>
      <c r="R7965" s="94"/>
      <c r="S7965" s="94"/>
      <c r="T7965" s="94"/>
      <c r="U7965" s="94"/>
      <c r="V7965" s="94"/>
      <c r="W7965" s="94"/>
      <c r="X7965" s="94"/>
      <c r="Y7965" s="94"/>
    </row>
    <row r="7966" spans="1:25" ht="15" customHeight="1" x14ac:dyDescent="0.25">
      <c r="A7966" s="64" t="s">
        <v>2466</v>
      </c>
      <c r="B7966" s="64" t="s">
        <v>81</v>
      </c>
      <c r="C7966" s="64" t="s">
        <v>1118</v>
      </c>
      <c r="D7966" s="64" t="s">
        <v>2799</v>
      </c>
      <c r="E7966" s="20" t="s">
        <v>23</v>
      </c>
      <c r="F7966" s="64" t="s">
        <v>2801</v>
      </c>
      <c r="G7966" s="53" t="s">
        <v>144</v>
      </c>
      <c r="H7966" s="53" t="s">
        <v>85</v>
      </c>
      <c r="I7966" s="26">
        <v>13000</v>
      </c>
      <c r="J7966" s="26">
        <v>13000</v>
      </c>
      <c r="K7966" s="26">
        <v>9800</v>
      </c>
      <c r="L7966" s="26">
        <f t="shared" si="7381"/>
        <v>3198</v>
      </c>
      <c r="M7966" s="26">
        <v>1066</v>
      </c>
      <c r="N7966" s="26">
        <v>1066</v>
      </c>
      <c r="O7966" s="26">
        <v>1066</v>
      </c>
      <c r="P7966" s="26">
        <f t="shared" si="7384"/>
        <v>12998</v>
      </c>
      <c r="Q7966" s="26">
        <f t="shared" si="7385"/>
        <v>99.984615384615381</v>
      </c>
      <c r="R7966" s="90"/>
      <c r="S7966" s="90"/>
      <c r="T7966" s="90"/>
      <c r="U7966" s="90"/>
      <c r="V7966" s="90"/>
      <c r="W7966" s="90"/>
      <c r="X7966" s="90"/>
      <c r="Y7966" s="90"/>
    </row>
    <row r="7967" spans="1:25" ht="15" customHeight="1" x14ac:dyDescent="0.25">
      <c r="A7967" s="64" t="s">
        <v>2466</v>
      </c>
      <c r="B7967" s="64" t="s">
        <v>81</v>
      </c>
      <c r="C7967" s="64" t="s">
        <v>1118</v>
      </c>
      <c r="D7967" s="64" t="s">
        <v>2799</v>
      </c>
      <c r="E7967" s="20" t="s">
        <v>23</v>
      </c>
      <c r="F7967" s="64" t="s">
        <v>2802</v>
      </c>
      <c r="G7967" s="53" t="s">
        <v>144</v>
      </c>
      <c r="H7967" s="53" t="s">
        <v>25</v>
      </c>
      <c r="I7967" s="26">
        <v>53000</v>
      </c>
      <c r="J7967" s="26">
        <v>53000</v>
      </c>
      <c r="K7967" s="26">
        <v>34500</v>
      </c>
      <c r="L7967" s="26">
        <f t="shared" si="7381"/>
        <v>15000</v>
      </c>
      <c r="M7967" s="26">
        <v>5000</v>
      </c>
      <c r="N7967" s="26">
        <v>5000</v>
      </c>
      <c r="O7967" s="26">
        <v>5000</v>
      </c>
      <c r="P7967" s="26">
        <f t="shared" si="7384"/>
        <v>49500</v>
      </c>
      <c r="Q7967" s="26">
        <f t="shared" si="7385"/>
        <v>93.396226415094347</v>
      </c>
      <c r="R7967" s="90"/>
      <c r="S7967" s="90"/>
      <c r="T7967" s="90"/>
      <c r="U7967" s="90"/>
      <c r="V7967" s="90"/>
      <c r="W7967" s="90"/>
      <c r="X7967" s="90"/>
      <c r="Y7967" s="90"/>
    </row>
    <row r="7968" spans="1:25" ht="15" customHeight="1" x14ac:dyDescent="0.25">
      <c r="A7968" s="64" t="s">
        <v>2466</v>
      </c>
      <c r="B7968" s="64" t="s">
        <v>81</v>
      </c>
      <c r="C7968" s="64" t="s">
        <v>1118</v>
      </c>
      <c r="D7968" s="64" t="s">
        <v>2799</v>
      </c>
      <c r="E7968" s="20" t="s">
        <v>23</v>
      </c>
      <c r="F7968" s="64" t="s">
        <v>2803</v>
      </c>
      <c r="G7968" s="53" t="s">
        <v>144</v>
      </c>
      <c r="H7968" s="53" t="s">
        <v>27</v>
      </c>
      <c r="I7968" s="26">
        <v>10534</v>
      </c>
      <c r="J7968" s="26">
        <v>10534</v>
      </c>
      <c r="K7968" s="26">
        <v>10076</v>
      </c>
      <c r="L7968" s="26">
        <f t="shared" si="7381"/>
        <v>0</v>
      </c>
      <c r="M7968" s="26"/>
      <c r="N7968" s="26"/>
      <c r="O7968" s="26"/>
      <c r="P7968" s="26">
        <f t="shared" si="7384"/>
        <v>10076</v>
      </c>
      <c r="Q7968" s="26">
        <f t="shared" si="7385"/>
        <v>95.652173913043484</v>
      </c>
      <c r="R7968" s="90"/>
      <c r="S7968" s="90"/>
      <c r="T7968" s="90"/>
      <c r="U7968" s="90"/>
      <c r="V7968" s="90"/>
      <c r="W7968" s="90"/>
      <c r="X7968" s="90"/>
      <c r="Y7968" s="90"/>
    </row>
    <row r="7969" spans="1:25" ht="15" customHeight="1" x14ac:dyDescent="0.25">
      <c r="A7969" s="64" t="s">
        <v>2466</v>
      </c>
      <c r="B7969" s="64" t="s">
        <v>81</v>
      </c>
      <c r="C7969" s="64" t="s">
        <v>1118</v>
      </c>
      <c r="D7969" s="64" t="s">
        <v>2799</v>
      </c>
      <c r="E7969" s="20" t="s">
        <v>23</v>
      </c>
      <c r="F7969" s="64" t="s">
        <v>2804</v>
      </c>
      <c r="G7969" s="53" t="s">
        <v>144</v>
      </c>
      <c r="H7969" s="53" t="s">
        <v>89</v>
      </c>
      <c r="I7969" s="26">
        <v>4800</v>
      </c>
      <c r="J7969" s="26">
        <v>4800</v>
      </c>
      <c r="K7969" s="26">
        <v>4800</v>
      </c>
      <c r="L7969" s="26">
        <f t="shared" si="7381"/>
        <v>0</v>
      </c>
      <c r="M7969" s="26">
        <v>0</v>
      </c>
      <c r="N7969" s="26">
        <v>0</v>
      </c>
      <c r="O7969" s="26">
        <v>0</v>
      </c>
      <c r="P7969" s="26">
        <f t="shared" si="7384"/>
        <v>4800</v>
      </c>
      <c r="Q7969" s="26">
        <f t="shared" si="7385"/>
        <v>100</v>
      </c>
      <c r="R7969" s="90"/>
      <c r="S7969" s="90"/>
      <c r="T7969" s="90"/>
      <c r="U7969" s="90"/>
      <c r="V7969" s="90"/>
      <c r="W7969" s="90"/>
      <c r="X7969" s="90"/>
      <c r="Y7969" s="90"/>
    </row>
    <row r="7970" spans="1:25" ht="15" customHeight="1" x14ac:dyDescent="0.25">
      <c r="A7970" s="64" t="s">
        <v>2466</v>
      </c>
      <c r="B7970" s="64" t="s">
        <v>81</v>
      </c>
      <c r="C7970" s="64" t="s">
        <v>1118</v>
      </c>
      <c r="D7970" s="64" t="s">
        <v>2799</v>
      </c>
      <c r="E7970" s="20" t="s">
        <v>23</v>
      </c>
      <c r="F7970" s="64" t="s">
        <v>2805</v>
      </c>
      <c r="G7970" s="53" t="s">
        <v>144</v>
      </c>
      <c r="H7970" s="53" t="s">
        <v>29</v>
      </c>
      <c r="I7970" s="26">
        <v>7500</v>
      </c>
      <c r="J7970" s="26">
        <v>7500</v>
      </c>
      <c r="K7970" s="26">
        <v>895</v>
      </c>
      <c r="L7970" s="26">
        <f t="shared" si="7381"/>
        <v>0</v>
      </c>
      <c r="M7970" s="26">
        <v>0</v>
      </c>
      <c r="N7970" s="26">
        <v>0</v>
      </c>
      <c r="O7970" s="26">
        <v>0</v>
      </c>
      <c r="P7970" s="26">
        <f t="shared" si="7384"/>
        <v>895</v>
      </c>
      <c r="Q7970" s="26">
        <f t="shared" si="7385"/>
        <v>11.933333333333334</v>
      </c>
      <c r="R7970" s="90"/>
      <c r="S7970" s="90"/>
      <c r="T7970" s="90"/>
      <c r="U7970" s="90"/>
      <c r="V7970" s="90"/>
      <c r="W7970" s="90"/>
      <c r="X7970" s="90"/>
      <c r="Y7970" s="90"/>
    </row>
    <row r="7971" spans="1:25" ht="15" customHeight="1" x14ac:dyDescent="0.25">
      <c r="A7971" s="63" t="s">
        <v>2466</v>
      </c>
      <c r="B7971" s="63" t="s">
        <v>81</v>
      </c>
      <c r="C7971" s="63" t="s">
        <v>1118</v>
      </c>
      <c r="D7971" s="63" t="s">
        <v>2799</v>
      </c>
      <c r="E7971" s="65" t="s">
        <v>30</v>
      </c>
      <c r="F7971" s="65" t="s">
        <v>1</v>
      </c>
      <c r="G7971" s="65" t="s">
        <v>1</v>
      </c>
      <c r="H7971" s="65" t="s">
        <v>31</v>
      </c>
      <c r="I7971" s="31">
        <f t="shared" ref="I7971:K7971" si="7398">SUM(I7972)</f>
        <v>66256</v>
      </c>
      <c r="J7971" s="31">
        <f t="shared" si="7398"/>
        <v>66256</v>
      </c>
      <c r="K7971" s="31">
        <f t="shared" si="7398"/>
        <v>37100</v>
      </c>
      <c r="L7971" s="31">
        <f t="shared" si="7381"/>
        <v>15600</v>
      </c>
      <c r="M7971" s="31">
        <f t="shared" ref="M7971" si="7399">SUM(M7972)</f>
        <v>5200</v>
      </c>
      <c r="N7971" s="31">
        <f t="shared" ref="N7971:O7971" si="7400">SUM(N7972)</f>
        <v>5200</v>
      </c>
      <c r="O7971" s="31">
        <f t="shared" si="7400"/>
        <v>5200</v>
      </c>
      <c r="P7971" s="31">
        <f t="shared" si="7384"/>
        <v>52700</v>
      </c>
      <c r="Q7971" s="31">
        <f t="shared" si="7385"/>
        <v>79.539966191741129</v>
      </c>
      <c r="R7971" s="94"/>
      <c r="S7971" s="94"/>
      <c r="T7971" s="94"/>
      <c r="U7971" s="94"/>
      <c r="V7971" s="94"/>
      <c r="W7971" s="94"/>
      <c r="X7971" s="94"/>
      <c r="Y7971" s="94"/>
    </row>
    <row r="7972" spans="1:25" ht="15" customHeight="1" x14ac:dyDescent="0.25">
      <c r="A7972" s="64" t="s">
        <v>2466</v>
      </c>
      <c r="B7972" s="64" t="s">
        <v>81</v>
      </c>
      <c r="C7972" s="64" t="s">
        <v>1118</v>
      </c>
      <c r="D7972" s="64" t="s">
        <v>2799</v>
      </c>
      <c r="E7972" s="20" t="s">
        <v>33</v>
      </c>
      <c r="F7972" s="64"/>
      <c r="G7972" s="53" t="s">
        <v>144</v>
      </c>
      <c r="H7972" s="53" t="s">
        <v>32</v>
      </c>
      <c r="I7972" s="26">
        <v>66256</v>
      </c>
      <c r="J7972" s="26">
        <v>66256</v>
      </c>
      <c r="K7972" s="26">
        <v>37100</v>
      </c>
      <c r="L7972" s="26">
        <f t="shared" si="7381"/>
        <v>15600</v>
      </c>
      <c r="M7972" s="26">
        <v>5200</v>
      </c>
      <c r="N7972" s="26">
        <v>5200</v>
      </c>
      <c r="O7972" s="26">
        <v>5200</v>
      </c>
      <c r="P7972" s="26">
        <f t="shared" si="7384"/>
        <v>52700</v>
      </c>
      <c r="Q7972" s="26">
        <f t="shared" si="7385"/>
        <v>79.539966191741129</v>
      </c>
      <c r="R7972" s="90"/>
      <c r="S7972" s="90"/>
      <c r="T7972" s="90"/>
      <c r="U7972" s="90"/>
      <c r="V7972" s="90"/>
      <c r="W7972" s="90"/>
      <c r="X7972" s="90"/>
      <c r="Y7972" s="90"/>
    </row>
    <row r="7973" spans="1:25" ht="15" customHeight="1" x14ac:dyDescent="0.25">
      <c r="A7973" s="63" t="s">
        <v>2466</v>
      </c>
      <c r="B7973" s="63" t="s">
        <v>81</v>
      </c>
      <c r="C7973" s="63" t="s">
        <v>1118</v>
      </c>
      <c r="D7973" s="63" t="s">
        <v>2799</v>
      </c>
      <c r="E7973" s="65" t="s">
        <v>34</v>
      </c>
      <c r="F7973" s="65" t="s">
        <v>1</v>
      </c>
      <c r="G7973" s="65" t="s">
        <v>1</v>
      </c>
      <c r="H7973" s="65" t="s">
        <v>35</v>
      </c>
      <c r="I7973" s="31">
        <f t="shared" ref="I7973:K7973" si="7401">SUM(I7974:I7982)</f>
        <v>276520</v>
      </c>
      <c r="J7973" s="31">
        <f t="shared" si="7401"/>
        <v>235520</v>
      </c>
      <c r="K7973" s="31">
        <f t="shared" si="7401"/>
        <v>118212</v>
      </c>
      <c r="L7973" s="31">
        <f t="shared" si="7381"/>
        <v>57153</v>
      </c>
      <c r="M7973" s="31">
        <f t="shared" ref="M7973" si="7402">SUM(M7974:M7982)</f>
        <v>19251</v>
      </c>
      <c r="N7973" s="31">
        <f t="shared" ref="N7973:O7973" si="7403">SUM(N7974:N7982)</f>
        <v>18951</v>
      </c>
      <c r="O7973" s="31">
        <f t="shared" si="7403"/>
        <v>18951</v>
      </c>
      <c r="P7973" s="31">
        <f t="shared" si="7384"/>
        <v>175365</v>
      </c>
      <c r="Q7973" s="31">
        <f t="shared" si="7385"/>
        <v>74.458644701086953</v>
      </c>
      <c r="R7973" s="94"/>
      <c r="S7973" s="94"/>
      <c r="T7973" s="94"/>
      <c r="U7973" s="94"/>
      <c r="V7973" s="94"/>
      <c r="W7973" s="94"/>
      <c r="X7973" s="94"/>
      <c r="Y7973" s="94"/>
    </row>
    <row r="7974" spans="1:25" ht="15" customHeight="1" x14ac:dyDescent="0.25">
      <c r="A7974" s="64" t="s">
        <v>2466</v>
      </c>
      <c r="B7974" s="64" t="s">
        <v>81</v>
      </c>
      <c r="C7974" s="64" t="s">
        <v>1118</v>
      </c>
      <c r="D7974" s="64" t="s">
        <v>2799</v>
      </c>
      <c r="E7974" s="20" t="s">
        <v>38</v>
      </c>
      <c r="F7974" s="64"/>
      <c r="G7974" s="53" t="s">
        <v>144</v>
      </c>
      <c r="H7974" s="53" t="s">
        <v>37</v>
      </c>
      <c r="I7974" s="26">
        <v>3646</v>
      </c>
      <c r="J7974" s="26">
        <v>3646</v>
      </c>
      <c r="K7974" s="26">
        <v>2400</v>
      </c>
      <c r="L7974" s="26">
        <f t="shared" si="7381"/>
        <v>600</v>
      </c>
      <c r="M7974" s="26">
        <v>400</v>
      </c>
      <c r="N7974" s="26">
        <v>100</v>
      </c>
      <c r="O7974" s="26">
        <v>100</v>
      </c>
      <c r="P7974" s="26">
        <f t="shared" si="7384"/>
        <v>3000</v>
      </c>
      <c r="Q7974" s="26">
        <f t="shared" si="7385"/>
        <v>82.281952825013718</v>
      </c>
      <c r="R7974" s="90"/>
      <c r="S7974" s="90"/>
      <c r="T7974" s="90"/>
      <c r="U7974" s="90"/>
      <c r="V7974" s="90"/>
      <c r="W7974" s="90"/>
      <c r="X7974" s="90"/>
      <c r="Y7974" s="90"/>
    </row>
    <row r="7975" spans="1:25" ht="15" customHeight="1" x14ac:dyDescent="0.25">
      <c r="A7975" s="64" t="s">
        <v>2466</v>
      </c>
      <c r="B7975" s="64" t="s">
        <v>81</v>
      </c>
      <c r="C7975" s="64" t="s">
        <v>1118</v>
      </c>
      <c r="D7975" s="64" t="s">
        <v>2799</v>
      </c>
      <c r="E7975" s="20" t="s">
        <v>298</v>
      </c>
      <c r="F7975" s="64"/>
      <c r="G7975" s="53" t="s">
        <v>144</v>
      </c>
      <c r="H7975" s="53" t="s">
        <v>297</v>
      </c>
      <c r="I7975" s="26">
        <v>23500</v>
      </c>
      <c r="J7975" s="26">
        <v>23500</v>
      </c>
      <c r="K7975" s="26">
        <v>13329</v>
      </c>
      <c r="L7975" s="26">
        <f t="shared" si="7381"/>
        <v>6000</v>
      </c>
      <c r="M7975" s="26">
        <v>2000</v>
      </c>
      <c r="N7975" s="26">
        <v>2000</v>
      </c>
      <c r="O7975" s="26">
        <v>2000</v>
      </c>
      <c r="P7975" s="26">
        <f t="shared" si="7384"/>
        <v>19329</v>
      </c>
      <c r="Q7975" s="26">
        <f t="shared" si="7385"/>
        <v>82.251063829787228</v>
      </c>
      <c r="R7975" s="90"/>
      <c r="S7975" s="90"/>
      <c r="T7975" s="90"/>
      <c r="U7975" s="90"/>
      <c r="V7975" s="90"/>
      <c r="W7975" s="90"/>
      <c r="X7975" s="90"/>
      <c r="Y7975" s="90"/>
    </row>
    <row r="7976" spans="1:25" ht="15" customHeight="1" x14ac:dyDescent="0.25">
      <c r="A7976" s="64" t="s">
        <v>2466</v>
      </c>
      <c r="B7976" s="64" t="s">
        <v>81</v>
      </c>
      <c r="C7976" s="64" t="s">
        <v>1118</v>
      </c>
      <c r="D7976" s="64" t="s">
        <v>2799</v>
      </c>
      <c r="E7976" s="20" t="s">
        <v>301</v>
      </c>
      <c r="F7976" s="64"/>
      <c r="G7976" s="53" t="s">
        <v>144</v>
      </c>
      <c r="H7976" s="53" t="s">
        <v>300</v>
      </c>
      <c r="I7976" s="26">
        <v>7700</v>
      </c>
      <c r="J7976" s="26">
        <v>7700</v>
      </c>
      <c r="K7976" s="26">
        <v>3126</v>
      </c>
      <c r="L7976" s="26">
        <f t="shared" si="7381"/>
        <v>1500</v>
      </c>
      <c r="M7976" s="26">
        <v>500</v>
      </c>
      <c r="N7976" s="26">
        <v>500</v>
      </c>
      <c r="O7976" s="26">
        <v>500</v>
      </c>
      <c r="P7976" s="26">
        <f t="shared" si="7384"/>
        <v>4626</v>
      </c>
      <c r="Q7976" s="26">
        <f t="shared" si="7385"/>
        <v>60.077922077922075</v>
      </c>
      <c r="R7976" s="90"/>
      <c r="S7976" s="90"/>
      <c r="T7976" s="90"/>
      <c r="U7976" s="90"/>
      <c r="V7976" s="90"/>
      <c r="W7976" s="90"/>
      <c r="X7976" s="90"/>
      <c r="Y7976" s="90"/>
    </row>
    <row r="7977" spans="1:25" ht="15" customHeight="1" x14ac:dyDescent="0.25">
      <c r="A7977" s="64" t="s">
        <v>2466</v>
      </c>
      <c r="B7977" s="64" t="s">
        <v>81</v>
      </c>
      <c r="C7977" s="64" t="s">
        <v>1118</v>
      </c>
      <c r="D7977" s="64" t="s">
        <v>2799</v>
      </c>
      <c r="E7977" s="20" t="s">
        <v>218</v>
      </c>
      <c r="F7977" s="64"/>
      <c r="G7977" s="53" t="s">
        <v>144</v>
      </c>
      <c r="H7977" s="53" t="s">
        <v>217</v>
      </c>
      <c r="I7977" s="26">
        <v>8000</v>
      </c>
      <c r="J7977" s="26">
        <v>3000</v>
      </c>
      <c r="K7977" s="26">
        <v>1630</v>
      </c>
      <c r="L7977" s="26">
        <f t="shared" si="7381"/>
        <v>750</v>
      </c>
      <c r="M7977" s="26">
        <v>250</v>
      </c>
      <c r="N7977" s="26">
        <v>250</v>
      </c>
      <c r="O7977" s="26">
        <v>250</v>
      </c>
      <c r="P7977" s="26">
        <f t="shared" si="7384"/>
        <v>2380</v>
      </c>
      <c r="Q7977" s="26">
        <f t="shared" si="7385"/>
        <v>79.333333333333329</v>
      </c>
      <c r="R7977" s="90"/>
      <c r="S7977" s="90"/>
      <c r="T7977" s="90"/>
      <c r="U7977" s="90"/>
      <c r="V7977" s="90"/>
      <c r="W7977" s="90"/>
      <c r="X7977" s="90"/>
      <c r="Y7977" s="90"/>
    </row>
    <row r="7978" spans="1:25" ht="15" customHeight="1" x14ac:dyDescent="0.25">
      <c r="A7978" s="64" t="s">
        <v>2466</v>
      </c>
      <c r="B7978" s="64" t="s">
        <v>81</v>
      </c>
      <c r="C7978" s="64" t="s">
        <v>1118</v>
      </c>
      <c r="D7978" s="64" t="s">
        <v>2799</v>
      </c>
      <c r="E7978" s="20" t="s">
        <v>303</v>
      </c>
      <c r="F7978" s="64"/>
      <c r="G7978" s="53" t="s">
        <v>144</v>
      </c>
      <c r="H7978" s="53" t="s">
        <v>302</v>
      </c>
      <c r="I7978" s="26">
        <v>2500</v>
      </c>
      <c r="J7978" s="26">
        <v>1000</v>
      </c>
      <c r="K7978" s="26">
        <v>504</v>
      </c>
      <c r="L7978" s="26">
        <f t="shared" si="7381"/>
        <v>300</v>
      </c>
      <c r="M7978" s="26">
        <v>100</v>
      </c>
      <c r="N7978" s="26">
        <v>100</v>
      </c>
      <c r="O7978" s="26">
        <v>100</v>
      </c>
      <c r="P7978" s="26">
        <f t="shared" si="7384"/>
        <v>804</v>
      </c>
      <c r="Q7978" s="26">
        <f t="shared" si="7385"/>
        <v>80.400000000000006</v>
      </c>
      <c r="R7978" s="90"/>
      <c r="S7978" s="90"/>
      <c r="T7978" s="90"/>
      <c r="U7978" s="90"/>
      <c r="V7978" s="90"/>
      <c r="W7978" s="90"/>
      <c r="X7978" s="90"/>
      <c r="Y7978" s="90"/>
    </row>
    <row r="7979" spans="1:25" ht="15" customHeight="1" x14ac:dyDescent="0.25">
      <c r="A7979" s="64" t="s">
        <v>2466</v>
      </c>
      <c r="B7979" s="64" t="s">
        <v>81</v>
      </c>
      <c r="C7979" s="64" t="s">
        <v>1118</v>
      </c>
      <c r="D7979" s="64" t="s">
        <v>2799</v>
      </c>
      <c r="E7979" s="20" t="s">
        <v>305</v>
      </c>
      <c r="F7979" s="64"/>
      <c r="G7979" s="53" t="s">
        <v>144</v>
      </c>
      <c r="H7979" s="53" t="s">
        <v>304</v>
      </c>
      <c r="I7979" s="26">
        <v>39100</v>
      </c>
      <c r="J7979" s="26">
        <v>39100</v>
      </c>
      <c r="K7979" s="26">
        <v>19152</v>
      </c>
      <c r="L7979" s="26">
        <f t="shared" si="7381"/>
        <v>9378</v>
      </c>
      <c r="M7979" s="26">
        <v>3126</v>
      </c>
      <c r="N7979" s="26">
        <v>3126</v>
      </c>
      <c r="O7979" s="26">
        <v>3126</v>
      </c>
      <c r="P7979" s="26">
        <f t="shared" si="7384"/>
        <v>28530</v>
      </c>
      <c r="Q7979" s="26">
        <f t="shared" si="7385"/>
        <v>72.966751918158565</v>
      </c>
      <c r="R7979" s="90"/>
      <c r="S7979" s="90"/>
      <c r="T7979" s="90"/>
      <c r="U7979" s="90"/>
      <c r="V7979" s="90"/>
      <c r="W7979" s="90"/>
      <c r="X7979" s="90"/>
      <c r="Y7979" s="90"/>
    </row>
    <row r="7980" spans="1:25" ht="15" customHeight="1" x14ac:dyDescent="0.25">
      <c r="A7980" s="64" t="s">
        <v>2466</v>
      </c>
      <c r="B7980" s="64" t="s">
        <v>81</v>
      </c>
      <c r="C7980" s="64" t="s">
        <v>1118</v>
      </c>
      <c r="D7980" s="64" t="s">
        <v>2799</v>
      </c>
      <c r="E7980" s="20" t="s">
        <v>308</v>
      </c>
      <c r="F7980" s="64"/>
      <c r="G7980" s="53" t="s">
        <v>144</v>
      </c>
      <c r="H7980" s="53" t="s">
        <v>307</v>
      </c>
      <c r="I7980" s="26">
        <v>7600</v>
      </c>
      <c r="J7980" s="26">
        <v>6000</v>
      </c>
      <c r="K7980" s="26">
        <v>2100</v>
      </c>
      <c r="L7980" s="26">
        <f t="shared" si="7381"/>
        <v>600</v>
      </c>
      <c r="M7980" s="26">
        <v>200</v>
      </c>
      <c r="N7980" s="26">
        <v>200</v>
      </c>
      <c r="O7980" s="26">
        <v>200</v>
      </c>
      <c r="P7980" s="26">
        <f t="shared" si="7384"/>
        <v>2700</v>
      </c>
      <c r="Q7980" s="26">
        <f t="shared" si="7385"/>
        <v>45</v>
      </c>
      <c r="R7980" s="90"/>
      <c r="S7980" s="90"/>
      <c r="T7980" s="90"/>
      <c r="U7980" s="90"/>
      <c r="V7980" s="90"/>
      <c r="W7980" s="90"/>
      <c r="X7980" s="90"/>
      <c r="Y7980" s="90"/>
    </row>
    <row r="7981" spans="1:25" ht="15" customHeight="1" x14ac:dyDescent="0.25">
      <c r="A7981" s="64" t="s">
        <v>2466</v>
      </c>
      <c r="B7981" s="64" t="s">
        <v>81</v>
      </c>
      <c r="C7981" s="64" t="s">
        <v>1118</v>
      </c>
      <c r="D7981" s="64" t="s">
        <v>2799</v>
      </c>
      <c r="E7981" s="20" t="s">
        <v>311</v>
      </c>
      <c r="F7981" s="64"/>
      <c r="G7981" s="53" t="s">
        <v>144</v>
      </c>
      <c r="H7981" s="53" t="s">
        <v>310</v>
      </c>
      <c r="I7981" s="26">
        <v>2488</v>
      </c>
      <c r="J7981" s="26">
        <v>2488</v>
      </c>
      <c r="K7981" s="26">
        <v>1221</v>
      </c>
      <c r="L7981" s="26">
        <f t="shared" si="7381"/>
        <v>600</v>
      </c>
      <c r="M7981" s="26">
        <v>200</v>
      </c>
      <c r="N7981" s="26">
        <v>200</v>
      </c>
      <c r="O7981" s="26">
        <v>200</v>
      </c>
      <c r="P7981" s="26">
        <f t="shared" si="7384"/>
        <v>1821</v>
      </c>
      <c r="Q7981" s="26">
        <f t="shared" si="7385"/>
        <v>73.191318327974273</v>
      </c>
      <c r="R7981" s="90"/>
      <c r="S7981" s="90"/>
      <c r="T7981" s="90"/>
      <c r="U7981" s="90"/>
      <c r="V7981" s="90"/>
      <c r="W7981" s="90"/>
      <c r="X7981" s="90"/>
      <c r="Y7981" s="90"/>
    </row>
    <row r="7982" spans="1:25" ht="15" customHeight="1" x14ac:dyDescent="0.25">
      <c r="A7982" s="63" t="s">
        <v>2466</v>
      </c>
      <c r="B7982" s="63" t="s">
        <v>81</v>
      </c>
      <c r="C7982" s="63" t="s">
        <v>1118</v>
      </c>
      <c r="D7982" s="63" t="s">
        <v>2799</v>
      </c>
      <c r="E7982" s="63" t="s">
        <v>39</v>
      </c>
      <c r="F7982" s="64" t="s">
        <v>1</v>
      </c>
      <c r="G7982" s="53" t="s">
        <v>1</v>
      </c>
      <c r="H7982" s="65" t="s">
        <v>40</v>
      </c>
      <c r="I7982" s="31">
        <f t="shared" ref="I7982:K7982" si="7404">SUM(I7983:I7985)</f>
        <v>181986</v>
      </c>
      <c r="J7982" s="31">
        <f t="shared" si="7404"/>
        <v>149086</v>
      </c>
      <c r="K7982" s="31">
        <f t="shared" si="7404"/>
        <v>74750</v>
      </c>
      <c r="L7982" s="31">
        <f t="shared" si="7381"/>
        <v>37425</v>
      </c>
      <c r="M7982" s="31">
        <f t="shared" ref="M7982" si="7405">SUM(M7983:M7985)</f>
        <v>12475</v>
      </c>
      <c r="N7982" s="31">
        <f t="shared" ref="N7982:O7982" si="7406">SUM(N7983:N7985)</f>
        <v>12475</v>
      </c>
      <c r="O7982" s="31">
        <f t="shared" si="7406"/>
        <v>12475</v>
      </c>
      <c r="P7982" s="31">
        <f t="shared" si="7384"/>
        <v>112175</v>
      </c>
      <c r="Q7982" s="31">
        <f t="shared" si="7385"/>
        <v>75.241806742417126</v>
      </c>
      <c r="R7982" s="94"/>
      <c r="S7982" s="94"/>
      <c r="T7982" s="94"/>
      <c r="U7982" s="94"/>
      <c r="V7982" s="94"/>
      <c r="W7982" s="94"/>
      <c r="X7982" s="94"/>
      <c r="Y7982" s="94"/>
    </row>
    <row r="7983" spans="1:25" ht="15" customHeight="1" x14ac:dyDescent="0.25">
      <c r="A7983" s="64" t="s">
        <v>2466</v>
      </c>
      <c r="B7983" s="64" t="s">
        <v>81</v>
      </c>
      <c r="C7983" s="64" t="s">
        <v>1118</v>
      </c>
      <c r="D7983" s="64" t="s">
        <v>2799</v>
      </c>
      <c r="E7983" s="20" t="s">
        <v>41</v>
      </c>
      <c r="F7983" s="64"/>
      <c r="G7983" s="53" t="s">
        <v>144</v>
      </c>
      <c r="H7983" s="53" t="s">
        <v>40</v>
      </c>
      <c r="I7983" s="26">
        <v>178200</v>
      </c>
      <c r="J7983" s="26">
        <v>145300</v>
      </c>
      <c r="K7983" s="26">
        <v>72648</v>
      </c>
      <c r="L7983" s="26">
        <f t="shared" si="7381"/>
        <v>36324</v>
      </c>
      <c r="M7983" s="26">
        <v>12108</v>
      </c>
      <c r="N7983" s="26">
        <v>12108</v>
      </c>
      <c r="O7983" s="26">
        <v>12108</v>
      </c>
      <c r="P7983" s="26">
        <f t="shared" si="7384"/>
        <v>108972</v>
      </c>
      <c r="Q7983" s="26">
        <f t="shared" si="7385"/>
        <v>74.997935306262903</v>
      </c>
      <c r="R7983" s="90"/>
      <c r="S7983" s="90"/>
      <c r="T7983" s="90"/>
      <c r="U7983" s="90"/>
      <c r="V7983" s="90"/>
      <c r="W7983" s="90"/>
      <c r="X7983" s="90"/>
      <c r="Y7983" s="90"/>
    </row>
    <row r="7984" spans="1:25" ht="15" customHeight="1" x14ac:dyDescent="0.25">
      <c r="A7984" s="64" t="s">
        <v>2466</v>
      </c>
      <c r="B7984" s="64" t="s">
        <v>81</v>
      </c>
      <c r="C7984" s="64" t="s">
        <v>1118</v>
      </c>
      <c r="D7984" s="64" t="s">
        <v>2799</v>
      </c>
      <c r="E7984" s="20" t="s">
        <v>41</v>
      </c>
      <c r="F7984" s="64" t="s">
        <v>2806</v>
      </c>
      <c r="G7984" s="53" t="s">
        <v>144</v>
      </c>
      <c r="H7984" s="53" t="s">
        <v>49</v>
      </c>
      <c r="I7984" s="26">
        <v>1786</v>
      </c>
      <c r="J7984" s="26">
        <v>1786</v>
      </c>
      <c r="K7984" s="26">
        <v>1100</v>
      </c>
      <c r="L7984" s="26">
        <f t="shared" si="7381"/>
        <v>600</v>
      </c>
      <c r="M7984" s="26">
        <v>200</v>
      </c>
      <c r="N7984" s="26">
        <v>200</v>
      </c>
      <c r="O7984" s="26">
        <v>200</v>
      </c>
      <c r="P7984" s="26">
        <f t="shared" si="7384"/>
        <v>1700</v>
      </c>
      <c r="Q7984" s="26">
        <f t="shared" si="7385"/>
        <v>95.184770436730133</v>
      </c>
      <c r="R7984" s="90"/>
      <c r="S7984" s="90"/>
      <c r="T7984" s="90"/>
      <c r="U7984" s="90"/>
      <c r="V7984" s="90"/>
      <c r="W7984" s="90"/>
      <c r="X7984" s="90"/>
      <c r="Y7984" s="90"/>
    </row>
    <row r="7985" spans="1:25" ht="22.5" customHeight="1" x14ac:dyDescent="0.25">
      <c r="A7985" s="64" t="s">
        <v>2466</v>
      </c>
      <c r="B7985" s="64" t="s">
        <v>81</v>
      </c>
      <c r="C7985" s="64" t="s">
        <v>1118</v>
      </c>
      <c r="D7985" s="64" t="s">
        <v>2799</v>
      </c>
      <c r="E7985" s="20" t="s">
        <v>41</v>
      </c>
      <c r="F7985" s="64" t="s">
        <v>2807</v>
      </c>
      <c r="G7985" s="53" t="s">
        <v>144</v>
      </c>
      <c r="H7985" s="53" t="s">
        <v>55</v>
      </c>
      <c r="I7985" s="26">
        <v>2000</v>
      </c>
      <c r="J7985" s="26">
        <v>2000</v>
      </c>
      <c r="K7985" s="26">
        <v>1002</v>
      </c>
      <c r="L7985" s="26">
        <f t="shared" si="7381"/>
        <v>501</v>
      </c>
      <c r="M7985" s="26">
        <v>167</v>
      </c>
      <c r="N7985" s="26">
        <v>167</v>
      </c>
      <c r="O7985" s="26">
        <v>167</v>
      </c>
      <c r="P7985" s="26">
        <f t="shared" si="7384"/>
        <v>1503</v>
      </c>
      <c r="Q7985" s="26">
        <f t="shared" si="7385"/>
        <v>75.149999999999991</v>
      </c>
      <c r="R7985" s="90"/>
      <c r="S7985" s="90"/>
      <c r="T7985" s="90"/>
      <c r="U7985" s="90"/>
      <c r="V7985" s="90"/>
      <c r="W7985" s="90"/>
      <c r="X7985" s="90"/>
      <c r="Y7985" s="90"/>
    </row>
    <row r="7986" spans="1:25" ht="22.5" customHeight="1" x14ac:dyDescent="0.25">
      <c r="A7986" s="63" t="s">
        <v>1</v>
      </c>
      <c r="B7986" s="63" t="s">
        <v>1</v>
      </c>
      <c r="C7986" s="63" t="s">
        <v>1</v>
      </c>
      <c r="D7986" s="65" t="s">
        <v>1</v>
      </c>
      <c r="E7986" s="65" t="s">
        <v>1</v>
      </c>
      <c r="F7986" s="65" t="s">
        <v>1</v>
      </c>
      <c r="G7986" s="65" t="s">
        <v>1</v>
      </c>
      <c r="H7986" s="66" t="s">
        <v>56</v>
      </c>
      <c r="I7986" s="30">
        <f t="shared" ref="I7986:K7987" si="7407">SUM(I7987)</f>
        <v>100</v>
      </c>
      <c r="J7986" s="30">
        <f t="shared" si="7407"/>
        <v>100</v>
      </c>
      <c r="K7986" s="30">
        <f t="shared" si="7407"/>
        <v>0</v>
      </c>
      <c r="L7986" s="30">
        <f t="shared" si="7381"/>
        <v>0</v>
      </c>
      <c r="M7986" s="30">
        <f t="shared" ref="M7986:M7987" si="7408">SUM(M7987)</f>
        <v>0</v>
      </c>
      <c r="N7986" s="30">
        <f t="shared" ref="N7986:O7987" si="7409">SUM(N7987)</f>
        <v>0</v>
      </c>
      <c r="O7986" s="30">
        <f t="shared" si="7409"/>
        <v>0</v>
      </c>
      <c r="P7986" s="30">
        <f t="shared" si="7384"/>
        <v>0</v>
      </c>
      <c r="Q7986" s="30">
        <f t="shared" si="7385"/>
        <v>0</v>
      </c>
      <c r="R7986" s="93"/>
      <c r="S7986" s="93"/>
      <c r="T7986" s="93"/>
      <c r="U7986" s="93"/>
      <c r="V7986" s="93"/>
      <c r="W7986" s="93"/>
      <c r="X7986" s="93"/>
      <c r="Y7986" s="93"/>
    </row>
    <row r="7987" spans="1:25" ht="15" customHeight="1" x14ac:dyDescent="0.25">
      <c r="A7987" s="63" t="s">
        <v>2466</v>
      </c>
      <c r="B7987" s="63" t="s">
        <v>81</v>
      </c>
      <c r="C7987" s="63" t="s">
        <v>1118</v>
      </c>
      <c r="D7987" s="63" t="s">
        <v>2799</v>
      </c>
      <c r="E7987" s="65" t="s">
        <v>57</v>
      </c>
      <c r="F7987" s="65" t="s">
        <v>1</v>
      </c>
      <c r="G7987" s="65" t="s">
        <v>1</v>
      </c>
      <c r="H7987" s="65" t="s">
        <v>58</v>
      </c>
      <c r="I7987" s="31">
        <f t="shared" si="7407"/>
        <v>100</v>
      </c>
      <c r="J7987" s="31">
        <f t="shared" si="7407"/>
        <v>100</v>
      </c>
      <c r="K7987" s="31">
        <f t="shared" si="7407"/>
        <v>0</v>
      </c>
      <c r="L7987" s="31">
        <f t="shared" si="7381"/>
        <v>0</v>
      </c>
      <c r="M7987" s="31">
        <f t="shared" si="7408"/>
        <v>0</v>
      </c>
      <c r="N7987" s="31">
        <f t="shared" si="7409"/>
        <v>0</v>
      </c>
      <c r="O7987" s="31">
        <f t="shared" si="7409"/>
        <v>0</v>
      </c>
      <c r="P7987" s="31">
        <f t="shared" si="7384"/>
        <v>0</v>
      </c>
      <c r="Q7987" s="31">
        <f t="shared" si="7385"/>
        <v>0</v>
      </c>
      <c r="R7987" s="94"/>
      <c r="S7987" s="94"/>
      <c r="T7987" s="94"/>
      <c r="U7987" s="94"/>
      <c r="V7987" s="94"/>
      <c r="W7987" s="94"/>
      <c r="X7987" s="94"/>
      <c r="Y7987" s="94"/>
    </row>
    <row r="7988" spans="1:25" ht="15" customHeight="1" x14ac:dyDescent="0.25">
      <c r="A7988" s="64" t="s">
        <v>2466</v>
      </c>
      <c r="B7988" s="64" t="s">
        <v>81</v>
      </c>
      <c r="C7988" s="64" t="s">
        <v>1118</v>
      </c>
      <c r="D7988" s="64" t="s">
        <v>2799</v>
      </c>
      <c r="E7988" s="20" t="s">
        <v>68</v>
      </c>
      <c r="F7988" s="64"/>
      <c r="G7988" s="53" t="s">
        <v>144</v>
      </c>
      <c r="H7988" s="53" t="s">
        <v>67</v>
      </c>
      <c r="I7988" s="26">
        <v>100</v>
      </c>
      <c r="J7988" s="26">
        <v>100</v>
      </c>
      <c r="K7988" s="26">
        <v>0</v>
      </c>
      <c r="L7988" s="26">
        <f t="shared" si="7381"/>
        <v>0</v>
      </c>
      <c r="M7988" s="26"/>
      <c r="N7988" s="26">
        <v>0</v>
      </c>
      <c r="O7988" s="26">
        <v>0</v>
      </c>
      <c r="P7988" s="26">
        <f t="shared" si="7384"/>
        <v>0</v>
      </c>
      <c r="Q7988" s="26">
        <f t="shared" si="7385"/>
        <v>0</v>
      </c>
      <c r="R7988" s="90"/>
      <c r="S7988" s="90"/>
      <c r="T7988" s="90"/>
      <c r="U7988" s="90"/>
      <c r="V7988" s="90"/>
      <c r="W7988" s="90"/>
      <c r="X7988" s="90"/>
      <c r="Y7988" s="90"/>
    </row>
    <row r="7989" spans="1:25" ht="22.5" customHeight="1" x14ac:dyDescent="0.25">
      <c r="A7989" s="63" t="s">
        <v>1</v>
      </c>
      <c r="B7989" s="63" t="s">
        <v>1</v>
      </c>
      <c r="C7989" s="63" t="s">
        <v>1</v>
      </c>
      <c r="D7989" s="65" t="s">
        <v>1</v>
      </c>
      <c r="E7989" s="65" t="s">
        <v>1</v>
      </c>
      <c r="F7989" s="65" t="s">
        <v>1</v>
      </c>
      <c r="G7989" s="65" t="s">
        <v>1</v>
      </c>
      <c r="H7989" s="66" t="s">
        <v>69</v>
      </c>
      <c r="I7989" s="30">
        <f t="shared" ref="I7989:K7990" si="7410">SUM(I7990)</f>
        <v>20000</v>
      </c>
      <c r="J7989" s="30">
        <f t="shared" si="7410"/>
        <v>15000</v>
      </c>
      <c r="K7989" s="30">
        <f t="shared" si="7410"/>
        <v>15000</v>
      </c>
      <c r="L7989" s="30">
        <f t="shared" si="7381"/>
        <v>0</v>
      </c>
      <c r="M7989" s="30">
        <f t="shared" ref="M7989:M7990" si="7411">SUM(M7990)</f>
        <v>0</v>
      </c>
      <c r="N7989" s="30">
        <f t="shared" ref="N7989:O7990" si="7412">SUM(N7990)</f>
        <v>0</v>
      </c>
      <c r="O7989" s="30">
        <f t="shared" si="7412"/>
        <v>0</v>
      </c>
      <c r="P7989" s="30">
        <f t="shared" si="7384"/>
        <v>15000</v>
      </c>
      <c r="Q7989" s="30">
        <f t="shared" si="7385"/>
        <v>100</v>
      </c>
      <c r="R7989" s="93"/>
      <c r="S7989" s="93"/>
      <c r="T7989" s="93"/>
      <c r="U7989" s="93"/>
      <c r="V7989" s="93"/>
      <c r="W7989" s="93"/>
      <c r="X7989" s="93"/>
      <c r="Y7989" s="93"/>
    </row>
    <row r="7990" spans="1:25" ht="15" customHeight="1" x14ac:dyDescent="0.25">
      <c r="A7990" s="63" t="s">
        <v>2466</v>
      </c>
      <c r="B7990" s="63" t="s">
        <v>81</v>
      </c>
      <c r="C7990" s="63" t="s">
        <v>1118</v>
      </c>
      <c r="D7990" s="63" t="s">
        <v>2799</v>
      </c>
      <c r="E7990" s="65" t="s">
        <v>70</v>
      </c>
      <c r="F7990" s="65" t="s">
        <v>1</v>
      </c>
      <c r="G7990" s="65" t="s">
        <v>1</v>
      </c>
      <c r="H7990" s="65" t="s">
        <v>71</v>
      </c>
      <c r="I7990" s="31">
        <f t="shared" si="7410"/>
        <v>20000</v>
      </c>
      <c r="J7990" s="31">
        <f t="shared" si="7410"/>
        <v>15000</v>
      </c>
      <c r="K7990" s="31">
        <f t="shared" si="7410"/>
        <v>15000</v>
      </c>
      <c r="L7990" s="31">
        <f t="shared" si="7381"/>
        <v>0</v>
      </c>
      <c r="M7990" s="31">
        <f t="shared" si="7411"/>
        <v>0</v>
      </c>
      <c r="N7990" s="31">
        <f t="shared" si="7412"/>
        <v>0</v>
      </c>
      <c r="O7990" s="31">
        <f t="shared" si="7412"/>
        <v>0</v>
      </c>
      <c r="P7990" s="31">
        <f t="shared" si="7384"/>
        <v>15000</v>
      </c>
      <c r="Q7990" s="31">
        <f t="shared" si="7385"/>
        <v>100</v>
      </c>
      <c r="R7990" s="94"/>
      <c r="S7990" s="94"/>
      <c r="T7990" s="94"/>
      <c r="U7990" s="94"/>
      <c r="V7990" s="94"/>
      <c r="W7990" s="94"/>
      <c r="X7990" s="94"/>
      <c r="Y7990" s="94"/>
    </row>
    <row r="7991" spans="1:25" ht="15" customHeight="1" x14ac:dyDescent="0.25">
      <c r="A7991" s="64" t="s">
        <v>2466</v>
      </c>
      <c r="B7991" s="64" t="s">
        <v>81</v>
      </c>
      <c r="C7991" s="64" t="s">
        <v>1118</v>
      </c>
      <c r="D7991" s="64" t="s">
        <v>2799</v>
      </c>
      <c r="E7991" s="20" t="s">
        <v>74</v>
      </c>
      <c r="F7991" s="64"/>
      <c r="G7991" s="53" t="s">
        <v>144</v>
      </c>
      <c r="H7991" s="53" t="s">
        <v>73</v>
      </c>
      <c r="I7991" s="26">
        <v>20000</v>
      </c>
      <c r="J7991" s="26">
        <v>15000</v>
      </c>
      <c r="K7991" s="26">
        <v>15000</v>
      </c>
      <c r="L7991" s="26">
        <f t="shared" si="7381"/>
        <v>0</v>
      </c>
      <c r="M7991" s="26">
        <v>0</v>
      </c>
      <c r="N7991" s="26">
        <v>0</v>
      </c>
      <c r="O7991" s="26">
        <v>0</v>
      </c>
      <c r="P7991" s="26">
        <f t="shared" si="7384"/>
        <v>15000</v>
      </c>
      <c r="Q7991" s="26">
        <f t="shared" si="7385"/>
        <v>100</v>
      </c>
      <c r="R7991" s="90"/>
      <c r="S7991" s="90"/>
      <c r="T7991" s="90"/>
      <c r="U7991" s="90"/>
      <c r="V7991" s="90"/>
      <c r="W7991" s="90"/>
      <c r="X7991" s="90"/>
      <c r="Y7991" s="90"/>
    </row>
    <row r="7992" spans="1:25" ht="15" customHeight="1" x14ac:dyDescent="0.25">
      <c r="A7992" s="53" t="s">
        <v>1</v>
      </c>
      <c r="B7992" s="53" t="s">
        <v>1</v>
      </c>
      <c r="C7992" s="53" t="s">
        <v>1</v>
      </c>
      <c r="D7992" s="53" t="s">
        <v>1</v>
      </c>
      <c r="E7992" s="53" t="s">
        <v>1</v>
      </c>
      <c r="F7992" s="53" t="s">
        <v>1</v>
      </c>
      <c r="G7992" s="53" t="s">
        <v>1</v>
      </c>
      <c r="H7992" s="66" t="s">
        <v>2808</v>
      </c>
      <c r="I7992" s="30">
        <f t="shared" ref="I7992:K7992" si="7413">SUM(I7962,I7986,I7989)</f>
        <v>1082722</v>
      </c>
      <c r="J7992" s="30">
        <f t="shared" si="7413"/>
        <v>1036722</v>
      </c>
      <c r="K7992" s="30">
        <f t="shared" si="7413"/>
        <v>555383</v>
      </c>
      <c r="L7992" s="30">
        <f t="shared" si="7381"/>
        <v>240951</v>
      </c>
      <c r="M7992" s="30">
        <f t="shared" ref="M7992" si="7414">SUM(M7962,M7986,M7989)</f>
        <v>80517</v>
      </c>
      <c r="N7992" s="30">
        <f t="shared" ref="N7992:O7992" si="7415">SUM(N7962,N7986,N7989)</f>
        <v>80217</v>
      </c>
      <c r="O7992" s="30">
        <f t="shared" si="7415"/>
        <v>80217</v>
      </c>
      <c r="P7992" s="30">
        <f t="shared" si="7384"/>
        <v>796334</v>
      </c>
      <c r="Q7992" s="30">
        <f t="shared" si="7385"/>
        <v>76.812684596256275</v>
      </c>
      <c r="R7992" s="93"/>
      <c r="S7992" s="93"/>
      <c r="T7992" s="93"/>
      <c r="U7992" s="93"/>
      <c r="V7992" s="93"/>
      <c r="W7992" s="93"/>
      <c r="X7992" s="93"/>
      <c r="Y7992" s="93"/>
    </row>
    <row r="7993" spans="1:25" ht="15" customHeight="1" thickBot="1" x14ac:dyDescent="0.3">
      <c r="A7993" s="53" t="s">
        <v>1</v>
      </c>
      <c r="B7993" s="53" t="s">
        <v>1</v>
      </c>
      <c r="C7993" s="53" t="s">
        <v>1</v>
      </c>
      <c r="D7993" s="53" t="s">
        <v>1</v>
      </c>
      <c r="E7993" s="53" t="s">
        <v>1</v>
      </c>
      <c r="F7993" s="53" t="s">
        <v>1</v>
      </c>
      <c r="G7993" s="53" t="s">
        <v>1</v>
      </c>
      <c r="H7993" s="65" t="s">
        <v>76</v>
      </c>
      <c r="I7993" s="31"/>
      <c r="J7993" s="31"/>
      <c r="K7993" s="31">
        <v>0</v>
      </c>
      <c r="L7993" s="31"/>
      <c r="M7993" s="31"/>
      <c r="N7993" s="31"/>
      <c r="O7993" s="31"/>
      <c r="P7993" s="31"/>
      <c r="Q7993" s="31"/>
      <c r="R7993" s="94"/>
      <c r="S7993" s="94"/>
      <c r="T7993" s="94"/>
      <c r="U7993" s="94"/>
      <c r="V7993" s="94"/>
      <c r="W7993" s="94"/>
      <c r="X7993" s="94"/>
      <c r="Y7993" s="94"/>
    </row>
    <row r="7994" spans="1:25" ht="47.25" customHeight="1" thickBot="1" x14ac:dyDescent="0.3">
      <c r="A7994" s="110" t="s">
        <v>1</v>
      </c>
      <c r="B7994" s="110" t="s">
        <v>1</v>
      </c>
      <c r="C7994" s="110" t="s">
        <v>1</v>
      </c>
      <c r="D7994" s="110" t="s">
        <v>1</v>
      </c>
      <c r="E7994" s="110" t="s">
        <v>1</v>
      </c>
      <c r="F7994" s="110" t="s">
        <v>1</v>
      </c>
      <c r="G7994" s="110" t="s">
        <v>1</v>
      </c>
      <c r="H7994" s="28" t="s">
        <v>77</v>
      </c>
      <c r="I7994" s="109" t="s">
        <v>3984</v>
      </c>
      <c r="J7994" s="109" t="s">
        <v>11</v>
      </c>
      <c r="K7994" s="109" t="s">
        <v>3989</v>
      </c>
      <c r="L7994" s="109" t="s">
        <v>3985</v>
      </c>
      <c r="M7994" s="109" t="s">
        <v>4027</v>
      </c>
      <c r="N7994" s="109" t="s">
        <v>3988</v>
      </c>
      <c r="O7994" s="109" t="s">
        <v>3986</v>
      </c>
      <c r="P7994" s="109" t="s">
        <v>3987</v>
      </c>
      <c r="Q7994" s="109" t="s">
        <v>3695</v>
      </c>
      <c r="R7994" s="91"/>
      <c r="S7994" s="91"/>
      <c r="T7994" s="91"/>
      <c r="U7994" s="91"/>
      <c r="V7994" s="91"/>
      <c r="W7994" s="91"/>
      <c r="X7994" s="91"/>
      <c r="Y7994" s="91"/>
    </row>
    <row r="7995" spans="1:25" ht="15" customHeight="1" x14ac:dyDescent="0.25">
      <c r="A7995" s="111"/>
      <c r="B7995" s="111"/>
      <c r="C7995" s="111"/>
      <c r="D7995" s="111"/>
      <c r="E7995" s="111"/>
      <c r="F7995" s="111"/>
      <c r="G7995" s="111"/>
      <c r="H7995" s="67" t="s">
        <v>1</v>
      </c>
      <c r="I7995" s="29">
        <v>1</v>
      </c>
      <c r="J7995" s="29">
        <v>2</v>
      </c>
      <c r="K7995" s="29">
        <v>3</v>
      </c>
      <c r="L7995" s="29" t="s">
        <v>3478</v>
      </c>
      <c r="M7995" s="29">
        <v>5</v>
      </c>
      <c r="N7995" s="29">
        <v>6</v>
      </c>
      <c r="O7995" s="29">
        <v>7</v>
      </c>
      <c r="P7995" s="29" t="s">
        <v>3696</v>
      </c>
      <c r="Q7995" s="29">
        <v>9</v>
      </c>
      <c r="R7995" s="92"/>
      <c r="S7995" s="92"/>
      <c r="T7995" s="92"/>
      <c r="U7995" s="92"/>
      <c r="V7995" s="92"/>
      <c r="W7995" s="92"/>
      <c r="X7995" s="92"/>
      <c r="Y7995" s="92"/>
    </row>
    <row r="7996" spans="1:25" ht="15" customHeight="1" x14ac:dyDescent="0.25">
      <c r="A7996" s="111"/>
      <c r="B7996" s="111"/>
      <c r="C7996" s="111"/>
      <c r="D7996" s="111"/>
      <c r="E7996" s="111"/>
      <c r="F7996" s="111"/>
      <c r="G7996" s="111"/>
      <c r="H7996" s="68" t="s">
        <v>157</v>
      </c>
      <c r="I7996" s="32">
        <f t="shared" ref="I7996:K7996" si="7416">SUM(I7992)</f>
        <v>1082722</v>
      </c>
      <c r="J7996" s="32">
        <f t="shared" si="7416"/>
        <v>1036722</v>
      </c>
      <c r="K7996" s="32">
        <f t="shared" si="7416"/>
        <v>555383</v>
      </c>
      <c r="L7996" s="32">
        <f t="shared" si="7381"/>
        <v>240951</v>
      </c>
      <c r="M7996" s="32">
        <f t="shared" ref="M7996" si="7417">SUM(M7992)</f>
        <v>80517</v>
      </c>
      <c r="N7996" s="32">
        <f t="shared" ref="N7996:O7996" si="7418">SUM(N7992)</f>
        <v>80217</v>
      </c>
      <c r="O7996" s="32">
        <f t="shared" si="7418"/>
        <v>80217</v>
      </c>
      <c r="P7996" s="32">
        <f t="shared" si="7384"/>
        <v>796334</v>
      </c>
      <c r="Q7996" s="32">
        <f t="shared" si="7385"/>
        <v>76.812684596256275</v>
      </c>
      <c r="R7996" s="90"/>
      <c r="S7996" s="90"/>
      <c r="T7996" s="90"/>
      <c r="U7996" s="90"/>
      <c r="V7996" s="90"/>
      <c r="W7996" s="90"/>
      <c r="X7996" s="90"/>
      <c r="Y7996" s="90"/>
    </row>
    <row r="7997" spans="1:25" ht="15" customHeight="1" x14ac:dyDescent="0.25">
      <c r="A7997" s="111"/>
      <c r="B7997" s="111"/>
      <c r="C7997" s="111"/>
      <c r="D7997" s="111"/>
      <c r="E7997" s="111"/>
      <c r="F7997" s="111"/>
      <c r="G7997" s="111"/>
      <c r="H7997" s="69" t="s">
        <v>79</v>
      </c>
      <c r="I7997" s="32">
        <f t="shared" ref="I7997:K7997" si="7419">SUM(I7996)</f>
        <v>1082722</v>
      </c>
      <c r="J7997" s="32">
        <f t="shared" si="7419"/>
        <v>1036722</v>
      </c>
      <c r="K7997" s="32">
        <f t="shared" si="7419"/>
        <v>555383</v>
      </c>
      <c r="L7997" s="32">
        <f t="shared" si="7381"/>
        <v>240951</v>
      </c>
      <c r="M7997" s="32">
        <f t="shared" ref="M7997" si="7420">SUM(M7996)</f>
        <v>80517</v>
      </c>
      <c r="N7997" s="32">
        <f t="shared" ref="N7997:O7997" si="7421">SUM(N7996)</f>
        <v>80217</v>
      </c>
      <c r="O7997" s="32">
        <f t="shared" si="7421"/>
        <v>80217</v>
      </c>
      <c r="P7997" s="32">
        <f t="shared" si="7384"/>
        <v>796334</v>
      </c>
      <c r="Q7997" s="32">
        <f t="shared" si="7385"/>
        <v>76.812684596256275</v>
      </c>
      <c r="R7997" s="90"/>
      <c r="S7997" s="90"/>
      <c r="T7997" s="90"/>
      <c r="U7997" s="90"/>
      <c r="V7997" s="90"/>
      <c r="W7997" s="90"/>
      <c r="X7997" s="90"/>
      <c r="Y7997" s="90"/>
    </row>
    <row r="7998" spans="1:25" ht="15" customHeight="1" x14ac:dyDescent="0.25">
      <c r="A7998" s="112"/>
      <c r="B7998" s="112"/>
      <c r="C7998" s="112"/>
      <c r="D7998" s="112"/>
      <c r="E7998" s="112"/>
      <c r="F7998" s="112"/>
      <c r="G7998" s="112"/>
      <c r="I7998" s="27"/>
      <c r="J7998" s="27"/>
      <c r="K7998" s="27">
        <v>0</v>
      </c>
      <c r="L7998" s="27"/>
      <c r="M7998" s="27"/>
      <c r="N7998" s="27"/>
      <c r="O7998" s="27"/>
      <c r="P7998" s="27"/>
      <c r="Q7998" s="27"/>
      <c r="R7998" s="27"/>
      <c r="S7998" s="27"/>
      <c r="T7998" s="27"/>
      <c r="U7998" s="27"/>
      <c r="V7998" s="27"/>
      <c r="W7998" s="27"/>
      <c r="X7998" s="27"/>
      <c r="Y7998" s="27"/>
    </row>
    <row r="7999" spans="1:25" ht="15" customHeight="1" thickBot="1" x14ac:dyDescent="0.3">
      <c r="A7999" s="53" t="s">
        <v>1</v>
      </c>
      <c r="B7999" s="53" t="s">
        <v>1</v>
      </c>
      <c r="C7999" s="53" t="s">
        <v>1</v>
      </c>
      <c r="D7999" s="53" t="s">
        <v>1</v>
      </c>
      <c r="E7999" s="53" t="s">
        <v>1</v>
      </c>
      <c r="F7999" s="53" t="s">
        <v>1</v>
      </c>
      <c r="G7999" s="53" t="s">
        <v>1</v>
      </c>
      <c r="H7999" s="21" t="s">
        <v>1</v>
      </c>
      <c r="I7999" s="33"/>
      <c r="J7999" s="33"/>
      <c r="K7999" s="33">
        <v>0</v>
      </c>
      <c r="L7999" s="33"/>
      <c r="M7999" s="33"/>
      <c r="N7999" s="33"/>
      <c r="O7999" s="33"/>
      <c r="P7999" s="33"/>
      <c r="Q7999" s="33"/>
      <c r="R7999" s="33"/>
      <c r="S7999" s="33"/>
      <c r="T7999" s="33"/>
      <c r="U7999" s="33"/>
      <c r="V7999" s="33"/>
      <c r="W7999" s="33"/>
      <c r="X7999" s="33"/>
      <c r="Y7999" s="33"/>
    </row>
    <row r="8000" spans="1:25" ht="45.75" customHeight="1" thickBot="1" x14ac:dyDescent="0.3">
      <c r="A8000" s="28" t="s">
        <v>4</v>
      </c>
      <c r="B8000" s="28" t="s">
        <v>5</v>
      </c>
      <c r="C8000" s="28" t="s">
        <v>6</v>
      </c>
      <c r="D8000" s="57" t="s">
        <v>1</v>
      </c>
      <c r="E8000" s="28" t="s">
        <v>7</v>
      </c>
      <c r="F8000" s="28" t="s">
        <v>8</v>
      </c>
      <c r="G8000" s="28" t="s">
        <v>9</v>
      </c>
      <c r="H8000" s="28" t="s">
        <v>10</v>
      </c>
      <c r="I8000" s="109" t="s">
        <v>3984</v>
      </c>
      <c r="J8000" s="109" t="s">
        <v>11</v>
      </c>
      <c r="K8000" s="109" t="s">
        <v>3989</v>
      </c>
      <c r="L8000" s="109" t="s">
        <v>3985</v>
      </c>
      <c r="M8000" s="109" t="s">
        <v>4027</v>
      </c>
      <c r="N8000" s="109" t="s">
        <v>3988</v>
      </c>
      <c r="O8000" s="109" t="s">
        <v>3986</v>
      </c>
      <c r="P8000" s="109" t="s">
        <v>3987</v>
      </c>
      <c r="Q8000" s="109" t="s">
        <v>3695</v>
      </c>
      <c r="R8000" s="91"/>
      <c r="S8000" s="91"/>
      <c r="T8000" s="91"/>
      <c r="U8000" s="91"/>
      <c r="V8000" s="91"/>
      <c r="W8000" s="91"/>
      <c r="X8000" s="91"/>
      <c r="Y8000" s="91"/>
    </row>
    <row r="8001" spans="1:25" ht="15" customHeight="1" x14ac:dyDescent="0.25">
      <c r="A8001" s="58" t="s">
        <v>1</v>
      </c>
      <c r="B8001" s="58" t="s">
        <v>1</v>
      </c>
      <c r="C8001" s="58" t="s">
        <v>1</v>
      </c>
      <c r="D8001" s="59" t="s">
        <v>1</v>
      </c>
      <c r="E8001" s="59" t="s">
        <v>1</v>
      </c>
      <c r="F8001" s="60" t="s">
        <v>1</v>
      </c>
      <c r="G8001" s="61" t="s">
        <v>1</v>
      </c>
      <c r="H8001" s="62" t="s">
        <v>1</v>
      </c>
      <c r="I8001" s="29">
        <v>1</v>
      </c>
      <c r="J8001" s="29">
        <v>2</v>
      </c>
      <c r="K8001" s="29">
        <v>3</v>
      </c>
      <c r="L8001" s="29" t="s">
        <v>3478</v>
      </c>
      <c r="M8001" s="29">
        <v>5</v>
      </c>
      <c r="N8001" s="29">
        <v>6</v>
      </c>
      <c r="O8001" s="29">
        <v>7</v>
      </c>
      <c r="P8001" s="29" t="s">
        <v>3696</v>
      </c>
      <c r="Q8001" s="29">
        <v>9</v>
      </c>
      <c r="R8001" s="92"/>
      <c r="S8001" s="92"/>
      <c r="T8001" s="92"/>
      <c r="U8001" s="92"/>
      <c r="V8001" s="92"/>
      <c r="W8001" s="92"/>
      <c r="X8001" s="92"/>
      <c r="Y8001" s="92"/>
    </row>
    <row r="8002" spans="1:25" ht="15" customHeight="1" x14ac:dyDescent="0.25">
      <c r="A8002" s="63" t="s">
        <v>2466</v>
      </c>
      <c r="B8002" s="63" t="s">
        <v>81</v>
      </c>
      <c r="C8002" s="64" t="s">
        <v>1129</v>
      </c>
      <c r="D8002" s="64" t="s">
        <v>2809</v>
      </c>
      <c r="E8002" s="65" t="s">
        <v>1</v>
      </c>
      <c r="F8002" s="65" t="s">
        <v>1</v>
      </c>
      <c r="G8002" s="65" t="s">
        <v>1</v>
      </c>
      <c r="H8002" s="65" t="s">
        <v>2810</v>
      </c>
      <c r="I8002" s="26">
        <v>0</v>
      </c>
      <c r="J8002" s="26" t="s">
        <v>1</v>
      </c>
      <c r="K8002" s="26">
        <v>0</v>
      </c>
      <c r="L8002" s="26"/>
      <c r="M8002" s="26"/>
      <c r="N8002" s="26"/>
      <c r="O8002" s="26"/>
      <c r="P8002" s="26"/>
      <c r="Q8002" s="26"/>
      <c r="R8002" s="90"/>
      <c r="S8002" s="90"/>
      <c r="T8002" s="90"/>
      <c r="U8002" s="90"/>
      <c r="V8002" s="90"/>
      <c r="W8002" s="90"/>
      <c r="X8002" s="90"/>
      <c r="Y8002" s="90"/>
    </row>
    <row r="8003" spans="1:25" ht="22.5" customHeight="1" x14ac:dyDescent="0.25">
      <c r="A8003" s="63" t="s">
        <v>1</v>
      </c>
      <c r="B8003" s="63" t="s">
        <v>1</v>
      </c>
      <c r="C8003" s="63" t="s">
        <v>1</v>
      </c>
      <c r="D8003" s="65" t="s">
        <v>1</v>
      </c>
      <c r="E8003" s="65" t="s">
        <v>1</v>
      </c>
      <c r="F8003" s="65" t="s">
        <v>1</v>
      </c>
      <c r="G8003" s="65" t="s">
        <v>1</v>
      </c>
      <c r="H8003" s="66" t="s">
        <v>15</v>
      </c>
      <c r="I8003" s="30">
        <f t="shared" ref="I8003:K8003" si="7422">SUM(I8004,I8012,I8014)</f>
        <v>1205432</v>
      </c>
      <c r="J8003" s="30">
        <f t="shared" si="7422"/>
        <v>665439</v>
      </c>
      <c r="K8003" s="30">
        <f t="shared" si="7422"/>
        <v>390446</v>
      </c>
      <c r="L8003" s="30">
        <f t="shared" si="7381"/>
        <v>221073</v>
      </c>
      <c r="M8003" s="30">
        <f t="shared" ref="M8003" si="7423">SUM(M8004,M8012,M8014)</f>
        <v>67320</v>
      </c>
      <c r="N8003" s="30">
        <f t="shared" ref="N8003:O8003" si="7424">SUM(N8004,N8012,N8014)</f>
        <v>67120</v>
      </c>
      <c r="O8003" s="30">
        <f t="shared" si="7424"/>
        <v>86633</v>
      </c>
      <c r="P8003" s="30">
        <f t="shared" si="7384"/>
        <v>611519</v>
      </c>
      <c r="Q8003" s="30">
        <f t="shared" si="7385"/>
        <v>91.897078470002512</v>
      </c>
      <c r="R8003" s="93"/>
      <c r="S8003" s="93"/>
      <c r="T8003" s="93"/>
      <c r="U8003" s="93"/>
      <c r="V8003" s="93"/>
      <c r="W8003" s="93"/>
      <c r="X8003" s="93"/>
      <c r="Y8003" s="93"/>
    </row>
    <row r="8004" spans="1:25" ht="15" customHeight="1" x14ac:dyDescent="0.25">
      <c r="A8004" s="63" t="s">
        <v>2466</v>
      </c>
      <c r="B8004" s="63" t="s">
        <v>81</v>
      </c>
      <c r="C8004" s="63" t="s">
        <v>1129</v>
      </c>
      <c r="D8004" s="63" t="s">
        <v>2809</v>
      </c>
      <c r="E8004" s="65" t="s">
        <v>16</v>
      </c>
      <c r="F8004" s="65" t="s">
        <v>1</v>
      </c>
      <c r="G8004" s="65" t="s">
        <v>1</v>
      </c>
      <c r="H8004" s="65" t="s">
        <v>17</v>
      </c>
      <c r="I8004" s="31">
        <f t="shared" ref="I8004:K8004" si="7425">SUM(I8005:I8006)</f>
        <v>210268</v>
      </c>
      <c r="J8004" s="31">
        <f t="shared" si="7425"/>
        <v>210268</v>
      </c>
      <c r="K8004" s="31">
        <f t="shared" si="7425"/>
        <v>142626</v>
      </c>
      <c r="L8004" s="31">
        <f t="shared" si="7381"/>
        <v>63580</v>
      </c>
      <c r="M8004" s="31">
        <f t="shared" ref="M8004" si="7426">SUM(M8005:M8006)</f>
        <v>21550</v>
      </c>
      <c r="N8004" s="31">
        <f t="shared" ref="N8004:O8004" si="7427">SUM(N8005:N8006)</f>
        <v>21350</v>
      </c>
      <c r="O8004" s="31">
        <f t="shared" si="7427"/>
        <v>20680</v>
      </c>
      <c r="P8004" s="31">
        <f t="shared" si="7384"/>
        <v>206206</v>
      </c>
      <c r="Q8004" s="31">
        <f t="shared" si="7385"/>
        <v>98.068179656438446</v>
      </c>
      <c r="R8004" s="94"/>
      <c r="S8004" s="94"/>
      <c r="T8004" s="94"/>
      <c r="U8004" s="94"/>
      <c r="V8004" s="94"/>
      <c r="W8004" s="94"/>
      <c r="X8004" s="94"/>
      <c r="Y8004" s="94"/>
    </row>
    <row r="8005" spans="1:25" ht="15" customHeight="1" x14ac:dyDescent="0.25">
      <c r="A8005" s="64" t="s">
        <v>2466</v>
      </c>
      <c r="B8005" s="64" t="s">
        <v>81</v>
      </c>
      <c r="C8005" s="64" t="s">
        <v>1129</v>
      </c>
      <c r="D8005" s="64" t="s">
        <v>2809</v>
      </c>
      <c r="E8005" s="20" t="s">
        <v>19</v>
      </c>
      <c r="F8005" s="64"/>
      <c r="G8005" s="53" t="s">
        <v>144</v>
      </c>
      <c r="H8005" s="53" t="s">
        <v>18</v>
      </c>
      <c r="I8005" s="26">
        <v>184986</v>
      </c>
      <c r="J8005" s="26">
        <v>184986</v>
      </c>
      <c r="K8005" s="26">
        <v>125000</v>
      </c>
      <c r="L8005" s="26">
        <f t="shared" si="7381"/>
        <v>59400</v>
      </c>
      <c r="M8005" s="26">
        <v>19800</v>
      </c>
      <c r="N8005" s="26">
        <v>19800</v>
      </c>
      <c r="O8005" s="26">
        <v>19800</v>
      </c>
      <c r="P8005" s="26">
        <f t="shared" si="7384"/>
        <v>184400</v>
      </c>
      <c r="Q8005" s="26">
        <f t="shared" si="7385"/>
        <v>99.683219270647498</v>
      </c>
      <c r="R8005" s="90"/>
      <c r="S8005" s="90"/>
      <c r="T8005" s="90"/>
      <c r="U8005" s="90"/>
      <c r="V8005" s="90"/>
      <c r="W8005" s="90"/>
      <c r="X8005" s="90"/>
      <c r="Y8005" s="90"/>
    </row>
    <row r="8006" spans="1:25" ht="15" customHeight="1" x14ac:dyDescent="0.25">
      <c r="A8006" s="63" t="s">
        <v>2466</v>
      </c>
      <c r="B8006" s="63" t="s">
        <v>81</v>
      </c>
      <c r="C8006" s="63" t="s">
        <v>1129</v>
      </c>
      <c r="D8006" s="63" t="s">
        <v>2809</v>
      </c>
      <c r="E8006" s="63" t="s">
        <v>21</v>
      </c>
      <c r="F8006" s="64" t="s">
        <v>1</v>
      </c>
      <c r="G8006" s="53" t="s">
        <v>1</v>
      </c>
      <c r="H8006" s="65" t="s">
        <v>22</v>
      </c>
      <c r="I8006" s="31">
        <f t="shared" ref="I8006:K8006" si="7428">SUM(I8007:I8011)</f>
        <v>25282</v>
      </c>
      <c r="J8006" s="31">
        <f t="shared" si="7428"/>
        <v>25282</v>
      </c>
      <c r="K8006" s="31">
        <f t="shared" si="7428"/>
        <v>17626</v>
      </c>
      <c r="L8006" s="31">
        <f t="shared" si="7381"/>
        <v>4180</v>
      </c>
      <c r="M8006" s="31">
        <f t="shared" ref="M8006" si="7429">SUM(M8007:M8011)</f>
        <v>1750</v>
      </c>
      <c r="N8006" s="31">
        <f t="shared" ref="N8006:O8006" si="7430">SUM(N8007:N8011)</f>
        <v>1550</v>
      </c>
      <c r="O8006" s="31">
        <f t="shared" si="7430"/>
        <v>880</v>
      </c>
      <c r="P8006" s="31">
        <f t="shared" si="7384"/>
        <v>21806</v>
      </c>
      <c r="Q8006" s="31">
        <f t="shared" si="7385"/>
        <v>86.251087730401082</v>
      </c>
      <c r="R8006" s="94"/>
      <c r="S8006" s="94"/>
      <c r="T8006" s="94"/>
      <c r="U8006" s="94"/>
      <c r="V8006" s="94"/>
      <c r="W8006" s="94"/>
      <c r="X8006" s="94"/>
      <c r="Y8006" s="94"/>
    </row>
    <row r="8007" spans="1:25" ht="15" customHeight="1" x14ac:dyDescent="0.25">
      <c r="A8007" s="64" t="s">
        <v>2466</v>
      </c>
      <c r="B8007" s="64" t="s">
        <v>81</v>
      </c>
      <c r="C8007" s="64" t="s">
        <v>1129</v>
      </c>
      <c r="D8007" s="64" t="s">
        <v>2809</v>
      </c>
      <c r="E8007" s="20" t="s">
        <v>23</v>
      </c>
      <c r="F8007" s="64" t="s">
        <v>2811</v>
      </c>
      <c r="G8007" s="53" t="s">
        <v>144</v>
      </c>
      <c r="H8007" s="53" t="s">
        <v>85</v>
      </c>
      <c r="I8007" s="26">
        <v>4660</v>
      </c>
      <c r="J8007" s="26">
        <v>4660</v>
      </c>
      <c r="K8007" s="26">
        <v>2820</v>
      </c>
      <c r="L8007" s="26">
        <f t="shared" si="7381"/>
        <v>1080</v>
      </c>
      <c r="M8007" s="26">
        <v>350</v>
      </c>
      <c r="N8007" s="26">
        <v>350</v>
      </c>
      <c r="O8007" s="26">
        <v>380</v>
      </c>
      <c r="P8007" s="26">
        <f t="shared" si="7384"/>
        <v>3900</v>
      </c>
      <c r="Q8007" s="26">
        <f t="shared" si="7385"/>
        <v>83.690987124463518</v>
      </c>
      <c r="R8007" s="90"/>
      <c r="S8007" s="90"/>
      <c r="T8007" s="90"/>
      <c r="U8007" s="90"/>
      <c r="V8007" s="90"/>
      <c r="W8007" s="90"/>
      <c r="X8007" s="90"/>
      <c r="Y8007" s="90"/>
    </row>
    <row r="8008" spans="1:25" ht="15" customHeight="1" x14ac:dyDescent="0.25">
      <c r="A8008" s="64" t="s">
        <v>2466</v>
      </c>
      <c r="B8008" s="64" t="s">
        <v>81</v>
      </c>
      <c r="C8008" s="64" t="s">
        <v>1129</v>
      </c>
      <c r="D8008" s="64" t="s">
        <v>2809</v>
      </c>
      <c r="E8008" s="20" t="s">
        <v>23</v>
      </c>
      <c r="F8008" s="64" t="s">
        <v>2812</v>
      </c>
      <c r="G8008" s="53" t="s">
        <v>144</v>
      </c>
      <c r="H8008" s="53" t="s">
        <v>25</v>
      </c>
      <c r="I8008" s="26">
        <v>14700</v>
      </c>
      <c r="J8008" s="26">
        <v>14700</v>
      </c>
      <c r="K8008" s="26">
        <v>11600</v>
      </c>
      <c r="L8008" s="26">
        <f t="shared" si="7381"/>
        <v>3100</v>
      </c>
      <c r="M8008" s="26">
        <v>1400</v>
      </c>
      <c r="N8008" s="26">
        <v>1200</v>
      </c>
      <c r="O8008" s="26">
        <v>500</v>
      </c>
      <c r="P8008" s="26">
        <f t="shared" si="7384"/>
        <v>14700</v>
      </c>
      <c r="Q8008" s="26">
        <f t="shared" si="7385"/>
        <v>100</v>
      </c>
      <c r="R8008" s="90"/>
      <c r="S8008" s="90"/>
      <c r="T8008" s="90"/>
      <c r="U8008" s="90"/>
      <c r="V8008" s="90"/>
      <c r="W8008" s="90"/>
      <c r="X8008" s="90"/>
      <c r="Y8008" s="90"/>
    </row>
    <row r="8009" spans="1:25" ht="15" customHeight="1" x14ac:dyDescent="0.25">
      <c r="A8009" s="64" t="s">
        <v>2466</v>
      </c>
      <c r="B8009" s="64" t="s">
        <v>81</v>
      </c>
      <c r="C8009" s="64" t="s">
        <v>1129</v>
      </c>
      <c r="D8009" s="64" t="s">
        <v>2809</v>
      </c>
      <c r="E8009" s="20" t="s">
        <v>23</v>
      </c>
      <c r="F8009" s="64" t="s">
        <v>2813</v>
      </c>
      <c r="G8009" s="53" t="s">
        <v>144</v>
      </c>
      <c r="H8009" s="53" t="s">
        <v>27</v>
      </c>
      <c r="I8009" s="26">
        <v>4122</v>
      </c>
      <c r="J8009" s="26">
        <v>4122</v>
      </c>
      <c r="K8009" s="26">
        <v>3206</v>
      </c>
      <c r="L8009" s="26">
        <f t="shared" si="7381"/>
        <v>0</v>
      </c>
      <c r="M8009" s="26"/>
      <c r="N8009" s="26"/>
      <c r="O8009" s="26"/>
      <c r="P8009" s="26">
        <f t="shared" si="7384"/>
        <v>3206</v>
      </c>
      <c r="Q8009" s="26">
        <f t="shared" si="7385"/>
        <v>77.777777777777786</v>
      </c>
      <c r="R8009" s="90"/>
      <c r="S8009" s="90"/>
      <c r="T8009" s="90"/>
      <c r="U8009" s="90"/>
      <c r="V8009" s="90"/>
      <c r="W8009" s="90"/>
      <c r="X8009" s="90"/>
      <c r="Y8009" s="90"/>
    </row>
    <row r="8010" spans="1:25" ht="15" customHeight="1" x14ac:dyDescent="0.25">
      <c r="A8010" s="64" t="s">
        <v>2466</v>
      </c>
      <c r="B8010" s="64" t="s">
        <v>81</v>
      </c>
      <c r="C8010" s="64" t="s">
        <v>1129</v>
      </c>
      <c r="D8010" s="64" t="s">
        <v>2809</v>
      </c>
      <c r="E8010" s="20" t="s">
        <v>23</v>
      </c>
      <c r="F8010" s="64" t="s">
        <v>2814</v>
      </c>
      <c r="G8010" s="53" t="s">
        <v>144</v>
      </c>
      <c r="H8010" s="53" t="s">
        <v>89</v>
      </c>
      <c r="I8010" s="26">
        <v>0</v>
      </c>
      <c r="J8010" s="26">
        <v>0</v>
      </c>
      <c r="K8010" s="26">
        <v>0</v>
      </c>
      <c r="L8010" s="26">
        <f t="shared" si="7381"/>
        <v>0</v>
      </c>
      <c r="M8010" s="26"/>
      <c r="N8010" s="26"/>
      <c r="O8010" s="26"/>
      <c r="P8010" s="26">
        <f t="shared" si="7384"/>
        <v>0</v>
      </c>
      <c r="Q8010" s="26" t="str">
        <f t="shared" si="7385"/>
        <v>-</v>
      </c>
      <c r="R8010" s="90"/>
      <c r="S8010" s="90"/>
      <c r="T8010" s="90"/>
      <c r="U8010" s="90"/>
      <c r="V8010" s="90"/>
      <c r="W8010" s="90"/>
      <c r="X8010" s="90"/>
      <c r="Y8010" s="90"/>
    </row>
    <row r="8011" spans="1:25" ht="15" customHeight="1" x14ac:dyDescent="0.25">
      <c r="A8011" s="64" t="s">
        <v>2466</v>
      </c>
      <c r="B8011" s="64" t="s">
        <v>81</v>
      </c>
      <c r="C8011" s="64" t="s">
        <v>1129</v>
      </c>
      <c r="D8011" s="64" t="s">
        <v>2809</v>
      </c>
      <c r="E8011" s="20" t="s">
        <v>23</v>
      </c>
      <c r="F8011" s="64" t="s">
        <v>2815</v>
      </c>
      <c r="G8011" s="53" t="s">
        <v>144</v>
      </c>
      <c r="H8011" s="53" t="s">
        <v>29</v>
      </c>
      <c r="I8011" s="26">
        <v>1800</v>
      </c>
      <c r="J8011" s="26">
        <v>1800</v>
      </c>
      <c r="K8011" s="26">
        <v>0</v>
      </c>
      <c r="L8011" s="26">
        <f t="shared" si="7381"/>
        <v>0</v>
      </c>
      <c r="M8011" s="26"/>
      <c r="N8011" s="26"/>
      <c r="O8011" s="26"/>
      <c r="P8011" s="26">
        <f t="shared" si="7384"/>
        <v>0</v>
      </c>
      <c r="Q8011" s="26">
        <f t="shared" si="7385"/>
        <v>0</v>
      </c>
      <c r="R8011" s="90"/>
      <c r="S8011" s="90"/>
      <c r="T8011" s="90"/>
      <c r="U8011" s="90"/>
      <c r="V8011" s="90"/>
      <c r="W8011" s="90"/>
      <c r="X8011" s="90"/>
      <c r="Y8011" s="90"/>
    </row>
    <row r="8012" spans="1:25" ht="15" customHeight="1" x14ac:dyDescent="0.25">
      <c r="A8012" s="63" t="s">
        <v>2466</v>
      </c>
      <c r="B8012" s="63" t="s">
        <v>81</v>
      </c>
      <c r="C8012" s="63" t="s">
        <v>1129</v>
      </c>
      <c r="D8012" s="63" t="s">
        <v>2809</v>
      </c>
      <c r="E8012" s="65" t="s">
        <v>30</v>
      </c>
      <c r="F8012" s="65" t="s">
        <v>1</v>
      </c>
      <c r="G8012" s="65" t="s">
        <v>1</v>
      </c>
      <c r="H8012" s="65" t="s">
        <v>31</v>
      </c>
      <c r="I8012" s="31">
        <f t="shared" ref="I8012:K8012" si="7431">SUM(I8013)</f>
        <v>19423</v>
      </c>
      <c r="J8012" s="31">
        <f t="shared" si="7431"/>
        <v>19423</v>
      </c>
      <c r="K8012" s="31">
        <f t="shared" si="7431"/>
        <v>13300</v>
      </c>
      <c r="L8012" s="31">
        <f t="shared" si="7381"/>
        <v>6123</v>
      </c>
      <c r="M8012" s="31">
        <f t="shared" ref="M8012" si="7432">SUM(M8013)</f>
        <v>2100</v>
      </c>
      <c r="N8012" s="31">
        <f t="shared" ref="N8012:O8012" si="7433">SUM(N8013)</f>
        <v>2100</v>
      </c>
      <c r="O8012" s="31">
        <f t="shared" si="7433"/>
        <v>1923</v>
      </c>
      <c r="P8012" s="31">
        <f t="shared" si="7384"/>
        <v>19423</v>
      </c>
      <c r="Q8012" s="31">
        <f t="shared" si="7385"/>
        <v>100</v>
      </c>
      <c r="R8012" s="94"/>
      <c r="S8012" s="94"/>
      <c r="T8012" s="94"/>
      <c r="U8012" s="94"/>
      <c r="V8012" s="94"/>
      <c r="W8012" s="94"/>
      <c r="X8012" s="94"/>
      <c r="Y8012" s="94"/>
    </row>
    <row r="8013" spans="1:25" ht="15" customHeight="1" x14ac:dyDescent="0.25">
      <c r="A8013" s="64" t="s">
        <v>2466</v>
      </c>
      <c r="B8013" s="64" t="s">
        <v>81</v>
      </c>
      <c r="C8013" s="64" t="s">
        <v>1129</v>
      </c>
      <c r="D8013" s="64" t="s">
        <v>2809</v>
      </c>
      <c r="E8013" s="20" t="s">
        <v>33</v>
      </c>
      <c r="F8013" s="64"/>
      <c r="G8013" s="53" t="s">
        <v>144</v>
      </c>
      <c r="H8013" s="53" t="s">
        <v>32</v>
      </c>
      <c r="I8013" s="26">
        <v>19423</v>
      </c>
      <c r="J8013" s="26">
        <v>19423</v>
      </c>
      <c r="K8013" s="26">
        <v>13300</v>
      </c>
      <c r="L8013" s="26">
        <f t="shared" si="7381"/>
        <v>6123</v>
      </c>
      <c r="M8013" s="26">
        <v>2100</v>
      </c>
      <c r="N8013" s="26">
        <v>2100</v>
      </c>
      <c r="O8013" s="26">
        <v>1923</v>
      </c>
      <c r="P8013" s="26">
        <f t="shared" si="7384"/>
        <v>19423</v>
      </c>
      <c r="Q8013" s="26">
        <f t="shared" si="7385"/>
        <v>100</v>
      </c>
      <c r="R8013" s="90"/>
      <c r="S8013" s="90"/>
      <c r="T8013" s="90"/>
      <c r="U8013" s="90"/>
      <c r="V8013" s="90"/>
      <c r="W8013" s="90"/>
      <c r="X8013" s="90"/>
      <c r="Y8013" s="90"/>
    </row>
    <row r="8014" spans="1:25" ht="15" customHeight="1" x14ac:dyDescent="0.25">
      <c r="A8014" s="63" t="s">
        <v>2466</v>
      </c>
      <c r="B8014" s="63" t="s">
        <v>81</v>
      </c>
      <c r="C8014" s="63" t="s">
        <v>1129</v>
      </c>
      <c r="D8014" s="63" t="s">
        <v>2809</v>
      </c>
      <c r="E8014" s="65" t="s">
        <v>34</v>
      </c>
      <c r="F8014" s="65" t="s">
        <v>1</v>
      </c>
      <c r="G8014" s="65" t="s">
        <v>1</v>
      </c>
      <c r="H8014" s="65" t="s">
        <v>35</v>
      </c>
      <c r="I8014" s="31">
        <f t="shared" ref="I8014:K8014" si="7434">SUM(I8015:I8023)</f>
        <v>975741</v>
      </c>
      <c r="J8014" s="31">
        <f t="shared" si="7434"/>
        <v>435748</v>
      </c>
      <c r="K8014" s="31">
        <f t="shared" si="7434"/>
        <v>234520</v>
      </c>
      <c r="L8014" s="31">
        <f t="shared" si="7381"/>
        <v>151370</v>
      </c>
      <c r="M8014" s="31">
        <f t="shared" ref="M8014" si="7435">SUM(M8015:M8023)</f>
        <v>43670</v>
      </c>
      <c r="N8014" s="31">
        <f t="shared" ref="N8014:O8014" si="7436">SUM(N8015:N8023)</f>
        <v>43670</v>
      </c>
      <c r="O8014" s="31">
        <f t="shared" si="7436"/>
        <v>64030</v>
      </c>
      <c r="P8014" s="31">
        <f t="shared" si="7384"/>
        <v>385890</v>
      </c>
      <c r="Q8014" s="31">
        <f t="shared" si="7385"/>
        <v>88.558065670984149</v>
      </c>
      <c r="R8014" s="94"/>
      <c r="S8014" s="94"/>
      <c r="T8014" s="94"/>
      <c r="U8014" s="94"/>
      <c r="V8014" s="94"/>
      <c r="W8014" s="94"/>
      <c r="X8014" s="94"/>
      <c r="Y8014" s="94"/>
    </row>
    <row r="8015" spans="1:25" ht="15" customHeight="1" x14ac:dyDescent="0.25">
      <c r="A8015" s="64" t="s">
        <v>2466</v>
      </c>
      <c r="B8015" s="64" t="s">
        <v>81</v>
      </c>
      <c r="C8015" s="64" t="s">
        <v>1129</v>
      </c>
      <c r="D8015" s="64" t="s">
        <v>2809</v>
      </c>
      <c r="E8015" s="20" t="s">
        <v>38</v>
      </c>
      <c r="F8015" s="64"/>
      <c r="G8015" s="53" t="s">
        <v>144</v>
      </c>
      <c r="H8015" s="53" t="s">
        <v>37</v>
      </c>
      <c r="I8015" s="26">
        <v>4174</v>
      </c>
      <c r="J8015" s="26">
        <v>4174</v>
      </c>
      <c r="K8015" s="26">
        <v>3000</v>
      </c>
      <c r="L8015" s="26">
        <f t="shared" si="7381"/>
        <v>0</v>
      </c>
      <c r="M8015" s="26">
        <v>0</v>
      </c>
      <c r="N8015" s="26">
        <v>0</v>
      </c>
      <c r="O8015" s="26">
        <v>0</v>
      </c>
      <c r="P8015" s="26">
        <f t="shared" si="7384"/>
        <v>3000</v>
      </c>
      <c r="Q8015" s="26">
        <f t="shared" si="7385"/>
        <v>71.87350263536176</v>
      </c>
      <c r="R8015" s="90"/>
      <c r="S8015" s="90"/>
      <c r="T8015" s="90"/>
      <c r="U8015" s="90"/>
      <c r="V8015" s="90"/>
      <c r="W8015" s="90"/>
      <c r="X8015" s="90"/>
      <c r="Y8015" s="90"/>
    </row>
    <row r="8016" spans="1:25" ht="15" customHeight="1" x14ac:dyDescent="0.25">
      <c r="A8016" s="64" t="s">
        <v>2466</v>
      </c>
      <c r="B8016" s="64" t="s">
        <v>81</v>
      </c>
      <c r="C8016" s="64" t="s">
        <v>1129</v>
      </c>
      <c r="D8016" s="64" t="s">
        <v>2809</v>
      </c>
      <c r="E8016" s="20" t="s">
        <v>298</v>
      </c>
      <c r="F8016" s="64"/>
      <c r="G8016" s="53" t="s">
        <v>144</v>
      </c>
      <c r="H8016" s="53" t="s">
        <v>297</v>
      </c>
      <c r="I8016" s="26">
        <v>5754</v>
      </c>
      <c r="J8016" s="26">
        <v>5754</v>
      </c>
      <c r="K8016" s="26">
        <v>4200</v>
      </c>
      <c r="L8016" s="26">
        <f t="shared" ref="L8016:L8079" si="7437">SUM(M8016:O8016)</f>
        <v>450</v>
      </c>
      <c r="M8016" s="26">
        <v>150</v>
      </c>
      <c r="N8016" s="26">
        <v>150</v>
      </c>
      <c r="O8016" s="26">
        <v>150</v>
      </c>
      <c r="P8016" s="26">
        <f t="shared" ref="P8016:P8079" si="7438">K8016+L8016</f>
        <v>4650</v>
      </c>
      <c r="Q8016" s="26">
        <f t="shared" ref="Q8016:Q8079" si="7439">IF(J8016=0,"-",P8016/J8016*100)</f>
        <v>80.8133472367049</v>
      </c>
      <c r="R8016" s="90"/>
      <c r="S8016" s="90"/>
      <c r="T8016" s="90"/>
      <c r="U8016" s="90"/>
      <c r="V8016" s="90"/>
      <c r="W8016" s="90"/>
      <c r="X8016" s="90"/>
      <c r="Y8016" s="90"/>
    </row>
    <row r="8017" spans="1:25" ht="15" customHeight="1" x14ac:dyDescent="0.25">
      <c r="A8017" s="64" t="s">
        <v>2466</v>
      </c>
      <c r="B8017" s="64" t="s">
        <v>81</v>
      </c>
      <c r="C8017" s="64" t="s">
        <v>1129</v>
      </c>
      <c r="D8017" s="64" t="s">
        <v>2809</v>
      </c>
      <c r="E8017" s="20" t="s">
        <v>301</v>
      </c>
      <c r="F8017" s="64"/>
      <c r="G8017" s="53" t="s">
        <v>144</v>
      </c>
      <c r="H8017" s="53" t="s">
        <v>300</v>
      </c>
      <c r="I8017" s="26">
        <v>7806</v>
      </c>
      <c r="J8017" s="26">
        <v>7806</v>
      </c>
      <c r="K8017" s="26">
        <v>3800</v>
      </c>
      <c r="L8017" s="26">
        <f t="shared" si="7437"/>
        <v>2500</v>
      </c>
      <c r="M8017" s="26">
        <v>1000</v>
      </c>
      <c r="N8017" s="26">
        <v>1000</v>
      </c>
      <c r="O8017" s="26">
        <v>500</v>
      </c>
      <c r="P8017" s="26">
        <f t="shared" si="7438"/>
        <v>6300</v>
      </c>
      <c r="Q8017" s="26">
        <f t="shared" si="7439"/>
        <v>80.707148347425061</v>
      </c>
      <c r="R8017" s="90"/>
      <c r="S8017" s="90"/>
      <c r="T8017" s="90"/>
      <c r="U8017" s="90"/>
      <c r="V8017" s="90"/>
      <c r="W8017" s="90"/>
      <c r="X8017" s="90"/>
      <c r="Y8017" s="90"/>
    </row>
    <row r="8018" spans="1:25" ht="15" customHeight="1" x14ac:dyDescent="0.25">
      <c r="A8018" s="64" t="s">
        <v>2466</v>
      </c>
      <c r="B8018" s="64" t="s">
        <v>81</v>
      </c>
      <c r="C8018" s="64" t="s">
        <v>1129</v>
      </c>
      <c r="D8018" s="64" t="s">
        <v>2809</v>
      </c>
      <c r="E8018" s="20" t="s">
        <v>218</v>
      </c>
      <c r="F8018" s="64"/>
      <c r="G8018" s="53" t="s">
        <v>144</v>
      </c>
      <c r="H8018" s="53" t="s">
        <v>217</v>
      </c>
      <c r="I8018" s="26">
        <v>20000</v>
      </c>
      <c r="J8018" s="26">
        <v>2000</v>
      </c>
      <c r="K8018" s="26">
        <v>2000</v>
      </c>
      <c r="L8018" s="26">
        <f t="shared" si="7437"/>
        <v>0</v>
      </c>
      <c r="M8018" s="26">
        <v>0</v>
      </c>
      <c r="N8018" s="26">
        <v>0</v>
      </c>
      <c r="O8018" s="26">
        <v>0</v>
      </c>
      <c r="P8018" s="26">
        <f t="shared" si="7438"/>
        <v>2000</v>
      </c>
      <c r="Q8018" s="26">
        <f t="shared" si="7439"/>
        <v>100</v>
      </c>
      <c r="R8018" s="90"/>
      <c r="S8018" s="90"/>
      <c r="T8018" s="90"/>
      <c r="U8018" s="90"/>
      <c r="V8018" s="90"/>
      <c r="W8018" s="90"/>
      <c r="X8018" s="90"/>
      <c r="Y8018" s="90"/>
    </row>
    <row r="8019" spans="1:25" ht="15" customHeight="1" x14ac:dyDescent="0.25">
      <c r="A8019" s="64" t="s">
        <v>2466</v>
      </c>
      <c r="B8019" s="64" t="s">
        <v>81</v>
      </c>
      <c r="C8019" s="64" t="s">
        <v>1129</v>
      </c>
      <c r="D8019" s="64" t="s">
        <v>2809</v>
      </c>
      <c r="E8019" s="20" t="s">
        <v>303</v>
      </c>
      <c r="F8019" s="64"/>
      <c r="G8019" s="53" t="s">
        <v>144</v>
      </c>
      <c r="H8019" s="53" t="s">
        <v>302</v>
      </c>
      <c r="I8019" s="26">
        <v>21503</v>
      </c>
      <c r="J8019" s="26">
        <v>9503</v>
      </c>
      <c r="K8019" s="26">
        <v>5000</v>
      </c>
      <c r="L8019" s="26">
        <f t="shared" si="7437"/>
        <v>4000</v>
      </c>
      <c r="M8019" s="26">
        <v>1000</v>
      </c>
      <c r="N8019" s="26">
        <v>1000</v>
      </c>
      <c r="O8019" s="26">
        <v>2000</v>
      </c>
      <c r="P8019" s="26">
        <f t="shared" si="7438"/>
        <v>9000</v>
      </c>
      <c r="Q8019" s="26">
        <f t="shared" si="7439"/>
        <v>94.706934652215097</v>
      </c>
      <c r="R8019" s="90"/>
      <c r="S8019" s="90"/>
      <c r="T8019" s="90"/>
      <c r="U8019" s="90"/>
      <c r="V8019" s="90"/>
      <c r="W8019" s="90"/>
      <c r="X8019" s="90"/>
      <c r="Y8019" s="90"/>
    </row>
    <row r="8020" spans="1:25" ht="15" customHeight="1" x14ac:dyDescent="0.25">
      <c r="A8020" s="64" t="s">
        <v>2466</v>
      </c>
      <c r="B8020" s="64" t="s">
        <v>81</v>
      </c>
      <c r="C8020" s="64" t="s">
        <v>1129</v>
      </c>
      <c r="D8020" s="64" t="s">
        <v>2809</v>
      </c>
      <c r="E8020" s="20" t="s">
        <v>305</v>
      </c>
      <c r="F8020" s="64"/>
      <c r="G8020" s="53" t="s">
        <v>144</v>
      </c>
      <c r="H8020" s="53" t="s">
        <v>304</v>
      </c>
      <c r="I8020" s="26">
        <v>58600</v>
      </c>
      <c r="J8020" s="26">
        <v>14000</v>
      </c>
      <c r="K8020" s="26">
        <v>11000</v>
      </c>
      <c r="L8020" s="26">
        <f t="shared" si="7437"/>
        <v>3000</v>
      </c>
      <c r="M8020" s="26">
        <v>1000</v>
      </c>
      <c r="N8020" s="26">
        <v>1000</v>
      </c>
      <c r="O8020" s="26">
        <v>1000</v>
      </c>
      <c r="P8020" s="26">
        <f t="shared" si="7438"/>
        <v>14000</v>
      </c>
      <c r="Q8020" s="26">
        <f t="shared" si="7439"/>
        <v>100</v>
      </c>
      <c r="R8020" s="90"/>
      <c r="S8020" s="90"/>
      <c r="T8020" s="90"/>
      <c r="U8020" s="90"/>
      <c r="V8020" s="90"/>
      <c r="W8020" s="90"/>
      <c r="X8020" s="90"/>
      <c r="Y8020" s="90"/>
    </row>
    <row r="8021" spans="1:25" ht="15" customHeight="1" x14ac:dyDescent="0.25">
      <c r="A8021" s="64" t="s">
        <v>2466</v>
      </c>
      <c r="B8021" s="64" t="s">
        <v>81</v>
      </c>
      <c r="C8021" s="64" t="s">
        <v>1129</v>
      </c>
      <c r="D8021" s="64" t="s">
        <v>2809</v>
      </c>
      <c r="E8021" s="20" t="s">
        <v>308</v>
      </c>
      <c r="F8021" s="64"/>
      <c r="G8021" s="53" t="s">
        <v>144</v>
      </c>
      <c r="H8021" s="53" t="s">
        <v>307</v>
      </c>
      <c r="I8021" s="26">
        <v>3340</v>
      </c>
      <c r="J8021" s="26">
        <v>3340</v>
      </c>
      <c r="K8021" s="26">
        <v>3000</v>
      </c>
      <c r="L8021" s="26">
        <f t="shared" si="7437"/>
        <v>340</v>
      </c>
      <c r="M8021" s="26">
        <v>150</v>
      </c>
      <c r="N8021" s="26">
        <v>150</v>
      </c>
      <c r="O8021" s="26">
        <v>40</v>
      </c>
      <c r="P8021" s="26">
        <f t="shared" si="7438"/>
        <v>3340</v>
      </c>
      <c r="Q8021" s="26">
        <f t="shared" si="7439"/>
        <v>100</v>
      </c>
      <c r="R8021" s="90"/>
      <c r="S8021" s="90"/>
      <c r="T8021" s="90"/>
      <c r="U8021" s="90"/>
      <c r="V8021" s="90"/>
      <c r="W8021" s="90"/>
      <c r="X8021" s="90"/>
      <c r="Y8021" s="90"/>
    </row>
    <row r="8022" spans="1:25" ht="15" customHeight="1" x14ac:dyDescent="0.25">
      <c r="A8022" s="64" t="s">
        <v>2466</v>
      </c>
      <c r="B8022" s="64" t="s">
        <v>81</v>
      </c>
      <c r="C8022" s="64" t="s">
        <v>1129</v>
      </c>
      <c r="D8022" s="64" t="s">
        <v>2809</v>
      </c>
      <c r="E8022" s="20" t="s">
        <v>311</v>
      </c>
      <c r="F8022" s="64"/>
      <c r="G8022" s="53" t="s">
        <v>144</v>
      </c>
      <c r="H8022" s="53" t="s">
        <v>310</v>
      </c>
      <c r="I8022" s="26">
        <v>2133</v>
      </c>
      <c r="J8022" s="26">
        <v>2133</v>
      </c>
      <c r="K8022" s="26">
        <v>1400</v>
      </c>
      <c r="L8022" s="26">
        <f t="shared" si="7437"/>
        <v>600</v>
      </c>
      <c r="M8022" s="26">
        <v>200</v>
      </c>
      <c r="N8022" s="26">
        <v>200</v>
      </c>
      <c r="O8022" s="26">
        <v>200</v>
      </c>
      <c r="P8022" s="26">
        <f t="shared" si="7438"/>
        <v>2000</v>
      </c>
      <c r="Q8022" s="26">
        <f t="shared" si="7439"/>
        <v>93.764650726676052</v>
      </c>
      <c r="R8022" s="90"/>
      <c r="S8022" s="90"/>
      <c r="T8022" s="90"/>
      <c r="U8022" s="90"/>
      <c r="V8022" s="90"/>
      <c r="W8022" s="90"/>
      <c r="X8022" s="90"/>
      <c r="Y8022" s="90"/>
    </row>
    <row r="8023" spans="1:25" ht="15" customHeight="1" x14ac:dyDescent="0.25">
      <c r="A8023" s="63" t="s">
        <v>2466</v>
      </c>
      <c r="B8023" s="63" t="s">
        <v>81</v>
      </c>
      <c r="C8023" s="63" t="s">
        <v>1129</v>
      </c>
      <c r="D8023" s="63" t="s">
        <v>2809</v>
      </c>
      <c r="E8023" s="63" t="s">
        <v>39</v>
      </c>
      <c r="F8023" s="64" t="s">
        <v>1</v>
      </c>
      <c r="G8023" s="53" t="s">
        <v>1</v>
      </c>
      <c r="H8023" s="65" t="s">
        <v>40</v>
      </c>
      <c r="I8023" s="31">
        <f t="shared" ref="I8023:K8023" si="7440">SUM(I8024:I8026)</f>
        <v>852431</v>
      </c>
      <c r="J8023" s="31">
        <f t="shared" si="7440"/>
        <v>387038</v>
      </c>
      <c r="K8023" s="31">
        <f t="shared" si="7440"/>
        <v>201120</v>
      </c>
      <c r="L8023" s="31">
        <f t="shared" si="7437"/>
        <v>140480</v>
      </c>
      <c r="M8023" s="31">
        <f t="shared" ref="M8023" si="7441">SUM(M8024:M8026)</f>
        <v>40170</v>
      </c>
      <c r="N8023" s="31">
        <f t="shared" ref="N8023:O8023" si="7442">SUM(N8024:N8026)</f>
        <v>40170</v>
      </c>
      <c r="O8023" s="31">
        <f t="shared" si="7442"/>
        <v>60140</v>
      </c>
      <c r="P8023" s="31">
        <f t="shared" si="7438"/>
        <v>341600</v>
      </c>
      <c r="Q8023" s="31">
        <f t="shared" si="7439"/>
        <v>88.260067486913428</v>
      </c>
      <c r="R8023" s="94"/>
      <c r="S8023" s="94"/>
      <c r="T8023" s="94"/>
      <c r="U8023" s="94"/>
      <c r="V8023" s="94"/>
      <c r="W8023" s="94"/>
      <c r="X8023" s="94"/>
      <c r="Y8023" s="94"/>
    </row>
    <row r="8024" spans="1:25" ht="15" customHeight="1" x14ac:dyDescent="0.25">
      <c r="A8024" s="64" t="s">
        <v>2466</v>
      </c>
      <c r="B8024" s="64" t="s">
        <v>81</v>
      </c>
      <c r="C8024" s="64" t="s">
        <v>1129</v>
      </c>
      <c r="D8024" s="64" t="s">
        <v>2809</v>
      </c>
      <c r="E8024" s="20" t="s">
        <v>41</v>
      </c>
      <c r="F8024" s="64"/>
      <c r="G8024" s="53" t="s">
        <v>144</v>
      </c>
      <c r="H8024" s="53" t="s">
        <v>40</v>
      </c>
      <c r="I8024" s="26">
        <v>850731</v>
      </c>
      <c r="J8024" s="26">
        <v>385338</v>
      </c>
      <c r="K8024" s="26">
        <v>200000</v>
      </c>
      <c r="L8024" s="26">
        <f t="shared" si="7437"/>
        <v>140000</v>
      </c>
      <c r="M8024" s="26">
        <v>40000</v>
      </c>
      <c r="N8024" s="26">
        <v>40000</v>
      </c>
      <c r="O8024" s="26">
        <v>60000</v>
      </c>
      <c r="P8024" s="26">
        <f t="shared" si="7438"/>
        <v>340000</v>
      </c>
      <c r="Q8024" s="26">
        <f t="shared" si="7439"/>
        <v>88.234225537060979</v>
      </c>
      <c r="R8024" s="90"/>
      <c r="S8024" s="90"/>
      <c r="T8024" s="90"/>
      <c r="U8024" s="90"/>
      <c r="V8024" s="90"/>
      <c r="W8024" s="90"/>
      <c r="X8024" s="90"/>
      <c r="Y8024" s="90"/>
    </row>
    <row r="8025" spans="1:25" ht="15" customHeight="1" x14ac:dyDescent="0.25">
      <c r="A8025" s="64" t="s">
        <v>2466</v>
      </c>
      <c r="B8025" s="64" t="s">
        <v>81</v>
      </c>
      <c r="C8025" s="64" t="s">
        <v>1129</v>
      </c>
      <c r="D8025" s="64" t="s">
        <v>2809</v>
      </c>
      <c r="E8025" s="20" t="s">
        <v>41</v>
      </c>
      <c r="F8025" s="64" t="s">
        <v>2816</v>
      </c>
      <c r="G8025" s="53" t="s">
        <v>144</v>
      </c>
      <c r="H8025" s="53" t="s">
        <v>49</v>
      </c>
      <c r="I8025" s="26">
        <v>700</v>
      </c>
      <c r="J8025" s="26">
        <v>700</v>
      </c>
      <c r="K8025" s="26">
        <v>520</v>
      </c>
      <c r="L8025" s="26">
        <f t="shared" si="7437"/>
        <v>180</v>
      </c>
      <c r="M8025" s="26">
        <v>70</v>
      </c>
      <c r="N8025" s="26">
        <v>70</v>
      </c>
      <c r="O8025" s="26">
        <v>40</v>
      </c>
      <c r="P8025" s="26">
        <f t="shared" si="7438"/>
        <v>700</v>
      </c>
      <c r="Q8025" s="26">
        <f t="shared" si="7439"/>
        <v>100</v>
      </c>
      <c r="R8025" s="90"/>
      <c r="S8025" s="90"/>
      <c r="T8025" s="90"/>
      <c r="U8025" s="90"/>
      <c r="V8025" s="90"/>
      <c r="W8025" s="90"/>
      <c r="X8025" s="90"/>
      <c r="Y8025" s="90"/>
    </row>
    <row r="8026" spans="1:25" ht="22.5" customHeight="1" x14ac:dyDescent="0.25">
      <c r="A8026" s="64" t="s">
        <v>2466</v>
      </c>
      <c r="B8026" s="64" t="s">
        <v>81</v>
      </c>
      <c r="C8026" s="64" t="s">
        <v>1129</v>
      </c>
      <c r="D8026" s="64" t="s">
        <v>2809</v>
      </c>
      <c r="E8026" s="20" t="s">
        <v>41</v>
      </c>
      <c r="F8026" s="64" t="s">
        <v>2817</v>
      </c>
      <c r="G8026" s="53" t="s">
        <v>144</v>
      </c>
      <c r="H8026" s="53" t="s">
        <v>55</v>
      </c>
      <c r="I8026" s="26">
        <v>1000</v>
      </c>
      <c r="J8026" s="26">
        <v>1000</v>
      </c>
      <c r="K8026" s="26">
        <v>600</v>
      </c>
      <c r="L8026" s="26">
        <f t="shared" si="7437"/>
        <v>300</v>
      </c>
      <c r="M8026" s="26">
        <v>100</v>
      </c>
      <c r="N8026" s="26">
        <v>100</v>
      </c>
      <c r="O8026" s="26">
        <v>100</v>
      </c>
      <c r="P8026" s="26">
        <f t="shared" si="7438"/>
        <v>900</v>
      </c>
      <c r="Q8026" s="26">
        <f t="shared" si="7439"/>
        <v>90</v>
      </c>
      <c r="R8026" s="90"/>
      <c r="S8026" s="90"/>
      <c r="T8026" s="90"/>
      <c r="U8026" s="90"/>
      <c r="V8026" s="90"/>
      <c r="W8026" s="90"/>
      <c r="X8026" s="90"/>
      <c r="Y8026" s="90"/>
    </row>
    <row r="8027" spans="1:25" ht="22.5" customHeight="1" x14ac:dyDescent="0.25">
      <c r="A8027" s="63" t="s">
        <v>1</v>
      </c>
      <c r="B8027" s="63" t="s">
        <v>1</v>
      </c>
      <c r="C8027" s="63" t="s">
        <v>1</v>
      </c>
      <c r="D8027" s="65" t="s">
        <v>1</v>
      </c>
      <c r="E8027" s="65" t="s">
        <v>1</v>
      </c>
      <c r="F8027" s="65" t="s">
        <v>1</v>
      </c>
      <c r="G8027" s="65" t="s">
        <v>1</v>
      </c>
      <c r="H8027" s="66" t="s">
        <v>56</v>
      </c>
      <c r="I8027" s="30">
        <f t="shared" ref="I8027:K8028" si="7443">SUM(I8028)</f>
        <v>100</v>
      </c>
      <c r="J8027" s="30">
        <f t="shared" si="7443"/>
        <v>100</v>
      </c>
      <c r="K8027" s="30">
        <f t="shared" si="7443"/>
        <v>0</v>
      </c>
      <c r="L8027" s="30">
        <f t="shared" si="7437"/>
        <v>0</v>
      </c>
      <c r="M8027" s="30">
        <f t="shared" ref="M8027:M8028" si="7444">SUM(M8028)</f>
        <v>0</v>
      </c>
      <c r="N8027" s="30">
        <f t="shared" ref="N8027:O8028" si="7445">SUM(N8028)</f>
        <v>0</v>
      </c>
      <c r="O8027" s="30">
        <f t="shared" si="7445"/>
        <v>0</v>
      </c>
      <c r="P8027" s="30">
        <f t="shared" si="7438"/>
        <v>0</v>
      </c>
      <c r="Q8027" s="30">
        <f t="shared" si="7439"/>
        <v>0</v>
      </c>
      <c r="R8027" s="93"/>
      <c r="S8027" s="93"/>
      <c r="T8027" s="93"/>
      <c r="U8027" s="93"/>
      <c r="V8027" s="93"/>
      <c r="W8027" s="93"/>
      <c r="X8027" s="93"/>
      <c r="Y8027" s="93"/>
    </row>
    <row r="8028" spans="1:25" ht="15" customHeight="1" x14ac:dyDescent="0.25">
      <c r="A8028" s="63" t="s">
        <v>2466</v>
      </c>
      <c r="B8028" s="63" t="s">
        <v>81</v>
      </c>
      <c r="C8028" s="63" t="s">
        <v>1129</v>
      </c>
      <c r="D8028" s="63" t="s">
        <v>2809</v>
      </c>
      <c r="E8028" s="65" t="s">
        <v>57</v>
      </c>
      <c r="F8028" s="65" t="s">
        <v>1</v>
      </c>
      <c r="G8028" s="65" t="s">
        <v>1</v>
      </c>
      <c r="H8028" s="65" t="s">
        <v>58</v>
      </c>
      <c r="I8028" s="31">
        <f t="shared" si="7443"/>
        <v>100</v>
      </c>
      <c r="J8028" s="31">
        <f t="shared" si="7443"/>
        <v>100</v>
      </c>
      <c r="K8028" s="31">
        <f t="shared" si="7443"/>
        <v>0</v>
      </c>
      <c r="L8028" s="31">
        <f t="shared" si="7437"/>
        <v>0</v>
      </c>
      <c r="M8028" s="31">
        <f t="shared" si="7444"/>
        <v>0</v>
      </c>
      <c r="N8028" s="31">
        <f t="shared" si="7445"/>
        <v>0</v>
      </c>
      <c r="O8028" s="31">
        <f t="shared" si="7445"/>
        <v>0</v>
      </c>
      <c r="P8028" s="31">
        <f t="shared" si="7438"/>
        <v>0</v>
      </c>
      <c r="Q8028" s="31">
        <f t="shared" si="7439"/>
        <v>0</v>
      </c>
      <c r="R8028" s="94"/>
      <c r="S8028" s="94"/>
      <c r="T8028" s="94"/>
      <c r="U8028" s="94"/>
      <c r="V8028" s="94"/>
      <c r="W8028" s="94"/>
      <c r="X8028" s="94"/>
      <c r="Y8028" s="94"/>
    </row>
    <row r="8029" spans="1:25" ht="15" customHeight="1" x14ac:dyDescent="0.25">
      <c r="A8029" s="64" t="s">
        <v>2466</v>
      </c>
      <c r="B8029" s="64" t="s">
        <v>81</v>
      </c>
      <c r="C8029" s="64" t="s">
        <v>1129</v>
      </c>
      <c r="D8029" s="64" t="s">
        <v>2809</v>
      </c>
      <c r="E8029" s="20" t="s">
        <v>68</v>
      </c>
      <c r="F8029" s="64"/>
      <c r="G8029" s="53" t="s">
        <v>144</v>
      </c>
      <c r="H8029" s="53" t="s">
        <v>67</v>
      </c>
      <c r="I8029" s="26">
        <v>100</v>
      </c>
      <c r="J8029" s="26">
        <v>100</v>
      </c>
      <c r="K8029" s="26">
        <v>0</v>
      </c>
      <c r="L8029" s="26">
        <f t="shared" si="7437"/>
        <v>0</v>
      </c>
      <c r="M8029" s="26"/>
      <c r="N8029" s="26"/>
      <c r="O8029" s="26"/>
      <c r="P8029" s="26">
        <f t="shared" si="7438"/>
        <v>0</v>
      </c>
      <c r="Q8029" s="26">
        <f t="shared" si="7439"/>
        <v>0</v>
      </c>
      <c r="R8029" s="90"/>
      <c r="S8029" s="90"/>
      <c r="T8029" s="90"/>
      <c r="U8029" s="90"/>
      <c r="V8029" s="90"/>
      <c r="W8029" s="90"/>
      <c r="X8029" s="90"/>
      <c r="Y8029" s="90"/>
    </row>
    <row r="8030" spans="1:25" ht="22.5" customHeight="1" x14ac:dyDescent="0.25">
      <c r="A8030" s="63" t="s">
        <v>1</v>
      </c>
      <c r="B8030" s="63" t="s">
        <v>1</v>
      </c>
      <c r="C8030" s="63" t="s">
        <v>1</v>
      </c>
      <c r="D8030" s="65" t="s">
        <v>1</v>
      </c>
      <c r="E8030" s="65" t="s">
        <v>1</v>
      </c>
      <c r="F8030" s="65" t="s">
        <v>1</v>
      </c>
      <c r="G8030" s="65" t="s">
        <v>1</v>
      </c>
      <c r="H8030" s="66" t="s">
        <v>69</v>
      </c>
      <c r="I8030" s="30">
        <f t="shared" ref="I8030:K8031" si="7446">SUM(I8031)</f>
        <v>5000</v>
      </c>
      <c r="J8030" s="30">
        <f t="shared" si="7446"/>
        <v>5000</v>
      </c>
      <c r="K8030" s="30">
        <f t="shared" si="7446"/>
        <v>0</v>
      </c>
      <c r="L8030" s="30">
        <f t="shared" si="7437"/>
        <v>0</v>
      </c>
      <c r="M8030" s="30">
        <f t="shared" ref="M8030:M8031" si="7447">SUM(M8031)</f>
        <v>0</v>
      </c>
      <c r="N8030" s="30">
        <f t="shared" ref="N8030:O8031" si="7448">SUM(N8031)</f>
        <v>0</v>
      </c>
      <c r="O8030" s="30">
        <f t="shared" si="7448"/>
        <v>0</v>
      </c>
      <c r="P8030" s="30">
        <f t="shared" si="7438"/>
        <v>0</v>
      </c>
      <c r="Q8030" s="30">
        <f t="shared" si="7439"/>
        <v>0</v>
      </c>
      <c r="R8030" s="93"/>
      <c r="S8030" s="93"/>
      <c r="T8030" s="93"/>
      <c r="U8030" s="93"/>
      <c r="V8030" s="93"/>
      <c r="W8030" s="93"/>
      <c r="X8030" s="93"/>
      <c r="Y8030" s="93"/>
    </row>
    <row r="8031" spans="1:25" ht="15" customHeight="1" x14ac:dyDescent="0.25">
      <c r="A8031" s="63" t="s">
        <v>2466</v>
      </c>
      <c r="B8031" s="63" t="s">
        <v>81</v>
      </c>
      <c r="C8031" s="63" t="s">
        <v>1129</v>
      </c>
      <c r="D8031" s="63" t="s">
        <v>2809</v>
      </c>
      <c r="E8031" s="65" t="s">
        <v>70</v>
      </c>
      <c r="F8031" s="65" t="s">
        <v>1</v>
      </c>
      <c r="G8031" s="65" t="s">
        <v>1</v>
      </c>
      <c r="H8031" s="65" t="s">
        <v>71</v>
      </c>
      <c r="I8031" s="31">
        <f t="shared" si="7446"/>
        <v>5000</v>
      </c>
      <c r="J8031" s="31">
        <f t="shared" si="7446"/>
        <v>5000</v>
      </c>
      <c r="K8031" s="31">
        <f t="shared" si="7446"/>
        <v>0</v>
      </c>
      <c r="L8031" s="31">
        <f t="shared" si="7437"/>
        <v>0</v>
      </c>
      <c r="M8031" s="31">
        <f t="shared" si="7447"/>
        <v>0</v>
      </c>
      <c r="N8031" s="31">
        <f t="shared" si="7448"/>
        <v>0</v>
      </c>
      <c r="O8031" s="31">
        <f t="shared" si="7448"/>
        <v>0</v>
      </c>
      <c r="P8031" s="31">
        <f t="shared" si="7438"/>
        <v>0</v>
      </c>
      <c r="Q8031" s="31">
        <f t="shared" si="7439"/>
        <v>0</v>
      </c>
      <c r="R8031" s="94"/>
      <c r="S8031" s="94"/>
      <c r="T8031" s="94"/>
      <c r="U8031" s="94"/>
      <c r="V8031" s="94"/>
      <c r="W8031" s="94"/>
      <c r="X8031" s="94"/>
      <c r="Y8031" s="94"/>
    </row>
    <row r="8032" spans="1:25" ht="15" customHeight="1" x14ac:dyDescent="0.25">
      <c r="A8032" s="64" t="s">
        <v>2466</v>
      </c>
      <c r="B8032" s="64" t="s">
        <v>81</v>
      </c>
      <c r="C8032" s="64" t="s">
        <v>1129</v>
      </c>
      <c r="D8032" s="64" t="s">
        <v>2809</v>
      </c>
      <c r="E8032" s="20" t="s">
        <v>74</v>
      </c>
      <c r="F8032" s="64"/>
      <c r="G8032" s="53" t="s">
        <v>144</v>
      </c>
      <c r="H8032" s="53" t="s">
        <v>73</v>
      </c>
      <c r="I8032" s="26">
        <v>5000</v>
      </c>
      <c r="J8032" s="26">
        <v>5000</v>
      </c>
      <c r="K8032" s="26">
        <v>0</v>
      </c>
      <c r="L8032" s="26">
        <f t="shared" si="7437"/>
        <v>0</v>
      </c>
      <c r="M8032" s="26"/>
      <c r="N8032" s="26"/>
      <c r="O8032" s="26"/>
      <c r="P8032" s="26">
        <f t="shared" si="7438"/>
        <v>0</v>
      </c>
      <c r="Q8032" s="26">
        <f t="shared" si="7439"/>
        <v>0</v>
      </c>
      <c r="R8032" s="90"/>
      <c r="S8032" s="90"/>
      <c r="T8032" s="90"/>
      <c r="U8032" s="90"/>
      <c r="V8032" s="90"/>
      <c r="W8032" s="90"/>
      <c r="X8032" s="90"/>
      <c r="Y8032" s="90"/>
    </row>
    <row r="8033" spans="1:25" ht="15" customHeight="1" x14ac:dyDescent="0.25">
      <c r="A8033" s="53" t="s">
        <v>1</v>
      </c>
      <c r="B8033" s="53" t="s">
        <v>1</v>
      </c>
      <c r="C8033" s="53" t="s">
        <v>1</v>
      </c>
      <c r="D8033" s="53" t="s">
        <v>1</v>
      </c>
      <c r="E8033" s="53" t="s">
        <v>1</v>
      </c>
      <c r="F8033" s="53" t="s">
        <v>1</v>
      </c>
      <c r="G8033" s="53" t="s">
        <v>1</v>
      </c>
      <c r="H8033" s="66" t="s">
        <v>2818</v>
      </c>
      <c r="I8033" s="30">
        <f t="shared" ref="I8033:K8033" si="7449">SUM(I8003,I8027,I8030)</f>
        <v>1210532</v>
      </c>
      <c r="J8033" s="30">
        <f t="shared" si="7449"/>
        <v>670539</v>
      </c>
      <c r="K8033" s="30">
        <f t="shared" si="7449"/>
        <v>390446</v>
      </c>
      <c r="L8033" s="30">
        <f t="shared" si="7437"/>
        <v>221073</v>
      </c>
      <c r="M8033" s="30">
        <f t="shared" ref="M8033" si="7450">SUM(M8003,M8027,M8030)</f>
        <v>67320</v>
      </c>
      <c r="N8033" s="30">
        <f t="shared" ref="N8033:O8033" si="7451">SUM(N8003,N8027,N8030)</f>
        <v>67120</v>
      </c>
      <c r="O8033" s="30">
        <f t="shared" si="7451"/>
        <v>86633</v>
      </c>
      <c r="P8033" s="30">
        <f t="shared" si="7438"/>
        <v>611519</v>
      </c>
      <c r="Q8033" s="30">
        <f t="shared" si="7439"/>
        <v>91.198125686947364</v>
      </c>
      <c r="R8033" s="93"/>
      <c r="S8033" s="93"/>
      <c r="T8033" s="93"/>
      <c r="U8033" s="93"/>
      <c r="V8033" s="93"/>
      <c r="W8033" s="93"/>
      <c r="X8033" s="93"/>
      <c r="Y8033" s="93"/>
    </row>
    <row r="8034" spans="1:25" ht="15" customHeight="1" thickBot="1" x14ac:dyDescent="0.3">
      <c r="A8034" s="53" t="s">
        <v>1</v>
      </c>
      <c r="B8034" s="53" t="s">
        <v>1</v>
      </c>
      <c r="C8034" s="53" t="s">
        <v>1</v>
      </c>
      <c r="D8034" s="53" t="s">
        <v>1</v>
      </c>
      <c r="E8034" s="53" t="s">
        <v>1</v>
      </c>
      <c r="F8034" s="53" t="s">
        <v>1</v>
      </c>
      <c r="G8034" s="53" t="s">
        <v>1</v>
      </c>
      <c r="H8034" s="65" t="s">
        <v>76</v>
      </c>
      <c r="I8034" s="31"/>
      <c r="J8034" s="31"/>
      <c r="K8034" s="31">
        <v>0</v>
      </c>
      <c r="L8034" s="31"/>
      <c r="M8034" s="31"/>
      <c r="N8034" s="31"/>
      <c r="O8034" s="31"/>
      <c r="P8034" s="31"/>
      <c r="Q8034" s="31"/>
      <c r="R8034" s="94"/>
      <c r="S8034" s="94"/>
      <c r="T8034" s="94"/>
      <c r="U8034" s="94"/>
      <c r="V8034" s="94"/>
      <c r="W8034" s="94"/>
      <c r="X8034" s="94"/>
      <c r="Y8034" s="94"/>
    </row>
    <row r="8035" spans="1:25" ht="47.25" customHeight="1" thickBot="1" x14ac:dyDescent="0.3">
      <c r="A8035" s="110" t="s">
        <v>1</v>
      </c>
      <c r="B8035" s="110" t="s">
        <v>1</v>
      </c>
      <c r="C8035" s="110" t="s">
        <v>1</v>
      </c>
      <c r="D8035" s="110" t="s">
        <v>1</v>
      </c>
      <c r="E8035" s="110" t="s">
        <v>1</v>
      </c>
      <c r="F8035" s="110" t="s">
        <v>1</v>
      </c>
      <c r="G8035" s="110" t="s">
        <v>1</v>
      </c>
      <c r="H8035" s="28" t="s">
        <v>77</v>
      </c>
      <c r="I8035" s="109" t="s">
        <v>3984</v>
      </c>
      <c r="J8035" s="109" t="s">
        <v>11</v>
      </c>
      <c r="K8035" s="109" t="s">
        <v>3989</v>
      </c>
      <c r="L8035" s="109" t="s">
        <v>3985</v>
      </c>
      <c r="M8035" s="109" t="s">
        <v>4027</v>
      </c>
      <c r="N8035" s="109" t="s">
        <v>3988</v>
      </c>
      <c r="O8035" s="109" t="s">
        <v>3986</v>
      </c>
      <c r="P8035" s="109" t="s">
        <v>3987</v>
      </c>
      <c r="Q8035" s="109" t="s">
        <v>3695</v>
      </c>
      <c r="R8035" s="91"/>
      <c r="S8035" s="91"/>
      <c r="T8035" s="91"/>
      <c r="U8035" s="91"/>
      <c r="V8035" s="91"/>
      <c r="W8035" s="91"/>
      <c r="X8035" s="91"/>
      <c r="Y8035" s="91"/>
    </row>
    <row r="8036" spans="1:25" ht="15" customHeight="1" x14ac:dyDescent="0.25">
      <c r="A8036" s="111"/>
      <c r="B8036" s="111"/>
      <c r="C8036" s="111"/>
      <c r="D8036" s="111"/>
      <c r="E8036" s="111"/>
      <c r="F8036" s="111"/>
      <c r="G8036" s="111"/>
      <c r="H8036" s="67" t="s">
        <v>1</v>
      </c>
      <c r="I8036" s="29">
        <v>1</v>
      </c>
      <c r="J8036" s="29">
        <v>2</v>
      </c>
      <c r="K8036" s="29">
        <v>3</v>
      </c>
      <c r="L8036" s="29" t="s">
        <v>3478</v>
      </c>
      <c r="M8036" s="29">
        <v>5</v>
      </c>
      <c r="N8036" s="29">
        <v>6</v>
      </c>
      <c r="O8036" s="29">
        <v>7</v>
      </c>
      <c r="P8036" s="29" t="s">
        <v>3696</v>
      </c>
      <c r="Q8036" s="29">
        <v>9</v>
      </c>
      <c r="R8036" s="92"/>
      <c r="S8036" s="92"/>
      <c r="T8036" s="92"/>
      <c r="U8036" s="92"/>
      <c r="V8036" s="92"/>
      <c r="W8036" s="92"/>
      <c r="X8036" s="92"/>
      <c r="Y8036" s="92"/>
    </row>
    <row r="8037" spans="1:25" ht="15" customHeight="1" x14ac:dyDescent="0.25">
      <c r="A8037" s="111"/>
      <c r="B8037" s="111"/>
      <c r="C8037" s="111"/>
      <c r="D8037" s="111"/>
      <c r="E8037" s="111"/>
      <c r="F8037" s="111"/>
      <c r="G8037" s="111"/>
      <c r="H8037" s="68" t="s">
        <v>157</v>
      </c>
      <c r="I8037" s="32">
        <f t="shared" ref="I8037:K8037" si="7452">SUM(I8033)</f>
        <v>1210532</v>
      </c>
      <c r="J8037" s="32">
        <f t="shared" si="7452"/>
        <v>670539</v>
      </c>
      <c r="K8037" s="32">
        <f t="shared" si="7452"/>
        <v>390446</v>
      </c>
      <c r="L8037" s="32">
        <f t="shared" si="7437"/>
        <v>221073</v>
      </c>
      <c r="M8037" s="32">
        <f t="shared" ref="M8037" si="7453">SUM(M8033)</f>
        <v>67320</v>
      </c>
      <c r="N8037" s="32">
        <f t="shared" ref="N8037:O8037" si="7454">SUM(N8033)</f>
        <v>67120</v>
      </c>
      <c r="O8037" s="32">
        <f t="shared" si="7454"/>
        <v>86633</v>
      </c>
      <c r="P8037" s="32">
        <f t="shared" si="7438"/>
        <v>611519</v>
      </c>
      <c r="Q8037" s="32">
        <f t="shared" si="7439"/>
        <v>91.198125686947364</v>
      </c>
      <c r="R8037" s="90"/>
      <c r="S8037" s="90"/>
      <c r="T8037" s="90"/>
      <c r="U8037" s="90"/>
      <c r="V8037" s="90"/>
      <c r="W8037" s="90"/>
      <c r="X8037" s="90"/>
      <c r="Y8037" s="90"/>
    </row>
    <row r="8038" spans="1:25" ht="15" customHeight="1" x14ac:dyDescent="0.25">
      <c r="A8038" s="111"/>
      <c r="B8038" s="111"/>
      <c r="C8038" s="111"/>
      <c r="D8038" s="111"/>
      <c r="E8038" s="111"/>
      <c r="F8038" s="111"/>
      <c r="G8038" s="111"/>
      <c r="H8038" s="69" t="s">
        <v>79</v>
      </c>
      <c r="I8038" s="32">
        <f t="shared" ref="I8038:K8038" si="7455">SUM(I8037)</f>
        <v>1210532</v>
      </c>
      <c r="J8038" s="32">
        <f t="shared" si="7455"/>
        <v>670539</v>
      </c>
      <c r="K8038" s="32">
        <f t="shared" si="7455"/>
        <v>390446</v>
      </c>
      <c r="L8038" s="32">
        <f t="shared" si="7437"/>
        <v>221073</v>
      </c>
      <c r="M8038" s="32">
        <f t="shared" ref="M8038" si="7456">SUM(M8037)</f>
        <v>67320</v>
      </c>
      <c r="N8038" s="32">
        <f t="shared" ref="N8038:O8038" si="7457">SUM(N8037)</f>
        <v>67120</v>
      </c>
      <c r="O8038" s="32">
        <f t="shared" si="7457"/>
        <v>86633</v>
      </c>
      <c r="P8038" s="32">
        <f t="shared" si="7438"/>
        <v>611519</v>
      </c>
      <c r="Q8038" s="32">
        <f t="shared" si="7439"/>
        <v>91.198125686947364</v>
      </c>
      <c r="R8038" s="90"/>
      <c r="S8038" s="90"/>
      <c r="T8038" s="90"/>
      <c r="U8038" s="90"/>
      <c r="V8038" s="90"/>
      <c r="W8038" s="90"/>
      <c r="X8038" s="90"/>
      <c r="Y8038" s="90"/>
    </row>
    <row r="8039" spans="1:25" ht="15" customHeight="1" x14ac:dyDescent="0.25">
      <c r="A8039" s="112"/>
      <c r="B8039" s="112"/>
      <c r="C8039" s="112"/>
      <c r="D8039" s="112"/>
      <c r="E8039" s="112"/>
      <c r="F8039" s="112"/>
      <c r="G8039" s="112"/>
      <c r="I8039" s="27"/>
      <c r="J8039" s="27"/>
      <c r="K8039" s="27">
        <v>0</v>
      </c>
      <c r="L8039" s="27"/>
      <c r="M8039" s="27"/>
      <c r="N8039" s="27"/>
      <c r="O8039" s="27"/>
      <c r="P8039" s="27"/>
      <c r="Q8039" s="27"/>
      <c r="R8039" s="27"/>
      <c r="S8039" s="27"/>
      <c r="T8039" s="27"/>
      <c r="U8039" s="27"/>
      <c r="V8039" s="27"/>
      <c r="W8039" s="27"/>
      <c r="X8039" s="27"/>
      <c r="Y8039" s="27"/>
    </row>
    <row r="8040" spans="1:25" ht="15" customHeight="1" thickBot="1" x14ac:dyDescent="0.3">
      <c r="A8040" s="53" t="s">
        <v>1</v>
      </c>
      <c r="B8040" s="53" t="s">
        <v>1</v>
      </c>
      <c r="C8040" s="53" t="s">
        <v>1</v>
      </c>
      <c r="D8040" s="53" t="s">
        <v>1</v>
      </c>
      <c r="E8040" s="53" t="s">
        <v>1</v>
      </c>
      <c r="F8040" s="53" t="s">
        <v>1</v>
      </c>
      <c r="G8040" s="53" t="s">
        <v>1</v>
      </c>
      <c r="H8040" s="21" t="s">
        <v>1</v>
      </c>
      <c r="I8040" s="33"/>
      <c r="J8040" s="33"/>
      <c r="K8040" s="33">
        <v>0</v>
      </c>
      <c r="L8040" s="33"/>
      <c r="M8040" s="33"/>
      <c r="N8040" s="33"/>
      <c r="O8040" s="33"/>
      <c r="P8040" s="33"/>
      <c r="Q8040" s="33"/>
      <c r="R8040" s="33"/>
      <c r="S8040" s="33"/>
      <c r="T8040" s="33"/>
      <c r="U8040" s="33"/>
      <c r="V8040" s="33"/>
      <c r="W8040" s="33"/>
      <c r="X8040" s="33"/>
      <c r="Y8040" s="33"/>
    </row>
    <row r="8041" spans="1:25" ht="45.75" customHeight="1" thickBot="1" x14ac:dyDescent="0.3">
      <c r="A8041" s="28" t="s">
        <v>4</v>
      </c>
      <c r="B8041" s="28" t="s">
        <v>5</v>
      </c>
      <c r="C8041" s="28" t="s">
        <v>6</v>
      </c>
      <c r="D8041" s="57" t="s">
        <v>1</v>
      </c>
      <c r="E8041" s="28" t="s">
        <v>7</v>
      </c>
      <c r="F8041" s="28" t="s">
        <v>8</v>
      </c>
      <c r="G8041" s="28" t="s">
        <v>9</v>
      </c>
      <c r="H8041" s="28" t="s">
        <v>10</v>
      </c>
      <c r="I8041" s="109" t="s">
        <v>3984</v>
      </c>
      <c r="J8041" s="109" t="s">
        <v>11</v>
      </c>
      <c r="K8041" s="109" t="s">
        <v>3989</v>
      </c>
      <c r="L8041" s="109" t="s">
        <v>3985</v>
      </c>
      <c r="M8041" s="109" t="s">
        <v>4027</v>
      </c>
      <c r="N8041" s="109" t="s">
        <v>3988</v>
      </c>
      <c r="O8041" s="109" t="s">
        <v>3986</v>
      </c>
      <c r="P8041" s="109" t="s">
        <v>3987</v>
      </c>
      <c r="Q8041" s="109" t="s">
        <v>3695</v>
      </c>
      <c r="R8041" s="91"/>
      <c r="S8041" s="91"/>
      <c r="T8041" s="91"/>
      <c r="U8041" s="91"/>
      <c r="V8041" s="91"/>
      <c r="W8041" s="91"/>
      <c r="X8041" s="91"/>
      <c r="Y8041" s="91"/>
    </row>
    <row r="8042" spans="1:25" ht="15" customHeight="1" x14ac:dyDescent="0.25">
      <c r="A8042" s="58" t="s">
        <v>1</v>
      </c>
      <c r="B8042" s="58" t="s">
        <v>1</v>
      </c>
      <c r="C8042" s="58" t="s">
        <v>1</v>
      </c>
      <c r="D8042" s="59" t="s">
        <v>1</v>
      </c>
      <c r="E8042" s="59" t="s">
        <v>1</v>
      </c>
      <c r="F8042" s="60" t="s">
        <v>1</v>
      </c>
      <c r="G8042" s="61" t="s">
        <v>1</v>
      </c>
      <c r="H8042" s="62" t="s">
        <v>1</v>
      </c>
      <c r="I8042" s="29">
        <v>1</v>
      </c>
      <c r="J8042" s="29">
        <v>2</v>
      </c>
      <c r="K8042" s="29">
        <v>3</v>
      </c>
      <c r="L8042" s="29" t="s">
        <v>3478</v>
      </c>
      <c r="M8042" s="29">
        <v>5</v>
      </c>
      <c r="N8042" s="29">
        <v>6</v>
      </c>
      <c r="O8042" s="29">
        <v>7</v>
      </c>
      <c r="P8042" s="29" t="s">
        <v>3696</v>
      </c>
      <c r="Q8042" s="29">
        <v>9</v>
      </c>
      <c r="R8042" s="92"/>
      <c r="S8042" s="92"/>
      <c r="T8042" s="92"/>
      <c r="U8042" s="92"/>
      <c r="V8042" s="92"/>
      <c r="W8042" s="92"/>
      <c r="X8042" s="92"/>
      <c r="Y8042" s="92"/>
    </row>
    <row r="8043" spans="1:25" ht="15" customHeight="1" x14ac:dyDescent="0.25">
      <c r="A8043" s="63" t="s">
        <v>2466</v>
      </c>
      <c r="B8043" s="63" t="s">
        <v>81</v>
      </c>
      <c r="C8043" s="64" t="s">
        <v>1139</v>
      </c>
      <c r="D8043" s="64" t="s">
        <v>2819</v>
      </c>
      <c r="E8043" s="65" t="s">
        <v>1</v>
      </c>
      <c r="F8043" s="65" t="s">
        <v>1</v>
      </c>
      <c r="G8043" s="65" t="s">
        <v>1</v>
      </c>
      <c r="H8043" s="65" t="s">
        <v>2820</v>
      </c>
      <c r="I8043" s="26">
        <v>0</v>
      </c>
      <c r="J8043" s="26" t="s">
        <v>1</v>
      </c>
      <c r="K8043" s="26">
        <v>0</v>
      </c>
      <c r="L8043" s="26"/>
      <c r="M8043" s="26"/>
      <c r="N8043" s="26"/>
      <c r="O8043" s="26"/>
      <c r="P8043" s="26"/>
      <c r="Q8043" s="26"/>
      <c r="R8043" s="90"/>
      <c r="S8043" s="90"/>
      <c r="T8043" s="90"/>
      <c r="U8043" s="90"/>
      <c r="V8043" s="90"/>
      <c r="W8043" s="90"/>
      <c r="X8043" s="90"/>
      <c r="Y8043" s="90"/>
    </row>
    <row r="8044" spans="1:25" ht="22.5" customHeight="1" x14ac:dyDescent="0.25">
      <c r="A8044" s="63" t="s">
        <v>1</v>
      </c>
      <c r="B8044" s="63" t="s">
        <v>1</v>
      </c>
      <c r="C8044" s="63" t="s">
        <v>1</v>
      </c>
      <c r="D8044" s="65" t="s">
        <v>1</v>
      </c>
      <c r="E8044" s="65" t="s">
        <v>1</v>
      </c>
      <c r="F8044" s="65" t="s">
        <v>1</v>
      </c>
      <c r="G8044" s="65" t="s">
        <v>1</v>
      </c>
      <c r="H8044" s="66" t="s">
        <v>15</v>
      </c>
      <c r="I8044" s="30">
        <f t="shared" ref="I8044:K8044" si="7458">SUM(I8045,I8053,I8055)</f>
        <v>809781</v>
      </c>
      <c r="J8044" s="30">
        <f t="shared" si="7458"/>
        <v>761481</v>
      </c>
      <c r="K8044" s="30">
        <f t="shared" si="7458"/>
        <v>415639</v>
      </c>
      <c r="L8044" s="30">
        <f t="shared" si="7437"/>
        <v>182859</v>
      </c>
      <c r="M8044" s="30">
        <f t="shared" ref="M8044" si="7459">SUM(M8045,M8053,M8055)</f>
        <v>62308</v>
      </c>
      <c r="N8044" s="30">
        <f t="shared" ref="N8044:O8044" si="7460">SUM(N8045,N8053,N8055)</f>
        <v>63498</v>
      </c>
      <c r="O8044" s="30">
        <f t="shared" si="7460"/>
        <v>57053</v>
      </c>
      <c r="P8044" s="30">
        <f t="shared" si="7438"/>
        <v>598498</v>
      </c>
      <c r="Q8044" s="30">
        <f t="shared" si="7439"/>
        <v>78.596576933633273</v>
      </c>
      <c r="R8044" s="93"/>
      <c r="S8044" s="93"/>
      <c r="T8044" s="93"/>
      <c r="U8044" s="93"/>
      <c r="V8044" s="93"/>
      <c r="W8044" s="93"/>
      <c r="X8044" s="93"/>
      <c r="Y8044" s="93"/>
    </row>
    <row r="8045" spans="1:25" ht="15" customHeight="1" x14ac:dyDescent="0.25">
      <c r="A8045" s="63" t="s">
        <v>2466</v>
      </c>
      <c r="B8045" s="63" t="s">
        <v>81</v>
      </c>
      <c r="C8045" s="63" t="s">
        <v>1139</v>
      </c>
      <c r="D8045" s="63" t="s">
        <v>2819</v>
      </c>
      <c r="E8045" s="65" t="s">
        <v>16</v>
      </c>
      <c r="F8045" s="65" t="s">
        <v>1</v>
      </c>
      <c r="G8045" s="65" t="s">
        <v>1</v>
      </c>
      <c r="H8045" s="65" t="s">
        <v>17</v>
      </c>
      <c r="I8045" s="31">
        <f t="shared" ref="I8045:K8045" si="7461">SUM(I8046:I8047)</f>
        <v>560997</v>
      </c>
      <c r="J8045" s="31">
        <f t="shared" si="7461"/>
        <v>560997</v>
      </c>
      <c r="K8045" s="31">
        <f t="shared" si="7461"/>
        <v>310876</v>
      </c>
      <c r="L8045" s="31">
        <f t="shared" si="7437"/>
        <v>140000</v>
      </c>
      <c r="M8045" s="31">
        <f t="shared" ref="M8045" si="7462">SUM(M8046:M8047)</f>
        <v>47000</v>
      </c>
      <c r="N8045" s="31">
        <f t="shared" ref="N8045:O8045" si="7463">SUM(N8046:N8047)</f>
        <v>49000</v>
      </c>
      <c r="O8045" s="31">
        <f t="shared" si="7463"/>
        <v>44000</v>
      </c>
      <c r="P8045" s="31">
        <f t="shared" si="7438"/>
        <v>450876</v>
      </c>
      <c r="Q8045" s="31">
        <f t="shared" si="7439"/>
        <v>80.370483264616382</v>
      </c>
      <c r="R8045" s="94"/>
      <c r="S8045" s="94"/>
      <c r="T8045" s="94"/>
      <c r="U8045" s="94"/>
      <c r="V8045" s="94"/>
      <c r="W8045" s="94"/>
      <c r="X8045" s="94"/>
      <c r="Y8045" s="94"/>
    </row>
    <row r="8046" spans="1:25" ht="15" customHeight="1" x14ac:dyDescent="0.25">
      <c r="A8046" s="64" t="s">
        <v>2466</v>
      </c>
      <c r="B8046" s="64" t="s">
        <v>81</v>
      </c>
      <c r="C8046" s="64" t="s">
        <v>1139</v>
      </c>
      <c r="D8046" s="64" t="s">
        <v>2819</v>
      </c>
      <c r="E8046" s="20" t="s">
        <v>19</v>
      </c>
      <c r="F8046" s="64"/>
      <c r="G8046" s="53" t="s">
        <v>144</v>
      </c>
      <c r="H8046" s="53" t="s">
        <v>18</v>
      </c>
      <c r="I8046" s="26">
        <v>485121</v>
      </c>
      <c r="J8046" s="26">
        <v>485121</v>
      </c>
      <c r="K8046" s="26">
        <v>258000</v>
      </c>
      <c r="L8046" s="26">
        <f t="shared" si="7437"/>
        <v>130000</v>
      </c>
      <c r="M8046" s="26">
        <v>45000</v>
      </c>
      <c r="N8046" s="26">
        <v>45000</v>
      </c>
      <c r="O8046" s="26">
        <v>40000</v>
      </c>
      <c r="P8046" s="26">
        <f t="shared" si="7438"/>
        <v>388000</v>
      </c>
      <c r="Q8046" s="26">
        <f t="shared" si="7439"/>
        <v>79.980046215274129</v>
      </c>
      <c r="R8046" s="90"/>
      <c r="S8046" s="90"/>
      <c r="T8046" s="90"/>
      <c r="U8046" s="90"/>
      <c r="V8046" s="90"/>
      <c r="W8046" s="90"/>
      <c r="X8046" s="90"/>
      <c r="Y8046" s="90"/>
    </row>
    <row r="8047" spans="1:25" ht="15" customHeight="1" x14ac:dyDescent="0.25">
      <c r="A8047" s="63" t="s">
        <v>2466</v>
      </c>
      <c r="B8047" s="63" t="s">
        <v>81</v>
      </c>
      <c r="C8047" s="63" t="s">
        <v>1139</v>
      </c>
      <c r="D8047" s="63" t="s">
        <v>2819</v>
      </c>
      <c r="E8047" s="63" t="s">
        <v>21</v>
      </c>
      <c r="F8047" s="64" t="s">
        <v>1</v>
      </c>
      <c r="G8047" s="53" t="s">
        <v>1</v>
      </c>
      <c r="H8047" s="65" t="s">
        <v>22</v>
      </c>
      <c r="I8047" s="31">
        <f t="shared" ref="I8047:K8047" si="7464">SUM(I8048:I8052)</f>
        <v>75876</v>
      </c>
      <c r="J8047" s="31">
        <f t="shared" si="7464"/>
        <v>75876</v>
      </c>
      <c r="K8047" s="31">
        <f t="shared" si="7464"/>
        <v>52876</v>
      </c>
      <c r="L8047" s="31">
        <f t="shared" si="7437"/>
        <v>10000</v>
      </c>
      <c r="M8047" s="31">
        <f t="shared" ref="M8047" si="7465">SUM(M8048:M8052)</f>
        <v>2000</v>
      </c>
      <c r="N8047" s="31">
        <f t="shared" ref="N8047:O8047" si="7466">SUM(N8048:N8052)</f>
        <v>4000</v>
      </c>
      <c r="O8047" s="31">
        <f t="shared" si="7466"/>
        <v>4000</v>
      </c>
      <c r="P8047" s="31">
        <f t="shared" si="7438"/>
        <v>62876</v>
      </c>
      <c r="Q8047" s="31">
        <f t="shared" si="7439"/>
        <v>82.866782645368758</v>
      </c>
      <c r="R8047" s="94"/>
      <c r="S8047" s="94"/>
      <c r="T8047" s="94"/>
      <c r="U8047" s="94"/>
      <c r="V8047" s="94"/>
      <c r="W8047" s="94"/>
      <c r="X8047" s="94"/>
      <c r="Y8047" s="94"/>
    </row>
    <row r="8048" spans="1:25" ht="15" customHeight="1" x14ac:dyDescent="0.25">
      <c r="A8048" s="64" t="s">
        <v>2466</v>
      </c>
      <c r="B8048" s="64" t="s">
        <v>81</v>
      </c>
      <c r="C8048" s="64" t="s">
        <v>1139</v>
      </c>
      <c r="D8048" s="64" t="s">
        <v>2819</v>
      </c>
      <c r="E8048" s="20" t="s">
        <v>23</v>
      </c>
      <c r="F8048" s="64" t="s">
        <v>2821</v>
      </c>
      <c r="G8048" s="53" t="s">
        <v>144</v>
      </c>
      <c r="H8048" s="53" t="s">
        <v>85</v>
      </c>
      <c r="I8048" s="26">
        <v>12500</v>
      </c>
      <c r="J8048" s="26">
        <v>12500</v>
      </c>
      <c r="K8048" s="26">
        <v>8000</v>
      </c>
      <c r="L8048" s="26">
        <f t="shared" si="7437"/>
        <v>3000</v>
      </c>
      <c r="M8048" s="26">
        <v>1000</v>
      </c>
      <c r="N8048" s="26">
        <v>1000</v>
      </c>
      <c r="O8048" s="26">
        <v>1000</v>
      </c>
      <c r="P8048" s="26">
        <f t="shared" si="7438"/>
        <v>11000</v>
      </c>
      <c r="Q8048" s="26">
        <f t="shared" si="7439"/>
        <v>88</v>
      </c>
      <c r="R8048" s="90"/>
      <c r="S8048" s="90"/>
      <c r="T8048" s="90"/>
      <c r="U8048" s="90"/>
      <c r="V8048" s="90"/>
      <c r="W8048" s="90"/>
      <c r="X8048" s="90"/>
      <c r="Y8048" s="90"/>
    </row>
    <row r="8049" spans="1:25" ht="15" customHeight="1" x14ac:dyDescent="0.25">
      <c r="A8049" s="64" t="s">
        <v>2466</v>
      </c>
      <c r="B8049" s="64" t="s">
        <v>81</v>
      </c>
      <c r="C8049" s="64" t="s">
        <v>1139</v>
      </c>
      <c r="D8049" s="64" t="s">
        <v>2819</v>
      </c>
      <c r="E8049" s="20" t="s">
        <v>23</v>
      </c>
      <c r="F8049" s="64" t="s">
        <v>2822</v>
      </c>
      <c r="G8049" s="53" t="s">
        <v>144</v>
      </c>
      <c r="H8049" s="53" t="s">
        <v>25</v>
      </c>
      <c r="I8049" s="26">
        <v>45000</v>
      </c>
      <c r="J8049" s="26">
        <v>45000</v>
      </c>
      <c r="K8049" s="26">
        <v>27000</v>
      </c>
      <c r="L8049" s="26">
        <f t="shared" si="7437"/>
        <v>7000</v>
      </c>
      <c r="M8049" s="26">
        <v>1000</v>
      </c>
      <c r="N8049" s="26">
        <v>3000</v>
      </c>
      <c r="O8049" s="26">
        <v>3000</v>
      </c>
      <c r="P8049" s="26">
        <f t="shared" si="7438"/>
        <v>34000</v>
      </c>
      <c r="Q8049" s="26">
        <f t="shared" si="7439"/>
        <v>75.555555555555557</v>
      </c>
      <c r="R8049" s="90"/>
      <c r="S8049" s="90"/>
      <c r="T8049" s="90"/>
      <c r="U8049" s="90"/>
      <c r="V8049" s="90"/>
      <c r="W8049" s="90"/>
      <c r="X8049" s="90"/>
      <c r="Y8049" s="90"/>
    </row>
    <row r="8050" spans="1:25" ht="15" customHeight="1" x14ac:dyDescent="0.25">
      <c r="A8050" s="64" t="s">
        <v>2466</v>
      </c>
      <c r="B8050" s="64" t="s">
        <v>81</v>
      </c>
      <c r="C8050" s="64" t="s">
        <v>1139</v>
      </c>
      <c r="D8050" s="64" t="s">
        <v>2819</v>
      </c>
      <c r="E8050" s="20" t="s">
        <v>23</v>
      </c>
      <c r="F8050" s="64" t="s">
        <v>2823</v>
      </c>
      <c r="G8050" s="53" t="s">
        <v>144</v>
      </c>
      <c r="H8050" s="53" t="s">
        <v>27</v>
      </c>
      <c r="I8050" s="26">
        <v>10076</v>
      </c>
      <c r="J8050" s="26">
        <v>10076</v>
      </c>
      <c r="K8050" s="26">
        <v>10076</v>
      </c>
      <c r="L8050" s="26">
        <f t="shared" si="7437"/>
        <v>0</v>
      </c>
      <c r="M8050" s="26"/>
      <c r="N8050" s="26"/>
      <c r="O8050" s="26"/>
      <c r="P8050" s="26">
        <f t="shared" si="7438"/>
        <v>10076</v>
      </c>
      <c r="Q8050" s="26">
        <f t="shared" si="7439"/>
        <v>100</v>
      </c>
      <c r="R8050" s="90"/>
      <c r="S8050" s="90"/>
      <c r="T8050" s="90"/>
      <c r="U8050" s="90"/>
      <c r="V8050" s="90"/>
      <c r="W8050" s="90"/>
      <c r="X8050" s="90"/>
      <c r="Y8050" s="90"/>
    </row>
    <row r="8051" spans="1:25" ht="15" customHeight="1" x14ac:dyDescent="0.25">
      <c r="A8051" s="64" t="s">
        <v>2466</v>
      </c>
      <c r="B8051" s="64" t="s">
        <v>81</v>
      </c>
      <c r="C8051" s="64" t="s">
        <v>1139</v>
      </c>
      <c r="D8051" s="64" t="s">
        <v>2819</v>
      </c>
      <c r="E8051" s="20" t="s">
        <v>23</v>
      </c>
      <c r="F8051" s="64" t="s">
        <v>2824</v>
      </c>
      <c r="G8051" s="53" t="s">
        <v>144</v>
      </c>
      <c r="H8051" s="53" t="s">
        <v>89</v>
      </c>
      <c r="I8051" s="26">
        <v>5000</v>
      </c>
      <c r="J8051" s="26">
        <v>5000</v>
      </c>
      <c r="K8051" s="26">
        <v>5000</v>
      </c>
      <c r="L8051" s="26">
        <f t="shared" si="7437"/>
        <v>0</v>
      </c>
      <c r="M8051" s="26"/>
      <c r="N8051" s="26"/>
      <c r="O8051" s="26"/>
      <c r="P8051" s="26">
        <f t="shared" si="7438"/>
        <v>5000</v>
      </c>
      <c r="Q8051" s="26">
        <f t="shared" si="7439"/>
        <v>100</v>
      </c>
      <c r="R8051" s="90"/>
      <c r="S8051" s="90"/>
      <c r="T8051" s="90"/>
      <c r="U8051" s="90"/>
      <c r="V8051" s="90"/>
      <c r="W8051" s="90"/>
      <c r="X8051" s="90"/>
      <c r="Y8051" s="90"/>
    </row>
    <row r="8052" spans="1:25" ht="15" customHeight="1" x14ac:dyDescent="0.25">
      <c r="A8052" s="64" t="s">
        <v>2466</v>
      </c>
      <c r="B8052" s="64" t="s">
        <v>81</v>
      </c>
      <c r="C8052" s="64" t="s">
        <v>1139</v>
      </c>
      <c r="D8052" s="64" t="s">
        <v>2819</v>
      </c>
      <c r="E8052" s="20" t="s">
        <v>23</v>
      </c>
      <c r="F8052" s="64" t="s">
        <v>2825</v>
      </c>
      <c r="G8052" s="53" t="s">
        <v>144</v>
      </c>
      <c r="H8052" s="53" t="s">
        <v>29</v>
      </c>
      <c r="I8052" s="26">
        <v>3300</v>
      </c>
      <c r="J8052" s="26">
        <v>3300</v>
      </c>
      <c r="K8052" s="26">
        <v>2800</v>
      </c>
      <c r="L8052" s="26">
        <f t="shared" si="7437"/>
        <v>0</v>
      </c>
      <c r="M8052" s="26"/>
      <c r="N8052" s="26"/>
      <c r="O8052" s="26"/>
      <c r="P8052" s="26">
        <f t="shared" si="7438"/>
        <v>2800</v>
      </c>
      <c r="Q8052" s="26">
        <f t="shared" si="7439"/>
        <v>84.848484848484844</v>
      </c>
      <c r="R8052" s="90"/>
      <c r="S8052" s="90"/>
      <c r="T8052" s="90"/>
      <c r="U8052" s="90"/>
      <c r="V8052" s="90"/>
      <c r="W8052" s="90"/>
      <c r="X8052" s="90"/>
      <c r="Y8052" s="90"/>
    </row>
    <row r="8053" spans="1:25" ht="15" customHeight="1" x14ac:dyDescent="0.25">
      <c r="A8053" s="63" t="s">
        <v>2466</v>
      </c>
      <c r="B8053" s="63" t="s">
        <v>81</v>
      </c>
      <c r="C8053" s="63" t="s">
        <v>1139</v>
      </c>
      <c r="D8053" s="63" t="s">
        <v>2819</v>
      </c>
      <c r="E8053" s="65" t="s">
        <v>30</v>
      </c>
      <c r="F8053" s="65" t="s">
        <v>1</v>
      </c>
      <c r="G8053" s="65" t="s">
        <v>1</v>
      </c>
      <c r="H8053" s="65" t="s">
        <v>31</v>
      </c>
      <c r="I8053" s="31">
        <f t="shared" ref="I8053:K8053" si="7467">SUM(I8054)</f>
        <v>50838</v>
      </c>
      <c r="J8053" s="31">
        <f t="shared" si="7467"/>
        <v>50838</v>
      </c>
      <c r="K8053" s="31">
        <f t="shared" si="7467"/>
        <v>28900</v>
      </c>
      <c r="L8053" s="31">
        <f t="shared" si="7437"/>
        <v>12600</v>
      </c>
      <c r="M8053" s="31">
        <f t="shared" ref="M8053" si="7468">SUM(M8054)</f>
        <v>4200</v>
      </c>
      <c r="N8053" s="31">
        <f t="shared" ref="N8053:O8053" si="7469">SUM(N8054)</f>
        <v>4200</v>
      </c>
      <c r="O8053" s="31">
        <f t="shared" si="7469"/>
        <v>4200</v>
      </c>
      <c r="P8053" s="31">
        <f t="shared" si="7438"/>
        <v>41500</v>
      </c>
      <c r="Q8053" s="31">
        <f t="shared" si="7439"/>
        <v>81.631850190802155</v>
      </c>
      <c r="R8053" s="94"/>
      <c r="S8053" s="94"/>
      <c r="T8053" s="94"/>
      <c r="U8053" s="94"/>
      <c r="V8053" s="94"/>
      <c r="W8053" s="94"/>
      <c r="X8053" s="94"/>
      <c r="Y8053" s="94"/>
    </row>
    <row r="8054" spans="1:25" ht="15" customHeight="1" x14ac:dyDescent="0.25">
      <c r="A8054" s="64" t="s">
        <v>2466</v>
      </c>
      <c r="B8054" s="64" t="s">
        <v>81</v>
      </c>
      <c r="C8054" s="64" t="s">
        <v>1139</v>
      </c>
      <c r="D8054" s="64" t="s">
        <v>2819</v>
      </c>
      <c r="E8054" s="20" t="s">
        <v>33</v>
      </c>
      <c r="F8054" s="64"/>
      <c r="G8054" s="53" t="s">
        <v>144</v>
      </c>
      <c r="H8054" s="53" t="s">
        <v>32</v>
      </c>
      <c r="I8054" s="26">
        <v>50838</v>
      </c>
      <c r="J8054" s="26">
        <v>50838</v>
      </c>
      <c r="K8054" s="26">
        <v>28900</v>
      </c>
      <c r="L8054" s="26">
        <f t="shared" si="7437"/>
        <v>12600</v>
      </c>
      <c r="M8054" s="26">
        <v>4200</v>
      </c>
      <c r="N8054" s="26">
        <v>4200</v>
      </c>
      <c r="O8054" s="26">
        <v>4200</v>
      </c>
      <c r="P8054" s="26">
        <f t="shared" si="7438"/>
        <v>41500</v>
      </c>
      <c r="Q8054" s="26">
        <f t="shared" si="7439"/>
        <v>81.631850190802155</v>
      </c>
      <c r="R8054" s="90"/>
      <c r="S8054" s="90"/>
      <c r="T8054" s="90"/>
      <c r="U8054" s="90"/>
      <c r="V8054" s="90"/>
      <c r="W8054" s="90"/>
      <c r="X8054" s="90"/>
      <c r="Y8054" s="90"/>
    </row>
    <row r="8055" spans="1:25" ht="15" customHeight="1" x14ac:dyDescent="0.25">
      <c r="A8055" s="63" t="s">
        <v>2466</v>
      </c>
      <c r="B8055" s="63" t="s">
        <v>81</v>
      </c>
      <c r="C8055" s="63" t="s">
        <v>1139</v>
      </c>
      <c r="D8055" s="63" t="s">
        <v>2819</v>
      </c>
      <c r="E8055" s="65" t="s">
        <v>34</v>
      </c>
      <c r="F8055" s="65" t="s">
        <v>1</v>
      </c>
      <c r="G8055" s="65" t="s">
        <v>1</v>
      </c>
      <c r="H8055" s="65" t="s">
        <v>35</v>
      </c>
      <c r="I8055" s="31">
        <f t="shared" ref="I8055:K8055" si="7470">SUM(I8056:I8064)</f>
        <v>197946</v>
      </c>
      <c r="J8055" s="31">
        <f t="shared" si="7470"/>
        <v>149646</v>
      </c>
      <c r="K8055" s="31">
        <f t="shared" si="7470"/>
        <v>75863</v>
      </c>
      <c r="L8055" s="31">
        <f t="shared" si="7437"/>
        <v>30259</v>
      </c>
      <c r="M8055" s="31">
        <f t="shared" ref="M8055" si="7471">SUM(M8056:M8064)</f>
        <v>11108</v>
      </c>
      <c r="N8055" s="31">
        <f t="shared" ref="N8055:O8055" si="7472">SUM(N8056:N8064)</f>
        <v>10298</v>
      </c>
      <c r="O8055" s="31">
        <f t="shared" si="7472"/>
        <v>8853</v>
      </c>
      <c r="P8055" s="31">
        <f t="shared" si="7438"/>
        <v>106122</v>
      </c>
      <c r="Q8055" s="31">
        <f t="shared" si="7439"/>
        <v>70.915360250190446</v>
      </c>
      <c r="R8055" s="94"/>
      <c r="S8055" s="94"/>
      <c r="T8055" s="94"/>
      <c r="U8055" s="94"/>
      <c r="V8055" s="94"/>
      <c r="W8055" s="94"/>
      <c r="X8055" s="94"/>
      <c r="Y8055" s="94"/>
    </row>
    <row r="8056" spans="1:25" ht="15" customHeight="1" x14ac:dyDescent="0.25">
      <c r="A8056" s="64" t="s">
        <v>2466</v>
      </c>
      <c r="B8056" s="64" t="s">
        <v>81</v>
      </c>
      <c r="C8056" s="64" t="s">
        <v>1139</v>
      </c>
      <c r="D8056" s="64" t="s">
        <v>2819</v>
      </c>
      <c r="E8056" s="20" t="s">
        <v>38</v>
      </c>
      <c r="F8056" s="64"/>
      <c r="G8056" s="53" t="s">
        <v>144</v>
      </c>
      <c r="H8056" s="53" t="s">
        <v>37</v>
      </c>
      <c r="I8056" s="26">
        <v>11500</v>
      </c>
      <c r="J8056" s="26">
        <v>2000</v>
      </c>
      <c r="K8056" s="26">
        <v>2000</v>
      </c>
      <c r="L8056" s="26">
        <f t="shared" si="7437"/>
        <v>0</v>
      </c>
      <c r="M8056" s="26"/>
      <c r="N8056" s="26"/>
      <c r="O8056" s="26"/>
      <c r="P8056" s="26">
        <f t="shared" si="7438"/>
        <v>2000</v>
      </c>
      <c r="Q8056" s="26">
        <f t="shared" si="7439"/>
        <v>100</v>
      </c>
      <c r="R8056" s="90"/>
      <c r="S8056" s="90"/>
      <c r="T8056" s="90"/>
      <c r="U8056" s="90"/>
      <c r="V8056" s="90"/>
      <c r="W8056" s="90"/>
      <c r="X8056" s="90"/>
      <c r="Y8056" s="90"/>
    </row>
    <row r="8057" spans="1:25" ht="15" customHeight="1" x14ac:dyDescent="0.25">
      <c r="A8057" s="64" t="s">
        <v>2466</v>
      </c>
      <c r="B8057" s="64" t="s">
        <v>81</v>
      </c>
      <c r="C8057" s="64" t="s">
        <v>1139</v>
      </c>
      <c r="D8057" s="64" t="s">
        <v>2819</v>
      </c>
      <c r="E8057" s="20" t="s">
        <v>298</v>
      </c>
      <c r="F8057" s="64"/>
      <c r="G8057" s="53" t="s">
        <v>144</v>
      </c>
      <c r="H8057" s="53" t="s">
        <v>297</v>
      </c>
      <c r="I8057" s="26">
        <v>25670</v>
      </c>
      <c r="J8057" s="26">
        <v>25670</v>
      </c>
      <c r="K8057" s="26">
        <v>16000</v>
      </c>
      <c r="L8057" s="26">
        <f t="shared" si="7437"/>
        <v>3000</v>
      </c>
      <c r="M8057" s="26">
        <v>1000</v>
      </c>
      <c r="N8057" s="26">
        <v>1000</v>
      </c>
      <c r="O8057" s="26">
        <v>1000</v>
      </c>
      <c r="P8057" s="26">
        <f t="shared" si="7438"/>
        <v>19000</v>
      </c>
      <c r="Q8057" s="26">
        <f t="shared" si="7439"/>
        <v>74.016361511492008</v>
      </c>
      <c r="R8057" s="90"/>
      <c r="S8057" s="90"/>
      <c r="T8057" s="90"/>
      <c r="U8057" s="90"/>
      <c r="V8057" s="90"/>
      <c r="W8057" s="90"/>
      <c r="X8057" s="90"/>
      <c r="Y8057" s="90"/>
    </row>
    <row r="8058" spans="1:25" ht="15" customHeight="1" x14ac:dyDescent="0.25">
      <c r="A8058" s="64" t="s">
        <v>2466</v>
      </c>
      <c r="B8058" s="64" t="s">
        <v>81</v>
      </c>
      <c r="C8058" s="64" t="s">
        <v>1139</v>
      </c>
      <c r="D8058" s="64" t="s">
        <v>2819</v>
      </c>
      <c r="E8058" s="20" t="s">
        <v>301</v>
      </c>
      <c r="F8058" s="64"/>
      <c r="G8058" s="53" t="s">
        <v>144</v>
      </c>
      <c r="H8058" s="53" t="s">
        <v>300</v>
      </c>
      <c r="I8058" s="26">
        <v>21057</v>
      </c>
      <c r="J8058" s="26">
        <v>21057</v>
      </c>
      <c r="K8058" s="26">
        <v>10530</v>
      </c>
      <c r="L8058" s="26">
        <f t="shared" si="7437"/>
        <v>5265</v>
      </c>
      <c r="M8058" s="26">
        <v>1755</v>
      </c>
      <c r="N8058" s="26">
        <v>1755</v>
      </c>
      <c r="O8058" s="26">
        <v>1755</v>
      </c>
      <c r="P8058" s="26">
        <f t="shared" si="7438"/>
        <v>15795</v>
      </c>
      <c r="Q8058" s="26">
        <f t="shared" si="7439"/>
        <v>75.01068528280382</v>
      </c>
      <c r="R8058" s="90"/>
      <c r="S8058" s="90"/>
      <c r="T8058" s="90"/>
      <c r="U8058" s="90"/>
      <c r="V8058" s="90"/>
      <c r="W8058" s="90"/>
      <c r="X8058" s="90"/>
      <c r="Y8058" s="90"/>
    </row>
    <row r="8059" spans="1:25" ht="15" customHeight="1" x14ac:dyDescent="0.25">
      <c r="A8059" s="64" t="s">
        <v>2466</v>
      </c>
      <c r="B8059" s="64" t="s">
        <v>81</v>
      </c>
      <c r="C8059" s="64" t="s">
        <v>1139</v>
      </c>
      <c r="D8059" s="64" t="s">
        <v>2819</v>
      </c>
      <c r="E8059" s="20" t="s">
        <v>218</v>
      </c>
      <c r="F8059" s="64"/>
      <c r="G8059" s="53" t="s">
        <v>144</v>
      </c>
      <c r="H8059" s="53" t="s">
        <v>217</v>
      </c>
      <c r="I8059" s="26">
        <v>8725</v>
      </c>
      <c r="J8059" s="26">
        <v>8725</v>
      </c>
      <c r="K8059" s="26">
        <v>4500</v>
      </c>
      <c r="L8059" s="26">
        <f t="shared" si="7437"/>
        <v>2000</v>
      </c>
      <c r="M8059" s="26">
        <v>1000</v>
      </c>
      <c r="N8059" s="26">
        <v>1000</v>
      </c>
      <c r="O8059" s="26"/>
      <c r="P8059" s="26">
        <f t="shared" si="7438"/>
        <v>6500</v>
      </c>
      <c r="Q8059" s="26">
        <f t="shared" si="7439"/>
        <v>74.49856733524355</v>
      </c>
      <c r="R8059" s="90"/>
      <c r="S8059" s="90"/>
      <c r="T8059" s="90"/>
      <c r="U8059" s="90"/>
      <c r="V8059" s="90"/>
      <c r="W8059" s="90"/>
      <c r="X8059" s="90"/>
      <c r="Y8059" s="90"/>
    </row>
    <row r="8060" spans="1:25" ht="15" customHeight="1" x14ac:dyDescent="0.25">
      <c r="A8060" s="64" t="s">
        <v>2466</v>
      </c>
      <c r="B8060" s="64" t="s">
        <v>81</v>
      </c>
      <c r="C8060" s="64" t="s">
        <v>1139</v>
      </c>
      <c r="D8060" s="64" t="s">
        <v>2819</v>
      </c>
      <c r="E8060" s="20" t="s">
        <v>303</v>
      </c>
      <c r="F8060" s="64"/>
      <c r="G8060" s="53" t="s">
        <v>144</v>
      </c>
      <c r="H8060" s="53" t="s">
        <v>302</v>
      </c>
      <c r="I8060" s="26">
        <v>2845</v>
      </c>
      <c r="J8060" s="26">
        <v>1345</v>
      </c>
      <c r="K8060" s="26">
        <v>845</v>
      </c>
      <c r="L8060" s="26">
        <f t="shared" si="7437"/>
        <v>500</v>
      </c>
      <c r="M8060" s="26">
        <v>155</v>
      </c>
      <c r="N8060" s="26">
        <v>345</v>
      </c>
      <c r="O8060" s="26"/>
      <c r="P8060" s="26">
        <f t="shared" si="7438"/>
        <v>1345</v>
      </c>
      <c r="Q8060" s="26">
        <f t="shared" si="7439"/>
        <v>100</v>
      </c>
      <c r="R8060" s="90"/>
      <c r="S8060" s="90"/>
      <c r="T8060" s="90"/>
      <c r="U8060" s="90"/>
      <c r="V8060" s="90"/>
      <c r="W8060" s="90"/>
      <c r="X8060" s="90"/>
      <c r="Y8060" s="90"/>
    </row>
    <row r="8061" spans="1:25" ht="15" customHeight="1" x14ac:dyDescent="0.25">
      <c r="A8061" s="64" t="s">
        <v>2466</v>
      </c>
      <c r="B8061" s="64" t="s">
        <v>81</v>
      </c>
      <c r="C8061" s="64" t="s">
        <v>1139</v>
      </c>
      <c r="D8061" s="64" t="s">
        <v>2819</v>
      </c>
      <c r="E8061" s="20" t="s">
        <v>305</v>
      </c>
      <c r="F8061" s="64"/>
      <c r="G8061" s="53" t="s">
        <v>144</v>
      </c>
      <c r="H8061" s="53" t="s">
        <v>304</v>
      </c>
      <c r="I8061" s="26">
        <v>26866</v>
      </c>
      <c r="J8061" s="26">
        <v>26866</v>
      </c>
      <c r="K8061" s="26">
        <v>9000</v>
      </c>
      <c r="L8061" s="26">
        <f t="shared" si="7437"/>
        <v>4500</v>
      </c>
      <c r="M8061" s="26">
        <v>1500</v>
      </c>
      <c r="N8061" s="26">
        <v>1500</v>
      </c>
      <c r="O8061" s="26">
        <v>1500</v>
      </c>
      <c r="P8061" s="26">
        <f t="shared" si="7438"/>
        <v>13500</v>
      </c>
      <c r="Q8061" s="26">
        <f t="shared" si="7439"/>
        <v>50.249385840839722</v>
      </c>
      <c r="R8061" s="90"/>
      <c r="S8061" s="90"/>
      <c r="T8061" s="90"/>
      <c r="U8061" s="90"/>
      <c r="V8061" s="90"/>
      <c r="W8061" s="90"/>
      <c r="X8061" s="90"/>
      <c r="Y8061" s="90"/>
    </row>
    <row r="8062" spans="1:25" ht="15" customHeight="1" x14ac:dyDescent="0.25">
      <c r="A8062" s="64" t="s">
        <v>2466</v>
      </c>
      <c r="B8062" s="64" t="s">
        <v>81</v>
      </c>
      <c r="C8062" s="64" t="s">
        <v>1139</v>
      </c>
      <c r="D8062" s="64" t="s">
        <v>2819</v>
      </c>
      <c r="E8062" s="20" t="s">
        <v>308</v>
      </c>
      <c r="F8062" s="64"/>
      <c r="G8062" s="53" t="s">
        <v>144</v>
      </c>
      <c r="H8062" s="53" t="s">
        <v>307</v>
      </c>
      <c r="I8062" s="26">
        <v>32339</v>
      </c>
      <c r="J8062" s="26">
        <v>16479</v>
      </c>
      <c r="K8062" s="26">
        <v>8238</v>
      </c>
      <c r="L8062" s="26">
        <f t="shared" si="7437"/>
        <v>4119</v>
      </c>
      <c r="M8062" s="26">
        <v>1373</v>
      </c>
      <c r="N8062" s="26">
        <v>1373</v>
      </c>
      <c r="O8062" s="26">
        <v>1373</v>
      </c>
      <c r="P8062" s="26">
        <f t="shared" si="7438"/>
        <v>12357</v>
      </c>
      <c r="Q8062" s="26">
        <f t="shared" si="7439"/>
        <v>74.986346258874931</v>
      </c>
      <c r="R8062" s="90"/>
      <c r="S8062" s="90"/>
      <c r="T8062" s="90"/>
      <c r="U8062" s="90"/>
      <c r="V8062" s="90"/>
      <c r="W8062" s="90"/>
      <c r="X8062" s="90"/>
      <c r="Y8062" s="90"/>
    </row>
    <row r="8063" spans="1:25" ht="15" customHeight="1" x14ac:dyDescent="0.25">
      <c r="A8063" s="64" t="s">
        <v>2466</v>
      </c>
      <c r="B8063" s="64" t="s">
        <v>81</v>
      </c>
      <c r="C8063" s="64" t="s">
        <v>1139</v>
      </c>
      <c r="D8063" s="64" t="s">
        <v>2819</v>
      </c>
      <c r="E8063" s="20" t="s">
        <v>311</v>
      </c>
      <c r="F8063" s="64"/>
      <c r="G8063" s="53" t="s">
        <v>144</v>
      </c>
      <c r="H8063" s="53" t="s">
        <v>310</v>
      </c>
      <c r="I8063" s="26">
        <v>3314</v>
      </c>
      <c r="J8063" s="26">
        <v>1314</v>
      </c>
      <c r="K8063" s="26">
        <v>1000</v>
      </c>
      <c r="L8063" s="26">
        <f t="shared" si="7437"/>
        <v>0</v>
      </c>
      <c r="M8063" s="26"/>
      <c r="N8063" s="26"/>
      <c r="O8063" s="26"/>
      <c r="P8063" s="26">
        <f t="shared" si="7438"/>
        <v>1000</v>
      </c>
      <c r="Q8063" s="26">
        <f t="shared" si="7439"/>
        <v>76.103500761035008</v>
      </c>
      <c r="R8063" s="90"/>
      <c r="S8063" s="90"/>
      <c r="T8063" s="90"/>
      <c r="U8063" s="90"/>
      <c r="V8063" s="90"/>
      <c r="W8063" s="90"/>
      <c r="X8063" s="90"/>
      <c r="Y8063" s="90"/>
    </row>
    <row r="8064" spans="1:25" ht="15" customHeight="1" x14ac:dyDescent="0.25">
      <c r="A8064" s="63" t="s">
        <v>2466</v>
      </c>
      <c r="B8064" s="63" t="s">
        <v>81</v>
      </c>
      <c r="C8064" s="63" t="s">
        <v>1139</v>
      </c>
      <c r="D8064" s="63" t="s">
        <v>2819</v>
      </c>
      <c r="E8064" s="63" t="s">
        <v>39</v>
      </c>
      <c r="F8064" s="64" t="s">
        <v>1</v>
      </c>
      <c r="G8064" s="53" t="s">
        <v>1</v>
      </c>
      <c r="H8064" s="65" t="s">
        <v>40</v>
      </c>
      <c r="I8064" s="31">
        <f t="shared" ref="I8064:K8064" si="7473">SUM(I8065:I8067)</f>
        <v>65630</v>
      </c>
      <c r="J8064" s="31">
        <f t="shared" si="7473"/>
        <v>46190</v>
      </c>
      <c r="K8064" s="31">
        <f t="shared" si="7473"/>
        <v>23750</v>
      </c>
      <c r="L8064" s="31">
        <f t="shared" si="7437"/>
        <v>10875</v>
      </c>
      <c r="M8064" s="31">
        <f t="shared" ref="M8064" si="7474">SUM(M8065:M8067)</f>
        <v>4325</v>
      </c>
      <c r="N8064" s="31">
        <f t="shared" ref="N8064:O8064" si="7475">SUM(N8065:N8067)</f>
        <v>3325</v>
      </c>
      <c r="O8064" s="31">
        <f t="shared" si="7475"/>
        <v>3225</v>
      </c>
      <c r="P8064" s="31">
        <f t="shared" si="7438"/>
        <v>34625</v>
      </c>
      <c r="Q8064" s="31">
        <f t="shared" si="7439"/>
        <v>74.962113011474344</v>
      </c>
      <c r="R8064" s="94"/>
      <c r="S8064" s="94"/>
      <c r="T8064" s="94"/>
      <c r="U8064" s="94"/>
      <c r="V8064" s="94"/>
      <c r="W8064" s="94"/>
      <c r="X8064" s="94"/>
      <c r="Y8064" s="94"/>
    </row>
    <row r="8065" spans="1:27" ht="15" customHeight="1" x14ac:dyDescent="0.25">
      <c r="A8065" s="64" t="s">
        <v>2466</v>
      </c>
      <c r="B8065" s="64" t="s">
        <v>81</v>
      </c>
      <c r="C8065" s="64" t="s">
        <v>1139</v>
      </c>
      <c r="D8065" s="64" t="s">
        <v>2819</v>
      </c>
      <c r="E8065" s="20" t="s">
        <v>41</v>
      </c>
      <c r="F8065" s="64"/>
      <c r="G8065" s="53" t="s">
        <v>144</v>
      </c>
      <c r="H8065" s="53" t="s">
        <v>40</v>
      </c>
      <c r="I8065" s="26">
        <v>61640</v>
      </c>
      <c r="J8065" s="26">
        <v>42200</v>
      </c>
      <c r="K8065" s="26">
        <v>21500</v>
      </c>
      <c r="L8065" s="26">
        <f t="shared" si="7437"/>
        <v>10000</v>
      </c>
      <c r="M8065" s="26">
        <v>4000</v>
      </c>
      <c r="N8065" s="26">
        <v>3000</v>
      </c>
      <c r="O8065" s="26">
        <v>3000</v>
      </c>
      <c r="P8065" s="26">
        <f t="shared" si="7438"/>
        <v>31500</v>
      </c>
      <c r="Q8065" s="26">
        <f t="shared" si="7439"/>
        <v>74.644549763033169</v>
      </c>
      <c r="R8065" s="90"/>
      <c r="S8065" s="90"/>
      <c r="T8065" s="90"/>
      <c r="U8065" s="90"/>
      <c r="V8065" s="90"/>
      <c r="W8065" s="90"/>
      <c r="X8065" s="90"/>
      <c r="Y8065" s="90"/>
    </row>
    <row r="8066" spans="1:27" ht="15" customHeight="1" x14ac:dyDescent="0.25">
      <c r="A8066" s="64" t="s">
        <v>2466</v>
      </c>
      <c r="B8066" s="64" t="s">
        <v>81</v>
      </c>
      <c r="C8066" s="64" t="s">
        <v>1139</v>
      </c>
      <c r="D8066" s="64" t="s">
        <v>2819</v>
      </c>
      <c r="E8066" s="20" t="s">
        <v>41</v>
      </c>
      <c r="F8066" s="64" t="s">
        <v>2826</v>
      </c>
      <c r="G8066" s="53" t="s">
        <v>144</v>
      </c>
      <c r="H8066" s="53" t="s">
        <v>49</v>
      </c>
      <c r="I8066" s="26">
        <v>1290</v>
      </c>
      <c r="J8066" s="26">
        <v>1290</v>
      </c>
      <c r="K8066" s="26">
        <v>900</v>
      </c>
      <c r="L8066" s="26">
        <f t="shared" si="7437"/>
        <v>200</v>
      </c>
      <c r="M8066" s="26">
        <v>100</v>
      </c>
      <c r="N8066" s="26">
        <v>100</v>
      </c>
      <c r="O8066" s="26"/>
      <c r="P8066" s="26">
        <f t="shared" si="7438"/>
        <v>1100</v>
      </c>
      <c r="Q8066" s="26">
        <f t="shared" si="7439"/>
        <v>85.271317829457359</v>
      </c>
      <c r="R8066" s="90"/>
      <c r="S8066" s="90"/>
      <c r="T8066" s="90"/>
      <c r="U8066" s="90"/>
      <c r="V8066" s="90"/>
      <c r="W8066" s="90"/>
      <c r="X8066" s="90"/>
      <c r="Y8066" s="90"/>
    </row>
    <row r="8067" spans="1:27" ht="22.5" customHeight="1" x14ac:dyDescent="0.25">
      <c r="A8067" s="64" t="s">
        <v>2466</v>
      </c>
      <c r="B8067" s="64" t="s">
        <v>81</v>
      </c>
      <c r="C8067" s="64" t="s">
        <v>1139</v>
      </c>
      <c r="D8067" s="64" t="s">
        <v>2819</v>
      </c>
      <c r="E8067" s="20" t="s">
        <v>41</v>
      </c>
      <c r="F8067" s="64" t="s">
        <v>2827</v>
      </c>
      <c r="G8067" s="53" t="s">
        <v>144</v>
      </c>
      <c r="H8067" s="53" t="s">
        <v>55</v>
      </c>
      <c r="I8067" s="26">
        <v>2700</v>
      </c>
      <c r="J8067" s="26">
        <v>2700</v>
      </c>
      <c r="K8067" s="26">
        <v>1350</v>
      </c>
      <c r="L8067" s="26">
        <f t="shared" si="7437"/>
        <v>675</v>
      </c>
      <c r="M8067" s="26">
        <v>225</v>
      </c>
      <c r="N8067" s="26">
        <v>225</v>
      </c>
      <c r="O8067" s="26">
        <v>225</v>
      </c>
      <c r="P8067" s="26">
        <f t="shared" si="7438"/>
        <v>2025</v>
      </c>
      <c r="Q8067" s="26">
        <f t="shared" si="7439"/>
        <v>75</v>
      </c>
      <c r="R8067" s="90"/>
      <c r="S8067" s="90"/>
      <c r="T8067" s="90"/>
      <c r="U8067" s="90"/>
      <c r="V8067" s="90"/>
      <c r="W8067" s="90"/>
      <c r="X8067" s="90"/>
      <c r="Y8067" s="90"/>
    </row>
    <row r="8068" spans="1:27" ht="22.5" customHeight="1" x14ac:dyDescent="0.25">
      <c r="A8068" s="63" t="s">
        <v>1</v>
      </c>
      <c r="B8068" s="63" t="s">
        <v>1</v>
      </c>
      <c r="C8068" s="63" t="s">
        <v>1</v>
      </c>
      <c r="D8068" s="65" t="s">
        <v>1</v>
      </c>
      <c r="E8068" s="65" t="s">
        <v>1</v>
      </c>
      <c r="F8068" s="65" t="s">
        <v>1</v>
      </c>
      <c r="G8068" s="65" t="s">
        <v>1</v>
      </c>
      <c r="H8068" s="66" t="s">
        <v>56</v>
      </c>
      <c r="I8068" s="30">
        <f t="shared" ref="I8068:K8068" si="7476">SUM(I8069)</f>
        <v>30100</v>
      </c>
      <c r="J8068" s="30">
        <f t="shared" si="7476"/>
        <v>6100</v>
      </c>
      <c r="K8068" s="30">
        <f t="shared" si="7476"/>
        <v>3000</v>
      </c>
      <c r="L8068" s="30">
        <f t="shared" si="7437"/>
        <v>2000</v>
      </c>
      <c r="M8068" s="30">
        <f t="shared" ref="M8068" si="7477">SUM(M8069)</f>
        <v>0</v>
      </c>
      <c r="N8068" s="30">
        <f t="shared" ref="N8068:O8068" si="7478">SUM(N8069)</f>
        <v>1000</v>
      </c>
      <c r="O8068" s="30">
        <f t="shared" si="7478"/>
        <v>1000</v>
      </c>
      <c r="P8068" s="30">
        <f t="shared" si="7438"/>
        <v>5000</v>
      </c>
      <c r="Q8068" s="30">
        <f t="shared" si="7439"/>
        <v>81.967213114754102</v>
      </c>
      <c r="R8068" s="93"/>
      <c r="S8068" s="93"/>
      <c r="T8068" s="93"/>
      <c r="U8068" s="93"/>
      <c r="V8068" s="93"/>
      <c r="W8068" s="93"/>
      <c r="X8068" s="93"/>
      <c r="Y8068" s="93"/>
    </row>
    <row r="8069" spans="1:27" ht="15" customHeight="1" x14ac:dyDescent="0.25">
      <c r="A8069" s="63" t="s">
        <v>2466</v>
      </c>
      <c r="B8069" s="63" t="s">
        <v>81</v>
      </c>
      <c r="C8069" s="63" t="s">
        <v>1139</v>
      </c>
      <c r="D8069" s="63" t="s">
        <v>2819</v>
      </c>
      <c r="E8069" s="65" t="s">
        <v>57</v>
      </c>
      <c r="F8069" s="65" t="s">
        <v>1</v>
      </c>
      <c r="G8069" s="65" t="s">
        <v>1</v>
      </c>
      <c r="H8069" s="65" t="s">
        <v>58</v>
      </c>
      <c r="I8069" s="31">
        <f t="shared" ref="I8069:K8069" si="7479">SUM(I8070,I8072,I8074)</f>
        <v>30100</v>
      </c>
      <c r="J8069" s="31">
        <f t="shared" si="7479"/>
        <v>6100</v>
      </c>
      <c r="K8069" s="31">
        <f t="shared" si="7479"/>
        <v>3000</v>
      </c>
      <c r="L8069" s="31">
        <f t="shared" si="7437"/>
        <v>2000</v>
      </c>
      <c r="M8069" s="31">
        <f t="shared" ref="M8069" si="7480">SUM(M8070,M8072,M8074)</f>
        <v>0</v>
      </c>
      <c r="N8069" s="31">
        <f t="shared" ref="N8069:O8069" si="7481">SUM(N8070,N8072,N8074)</f>
        <v>1000</v>
      </c>
      <c r="O8069" s="31">
        <f t="shared" si="7481"/>
        <v>1000</v>
      </c>
      <c r="P8069" s="31">
        <f t="shared" si="7438"/>
        <v>5000</v>
      </c>
      <c r="Q8069" s="31">
        <f t="shared" si="7439"/>
        <v>81.967213114754102</v>
      </c>
      <c r="R8069" s="94"/>
      <c r="S8069" s="94"/>
      <c r="T8069" s="94"/>
      <c r="U8069" s="94"/>
      <c r="V8069" s="94"/>
      <c r="W8069" s="94"/>
      <c r="X8069" s="94"/>
      <c r="Y8069" s="94"/>
    </row>
    <row r="8070" spans="1:27" ht="15" customHeight="1" x14ac:dyDescent="0.25">
      <c r="A8070" s="63" t="s">
        <v>2466</v>
      </c>
      <c r="B8070" s="63" t="s">
        <v>81</v>
      </c>
      <c r="C8070" s="63" t="s">
        <v>1139</v>
      </c>
      <c r="D8070" s="63" t="s">
        <v>2819</v>
      </c>
      <c r="E8070" s="63" t="s">
        <v>104</v>
      </c>
      <c r="F8070" s="64" t="s">
        <v>1</v>
      </c>
      <c r="G8070" s="53" t="s">
        <v>1</v>
      </c>
      <c r="H8070" s="65" t="s">
        <v>105</v>
      </c>
      <c r="I8070" s="31">
        <f t="shared" ref="I8070:K8070" si="7482">SUM(I8071)</f>
        <v>29000</v>
      </c>
      <c r="J8070" s="31">
        <f t="shared" si="7482"/>
        <v>5000</v>
      </c>
      <c r="K8070" s="31">
        <f t="shared" si="7482"/>
        <v>3000</v>
      </c>
      <c r="L8070" s="31">
        <f t="shared" si="7437"/>
        <v>2000</v>
      </c>
      <c r="M8070" s="31">
        <f t="shared" ref="M8070" si="7483">SUM(M8071)</f>
        <v>0</v>
      </c>
      <c r="N8070" s="31">
        <f t="shared" ref="N8070:O8070" si="7484">SUM(N8071)</f>
        <v>1000</v>
      </c>
      <c r="O8070" s="31">
        <f t="shared" si="7484"/>
        <v>1000</v>
      </c>
      <c r="P8070" s="31">
        <f t="shared" si="7438"/>
        <v>5000</v>
      </c>
      <c r="Q8070" s="31">
        <f t="shared" si="7439"/>
        <v>100</v>
      </c>
      <c r="R8070" s="94"/>
      <c r="S8070" s="94"/>
      <c r="T8070" s="94"/>
      <c r="U8070" s="94"/>
      <c r="V8070" s="94"/>
      <c r="W8070" s="94"/>
      <c r="X8070" s="94"/>
      <c r="Y8070" s="94"/>
    </row>
    <row r="8071" spans="1:27" ht="15" customHeight="1" x14ac:dyDescent="0.25">
      <c r="A8071" s="64" t="s">
        <v>2466</v>
      </c>
      <c r="B8071" s="64" t="s">
        <v>81</v>
      </c>
      <c r="C8071" s="64" t="s">
        <v>1139</v>
      </c>
      <c r="D8071" s="64" t="s">
        <v>2819</v>
      </c>
      <c r="E8071" s="20" t="s">
        <v>106</v>
      </c>
      <c r="F8071" s="64" t="s">
        <v>2828</v>
      </c>
      <c r="G8071" s="53" t="s">
        <v>144</v>
      </c>
      <c r="H8071" s="53" t="s">
        <v>2829</v>
      </c>
      <c r="I8071" s="26">
        <v>29000</v>
      </c>
      <c r="J8071" s="26">
        <v>5000</v>
      </c>
      <c r="K8071" s="26">
        <v>3000</v>
      </c>
      <c r="L8071" s="26">
        <f t="shared" si="7437"/>
        <v>2000</v>
      </c>
      <c r="M8071" s="26"/>
      <c r="N8071" s="26">
        <v>1000</v>
      </c>
      <c r="O8071" s="26">
        <v>1000</v>
      </c>
      <c r="P8071" s="26">
        <f t="shared" si="7438"/>
        <v>5000</v>
      </c>
      <c r="Q8071" s="26">
        <f t="shared" si="7439"/>
        <v>100</v>
      </c>
      <c r="R8071" s="90"/>
      <c r="S8071" s="90"/>
      <c r="T8071" s="90"/>
      <c r="U8071" s="90"/>
      <c r="V8071" s="90"/>
      <c r="W8071" s="90"/>
      <c r="X8071" s="90"/>
      <c r="Y8071" s="90"/>
    </row>
    <row r="8072" spans="1:27" ht="15" customHeight="1" x14ac:dyDescent="0.25">
      <c r="A8072" s="63" t="s">
        <v>2466</v>
      </c>
      <c r="B8072" s="63" t="s">
        <v>81</v>
      </c>
      <c r="C8072" s="63" t="s">
        <v>1139</v>
      </c>
      <c r="D8072" s="63" t="s">
        <v>2819</v>
      </c>
      <c r="E8072" s="63" t="s">
        <v>59</v>
      </c>
      <c r="F8072" s="64" t="s">
        <v>1</v>
      </c>
      <c r="G8072" s="53" t="s">
        <v>1</v>
      </c>
      <c r="H8072" s="65" t="s">
        <v>60</v>
      </c>
      <c r="I8072" s="31">
        <f t="shared" ref="I8072:K8072" si="7485">SUM(I8073)</f>
        <v>1000</v>
      </c>
      <c r="J8072" s="31">
        <f t="shared" si="7485"/>
        <v>1000</v>
      </c>
      <c r="K8072" s="31">
        <f t="shared" si="7485"/>
        <v>0</v>
      </c>
      <c r="L8072" s="31">
        <f t="shared" si="7437"/>
        <v>0</v>
      </c>
      <c r="M8072" s="31">
        <f t="shared" ref="M8072" si="7486">SUM(M8073)</f>
        <v>0</v>
      </c>
      <c r="N8072" s="31">
        <f t="shared" ref="N8072:O8072" si="7487">SUM(N8073)</f>
        <v>0</v>
      </c>
      <c r="O8072" s="31">
        <f t="shared" si="7487"/>
        <v>0</v>
      </c>
      <c r="P8072" s="31">
        <f t="shared" si="7438"/>
        <v>0</v>
      </c>
      <c r="Q8072" s="31">
        <f t="shared" si="7439"/>
        <v>0</v>
      </c>
      <c r="R8072" s="94"/>
      <c r="S8072" s="94"/>
      <c r="T8072" s="94"/>
      <c r="U8072" s="94"/>
      <c r="V8072" s="94"/>
      <c r="W8072" s="94"/>
      <c r="X8072" s="94"/>
      <c r="Y8072" s="94"/>
    </row>
    <row r="8073" spans="1:27" ht="15" customHeight="1" x14ac:dyDescent="0.25">
      <c r="A8073" s="64" t="s">
        <v>2466</v>
      </c>
      <c r="B8073" s="64" t="s">
        <v>81</v>
      </c>
      <c r="C8073" s="64" t="s">
        <v>1139</v>
      </c>
      <c r="D8073" s="64" t="s">
        <v>2819</v>
      </c>
      <c r="E8073" s="20" t="s">
        <v>61</v>
      </c>
      <c r="F8073" s="64" t="s">
        <v>2830</v>
      </c>
      <c r="G8073" s="53" t="s">
        <v>144</v>
      </c>
      <c r="H8073" s="53" t="s">
        <v>2831</v>
      </c>
      <c r="I8073" s="26">
        <v>1000</v>
      </c>
      <c r="J8073" s="26">
        <v>1000</v>
      </c>
      <c r="K8073" s="26">
        <v>0</v>
      </c>
      <c r="L8073" s="26">
        <f t="shared" si="7437"/>
        <v>0</v>
      </c>
      <c r="M8073" s="26"/>
      <c r="N8073" s="26"/>
      <c r="O8073" s="26"/>
      <c r="P8073" s="26">
        <f t="shared" si="7438"/>
        <v>0</v>
      </c>
      <c r="Q8073" s="26">
        <f t="shared" si="7439"/>
        <v>0</v>
      </c>
      <c r="R8073" s="90"/>
      <c r="S8073" s="90"/>
      <c r="T8073" s="90"/>
      <c r="U8073" s="90"/>
      <c r="V8073" s="90"/>
      <c r="W8073" s="90"/>
      <c r="X8073" s="90"/>
      <c r="Y8073" s="90"/>
    </row>
    <row r="8074" spans="1:27" ht="15" customHeight="1" thickBot="1" x14ac:dyDescent="0.3">
      <c r="A8074" s="64" t="s">
        <v>2466</v>
      </c>
      <c r="B8074" s="64" t="s">
        <v>81</v>
      </c>
      <c r="C8074" s="64" t="s">
        <v>1139</v>
      </c>
      <c r="D8074" s="64" t="s">
        <v>2819</v>
      </c>
      <c r="E8074" s="20" t="s">
        <v>68</v>
      </c>
      <c r="F8074" s="64"/>
      <c r="G8074" s="53" t="s">
        <v>144</v>
      </c>
      <c r="H8074" s="53" t="s">
        <v>67</v>
      </c>
      <c r="I8074" s="26">
        <v>100</v>
      </c>
      <c r="J8074" s="26">
        <v>100</v>
      </c>
      <c r="K8074" s="26">
        <v>0</v>
      </c>
      <c r="L8074" s="26">
        <f t="shared" si="7437"/>
        <v>0</v>
      </c>
      <c r="M8074" s="26"/>
      <c r="N8074" s="26"/>
      <c r="O8074" s="26"/>
      <c r="P8074" s="26">
        <f t="shared" si="7438"/>
        <v>0</v>
      </c>
      <c r="Q8074" s="26">
        <f t="shared" si="7439"/>
        <v>0</v>
      </c>
      <c r="R8074" s="90"/>
      <c r="S8074" s="90"/>
      <c r="T8074" s="90"/>
      <c r="U8074" s="90"/>
      <c r="V8074" s="90"/>
      <c r="W8074" s="90"/>
      <c r="X8074" s="90"/>
      <c r="Y8074" s="90"/>
    </row>
    <row r="8075" spans="1:27" s="2" customFormat="1" ht="45.75" customHeight="1" thickBot="1" x14ac:dyDescent="0.3">
      <c r="A8075" s="28" t="s">
        <v>4</v>
      </c>
      <c r="B8075" s="28" t="s">
        <v>5</v>
      </c>
      <c r="C8075" s="28" t="s">
        <v>6</v>
      </c>
      <c r="D8075" s="57" t="s">
        <v>1</v>
      </c>
      <c r="E8075" s="28" t="s">
        <v>7</v>
      </c>
      <c r="F8075" s="28" t="s">
        <v>8</v>
      </c>
      <c r="G8075" s="28" t="s">
        <v>9</v>
      </c>
      <c r="H8075" s="28" t="s">
        <v>10</v>
      </c>
      <c r="I8075" s="109" t="s">
        <v>3984</v>
      </c>
      <c r="J8075" s="109" t="s">
        <v>11</v>
      </c>
      <c r="K8075" s="109" t="s">
        <v>3989</v>
      </c>
      <c r="L8075" s="109" t="s">
        <v>3985</v>
      </c>
      <c r="M8075" s="109" t="s">
        <v>4027</v>
      </c>
      <c r="N8075" s="109" t="s">
        <v>3988</v>
      </c>
      <c r="O8075" s="109" t="s">
        <v>3986</v>
      </c>
      <c r="P8075" s="109" t="s">
        <v>3987</v>
      </c>
      <c r="Q8075" s="109" t="s">
        <v>3695</v>
      </c>
      <c r="R8075" s="91"/>
      <c r="S8075" s="91"/>
      <c r="T8075" s="91"/>
      <c r="U8075" s="91"/>
      <c r="V8075" s="91"/>
      <c r="W8075" s="91"/>
      <c r="X8075" s="91"/>
      <c r="Y8075" s="91"/>
      <c r="AA8075" s="4"/>
    </row>
    <row r="8076" spans="1:27" s="2" customFormat="1" ht="15" customHeight="1" x14ac:dyDescent="0.25">
      <c r="A8076" s="58" t="s">
        <v>1</v>
      </c>
      <c r="B8076" s="58" t="s">
        <v>1</v>
      </c>
      <c r="C8076" s="58" t="s">
        <v>1</v>
      </c>
      <c r="D8076" s="59" t="s">
        <v>1</v>
      </c>
      <c r="E8076" s="59" t="s">
        <v>1</v>
      </c>
      <c r="F8076" s="60" t="s">
        <v>1</v>
      </c>
      <c r="G8076" s="61" t="s">
        <v>1</v>
      </c>
      <c r="H8076" s="62" t="s">
        <v>1</v>
      </c>
      <c r="I8076" s="29">
        <v>1</v>
      </c>
      <c r="J8076" s="29">
        <v>2</v>
      </c>
      <c r="K8076" s="29">
        <v>3</v>
      </c>
      <c r="L8076" s="29" t="s">
        <v>3478</v>
      </c>
      <c r="M8076" s="29">
        <v>5</v>
      </c>
      <c r="N8076" s="29">
        <v>6</v>
      </c>
      <c r="O8076" s="29">
        <v>7</v>
      </c>
      <c r="P8076" s="29" t="s">
        <v>3696</v>
      </c>
      <c r="Q8076" s="29">
        <v>9</v>
      </c>
      <c r="R8076" s="92"/>
      <c r="S8076" s="92"/>
      <c r="T8076" s="92"/>
      <c r="U8076" s="92"/>
      <c r="V8076" s="92"/>
      <c r="W8076" s="92"/>
      <c r="X8076" s="92"/>
      <c r="Y8076" s="92"/>
      <c r="AA8076" s="4"/>
    </row>
    <row r="8077" spans="1:27" s="2" customFormat="1" ht="15" customHeight="1" x14ac:dyDescent="0.25">
      <c r="A8077" s="63" t="s">
        <v>2466</v>
      </c>
      <c r="B8077" s="63" t="s">
        <v>81</v>
      </c>
      <c r="C8077" s="64" t="s">
        <v>1139</v>
      </c>
      <c r="D8077" s="64" t="s">
        <v>2819</v>
      </c>
      <c r="E8077" s="65" t="s">
        <v>1</v>
      </c>
      <c r="F8077" s="65" t="s">
        <v>1</v>
      </c>
      <c r="G8077" s="65" t="s">
        <v>1</v>
      </c>
      <c r="H8077" s="65" t="s">
        <v>2820</v>
      </c>
      <c r="I8077" s="26">
        <v>0</v>
      </c>
      <c r="J8077" s="26" t="s">
        <v>1</v>
      </c>
      <c r="K8077" s="26">
        <v>0</v>
      </c>
      <c r="L8077" s="26"/>
      <c r="M8077" s="26"/>
      <c r="N8077" s="26"/>
      <c r="O8077" s="26"/>
      <c r="P8077" s="26"/>
      <c r="Q8077" s="26"/>
      <c r="R8077" s="90"/>
      <c r="S8077" s="90"/>
      <c r="T8077" s="90"/>
      <c r="U8077" s="90"/>
      <c r="V8077" s="90"/>
      <c r="W8077" s="90"/>
      <c r="X8077" s="90"/>
      <c r="Y8077" s="90"/>
      <c r="AA8077" s="4"/>
    </row>
    <row r="8078" spans="1:27" ht="22.5" customHeight="1" x14ac:dyDescent="0.25">
      <c r="A8078" s="63" t="s">
        <v>1</v>
      </c>
      <c r="B8078" s="63" t="s">
        <v>1</v>
      </c>
      <c r="C8078" s="63" t="s">
        <v>1</v>
      </c>
      <c r="D8078" s="65" t="s">
        <v>1</v>
      </c>
      <c r="E8078" s="65" t="s">
        <v>1</v>
      </c>
      <c r="F8078" s="65" t="s">
        <v>1</v>
      </c>
      <c r="G8078" s="65" t="s">
        <v>1</v>
      </c>
      <c r="H8078" s="66" t="s">
        <v>149</v>
      </c>
      <c r="I8078" s="30">
        <f t="shared" ref="I8078:K8080" si="7488">SUM(I8079)</f>
        <v>14500</v>
      </c>
      <c r="J8078" s="30">
        <f t="shared" si="7488"/>
        <v>3000</v>
      </c>
      <c r="K8078" s="30">
        <f t="shared" si="7488"/>
        <v>3000</v>
      </c>
      <c r="L8078" s="30">
        <f t="shared" si="7437"/>
        <v>0</v>
      </c>
      <c r="M8078" s="30">
        <f t="shared" ref="M8078:M8080" si="7489">SUM(M8079)</f>
        <v>0</v>
      </c>
      <c r="N8078" s="30">
        <f t="shared" ref="N8078:O8080" si="7490">SUM(N8079)</f>
        <v>0</v>
      </c>
      <c r="O8078" s="30">
        <f t="shared" si="7490"/>
        <v>0</v>
      </c>
      <c r="P8078" s="30">
        <f t="shared" si="7438"/>
        <v>3000</v>
      </c>
      <c r="Q8078" s="30">
        <f t="shared" si="7439"/>
        <v>100</v>
      </c>
      <c r="R8078" s="93"/>
      <c r="S8078" s="93"/>
      <c r="T8078" s="93"/>
      <c r="U8078" s="93"/>
      <c r="V8078" s="93"/>
      <c r="W8078" s="93"/>
      <c r="X8078" s="93"/>
      <c r="Y8078" s="93"/>
    </row>
    <row r="8079" spans="1:27" ht="15" customHeight="1" x14ac:dyDescent="0.25">
      <c r="A8079" s="63" t="s">
        <v>2466</v>
      </c>
      <c r="B8079" s="63" t="s">
        <v>81</v>
      </c>
      <c r="C8079" s="63" t="s">
        <v>1139</v>
      </c>
      <c r="D8079" s="63" t="s">
        <v>2819</v>
      </c>
      <c r="E8079" s="65" t="s">
        <v>150</v>
      </c>
      <c r="F8079" s="65" t="s">
        <v>1</v>
      </c>
      <c r="G8079" s="65" t="s">
        <v>1</v>
      </c>
      <c r="H8079" s="65" t="s">
        <v>151</v>
      </c>
      <c r="I8079" s="31">
        <f t="shared" si="7488"/>
        <v>14500</v>
      </c>
      <c r="J8079" s="31">
        <f t="shared" si="7488"/>
        <v>3000</v>
      </c>
      <c r="K8079" s="31">
        <f t="shared" si="7488"/>
        <v>3000</v>
      </c>
      <c r="L8079" s="31">
        <f t="shared" si="7437"/>
        <v>0</v>
      </c>
      <c r="M8079" s="31">
        <f t="shared" si="7489"/>
        <v>0</v>
      </c>
      <c r="N8079" s="31">
        <f t="shared" si="7490"/>
        <v>0</v>
      </c>
      <c r="O8079" s="31">
        <f t="shared" si="7490"/>
        <v>0</v>
      </c>
      <c r="P8079" s="31">
        <f t="shared" si="7438"/>
        <v>3000</v>
      </c>
      <c r="Q8079" s="31">
        <f t="shared" si="7439"/>
        <v>100</v>
      </c>
      <c r="R8079" s="94"/>
      <c r="S8079" s="94"/>
      <c r="T8079" s="94"/>
      <c r="U8079" s="94"/>
      <c r="V8079" s="94"/>
      <c r="W8079" s="94"/>
      <c r="X8079" s="94"/>
      <c r="Y8079" s="94"/>
    </row>
    <row r="8080" spans="1:27" ht="15" customHeight="1" x14ac:dyDescent="0.25">
      <c r="A8080" s="63" t="s">
        <v>2466</v>
      </c>
      <c r="B8080" s="63" t="s">
        <v>81</v>
      </c>
      <c r="C8080" s="63" t="s">
        <v>1139</v>
      </c>
      <c r="D8080" s="63" t="s">
        <v>2819</v>
      </c>
      <c r="E8080" s="63" t="s">
        <v>440</v>
      </c>
      <c r="F8080" s="64" t="s">
        <v>1</v>
      </c>
      <c r="G8080" s="53" t="s">
        <v>1</v>
      </c>
      <c r="H8080" s="65" t="s">
        <v>441</v>
      </c>
      <c r="I8080" s="31">
        <f t="shared" si="7488"/>
        <v>14500</v>
      </c>
      <c r="J8080" s="31">
        <f t="shared" si="7488"/>
        <v>3000</v>
      </c>
      <c r="K8080" s="31">
        <f t="shared" si="7488"/>
        <v>3000</v>
      </c>
      <c r="L8080" s="31">
        <f t="shared" ref="L8080:L8143" si="7491">SUM(M8080:O8080)</f>
        <v>0</v>
      </c>
      <c r="M8080" s="31">
        <f t="shared" si="7489"/>
        <v>0</v>
      </c>
      <c r="N8080" s="31">
        <f t="shared" si="7490"/>
        <v>0</v>
      </c>
      <c r="O8080" s="31">
        <f t="shared" si="7490"/>
        <v>0</v>
      </c>
      <c r="P8080" s="31">
        <f t="shared" ref="P8080:P8143" si="7492">K8080+L8080</f>
        <v>3000</v>
      </c>
      <c r="Q8080" s="31">
        <f t="shared" ref="Q8080:Q8143" si="7493">IF(J8080=0,"-",P8080/J8080*100)</f>
        <v>100</v>
      </c>
      <c r="R8080" s="94"/>
      <c r="S8080" s="94"/>
      <c r="T8080" s="94"/>
      <c r="U8080" s="94"/>
      <c r="V8080" s="94"/>
      <c r="W8080" s="94"/>
      <c r="X8080" s="94"/>
      <c r="Y8080" s="94"/>
    </row>
    <row r="8081" spans="1:25" ht="15" customHeight="1" x14ac:dyDescent="0.25">
      <c r="A8081" s="64" t="s">
        <v>2466</v>
      </c>
      <c r="B8081" s="64" t="s">
        <v>81</v>
      </c>
      <c r="C8081" s="64" t="s">
        <v>1139</v>
      </c>
      <c r="D8081" s="64" t="s">
        <v>2819</v>
      </c>
      <c r="E8081" s="20" t="s">
        <v>442</v>
      </c>
      <c r="F8081" s="64" t="s">
        <v>2832</v>
      </c>
      <c r="G8081" s="53" t="s">
        <v>144</v>
      </c>
      <c r="H8081" s="53" t="s">
        <v>2833</v>
      </c>
      <c r="I8081" s="26">
        <v>14500</v>
      </c>
      <c r="J8081" s="26">
        <v>3000</v>
      </c>
      <c r="K8081" s="26">
        <v>3000</v>
      </c>
      <c r="L8081" s="26">
        <f t="shared" si="7491"/>
        <v>0</v>
      </c>
      <c r="M8081" s="26"/>
      <c r="N8081" s="26"/>
      <c r="O8081" s="26"/>
      <c r="P8081" s="26">
        <f t="shared" si="7492"/>
        <v>3000</v>
      </c>
      <c r="Q8081" s="26">
        <f t="shared" si="7493"/>
        <v>100</v>
      </c>
      <c r="R8081" s="90"/>
      <c r="S8081" s="90"/>
      <c r="T8081" s="90"/>
      <c r="U8081" s="90"/>
      <c r="V8081" s="90"/>
      <c r="W8081" s="90"/>
      <c r="X8081" s="90"/>
      <c r="Y8081" s="90"/>
    </row>
    <row r="8082" spans="1:25" ht="22.5" customHeight="1" x14ac:dyDescent="0.25">
      <c r="A8082" s="63" t="s">
        <v>1</v>
      </c>
      <c r="B8082" s="63" t="s">
        <v>1</v>
      </c>
      <c r="C8082" s="63" t="s">
        <v>1</v>
      </c>
      <c r="D8082" s="65" t="s">
        <v>1</v>
      </c>
      <c r="E8082" s="65" t="s">
        <v>1</v>
      </c>
      <c r="F8082" s="65" t="s">
        <v>1</v>
      </c>
      <c r="G8082" s="65" t="s">
        <v>1</v>
      </c>
      <c r="H8082" s="66" t="s">
        <v>69</v>
      </c>
      <c r="I8082" s="30">
        <f t="shared" ref="I8082:K8083" si="7494">SUM(I8083)</f>
        <v>25000</v>
      </c>
      <c r="J8082" s="30">
        <f t="shared" si="7494"/>
        <v>20000</v>
      </c>
      <c r="K8082" s="30">
        <f t="shared" si="7494"/>
        <v>5001</v>
      </c>
      <c r="L8082" s="30">
        <f t="shared" si="7491"/>
        <v>10001</v>
      </c>
      <c r="M8082" s="30">
        <f t="shared" ref="M8082:M8083" si="7495">SUM(M8083)</f>
        <v>6667</v>
      </c>
      <c r="N8082" s="30">
        <f t="shared" ref="N8082:O8083" si="7496">SUM(N8083)</f>
        <v>1667</v>
      </c>
      <c r="O8082" s="30">
        <f t="shared" si="7496"/>
        <v>1667</v>
      </c>
      <c r="P8082" s="30">
        <f t="shared" si="7492"/>
        <v>15002</v>
      </c>
      <c r="Q8082" s="30">
        <f t="shared" si="7493"/>
        <v>75.010000000000005</v>
      </c>
      <c r="R8082" s="93"/>
      <c r="S8082" s="93"/>
      <c r="T8082" s="93"/>
      <c r="U8082" s="93"/>
      <c r="V8082" s="93"/>
      <c r="W8082" s="93"/>
      <c r="X8082" s="93"/>
      <c r="Y8082" s="93"/>
    </row>
    <row r="8083" spans="1:25" ht="15" customHeight="1" x14ac:dyDescent="0.25">
      <c r="A8083" s="63" t="s">
        <v>2466</v>
      </c>
      <c r="B8083" s="63" t="s">
        <v>81</v>
      </c>
      <c r="C8083" s="63" t="s">
        <v>1139</v>
      </c>
      <c r="D8083" s="63" t="s">
        <v>2819</v>
      </c>
      <c r="E8083" s="65" t="s">
        <v>70</v>
      </c>
      <c r="F8083" s="65" t="s">
        <v>1</v>
      </c>
      <c r="G8083" s="65" t="s">
        <v>1</v>
      </c>
      <c r="H8083" s="65" t="s">
        <v>71</v>
      </c>
      <c r="I8083" s="31">
        <f t="shared" si="7494"/>
        <v>25000</v>
      </c>
      <c r="J8083" s="31">
        <f t="shared" si="7494"/>
        <v>20000</v>
      </c>
      <c r="K8083" s="31">
        <f t="shared" si="7494"/>
        <v>5001</v>
      </c>
      <c r="L8083" s="31">
        <f t="shared" si="7491"/>
        <v>10001</v>
      </c>
      <c r="M8083" s="31">
        <f t="shared" si="7495"/>
        <v>6667</v>
      </c>
      <c r="N8083" s="31">
        <f t="shared" si="7496"/>
        <v>1667</v>
      </c>
      <c r="O8083" s="31">
        <f t="shared" si="7496"/>
        <v>1667</v>
      </c>
      <c r="P8083" s="31">
        <f t="shared" si="7492"/>
        <v>15002</v>
      </c>
      <c r="Q8083" s="31">
        <f t="shared" si="7493"/>
        <v>75.010000000000005</v>
      </c>
      <c r="R8083" s="94"/>
      <c r="S8083" s="94"/>
      <c r="T8083" s="94"/>
      <c r="U8083" s="94"/>
      <c r="V8083" s="94"/>
      <c r="W8083" s="94"/>
      <c r="X8083" s="94"/>
      <c r="Y8083" s="94"/>
    </row>
    <row r="8084" spans="1:25" ht="15" customHeight="1" x14ac:dyDescent="0.25">
      <c r="A8084" s="64" t="s">
        <v>2466</v>
      </c>
      <c r="B8084" s="64" t="s">
        <v>81</v>
      </c>
      <c r="C8084" s="64" t="s">
        <v>1139</v>
      </c>
      <c r="D8084" s="64" t="s">
        <v>2819</v>
      </c>
      <c r="E8084" s="20" t="s">
        <v>74</v>
      </c>
      <c r="F8084" s="64"/>
      <c r="G8084" s="53" t="s">
        <v>144</v>
      </c>
      <c r="H8084" s="53" t="s">
        <v>73</v>
      </c>
      <c r="I8084" s="26">
        <v>25000</v>
      </c>
      <c r="J8084" s="26">
        <v>20000</v>
      </c>
      <c r="K8084" s="26">
        <v>5001</v>
      </c>
      <c r="L8084" s="26">
        <f t="shared" si="7491"/>
        <v>10001</v>
      </c>
      <c r="M8084" s="26">
        <v>6667</v>
      </c>
      <c r="N8084" s="26">
        <v>1667</v>
      </c>
      <c r="O8084" s="26">
        <v>1667</v>
      </c>
      <c r="P8084" s="26">
        <f t="shared" si="7492"/>
        <v>15002</v>
      </c>
      <c r="Q8084" s="26">
        <f t="shared" si="7493"/>
        <v>75.010000000000005</v>
      </c>
      <c r="R8084" s="90"/>
      <c r="S8084" s="90"/>
      <c r="T8084" s="90"/>
      <c r="U8084" s="90"/>
      <c r="V8084" s="90"/>
      <c r="W8084" s="90"/>
      <c r="X8084" s="90"/>
      <c r="Y8084" s="90"/>
    </row>
    <row r="8085" spans="1:25" ht="15" customHeight="1" x14ac:dyDescent="0.25">
      <c r="A8085" s="53" t="s">
        <v>1</v>
      </c>
      <c r="B8085" s="53" t="s">
        <v>1</v>
      </c>
      <c r="C8085" s="53" t="s">
        <v>1</v>
      </c>
      <c r="D8085" s="53" t="s">
        <v>1</v>
      </c>
      <c r="E8085" s="53" t="s">
        <v>1</v>
      </c>
      <c r="F8085" s="53" t="s">
        <v>1</v>
      </c>
      <c r="G8085" s="53" t="s">
        <v>1</v>
      </c>
      <c r="H8085" s="66" t="s">
        <v>2834</v>
      </c>
      <c r="I8085" s="30">
        <f t="shared" ref="I8085:K8085" si="7497">SUM(I8044,I8068,I8078,I8082)</f>
        <v>879381</v>
      </c>
      <c r="J8085" s="30">
        <f t="shared" si="7497"/>
        <v>790581</v>
      </c>
      <c r="K8085" s="30">
        <f t="shared" si="7497"/>
        <v>426640</v>
      </c>
      <c r="L8085" s="30">
        <f t="shared" si="7491"/>
        <v>194860</v>
      </c>
      <c r="M8085" s="30">
        <f t="shared" ref="M8085" si="7498">SUM(M8044,M8068,M8078,M8082)</f>
        <v>68975</v>
      </c>
      <c r="N8085" s="30">
        <f t="shared" ref="N8085:O8085" si="7499">SUM(N8044,N8068,N8078,N8082)</f>
        <v>66165</v>
      </c>
      <c r="O8085" s="30">
        <f t="shared" si="7499"/>
        <v>59720</v>
      </c>
      <c r="P8085" s="30">
        <f t="shared" si="7492"/>
        <v>621500</v>
      </c>
      <c r="Q8085" s="30">
        <f t="shared" si="7493"/>
        <v>78.613070640453032</v>
      </c>
      <c r="R8085" s="93"/>
      <c r="S8085" s="93"/>
      <c r="T8085" s="93"/>
      <c r="U8085" s="93"/>
      <c r="V8085" s="93"/>
      <c r="W8085" s="93"/>
      <c r="X8085" s="93"/>
      <c r="Y8085" s="93"/>
    </row>
    <row r="8086" spans="1:25" ht="15" customHeight="1" thickBot="1" x14ac:dyDescent="0.3">
      <c r="A8086" s="53" t="s">
        <v>1</v>
      </c>
      <c r="B8086" s="53" t="s">
        <v>1</v>
      </c>
      <c r="C8086" s="53" t="s">
        <v>1</v>
      </c>
      <c r="D8086" s="53" t="s">
        <v>1</v>
      </c>
      <c r="E8086" s="53" t="s">
        <v>1</v>
      </c>
      <c r="F8086" s="53" t="s">
        <v>1</v>
      </c>
      <c r="G8086" s="53" t="s">
        <v>1</v>
      </c>
      <c r="H8086" s="65" t="s">
        <v>76</v>
      </c>
      <c r="I8086" s="31"/>
      <c r="J8086" s="31"/>
      <c r="K8086" s="31">
        <v>0</v>
      </c>
      <c r="L8086" s="31"/>
      <c r="M8086" s="31"/>
      <c r="N8086" s="31"/>
      <c r="O8086" s="31"/>
      <c r="P8086" s="31"/>
      <c r="Q8086" s="31"/>
      <c r="R8086" s="94"/>
      <c r="S8086" s="94"/>
      <c r="T8086" s="94"/>
      <c r="U8086" s="94"/>
      <c r="V8086" s="94"/>
      <c r="W8086" s="94"/>
      <c r="X8086" s="94"/>
      <c r="Y8086" s="94"/>
    </row>
    <row r="8087" spans="1:25" ht="47.25" customHeight="1" thickBot="1" x14ac:dyDescent="0.3">
      <c r="A8087" s="110" t="s">
        <v>1</v>
      </c>
      <c r="B8087" s="110" t="s">
        <v>1</v>
      </c>
      <c r="C8087" s="110" t="s">
        <v>1</v>
      </c>
      <c r="D8087" s="110" t="s">
        <v>1</v>
      </c>
      <c r="E8087" s="110" t="s">
        <v>1</v>
      </c>
      <c r="F8087" s="110" t="s">
        <v>1</v>
      </c>
      <c r="G8087" s="110" t="s">
        <v>1</v>
      </c>
      <c r="H8087" s="28" t="s">
        <v>77</v>
      </c>
      <c r="I8087" s="109" t="s">
        <v>3984</v>
      </c>
      <c r="J8087" s="109" t="s">
        <v>11</v>
      </c>
      <c r="K8087" s="109" t="s">
        <v>3989</v>
      </c>
      <c r="L8087" s="109" t="s">
        <v>3985</v>
      </c>
      <c r="M8087" s="109" t="s">
        <v>4027</v>
      </c>
      <c r="N8087" s="109" t="s">
        <v>3988</v>
      </c>
      <c r="O8087" s="109" t="s">
        <v>3986</v>
      </c>
      <c r="P8087" s="109" t="s">
        <v>3987</v>
      </c>
      <c r="Q8087" s="109" t="s">
        <v>3695</v>
      </c>
      <c r="R8087" s="91"/>
      <c r="S8087" s="91"/>
      <c r="T8087" s="91"/>
      <c r="U8087" s="91"/>
      <c r="V8087" s="91"/>
      <c r="W8087" s="91"/>
      <c r="X8087" s="91"/>
      <c r="Y8087" s="91"/>
    </row>
    <row r="8088" spans="1:25" ht="15" customHeight="1" x14ac:dyDescent="0.25">
      <c r="A8088" s="111"/>
      <c r="B8088" s="111"/>
      <c r="C8088" s="111"/>
      <c r="D8088" s="111"/>
      <c r="E8088" s="111"/>
      <c r="F8088" s="111"/>
      <c r="G8088" s="111"/>
      <c r="H8088" s="67" t="s">
        <v>1</v>
      </c>
      <c r="I8088" s="29">
        <v>1</v>
      </c>
      <c r="J8088" s="29">
        <v>2</v>
      </c>
      <c r="K8088" s="29">
        <v>3</v>
      </c>
      <c r="L8088" s="29" t="s">
        <v>3478</v>
      </c>
      <c r="M8088" s="29">
        <v>5</v>
      </c>
      <c r="N8088" s="29">
        <v>6</v>
      </c>
      <c r="O8088" s="29">
        <v>7</v>
      </c>
      <c r="P8088" s="29" t="s">
        <v>3696</v>
      </c>
      <c r="Q8088" s="29">
        <v>9</v>
      </c>
      <c r="R8088" s="92"/>
      <c r="S8088" s="92"/>
      <c r="T8088" s="92"/>
      <c r="U8088" s="92"/>
      <c r="V8088" s="92"/>
      <c r="W8088" s="92"/>
      <c r="X8088" s="92"/>
      <c r="Y8088" s="92"/>
    </row>
    <row r="8089" spans="1:25" ht="15" customHeight="1" x14ac:dyDescent="0.25">
      <c r="A8089" s="111"/>
      <c r="B8089" s="111"/>
      <c r="C8089" s="111"/>
      <c r="D8089" s="111"/>
      <c r="E8089" s="111"/>
      <c r="F8089" s="111"/>
      <c r="G8089" s="111"/>
      <c r="H8089" s="68" t="s">
        <v>157</v>
      </c>
      <c r="I8089" s="32">
        <f t="shared" ref="I8089:K8089" si="7500">SUM(I8085)</f>
        <v>879381</v>
      </c>
      <c r="J8089" s="32">
        <f t="shared" si="7500"/>
        <v>790581</v>
      </c>
      <c r="K8089" s="32">
        <f t="shared" si="7500"/>
        <v>426640</v>
      </c>
      <c r="L8089" s="32">
        <f t="shared" si="7491"/>
        <v>194860</v>
      </c>
      <c r="M8089" s="32">
        <f t="shared" ref="M8089" si="7501">SUM(M8085)</f>
        <v>68975</v>
      </c>
      <c r="N8089" s="32">
        <f t="shared" ref="N8089:O8089" si="7502">SUM(N8085)</f>
        <v>66165</v>
      </c>
      <c r="O8089" s="32">
        <f t="shared" si="7502"/>
        <v>59720</v>
      </c>
      <c r="P8089" s="32">
        <f t="shared" si="7492"/>
        <v>621500</v>
      </c>
      <c r="Q8089" s="32">
        <f t="shared" si="7493"/>
        <v>78.613070640453032</v>
      </c>
      <c r="R8089" s="90"/>
      <c r="S8089" s="90"/>
      <c r="T8089" s="90"/>
      <c r="U8089" s="90"/>
      <c r="V8089" s="90"/>
      <c r="W8089" s="90"/>
      <c r="X8089" s="90"/>
      <c r="Y8089" s="90"/>
    </row>
    <row r="8090" spans="1:25" ht="15" customHeight="1" x14ac:dyDescent="0.25">
      <c r="A8090" s="111"/>
      <c r="B8090" s="111"/>
      <c r="C8090" s="111"/>
      <c r="D8090" s="111"/>
      <c r="E8090" s="111"/>
      <c r="F8090" s="111"/>
      <c r="G8090" s="111"/>
      <c r="H8090" s="69" t="s">
        <v>79</v>
      </c>
      <c r="I8090" s="32">
        <f t="shared" ref="I8090:K8090" si="7503">SUM(I8089)</f>
        <v>879381</v>
      </c>
      <c r="J8090" s="32">
        <f t="shared" si="7503"/>
        <v>790581</v>
      </c>
      <c r="K8090" s="32">
        <f t="shared" si="7503"/>
        <v>426640</v>
      </c>
      <c r="L8090" s="32">
        <f t="shared" si="7491"/>
        <v>194860</v>
      </c>
      <c r="M8090" s="32">
        <f t="shared" ref="M8090" si="7504">SUM(M8089)</f>
        <v>68975</v>
      </c>
      <c r="N8090" s="32">
        <f t="shared" ref="N8090:O8090" si="7505">SUM(N8089)</f>
        <v>66165</v>
      </c>
      <c r="O8090" s="32">
        <f t="shared" si="7505"/>
        <v>59720</v>
      </c>
      <c r="P8090" s="32">
        <f t="shared" si="7492"/>
        <v>621500</v>
      </c>
      <c r="Q8090" s="32">
        <f t="shared" si="7493"/>
        <v>78.613070640453032</v>
      </c>
      <c r="R8090" s="90"/>
      <c r="S8090" s="90"/>
      <c r="T8090" s="90"/>
      <c r="U8090" s="90"/>
      <c r="V8090" s="90"/>
      <c r="W8090" s="90"/>
      <c r="X8090" s="90"/>
      <c r="Y8090" s="90"/>
    </row>
    <row r="8091" spans="1:25" ht="15" customHeight="1" x14ac:dyDescent="0.25">
      <c r="A8091" s="112"/>
      <c r="B8091" s="112"/>
      <c r="C8091" s="112"/>
      <c r="D8091" s="112"/>
      <c r="E8091" s="112"/>
      <c r="F8091" s="112"/>
      <c r="G8091" s="112"/>
      <c r="I8091" s="27"/>
      <c r="J8091" s="27"/>
      <c r="K8091" s="27">
        <v>0</v>
      </c>
      <c r="L8091" s="27"/>
      <c r="M8091" s="27"/>
      <c r="N8091" s="27"/>
      <c r="O8091" s="27"/>
      <c r="P8091" s="27"/>
      <c r="Q8091" s="27"/>
      <c r="R8091" s="27"/>
      <c r="S8091" s="27"/>
      <c r="T8091" s="27"/>
      <c r="U8091" s="27"/>
      <c r="V8091" s="27"/>
      <c r="W8091" s="27"/>
      <c r="X8091" s="27"/>
      <c r="Y8091" s="27"/>
    </row>
    <row r="8092" spans="1:25" ht="15" customHeight="1" thickBot="1" x14ac:dyDescent="0.3">
      <c r="A8092" s="53" t="s">
        <v>1</v>
      </c>
      <c r="B8092" s="53" t="s">
        <v>1</v>
      </c>
      <c r="C8092" s="53" t="s">
        <v>1</v>
      </c>
      <c r="D8092" s="53" t="s">
        <v>1</v>
      </c>
      <c r="E8092" s="53" t="s">
        <v>1</v>
      </c>
      <c r="F8092" s="53" t="s">
        <v>1</v>
      </c>
      <c r="G8092" s="53" t="s">
        <v>1</v>
      </c>
      <c r="H8092" s="21" t="s">
        <v>1</v>
      </c>
      <c r="I8092" s="33"/>
      <c r="J8092" s="33"/>
      <c r="K8092" s="33">
        <v>0</v>
      </c>
      <c r="L8092" s="33"/>
      <c r="M8092" s="33"/>
      <c r="N8092" s="33"/>
      <c r="O8092" s="33"/>
      <c r="P8092" s="33"/>
      <c r="Q8092" s="33"/>
      <c r="R8092" s="33"/>
      <c r="S8092" s="33"/>
      <c r="T8092" s="33"/>
      <c r="U8092" s="33"/>
      <c r="V8092" s="33"/>
      <c r="W8092" s="33"/>
      <c r="X8092" s="33"/>
      <c r="Y8092" s="33"/>
    </row>
    <row r="8093" spans="1:25" ht="45.75" customHeight="1" thickBot="1" x14ac:dyDescent="0.3">
      <c r="A8093" s="28" t="s">
        <v>4</v>
      </c>
      <c r="B8093" s="28" t="s">
        <v>5</v>
      </c>
      <c r="C8093" s="28" t="s">
        <v>6</v>
      </c>
      <c r="D8093" s="57" t="s">
        <v>1</v>
      </c>
      <c r="E8093" s="28" t="s">
        <v>7</v>
      </c>
      <c r="F8093" s="28" t="s">
        <v>8</v>
      </c>
      <c r="G8093" s="28" t="s">
        <v>9</v>
      </c>
      <c r="H8093" s="28" t="s">
        <v>10</v>
      </c>
      <c r="I8093" s="109" t="s">
        <v>3984</v>
      </c>
      <c r="J8093" s="109" t="s">
        <v>11</v>
      </c>
      <c r="K8093" s="109" t="s">
        <v>3989</v>
      </c>
      <c r="L8093" s="109" t="s">
        <v>3985</v>
      </c>
      <c r="M8093" s="109" t="s">
        <v>4027</v>
      </c>
      <c r="N8093" s="109" t="s">
        <v>3988</v>
      </c>
      <c r="O8093" s="109" t="s">
        <v>3986</v>
      </c>
      <c r="P8093" s="109" t="s">
        <v>3987</v>
      </c>
      <c r="Q8093" s="109" t="s">
        <v>3695</v>
      </c>
      <c r="R8093" s="91"/>
      <c r="S8093" s="91"/>
      <c r="T8093" s="91"/>
      <c r="U8093" s="91"/>
      <c r="V8093" s="91"/>
      <c r="W8093" s="91"/>
      <c r="X8093" s="91"/>
      <c r="Y8093" s="91"/>
    </row>
    <row r="8094" spans="1:25" ht="15" customHeight="1" x14ac:dyDescent="0.25">
      <c r="A8094" s="58" t="s">
        <v>1</v>
      </c>
      <c r="B8094" s="58" t="s">
        <v>1</v>
      </c>
      <c r="C8094" s="58" t="s">
        <v>1</v>
      </c>
      <c r="D8094" s="59" t="s">
        <v>1</v>
      </c>
      <c r="E8094" s="59" t="s">
        <v>1</v>
      </c>
      <c r="F8094" s="60" t="s">
        <v>1</v>
      </c>
      <c r="G8094" s="61" t="s">
        <v>1</v>
      </c>
      <c r="H8094" s="62" t="s">
        <v>1</v>
      </c>
      <c r="I8094" s="29">
        <v>1</v>
      </c>
      <c r="J8094" s="29">
        <v>2</v>
      </c>
      <c r="K8094" s="29">
        <v>3</v>
      </c>
      <c r="L8094" s="29" t="s">
        <v>3478</v>
      </c>
      <c r="M8094" s="29">
        <v>5</v>
      </c>
      <c r="N8094" s="29">
        <v>6</v>
      </c>
      <c r="O8094" s="29">
        <v>7</v>
      </c>
      <c r="P8094" s="29" t="s">
        <v>3696</v>
      </c>
      <c r="Q8094" s="29">
        <v>9</v>
      </c>
      <c r="R8094" s="92"/>
      <c r="S8094" s="92"/>
      <c r="T8094" s="92"/>
      <c r="U8094" s="92"/>
      <c r="V8094" s="92"/>
      <c r="W8094" s="92"/>
      <c r="X8094" s="92"/>
      <c r="Y8094" s="92"/>
    </row>
    <row r="8095" spans="1:25" ht="22.5" customHeight="1" x14ac:dyDescent="0.25">
      <c r="A8095" s="63" t="s">
        <v>2466</v>
      </c>
      <c r="B8095" s="63" t="s">
        <v>81</v>
      </c>
      <c r="C8095" s="64" t="s">
        <v>1150</v>
      </c>
      <c r="D8095" s="64" t="s">
        <v>2835</v>
      </c>
      <c r="E8095" s="65" t="s">
        <v>1</v>
      </c>
      <c r="F8095" s="65" t="s">
        <v>1</v>
      </c>
      <c r="G8095" s="65" t="s">
        <v>1</v>
      </c>
      <c r="H8095" s="65" t="s">
        <v>2836</v>
      </c>
      <c r="I8095" s="26">
        <v>0</v>
      </c>
      <c r="J8095" s="26" t="s">
        <v>1</v>
      </c>
      <c r="K8095" s="26">
        <v>0</v>
      </c>
      <c r="L8095" s="26"/>
      <c r="M8095" s="26"/>
      <c r="N8095" s="26"/>
      <c r="O8095" s="26"/>
      <c r="P8095" s="26"/>
      <c r="Q8095" s="26"/>
      <c r="R8095" s="90"/>
      <c r="S8095" s="90"/>
      <c r="T8095" s="90"/>
      <c r="U8095" s="90"/>
      <c r="V8095" s="90"/>
      <c r="W8095" s="90"/>
      <c r="X8095" s="90"/>
      <c r="Y8095" s="90"/>
    </row>
    <row r="8096" spans="1:25" ht="22.5" customHeight="1" x14ac:dyDescent="0.25">
      <c r="A8096" s="63" t="s">
        <v>1</v>
      </c>
      <c r="B8096" s="63" t="s">
        <v>1</v>
      </c>
      <c r="C8096" s="63" t="s">
        <v>1</v>
      </c>
      <c r="D8096" s="65" t="s">
        <v>1</v>
      </c>
      <c r="E8096" s="65" t="s">
        <v>1</v>
      </c>
      <c r="F8096" s="65" t="s">
        <v>1</v>
      </c>
      <c r="G8096" s="65" t="s">
        <v>1</v>
      </c>
      <c r="H8096" s="66" t="s">
        <v>15</v>
      </c>
      <c r="I8096" s="30">
        <f t="shared" ref="I8096:K8096" si="7506">SUM(I8097,I8105,I8107)</f>
        <v>737943</v>
      </c>
      <c r="J8096" s="30">
        <f t="shared" si="7506"/>
        <v>712543</v>
      </c>
      <c r="K8096" s="30">
        <f t="shared" si="7506"/>
        <v>384166</v>
      </c>
      <c r="L8096" s="30">
        <f t="shared" si="7491"/>
        <v>169224</v>
      </c>
      <c r="M8096" s="30">
        <f t="shared" ref="M8096" si="7507">SUM(M8097,M8105,M8107)</f>
        <v>53928</v>
      </c>
      <c r="N8096" s="30">
        <f t="shared" ref="N8096:O8096" si="7508">SUM(N8097,N8105,N8107)</f>
        <v>57333</v>
      </c>
      <c r="O8096" s="30">
        <f t="shared" si="7508"/>
        <v>57963</v>
      </c>
      <c r="P8096" s="30">
        <f t="shared" si="7492"/>
        <v>553390</v>
      </c>
      <c r="Q8096" s="30">
        <f t="shared" si="7493"/>
        <v>77.664084834178425</v>
      </c>
      <c r="R8096" s="93"/>
      <c r="S8096" s="93"/>
      <c r="T8096" s="93"/>
      <c r="U8096" s="93"/>
      <c r="V8096" s="93"/>
      <c r="W8096" s="93"/>
      <c r="X8096" s="93"/>
      <c r="Y8096" s="93"/>
    </row>
    <row r="8097" spans="1:25" ht="15" customHeight="1" x14ac:dyDescent="0.25">
      <c r="A8097" s="63" t="s">
        <v>2466</v>
      </c>
      <c r="B8097" s="63" t="s">
        <v>81</v>
      </c>
      <c r="C8097" s="63" t="s">
        <v>1150</v>
      </c>
      <c r="D8097" s="63" t="s">
        <v>2835</v>
      </c>
      <c r="E8097" s="65" t="s">
        <v>16</v>
      </c>
      <c r="F8097" s="65" t="s">
        <v>1</v>
      </c>
      <c r="G8097" s="65" t="s">
        <v>1</v>
      </c>
      <c r="H8097" s="65" t="s">
        <v>17</v>
      </c>
      <c r="I8097" s="31">
        <f t="shared" ref="I8097:K8097" si="7509">SUM(I8098:I8099)</f>
        <v>590163</v>
      </c>
      <c r="J8097" s="31">
        <f t="shared" si="7509"/>
        <v>590163</v>
      </c>
      <c r="K8097" s="31">
        <f t="shared" si="7509"/>
        <v>308374</v>
      </c>
      <c r="L8097" s="31">
        <f t="shared" si="7491"/>
        <v>142303</v>
      </c>
      <c r="M8097" s="31">
        <f t="shared" ref="M8097" si="7510">SUM(M8098:M8099)</f>
        <v>45901</v>
      </c>
      <c r="N8097" s="31">
        <f t="shared" ref="N8097:O8097" si="7511">SUM(N8098:N8099)</f>
        <v>48201</v>
      </c>
      <c r="O8097" s="31">
        <f t="shared" si="7511"/>
        <v>48201</v>
      </c>
      <c r="P8097" s="31">
        <f t="shared" si="7492"/>
        <v>450677</v>
      </c>
      <c r="Q8097" s="31">
        <f t="shared" si="7493"/>
        <v>76.364834799877329</v>
      </c>
      <c r="R8097" s="94"/>
      <c r="S8097" s="94"/>
      <c r="T8097" s="94"/>
      <c r="U8097" s="94"/>
      <c r="V8097" s="94"/>
      <c r="W8097" s="94"/>
      <c r="X8097" s="94"/>
      <c r="Y8097" s="94"/>
    </row>
    <row r="8098" spans="1:25" ht="15" customHeight="1" x14ac:dyDescent="0.25">
      <c r="A8098" s="64" t="s">
        <v>2466</v>
      </c>
      <c r="B8098" s="64" t="s">
        <v>81</v>
      </c>
      <c r="C8098" s="64" t="s">
        <v>1150</v>
      </c>
      <c r="D8098" s="64" t="s">
        <v>2835</v>
      </c>
      <c r="E8098" s="20" t="s">
        <v>19</v>
      </c>
      <c r="F8098" s="64"/>
      <c r="G8098" s="53" t="s">
        <v>144</v>
      </c>
      <c r="H8098" s="53" t="s">
        <v>18</v>
      </c>
      <c r="I8098" s="26">
        <v>509387</v>
      </c>
      <c r="J8098" s="26">
        <v>509387</v>
      </c>
      <c r="K8098" s="26">
        <v>259500</v>
      </c>
      <c r="L8098" s="26">
        <f t="shared" si="7491"/>
        <v>130000</v>
      </c>
      <c r="M8098" s="26">
        <v>42000</v>
      </c>
      <c r="N8098" s="26">
        <v>44000</v>
      </c>
      <c r="O8098" s="26">
        <v>44000</v>
      </c>
      <c r="P8098" s="26">
        <f t="shared" si="7492"/>
        <v>389500</v>
      </c>
      <c r="Q8098" s="26">
        <f t="shared" si="7493"/>
        <v>76.464456297471273</v>
      </c>
      <c r="R8098" s="90"/>
      <c r="S8098" s="90"/>
      <c r="T8098" s="90"/>
      <c r="U8098" s="90"/>
      <c r="V8098" s="90"/>
      <c r="W8098" s="90"/>
      <c r="X8098" s="90"/>
      <c r="Y8098" s="90"/>
    </row>
    <row r="8099" spans="1:25" ht="15" customHeight="1" x14ac:dyDescent="0.25">
      <c r="A8099" s="63" t="s">
        <v>2466</v>
      </c>
      <c r="B8099" s="63" t="s">
        <v>81</v>
      </c>
      <c r="C8099" s="63" t="s">
        <v>1150</v>
      </c>
      <c r="D8099" s="63" t="s">
        <v>2835</v>
      </c>
      <c r="E8099" s="63" t="s">
        <v>21</v>
      </c>
      <c r="F8099" s="64" t="s">
        <v>1</v>
      </c>
      <c r="G8099" s="53" t="s">
        <v>1</v>
      </c>
      <c r="H8099" s="65" t="s">
        <v>22</v>
      </c>
      <c r="I8099" s="31">
        <f t="shared" ref="I8099:K8099" si="7512">SUM(I8100:I8104)</f>
        <v>80776</v>
      </c>
      <c r="J8099" s="31">
        <f t="shared" si="7512"/>
        <v>80776</v>
      </c>
      <c r="K8099" s="31">
        <f t="shared" si="7512"/>
        <v>48874</v>
      </c>
      <c r="L8099" s="31">
        <f t="shared" si="7491"/>
        <v>12303</v>
      </c>
      <c r="M8099" s="31">
        <f t="shared" ref="M8099" si="7513">SUM(M8100:M8104)</f>
        <v>3901</v>
      </c>
      <c r="N8099" s="31">
        <f t="shared" ref="N8099:O8099" si="7514">SUM(N8100:N8104)</f>
        <v>4201</v>
      </c>
      <c r="O8099" s="31">
        <f t="shared" si="7514"/>
        <v>4201</v>
      </c>
      <c r="P8099" s="31">
        <f t="shared" si="7492"/>
        <v>61177</v>
      </c>
      <c r="Q8099" s="31">
        <f t="shared" si="7493"/>
        <v>75.736604932158073</v>
      </c>
      <c r="R8099" s="94"/>
      <c r="S8099" s="94"/>
      <c r="T8099" s="94"/>
      <c r="U8099" s="94"/>
      <c r="V8099" s="94"/>
      <c r="W8099" s="94"/>
      <c r="X8099" s="94"/>
      <c r="Y8099" s="94"/>
    </row>
    <row r="8100" spans="1:25" ht="15" customHeight="1" x14ac:dyDescent="0.25">
      <c r="A8100" s="64" t="s">
        <v>2466</v>
      </c>
      <c r="B8100" s="64" t="s">
        <v>81</v>
      </c>
      <c r="C8100" s="64" t="s">
        <v>1150</v>
      </c>
      <c r="D8100" s="64" t="s">
        <v>2835</v>
      </c>
      <c r="E8100" s="20" t="s">
        <v>23</v>
      </c>
      <c r="F8100" s="64" t="s">
        <v>2837</v>
      </c>
      <c r="G8100" s="53" t="s">
        <v>144</v>
      </c>
      <c r="H8100" s="53" t="s">
        <v>85</v>
      </c>
      <c r="I8100" s="26">
        <v>12800</v>
      </c>
      <c r="J8100" s="26">
        <v>12800</v>
      </c>
      <c r="K8100" s="26">
        <v>7430</v>
      </c>
      <c r="L8100" s="26">
        <f t="shared" si="7491"/>
        <v>2703</v>
      </c>
      <c r="M8100" s="26">
        <v>901</v>
      </c>
      <c r="N8100" s="26">
        <v>901</v>
      </c>
      <c r="O8100" s="26">
        <v>901</v>
      </c>
      <c r="P8100" s="26">
        <f t="shared" si="7492"/>
        <v>10133</v>
      </c>
      <c r="Q8100" s="26">
        <f t="shared" si="7493"/>
        <v>79.1640625</v>
      </c>
      <c r="R8100" s="90"/>
      <c r="S8100" s="90"/>
      <c r="T8100" s="90"/>
      <c r="U8100" s="90"/>
      <c r="V8100" s="90"/>
      <c r="W8100" s="90"/>
      <c r="X8100" s="90"/>
      <c r="Y8100" s="90"/>
    </row>
    <row r="8101" spans="1:25" ht="15" customHeight="1" x14ac:dyDescent="0.25">
      <c r="A8101" s="64" t="s">
        <v>2466</v>
      </c>
      <c r="B8101" s="64" t="s">
        <v>81</v>
      </c>
      <c r="C8101" s="64" t="s">
        <v>1150</v>
      </c>
      <c r="D8101" s="64" t="s">
        <v>2835</v>
      </c>
      <c r="E8101" s="20" t="s">
        <v>23</v>
      </c>
      <c r="F8101" s="64" t="s">
        <v>2838</v>
      </c>
      <c r="G8101" s="53" t="s">
        <v>144</v>
      </c>
      <c r="H8101" s="53" t="s">
        <v>25</v>
      </c>
      <c r="I8101" s="26">
        <v>40600</v>
      </c>
      <c r="J8101" s="26">
        <v>40600</v>
      </c>
      <c r="K8101" s="26">
        <v>23000</v>
      </c>
      <c r="L8101" s="26">
        <f t="shared" si="7491"/>
        <v>9600</v>
      </c>
      <c r="M8101" s="26">
        <v>3000</v>
      </c>
      <c r="N8101" s="26">
        <v>3300</v>
      </c>
      <c r="O8101" s="26">
        <v>3300</v>
      </c>
      <c r="P8101" s="26">
        <f t="shared" si="7492"/>
        <v>32600</v>
      </c>
      <c r="Q8101" s="26">
        <f t="shared" si="7493"/>
        <v>80.29556650246306</v>
      </c>
      <c r="R8101" s="90"/>
      <c r="S8101" s="90"/>
      <c r="T8101" s="90"/>
      <c r="U8101" s="90"/>
      <c r="V8101" s="90"/>
      <c r="W8101" s="90"/>
      <c r="X8101" s="90"/>
      <c r="Y8101" s="90"/>
    </row>
    <row r="8102" spans="1:25" ht="15" customHeight="1" x14ac:dyDescent="0.25">
      <c r="A8102" s="64" t="s">
        <v>2466</v>
      </c>
      <c r="B8102" s="64" t="s">
        <v>81</v>
      </c>
      <c r="C8102" s="64" t="s">
        <v>1150</v>
      </c>
      <c r="D8102" s="64" t="s">
        <v>2835</v>
      </c>
      <c r="E8102" s="20" t="s">
        <v>23</v>
      </c>
      <c r="F8102" s="64" t="s">
        <v>2839</v>
      </c>
      <c r="G8102" s="53" t="s">
        <v>144</v>
      </c>
      <c r="H8102" s="53" t="s">
        <v>27</v>
      </c>
      <c r="I8102" s="26">
        <v>10076</v>
      </c>
      <c r="J8102" s="26">
        <v>10076</v>
      </c>
      <c r="K8102" s="26">
        <v>8244</v>
      </c>
      <c r="L8102" s="26">
        <f t="shared" si="7491"/>
        <v>0</v>
      </c>
      <c r="M8102" s="26"/>
      <c r="N8102" s="26"/>
      <c r="O8102" s="26"/>
      <c r="P8102" s="26">
        <f t="shared" si="7492"/>
        <v>8244</v>
      </c>
      <c r="Q8102" s="26">
        <f t="shared" si="7493"/>
        <v>81.818181818181827</v>
      </c>
      <c r="R8102" s="90"/>
      <c r="S8102" s="90"/>
      <c r="T8102" s="90"/>
      <c r="U8102" s="90"/>
      <c r="V8102" s="90"/>
      <c r="W8102" s="90"/>
      <c r="X8102" s="90"/>
      <c r="Y8102" s="90"/>
    </row>
    <row r="8103" spans="1:25" ht="15" customHeight="1" x14ac:dyDescent="0.25">
      <c r="A8103" s="64" t="s">
        <v>2466</v>
      </c>
      <c r="B8103" s="64" t="s">
        <v>81</v>
      </c>
      <c r="C8103" s="64" t="s">
        <v>1150</v>
      </c>
      <c r="D8103" s="64" t="s">
        <v>2835</v>
      </c>
      <c r="E8103" s="20" t="s">
        <v>23</v>
      </c>
      <c r="F8103" s="64" t="s">
        <v>2840</v>
      </c>
      <c r="G8103" s="53" t="s">
        <v>144</v>
      </c>
      <c r="H8103" s="53" t="s">
        <v>89</v>
      </c>
      <c r="I8103" s="26">
        <v>11800</v>
      </c>
      <c r="J8103" s="26">
        <v>11800</v>
      </c>
      <c r="K8103" s="26">
        <v>4700</v>
      </c>
      <c r="L8103" s="26">
        <f t="shared" si="7491"/>
        <v>0</v>
      </c>
      <c r="M8103" s="26">
        <v>0</v>
      </c>
      <c r="N8103" s="26">
        <v>0</v>
      </c>
      <c r="O8103" s="26">
        <v>0</v>
      </c>
      <c r="P8103" s="26">
        <f t="shared" si="7492"/>
        <v>4700</v>
      </c>
      <c r="Q8103" s="26">
        <f t="shared" si="7493"/>
        <v>39.83050847457627</v>
      </c>
      <c r="R8103" s="90"/>
      <c r="S8103" s="90"/>
      <c r="T8103" s="90"/>
      <c r="U8103" s="90"/>
      <c r="V8103" s="90"/>
      <c r="W8103" s="90"/>
      <c r="X8103" s="90"/>
      <c r="Y8103" s="90"/>
    </row>
    <row r="8104" spans="1:25" ht="15" customHeight="1" x14ac:dyDescent="0.25">
      <c r="A8104" s="64" t="s">
        <v>2466</v>
      </c>
      <c r="B8104" s="64" t="s">
        <v>81</v>
      </c>
      <c r="C8104" s="64" t="s">
        <v>1150</v>
      </c>
      <c r="D8104" s="64" t="s">
        <v>2835</v>
      </c>
      <c r="E8104" s="20" t="s">
        <v>23</v>
      </c>
      <c r="F8104" s="64" t="s">
        <v>2841</v>
      </c>
      <c r="G8104" s="53" t="s">
        <v>144</v>
      </c>
      <c r="H8104" s="53" t="s">
        <v>29</v>
      </c>
      <c r="I8104" s="26">
        <v>5500</v>
      </c>
      <c r="J8104" s="26">
        <v>5500</v>
      </c>
      <c r="K8104" s="26">
        <v>5500</v>
      </c>
      <c r="L8104" s="26">
        <f t="shared" si="7491"/>
        <v>0</v>
      </c>
      <c r="M8104" s="26"/>
      <c r="N8104" s="26"/>
      <c r="O8104" s="26"/>
      <c r="P8104" s="26">
        <f t="shared" si="7492"/>
        <v>5500</v>
      </c>
      <c r="Q8104" s="26">
        <f t="shared" si="7493"/>
        <v>100</v>
      </c>
      <c r="R8104" s="90"/>
      <c r="S8104" s="90"/>
      <c r="T8104" s="90"/>
      <c r="U8104" s="90"/>
      <c r="V8104" s="90"/>
      <c r="W8104" s="90"/>
      <c r="X8104" s="90"/>
      <c r="Y8104" s="90"/>
    </row>
    <row r="8105" spans="1:25" ht="15" customHeight="1" x14ac:dyDescent="0.25">
      <c r="A8105" s="63" t="s">
        <v>2466</v>
      </c>
      <c r="B8105" s="63" t="s">
        <v>81</v>
      </c>
      <c r="C8105" s="63" t="s">
        <v>1150</v>
      </c>
      <c r="D8105" s="63" t="s">
        <v>2835</v>
      </c>
      <c r="E8105" s="65" t="s">
        <v>30</v>
      </c>
      <c r="F8105" s="65" t="s">
        <v>1</v>
      </c>
      <c r="G8105" s="65" t="s">
        <v>1</v>
      </c>
      <c r="H8105" s="65" t="s">
        <v>31</v>
      </c>
      <c r="I8105" s="31">
        <f t="shared" ref="I8105:K8105" si="7515">SUM(I8106)</f>
        <v>53486</v>
      </c>
      <c r="J8105" s="31">
        <f t="shared" si="7515"/>
        <v>53486</v>
      </c>
      <c r="K8105" s="31">
        <f t="shared" si="7515"/>
        <v>29000</v>
      </c>
      <c r="L8105" s="31">
        <f t="shared" si="7491"/>
        <v>13600</v>
      </c>
      <c r="M8105" s="31">
        <f t="shared" ref="M8105" si="7516">SUM(M8106)</f>
        <v>4400</v>
      </c>
      <c r="N8105" s="31">
        <f t="shared" ref="N8105:O8105" si="7517">SUM(N8106)</f>
        <v>4600</v>
      </c>
      <c r="O8105" s="31">
        <f t="shared" si="7517"/>
        <v>4600</v>
      </c>
      <c r="P8105" s="31">
        <f t="shared" si="7492"/>
        <v>42600</v>
      </c>
      <c r="Q8105" s="31">
        <f t="shared" si="7493"/>
        <v>79.647010432636577</v>
      </c>
      <c r="R8105" s="94"/>
      <c r="S8105" s="94"/>
      <c r="T8105" s="94"/>
      <c r="U8105" s="94"/>
      <c r="V8105" s="94"/>
      <c r="W8105" s="94"/>
      <c r="X8105" s="94"/>
      <c r="Y8105" s="94"/>
    </row>
    <row r="8106" spans="1:25" ht="15" customHeight="1" x14ac:dyDescent="0.25">
      <c r="A8106" s="64" t="s">
        <v>2466</v>
      </c>
      <c r="B8106" s="64" t="s">
        <v>81</v>
      </c>
      <c r="C8106" s="64" t="s">
        <v>1150</v>
      </c>
      <c r="D8106" s="64" t="s">
        <v>2835</v>
      </c>
      <c r="E8106" s="20" t="s">
        <v>33</v>
      </c>
      <c r="F8106" s="64"/>
      <c r="G8106" s="53" t="s">
        <v>144</v>
      </c>
      <c r="H8106" s="53" t="s">
        <v>32</v>
      </c>
      <c r="I8106" s="26">
        <v>53486</v>
      </c>
      <c r="J8106" s="26">
        <v>53486</v>
      </c>
      <c r="K8106" s="26">
        <v>29000</v>
      </c>
      <c r="L8106" s="26">
        <f t="shared" si="7491"/>
        <v>13600</v>
      </c>
      <c r="M8106" s="26">
        <v>4400</v>
      </c>
      <c r="N8106" s="26">
        <v>4600</v>
      </c>
      <c r="O8106" s="26">
        <v>4600</v>
      </c>
      <c r="P8106" s="26">
        <f t="shared" si="7492"/>
        <v>42600</v>
      </c>
      <c r="Q8106" s="26">
        <f t="shared" si="7493"/>
        <v>79.647010432636577</v>
      </c>
      <c r="R8106" s="90"/>
      <c r="S8106" s="90"/>
      <c r="T8106" s="90"/>
      <c r="U8106" s="90"/>
      <c r="V8106" s="90"/>
      <c r="W8106" s="90"/>
      <c r="X8106" s="90"/>
      <c r="Y8106" s="90"/>
    </row>
    <row r="8107" spans="1:25" ht="15" customHeight="1" x14ac:dyDescent="0.25">
      <c r="A8107" s="63" t="s">
        <v>2466</v>
      </c>
      <c r="B8107" s="63" t="s">
        <v>81</v>
      </c>
      <c r="C8107" s="63" t="s">
        <v>1150</v>
      </c>
      <c r="D8107" s="63" t="s">
        <v>2835</v>
      </c>
      <c r="E8107" s="65" t="s">
        <v>34</v>
      </c>
      <c r="F8107" s="65" t="s">
        <v>1</v>
      </c>
      <c r="G8107" s="65" t="s">
        <v>1</v>
      </c>
      <c r="H8107" s="65" t="s">
        <v>35</v>
      </c>
      <c r="I8107" s="31">
        <f t="shared" ref="I8107:K8107" si="7518">SUM(I8108:I8116)</f>
        <v>94294</v>
      </c>
      <c r="J8107" s="31">
        <f t="shared" si="7518"/>
        <v>68894</v>
      </c>
      <c r="K8107" s="31">
        <f t="shared" si="7518"/>
        <v>46792</v>
      </c>
      <c r="L8107" s="31">
        <f t="shared" si="7491"/>
        <v>13321</v>
      </c>
      <c r="M8107" s="31">
        <f t="shared" ref="M8107" si="7519">SUM(M8108:M8116)</f>
        <v>3627</v>
      </c>
      <c r="N8107" s="31">
        <f t="shared" ref="N8107:O8107" si="7520">SUM(N8108:N8116)</f>
        <v>4532</v>
      </c>
      <c r="O8107" s="31">
        <f t="shared" si="7520"/>
        <v>5162</v>
      </c>
      <c r="P8107" s="31">
        <f t="shared" si="7492"/>
        <v>60113</v>
      </c>
      <c r="Q8107" s="31">
        <f t="shared" si="7493"/>
        <v>87.254332743054547</v>
      </c>
      <c r="R8107" s="94"/>
      <c r="S8107" s="94"/>
      <c r="T8107" s="94"/>
      <c r="U8107" s="94"/>
      <c r="V8107" s="94"/>
      <c r="W8107" s="94"/>
      <c r="X8107" s="94"/>
      <c r="Y8107" s="94"/>
    </row>
    <row r="8108" spans="1:25" ht="15" customHeight="1" x14ac:dyDescent="0.25">
      <c r="A8108" s="64" t="s">
        <v>2466</v>
      </c>
      <c r="B8108" s="64" t="s">
        <v>81</v>
      </c>
      <c r="C8108" s="64" t="s">
        <v>1150</v>
      </c>
      <c r="D8108" s="64" t="s">
        <v>2835</v>
      </c>
      <c r="E8108" s="20" t="s">
        <v>38</v>
      </c>
      <c r="F8108" s="64"/>
      <c r="G8108" s="53" t="s">
        <v>144</v>
      </c>
      <c r="H8108" s="53" t="s">
        <v>37</v>
      </c>
      <c r="I8108" s="26">
        <v>2600</v>
      </c>
      <c r="J8108" s="26">
        <v>600</v>
      </c>
      <c r="K8108" s="26">
        <v>600</v>
      </c>
      <c r="L8108" s="26">
        <f t="shared" si="7491"/>
        <v>0</v>
      </c>
      <c r="M8108" s="26">
        <v>0</v>
      </c>
      <c r="N8108" s="26">
        <v>0</v>
      </c>
      <c r="O8108" s="26">
        <v>0</v>
      </c>
      <c r="P8108" s="26">
        <f t="shared" si="7492"/>
        <v>600</v>
      </c>
      <c r="Q8108" s="26">
        <f t="shared" si="7493"/>
        <v>100</v>
      </c>
      <c r="R8108" s="90"/>
      <c r="S8108" s="90"/>
      <c r="T8108" s="90"/>
      <c r="U8108" s="90"/>
      <c r="V8108" s="90"/>
      <c r="W8108" s="90"/>
      <c r="X8108" s="90"/>
      <c r="Y8108" s="90"/>
    </row>
    <row r="8109" spans="1:25" ht="15" customHeight="1" x14ac:dyDescent="0.25">
      <c r="A8109" s="64" t="s">
        <v>2466</v>
      </c>
      <c r="B8109" s="64" t="s">
        <v>81</v>
      </c>
      <c r="C8109" s="64" t="s">
        <v>1150</v>
      </c>
      <c r="D8109" s="64" t="s">
        <v>2835</v>
      </c>
      <c r="E8109" s="20" t="s">
        <v>298</v>
      </c>
      <c r="F8109" s="64"/>
      <c r="G8109" s="53" t="s">
        <v>144</v>
      </c>
      <c r="H8109" s="53" t="s">
        <v>297</v>
      </c>
      <c r="I8109" s="26">
        <v>7928</v>
      </c>
      <c r="J8109" s="26">
        <v>7928</v>
      </c>
      <c r="K8109" s="26">
        <v>6150</v>
      </c>
      <c r="L8109" s="26">
        <f t="shared" si="7491"/>
        <v>1500</v>
      </c>
      <c r="M8109" s="26">
        <v>400</v>
      </c>
      <c r="N8109" s="26">
        <v>400</v>
      </c>
      <c r="O8109" s="26">
        <v>700</v>
      </c>
      <c r="P8109" s="26">
        <f t="shared" si="7492"/>
        <v>7650</v>
      </c>
      <c r="Q8109" s="26">
        <f t="shared" si="7493"/>
        <v>96.493440968718474</v>
      </c>
      <c r="R8109" s="90"/>
      <c r="S8109" s="90"/>
      <c r="T8109" s="90"/>
      <c r="U8109" s="90"/>
      <c r="V8109" s="90"/>
      <c r="W8109" s="90"/>
      <c r="X8109" s="90"/>
      <c r="Y8109" s="90"/>
    </row>
    <row r="8110" spans="1:25" ht="15" customHeight="1" x14ac:dyDescent="0.25">
      <c r="A8110" s="64" t="s">
        <v>2466</v>
      </c>
      <c r="B8110" s="64" t="s">
        <v>81</v>
      </c>
      <c r="C8110" s="64" t="s">
        <v>1150</v>
      </c>
      <c r="D8110" s="64" t="s">
        <v>2835</v>
      </c>
      <c r="E8110" s="20" t="s">
        <v>301</v>
      </c>
      <c r="F8110" s="64"/>
      <c r="G8110" s="53" t="s">
        <v>144</v>
      </c>
      <c r="H8110" s="53" t="s">
        <v>300</v>
      </c>
      <c r="I8110" s="26">
        <v>13990</v>
      </c>
      <c r="J8110" s="26">
        <v>12990</v>
      </c>
      <c r="K8110" s="26">
        <v>7400</v>
      </c>
      <c r="L8110" s="26">
        <f t="shared" si="7491"/>
        <v>3600</v>
      </c>
      <c r="M8110" s="26">
        <v>1200</v>
      </c>
      <c r="N8110" s="26">
        <v>1200</v>
      </c>
      <c r="O8110" s="26">
        <v>1200</v>
      </c>
      <c r="P8110" s="26">
        <f t="shared" si="7492"/>
        <v>11000</v>
      </c>
      <c r="Q8110" s="26">
        <f t="shared" si="7493"/>
        <v>84.680523479599685</v>
      </c>
      <c r="R8110" s="90"/>
      <c r="S8110" s="90"/>
      <c r="T8110" s="90"/>
      <c r="U8110" s="90"/>
      <c r="V8110" s="90"/>
      <c r="W8110" s="90"/>
      <c r="X8110" s="90"/>
      <c r="Y8110" s="90"/>
    </row>
    <row r="8111" spans="1:25" ht="15" customHeight="1" x14ac:dyDescent="0.25">
      <c r="A8111" s="64" t="s">
        <v>2466</v>
      </c>
      <c r="B8111" s="64" t="s">
        <v>81</v>
      </c>
      <c r="C8111" s="64" t="s">
        <v>1150</v>
      </c>
      <c r="D8111" s="64" t="s">
        <v>2835</v>
      </c>
      <c r="E8111" s="20" t="s">
        <v>218</v>
      </c>
      <c r="F8111" s="64"/>
      <c r="G8111" s="53" t="s">
        <v>144</v>
      </c>
      <c r="H8111" s="53" t="s">
        <v>217</v>
      </c>
      <c r="I8111" s="26">
        <v>6000</v>
      </c>
      <c r="J8111" s="26">
        <v>4000</v>
      </c>
      <c r="K8111" s="26">
        <v>3000</v>
      </c>
      <c r="L8111" s="26">
        <f t="shared" si="7491"/>
        <v>330</v>
      </c>
      <c r="M8111" s="26">
        <v>0</v>
      </c>
      <c r="N8111" s="26">
        <v>0</v>
      </c>
      <c r="O8111" s="26">
        <v>330</v>
      </c>
      <c r="P8111" s="26">
        <f t="shared" si="7492"/>
        <v>3330</v>
      </c>
      <c r="Q8111" s="26">
        <f t="shared" si="7493"/>
        <v>83.25</v>
      </c>
      <c r="R8111" s="90"/>
      <c r="S8111" s="90"/>
      <c r="T8111" s="90"/>
      <c r="U8111" s="90"/>
      <c r="V8111" s="90"/>
      <c r="W8111" s="90"/>
      <c r="X8111" s="90"/>
      <c r="Y8111" s="90"/>
    </row>
    <row r="8112" spans="1:25" ht="15" customHeight="1" x14ac:dyDescent="0.25">
      <c r="A8112" s="64" t="s">
        <v>2466</v>
      </c>
      <c r="B8112" s="64" t="s">
        <v>81</v>
      </c>
      <c r="C8112" s="64" t="s">
        <v>1150</v>
      </c>
      <c r="D8112" s="64" t="s">
        <v>2835</v>
      </c>
      <c r="E8112" s="20" t="s">
        <v>303</v>
      </c>
      <c r="F8112" s="64"/>
      <c r="G8112" s="53" t="s">
        <v>144</v>
      </c>
      <c r="H8112" s="53" t="s">
        <v>302</v>
      </c>
      <c r="I8112" s="26">
        <v>1076</v>
      </c>
      <c r="J8112" s="26">
        <v>676</v>
      </c>
      <c r="K8112" s="26">
        <v>270</v>
      </c>
      <c r="L8112" s="26">
        <f t="shared" si="7491"/>
        <v>240</v>
      </c>
      <c r="M8112" s="26">
        <v>100</v>
      </c>
      <c r="N8112" s="26">
        <v>70</v>
      </c>
      <c r="O8112" s="26">
        <v>70</v>
      </c>
      <c r="P8112" s="26">
        <f t="shared" si="7492"/>
        <v>510</v>
      </c>
      <c r="Q8112" s="26">
        <f t="shared" si="7493"/>
        <v>75.443786982248511</v>
      </c>
      <c r="R8112" s="90"/>
      <c r="S8112" s="90"/>
      <c r="T8112" s="90"/>
      <c r="U8112" s="90"/>
      <c r="V8112" s="90"/>
      <c r="W8112" s="90"/>
      <c r="X8112" s="90"/>
      <c r="Y8112" s="90"/>
    </row>
    <row r="8113" spans="1:27" ht="15" customHeight="1" x14ac:dyDescent="0.25">
      <c r="A8113" s="64" t="s">
        <v>2466</v>
      </c>
      <c r="B8113" s="64" t="s">
        <v>81</v>
      </c>
      <c r="C8113" s="64" t="s">
        <v>1150</v>
      </c>
      <c r="D8113" s="64" t="s">
        <v>2835</v>
      </c>
      <c r="E8113" s="20" t="s">
        <v>305</v>
      </c>
      <c r="F8113" s="64"/>
      <c r="G8113" s="53" t="s">
        <v>144</v>
      </c>
      <c r="H8113" s="53" t="s">
        <v>304</v>
      </c>
      <c r="I8113" s="26">
        <v>8000</v>
      </c>
      <c r="J8113" s="26">
        <v>8000</v>
      </c>
      <c r="K8113" s="26">
        <v>4667</v>
      </c>
      <c r="L8113" s="26">
        <f t="shared" si="7491"/>
        <v>2001</v>
      </c>
      <c r="M8113" s="26">
        <v>667</v>
      </c>
      <c r="N8113" s="26">
        <v>667</v>
      </c>
      <c r="O8113" s="26">
        <v>667</v>
      </c>
      <c r="P8113" s="26">
        <f t="shared" si="7492"/>
        <v>6668</v>
      </c>
      <c r="Q8113" s="26">
        <f t="shared" si="7493"/>
        <v>83.350000000000009</v>
      </c>
      <c r="R8113" s="90"/>
      <c r="S8113" s="90"/>
      <c r="T8113" s="90"/>
      <c r="U8113" s="90"/>
      <c r="V8113" s="90"/>
      <c r="W8113" s="90"/>
      <c r="X8113" s="90"/>
      <c r="Y8113" s="90"/>
    </row>
    <row r="8114" spans="1:27" ht="15" customHeight="1" x14ac:dyDescent="0.25">
      <c r="A8114" s="64" t="s">
        <v>2466</v>
      </c>
      <c r="B8114" s="64" t="s">
        <v>81</v>
      </c>
      <c r="C8114" s="64" t="s">
        <v>1150</v>
      </c>
      <c r="D8114" s="64" t="s">
        <v>2835</v>
      </c>
      <c r="E8114" s="20" t="s">
        <v>308</v>
      </c>
      <c r="F8114" s="64"/>
      <c r="G8114" s="53" t="s">
        <v>144</v>
      </c>
      <c r="H8114" s="53" t="s">
        <v>307</v>
      </c>
      <c r="I8114" s="26">
        <v>1500</v>
      </c>
      <c r="J8114" s="26">
        <v>1500</v>
      </c>
      <c r="K8114" s="26">
        <v>750</v>
      </c>
      <c r="L8114" s="26">
        <f t="shared" si="7491"/>
        <v>375</v>
      </c>
      <c r="M8114" s="26">
        <v>125</v>
      </c>
      <c r="N8114" s="26">
        <v>125</v>
      </c>
      <c r="O8114" s="26">
        <v>125</v>
      </c>
      <c r="P8114" s="26">
        <f t="shared" si="7492"/>
        <v>1125</v>
      </c>
      <c r="Q8114" s="26">
        <f t="shared" si="7493"/>
        <v>75</v>
      </c>
      <c r="R8114" s="90"/>
      <c r="S8114" s="90"/>
      <c r="T8114" s="90"/>
      <c r="U8114" s="90"/>
      <c r="V8114" s="90"/>
      <c r="W8114" s="90"/>
      <c r="X8114" s="90"/>
      <c r="Y8114" s="90"/>
    </row>
    <row r="8115" spans="1:27" ht="15" customHeight="1" x14ac:dyDescent="0.25">
      <c r="A8115" s="64" t="s">
        <v>2466</v>
      </c>
      <c r="B8115" s="64" t="s">
        <v>81</v>
      </c>
      <c r="C8115" s="64" t="s">
        <v>1150</v>
      </c>
      <c r="D8115" s="64" t="s">
        <v>2835</v>
      </c>
      <c r="E8115" s="20" t="s">
        <v>311</v>
      </c>
      <c r="F8115" s="64"/>
      <c r="G8115" s="53" t="s">
        <v>144</v>
      </c>
      <c r="H8115" s="53" t="s">
        <v>310</v>
      </c>
      <c r="I8115" s="26">
        <v>3500</v>
      </c>
      <c r="J8115" s="26">
        <v>3500</v>
      </c>
      <c r="K8115" s="26">
        <v>1610</v>
      </c>
      <c r="L8115" s="26">
        <f t="shared" si="7491"/>
        <v>0</v>
      </c>
      <c r="M8115" s="26">
        <v>0</v>
      </c>
      <c r="N8115" s="26">
        <v>0</v>
      </c>
      <c r="O8115" s="26">
        <v>0</v>
      </c>
      <c r="P8115" s="26">
        <f t="shared" si="7492"/>
        <v>1610</v>
      </c>
      <c r="Q8115" s="26">
        <f t="shared" si="7493"/>
        <v>46</v>
      </c>
      <c r="R8115" s="90"/>
      <c r="S8115" s="90"/>
      <c r="T8115" s="90"/>
      <c r="U8115" s="90"/>
      <c r="V8115" s="90"/>
      <c r="W8115" s="90"/>
      <c r="X8115" s="90"/>
      <c r="Y8115" s="90"/>
    </row>
    <row r="8116" spans="1:27" ht="15" customHeight="1" x14ac:dyDescent="0.25">
      <c r="A8116" s="63" t="s">
        <v>2466</v>
      </c>
      <c r="B8116" s="63" t="s">
        <v>81</v>
      </c>
      <c r="C8116" s="63" t="s">
        <v>1150</v>
      </c>
      <c r="D8116" s="63" t="s">
        <v>2835</v>
      </c>
      <c r="E8116" s="63" t="s">
        <v>39</v>
      </c>
      <c r="F8116" s="64" t="s">
        <v>1</v>
      </c>
      <c r="G8116" s="53" t="s">
        <v>1</v>
      </c>
      <c r="H8116" s="65" t="s">
        <v>40</v>
      </c>
      <c r="I8116" s="31">
        <f t="shared" ref="I8116:K8116" si="7521">SUM(I8117:I8119)</f>
        <v>49700</v>
      </c>
      <c r="J8116" s="31">
        <f t="shared" si="7521"/>
        <v>29700</v>
      </c>
      <c r="K8116" s="31">
        <f t="shared" si="7521"/>
        <v>22345</v>
      </c>
      <c r="L8116" s="31">
        <f t="shared" si="7491"/>
        <v>5275</v>
      </c>
      <c r="M8116" s="31">
        <f t="shared" ref="M8116" si="7522">SUM(M8117:M8119)</f>
        <v>1135</v>
      </c>
      <c r="N8116" s="31">
        <f t="shared" ref="N8116:O8116" si="7523">SUM(N8117:N8119)</f>
        <v>2070</v>
      </c>
      <c r="O8116" s="31">
        <f t="shared" si="7523"/>
        <v>2070</v>
      </c>
      <c r="P8116" s="31">
        <f t="shared" si="7492"/>
        <v>27620</v>
      </c>
      <c r="Q8116" s="31">
        <f t="shared" si="7493"/>
        <v>92.996632996632997</v>
      </c>
      <c r="R8116" s="94"/>
      <c r="S8116" s="94"/>
      <c r="T8116" s="94"/>
      <c r="U8116" s="94"/>
      <c r="V8116" s="94"/>
      <c r="W8116" s="94"/>
      <c r="X8116" s="94"/>
      <c r="Y8116" s="94"/>
    </row>
    <row r="8117" spans="1:27" ht="15" customHeight="1" x14ac:dyDescent="0.25">
      <c r="A8117" s="64" t="s">
        <v>2466</v>
      </c>
      <c r="B8117" s="64" t="s">
        <v>81</v>
      </c>
      <c r="C8117" s="64" t="s">
        <v>1150</v>
      </c>
      <c r="D8117" s="64" t="s">
        <v>2835</v>
      </c>
      <c r="E8117" s="20" t="s">
        <v>41</v>
      </c>
      <c r="F8117" s="64"/>
      <c r="G8117" s="53" t="s">
        <v>144</v>
      </c>
      <c r="H8117" s="53" t="s">
        <v>40</v>
      </c>
      <c r="I8117" s="26">
        <v>45300</v>
      </c>
      <c r="J8117" s="26">
        <v>28000</v>
      </c>
      <c r="K8117" s="26">
        <v>21290</v>
      </c>
      <c r="L8117" s="26">
        <f t="shared" si="7491"/>
        <v>4860</v>
      </c>
      <c r="M8117" s="26">
        <v>1000</v>
      </c>
      <c r="N8117" s="26">
        <v>1930</v>
      </c>
      <c r="O8117" s="26">
        <v>1930</v>
      </c>
      <c r="P8117" s="26">
        <f t="shared" si="7492"/>
        <v>26150</v>
      </c>
      <c r="Q8117" s="26">
        <f t="shared" si="7493"/>
        <v>93.392857142857139</v>
      </c>
      <c r="R8117" s="90"/>
      <c r="S8117" s="90"/>
      <c r="T8117" s="90"/>
      <c r="U8117" s="90"/>
      <c r="V8117" s="90"/>
      <c r="W8117" s="90"/>
      <c r="X8117" s="90"/>
      <c r="Y8117" s="90"/>
    </row>
    <row r="8118" spans="1:27" ht="15" customHeight="1" x14ac:dyDescent="0.25">
      <c r="A8118" s="64" t="s">
        <v>2466</v>
      </c>
      <c r="B8118" s="64" t="s">
        <v>81</v>
      </c>
      <c r="C8118" s="64" t="s">
        <v>1150</v>
      </c>
      <c r="D8118" s="64" t="s">
        <v>2835</v>
      </c>
      <c r="E8118" s="20" t="s">
        <v>41</v>
      </c>
      <c r="F8118" s="64" t="s">
        <v>2842</v>
      </c>
      <c r="G8118" s="53" t="s">
        <v>144</v>
      </c>
      <c r="H8118" s="53" t="s">
        <v>49</v>
      </c>
      <c r="I8118" s="26">
        <v>1600</v>
      </c>
      <c r="J8118" s="26">
        <v>1600</v>
      </c>
      <c r="K8118" s="26">
        <v>955</v>
      </c>
      <c r="L8118" s="26">
        <f t="shared" si="7491"/>
        <v>415</v>
      </c>
      <c r="M8118" s="26">
        <v>135</v>
      </c>
      <c r="N8118" s="26">
        <v>140</v>
      </c>
      <c r="O8118" s="26">
        <v>140</v>
      </c>
      <c r="P8118" s="26">
        <f t="shared" si="7492"/>
        <v>1370</v>
      </c>
      <c r="Q8118" s="26">
        <f t="shared" si="7493"/>
        <v>85.625</v>
      </c>
      <c r="R8118" s="90"/>
      <c r="S8118" s="90"/>
      <c r="T8118" s="90"/>
      <c r="U8118" s="90"/>
      <c r="V8118" s="90"/>
      <c r="W8118" s="90"/>
      <c r="X8118" s="90"/>
      <c r="Y8118" s="90"/>
    </row>
    <row r="8119" spans="1:27" ht="22.5" customHeight="1" x14ac:dyDescent="0.25">
      <c r="A8119" s="64" t="s">
        <v>2466</v>
      </c>
      <c r="B8119" s="64" t="s">
        <v>81</v>
      </c>
      <c r="C8119" s="64" t="s">
        <v>1150</v>
      </c>
      <c r="D8119" s="64" t="s">
        <v>2835</v>
      </c>
      <c r="E8119" s="20" t="s">
        <v>41</v>
      </c>
      <c r="F8119" s="64" t="s">
        <v>2843</v>
      </c>
      <c r="G8119" s="53" t="s">
        <v>144</v>
      </c>
      <c r="H8119" s="53" t="s">
        <v>55</v>
      </c>
      <c r="I8119" s="26">
        <v>2800</v>
      </c>
      <c r="J8119" s="26">
        <v>100</v>
      </c>
      <c r="K8119" s="26">
        <v>100</v>
      </c>
      <c r="L8119" s="26">
        <f t="shared" si="7491"/>
        <v>0</v>
      </c>
      <c r="M8119" s="26"/>
      <c r="N8119" s="26"/>
      <c r="O8119" s="26"/>
      <c r="P8119" s="26">
        <f t="shared" si="7492"/>
        <v>100</v>
      </c>
      <c r="Q8119" s="26">
        <f t="shared" si="7493"/>
        <v>100</v>
      </c>
      <c r="R8119" s="90"/>
      <c r="S8119" s="90"/>
      <c r="T8119" s="90"/>
      <c r="U8119" s="90"/>
      <c r="V8119" s="90"/>
      <c r="W8119" s="90"/>
      <c r="X8119" s="90"/>
      <c r="Y8119" s="90"/>
    </row>
    <row r="8120" spans="1:27" ht="22.5" customHeight="1" x14ac:dyDescent="0.25">
      <c r="A8120" s="63" t="s">
        <v>1</v>
      </c>
      <c r="B8120" s="63" t="s">
        <v>1</v>
      </c>
      <c r="C8120" s="63" t="s">
        <v>1</v>
      </c>
      <c r="D8120" s="65" t="s">
        <v>1</v>
      </c>
      <c r="E8120" s="65" t="s">
        <v>1</v>
      </c>
      <c r="F8120" s="65" t="s">
        <v>1</v>
      </c>
      <c r="G8120" s="65" t="s">
        <v>1</v>
      </c>
      <c r="H8120" s="66" t="s">
        <v>56</v>
      </c>
      <c r="I8120" s="30">
        <f t="shared" ref="I8120:K8120" si="7524">SUM(I8121)</f>
        <v>5470</v>
      </c>
      <c r="J8120" s="30">
        <f t="shared" si="7524"/>
        <v>1600</v>
      </c>
      <c r="K8120" s="30">
        <f t="shared" si="7524"/>
        <v>1500</v>
      </c>
      <c r="L8120" s="30">
        <f t="shared" si="7491"/>
        <v>0</v>
      </c>
      <c r="M8120" s="30">
        <f t="shared" ref="M8120" si="7525">SUM(M8121)</f>
        <v>0</v>
      </c>
      <c r="N8120" s="30">
        <f t="shared" ref="N8120:O8120" si="7526">SUM(N8121)</f>
        <v>0</v>
      </c>
      <c r="O8120" s="30">
        <f t="shared" si="7526"/>
        <v>0</v>
      </c>
      <c r="P8120" s="30">
        <f t="shared" si="7492"/>
        <v>1500</v>
      </c>
      <c r="Q8120" s="30">
        <f t="shared" si="7493"/>
        <v>93.75</v>
      </c>
      <c r="R8120" s="93"/>
      <c r="S8120" s="93"/>
      <c r="T8120" s="93"/>
      <c r="U8120" s="93"/>
      <c r="V8120" s="93"/>
      <c r="W8120" s="93"/>
      <c r="X8120" s="93"/>
      <c r="Y8120" s="93"/>
    </row>
    <row r="8121" spans="1:27" ht="15" customHeight="1" x14ac:dyDescent="0.25">
      <c r="A8121" s="63" t="s">
        <v>2466</v>
      </c>
      <c r="B8121" s="63" t="s">
        <v>81</v>
      </c>
      <c r="C8121" s="63" t="s">
        <v>1150</v>
      </c>
      <c r="D8121" s="63" t="s">
        <v>2835</v>
      </c>
      <c r="E8121" s="65" t="s">
        <v>57</v>
      </c>
      <c r="F8121" s="65" t="s">
        <v>1</v>
      </c>
      <c r="G8121" s="65" t="s">
        <v>1</v>
      </c>
      <c r="H8121" s="65" t="s">
        <v>58</v>
      </c>
      <c r="I8121" s="31">
        <f t="shared" ref="I8121:K8121" si="7527">SUM(I8122,I8124)</f>
        <v>5470</v>
      </c>
      <c r="J8121" s="31">
        <f t="shared" si="7527"/>
        <v>1600</v>
      </c>
      <c r="K8121" s="31">
        <f t="shared" si="7527"/>
        <v>1500</v>
      </c>
      <c r="L8121" s="31">
        <f t="shared" si="7491"/>
        <v>0</v>
      </c>
      <c r="M8121" s="31">
        <f t="shared" ref="M8121" si="7528">SUM(M8122,M8124)</f>
        <v>0</v>
      </c>
      <c r="N8121" s="31">
        <f t="shared" ref="N8121:O8121" si="7529">SUM(N8122,N8124)</f>
        <v>0</v>
      </c>
      <c r="O8121" s="31">
        <f t="shared" si="7529"/>
        <v>0</v>
      </c>
      <c r="P8121" s="31">
        <f t="shared" si="7492"/>
        <v>1500</v>
      </c>
      <c r="Q8121" s="31">
        <f t="shared" si="7493"/>
        <v>93.75</v>
      </c>
      <c r="R8121" s="94"/>
      <c r="S8121" s="94"/>
      <c r="T8121" s="94"/>
      <c r="U8121" s="94"/>
      <c r="V8121" s="94"/>
      <c r="W8121" s="94"/>
      <c r="X8121" s="94"/>
      <c r="Y8121" s="94"/>
    </row>
    <row r="8122" spans="1:27" ht="15" customHeight="1" x14ac:dyDescent="0.25">
      <c r="A8122" s="63" t="s">
        <v>2466</v>
      </c>
      <c r="B8122" s="63" t="s">
        <v>81</v>
      </c>
      <c r="C8122" s="63" t="s">
        <v>1150</v>
      </c>
      <c r="D8122" s="63" t="s">
        <v>2835</v>
      </c>
      <c r="E8122" s="63" t="s">
        <v>59</v>
      </c>
      <c r="F8122" s="64" t="s">
        <v>1</v>
      </c>
      <c r="G8122" s="53" t="s">
        <v>1</v>
      </c>
      <c r="H8122" s="65" t="s">
        <v>60</v>
      </c>
      <c r="I8122" s="31">
        <f t="shared" ref="I8122:K8122" si="7530">SUM(I8123)</f>
        <v>5370</v>
      </c>
      <c r="J8122" s="31">
        <f t="shared" si="7530"/>
        <v>1500</v>
      </c>
      <c r="K8122" s="31">
        <f t="shared" si="7530"/>
        <v>1500</v>
      </c>
      <c r="L8122" s="31">
        <f t="shared" si="7491"/>
        <v>0</v>
      </c>
      <c r="M8122" s="31">
        <f t="shared" ref="M8122" si="7531">SUM(M8123)</f>
        <v>0</v>
      </c>
      <c r="N8122" s="31">
        <f t="shared" ref="N8122:O8122" si="7532">SUM(N8123)</f>
        <v>0</v>
      </c>
      <c r="O8122" s="31">
        <f t="shared" si="7532"/>
        <v>0</v>
      </c>
      <c r="P8122" s="31">
        <f t="shared" si="7492"/>
        <v>1500</v>
      </c>
      <c r="Q8122" s="31">
        <f t="shared" si="7493"/>
        <v>100</v>
      </c>
      <c r="R8122" s="94"/>
      <c r="S8122" s="94"/>
      <c r="T8122" s="94"/>
      <c r="U8122" s="94"/>
      <c r="V8122" s="94"/>
      <c r="W8122" s="94"/>
      <c r="X8122" s="94"/>
      <c r="Y8122" s="94"/>
    </row>
    <row r="8123" spans="1:27" ht="15" customHeight="1" x14ac:dyDescent="0.25">
      <c r="A8123" s="64" t="s">
        <v>2466</v>
      </c>
      <c r="B8123" s="64" t="s">
        <v>81</v>
      </c>
      <c r="C8123" s="64" t="s">
        <v>1150</v>
      </c>
      <c r="D8123" s="64" t="s">
        <v>2835</v>
      </c>
      <c r="E8123" s="20" t="s">
        <v>61</v>
      </c>
      <c r="F8123" s="64" t="s">
        <v>2844</v>
      </c>
      <c r="G8123" s="53" t="s">
        <v>144</v>
      </c>
      <c r="H8123" s="53" t="s">
        <v>2845</v>
      </c>
      <c r="I8123" s="26">
        <v>5370</v>
      </c>
      <c r="J8123" s="26">
        <v>1500</v>
      </c>
      <c r="K8123" s="26">
        <v>1500</v>
      </c>
      <c r="L8123" s="26">
        <f t="shared" si="7491"/>
        <v>0</v>
      </c>
      <c r="M8123" s="26"/>
      <c r="N8123" s="26"/>
      <c r="O8123" s="26"/>
      <c r="P8123" s="26">
        <f t="shared" si="7492"/>
        <v>1500</v>
      </c>
      <c r="Q8123" s="26">
        <f t="shared" si="7493"/>
        <v>100</v>
      </c>
      <c r="R8123" s="90"/>
      <c r="S8123" s="90"/>
      <c r="T8123" s="90"/>
      <c r="U8123" s="90"/>
      <c r="V8123" s="90"/>
      <c r="W8123" s="90"/>
      <c r="X8123" s="90"/>
      <c r="Y8123" s="90"/>
    </row>
    <row r="8124" spans="1:27" ht="15" customHeight="1" x14ac:dyDescent="0.25">
      <c r="A8124" s="63" t="s">
        <v>2466</v>
      </c>
      <c r="B8124" s="63" t="s">
        <v>81</v>
      </c>
      <c r="C8124" s="63" t="s">
        <v>1150</v>
      </c>
      <c r="D8124" s="63" t="s">
        <v>2835</v>
      </c>
      <c r="E8124" s="63" t="s">
        <v>66</v>
      </c>
      <c r="F8124" s="64" t="s">
        <v>1</v>
      </c>
      <c r="G8124" s="53" t="s">
        <v>1</v>
      </c>
      <c r="H8124" s="65" t="s">
        <v>67</v>
      </c>
      <c r="I8124" s="31">
        <f t="shared" ref="I8124:K8124" si="7533">SUM(I8125:I8126)</f>
        <v>100</v>
      </c>
      <c r="J8124" s="31">
        <f t="shared" si="7533"/>
        <v>100</v>
      </c>
      <c r="K8124" s="31">
        <f t="shared" si="7533"/>
        <v>0</v>
      </c>
      <c r="L8124" s="31">
        <f t="shared" si="7491"/>
        <v>0</v>
      </c>
      <c r="M8124" s="31">
        <f t="shared" ref="M8124" si="7534">SUM(M8125:M8126)</f>
        <v>0</v>
      </c>
      <c r="N8124" s="31">
        <f t="shared" ref="N8124:O8124" si="7535">SUM(N8125:N8126)</f>
        <v>0</v>
      </c>
      <c r="O8124" s="31">
        <f t="shared" si="7535"/>
        <v>0</v>
      </c>
      <c r="P8124" s="31">
        <f t="shared" si="7492"/>
        <v>0</v>
      </c>
      <c r="Q8124" s="31">
        <f t="shared" si="7493"/>
        <v>0</v>
      </c>
      <c r="R8124" s="94"/>
      <c r="S8124" s="94"/>
      <c r="T8124" s="94"/>
      <c r="U8124" s="94"/>
      <c r="V8124" s="94"/>
      <c r="W8124" s="94"/>
      <c r="X8124" s="94"/>
      <c r="Y8124" s="94"/>
    </row>
    <row r="8125" spans="1:27" ht="15" customHeight="1" x14ac:dyDescent="0.25">
      <c r="A8125" s="64" t="s">
        <v>2466</v>
      </c>
      <c r="B8125" s="64" t="s">
        <v>81</v>
      </c>
      <c r="C8125" s="64" t="s">
        <v>1150</v>
      </c>
      <c r="D8125" s="64" t="s">
        <v>2835</v>
      </c>
      <c r="E8125" s="20" t="s">
        <v>68</v>
      </c>
      <c r="F8125" s="64" t="s">
        <v>2846</v>
      </c>
      <c r="G8125" s="53" t="s">
        <v>144</v>
      </c>
      <c r="H8125" s="53" t="s">
        <v>276</v>
      </c>
      <c r="I8125" s="26">
        <v>100</v>
      </c>
      <c r="J8125" s="26">
        <v>100</v>
      </c>
      <c r="K8125" s="26">
        <v>0</v>
      </c>
      <c r="L8125" s="26">
        <f t="shared" si="7491"/>
        <v>0</v>
      </c>
      <c r="M8125" s="26"/>
      <c r="N8125" s="26"/>
      <c r="O8125" s="26"/>
      <c r="P8125" s="26">
        <f t="shared" si="7492"/>
        <v>0</v>
      </c>
      <c r="Q8125" s="26">
        <f t="shared" si="7493"/>
        <v>0</v>
      </c>
      <c r="R8125" s="90"/>
      <c r="S8125" s="90"/>
      <c r="T8125" s="90"/>
      <c r="U8125" s="90"/>
      <c r="V8125" s="90"/>
      <c r="W8125" s="90"/>
      <c r="X8125" s="90"/>
      <c r="Y8125" s="90"/>
    </row>
    <row r="8126" spans="1:27" ht="15" customHeight="1" thickBot="1" x14ac:dyDescent="0.3">
      <c r="A8126" s="64" t="s">
        <v>2466</v>
      </c>
      <c r="B8126" s="64" t="s">
        <v>81</v>
      </c>
      <c r="C8126" s="64" t="s">
        <v>1150</v>
      </c>
      <c r="D8126" s="64" t="s">
        <v>2835</v>
      </c>
      <c r="E8126" s="20" t="s">
        <v>68</v>
      </c>
      <c r="F8126" s="64" t="s">
        <v>2847</v>
      </c>
      <c r="G8126" s="53" t="s">
        <v>144</v>
      </c>
      <c r="H8126" s="53" t="s">
        <v>2848</v>
      </c>
      <c r="I8126" s="26">
        <v>0</v>
      </c>
      <c r="J8126" s="26">
        <v>0</v>
      </c>
      <c r="K8126" s="26">
        <v>0</v>
      </c>
      <c r="L8126" s="26">
        <f t="shared" si="7491"/>
        <v>0</v>
      </c>
      <c r="M8126" s="26"/>
      <c r="N8126" s="26"/>
      <c r="O8126" s="26"/>
      <c r="P8126" s="26">
        <f t="shared" si="7492"/>
        <v>0</v>
      </c>
      <c r="Q8126" s="26" t="str">
        <f t="shared" si="7493"/>
        <v>-</v>
      </c>
      <c r="R8126" s="90"/>
      <c r="S8126" s="90"/>
      <c r="T8126" s="90"/>
      <c r="U8126" s="90"/>
      <c r="V8126" s="90"/>
      <c r="W8126" s="90"/>
      <c r="X8126" s="90"/>
      <c r="Y8126" s="90"/>
    </row>
    <row r="8127" spans="1:27" s="2" customFormat="1" ht="45.75" customHeight="1" thickBot="1" x14ac:dyDescent="0.3">
      <c r="A8127" s="28" t="s">
        <v>4</v>
      </c>
      <c r="B8127" s="28" t="s">
        <v>5</v>
      </c>
      <c r="C8127" s="28" t="s">
        <v>6</v>
      </c>
      <c r="D8127" s="57" t="s">
        <v>1</v>
      </c>
      <c r="E8127" s="28" t="s">
        <v>7</v>
      </c>
      <c r="F8127" s="28" t="s">
        <v>8</v>
      </c>
      <c r="G8127" s="28" t="s">
        <v>9</v>
      </c>
      <c r="H8127" s="28" t="s">
        <v>10</v>
      </c>
      <c r="I8127" s="109" t="s">
        <v>3984</v>
      </c>
      <c r="J8127" s="109" t="s">
        <v>11</v>
      </c>
      <c r="K8127" s="109" t="s">
        <v>3989</v>
      </c>
      <c r="L8127" s="109" t="s">
        <v>3985</v>
      </c>
      <c r="M8127" s="109" t="s">
        <v>4027</v>
      </c>
      <c r="N8127" s="109" t="s">
        <v>3988</v>
      </c>
      <c r="O8127" s="109" t="s">
        <v>3986</v>
      </c>
      <c r="P8127" s="109" t="s">
        <v>3987</v>
      </c>
      <c r="Q8127" s="109" t="s">
        <v>3695</v>
      </c>
      <c r="R8127" s="91"/>
      <c r="S8127" s="91"/>
      <c r="T8127" s="91"/>
      <c r="U8127" s="91"/>
      <c r="V8127" s="91"/>
      <c r="W8127" s="91"/>
      <c r="X8127" s="91"/>
      <c r="Y8127" s="91"/>
      <c r="AA8127" s="4"/>
    </row>
    <row r="8128" spans="1:27" s="2" customFormat="1" ht="15" customHeight="1" x14ac:dyDescent="0.25">
      <c r="A8128" s="58" t="s">
        <v>1</v>
      </c>
      <c r="B8128" s="58" t="s">
        <v>1</v>
      </c>
      <c r="C8128" s="58" t="s">
        <v>1</v>
      </c>
      <c r="D8128" s="59" t="s">
        <v>1</v>
      </c>
      <c r="E8128" s="59" t="s">
        <v>1</v>
      </c>
      <c r="F8128" s="60" t="s">
        <v>1</v>
      </c>
      <c r="G8128" s="61" t="s">
        <v>1</v>
      </c>
      <c r="H8128" s="62" t="s">
        <v>1</v>
      </c>
      <c r="I8128" s="29">
        <v>1</v>
      </c>
      <c r="J8128" s="29">
        <v>2</v>
      </c>
      <c r="K8128" s="29">
        <v>3</v>
      </c>
      <c r="L8128" s="29" t="s">
        <v>3478</v>
      </c>
      <c r="M8128" s="29">
        <v>5</v>
      </c>
      <c r="N8128" s="29">
        <v>6</v>
      </c>
      <c r="O8128" s="29">
        <v>7</v>
      </c>
      <c r="P8128" s="29" t="s">
        <v>3696</v>
      </c>
      <c r="Q8128" s="29">
        <v>9</v>
      </c>
      <c r="R8128" s="92"/>
      <c r="S8128" s="92"/>
      <c r="T8128" s="92"/>
      <c r="U8128" s="92"/>
      <c r="V8128" s="92"/>
      <c r="W8128" s="92"/>
      <c r="X8128" s="92"/>
      <c r="Y8128" s="92"/>
      <c r="AA8128" s="4"/>
    </row>
    <row r="8129" spans="1:27" s="2" customFormat="1" ht="22.5" customHeight="1" x14ac:dyDescent="0.25">
      <c r="A8129" s="63" t="s">
        <v>2466</v>
      </c>
      <c r="B8129" s="63" t="s">
        <v>81</v>
      </c>
      <c r="C8129" s="64" t="s">
        <v>1150</v>
      </c>
      <c r="D8129" s="64" t="s">
        <v>2835</v>
      </c>
      <c r="E8129" s="65" t="s">
        <v>1</v>
      </c>
      <c r="F8129" s="65" t="s">
        <v>1</v>
      </c>
      <c r="G8129" s="65" t="s">
        <v>1</v>
      </c>
      <c r="H8129" s="65" t="s">
        <v>2836</v>
      </c>
      <c r="I8129" s="26">
        <v>0</v>
      </c>
      <c r="J8129" s="26" t="s">
        <v>1</v>
      </c>
      <c r="K8129" s="26">
        <v>0</v>
      </c>
      <c r="L8129" s="26"/>
      <c r="M8129" s="26"/>
      <c r="N8129" s="26"/>
      <c r="O8129" s="26"/>
      <c r="P8129" s="26"/>
      <c r="Q8129" s="26"/>
      <c r="R8129" s="90"/>
      <c r="S8129" s="90"/>
      <c r="T8129" s="90"/>
      <c r="U8129" s="90"/>
      <c r="V8129" s="90"/>
      <c r="W8129" s="90"/>
      <c r="X8129" s="90"/>
      <c r="Y8129" s="90"/>
      <c r="AA8129" s="4"/>
    </row>
    <row r="8130" spans="1:27" ht="22.5" customHeight="1" x14ac:dyDescent="0.25">
      <c r="A8130" s="63" t="s">
        <v>1</v>
      </c>
      <c r="B8130" s="63" t="s">
        <v>1</v>
      </c>
      <c r="C8130" s="63" t="s">
        <v>1</v>
      </c>
      <c r="D8130" s="65" t="s">
        <v>1</v>
      </c>
      <c r="E8130" s="65" t="s">
        <v>1</v>
      </c>
      <c r="F8130" s="65" t="s">
        <v>1</v>
      </c>
      <c r="G8130" s="65" t="s">
        <v>1</v>
      </c>
      <c r="H8130" s="66" t="s">
        <v>149</v>
      </c>
      <c r="I8130" s="30">
        <f t="shared" ref="I8130:K8130" si="7536">SUM(I8131)</f>
        <v>673287</v>
      </c>
      <c r="J8130" s="30">
        <f t="shared" si="7536"/>
        <v>151563</v>
      </c>
      <c r="K8130" s="30">
        <f t="shared" si="7536"/>
        <v>1000</v>
      </c>
      <c r="L8130" s="30">
        <f t="shared" si="7491"/>
        <v>71002</v>
      </c>
      <c r="M8130" s="30">
        <f t="shared" ref="M8130" si="7537">SUM(M8131)</f>
        <v>21002</v>
      </c>
      <c r="N8130" s="30">
        <f t="shared" ref="N8130:O8130" si="7538">SUM(N8131)</f>
        <v>20000</v>
      </c>
      <c r="O8130" s="30">
        <f t="shared" si="7538"/>
        <v>30000</v>
      </c>
      <c r="P8130" s="30">
        <f t="shared" si="7492"/>
        <v>72002</v>
      </c>
      <c r="Q8130" s="30">
        <f t="shared" si="7493"/>
        <v>47.506317504931943</v>
      </c>
      <c r="R8130" s="93"/>
      <c r="S8130" s="93"/>
      <c r="T8130" s="93"/>
      <c r="U8130" s="93"/>
      <c r="V8130" s="93"/>
      <c r="W8130" s="93"/>
      <c r="X8130" s="93"/>
      <c r="Y8130" s="93"/>
    </row>
    <row r="8131" spans="1:27" ht="15" customHeight="1" x14ac:dyDescent="0.25">
      <c r="A8131" s="63" t="s">
        <v>2466</v>
      </c>
      <c r="B8131" s="63" t="s">
        <v>81</v>
      </c>
      <c r="C8131" s="63" t="s">
        <v>1150</v>
      </c>
      <c r="D8131" s="63" t="s">
        <v>2835</v>
      </c>
      <c r="E8131" s="65" t="s">
        <v>150</v>
      </c>
      <c r="F8131" s="65" t="s">
        <v>1</v>
      </c>
      <c r="G8131" s="65" t="s">
        <v>1</v>
      </c>
      <c r="H8131" s="65" t="s">
        <v>151</v>
      </c>
      <c r="I8131" s="31">
        <f t="shared" ref="I8131:K8131" si="7539">SUM(I8132,I8136)</f>
        <v>673287</v>
      </c>
      <c r="J8131" s="31">
        <f t="shared" si="7539"/>
        <v>151563</v>
      </c>
      <c r="K8131" s="31">
        <f t="shared" si="7539"/>
        <v>1000</v>
      </c>
      <c r="L8131" s="31">
        <f t="shared" si="7491"/>
        <v>71002</v>
      </c>
      <c r="M8131" s="31">
        <f t="shared" ref="M8131" si="7540">SUM(M8132,M8136)</f>
        <v>21002</v>
      </c>
      <c r="N8131" s="31">
        <f t="shared" ref="N8131:O8131" si="7541">SUM(N8132,N8136)</f>
        <v>20000</v>
      </c>
      <c r="O8131" s="31">
        <f t="shared" si="7541"/>
        <v>30000</v>
      </c>
      <c r="P8131" s="31">
        <f t="shared" si="7492"/>
        <v>72002</v>
      </c>
      <c r="Q8131" s="31">
        <f t="shared" si="7493"/>
        <v>47.506317504931943</v>
      </c>
      <c r="R8131" s="94"/>
      <c r="S8131" s="94"/>
      <c r="T8131" s="94"/>
      <c r="U8131" s="94"/>
      <c r="V8131" s="94"/>
      <c r="W8131" s="94"/>
      <c r="X8131" s="94"/>
      <c r="Y8131" s="94"/>
    </row>
    <row r="8132" spans="1:27" ht="15" customHeight="1" x14ac:dyDescent="0.25">
      <c r="A8132" s="63" t="s">
        <v>2466</v>
      </c>
      <c r="B8132" s="63" t="s">
        <v>81</v>
      </c>
      <c r="C8132" s="63" t="s">
        <v>1150</v>
      </c>
      <c r="D8132" s="63" t="s">
        <v>2835</v>
      </c>
      <c r="E8132" s="63" t="s">
        <v>440</v>
      </c>
      <c r="F8132" s="64" t="s">
        <v>1</v>
      </c>
      <c r="G8132" s="53" t="s">
        <v>1</v>
      </c>
      <c r="H8132" s="65" t="s">
        <v>441</v>
      </c>
      <c r="I8132" s="31">
        <f t="shared" ref="I8132:K8132" si="7542">SUM(I8133:I8135)</f>
        <v>131563</v>
      </c>
      <c r="J8132" s="31">
        <f t="shared" si="7542"/>
        <v>131563</v>
      </c>
      <c r="K8132" s="31">
        <f t="shared" si="7542"/>
        <v>0</v>
      </c>
      <c r="L8132" s="31">
        <f t="shared" si="7491"/>
        <v>50000</v>
      </c>
      <c r="M8132" s="31">
        <f t="shared" ref="M8132" si="7543">SUM(M8133:M8135)</f>
        <v>10000</v>
      </c>
      <c r="N8132" s="31">
        <f t="shared" ref="N8132:O8132" si="7544">SUM(N8133:N8135)</f>
        <v>20000</v>
      </c>
      <c r="O8132" s="31">
        <f t="shared" si="7544"/>
        <v>20000</v>
      </c>
      <c r="P8132" s="31">
        <f t="shared" si="7492"/>
        <v>50000</v>
      </c>
      <c r="Q8132" s="31">
        <f t="shared" si="7493"/>
        <v>38.004606158266377</v>
      </c>
      <c r="R8132" s="94"/>
      <c r="S8132" s="94"/>
      <c r="T8132" s="94"/>
      <c r="U8132" s="94"/>
      <c r="V8132" s="94"/>
      <c r="W8132" s="94"/>
      <c r="X8132" s="94"/>
      <c r="Y8132" s="94"/>
    </row>
    <row r="8133" spans="1:27" ht="15" customHeight="1" x14ac:dyDescent="0.25">
      <c r="A8133" s="64" t="s">
        <v>2466</v>
      </c>
      <c r="B8133" s="64" t="s">
        <v>81</v>
      </c>
      <c r="C8133" s="64" t="s">
        <v>1150</v>
      </c>
      <c r="D8133" s="64" t="s">
        <v>2835</v>
      </c>
      <c r="E8133" s="20" t="s">
        <v>442</v>
      </c>
      <c r="F8133" s="64" t="s">
        <v>2849</v>
      </c>
      <c r="G8133" s="53" t="s">
        <v>144</v>
      </c>
      <c r="H8133" s="53" t="s">
        <v>2850</v>
      </c>
      <c r="I8133" s="26">
        <v>0</v>
      </c>
      <c r="J8133" s="26">
        <v>0</v>
      </c>
      <c r="K8133" s="26">
        <v>0</v>
      </c>
      <c r="L8133" s="26">
        <f t="shared" si="7491"/>
        <v>0</v>
      </c>
      <c r="M8133" s="26"/>
      <c r="N8133" s="26"/>
      <c r="O8133" s="26"/>
      <c r="P8133" s="26">
        <f t="shared" si="7492"/>
        <v>0</v>
      </c>
      <c r="Q8133" s="26" t="str">
        <f t="shared" si="7493"/>
        <v>-</v>
      </c>
      <c r="R8133" s="90"/>
      <c r="S8133" s="90"/>
      <c r="T8133" s="90"/>
      <c r="U8133" s="90"/>
      <c r="V8133" s="90"/>
      <c r="W8133" s="90"/>
      <c r="X8133" s="90"/>
      <c r="Y8133" s="90"/>
    </row>
    <row r="8134" spans="1:27" ht="15" customHeight="1" x14ac:dyDescent="0.25">
      <c r="A8134" s="64" t="s">
        <v>2466</v>
      </c>
      <c r="B8134" s="64" t="s">
        <v>81</v>
      </c>
      <c r="C8134" s="64" t="s">
        <v>1150</v>
      </c>
      <c r="D8134" s="64" t="s">
        <v>2835</v>
      </c>
      <c r="E8134" s="20" t="s">
        <v>442</v>
      </c>
      <c r="F8134" s="64" t="s">
        <v>2851</v>
      </c>
      <c r="G8134" s="53" t="s">
        <v>144</v>
      </c>
      <c r="H8134" s="53" t="s">
        <v>2852</v>
      </c>
      <c r="I8134" s="26">
        <v>31563</v>
      </c>
      <c r="J8134" s="26">
        <v>31563</v>
      </c>
      <c r="K8134" s="26">
        <v>0</v>
      </c>
      <c r="L8134" s="26">
        <f t="shared" si="7491"/>
        <v>0</v>
      </c>
      <c r="M8134" s="26"/>
      <c r="N8134" s="26"/>
      <c r="O8134" s="26"/>
      <c r="P8134" s="26">
        <f t="shared" si="7492"/>
        <v>0</v>
      </c>
      <c r="Q8134" s="26">
        <f t="shared" si="7493"/>
        <v>0</v>
      </c>
      <c r="R8134" s="90"/>
      <c r="S8134" s="90"/>
      <c r="T8134" s="90"/>
      <c r="U8134" s="90"/>
      <c r="V8134" s="90"/>
      <c r="W8134" s="90"/>
      <c r="X8134" s="90"/>
      <c r="Y8134" s="90"/>
    </row>
    <row r="8135" spans="1:27" s="17" customFormat="1" ht="15" customHeight="1" x14ac:dyDescent="0.25">
      <c r="A8135" s="44" t="s">
        <v>2466</v>
      </c>
      <c r="B8135" s="44" t="s">
        <v>81</v>
      </c>
      <c r="C8135" s="44" t="s">
        <v>1150</v>
      </c>
      <c r="D8135" s="44" t="s">
        <v>2835</v>
      </c>
      <c r="E8135" s="45" t="s">
        <v>442</v>
      </c>
      <c r="F8135" s="44" t="s">
        <v>4007</v>
      </c>
      <c r="G8135" s="46" t="s">
        <v>144</v>
      </c>
      <c r="H8135" s="46" t="s">
        <v>3965</v>
      </c>
      <c r="I8135" s="35">
        <v>100000</v>
      </c>
      <c r="J8135" s="35">
        <v>100000</v>
      </c>
      <c r="K8135" s="35">
        <v>0</v>
      </c>
      <c r="L8135" s="35">
        <f t="shared" si="7491"/>
        <v>50000</v>
      </c>
      <c r="M8135" s="35">
        <v>10000</v>
      </c>
      <c r="N8135" s="35">
        <v>20000</v>
      </c>
      <c r="O8135" s="35">
        <v>20000</v>
      </c>
      <c r="P8135" s="35">
        <f t="shared" si="7492"/>
        <v>50000</v>
      </c>
      <c r="Q8135" s="35">
        <f t="shared" si="7493"/>
        <v>50</v>
      </c>
      <c r="R8135" s="95"/>
      <c r="S8135" s="95"/>
      <c r="T8135" s="95"/>
      <c r="U8135" s="95"/>
      <c r="V8135" s="95"/>
      <c r="W8135" s="95"/>
      <c r="X8135" s="95"/>
      <c r="Y8135" s="95"/>
    </row>
    <row r="8136" spans="1:27" ht="15" customHeight="1" x14ac:dyDescent="0.25">
      <c r="A8136" s="63" t="s">
        <v>2466</v>
      </c>
      <c r="B8136" s="63" t="s">
        <v>81</v>
      </c>
      <c r="C8136" s="63" t="s">
        <v>1150</v>
      </c>
      <c r="D8136" s="63" t="s">
        <v>2835</v>
      </c>
      <c r="E8136" s="63" t="s">
        <v>152</v>
      </c>
      <c r="F8136" s="64" t="s">
        <v>1</v>
      </c>
      <c r="G8136" s="53" t="s">
        <v>1</v>
      </c>
      <c r="H8136" s="65" t="s">
        <v>153</v>
      </c>
      <c r="I8136" s="31">
        <f t="shared" ref="I8136:K8136" si="7545">SUM(I8137:I8143)</f>
        <v>541724</v>
      </c>
      <c r="J8136" s="31">
        <f t="shared" si="7545"/>
        <v>20000</v>
      </c>
      <c r="K8136" s="31">
        <f t="shared" si="7545"/>
        <v>1000</v>
      </c>
      <c r="L8136" s="31">
        <f t="shared" si="7491"/>
        <v>21002</v>
      </c>
      <c r="M8136" s="31">
        <f t="shared" ref="M8136" si="7546">SUM(M8137:M8143)</f>
        <v>11002</v>
      </c>
      <c r="N8136" s="31">
        <f t="shared" ref="N8136:O8136" si="7547">SUM(N8137:N8143)</f>
        <v>0</v>
      </c>
      <c r="O8136" s="31">
        <f t="shared" si="7547"/>
        <v>10000</v>
      </c>
      <c r="P8136" s="31">
        <f t="shared" si="7492"/>
        <v>22002</v>
      </c>
      <c r="Q8136" s="31">
        <f t="shared" ref="Q8136" si="7548">IF(I8136=0,"-",P8136/I8136*100)</f>
        <v>4.0614778005035772</v>
      </c>
      <c r="R8136" s="94"/>
      <c r="S8136" s="94"/>
      <c r="T8136" s="94"/>
      <c r="U8136" s="94"/>
      <c r="V8136" s="94"/>
      <c r="W8136" s="94"/>
      <c r="X8136" s="94"/>
      <c r="Y8136" s="94"/>
    </row>
    <row r="8137" spans="1:27" ht="15" customHeight="1" x14ac:dyDescent="0.25">
      <c r="A8137" s="64" t="s">
        <v>2466</v>
      </c>
      <c r="B8137" s="64" t="s">
        <v>81</v>
      </c>
      <c r="C8137" s="64" t="s">
        <v>1150</v>
      </c>
      <c r="D8137" s="64" t="s">
        <v>2835</v>
      </c>
      <c r="E8137" s="20" t="s">
        <v>154</v>
      </c>
      <c r="F8137" s="64" t="s">
        <v>2853</v>
      </c>
      <c r="G8137" s="53" t="s">
        <v>144</v>
      </c>
      <c r="H8137" s="53" t="s">
        <v>2854</v>
      </c>
      <c r="I8137" s="26">
        <v>20000</v>
      </c>
      <c r="J8137" s="26">
        <v>20000</v>
      </c>
      <c r="K8137" s="26">
        <v>1000</v>
      </c>
      <c r="L8137" s="26">
        <f t="shared" si="7491"/>
        <v>19000</v>
      </c>
      <c r="M8137" s="26">
        <v>9000</v>
      </c>
      <c r="N8137" s="26">
        <v>0</v>
      </c>
      <c r="O8137" s="26">
        <v>10000</v>
      </c>
      <c r="P8137" s="26">
        <f t="shared" si="7492"/>
        <v>20000</v>
      </c>
      <c r="Q8137" s="26">
        <f t="shared" si="7493"/>
        <v>100</v>
      </c>
      <c r="R8137" s="90"/>
      <c r="S8137" s="90"/>
      <c r="T8137" s="90"/>
      <c r="U8137" s="90"/>
      <c r="V8137" s="90"/>
      <c r="W8137" s="90"/>
      <c r="X8137" s="90"/>
      <c r="Y8137" s="90"/>
    </row>
    <row r="8138" spans="1:27" ht="15" customHeight="1" x14ac:dyDescent="0.25">
      <c r="A8138" s="64" t="s">
        <v>2466</v>
      </c>
      <c r="B8138" s="64" t="s">
        <v>81</v>
      </c>
      <c r="C8138" s="64" t="s">
        <v>1150</v>
      </c>
      <c r="D8138" s="64" t="s">
        <v>2835</v>
      </c>
      <c r="E8138" s="20" t="s">
        <v>154</v>
      </c>
      <c r="F8138" s="64" t="s">
        <v>2855</v>
      </c>
      <c r="G8138" s="53" t="s">
        <v>144</v>
      </c>
      <c r="H8138" s="53" t="s">
        <v>2856</v>
      </c>
      <c r="I8138" s="26">
        <v>500245</v>
      </c>
      <c r="J8138" s="26">
        <v>0</v>
      </c>
      <c r="K8138" s="26">
        <v>0</v>
      </c>
      <c r="L8138" s="26">
        <f t="shared" si="7491"/>
        <v>0</v>
      </c>
      <c r="M8138" s="26"/>
      <c r="N8138" s="26"/>
      <c r="O8138" s="26"/>
      <c r="P8138" s="26">
        <f t="shared" si="7492"/>
        <v>0</v>
      </c>
      <c r="Q8138" s="26" t="str">
        <f t="shared" si="7493"/>
        <v>-</v>
      </c>
      <c r="R8138" s="90"/>
      <c r="S8138" s="90"/>
      <c r="T8138" s="90"/>
      <c r="U8138" s="90"/>
      <c r="V8138" s="90"/>
      <c r="W8138" s="90"/>
      <c r="X8138" s="90"/>
      <c r="Y8138" s="90"/>
    </row>
    <row r="8139" spans="1:27" ht="15" customHeight="1" x14ac:dyDescent="0.25">
      <c r="A8139" s="64" t="s">
        <v>2466</v>
      </c>
      <c r="B8139" s="64" t="s">
        <v>81</v>
      </c>
      <c r="C8139" s="64" t="s">
        <v>1150</v>
      </c>
      <c r="D8139" s="64" t="s">
        <v>2835</v>
      </c>
      <c r="E8139" s="20" t="s">
        <v>154</v>
      </c>
      <c r="F8139" s="64" t="s">
        <v>2857</v>
      </c>
      <c r="G8139" s="53" t="s">
        <v>144</v>
      </c>
      <c r="H8139" s="53" t="s">
        <v>2858</v>
      </c>
      <c r="I8139" s="26">
        <v>283</v>
      </c>
      <c r="J8139" s="26">
        <v>0</v>
      </c>
      <c r="K8139" s="26">
        <v>0</v>
      </c>
      <c r="L8139" s="26">
        <f t="shared" si="7491"/>
        <v>0</v>
      </c>
      <c r="M8139" s="26"/>
      <c r="N8139" s="26"/>
      <c r="O8139" s="26"/>
      <c r="P8139" s="26">
        <f t="shared" si="7492"/>
        <v>0</v>
      </c>
      <c r="Q8139" s="26" t="str">
        <f t="shared" si="7493"/>
        <v>-</v>
      </c>
      <c r="R8139" s="90"/>
      <c r="S8139" s="90"/>
      <c r="T8139" s="90"/>
      <c r="U8139" s="90"/>
      <c r="V8139" s="90"/>
      <c r="W8139" s="90"/>
      <c r="X8139" s="90"/>
      <c r="Y8139" s="90"/>
    </row>
    <row r="8140" spans="1:27" ht="15" customHeight="1" x14ac:dyDescent="0.25">
      <c r="A8140" s="64" t="s">
        <v>2466</v>
      </c>
      <c r="B8140" s="64" t="s">
        <v>81</v>
      </c>
      <c r="C8140" s="64" t="s">
        <v>1150</v>
      </c>
      <c r="D8140" s="64" t="s">
        <v>2835</v>
      </c>
      <c r="E8140" s="20" t="s">
        <v>154</v>
      </c>
      <c r="F8140" s="64" t="s">
        <v>2859</v>
      </c>
      <c r="G8140" s="53" t="s">
        <v>144</v>
      </c>
      <c r="H8140" s="53" t="s">
        <v>2860</v>
      </c>
      <c r="I8140" s="26">
        <v>0</v>
      </c>
      <c r="J8140" s="26">
        <v>0</v>
      </c>
      <c r="K8140" s="26">
        <v>0</v>
      </c>
      <c r="L8140" s="26">
        <f t="shared" si="7491"/>
        <v>0</v>
      </c>
      <c r="M8140" s="26"/>
      <c r="N8140" s="26"/>
      <c r="O8140" s="26"/>
      <c r="P8140" s="26">
        <f t="shared" si="7492"/>
        <v>0</v>
      </c>
      <c r="Q8140" s="26" t="str">
        <f t="shared" si="7493"/>
        <v>-</v>
      </c>
      <c r="R8140" s="90"/>
      <c r="S8140" s="90"/>
      <c r="T8140" s="90"/>
      <c r="U8140" s="90"/>
      <c r="V8140" s="90"/>
      <c r="W8140" s="90"/>
      <c r="X8140" s="90"/>
      <c r="Y8140" s="90"/>
    </row>
    <row r="8141" spans="1:27" s="18" customFormat="1" ht="24" customHeight="1" x14ac:dyDescent="0.25">
      <c r="A8141" s="52" t="s">
        <v>2466</v>
      </c>
      <c r="B8141" s="52" t="s">
        <v>81</v>
      </c>
      <c r="C8141" s="52" t="s">
        <v>1150</v>
      </c>
      <c r="D8141" s="52" t="s">
        <v>2835</v>
      </c>
      <c r="E8141" s="51" t="s">
        <v>154</v>
      </c>
      <c r="F8141" s="52" t="s">
        <v>2861</v>
      </c>
      <c r="G8141" s="71" t="s">
        <v>144</v>
      </c>
      <c r="H8141" s="71" t="s">
        <v>3759</v>
      </c>
      <c r="I8141" s="42">
        <v>2002</v>
      </c>
      <c r="J8141" s="42">
        <v>0</v>
      </c>
      <c r="K8141" s="42">
        <v>0</v>
      </c>
      <c r="L8141" s="42">
        <f t="shared" si="7491"/>
        <v>2002</v>
      </c>
      <c r="M8141" s="42">
        <v>2002</v>
      </c>
      <c r="N8141" s="42"/>
      <c r="O8141" s="42"/>
      <c r="P8141" s="42">
        <f t="shared" si="7492"/>
        <v>2002</v>
      </c>
      <c r="Q8141" s="42" t="str">
        <f t="shared" si="7493"/>
        <v>-</v>
      </c>
      <c r="R8141" s="105"/>
      <c r="S8141" s="105"/>
      <c r="T8141" s="105"/>
      <c r="U8141" s="105"/>
      <c r="V8141" s="105"/>
      <c r="W8141" s="105"/>
      <c r="X8141" s="105"/>
      <c r="Y8141" s="105"/>
    </row>
    <row r="8142" spans="1:27" s="4" customFormat="1" ht="26.25" customHeight="1" x14ac:dyDescent="0.25">
      <c r="A8142" s="64" t="s">
        <v>2466</v>
      </c>
      <c r="B8142" s="64" t="s">
        <v>81</v>
      </c>
      <c r="C8142" s="64" t="s">
        <v>1150</v>
      </c>
      <c r="D8142" s="64" t="s">
        <v>2835</v>
      </c>
      <c r="E8142" s="20" t="s">
        <v>154</v>
      </c>
      <c r="F8142" s="64" t="s">
        <v>2862</v>
      </c>
      <c r="G8142" s="53" t="s">
        <v>144</v>
      </c>
      <c r="H8142" s="53" t="s">
        <v>2863</v>
      </c>
      <c r="I8142" s="26">
        <v>9194</v>
      </c>
      <c r="J8142" s="26">
        <v>0</v>
      </c>
      <c r="K8142" s="26">
        <v>0</v>
      </c>
      <c r="L8142" s="26">
        <f t="shared" si="7491"/>
        <v>0</v>
      </c>
      <c r="M8142" s="26"/>
      <c r="N8142" s="26"/>
      <c r="O8142" s="26"/>
      <c r="P8142" s="26">
        <f t="shared" si="7492"/>
        <v>0</v>
      </c>
      <c r="Q8142" s="26" t="str">
        <f t="shared" si="7493"/>
        <v>-</v>
      </c>
      <c r="R8142" s="90"/>
      <c r="S8142" s="90"/>
      <c r="T8142" s="90"/>
      <c r="U8142" s="90"/>
      <c r="V8142" s="90"/>
      <c r="W8142" s="90"/>
      <c r="X8142" s="90"/>
      <c r="Y8142" s="90"/>
    </row>
    <row r="8143" spans="1:27" s="17" customFormat="1" ht="22.5" customHeight="1" x14ac:dyDescent="0.25">
      <c r="A8143" s="44" t="s">
        <v>2466</v>
      </c>
      <c r="B8143" s="44" t="s">
        <v>81</v>
      </c>
      <c r="C8143" s="44" t="s">
        <v>1150</v>
      </c>
      <c r="D8143" s="44" t="s">
        <v>2835</v>
      </c>
      <c r="E8143" s="45" t="s">
        <v>154</v>
      </c>
      <c r="F8143" s="44" t="s">
        <v>3700</v>
      </c>
      <c r="G8143" s="46" t="s">
        <v>144</v>
      </c>
      <c r="H8143" s="46" t="s">
        <v>3701</v>
      </c>
      <c r="I8143" s="35">
        <v>10000</v>
      </c>
      <c r="J8143" s="35">
        <v>0</v>
      </c>
      <c r="K8143" s="35">
        <v>0</v>
      </c>
      <c r="L8143" s="35">
        <f t="shared" si="7491"/>
        <v>0</v>
      </c>
      <c r="M8143" s="35"/>
      <c r="N8143" s="35"/>
      <c r="O8143" s="35"/>
      <c r="P8143" s="35">
        <f t="shared" si="7492"/>
        <v>0</v>
      </c>
      <c r="Q8143" s="35" t="str">
        <f t="shared" si="7493"/>
        <v>-</v>
      </c>
      <c r="R8143" s="95"/>
      <c r="S8143" s="95"/>
      <c r="T8143" s="95"/>
      <c r="U8143" s="95"/>
      <c r="V8143" s="95"/>
      <c r="W8143" s="95"/>
      <c r="X8143" s="95"/>
      <c r="Y8143" s="95"/>
    </row>
    <row r="8144" spans="1:27" ht="22.5" customHeight="1" x14ac:dyDescent="0.25">
      <c r="A8144" s="63" t="s">
        <v>1</v>
      </c>
      <c r="B8144" s="63" t="s">
        <v>1</v>
      </c>
      <c r="C8144" s="63" t="s">
        <v>1</v>
      </c>
      <c r="D8144" s="65" t="s">
        <v>1</v>
      </c>
      <c r="E8144" s="65" t="s">
        <v>1</v>
      </c>
      <c r="F8144" s="65" t="s">
        <v>1</v>
      </c>
      <c r="G8144" s="65" t="s">
        <v>1</v>
      </c>
      <c r="H8144" s="66" t="s">
        <v>69</v>
      </c>
      <c r="I8144" s="30">
        <f t="shared" ref="I8144:K8144" si="7549">SUM(I8145)</f>
        <v>39000</v>
      </c>
      <c r="J8144" s="30">
        <f t="shared" si="7549"/>
        <v>10000</v>
      </c>
      <c r="K8144" s="30">
        <f t="shared" si="7549"/>
        <v>5000</v>
      </c>
      <c r="L8144" s="30">
        <f t="shared" ref="L8144:L8207" si="7550">SUM(M8144:O8144)</f>
        <v>2500</v>
      </c>
      <c r="M8144" s="30">
        <f t="shared" ref="M8144" si="7551">SUM(M8145)</f>
        <v>2500</v>
      </c>
      <c r="N8144" s="30">
        <f t="shared" ref="N8144:O8144" si="7552">SUM(N8145)</f>
        <v>0</v>
      </c>
      <c r="O8144" s="30">
        <f t="shared" si="7552"/>
        <v>0</v>
      </c>
      <c r="P8144" s="30">
        <f t="shared" ref="P8144:P8207" si="7553">K8144+L8144</f>
        <v>7500</v>
      </c>
      <c r="Q8144" s="30">
        <f t="shared" ref="Q8144:Q8207" si="7554">IF(J8144=0,"-",P8144/J8144*100)</f>
        <v>75</v>
      </c>
      <c r="R8144" s="93"/>
      <c r="S8144" s="93"/>
      <c r="T8144" s="93"/>
      <c r="U8144" s="93"/>
      <c r="V8144" s="93"/>
      <c r="W8144" s="93"/>
      <c r="X8144" s="93"/>
      <c r="Y8144" s="93"/>
    </row>
    <row r="8145" spans="1:25" ht="15" customHeight="1" x14ac:dyDescent="0.25">
      <c r="A8145" s="63" t="s">
        <v>2466</v>
      </c>
      <c r="B8145" s="63" t="s">
        <v>81</v>
      </c>
      <c r="C8145" s="63" t="s">
        <v>1150</v>
      </c>
      <c r="D8145" s="63" t="s">
        <v>2835</v>
      </c>
      <c r="E8145" s="65" t="s">
        <v>70</v>
      </c>
      <c r="F8145" s="65" t="s">
        <v>1</v>
      </c>
      <c r="G8145" s="65" t="s">
        <v>1</v>
      </c>
      <c r="H8145" s="65" t="s">
        <v>71</v>
      </c>
      <c r="I8145" s="31">
        <f t="shared" ref="I8145:K8145" si="7555">SUM(I8146:I8147)</f>
        <v>39000</v>
      </c>
      <c r="J8145" s="31">
        <f t="shared" si="7555"/>
        <v>10000</v>
      </c>
      <c r="K8145" s="31">
        <f t="shared" si="7555"/>
        <v>5000</v>
      </c>
      <c r="L8145" s="31">
        <f t="shared" si="7550"/>
        <v>2500</v>
      </c>
      <c r="M8145" s="31">
        <f t="shared" ref="M8145" si="7556">SUM(M8146:M8147)</f>
        <v>2500</v>
      </c>
      <c r="N8145" s="31">
        <f t="shared" ref="N8145:O8145" si="7557">SUM(N8146:N8147)</f>
        <v>0</v>
      </c>
      <c r="O8145" s="31">
        <f t="shared" si="7557"/>
        <v>0</v>
      </c>
      <c r="P8145" s="31">
        <f t="shared" si="7553"/>
        <v>7500</v>
      </c>
      <c r="Q8145" s="31">
        <f t="shared" si="7554"/>
        <v>75</v>
      </c>
      <c r="R8145" s="94"/>
      <c r="S8145" s="94"/>
      <c r="T8145" s="94"/>
      <c r="U8145" s="94"/>
      <c r="V8145" s="94"/>
      <c r="W8145" s="94"/>
      <c r="X8145" s="94"/>
      <c r="Y8145" s="94"/>
    </row>
    <row r="8146" spans="1:25" ht="15" customHeight="1" x14ac:dyDescent="0.25">
      <c r="A8146" s="64" t="s">
        <v>2466</v>
      </c>
      <c r="B8146" s="64" t="s">
        <v>81</v>
      </c>
      <c r="C8146" s="64" t="s">
        <v>1150</v>
      </c>
      <c r="D8146" s="64" t="s">
        <v>2835</v>
      </c>
      <c r="E8146" s="20" t="s">
        <v>74</v>
      </c>
      <c r="F8146" s="64"/>
      <c r="G8146" s="53" t="s">
        <v>144</v>
      </c>
      <c r="H8146" s="53" t="s">
        <v>73</v>
      </c>
      <c r="I8146" s="26">
        <v>20000</v>
      </c>
      <c r="J8146" s="26">
        <v>10000</v>
      </c>
      <c r="K8146" s="26">
        <v>5000</v>
      </c>
      <c r="L8146" s="26">
        <f t="shared" si="7550"/>
        <v>2500</v>
      </c>
      <c r="M8146" s="26">
        <v>2500</v>
      </c>
      <c r="N8146" s="26">
        <v>0</v>
      </c>
      <c r="O8146" s="26"/>
      <c r="P8146" s="26">
        <f t="shared" si="7553"/>
        <v>7500</v>
      </c>
      <c r="Q8146" s="26">
        <f t="shared" si="7554"/>
        <v>75</v>
      </c>
      <c r="R8146" s="90"/>
      <c r="S8146" s="90"/>
      <c r="T8146" s="90"/>
      <c r="U8146" s="90"/>
      <c r="V8146" s="90"/>
      <c r="W8146" s="90"/>
      <c r="X8146" s="90"/>
      <c r="Y8146" s="90"/>
    </row>
    <row r="8147" spans="1:25" ht="15" customHeight="1" x14ac:dyDescent="0.25">
      <c r="A8147" s="64" t="s">
        <v>2466</v>
      </c>
      <c r="B8147" s="64" t="s">
        <v>81</v>
      </c>
      <c r="C8147" s="64" t="s">
        <v>1150</v>
      </c>
      <c r="D8147" s="64" t="s">
        <v>2835</v>
      </c>
      <c r="E8147" s="20" t="s">
        <v>233</v>
      </c>
      <c r="F8147" s="64"/>
      <c r="G8147" s="53" t="s">
        <v>144</v>
      </c>
      <c r="H8147" s="53" t="s">
        <v>232</v>
      </c>
      <c r="I8147" s="26">
        <v>19000</v>
      </c>
      <c r="J8147" s="26">
        <v>0</v>
      </c>
      <c r="K8147" s="26">
        <v>0</v>
      </c>
      <c r="L8147" s="26">
        <f t="shared" si="7550"/>
        <v>0</v>
      </c>
      <c r="M8147" s="26"/>
      <c r="N8147" s="26"/>
      <c r="O8147" s="26"/>
      <c r="P8147" s="26">
        <f t="shared" si="7553"/>
        <v>0</v>
      </c>
      <c r="Q8147" s="26" t="str">
        <f t="shared" si="7554"/>
        <v>-</v>
      </c>
      <c r="R8147" s="90"/>
      <c r="S8147" s="90"/>
      <c r="T8147" s="90"/>
      <c r="U8147" s="90"/>
      <c r="V8147" s="90"/>
      <c r="W8147" s="90"/>
      <c r="X8147" s="90"/>
      <c r="Y8147" s="90"/>
    </row>
    <row r="8148" spans="1:25" ht="22.5" customHeight="1" x14ac:dyDescent="0.25">
      <c r="A8148" s="53" t="s">
        <v>1</v>
      </c>
      <c r="B8148" s="53" t="s">
        <v>1</v>
      </c>
      <c r="C8148" s="53" t="s">
        <v>1</v>
      </c>
      <c r="D8148" s="53" t="s">
        <v>1</v>
      </c>
      <c r="E8148" s="53" t="s">
        <v>1</v>
      </c>
      <c r="F8148" s="53" t="s">
        <v>1</v>
      </c>
      <c r="G8148" s="53" t="s">
        <v>1</v>
      </c>
      <c r="H8148" s="66" t="s">
        <v>2864</v>
      </c>
      <c r="I8148" s="30">
        <f t="shared" ref="I8148:K8148" si="7558">SUM(I8096,I8120,I8130,I8144)</f>
        <v>1455700</v>
      </c>
      <c r="J8148" s="30">
        <f t="shared" si="7558"/>
        <v>875706</v>
      </c>
      <c r="K8148" s="30">
        <f t="shared" si="7558"/>
        <v>391666</v>
      </c>
      <c r="L8148" s="30">
        <f t="shared" si="7550"/>
        <v>242726</v>
      </c>
      <c r="M8148" s="30">
        <f t="shared" ref="M8148" si="7559">SUM(M8096,M8120,M8130,M8144)</f>
        <v>77430</v>
      </c>
      <c r="N8148" s="30">
        <f t="shared" ref="N8148:O8148" si="7560">SUM(N8096,N8120,N8130,N8144)</f>
        <v>77333</v>
      </c>
      <c r="O8148" s="30">
        <f t="shared" si="7560"/>
        <v>87963</v>
      </c>
      <c r="P8148" s="30">
        <f t="shared" si="7553"/>
        <v>634392</v>
      </c>
      <c r="Q8148" s="30">
        <f t="shared" si="7554"/>
        <v>72.443491308726905</v>
      </c>
      <c r="R8148" s="93"/>
      <c r="S8148" s="93"/>
      <c r="T8148" s="93"/>
      <c r="U8148" s="93"/>
      <c r="V8148" s="93"/>
      <c r="W8148" s="93"/>
      <c r="X8148" s="93"/>
      <c r="Y8148" s="93"/>
    </row>
    <row r="8149" spans="1:25" ht="15" customHeight="1" thickBot="1" x14ac:dyDescent="0.3">
      <c r="A8149" s="53" t="s">
        <v>1</v>
      </c>
      <c r="B8149" s="53" t="s">
        <v>1</v>
      </c>
      <c r="C8149" s="53" t="s">
        <v>1</v>
      </c>
      <c r="D8149" s="53" t="s">
        <v>1</v>
      </c>
      <c r="E8149" s="53" t="s">
        <v>1</v>
      </c>
      <c r="F8149" s="53" t="s">
        <v>1</v>
      </c>
      <c r="G8149" s="53" t="s">
        <v>1</v>
      </c>
      <c r="H8149" s="65" t="s">
        <v>76</v>
      </c>
      <c r="I8149" s="31"/>
      <c r="J8149" s="31"/>
      <c r="K8149" s="31">
        <v>0</v>
      </c>
      <c r="L8149" s="31"/>
      <c r="M8149" s="31"/>
      <c r="N8149" s="31"/>
      <c r="O8149" s="31"/>
      <c r="P8149" s="31"/>
      <c r="Q8149" s="31"/>
      <c r="R8149" s="94"/>
      <c r="S8149" s="94"/>
      <c r="T8149" s="94"/>
      <c r="U8149" s="94"/>
      <c r="V8149" s="94"/>
      <c r="W8149" s="94"/>
      <c r="X8149" s="94"/>
      <c r="Y8149" s="94"/>
    </row>
    <row r="8150" spans="1:25" ht="47.25" customHeight="1" thickBot="1" x14ac:dyDescent="0.3">
      <c r="A8150" s="110" t="s">
        <v>1</v>
      </c>
      <c r="B8150" s="110" t="s">
        <v>1</v>
      </c>
      <c r="C8150" s="110" t="s">
        <v>1</v>
      </c>
      <c r="D8150" s="110" t="s">
        <v>1</v>
      </c>
      <c r="E8150" s="110" t="s">
        <v>1</v>
      </c>
      <c r="F8150" s="110" t="s">
        <v>1</v>
      </c>
      <c r="G8150" s="110" t="s">
        <v>1</v>
      </c>
      <c r="H8150" s="28" t="s">
        <v>77</v>
      </c>
      <c r="I8150" s="109" t="s">
        <v>3984</v>
      </c>
      <c r="J8150" s="109" t="s">
        <v>11</v>
      </c>
      <c r="K8150" s="109" t="s">
        <v>3989</v>
      </c>
      <c r="L8150" s="109" t="s">
        <v>3985</v>
      </c>
      <c r="M8150" s="109" t="s">
        <v>4027</v>
      </c>
      <c r="N8150" s="109" t="s">
        <v>3988</v>
      </c>
      <c r="O8150" s="109" t="s">
        <v>3986</v>
      </c>
      <c r="P8150" s="109" t="s">
        <v>3987</v>
      </c>
      <c r="Q8150" s="109" t="s">
        <v>3695</v>
      </c>
      <c r="R8150" s="91"/>
      <c r="S8150" s="91"/>
      <c r="T8150" s="91"/>
      <c r="U8150" s="91"/>
      <c r="V8150" s="91"/>
      <c r="W8150" s="91"/>
      <c r="X8150" s="91"/>
      <c r="Y8150" s="91"/>
    </row>
    <row r="8151" spans="1:25" ht="15" customHeight="1" x14ac:dyDescent="0.25">
      <c r="A8151" s="111"/>
      <c r="B8151" s="111"/>
      <c r="C8151" s="111"/>
      <c r="D8151" s="111"/>
      <c r="E8151" s="111"/>
      <c r="F8151" s="111"/>
      <c r="G8151" s="111"/>
      <c r="H8151" s="67" t="s">
        <v>1</v>
      </c>
      <c r="I8151" s="29">
        <v>1</v>
      </c>
      <c r="J8151" s="29">
        <v>2</v>
      </c>
      <c r="K8151" s="29">
        <v>3</v>
      </c>
      <c r="L8151" s="29" t="s">
        <v>3478</v>
      </c>
      <c r="M8151" s="29">
        <v>5</v>
      </c>
      <c r="N8151" s="29">
        <v>6</v>
      </c>
      <c r="O8151" s="29">
        <v>7</v>
      </c>
      <c r="P8151" s="29" t="s">
        <v>3696</v>
      </c>
      <c r="Q8151" s="29">
        <v>9</v>
      </c>
      <c r="R8151" s="92"/>
      <c r="S8151" s="92"/>
      <c r="T8151" s="92"/>
      <c r="U8151" s="92"/>
      <c r="V8151" s="92"/>
      <c r="W8151" s="92"/>
      <c r="X8151" s="92"/>
      <c r="Y8151" s="92"/>
    </row>
    <row r="8152" spans="1:25" ht="15" customHeight="1" x14ac:dyDescent="0.25">
      <c r="A8152" s="111"/>
      <c r="B8152" s="111"/>
      <c r="C8152" s="111"/>
      <c r="D8152" s="111"/>
      <c r="E8152" s="111"/>
      <c r="F8152" s="111"/>
      <c r="G8152" s="111"/>
      <c r="H8152" s="68" t="s">
        <v>157</v>
      </c>
      <c r="I8152" s="32">
        <f t="shared" ref="I8152:K8152" si="7561">SUM(I8148)</f>
        <v>1455700</v>
      </c>
      <c r="J8152" s="32">
        <f t="shared" si="7561"/>
        <v>875706</v>
      </c>
      <c r="K8152" s="32">
        <f t="shared" si="7561"/>
        <v>391666</v>
      </c>
      <c r="L8152" s="32">
        <f t="shared" si="7550"/>
        <v>242726</v>
      </c>
      <c r="M8152" s="32">
        <f t="shared" ref="M8152" si="7562">SUM(M8148)</f>
        <v>77430</v>
      </c>
      <c r="N8152" s="32">
        <f t="shared" ref="N8152:O8152" si="7563">SUM(N8148)</f>
        <v>77333</v>
      </c>
      <c r="O8152" s="32">
        <f t="shared" si="7563"/>
        <v>87963</v>
      </c>
      <c r="P8152" s="32">
        <f t="shared" si="7553"/>
        <v>634392</v>
      </c>
      <c r="Q8152" s="32">
        <f t="shared" si="7554"/>
        <v>72.443491308726905</v>
      </c>
      <c r="R8152" s="90"/>
      <c r="S8152" s="90"/>
      <c r="T8152" s="90"/>
      <c r="U8152" s="90"/>
      <c r="V8152" s="90"/>
      <c r="W8152" s="90"/>
      <c r="X8152" s="90"/>
      <c r="Y8152" s="90"/>
    </row>
    <row r="8153" spans="1:25" ht="15" customHeight="1" x14ac:dyDescent="0.25">
      <c r="A8153" s="111"/>
      <c r="B8153" s="111"/>
      <c r="C8153" s="111"/>
      <c r="D8153" s="111"/>
      <c r="E8153" s="111"/>
      <c r="F8153" s="111"/>
      <c r="G8153" s="111"/>
      <c r="H8153" s="69" t="s">
        <v>79</v>
      </c>
      <c r="I8153" s="32">
        <f t="shared" ref="I8153:K8153" si="7564">SUM(I8152)</f>
        <v>1455700</v>
      </c>
      <c r="J8153" s="32">
        <f t="shared" si="7564"/>
        <v>875706</v>
      </c>
      <c r="K8153" s="32">
        <f t="shared" si="7564"/>
        <v>391666</v>
      </c>
      <c r="L8153" s="32">
        <f t="shared" si="7550"/>
        <v>242726</v>
      </c>
      <c r="M8153" s="32">
        <f t="shared" ref="M8153" si="7565">SUM(M8152)</f>
        <v>77430</v>
      </c>
      <c r="N8153" s="32">
        <f t="shared" ref="N8153:O8153" si="7566">SUM(N8152)</f>
        <v>77333</v>
      </c>
      <c r="O8153" s="32">
        <f t="shared" si="7566"/>
        <v>87963</v>
      </c>
      <c r="P8153" s="32">
        <f t="shared" si="7553"/>
        <v>634392</v>
      </c>
      <c r="Q8153" s="32">
        <f t="shared" si="7554"/>
        <v>72.443491308726905</v>
      </c>
      <c r="R8153" s="90"/>
      <c r="S8153" s="90"/>
      <c r="T8153" s="90"/>
      <c r="U8153" s="90"/>
      <c r="V8153" s="90"/>
      <c r="W8153" s="90"/>
      <c r="X8153" s="90"/>
      <c r="Y8153" s="90"/>
    </row>
    <row r="8154" spans="1:25" ht="15" customHeight="1" x14ac:dyDescent="0.25">
      <c r="A8154" s="112"/>
      <c r="B8154" s="112"/>
      <c r="C8154" s="112"/>
      <c r="D8154" s="112"/>
      <c r="E8154" s="112"/>
      <c r="F8154" s="112"/>
      <c r="G8154" s="112"/>
      <c r="I8154" s="27"/>
      <c r="J8154" s="27"/>
      <c r="K8154" s="27">
        <v>0</v>
      </c>
      <c r="L8154" s="27"/>
      <c r="M8154" s="27"/>
      <c r="N8154" s="27"/>
      <c r="O8154" s="27"/>
      <c r="P8154" s="27"/>
      <c r="Q8154" s="27"/>
      <c r="R8154" s="27"/>
      <c r="S8154" s="27"/>
      <c r="T8154" s="27"/>
      <c r="U8154" s="27"/>
      <c r="V8154" s="27"/>
      <c r="W8154" s="27"/>
      <c r="X8154" s="27"/>
      <c r="Y8154" s="27"/>
    </row>
    <row r="8155" spans="1:25" ht="15" customHeight="1" thickBot="1" x14ac:dyDescent="0.3">
      <c r="A8155" s="53" t="s">
        <v>1</v>
      </c>
      <c r="B8155" s="53" t="s">
        <v>1</v>
      </c>
      <c r="C8155" s="53" t="s">
        <v>1</v>
      </c>
      <c r="D8155" s="53" t="s">
        <v>1</v>
      </c>
      <c r="E8155" s="53" t="s">
        <v>1</v>
      </c>
      <c r="F8155" s="53" t="s">
        <v>1</v>
      </c>
      <c r="G8155" s="53" t="s">
        <v>1</v>
      </c>
      <c r="H8155" s="21" t="s">
        <v>1</v>
      </c>
      <c r="I8155" s="33"/>
      <c r="J8155" s="33"/>
      <c r="K8155" s="33">
        <v>0</v>
      </c>
      <c r="L8155" s="33"/>
      <c r="M8155" s="33"/>
      <c r="N8155" s="33"/>
      <c r="O8155" s="33"/>
      <c r="P8155" s="33"/>
      <c r="Q8155" s="33"/>
      <c r="R8155" s="33"/>
      <c r="S8155" s="33"/>
      <c r="T8155" s="33"/>
      <c r="U8155" s="33"/>
      <c r="V8155" s="33"/>
      <c r="W8155" s="33"/>
      <c r="X8155" s="33"/>
      <c r="Y8155" s="33"/>
    </row>
    <row r="8156" spans="1:25" ht="45.75" customHeight="1" thickBot="1" x14ac:dyDescent="0.3">
      <c r="A8156" s="28" t="s">
        <v>4</v>
      </c>
      <c r="B8156" s="28" t="s">
        <v>5</v>
      </c>
      <c r="C8156" s="28" t="s">
        <v>6</v>
      </c>
      <c r="D8156" s="57" t="s">
        <v>1</v>
      </c>
      <c r="E8156" s="28" t="s">
        <v>7</v>
      </c>
      <c r="F8156" s="28" t="s">
        <v>8</v>
      </c>
      <c r="G8156" s="28" t="s">
        <v>9</v>
      </c>
      <c r="H8156" s="28" t="s">
        <v>10</v>
      </c>
      <c r="I8156" s="109" t="s">
        <v>3984</v>
      </c>
      <c r="J8156" s="109" t="s">
        <v>11</v>
      </c>
      <c r="K8156" s="109" t="s">
        <v>3989</v>
      </c>
      <c r="L8156" s="109" t="s">
        <v>3985</v>
      </c>
      <c r="M8156" s="109" t="s">
        <v>4027</v>
      </c>
      <c r="N8156" s="109" t="s">
        <v>3988</v>
      </c>
      <c r="O8156" s="109" t="s">
        <v>3986</v>
      </c>
      <c r="P8156" s="109" t="s">
        <v>3987</v>
      </c>
      <c r="Q8156" s="109" t="s">
        <v>3695</v>
      </c>
      <c r="R8156" s="91"/>
      <c r="S8156" s="91"/>
      <c r="T8156" s="91"/>
      <c r="U8156" s="91"/>
      <c r="V8156" s="91"/>
      <c r="W8156" s="91"/>
      <c r="X8156" s="91"/>
      <c r="Y8156" s="91"/>
    </row>
    <row r="8157" spans="1:25" ht="15" customHeight="1" x14ac:dyDescent="0.25">
      <c r="A8157" s="58" t="s">
        <v>1</v>
      </c>
      <c r="B8157" s="58" t="s">
        <v>1</v>
      </c>
      <c r="C8157" s="58" t="s">
        <v>1</v>
      </c>
      <c r="D8157" s="59" t="s">
        <v>1</v>
      </c>
      <c r="E8157" s="59" t="s">
        <v>1</v>
      </c>
      <c r="F8157" s="60" t="s">
        <v>1</v>
      </c>
      <c r="G8157" s="61" t="s">
        <v>1</v>
      </c>
      <c r="H8157" s="62" t="s">
        <v>1</v>
      </c>
      <c r="I8157" s="29">
        <v>1</v>
      </c>
      <c r="J8157" s="29">
        <v>2</v>
      </c>
      <c r="K8157" s="29">
        <v>3</v>
      </c>
      <c r="L8157" s="29" t="s">
        <v>3478</v>
      </c>
      <c r="M8157" s="29">
        <v>5</v>
      </c>
      <c r="N8157" s="29">
        <v>6</v>
      </c>
      <c r="O8157" s="29">
        <v>7</v>
      </c>
      <c r="P8157" s="29" t="s">
        <v>3696</v>
      </c>
      <c r="Q8157" s="29">
        <v>9</v>
      </c>
      <c r="R8157" s="92"/>
      <c r="S8157" s="92"/>
      <c r="T8157" s="92"/>
      <c r="U8157" s="92"/>
      <c r="V8157" s="92"/>
      <c r="W8157" s="92"/>
      <c r="X8157" s="92"/>
      <c r="Y8157" s="92"/>
    </row>
    <row r="8158" spans="1:25" ht="15" customHeight="1" x14ac:dyDescent="0.25">
      <c r="A8158" s="63" t="s">
        <v>2466</v>
      </c>
      <c r="B8158" s="63" t="s">
        <v>81</v>
      </c>
      <c r="C8158" s="64" t="s">
        <v>1161</v>
      </c>
      <c r="D8158" s="64" t="s">
        <v>2865</v>
      </c>
      <c r="E8158" s="65" t="s">
        <v>1</v>
      </c>
      <c r="F8158" s="65" t="s">
        <v>1</v>
      </c>
      <c r="G8158" s="65" t="s">
        <v>1</v>
      </c>
      <c r="H8158" s="65" t="s">
        <v>2866</v>
      </c>
      <c r="I8158" s="26">
        <v>0</v>
      </c>
      <c r="J8158" s="26" t="s">
        <v>1</v>
      </c>
      <c r="K8158" s="26">
        <v>0</v>
      </c>
      <c r="L8158" s="26"/>
      <c r="M8158" s="26"/>
      <c r="N8158" s="26"/>
      <c r="O8158" s="26"/>
      <c r="P8158" s="26"/>
      <c r="Q8158" s="26"/>
      <c r="R8158" s="90"/>
      <c r="S8158" s="90"/>
      <c r="T8158" s="90"/>
      <c r="U8158" s="90"/>
      <c r="V8158" s="90"/>
      <c r="W8158" s="90"/>
      <c r="X8158" s="90"/>
      <c r="Y8158" s="90"/>
    </row>
    <row r="8159" spans="1:25" ht="22.5" customHeight="1" x14ac:dyDescent="0.25">
      <c r="A8159" s="63" t="s">
        <v>1</v>
      </c>
      <c r="B8159" s="63" t="s">
        <v>1</v>
      </c>
      <c r="C8159" s="63" t="s">
        <v>1</v>
      </c>
      <c r="D8159" s="65" t="s">
        <v>1</v>
      </c>
      <c r="E8159" s="65" t="s">
        <v>1</v>
      </c>
      <c r="F8159" s="65" t="s">
        <v>1</v>
      </c>
      <c r="G8159" s="65" t="s">
        <v>1</v>
      </c>
      <c r="H8159" s="66" t="s">
        <v>15</v>
      </c>
      <c r="I8159" s="30">
        <f t="shared" ref="I8159:K8159" si="7567">SUM(I8160,I8168,I8170)</f>
        <v>894141</v>
      </c>
      <c r="J8159" s="30">
        <f t="shared" si="7567"/>
        <v>894141</v>
      </c>
      <c r="K8159" s="30">
        <f t="shared" si="7567"/>
        <v>491892</v>
      </c>
      <c r="L8159" s="30">
        <f t="shared" si="7550"/>
        <v>213090</v>
      </c>
      <c r="M8159" s="30">
        <f t="shared" ref="M8159" si="7568">SUM(M8160,M8168,M8170)</f>
        <v>70990</v>
      </c>
      <c r="N8159" s="30">
        <f t="shared" ref="N8159:O8159" si="7569">SUM(N8160,N8168,N8170)</f>
        <v>71050</v>
      </c>
      <c r="O8159" s="30">
        <f t="shared" si="7569"/>
        <v>71050</v>
      </c>
      <c r="P8159" s="30">
        <f t="shared" si="7553"/>
        <v>704982</v>
      </c>
      <c r="Q8159" s="30">
        <f t="shared" si="7554"/>
        <v>78.844611755864008</v>
      </c>
      <c r="R8159" s="93"/>
      <c r="S8159" s="93"/>
      <c r="T8159" s="93"/>
      <c r="U8159" s="93"/>
      <c r="V8159" s="93"/>
      <c r="W8159" s="93"/>
      <c r="X8159" s="93"/>
      <c r="Y8159" s="93"/>
    </row>
    <row r="8160" spans="1:25" ht="15" customHeight="1" x14ac:dyDescent="0.25">
      <c r="A8160" s="63" t="s">
        <v>2466</v>
      </c>
      <c r="B8160" s="63" t="s">
        <v>81</v>
      </c>
      <c r="C8160" s="63" t="s">
        <v>1161</v>
      </c>
      <c r="D8160" s="63" t="s">
        <v>2865</v>
      </c>
      <c r="E8160" s="65" t="s">
        <v>16</v>
      </c>
      <c r="F8160" s="65" t="s">
        <v>1</v>
      </c>
      <c r="G8160" s="65" t="s">
        <v>1</v>
      </c>
      <c r="H8160" s="65" t="s">
        <v>17</v>
      </c>
      <c r="I8160" s="31">
        <f t="shared" ref="I8160:K8160" si="7570">SUM(I8161:I8162)</f>
        <v>606020</v>
      </c>
      <c r="J8160" s="31">
        <f t="shared" si="7570"/>
        <v>606020</v>
      </c>
      <c r="K8160" s="31">
        <f t="shared" si="7570"/>
        <v>348292</v>
      </c>
      <c r="L8160" s="31">
        <f t="shared" si="7550"/>
        <v>149400</v>
      </c>
      <c r="M8160" s="31">
        <f t="shared" ref="M8160" si="7571">SUM(M8161:M8162)</f>
        <v>49800</v>
      </c>
      <c r="N8160" s="31">
        <f t="shared" ref="N8160:O8160" si="7572">SUM(N8161:N8162)</f>
        <v>49800</v>
      </c>
      <c r="O8160" s="31">
        <f t="shared" si="7572"/>
        <v>49800</v>
      </c>
      <c r="P8160" s="31">
        <f t="shared" si="7553"/>
        <v>497692</v>
      </c>
      <c r="Q8160" s="31">
        <f t="shared" si="7554"/>
        <v>82.124682353717702</v>
      </c>
      <c r="R8160" s="94"/>
      <c r="S8160" s="94"/>
      <c r="T8160" s="94"/>
      <c r="U8160" s="94"/>
      <c r="V8160" s="94"/>
      <c r="W8160" s="94"/>
      <c r="X8160" s="94"/>
      <c r="Y8160" s="94"/>
    </row>
    <row r="8161" spans="1:25" ht="15" customHeight="1" x14ac:dyDescent="0.25">
      <c r="A8161" s="64" t="s">
        <v>2466</v>
      </c>
      <c r="B8161" s="64" t="s">
        <v>81</v>
      </c>
      <c r="C8161" s="64" t="s">
        <v>1161</v>
      </c>
      <c r="D8161" s="64" t="s">
        <v>2865</v>
      </c>
      <c r="E8161" s="20" t="s">
        <v>19</v>
      </c>
      <c r="F8161" s="64"/>
      <c r="G8161" s="53" t="s">
        <v>144</v>
      </c>
      <c r="H8161" s="53" t="s">
        <v>18</v>
      </c>
      <c r="I8161" s="26">
        <v>526878</v>
      </c>
      <c r="J8161" s="26">
        <v>526878</v>
      </c>
      <c r="K8161" s="26">
        <v>289000</v>
      </c>
      <c r="L8161" s="26">
        <f t="shared" si="7550"/>
        <v>132000</v>
      </c>
      <c r="M8161" s="26">
        <v>44000</v>
      </c>
      <c r="N8161" s="26">
        <v>44000</v>
      </c>
      <c r="O8161" s="26">
        <v>44000</v>
      </c>
      <c r="P8161" s="26">
        <f t="shared" si="7553"/>
        <v>421000</v>
      </c>
      <c r="Q8161" s="26">
        <f t="shared" si="7554"/>
        <v>79.904645857295236</v>
      </c>
      <c r="R8161" s="90"/>
      <c r="S8161" s="90"/>
      <c r="T8161" s="90"/>
      <c r="U8161" s="90"/>
      <c r="V8161" s="90"/>
      <c r="W8161" s="90"/>
      <c r="X8161" s="90"/>
      <c r="Y8161" s="90"/>
    </row>
    <row r="8162" spans="1:25" ht="15" customHeight="1" x14ac:dyDescent="0.25">
      <c r="A8162" s="63" t="s">
        <v>2466</v>
      </c>
      <c r="B8162" s="63" t="s">
        <v>81</v>
      </c>
      <c r="C8162" s="63" t="s">
        <v>1161</v>
      </c>
      <c r="D8162" s="63" t="s">
        <v>2865</v>
      </c>
      <c r="E8162" s="63" t="s">
        <v>21</v>
      </c>
      <c r="F8162" s="64" t="s">
        <v>1</v>
      </c>
      <c r="G8162" s="53" t="s">
        <v>1</v>
      </c>
      <c r="H8162" s="65" t="s">
        <v>22</v>
      </c>
      <c r="I8162" s="31">
        <f t="shared" ref="I8162:K8162" si="7573">SUM(I8163:I8167)</f>
        <v>79142</v>
      </c>
      <c r="J8162" s="31">
        <f t="shared" si="7573"/>
        <v>79142</v>
      </c>
      <c r="K8162" s="31">
        <f t="shared" si="7573"/>
        <v>59292</v>
      </c>
      <c r="L8162" s="31">
        <f t="shared" si="7550"/>
        <v>17400</v>
      </c>
      <c r="M8162" s="31">
        <f t="shared" ref="M8162" si="7574">SUM(M8163:M8167)</f>
        <v>5800</v>
      </c>
      <c r="N8162" s="31">
        <f t="shared" ref="N8162:O8162" si="7575">SUM(N8163:N8167)</f>
        <v>5800</v>
      </c>
      <c r="O8162" s="31">
        <f t="shared" si="7575"/>
        <v>5800</v>
      </c>
      <c r="P8162" s="31">
        <f t="shared" si="7553"/>
        <v>76692</v>
      </c>
      <c r="Q8162" s="31">
        <f t="shared" si="7554"/>
        <v>96.904298602511943</v>
      </c>
      <c r="R8162" s="94"/>
      <c r="S8162" s="94"/>
      <c r="T8162" s="94"/>
      <c r="U8162" s="94"/>
      <c r="V8162" s="94"/>
      <c r="W8162" s="94"/>
      <c r="X8162" s="94"/>
      <c r="Y8162" s="94"/>
    </row>
    <row r="8163" spans="1:25" ht="15" customHeight="1" x14ac:dyDescent="0.25">
      <c r="A8163" s="64" t="s">
        <v>2466</v>
      </c>
      <c r="B8163" s="64" t="s">
        <v>81</v>
      </c>
      <c r="C8163" s="64" t="s">
        <v>1161</v>
      </c>
      <c r="D8163" s="64" t="s">
        <v>2865</v>
      </c>
      <c r="E8163" s="20" t="s">
        <v>23</v>
      </c>
      <c r="F8163" s="64" t="s">
        <v>2867</v>
      </c>
      <c r="G8163" s="53" t="s">
        <v>144</v>
      </c>
      <c r="H8163" s="53" t="s">
        <v>85</v>
      </c>
      <c r="I8163" s="26">
        <v>15150</v>
      </c>
      <c r="J8163" s="26">
        <v>15150</v>
      </c>
      <c r="K8163" s="26">
        <v>9300</v>
      </c>
      <c r="L8163" s="26">
        <f t="shared" si="7550"/>
        <v>3900</v>
      </c>
      <c r="M8163" s="26">
        <v>1300</v>
      </c>
      <c r="N8163" s="26">
        <v>1300</v>
      </c>
      <c r="O8163" s="26">
        <v>1300</v>
      </c>
      <c r="P8163" s="26">
        <f t="shared" si="7553"/>
        <v>13200</v>
      </c>
      <c r="Q8163" s="26">
        <f t="shared" si="7554"/>
        <v>87.128712871287135</v>
      </c>
      <c r="R8163" s="90"/>
      <c r="S8163" s="90"/>
      <c r="T8163" s="90"/>
      <c r="U8163" s="90"/>
      <c r="V8163" s="90"/>
      <c r="W8163" s="90"/>
      <c r="X8163" s="90"/>
      <c r="Y8163" s="90"/>
    </row>
    <row r="8164" spans="1:25" ht="15" customHeight="1" x14ac:dyDescent="0.25">
      <c r="A8164" s="64" t="s">
        <v>2466</v>
      </c>
      <c r="B8164" s="64" t="s">
        <v>81</v>
      </c>
      <c r="C8164" s="64" t="s">
        <v>1161</v>
      </c>
      <c r="D8164" s="64" t="s">
        <v>2865</v>
      </c>
      <c r="E8164" s="20" t="s">
        <v>23</v>
      </c>
      <c r="F8164" s="64" t="s">
        <v>2868</v>
      </c>
      <c r="G8164" s="53" t="s">
        <v>144</v>
      </c>
      <c r="H8164" s="53" t="s">
        <v>25</v>
      </c>
      <c r="I8164" s="26">
        <v>48000</v>
      </c>
      <c r="J8164" s="26">
        <v>48000</v>
      </c>
      <c r="K8164" s="26">
        <v>34000</v>
      </c>
      <c r="L8164" s="26">
        <f t="shared" si="7550"/>
        <v>13500</v>
      </c>
      <c r="M8164" s="26">
        <v>4500</v>
      </c>
      <c r="N8164" s="26">
        <v>4500</v>
      </c>
      <c r="O8164" s="26">
        <v>4500</v>
      </c>
      <c r="P8164" s="26">
        <f t="shared" si="7553"/>
        <v>47500</v>
      </c>
      <c r="Q8164" s="26">
        <f t="shared" si="7554"/>
        <v>98.958333333333343</v>
      </c>
      <c r="R8164" s="90"/>
      <c r="S8164" s="90"/>
      <c r="T8164" s="90"/>
      <c r="U8164" s="90"/>
      <c r="V8164" s="90"/>
      <c r="W8164" s="90"/>
      <c r="X8164" s="90"/>
      <c r="Y8164" s="90"/>
    </row>
    <row r="8165" spans="1:25" ht="15" customHeight="1" x14ac:dyDescent="0.25">
      <c r="A8165" s="64" t="s">
        <v>2466</v>
      </c>
      <c r="B8165" s="64" t="s">
        <v>81</v>
      </c>
      <c r="C8165" s="64" t="s">
        <v>1161</v>
      </c>
      <c r="D8165" s="64" t="s">
        <v>2865</v>
      </c>
      <c r="E8165" s="20" t="s">
        <v>23</v>
      </c>
      <c r="F8165" s="64" t="s">
        <v>2869</v>
      </c>
      <c r="G8165" s="53" t="s">
        <v>144</v>
      </c>
      <c r="H8165" s="53" t="s">
        <v>27</v>
      </c>
      <c r="I8165" s="26">
        <v>10992</v>
      </c>
      <c r="J8165" s="26">
        <v>10992</v>
      </c>
      <c r="K8165" s="26">
        <v>10992</v>
      </c>
      <c r="L8165" s="26">
        <f t="shared" si="7550"/>
        <v>0</v>
      </c>
      <c r="M8165" s="26"/>
      <c r="N8165" s="26"/>
      <c r="O8165" s="26"/>
      <c r="P8165" s="26">
        <f t="shared" si="7553"/>
        <v>10992</v>
      </c>
      <c r="Q8165" s="26">
        <f t="shared" si="7554"/>
        <v>100</v>
      </c>
      <c r="R8165" s="90"/>
      <c r="S8165" s="90"/>
      <c r="T8165" s="90"/>
      <c r="U8165" s="90"/>
      <c r="V8165" s="90"/>
      <c r="W8165" s="90"/>
      <c r="X8165" s="90"/>
      <c r="Y8165" s="90"/>
    </row>
    <row r="8166" spans="1:25" ht="15" customHeight="1" x14ac:dyDescent="0.25">
      <c r="A8166" s="64" t="s">
        <v>2466</v>
      </c>
      <c r="B8166" s="64" t="s">
        <v>81</v>
      </c>
      <c r="C8166" s="64" t="s">
        <v>1161</v>
      </c>
      <c r="D8166" s="64" t="s">
        <v>2865</v>
      </c>
      <c r="E8166" s="20" t="s">
        <v>23</v>
      </c>
      <c r="F8166" s="64" t="s">
        <v>2870</v>
      </c>
      <c r="G8166" s="53" t="s">
        <v>144</v>
      </c>
      <c r="H8166" s="53" t="s">
        <v>89</v>
      </c>
      <c r="I8166" s="26">
        <v>0</v>
      </c>
      <c r="J8166" s="26">
        <v>0</v>
      </c>
      <c r="K8166" s="26">
        <v>0</v>
      </c>
      <c r="L8166" s="26">
        <f t="shared" si="7550"/>
        <v>0</v>
      </c>
      <c r="M8166" s="26"/>
      <c r="N8166" s="26"/>
      <c r="O8166" s="26"/>
      <c r="P8166" s="26">
        <f t="shared" si="7553"/>
        <v>0</v>
      </c>
      <c r="Q8166" s="26" t="str">
        <f t="shared" si="7554"/>
        <v>-</v>
      </c>
      <c r="R8166" s="90"/>
      <c r="S8166" s="90"/>
      <c r="T8166" s="90"/>
      <c r="U8166" s="90"/>
      <c r="V8166" s="90"/>
      <c r="W8166" s="90"/>
      <c r="X8166" s="90"/>
      <c r="Y8166" s="90"/>
    </row>
    <row r="8167" spans="1:25" ht="15" customHeight="1" x14ac:dyDescent="0.25">
      <c r="A8167" s="64" t="s">
        <v>2466</v>
      </c>
      <c r="B8167" s="64" t="s">
        <v>81</v>
      </c>
      <c r="C8167" s="64" t="s">
        <v>1161</v>
      </c>
      <c r="D8167" s="64" t="s">
        <v>2865</v>
      </c>
      <c r="E8167" s="20" t="s">
        <v>23</v>
      </c>
      <c r="F8167" s="64" t="s">
        <v>2871</v>
      </c>
      <c r="G8167" s="53" t="s">
        <v>144</v>
      </c>
      <c r="H8167" s="53" t="s">
        <v>29</v>
      </c>
      <c r="I8167" s="26">
        <v>5000</v>
      </c>
      <c r="J8167" s="26">
        <v>5000</v>
      </c>
      <c r="K8167" s="26">
        <v>5000</v>
      </c>
      <c r="L8167" s="26">
        <f t="shared" si="7550"/>
        <v>0</v>
      </c>
      <c r="M8167" s="26"/>
      <c r="N8167" s="26"/>
      <c r="O8167" s="26"/>
      <c r="P8167" s="26">
        <f t="shared" si="7553"/>
        <v>5000</v>
      </c>
      <c r="Q8167" s="26">
        <f t="shared" si="7554"/>
        <v>100</v>
      </c>
      <c r="R8167" s="90"/>
      <c r="S8167" s="90"/>
      <c r="T8167" s="90"/>
      <c r="U8167" s="90"/>
      <c r="V8167" s="90"/>
      <c r="W8167" s="90"/>
      <c r="X8167" s="90"/>
      <c r="Y8167" s="90"/>
    </row>
    <row r="8168" spans="1:25" ht="15" customHeight="1" x14ac:dyDescent="0.25">
      <c r="A8168" s="63" t="s">
        <v>2466</v>
      </c>
      <c r="B8168" s="63" t="s">
        <v>81</v>
      </c>
      <c r="C8168" s="63" t="s">
        <v>1161</v>
      </c>
      <c r="D8168" s="63" t="s">
        <v>2865</v>
      </c>
      <c r="E8168" s="65" t="s">
        <v>30</v>
      </c>
      <c r="F8168" s="65" t="s">
        <v>1</v>
      </c>
      <c r="G8168" s="65" t="s">
        <v>1</v>
      </c>
      <c r="H8168" s="65" t="s">
        <v>31</v>
      </c>
      <c r="I8168" s="31">
        <f t="shared" ref="I8168:K8168" si="7576">SUM(I8169)</f>
        <v>55322</v>
      </c>
      <c r="J8168" s="31">
        <f t="shared" si="7576"/>
        <v>55322</v>
      </c>
      <c r="K8168" s="31">
        <f t="shared" si="7576"/>
        <v>35000</v>
      </c>
      <c r="L8168" s="31">
        <f t="shared" si="7550"/>
        <v>14100</v>
      </c>
      <c r="M8168" s="31">
        <f t="shared" ref="M8168" si="7577">SUM(M8169)</f>
        <v>4700</v>
      </c>
      <c r="N8168" s="31">
        <f t="shared" ref="N8168:O8168" si="7578">SUM(N8169)</f>
        <v>4700</v>
      </c>
      <c r="O8168" s="31">
        <f t="shared" si="7578"/>
        <v>4700</v>
      </c>
      <c r="P8168" s="31">
        <f t="shared" si="7553"/>
        <v>49100</v>
      </c>
      <c r="Q8168" s="31">
        <f t="shared" si="7554"/>
        <v>88.753118108528255</v>
      </c>
      <c r="R8168" s="94"/>
      <c r="S8168" s="94"/>
      <c r="T8168" s="94"/>
      <c r="U8168" s="94"/>
      <c r="V8168" s="94"/>
      <c r="W8168" s="94"/>
      <c r="X8168" s="94"/>
      <c r="Y8168" s="94"/>
    </row>
    <row r="8169" spans="1:25" ht="15" customHeight="1" x14ac:dyDescent="0.25">
      <c r="A8169" s="64" t="s">
        <v>2466</v>
      </c>
      <c r="B8169" s="64" t="s">
        <v>81</v>
      </c>
      <c r="C8169" s="64" t="s">
        <v>1161</v>
      </c>
      <c r="D8169" s="64" t="s">
        <v>2865</v>
      </c>
      <c r="E8169" s="20" t="s">
        <v>33</v>
      </c>
      <c r="F8169" s="64"/>
      <c r="G8169" s="53" t="s">
        <v>144</v>
      </c>
      <c r="H8169" s="53" t="s">
        <v>32</v>
      </c>
      <c r="I8169" s="26">
        <v>55322</v>
      </c>
      <c r="J8169" s="26">
        <v>55322</v>
      </c>
      <c r="K8169" s="26">
        <v>35000</v>
      </c>
      <c r="L8169" s="26">
        <f t="shared" si="7550"/>
        <v>14100</v>
      </c>
      <c r="M8169" s="26">
        <v>4700</v>
      </c>
      <c r="N8169" s="26">
        <v>4700</v>
      </c>
      <c r="O8169" s="26">
        <v>4700</v>
      </c>
      <c r="P8169" s="26">
        <f t="shared" si="7553"/>
        <v>49100</v>
      </c>
      <c r="Q8169" s="26">
        <f t="shared" si="7554"/>
        <v>88.753118108528255</v>
      </c>
      <c r="R8169" s="90"/>
      <c r="S8169" s="90"/>
      <c r="T8169" s="90"/>
      <c r="U8169" s="90"/>
      <c r="V8169" s="90"/>
      <c r="W8169" s="90"/>
      <c r="X8169" s="90"/>
      <c r="Y8169" s="90"/>
    </row>
    <row r="8170" spans="1:25" ht="15" customHeight="1" x14ac:dyDescent="0.25">
      <c r="A8170" s="63" t="s">
        <v>2466</v>
      </c>
      <c r="B8170" s="63" t="s">
        <v>81</v>
      </c>
      <c r="C8170" s="63" t="s">
        <v>1161</v>
      </c>
      <c r="D8170" s="63" t="s">
        <v>2865</v>
      </c>
      <c r="E8170" s="65" t="s">
        <v>34</v>
      </c>
      <c r="F8170" s="65" t="s">
        <v>1</v>
      </c>
      <c r="G8170" s="65" t="s">
        <v>1</v>
      </c>
      <c r="H8170" s="65" t="s">
        <v>35</v>
      </c>
      <c r="I8170" s="31">
        <f t="shared" ref="I8170:K8170" si="7579">SUM(I8171:I8179)</f>
        <v>232799</v>
      </c>
      <c r="J8170" s="31">
        <f t="shared" si="7579"/>
        <v>232799</v>
      </c>
      <c r="K8170" s="31">
        <f t="shared" si="7579"/>
        <v>108600</v>
      </c>
      <c r="L8170" s="31">
        <f t="shared" si="7550"/>
        <v>49590</v>
      </c>
      <c r="M8170" s="31">
        <f t="shared" ref="M8170" si="7580">SUM(M8171:M8179)</f>
        <v>16490</v>
      </c>
      <c r="N8170" s="31">
        <f t="shared" ref="N8170:O8170" si="7581">SUM(N8171:N8179)</f>
        <v>16550</v>
      </c>
      <c r="O8170" s="31">
        <f t="shared" si="7581"/>
        <v>16550</v>
      </c>
      <c r="P8170" s="31">
        <f t="shared" si="7553"/>
        <v>158190</v>
      </c>
      <c r="Q8170" s="31">
        <f t="shared" si="7554"/>
        <v>67.951322814960548</v>
      </c>
      <c r="R8170" s="94"/>
      <c r="S8170" s="94"/>
      <c r="T8170" s="94"/>
      <c r="U8170" s="94"/>
      <c r="V8170" s="94"/>
      <c r="W8170" s="94"/>
      <c r="X8170" s="94"/>
      <c r="Y8170" s="94"/>
    </row>
    <row r="8171" spans="1:25" ht="15" customHeight="1" x14ac:dyDescent="0.25">
      <c r="A8171" s="64" t="s">
        <v>2466</v>
      </c>
      <c r="B8171" s="64" t="s">
        <v>81</v>
      </c>
      <c r="C8171" s="64" t="s">
        <v>1161</v>
      </c>
      <c r="D8171" s="64" t="s">
        <v>2865</v>
      </c>
      <c r="E8171" s="20" t="s">
        <v>38</v>
      </c>
      <c r="F8171" s="64"/>
      <c r="G8171" s="53" t="s">
        <v>144</v>
      </c>
      <c r="H8171" s="53" t="s">
        <v>37</v>
      </c>
      <c r="I8171" s="26">
        <v>4200</v>
      </c>
      <c r="J8171" s="26">
        <v>4200</v>
      </c>
      <c r="K8171" s="26">
        <v>4200</v>
      </c>
      <c r="L8171" s="26">
        <f t="shared" si="7550"/>
        <v>0</v>
      </c>
      <c r="M8171" s="26"/>
      <c r="N8171" s="26"/>
      <c r="O8171" s="26"/>
      <c r="P8171" s="26">
        <f t="shared" si="7553"/>
        <v>4200</v>
      </c>
      <c r="Q8171" s="26">
        <f t="shared" si="7554"/>
        <v>100</v>
      </c>
      <c r="R8171" s="90"/>
      <c r="S8171" s="90"/>
      <c r="T8171" s="90"/>
      <c r="U8171" s="90"/>
      <c r="V8171" s="90"/>
      <c r="W8171" s="90"/>
      <c r="X8171" s="90"/>
      <c r="Y8171" s="90"/>
    </row>
    <row r="8172" spans="1:25" ht="15" customHeight="1" x14ac:dyDescent="0.25">
      <c r="A8172" s="64" t="s">
        <v>2466</v>
      </c>
      <c r="B8172" s="64" t="s">
        <v>81</v>
      </c>
      <c r="C8172" s="64" t="s">
        <v>1161</v>
      </c>
      <c r="D8172" s="64" t="s">
        <v>2865</v>
      </c>
      <c r="E8172" s="20" t="s">
        <v>298</v>
      </c>
      <c r="F8172" s="64"/>
      <c r="G8172" s="53" t="s">
        <v>144</v>
      </c>
      <c r="H8172" s="53" t="s">
        <v>297</v>
      </c>
      <c r="I8172" s="26">
        <v>12445</v>
      </c>
      <c r="J8172" s="26">
        <v>12445</v>
      </c>
      <c r="K8172" s="26">
        <v>7000</v>
      </c>
      <c r="L8172" s="26">
        <f t="shared" si="7550"/>
        <v>3240</v>
      </c>
      <c r="M8172" s="26">
        <v>1040</v>
      </c>
      <c r="N8172" s="26">
        <v>1100</v>
      </c>
      <c r="O8172" s="26">
        <v>1100</v>
      </c>
      <c r="P8172" s="26">
        <f t="shared" si="7553"/>
        <v>10240</v>
      </c>
      <c r="Q8172" s="26">
        <f t="shared" si="7554"/>
        <v>82.282040980313383</v>
      </c>
      <c r="R8172" s="90"/>
      <c r="S8172" s="90"/>
      <c r="T8172" s="90"/>
      <c r="U8172" s="90"/>
      <c r="V8172" s="90"/>
      <c r="W8172" s="90"/>
      <c r="X8172" s="90"/>
      <c r="Y8172" s="90"/>
    </row>
    <row r="8173" spans="1:25" ht="15" customHeight="1" x14ac:dyDescent="0.25">
      <c r="A8173" s="64" t="s">
        <v>2466</v>
      </c>
      <c r="B8173" s="64" t="s">
        <v>81</v>
      </c>
      <c r="C8173" s="64" t="s">
        <v>1161</v>
      </c>
      <c r="D8173" s="64" t="s">
        <v>2865</v>
      </c>
      <c r="E8173" s="20" t="s">
        <v>301</v>
      </c>
      <c r="F8173" s="64"/>
      <c r="G8173" s="53" t="s">
        <v>144</v>
      </c>
      <c r="H8173" s="53" t="s">
        <v>300</v>
      </c>
      <c r="I8173" s="26">
        <v>10709</v>
      </c>
      <c r="J8173" s="26">
        <v>10709</v>
      </c>
      <c r="K8173" s="26">
        <v>6000</v>
      </c>
      <c r="L8173" s="26">
        <f t="shared" si="7550"/>
        <v>2700</v>
      </c>
      <c r="M8173" s="26">
        <v>900</v>
      </c>
      <c r="N8173" s="26">
        <v>900</v>
      </c>
      <c r="O8173" s="26">
        <v>900</v>
      </c>
      <c r="P8173" s="26">
        <f t="shared" si="7553"/>
        <v>8700</v>
      </c>
      <c r="Q8173" s="26">
        <f t="shared" si="7554"/>
        <v>81.240078438696429</v>
      </c>
      <c r="R8173" s="90"/>
      <c r="S8173" s="90"/>
      <c r="T8173" s="90"/>
      <c r="U8173" s="90"/>
      <c r="V8173" s="90"/>
      <c r="W8173" s="90"/>
      <c r="X8173" s="90"/>
      <c r="Y8173" s="90"/>
    </row>
    <row r="8174" spans="1:25" ht="15" customHeight="1" x14ac:dyDescent="0.25">
      <c r="A8174" s="64" t="s">
        <v>2466</v>
      </c>
      <c r="B8174" s="64" t="s">
        <v>81</v>
      </c>
      <c r="C8174" s="64" t="s">
        <v>1161</v>
      </c>
      <c r="D8174" s="64" t="s">
        <v>2865</v>
      </c>
      <c r="E8174" s="20" t="s">
        <v>218</v>
      </c>
      <c r="F8174" s="64"/>
      <c r="G8174" s="53" t="s">
        <v>144</v>
      </c>
      <c r="H8174" s="53" t="s">
        <v>217</v>
      </c>
      <c r="I8174" s="26">
        <v>12000</v>
      </c>
      <c r="J8174" s="26">
        <v>12000</v>
      </c>
      <c r="K8174" s="26">
        <v>6000</v>
      </c>
      <c r="L8174" s="26">
        <f t="shared" si="7550"/>
        <v>3000</v>
      </c>
      <c r="M8174" s="26">
        <v>1000</v>
      </c>
      <c r="N8174" s="26">
        <v>1000</v>
      </c>
      <c r="O8174" s="26">
        <v>1000</v>
      </c>
      <c r="P8174" s="26">
        <f t="shared" si="7553"/>
        <v>9000</v>
      </c>
      <c r="Q8174" s="26">
        <f t="shared" si="7554"/>
        <v>75</v>
      </c>
      <c r="R8174" s="90"/>
      <c r="S8174" s="90"/>
      <c r="T8174" s="90"/>
      <c r="U8174" s="90"/>
      <c r="V8174" s="90"/>
      <c r="W8174" s="90"/>
      <c r="X8174" s="90"/>
      <c r="Y8174" s="90"/>
    </row>
    <row r="8175" spans="1:25" ht="15" customHeight="1" x14ac:dyDescent="0.25">
      <c r="A8175" s="64" t="s">
        <v>2466</v>
      </c>
      <c r="B8175" s="64" t="s">
        <v>81</v>
      </c>
      <c r="C8175" s="64" t="s">
        <v>1161</v>
      </c>
      <c r="D8175" s="64" t="s">
        <v>2865</v>
      </c>
      <c r="E8175" s="20" t="s">
        <v>303</v>
      </c>
      <c r="F8175" s="64"/>
      <c r="G8175" s="53" t="s">
        <v>144</v>
      </c>
      <c r="H8175" s="53" t="s">
        <v>302</v>
      </c>
      <c r="I8175" s="26">
        <v>1500</v>
      </c>
      <c r="J8175" s="26">
        <v>1500</v>
      </c>
      <c r="K8175" s="26">
        <v>900</v>
      </c>
      <c r="L8175" s="26">
        <f t="shared" si="7550"/>
        <v>450</v>
      </c>
      <c r="M8175" s="26">
        <v>150</v>
      </c>
      <c r="N8175" s="26">
        <v>150</v>
      </c>
      <c r="O8175" s="26">
        <v>150</v>
      </c>
      <c r="P8175" s="26">
        <f t="shared" si="7553"/>
        <v>1350</v>
      </c>
      <c r="Q8175" s="26">
        <f t="shared" si="7554"/>
        <v>90</v>
      </c>
      <c r="R8175" s="90"/>
      <c r="S8175" s="90"/>
      <c r="T8175" s="90"/>
      <c r="U8175" s="90"/>
      <c r="V8175" s="90"/>
      <c r="W8175" s="90"/>
      <c r="X8175" s="90"/>
      <c r="Y8175" s="90"/>
    </row>
    <row r="8176" spans="1:25" ht="15" customHeight="1" x14ac:dyDescent="0.25">
      <c r="A8176" s="64" t="s">
        <v>2466</v>
      </c>
      <c r="B8176" s="64" t="s">
        <v>81</v>
      </c>
      <c r="C8176" s="64" t="s">
        <v>1161</v>
      </c>
      <c r="D8176" s="64" t="s">
        <v>2865</v>
      </c>
      <c r="E8176" s="20" t="s">
        <v>305</v>
      </c>
      <c r="F8176" s="64"/>
      <c r="G8176" s="53" t="s">
        <v>144</v>
      </c>
      <c r="H8176" s="53" t="s">
        <v>304</v>
      </c>
      <c r="I8176" s="26">
        <v>57000</v>
      </c>
      <c r="J8176" s="26">
        <v>57000</v>
      </c>
      <c r="K8176" s="26">
        <v>15200</v>
      </c>
      <c r="L8176" s="26">
        <f t="shared" si="7550"/>
        <v>3600</v>
      </c>
      <c r="M8176" s="26">
        <v>1200</v>
      </c>
      <c r="N8176" s="26">
        <v>1200</v>
      </c>
      <c r="O8176" s="26">
        <v>1200</v>
      </c>
      <c r="P8176" s="26">
        <f t="shared" si="7553"/>
        <v>18800</v>
      </c>
      <c r="Q8176" s="26">
        <f t="shared" si="7554"/>
        <v>32.982456140350877</v>
      </c>
      <c r="R8176" s="90"/>
      <c r="S8176" s="90"/>
      <c r="T8176" s="90"/>
      <c r="U8176" s="90"/>
      <c r="V8176" s="90"/>
      <c r="W8176" s="90"/>
      <c r="X8176" s="90"/>
      <c r="Y8176" s="90"/>
    </row>
    <row r="8177" spans="1:25" ht="15" customHeight="1" x14ac:dyDescent="0.25">
      <c r="A8177" s="64" t="s">
        <v>2466</v>
      </c>
      <c r="B8177" s="64" t="s">
        <v>81</v>
      </c>
      <c r="C8177" s="64" t="s">
        <v>1161</v>
      </c>
      <c r="D8177" s="64" t="s">
        <v>2865</v>
      </c>
      <c r="E8177" s="20" t="s">
        <v>308</v>
      </c>
      <c r="F8177" s="64"/>
      <c r="G8177" s="53" t="s">
        <v>144</v>
      </c>
      <c r="H8177" s="53" t="s">
        <v>307</v>
      </c>
      <c r="I8177" s="26">
        <v>80000</v>
      </c>
      <c r="J8177" s="26">
        <v>80000</v>
      </c>
      <c r="K8177" s="26">
        <v>42000</v>
      </c>
      <c r="L8177" s="26">
        <f t="shared" si="7550"/>
        <v>20100</v>
      </c>
      <c r="M8177" s="26">
        <v>6700</v>
      </c>
      <c r="N8177" s="26">
        <v>6700</v>
      </c>
      <c r="O8177" s="26">
        <v>6700</v>
      </c>
      <c r="P8177" s="26">
        <f t="shared" si="7553"/>
        <v>62100</v>
      </c>
      <c r="Q8177" s="26">
        <f t="shared" si="7554"/>
        <v>77.625</v>
      </c>
      <c r="R8177" s="90"/>
      <c r="S8177" s="90"/>
      <c r="T8177" s="90"/>
      <c r="U8177" s="90"/>
      <c r="V8177" s="90"/>
      <c r="W8177" s="90"/>
      <c r="X8177" s="90"/>
      <c r="Y8177" s="90"/>
    </row>
    <row r="8178" spans="1:25" ht="15" customHeight="1" x14ac:dyDescent="0.25">
      <c r="A8178" s="64" t="s">
        <v>2466</v>
      </c>
      <c r="B8178" s="64" t="s">
        <v>81</v>
      </c>
      <c r="C8178" s="64" t="s">
        <v>1161</v>
      </c>
      <c r="D8178" s="64" t="s">
        <v>2865</v>
      </c>
      <c r="E8178" s="20" t="s">
        <v>311</v>
      </c>
      <c r="F8178" s="64"/>
      <c r="G8178" s="53" t="s">
        <v>144</v>
      </c>
      <c r="H8178" s="53" t="s">
        <v>310</v>
      </c>
      <c r="I8178" s="26">
        <v>4489</v>
      </c>
      <c r="J8178" s="26">
        <v>4489</v>
      </c>
      <c r="K8178" s="26">
        <v>2250</v>
      </c>
      <c r="L8178" s="26">
        <f t="shared" si="7550"/>
        <v>1200</v>
      </c>
      <c r="M8178" s="26">
        <v>400</v>
      </c>
      <c r="N8178" s="26">
        <v>400</v>
      </c>
      <c r="O8178" s="26">
        <v>400</v>
      </c>
      <c r="P8178" s="26">
        <f t="shared" si="7553"/>
        <v>3450</v>
      </c>
      <c r="Q8178" s="26">
        <f t="shared" si="7554"/>
        <v>76.854533303631101</v>
      </c>
      <c r="R8178" s="90"/>
      <c r="S8178" s="90"/>
      <c r="T8178" s="90"/>
      <c r="U8178" s="90"/>
      <c r="V8178" s="90"/>
      <c r="W8178" s="90"/>
      <c r="X8178" s="90"/>
      <c r="Y8178" s="90"/>
    </row>
    <row r="8179" spans="1:25" ht="15" customHeight="1" x14ac:dyDescent="0.25">
      <c r="A8179" s="63" t="s">
        <v>2466</v>
      </c>
      <c r="B8179" s="63" t="s">
        <v>81</v>
      </c>
      <c r="C8179" s="63" t="s">
        <v>1161</v>
      </c>
      <c r="D8179" s="63" t="s">
        <v>2865</v>
      </c>
      <c r="E8179" s="63" t="s">
        <v>39</v>
      </c>
      <c r="F8179" s="64" t="s">
        <v>1</v>
      </c>
      <c r="G8179" s="53" t="s">
        <v>1</v>
      </c>
      <c r="H8179" s="65" t="s">
        <v>40</v>
      </c>
      <c r="I8179" s="31">
        <f t="shared" ref="I8179:K8179" si="7582">SUM(I8180:I8182)</f>
        <v>50456</v>
      </c>
      <c r="J8179" s="31">
        <f t="shared" si="7582"/>
        <v>50456</v>
      </c>
      <c r="K8179" s="31">
        <f t="shared" si="7582"/>
        <v>25050</v>
      </c>
      <c r="L8179" s="31">
        <f t="shared" si="7550"/>
        <v>15300</v>
      </c>
      <c r="M8179" s="31">
        <f t="shared" ref="M8179" si="7583">SUM(M8180:M8182)</f>
        <v>5100</v>
      </c>
      <c r="N8179" s="31">
        <f t="shared" ref="N8179:O8179" si="7584">SUM(N8180:N8182)</f>
        <v>5100</v>
      </c>
      <c r="O8179" s="31">
        <f t="shared" si="7584"/>
        <v>5100</v>
      </c>
      <c r="P8179" s="31">
        <f t="shared" si="7553"/>
        <v>40350</v>
      </c>
      <c r="Q8179" s="31">
        <f t="shared" si="7554"/>
        <v>79.970667512287932</v>
      </c>
      <c r="R8179" s="94"/>
      <c r="S8179" s="94"/>
      <c r="T8179" s="94"/>
      <c r="U8179" s="94"/>
      <c r="V8179" s="94"/>
      <c r="W8179" s="94"/>
      <c r="X8179" s="94"/>
      <c r="Y8179" s="94"/>
    </row>
    <row r="8180" spans="1:25" ht="15" customHeight="1" x14ac:dyDescent="0.25">
      <c r="A8180" s="64" t="s">
        <v>2466</v>
      </c>
      <c r="B8180" s="64" t="s">
        <v>81</v>
      </c>
      <c r="C8180" s="64" t="s">
        <v>1161</v>
      </c>
      <c r="D8180" s="64" t="s">
        <v>2865</v>
      </c>
      <c r="E8180" s="20" t="s">
        <v>41</v>
      </c>
      <c r="F8180" s="64"/>
      <c r="G8180" s="53" t="s">
        <v>144</v>
      </c>
      <c r="H8180" s="53" t="s">
        <v>40</v>
      </c>
      <c r="I8180" s="26">
        <v>47901</v>
      </c>
      <c r="J8180" s="26">
        <v>47901</v>
      </c>
      <c r="K8180" s="26">
        <v>24000</v>
      </c>
      <c r="L8180" s="26">
        <f t="shared" si="7550"/>
        <v>15000</v>
      </c>
      <c r="M8180" s="26">
        <v>5000</v>
      </c>
      <c r="N8180" s="26">
        <v>5000</v>
      </c>
      <c r="O8180" s="26">
        <v>5000</v>
      </c>
      <c r="P8180" s="26">
        <f t="shared" si="7553"/>
        <v>39000</v>
      </c>
      <c r="Q8180" s="26">
        <f t="shared" si="7554"/>
        <v>81.417924469217766</v>
      </c>
      <c r="R8180" s="90"/>
      <c r="S8180" s="90"/>
      <c r="T8180" s="90"/>
      <c r="U8180" s="90"/>
      <c r="V8180" s="90"/>
      <c r="W8180" s="90"/>
      <c r="X8180" s="90"/>
      <c r="Y8180" s="90"/>
    </row>
    <row r="8181" spans="1:25" ht="15" customHeight="1" x14ac:dyDescent="0.25">
      <c r="A8181" s="64" t="s">
        <v>2466</v>
      </c>
      <c r="B8181" s="64" t="s">
        <v>81</v>
      </c>
      <c r="C8181" s="64" t="s">
        <v>1161</v>
      </c>
      <c r="D8181" s="64" t="s">
        <v>2865</v>
      </c>
      <c r="E8181" s="20" t="s">
        <v>41</v>
      </c>
      <c r="F8181" s="64" t="s">
        <v>2872</v>
      </c>
      <c r="G8181" s="53" t="s">
        <v>144</v>
      </c>
      <c r="H8181" s="53" t="s">
        <v>49</v>
      </c>
      <c r="I8181" s="26">
        <v>1555</v>
      </c>
      <c r="J8181" s="26">
        <v>1555</v>
      </c>
      <c r="K8181" s="26">
        <v>1050</v>
      </c>
      <c r="L8181" s="26">
        <f t="shared" si="7550"/>
        <v>300</v>
      </c>
      <c r="M8181" s="26">
        <v>100</v>
      </c>
      <c r="N8181" s="26">
        <v>100</v>
      </c>
      <c r="O8181" s="26">
        <v>100</v>
      </c>
      <c r="P8181" s="26">
        <f t="shared" si="7553"/>
        <v>1350</v>
      </c>
      <c r="Q8181" s="26">
        <f t="shared" si="7554"/>
        <v>86.816720257234721</v>
      </c>
      <c r="R8181" s="90"/>
      <c r="S8181" s="90"/>
      <c r="T8181" s="90"/>
      <c r="U8181" s="90"/>
      <c r="V8181" s="90"/>
      <c r="W8181" s="90"/>
      <c r="X8181" s="90"/>
      <c r="Y8181" s="90"/>
    </row>
    <row r="8182" spans="1:25" ht="22.5" customHeight="1" x14ac:dyDescent="0.25">
      <c r="A8182" s="64" t="s">
        <v>2466</v>
      </c>
      <c r="B8182" s="64" t="s">
        <v>81</v>
      </c>
      <c r="C8182" s="64" t="s">
        <v>1161</v>
      </c>
      <c r="D8182" s="64" t="s">
        <v>2865</v>
      </c>
      <c r="E8182" s="20" t="s">
        <v>41</v>
      </c>
      <c r="F8182" s="64" t="s">
        <v>2873</v>
      </c>
      <c r="G8182" s="53" t="s">
        <v>144</v>
      </c>
      <c r="H8182" s="53" t="s">
        <v>55</v>
      </c>
      <c r="I8182" s="26">
        <v>1000</v>
      </c>
      <c r="J8182" s="26">
        <v>1000</v>
      </c>
      <c r="K8182" s="26">
        <v>0</v>
      </c>
      <c r="L8182" s="26">
        <f t="shared" si="7550"/>
        <v>0</v>
      </c>
      <c r="M8182" s="26"/>
      <c r="N8182" s="26"/>
      <c r="O8182" s="26"/>
      <c r="P8182" s="26">
        <f t="shared" si="7553"/>
        <v>0</v>
      </c>
      <c r="Q8182" s="26">
        <f t="shared" si="7554"/>
        <v>0</v>
      </c>
      <c r="R8182" s="90"/>
      <c r="S8182" s="90"/>
      <c r="T8182" s="90"/>
      <c r="U8182" s="90"/>
      <c r="V8182" s="90"/>
      <c r="W8182" s="90"/>
      <c r="X8182" s="90"/>
      <c r="Y8182" s="90"/>
    </row>
    <row r="8183" spans="1:25" ht="22.5" customHeight="1" x14ac:dyDescent="0.25">
      <c r="A8183" s="63" t="s">
        <v>1</v>
      </c>
      <c r="B8183" s="63" t="s">
        <v>1</v>
      </c>
      <c r="C8183" s="63" t="s">
        <v>1</v>
      </c>
      <c r="D8183" s="65" t="s">
        <v>1</v>
      </c>
      <c r="E8183" s="65" t="s">
        <v>1</v>
      </c>
      <c r="F8183" s="65" t="s">
        <v>1</v>
      </c>
      <c r="G8183" s="65" t="s">
        <v>1</v>
      </c>
      <c r="H8183" s="66" t="s">
        <v>56</v>
      </c>
      <c r="I8183" s="30">
        <f t="shared" ref="I8183:K8184" si="7585">SUM(I8184)</f>
        <v>100</v>
      </c>
      <c r="J8183" s="30">
        <f t="shared" si="7585"/>
        <v>100</v>
      </c>
      <c r="K8183" s="30">
        <f t="shared" si="7585"/>
        <v>0</v>
      </c>
      <c r="L8183" s="30">
        <f t="shared" si="7550"/>
        <v>0</v>
      </c>
      <c r="M8183" s="30">
        <f t="shared" ref="M8183:M8184" si="7586">SUM(M8184)</f>
        <v>0</v>
      </c>
      <c r="N8183" s="30">
        <f t="shared" ref="N8183:O8184" si="7587">SUM(N8184)</f>
        <v>0</v>
      </c>
      <c r="O8183" s="30">
        <f t="shared" si="7587"/>
        <v>0</v>
      </c>
      <c r="P8183" s="30">
        <f t="shared" si="7553"/>
        <v>0</v>
      </c>
      <c r="Q8183" s="30">
        <f t="shared" si="7554"/>
        <v>0</v>
      </c>
      <c r="R8183" s="93"/>
      <c r="S8183" s="93"/>
      <c r="T8183" s="93"/>
      <c r="U8183" s="93"/>
      <c r="V8183" s="93"/>
      <c r="W8183" s="93"/>
      <c r="X8183" s="93"/>
      <c r="Y8183" s="93"/>
    </row>
    <row r="8184" spans="1:25" ht="15" customHeight="1" x14ac:dyDescent="0.25">
      <c r="A8184" s="63" t="s">
        <v>2466</v>
      </c>
      <c r="B8184" s="63" t="s">
        <v>81</v>
      </c>
      <c r="C8184" s="63" t="s">
        <v>1161</v>
      </c>
      <c r="D8184" s="63" t="s">
        <v>2865</v>
      </c>
      <c r="E8184" s="65" t="s">
        <v>57</v>
      </c>
      <c r="F8184" s="65" t="s">
        <v>1</v>
      </c>
      <c r="G8184" s="65" t="s">
        <v>1</v>
      </c>
      <c r="H8184" s="65" t="s">
        <v>58</v>
      </c>
      <c r="I8184" s="31">
        <f t="shared" si="7585"/>
        <v>100</v>
      </c>
      <c r="J8184" s="31">
        <f t="shared" si="7585"/>
        <v>100</v>
      </c>
      <c r="K8184" s="31">
        <f t="shared" si="7585"/>
        <v>0</v>
      </c>
      <c r="L8184" s="31">
        <f t="shared" si="7550"/>
        <v>0</v>
      </c>
      <c r="M8184" s="31">
        <f t="shared" si="7586"/>
        <v>0</v>
      </c>
      <c r="N8184" s="31">
        <f t="shared" si="7587"/>
        <v>0</v>
      </c>
      <c r="O8184" s="31">
        <f t="shared" si="7587"/>
        <v>0</v>
      </c>
      <c r="P8184" s="31">
        <f t="shared" si="7553"/>
        <v>0</v>
      </c>
      <c r="Q8184" s="31">
        <f t="shared" si="7554"/>
        <v>0</v>
      </c>
      <c r="R8184" s="94"/>
      <c r="S8184" s="94"/>
      <c r="T8184" s="94"/>
      <c r="U8184" s="94"/>
      <c r="V8184" s="94"/>
      <c r="W8184" s="94"/>
      <c r="X8184" s="94"/>
      <c r="Y8184" s="94"/>
    </row>
    <row r="8185" spans="1:25" ht="15" customHeight="1" x14ac:dyDescent="0.25">
      <c r="A8185" s="64" t="s">
        <v>2466</v>
      </c>
      <c r="B8185" s="64" t="s">
        <v>81</v>
      </c>
      <c r="C8185" s="64" t="s">
        <v>1161</v>
      </c>
      <c r="D8185" s="64" t="s">
        <v>2865</v>
      </c>
      <c r="E8185" s="20" t="s">
        <v>68</v>
      </c>
      <c r="F8185" s="64"/>
      <c r="G8185" s="53" t="s">
        <v>144</v>
      </c>
      <c r="H8185" s="53" t="s">
        <v>67</v>
      </c>
      <c r="I8185" s="26">
        <v>100</v>
      </c>
      <c r="J8185" s="26">
        <v>100</v>
      </c>
      <c r="K8185" s="26">
        <v>0</v>
      </c>
      <c r="L8185" s="26">
        <f t="shared" si="7550"/>
        <v>0</v>
      </c>
      <c r="M8185" s="26"/>
      <c r="N8185" s="26"/>
      <c r="O8185" s="26"/>
      <c r="P8185" s="26">
        <f t="shared" si="7553"/>
        <v>0</v>
      </c>
      <c r="Q8185" s="26">
        <f t="shared" si="7554"/>
        <v>0</v>
      </c>
      <c r="R8185" s="90"/>
      <c r="S8185" s="90"/>
      <c r="T8185" s="90"/>
      <c r="U8185" s="90"/>
      <c r="V8185" s="90"/>
      <c r="W8185" s="90"/>
      <c r="X8185" s="90"/>
      <c r="Y8185" s="90"/>
    </row>
    <row r="8186" spans="1:25" ht="22.5" customHeight="1" x14ac:dyDescent="0.25">
      <c r="A8186" s="63" t="s">
        <v>1</v>
      </c>
      <c r="B8186" s="63" t="s">
        <v>1</v>
      </c>
      <c r="C8186" s="63" t="s">
        <v>1</v>
      </c>
      <c r="D8186" s="65" t="s">
        <v>1</v>
      </c>
      <c r="E8186" s="65" t="s">
        <v>1</v>
      </c>
      <c r="F8186" s="65" t="s">
        <v>1</v>
      </c>
      <c r="G8186" s="65" t="s">
        <v>1</v>
      </c>
      <c r="H8186" s="66" t="s">
        <v>69</v>
      </c>
      <c r="I8186" s="30">
        <f t="shared" ref="I8186:K8187" si="7588">SUM(I8187)</f>
        <v>40000</v>
      </c>
      <c r="J8186" s="30">
        <f t="shared" si="7588"/>
        <v>40000</v>
      </c>
      <c r="K8186" s="30">
        <f t="shared" si="7588"/>
        <v>0</v>
      </c>
      <c r="L8186" s="30">
        <f t="shared" si="7550"/>
        <v>20000</v>
      </c>
      <c r="M8186" s="30">
        <f t="shared" ref="M8186:M8187" si="7589">SUM(M8187)</f>
        <v>20000</v>
      </c>
      <c r="N8186" s="30">
        <f t="shared" ref="N8186:O8187" si="7590">SUM(N8187)</f>
        <v>0</v>
      </c>
      <c r="O8186" s="30">
        <f t="shared" si="7590"/>
        <v>0</v>
      </c>
      <c r="P8186" s="30">
        <f t="shared" si="7553"/>
        <v>20000</v>
      </c>
      <c r="Q8186" s="30">
        <f t="shared" si="7554"/>
        <v>50</v>
      </c>
      <c r="R8186" s="93"/>
      <c r="S8186" s="93"/>
      <c r="T8186" s="93"/>
      <c r="U8186" s="93"/>
      <c r="V8186" s="93"/>
      <c r="W8186" s="93"/>
      <c r="X8186" s="93"/>
      <c r="Y8186" s="93"/>
    </row>
    <row r="8187" spans="1:25" ht="15" customHeight="1" x14ac:dyDescent="0.25">
      <c r="A8187" s="63" t="s">
        <v>2466</v>
      </c>
      <c r="B8187" s="63" t="s">
        <v>81</v>
      </c>
      <c r="C8187" s="63" t="s">
        <v>1161</v>
      </c>
      <c r="D8187" s="63" t="s">
        <v>2865</v>
      </c>
      <c r="E8187" s="65" t="s">
        <v>70</v>
      </c>
      <c r="F8187" s="65" t="s">
        <v>1</v>
      </c>
      <c r="G8187" s="65" t="s">
        <v>1</v>
      </c>
      <c r="H8187" s="65" t="s">
        <v>71</v>
      </c>
      <c r="I8187" s="31">
        <f t="shared" si="7588"/>
        <v>40000</v>
      </c>
      <c r="J8187" s="31">
        <f t="shared" si="7588"/>
        <v>40000</v>
      </c>
      <c r="K8187" s="31">
        <f t="shared" si="7588"/>
        <v>0</v>
      </c>
      <c r="L8187" s="31">
        <f t="shared" si="7550"/>
        <v>20000</v>
      </c>
      <c r="M8187" s="31">
        <f t="shared" si="7589"/>
        <v>20000</v>
      </c>
      <c r="N8187" s="31">
        <f t="shared" si="7590"/>
        <v>0</v>
      </c>
      <c r="O8187" s="31">
        <f t="shared" si="7590"/>
        <v>0</v>
      </c>
      <c r="P8187" s="31">
        <f t="shared" si="7553"/>
        <v>20000</v>
      </c>
      <c r="Q8187" s="31">
        <f t="shared" si="7554"/>
        <v>50</v>
      </c>
      <c r="R8187" s="94"/>
      <c r="S8187" s="94"/>
      <c r="T8187" s="94"/>
      <c r="U8187" s="94"/>
      <c r="V8187" s="94"/>
      <c r="W8187" s="94"/>
      <c r="X8187" s="94"/>
      <c r="Y8187" s="94"/>
    </row>
    <row r="8188" spans="1:25" ht="15" customHeight="1" x14ac:dyDescent="0.25">
      <c r="A8188" s="64" t="s">
        <v>2466</v>
      </c>
      <c r="B8188" s="64" t="s">
        <v>81</v>
      </c>
      <c r="C8188" s="64" t="s">
        <v>1161</v>
      </c>
      <c r="D8188" s="64" t="s">
        <v>2865</v>
      </c>
      <c r="E8188" s="20" t="s">
        <v>74</v>
      </c>
      <c r="F8188" s="64"/>
      <c r="G8188" s="53" t="s">
        <v>144</v>
      </c>
      <c r="H8188" s="53" t="s">
        <v>73</v>
      </c>
      <c r="I8188" s="26">
        <v>40000</v>
      </c>
      <c r="J8188" s="26">
        <v>40000</v>
      </c>
      <c r="K8188" s="26">
        <v>0</v>
      </c>
      <c r="L8188" s="26">
        <f t="shared" si="7550"/>
        <v>20000</v>
      </c>
      <c r="M8188" s="26">
        <v>20000</v>
      </c>
      <c r="N8188" s="26"/>
      <c r="O8188" s="26"/>
      <c r="P8188" s="26">
        <f t="shared" si="7553"/>
        <v>20000</v>
      </c>
      <c r="Q8188" s="26">
        <f t="shared" si="7554"/>
        <v>50</v>
      </c>
      <c r="R8188" s="90"/>
      <c r="S8188" s="90"/>
      <c r="T8188" s="90"/>
      <c r="U8188" s="90"/>
      <c r="V8188" s="90"/>
      <c r="W8188" s="90"/>
      <c r="X8188" s="90"/>
      <c r="Y8188" s="90"/>
    </row>
    <row r="8189" spans="1:25" ht="15" customHeight="1" x14ac:dyDescent="0.25">
      <c r="A8189" s="53" t="s">
        <v>1</v>
      </c>
      <c r="B8189" s="53" t="s">
        <v>1</v>
      </c>
      <c r="C8189" s="53" t="s">
        <v>1</v>
      </c>
      <c r="D8189" s="53" t="s">
        <v>1</v>
      </c>
      <c r="E8189" s="53" t="s">
        <v>1</v>
      </c>
      <c r="F8189" s="53" t="s">
        <v>1</v>
      </c>
      <c r="G8189" s="53" t="s">
        <v>1</v>
      </c>
      <c r="H8189" s="66" t="s">
        <v>2874</v>
      </c>
      <c r="I8189" s="30">
        <f t="shared" ref="I8189:K8189" si="7591">SUM(I8159,I8183,I8186)</f>
        <v>934241</v>
      </c>
      <c r="J8189" s="30">
        <f t="shared" si="7591"/>
        <v>934241</v>
      </c>
      <c r="K8189" s="30">
        <f t="shared" si="7591"/>
        <v>491892</v>
      </c>
      <c r="L8189" s="30">
        <f t="shared" si="7550"/>
        <v>233090</v>
      </c>
      <c r="M8189" s="30">
        <f t="shared" ref="M8189" si="7592">SUM(M8159,M8183,M8186)</f>
        <v>90990</v>
      </c>
      <c r="N8189" s="30">
        <f t="shared" ref="N8189:O8189" si="7593">SUM(N8159,N8183,N8186)</f>
        <v>71050</v>
      </c>
      <c r="O8189" s="30">
        <f t="shared" si="7593"/>
        <v>71050</v>
      </c>
      <c r="P8189" s="30">
        <f t="shared" si="7553"/>
        <v>724982</v>
      </c>
      <c r="Q8189" s="30">
        <f t="shared" si="7554"/>
        <v>77.601175713761222</v>
      </c>
      <c r="R8189" s="93"/>
      <c r="S8189" s="93"/>
      <c r="T8189" s="93"/>
      <c r="U8189" s="93"/>
      <c r="V8189" s="93"/>
      <c r="W8189" s="93"/>
      <c r="X8189" s="93"/>
      <c r="Y8189" s="93"/>
    </row>
    <row r="8190" spans="1:25" ht="15" customHeight="1" thickBot="1" x14ac:dyDescent="0.3">
      <c r="A8190" s="53" t="s">
        <v>1</v>
      </c>
      <c r="B8190" s="53" t="s">
        <v>1</v>
      </c>
      <c r="C8190" s="53" t="s">
        <v>1</v>
      </c>
      <c r="D8190" s="53" t="s">
        <v>1</v>
      </c>
      <c r="E8190" s="53" t="s">
        <v>1</v>
      </c>
      <c r="F8190" s="53" t="s">
        <v>1</v>
      </c>
      <c r="G8190" s="53" t="s">
        <v>1</v>
      </c>
      <c r="H8190" s="65" t="s">
        <v>76</v>
      </c>
      <c r="I8190" s="31"/>
      <c r="J8190" s="31"/>
      <c r="K8190" s="31">
        <v>0</v>
      </c>
      <c r="L8190" s="31"/>
      <c r="M8190" s="31"/>
      <c r="N8190" s="31"/>
      <c r="O8190" s="31"/>
      <c r="P8190" s="31"/>
      <c r="Q8190" s="31"/>
      <c r="R8190" s="94"/>
      <c r="S8190" s="94"/>
      <c r="T8190" s="94"/>
      <c r="U8190" s="94"/>
      <c r="V8190" s="94"/>
      <c r="W8190" s="94"/>
      <c r="X8190" s="94"/>
      <c r="Y8190" s="94"/>
    </row>
    <row r="8191" spans="1:25" ht="47.25" customHeight="1" thickBot="1" x14ac:dyDescent="0.3">
      <c r="A8191" s="110" t="s">
        <v>1</v>
      </c>
      <c r="B8191" s="110" t="s">
        <v>1</v>
      </c>
      <c r="C8191" s="110" t="s">
        <v>1</v>
      </c>
      <c r="D8191" s="110" t="s">
        <v>1</v>
      </c>
      <c r="E8191" s="110" t="s">
        <v>1</v>
      </c>
      <c r="F8191" s="110" t="s">
        <v>1</v>
      </c>
      <c r="G8191" s="110" t="s">
        <v>1</v>
      </c>
      <c r="H8191" s="28" t="s">
        <v>77</v>
      </c>
      <c r="I8191" s="109" t="s">
        <v>3984</v>
      </c>
      <c r="J8191" s="109" t="s">
        <v>11</v>
      </c>
      <c r="K8191" s="109" t="s">
        <v>3989</v>
      </c>
      <c r="L8191" s="109" t="s">
        <v>3985</v>
      </c>
      <c r="M8191" s="109" t="s">
        <v>4027</v>
      </c>
      <c r="N8191" s="109" t="s">
        <v>3988</v>
      </c>
      <c r="O8191" s="109" t="s">
        <v>3986</v>
      </c>
      <c r="P8191" s="109" t="s">
        <v>3987</v>
      </c>
      <c r="Q8191" s="109" t="s">
        <v>3695</v>
      </c>
      <c r="R8191" s="91"/>
      <c r="S8191" s="91"/>
      <c r="T8191" s="91"/>
      <c r="U8191" s="91"/>
      <c r="V8191" s="91"/>
      <c r="W8191" s="91"/>
      <c r="X8191" s="91"/>
      <c r="Y8191" s="91"/>
    </row>
    <row r="8192" spans="1:25" ht="15" customHeight="1" x14ac:dyDescent="0.25">
      <c r="A8192" s="111"/>
      <c r="B8192" s="111"/>
      <c r="C8192" s="111"/>
      <c r="D8192" s="111"/>
      <c r="E8192" s="111"/>
      <c r="F8192" s="111"/>
      <c r="G8192" s="111"/>
      <c r="H8192" s="67" t="s">
        <v>1</v>
      </c>
      <c r="I8192" s="29">
        <v>1</v>
      </c>
      <c r="J8192" s="29">
        <v>2</v>
      </c>
      <c r="K8192" s="29">
        <v>3</v>
      </c>
      <c r="L8192" s="29" t="s">
        <v>3478</v>
      </c>
      <c r="M8192" s="29">
        <v>5</v>
      </c>
      <c r="N8192" s="29">
        <v>6</v>
      </c>
      <c r="O8192" s="29">
        <v>7</v>
      </c>
      <c r="P8192" s="29" t="s">
        <v>3696</v>
      </c>
      <c r="Q8192" s="29">
        <v>9</v>
      </c>
      <c r="R8192" s="92"/>
      <c r="S8192" s="92"/>
      <c r="T8192" s="92"/>
      <c r="U8192" s="92"/>
      <c r="V8192" s="92"/>
      <c r="W8192" s="92"/>
      <c r="X8192" s="92"/>
      <c r="Y8192" s="92"/>
    </row>
    <row r="8193" spans="1:25" ht="15" customHeight="1" x14ac:dyDescent="0.25">
      <c r="A8193" s="111"/>
      <c r="B8193" s="111"/>
      <c r="C8193" s="111"/>
      <c r="D8193" s="111"/>
      <c r="E8193" s="111"/>
      <c r="F8193" s="111"/>
      <c r="G8193" s="111"/>
      <c r="H8193" s="68" t="s">
        <v>157</v>
      </c>
      <c r="I8193" s="32">
        <f t="shared" ref="I8193:K8193" si="7594">SUM(I8189)</f>
        <v>934241</v>
      </c>
      <c r="J8193" s="32">
        <f t="shared" si="7594"/>
        <v>934241</v>
      </c>
      <c r="K8193" s="32">
        <f t="shared" si="7594"/>
        <v>491892</v>
      </c>
      <c r="L8193" s="32">
        <f t="shared" si="7550"/>
        <v>233090</v>
      </c>
      <c r="M8193" s="32">
        <f t="shared" ref="M8193" si="7595">SUM(M8189)</f>
        <v>90990</v>
      </c>
      <c r="N8193" s="32">
        <f t="shared" ref="N8193:O8193" si="7596">SUM(N8189)</f>
        <v>71050</v>
      </c>
      <c r="O8193" s="32">
        <f t="shared" si="7596"/>
        <v>71050</v>
      </c>
      <c r="P8193" s="32">
        <f t="shared" si="7553"/>
        <v>724982</v>
      </c>
      <c r="Q8193" s="32">
        <f t="shared" si="7554"/>
        <v>77.601175713761222</v>
      </c>
      <c r="R8193" s="90"/>
      <c r="S8193" s="90"/>
      <c r="T8193" s="90"/>
      <c r="U8193" s="90"/>
      <c r="V8193" s="90"/>
      <c r="W8193" s="90"/>
      <c r="X8193" s="90"/>
      <c r="Y8193" s="90"/>
    </row>
    <row r="8194" spans="1:25" ht="15" customHeight="1" x14ac:dyDescent="0.25">
      <c r="A8194" s="111"/>
      <c r="B8194" s="111"/>
      <c r="C8194" s="111"/>
      <c r="D8194" s="111"/>
      <c r="E8194" s="111"/>
      <c r="F8194" s="111"/>
      <c r="G8194" s="111"/>
      <c r="H8194" s="69" t="s">
        <v>79</v>
      </c>
      <c r="I8194" s="32">
        <f t="shared" ref="I8194:K8194" si="7597">SUM(I8193)</f>
        <v>934241</v>
      </c>
      <c r="J8194" s="32">
        <f t="shared" si="7597"/>
        <v>934241</v>
      </c>
      <c r="K8194" s="32">
        <f t="shared" si="7597"/>
        <v>491892</v>
      </c>
      <c r="L8194" s="32">
        <f t="shared" si="7550"/>
        <v>233090</v>
      </c>
      <c r="M8194" s="32">
        <f t="shared" ref="M8194" si="7598">SUM(M8193)</f>
        <v>90990</v>
      </c>
      <c r="N8194" s="32">
        <f t="shared" ref="N8194:O8194" si="7599">SUM(N8193)</f>
        <v>71050</v>
      </c>
      <c r="O8194" s="32">
        <f t="shared" si="7599"/>
        <v>71050</v>
      </c>
      <c r="P8194" s="32">
        <f t="shared" si="7553"/>
        <v>724982</v>
      </c>
      <c r="Q8194" s="32">
        <f t="shared" si="7554"/>
        <v>77.601175713761222</v>
      </c>
      <c r="R8194" s="90"/>
      <c r="S8194" s="90"/>
      <c r="T8194" s="90"/>
      <c r="U8194" s="90"/>
      <c r="V8194" s="90"/>
      <c r="W8194" s="90"/>
      <c r="X8194" s="90"/>
      <c r="Y8194" s="90"/>
    </row>
    <row r="8195" spans="1:25" ht="15" customHeight="1" x14ac:dyDescent="0.25">
      <c r="A8195" s="112"/>
      <c r="B8195" s="112"/>
      <c r="C8195" s="112"/>
      <c r="D8195" s="112"/>
      <c r="E8195" s="112"/>
      <c r="F8195" s="112"/>
      <c r="G8195" s="112"/>
      <c r="I8195" s="27"/>
      <c r="J8195" s="27"/>
      <c r="K8195" s="27">
        <v>0</v>
      </c>
      <c r="L8195" s="27"/>
      <c r="M8195" s="27"/>
      <c r="N8195" s="27"/>
      <c r="O8195" s="27"/>
      <c r="P8195" s="27"/>
      <c r="Q8195" s="27"/>
      <c r="R8195" s="27"/>
      <c r="S8195" s="27"/>
      <c r="T8195" s="27"/>
      <c r="U8195" s="27"/>
      <c r="V8195" s="27"/>
      <c r="W8195" s="27"/>
      <c r="X8195" s="27"/>
      <c r="Y8195" s="27"/>
    </row>
    <row r="8196" spans="1:25" ht="15" customHeight="1" thickBot="1" x14ac:dyDescent="0.3">
      <c r="A8196" s="53" t="s">
        <v>1</v>
      </c>
      <c r="B8196" s="53" t="s">
        <v>1</v>
      </c>
      <c r="C8196" s="53" t="s">
        <v>1</v>
      </c>
      <c r="D8196" s="53" t="s">
        <v>1</v>
      </c>
      <c r="E8196" s="53" t="s">
        <v>1</v>
      </c>
      <c r="F8196" s="53" t="s">
        <v>1</v>
      </c>
      <c r="G8196" s="53" t="s">
        <v>1</v>
      </c>
      <c r="H8196" s="21" t="s">
        <v>1</v>
      </c>
      <c r="I8196" s="33"/>
      <c r="J8196" s="33"/>
      <c r="K8196" s="33">
        <v>0</v>
      </c>
      <c r="L8196" s="33"/>
      <c r="M8196" s="33"/>
      <c r="N8196" s="33"/>
      <c r="O8196" s="33"/>
      <c r="P8196" s="33"/>
      <c r="Q8196" s="33"/>
      <c r="R8196" s="33"/>
      <c r="S8196" s="33"/>
      <c r="T8196" s="33"/>
      <c r="U8196" s="33"/>
      <c r="V8196" s="33"/>
      <c r="W8196" s="33"/>
      <c r="X8196" s="33"/>
      <c r="Y8196" s="33"/>
    </row>
    <row r="8197" spans="1:25" ht="45.75" customHeight="1" thickBot="1" x14ac:dyDescent="0.3">
      <c r="A8197" s="28" t="s">
        <v>4</v>
      </c>
      <c r="B8197" s="28" t="s">
        <v>5</v>
      </c>
      <c r="C8197" s="28" t="s">
        <v>6</v>
      </c>
      <c r="D8197" s="57" t="s">
        <v>1</v>
      </c>
      <c r="E8197" s="28" t="s">
        <v>7</v>
      </c>
      <c r="F8197" s="28" t="s">
        <v>8</v>
      </c>
      <c r="G8197" s="28" t="s">
        <v>9</v>
      </c>
      <c r="H8197" s="28" t="s">
        <v>10</v>
      </c>
      <c r="I8197" s="109" t="s">
        <v>3984</v>
      </c>
      <c r="J8197" s="109" t="s">
        <v>11</v>
      </c>
      <c r="K8197" s="109" t="s">
        <v>3989</v>
      </c>
      <c r="L8197" s="109" t="s">
        <v>3985</v>
      </c>
      <c r="M8197" s="109" t="s">
        <v>4027</v>
      </c>
      <c r="N8197" s="109" t="s">
        <v>3988</v>
      </c>
      <c r="O8197" s="109" t="s">
        <v>3986</v>
      </c>
      <c r="P8197" s="109" t="s">
        <v>3987</v>
      </c>
      <c r="Q8197" s="109" t="s">
        <v>3695</v>
      </c>
      <c r="R8197" s="91"/>
      <c r="S8197" s="91"/>
      <c r="T8197" s="91"/>
      <c r="U8197" s="91"/>
      <c r="V8197" s="91"/>
      <c r="W8197" s="91"/>
      <c r="X8197" s="91"/>
      <c r="Y8197" s="91"/>
    </row>
    <row r="8198" spans="1:25" ht="15" customHeight="1" x14ac:dyDescent="0.25">
      <c r="A8198" s="58" t="s">
        <v>1</v>
      </c>
      <c r="B8198" s="58" t="s">
        <v>1</v>
      </c>
      <c r="C8198" s="58" t="s">
        <v>1</v>
      </c>
      <c r="D8198" s="59" t="s">
        <v>1</v>
      </c>
      <c r="E8198" s="59" t="s">
        <v>1</v>
      </c>
      <c r="F8198" s="60" t="s">
        <v>1</v>
      </c>
      <c r="G8198" s="61" t="s">
        <v>1</v>
      </c>
      <c r="H8198" s="62" t="s">
        <v>1</v>
      </c>
      <c r="I8198" s="29">
        <v>1</v>
      </c>
      <c r="J8198" s="29">
        <v>2</v>
      </c>
      <c r="K8198" s="29">
        <v>3</v>
      </c>
      <c r="L8198" s="29" t="s">
        <v>3478</v>
      </c>
      <c r="M8198" s="29">
        <v>5</v>
      </c>
      <c r="N8198" s="29">
        <v>6</v>
      </c>
      <c r="O8198" s="29">
        <v>7</v>
      </c>
      <c r="P8198" s="29" t="s">
        <v>3696</v>
      </c>
      <c r="Q8198" s="29">
        <v>9</v>
      </c>
      <c r="R8198" s="92"/>
      <c r="S8198" s="92"/>
      <c r="T8198" s="92"/>
      <c r="U8198" s="92"/>
      <c r="V8198" s="92"/>
      <c r="W8198" s="92"/>
      <c r="X8198" s="92"/>
      <c r="Y8198" s="92"/>
    </row>
    <row r="8199" spans="1:25" ht="15" customHeight="1" x14ac:dyDescent="0.25">
      <c r="A8199" s="63" t="s">
        <v>2466</v>
      </c>
      <c r="B8199" s="63" t="s">
        <v>81</v>
      </c>
      <c r="C8199" s="64" t="s">
        <v>1172</v>
      </c>
      <c r="D8199" s="64" t="s">
        <v>2875</v>
      </c>
      <c r="E8199" s="65" t="s">
        <v>1</v>
      </c>
      <c r="F8199" s="65" t="s">
        <v>1</v>
      </c>
      <c r="G8199" s="65" t="s">
        <v>1</v>
      </c>
      <c r="H8199" s="65" t="s">
        <v>2876</v>
      </c>
      <c r="I8199" s="26">
        <v>0</v>
      </c>
      <c r="J8199" s="26" t="s">
        <v>1</v>
      </c>
      <c r="K8199" s="26">
        <v>0</v>
      </c>
      <c r="L8199" s="26"/>
      <c r="M8199" s="26"/>
      <c r="N8199" s="26"/>
      <c r="O8199" s="26"/>
      <c r="P8199" s="26"/>
      <c r="Q8199" s="26"/>
      <c r="R8199" s="90"/>
      <c r="S8199" s="90"/>
      <c r="T8199" s="90"/>
      <c r="U8199" s="90"/>
      <c r="V8199" s="90"/>
      <c r="W8199" s="90"/>
      <c r="X8199" s="90"/>
      <c r="Y8199" s="90"/>
    </row>
    <row r="8200" spans="1:25" ht="22.5" customHeight="1" x14ac:dyDescent="0.25">
      <c r="A8200" s="63" t="s">
        <v>1</v>
      </c>
      <c r="B8200" s="63" t="s">
        <v>1</v>
      </c>
      <c r="C8200" s="63" t="s">
        <v>1</v>
      </c>
      <c r="D8200" s="65" t="s">
        <v>1</v>
      </c>
      <c r="E8200" s="65" t="s">
        <v>1</v>
      </c>
      <c r="F8200" s="65" t="s">
        <v>1</v>
      </c>
      <c r="G8200" s="65" t="s">
        <v>1</v>
      </c>
      <c r="H8200" s="66" t="s">
        <v>15</v>
      </c>
      <c r="I8200" s="30">
        <f t="shared" ref="I8200:K8200" si="7600">SUM(I8201,I8209,I8211)</f>
        <v>202979</v>
      </c>
      <c r="J8200" s="30">
        <f t="shared" si="7600"/>
        <v>176979</v>
      </c>
      <c r="K8200" s="30">
        <f t="shared" si="7600"/>
        <v>0</v>
      </c>
      <c r="L8200" s="30">
        <f t="shared" si="7550"/>
        <v>0</v>
      </c>
      <c r="M8200" s="30">
        <f t="shared" ref="M8200" si="7601">SUM(M8201,M8209,M8211)</f>
        <v>0</v>
      </c>
      <c r="N8200" s="30">
        <f t="shared" ref="N8200:O8200" si="7602">SUM(N8201,N8209,N8211)</f>
        <v>0</v>
      </c>
      <c r="O8200" s="30">
        <f t="shared" si="7602"/>
        <v>0</v>
      </c>
      <c r="P8200" s="30">
        <f t="shared" si="7553"/>
        <v>0</v>
      </c>
      <c r="Q8200" s="30">
        <f t="shared" si="7554"/>
        <v>0</v>
      </c>
      <c r="R8200" s="93"/>
      <c r="S8200" s="93"/>
      <c r="T8200" s="93"/>
      <c r="U8200" s="93"/>
      <c r="V8200" s="93"/>
      <c r="W8200" s="93"/>
      <c r="X8200" s="93"/>
      <c r="Y8200" s="93"/>
    </row>
    <row r="8201" spans="1:25" ht="15" customHeight="1" x14ac:dyDescent="0.25">
      <c r="A8201" s="63" t="s">
        <v>2466</v>
      </c>
      <c r="B8201" s="63" t="s">
        <v>81</v>
      </c>
      <c r="C8201" s="63" t="s">
        <v>1172</v>
      </c>
      <c r="D8201" s="63" t="s">
        <v>2875</v>
      </c>
      <c r="E8201" s="65" t="s">
        <v>16</v>
      </c>
      <c r="F8201" s="65" t="s">
        <v>1</v>
      </c>
      <c r="G8201" s="65" t="s">
        <v>1</v>
      </c>
      <c r="H8201" s="65" t="s">
        <v>17</v>
      </c>
      <c r="I8201" s="31">
        <f t="shared" ref="I8201:K8201" si="7603">SUM(I8202:I8203)</f>
        <v>95110</v>
      </c>
      <c r="J8201" s="31">
        <f t="shared" si="7603"/>
        <v>95110</v>
      </c>
      <c r="K8201" s="31">
        <f t="shared" si="7603"/>
        <v>0</v>
      </c>
      <c r="L8201" s="31">
        <f t="shared" si="7550"/>
        <v>0</v>
      </c>
      <c r="M8201" s="31">
        <f t="shared" ref="M8201" si="7604">SUM(M8202:M8203)</f>
        <v>0</v>
      </c>
      <c r="N8201" s="31">
        <f t="shared" ref="N8201:O8201" si="7605">SUM(N8202:N8203)</f>
        <v>0</v>
      </c>
      <c r="O8201" s="31">
        <f t="shared" si="7605"/>
        <v>0</v>
      </c>
      <c r="P8201" s="31">
        <f t="shared" si="7553"/>
        <v>0</v>
      </c>
      <c r="Q8201" s="31">
        <f t="shared" si="7554"/>
        <v>0</v>
      </c>
      <c r="R8201" s="94"/>
      <c r="S8201" s="94"/>
      <c r="T8201" s="94"/>
      <c r="U8201" s="94"/>
      <c r="V8201" s="94"/>
      <c r="W8201" s="94"/>
      <c r="X8201" s="94"/>
      <c r="Y8201" s="94"/>
    </row>
    <row r="8202" spans="1:25" ht="15" customHeight="1" x14ac:dyDescent="0.25">
      <c r="A8202" s="64" t="s">
        <v>2466</v>
      </c>
      <c r="B8202" s="64" t="s">
        <v>81</v>
      </c>
      <c r="C8202" s="64" t="s">
        <v>1172</v>
      </c>
      <c r="D8202" s="64" t="s">
        <v>2875</v>
      </c>
      <c r="E8202" s="20" t="s">
        <v>19</v>
      </c>
      <c r="F8202" s="64"/>
      <c r="G8202" s="53" t="s">
        <v>144</v>
      </c>
      <c r="H8202" s="53" t="s">
        <v>18</v>
      </c>
      <c r="I8202" s="26">
        <v>83510</v>
      </c>
      <c r="J8202" s="26">
        <v>83510</v>
      </c>
      <c r="K8202" s="26">
        <v>0</v>
      </c>
      <c r="L8202" s="26">
        <f t="shared" si="7550"/>
        <v>0</v>
      </c>
      <c r="M8202" s="26"/>
      <c r="N8202" s="26"/>
      <c r="O8202" s="26"/>
      <c r="P8202" s="26">
        <f t="shared" si="7553"/>
        <v>0</v>
      </c>
      <c r="Q8202" s="26">
        <f t="shared" si="7554"/>
        <v>0</v>
      </c>
      <c r="R8202" s="90"/>
      <c r="S8202" s="90"/>
      <c r="T8202" s="90"/>
      <c r="U8202" s="90"/>
      <c r="V8202" s="90"/>
      <c r="W8202" s="90"/>
      <c r="X8202" s="90"/>
      <c r="Y8202" s="90"/>
    </row>
    <row r="8203" spans="1:25" ht="15" customHeight="1" x14ac:dyDescent="0.25">
      <c r="A8203" s="63" t="s">
        <v>2466</v>
      </c>
      <c r="B8203" s="63" t="s">
        <v>81</v>
      </c>
      <c r="C8203" s="63" t="s">
        <v>1172</v>
      </c>
      <c r="D8203" s="63" t="s">
        <v>2875</v>
      </c>
      <c r="E8203" s="63" t="s">
        <v>21</v>
      </c>
      <c r="F8203" s="64" t="s">
        <v>1</v>
      </c>
      <c r="G8203" s="53" t="s">
        <v>1</v>
      </c>
      <c r="H8203" s="65" t="s">
        <v>22</v>
      </c>
      <c r="I8203" s="31">
        <f t="shared" ref="I8203:K8203" si="7606">SUM(I8204:I8208)</f>
        <v>11600</v>
      </c>
      <c r="J8203" s="31">
        <f t="shared" si="7606"/>
        <v>11600</v>
      </c>
      <c r="K8203" s="31">
        <f t="shared" si="7606"/>
        <v>0</v>
      </c>
      <c r="L8203" s="31">
        <f t="shared" si="7550"/>
        <v>0</v>
      </c>
      <c r="M8203" s="31">
        <f t="shared" ref="M8203" si="7607">SUM(M8204:M8208)</f>
        <v>0</v>
      </c>
      <c r="N8203" s="31">
        <f t="shared" ref="N8203:O8203" si="7608">SUM(N8204:N8208)</f>
        <v>0</v>
      </c>
      <c r="O8203" s="31">
        <f t="shared" si="7608"/>
        <v>0</v>
      </c>
      <c r="P8203" s="31">
        <f t="shared" si="7553"/>
        <v>0</v>
      </c>
      <c r="Q8203" s="31">
        <f t="shared" si="7554"/>
        <v>0</v>
      </c>
      <c r="R8203" s="94"/>
      <c r="S8203" s="94"/>
      <c r="T8203" s="94"/>
      <c r="U8203" s="94"/>
      <c r="V8203" s="94"/>
      <c r="W8203" s="94"/>
      <c r="X8203" s="94"/>
      <c r="Y8203" s="94"/>
    </row>
    <row r="8204" spans="1:25" ht="15" customHeight="1" x14ac:dyDescent="0.25">
      <c r="A8204" s="64" t="s">
        <v>2466</v>
      </c>
      <c r="B8204" s="64" t="s">
        <v>81</v>
      </c>
      <c r="C8204" s="64" t="s">
        <v>1172</v>
      </c>
      <c r="D8204" s="64" t="s">
        <v>2875</v>
      </c>
      <c r="E8204" s="20" t="s">
        <v>23</v>
      </c>
      <c r="F8204" s="64" t="s">
        <v>2877</v>
      </c>
      <c r="G8204" s="53" t="s">
        <v>144</v>
      </c>
      <c r="H8204" s="53" t="s">
        <v>85</v>
      </c>
      <c r="I8204" s="26">
        <v>2000</v>
      </c>
      <c r="J8204" s="26">
        <v>2000</v>
      </c>
      <c r="K8204" s="26">
        <v>0</v>
      </c>
      <c r="L8204" s="26">
        <f t="shared" si="7550"/>
        <v>0</v>
      </c>
      <c r="M8204" s="26"/>
      <c r="N8204" s="26"/>
      <c r="O8204" s="26"/>
      <c r="P8204" s="26">
        <f t="shared" si="7553"/>
        <v>0</v>
      </c>
      <c r="Q8204" s="26">
        <f t="shared" si="7554"/>
        <v>0</v>
      </c>
      <c r="R8204" s="90"/>
      <c r="S8204" s="90"/>
      <c r="T8204" s="90"/>
      <c r="U8204" s="90"/>
      <c r="V8204" s="90"/>
      <c r="W8204" s="90"/>
      <c r="X8204" s="90"/>
      <c r="Y8204" s="90"/>
    </row>
    <row r="8205" spans="1:25" ht="15" customHeight="1" x14ac:dyDescent="0.25">
      <c r="A8205" s="64" t="s">
        <v>2466</v>
      </c>
      <c r="B8205" s="64" t="s">
        <v>81</v>
      </c>
      <c r="C8205" s="64" t="s">
        <v>1172</v>
      </c>
      <c r="D8205" s="64" t="s">
        <v>2875</v>
      </c>
      <c r="E8205" s="20" t="s">
        <v>23</v>
      </c>
      <c r="F8205" s="64" t="s">
        <v>2878</v>
      </c>
      <c r="G8205" s="53" t="s">
        <v>144</v>
      </c>
      <c r="H8205" s="53" t="s">
        <v>25</v>
      </c>
      <c r="I8205" s="26">
        <v>6000</v>
      </c>
      <c r="J8205" s="26">
        <v>6000</v>
      </c>
      <c r="K8205" s="26">
        <v>0</v>
      </c>
      <c r="L8205" s="26">
        <f t="shared" si="7550"/>
        <v>0</v>
      </c>
      <c r="M8205" s="26"/>
      <c r="N8205" s="26"/>
      <c r="O8205" s="26"/>
      <c r="P8205" s="26">
        <f t="shared" si="7553"/>
        <v>0</v>
      </c>
      <c r="Q8205" s="26">
        <f t="shared" si="7554"/>
        <v>0</v>
      </c>
      <c r="R8205" s="90"/>
      <c r="S8205" s="90"/>
      <c r="T8205" s="90"/>
      <c r="U8205" s="90"/>
      <c r="V8205" s="90"/>
      <c r="W8205" s="90"/>
      <c r="X8205" s="90"/>
      <c r="Y8205" s="90"/>
    </row>
    <row r="8206" spans="1:25" ht="15" customHeight="1" x14ac:dyDescent="0.25">
      <c r="A8206" s="64" t="s">
        <v>2466</v>
      </c>
      <c r="B8206" s="64" t="s">
        <v>81</v>
      </c>
      <c r="C8206" s="64" t="s">
        <v>1172</v>
      </c>
      <c r="D8206" s="64" t="s">
        <v>2875</v>
      </c>
      <c r="E8206" s="20" t="s">
        <v>23</v>
      </c>
      <c r="F8206" s="64" t="s">
        <v>2879</v>
      </c>
      <c r="G8206" s="53" t="s">
        <v>144</v>
      </c>
      <c r="H8206" s="53" t="s">
        <v>27</v>
      </c>
      <c r="I8206" s="26">
        <v>1800</v>
      </c>
      <c r="J8206" s="26">
        <v>1800</v>
      </c>
      <c r="K8206" s="26">
        <v>0</v>
      </c>
      <c r="L8206" s="26">
        <f t="shared" si="7550"/>
        <v>0</v>
      </c>
      <c r="M8206" s="26"/>
      <c r="N8206" s="26"/>
      <c r="O8206" s="26"/>
      <c r="P8206" s="26">
        <f t="shared" si="7553"/>
        <v>0</v>
      </c>
      <c r="Q8206" s="26">
        <f t="shared" si="7554"/>
        <v>0</v>
      </c>
      <c r="R8206" s="90"/>
      <c r="S8206" s="90"/>
      <c r="T8206" s="90"/>
      <c r="U8206" s="90"/>
      <c r="V8206" s="90"/>
      <c r="W8206" s="90"/>
      <c r="X8206" s="90"/>
      <c r="Y8206" s="90"/>
    </row>
    <row r="8207" spans="1:25" ht="15" customHeight="1" x14ac:dyDescent="0.25">
      <c r="A8207" s="64" t="s">
        <v>2466</v>
      </c>
      <c r="B8207" s="64" t="s">
        <v>81</v>
      </c>
      <c r="C8207" s="64" t="s">
        <v>1172</v>
      </c>
      <c r="D8207" s="64" t="s">
        <v>2875</v>
      </c>
      <c r="E8207" s="20" t="s">
        <v>23</v>
      </c>
      <c r="F8207" s="64" t="s">
        <v>2880</v>
      </c>
      <c r="G8207" s="53" t="s">
        <v>144</v>
      </c>
      <c r="H8207" s="53" t="s">
        <v>89</v>
      </c>
      <c r="I8207" s="26">
        <v>0</v>
      </c>
      <c r="J8207" s="26">
        <v>0</v>
      </c>
      <c r="K8207" s="26">
        <v>0</v>
      </c>
      <c r="L8207" s="26">
        <f t="shared" si="7550"/>
        <v>0</v>
      </c>
      <c r="M8207" s="26"/>
      <c r="N8207" s="26"/>
      <c r="O8207" s="26"/>
      <c r="P8207" s="26">
        <f t="shared" si="7553"/>
        <v>0</v>
      </c>
      <c r="Q8207" s="26" t="str">
        <f t="shared" si="7554"/>
        <v>-</v>
      </c>
      <c r="R8207" s="90"/>
      <c r="S8207" s="90"/>
      <c r="T8207" s="90"/>
      <c r="U8207" s="90"/>
      <c r="V8207" s="90"/>
      <c r="W8207" s="90"/>
      <c r="X8207" s="90"/>
      <c r="Y8207" s="90"/>
    </row>
    <row r="8208" spans="1:25" ht="15" customHeight="1" x14ac:dyDescent="0.25">
      <c r="A8208" s="64" t="s">
        <v>2466</v>
      </c>
      <c r="B8208" s="64" t="s">
        <v>81</v>
      </c>
      <c r="C8208" s="64" t="s">
        <v>1172</v>
      </c>
      <c r="D8208" s="64" t="s">
        <v>2875</v>
      </c>
      <c r="E8208" s="20" t="s">
        <v>23</v>
      </c>
      <c r="F8208" s="64" t="s">
        <v>2881</v>
      </c>
      <c r="G8208" s="53" t="s">
        <v>144</v>
      </c>
      <c r="H8208" s="53" t="s">
        <v>29</v>
      </c>
      <c r="I8208" s="26">
        <v>1800</v>
      </c>
      <c r="J8208" s="26">
        <v>1800</v>
      </c>
      <c r="K8208" s="26">
        <v>0</v>
      </c>
      <c r="L8208" s="26">
        <f t="shared" ref="L8208:L8271" si="7609">SUM(M8208:O8208)</f>
        <v>0</v>
      </c>
      <c r="M8208" s="26"/>
      <c r="N8208" s="26"/>
      <c r="O8208" s="26"/>
      <c r="P8208" s="26">
        <f t="shared" ref="P8208:P8271" si="7610">K8208+L8208</f>
        <v>0</v>
      </c>
      <c r="Q8208" s="26">
        <f t="shared" ref="Q8208:Q8271" si="7611">IF(J8208=0,"-",P8208/J8208*100)</f>
        <v>0</v>
      </c>
      <c r="R8208" s="90"/>
      <c r="S8208" s="90"/>
      <c r="T8208" s="90"/>
      <c r="U8208" s="90"/>
      <c r="V8208" s="90"/>
      <c r="W8208" s="90"/>
      <c r="X8208" s="90"/>
      <c r="Y8208" s="90"/>
    </row>
    <row r="8209" spans="1:25" ht="15" customHeight="1" x14ac:dyDescent="0.25">
      <c r="A8209" s="63" t="s">
        <v>2466</v>
      </c>
      <c r="B8209" s="63" t="s">
        <v>81</v>
      </c>
      <c r="C8209" s="63" t="s">
        <v>1172</v>
      </c>
      <c r="D8209" s="63" t="s">
        <v>2875</v>
      </c>
      <c r="E8209" s="65" t="s">
        <v>30</v>
      </c>
      <c r="F8209" s="65" t="s">
        <v>1</v>
      </c>
      <c r="G8209" s="65" t="s">
        <v>1</v>
      </c>
      <c r="H8209" s="65" t="s">
        <v>31</v>
      </c>
      <c r="I8209" s="31">
        <f t="shared" ref="I8209:K8209" si="7612">SUM(I8210)</f>
        <v>8769</v>
      </c>
      <c r="J8209" s="31">
        <f t="shared" si="7612"/>
        <v>8769</v>
      </c>
      <c r="K8209" s="31">
        <f t="shared" si="7612"/>
        <v>0</v>
      </c>
      <c r="L8209" s="31">
        <f t="shared" si="7609"/>
        <v>0</v>
      </c>
      <c r="M8209" s="31">
        <f t="shared" ref="M8209" si="7613">SUM(M8210)</f>
        <v>0</v>
      </c>
      <c r="N8209" s="31">
        <f t="shared" ref="N8209:O8209" si="7614">SUM(N8210)</f>
        <v>0</v>
      </c>
      <c r="O8209" s="31">
        <f t="shared" si="7614"/>
        <v>0</v>
      </c>
      <c r="P8209" s="31">
        <f t="shared" si="7610"/>
        <v>0</v>
      </c>
      <c r="Q8209" s="31">
        <f t="shared" si="7611"/>
        <v>0</v>
      </c>
      <c r="R8209" s="94"/>
      <c r="S8209" s="94"/>
      <c r="T8209" s="94"/>
      <c r="U8209" s="94"/>
      <c r="V8209" s="94"/>
      <c r="W8209" s="94"/>
      <c r="X8209" s="94"/>
      <c r="Y8209" s="94"/>
    </row>
    <row r="8210" spans="1:25" ht="15" customHeight="1" x14ac:dyDescent="0.25">
      <c r="A8210" s="64" t="s">
        <v>2466</v>
      </c>
      <c r="B8210" s="64" t="s">
        <v>81</v>
      </c>
      <c r="C8210" s="64" t="s">
        <v>1172</v>
      </c>
      <c r="D8210" s="64" t="s">
        <v>2875</v>
      </c>
      <c r="E8210" s="20" t="s">
        <v>33</v>
      </c>
      <c r="F8210" s="64"/>
      <c r="G8210" s="53" t="s">
        <v>144</v>
      </c>
      <c r="H8210" s="53" t="s">
        <v>32</v>
      </c>
      <c r="I8210" s="26">
        <v>8769</v>
      </c>
      <c r="J8210" s="26">
        <v>8769</v>
      </c>
      <c r="K8210" s="26">
        <v>0</v>
      </c>
      <c r="L8210" s="26">
        <f t="shared" si="7609"/>
        <v>0</v>
      </c>
      <c r="M8210" s="26"/>
      <c r="N8210" s="26"/>
      <c r="O8210" s="26"/>
      <c r="P8210" s="26">
        <f t="shared" si="7610"/>
        <v>0</v>
      </c>
      <c r="Q8210" s="26">
        <f t="shared" si="7611"/>
        <v>0</v>
      </c>
      <c r="R8210" s="90"/>
      <c r="S8210" s="90"/>
      <c r="T8210" s="90"/>
      <c r="U8210" s="90"/>
      <c r="V8210" s="90"/>
      <c r="W8210" s="90"/>
      <c r="X8210" s="90"/>
      <c r="Y8210" s="90"/>
    </row>
    <row r="8211" spans="1:25" ht="15" customHeight="1" x14ac:dyDescent="0.25">
      <c r="A8211" s="63" t="s">
        <v>2466</v>
      </c>
      <c r="B8211" s="63" t="s">
        <v>81</v>
      </c>
      <c r="C8211" s="63" t="s">
        <v>1172</v>
      </c>
      <c r="D8211" s="63" t="s">
        <v>2875</v>
      </c>
      <c r="E8211" s="65" t="s">
        <v>34</v>
      </c>
      <c r="F8211" s="65" t="s">
        <v>1</v>
      </c>
      <c r="G8211" s="65" t="s">
        <v>1</v>
      </c>
      <c r="H8211" s="65" t="s">
        <v>35</v>
      </c>
      <c r="I8211" s="31">
        <f t="shared" ref="I8211:K8211" si="7615">SUM(I8212:I8220)</f>
        <v>99100</v>
      </c>
      <c r="J8211" s="31">
        <f t="shared" si="7615"/>
        <v>73100</v>
      </c>
      <c r="K8211" s="31">
        <f t="shared" si="7615"/>
        <v>0</v>
      </c>
      <c r="L8211" s="31">
        <f t="shared" si="7609"/>
        <v>0</v>
      </c>
      <c r="M8211" s="31">
        <f t="shared" ref="M8211" si="7616">SUM(M8212:M8220)</f>
        <v>0</v>
      </c>
      <c r="N8211" s="31">
        <f t="shared" ref="N8211:O8211" si="7617">SUM(N8212:N8220)</f>
        <v>0</v>
      </c>
      <c r="O8211" s="31">
        <f t="shared" si="7617"/>
        <v>0</v>
      </c>
      <c r="P8211" s="31">
        <f t="shared" si="7610"/>
        <v>0</v>
      </c>
      <c r="Q8211" s="31">
        <f t="shared" si="7611"/>
        <v>0</v>
      </c>
      <c r="R8211" s="94"/>
      <c r="S8211" s="94"/>
      <c r="T8211" s="94"/>
      <c r="U8211" s="94"/>
      <c r="V8211" s="94"/>
      <c r="W8211" s="94"/>
      <c r="X8211" s="94"/>
      <c r="Y8211" s="94"/>
    </row>
    <row r="8212" spans="1:25" ht="15" customHeight="1" x14ac:dyDescent="0.25">
      <c r="A8212" s="64" t="s">
        <v>2466</v>
      </c>
      <c r="B8212" s="64" t="s">
        <v>81</v>
      </c>
      <c r="C8212" s="64" t="s">
        <v>1172</v>
      </c>
      <c r="D8212" s="64" t="s">
        <v>2875</v>
      </c>
      <c r="E8212" s="20" t="s">
        <v>38</v>
      </c>
      <c r="F8212" s="64"/>
      <c r="G8212" s="53" t="s">
        <v>144</v>
      </c>
      <c r="H8212" s="53" t="s">
        <v>37</v>
      </c>
      <c r="I8212" s="26">
        <v>1000</v>
      </c>
      <c r="J8212" s="26">
        <v>0</v>
      </c>
      <c r="K8212" s="26">
        <v>0</v>
      </c>
      <c r="L8212" s="26">
        <f t="shared" si="7609"/>
        <v>0</v>
      </c>
      <c r="M8212" s="26"/>
      <c r="N8212" s="26"/>
      <c r="O8212" s="26"/>
      <c r="P8212" s="26">
        <f t="shared" si="7610"/>
        <v>0</v>
      </c>
      <c r="Q8212" s="26" t="str">
        <f t="shared" si="7611"/>
        <v>-</v>
      </c>
      <c r="R8212" s="90"/>
      <c r="S8212" s="90"/>
      <c r="T8212" s="90"/>
      <c r="U8212" s="90"/>
      <c r="V8212" s="90"/>
      <c r="W8212" s="90"/>
      <c r="X8212" s="90"/>
      <c r="Y8212" s="90"/>
    </row>
    <row r="8213" spans="1:25" ht="15" customHeight="1" x14ac:dyDescent="0.25">
      <c r="A8213" s="64" t="s">
        <v>2466</v>
      </c>
      <c r="B8213" s="64" t="s">
        <v>81</v>
      </c>
      <c r="C8213" s="64" t="s">
        <v>1172</v>
      </c>
      <c r="D8213" s="64" t="s">
        <v>2875</v>
      </c>
      <c r="E8213" s="20" t="s">
        <v>298</v>
      </c>
      <c r="F8213" s="64"/>
      <c r="G8213" s="53" t="s">
        <v>144</v>
      </c>
      <c r="H8213" s="53" t="s">
        <v>297</v>
      </c>
      <c r="I8213" s="26">
        <v>15000</v>
      </c>
      <c r="J8213" s="26">
        <v>15000</v>
      </c>
      <c r="K8213" s="26">
        <v>0</v>
      </c>
      <c r="L8213" s="26">
        <f t="shared" si="7609"/>
        <v>0</v>
      </c>
      <c r="M8213" s="26"/>
      <c r="N8213" s="26"/>
      <c r="O8213" s="26"/>
      <c r="P8213" s="26">
        <f t="shared" si="7610"/>
        <v>0</v>
      </c>
      <c r="Q8213" s="26">
        <f t="shared" si="7611"/>
        <v>0</v>
      </c>
      <c r="R8213" s="90"/>
      <c r="S8213" s="90"/>
      <c r="T8213" s="90"/>
      <c r="U8213" s="90"/>
      <c r="V8213" s="90"/>
      <c r="W8213" s="90"/>
      <c r="X8213" s="90"/>
      <c r="Y8213" s="90"/>
    </row>
    <row r="8214" spans="1:25" ht="15" customHeight="1" x14ac:dyDescent="0.25">
      <c r="A8214" s="64" t="s">
        <v>2466</v>
      </c>
      <c r="B8214" s="64" t="s">
        <v>81</v>
      </c>
      <c r="C8214" s="64" t="s">
        <v>1172</v>
      </c>
      <c r="D8214" s="64" t="s">
        <v>2875</v>
      </c>
      <c r="E8214" s="20" t="s">
        <v>301</v>
      </c>
      <c r="F8214" s="64"/>
      <c r="G8214" s="53" t="s">
        <v>144</v>
      </c>
      <c r="H8214" s="53" t="s">
        <v>300</v>
      </c>
      <c r="I8214" s="26">
        <v>12000</v>
      </c>
      <c r="J8214" s="26">
        <v>12000</v>
      </c>
      <c r="K8214" s="26">
        <v>0</v>
      </c>
      <c r="L8214" s="26">
        <f t="shared" si="7609"/>
        <v>0</v>
      </c>
      <c r="M8214" s="26"/>
      <c r="N8214" s="26"/>
      <c r="O8214" s="26"/>
      <c r="P8214" s="26">
        <f t="shared" si="7610"/>
        <v>0</v>
      </c>
      <c r="Q8214" s="26">
        <f t="shared" si="7611"/>
        <v>0</v>
      </c>
      <c r="R8214" s="90"/>
      <c r="S8214" s="90"/>
      <c r="T8214" s="90"/>
      <c r="U8214" s="90"/>
      <c r="V8214" s="90"/>
      <c r="W8214" s="90"/>
      <c r="X8214" s="90"/>
      <c r="Y8214" s="90"/>
    </row>
    <row r="8215" spans="1:25" ht="15" customHeight="1" x14ac:dyDescent="0.25">
      <c r="A8215" s="64" t="s">
        <v>2466</v>
      </c>
      <c r="B8215" s="64" t="s">
        <v>81</v>
      </c>
      <c r="C8215" s="64" t="s">
        <v>1172</v>
      </c>
      <c r="D8215" s="64" t="s">
        <v>2875</v>
      </c>
      <c r="E8215" s="20" t="s">
        <v>218</v>
      </c>
      <c r="F8215" s="64"/>
      <c r="G8215" s="53" t="s">
        <v>144</v>
      </c>
      <c r="H8215" s="53" t="s">
        <v>217</v>
      </c>
      <c r="I8215" s="26">
        <v>2000</v>
      </c>
      <c r="J8215" s="26">
        <v>2000</v>
      </c>
      <c r="K8215" s="26">
        <v>0</v>
      </c>
      <c r="L8215" s="26">
        <f t="shared" si="7609"/>
        <v>0</v>
      </c>
      <c r="M8215" s="26"/>
      <c r="N8215" s="26"/>
      <c r="O8215" s="26"/>
      <c r="P8215" s="26">
        <f t="shared" si="7610"/>
        <v>0</v>
      </c>
      <c r="Q8215" s="26">
        <f t="shared" si="7611"/>
        <v>0</v>
      </c>
      <c r="R8215" s="90"/>
      <c r="S8215" s="90"/>
      <c r="T8215" s="90"/>
      <c r="U8215" s="90"/>
      <c r="V8215" s="90"/>
      <c r="W8215" s="90"/>
      <c r="X8215" s="90"/>
      <c r="Y8215" s="90"/>
    </row>
    <row r="8216" spans="1:25" ht="15" customHeight="1" x14ac:dyDescent="0.25">
      <c r="A8216" s="64" t="s">
        <v>2466</v>
      </c>
      <c r="B8216" s="64" t="s">
        <v>81</v>
      </c>
      <c r="C8216" s="64" t="s">
        <v>1172</v>
      </c>
      <c r="D8216" s="64" t="s">
        <v>2875</v>
      </c>
      <c r="E8216" s="20" t="s">
        <v>303</v>
      </c>
      <c r="F8216" s="64"/>
      <c r="G8216" s="53" t="s">
        <v>144</v>
      </c>
      <c r="H8216" s="53" t="s">
        <v>302</v>
      </c>
      <c r="I8216" s="26">
        <v>500</v>
      </c>
      <c r="J8216" s="26">
        <v>500</v>
      </c>
      <c r="K8216" s="26">
        <v>0</v>
      </c>
      <c r="L8216" s="26">
        <f t="shared" si="7609"/>
        <v>0</v>
      </c>
      <c r="M8216" s="26"/>
      <c r="N8216" s="26"/>
      <c r="O8216" s="26"/>
      <c r="P8216" s="26">
        <f t="shared" si="7610"/>
        <v>0</v>
      </c>
      <c r="Q8216" s="26">
        <f t="shared" si="7611"/>
        <v>0</v>
      </c>
      <c r="R8216" s="90"/>
      <c r="S8216" s="90"/>
      <c r="T8216" s="90"/>
      <c r="U8216" s="90"/>
      <c r="V8216" s="90"/>
      <c r="W8216" s="90"/>
      <c r="X8216" s="90"/>
      <c r="Y8216" s="90"/>
    </row>
    <row r="8217" spans="1:25" ht="15" customHeight="1" x14ac:dyDescent="0.25">
      <c r="A8217" s="64" t="s">
        <v>2466</v>
      </c>
      <c r="B8217" s="64" t="s">
        <v>81</v>
      </c>
      <c r="C8217" s="64" t="s">
        <v>1172</v>
      </c>
      <c r="D8217" s="64" t="s">
        <v>2875</v>
      </c>
      <c r="E8217" s="20" t="s">
        <v>305</v>
      </c>
      <c r="F8217" s="64"/>
      <c r="G8217" s="53" t="s">
        <v>144</v>
      </c>
      <c r="H8217" s="53" t="s">
        <v>304</v>
      </c>
      <c r="I8217" s="26">
        <v>2000</v>
      </c>
      <c r="J8217" s="26">
        <v>2000</v>
      </c>
      <c r="K8217" s="26">
        <v>0</v>
      </c>
      <c r="L8217" s="26">
        <f t="shared" si="7609"/>
        <v>0</v>
      </c>
      <c r="M8217" s="26"/>
      <c r="N8217" s="26"/>
      <c r="O8217" s="26"/>
      <c r="P8217" s="26">
        <f t="shared" si="7610"/>
        <v>0</v>
      </c>
      <c r="Q8217" s="26">
        <f t="shared" si="7611"/>
        <v>0</v>
      </c>
      <c r="R8217" s="90"/>
      <c r="S8217" s="90"/>
      <c r="T8217" s="90"/>
      <c r="U8217" s="90"/>
      <c r="V8217" s="90"/>
      <c r="W8217" s="90"/>
      <c r="X8217" s="90"/>
      <c r="Y8217" s="90"/>
    </row>
    <row r="8218" spans="1:25" ht="15" customHeight="1" x14ac:dyDescent="0.25">
      <c r="A8218" s="64" t="s">
        <v>2466</v>
      </c>
      <c r="B8218" s="64" t="s">
        <v>81</v>
      </c>
      <c r="C8218" s="64" t="s">
        <v>1172</v>
      </c>
      <c r="D8218" s="64" t="s">
        <v>2875</v>
      </c>
      <c r="E8218" s="20" t="s">
        <v>308</v>
      </c>
      <c r="F8218" s="64"/>
      <c r="G8218" s="53" t="s">
        <v>144</v>
      </c>
      <c r="H8218" s="53" t="s">
        <v>307</v>
      </c>
      <c r="I8218" s="26">
        <v>4000</v>
      </c>
      <c r="J8218" s="26">
        <v>4000</v>
      </c>
      <c r="K8218" s="26">
        <v>0</v>
      </c>
      <c r="L8218" s="26">
        <f t="shared" si="7609"/>
        <v>0</v>
      </c>
      <c r="M8218" s="26"/>
      <c r="N8218" s="26"/>
      <c r="O8218" s="26"/>
      <c r="P8218" s="26">
        <f t="shared" si="7610"/>
        <v>0</v>
      </c>
      <c r="Q8218" s="26">
        <f t="shared" si="7611"/>
        <v>0</v>
      </c>
      <c r="R8218" s="90"/>
      <c r="S8218" s="90"/>
      <c r="T8218" s="90"/>
      <c r="U8218" s="90"/>
      <c r="V8218" s="90"/>
      <c r="W8218" s="90"/>
      <c r="X8218" s="90"/>
      <c r="Y8218" s="90"/>
    </row>
    <row r="8219" spans="1:25" ht="15" customHeight="1" x14ac:dyDescent="0.25">
      <c r="A8219" s="64" t="s">
        <v>2466</v>
      </c>
      <c r="B8219" s="64" t="s">
        <v>81</v>
      </c>
      <c r="C8219" s="64" t="s">
        <v>1172</v>
      </c>
      <c r="D8219" s="64" t="s">
        <v>2875</v>
      </c>
      <c r="E8219" s="20" t="s">
        <v>311</v>
      </c>
      <c r="F8219" s="64"/>
      <c r="G8219" s="53" t="s">
        <v>144</v>
      </c>
      <c r="H8219" s="53" t="s">
        <v>310</v>
      </c>
      <c r="I8219" s="26">
        <v>2000</v>
      </c>
      <c r="J8219" s="26">
        <v>2000</v>
      </c>
      <c r="K8219" s="26">
        <v>0</v>
      </c>
      <c r="L8219" s="26">
        <f t="shared" si="7609"/>
        <v>0</v>
      </c>
      <c r="M8219" s="26"/>
      <c r="N8219" s="26"/>
      <c r="O8219" s="26"/>
      <c r="P8219" s="26">
        <f t="shared" si="7610"/>
        <v>0</v>
      </c>
      <c r="Q8219" s="26">
        <f t="shared" si="7611"/>
        <v>0</v>
      </c>
      <c r="R8219" s="90"/>
      <c r="S8219" s="90"/>
      <c r="T8219" s="90"/>
      <c r="U8219" s="90"/>
      <c r="V8219" s="90"/>
      <c r="W8219" s="90"/>
      <c r="X8219" s="90"/>
      <c r="Y8219" s="90"/>
    </row>
    <row r="8220" spans="1:25" ht="15" customHeight="1" x14ac:dyDescent="0.25">
      <c r="A8220" s="63" t="s">
        <v>2466</v>
      </c>
      <c r="B8220" s="63" t="s">
        <v>81</v>
      </c>
      <c r="C8220" s="63" t="s">
        <v>1172</v>
      </c>
      <c r="D8220" s="63" t="s">
        <v>2875</v>
      </c>
      <c r="E8220" s="63" t="s">
        <v>39</v>
      </c>
      <c r="F8220" s="64" t="s">
        <v>1</v>
      </c>
      <c r="G8220" s="53" t="s">
        <v>1</v>
      </c>
      <c r="H8220" s="65" t="s">
        <v>40</v>
      </c>
      <c r="I8220" s="31">
        <f t="shared" ref="I8220:K8220" si="7618">SUM(I8221:I8223)</f>
        <v>60600</v>
      </c>
      <c r="J8220" s="31">
        <f t="shared" si="7618"/>
        <v>35600</v>
      </c>
      <c r="K8220" s="31">
        <f t="shared" si="7618"/>
        <v>0</v>
      </c>
      <c r="L8220" s="31">
        <f t="shared" si="7609"/>
        <v>0</v>
      </c>
      <c r="M8220" s="31">
        <f t="shared" ref="M8220" si="7619">SUM(M8221:M8223)</f>
        <v>0</v>
      </c>
      <c r="N8220" s="31">
        <f t="shared" ref="N8220:O8220" si="7620">SUM(N8221:N8223)</f>
        <v>0</v>
      </c>
      <c r="O8220" s="31">
        <f t="shared" si="7620"/>
        <v>0</v>
      </c>
      <c r="P8220" s="31">
        <f t="shared" si="7610"/>
        <v>0</v>
      </c>
      <c r="Q8220" s="31">
        <f t="shared" si="7611"/>
        <v>0</v>
      </c>
      <c r="R8220" s="94"/>
      <c r="S8220" s="94"/>
      <c r="T8220" s="94"/>
      <c r="U8220" s="94"/>
      <c r="V8220" s="94"/>
      <c r="W8220" s="94"/>
      <c r="X8220" s="94"/>
      <c r="Y8220" s="94"/>
    </row>
    <row r="8221" spans="1:25" ht="15" customHeight="1" x14ac:dyDescent="0.25">
      <c r="A8221" s="64" t="s">
        <v>2466</v>
      </c>
      <c r="B8221" s="64" t="s">
        <v>81</v>
      </c>
      <c r="C8221" s="64" t="s">
        <v>1172</v>
      </c>
      <c r="D8221" s="64" t="s">
        <v>2875</v>
      </c>
      <c r="E8221" s="20" t="s">
        <v>41</v>
      </c>
      <c r="F8221" s="64"/>
      <c r="G8221" s="53" t="s">
        <v>144</v>
      </c>
      <c r="H8221" s="53" t="s">
        <v>40</v>
      </c>
      <c r="I8221" s="26">
        <v>60000</v>
      </c>
      <c r="J8221" s="26">
        <v>35000</v>
      </c>
      <c r="K8221" s="26">
        <v>0</v>
      </c>
      <c r="L8221" s="26">
        <f t="shared" si="7609"/>
        <v>0</v>
      </c>
      <c r="M8221" s="26"/>
      <c r="N8221" s="26"/>
      <c r="O8221" s="26"/>
      <c r="P8221" s="26">
        <f t="shared" si="7610"/>
        <v>0</v>
      </c>
      <c r="Q8221" s="26">
        <f t="shared" si="7611"/>
        <v>0</v>
      </c>
      <c r="R8221" s="90"/>
      <c r="S8221" s="90"/>
      <c r="T8221" s="90"/>
      <c r="U8221" s="90"/>
      <c r="V8221" s="90"/>
      <c r="W8221" s="90"/>
      <c r="X8221" s="90"/>
      <c r="Y8221" s="90"/>
    </row>
    <row r="8222" spans="1:25" ht="15" customHeight="1" x14ac:dyDescent="0.25">
      <c r="A8222" s="64" t="s">
        <v>2466</v>
      </c>
      <c r="B8222" s="64" t="s">
        <v>81</v>
      </c>
      <c r="C8222" s="64" t="s">
        <v>1172</v>
      </c>
      <c r="D8222" s="64" t="s">
        <v>2875</v>
      </c>
      <c r="E8222" s="20" t="s">
        <v>41</v>
      </c>
      <c r="F8222" s="64" t="s">
        <v>2882</v>
      </c>
      <c r="G8222" s="53" t="s">
        <v>144</v>
      </c>
      <c r="H8222" s="53" t="s">
        <v>49</v>
      </c>
      <c r="I8222" s="26">
        <v>300</v>
      </c>
      <c r="J8222" s="26">
        <v>300</v>
      </c>
      <c r="K8222" s="26">
        <v>0</v>
      </c>
      <c r="L8222" s="26">
        <f t="shared" si="7609"/>
        <v>0</v>
      </c>
      <c r="M8222" s="26"/>
      <c r="N8222" s="26"/>
      <c r="O8222" s="26"/>
      <c r="P8222" s="26">
        <f t="shared" si="7610"/>
        <v>0</v>
      </c>
      <c r="Q8222" s="26">
        <f t="shared" si="7611"/>
        <v>0</v>
      </c>
      <c r="R8222" s="90"/>
      <c r="S8222" s="90"/>
      <c r="T8222" s="90"/>
      <c r="U8222" s="90"/>
      <c r="V8222" s="90"/>
      <c r="W8222" s="90"/>
      <c r="X8222" s="90"/>
      <c r="Y8222" s="90"/>
    </row>
    <row r="8223" spans="1:25" ht="22.5" customHeight="1" x14ac:dyDescent="0.25">
      <c r="A8223" s="64" t="s">
        <v>2466</v>
      </c>
      <c r="B8223" s="64" t="s">
        <v>81</v>
      </c>
      <c r="C8223" s="64" t="s">
        <v>1172</v>
      </c>
      <c r="D8223" s="64" t="s">
        <v>2875</v>
      </c>
      <c r="E8223" s="20" t="s">
        <v>41</v>
      </c>
      <c r="F8223" s="64" t="s">
        <v>2883</v>
      </c>
      <c r="G8223" s="53" t="s">
        <v>144</v>
      </c>
      <c r="H8223" s="53" t="s">
        <v>55</v>
      </c>
      <c r="I8223" s="26">
        <v>300</v>
      </c>
      <c r="J8223" s="26">
        <v>300</v>
      </c>
      <c r="K8223" s="26">
        <v>0</v>
      </c>
      <c r="L8223" s="26">
        <f t="shared" si="7609"/>
        <v>0</v>
      </c>
      <c r="M8223" s="26"/>
      <c r="N8223" s="26"/>
      <c r="O8223" s="26"/>
      <c r="P8223" s="26">
        <f t="shared" si="7610"/>
        <v>0</v>
      </c>
      <c r="Q8223" s="26">
        <f t="shared" si="7611"/>
        <v>0</v>
      </c>
      <c r="R8223" s="90"/>
      <c r="S8223" s="90"/>
      <c r="T8223" s="90"/>
      <c r="U8223" s="90"/>
      <c r="V8223" s="90"/>
      <c r="W8223" s="90"/>
      <c r="X8223" s="90"/>
      <c r="Y8223" s="90"/>
    </row>
    <row r="8224" spans="1:25" ht="15" customHeight="1" x14ac:dyDescent="0.25">
      <c r="A8224" s="63" t="s">
        <v>1</v>
      </c>
      <c r="B8224" s="63" t="s">
        <v>1</v>
      </c>
      <c r="C8224" s="63" t="s">
        <v>1</v>
      </c>
      <c r="D8224" s="65" t="s">
        <v>1</v>
      </c>
      <c r="E8224" s="65" t="s">
        <v>1</v>
      </c>
      <c r="F8224" s="65" t="s">
        <v>1</v>
      </c>
      <c r="G8224" s="65" t="s">
        <v>1</v>
      </c>
      <c r="H8224" s="66" t="s">
        <v>56</v>
      </c>
      <c r="I8224" s="30">
        <f t="shared" ref="I8224:K8225" si="7621">SUM(I8225)</f>
        <v>50</v>
      </c>
      <c r="J8224" s="30">
        <f t="shared" si="7621"/>
        <v>50</v>
      </c>
      <c r="K8224" s="30">
        <f t="shared" si="7621"/>
        <v>0</v>
      </c>
      <c r="L8224" s="30">
        <f t="shared" si="7609"/>
        <v>0</v>
      </c>
      <c r="M8224" s="30">
        <f t="shared" ref="M8224:M8225" si="7622">SUM(M8225)</f>
        <v>0</v>
      </c>
      <c r="N8224" s="30">
        <f t="shared" ref="N8224:O8225" si="7623">SUM(N8225)</f>
        <v>0</v>
      </c>
      <c r="O8224" s="30">
        <f t="shared" si="7623"/>
        <v>0</v>
      </c>
      <c r="P8224" s="30">
        <f t="shared" si="7610"/>
        <v>0</v>
      </c>
      <c r="Q8224" s="30">
        <f t="shared" si="7611"/>
        <v>0</v>
      </c>
      <c r="R8224" s="93"/>
      <c r="S8224" s="93"/>
      <c r="T8224" s="93"/>
      <c r="U8224" s="93"/>
      <c r="V8224" s="93"/>
      <c r="W8224" s="93"/>
      <c r="X8224" s="93"/>
      <c r="Y8224" s="93"/>
    </row>
    <row r="8225" spans="1:25" ht="15" customHeight="1" x14ac:dyDescent="0.25">
      <c r="A8225" s="63" t="s">
        <v>2466</v>
      </c>
      <c r="B8225" s="63" t="s">
        <v>81</v>
      </c>
      <c r="C8225" s="63" t="s">
        <v>1172</v>
      </c>
      <c r="D8225" s="63" t="s">
        <v>2875</v>
      </c>
      <c r="E8225" s="65" t="s">
        <v>57</v>
      </c>
      <c r="F8225" s="65" t="s">
        <v>1</v>
      </c>
      <c r="G8225" s="65" t="s">
        <v>1</v>
      </c>
      <c r="H8225" s="65" t="s">
        <v>58</v>
      </c>
      <c r="I8225" s="31">
        <f t="shared" si="7621"/>
        <v>50</v>
      </c>
      <c r="J8225" s="31">
        <f t="shared" si="7621"/>
        <v>50</v>
      </c>
      <c r="K8225" s="31">
        <f t="shared" si="7621"/>
        <v>0</v>
      </c>
      <c r="L8225" s="31">
        <f t="shared" si="7609"/>
        <v>0</v>
      </c>
      <c r="M8225" s="31">
        <f t="shared" si="7622"/>
        <v>0</v>
      </c>
      <c r="N8225" s="31">
        <f t="shared" si="7623"/>
        <v>0</v>
      </c>
      <c r="O8225" s="31">
        <f t="shared" si="7623"/>
        <v>0</v>
      </c>
      <c r="P8225" s="31">
        <f t="shared" si="7610"/>
        <v>0</v>
      </c>
      <c r="Q8225" s="31">
        <f t="shared" si="7611"/>
        <v>0</v>
      </c>
      <c r="R8225" s="94"/>
      <c r="S8225" s="94"/>
      <c r="T8225" s="94"/>
      <c r="U8225" s="94"/>
      <c r="V8225" s="94"/>
      <c r="W8225" s="94"/>
      <c r="X8225" s="94"/>
      <c r="Y8225" s="94"/>
    </row>
    <row r="8226" spans="1:25" ht="15" customHeight="1" x14ac:dyDescent="0.25">
      <c r="A8226" s="64" t="s">
        <v>2466</v>
      </c>
      <c r="B8226" s="64" t="s">
        <v>81</v>
      </c>
      <c r="C8226" s="64" t="s">
        <v>1172</v>
      </c>
      <c r="D8226" s="64" t="s">
        <v>2875</v>
      </c>
      <c r="E8226" s="20" t="s">
        <v>68</v>
      </c>
      <c r="F8226" s="64"/>
      <c r="G8226" s="53" t="s">
        <v>144</v>
      </c>
      <c r="H8226" s="53" t="s">
        <v>67</v>
      </c>
      <c r="I8226" s="26">
        <v>50</v>
      </c>
      <c r="J8226" s="26">
        <v>50</v>
      </c>
      <c r="K8226" s="26">
        <v>0</v>
      </c>
      <c r="L8226" s="26">
        <f t="shared" si="7609"/>
        <v>0</v>
      </c>
      <c r="M8226" s="26"/>
      <c r="N8226" s="26"/>
      <c r="O8226" s="26"/>
      <c r="P8226" s="26">
        <f t="shared" si="7610"/>
        <v>0</v>
      </c>
      <c r="Q8226" s="26">
        <f t="shared" si="7611"/>
        <v>0</v>
      </c>
      <c r="R8226" s="90"/>
      <c r="S8226" s="90"/>
      <c r="T8226" s="90"/>
      <c r="U8226" s="90"/>
      <c r="V8226" s="90"/>
      <c r="W8226" s="90"/>
      <c r="X8226" s="90"/>
      <c r="Y8226" s="90"/>
    </row>
    <row r="8227" spans="1:25" ht="15" customHeight="1" x14ac:dyDescent="0.25">
      <c r="A8227" s="63" t="s">
        <v>1</v>
      </c>
      <c r="B8227" s="63" t="s">
        <v>1</v>
      </c>
      <c r="C8227" s="63" t="s">
        <v>1</v>
      </c>
      <c r="D8227" s="65" t="s">
        <v>1</v>
      </c>
      <c r="E8227" s="65" t="s">
        <v>1</v>
      </c>
      <c r="F8227" s="65" t="s">
        <v>1</v>
      </c>
      <c r="G8227" s="65" t="s">
        <v>1</v>
      </c>
      <c r="H8227" s="66" t="s">
        <v>69</v>
      </c>
      <c r="I8227" s="30">
        <f t="shared" ref="I8227:K8227" si="7624">SUM(I8228)</f>
        <v>9880</v>
      </c>
      <c r="J8227" s="30">
        <f t="shared" si="7624"/>
        <v>9880</v>
      </c>
      <c r="K8227" s="30">
        <f t="shared" si="7624"/>
        <v>0</v>
      </c>
      <c r="L8227" s="30">
        <f t="shared" si="7609"/>
        <v>0</v>
      </c>
      <c r="M8227" s="30">
        <f t="shared" ref="M8227" si="7625">SUM(M8228)</f>
        <v>0</v>
      </c>
      <c r="N8227" s="30">
        <f t="shared" ref="N8227:O8227" si="7626">SUM(N8228)</f>
        <v>0</v>
      </c>
      <c r="O8227" s="30">
        <f t="shared" si="7626"/>
        <v>0</v>
      </c>
      <c r="P8227" s="30">
        <f t="shared" si="7610"/>
        <v>0</v>
      </c>
      <c r="Q8227" s="30">
        <f t="shared" si="7611"/>
        <v>0</v>
      </c>
      <c r="R8227" s="93"/>
      <c r="S8227" s="93"/>
      <c r="T8227" s="93"/>
      <c r="U8227" s="93"/>
      <c r="V8227" s="93"/>
      <c r="W8227" s="93"/>
      <c r="X8227" s="93"/>
      <c r="Y8227" s="93"/>
    </row>
    <row r="8228" spans="1:25" ht="15" customHeight="1" x14ac:dyDescent="0.25">
      <c r="A8228" s="63" t="s">
        <v>2466</v>
      </c>
      <c r="B8228" s="63" t="s">
        <v>81</v>
      </c>
      <c r="C8228" s="63" t="s">
        <v>1172</v>
      </c>
      <c r="D8228" s="63" t="s">
        <v>2875</v>
      </c>
      <c r="E8228" s="65" t="s">
        <v>70</v>
      </c>
      <c r="F8228" s="65" t="s">
        <v>1</v>
      </c>
      <c r="G8228" s="65" t="s">
        <v>1</v>
      </c>
      <c r="H8228" s="65" t="s">
        <v>71</v>
      </c>
      <c r="I8228" s="31">
        <f t="shared" ref="I8228:K8228" si="7627">SUM(I8229:I8230)</f>
        <v>9880</v>
      </c>
      <c r="J8228" s="31">
        <f t="shared" si="7627"/>
        <v>9880</v>
      </c>
      <c r="K8228" s="31">
        <f t="shared" si="7627"/>
        <v>0</v>
      </c>
      <c r="L8228" s="31">
        <f t="shared" si="7609"/>
        <v>0</v>
      </c>
      <c r="M8228" s="31">
        <f t="shared" ref="M8228" si="7628">SUM(M8229:M8230)</f>
        <v>0</v>
      </c>
      <c r="N8228" s="31">
        <f t="shared" ref="N8228:O8228" si="7629">SUM(N8229:N8230)</f>
        <v>0</v>
      </c>
      <c r="O8228" s="31">
        <f t="shared" si="7629"/>
        <v>0</v>
      </c>
      <c r="P8228" s="31">
        <f t="shared" si="7610"/>
        <v>0</v>
      </c>
      <c r="Q8228" s="31">
        <f t="shared" si="7611"/>
        <v>0</v>
      </c>
      <c r="R8228" s="94"/>
      <c r="S8228" s="94"/>
      <c r="T8228" s="94"/>
      <c r="U8228" s="94"/>
      <c r="V8228" s="94"/>
      <c r="W8228" s="94"/>
      <c r="X8228" s="94"/>
      <c r="Y8228" s="94"/>
    </row>
    <row r="8229" spans="1:25" ht="15" customHeight="1" x14ac:dyDescent="0.25">
      <c r="A8229" s="64" t="s">
        <v>2466</v>
      </c>
      <c r="B8229" s="64" t="s">
        <v>81</v>
      </c>
      <c r="C8229" s="64" t="s">
        <v>1172</v>
      </c>
      <c r="D8229" s="64" t="s">
        <v>2875</v>
      </c>
      <c r="E8229" s="20" t="s">
        <v>74</v>
      </c>
      <c r="F8229" s="64"/>
      <c r="G8229" s="53" t="s">
        <v>144</v>
      </c>
      <c r="H8229" s="53" t="s">
        <v>73</v>
      </c>
      <c r="I8229" s="26">
        <v>5000</v>
      </c>
      <c r="J8229" s="26">
        <v>5000</v>
      </c>
      <c r="K8229" s="26">
        <v>0</v>
      </c>
      <c r="L8229" s="26">
        <f t="shared" si="7609"/>
        <v>0</v>
      </c>
      <c r="M8229" s="26"/>
      <c r="N8229" s="26"/>
      <c r="O8229" s="26"/>
      <c r="P8229" s="26">
        <f t="shared" si="7610"/>
        <v>0</v>
      </c>
      <c r="Q8229" s="26">
        <f t="shared" si="7611"/>
        <v>0</v>
      </c>
      <c r="R8229" s="90"/>
      <c r="S8229" s="90"/>
      <c r="T8229" s="90"/>
      <c r="U8229" s="90"/>
      <c r="V8229" s="90"/>
      <c r="W8229" s="90"/>
      <c r="X8229" s="90"/>
      <c r="Y8229" s="90"/>
    </row>
    <row r="8230" spans="1:25" ht="15" customHeight="1" x14ac:dyDescent="0.25">
      <c r="A8230" s="64" t="s">
        <v>2466</v>
      </c>
      <c r="B8230" s="64" t="s">
        <v>81</v>
      </c>
      <c r="C8230" s="64" t="s">
        <v>1172</v>
      </c>
      <c r="D8230" s="64" t="s">
        <v>2875</v>
      </c>
      <c r="E8230" s="20" t="s">
        <v>323</v>
      </c>
      <c r="F8230" s="64"/>
      <c r="G8230" s="53" t="s">
        <v>144</v>
      </c>
      <c r="H8230" s="53" t="s">
        <v>322</v>
      </c>
      <c r="I8230" s="26">
        <v>4880</v>
      </c>
      <c r="J8230" s="26">
        <v>4880</v>
      </c>
      <c r="K8230" s="26">
        <v>0</v>
      </c>
      <c r="L8230" s="26">
        <f t="shared" si="7609"/>
        <v>0</v>
      </c>
      <c r="M8230" s="26"/>
      <c r="N8230" s="26"/>
      <c r="O8230" s="26"/>
      <c r="P8230" s="26">
        <f t="shared" si="7610"/>
        <v>0</v>
      </c>
      <c r="Q8230" s="26">
        <f t="shared" si="7611"/>
        <v>0</v>
      </c>
      <c r="R8230" s="90"/>
      <c r="S8230" s="90"/>
      <c r="T8230" s="90"/>
      <c r="U8230" s="90"/>
      <c r="V8230" s="90"/>
      <c r="W8230" s="90"/>
      <c r="X8230" s="90"/>
      <c r="Y8230" s="90"/>
    </row>
    <row r="8231" spans="1:25" ht="15" customHeight="1" x14ac:dyDescent="0.25">
      <c r="A8231" s="53" t="s">
        <v>1</v>
      </c>
      <c r="B8231" s="53" t="s">
        <v>1</v>
      </c>
      <c r="C8231" s="53" t="s">
        <v>1</v>
      </c>
      <c r="D8231" s="53" t="s">
        <v>1</v>
      </c>
      <c r="E8231" s="53" t="s">
        <v>1</v>
      </c>
      <c r="F8231" s="53" t="s">
        <v>1</v>
      </c>
      <c r="G8231" s="53" t="s">
        <v>1</v>
      </c>
      <c r="H8231" s="66" t="s">
        <v>2884</v>
      </c>
      <c r="I8231" s="30">
        <f t="shared" ref="I8231:K8231" si="7630">SUM(I8200,I8224,I8227)</f>
        <v>212909</v>
      </c>
      <c r="J8231" s="30">
        <f t="shared" si="7630"/>
        <v>186909</v>
      </c>
      <c r="K8231" s="30">
        <f t="shared" si="7630"/>
        <v>0</v>
      </c>
      <c r="L8231" s="30">
        <f t="shared" si="7609"/>
        <v>0</v>
      </c>
      <c r="M8231" s="30">
        <f t="shared" ref="M8231" si="7631">SUM(M8200,M8224,M8227)</f>
        <v>0</v>
      </c>
      <c r="N8231" s="30">
        <f t="shared" ref="N8231:O8231" si="7632">SUM(N8200,N8224,N8227)</f>
        <v>0</v>
      </c>
      <c r="O8231" s="30">
        <f t="shared" si="7632"/>
        <v>0</v>
      </c>
      <c r="P8231" s="30">
        <f t="shared" si="7610"/>
        <v>0</v>
      </c>
      <c r="Q8231" s="30">
        <f t="shared" si="7611"/>
        <v>0</v>
      </c>
      <c r="R8231" s="93"/>
      <c r="S8231" s="93"/>
      <c r="T8231" s="93"/>
      <c r="U8231" s="93"/>
      <c r="V8231" s="93"/>
      <c r="W8231" s="93"/>
      <c r="X8231" s="93"/>
      <c r="Y8231" s="93"/>
    </row>
    <row r="8232" spans="1:25" ht="15" customHeight="1" thickBot="1" x14ac:dyDescent="0.3">
      <c r="A8232" s="53" t="s">
        <v>1</v>
      </c>
      <c r="B8232" s="53" t="s">
        <v>1</v>
      </c>
      <c r="C8232" s="53" t="s">
        <v>1</v>
      </c>
      <c r="D8232" s="53" t="s">
        <v>1</v>
      </c>
      <c r="E8232" s="53" t="s">
        <v>1</v>
      </c>
      <c r="F8232" s="53" t="s">
        <v>1</v>
      </c>
      <c r="G8232" s="53" t="s">
        <v>1</v>
      </c>
      <c r="H8232" s="65" t="s">
        <v>76</v>
      </c>
      <c r="I8232" s="31"/>
      <c r="J8232" s="31"/>
      <c r="K8232" s="31">
        <v>0</v>
      </c>
      <c r="L8232" s="31"/>
      <c r="M8232" s="31"/>
      <c r="N8232" s="31"/>
      <c r="O8232" s="31"/>
      <c r="P8232" s="31"/>
      <c r="Q8232" s="31"/>
      <c r="R8232" s="94"/>
      <c r="S8232" s="94"/>
      <c r="T8232" s="94"/>
      <c r="U8232" s="94"/>
      <c r="V8232" s="94"/>
      <c r="W8232" s="94"/>
      <c r="X8232" s="94"/>
      <c r="Y8232" s="94"/>
    </row>
    <row r="8233" spans="1:25" ht="47.25" customHeight="1" thickBot="1" x14ac:dyDescent="0.3">
      <c r="A8233" s="110" t="s">
        <v>1</v>
      </c>
      <c r="B8233" s="110" t="s">
        <v>1</v>
      </c>
      <c r="C8233" s="110" t="s">
        <v>1</v>
      </c>
      <c r="D8233" s="110" t="s">
        <v>1</v>
      </c>
      <c r="E8233" s="110" t="s">
        <v>1</v>
      </c>
      <c r="F8233" s="110" t="s">
        <v>1</v>
      </c>
      <c r="G8233" s="110" t="s">
        <v>1</v>
      </c>
      <c r="H8233" s="28" t="s">
        <v>77</v>
      </c>
      <c r="I8233" s="109" t="s">
        <v>3984</v>
      </c>
      <c r="J8233" s="109" t="s">
        <v>11</v>
      </c>
      <c r="K8233" s="109" t="s">
        <v>3989</v>
      </c>
      <c r="L8233" s="109" t="s">
        <v>3985</v>
      </c>
      <c r="M8233" s="109" t="s">
        <v>4027</v>
      </c>
      <c r="N8233" s="109" t="s">
        <v>3988</v>
      </c>
      <c r="O8233" s="109" t="s">
        <v>3986</v>
      </c>
      <c r="P8233" s="109" t="s">
        <v>3987</v>
      </c>
      <c r="Q8233" s="109" t="s">
        <v>3695</v>
      </c>
      <c r="R8233" s="91"/>
      <c r="S8233" s="91"/>
      <c r="T8233" s="91"/>
      <c r="U8233" s="91"/>
      <c r="V8233" s="91"/>
      <c r="W8233" s="91"/>
      <c r="X8233" s="91"/>
      <c r="Y8233" s="91"/>
    </row>
    <row r="8234" spans="1:25" ht="15" customHeight="1" x14ac:dyDescent="0.25">
      <c r="A8234" s="111"/>
      <c r="B8234" s="111"/>
      <c r="C8234" s="111"/>
      <c r="D8234" s="111"/>
      <c r="E8234" s="111"/>
      <c r="F8234" s="111"/>
      <c r="G8234" s="111"/>
      <c r="H8234" s="67" t="s">
        <v>1</v>
      </c>
      <c r="I8234" s="29">
        <v>1</v>
      </c>
      <c r="J8234" s="29">
        <v>2</v>
      </c>
      <c r="K8234" s="29">
        <v>3</v>
      </c>
      <c r="L8234" s="29" t="s">
        <v>3478</v>
      </c>
      <c r="M8234" s="29">
        <v>5</v>
      </c>
      <c r="N8234" s="29">
        <v>6</v>
      </c>
      <c r="O8234" s="29">
        <v>7</v>
      </c>
      <c r="P8234" s="29" t="s">
        <v>3696</v>
      </c>
      <c r="Q8234" s="29">
        <v>9</v>
      </c>
      <c r="R8234" s="92"/>
      <c r="S8234" s="92"/>
      <c r="T8234" s="92"/>
      <c r="U8234" s="92"/>
      <c r="V8234" s="92"/>
      <c r="W8234" s="92"/>
      <c r="X8234" s="92"/>
      <c r="Y8234" s="92"/>
    </row>
    <row r="8235" spans="1:25" ht="15" customHeight="1" x14ac:dyDescent="0.25">
      <c r="A8235" s="111"/>
      <c r="B8235" s="111"/>
      <c r="C8235" s="111"/>
      <c r="D8235" s="111"/>
      <c r="E8235" s="111"/>
      <c r="F8235" s="111"/>
      <c r="G8235" s="111"/>
      <c r="H8235" s="68" t="s">
        <v>157</v>
      </c>
      <c r="I8235" s="32">
        <f t="shared" ref="I8235:K8235" si="7633">SUM(I8231)</f>
        <v>212909</v>
      </c>
      <c r="J8235" s="32">
        <f t="shared" si="7633"/>
        <v>186909</v>
      </c>
      <c r="K8235" s="32">
        <f t="shared" si="7633"/>
        <v>0</v>
      </c>
      <c r="L8235" s="32">
        <f t="shared" si="7609"/>
        <v>0</v>
      </c>
      <c r="M8235" s="32">
        <f t="shared" ref="M8235" si="7634">SUM(M8231)</f>
        <v>0</v>
      </c>
      <c r="N8235" s="32">
        <f t="shared" ref="N8235:O8235" si="7635">SUM(N8231)</f>
        <v>0</v>
      </c>
      <c r="O8235" s="32">
        <f t="shared" si="7635"/>
        <v>0</v>
      </c>
      <c r="P8235" s="32">
        <f t="shared" si="7610"/>
        <v>0</v>
      </c>
      <c r="Q8235" s="32">
        <f t="shared" si="7611"/>
        <v>0</v>
      </c>
      <c r="R8235" s="90"/>
      <c r="S8235" s="90"/>
      <c r="T8235" s="90"/>
      <c r="U8235" s="90"/>
      <c r="V8235" s="90"/>
      <c r="W8235" s="90"/>
      <c r="X8235" s="90"/>
      <c r="Y8235" s="90"/>
    </row>
    <row r="8236" spans="1:25" ht="15" customHeight="1" x14ac:dyDescent="0.25">
      <c r="A8236" s="111"/>
      <c r="B8236" s="111"/>
      <c r="C8236" s="111"/>
      <c r="D8236" s="111"/>
      <c r="E8236" s="111"/>
      <c r="F8236" s="111"/>
      <c r="G8236" s="111"/>
      <c r="H8236" s="69" t="s">
        <v>79</v>
      </c>
      <c r="I8236" s="32">
        <f t="shared" ref="I8236:K8236" si="7636">SUM(I8235)</f>
        <v>212909</v>
      </c>
      <c r="J8236" s="32">
        <f t="shared" si="7636"/>
        <v>186909</v>
      </c>
      <c r="K8236" s="32">
        <f t="shared" si="7636"/>
        <v>0</v>
      </c>
      <c r="L8236" s="32">
        <f t="shared" si="7609"/>
        <v>0</v>
      </c>
      <c r="M8236" s="32">
        <f t="shared" ref="M8236" si="7637">SUM(M8235)</f>
        <v>0</v>
      </c>
      <c r="N8236" s="32">
        <f t="shared" ref="N8236:O8236" si="7638">SUM(N8235)</f>
        <v>0</v>
      </c>
      <c r="O8236" s="32">
        <f t="shared" si="7638"/>
        <v>0</v>
      </c>
      <c r="P8236" s="32">
        <f t="shared" si="7610"/>
        <v>0</v>
      </c>
      <c r="Q8236" s="32">
        <f t="shared" si="7611"/>
        <v>0</v>
      </c>
      <c r="R8236" s="90"/>
      <c r="S8236" s="90"/>
      <c r="T8236" s="90"/>
      <c r="U8236" s="90"/>
      <c r="V8236" s="90"/>
      <c r="W8236" s="90"/>
      <c r="X8236" s="90"/>
      <c r="Y8236" s="90"/>
    </row>
    <row r="8237" spans="1:25" ht="15" customHeight="1" x14ac:dyDescent="0.25">
      <c r="A8237" s="112"/>
      <c r="B8237" s="112"/>
      <c r="C8237" s="112"/>
      <c r="D8237" s="112"/>
      <c r="E8237" s="112"/>
      <c r="F8237" s="112"/>
      <c r="G8237" s="112"/>
      <c r="I8237" s="27"/>
      <c r="J8237" s="27"/>
      <c r="K8237" s="27">
        <v>0</v>
      </c>
      <c r="L8237" s="27"/>
      <c r="M8237" s="27"/>
      <c r="N8237" s="27"/>
      <c r="O8237" s="27"/>
      <c r="P8237" s="27"/>
      <c r="Q8237" s="27"/>
      <c r="R8237" s="27"/>
      <c r="S8237" s="27"/>
      <c r="T8237" s="27"/>
      <c r="U8237" s="27"/>
      <c r="V8237" s="27"/>
      <c r="W8237" s="27"/>
      <c r="X8237" s="27"/>
      <c r="Y8237" s="27"/>
    </row>
    <row r="8238" spans="1:25" ht="15" customHeight="1" thickBot="1" x14ac:dyDescent="0.3">
      <c r="A8238" s="53" t="s">
        <v>1</v>
      </c>
      <c r="B8238" s="53" t="s">
        <v>1</v>
      </c>
      <c r="C8238" s="53" t="s">
        <v>1</v>
      </c>
      <c r="D8238" s="53" t="s">
        <v>1</v>
      </c>
      <c r="E8238" s="53" t="s">
        <v>1</v>
      </c>
      <c r="F8238" s="53" t="s">
        <v>1</v>
      </c>
      <c r="G8238" s="53" t="s">
        <v>1</v>
      </c>
      <c r="H8238" s="21" t="s">
        <v>1</v>
      </c>
      <c r="I8238" s="33"/>
      <c r="J8238" s="33"/>
      <c r="K8238" s="33">
        <v>0</v>
      </c>
      <c r="L8238" s="33"/>
      <c r="M8238" s="33"/>
      <c r="N8238" s="33"/>
      <c r="O8238" s="33"/>
      <c r="P8238" s="33"/>
      <c r="Q8238" s="33"/>
      <c r="R8238" s="33"/>
      <c r="S8238" s="33"/>
      <c r="T8238" s="33"/>
      <c r="U8238" s="33"/>
      <c r="V8238" s="33"/>
      <c r="W8238" s="33"/>
      <c r="X8238" s="33"/>
      <c r="Y8238" s="33"/>
    </row>
    <row r="8239" spans="1:25" ht="45.75" customHeight="1" thickBot="1" x14ac:dyDescent="0.3">
      <c r="A8239" s="28" t="s">
        <v>4</v>
      </c>
      <c r="B8239" s="28" t="s">
        <v>5</v>
      </c>
      <c r="C8239" s="28" t="s">
        <v>6</v>
      </c>
      <c r="D8239" s="57" t="s">
        <v>1</v>
      </c>
      <c r="E8239" s="28" t="s">
        <v>7</v>
      </c>
      <c r="F8239" s="28" t="s">
        <v>8</v>
      </c>
      <c r="G8239" s="28" t="s">
        <v>9</v>
      </c>
      <c r="H8239" s="28" t="s">
        <v>10</v>
      </c>
      <c r="I8239" s="109" t="s">
        <v>3984</v>
      </c>
      <c r="J8239" s="109" t="s">
        <v>11</v>
      </c>
      <c r="K8239" s="109" t="s">
        <v>3989</v>
      </c>
      <c r="L8239" s="109" t="s">
        <v>3985</v>
      </c>
      <c r="M8239" s="109" t="s">
        <v>4027</v>
      </c>
      <c r="N8239" s="109" t="s">
        <v>3988</v>
      </c>
      <c r="O8239" s="109" t="s">
        <v>3986</v>
      </c>
      <c r="P8239" s="109" t="s">
        <v>3987</v>
      </c>
      <c r="Q8239" s="109" t="s">
        <v>3695</v>
      </c>
      <c r="R8239" s="91"/>
      <c r="S8239" s="91"/>
      <c r="T8239" s="91"/>
      <c r="U8239" s="91"/>
      <c r="V8239" s="91"/>
      <c r="W8239" s="91"/>
      <c r="X8239" s="91"/>
      <c r="Y8239" s="91"/>
    </row>
    <row r="8240" spans="1:25" ht="15" customHeight="1" x14ac:dyDescent="0.25">
      <c r="A8240" s="58" t="s">
        <v>1</v>
      </c>
      <c r="B8240" s="58" t="s">
        <v>1</v>
      </c>
      <c r="C8240" s="58" t="s">
        <v>1</v>
      </c>
      <c r="D8240" s="59" t="s">
        <v>1</v>
      </c>
      <c r="E8240" s="59" t="s">
        <v>1</v>
      </c>
      <c r="F8240" s="60" t="s">
        <v>1</v>
      </c>
      <c r="G8240" s="61" t="s">
        <v>1</v>
      </c>
      <c r="H8240" s="62" t="s">
        <v>1</v>
      </c>
      <c r="I8240" s="29">
        <v>1</v>
      </c>
      <c r="J8240" s="29">
        <v>2</v>
      </c>
      <c r="K8240" s="29">
        <v>3</v>
      </c>
      <c r="L8240" s="29" t="s">
        <v>3478</v>
      </c>
      <c r="M8240" s="29">
        <v>5</v>
      </c>
      <c r="N8240" s="29">
        <v>6</v>
      </c>
      <c r="O8240" s="29">
        <v>7</v>
      </c>
      <c r="P8240" s="29" t="s">
        <v>3696</v>
      </c>
      <c r="Q8240" s="29">
        <v>9</v>
      </c>
      <c r="R8240" s="92"/>
      <c r="S8240" s="92"/>
      <c r="T8240" s="92"/>
      <c r="U8240" s="92"/>
      <c r="V8240" s="92"/>
      <c r="W8240" s="92"/>
      <c r="X8240" s="92"/>
      <c r="Y8240" s="92"/>
    </row>
    <row r="8241" spans="1:25" ht="15" customHeight="1" x14ac:dyDescent="0.25">
      <c r="A8241" s="63" t="s">
        <v>2466</v>
      </c>
      <c r="B8241" s="63" t="s">
        <v>81</v>
      </c>
      <c r="C8241" s="64" t="s">
        <v>1183</v>
      </c>
      <c r="D8241" s="64" t="s">
        <v>2885</v>
      </c>
      <c r="E8241" s="65" t="s">
        <v>1</v>
      </c>
      <c r="F8241" s="65" t="s">
        <v>1</v>
      </c>
      <c r="G8241" s="65" t="s">
        <v>1</v>
      </c>
      <c r="H8241" s="65" t="s">
        <v>2886</v>
      </c>
      <c r="I8241" s="26">
        <v>0</v>
      </c>
      <c r="J8241" s="26" t="s">
        <v>1</v>
      </c>
      <c r="K8241" s="26">
        <v>0</v>
      </c>
      <c r="L8241" s="26"/>
      <c r="M8241" s="26"/>
      <c r="N8241" s="26"/>
      <c r="O8241" s="26"/>
      <c r="P8241" s="26"/>
      <c r="Q8241" s="26"/>
      <c r="R8241" s="90"/>
      <c r="S8241" s="90"/>
      <c r="T8241" s="90"/>
      <c r="U8241" s="90"/>
      <c r="V8241" s="90"/>
      <c r="W8241" s="90"/>
      <c r="X8241" s="90"/>
      <c r="Y8241" s="90"/>
    </row>
    <row r="8242" spans="1:25" ht="22.5" customHeight="1" x14ac:dyDescent="0.25">
      <c r="A8242" s="63" t="s">
        <v>1</v>
      </c>
      <c r="B8242" s="63" t="s">
        <v>1</v>
      </c>
      <c r="C8242" s="63" t="s">
        <v>1</v>
      </c>
      <c r="D8242" s="65" t="s">
        <v>1</v>
      </c>
      <c r="E8242" s="65" t="s">
        <v>1</v>
      </c>
      <c r="F8242" s="65" t="s">
        <v>1</v>
      </c>
      <c r="G8242" s="65" t="s">
        <v>1</v>
      </c>
      <c r="H8242" s="66" t="s">
        <v>15</v>
      </c>
      <c r="I8242" s="30">
        <f t="shared" ref="I8242:K8242" si="7639">SUM(I8243,I8251,I8253)</f>
        <v>1714378</v>
      </c>
      <c r="J8242" s="30">
        <f t="shared" si="7639"/>
        <v>1704499</v>
      </c>
      <c r="K8242" s="30">
        <f t="shared" si="7639"/>
        <v>922918</v>
      </c>
      <c r="L8242" s="30">
        <f t="shared" si="7609"/>
        <v>433415</v>
      </c>
      <c r="M8242" s="30">
        <f t="shared" ref="M8242" si="7640">SUM(M8243,M8251,M8253)</f>
        <v>146740</v>
      </c>
      <c r="N8242" s="30">
        <f t="shared" ref="N8242:O8242" si="7641">SUM(N8243,N8251,N8253)</f>
        <v>146740</v>
      </c>
      <c r="O8242" s="30">
        <f t="shared" si="7641"/>
        <v>139935</v>
      </c>
      <c r="P8242" s="30">
        <f t="shared" si="7610"/>
        <v>1356333</v>
      </c>
      <c r="Q8242" s="30">
        <f t="shared" si="7611"/>
        <v>79.573704648697358</v>
      </c>
      <c r="R8242" s="93"/>
      <c r="S8242" s="93"/>
      <c r="T8242" s="93"/>
      <c r="U8242" s="93"/>
      <c r="V8242" s="93"/>
      <c r="W8242" s="93"/>
      <c r="X8242" s="93"/>
      <c r="Y8242" s="93"/>
    </row>
    <row r="8243" spans="1:25" ht="15" customHeight="1" x14ac:dyDescent="0.25">
      <c r="A8243" s="63" t="s">
        <v>2466</v>
      </c>
      <c r="B8243" s="63" t="s">
        <v>81</v>
      </c>
      <c r="C8243" s="63" t="s">
        <v>1183</v>
      </c>
      <c r="D8243" s="63" t="s">
        <v>2885</v>
      </c>
      <c r="E8243" s="65" t="s">
        <v>16</v>
      </c>
      <c r="F8243" s="65" t="s">
        <v>1</v>
      </c>
      <c r="G8243" s="65" t="s">
        <v>1</v>
      </c>
      <c r="H8243" s="65" t="s">
        <v>17</v>
      </c>
      <c r="I8243" s="31">
        <f t="shared" ref="I8243:K8243" si="7642">SUM(I8244:I8245)</f>
        <v>1372130</v>
      </c>
      <c r="J8243" s="31">
        <f t="shared" si="7642"/>
        <v>1372130</v>
      </c>
      <c r="K8243" s="31">
        <f t="shared" si="7642"/>
        <v>738203</v>
      </c>
      <c r="L8243" s="31">
        <f t="shared" si="7609"/>
        <v>344200</v>
      </c>
      <c r="M8243" s="31">
        <f t="shared" ref="M8243" si="7643">SUM(M8244:M8245)</f>
        <v>117200</v>
      </c>
      <c r="N8243" s="31">
        <f t="shared" ref="N8243:O8243" si="7644">SUM(N8244:N8245)</f>
        <v>117200</v>
      </c>
      <c r="O8243" s="31">
        <f t="shared" si="7644"/>
        <v>109800</v>
      </c>
      <c r="P8243" s="31">
        <f t="shared" si="7610"/>
        <v>1082403</v>
      </c>
      <c r="Q8243" s="31">
        <f t="shared" si="7611"/>
        <v>78.88487242462449</v>
      </c>
      <c r="R8243" s="94"/>
      <c r="S8243" s="94"/>
      <c r="T8243" s="94"/>
      <c r="U8243" s="94"/>
      <c r="V8243" s="94"/>
      <c r="W8243" s="94"/>
      <c r="X8243" s="94"/>
      <c r="Y8243" s="94"/>
    </row>
    <row r="8244" spans="1:25" ht="15" customHeight="1" x14ac:dyDescent="0.25">
      <c r="A8244" s="64" t="s">
        <v>2466</v>
      </c>
      <c r="B8244" s="64" t="s">
        <v>81</v>
      </c>
      <c r="C8244" s="64" t="s">
        <v>1183</v>
      </c>
      <c r="D8244" s="64" t="s">
        <v>2885</v>
      </c>
      <c r="E8244" s="20" t="s">
        <v>19</v>
      </c>
      <c r="F8244" s="64"/>
      <c r="G8244" s="53" t="s">
        <v>144</v>
      </c>
      <c r="H8244" s="53" t="s">
        <v>18</v>
      </c>
      <c r="I8244" s="26">
        <v>1195882</v>
      </c>
      <c r="J8244" s="26">
        <v>1195882</v>
      </c>
      <c r="K8244" s="26">
        <v>615000</v>
      </c>
      <c r="L8244" s="26">
        <f t="shared" si="7609"/>
        <v>307500</v>
      </c>
      <c r="M8244" s="26">
        <v>102500</v>
      </c>
      <c r="N8244" s="26">
        <v>102500</v>
      </c>
      <c r="O8244" s="26">
        <v>102500</v>
      </c>
      <c r="P8244" s="26">
        <f t="shared" si="7610"/>
        <v>922500</v>
      </c>
      <c r="Q8244" s="26">
        <f t="shared" si="7611"/>
        <v>77.139717798244305</v>
      </c>
      <c r="R8244" s="90"/>
      <c r="S8244" s="90"/>
      <c r="T8244" s="90"/>
      <c r="U8244" s="90"/>
      <c r="V8244" s="90"/>
      <c r="W8244" s="90"/>
      <c r="X8244" s="90"/>
      <c r="Y8244" s="90"/>
    </row>
    <row r="8245" spans="1:25" ht="15" customHeight="1" x14ac:dyDescent="0.25">
      <c r="A8245" s="63" t="s">
        <v>2466</v>
      </c>
      <c r="B8245" s="63" t="s">
        <v>81</v>
      </c>
      <c r="C8245" s="63" t="s">
        <v>1183</v>
      </c>
      <c r="D8245" s="63" t="s">
        <v>2885</v>
      </c>
      <c r="E8245" s="63" t="s">
        <v>21</v>
      </c>
      <c r="F8245" s="64" t="s">
        <v>1</v>
      </c>
      <c r="G8245" s="53" t="s">
        <v>1</v>
      </c>
      <c r="H8245" s="65" t="s">
        <v>22</v>
      </c>
      <c r="I8245" s="31">
        <f t="shared" ref="I8245:K8245" si="7645">SUM(I8246:I8250)</f>
        <v>176248</v>
      </c>
      <c r="J8245" s="31">
        <f t="shared" si="7645"/>
        <v>176248</v>
      </c>
      <c r="K8245" s="31">
        <f t="shared" si="7645"/>
        <v>123203</v>
      </c>
      <c r="L8245" s="31">
        <f t="shared" si="7609"/>
        <v>36700</v>
      </c>
      <c r="M8245" s="31">
        <f t="shared" ref="M8245" si="7646">SUM(M8246:M8250)</f>
        <v>14700</v>
      </c>
      <c r="N8245" s="31">
        <f t="shared" ref="N8245:O8245" si="7647">SUM(N8246:N8250)</f>
        <v>14700</v>
      </c>
      <c r="O8245" s="31">
        <f t="shared" si="7647"/>
        <v>7300</v>
      </c>
      <c r="P8245" s="31">
        <f t="shared" si="7610"/>
        <v>159903</v>
      </c>
      <c r="Q8245" s="31">
        <f t="shared" si="7611"/>
        <v>90.726135899414459</v>
      </c>
      <c r="R8245" s="94"/>
      <c r="S8245" s="94"/>
      <c r="T8245" s="94"/>
      <c r="U8245" s="94"/>
      <c r="V8245" s="94"/>
      <c r="W8245" s="94"/>
      <c r="X8245" s="94"/>
      <c r="Y8245" s="94"/>
    </row>
    <row r="8246" spans="1:25" ht="15" customHeight="1" x14ac:dyDescent="0.25">
      <c r="A8246" s="64" t="s">
        <v>2466</v>
      </c>
      <c r="B8246" s="64" t="s">
        <v>81</v>
      </c>
      <c r="C8246" s="64" t="s">
        <v>1183</v>
      </c>
      <c r="D8246" s="64" t="s">
        <v>2885</v>
      </c>
      <c r="E8246" s="20" t="s">
        <v>23</v>
      </c>
      <c r="F8246" s="64" t="s">
        <v>2887</v>
      </c>
      <c r="G8246" s="53" t="s">
        <v>144</v>
      </c>
      <c r="H8246" s="53" t="s">
        <v>85</v>
      </c>
      <c r="I8246" s="26">
        <v>34000</v>
      </c>
      <c r="J8246" s="26">
        <v>34000</v>
      </c>
      <c r="K8246" s="26">
        <v>20532</v>
      </c>
      <c r="L8246" s="26">
        <f t="shared" si="7609"/>
        <v>10500</v>
      </c>
      <c r="M8246" s="26">
        <v>3500</v>
      </c>
      <c r="N8246" s="26">
        <v>3500</v>
      </c>
      <c r="O8246" s="26">
        <v>3500</v>
      </c>
      <c r="P8246" s="26">
        <f t="shared" si="7610"/>
        <v>31032</v>
      </c>
      <c r="Q8246" s="26">
        <f t="shared" si="7611"/>
        <v>91.270588235294113</v>
      </c>
      <c r="R8246" s="90"/>
      <c r="S8246" s="90"/>
      <c r="T8246" s="90"/>
      <c r="U8246" s="90"/>
      <c r="V8246" s="90"/>
      <c r="W8246" s="90"/>
      <c r="X8246" s="90"/>
      <c r="Y8246" s="90"/>
    </row>
    <row r="8247" spans="1:25" ht="15" customHeight="1" x14ac:dyDescent="0.25">
      <c r="A8247" s="64" t="s">
        <v>2466</v>
      </c>
      <c r="B8247" s="64" t="s">
        <v>81</v>
      </c>
      <c r="C8247" s="64" t="s">
        <v>1183</v>
      </c>
      <c r="D8247" s="64" t="s">
        <v>2885</v>
      </c>
      <c r="E8247" s="20" t="s">
        <v>23</v>
      </c>
      <c r="F8247" s="64" t="s">
        <v>2888</v>
      </c>
      <c r="G8247" s="53" t="s">
        <v>144</v>
      </c>
      <c r="H8247" s="53" t="s">
        <v>25</v>
      </c>
      <c r="I8247" s="26">
        <v>96200</v>
      </c>
      <c r="J8247" s="26">
        <v>96200</v>
      </c>
      <c r="K8247" s="26">
        <v>70000</v>
      </c>
      <c r="L8247" s="26">
        <f t="shared" si="7609"/>
        <v>26200</v>
      </c>
      <c r="M8247" s="26">
        <v>11200</v>
      </c>
      <c r="N8247" s="26">
        <v>11200</v>
      </c>
      <c r="O8247" s="26">
        <v>3800</v>
      </c>
      <c r="P8247" s="26">
        <f t="shared" si="7610"/>
        <v>96200</v>
      </c>
      <c r="Q8247" s="26">
        <f t="shared" si="7611"/>
        <v>100</v>
      </c>
      <c r="R8247" s="90"/>
      <c r="S8247" s="90"/>
      <c r="T8247" s="90"/>
      <c r="U8247" s="90"/>
      <c r="V8247" s="90"/>
      <c r="W8247" s="90"/>
      <c r="X8247" s="90"/>
      <c r="Y8247" s="90"/>
    </row>
    <row r="8248" spans="1:25" ht="15" customHeight="1" x14ac:dyDescent="0.25">
      <c r="A8248" s="64" t="s">
        <v>2466</v>
      </c>
      <c r="B8248" s="64" t="s">
        <v>81</v>
      </c>
      <c r="C8248" s="64" t="s">
        <v>1183</v>
      </c>
      <c r="D8248" s="64" t="s">
        <v>2885</v>
      </c>
      <c r="E8248" s="20" t="s">
        <v>23</v>
      </c>
      <c r="F8248" s="64" t="s">
        <v>2889</v>
      </c>
      <c r="G8248" s="53" t="s">
        <v>144</v>
      </c>
      <c r="H8248" s="53" t="s">
        <v>27</v>
      </c>
      <c r="I8248" s="26">
        <v>25648</v>
      </c>
      <c r="J8248" s="26">
        <v>25648</v>
      </c>
      <c r="K8248" s="26">
        <v>25648</v>
      </c>
      <c r="L8248" s="26">
        <f t="shared" si="7609"/>
        <v>0</v>
      </c>
      <c r="M8248" s="26"/>
      <c r="N8248" s="26"/>
      <c r="O8248" s="26"/>
      <c r="P8248" s="26">
        <f t="shared" si="7610"/>
        <v>25648</v>
      </c>
      <c r="Q8248" s="26">
        <f t="shared" si="7611"/>
        <v>100</v>
      </c>
      <c r="R8248" s="90"/>
      <c r="S8248" s="90"/>
      <c r="T8248" s="90"/>
      <c r="U8248" s="90"/>
      <c r="V8248" s="90"/>
      <c r="W8248" s="90"/>
      <c r="X8248" s="90"/>
      <c r="Y8248" s="90"/>
    </row>
    <row r="8249" spans="1:25" ht="15" customHeight="1" x14ac:dyDescent="0.25">
      <c r="A8249" s="64" t="s">
        <v>2466</v>
      </c>
      <c r="B8249" s="64" t="s">
        <v>81</v>
      </c>
      <c r="C8249" s="64" t="s">
        <v>1183</v>
      </c>
      <c r="D8249" s="64" t="s">
        <v>2885</v>
      </c>
      <c r="E8249" s="20" t="s">
        <v>23</v>
      </c>
      <c r="F8249" s="64" t="s">
        <v>2890</v>
      </c>
      <c r="G8249" s="53" t="s">
        <v>144</v>
      </c>
      <c r="H8249" s="53" t="s">
        <v>89</v>
      </c>
      <c r="I8249" s="26">
        <v>15400</v>
      </c>
      <c r="J8249" s="26">
        <v>15400</v>
      </c>
      <c r="K8249" s="26">
        <v>4895</v>
      </c>
      <c r="L8249" s="26">
        <f t="shared" si="7609"/>
        <v>0</v>
      </c>
      <c r="M8249" s="26">
        <v>0</v>
      </c>
      <c r="N8249" s="26">
        <v>0</v>
      </c>
      <c r="O8249" s="26">
        <v>0</v>
      </c>
      <c r="P8249" s="26">
        <f t="shared" si="7610"/>
        <v>4895</v>
      </c>
      <c r="Q8249" s="26">
        <f t="shared" si="7611"/>
        <v>31.785714285714285</v>
      </c>
      <c r="R8249" s="90"/>
      <c r="S8249" s="90"/>
      <c r="T8249" s="90"/>
      <c r="U8249" s="90"/>
      <c r="V8249" s="90"/>
      <c r="W8249" s="90"/>
      <c r="X8249" s="90"/>
      <c r="Y8249" s="90"/>
    </row>
    <row r="8250" spans="1:25" ht="15" customHeight="1" x14ac:dyDescent="0.25">
      <c r="A8250" s="64" t="s">
        <v>2466</v>
      </c>
      <c r="B8250" s="64" t="s">
        <v>81</v>
      </c>
      <c r="C8250" s="64" t="s">
        <v>1183</v>
      </c>
      <c r="D8250" s="64" t="s">
        <v>2885</v>
      </c>
      <c r="E8250" s="20" t="s">
        <v>23</v>
      </c>
      <c r="F8250" s="64" t="s">
        <v>2891</v>
      </c>
      <c r="G8250" s="53" t="s">
        <v>144</v>
      </c>
      <c r="H8250" s="53" t="s">
        <v>29</v>
      </c>
      <c r="I8250" s="26">
        <v>5000</v>
      </c>
      <c r="J8250" s="26">
        <v>5000</v>
      </c>
      <c r="K8250" s="26">
        <v>2128</v>
      </c>
      <c r="L8250" s="26">
        <f t="shared" si="7609"/>
        <v>0</v>
      </c>
      <c r="M8250" s="26">
        <v>0</v>
      </c>
      <c r="N8250" s="26">
        <v>0</v>
      </c>
      <c r="O8250" s="26">
        <v>0</v>
      </c>
      <c r="P8250" s="26">
        <f t="shared" si="7610"/>
        <v>2128</v>
      </c>
      <c r="Q8250" s="26">
        <f t="shared" si="7611"/>
        <v>42.559999999999995</v>
      </c>
      <c r="R8250" s="90"/>
      <c r="S8250" s="90"/>
      <c r="T8250" s="90"/>
      <c r="U8250" s="90"/>
      <c r="V8250" s="90"/>
      <c r="W8250" s="90"/>
      <c r="X8250" s="90"/>
      <c r="Y8250" s="90"/>
    </row>
    <row r="8251" spans="1:25" ht="15" customHeight="1" x14ac:dyDescent="0.25">
      <c r="A8251" s="63" t="s">
        <v>2466</v>
      </c>
      <c r="B8251" s="63" t="s">
        <v>81</v>
      </c>
      <c r="C8251" s="63" t="s">
        <v>1183</v>
      </c>
      <c r="D8251" s="63" t="s">
        <v>2885</v>
      </c>
      <c r="E8251" s="65" t="s">
        <v>30</v>
      </c>
      <c r="F8251" s="65" t="s">
        <v>1</v>
      </c>
      <c r="G8251" s="65" t="s">
        <v>1</v>
      </c>
      <c r="H8251" s="65" t="s">
        <v>31</v>
      </c>
      <c r="I8251" s="31">
        <f t="shared" ref="I8251:K8251" si="7648">SUM(I8252)</f>
        <v>125568</v>
      </c>
      <c r="J8251" s="31">
        <f t="shared" si="7648"/>
        <v>125568</v>
      </c>
      <c r="K8251" s="31">
        <f t="shared" si="7648"/>
        <v>68500</v>
      </c>
      <c r="L8251" s="31">
        <f t="shared" si="7609"/>
        <v>34200</v>
      </c>
      <c r="M8251" s="31">
        <f t="shared" ref="M8251" si="7649">SUM(M8252)</f>
        <v>11400</v>
      </c>
      <c r="N8251" s="31">
        <f t="shared" ref="N8251:O8251" si="7650">SUM(N8252)</f>
        <v>11400</v>
      </c>
      <c r="O8251" s="31">
        <f t="shared" si="7650"/>
        <v>11400</v>
      </c>
      <c r="P8251" s="31">
        <f t="shared" si="7610"/>
        <v>102700</v>
      </c>
      <c r="Q8251" s="31">
        <f t="shared" si="7611"/>
        <v>81.788353720693181</v>
      </c>
      <c r="R8251" s="94"/>
      <c r="S8251" s="94"/>
      <c r="T8251" s="94"/>
      <c r="U8251" s="94"/>
      <c r="V8251" s="94"/>
      <c r="W8251" s="94"/>
      <c r="X8251" s="94"/>
      <c r="Y8251" s="94"/>
    </row>
    <row r="8252" spans="1:25" ht="15" customHeight="1" x14ac:dyDescent="0.25">
      <c r="A8252" s="64" t="s">
        <v>2466</v>
      </c>
      <c r="B8252" s="64" t="s">
        <v>81</v>
      </c>
      <c r="C8252" s="64" t="s">
        <v>1183</v>
      </c>
      <c r="D8252" s="64" t="s">
        <v>2885</v>
      </c>
      <c r="E8252" s="20" t="s">
        <v>33</v>
      </c>
      <c r="F8252" s="64"/>
      <c r="G8252" s="53" t="s">
        <v>144</v>
      </c>
      <c r="H8252" s="53" t="s">
        <v>32</v>
      </c>
      <c r="I8252" s="26">
        <v>125568</v>
      </c>
      <c r="J8252" s="26">
        <v>125568</v>
      </c>
      <c r="K8252" s="26">
        <v>68500</v>
      </c>
      <c r="L8252" s="26">
        <f t="shared" si="7609"/>
        <v>34200</v>
      </c>
      <c r="M8252" s="26">
        <v>11400</v>
      </c>
      <c r="N8252" s="26">
        <v>11400</v>
      </c>
      <c r="O8252" s="26">
        <v>11400</v>
      </c>
      <c r="P8252" s="26">
        <f t="shared" si="7610"/>
        <v>102700</v>
      </c>
      <c r="Q8252" s="26">
        <f t="shared" si="7611"/>
        <v>81.788353720693181</v>
      </c>
      <c r="R8252" s="90"/>
      <c r="S8252" s="90"/>
      <c r="T8252" s="90"/>
      <c r="U8252" s="90"/>
      <c r="V8252" s="90"/>
      <c r="W8252" s="90"/>
      <c r="X8252" s="90"/>
      <c r="Y8252" s="90"/>
    </row>
    <row r="8253" spans="1:25" ht="15" customHeight="1" x14ac:dyDescent="0.25">
      <c r="A8253" s="63" t="s">
        <v>2466</v>
      </c>
      <c r="B8253" s="63" t="s">
        <v>81</v>
      </c>
      <c r="C8253" s="63" t="s">
        <v>1183</v>
      </c>
      <c r="D8253" s="63" t="s">
        <v>2885</v>
      </c>
      <c r="E8253" s="65" t="s">
        <v>34</v>
      </c>
      <c r="F8253" s="65" t="s">
        <v>1</v>
      </c>
      <c r="G8253" s="65" t="s">
        <v>1</v>
      </c>
      <c r="H8253" s="65" t="s">
        <v>35</v>
      </c>
      <c r="I8253" s="31">
        <f t="shared" ref="I8253:K8253" si="7651">SUM(I8254:I8262)</f>
        <v>216680</v>
      </c>
      <c r="J8253" s="31">
        <f t="shared" si="7651"/>
        <v>206801</v>
      </c>
      <c r="K8253" s="31">
        <f t="shared" si="7651"/>
        <v>116215</v>
      </c>
      <c r="L8253" s="31">
        <f t="shared" si="7609"/>
        <v>55015</v>
      </c>
      <c r="M8253" s="31">
        <f t="shared" ref="M8253" si="7652">SUM(M8254:M8262)</f>
        <v>18140</v>
      </c>
      <c r="N8253" s="31">
        <f t="shared" ref="N8253:O8253" si="7653">SUM(N8254:N8262)</f>
        <v>18140</v>
      </c>
      <c r="O8253" s="31">
        <f t="shared" si="7653"/>
        <v>18735</v>
      </c>
      <c r="P8253" s="31">
        <f t="shared" si="7610"/>
        <v>171230</v>
      </c>
      <c r="Q8253" s="31">
        <f t="shared" si="7611"/>
        <v>82.799406192426545</v>
      </c>
      <c r="R8253" s="94"/>
      <c r="S8253" s="94"/>
      <c r="T8253" s="94"/>
      <c r="U8253" s="94"/>
      <c r="V8253" s="94"/>
      <c r="W8253" s="94"/>
      <c r="X8253" s="94"/>
      <c r="Y8253" s="94"/>
    </row>
    <row r="8254" spans="1:25" ht="15" customHeight="1" x14ac:dyDescent="0.25">
      <c r="A8254" s="64" t="s">
        <v>2466</v>
      </c>
      <c r="B8254" s="64" t="s">
        <v>81</v>
      </c>
      <c r="C8254" s="64" t="s">
        <v>1183</v>
      </c>
      <c r="D8254" s="64" t="s">
        <v>2885</v>
      </c>
      <c r="E8254" s="20" t="s">
        <v>38</v>
      </c>
      <c r="F8254" s="64"/>
      <c r="G8254" s="53" t="s">
        <v>144</v>
      </c>
      <c r="H8254" s="53" t="s">
        <v>37</v>
      </c>
      <c r="I8254" s="26">
        <v>3321</v>
      </c>
      <c r="J8254" s="26">
        <v>3000</v>
      </c>
      <c r="K8254" s="26">
        <v>1500</v>
      </c>
      <c r="L8254" s="26">
        <f t="shared" si="7609"/>
        <v>750</v>
      </c>
      <c r="M8254" s="26">
        <v>250</v>
      </c>
      <c r="N8254" s="26">
        <v>250</v>
      </c>
      <c r="O8254" s="26">
        <v>250</v>
      </c>
      <c r="P8254" s="26">
        <f t="shared" si="7610"/>
        <v>2250</v>
      </c>
      <c r="Q8254" s="26">
        <f t="shared" si="7611"/>
        <v>75</v>
      </c>
      <c r="R8254" s="90"/>
      <c r="S8254" s="90"/>
      <c r="T8254" s="90"/>
      <c r="U8254" s="90"/>
      <c r="V8254" s="90"/>
      <c r="W8254" s="90"/>
      <c r="X8254" s="90"/>
      <c r="Y8254" s="90"/>
    </row>
    <row r="8255" spans="1:25" ht="15" customHeight="1" x14ac:dyDescent="0.25">
      <c r="A8255" s="64" t="s">
        <v>2466</v>
      </c>
      <c r="B8255" s="64" t="s">
        <v>81</v>
      </c>
      <c r="C8255" s="64" t="s">
        <v>1183</v>
      </c>
      <c r="D8255" s="64" t="s">
        <v>2885</v>
      </c>
      <c r="E8255" s="20" t="s">
        <v>298</v>
      </c>
      <c r="F8255" s="64"/>
      <c r="G8255" s="53" t="s">
        <v>144</v>
      </c>
      <c r="H8255" s="53" t="s">
        <v>297</v>
      </c>
      <c r="I8255" s="26">
        <v>50000</v>
      </c>
      <c r="J8255" s="26">
        <v>50000</v>
      </c>
      <c r="K8255" s="26">
        <v>30500</v>
      </c>
      <c r="L8255" s="26">
        <f t="shared" si="7609"/>
        <v>15000</v>
      </c>
      <c r="M8255" s="26">
        <v>5000</v>
      </c>
      <c r="N8255" s="26">
        <v>5000</v>
      </c>
      <c r="O8255" s="26">
        <v>5000</v>
      </c>
      <c r="P8255" s="26">
        <f t="shared" si="7610"/>
        <v>45500</v>
      </c>
      <c r="Q8255" s="26">
        <f t="shared" si="7611"/>
        <v>91</v>
      </c>
      <c r="R8255" s="90"/>
      <c r="S8255" s="90"/>
      <c r="T8255" s="90"/>
      <c r="U8255" s="90"/>
      <c r="V8255" s="90"/>
      <c r="W8255" s="90"/>
      <c r="X8255" s="90"/>
      <c r="Y8255" s="90"/>
    </row>
    <row r="8256" spans="1:25" ht="15" customHeight="1" x14ac:dyDescent="0.25">
      <c r="A8256" s="64" t="s">
        <v>2466</v>
      </c>
      <c r="B8256" s="64" t="s">
        <v>81</v>
      </c>
      <c r="C8256" s="64" t="s">
        <v>1183</v>
      </c>
      <c r="D8256" s="64" t="s">
        <v>2885</v>
      </c>
      <c r="E8256" s="20" t="s">
        <v>301</v>
      </c>
      <c r="F8256" s="64"/>
      <c r="G8256" s="53" t="s">
        <v>144</v>
      </c>
      <c r="H8256" s="53" t="s">
        <v>300</v>
      </c>
      <c r="I8256" s="26">
        <v>36854</v>
      </c>
      <c r="J8256" s="26">
        <v>35401</v>
      </c>
      <c r="K8256" s="26">
        <v>17700</v>
      </c>
      <c r="L8256" s="26">
        <f t="shared" si="7609"/>
        <v>8700</v>
      </c>
      <c r="M8256" s="26">
        <v>2900</v>
      </c>
      <c r="N8256" s="26">
        <v>2900</v>
      </c>
      <c r="O8256" s="26">
        <v>2900</v>
      </c>
      <c r="P8256" s="26">
        <f t="shared" si="7610"/>
        <v>26400</v>
      </c>
      <c r="Q8256" s="26">
        <f t="shared" si="7611"/>
        <v>74.574164571622276</v>
      </c>
      <c r="R8256" s="90"/>
      <c r="S8256" s="90"/>
      <c r="T8256" s="90"/>
      <c r="U8256" s="90"/>
      <c r="V8256" s="90"/>
      <c r="W8256" s="90"/>
      <c r="X8256" s="90"/>
      <c r="Y8256" s="90"/>
    </row>
    <row r="8257" spans="1:25" ht="15" customHeight="1" x14ac:dyDescent="0.25">
      <c r="A8257" s="64" t="s">
        <v>2466</v>
      </c>
      <c r="B8257" s="64" t="s">
        <v>81</v>
      </c>
      <c r="C8257" s="64" t="s">
        <v>1183</v>
      </c>
      <c r="D8257" s="64" t="s">
        <v>2885</v>
      </c>
      <c r="E8257" s="20" t="s">
        <v>218</v>
      </c>
      <c r="F8257" s="64"/>
      <c r="G8257" s="53" t="s">
        <v>144</v>
      </c>
      <c r="H8257" s="53" t="s">
        <v>217</v>
      </c>
      <c r="I8257" s="26">
        <v>13992</v>
      </c>
      <c r="J8257" s="26">
        <v>12900</v>
      </c>
      <c r="K8257" s="26">
        <v>9225</v>
      </c>
      <c r="L8257" s="26">
        <f t="shared" si="7609"/>
        <v>3000</v>
      </c>
      <c r="M8257" s="26">
        <v>1000</v>
      </c>
      <c r="N8257" s="26">
        <v>1000</v>
      </c>
      <c r="O8257" s="26">
        <v>1000</v>
      </c>
      <c r="P8257" s="26">
        <f t="shared" si="7610"/>
        <v>12225</v>
      </c>
      <c r="Q8257" s="26">
        <f t="shared" si="7611"/>
        <v>94.767441860465112</v>
      </c>
      <c r="R8257" s="90"/>
      <c r="S8257" s="90"/>
      <c r="T8257" s="90"/>
      <c r="U8257" s="90"/>
      <c r="V8257" s="90"/>
      <c r="W8257" s="90"/>
      <c r="X8257" s="90"/>
      <c r="Y8257" s="90"/>
    </row>
    <row r="8258" spans="1:25" ht="15" customHeight="1" x14ac:dyDescent="0.25">
      <c r="A8258" s="64" t="s">
        <v>2466</v>
      </c>
      <c r="B8258" s="64" t="s">
        <v>81</v>
      </c>
      <c r="C8258" s="64" t="s">
        <v>1183</v>
      </c>
      <c r="D8258" s="64" t="s">
        <v>2885</v>
      </c>
      <c r="E8258" s="20" t="s">
        <v>303</v>
      </c>
      <c r="F8258" s="64"/>
      <c r="G8258" s="53" t="s">
        <v>144</v>
      </c>
      <c r="H8258" s="53" t="s">
        <v>302</v>
      </c>
      <c r="I8258" s="26">
        <v>2000</v>
      </c>
      <c r="J8258" s="26">
        <v>2000</v>
      </c>
      <c r="K8258" s="26">
        <v>990</v>
      </c>
      <c r="L8258" s="26">
        <f t="shared" si="7609"/>
        <v>480</v>
      </c>
      <c r="M8258" s="26">
        <v>160</v>
      </c>
      <c r="N8258" s="26">
        <v>160</v>
      </c>
      <c r="O8258" s="26">
        <v>160</v>
      </c>
      <c r="P8258" s="26">
        <f t="shared" si="7610"/>
        <v>1470</v>
      </c>
      <c r="Q8258" s="26">
        <f t="shared" si="7611"/>
        <v>73.5</v>
      </c>
      <c r="R8258" s="90"/>
      <c r="S8258" s="90"/>
      <c r="T8258" s="90"/>
      <c r="U8258" s="90"/>
      <c r="V8258" s="90"/>
      <c r="W8258" s="90"/>
      <c r="X8258" s="90"/>
      <c r="Y8258" s="90"/>
    </row>
    <row r="8259" spans="1:25" ht="15" customHeight="1" x14ac:dyDescent="0.25">
      <c r="A8259" s="64" t="s">
        <v>2466</v>
      </c>
      <c r="B8259" s="64" t="s">
        <v>81</v>
      </c>
      <c r="C8259" s="64" t="s">
        <v>1183</v>
      </c>
      <c r="D8259" s="64" t="s">
        <v>2885</v>
      </c>
      <c r="E8259" s="20" t="s">
        <v>305</v>
      </c>
      <c r="F8259" s="64"/>
      <c r="G8259" s="53" t="s">
        <v>144</v>
      </c>
      <c r="H8259" s="53" t="s">
        <v>304</v>
      </c>
      <c r="I8259" s="26">
        <v>30900</v>
      </c>
      <c r="J8259" s="26">
        <v>30900</v>
      </c>
      <c r="K8259" s="26">
        <v>16650</v>
      </c>
      <c r="L8259" s="26">
        <f t="shared" si="7609"/>
        <v>8935</v>
      </c>
      <c r="M8259" s="26">
        <v>2580</v>
      </c>
      <c r="N8259" s="26">
        <v>2580</v>
      </c>
      <c r="O8259" s="26">
        <v>3775</v>
      </c>
      <c r="P8259" s="26">
        <f t="shared" si="7610"/>
        <v>25585</v>
      </c>
      <c r="Q8259" s="26">
        <f t="shared" si="7611"/>
        <v>82.799352750809064</v>
      </c>
      <c r="R8259" s="90"/>
      <c r="S8259" s="90"/>
      <c r="T8259" s="90"/>
      <c r="U8259" s="90"/>
      <c r="V8259" s="90"/>
      <c r="W8259" s="90"/>
      <c r="X8259" s="90"/>
      <c r="Y8259" s="90"/>
    </row>
    <row r="8260" spans="1:25" ht="15" customHeight="1" x14ac:dyDescent="0.25">
      <c r="A8260" s="64" t="s">
        <v>2466</v>
      </c>
      <c r="B8260" s="64" t="s">
        <v>81</v>
      </c>
      <c r="C8260" s="64" t="s">
        <v>1183</v>
      </c>
      <c r="D8260" s="64" t="s">
        <v>2885</v>
      </c>
      <c r="E8260" s="20" t="s">
        <v>308</v>
      </c>
      <c r="F8260" s="64"/>
      <c r="G8260" s="53" t="s">
        <v>144</v>
      </c>
      <c r="H8260" s="53" t="s">
        <v>307</v>
      </c>
      <c r="I8260" s="26">
        <v>17156</v>
      </c>
      <c r="J8260" s="26">
        <v>14500</v>
      </c>
      <c r="K8260" s="26">
        <v>9625</v>
      </c>
      <c r="L8260" s="26">
        <f t="shared" si="7609"/>
        <v>3000</v>
      </c>
      <c r="M8260" s="26">
        <v>1000</v>
      </c>
      <c r="N8260" s="26">
        <v>1000</v>
      </c>
      <c r="O8260" s="26">
        <v>1000</v>
      </c>
      <c r="P8260" s="26">
        <f t="shared" si="7610"/>
        <v>12625</v>
      </c>
      <c r="Q8260" s="26">
        <f t="shared" si="7611"/>
        <v>87.068965517241381</v>
      </c>
      <c r="R8260" s="90"/>
      <c r="S8260" s="90"/>
      <c r="T8260" s="90"/>
      <c r="U8260" s="90"/>
      <c r="V8260" s="90"/>
      <c r="W8260" s="90"/>
      <c r="X8260" s="90"/>
      <c r="Y8260" s="90"/>
    </row>
    <row r="8261" spans="1:25" ht="15" customHeight="1" x14ac:dyDescent="0.25">
      <c r="A8261" s="64" t="s">
        <v>2466</v>
      </c>
      <c r="B8261" s="64" t="s">
        <v>81</v>
      </c>
      <c r="C8261" s="64" t="s">
        <v>1183</v>
      </c>
      <c r="D8261" s="64" t="s">
        <v>2885</v>
      </c>
      <c r="E8261" s="20" t="s">
        <v>311</v>
      </c>
      <c r="F8261" s="64"/>
      <c r="G8261" s="53" t="s">
        <v>144</v>
      </c>
      <c r="H8261" s="53" t="s">
        <v>310</v>
      </c>
      <c r="I8261" s="26">
        <v>3700</v>
      </c>
      <c r="J8261" s="26">
        <v>3700</v>
      </c>
      <c r="K8261" s="26">
        <v>2500</v>
      </c>
      <c r="L8261" s="26">
        <f t="shared" si="7609"/>
        <v>1200</v>
      </c>
      <c r="M8261" s="26">
        <v>600</v>
      </c>
      <c r="N8261" s="26">
        <v>600</v>
      </c>
      <c r="O8261" s="26"/>
      <c r="P8261" s="26">
        <f t="shared" si="7610"/>
        <v>3700</v>
      </c>
      <c r="Q8261" s="26">
        <f t="shared" si="7611"/>
        <v>100</v>
      </c>
      <c r="R8261" s="90"/>
      <c r="S8261" s="90"/>
      <c r="T8261" s="90"/>
      <c r="U8261" s="90"/>
      <c r="V8261" s="90"/>
      <c r="W8261" s="90"/>
      <c r="X8261" s="90"/>
      <c r="Y8261" s="90"/>
    </row>
    <row r="8262" spans="1:25" ht="15" customHeight="1" x14ac:dyDescent="0.25">
      <c r="A8262" s="63" t="s">
        <v>2466</v>
      </c>
      <c r="B8262" s="63" t="s">
        <v>81</v>
      </c>
      <c r="C8262" s="63" t="s">
        <v>1183</v>
      </c>
      <c r="D8262" s="63" t="s">
        <v>2885</v>
      </c>
      <c r="E8262" s="63" t="s">
        <v>39</v>
      </c>
      <c r="F8262" s="64" t="s">
        <v>1</v>
      </c>
      <c r="G8262" s="53" t="s">
        <v>1</v>
      </c>
      <c r="H8262" s="65" t="s">
        <v>40</v>
      </c>
      <c r="I8262" s="31">
        <f t="shared" ref="I8262:K8262" si="7654">SUM(I8263:I8265)</f>
        <v>58757</v>
      </c>
      <c r="J8262" s="31">
        <f t="shared" si="7654"/>
        <v>54400</v>
      </c>
      <c r="K8262" s="31">
        <f t="shared" si="7654"/>
        <v>27525</v>
      </c>
      <c r="L8262" s="31">
        <f t="shared" si="7609"/>
        <v>13950</v>
      </c>
      <c r="M8262" s="31">
        <f t="shared" ref="M8262" si="7655">SUM(M8263:M8265)</f>
        <v>4650</v>
      </c>
      <c r="N8262" s="31">
        <f t="shared" ref="N8262:O8262" si="7656">SUM(N8263:N8265)</f>
        <v>4650</v>
      </c>
      <c r="O8262" s="31">
        <f t="shared" si="7656"/>
        <v>4650</v>
      </c>
      <c r="P8262" s="31">
        <f t="shared" si="7610"/>
        <v>41475</v>
      </c>
      <c r="Q8262" s="31">
        <f t="shared" si="7611"/>
        <v>76.24080882352942</v>
      </c>
      <c r="R8262" s="94"/>
      <c r="S8262" s="94"/>
      <c r="T8262" s="94"/>
      <c r="U8262" s="94"/>
      <c r="V8262" s="94"/>
      <c r="W8262" s="94"/>
      <c r="X8262" s="94"/>
      <c r="Y8262" s="94"/>
    </row>
    <row r="8263" spans="1:25" ht="15" customHeight="1" x14ac:dyDescent="0.25">
      <c r="A8263" s="64" t="s">
        <v>2466</v>
      </c>
      <c r="B8263" s="64" t="s">
        <v>81</v>
      </c>
      <c r="C8263" s="64" t="s">
        <v>1183</v>
      </c>
      <c r="D8263" s="64" t="s">
        <v>2885</v>
      </c>
      <c r="E8263" s="20" t="s">
        <v>41</v>
      </c>
      <c r="F8263" s="64"/>
      <c r="G8263" s="53" t="s">
        <v>144</v>
      </c>
      <c r="H8263" s="53" t="s">
        <v>40</v>
      </c>
      <c r="I8263" s="26">
        <v>50857</v>
      </c>
      <c r="J8263" s="26">
        <v>46500</v>
      </c>
      <c r="K8263" s="26">
        <v>23025</v>
      </c>
      <c r="L8263" s="26">
        <f t="shared" si="7609"/>
        <v>11700</v>
      </c>
      <c r="M8263" s="26">
        <v>3900</v>
      </c>
      <c r="N8263" s="26">
        <v>3900</v>
      </c>
      <c r="O8263" s="26">
        <v>3900</v>
      </c>
      <c r="P8263" s="26">
        <f t="shared" si="7610"/>
        <v>34725</v>
      </c>
      <c r="Q8263" s="26">
        <f t="shared" si="7611"/>
        <v>74.677419354838719</v>
      </c>
      <c r="R8263" s="90"/>
      <c r="S8263" s="90"/>
      <c r="T8263" s="90"/>
      <c r="U8263" s="90"/>
      <c r="V8263" s="90"/>
      <c r="W8263" s="90"/>
      <c r="X8263" s="90"/>
      <c r="Y8263" s="90"/>
    </row>
    <row r="8264" spans="1:25" ht="15" customHeight="1" x14ac:dyDescent="0.25">
      <c r="A8264" s="64" t="s">
        <v>2466</v>
      </c>
      <c r="B8264" s="64" t="s">
        <v>81</v>
      </c>
      <c r="C8264" s="64" t="s">
        <v>1183</v>
      </c>
      <c r="D8264" s="64" t="s">
        <v>2885</v>
      </c>
      <c r="E8264" s="20" t="s">
        <v>41</v>
      </c>
      <c r="F8264" s="64" t="s">
        <v>2892</v>
      </c>
      <c r="G8264" s="53" t="s">
        <v>144</v>
      </c>
      <c r="H8264" s="53" t="s">
        <v>49</v>
      </c>
      <c r="I8264" s="26">
        <v>3400</v>
      </c>
      <c r="J8264" s="26">
        <v>3400</v>
      </c>
      <c r="K8264" s="26">
        <v>2250</v>
      </c>
      <c r="L8264" s="26">
        <f t="shared" si="7609"/>
        <v>1125</v>
      </c>
      <c r="M8264" s="26">
        <v>375</v>
      </c>
      <c r="N8264" s="26">
        <v>375</v>
      </c>
      <c r="O8264" s="26">
        <v>375</v>
      </c>
      <c r="P8264" s="26">
        <f t="shared" si="7610"/>
        <v>3375</v>
      </c>
      <c r="Q8264" s="26">
        <f t="shared" si="7611"/>
        <v>99.264705882352942</v>
      </c>
      <c r="R8264" s="90"/>
      <c r="S8264" s="90"/>
      <c r="T8264" s="90"/>
      <c r="U8264" s="90"/>
      <c r="V8264" s="90"/>
      <c r="W8264" s="90"/>
      <c r="X8264" s="90"/>
      <c r="Y8264" s="90"/>
    </row>
    <row r="8265" spans="1:25" ht="22.5" customHeight="1" x14ac:dyDescent="0.25">
      <c r="A8265" s="64" t="s">
        <v>2466</v>
      </c>
      <c r="B8265" s="64" t="s">
        <v>81</v>
      </c>
      <c r="C8265" s="64" t="s">
        <v>1183</v>
      </c>
      <c r="D8265" s="64" t="s">
        <v>2885</v>
      </c>
      <c r="E8265" s="20" t="s">
        <v>41</v>
      </c>
      <c r="F8265" s="64" t="s">
        <v>2893</v>
      </c>
      <c r="G8265" s="53" t="s">
        <v>144</v>
      </c>
      <c r="H8265" s="53" t="s">
        <v>55</v>
      </c>
      <c r="I8265" s="26">
        <v>4500</v>
      </c>
      <c r="J8265" s="26">
        <v>4500</v>
      </c>
      <c r="K8265" s="26">
        <v>2250</v>
      </c>
      <c r="L8265" s="26">
        <f t="shared" si="7609"/>
        <v>1125</v>
      </c>
      <c r="M8265" s="26">
        <v>375</v>
      </c>
      <c r="N8265" s="26">
        <v>375</v>
      </c>
      <c r="O8265" s="26">
        <v>375</v>
      </c>
      <c r="P8265" s="26">
        <f t="shared" si="7610"/>
        <v>3375</v>
      </c>
      <c r="Q8265" s="26">
        <f t="shared" si="7611"/>
        <v>75</v>
      </c>
      <c r="R8265" s="90"/>
      <c r="S8265" s="90"/>
      <c r="T8265" s="90"/>
      <c r="U8265" s="90"/>
      <c r="V8265" s="90"/>
      <c r="W8265" s="90"/>
      <c r="X8265" s="90"/>
      <c r="Y8265" s="90"/>
    </row>
    <row r="8266" spans="1:25" ht="15" customHeight="1" x14ac:dyDescent="0.25">
      <c r="A8266" s="63" t="s">
        <v>1</v>
      </c>
      <c r="B8266" s="63" t="s">
        <v>1</v>
      </c>
      <c r="C8266" s="63" t="s">
        <v>1</v>
      </c>
      <c r="D8266" s="65" t="s">
        <v>1</v>
      </c>
      <c r="E8266" s="65" t="s">
        <v>1</v>
      </c>
      <c r="F8266" s="65" t="s">
        <v>1</v>
      </c>
      <c r="G8266" s="65" t="s">
        <v>1</v>
      </c>
      <c r="H8266" s="66" t="s">
        <v>56</v>
      </c>
      <c r="I8266" s="30">
        <f t="shared" ref="I8266:K8267" si="7657">SUM(I8267)</f>
        <v>100</v>
      </c>
      <c r="J8266" s="30">
        <f t="shared" si="7657"/>
        <v>100</v>
      </c>
      <c r="K8266" s="30">
        <f t="shared" si="7657"/>
        <v>0</v>
      </c>
      <c r="L8266" s="30">
        <f t="shared" si="7609"/>
        <v>0</v>
      </c>
      <c r="M8266" s="30">
        <f t="shared" ref="M8266:M8267" si="7658">SUM(M8267)</f>
        <v>0</v>
      </c>
      <c r="N8266" s="30">
        <f t="shared" ref="N8266:O8267" si="7659">SUM(N8267)</f>
        <v>0</v>
      </c>
      <c r="O8266" s="30">
        <f t="shared" si="7659"/>
        <v>0</v>
      </c>
      <c r="P8266" s="30">
        <f t="shared" si="7610"/>
        <v>0</v>
      </c>
      <c r="Q8266" s="30">
        <f t="shared" si="7611"/>
        <v>0</v>
      </c>
      <c r="R8266" s="93"/>
      <c r="S8266" s="93"/>
      <c r="T8266" s="93"/>
      <c r="U8266" s="93"/>
      <c r="V8266" s="93"/>
      <c r="W8266" s="93"/>
      <c r="X8266" s="93"/>
      <c r="Y8266" s="93"/>
    </row>
    <row r="8267" spans="1:25" ht="15" customHeight="1" x14ac:dyDescent="0.25">
      <c r="A8267" s="63" t="s">
        <v>2466</v>
      </c>
      <c r="B8267" s="63" t="s">
        <v>81</v>
      </c>
      <c r="C8267" s="63" t="s">
        <v>1183</v>
      </c>
      <c r="D8267" s="63" t="s">
        <v>2885</v>
      </c>
      <c r="E8267" s="65" t="s">
        <v>57</v>
      </c>
      <c r="F8267" s="65" t="s">
        <v>1</v>
      </c>
      <c r="G8267" s="65" t="s">
        <v>1</v>
      </c>
      <c r="H8267" s="65" t="s">
        <v>58</v>
      </c>
      <c r="I8267" s="31">
        <f t="shared" si="7657"/>
        <v>100</v>
      </c>
      <c r="J8267" s="31">
        <f t="shared" si="7657"/>
        <v>100</v>
      </c>
      <c r="K8267" s="31">
        <f t="shared" si="7657"/>
        <v>0</v>
      </c>
      <c r="L8267" s="31">
        <f t="shared" si="7609"/>
        <v>0</v>
      </c>
      <c r="M8267" s="31">
        <f t="shared" si="7658"/>
        <v>0</v>
      </c>
      <c r="N8267" s="31">
        <f t="shared" si="7659"/>
        <v>0</v>
      </c>
      <c r="O8267" s="31">
        <f t="shared" si="7659"/>
        <v>0</v>
      </c>
      <c r="P8267" s="31">
        <f t="shared" si="7610"/>
        <v>0</v>
      </c>
      <c r="Q8267" s="31">
        <f t="shared" si="7611"/>
        <v>0</v>
      </c>
      <c r="R8267" s="94"/>
      <c r="S8267" s="94"/>
      <c r="T8267" s="94"/>
      <c r="U8267" s="94"/>
      <c r="V8267" s="94"/>
      <c r="W8267" s="94"/>
      <c r="X8267" s="94"/>
      <c r="Y8267" s="94"/>
    </row>
    <row r="8268" spans="1:25" ht="15" customHeight="1" x14ac:dyDescent="0.25">
      <c r="A8268" s="64" t="s">
        <v>2466</v>
      </c>
      <c r="B8268" s="64" t="s">
        <v>81</v>
      </c>
      <c r="C8268" s="64" t="s">
        <v>1183</v>
      </c>
      <c r="D8268" s="64" t="s">
        <v>2885</v>
      </c>
      <c r="E8268" s="20" t="s">
        <v>68</v>
      </c>
      <c r="F8268" s="64" t="s">
        <v>2894</v>
      </c>
      <c r="G8268" s="53" t="s">
        <v>144</v>
      </c>
      <c r="H8268" s="53" t="s">
        <v>276</v>
      </c>
      <c r="I8268" s="26">
        <v>100</v>
      </c>
      <c r="J8268" s="26">
        <v>100</v>
      </c>
      <c r="K8268" s="26">
        <v>0</v>
      </c>
      <c r="L8268" s="26">
        <f t="shared" si="7609"/>
        <v>0</v>
      </c>
      <c r="M8268" s="26">
        <v>0</v>
      </c>
      <c r="N8268" s="26">
        <v>0</v>
      </c>
      <c r="O8268" s="26">
        <v>0</v>
      </c>
      <c r="P8268" s="26">
        <f t="shared" si="7610"/>
        <v>0</v>
      </c>
      <c r="Q8268" s="26">
        <f t="shared" si="7611"/>
        <v>0</v>
      </c>
      <c r="R8268" s="90"/>
      <c r="S8268" s="90"/>
      <c r="T8268" s="90"/>
      <c r="U8268" s="90"/>
      <c r="V8268" s="90"/>
      <c r="W8268" s="90"/>
      <c r="X8268" s="90"/>
      <c r="Y8268" s="90"/>
    </row>
    <row r="8269" spans="1:25" ht="15" customHeight="1" x14ac:dyDescent="0.25">
      <c r="A8269" s="63" t="s">
        <v>1</v>
      </c>
      <c r="B8269" s="63" t="s">
        <v>1</v>
      </c>
      <c r="C8269" s="63" t="s">
        <v>1</v>
      </c>
      <c r="D8269" s="65" t="s">
        <v>1</v>
      </c>
      <c r="E8269" s="65" t="s">
        <v>1</v>
      </c>
      <c r="F8269" s="65" t="s">
        <v>1</v>
      </c>
      <c r="G8269" s="65" t="s">
        <v>1</v>
      </c>
      <c r="H8269" s="66" t="s">
        <v>69</v>
      </c>
      <c r="I8269" s="30">
        <f t="shared" ref="I8269:K8269" si="7660">SUM(I8270)</f>
        <v>68308</v>
      </c>
      <c r="J8269" s="30">
        <f t="shared" si="7660"/>
        <v>66400</v>
      </c>
      <c r="K8269" s="30">
        <f t="shared" si="7660"/>
        <v>31575</v>
      </c>
      <c r="L8269" s="30">
        <f t="shared" si="7609"/>
        <v>16800</v>
      </c>
      <c r="M8269" s="30">
        <f t="shared" ref="M8269" si="7661">SUM(M8270)</f>
        <v>5600</v>
      </c>
      <c r="N8269" s="30">
        <f t="shared" ref="N8269:O8269" si="7662">SUM(N8270)</f>
        <v>5600</v>
      </c>
      <c r="O8269" s="30">
        <f t="shared" si="7662"/>
        <v>5600</v>
      </c>
      <c r="P8269" s="30">
        <f t="shared" si="7610"/>
        <v>48375</v>
      </c>
      <c r="Q8269" s="30">
        <f t="shared" si="7611"/>
        <v>72.853915662650607</v>
      </c>
      <c r="R8269" s="93"/>
      <c r="S8269" s="93"/>
      <c r="T8269" s="93"/>
      <c r="U8269" s="93"/>
      <c r="V8269" s="93"/>
      <c r="W8269" s="93"/>
      <c r="X8269" s="93"/>
      <c r="Y8269" s="93"/>
    </row>
    <row r="8270" spans="1:25" ht="15" customHeight="1" x14ac:dyDescent="0.25">
      <c r="A8270" s="63" t="s">
        <v>2466</v>
      </c>
      <c r="B8270" s="63" t="s">
        <v>81</v>
      </c>
      <c r="C8270" s="63" t="s">
        <v>1183</v>
      </c>
      <c r="D8270" s="63" t="s">
        <v>2885</v>
      </c>
      <c r="E8270" s="65" t="s">
        <v>70</v>
      </c>
      <c r="F8270" s="65" t="s">
        <v>1</v>
      </c>
      <c r="G8270" s="65" t="s">
        <v>1</v>
      </c>
      <c r="H8270" s="65" t="s">
        <v>71</v>
      </c>
      <c r="I8270" s="31">
        <f t="shared" ref="I8270:K8270" si="7663">SUM(I8271:I8272)</f>
        <v>68308</v>
      </c>
      <c r="J8270" s="31">
        <f t="shared" si="7663"/>
        <v>66400</v>
      </c>
      <c r="K8270" s="31">
        <f t="shared" si="7663"/>
        <v>31575</v>
      </c>
      <c r="L8270" s="31">
        <f t="shared" si="7609"/>
        <v>16800</v>
      </c>
      <c r="M8270" s="31">
        <f t="shared" ref="M8270" si="7664">SUM(M8271:M8272)</f>
        <v>5600</v>
      </c>
      <c r="N8270" s="31">
        <f t="shared" ref="N8270:O8270" si="7665">SUM(N8271:N8272)</f>
        <v>5600</v>
      </c>
      <c r="O8270" s="31">
        <f t="shared" si="7665"/>
        <v>5600</v>
      </c>
      <c r="P8270" s="31">
        <f t="shared" si="7610"/>
        <v>48375</v>
      </c>
      <c r="Q8270" s="31">
        <f t="shared" si="7611"/>
        <v>72.853915662650607</v>
      </c>
      <c r="R8270" s="94"/>
      <c r="S8270" s="94"/>
      <c r="T8270" s="94"/>
      <c r="U8270" s="94"/>
      <c r="V8270" s="94"/>
      <c r="W8270" s="94"/>
      <c r="X8270" s="94"/>
      <c r="Y8270" s="94"/>
    </row>
    <row r="8271" spans="1:25" ht="15" customHeight="1" x14ac:dyDescent="0.25">
      <c r="A8271" s="64" t="s">
        <v>2466</v>
      </c>
      <c r="B8271" s="64" t="s">
        <v>81</v>
      </c>
      <c r="C8271" s="64" t="s">
        <v>1183</v>
      </c>
      <c r="D8271" s="64" t="s">
        <v>2885</v>
      </c>
      <c r="E8271" s="20" t="s">
        <v>74</v>
      </c>
      <c r="F8271" s="64"/>
      <c r="G8271" s="53" t="s">
        <v>144</v>
      </c>
      <c r="H8271" s="53" t="s">
        <v>73</v>
      </c>
      <c r="I8271" s="26">
        <v>68208</v>
      </c>
      <c r="J8271" s="26">
        <v>66300</v>
      </c>
      <c r="K8271" s="26">
        <v>31575</v>
      </c>
      <c r="L8271" s="26">
        <f t="shared" si="7609"/>
        <v>16800</v>
      </c>
      <c r="M8271" s="26">
        <v>5600</v>
      </c>
      <c r="N8271" s="26">
        <v>5600</v>
      </c>
      <c r="O8271" s="26">
        <v>5600</v>
      </c>
      <c r="P8271" s="26">
        <f t="shared" si="7610"/>
        <v>48375</v>
      </c>
      <c r="Q8271" s="26">
        <f t="shared" si="7611"/>
        <v>72.963800904977376</v>
      </c>
      <c r="R8271" s="90"/>
      <c r="S8271" s="90"/>
      <c r="T8271" s="90"/>
      <c r="U8271" s="90"/>
      <c r="V8271" s="90"/>
      <c r="W8271" s="90"/>
      <c r="X8271" s="90"/>
      <c r="Y8271" s="90"/>
    </row>
    <row r="8272" spans="1:25" ht="15" customHeight="1" x14ac:dyDescent="0.25">
      <c r="A8272" s="64" t="s">
        <v>2466</v>
      </c>
      <c r="B8272" s="64" t="s">
        <v>81</v>
      </c>
      <c r="C8272" s="64" t="s">
        <v>1183</v>
      </c>
      <c r="D8272" s="64" t="s">
        <v>2885</v>
      </c>
      <c r="E8272" s="20" t="s">
        <v>323</v>
      </c>
      <c r="F8272" s="64"/>
      <c r="G8272" s="53" t="s">
        <v>144</v>
      </c>
      <c r="H8272" s="53" t="s">
        <v>322</v>
      </c>
      <c r="I8272" s="26">
        <v>100</v>
      </c>
      <c r="J8272" s="26">
        <v>100</v>
      </c>
      <c r="K8272" s="26">
        <v>0</v>
      </c>
      <c r="L8272" s="26">
        <f t="shared" ref="L8272:L8335" si="7666">SUM(M8272:O8272)</f>
        <v>0</v>
      </c>
      <c r="M8272" s="26"/>
      <c r="N8272" s="26"/>
      <c r="O8272" s="26"/>
      <c r="P8272" s="26">
        <f t="shared" ref="P8272:P8335" si="7667">K8272+L8272</f>
        <v>0</v>
      </c>
      <c r="Q8272" s="26">
        <f t="shared" ref="Q8272:Q8335" si="7668">IF(J8272=0,"-",P8272/J8272*100)</f>
        <v>0</v>
      </c>
      <c r="R8272" s="90"/>
      <c r="S8272" s="90"/>
      <c r="T8272" s="90"/>
      <c r="U8272" s="90"/>
      <c r="V8272" s="90"/>
      <c r="W8272" s="90"/>
      <c r="X8272" s="90"/>
      <c r="Y8272" s="90"/>
    </row>
    <row r="8273" spans="1:25" ht="15" customHeight="1" x14ac:dyDescent="0.25">
      <c r="A8273" s="53" t="s">
        <v>1</v>
      </c>
      <c r="B8273" s="53" t="s">
        <v>1</v>
      </c>
      <c r="C8273" s="53" t="s">
        <v>1</v>
      </c>
      <c r="D8273" s="53" t="s">
        <v>1</v>
      </c>
      <c r="E8273" s="53" t="s">
        <v>1</v>
      </c>
      <c r="F8273" s="53" t="s">
        <v>1</v>
      </c>
      <c r="G8273" s="53" t="s">
        <v>1</v>
      </c>
      <c r="H8273" s="66" t="s">
        <v>2895</v>
      </c>
      <c r="I8273" s="30">
        <f t="shared" ref="I8273:K8273" si="7669">SUM(I8242,I8266,I8269)</f>
        <v>1782786</v>
      </c>
      <c r="J8273" s="30">
        <f t="shared" si="7669"/>
        <v>1770999</v>
      </c>
      <c r="K8273" s="30">
        <f t="shared" si="7669"/>
        <v>954493</v>
      </c>
      <c r="L8273" s="30">
        <f t="shared" si="7666"/>
        <v>450215</v>
      </c>
      <c r="M8273" s="30">
        <f t="shared" ref="M8273" si="7670">SUM(M8242,M8266,M8269)</f>
        <v>152340</v>
      </c>
      <c r="N8273" s="30">
        <f t="shared" ref="N8273:O8273" si="7671">SUM(N8242,N8266,N8269)</f>
        <v>152340</v>
      </c>
      <c r="O8273" s="30">
        <f t="shared" si="7671"/>
        <v>145535</v>
      </c>
      <c r="P8273" s="30">
        <f t="shared" si="7667"/>
        <v>1404708</v>
      </c>
      <c r="Q8273" s="30">
        <f t="shared" si="7668"/>
        <v>79.317266695238104</v>
      </c>
      <c r="R8273" s="93"/>
      <c r="S8273" s="93"/>
      <c r="T8273" s="93"/>
      <c r="U8273" s="93"/>
      <c r="V8273" s="93"/>
      <c r="W8273" s="93"/>
      <c r="X8273" s="93"/>
      <c r="Y8273" s="93"/>
    </row>
    <row r="8274" spans="1:25" ht="15" customHeight="1" thickBot="1" x14ac:dyDescent="0.3">
      <c r="A8274" s="53" t="s">
        <v>1</v>
      </c>
      <c r="B8274" s="53" t="s">
        <v>1</v>
      </c>
      <c r="C8274" s="53" t="s">
        <v>1</v>
      </c>
      <c r="D8274" s="53" t="s">
        <v>1</v>
      </c>
      <c r="E8274" s="53" t="s">
        <v>1</v>
      </c>
      <c r="F8274" s="53" t="s">
        <v>1</v>
      </c>
      <c r="G8274" s="53" t="s">
        <v>1</v>
      </c>
      <c r="H8274" s="65" t="s">
        <v>76</v>
      </c>
      <c r="I8274" s="31"/>
      <c r="J8274" s="31"/>
      <c r="K8274" s="31">
        <v>0</v>
      </c>
      <c r="L8274" s="31"/>
      <c r="M8274" s="31"/>
      <c r="N8274" s="31"/>
      <c r="O8274" s="31"/>
      <c r="P8274" s="31"/>
      <c r="Q8274" s="31"/>
      <c r="R8274" s="94"/>
      <c r="S8274" s="94"/>
      <c r="T8274" s="94"/>
      <c r="U8274" s="94"/>
      <c r="V8274" s="94"/>
      <c r="W8274" s="94"/>
      <c r="X8274" s="94"/>
      <c r="Y8274" s="94"/>
    </row>
    <row r="8275" spans="1:25" ht="47.25" customHeight="1" thickBot="1" x14ac:dyDescent="0.3">
      <c r="A8275" s="110" t="s">
        <v>1</v>
      </c>
      <c r="B8275" s="110" t="s">
        <v>1</v>
      </c>
      <c r="C8275" s="110" t="s">
        <v>1</v>
      </c>
      <c r="D8275" s="110" t="s">
        <v>1</v>
      </c>
      <c r="E8275" s="110" t="s">
        <v>1</v>
      </c>
      <c r="F8275" s="110" t="s">
        <v>1</v>
      </c>
      <c r="G8275" s="110" t="s">
        <v>1</v>
      </c>
      <c r="H8275" s="28" t="s">
        <v>77</v>
      </c>
      <c r="I8275" s="109" t="s">
        <v>3984</v>
      </c>
      <c r="J8275" s="109" t="s">
        <v>11</v>
      </c>
      <c r="K8275" s="109" t="s">
        <v>3989</v>
      </c>
      <c r="L8275" s="109" t="s">
        <v>3985</v>
      </c>
      <c r="M8275" s="109" t="s">
        <v>4027</v>
      </c>
      <c r="N8275" s="109" t="s">
        <v>3988</v>
      </c>
      <c r="O8275" s="109" t="s">
        <v>3986</v>
      </c>
      <c r="P8275" s="109" t="s">
        <v>3987</v>
      </c>
      <c r="Q8275" s="109" t="s">
        <v>3695</v>
      </c>
      <c r="R8275" s="91"/>
      <c r="S8275" s="91"/>
      <c r="T8275" s="91"/>
      <c r="U8275" s="91"/>
      <c r="V8275" s="91"/>
      <c r="W8275" s="91"/>
      <c r="X8275" s="91"/>
      <c r="Y8275" s="91"/>
    </row>
    <row r="8276" spans="1:25" ht="15" customHeight="1" x14ac:dyDescent="0.25">
      <c r="A8276" s="111"/>
      <c r="B8276" s="111"/>
      <c r="C8276" s="111"/>
      <c r="D8276" s="111"/>
      <c r="E8276" s="111"/>
      <c r="F8276" s="111"/>
      <c r="G8276" s="111"/>
      <c r="H8276" s="67" t="s">
        <v>1</v>
      </c>
      <c r="I8276" s="29">
        <v>1</v>
      </c>
      <c r="J8276" s="29">
        <v>2</v>
      </c>
      <c r="K8276" s="29">
        <v>3</v>
      </c>
      <c r="L8276" s="29" t="s">
        <v>3478</v>
      </c>
      <c r="M8276" s="29">
        <v>5</v>
      </c>
      <c r="N8276" s="29">
        <v>6</v>
      </c>
      <c r="O8276" s="29">
        <v>7</v>
      </c>
      <c r="P8276" s="29" t="s">
        <v>3696</v>
      </c>
      <c r="Q8276" s="29">
        <v>9</v>
      </c>
      <c r="R8276" s="92"/>
      <c r="S8276" s="92"/>
      <c r="T8276" s="92"/>
      <c r="U8276" s="92"/>
      <c r="V8276" s="92"/>
      <c r="W8276" s="92"/>
      <c r="X8276" s="92"/>
      <c r="Y8276" s="92"/>
    </row>
    <row r="8277" spans="1:25" ht="15" customHeight="1" x14ac:dyDescent="0.25">
      <c r="A8277" s="111"/>
      <c r="B8277" s="111"/>
      <c r="C8277" s="111"/>
      <c r="D8277" s="111"/>
      <c r="E8277" s="111"/>
      <c r="F8277" s="111"/>
      <c r="G8277" s="111"/>
      <c r="H8277" s="68" t="s">
        <v>157</v>
      </c>
      <c r="I8277" s="32">
        <f t="shared" ref="I8277:K8277" si="7672">SUM(I8273)</f>
        <v>1782786</v>
      </c>
      <c r="J8277" s="32">
        <f t="shared" si="7672"/>
        <v>1770999</v>
      </c>
      <c r="K8277" s="32">
        <f t="shared" si="7672"/>
        <v>954493</v>
      </c>
      <c r="L8277" s="32">
        <f t="shared" si="7666"/>
        <v>450215</v>
      </c>
      <c r="M8277" s="32">
        <f t="shared" ref="M8277" si="7673">SUM(M8273)</f>
        <v>152340</v>
      </c>
      <c r="N8277" s="32">
        <f t="shared" ref="N8277:O8277" si="7674">SUM(N8273)</f>
        <v>152340</v>
      </c>
      <c r="O8277" s="32">
        <f t="shared" si="7674"/>
        <v>145535</v>
      </c>
      <c r="P8277" s="32">
        <f t="shared" si="7667"/>
        <v>1404708</v>
      </c>
      <c r="Q8277" s="32">
        <f t="shared" si="7668"/>
        <v>79.317266695238104</v>
      </c>
      <c r="R8277" s="90"/>
      <c r="S8277" s="90"/>
      <c r="T8277" s="90"/>
      <c r="U8277" s="90"/>
      <c r="V8277" s="90"/>
      <c r="W8277" s="90"/>
      <c r="X8277" s="90"/>
      <c r="Y8277" s="90"/>
    </row>
    <row r="8278" spans="1:25" ht="15" customHeight="1" x14ac:dyDescent="0.25">
      <c r="A8278" s="111"/>
      <c r="B8278" s="111"/>
      <c r="C8278" s="111"/>
      <c r="D8278" s="111"/>
      <c r="E8278" s="111"/>
      <c r="F8278" s="111"/>
      <c r="G8278" s="111"/>
      <c r="H8278" s="69" t="s">
        <v>79</v>
      </c>
      <c r="I8278" s="32">
        <f t="shared" ref="I8278:K8278" si="7675">SUM(I8277)</f>
        <v>1782786</v>
      </c>
      <c r="J8278" s="32">
        <f t="shared" si="7675"/>
        <v>1770999</v>
      </c>
      <c r="K8278" s="32">
        <f t="shared" si="7675"/>
        <v>954493</v>
      </c>
      <c r="L8278" s="32">
        <f t="shared" si="7666"/>
        <v>450215</v>
      </c>
      <c r="M8278" s="32">
        <f t="shared" ref="M8278" si="7676">SUM(M8277)</f>
        <v>152340</v>
      </c>
      <c r="N8278" s="32">
        <f t="shared" ref="N8278:O8278" si="7677">SUM(N8277)</f>
        <v>152340</v>
      </c>
      <c r="O8278" s="32">
        <f t="shared" si="7677"/>
        <v>145535</v>
      </c>
      <c r="P8278" s="32">
        <f t="shared" si="7667"/>
        <v>1404708</v>
      </c>
      <c r="Q8278" s="32">
        <f t="shared" si="7668"/>
        <v>79.317266695238104</v>
      </c>
      <c r="R8278" s="90"/>
      <c r="S8278" s="90"/>
      <c r="T8278" s="90"/>
      <c r="U8278" s="90"/>
      <c r="V8278" s="90"/>
      <c r="W8278" s="90"/>
      <c r="X8278" s="90"/>
      <c r="Y8278" s="90"/>
    </row>
    <row r="8279" spans="1:25" ht="15" customHeight="1" x14ac:dyDescent="0.25">
      <c r="A8279" s="112"/>
      <c r="B8279" s="112"/>
      <c r="C8279" s="112"/>
      <c r="D8279" s="112"/>
      <c r="E8279" s="112"/>
      <c r="F8279" s="112"/>
      <c r="G8279" s="112"/>
      <c r="I8279" s="27"/>
      <c r="J8279" s="27"/>
      <c r="K8279" s="27">
        <v>0</v>
      </c>
      <c r="L8279" s="27"/>
      <c r="M8279" s="27"/>
      <c r="N8279" s="27"/>
      <c r="O8279" s="27"/>
      <c r="P8279" s="27"/>
      <c r="Q8279" s="27"/>
      <c r="R8279" s="27"/>
      <c r="S8279" s="27"/>
      <c r="T8279" s="27"/>
      <c r="U8279" s="27"/>
      <c r="V8279" s="27"/>
      <c r="W8279" s="27"/>
      <c r="X8279" s="27"/>
      <c r="Y8279" s="27"/>
    </row>
    <row r="8280" spans="1:25" ht="15" customHeight="1" thickBot="1" x14ac:dyDescent="0.3">
      <c r="A8280" s="53" t="s">
        <v>1</v>
      </c>
      <c r="B8280" s="53" t="s">
        <v>1</v>
      </c>
      <c r="C8280" s="53" t="s">
        <v>1</v>
      </c>
      <c r="D8280" s="53" t="s">
        <v>1</v>
      </c>
      <c r="E8280" s="53" t="s">
        <v>1</v>
      </c>
      <c r="F8280" s="53" t="s">
        <v>1</v>
      </c>
      <c r="G8280" s="53" t="s">
        <v>1</v>
      </c>
      <c r="H8280" s="21" t="s">
        <v>1</v>
      </c>
      <c r="I8280" s="33"/>
      <c r="J8280" s="33"/>
      <c r="K8280" s="33">
        <v>0</v>
      </c>
      <c r="L8280" s="33"/>
      <c r="M8280" s="33"/>
      <c r="N8280" s="33"/>
      <c r="O8280" s="33"/>
      <c r="P8280" s="33"/>
      <c r="Q8280" s="33"/>
      <c r="R8280" s="33"/>
      <c r="S8280" s="33"/>
      <c r="T8280" s="33"/>
      <c r="U8280" s="33"/>
      <c r="V8280" s="33"/>
      <c r="W8280" s="33"/>
      <c r="X8280" s="33"/>
      <c r="Y8280" s="33"/>
    </row>
    <row r="8281" spans="1:25" ht="45.75" customHeight="1" thickBot="1" x14ac:dyDescent="0.3">
      <c r="A8281" s="28" t="s">
        <v>4</v>
      </c>
      <c r="B8281" s="28" t="s">
        <v>5</v>
      </c>
      <c r="C8281" s="28" t="s">
        <v>6</v>
      </c>
      <c r="D8281" s="57" t="s">
        <v>1</v>
      </c>
      <c r="E8281" s="28" t="s">
        <v>7</v>
      </c>
      <c r="F8281" s="28" t="s">
        <v>8</v>
      </c>
      <c r="G8281" s="28" t="s">
        <v>9</v>
      </c>
      <c r="H8281" s="28" t="s">
        <v>10</v>
      </c>
      <c r="I8281" s="109" t="s">
        <v>3984</v>
      </c>
      <c r="J8281" s="109" t="s">
        <v>11</v>
      </c>
      <c r="K8281" s="109" t="s">
        <v>3989</v>
      </c>
      <c r="L8281" s="109" t="s">
        <v>3985</v>
      </c>
      <c r="M8281" s="109" t="s">
        <v>4027</v>
      </c>
      <c r="N8281" s="109" t="s">
        <v>3988</v>
      </c>
      <c r="O8281" s="109" t="s">
        <v>3986</v>
      </c>
      <c r="P8281" s="109" t="s">
        <v>3987</v>
      </c>
      <c r="Q8281" s="109" t="s">
        <v>3695</v>
      </c>
      <c r="R8281" s="91"/>
      <c r="S8281" s="91"/>
      <c r="T8281" s="91"/>
      <c r="U8281" s="91"/>
      <c r="V8281" s="91"/>
      <c r="W8281" s="91"/>
      <c r="X8281" s="91"/>
      <c r="Y8281" s="91"/>
    </row>
    <row r="8282" spans="1:25" ht="15" customHeight="1" x14ac:dyDescent="0.25">
      <c r="A8282" s="58" t="s">
        <v>1</v>
      </c>
      <c r="B8282" s="58" t="s">
        <v>1</v>
      </c>
      <c r="C8282" s="58" t="s">
        <v>1</v>
      </c>
      <c r="D8282" s="59" t="s">
        <v>1</v>
      </c>
      <c r="E8282" s="59" t="s">
        <v>1</v>
      </c>
      <c r="F8282" s="60" t="s">
        <v>1</v>
      </c>
      <c r="G8282" s="61" t="s">
        <v>1</v>
      </c>
      <c r="H8282" s="62" t="s">
        <v>1</v>
      </c>
      <c r="I8282" s="29">
        <v>1</v>
      </c>
      <c r="J8282" s="29">
        <v>2</v>
      </c>
      <c r="K8282" s="29">
        <v>3</v>
      </c>
      <c r="L8282" s="29" t="s">
        <v>3478</v>
      </c>
      <c r="M8282" s="29">
        <v>5</v>
      </c>
      <c r="N8282" s="29">
        <v>6</v>
      </c>
      <c r="O8282" s="29">
        <v>7</v>
      </c>
      <c r="P8282" s="29" t="s">
        <v>3696</v>
      </c>
      <c r="Q8282" s="29">
        <v>9</v>
      </c>
      <c r="R8282" s="92"/>
      <c r="S8282" s="92"/>
      <c r="T8282" s="92"/>
      <c r="U8282" s="92"/>
      <c r="V8282" s="92"/>
      <c r="W8282" s="92"/>
      <c r="X8282" s="92"/>
      <c r="Y8282" s="92"/>
    </row>
    <row r="8283" spans="1:25" ht="15" customHeight="1" x14ac:dyDescent="0.25">
      <c r="A8283" s="63" t="s">
        <v>2466</v>
      </c>
      <c r="B8283" s="63" t="s">
        <v>81</v>
      </c>
      <c r="C8283" s="64" t="s">
        <v>1216</v>
      </c>
      <c r="D8283" s="64" t="s">
        <v>2896</v>
      </c>
      <c r="E8283" s="65" t="s">
        <v>1</v>
      </c>
      <c r="F8283" s="65" t="s">
        <v>1</v>
      </c>
      <c r="G8283" s="65" t="s">
        <v>1</v>
      </c>
      <c r="H8283" s="65" t="s">
        <v>2897</v>
      </c>
      <c r="I8283" s="26">
        <v>0</v>
      </c>
      <c r="J8283" s="26" t="s">
        <v>1</v>
      </c>
      <c r="K8283" s="26">
        <v>0</v>
      </c>
      <c r="L8283" s="26"/>
      <c r="M8283" s="26"/>
      <c r="N8283" s="26"/>
      <c r="O8283" s="26"/>
      <c r="P8283" s="26"/>
      <c r="Q8283" s="26"/>
      <c r="R8283" s="90"/>
      <c r="S8283" s="90"/>
      <c r="T8283" s="90"/>
      <c r="U8283" s="90"/>
      <c r="V8283" s="90"/>
      <c r="W8283" s="90"/>
      <c r="X8283" s="90"/>
      <c r="Y8283" s="90"/>
    </row>
    <row r="8284" spans="1:25" ht="22.5" customHeight="1" x14ac:dyDescent="0.25">
      <c r="A8284" s="63" t="s">
        <v>1</v>
      </c>
      <c r="B8284" s="63" t="s">
        <v>1</v>
      </c>
      <c r="C8284" s="63" t="s">
        <v>1</v>
      </c>
      <c r="D8284" s="65" t="s">
        <v>1</v>
      </c>
      <c r="E8284" s="65" t="s">
        <v>1</v>
      </c>
      <c r="F8284" s="65" t="s">
        <v>1</v>
      </c>
      <c r="G8284" s="65" t="s">
        <v>1</v>
      </c>
      <c r="H8284" s="66" t="s">
        <v>15</v>
      </c>
      <c r="I8284" s="30">
        <f t="shared" ref="I8284:K8284" si="7678">SUM(I8285,I8292,I8294)</f>
        <v>338864</v>
      </c>
      <c r="J8284" s="30">
        <f t="shared" si="7678"/>
        <v>263834</v>
      </c>
      <c r="K8284" s="30">
        <f t="shared" si="7678"/>
        <v>145482</v>
      </c>
      <c r="L8284" s="30">
        <f t="shared" si="7666"/>
        <v>72172</v>
      </c>
      <c r="M8284" s="30">
        <f t="shared" ref="M8284" si="7679">SUM(M8285,M8292,M8294)</f>
        <v>25029</v>
      </c>
      <c r="N8284" s="30">
        <f t="shared" ref="N8284:O8284" si="7680">SUM(N8285,N8292,N8294)</f>
        <v>23789</v>
      </c>
      <c r="O8284" s="30">
        <f t="shared" si="7680"/>
        <v>23354</v>
      </c>
      <c r="P8284" s="30">
        <f t="shared" si="7667"/>
        <v>217654</v>
      </c>
      <c r="Q8284" s="30">
        <f t="shared" si="7668"/>
        <v>82.496569812836867</v>
      </c>
      <c r="R8284" s="93"/>
      <c r="S8284" s="93"/>
      <c r="T8284" s="93"/>
      <c r="U8284" s="93"/>
      <c r="V8284" s="93"/>
      <c r="W8284" s="93"/>
      <c r="X8284" s="93"/>
      <c r="Y8284" s="93"/>
    </row>
    <row r="8285" spans="1:25" ht="15" customHeight="1" x14ac:dyDescent="0.25">
      <c r="A8285" s="63" t="s">
        <v>2466</v>
      </c>
      <c r="B8285" s="63" t="s">
        <v>81</v>
      </c>
      <c r="C8285" s="63" t="s">
        <v>1216</v>
      </c>
      <c r="D8285" s="63" t="s">
        <v>2896</v>
      </c>
      <c r="E8285" s="65" t="s">
        <v>16</v>
      </c>
      <c r="F8285" s="65" t="s">
        <v>1</v>
      </c>
      <c r="G8285" s="65" t="s">
        <v>1</v>
      </c>
      <c r="H8285" s="65" t="s">
        <v>17</v>
      </c>
      <c r="I8285" s="31">
        <f t="shared" ref="I8285:K8285" si="7681">SUM(I8286:I8287)</f>
        <v>128082</v>
      </c>
      <c r="J8285" s="31">
        <f t="shared" si="7681"/>
        <v>128082</v>
      </c>
      <c r="K8285" s="31">
        <f t="shared" si="7681"/>
        <v>75967</v>
      </c>
      <c r="L8285" s="31">
        <f t="shared" si="7666"/>
        <v>37897</v>
      </c>
      <c r="M8285" s="31">
        <f t="shared" ref="M8285" si="7682">SUM(M8286:M8287)</f>
        <v>12659</v>
      </c>
      <c r="N8285" s="31">
        <f t="shared" ref="N8285:O8285" si="7683">SUM(N8286:N8287)</f>
        <v>12859</v>
      </c>
      <c r="O8285" s="31">
        <f t="shared" si="7683"/>
        <v>12379</v>
      </c>
      <c r="P8285" s="31">
        <f t="shared" si="7667"/>
        <v>113864</v>
      </c>
      <c r="Q8285" s="31">
        <f t="shared" si="7668"/>
        <v>88.89929888665074</v>
      </c>
      <c r="R8285" s="94"/>
      <c r="S8285" s="94"/>
      <c r="T8285" s="94"/>
      <c r="U8285" s="94"/>
      <c r="V8285" s="94"/>
      <c r="W8285" s="94"/>
      <c r="X8285" s="94"/>
      <c r="Y8285" s="94"/>
    </row>
    <row r="8286" spans="1:25" ht="15" customHeight="1" x14ac:dyDescent="0.25">
      <c r="A8286" s="64" t="s">
        <v>2466</v>
      </c>
      <c r="B8286" s="64" t="s">
        <v>81</v>
      </c>
      <c r="C8286" s="64" t="s">
        <v>1216</v>
      </c>
      <c r="D8286" s="64" t="s">
        <v>2896</v>
      </c>
      <c r="E8286" s="20" t="s">
        <v>19</v>
      </c>
      <c r="F8286" s="64"/>
      <c r="G8286" s="53" t="s">
        <v>144</v>
      </c>
      <c r="H8286" s="53" t="s">
        <v>18</v>
      </c>
      <c r="I8286" s="26">
        <v>114156</v>
      </c>
      <c r="J8286" s="26">
        <v>114156</v>
      </c>
      <c r="K8286" s="26">
        <v>66000</v>
      </c>
      <c r="L8286" s="26">
        <f t="shared" si="7666"/>
        <v>36000</v>
      </c>
      <c r="M8286" s="26">
        <v>12000</v>
      </c>
      <c r="N8286" s="26">
        <v>12000</v>
      </c>
      <c r="O8286" s="26">
        <v>12000</v>
      </c>
      <c r="P8286" s="26">
        <f t="shared" si="7667"/>
        <v>102000</v>
      </c>
      <c r="Q8286" s="26">
        <f t="shared" si="7668"/>
        <v>89.351413854725109</v>
      </c>
      <c r="R8286" s="90"/>
      <c r="S8286" s="90"/>
      <c r="T8286" s="90"/>
      <c r="U8286" s="90"/>
      <c r="V8286" s="90"/>
      <c r="W8286" s="90"/>
      <c r="X8286" s="90"/>
      <c r="Y8286" s="90"/>
    </row>
    <row r="8287" spans="1:25" ht="15" customHeight="1" x14ac:dyDescent="0.25">
      <c r="A8287" s="63" t="s">
        <v>2466</v>
      </c>
      <c r="B8287" s="63" t="s">
        <v>81</v>
      </c>
      <c r="C8287" s="63" t="s">
        <v>1216</v>
      </c>
      <c r="D8287" s="63" t="s">
        <v>2896</v>
      </c>
      <c r="E8287" s="63" t="s">
        <v>21</v>
      </c>
      <c r="F8287" s="64" t="s">
        <v>1</v>
      </c>
      <c r="G8287" s="53" t="s">
        <v>1</v>
      </c>
      <c r="H8287" s="65" t="s">
        <v>22</v>
      </c>
      <c r="I8287" s="31">
        <f t="shared" ref="I8287:K8287" si="7684">SUM(I8288:I8291)</f>
        <v>13926</v>
      </c>
      <c r="J8287" s="31">
        <f t="shared" si="7684"/>
        <v>13926</v>
      </c>
      <c r="K8287" s="31">
        <f t="shared" si="7684"/>
        <v>9967</v>
      </c>
      <c r="L8287" s="31">
        <f t="shared" si="7666"/>
        <v>1897</v>
      </c>
      <c r="M8287" s="31">
        <f t="shared" ref="M8287" si="7685">SUM(M8288:M8291)</f>
        <v>659</v>
      </c>
      <c r="N8287" s="31">
        <f t="shared" ref="N8287:O8287" si="7686">SUM(N8288:N8291)</f>
        <v>859</v>
      </c>
      <c r="O8287" s="31">
        <f t="shared" si="7686"/>
        <v>379</v>
      </c>
      <c r="P8287" s="31">
        <f t="shared" si="7667"/>
        <v>11864</v>
      </c>
      <c r="Q8287" s="31">
        <f t="shared" si="7668"/>
        <v>85.193163866149646</v>
      </c>
      <c r="R8287" s="94"/>
      <c r="S8287" s="94"/>
      <c r="T8287" s="94"/>
      <c r="U8287" s="94"/>
      <c r="V8287" s="94"/>
      <c r="W8287" s="94"/>
      <c r="X8287" s="94"/>
      <c r="Y8287" s="94"/>
    </row>
    <row r="8288" spans="1:25" ht="15" customHeight="1" x14ac:dyDescent="0.25">
      <c r="A8288" s="64" t="s">
        <v>2466</v>
      </c>
      <c r="B8288" s="64" t="s">
        <v>81</v>
      </c>
      <c r="C8288" s="64" t="s">
        <v>1216</v>
      </c>
      <c r="D8288" s="64" t="s">
        <v>2896</v>
      </c>
      <c r="E8288" s="20" t="s">
        <v>23</v>
      </c>
      <c r="F8288" s="64" t="s">
        <v>2898</v>
      </c>
      <c r="G8288" s="53" t="s">
        <v>144</v>
      </c>
      <c r="H8288" s="53" t="s">
        <v>85</v>
      </c>
      <c r="I8288" s="26">
        <v>2016</v>
      </c>
      <c r="J8288" s="26">
        <v>2016</v>
      </c>
      <c r="K8288" s="26">
        <v>1277</v>
      </c>
      <c r="L8288" s="26">
        <f t="shared" si="7666"/>
        <v>477</v>
      </c>
      <c r="M8288" s="26">
        <v>159</v>
      </c>
      <c r="N8288" s="26">
        <v>159</v>
      </c>
      <c r="O8288" s="26">
        <v>159</v>
      </c>
      <c r="P8288" s="26">
        <f t="shared" si="7667"/>
        <v>1754</v>
      </c>
      <c r="Q8288" s="26">
        <f t="shared" si="7668"/>
        <v>87.003968253968253</v>
      </c>
      <c r="R8288" s="90"/>
      <c r="S8288" s="90"/>
      <c r="T8288" s="90"/>
      <c r="U8288" s="90"/>
      <c r="V8288" s="90"/>
      <c r="W8288" s="90"/>
      <c r="X8288" s="90"/>
      <c r="Y8288" s="90"/>
    </row>
    <row r="8289" spans="1:25" ht="15" customHeight="1" x14ac:dyDescent="0.25">
      <c r="A8289" s="64" t="s">
        <v>2466</v>
      </c>
      <c r="B8289" s="64" t="s">
        <v>81</v>
      </c>
      <c r="C8289" s="64" t="s">
        <v>1216</v>
      </c>
      <c r="D8289" s="64" t="s">
        <v>2896</v>
      </c>
      <c r="E8289" s="20" t="s">
        <v>23</v>
      </c>
      <c r="F8289" s="64" t="s">
        <v>2899</v>
      </c>
      <c r="G8289" s="53" t="s">
        <v>144</v>
      </c>
      <c r="H8289" s="53" t="s">
        <v>25</v>
      </c>
      <c r="I8289" s="26">
        <v>7820</v>
      </c>
      <c r="J8289" s="26">
        <v>7820</v>
      </c>
      <c r="K8289" s="26">
        <v>6400</v>
      </c>
      <c r="L8289" s="26">
        <f t="shared" si="7666"/>
        <v>1420</v>
      </c>
      <c r="M8289" s="26">
        <v>500</v>
      </c>
      <c r="N8289" s="26">
        <v>700</v>
      </c>
      <c r="O8289" s="26">
        <v>220</v>
      </c>
      <c r="P8289" s="26">
        <f t="shared" si="7667"/>
        <v>7820</v>
      </c>
      <c r="Q8289" s="26">
        <f t="shared" si="7668"/>
        <v>100</v>
      </c>
      <c r="R8289" s="90"/>
      <c r="S8289" s="90"/>
      <c r="T8289" s="90"/>
      <c r="U8289" s="90"/>
      <c r="V8289" s="90"/>
      <c r="W8289" s="90"/>
      <c r="X8289" s="90"/>
      <c r="Y8289" s="90"/>
    </row>
    <row r="8290" spans="1:25" ht="15" customHeight="1" x14ac:dyDescent="0.25">
      <c r="A8290" s="64" t="s">
        <v>2466</v>
      </c>
      <c r="B8290" s="64" t="s">
        <v>81</v>
      </c>
      <c r="C8290" s="64" t="s">
        <v>1216</v>
      </c>
      <c r="D8290" s="64" t="s">
        <v>2896</v>
      </c>
      <c r="E8290" s="20" t="s">
        <v>23</v>
      </c>
      <c r="F8290" s="64" t="s">
        <v>2900</v>
      </c>
      <c r="G8290" s="53" t="s">
        <v>144</v>
      </c>
      <c r="H8290" s="53" t="s">
        <v>27</v>
      </c>
      <c r="I8290" s="26">
        <v>2290</v>
      </c>
      <c r="J8290" s="26">
        <v>2290</v>
      </c>
      <c r="K8290" s="26">
        <v>2290</v>
      </c>
      <c r="L8290" s="26">
        <f t="shared" si="7666"/>
        <v>0</v>
      </c>
      <c r="M8290" s="26"/>
      <c r="N8290" s="26"/>
      <c r="O8290" s="26"/>
      <c r="P8290" s="26">
        <f t="shared" si="7667"/>
        <v>2290</v>
      </c>
      <c r="Q8290" s="26">
        <f t="shared" si="7668"/>
        <v>100</v>
      </c>
      <c r="R8290" s="90"/>
      <c r="S8290" s="90"/>
      <c r="T8290" s="90"/>
      <c r="U8290" s="90"/>
      <c r="V8290" s="90"/>
      <c r="W8290" s="90"/>
      <c r="X8290" s="90"/>
      <c r="Y8290" s="90"/>
    </row>
    <row r="8291" spans="1:25" ht="15" customHeight="1" x14ac:dyDescent="0.25">
      <c r="A8291" s="64" t="s">
        <v>2466</v>
      </c>
      <c r="B8291" s="64" t="s">
        <v>81</v>
      </c>
      <c r="C8291" s="64" t="s">
        <v>1216</v>
      </c>
      <c r="D8291" s="64" t="s">
        <v>2896</v>
      </c>
      <c r="E8291" s="20" t="s">
        <v>23</v>
      </c>
      <c r="F8291" s="64" t="s">
        <v>2901</v>
      </c>
      <c r="G8291" s="53" t="s">
        <v>144</v>
      </c>
      <c r="H8291" s="53" t="s">
        <v>29</v>
      </c>
      <c r="I8291" s="26">
        <v>1800</v>
      </c>
      <c r="J8291" s="26">
        <v>1800</v>
      </c>
      <c r="K8291" s="26">
        <v>0</v>
      </c>
      <c r="L8291" s="26">
        <f t="shared" si="7666"/>
        <v>0</v>
      </c>
      <c r="M8291" s="26"/>
      <c r="N8291" s="26"/>
      <c r="O8291" s="26"/>
      <c r="P8291" s="26">
        <f t="shared" si="7667"/>
        <v>0</v>
      </c>
      <c r="Q8291" s="26">
        <f t="shared" si="7668"/>
        <v>0</v>
      </c>
      <c r="R8291" s="90"/>
      <c r="S8291" s="90"/>
      <c r="T8291" s="90"/>
      <c r="U8291" s="90"/>
      <c r="V8291" s="90"/>
      <c r="W8291" s="90"/>
      <c r="X8291" s="90"/>
      <c r="Y8291" s="90"/>
    </row>
    <row r="8292" spans="1:25" ht="15" customHeight="1" x14ac:dyDescent="0.25">
      <c r="A8292" s="63" t="s">
        <v>2466</v>
      </c>
      <c r="B8292" s="63" t="s">
        <v>81</v>
      </c>
      <c r="C8292" s="63" t="s">
        <v>1216</v>
      </c>
      <c r="D8292" s="63" t="s">
        <v>2896</v>
      </c>
      <c r="E8292" s="65" t="s">
        <v>30</v>
      </c>
      <c r="F8292" s="65" t="s">
        <v>1</v>
      </c>
      <c r="G8292" s="65" t="s">
        <v>1</v>
      </c>
      <c r="H8292" s="65" t="s">
        <v>31</v>
      </c>
      <c r="I8292" s="31">
        <f t="shared" ref="I8292:K8292" si="7687">SUM(I8293)</f>
        <v>11986</v>
      </c>
      <c r="J8292" s="31">
        <f t="shared" si="7687"/>
        <v>11986</v>
      </c>
      <c r="K8292" s="31">
        <f t="shared" si="7687"/>
        <v>7600</v>
      </c>
      <c r="L8292" s="31">
        <f t="shared" si="7666"/>
        <v>3780</v>
      </c>
      <c r="M8292" s="31">
        <f t="shared" ref="M8292" si="7688">SUM(M8293)</f>
        <v>1260</v>
      </c>
      <c r="N8292" s="31">
        <f t="shared" ref="N8292:O8292" si="7689">SUM(N8293)</f>
        <v>1260</v>
      </c>
      <c r="O8292" s="31">
        <f t="shared" si="7689"/>
        <v>1260</v>
      </c>
      <c r="P8292" s="31">
        <f t="shared" si="7667"/>
        <v>11380</v>
      </c>
      <c r="Q8292" s="31">
        <f t="shared" si="7668"/>
        <v>94.944101451693641</v>
      </c>
      <c r="R8292" s="94"/>
      <c r="S8292" s="94"/>
      <c r="T8292" s="94"/>
      <c r="U8292" s="94"/>
      <c r="V8292" s="94"/>
      <c r="W8292" s="94"/>
      <c r="X8292" s="94"/>
      <c r="Y8292" s="94"/>
    </row>
    <row r="8293" spans="1:25" ht="15" customHeight="1" x14ac:dyDescent="0.25">
      <c r="A8293" s="64" t="s">
        <v>2466</v>
      </c>
      <c r="B8293" s="64" t="s">
        <v>81</v>
      </c>
      <c r="C8293" s="64" t="s">
        <v>1216</v>
      </c>
      <c r="D8293" s="64" t="s">
        <v>2896</v>
      </c>
      <c r="E8293" s="20" t="s">
        <v>33</v>
      </c>
      <c r="F8293" s="64"/>
      <c r="G8293" s="53" t="s">
        <v>144</v>
      </c>
      <c r="H8293" s="53" t="s">
        <v>32</v>
      </c>
      <c r="I8293" s="26">
        <v>11986</v>
      </c>
      <c r="J8293" s="26">
        <v>11986</v>
      </c>
      <c r="K8293" s="26">
        <v>7600</v>
      </c>
      <c r="L8293" s="26">
        <f t="shared" si="7666"/>
        <v>3780</v>
      </c>
      <c r="M8293" s="26">
        <v>1260</v>
      </c>
      <c r="N8293" s="26">
        <v>1260</v>
      </c>
      <c r="O8293" s="26">
        <v>1260</v>
      </c>
      <c r="P8293" s="26">
        <f t="shared" si="7667"/>
        <v>11380</v>
      </c>
      <c r="Q8293" s="26">
        <f t="shared" si="7668"/>
        <v>94.944101451693641</v>
      </c>
      <c r="R8293" s="90"/>
      <c r="S8293" s="90"/>
      <c r="T8293" s="90"/>
      <c r="U8293" s="90"/>
      <c r="V8293" s="90"/>
      <c r="W8293" s="90"/>
      <c r="X8293" s="90"/>
      <c r="Y8293" s="90"/>
    </row>
    <row r="8294" spans="1:25" ht="15" customHeight="1" x14ac:dyDescent="0.25">
      <c r="A8294" s="63" t="s">
        <v>2466</v>
      </c>
      <c r="B8294" s="63" t="s">
        <v>81</v>
      </c>
      <c r="C8294" s="63" t="s">
        <v>1216</v>
      </c>
      <c r="D8294" s="63" t="s">
        <v>2896</v>
      </c>
      <c r="E8294" s="65" t="s">
        <v>34</v>
      </c>
      <c r="F8294" s="65" t="s">
        <v>1</v>
      </c>
      <c r="G8294" s="65" t="s">
        <v>1</v>
      </c>
      <c r="H8294" s="65" t="s">
        <v>35</v>
      </c>
      <c r="I8294" s="31">
        <f t="shared" ref="I8294:K8294" si="7690">SUM(I8295:I8303)</f>
        <v>198796</v>
      </c>
      <c r="J8294" s="31">
        <f t="shared" si="7690"/>
        <v>123766</v>
      </c>
      <c r="K8294" s="31">
        <f t="shared" si="7690"/>
        <v>61915</v>
      </c>
      <c r="L8294" s="31">
        <f t="shared" si="7666"/>
        <v>30495</v>
      </c>
      <c r="M8294" s="31">
        <f t="shared" ref="M8294" si="7691">SUM(M8295:M8303)</f>
        <v>11110</v>
      </c>
      <c r="N8294" s="31">
        <f t="shared" ref="N8294:O8294" si="7692">SUM(N8295:N8303)</f>
        <v>9670</v>
      </c>
      <c r="O8294" s="31">
        <f t="shared" si="7692"/>
        <v>9715</v>
      </c>
      <c r="P8294" s="31">
        <f t="shared" si="7667"/>
        <v>92410</v>
      </c>
      <c r="Q8294" s="31">
        <f t="shared" si="7668"/>
        <v>74.665093806053363</v>
      </c>
      <c r="R8294" s="94"/>
      <c r="S8294" s="94"/>
      <c r="T8294" s="94"/>
      <c r="U8294" s="94"/>
      <c r="V8294" s="94"/>
      <c r="W8294" s="94"/>
      <c r="X8294" s="94"/>
      <c r="Y8294" s="94"/>
    </row>
    <row r="8295" spans="1:25" ht="15" customHeight="1" x14ac:dyDescent="0.25">
      <c r="A8295" s="64" t="s">
        <v>2466</v>
      </c>
      <c r="B8295" s="64" t="s">
        <v>81</v>
      </c>
      <c r="C8295" s="64" t="s">
        <v>1216</v>
      </c>
      <c r="D8295" s="64" t="s">
        <v>2896</v>
      </c>
      <c r="E8295" s="20" t="s">
        <v>38</v>
      </c>
      <c r="F8295" s="64"/>
      <c r="G8295" s="53" t="s">
        <v>144</v>
      </c>
      <c r="H8295" s="53" t="s">
        <v>37</v>
      </c>
      <c r="I8295" s="26">
        <v>5000</v>
      </c>
      <c r="J8295" s="26">
        <v>5000</v>
      </c>
      <c r="K8295" s="26">
        <v>2700</v>
      </c>
      <c r="L8295" s="26">
        <f t="shared" si="7666"/>
        <v>1050</v>
      </c>
      <c r="M8295" s="26">
        <v>450</v>
      </c>
      <c r="N8295" s="26">
        <v>300</v>
      </c>
      <c r="O8295" s="26">
        <v>300</v>
      </c>
      <c r="P8295" s="26">
        <f t="shared" si="7667"/>
        <v>3750</v>
      </c>
      <c r="Q8295" s="26">
        <f t="shared" si="7668"/>
        <v>75</v>
      </c>
      <c r="R8295" s="90"/>
      <c r="S8295" s="90"/>
      <c r="T8295" s="90"/>
      <c r="U8295" s="90"/>
      <c r="V8295" s="90"/>
      <c r="W8295" s="90"/>
      <c r="X8295" s="90"/>
      <c r="Y8295" s="90"/>
    </row>
    <row r="8296" spans="1:25" ht="15" customHeight="1" x14ac:dyDescent="0.25">
      <c r="A8296" s="64" t="s">
        <v>2466</v>
      </c>
      <c r="B8296" s="64" t="s">
        <v>81</v>
      </c>
      <c r="C8296" s="64" t="s">
        <v>1216</v>
      </c>
      <c r="D8296" s="64" t="s">
        <v>2896</v>
      </c>
      <c r="E8296" s="20" t="s">
        <v>298</v>
      </c>
      <c r="F8296" s="64"/>
      <c r="G8296" s="53" t="s">
        <v>144</v>
      </c>
      <c r="H8296" s="53" t="s">
        <v>297</v>
      </c>
      <c r="I8296" s="26">
        <v>11000</v>
      </c>
      <c r="J8296" s="26">
        <v>11000</v>
      </c>
      <c r="K8296" s="26">
        <v>5450</v>
      </c>
      <c r="L8296" s="26">
        <f t="shared" si="7666"/>
        <v>2750</v>
      </c>
      <c r="M8296" s="26">
        <v>900</v>
      </c>
      <c r="N8296" s="26">
        <v>900</v>
      </c>
      <c r="O8296" s="26">
        <v>950</v>
      </c>
      <c r="P8296" s="26">
        <f t="shared" si="7667"/>
        <v>8200</v>
      </c>
      <c r="Q8296" s="26">
        <f t="shared" si="7668"/>
        <v>74.545454545454547</v>
      </c>
      <c r="R8296" s="90"/>
      <c r="S8296" s="90"/>
      <c r="T8296" s="90"/>
      <c r="U8296" s="90"/>
      <c r="V8296" s="90"/>
      <c r="W8296" s="90"/>
      <c r="X8296" s="90"/>
      <c r="Y8296" s="90"/>
    </row>
    <row r="8297" spans="1:25" ht="15" customHeight="1" x14ac:dyDescent="0.25">
      <c r="A8297" s="64" t="s">
        <v>2466</v>
      </c>
      <c r="B8297" s="64" t="s">
        <v>81</v>
      </c>
      <c r="C8297" s="64" t="s">
        <v>1216</v>
      </c>
      <c r="D8297" s="64" t="s">
        <v>2896</v>
      </c>
      <c r="E8297" s="20" t="s">
        <v>301</v>
      </c>
      <c r="F8297" s="64"/>
      <c r="G8297" s="53" t="s">
        <v>144</v>
      </c>
      <c r="H8297" s="53" t="s">
        <v>300</v>
      </c>
      <c r="I8297" s="26">
        <v>6000</v>
      </c>
      <c r="J8297" s="26">
        <v>6000</v>
      </c>
      <c r="K8297" s="26">
        <v>3000</v>
      </c>
      <c r="L8297" s="26">
        <f t="shared" si="7666"/>
        <v>1500</v>
      </c>
      <c r="M8297" s="26">
        <v>500</v>
      </c>
      <c r="N8297" s="26">
        <v>500</v>
      </c>
      <c r="O8297" s="26">
        <v>500</v>
      </c>
      <c r="P8297" s="26">
        <f t="shared" si="7667"/>
        <v>4500</v>
      </c>
      <c r="Q8297" s="26">
        <f t="shared" si="7668"/>
        <v>75</v>
      </c>
      <c r="R8297" s="90"/>
      <c r="S8297" s="90"/>
      <c r="T8297" s="90"/>
      <c r="U8297" s="90"/>
      <c r="V8297" s="90"/>
      <c r="W8297" s="90"/>
      <c r="X8297" s="90"/>
      <c r="Y8297" s="90"/>
    </row>
    <row r="8298" spans="1:25" ht="15" customHeight="1" x14ac:dyDescent="0.25">
      <c r="A8298" s="64" t="s">
        <v>2466</v>
      </c>
      <c r="B8298" s="64" t="s">
        <v>81</v>
      </c>
      <c r="C8298" s="64" t="s">
        <v>1216</v>
      </c>
      <c r="D8298" s="64" t="s">
        <v>2896</v>
      </c>
      <c r="E8298" s="20" t="s">
        <v>218</v>
      </c>
      <c r="F8298" s="64"/>
      <c r="G8298" s="53" t="s">
        <v>144</v>
      </c>
      <c r="H8298" s="53" t="s">
        <v>217</v>
      </c>
      <c r="I8298" s="26">
        <v>7600</v>
      </c>
      <c r="J8298" s="26">
        <v>7600</v>
      </c>
      <c r="K8298" s="26">
        <v>3900</v>
      </c>
      <c r="L8298" s="26">
        <f t="shared" si="7666"/>
        <v>1900</v>
      </c>
      <c r="M8298" s="26">
        <v>1000</v>
      </c>
      <c r="N8298" s="26">
        <v>450</v>
      </c>
      <c r="O8298" s="26">
        <v>450</v>
      </c>
      <c r="P8298" s="26">
        <f t="shared" si="7667"/>
        <v>5800</v>
      </c>
      <c r="Q8298" s="26">
        <f t="shared" si="7668"/>
        <v>76.31578947368422</v>
      </c>
      <c r="R8298" s="90"/>
      <c r="S8298" s="90"/>
      <c r="T8298" s="90"/>
      <c r="U8298" s="90"/>
      <c r="V8298" s="90"/>
      <c r="W8298" s="90"/>
      <c r="X8298" s="90"/>
      <c r="Y8298" s="90"/>
    </row>
    <row r="8299" spans="1:25" ht="15" customHeight="1" x14ac:dyDescent="0.25">
      <c r="A8299" s="64" t="s">
        <v>2466</v>
      </c>
      <c r="B8299" s="64" t="s">
        <v>81</v>
      </c>
      <c r="C8299" s="64" t="s">
        <v>1216</v>
      </c>
      <c r="D8299" s="64" t="s">
        <v>2896</v>
      </c>
      <c r="E8299" s="20" t="s">
        <v>303</v>
      </c>
      <c r="F8299" s="64"/>
      <c r="G8299" s="53" t="s">
        <v>144</v>
      </c>
      <c r="H8299" s="53" t="s">
        <v>302</v>
      </c>
      <c r="I8299" s="26">
        <v>500</v>
      </c>
      <c r="J8299" s="26">
        <v>500</v>
      </c>
      <c r="K8299" s="26">
        <v>0</v>
      </c>
      <c r="L8299" s="26">
        <f t="shared" si="7666"/>
        <v>0</v>
      </c>
      <c r="M8299" s="26"/>
      <c r="N8299" s="26"/>
      <c r="O8299" s="26"/>
      <c r="P8299" s="26">
        <f t="shared" si="7667"/>
        <v>0</v>
      </c>
      <c r="Q8299" s="26">
        <f t="shared" si="7668"/>
        <v>0</v>
      </c>
      <c r="R8299" s="90"/>
      <c r="S8299" s="90"/>
      <c r="T8299" s="90"/>
      <c r="U8299" s="90"/>
      <c r="V8299" s="90"/>
      <c r="W8299" s="90"/>
      <c r="X8299" s="90"/>
      <c r="Y8299" s="90"/>
    </row>
    <row r="8300" spans="1:25" ht="15" customHeight="1" x14ac:dyDescent="0.25">
      <c r="A8300" s="64" t="s">
        <v>2466</v>
      </c>
      <c r="B8300" s="64" t="s">
        <v>81</v>
      </c>
      <c r="C8300" s="64" t="s">
        <v>1216</v>
      </c>
      <c r="D8300" s="64" t="s">
        <v>2896</v>
      </c>
      <c r="E8300" s="20" t="s">
        <v>305</v>
      </c>
      <c r="F8300" s="64"/>
      <c r="G8300" s="53" t="s">
        <v>144</v>
      </c>
      <c r="H8300" s="53" t="s">
        <v>304</v>
      </c>
      <c r="I8300" s="26">
        <v>8206</v>
      </c>
      <c r="J8300" s="26">
        <v>8206</v>
      </c>
      <c r="K8300" s="26">
        <v>4100</v>
      </c>
      <c r="L8300" s="26">
        <f t="shared" si="7666"/>
        <v>2040</v>
      </c>
      <c r="M8300" s="26">
        <v>680</v>
      </c>
      <c r="N8300" s="26">
        <v>680</v>
      </c>
      <c r="O8300" s="26">
        <v>680</v>
      </c>
      <c r="P8300" s="26">
        <f t="shared" si="7667"/>
        <v>6140</v>
      </c>
      <c r="Q8300" s="26">
        <f t="shared" si="7668"/>
        <v>74.823300024372401</v>
      </c>
      <c r="R8300" s="90"/>
      <c r="S8300" s="90"/>
      <c r="T8300" s="90"/>
      <c r="U8300" s="90"/>
      <c r="V8300" s="90"/>
      <c r="W8300" s="90"/>
      <c r="X8300" s="90"/>
      <c r="Y8300" s="90"/>
    </row>
    <row r="8301" spans="1:25" ht="15" customHeight="1" x14ac:dyDescent="0.25">
      <c r="A8301" s="64" t="s">
        <v>2466</v>
      </c>
      <c r="B8301" s="64" t="s">
        <v>81</v>
      </c>
      <c r="C8301" s="64" t="s">
        <v>1216</v>
      </c>
      <c r="D8301" s="64" t="s">
        <v>2896</v>
      </c>
      <c r="E8301" s="20" t="s">
        <v>308</v>
      </c>
      <c r="F8301" s="64"/>
      <c r="G8301" s="53" t="s">
        <v>144</v>
      </c>
      <c r="H8301" s="53" t="s">
        <v>307</v>
      </c>
      <c r="I8301" s="26">
        <v>23850</v>
      </c>
      <c r="J8301" s="26">
        <v>14000</v>
      </c>
      <c r="K8301" s="26">
        <v>7010</v>
      </c>
      <c r="L8301" s="26">
        <f t="shared" si="7666"/>
        <v>3490</v>
      </c>
      <c r="M8301" s="26">
        <v>1170</v>
      </c>
      <c r="N8301" s="26">
        <v>1160</v>
      </c>
      <c r="O8301" s="26">
        <v>1160</v>
      </c>
      <c r="P8301" s="26">
        <f t="shared" si="7667"/>
        <v>10500</v>
      </c>
      <c r="Q8301" s="26">
        <f t="shared" si="7668"/>
        <v>75</v>
      </c>
      <c r="R8301" s="90"/>
      <c r="S8301" s="90"/>
      <c r="T8301" s="90"/>
      <c r="U8301" s="90"/>
      <c r="V8301" s="90"/>
      <c r="W8301" s="90"/>
      <c r="X8301" s="90"/>
      <c r="Y8301" s="90"/>
    </row>
    <row r="8302" spans="1:25" ht="15" customHeight="1" x14ac:dyDescent="0.25">
      <c r="A8302" s="64" t="s">
        <v>2466</v>
      </c>
      <c r="B8302" s="64" t="s">
        <v>81</v>
      </c>
      <c r="C8302" s="64" t="s">
        <v>1216</v>
      </c>
      <c r="D8302" s="64" t="s">
        <v>2896</v>
      </c>
      <c r="E8302" s="20" t="s">
        <v>311</v>
      </c>
      <c r="F8302" s="64"/>
      <c r="G8302" s="53" t="s">
        <v>144</v>
      </c>
      <c r="H8302" s="53" t="s">
        <v>310</v>
      </c>
      <c r="I8302" s="26">
        <v>660</v>
      </c>
      <c r="J8302" s="26">
        <v>660</v>
      </c>
      <c r="K8302" s="26">
        <v>160</v>
      </c>
      <c r="L8302" s="26">
        <f t="shared" si="7666"/>
        <v>330</v>
      </c>
      <c r="M8302" s="26">
        <v>330</v>
      </c>
      <c r="N8302" s="26"/>
      <c r="O8302" s="26"/>
      <c r="P8302" s="26">
        <f t="shared" si="7667"/>
        <v>490</v>
      </c>
      <c r="Q8302" s="26">
        <f t="shared" si="7668"/>
        <v>74.242424242424249</v>
      </c>
      <c r="R8302" s="90"/>
      <c r="S8302" s="90"/>
      <c r="T8302" s="90"/>
      <c r="U8302" s="90"/>
      <c r="V8302" s="90"/>
      <c r="W8302" s="90"/>
      <c r="X8302" s="90"/>
      <c r="Y8302" s="90"/>
    </row>
    <row r="8303" spans="1:25" ht="15" customHeight="1" x14ac:dyDescent="0.25">
      <c r="A8303" s="63" t="s">
        <v>2466</v>
      </c>
      <c r="B8303" s="63" t="s">
        <v>81</v>
      </c>
      <c r="C8303" s="63" t="s">
        <v>1216</v>
      </c>
      <c r="D8303" s="63" t="s">
        <v>2896</v>
      </c>
      <c r="E8303" s="63" t="s">
        <v>39</v>
      </c>
      <c r="F8303" s="64" t="s">
        <v>1</v>
      </c>
      <c r="G8303" s="53" t="s">
        <v>1</v>
      </c>
      <c r="H8303" s="65" t="s">
        <v>40</v>
      </c>
      <c r="I8303" s="31">
        <f t="shared" ref="I8303:K8303" si="7693">SUM(I8304:I8306)</f>
        <v>135980</v>
      </c>
      <c r="J8303" s="31">
        <f t="shared" si="7693"/>
        <v>70800</v>
      </c>
      <c r="K8303" s="31">
        <f t="shared" si="7693"/>
        <v>35595</v>
      </c>
      <c r="L8303" s="31">
        <f t="shared" si="7666"/>
        <v>17435</v>
      </c>
      <c r="M8303" s="31">
        <f t="shared" ref="M8303" si="7694">SUM(M8304:M8306)</f>
        <v>6080</v>
      </c>
      <c r="N8303" s="31">
        <f t="shared" ref="N8303:O8303" si="7695">SUM(N8304:N8306)</f>
        <v>5680</v>
      </c>
      <c r="O8303" s="31">
        <f t="shared" si="7695"/>
        <v>5675</v>
      </c>
      <c r="P8303" s="31">
        <f t="shared" si="7667"/>
        <v>53030</v>
      </c>
      <c r="Q8303" s="31">
        <f t="shared" si="7668"/>
        <v>74.901129943502823</v>
      </c>
      <c r="R8303" s="94"/>
      <c r="S8303" s="94"/>
      <c r="T8303" s="94"/>
      <c r="U8303" s="94"/>
      <c r="V8303" s="94"/>
      <c r="W8303" s="94"/>
      <c r="X8303" s="94"/>
      <c r="Y8303" s="94"/>
    </row>
    <row r="8304" spans="1:25" ht="15" customHeight="1" x14ac:dyDescent="0.25">
      <c r="A8304" s="64" t="s">
        <v>2466</v>
      </c>
      <c r="B8304" s="64" t="s">
        <v>81</v>
      </c>
      <c r="C8304" s="64" t="s">
        <v>1216</v>
      </c>
      <c r="D8304" s="64" t="s">
        <v>2896</v>
      </c>
      <c r="E8304" s="20" t="s">
        <v>41</v>
      </c>
      <c r="F8304" s="64"/>
      <c r="G8304" s="53" t="s">
        <v>144</v>
      </c>
      <c r="H8304" s="53" t="s">
        <v>40</v>
      </c>
      <c r="I8304" s="26">
        <v>135080</v>
      </c>
      <c r="J8304" s="26">
        <v>69900</v>
      </c>
      <c r="K8304" s="26">
        <v>35000</v>
      </c>
      <c r="L8304" s="26">
        <f t="shared" si="7666"/>
        <v>17200</v>
      </c>
      <c r="M8304" s="26">
        <v>6000</v>
      </c>
      <c r="N8304" s="26">
        <v>5600</v>
      </c>
      <c r="O8304" s="26">
        <v>5600</v>
      </c>
      <c r="P8304" s="26">
        <f t="shared" si="7667"/>
        <v>52200</v>
      </c>
      <c r="Q8304" s="26">
        <f t="shared" si="7668"/>
        <v>74.678111587982826</v>
      </c>
      <c r="R8304" s="90"/>
      <c r="S8304" s="90"/>
      <c r="T8304" s="90"/>
      <c r="U8304" s="90"/>
      <c r="V8304" s="90"/>
      <c r="W8304" s="90"/>
      <c r="X8304" s="90"/>
      <c r="Y8304" s="90"/>
    </row>
    <row r="8305" spans="1:25" ht="15" customHeight="1" x14ac:dyDescent="0.25">
      <c r="A8305" s="64" t="s">
        <v>2466</v>
      </c>
      <c r="B8305" s="64" t="s">
        <v>81</v>
      </c>
      <c r="C8305" s="64" t="s">
        <v>1216</v>
      </c>
      <c r="D8305" s="64" t="s">
        <v>2896</v>
      </c>
      <c r="E8305" s="20" t="s">
        <v>41</v>
      </c>
      <c r="F8305" s="64" t="s">
        <v>2902</v>
      </c>
      <c r="G8305" s="53" t="s">
        <v>144</v>
      </c>
      <c r="H8305" s="53" t="s">
        <v>49</v>
      </c>
      <c r="I8305" s="26">
        <v>400</v>
      </c>
      <c r="J8305" s="26">
        <v>400</v>
      </c>
      <c r="K8305" s="26">
        <v>280</v>
      </c>
      <c r="L8305" s="26">
        <f t="shared" si="7666"/>
        <v>85</v>
      </c>
      <c r="M8305" s="26">
        <v>30</v>
      </c>
      <c r="N8305" s="26">
        <v>30</v>
      </c>
      <c r="O8305" s="26">
        <v>25</v>
      </c>
      <c r="P8305" s="26">
        <f t="shared" si="7667"/>
        <v>365</v>
      </c>
      <c r="Q8305" s="26">
        <f t="shared" si="7668"/>
        <v>91.25</v>
      </c>
      <c r="R8305" s="90"/>
      <c r="S8305" s="90"/>
      <c r="T8305" s="90"/>
      <c r="U8305" s="90"/>
      <c r="V8305" s="90"/>
      <c r="W8305" s="90"/>
      <c r="X8305" s="90"/>
      <c r="Y8305" s="90"/>
    </row>
    <row r="8306" spans="1:25" ht="22.5" customHeight="1" x14ac:dyDescent="0.25">
      <c r="A8306" s="64" t="s">
        <v>2466</v>
      </c>
      <c r="B8306" s="64" t="s">
        <v>81</v>
      </c>
      <c r="C8306" s="64" t="s">
        <v>1216</v>
      </c>
      <c r="D8306" s="64" t="s">
        <v>2896</v>
      </c>
      <c r="E8306" s="20" t="s">
        <v>41</v>
      </c>
      <c r="F8306" s="64" t="s">
        <v>2903</v>
      </c>
      <c r="G8306" s="53" t="s">
        <v>144</v>
      </c>
      <c r="H8306" s="53" t="s">
        <v>55</v>
      </c>
      <c r="I8306" s="26">
        <v>500</v>
      </c>
      <c r="J8306" s="26">
        <v>500</v>
      </c>
      <c r="K8306" s="26">
        <v>315</v>
      </c>
      <c r="L8306" s="26">
        <f t="shared" si="7666"/>
        <v>150</v>
      </c>
      <c r="M8306" s="26">
        <v>50</v>
      </c>
      <c r="N8306" s="26">
        <v>50</v>
      </c>
      <c r="O8306" s="26">
        <v>50</v>
      </c>
      <c r="P8306" s="26">
        <f t="shared" si="7667"/>
        <v>465</v>
      </c>
      <c r="Q8306" s="26">
        <f t="shared" si="7668"/>
        <v>93</v>
      </c>
      <c r="R8306" s="90"/>
      <c r="S8306" s="90"/>
      <c r="T8306" s="90"/>
      <c r="U8306" s="90"/>
      <c r="V8306" s="90"/>
      <c r="W8306" s="90"/>
      <c r="X8306" s="90"/>
      <c r="Y8306" s="90"/>
    </row>
    <row r="8307" spans="1:25" ht="22.5" customHeight="1" x14ac:dyDescent="0.25">
      <c r="A8307" s="63" t="s">
        <v>1</v>
      </c>
      <c r="B8307" s="63" t="s">
        <v>1</v>
      </c>
      <c r="C8307" s="63" t="s">
        <v>1</v>
      </c>
      <c r="D8307" s="65" t="s">
        <v>1</v>
      </c>
      <c r="E8307" s="65" t="s">
        <v>1</v>
      </c>
      <c r="F8307" s="65" t="s">
        <v>1</v>
      </c>
      <c r="G8307" s="65" t="s">
        <v>1</v>
      </c>
      <c r="H8307" s="66" t="s">
        <v>56</v>
      </c>
      <c r="I8307" s="30">
        <f t="shared" ref="I8307:K8308" si="7696">SUM(I8308)</f>
        <v>100</v>
      </c>
      <c r="J8307" s="30">
        <f t="shared" si="7696"/>
        <v>100</v>
      </c>
      <c r="K8307" s="30">
        <f t="shared" si="7696"/>
        <v>0</v>
      </c>
      <c r="L8307" s="30">
        <f t="shared" si="7666"/>
        <v>0</v>
      </c>
      <c r="M8307" s="30">
        <f t="shared" ref="M8307:M8308" si="7697">SUM(M8308)</f>
        <v>0</v>
      </c>
      <c r="N8307" s="30">
        <f t="shared" ref="N8307:O8308" si="7698">SUM(N8308)</f>
        <v>0</v>
      </c>
      <c r="O8307" s="30">
        <f t="shared" si="7698"/>
        <v>0</v>
      </c>
      <c r="P8307" s="30">
        <f t="shared" si="7667"/>
        <v>0</v>
      </c>
      <c r="Q8307" s="30">
        <f t="shared" si="7668"/>
        <v>0</v>
      </c>
      <c r="R8307" s="93"/>
      <c r="S8307" s="93"/>
      <c r="T8307" s="93"/>
      <c r="U8307" s="93"/>
      <c r="V8307" s="93"/>
      <c r="W8307" s="93"/>
      <c r="X8307" s="93"/>
      <c r="Y8307" s="93"/>
    </row>
    <row r="8308" spans="1:25" ht="15" customHeight="1" x14ac:dyDescent="0.25">
      <c r="A8308" s="63" t="s">
        <v>2466</v>
      </c>
      <c r="B8308" s="63" t="s">
        <v>81</v>
      </c>
      <c r="C8308" s="63" t="s">
        <v>1216</v>
      </c>
      <c r="D8308" s="63" t="s">
        <v>2896</v>
      </c>
      <c r="E8308" s="65" t="s">
        <v>57</v>
      </c>
      <c r="F8308" s="65" t="s">
        <v>1</v>
      </c>
      <c r="G8308" s="65" t="s">
        <v>1</v>
      </c>
      <c r="H8308" s="65" t="s">
        <v>58</v>
      </c>
      <c r="I8308" s="31">
        <f t="shared" si="7696"/>
        <v>100</v>
      </c>
      <c r="J8308" s="31">
        <f t="shared" si="7696"/>
        <v>100</v>
      </c>
      <c r="K8308" s="31">
        <f t="shared" si="7696"/>
        <v>0</v>
      </c>
      <c r="L8308" s="31">
        <f t="shared" si="7666"/>
        <v>0</v>
      </c>
      <c r="M8308" s="31">
        <f t="shared" si="7697"/>
        <v>0</v>
      </c>
      <c r="N8308" s="31">
        <f t="shared" si="7698"/>
        <v>0</v>
      </c>
      <c r="O8308" s="31">
        <f t="shared" si="7698"/>
        <v>0</v>
      </c>
      <c r="P8308" s="31">
        <f t="shared" si="7667"/>
        <v>0</v>
      </c>
      <c r="Q8308" s="31">
        <f t="shared" si="7668"/>
        <v>0</v>
      </c>
      <c r="R8308" s="94"/>
      <c r="S8308" s="94"/>
      <c r="T8308" s="94"/>
      <c r="U8308" s="94"/>
      <c r="V8308" s="94"/>
      <c r="W8308" s="94"/>
      <c r="X8308" s="94"/>
      <c r="Y8308" s="94"/>
    </row>
    <row r="8309" spans="1:25" ht="15" customHeight="1" x14ac:dyDescent="0.25">
      <c r="A8309" s="64" t="s">
        <v>2466</v>
      </c>
      <c r="B8309" s="64" t="s">
        <v>81</v>
      </c>
      <c r="C8309" s="64" t="s">
        <v>1216</v>
      </c>
      <c r="D8309" s="64" t="s">
        <v>2896</v>
      </c>
      <c r="E8309" s="20" t="s">
        <v>68</v>
      </c>
      <c r="F8309" s="64"/>
      <c r="G8309" s="53" t="s">
        <v>144</v>
      </c>
      <c r="H8309" s="53" t="s">
        <v>67</v>
      </c>
      <c r="I8309" s="26">
        <v>100</v>
      </c>
      <c r="J8309" s="26">
        <v>100</v>
      </c>
      <c r="K8309" s="26">
        <v>0</v>
      </c>
      <c r="L8309" s="26">
        <f t="shared" si="7666"/>
        <v>0</v>
      </c>
      <c r="M8309" s="26"/>
      <c r="N8309" s="26"/>
      <c r="O8309" s="26"/>
      <c r="P8309" s="26">
        <f t="shared" si="7667"/>
        <v>0</v>
      </c>
      <c r="Q8309" s="26">
        <f t="shared" si="7668"/>
        <v>0</v>
      </c>
      <c r="R8309" s="90"/>
      <c r="S8309" s="90"/>
      <c r="T8309" s="90"/>
      <c r="U8309" s="90"/>
      <c r="V8309" s="90"/>
      <c r="W8309" s="90"/>
      <c r="X8309" s="90"/>
      <c r="Y8309" s="90"/>
    </row>
    <row r="8310" spans="1:25" ht="22.5" customHeight="1" x14ac:dyDescent="0.25">
      <c r="A8310" s="63" t="s">
        <v>1</v>
      </c>
      <c r="B8310" s="63" t="s">
        <v>1</v>
      </c>
      <c r="C8310" s="63" t="s">
        <v>1</v>
      </c>
      <c r="D8310" s="65" t="s">
        <v>1</v>
      </c>
      <c r="E8310" s="65" t="s">
        <v>1</v>
      </c>
      <c r="F8310" s="65" t="s">
        <v>1</v>
      </c>
      <c r="G8310" s="65" t="s">
        <v>1</v>
      </c>
      <c r="H8310" s="66" t="s">
        <v>69</v>
      </c>
      <c r="I8310" s="30">
        <f t="shared" ref="I8310:K8310" si="7699">SUM(I8311)</f>
        <v>72000</v>
      </c>
      <c r="J8310" s="30">
        <f t="shared" si="7699"/>
        <v>30000</v>
      </c>
      <c r="K8310" s="30">
        <f t="shared" si="7699"/>
        <v>2500</v>
      </c>
      <c r="L8310" s="30">
        <f t="shared" si="7666"/>
        <v>5000</v>
      </c>
      <c r="M8310" s="30">
        <f t="shared" ref="M8310" si="7700">SUM(M8311)</f>
        <v>5000</v>
      </c>
      <c r="N8310" s="30">
        <f t="shared" ref="N8310:O8310" si="7701">SUM(N8311)</f>
        <v>0</v>
      </c>
      <c r="O8310" s="30">
        <f t="shared" si="7701"/>
        <v>0</v>
      </c>
      <c r="P8310" s="30">
        <f t="shared" si="7667"/>
        <v>7500</v>
      </c>
      <c r="Q8310" s="30">
        <f t="shared" si="7668"/>
        <v>25</v>
      </c>
      <c r="R8310" s="93"/>
      <c r="S8310" s="93"/>
      <c r="T8310" s="93"/>
      <c r="U8310" s="93"/>
      <c r="V8310" s="93"/>
      <c r="W8310" s="93"/>
      <c r="X8310" s="93"/>
      <c r="Y8310" s="93"/>
    </row>
    <row r="8311" spans="1:25" ht="15" customHeight="1" x14ac:dyDescent="0.25">
      <c r="A8311" s="63" t="s">
        <v>2466</v>
      </c>
      <c r="B8311" s="63" t="s">
        <v>81</v>
      </c>
      <c r="C8311" s="63" t="s">
        <v>1216</v>
      </c>
      <c r="D8311" s="63" t="s">
        <v>2896</v>
      </c>
      <c r="E8311" s="65" t="s">
        <v>70</v>
      </c>
      <c r="F8311" s="65" t="s">
        <v>1</v>
      </c>
      <c r="G8311" s="65" t="s">
        <v>1</v>
      </c>
      <c r="H8311" s="65" t="s">
        <v>71</v>
      </c>
      <c r="I8311" s="31">
        <f t="shared" ref="I8311:K8311" si="7702">SUM(I8312:I8313)</f>
        <v>72000</v>
      </c>
      <c r="J8311" s="31">
        <f t="shared" si="7702"/>
        <v>30000</v>
      </c>
      <c r="K8311" s="31">
        <f t="shared" si="7702"/>
        <v>2500</v>
      </c>
      <c r="L8311" s="31">
        <f t="shared" si="7666"/>
        <v>5000</v>
      </c>
      <c r="M8311" s="31">
        <f t="shared" ref="M8311" si="7703">SUM(M8312:M8313)</f>
        <v>5000</v>
      </c>
      <c r="N8311" s="31">
        <f t="shared" ref="N8311:O8311" si="7704">SUM(N8312:N8313)</f>
        <v>0</v>
      </c>
      <c r="O8311" s="31">
        <f t="shared" si="7704"/>
        <v>0</v>
      </c>
      <c r="P8311" s="31">
        <f t="shared" si="7667"/>
        <v>7500</v>
      </c>
      <c r="Q8311" s="31">
        <f t="shared" si="7668"/>
        <v>25</v>
      </c>
      <c r="R8311" s="94"/>
      <c r="S8311" s="94"/>
      <c r="T8311" s="94"/>
      <c r="U8311" s="94"/>
      <c r="V8311" s="94"/>
      <c r="W8311" s="94"/>
      <c r="X8311" s="94"/>
      <c r="Y8311" s="94"/>
    </row>
    <row r="8312" spans="1:25" ht="15" customHeight="1" x14ac:dyDescent="0.25">
      <c r="A8312" s="64" t="s">
        <v>2466</v>
      </c>
      <c r="B8312" s="64" t="s">
        <v>81</v>
      </c>
      <c r="C8312" s="64" t="s">
        <v>1216</v>
      </c>
      <c r="D8312" s="64" t="s">
        <v>2896</v>
      </c>
      <c r="E8312" s="20" t="s">
        <v>74</v>
      </c>
      <c r="F8312" s="64"/>
      <c r="G8312" s="53" t="s">
        <v>144</v>
      </c>
      <c r="H8312" s="53" t="s">
        <v>73</v>
      </c>
      <c r="I8312" s="26">
        <v>22000</v>
      </c>
      <c r="J8312" s="26">
        <v>10000</v>
      </c>
      <c r="K8312" s="26">
        <v>2500</v>
      </c>
      <c r="L8312" s="26">
        <f t="shared" si="7666"/>
        <v>5000</v>
      </c>
      <c r="M8312" s="26">
        <v>5000</v>
      </c>
      <c r="N8312" s="26"/>
      <c r="O8312" s="26"/>
      <c r="P8312" s="26">
        <f t="shared" si="7667"/>
        <v>7500</v>
      </c>
      <c r="Q8312" s="26">
        <f t="shared" si="7668"/>
        <v>75</v>
      </c>
      <c r="R8312" s="90"/>
      <c r="S8312" s="90"/>
      <c r="T8312" s="90"/>
      <c r="U8312" s="90"/>
      <c r="V8312" s="90"/>
      <c r="W8312" s="90"/>
      <c r="X8312" s="90"/>
      <c r="Y8312" s="90"/>
    </row>
    <row r="8313" spans="1:25" s="17" customFormat="1" ht="15" customHeight="1" x14ac:dyDescent="0.25">
      <c r="A8313" s="44" t="s">
        <v>2466</v>
      </c>
      <c r="B8313" s="44" t="s">
        <v>81</v>
      </c>
      <c r="C8313" s="44" t="s">
        <v>1216</v>
      </c>
      <c r="D8313" s="44" t="s">
        <v>2896</v>
      </c>
      <c r="E8313" s="45">
        <v>821600</v>
      </c>
      <c r="F8313" s="44"/>
      <c r="G8313" s="46" t="s">
        <v>144</v>
      </c>
      <c r="H8313" s="46" t="s">
        <v>3966</v>
      </c>
      <c r="I8313" s="35">
        <v>50000</v>
      </c>
      <c r="J8313" s="35">
        <v>20000</v>
      </c>
      <c r="K8313" s="35">
        <v>0</v>
      </c>
      <c r="L8313" s="35">
        <f t="shared" si="7666"/>
        <v>0</v>
      </c>
      <c r="M8313" s="35"/>
      <c r="N8313" s="35"/>
      <c r="O8313" s="35"/>
      <c r="P8313" s="35">
        <f t="shared" si="7667"/>
        <v>0</v>
      </c>
      <c r="Q8313" s="35">
        <f t="shared" si="7668"/>
        <v>0</v>
      </c>
      <c r="R8313" s="95"/>
      <c r="S8313" s="95"/>
      <c r="T8313" s="95"/>
      <c r="U8313" s="95"/>
      <c r="V8313" s="95"/>
      <c r="W8313" s="95"/>
      <c r="X8313" s="95"/>
      <c r="Y8313" s="95"/>
    </row>
    <row r="8314" spans="1:25" ht="15" customHeight="1" x14ac:dyDescent="0.25">
      <c r="A8314" s="53" t="s">
        <v>1</v>
      </c>
      <c r="B8314" s="53" t="s">
        <v>1</v>
      </c>
      <c r="C8314" s="53" t="s">
        <v>1</v>
      </c>
      <c r="D8314" s="53" t="s">
        <v>1</v>
      </c>
      <c r="E8314" s="53" t="s">
        <v>1</v>
      </c>
      <c r="F8314" s="53" t="s">
        <v>1</v>
      </c>
      <c r="G8314" s="53" t="s">
        <v>1</v>
      </c>
      <c r="H8314" s="66" t="s">
        <v>2904</v>
      </c>
      <c r="I8314" s="30">
        <f t="shared" ref="I8314:K8314" si="7705">SUM(I8284,I8307,I8310)</f>
        <v>410964</v>
      </c>
      <c r="J8314" s="30">
        <f t="shared" si="7705"/>
        <v>293934</v>
      </c>
      <c r="K8314" s="30">
        <f t="shared" si="7705"/>
        <v>147982</v>
      </c>
      <c r="L8314" s="30">
        <f t="shared" si="7666"/>
        <v>77172</v>
      </c>
      <c r="M8314" s="30">
        <f t="shared" ref="M8314" si="7706">SUM(M8284,M8307,M8310)</f>
        <v>30029</v>
      </c>
      <c r="N8314" s="30">
        <f t="shared" ref="N8314:O8314" si="7707">SUM(N8284,N8307,N8310)</f>
        <v>23789</v>
      </c>
      <c r="O8314" s="30">
        <f t="shared" si="7707"/>
        <v>23354</v>
      </c>
      <c r="P8314" s="30">
        <f t="shared" si="7667"/>
        <v>225154</v>
      </c>
      <c r="Q8314" s="30">
        <f t="shared" si="7668"/>
        <v>76.600189158110325</v>
      </c>
      <c r="R8314" s="93"/>
      <c r="S8314" s="93"/>
      <c r="T8314" s="93"/>
      <c r="U8314" s="93"/>
      <c r="V8314" s="93"/>
      <c r="W8314" s="93"/>
      <c r="X8314" s="93"/>
      <c r="Y8314" s="93"/>
    </row>
    <row r="8315" spans="1:25" ht="15" customHeight="1" thickBot="1" x14ac:dyDescent="0.3">
      <c r="A8315" s="53" t="s">
        <v>1</v>
      </c>
      <c r="B8315" s="53" t="s">
        <v>1</v>
      </c>
      <c r="C8315" s="53" t="s">
        <v>1</v>
      </c>
      <c r="D8315" s="53" t="s">
        <v>1</v>
      </c>
      <c r="E8315" s="53" t="s">
        <v>1</v>
      </c>
      <c r="F8315" s="53" t="s">
        <v>1</v>
      </c>
      <c r="G8315" s="53" t="s">
        <v>1</v>
      </c>
      <c r="H8315" s="65" t="s">
        <v>76</v>
      </c>
      <c r="I8315" s="31"/>
      <c r="J8315" s="31"/>
      <c r="K8315" s="31">
        <v>0</v>
      </c>
      <c r="L8315" s="31"/>
      <c r="M8315" s="31"/>
      <c r="N8315" s="31"/>
      <c r="O8315" s="31"/>
      <c r="P8315" s="31"/>
      <c r="Q8315" s="31"/>
      <c r="R8315" s="94"/>
      <c r="S8315" s="94"/>
      <c r="T8315" s="94"/>
      <c r="U8315" s="94"/>
      <c r="V8315" s="94"/>
      <c r="W8315" s="94"/>
      <c r="X8315" s="94"/>
      <c r="Y8315" s="94"/>
    </row>
    <row r="8316" spans="1:25" ht="47.25" customHeight="1" thickBot="1" x14ac:dyDescent="0.3">
      <c r="A8316" s="110" t="s">
        <v>1</v>
      </c>
      <c r="B8316" s="110" t="s">
        <v>1</v>
      </c>
      <c r="C8316" s="110" t="s">
        <v>1</v>
      </c>
      <c r="D8316" s="110" t="s">
        <v>1</v>
      </c>
      <c r="E8316" s="110" t="s">
        <v>1</v>
      </c>
      <c r="F8316" s="110" t="s">
        <v>1</v>
      </c>
      <c r="G8316" s="110" t="s">
        <v>1</v>
      </c>
      <c r="H8316" s="28" t="s">
        <v>77</v>
      </c>
      <c r="I8316" s="109" t="s">
        <v>3984</v>
      </c>
      <c r="J8316" s="109" t="s">
        <v>11</v>
      </c>
      <c r="K8316" s="109" t="s">
        <v>3989</v>
      </c>
      <c r="L8316" s="109" t="s">
        <v>3985</v>
      </c>
      <c r="M8316" s="109" t="s">
        <v>4027</v>
      </c>
      <c r="N8316" s="109" t="s">
        <v>3988</v>
      </c>
      <c r="O8316" s="109" t="s">
        <v>3986</v>
      </c>
      <c r="P8316" s="109" t="s">
        <v>3987</v>
      </c>
      <c r="Q8316" s="109" t="s">
        <v>3695</v>
      </c>
      <c r="R8316" s="91"/>
      <c r="S8316" s="91"/>
      <c r="T8316" s="91"/>
      <c r="U8316" s="91"/>
      <c r="V8316" s="91"/>
      <c r="W8316" s="91"/>
      <c r="X8316" s="91"/>
      <c r="Y8316" s="91"/>
    </row>
    <row r="8317" spans="1:25" ht="15" customHeight="1" x14ac:dyDescent="0.25">
      <c r="A8317" s="111"/>
      <c r="B8317" s="111"/>
      <c r="C8317" s="111"/>
      <c r="D8317" s="111"/>
      <c r="E8317" s="111"/>
      <c r="F8317" s="111"/>
      <c r="G8317" s="111"/>
      <c r="H8317" s="67" t="s">
        <v>1</v>
      </c>
      <c r="I8317" s="29">
        <v>1</v>
      </c>
      <c r="J8317" s="29">
        <v>2</v>
      </c>
      <c r="K8317" s="29">
        <v>3</v>
      </c>
      <c r="L8317" s="29" t="s">
        <v>3478</v>
      </c>
      <c r="M8317" s="29">
        <v>5</v>
      </c>
      <c r="N8317" s="29">
        <v>6</v>
      </c>
      <c r="O8317" s="29">
        <v>7</v>
      </c>
      <c r="P8317" s="29" t="s">
        <v>3696</v>
      </c>
      <c r="Q8317" s="29">
        <v>9</v>
      </c>
      <c r="R8317" s="92"/>
      <c r="S8317" s="92"/>
      <c r="T8317" s="92"/>
      <c r="U8317" s="92"/>
      <c r="V8317" s="92"/>
      <c r="W8317" s="92"/>
      <c r="X8317" s="92"/>
      <c r="Y8317" s="92"/>
    </row>
    <row r="8318" spans="1:25" ht="15" customHeight="1" x14ac:dyDescent="0.25">
      <c r="A8318" s="111"/>
      <c r="B8318" s="111"/>
      <c r="C8318" s="111"/>
      <c r="D8318" s="111"/>
      <c r="E8318" s="111"/>
      <c r="F8318" s="111"/>
      <c r="G8318" s="111"/>
      <c r="H8318" s="68" t="s">
        <v>157</v>
      </c>
      <c r="I8318" s="32">
        <f t="shared" ref="I8318:K8318" si="7708">SUM(I8314)</f>
        <v>410964</v>
      </c>
      <c r="J8318" s="32">
        <f t="shared" si="7708"/>
        <v>293934</v>
      </c>
      <c r="K8318" s="32">
        <f t="shared" si="7708"/>
        <v>147982</v>
      </c>
      <c r="L8318" s="32">
        <f t="shared" si="7666"/>
        <v>77172</v>
      </c>
      <c r="M8318" s="32">
        <f t="shared" ref="M8318" si="7709">SUM(M8314)</f>
        <v>30029</v>
      </c>
      <c r="N8318" s="32">
        <f t="shared" ref="N8318:O8318" si="7710">SUM(N8314)</f>
        <v>23789</v>
      </c>
      <c r="O8318" s="32">
        <f t="shared" si="7710"/>
        <v>23354</v>
      </c>
      <c r="P8318" s="32">
        <f t="shared" si="7667"/>
        <v>225154</v>
      </c>
      <c r="Q8318" s="32">
        <f t="shared" si="7668"/>
        <v>76.600189158110325</v>
      </c>
      <c r="R8318" s="90"/>
      <c r="S8318" s="90"/>
      <c r="T8318" s="90"/>
      <c r="U8318" s="90"/>
      <c r="V8318" s="90"/>
      <c r="W8318" s="90"/>
      <c r="X8318" s="90"/>
      <c r="Y8318" s="90"/>
    </row>
    <row r="8319" spans="1:25" ht="15" customHeight="1" x14ac:dyDescent="0.25">
      <c r="A8319" s="111"/>
      <c r="B8319" s="111"/>
      <c r="C8319" s="111"/>
      <c r="D8319" s="111"/>
      <c r="E8319" s="111"/>
      <c r="F8319" s="111"/>
      <c r="G8319" s="111"/>
      <c r="H8319" s="69" t="s">
        <v>79</v>
      </c>
      <c r="I8319" s="32">
        <f t="shared" ref="I8319:K8319" si="7711">SUM(I8318)</f>
        <v>410964</v>
      </c>
      <c r="J8319" s="32">
        <f t="shared" si="7711"/>
        <v>293934</v>
      </c>
      <c r="K8319" s="32">
        <f t="shared" si="7711"/>
        <v>147982</v>
      </c>
      <c r="L8319" s="32">
        <f t="shared" si="7666"/>
        <v>77172</v>
      </c>
      <c r="M8319" s="32">
        <f t="shared" ref="M8319" si="7712">SUM(M8318)</f>
        <v>30029</v>
      </c>
      <c r="N8319" s="32">
        <f t="shared" ref="N8319:O8319" si="7713">SUM(N8318)</f>
        <v>23789</v>
      </c>
      <c r="O8319" s="32">
        <f t="shared" si="7713"/>
        <v>23354</v>
      </c>
      <c r="P8319" s="32">
        <f t="shared" si="7667"/>
        <v>225154</v>
      </c>
      <c r="Q8319" s="32">
        <f t="shared" si="7668"/>
        <v>76.600189158110325</v>
      </c>
      <c r="R8319" s="90"/>
      <c r="S8319" s="90"/>
      <c r="T8319" s="90"/>
      <c r="U8319" s="90"/>
      <c r="V8319" s="90"/>
      <c r="W8319" s="90"/>
      <c r="X8319" s="90"/>
      <c r="Y8319" s="90"/>
    </row>
    <row r="8320" spans="1:25" ht="15" customHeight="1" x14ac:dyDescent="0.25">
      <c r="A8320" s="112"/>
      <c r="B8320" s="112"/>
      <c r="C8320" s="112"/>
      <c r="D8320" s="112"/>
      <c r="E8320" s="112"/>
      <c r="F8320" s="112"/>
      <c r="G8320" s="112"/>
      <c r="I8320" s="27"/>
      <c r="J8320" s="27"/>
      <c r="K8320" s="27">
        <v>0</v>
      </c>
      <c r="L8320" s="27"/>
      <c r="M8320" s="27"/>
      <c r="N8320" s="27"/>
      <c r="O8320" s="27"/>
      <c r="P8320" s="27"/>
      <c r="Q8320" s="27"/>
      <c r="R8320" s="27"/>
      <c r="S8320" s="27"/>
      <c r="T8320" s="27"/>
      <c r="U8320" s="27"/>
      <c r="V8320" s="27"/>
      <c r="W8320" s="27"/>
      <c r="X8320" s="27"/>
      <c r="Y8320" s="27"/>
    </row>
    <row r="8321" spans="1:25" ht="15" customHeight="1" thickBot="1" x14ac:dyDescent="0.3">
      <c r="A8321" s="53" t="s">
        <v>1</v>
      </c>
      <c r="B8321" s="53" t="s">
        <v>1</v>
      </c>
      <c r="C8321" s="53" t="s">
        <v>1</v>
      </c>
      <c r="D8321" s="53" t="s">
        <v>1</v>
      </c>
      <c r="E8321" s="53" t="s">
        <v>1</v>
      </c>
      <c r="F8321" s="53" t="s">
        <v>1</v>
      </c>
      <c r="G8321" s="53" t="s">
        <v>1</v>
      </c>
      <c r="H8321" s="21" t="s">
        <v>1</v>
      </c>
      <c r="I8321" s="33"/>
      <c r="J8321" s="33"/>
      <c r="K8321" s="33">
        <v>0</v>
      </c>
      <c r="L8321" s="33"/>
      <c r="M8321" s="33"/>
      <c r="N8321" s="33"/>
      <c r="O8321" s="33"/>
      <c r="P8321" s="33"/>
      <c r="Q8321" s="33"/>
      <c r="R8321" s="33"/>
      <c r="S8321" s="33"/>
      <c r="T8321" s="33"/>
      <c r="U8321" s="33"/>
      <c r="V8321" s="33"/>
      <c r="W8321" s="33"/>
      <c r="X8321" s="33"/>
      <c r="Y8321" s="33"/>
    </row>
    <row r="8322" spans="1:25" ht="45.75" customHeight="1" thickBot="1" x14ac:dyDescent="0.3">
      <c r="A8322" s="28" t="s">
        <v>4</v>
      </c>
      <c r="B8322" s="28" t="s">
        <v>5</v>
      </c>
      <c r="C8322" s="28" t="s">
        <v>6</v>
      </c>
      <c r="D8322" s="57" t="s">
        <v>1</v>
      </c>
      <c r="E8322" s="28" t="s">
        <v>7</v>
      </c>
      <c r="F8322" s="28" t="s">
        <v>8</v>
      </c>
      <c r="G8322" s="28" t="s">
        <v>9</v>
      </c>
      <c r="H8322" s="28" t="s">
        <v>10</v>
      </c>
      <c r="I8322" s="109" t="s">
        <v>3984</v>
      </c>
      <c r="J8322" s="109" t="s">
        <v>11</v>
      </c>
      <c r="K8322" s="109" t="s">
        <v>3989</v>
      </c>
      <c r="L8322" s="109" t="s">
        <v>3985</v>
      </c>
      <c r="M8322" s="109" t="s">
        <v>4027</v>
      </c>
      <c r="N8322" s="109" t="s">
        <v>3988</v>
      </c>
      <c r="O8322" s="109" t="s">
        <v>3986</v>
      </c>
      <c r="P8322" s="109" t="s">
        <v>3987</v>
      </c>
      <c r="Q8322" s="109" t="s">
        <v>3695</v>
      </c>
      <c r="R8322" s="91"/>
      <c r="S8322" s="91"/>
      <c r="T8322" s="91"/>
      <c r="U8322" s="91"/>
      <c r="V8322" s="91"/>
      <c r="W8322" s="91"/>
      <c r="X8322" s="91"/>
      <c r="Y8322" s="91"/>
    </row>
    <row r="8323" spans="1:25" ht="15" customHeight="1" x14ac:dyDescent="0.25">
      <c r="A8323" s="58" t="s">
        <v>1</v>
      </c>
      <c r="B8323" s="58" t="s">
        <v>1</v>
      </c>
      <c r="C8323" s="58" t="s">
        <v>1</v>
      </c>
      <c r="D8323" s="59" t="s">
        <v>1</v>
      </c>
      <c r="E8323" s="59" t="s">
        <v>1</v>
      </c>
      <c r="F8323" s="60" t="s">
        <v>1</v>
      </c>
      <c r="G8323" s="61" t="s">
        <v>1</v>
      </c>
      <c r="H8323" s="62" t="s">
        <v>1</v>
      </c>
      <c r="I8323" s="29">
        <v>1</v>
      </c>
      <c r="J8323" s="29">
        <v>2</v>
      </c>
      <c r="K8323" s="29">
        <v>3</v>
      </c>
      <c r="L8323" s="29" t="s">
        <v>3478</v>
      </c>
      <c r="M8323" s="29">
        <v>5</v>
      </c>
      <c r="N8323" s="29">
        <v>6</v>
      </c>
      <c r="O8323" s="29">
        <v>7</v>
      </c>
      <c r="P8323" s="29" t="s">
        <v>3696</v>
      </c>
      <c r="Q8323" s="29">
        <v>9</v>
      </c>
      <c r="R8323" s="92"/>
      <c r="S8323" s="92"/>
      <c r="T8323" s="92"/>
      <c r="U8323" s="92"/>
      <c r="V8323" s="92"/>
      <c r="W8323" s="92"/>
      <c r="X8323" s="92"/>
      <c r="Y8323" s="92"/>
    </row>
    <row r="8324" spans="1:25" ht="15" customHeight="1" x14ac:dyDescent="0.25">
      <c r="A8324" s="63" t="s">
        <v>2466</v>
      </c>
      <c r="B8324" s="63" t="s">
        <v>81</v>
      </c>
      <c r="C8324" s="64" t="s">
        <v>1227</v>
      </c>
      <c r="D8324" s="64" t="s">
        <v>2905</v>
      </c>
      <c r="E8324" s="65" t="s">
        <v>1</v>
      </c>
      <c r="F8324" s="65" t="s">
        <v>1</v>
      </c>
      <c r="G8324" s="65" t="s">
        <v>1</v>
      </c>
      <c r="H8324" s="65" t="s">
        <v>2906</v>
      </c>
      <c r="I8324" s="26">
        <v>0</v>
      </c>
      <c r="J8324" s="26" t="s">
        <v>1</v>
      </c>
      <c r="K8324" s="26">
        <v>0</v>
      </c>
      <c r="L8324" s="26"/>
      <c r="M8324" s="26"/>
      <c r="N8324" s="26"/>
      <c r="O8324" s="26"/>
      <c r="P8324" s="26"/>
      <c r="Q8324" s="26"/>
      <c r="R8324" s="90"/>
      <c r="S8324" s="90"/>
      <c r="T8324" s="90"/>
      <c r="U8324" s="90"/>
      <c r="V8324" s="90"/>
      <c r="W8324" s="90"/>
      <c r="X8324" s="90"/>
      <c r="Y8324" s="90"/>
    </row>
    <row r="8325" spans="1:25" ht="22.5" customHeight="1" x14ac:dyDescent="0.25">
      <c r="A8325" s="63" t="s">
        <v>1</v>
      </c>
      <c r="B8325" s="63" t="s">
        <v>1</v>
      </c>
      <c r="C8325" s="63" t="s">
        <v>1</v>
      </c>
      <c r="D8325" s="65" t="s">
        <v>1</v>
      </c>
      <c r="E8325" s="65" t="s">
        <v>1</v>
      </c>
      <c r="F8325" s="65" t="s">
        <v>1</v>
      </c>
      <c r="G8325" s="65" t="s">
        <v>1</v>
      </c>
      <c r="H8325" s="66" t="s">
        <v>15</v>
      </c>
      <c r="I8325" s="30">
        <f t="shared" ref="I8325:K8325" si="7714">SUM(I8326,I8334,I8336)</f>
        <v>1210955</v>
      </c>
      <c r="J8325" s="30">
        <f t="shared" si="7714"/>
        <v>1007755</v>
      </c>
      <c r="K8325" s="30">
        <f t="shared" si="7714"/>
        <v>573690</v>
      </c>
      <c r="L8325" s="30">
        <f t="shared" si="7666"/>
        <v>259489</v>
      </c>
      <c r="M8325" s="30">
        <f t="shared" ref="M8325" si="7715">SUM(M8326,M8334,M8336)</f>
        <v>116583</v>
      </c>
      <c r="N8325" s="30">
        <f t="shared" ref="N8325:O8325" si="7716">SUM(N8326,N8334,N8336)</f>
        <v>72953</v>
      </c>
      <c r="O8325" s="30">
        <f t="shared" si="7716"/>
        <v>69953</v>
      </c>
      <c r="P8325" s="30">
        <f t="shared" si="7667"/>
        <v>833179</v>
      </c>
      <c r="Q8325" s="30">
        <f t="shared" si="7668"/>
        <v>82.676741866822795</v>
      </c>
      <c r="R8325" s="93"/>
      <c r="S8325" s="93"/>
      <c r="T8325" s="93"/>
      <c r="U8325" s="93"/>
      <c r="V8325" s="93"/>
      <c r="W8325" s="93"/>
      <c r="X8325" s="93"/>
      <c r="Y8325" s="93"/>
    </row>
    <row r="8326" spans="1:25" ht="15" customHeight="1" x14ac:dyDescent="0.25">
      <c r="A8326" s="63" t="s">
        <v>2466</v>
      </c>
      <c r="B8326" s="63" t="s">
        <v>81</v>
      </c>
      <c r="C8326" s="63" t="s">
        <v>1227</v>
      </c>
      <c r="D8326" s="63" t="s">
        <v>2905</v>
      </c>
      <c r="E8326" s="65" t="s">
        <v>16</v>
      </c>
      <c r="F8326" s="65" t="s">
        <v>1</v>
      </c>
      <c r="G8326" s="65" t="s">
        <v>1</v>
      </c>
      <c r="H8326" s="65" t="s">
        <v>17</v>
      </c>
      <c r="I8326" s="31">
        <f t="shared" ref="I8326:K8326" si="7717">SUM(I8327:I8328)</f>
        <v>575409</v>
      </c>
      <c r="J8326" s="31">
        <f t="shared" si="7717"/>
        <v>575409</v>
      </c>
      <c r="K8326" s="31">
        <f t="shared" si="7717"/>
        <v>314050</v>
      </c>
      <c r="L8326" s="31">
        <f t="shared" si="7666"/>
        <v>141600</v>
      </c>
      <c r="M8326" s="31">
        <f t="shared" ref="M8326" si="7718">SUM(M8327:M8328)</f>
        <v>47200</v>
      </c>
      <c r="N8326" s="31">
        <f t="shared" ref="N8326:O8326" si="7719">SUM(N8327:N8328)</f>
        <v>47200</v>
      </c>
      <c r="O8326" s="31">
        <f t="shared" si="7719"/>
        <v>47200</v>
      </c>
      <c r="P8326" s="31">
        <f t="shared" si="7667"/>
        <v>455650</v>
      </c>
      <c r="Q8326" s="31">
        <f t="shared" si="7668"/>
        <v>79.18715209529222</v>
      </c>
      <c r="R8326" s="94"/>
      <c r="S8326" s="94"/>
      <c r="T8326" s="94"/>
      <c r="U8326" s="94"/>
      <c r="V8326" s="94"/>
      <c r="W8326" s="94"/>
      <c r="X8326" s="94"/>
      <c r="Y8326" s="94"/>
    </row>
    <row r="8327" spans="1:25" ht="15" customHeight="1" x14ac:dyDescent="0.25">
      <c r="A8327" s="64" t="s">
        <v>2466</v>
      </c>
      <c r="B8327" s="64" t="s">
        <v>81</v>
      </c>
      <c r="C8327" s="64" t="s">
        <v>1227</v>
      </c>
      <c r="D8327" s="64" t="s">
        <v>2905</v>
      </c>
      <c r="E8327" s="20" t="s">
        <v>19</v>
      </c>
      <c r="F8327" s="64"/>
      <c r="G8327" s="53" t="s">
        <v>144</v>
      </c>
      <c r="H8327" s="53" t="s">
        <v>18</v>
      </c>
      <c r="I8327" s="26">
        <v>491301</v>
      </c>
      <c r="J8327" s="26">
        <v>491301</v>
      </c>
      <c r="K8327" s="26">
        <v>260000</v>
      </c>
      <c r="L8327" s="26">
        <f t="shared" si="7666"/>
        <v>123000</v>
      </c>
      <c r="M8327" s="26">
        <v>41000</v>
      </c>
      <c r="N8327" s="26">
        <v>41000</v>
      </c>
      <c r="O8327" s="26">
        <v>41000</v>
      </c>
      <c r="P8327" s="26">
        <f t="shared" si="7667"/>
        <v>383000</v>
      </c>
      <c r="Q8327" s="26">
        <f t="shared" si="7668"/>
        <v>77.956283418922411</v>
      </c>
      <c r="R8327" s="90"/>
      <c r="S8327" s="90"/>
      <c r="T8327" s="90"/>
      <c r="U8327" s="90"/>
      <c r="V8327" s="90"/>
      <c r="W8327" s="90"/>
      <c r="X8327" s="90"/>
      <c r="Y8327" s="90"/>
    </row>
    <row r="8328" spans="1:25" ht="15" customHeight="1" x14ac:dyDescent="0.25">
      <c r="A8328" s="63" t="s">
        <v>2466</v>
      </c>
      <c r="B8328" s="63" t="s">
        <v>81</v>
      </c>
      <c r="C8328" s="63" t="s">
        <v>1227</v>
      </c>
      <c r="D8328" s="63" t="s">
        <v>2905</v>
      </c>
      <c r="E8328" s="63" t="s">
        <v>21</v>
      </c>
      <c r="F8328" s="64" t="s">
        <v>1</v>
      </c>
      <c r="G8328" s="53" t="s">
        <v>1</v>
      </c>
      <c r="H8328" s="65" t="s">
        <v>22</v>
      </c>
      <c r="I8328" s="31">
        <f t="shared" ref="I8328:K8328" si="7720">SUM(I8329:I8333)</f>
        <v>84108</v>
      </c>
      <c r="J8328" s="31">
        <f t="shared" si="7720"/>
        <v>84108</v>
      </c>
      <c r="K8328" s="31">
        <f t="shared" si="7720"/>
        <v>54050</v>
      </c>
      <c r="L8328" s="31">
        <f t="shared" si="7666"/>
        <v>18600</v>
      </c>
      <c r="M8328" s="31">
        <f t="shared" ref="M8328" si="7721">SUM(M8329:M8333)</f>
        <v>6200</v>
      </c>
      <c r="N8328" s="31">
        <f t="shared" ref="N8328:O8328" si="7722">SUM(N8329:N8333)</f>
        <v>6200</v>
      </c>
      <c r="O8328" s="31">
        <f t="shared" si="7722"/>
        <v>6200</v>
      </c>
      <c r="P8328" s="31">
        <f t="shared" si="7667"/>
        <v>72650</v>
      </c>
      <c r="Q8328" s="31">
        <f t="shared" si="7668"/>
        <v>86.377039045037336</v>
      </c>
      <c r="R8328" s="94"/>
      <c r="S8328" s="94"/>
      <c r="T8328" s="94"/>
      <c r="U8328" s="94"/>
      <c r="V8328" s="94"/>
      <c r="W8328" s="94"/>
      <c r="X8328" s="94"/>
      <c r="Y8328" s="94"/>
    </row>
    <row r="8329" spans="1:25" ht="15" customHeight="1" x14ac:dyDescent="0.25">
      <c r="A8329" s="64" t="s">
        <v>2466</v>
      </c>
      <c r="B8329" s="64" t="s">
        <v>81</v>
      </c>
      <c r="C8329" s="64" t="s">
        <v>1227</v>
      </c>
      <c r="D8329" s="64" t="s">
        <v>2905</v>
      </c>
      <c r="E8329" s="20" t="s">
        <v>23</v>
      </c>
      <c r="F8329" s="64" t="s">
        <v>2907</v>
      </c>
      <c r="G8329" s="53" t="s">
        <v>144</v>
      </c>
      <c r="H8329" s="53" t="s">
        <v>85</v>
      </c>
      <c r="I8329" s="26">
        <v>14500</v>
      </c>
      <c r="J8329" s="26">
        <v>14500</v>
      </c>
      <c r="K8329" s="26">
        <v>9800</v>
      </c>
      <c r="L8329" s="26">
        <f t="shared" si="7666"/>
        <v>3600</v>
      </c>
      <c r="M8329" s="26">
        <v>1200</v>
      </c>
      <c r="N8329" s="26">
        <v>1200</v>
      </c>
      <c r="O8329" s="26">
        <v>1200</v>
      </c>
      <c r="P8329" s="26">
        <f t="shared" si="7667"/>
        <v>13400</v>
      </c>
      <c r="Q8329" s="26">
        <f t="shared" si="7668"/>
        <v>92.41379310344827</v>
      </c>
      <c r="R8329" s="90"/>
      <c r="S8329" s="90"/>
      <c r="T8329" s="90"/>
      <c r="U8329" s="90"/>
      <c r="V8329" s="90"/>
      <c r="W8329" s="90"/>
      <c r="X8329" s="90"/>
      <c r="Y8329" s="90"/>
    </row>
    <row r="8330" spans="1:25" ht="15" customHeight="1" x14ac:dyDescent="0.25">
      <c r="A8330" s="64" t="s">
        <v>2466</v>
      </c>
      <c r="B8330" s="64" t="s">
        <v>81</v>
      </c>
      <c r="C8330" s="64" t="s">
        <v>1227</v>
      </c>
      <c r="D8330" s="64" t="s">
        <v>2905</v>
      </c>
      <c r="E8330" s="20" t="s">
        <v>23</v>
      </c>
      <c r="F8330" s="64" t="s">
        <v>2908</v>
      </c>
      <c r="G8330" s="53" t="s">
        <v>144</v>
      </c>
      <c r="H8330" s="53" t="s">
        <v>25</v>
      </c>
      <c r="I8330" s="26">
        <v>51000</v>
      </c>
      <c r="J8330" s="26">
        <v>51000</v>
      </c>
      <c r="K8330" s="26">
        <v>30000</v>
      </c>
      <c r="L8330" s="26">
        <f t="shared" si="7666"/>
        <v>15000</v>
      </c>
      <c r="M8330" s="26">
        <v>5000</v>
      </c>
      <c r="N8330" s="26">
        <v>5000</v>
      </c>
      <c r="O8330" s="26">
        <v>5000</v>
      </c>
      <c r="P8330" s="26">
        <f t="shared" si="7667"/>
        <v>45000</v>
      </c>
      <c r="Q8330" s="26">
        <f t="shared" si="7668"/>
        <v>88.235294117647058</v>
      </c>
      <c r="R8330" s="90"/>
      <c r="S8330" s="90"/>
      <c r="T8330" s="90"/>
      <c r="U8330" s="90"/>
      <c r="V8330" s="90"/>
      <c r="W8330" s="90"/>
      <c r="X8330" s="90"/>
      <c r="Y8330" s="90"/>
    </row>
    <row r="8331" spans="1:25" ht="15" customHeight="1" x14ac:dyDescent="0.25">
      <c r="A8331" s="64" t="s">
        <v>2466</v>
      </c>
      <c r="B8331" s="64" t="s">
        <v>81</v>
      </c>
      <c r="C8331" s="64" t="s">
        <v>1227</v>
      </c>
      <c r="D8331" s="64" t="s">
        <v>2905</v>
      </c>
      <c r="E8331" s="20" t="s">
        <v>23</v>
      </c>
      <c r="F8331" s="64" t="s">
        <v>2909</v>
      </c>
      <c r="G8331" s="53" t="s">
        <v>144</v>
      </c>
      <c r="H8331" s="53" t="s">
        <v>27</v>
      </c>
      <c r="I8331" s="26">
        <v>11908</v>
      </c>
      <c r="J8331" s="26">
        <v>11908</v>
      </c>
      <c r="K8331" s="26">
        <v>11450</v>
      </c>
      <c r="L8331" s="26">
        <f t="shared" si="7666"/>
        <v>0</v>
      </c>
      <c r="M8331" s="26"/>
      <c r="N8331" s="26"/>
      <c r="O8331" s="26"/>
      <c r="P8331" s="26">
        <f t="shared" si="7667"/>
        <v>11450</v>
      </c>
      <c r="Q8331" s="26">
        <f t="shared" si="7668"/>
        <v>96.15384615384616</v>
      </c>
      <c r="R8331" s="90"/>
      <c r="S8331" s="90"/>
      <c r="T8331" s="90"/>
      <c r="U8331" s="90"/>
      <c r="V8331" s="90"/>
      <c r="W8331" s="90"/>
      <c r="X8331" s="90"/>
      <c r="Y8331" s="90"/>
    </row>
    <row r="8332" spans="1:25" ht="15" customHeight="1" x14ac:dyDescent="0.25">
      <c r="A8332" s="64" t="s">
        <v>2466</v>
      </c>
      <c r="B8332" s="64" t="s">
        <v>81</v>
      </c>
      <c r="C8332" s="64" t="s">
        <v>1227</v>
      </c>
      <c r="D8332" s="64" t="s">
        <v>2905</v>
      </c>
      <c r="E8332" s="20" t="s">
        <v>23</v>
      </c>
      <c r="F8332" s="64" t="s">
        <v>2910</v>
      </c>
      <c r="G8332" s="53" t="s">
        <v>144</v>
      </c>
      <c r="H8332" s="53" t="s">
        <v>89</v>
      </c>
      <c r="I8332" s="26">
        <v>0</v>
      </c>
      <c r="J8332" s="26">
        <v>0</v>
      </c>
      <c r="K8332" s="26">
        <v>0</v>
      </c>
      <c r="L8332" s="26">
        <f t="shared" si="7666"/>
        <v>0</v>
      </c>
      <c r="M8332" s="26"/>
      <c r="N8332" s="26"/>
      <c r="O8332" s="26"/>
      <c r="P8332" s="26">
        <f t="shared" si="7667"/>
        <v>0</v>
      </c>
      <c r="Q8332" s="26" t="str">
        <f t="shared" si="7668"/>
        <v>-</v>
      </c>
      <c r="R8332" s="90"/>
      <c r="S8332" s="90"/>
      <c r="T8332" s="90"/>
      <c r="U8332" s="90"/>
      <c r="V8332" s="90"/>
      <c r="W8332" s="90"/>
      <c r="X8332" s="90"/>
      <c r="Y8332" s="90"/>
    </row>
    <row r="8333" spans="1:25" ht="15" customHeight="1" x14ac:dyDescent="0.25">
      <c r="A8333" s="64" t="s">
        <v>2466</v>
      </c>
      <c r="B8333" s="64" t="s">
        <v>81</v>
      </c>
      <c r="C8333" s="64" t="s">
        <v>1227</v>
      </c>
      <c r="D8333" s="64" t="s">
        <v>2905</v>
      </c>
      <c r="E8333" s="20" t="s">
        <v>23</v>
      </c>
      <c r="F8333" s="64" t="s">
        <v>2911</v>
      </c>
      <c r="G8333" s="53" t="s">
        <v>144</v>
      </c>
      <c r="H8333" s="53" t="s">
        <v>29</v>
      </c>
      <c r="I8333" s="26">
        <v>6700</v>
      </c>
      <c r="J8333" s="26">
        <v>6700</v>
      </c>
      <c r="K8333" s="26">
        <v>2800</v>
      </c>
      <c r="L8333" s="26">
        <f t="shared" si="7666"/>
        <v>0</v>
      </c>
      <c r="M8333" s="26"/>
      <c r="N8333" s="26"/>
      <c r="O8333" s="26"/>
      <c r="P8333" s="26">
        <f t="shared" si="7667"/>
        <v>2800</v>
      </c>
      <c r="Q8333" s="26">
        <f t="shared" si="7668"/>
        <v>41.791044776119399</v>
      </c>
      <c r="R8333" s="90"/>
      <c r="S8333" s="90"/>
      <c r="T8333" s="90"/>
      <c r="U8333" s="90"/>
      <c r="V8333" s="90"/>
      <c r="W8333" s="90"/>
      <c r="X8333" s="90"/>
      <c r="Y8333" s="90"/>
    </row>
    <row r="8334" spans="1:25" ht="15" customHeight="1" x14ac:dyDescent="0.25">
      <c r="A8334" s="63" t="s">
        <v>2466</v>
      </c>
      <c r="B8334" s="63" t="s">
        <v>81</v>
      </c>
      <c r="C8334" s="63" t="s">
        <v>1227</v>
      </c>
      <c r="D8334" s="63" t="s">
        <v>2905</v>
      </c>
      <c r="E8334" s="65" t="s">
        <v>30</v>
      </c>
      <c r="F8334" s="65" t="s">
        <v>1</v>
      </c>
      <c r="G8334" s="65" t="s">
        <v>1</v>
      </c>
      <c r="H8334" s="65" t="s">
        <v>31</v>
      </c>
      <c r="I8334" s="31">
        <f t="shared" ref="I8334:K8334" si="7723">SUM(I8335)</f>
        <v>51587</v>
      </c>
      <c r="J8334" s="31">
        <f t="shared" si="7723"/>
        <v>51587</v>
      </c>
      <c r="K8334" s="31">
        <f t="shared" si="7723"/>
        <v>28500</v>
      </c>
      <c r="L8334" s="31">
        <f t="shared" si="7666"/>
        <v>13500</v>
      </c>
      <c r="M8334" s="31">
        <f t="shared" ref="M8334" si="7724">SUM(M8335)</f>
        <v>4500</v>
      </c>
      <c r="N8334" s="31">
        <f t="shared" ref="N8334:O8334" si="7725">SUM(N8335)</f>
        <v>4500</v>
      </c>
      <c r="O8334" s="31">
        <f t="shared" si="7725"/>
        <v>4500</v>
      </c>
      <c r="P8334" s="31">
        <f t="shared" si="7667"/>
        <v>42000</v>
      </c>
      <c r="Q8334" s="31">
        <f t="shared" si="7668"/>
        <v>81.415860585031112</v>
      </c>
      <c r="R8334" s="94"/>
      <c r="S8334" s="94"/>
      <c r="T8334" s="94"/>
      <c r="U8334" s="94"/>
      <c r="V8334" s="94"/>
      <c r="W8334" s="94"/>
      <c r="X8334" s="94"/>
      <c r="Y8334" s="94"/>
    </row>
    <row r="8335" spans="1:25" ht="15" customHeight="1" x14ac:dyDescent="0.25">
      <c r="A8335" s="64" t="s">
        <v>2466</v>
      </c>
      <c r="B8335" s="64" t="s">
        <v>81</v>
      </c>
      <c r="C8335" s="64" t="s">
        <v>1227</v>
      </c>
      <c r="D8335" s="64" t="s">
        <v>2905</v>
      </c>
      <c r="E8335" s="20" t="s">
        <v>33</v>
      </c>
      <c r="F8335" s="64"/>
      <c r="G8335" s="53" t="s">
        <v>144</v>
      </c>
      <c r="H8335" s="53" t="s">
        <v>32</v>
      </c>
      <c r="I8335" s="26">
        <v>51587</v>
      </c>
      <c r="J8335" s="26">
        <v>51587</v>
      </c>
      <c r="K8335" s="26">
        <v>28500</v>
      </c>
      <c r="L8335" s="26">
        <f t="shared" si="7666"/>
        <v>13500</v>
      </c>
      <c r="M8335" s="26">
        <v>4500</v>
      </c>
      <c r="N8335" s="26">
        <v>4500</v>
      </c>
      <c r="O8335" s="26">
        <v>4500</v>
      </c>
      <c r="P8335" s="26">
        <f t="shared" si="7667"/>
        <v>42000</v>
      </c>
      <c r="Q8335" s="26">
        <f t="shared" si="7668"/>
        <v>81.415860585031112</v>
      </c>
      <c r="R8335" s="90"/>
      <c r="S8335" s="90"/>
      <c r="T8335" s="90"/>
      <c r="U8335" s="90"/>
      <c r="V8335" s="90"/>
      <c r="W8335" s="90"/>
      <c r="X8335" s="90"/>
      <c r="Y8335" s="90"/>
    </row>
    <row r="8336" spans="1:25" ht="15" customHeight="1" x14ac:dyDescent="0.25">
      <c r="A8336" s="63" t="s">
        <v>2466</v>
      </c>
      <c r="B8336" s="63" t="s">
        <v>81</v>
      </c>
      <c r="C8336" s="63" t="s">
        <v>1227</v>
      </c>
      <c r="D8336" s="63" t="s">
        <v>2905</v>
      </c>
      <c r="E8336" s="65" t="s">
        <v>34</v>
      </c>
      <c r="F8336" s="65" t="s">
        <v>1</v>
      </c>
      <c r="G8336" s="65" t="s">
        <v>1</v>
      </c>
      <c r="H8336" s="65" t="s">
        <v>35</v>
      </c>
      <c r="I8336" s="31">
        <f t="shared" ref="I8336:K8336" si="7726">SUM(I8337:I8345)</f>
        <v>583959</v>
      </c>
      <c r="J8336" s="31">
        <f t="shared" si="7726"/>
        <v>380759</v>
      </c>
      <c r="K8336" s="31">
        <f t="shared" si="7726"/>
        <v>231140</v>
      </c>
      <c r="L8336" s="31">
        <f t="shared" ref="L8336:L8399" si="7727">SUM(M8336:O8336)</f>
        <v>104389</v>
      </c>
      <c r="M8336" s="31">
        <f t="shared" ref="M8336" si="7728">SUM(M8337:M8345)</f>
        <v>64883</v>
      </c>
      <c r="N8336" s="31">
        <f t="shared" ref="N8336:O8336" si="7729">SUM(N8337:N8345)</f>
        <v>21253</v>
      </c>
      <c r="O8336" s="31">
        <f t="shared" si="7729"/>
        <v>18253</v>
      </c>
      <c r="P8336" s="31">
        <f t="shared" ref="P8336:P8399" si="7730">K8336+L8336</f>
        <v>335529</v>
      </c>
      <c r="Q8336" s="31">
        <f t="shared" ref="Q8336:Q8399" si="7731">IF(J8336=0,"-",P8336/J8336*100)</f>
        <v>88.121094970834562</v>
      </c>
      <c r="R8336" s="94"/>
      <c r="S8336" s="94"/>
      <c r="T8336" s="94"/>
      <c r="U8336" s="94"/>
      <c r="V8336" s="94"/>
      <c r="W8336" s="94"/>
      <c r="X8336" s="94"/>
      <c r="Y8336" s="94"/>
    </row>
    <row r="8337" spans="1:25" ht="15" customHeight="1" x14ac:dyDescent="0.25">
      <c r="A8337" s="64" t="s">
        <v>2466</v>
      </c>
      <c r="B8337" s="64" t="s">
        <v>81</v>
      </c>
      <c r="C8337" s="64" t="s">
        <v>1227</v>
      </c>
      <c r="D8337" s="64" t="s">
        <v>2905</v>
      </c>
      <c r="E8337" s="20" t="s">
        <v>38</v>
      </c>
      <c r="F8337" s="64"/>
      <c r="G8337" s="53" t="s">
        <v>144</v>
      </c>
      <c r="H8337" s="53" t="s">
        <v>37</v>
      </c>
      <c r="I8337" s="26">
        <v>6862</v>
      </c>
      <c r="J8337" s="26">
        <v>862</v>
      </c>
      <c r="K8337" s="26">
        <v>0</v>
      </c>
      <c r="L8337" s="26">
        <f t="shared" si="7727"/>
        <v>862</v>
      </c>
      <c r="M8337" s="26">
        <v>862</v>
      </c>
      <c r="N8337" s="26">
        <v>0</v>
      </c>
      <c r="O8337" s="26">
        <v>0</v>
      </c>
      <c r="P8337" s="26">
        <f t="shared" si="7730"/>
        <v>862</v>
      </c>
      <c r="Q8337" s="26">
        <f t="shared" si="7731"/>
        <v>100</v>
      </c>
      <c r="R8337" s="90"/>
      <c r="S8337" s="90"/>
      <c r="T8337" s="90"/>
      <c r="U8337" s="90"/>
      <c r="V8337" s="90"/>
      <c r="W8337" s="90"/>
      <c r="X8337" s="90"/>
      <c r="Y8337" s="90"/>
    </row>
    <row r="8338" spans="1:25" ht="15" customHeight="1" x14ac:dyDescent="0.25">
      <c r="A8338" s="64" t="s">
        <v>2466</v>
      </c>
      <c r="B8338" s="64" t="s">
        <v>81</v>
      </c>
      <c r="C8338" s="64" t="s">
        <v>1227</v>
      </c>
      <c r="D8338" s="64" t="s">
        <v>2905</v>
      </c>
      <c r="E8338" s="20" t="s">
        <v>298</v>
      </c>
      <c r="F8338" s="64"/>
      <c r="G8338" s="53" t="s">
        <v>144</v>
      </c>
      <c r="H8338" s="53" t="s">
        <v>297</v>
      </c>
      <c r="I8338" s="26">
        <v>83570</v>
      </c>
      <c r="J8338" s="26">
        <v>83570</v>
      </c>
      <c r="K8338" s="26">
        <v>55570</v>
      </c>
      <c r="L8338" s="26">
        <f t="shared" si="7727"/>
        <v>9000</v>
      </c>
      <c r="M8338" s="26">
        <v>5000</v>
      </c>
      <c r="N8338" s="26">
        <v>2000</v>
      </c>
      <c r="O8338" s="26">
        <v>2000</v>
      </c>
      <c r="P8338" s="26">
        <f t="shared" si="7730"/>
        <v>64570</v>
      </c>
      <c r="Q8338" s="26">
        <f t="shared" si="7731"/>
        <v>77.264568625104701</v>
      </c>
      <c r="R8338" s="90"/>
      <c r="S8338" s="90"/>
      <c r="T8338" s="90"/>
      <c r="U8338" s="90"/>
      <c r="V8338" s="90"/>
      <c r="W8338" s="90"/>
      <c r="X8338" s="90"/>
      <c r="Y8338" s="90"/>
    </row>
    <row r="8339" spans="1:25" ht="15" customHeight="1" x14ac:dyDescent="0.25">
      <c r="A8339" s="64" t="s">
        <v>2466</v>
      </c>
      <c r="B8339" s="64" t="s">
        <v>81</v>
      </c>
      <c r="C8339" s="64" t="s">
        <v>1227</v>
      </c>
      <c r="D8339" s="64" t="s">
        <v>2905</v>
      </c>
      <c r="E8339" s="20" t="s">
        <v>301</v>
      </c>
      <c r="F8339" s="64"/>
      <c r="G8339" s="53" t="s">
        <v>144</v>
      </c>
      <c r="H8339" s="53" t="s">
        <v>300</v>
      </c>
      <c r="I8339" s="26">
        <v>21000</v>
      </c>
      <c r="J8339" s="26">
        <v>18000</v>
      </c>
      <c r="K8339" s="26">
        <v>15000</v>
      </c>
      <c r="L8339" s="26">
        <f t="shared" si="7727"/>
        <v>3000</v>
      </c>
      <c r="M8339" s="26">
        <v>2000</v>
      </c>
      <c r="N8339" s="26">
        <v>1000</v>
      </c>
      <c r="O8339" s="26"/>
      <c r="P8339" s="26">
        <f t="shared" si="7730"/>
        <v>18000</v>
      </c>
      <c r="Q8339" s="26">
        <f t="shared" si="7731"/>
        <v>100</v>
      </c>
      <c r="R8339" s="90"/>
      <c r="S8339" s="90"/>
      <c r="T8339" s="90"/>
      <c r="U8339" s="90"/>
      <c r="V8339" s="90"/>
      <c r="W8339" s="90"/>
      <c r="X8339" s="90"/>
      <c r="Y8339" s="90"/>
    </row>
    <row r="8340" spans="1:25" ht="15" customHeight="1" x14ac:dyDescent="0.25">
      <c r="A8340" s="64" t="s">
        <v>2466</v>
      </c>
      <c r="B8340" s="64" t="s">
        <v>81</v>
      </c>
      <c r="C8340" s="64" t="s">
        <v>1227</v>
      </c>
      <c r="D8340" s="64" t="s">
        <v>2905</v>
      </c>
      <c r="E8340" s="20" t="s">
        <v>218</v>
      </c>
      <c r="F8340" s="64"/>
      <c r="G8340" s="53" t="s">
        <v>144</v>
      </c>
      <c r="H8340" s="53" t="s">
        <v>217</v>
      </c>
      <c r="I8340" s="26">
        <v>13500</v>
      </c>
      <c r="J8340" s="26">
        <v>2000</v>
      </c>
      <c r="K8340" s="26">
        <v>1200</v>
      </c>
      <c r="L8340" s="26">
        <f t="shared" si="7727"/>
        <v>600</v>
      </c>
      <c r="M8340" s="26">
        <v>200</v>
      </c>
      <c r="N8340" s="26">
        <v>200</v>
      </c>
      <c r="O8340" s="26">
        <v>200</v>
      </c>
      <c r="P8340" s="26">
        <f t="shared" si="7730"/>
        <v>1800</v>
      </c>
      <c r="Q8340" s="26">
        <f t="shared" si="7731"/>
        <v>90</v>
      </c>
      <c r="R8340" s="90"/>
      <c r="S8340" s="90"/>
      <c r="T8340" s="90"/>
      <c r="U8340" s="90"/>
      <c r="V8340" s="90"/>
      <c r="W8340" s="90"/>
      <c r="X8340" s="90"/>
      <c r="Y8340" s="90"/>
    </row>
    <row r="8341" spans="1:25" ht="15" customHeight="1" x14ac:dyDescent="0.25">
      <c r="A8341" s="64" t="s">
        <v>2466</v>
      </c>
      <c r="B8341" s="64" t="s">
        <v>81</v>
      </c>
      <c r="C8341" s="64" t="s">
        <v>1227</v>
      </c>
      <c r="D8341" s="64" t="s">
        <v>2905</v>
      </c>
      <c r="E8341" s="20" t="s">
        <v>303</v>
      </c>
      <c r="F8341" s="64"/>
      <c r="G8341" s="53" t="s">
        <v>144</v>
      </c>
      <c r="H8341" s="53" t="s">
        <v>302</v>
      </c>
      <c r="I8341" s="26">
        <v>3000</v>
      </c>
      <c r="J8341" s="26">
        <v>1500</v>
      </c>
      <c r="K8341" s="26">
        <v>1050</v>
      </c>
      <c r="L8341" s="26">
        <f t="shared" si="7727"/>
        <v>300</v>
      </c>
      <c r="M8341" s="26">
        <v>100</v>
      </c>
      <c r="N8341" s="26">
        <v>100</v>
      </c>
      <c r="O8341" s="26">
        <v>100</v>
      </c>
      <c r="P8341" s="26">
        <f t="shared" si="7730"/>
        <v>1350</v>
      </c>
      <c r="Q8341" s="26">
        <f t="shared" si="7731"/>
        <v>90</v>
      </c>
      <c r="R8341" s="90"/>
      <c r="S8341" s="90"/>
      <c r="T8341" s="90"/>
      <c r="U8341" s="90"/>
      <c r="V8341" s="90"/>
      <c r="W8341" s="90"/>
      <c r="X8341" s="90"/>
      <c r="Y8341" s="90"/>
    </row>
    <row r="8342" spans="1:25" ht="15" customHeight="1" x14ac:dyDescent="0.25">
      <c r="A8342" s="64" t="s">
        <v>2466</v>
      </c>
      <c r="B8342" s="64" t="s">
        <v>81</v>
      </c>
      <c r="C8342" s="64" t="s">
        <v>1227</v>
      </c>
      <c r="D8342" s="64" t="s">
        <v>2905</v>
      </c>
      <c r="E8342" s="20" t="s">
        <v>305</v>
      </c>
      <c r="F8342" s="64"/>
      <c r="G8342" s="53" t="s">
        <v>144</v>
      </c>
      <c r="H8342" s="53" t="s">
        <v>304</v>
      </c>
      <c r="I8342" s="26">
        <v>50468</v>
      </c>
      <c r="J8342" s="26">
        <v>40468</v>
      </c>
      <c r="K8342" s="26">
        <v>27300</v>
      </c>
      <c r="L8342" s="26">
        <f t="shared" si="7727"/>
        <v>13168</v>
      </c>
      <c r="M8342" s="26">
        <v>13168</v>
      </c>
      <c r="N8342" s="26"/>
      <c r="O8342" s="26"/>
      <c r="P8342" s="26">
        <f t="shared" si="7730"/>
        <v>40468</v>
      </c>
      <c r="Q8342" s="26">
        <f t="shared" si="7731"/>
        <v>100</v>
      </c>
      <c r="R8342" s="90"/>
      <c r="S8342" s="90"/>
      <c r="T8342" s="90"/>
      <c r="U8342" s="90"/>
      <c r="V8342" s="90"/>
      <c r="W8342" s="90"/>
      <c r="X8342" s="90"/>
      <c r="Y8342" s="90"/>
    </row>
    <row r="8343" spans="1:25" ht="15" customHeight="1" x14ac:dyDescent="0.25">
      <c r="A8343" s="64" t="s">
        <v>2466</v>
      </c>
      <c r="B8343" s="64" t="s">
        <v>81</v>
      </c>
      <c r="C8343" s="64" t="s">
        <v>1227</v>
      </c>
      <c r="D8343" s="64" t="s">
        <v>2905</v>
      </c>
      <c r="E8343" s="20" t="s">
        <v>308</v>
      </c>
      <c r="F8343" s="64"/>
      <c r="G8343" s="53" t="s">
        <v>144</v>
      </c>
      <c r="H8343" s="53" t="s">
        <v>3967</v>
      </c>
      <c r="I8343" s="26">
        <v>126000</v>
      </c>
      <c r="J8343" s="26">
        <v>6000</v>
      </c>
      <c r="K8343" s="26">
        <v>3000</v>
      </c>
      <c r="L8343" s="26">
        <f t="shared" si="7727"/>
        <v>1500</v>
      </c>
      <c r="M8343" s="26">
        <v>500</v>
      </c>
      <c r="N8343" s="26">
        <v>500</v>
      </c>
      <c r="O8343" s="26">
        <v>500</v>
      </c>
      <c r="P8343" s="26">
        <f t="shared" si="7730"/>
        <v>4500</v>
      </c>
      <c r="Q8343" s="26">
        <f t="shared" si="7731"/>
        <v>75</v>
      </c>
      <c r="R8343" s="90"/>
      <c r="S8343" s="90"/>
      <c r="T8343" s="90"/>
      <c r="U8343" s="90"/>
      <c r="V8343" s="90"/>
      <c r="W8343" s="90"/>
      <c r="X8343" s="90"/>
      <c r="Y8343" s="90"/>
    </row>
    <row r="8344" spans="1:25" ht="15" customHeight="1" x14ac:dyDescent="0.25">
      <c r="A8344" s="64" t="s">
        <v>2466</v>
      </c>
      <c r="B8344" s="64" t="s">
        <v>81</v>
      </c>
      <c r="C8344" s="64" t="s">
        <v>1227</v>
      </c>
      <c r="D8344" s="64" t="s">
        <v>2905</v>
      </c>
      <c r="E8344" s="20" t="s">
        <v>311</v>
      </c>
      <c r="F8344" s="64"/>
      <c r="G8344" s="53" t="s">
        <v>144</v>
      </c>
      <c r="H8344" s="53" t="s">
        <v>310</v>
      </c>
      <c r="I8344" s="26">
        <v>3062</v>
      </c>
      <c r="J8344" s="26">
        <v>3062</v>
      </c>
      <c r="K8344" s="26">
        <v>400</v>
      </c>
      <c r="L8344" s="26">
        <f t="shared" si="7727"/>
        <v>2600</v>
      </c>
      <c r="M8344" s="26">
        <v>2600</v>
      </c>
      <c r="N8344" s="26">
        <v>0</v>
      </c>
      <c r="O8344" s="26">
        <v>0</v>
      </c>
      <c r="P8344" s="26">
        <f t="shared" si="7730"/>
        <v>3000</v>
      </c>
      <c r="Q8344" s="26">
        <f t="shared" si="7731"/>
        <v>97.975179621162638</v>
      </c>
      <c r="R8344" s="90"/>
      <c r="S8344" s="90"/>
      <c r="T8344" s="90"/>
      <c r="U8344" s="90"/>
      <c r="V8344" s="90"/>
      <c r="W8344" s="90"/>
      <c r="X8344" s="90"/>
      <c r="Y8344" s="90"/>
    </row>
    <row r="8345" spans="1:25" ht="15" customHeight="1" x14ac:dyDescent="0.25">
      <c r="A8345" s="63" t="s">
        <v>2466</v>
      </c>
      <c r="B8345" s="63" t="s">
        <v>81</v>
      </c>
      <c r="C8345" s="63" t="s">
        <v>1227</v>
      </c>
      <c r="D8345" s="63" t="s">
        <v>2905</v>
      </c>
      <c r="E8345" s="63" t="s">
        <v>39</v>
      </c>
      <c r="F8345" s="64" t="s">
        <v>1</v>
      </c>
      <c r="G8345" s="53" t="s">
        <v>1</v>
      </c>
      <c r="H8345" s="65" t="s">
        <v>40</v>
      </c>
      <c r="I8345" s="31">
        <f t="shared" ref="I8345:K8345" si="7732">SUM(I8346:I8348)</f>
        <v>276497</v>
      </c>
      <c r="J8345" s="31">
        <f t="shared" si="7732"/>
        <v>225297</v>
      </c>
      <c r="K8345" s="31">
        <f t="shared" si="7732"/>
        <v>127620</v>
      </c>
      <c r="L8345" s="31">
        <f t="shared" si="7727"/>
        <v>73359</v>
      </c>
      <c r="M8345" s="31">
        <f t="shared" ref="M8345" si="7733">SUM(M8346:M8348)</f>
        <v>40453</v>
      </c>
      <c r="N8345" s="31">
        <f t="shared" ref="N8345:O8345" si="7734">SUM(N8346:N8348)</f>
        <v>17453</v>
      </c>
      <c r="O8345" s="31">
        <f t="shared" si="7734"/>
        <v>15453</v>
      </c>
      <c r="P8345" s="31">
        <f t="shared" si="7730"/>
        <v>200979</v>
      </c>
      <c r="Q8345" s="31">
        <f t="shared" si="7731"/>
        <v>89.206247752966078</v>
      </c>
      <c r="R8345" s="94"/>
      <c r="S8345" s="94"/>
      <c r="T8345" s="94"/>
      <c r="U8345" s="94"/>
      <c r="V8345" s="94"/>
      <c r="W8345" s="94"/>
      <c r="X8345" s="94"/>
      <c r="Y8345" s="94"/>
    </row>
    <row r="8346" spans="1:25" ht="15" customHeight="1" x14ac:dyDescent="0.25">
      <c r="A8346" s="64" t="s">
        <v>2466</v>
      </c>
      <c r="B8346" s="64" t="s">
        <v>81</v>
      </c>
      <c r="C8346" s="64" t="s">
        <v>1227</v>
      </c>
      <c r="D8346" s="64" t="s">
        <v>2905</v>
      </c>
      <c r="E8346" s="20" t="s">
        <v>41</v>
      </c>
      <c r="F8346" s="64"/>
      <c r="G8346" s="53" t="s">
        <v>144</v>
      </c>
      <c r="H8346" s="53" t="s">
        <v>40</v>
      </c>
      <c r="I8346" s="26">
        <v>271093</v>
      </c>
      <c r="J8346" s="26">
        <v>219893</v>
      </c>
      <c r="K8346" s="26">
        <v>124670</v>
      </c>
      <c r="L8346" s="26">
        <f t="shared" si="7727"/>
        <v>72000</v>
      </c>
      <c r="M8346" s="26">
        <v>40000</v>
      </c>
      <c r="N8346" s="26">
        <v>17000</v>
      </c>
      <c r="O8346" s="26">
        <v>15000</v>
      </c>
      <c r="P8346" s="26">
        <f t="shared" si="7730"/>
        <v>196670</v>
      </c>
      <c r="Q8346" s="26">
        <f t="shared" si="7731"/>
        <v>89.438954400549349</v>
      </c>
      <c r="R8346" s="90"/>
      <c r="S8346" s="90"/>
      <c r="T8346" s="90"/>
      <c r="U8346" s="90"/>
      <c r="V8346" s="90"/>
      <c r="W8346" s="90"/>
      <c r="X8346" s="90"/>
      <c r="Y8346" s="90"/>
    </row>
    <row r="8347" spans="1:25" ht="15" customHeight="1" x14ac:dyDescent="0.25">
      <c r="A8347" s="64" t="s">
        <v>2466</v>
      </c>
      <c r="B8347" s="64" t="s">
        <v>81</v>
      </c>
      <c r="C8347" s="64" t="s">
        <v>1227</v>
      </c>
      <c r="D8347" s="64" t="s">
        <v>2905</v>
      </c>
      <c r="E8347" s="20" t="s">
        <v>41</v>
      </c>
      <c r="F8347" s="64" t="s">
        <v>2912</v>
      </c>
      <c r="G8347" s="53" t="s">
        <v>144</v>
      </c>
      <c r="H8347" s="53" t="s">
        <v>49</v>
      </c>
      <c r="I8347" s="26">
        <v>1404</v>
      </c>
      <c r="J8347" s="26">
        <v>1404</v>
      </c>
      <c r="K8347" s="26">
        <v>950</v>
      </c>
      <c r="L8347" s="26">
        <f t="shared" si="7727"/>
        <v>360</v>
      </c>
      <c r="M8347" s="26">
        <v>120</v>
      </c>
      <c r="N8347" s="26">
        <v>120</v>
      </c>
      <c r="O8347" s="26">
        <v>120</v>
      </c>
      <c r="P8347" s="26">
        <f t="shared" si="7730"/>
        <v>1310</v>
      </c>
      <c r="Q8347" s="26">
        <f t="shared" si="7731"/>
        <v>93.304843304843317</v>
      </c>
      <c r="R8347" s="90"/>
      <c r="S8347" s="90"/>
      <c r="T8347" s="90"/>
      <c r="U8347" s="90"/>
      <c r="V8347" s="90"/>
      <c r="W8347" s="90"/>
      <c r="X8347" s="90"/>
      <c r="Y8347" s="90"/>
    </row>
    <row r="8348" spans="1:25" ht="22.5" customHeight="1" x14ac:dyDescent="0.25">
      <c r="A8348" s="64" t="s">
        <v>2466</v>
      </c>
      <c r="B8348" s="64" t="s">
        <v>81</v>
      </c>
      <c r="C8348" s="64" t="s">
        <v>1227</v>
      </c>
      <c r="D8348" s="64" t="s">
        <v>2905</v>
      </c>
      <c r="E8348" s="20" t="s">
        <v>41</v>
      </c>
      <c r="F8348" s="64" t="s">
        <v>2913</v>
      </c>
      <c r="G8348" s="53" t="s">
        <v>144</v>
      </c>
      <c r="H8348" s="53" t="s">
        <v>55</v>
      </c>
      <c r="I8348" s="26">
        <v>4000</v>
      </c>
      <c r="J8348" s="26">
        <v>4000</v>
      </c>
      <c r="K8348" s="26">
        <v>2000</v>
      </c>
      <c r="L8348" s="26">
        <f t="shared" si="7727"/>
        <v>999</v>
      </c>
      <c r="M8348" s="26">
        <v>333</v>
      </c>
      <c r="N8348" s="26">
        <v>333</v>
      </c>
      <c r="O8348" s="26">
        <v>333</v>
      </c>
      <c r="P8348" s="26">
        <f t="shared" si="7730"/>
        <v>2999</v>
      </c>
      <c r="Q8348" s="26">
        <f t="shared" si="7731"/>
        <v>74.975000000000009</v>
      </c>
      <c r="R8348" s="90"/>
      <c r="S8348" s="90"/>
      <c r="T8348" s="90"/>
      <c r="U8348" s="90"/>
      <c r="V8348" s="90"/>
      <c r="W8348" s="90"/>
      <c r="X8348" s="90"/>
      <c r="Y8348" s="90"/>
    </row>
    <row r="8349" spans="1:25" ht="15" customHeight="1" x14ac:dyDescent="0.25">
      <c r="A8349" s="63" t="s">
        <v>1</v>
      </c>
      <c r="B8349" s="63" t="s">
        <v>1</v>
      </c>
      <c r="C8349" s="63" t="s">
        <v>1</v>
      </c>
      <c r="D8349" s="65" t="s">
        <v>1</v>
      </c>
      <c r="E8349" s="65" t="s">
        <v>1</v>
      </c>
      <c r="F8349" s="65" t="s">
        <v>1</v>
      </c>
      <c r="G8349" s="65" t="s">
        <v>1</v>
      </c>
      <c r="H8349" s="66" t="s">
        <v>56</v>
      </c>
      <c r="I8349" s="30">
        <f t="shared" ref="I8349:K8350" si="7735">SUM(I8350)</f>
        <v>100</v>
      </c>
      <c r="J8349" s="30">
        <f t="shared" si="7735"/>
        <v>100</v>
      </c>
      <c r="K8349" s="30">
        <f t="shared" si="7735"/>
        <v>0</v>
      </c>
      <c r="L8349" s="30">
        <f t="shared" si="7727"/>
        <v>0</v>
      </c>
      <c r="M8349" s="30">
        <f t="shared" ref="M8349:M8350" si="7736">SUM(M8350)</f>
        <v>0</v>
      </c>
      <c r="N8349" s="30">
        <f t="shared" ref="N8349:O8350" si="7737">SUM(N8350)</f>
        <v>0</v>
      </c>
      <c r="O8349" s="30">
        <f t="shared" si="7737"/>
        <v>0</v>
      </c>
      <c r="P8349" s="30">
        <f t="shared" si="7730"/>
        <v>0</v>
      </c>
      <c r="Q8349" s="30">
        <f t="shared" si="7731"/>
        <v>0</v>
      </c>
      <c r="R8349" s="93"/>
      <c r="S8349" s="93"/>
      <c r="T8349" s="93"/>
      <c r="U8349" s="93"/>
      <c r="V8349" s="93"/>
      <c r="W8349" s="93"/>
      <c r="X8349" s="93"/>
      <c r="Y8349" s="93"/>
    </row>
    <row r="8350" spans="1:25" ht="15" customHeight="1" x14ac:dyDescent="0.25">
      <c r="A8350" s="63" t="s">
        <v>2466</v>
      </c>
      <c r="B8350" s="63" t="s">
        <v>81</v>
      </c>
      <c r="C8350" s="63" t="s">
        <v>1227</v>
      </c>
      <c r="D8350" s="63" t="s">
        <v>2905</v>
      </c>
      <c r="E8350" s="65" t="s">
        <v>57</v>
      </c>
      <c r="F8350" s="65" t="s">
        <v>1</v>
      </c>
      <c r="G8350" s="65" t="s">
        <v>1</v>
      </c>
      <c r="H8350" s="65" t="s">
        <v>58</v>
      </c>
      <c r="I8350" s="31">
        <f t="shared" si="7735"/>
        <v>100</v>
      </c>
      <c r="J8350" s="31">
        <f t="shared" si="7735"/>
        <v>100</v>
      </c>
      <c r="K8350" s="31">
        <f t="shared" si="7735"/>
        <v>0</v>
      </c>
      <c r="L8350" s="31">
        <f t="shared" si="7727"/>
        <v>0</v>
      </c>
      <c r="M8350" s="31">
        <f t="shared" si="7736"/>
        <v>0</v>
      </c>
      <c r="N8350" s="31">
        <f t="shared" si="7737"/>
        <v>0</v>
      </c>
      <c r="O8350" s="31">
        <f t="shared" si="7737"/>
        <v>0</v>
      </c>
      <c r="P8350" s="31">
        <f t="shared" si="7730"/>
        <v>0</v>
      </c>
      <c r="Q8350" s="31">
        <f t="shared" si="7731"/>
        <v>0</v>
      </c>
      <c r="R8350" s="94"/>
      <c r="S8350" s="94"/>
      <c r="T8350" s="94"/>
      <c r="U8350" s="94"/>
      <c r="V8350" s="94"/>
      <c r="W8350" s="94"/>
      <c r="X8350" s="94"/>
      <c r="Y8350" s="94"/>
    </row>
    <row r="8351" spans="1:25" ht="15" customHeight="1" x14ac:dyDescent="0.25">
      <c r="A8351" s="64" t="s">
        <v>2466</v>
      </c>
      <c r="B8351" s="64" t="s">
        <v>81</v>
      </c>
      <c r="C8351" s="64" t="s">
        <v>1227</v>
      </c>
      <c r="D8351" s="64" t="s">
        <v>2905</v>
      </c>
      <c r="E8351" s="20" t="s">
        <v>68</v>
      </c>
      <c r="F8351" s="64"/>
      <c r="G8351" s="53" t="s">
        <v>144</v>
      </c>
      <c r="H8351" s="53" t="s">
        <v>67</v>
      </c>
      <c r="I8351" s="26">
        <v>100</v>
      </c>
      <c r="J8351" s="26">
        <v>100</v>
      </c>
      <c r="K8351" s="26">
        <v>0</v>
      </c>
      <c r="L8351" s="26">
        <f t="shared" si="7727"/>
        <v>0</v>
      </c>
      <c r="M8351" s="26"/>
      <c r="N8351" s="26"/>
      <c r="O8351" s="26"/>
      <c r="P8351" s="26">
        <f t="shared" si="7730"/>
        <v>0</v>
      </c>
      <c r="Q8351" s="26">
        <f t="shared" si="7731"/>
        <v>0</v>
      </c>
      <c r="R8351" s="90"/>
      <c r="S8351" s="90"/>
      <c r="T8351" s="90"/>
      <c r="U8351" s="90"/>
      <c r="V8351" s="90"/>
      <c r="W8351" s="90"/>
      <c r="X8351" s="90"/>
      <c r="Y8351" s="90"/>
    </row>
    <row r="8352" spans="1:25" ht="15" customHeight="1" x14ac:dyDescent="0.25">
      <c r="A8352" s="63" t="s">
        <v>1</v>
      </c>
      <c r="B8352" s="63" t="s">
        <v>1</v>
      </c>
      <c r="C8352" s="63" t="s">
        <v>1</v>
      </c>
      <c r="D8352" s="65" t="s">
        <v>1</v>
      </c>
      <c r="E8352" s="65" t="s">
        <v>1</v>
      </c>
      <c r="F8352" s="65" t="s">
        <v>1</v>
      </c>
      <c r="G8352" s="65" t="s">
        <v>1</v>
      </c>
      <c r="H8352" s="66" t="s">
        <v>69</v>
      </c>
      <c r="I8352" s="30">
        <f t="shared" ref="I8352:K8352" si="7738">SUM(I8353)</f>
        <v>208041</v>
      </c>
      <c r="J8352" s="30">
        <f t="shared" si="7738"/>
        <v>153166</v>
      </c>
      <c r="K8352" s="30">
        <f t="shared" si="7738"/>
        <v>103000</v>
      </c>
      <c r="L8352" s="30">
        <f t="shared" si="7727"/>
        <v>30000</v>
      </c>
      <c r="M8352" s="30">
        <f t="shared" ref="M8352" si="7739">SUM(M8353)</f>
        <v>30000</v>
      </c>
      <c r="N8352" s="30">
        <f t="shared" ref="N8352:O8352" si="7740">SUM(N8353)</f>
        <v>0</v>
      </c>
      <c r="O8352" s="30">
        <f t="shared" si="7740"/>
        <v>0</v>
      </c>
      <c r="P8352" s="30">
        <f t="shared" si="7730"/>
        <v>133000</v>
      </c>
      <c r="Q8352" s="30">
        <f t="shared" si="7731"/>
        <v>86.833892639358595</v>
      </c>
      <c r="R8352" s="93"/>
      <c r="S8352" s="93"/>
      <c r="T8352" s="93"/>
      <c r="U8352" s="93"/>
      <c r="V8352" s="93"/>
      <c r="W8352" s="93"/>
      <c r="X8352" s="93"/>
      <c r="Y8352" s="93"/>
    </row>
    <row r="8353" spans="1:25" ht="15" customHeight="1" x14ac:dyDescent="0.25">
      <c r="A8353" s="63" t="s">
        <v>2466</v>
      </c>
      <c r="B8353" s="63" t="s">
        <v>81</v>
      </c>
      <c r="C8353" s="63" t="s">
        <v>1227</v>
      </c>
      <c r="D8353" s="63" t="s">
        <v>2905</v>
      </c>
      <c r="E8353" s="65" t="s">
        <v>70</v>
      </c>
      <c r="F8353" s="65" t="s">
        <v>1</v>
      </c>
      <c r="G8353" s="65" t="s">
        <v>1</v>
      </c>
      <c r="H8353" s="65" t="s">
        <v>71</v>
      </c>
      <c r="I8353" s="31">
        <f t="shared" ref="I8353:K8353" si="7741">SUM(I8354:I8355)</f>
        <v>208041</v>
      </c>
      <c r="J8353" s="31">
        <f t="shared" si="7741"/>
        <v>153166</v>
      </c>
      <c r="K8353" s="31">
        <f t="shared" si="7741"/>
        <v>103000</v>
      </c>
      <c r="L8353" s="31">
        <f t="shared" si="7727"/>
        <v>30000</v>
      </c>
      <c r="M8353" s="31">
        <f t="shared" ref="M8353" si="7742">SUM(M8354:M8355)</f>
        <v>30000</v>
      </c>
      <c r="N8353" s="31">
        <f t="shared" ref="N8353:O8353" si="7743">SUM(N8354:N8355)</f>
        <v>0</v>
      </c>
      <c r="O8353" s="31">
        <f t="shared" si="7743"/>
        <v>0</v>
      </c>
      <c r="P8353" s="31">
        <f t="shared" si="7730"/>
        <v>133000</v>
      </c>
      <c r="Q8353" s="31">
        <f t="shared" si="7731"/>
        <v>86.833892639358595</v>
      </c>
      <c r="R8353" s="94"/>
      <c r="S8353" s="94"/>
      <c r="T8353" s="94"/>
      <c r="U8353" s="94"/>
      <c r="V8353" s="94"/>
      <c r="W8353" s="94"/>
      <c r="X8353" s="94"/>
      <c r="Y8353" s="94"/>
    </row>
    <row r="8354" spans="1:25" ht="15" customHeight="1" x14ac:dyDescent="0.25">
      <c r="A8354" s="64" t="s">
        <v>2466</v>
      </c>
      <c r="B8354" s="64" t="s">
        <v>81</v>
      </c>
      <c r="C8354" s="64" t="s">
        <v>1227</v>
      </c>
      <c r="D8354" s="64" t="s">
        <v>2905</v>
      </c>
      <c r="E8354" s="20" t="s">
        <v>74</v>
      </c>
      <c r="F8354" s="64"/>
      <c r="G8354" s="53" t="s">
        <v>144</v>
      </c>
      <c r="H8354" s="53" t="s">
        <v>73</v>
      </c>
      <c r="I8354" s="26">
        <v>175166</v>
      </c>
      <c r="J8354" s="26">
        <v>140166</v>
      </c>
      <c r="K8354" s="26">
        <v>90000</v>
      </c>
      <c r="L8354" s="26">
        <f t="shared" si="7727"/>
        <v>30000</v>
      </c>
      <c r="M8354" s="26">
        <v>30000</v>
      </c>
      <c r="N8354" s="26"/>
      <c r="O8354" s="26"/>
      <c r="P8354" s="26">
        <f t="shared" si="7730"/>
        <v>120000</v>
      </c>
      <c r="Q8354" s="26">
        <f t="shared" si="7731"/>
        <v>85.612773425795126</v>
      </c>
      <c r="R8354" s="90"/>
      <c r="S8354" s="90"/>
      <c r="T8354" s="90"/>
      <c r="U8354" s="90"/>
      <c r="V8354" s="90"/>
      <c r="W8354" s="90"/>
      <c r="X8354" s="90"/>
      <c r="Y8354" s="90"/>
    </row>
    <row r="8355" spans="1:25" ht="15" customHeight="1" x14ac:dyDescent="0.25">
      <c r="A8355" s="64" t="s">
        <v>2466</v>
      </c>
      <c r="B8355" s="64" t="s">
        <v>81</v>
      </c>
      <c r="C8355" s="64" t="s">
        <v>1227</v>
      </c>
      <c r="D8355" s="64" t="s">
        <v>2905</v>
      </c>
      <c r="E8355" s="20" t="s">
        <v>323</v>
      </c>
      <c r="F8355" s="64"/>
      <c r="G8355" s="53" t="s">
        <v>144</v>
      </c>
      <c r="H8355" s="53" t="s">
        <v>322</v>
      </c>
      <c r="I8355" s="26">
        <v>32875</v>
      </c>
      <c r="J8355" s="26">
        <v>13000</v>
      </c>
      <c r="K8355" s="26">
        <v>13000</v>
      </c>
      <c r="L8355" s="26">
        <f t="shared" si="7727"/>
        <v>0</v>
      </c>
      <c r="M8355" s="26">
        <v>0</v>
      </c>
      <c r="N8355" s="26">
        <v>0</v>
      </c>
      <c r="O8355" s="26">
        <v>0</v>
      </c>
      <c r="P8355" s="26">
        <f t="shared" si="7730"/>
        <v>13000</v>
      </c>
      <c r="Q8355" s="26">
        <f t="shared" si="7731"/>
        <v>100</v>
      </c>
      <c r="R8355" s="90"/>
      <c r="S8355" s="90"/>
      <c r="T8355" s="90"/>
      <c r="U8355" s="90"/>
      <c r="V8355" s="90"/>
      <c r="W8355" s="90"/>
      <c r="X8355" s="90"/>
      <c r="Y8355" s="90"/>
    </row>
    <row r="8356" spans="1:25" ht="15" customHeight="1" x14ac:dyDescent="0.25">
      <c r="A8356" s="53" t="s">
        <v>1</v>
      </c>
      <c r="B8356" s="53" t="s">
        <v>1</v>
      </c>
      <c r="C8356" s="53" t="s">
        <v>1</v>
      </c>
      <c r="D8356" s="53" t="s">
        <v>1</v>
      </c>
      <c r="E8356" s="53" t="s">
        <v>1</v>
      </c>
      <c r="F8356" s="53" t="s">
        <v>1</v>
      </c>
      <c r="G8356" s="53" t="s">
        <v>1</v>
      </c>
      <c r="H8356" s="66" t="s">
        <v>2914</v>
      </c>
      <c r="I8356" s="30">
        <f t="shared" ref="I8356:K8356" si="7744">SUM(I8325,I8349,I8352)</f>
        <v>1419096</v>
      </c>
      <c r="J8356" s="30">
        <f t="shared" si="7744"/>
        <v>1161021</v>
      </c>
      <c r="K8356" s="30">
        <f t="shared" si="7744"/>
        <v>676690</v>
      </c>
      <c r="L8356" s="30">
        <f t="shared" si="7727"/>
        <v>289489</v>
      </c>
      <c r="M8356" s="30">
        <f t="shared" ref="M8356" si="7745">SUM(M8325,M8349,M8352)</f>
        <v>146583</v>
      </c>
      <c r="N8356" s="30">
        <f t="shared" ref="N8356:O8356" si="7746">SUM(N8325,N8349,N8352)</f>
        <v>72953</v>
      </c>
      <c r="O8356" s="30">
        <f t="shared" si="7746"/>
        <v>69953</v>
      </c>
      <c r="P8356" s="30">
        <f t="shared" si="7730"/>
        <v>966179</v>
      </c>
      <c r="Q8356" s="30">
        <f t="shared" si="7731"/>
        <v>83.218046874259812</v>
      </c>
      <c r="R8356" s="93"/>
      <c r="S8356" s="93"/>
      <c r="T8356" s="93"/>
      <c r="U8356" s="93"/>
      <c r="V8356" s="93"/>
      <c r="W8356" s="93"/>
      <c r="X8356" s="93"/>
      <c r="Y8356" s="93"/>
    </row>
    <row r="8357" spans="1:25" ht="15" customHeight="1" thickBot="1" x14ac:dyDescent="0.3">
      <c r="A8357" s="53" t="s">
        <v>1</v>
      </c>
      <c r="B8357" s="53" t="s">
        <v>1</v>
      </c>
      <c r="C8357" s="53" t="s">
        <v>1</v>
      </c>
      <c r="D8357" s="53" t="s">
        <v>1</v>
      </c>
      <c r="E8357" s="53" t="s">
        <v>1</v>
      </c>
      <c r="F8357" s="53" t="s">
        <v>1</v>
      </c>
      <c r="G8357" s="53" t="s">
        <v>1</v>
      </c>
      <c r="H8357" s="65" t="s">
        <v>76</v>
      </c>
      <c r="I8357" s="31"/>
      <c r="J8357" s="31"/>
      <c r="K8357" s="31">
        <v>0</v>
      </c>
      <c r="L8357" s="31"/>
      <c r="M8357" s="31"/>
      <c r="N8357" s="31"/>
      <c r="O8357" s="31"/>
      <c r="P8357" s="31"/>
      <c r="Q8357" s="31"/>
      <c r="R8357" s="94"/>
      <c r="S8357" s="94"/>
      <c r="T8357" s="94"/>
      <c r="U8357" s="94"/>
      <c r="V8357" s="94"/>
      <c r="W8357" s="94"/>
      <c r="X8357" s="94"/>
      <c r="Y8357" s="94"/>
    </row>
    <row r="8358" spans="1:25" ht="47.25" customHeight="1" thickBot="1" x14ac:dyDescent="0.3">
      <c r="A8358" s="110" t="s">
        <v>1</v>
      </c>
      <c r="B8358" s="110" t="s">
        <v>1</v>
      </c>
      <c r="C8358" s="110" t="s">
        <v>1</v>
      </c>
      <c r="D8358" s="110" t="s">
        <v>1</v>
      </c>
      <c r="E8358" s="110" t="s">
        <v>1</v>
      </c>
      <c r="F8358" s="110" t="s">
        <v>1</v>
      </c>
      <c r="G8358" s="110" t="s">
        <v>1</v>
      </c>
      <c r="H8358" s="28" t="s">
        <v>77</v>
      </c>
      <c r="I8358" s="109" t="s">
        <v>3984</v>
      </c>
      <c r="J8358" s="109" t="s">
        <v>11</v>
      </c>
      <c r="K8358" s="109" t="s">
        <v>3989</v>
      </c>
      <c r="L8358" s="109" t="s">
        <v>3985</v>
      </c>
      <c r="M8358" s="109" t="s">
        <v>4027</v>
      </c>
      <c r="N8358" s="109" t="s">
        <v>3988</v>
      </c>
      <c r="O8358" s="109" t="s">
        <v>3986</v>
      </c>
      <c r="P8358" s="109" t="s">
        <v>3987</v>
      </c>
      <c r="Q8358" s="109" t="s">
        <v>3695</v>
      </c>
      <c r="R8358" s="91"/>
      <c r="S8358" s="91"/>
      <c r="T8358" s="91"/>
      <c r="U8358" s="91"/>
      <c r="V8358" s="91"/>
      <c r="W8358" s="91"/>
      <c r="X8358" s="91"/>
      <c r="Y8358" s="91"/>
    </row>
    <row r="8359" spans="1:25" ht="15" customHeight="1" x14ac:dyDescent="0.25">
      <c r="A8359" s="111"/>
      <c r="B8359" s="111"/>
      <c r="C8359" s="111"/>
      <c r="D8359" s="111"/>
      <c r="E8359" s="111"/>
      <c r="F8359" s="111"/>
      <c r="G8359" s="111"/>
      <c r="H8359" s="67" t="s">
        <v>1</v>
      </c>
      <c r="I8359" s="29">
        <v>1</v>
      </c>
      <c r="J8359" s="29">
        <v>2</v>
      </c>
      <c r="K8359" s="29">
        <v>3</v>
      </c>
      <c r="L8359" s="29" t="s">
        <v>3478</v>
      </c>
      <c r="M8359" s="29">
        <v>5</v>
      </c>
      <c r="N8359" s="29">
        <v>6</v>
      </c>
      <c r="O8359" s="29">
        <v>7</v>
      </c>
      <c r="P8359" s="29" t="s">
        <v>3696</v>
      </c>
      <c r="Q8359" s="29">
        <v>9</v>
      </c>
      <c r="R8359" s="92"/>
      <c r="S8359" s="92"/>
      <c r="T8359" s="92"/>
      <c r="U8359" s="92"/>
      <c r="V8359" s="92"/>
      <c r="W8359" s="92"/>
      <c r="X8359" s="92"/>
      <c r="Y8359" s="92"/>
    </row>
    <row r="8360" spans="1:25" ht="15" customHeight="1" x14ac:dyDescent="0.25">
      <c r="A8360" s="111"/>
      <c r="B8360" s="111"/>
      <c r="C8360" s="111"/>
      <c r="D8360" s="111"/>
      <c r="E8360" s="111"/>
      <c r="F8360" s="111"/>
      <c r="G8360" s="111"/>
      <c r="H8360" s="68" t="s">
        <v>157</v>
      </c>
      <c r="I8360" s="32">
        <f t="shared" ref="I8360:K8360" si="7747">SUM(I8356)</f>
        <v>1419096</v>
      </c>
      <c r="J8360" s="32">
        <f t="shared" si="7747"/>
        <v>1161021</v>
      </c>
      <c r="K8360" s="32">
        <f t="shared" si="7747"/>
        <v>676690</v>
      </c>
      <c r="L8360" s="32">
        <f t="shared" si="7727"/>
        <v>289489</v>
      </c>
      <c r="M8360" s="32">
        <f t="shared" ref="M8360" si="7748">SUM(M8356)</f>
        <v>146583</v>
      </c>
      <c r="N8360" s="32">
        <f t="shared" ref="N8360:O8360" si="7749">SUM(N8356)</f>
        <v>72953</v>
      </c>
      <c r="O8360" s="32">
        <f t="shared" si="7749"/>
        <v>69953</v>
      </c>
      <c r="P8360" s="32">
        <f t="shared" si="7730"/>
        <v>966179</v>
      </c>
      <c r="Q8360" s="32">
        <f t="shared" si="7731"/>
        <v>83.218046874259812</v>
      </c>
      <c r="R8360" s="90"/>
      <c r="S8360" s="90"/>
      <c r="T8360" s="90"/>
      <c r="U8360" s="90"/>
      <c r="V8360" s="90"/>
      <c r="W8360" s="90"/>
      <c r="X8360" s="90"/>
      <c r="Y8360" s="90"/>
    </row>
    <row r="8361" spans="1:25" ht="15" customHeight="1" x14ac:dyDescent="0.25">
      <c r="A8361" s="111"/>
      <c r="B8361" s="111"/>
      <c r="C8361" s="111"/>
      <c r="D8361" s="111"/>
      <c r="E8361" s="111"/>
      <c r="F8361" s="111"/>
      <c r="G8361" s="111"/>
      <c r="H8361" s="69" t="s">
        <v>79</v>
      </c>
      <c r="I8361" s="32">
        <f t="shared" ref="I8361:K8361" si="7750">SUM(I8360)</f>
        <v>1419096</v>
      </c>
      <c r="J8361" s="32">
        <f t="shared" si="7750"/>
        <v>1161021</v>
      </c>
      <c r="K8361" s="32">
        <f t="shared" si="7750"/>
        <v>676690</v>
      </c>
      <c r="L8361" s="32">
        <f t="shared" si="7727"/>
        <v>289489</v>
      </c>
      <c r="M8361" s="32">
        <f t="shared" ref="M8361" si="7751">SUM(M8360)</f>
        <v>146583</v>
      </c>
      <c r="N8361" s="32">
        <f t="shared" ref="N8361:O8361" si="7752">SUM(N8360)</f>
        <v>72953</v>
      </c>
      <c r="O8361" s="32">
        <f t="shared" si="7752"/>
        <v>69953</v>
      </c>
      <c r="P8361" s="32">
        <f t="shared" si="7730"/>
        <v>966179</v>
      </c>
      <c r="Q8361" s="32">
        <f t="shared" si="7731"/>
        <v>83.218046874259812</v>
      </c>
      <c r="R8361" s="90"/>
      <c r="S8361" s="90"/>
      <c r="T8361" s="90"/>
      <c r="U8361" s="90"/>
      <c r="V8361" s="90"/>
      <c r="W8361" s="90"/>
      <c r="X8361" s="90"/>
      <c r="Y8361" s="90"/>
    </row>
    <row r="8362" spans="1:25" ht="15" customHeight="1" x14ac:dyDescent="0.25">
      <c r="A8362" s="53" t="s">
        <v>1</v>
      </c>
      <c r="B8362" s="53" t="s">
        <v>1</v>
      </c>
      <c r="C8362" s="53" t="s">
        <v>1</v>
      </c>
      <c r="D8362" s="53" t="s">
        <v>1</v>
      </c>
      <c r="E8362" s="53" t="s">
        <v>1</v>
      </c>
      <c r="F8362" s="53" t="s">
        <v>1</v>
      </c>
      <c r="G8362" s="53" t="s">
        <v>1</v>
      </c>
      <c r="H8362" s="66" t="s">
        <v>2915</v>
      </c>
      <c r="I8362" s="30">
        <f t="shared" ref="I8362:K8362" si="7753">SUM(I7827,I7868,I7910,I7951,I7992,I8033,I8085,I8148,I8189,I8231,I8273,I8314,I8356)</f>
        <v>22188657</v>
      </c>
      <c r="J8362" s="30">
        <f t="shared" si="7753"/>
        <v>19998149</v>
      </c>
      <c r="K8362" s="30">
        <f t="shared" si="7753"/>
        <v>10934244</v>
      </c>
      <c r="L8362" s="30">
        <f t="shared" si="7727"/>
        <v>4789518</v>
      </c>
      <c r="M8362" s="30">
        <f t="shared" ref="M8362" si="7754">SUM(M7827,M7868,M7910,M7951,M7992,M8033,M8085,M8148,M8189,M8231,M8273,M8314,M8356)</f>
        <v>1638780</v>
      </c>
      <c r="N8362" s="30">
        <f t="shared" ref="N8362:O8362" si="7755">SUM(N7827,N7868,N7910,N7951,N7992,N8033,N8085,N8148,N8189,N8231,N8273,N8314,N8356)</f>
        <v>1534243</v>
      </c>
      <c r="O8362" s="30">
        <f t="shared" si="7755"/>
        <v>1616495</v>
      </c>
      <c r="P8362" s="30">
        <f t="shared" si="7730"/>
        <v>15723762</v>
      </c>
      <c r="Q8362" s="30">
        <f t="shared" si="7731"/>
        <v>78.626086844337436</v>
      </c>
      <c r="R8362" s="93"/>
      <c r="S8362" s="93"/>
      <c r="T8362" s="93"/>
      <c r="U8362" s="93"/>
      <c r="V8362" s="93"/>
      <c r="W8362" s="93"/>
      <c r="X8362" s="93"/>
      <c r="Y8362" s="93"/>
    </row>
    <row r="8363" spans="1:25" ht="15" customHeight="1" x14ac:dyDescent="0.25">
      <c r="A8363" s="53" t="s">
        <v>1</v>
      </c>
      <c r="B8363" s="53" t="s">
        <v>1</v>
      </c>
      <c r="C8363" s="53" t="s">
        <v>1</v>
      </c>
      <c r="D8363" s="53" t="s">
        <v>1</v>
      </c>
      <c r="E8363" s="53" t="s">
        <v>1</v>
      </c>
      <c r="F8363" s="53" t="s">
        <v>1</v>
      </c>
      <c r="G8363" s="53" t="s">
        <v>1</v>
      </c>
      <c r="H8363" s="65" t="s">
        <v>76</v>
      </c>
      <c r="I8363" s="31"/>
      <c r="J8363" s="31"/>
      <c r="K8363" s="31">
        <v>0</v>
      </c>
      <c r="L8363" s="31"/>
      <c r="M8363" s="31"/>
      <c r="N8363" s="31"/>
      <c r="O8363" s="31"/>
      <c r="P8363" s="31"/>
      <c r="Q8363" s="31"/>
      <c r="R8363" s="94"/>
      <c r="S8363" s="94"/>
      <c r="T8363" s="94"/>
      <c r="U8363" s="94"/>
      <c r="V8363" s="94"/>
      <c r="W8363" s="94"/>
      <c r="X8363" s="94"/>
      <c r="Y8363" s="94"/>
    </row>
    <row r="8364" spans="1:25" ht="15" customHeight="1" x14ac:dyDescent="0.25">
      <c r="A8364" s="53" t="s">
        <v>1</v>
      </c>
      <c r="B8364" s="53" t="s">
        <v>1</v>
      </c>
      <c r="C8364" s="53" t="s">
        <v>1</v>
      </c>
      <c r="D8364" s="53" t="s">
        <v>1</v>
      </c>
      <c r="E8364" s="53" t="s">
        <v>1</v>
      </c>
      <c r="F8364" s="53" t="s">
        <v>1</v>
      </c>
      <c r="G8364" s="53" t="s">
        <v>1</v>
      </c>
      <c r="H8364" s="66" t="s">
        <v>2916</v>
      </c>
      <c r="I8364" s="30">
        <f t="shared" ref="I8364:K8364" si="7756">SUM(I8362,I7734)</f>
        <v>35261247</v>
      </c>
      <c r="J8364" s="30">
        <f t="shared" si="7756"/>
        <v>33070625</v>
      </c>
      <c r="K8364" s="30">
        <f t="shared" si="7756"/>
        <v>18169522</v>
      </c>
      <c r="L8364" s="30">
        <f t="shared" si="7727"/>
        <v>8999235</v>
      </c>
      <c r="M8364" s="30">
        <f t="shared" ref="M8364" si="7757">SUM(M8362,M7734)</f>
        <v>4081117</v>
      </c>
      <c r="N8364" s="30">
        <f t="shared" ref="N8364:O8364" si="7758">SUM(N8362,N7734)</f>
        <v>2479734</v>
      </c>
      <c r="O8364" s="30">
        <f t="shared" si="7758"/>
        <v>2438384</v>
      </c>
      <c r="P8364" s="30">
        <f t="shared" si="7730"/>
        <v>27168757</v>
      </c>
      <c r="Q8364" s="30">
        <f t="shared" si="7731"/>
        <v>82.153745204392109</v>
      </c>
      <c r="R8364" s="93"/>
      <c r="S8364" s="93"/>
      <c r="T8364" s="93"/>
      <c r="U8364" s="93"/>
      <c r="V8364" s="93"/>
      <c r="W8364" s="93"/>
      <c r="X8364" s="93"/>
      <c r="Y8364" s="93"/>
    </row>
    <row r="8365" spans="1:25" ht="15" customHeight="1" x14ac:dyDescent="0.25">
      <c r="A8365" s="53" t="s">
        <v>1</v>
      </c>
      <c r="B8365" s="53" t="s">
        <v>1</v>
      </c>
      <c r="C8365" s="53" t="s">
        <v>1</v>
      </c>
      <c r="D8365" s="53" t="s">
        <v>1</v>
      </c>
      <c r="E8365" s="53" t="s">
        <v>1</v>
      </c>
      <c r="F8365" s="53" t="s">
        <v>1</v>
      </c>
      <c r="G8365" s="53" t="s">
        <v>1</v>
      </c>
      <c r="H8365" s="65" t="s">
        <v>110</v>
      </c>
      <c r="I8365" s="31">
        <v>0</v>
      </c>
      <c r="J8365" s="31">
        <v>0</v>
      </c>
      <c r="K8365" s="31">
        <v>0</v>
      </c>
      <c r="L8365" s="31">
        <f t="shared" si="7727"/>
        <v>0</v>
      </c>
      <c r="M8365" s="31"/>
      <c r="N8365" s="31"/>
      <c r="O8365" s="31"/>
      <c r="P8365" s="31">
        <f t="shared" si="7730"/>
        <v>0</v>
      </c>
      <c r="Q8365" s="31" t="str">
        <f t="shared" si="7731"/>
        <v>-</v>
      </c>
      <c r="R8365" s="94"/>
      <c r="S8365" s="94"/>
      <c r="T8365" s="94"/>
      <c r="U8365" s="94"/>
      <c r="V8365" s="94"/>
      <c r="W8365" s="94"/>
      <c r="X8365" s="94"/>
      <c r="Y8365" s="94"/>
    </row>
    <row r="8366" spans="1:25" ht="22.5" customHeight="1" x14ac:dyDescent="0.25">
      <c r="A8366" s="63" t="s">
        <v>2917</v>
      </c>
      <c r="B8366" s="65" t="s">
        <v>1</v>
      </c>
      <c r="C8366" s="65" t="s">
        <v>1</v>
      </c>
      <c r="D8366" s="65" t="s">
        <v>1</v>
      </c>
      <c r="E8366" s="65" t="s">
        <v>1</v>
      </c>
      <c r="F8366" s="65" t="s">
        <v>1</v>
      </c>
      <c r="G8366" s="65" t="s">
        <v>1</v>
      </c>
      <c r="H8366" s="65" t="s">
        <v>2918</v>
      </c>
      <c r="I8366" s="26">
        <v>0</v>
      </c>
      <c r="J8366" s="26" t="s">
        <v>1</v>
      </c>
      <c r="K8366" s="26">
        <v>0</v>
      </c>
      <c r="L8366" s="26"/>
      <c r="M8366" s="26"/>
      <c r="N8366" s="26"/>
      <c r="O8366" s="26"/>
      <c r="P8366" s="26"/>
      <c r="Q8366" s="26"/>
      <c r="R8366" s="90"/>
      <c r="S8366" s="90"/>
      <c r="T8366" s="90"/>
      <c r="U8366" s="90"/>
      <c r="V8366" s="90"/>
      <c r="W8366" s="90"/>
      <c r="X8366" s="90"/>
      <c r="Y8366" s="90"/>
    </row>
    <row r="8367" spans="1:25" ht="15" customHeight="1" thickBot="1" x14ac:dyDescent="0.3">
      <c r="A8367" s="63" t="s">
        <v>2917</v>
      </c>
      <c r="B8367" s="63" t="s">
        <v>3</v>
      </c>
      <c r="C8367" s="64" t="s">
        <v>1</v>
      </c>
      <c r="D8367" s="64" t="s">
        <v>1</v>
      </c>
      <c r="E8367" s="65" t="s">
        <v>1</v>
      </c>
      <c r="F8367" s="65" t="s">
        <v>1</v>
      </c>
      <c r="G8367" s="65" t="s">
        <v>1</v>
      </c>
      <c r="H8367" s="65" t="s">
        <v>1</v>
      </c>
      <c r="I8367" s="26"/>
      <c r="J8367" s="26"/>
      <c r="K8367" s="26">
        <v>0</v>
      </c>
      <c r="L8367" s="26"/>
      <c r="M8367" s="26"/>
      <c r="N8367" s="26"/>
      <c r="O8367" s="26"/>
      <c r="P8367" s="26"/>
      <c r="Q8367" s="26"/>
      <c r="R8367" s="90"/>
      <c r="S8367" s="90"/>
      <c r="T8367" s="90"/>
      <c r="U8367" s="90"/>
      <c r="V8367" s="90"/>
      <c r="W8367" s="90"/>
      <c r="X8367" s="90"/>
      <c r="Y8367" s="90"/>
    </row>
    <row r="8368" spans="1:25" ht="45.75" customHeight="1" thickBot="1" x14ac:dyDescent="0.3">
      <c r="A8368" s="28" t="s">
        <v>4</v>
      </c>
      <c r="B8368" s="28" t="s">
        <v>5</v>
      </c>
      <c r="C8368" s="28" t="s">
        <v>6</v>
      </c>
      <c r="D8368" s="57" t="s">
        <v>1</v>
      </c>
      <c r="E8368" s="28" t="s">
        <v>7</v>
      </c>
      <c r="F8368" s="28" t="s">
        <v>8</v>
      </c>
      <c r="G8368" s="28" t="s">
        <v>9</v>
      </c>
      <c r="H8368" s="28" t="s">
        <v>10</v>
      </c>
      <c r="I8368" s="109" t="s">
        <v>3984</v>
      </c>
      <c r="J8368" s="109" t="s">
        <v>11</v>
      </c>
      <c r="K8368" s="109" t="s">
        <v>3989</v>
      </c>
      <c r="L8368" s="109" t="s">
        <v>3985</v>
      </c>
      <c r="M8368" s="109" t="s">
        <v>4027</v>
      </c>
      <c r="N8368" s="109" t="s">
        <v>3988</v>
      </c>
      <c r="O8368" s="109" t="s">
        <v>3986</v>
      </c>
      <c r="P8368" s="109" t="s">
        <v>3987</v>
      </c>
      <c r="Q8368" s="109" t="s">
        <v>3695</v>
      </c>
      <c r="R8368" s="91"/>
      <c r="S8368" s="91"/>
      <c r="T8368" s="91"/>
      <c r="U8368" s="91"/>
      <c r="V8368" s="91"/>
      <c r="W8368" s="91"/>
      <c r="X8368" s="91"/>
      <c r="Y8368" s="91"/>
    </row>
    <row r="8369" spans="1:25" ht="15" customHeight="1" x14ac:dyDescent="0.25">
      <c r="A8369" s="58" t="s">
        <v>1</v>
      </c>
      <c r="B8369" s="58" t="s">
        <v>1</v>
      </c>
      <c r="C8369" s="58" t="s">
        <v>1</v>
      </c>
      <c r="D8369" s="59" t="s">
        <v>1</v>
      </c>
      <c r="E8369" s="59" t="s">
        <v>1</v>
      </c>
      <c r="F8369" s="60" t="s">
        <v>1</v>
      </c>
      <c r="G8369" s="61" t="s">
        <v>1</v>
      </c>
      <c r="H8369" s="62" t="s">
        <v>1</v>
      </c>
      <c r="I8369" s="29">
        <v>1</v>
      </c>
      <c r="J8369" s="29">
        <v>2</v>
      </c>
      <c r="K8369" s="29">
        <v>3</v>
      </c>
      <c r="L8369" s="29" t="s">
        <v>3478</v>
      </c>
      <c r="M8369" s="29">
        <v>5</v>
      </c>
      <c r="N8369" s="29">
        <v>6</v>
      </c>
      <c r="O8369" s="29">
        <v>7</v>
      </c>
      <c r="P8369" s="29" t="s">
        <v>3696</v>
      </c>
      <c r="Q8369" s="29">
        <v>9</v>
      </c>
      <c r="R8369" s="92"/>
      <c r="S8369" s="92"/>
      <c r="T8369" s="92"/>
      <c r="U8369" s="92"/>
      <c r="V8369" s="92"/>
      <c r="W8369" s="92"/>
      <c r="X8369" s="92"/>
      <c r="Y8369" s="92"/>
    </row>
    <row r="8370" spans="1:25" ht="22.5" customHeight="1" x14ac:dyDescent="0.25">
      <c r="A8370" s="63" t="s">
        <v>2917</v>
      </c>
      <c r="B8370" s="63" t="s">
        <v>3</v>
      </c>
      <c r="C8370" s="64" t="s">
        <v>13</v>
      </c>
      <c r="D8370" s="64" t="s">
        <v>2919</v>
      </c>
      <c r="E8370" s="65" t="s">
        <v>1</v>
      </c>
      <c r="F8370" s="65" t="s">
        <v>1</v>
      </c>
      <c r="G8370" s="65" t="s">
        <v>1</v>
      </c>
      <c r="H8370" s="65" t="s">
        <v>2918</v>
      </c>
      <c r="I8370" s="26">
        <v>0</v>
      </c>
      <c r="J8370" s="26" t="s">
        <v>1</v>
      </c>
      <c r="K8370" s="26">
        <v>0</v>
      </c>
      <c r="L8370" s="26"/>
      <c r="M8370" s="26"/>
      <c r="N8370" s="26"/>
      <c r="O8370" s="26"/>
      <c r="P8370" s="26"/>
      <c r="Q8370" s="26"/>
      <c r="R8370" s="90"/>
      <c r="S8370" s="90"/>
      <c r="T8370" s="90"/>
      <c r="U8370" s="90"/>
      <c r="V8370" s="90"/>
      <c r="W8370" s="90"/>
      <c r="X8370" s="90"/>
      <c r="Y8370" s="90"/>
    </row>
    <row r="8371" spans="1:25" ht="22.5" customHeight="1" x14ac:dyDescent="0.25">
      <c r="A8371" s="63" t="s">
        <v>1</v>
      </c>
      <c r="B8371" s="63" t="s">
        <v>1</v>
      </c>
      <c r="C8371" s="63" t="s">
        <v>1</v>
      </c>
      <c r="D8371" s="65" t="s">
        <v>1</v>
      </c>
      <c r="E8371" s="65" t="s">
        <v>1</v>
      </c>
      <c r="F8371" s="65" t="s">
        <v>1</v>
      </c>
      <c r="G8371" s="65" t="s">
        <v>1</v>
      </c>
      <c r="H8371" s="66" t="s">
        <v>15</v>
      </c>
      <c r="I8371" s="30">
        <f t="shared" ref="I8371:K8371" si="7759">SUM(I8372,I8380,I8382)</f>
        <v>1103958</v>
      </c>
      <c r="J8371" s="30">
        <f t="shared" si="7759"/>
        <v>1103958</v>
      </c>
      <c r="K8371" s="30">
        <f t="shared" si="7759"/>
        <v>590602</v>
      </c>
      <c r="L8371" s="30">
        <f t="shared" si="7727"/>
        <v>254093</v>
      </c>
      <c r="M8371" s="30">
        <f t="shared" ref="M8371" si="7760">SUM(M8372,M8380,M8382)</f>
        <v>85031</v>
      </c>
      <c r="N8371" s="30">
        <f t="shared" ref="N8371:O8371" si="7761">SUM(N8372,N8380,N8382)</f>
        <v>85031</v>
      </c>
      <c r="O8371" s="30">
        <f t="shared" si="7761"/>
        <v>84031</v>
      </c>
      <c r="P8371" s="30">
        <f t="shared" si="7730"/>
        <v>844695</v>
      </c>
      <c r="Q8371" s="30">
        <f t="shared" si="7731"/>
        <v>76.51513916290294</v>
      </c>
      <c r="R8371" s="93"/>
      <c r="S8371" s="93"/>
      <c r="T8371" s="93"/>
      <c r="U8371" s="93"/>
      <c r="V8371" s="93"/>
      <c r="W8371" s="93"/>
      <c r="X8371" s="93"/>
      <c r="Y8371" s="93"/>
    </row>
    <row r="8372" spans="1:25" ht="15" customHeight="1" x14ac:dyDescent="0.25">
      <c r="A8372" s="63" t="s">
        <v>2917</v>
      </c>
      <c r="B8372" s="63" t="s">
        <v>3</v>
      </c>
      <c r="C8372" s="63" t="s">
        <v>13</v>
      </c>
      <c r="D8372" s="63" t="s">
        <v>2919</v>
      </c>
      <c r="E8372" s="65" t="s">
        <v>16</v>
      </c>
      <c r="F8372" s="65" t="s">
        <v>1</v>
      </c>
      <c r="G8372" s="65" t="s">
        <v>1</v>
      </c>
      <c r="H8372" s="65" t="s">
        <v>17</v>
      </c>
      <c r="I8372" s="31">
        <f t="shared" ref="I8372:K8372" si="7762">SUM(I8373:I8374)</f>
        <v>882245</v>
      </c>
      <c r="J8372" s="31">
        <f t="shared" si="7762"/>
        <v>882245</v>
      </c>
      <c r="K8372" s="31">
        <f t="shared" si="7762"/>
        <v>473964</v>
      </c>
      <c r="L8372" s="31">
        <f t="shared" si="7727"/>
        <v>200199</v>
      </c>
      <c r="M8372" s="31">
        <f t="shared" ref="M8372" si="7763">SUM(M8373:M8374)</f>
        <v>66733</v>
      </c>
      <c r="N8372" s="31">
        <f t="shared" ref="N8372:O8372" si="7764">SUM(N8373:N8374)</f>
        <v>66733</v>
      </c>
      <c r="O8372" s="31">
        <f t="shared" si="7764"/>
        <v>66733</v>
      </c>
      <c r="P8372" s="31">
        <f t="shared" si="7730"/>
        <v>674163</v>
      </c>
      <c r="Q8372" s="31">
        <f t="shared" si="7731"/>
        <v>76.414488039036783</v>
      </c>
      <c r="R8372" s="94"/>
      <c r="S8372" s="94"/>
      <c r="T8372" s="94"/>
      <c r="U8372" s="94"/>
      <c r="V8372" s="94"/>
      <c r="W8372" s="94"/>
      <c r="X8372" s="94"/>
      <c r="Y8372" s="94"/>
    </row>
    <row r="8373" spans="1:25" ht="15" customHeight="1" x14ac:dyDescent="0.25">
      <c r="A8373" s="64" t="s">
        <v>2917</v>
      </c>
      <c r="B8373" s="64" t="s">
        <v>3</v>
      </c>
      <c r="C8373" s="64" t="s">
        <v>13</v>
      </c>
      <c r="D8373" s="64" t="s">
        <v>2919</v>
      </c>
      <c r="E8373" s="20" t="s">
        <v>19</v>
      </c>
      <c r="F8373" s="64"/>
      <c r="G8373" s="53" t="s">
        <v>124</v>
      </c>
      <c r="H8373" s="53" t="s">
        <v>18</v>
      </c>
      <c r="I8373" s="26">
        <v>765879</v>
      </c>
      <c r="J8373" s="26">
        <v>765879</v>
      </c>
      <c r="K8373" s="26">
        <v>395000</v>
      </c>
      <c r="L8373" s="26">
        <f t="shared" si="7727"/>
        <v>180000</v>
      </c>
      <c r="M8373" s="26">
        <v>60000</v>
      </c>
      <c r="N8373" s="26">
        <v>60000</v>
      </c>
      <c r="O8373" s="26">
        <v>60000</v>
      </c>
      <c r="P8373" s="26">
        <f t="shared" si="7730"/>
        <v>575000</v>
      </c>
      <c r="Q8373" s="26">
        <f t="shared" si="7731"/>
        <v>75.077133594210054</v>
      </c>
      <c r="R8373" s="90"/>
      <c r="S8373" s="90"/>
      <c r="T8373" s="90"/>
      <c r="U8373" s="90"/>
      <c r="V8373" s="90"/>
      <c r="W8373" s="90"/>
      <c r="X8373" s="90"/>
      <c r="Y8373" s="90"/>
    </row>
    <row r="8374" spans="1:25" ht="15" customHeight="1" x14ac:dyDescent="0.25">
      <c r="A8374" s="63" t="s">
        <v>2917</v>
      </c>
      <c r="B8374" s="63" t="s">
        <v>3</v>
      </c>
      <c r="C8374" s="63" t="s">
        <v>13</v>
      </c>
      <c r="D8374" s="63" t="s">
        <v>2919</v>
      </c>
      <c r="E8374" s="63" t="s">
        <v>21</v>
      </c>
      <c r="F8374" s="64" t="s">
        <v>1</v>
      </c>
      <c r="G8374" s="53" t="s">
        <v>1</v>
      </c>
      <c r="H8374" s="65" t="s">
        <v>22</v>
      </c>
      <c r="I8374" s="31">
        <f t="shared" ref="I8374:K8374" si="7765">SUM(I8375:I8379)</f>
        <v>116366</v>
      </c>
      <c r="J8374" s="31">
        <f t="shared" si="7765"/>
        <v>116366</v>
      </c>
      <c r="K8374" s="31">
        <f t="shared" si="7765"/>
        <v>78964</v>
      </c>
      <c r="L8374" s="31">
        <f t="shared" si="7727"/>
        <v>20199</v>
      </c>
      <c r="M8374" s="31">
        <f t="shared" ref="M8374" si="7766">SUM(M8375:M8379)</f>
        <v>6733</v>
      </c>
      <c r="N8374" s="31">
        <f t="shared" ref="N8374:O8374" si="7767">SUM(N8375:N8379)</f>
        <v>6733</v>
      </c>
      <c r="O8374" s="31">
        <f t="shared" si="7767"/>
        <v>6733</v>
      </c>
      <c r="P8374" s="31">
        <f t="shared" si="7730"/>
        <v>99163</v>
      </c>
      <c r="Q8374" s="31">
        <f t="shared" si="7731"/>
        <v>85.216472165409144</v>
      </c>
      <c r="R8374" s="94"/>
      <c r="S8374" s="94"/>
      <c r="T8374" s="94"/>
      <c r="U8374" s="94"/>
      <c r="V8374" s="94"/>
      <c r="W8374" s="94"/>
      <c r="X8374" s="94"/>
      <c r="Y8374" s="94"/>
    </row>
    <row r="8375" spans="1:25" ht="15" customHeight="1" x14ac:dyDescent="0.25">
      <c r="A8375" s="64" t="s">
        <v>2917</v>
      </c>
      <c r="B8375" s="64" t="s">
        <v>3</v>
      </c>
      <c r="C8375" s="64" t="s">
        <v>13</v>
      </c>
      <c r="D8375" s="64" t="s">
        <v>2919</v>
      </c>
      <c r="E8375" s="20" t="s">
        <v>23</v>
      </c>
      <c r="F8375" s="64" t="s">
        <v>2920</v>
      </c>
      <c r="G8375" s="53" t="s">
        <v>124</v>
      </c>
      <c r="H8375" s="53" t="s">
        <v>85</v>
      </c>
      <c r="I8375" s="26">
        <v>20000</v>
      </c>
      <c r="J8375" s="26">
        <v>20000</v>
      </c>
      <c r="K8375" s="26">
        <v>11598</v>
      </c>
      <c r="L8375" s="26">
        <f t="shared" si="7727"/>
        <v>4200</v>
      </c>
      <c r="M8375" s="26">
        <v>1400</v>
      </c>
      <c r="N8375" s="26">
        <v>1400</v>
      </c>
      <c r="O8375" s="26">
        <v>1400</v>
      </c>
      <c r="P8375" s="26">
        <f t="shared" si="7730"/>
        <v>15798</v>
      </c>
      <c r="Q8375" s="26">
        <f t="shared" si="7731"/>
        <v>78.990000000000009</v>
      </c>
      <c r="R8375" s="90"/>
      <c r="S8375" s="90"/>
      <c r="T8375" s="90"/>
      <c r="U8375" s="90"/>
      <c r="V8375" s="90"/>
      <c r="W8375" s="90"/>
      <c r="X8375" s="90"/>
      <c r="Y8375" s="90"/>
    </row>
    <row r="8376" spans="1:25" ht="15" customHeight="1" x14ac:dyDescent="0.25">
      <c r="A8376" s="64" t="s">
        <v>2917</v>
      </c>
      <c r="B8376" s="64" t="s">
        <v>3</v>
      </c>
      <c r="C8376" s="64" t="s">
        <v>13</v>
      </c>
      <c r="D8376" s="64" t="s">
        <v>2919</v>
      </c>
      <c r="E8376" s="20" t="s">
        <v>23</v>
      </c>
      <c r="F8376" s="64" t="s">
        <v>2921</v>
      </c>
      <c r="G8376" s="53" t="s">
        <v>124</v>
      </c>
      <c r="H8376" s="53" t="s">
        <v>25</v>
      </c>
      <c r="I8376" s="26">
        <v>59000</v>
      </c>
      <c r="J8376" s="26">
        <v>59000</v>
      </c>
      <c r="K8376" s="26">
        <v>33000</v>
      </c>
      <c r="L8376" s="26">
        <f t="shared" si="7727"/>
        <v>12999</v>
      </c>
      <c r="M8376" s="26">
        <v>4333</v>
      </c>
      <c r="N8376" s="26">
        <v>4333</v>
      </c>
      <c r="O8376" s="26">
        <v>4333</v>
      </c>
      <c r="P8376" s="26">
        <f t="shared" si="7730"/>
        <v>45999</v>
      </c>
      <c r="Q8376" s="26">
        <f t="shared" si="7731"/>
        <v>77.964406779661019</v>
      </c>
      <c r="R8376" s="90"/>
      <c r="S8376" s="90"/>
      <c r="T8376" s="90"/>
      <c r="U8376" s="90"/>
      <c r="V8376" s="90"/>
      <c r="W8376" s="90"/>
      <c r="X8376" s="90"/>
      <c r="Y8376" s="90"/>
    </row>
    <row r="8377" spans="1:25" ht="15" customHeight="1" x14ac:dyDescent="0.25">
      <c r="A8377" s="64" t="s">
        <v>2917</v>
      </c>
      <c r="B8377" s="64" t="s">
        <v>3</v>
      </c>
      <c r="C8377" s="64" t="s">
        <v>13</v>
      </c>
      <c r="D8377" s="64" t="s">
        <v>2919</v>
      </c>
      <c r="E8377" s="20" t="s">
        <v>23</v>
      </c>
      <c r="F8377" s="64" t="s">
        <v>2922</v>
      </c>
      <c r="G8377" s="53" t="s">
        <v>124</v>
      </c>
      <c r="H8377" s="53" t="s">
        <v>27</v>
      </c>
      <c r="I8377" s="26">
        <v>12366</v>
      </c>
      <c r="J8377" s="26">
        <v>12366</v>
      </c>
      <c r="K8377" s="26">
        <v>12366</v>
      </c>
      <c r="L8377" s="26">
        <f t="shared" si="7727"/>
        <v>0</v>
      </c>
      <c r="M8377" s="26"/>
      <c r="N8377" s="26"/>
      <c r="O8377" s="26"/>
      <c r="P8377" s="26">
        <f t="shared" si="7730"/>
        <v>12366</v>
      </c>
      <c r="Q8377" s="26">
        <f t="shared" si="7731"/>
        <v>100</v>
      </c>
      <c r="R8377" s="90"/>
      <c r="S8377" s="90"/>
      <c r="T8377" s="90"/>
      <c r="U8377" s="90"/>
      <c r="V8377" s="90"/>
      <c r="W8377" s="90"/>
      <c r="X8377" s="90"/>
      <c r="Y8377" s="90"/>
    </row>
    <row r="8378" spans="1:25" ht="15" customHeight="1" x14ac:dyDescent="0.25">
      <c r="A8378" s="64" t="s">
        <v>2917</v>
      </c>
      <c r="B8378" s="64" t="s">
        <v>3</v>
      </c>
      <c r="C8378" s="64" t="s">
        <v>13</v>
      </c>
      <c r="D8378" s="64" t="s">
        <v>2919</v>
      </c>
      <c r="E8378" s="20" t="s">
        <v>23</v>
      </c>
      <c r="F8378" s="64" t="s">
        <v>2923</v>
      </c>
      <c r="G8378" s="53" t="s">
        <v>124</v>
      </c>
      <c r="H8378" s="53" t="s">
        <v>89</v>
      </c>
      <c r="I8378" s="26">
        <v>8000</v>
      </c>
      <c r="J8378" s="26">
        <v>8000</v>
      </c>
      <c r="K8378" s="26">
        <v>8000</v>
      </c>
      <c r="L8378" s="26">
        <f t="shared" si="7727"/>
        <v>0</v>
      </c>
      <c r="M8378" s="26"/>
      <c r="N8378" s="26"/>
      <c r="O8378" s="26"/>
      <c r="P8378" s="26">
        <f t="shared" si="7730"/>
        <v>8000</v>
      </c>
      <c r="Q8378" s="26">
        <f t="shared" si="7731"/>
        <v>100</v>
      </c>
      <c r="R8378" s="90"/>
      <c r="S8378" s="90"/>
      <c r="T8378" s="90"/>
      <c r="U8378" s="90"/>
      <c r="V8378" s="90"/>
      <c r="W8378" s="90"/>
      <c r="X8378" s="90"/>
      <c r="Y8378" s="90"/>
    </row>
    <row r="8379" spans="1:25" ht="15" customHeight="1" x14ac:dyDescent="0.25">
      <c r="A8379" s="64" t="s">
        <v>2917</v>
      </c>
      <c r="B8379" s="64" t="s">
        <v>3</v>
      </c>
      <c r="C8379" s="64" t="s">
        <v>13</v>
      </c>
      <c r="D8379" s="64" t="s">
        <v>2919</v>
      </c>
      <c r="E8379" s="20" t="s">
        <v>23</v>
      </c>
      <c r="F8379" s="64" t="s">
        <v>2924</v>
      </c>
      <c r="G8379" s="53" t="s">
        <v>124</v>
      </c>
      <c r="H8379" s="53" t="s">
        <v>29</v>
      </c>
      <c r="I8379" s="26">
        <v>17000</v>
      </c>
      <c r="J8379" s="26">
        <v>17000</v>
      </c>
      <c r="K8379" s="26">
        <v>14000</v>
      </c>
      <c r="L8379" s="26">
        <f t="shared" si="7727"/>
        <v>3000</v>
      </c>
      <c r="M8379" s="26">
        <v>1000</v>
      </c>
      <c r="N8379" s="26">
        <v>1000</v>
      </c>
      <c r="O8379" s="26">
        <v>1000</v>
      </c>
      <c r="P8379" s="26">
        <f t="shared" si="7730"/>
        <v>17000</v>
      </c>
      <c r="Q8379" s="26">
        <f t="shared" si="7731"/>
        <v>100</v>
      </c>
      <c r="R8379" s="90"/>
      <c r="S8379" s="90"/>
      <c r="T8379" s="90"/>
      <c r="U8379" s="90"/>
      <c r="V8379" s="90"/>
      <c r="W8379" s="90"/>
      <c r="X8379" s="90"/>
      <c r="Y8379" s="90"/>
    </row>
    <row r="8380" spans="1:25" ht="15" customHeight="1" x14ac:dyDescent="0.25">
      <c r="A8380" s="63" t="s">
        <v>2917</v>
      </c>
      <c r="B8380" s="63" t="s">
        <v>3</v>
      </c>
      <c r="C8380" s="63" t="s">
        <v>13</v>
      </c>
      <c r="D8380" s="63" t="s">
        <v>2919</v>
      </c>
      <c r="E8380" s="65" t="s">
        <v>30</v>
      </c>
      <c r="F8380" s="65" t="s">
        <v>1</v>
      </c>
      <c r="G8380" s="65" t="s">
        <v>1</v>
      </c>
      <c r="H8380" s="65" t="s">
        <v>31</v>
      </c>
      <c r="I8380" s="31">
        <f t="shared" ref="I8380:K8380" si="7768">SUM(I8381)</f>
        <v>80417</v>
      </c>
      <c r="J8380" s="31">
        <f t="shared" si="7768"/>
        <v>80417</v>
      </c>
      <c r="K8380" s="31">
        <f t="shared" si="7768"/>
        <v>45100</v>
      </c>
      <c r="L8380" s="31">
        <f t="shared" si="7727"/>
        <v>18000</v>
      </c>
      <c r="M8380" s="31">
        <f t="shared" ref="M8380" si="7769">SUM(M8381)</f>
        <v>6000</v>
      </c>
      <c r="N8380" s="31">
        <f t="shared" ref="N8380:O8380" si="7770">SUM(N8381)</f>
        <v>6000</v>
      </c>
      <c r="O8380" s="31">
        <f t="shared" si="7770"/>
        <v>6000</v>
      </c>
      <c r="P8380" s="31">
        <f t="shared" si="7730"/>
        <v>63100</v>
      </c>
      <c r="Q8380" s="31">
        <f t="shared" si="7731"/>
        <v>78.465995995871523</v>
      </c>
      <c r="R8380" s="94"/>
      <c r="S8380" s="94"/>
      <c r="T8380" s="94"/>
      <c r="U8380" s="94"/>
      <c r="V8380" s="94"/>
      <c r="W8380" s="94"/>
      <c r="X8380" s="94"/>
      <c r="Y8380" s="94"/>
    </row>
    <row r="8381" spans="1:25" ht="15" customHeight="1" x14ac:dyDescent="0.25">
      <c r="A8381" s="64" t="s">
        <v>2917</v>
      </c>
      <c r="B8381" s="64" t="s">
        <v>3</v>
      </c>
      <c r="C8381" s="64" t="s">
        <v>13</v>
      </c>
      <c r="D8381" s="64" t="s">
        <v>2919</v>
      </c>
      <c r="E8381" s="20" t="s">
        <v>33</v>
      </c>
      <c r="F8381" s="64"/>
      <c r="G8381" s="53" t="s">
        <v>124</v>
      </c>
      <c r="H8381" s="53" t="s">
        <v>32</v>
      </c>
      <c r="I8381" s="26">
        <v>80417</v>
      </c>
      <c r="J8381" s="26">
        <v>80417</v>
      </c>
      <c r="K8381" s="26">
        <v>45100</v>
      </c>
      <c r="L8381" s="26">
        <f t="shared" si="7727"/>
        <v>18000</v>
      </c>
      <c r="M8381" s="26">
        <v>6000</v>
      </c>
      <c r="N8381" s="26">
        <v>6000</v>
      </c>
      <c r="O8381" s="26">
        <v>6000</v>
      </c>
      <c r="P8381" s="26">
        <f t="shared" si="7730"/>
        <v>63100</v>
      </c>
      <c r="Q8381" s="26">
        <f t="shared" si="7731"/>
        <v>78.465995995871523</v>
      </c>
      <c r="R8381" s="90"/>
      <c r="S8381" s="90"/>
      <c r="T8381" s="90"/>
      <c r="U8381" s="90"/>
      <c r="V8381" s="90"/>
      <c r="W8381" s="90"/>
      <c r="X8381" s="90"/>
      <c r="Y8381" s="90"/>
    </row>
    <row r="8382" spans="1:25" ht="15" customHeight="1" x14ac:dyDescent="0.25">
      <c r="A8382" s="63" t="s">
        <v>2917</v>
      </c>
      <c r="B8382" s="63" t="s">
        <v>3</v>
      </c>
      <c r="C8382" s="63" t="s">
        <v>13</v>
      </c>
      <c r="D8382" s="63" t="s">
        <v>2919</v>
      </c>
      <c r="E8382" s="65" t="s">
        <v>34</v>
      </c>
      <c r="F8382" s="65" t="s">
        <v>1</v>
      </c>
      <c r="G8382" s="65" t="s">
        <v>1</v>
      </c>
      <c r="H8382" s="65" t="s">
        <v>35</v>
      </c>
      <c r="I8382" s="31">
        <f t="shared" ref="I8382:K8382" si="7771">SUM(I8383:I8384)</f>
        <v>141296</v>
      </c>
      <c r="J8382" s="31">
        <f t="shared" si="7771"/>
        <v>141296</v>
      </c>
      <c r="K8382" s="31">
        <f t="shared" si="7771"/>
        <v>71538</v>
      </c>
      <c r="L8382" s="31">
        <f t="shared" si="7727"/>
        <v>35894</v>
      </c>
      <c r="M8382" s="31">
        <f t="shared" ref="M8382" si="7772">SUM(M8383:M8384)</f>
        <v>12298</v>
      </c>
      <c r="N8382" s="31">
        <f t="shared" ref="N8382:O8382" si="7773">SUM(N8383:N8384)</f>
        <v>12298</v>
      </c>
      <c r="O8382" s="31">
        <f t="shared" si="7773"/>
        <v>11298</v>
      </c>
      <c r="P8382" s="31">
        <f t="shared" si="7730"/>
        <v>107432</v>
      </c>
      <c r="Q8382" s="31">
        <f t="shared" si="7731"/>
        <v>76.033291812931708</v>
      </c>
      <c r="R8382" s="94"/>
      <c r="S8382" s="94"/>
      <c r="T8382" s="94"/>
      <c r="U8382" s="94"/>
      <c r="V8382" s="94"/>
      <c r="W8382" s="94"/>
      <c r="X8382" s="94"/>
      <c r="Y8382" s="94"/>
    </row>
    <row r="8383" spans="1:25" ht="15" customHeight="1" x14ac:dyDescent="0.25">
      <c r="A8383" s="64" t="s">
        <v>2917</v>
      </c>
      <c r="B8383" s="64" t="s">
        <v>3</v>
      </c>
      <c r="C8383" s="64" t="s">
        <v>13</v>
      </c>
      <c r="D8383" s="64" t="s">
        <v>2919</v>
      </c>
      <c r="E8383" s="20" t="s">
        <v>38</v>
      </c>
      <c r="F8383" s="64"/>
      <c r="G8383" s="53" t="s">
        <v>124</v>
      </c>
      <c r="H8383" s="53" t="s">
        <v>37</v>
      </c>
      <c r="I8383" s="26">
        <v>5000</v>
      </c>
      <c r="J8383" s="26">
        <v>5000</v>
      </c>
      <c r="K8383" s="26">
        <v>3000</v>
      </c>
      <c r="L8383" s="26">
        <f t="shared" si="7727"/>
        <v>2000</v>
      </c>
      <c r="M8383" s="26">
        <v>1000</v>
      </c>
      <c r="N8383" s="26">
        <v>1000</v>
      </c>
      <c r="O8383" s="26"/>
      <c r="P8383" s="26">
        <f t="shared" si="7730"/>
        <v>5000</v>
      </c>
      <c r="Q8383" s="26">
        <f t="shared" si="7731"/>
        <v>100</v>
      </c>
      <c r="R8383" s="90"/>
      <c r="S8383" s="90"/>
      <c r="T8383" s="90"/>
      <c r="U8383" s="90"/>
      <c r="V8383" s="90"/>
      <c r="W8383" s="90"/>
      <c r="X8383" s="90"/>
      <c r="Y8383" s="90"/>
    </row>
    <row r="8384" spans="1:25" ht="15" customHeight="1" x14ac:dyDescent="0.25">
      <c r="A8384" s="63" t="s">
        <v>2917</v>
      </c>
      <c r="B8384" s="63" t="s">
        <v>3</v>
      </c>
      <c r="C8384" s="63" t="s">
        <v>13</v>
      </c>
      <c r="D8384" s="63" t="s">
        <v>2919</v>
      </c>
      <c r="E8384" s="63" t="s">
        <v>39</v>
      </c>
      <c r="F8384" s="64" t="s">
        <v>1</v>
      </c>
      <c r="G8384" s="53" t="s">
        <v>1</v>
      </c>
      <c r="H8384" s="65" t="s">
        <v>40</v>
      </c>
      <c r="I8384" s="31">
        <f t="shared" ref="I8384:K8384" si="7774">SUM(I8385:I8388)</f>
        <v>136296</v>
      </c>
      <c r="J8384" s="31">
        <f t="shared" si="7774"/>
        <v>136296</v>
      </c>
      <c r="K8384" s="31">
        <f t="shared" si="7774"/>
        <v>68538</v>
      </c>
      <c r="L8384" s="31">
        <f t="shared" si="7727"/>
        <v>33894</v>
      </c>
      <c r="M8384" s="31">
        <f t="shared" ref="M8384" si="7775">SUM(M8385:M8388)</f>
        <v>11298</v>
      </c>
      <c r="N8384" s="31">
        <f t="shared" ref="N8384:O8384" si="7776">SUM(N8385:N8388)</f>
        <v>11298</v>
      </c>
      <c r="O8384" s="31">
        <f t="shared" si="7776"/>
        <v>11298</v>
      </c>
      <c r="P8384" s="31">
        <f t="shared" si="7730"/>
        <v>102432</v>
      </c>
      <c r="Q8384" s="31">
        <f t="shared" si="7731"/>
        <v>75.154076421905273</v>
      </c>
      <c r="R8384" s="94"/>
      <c r="S8384" s="94"/>
      <c r="T8384" s="94"/>
      <c r="U8384" s="94"/>
      <c r="V8384" s="94"/>
      <c r="W8384" s="94"/>
      <c r="X8384" s="94"/>
      <c r="Y8384" s="94"/>
    </row>
    <row r="8385" spans="1:25" ht="15" customHeight="1" x14ac:dyDescent="0.25">
      <c r="A8385" s="64" t="s">
        <v>2917</v>
      </c>
      <c r="B8385" s="64" t="s">
        <v>3</v>
      </c>
      <c r="C8385" s="64" t="s">
        <v>13</v>
      </c>
      <c r="D8385" s="64" t="s">
        <v>2919</v>
      </c>
      <c r="E8385" s="20" t="s">
        <v>41</v>
      </c>
      <c r="F8385" s="64"/>
      <c r="G8385" s="53" t="s">
        <v>124</v>
      </c>
      <c r="H8385" s="53" t="s">
        <v>40</v>
      </c>
      <c r="I8385" s="26">
        <v>126696</v>
      </c>
      <c r="J8385" s="26">
        <v>126696</v>
      </c>
      <c r="K8385" s="26">
        <v>63348</v>
      </c>
      <c r="L8385" s="26">
        <f t="shared" si="7727"/>
        <v>31674</v>
      </c>
      <c r="M8385" s="26">
        <v>10558</v>
      </c>
      <c r="N8385" s="26">
        <v>10558</v>
      </c>
      <c r="O8385" s="26">
        <v>10558</v>
      </c>
      <c r="P8385" s="26">
        <f t="shared" si="7730"/>
        <v>95022</v>
      </c>
      <c r="Q8385" s="26">
        <f t="shared" si="7731"/>
        <v>75</v>
      </c>
      <c r="R8385" s="90"/>
      <c r="S8385" s="90"/>
      <c r="T8385" s="90"/>
      <c r="U8385" s="90"/>
      <c r="V8385" s="90"/>
      <c r="W8385" s="90"/>
      <c r="X8385" s="90"/>
      <c r="Y8385" s="90"/>
    </row>
    <row r="8386" spans="1:25" ht="15" customHeight="1" x14ac:dyDescent="0.25">
      <c r="A8386" s="64" t="s">
        <v>2917</v>
      </c>
      <c r="B8386" s="64" t="s">
        <v>3</v>
      </c>
      <c r="C8386" s="64" t="s">
        <v>13</v>
      </c>
      <c r="D8386" s="64" t="s">
        <v>2919</v>
      </c>
      <c r="E8386" s="20" t="s">
        <v>41</v>
      </c>
      <c r="F8386" s="64" t="s">
        <v>2925</v>
      </c>
      <c r="G8386" s="53" t="s">
        <v>124</v>
      </c>
      <c r="H8386" s="53" t="s">
        <v>49</v>
      </c>
      <c r="I8386" s="26">
        <v>2400</v>
      </c>
      <c r="J8386" s="26">
        <v>2400</v>
      </c>
      <c r="K8386" s="26">
        <v>1650</v>
      </c>
      <c r="L8386" s="26">
        <f t="shared" si="7727"/>
        <v>450</v>
      </c>
      <c r="M8386" s="26">
        <v>150</v>
      </c>
      <c r="N8386" s="26">
        <v>150</v>
      </c>
      <c r="O8386" s="26">
        <v>150</v>
      </c>
      <c r="P8386" s="26">
        <f t="shared" si="7730"/>
        <v>2100</v>
      </c>
      <c r="Q8386" s="26">
        <f t="shared" si="7731"/>
        <v>87.5</v>
      </c>
      <c r="R8386" s="90"/>
      <c r="S8386" s="90"/>
      <c r="T8386" s="90"/>
      <c r="U8386" s="90"/>
      <c r="V8386" s="90"/>
      <c r="W8386" s="90"/>
      <c r="X8386" s="90"/>
      <c r="Y8386" s="90"/>
    </row>
    <row r="8387" spans="1:25" ht="22.5" customHeight="1" x14ac:dyDescent="0.25">
      <c r="A8387" s="64" t="s">
        <v>2917</v>
      </c>
      <c r="B8387" s="64" t="s">
        <v>3</v>
      </c>
      <c r="C8387" s="64" t="s">
        <v>13</v>
      </c>
      <c r="D8387" s="64" t="s">
        <v>2919</v>
      </c>
      <c r="E8387" s="20" t="s">
        <v>41</v>
      </c>
      <c r="F8387" s="64" t="s">
        <v>2926</v>
      </c>
      <c r="G8387" s="53" t="s">
        <v>124</v>
      </c>
      <c r="H8387" s="53" t="s">
        <v>55</v>
      </c>
      <c r="I8387" s="26">
        <v>100</v>
      </c>
      <c r="J8387" s="26">
        <v>100</v>
      </c>
      <c r="K8387" s="26">
        <v>0</v>
      </c>
      <c r="L8387" s="26">
        <f t="shared" si="7727"/>
        <v>0</v>
      </c>
      <c r="M8387" s="26"/>
      <c r="N8387" s="26"/>
      <c r="O8387" s="26"/>
      <c r="P8387" s="26">
        <f t="shared" si="7730"/>
        <v>0</v>
      </c>
      <c r="Q8387" s="26">
        <f t="shared" si="7731"/>
        <v>0</v>
      </c>
      <c r="R8387" s="90"/>
      <c r="S8387" s="90"/>
      <c r="T8387" s="90"/>
      <c r="U8387" s="90"/>
      <c r="V8387" s="90"/>
      <c r="W8387" s="90"/>
      <c r="X8387" s="90"/>
      <c r="Y8387" s="90"/>
    </row>
    <row r="8388" spans="1:25" ht="15" customHeight="1" x14ac:dyDescent="0.25">
      <c r="A8388" s="64" t="s">
        <v>2917</v>
      </c>
      <c r="B8388" s="64" t="s">
        <v>3</v>
      </c>
      <c r="C8388" s="64" t="s">
        <v>13</v>
      </c>
      <c r="D8388" s="64" t="s">
        <v>2919</v>
      </c>
      <c r="E8388" s="20" t="s">
        <v>41</v>
      </c>
      <c r="F8388" s="64" t="s">
        <v>2927</v>
      </c>
      <c r="G8388" s="53" t="s">
        <v>124</v>
      </c>
      <c r="H8388" s="53" t="s">
        <v>2928</v>
      </c>
      <c r="I8388" s="26">
        <v>7100</v>
      </c>
      <c r="J8388" s="26">
        <v>7100</v>
      </c>
      <c r="K8388" s="26">
        <v>3540</v>
      </c>
      <c r="L8388" s="26">
        <f t="shared" si="7727"/>
        <v>1770</v>
      </c>
      <c r="M8388" s="26">
        <v>590</v>
      </c>
      <c r="N8388" s="26">
        <v>590</v>
      </c>
      <c r="O8388" s="26">
        <v>590</v>
      </c>
      <c r="P8388" s="26">
        <f t="shared" si="7730"/>
        <v>5310</v>
      </c>
      <c r="Q8388" s="26">
        <f t="shared" si="7731"/>
        <v>74.788732394366193</v>
      </c>
      <c r="R8388" s="90"/>
      <c r="S8388" s="90"/>
      <c r="T8388" s="90"/>
      <c r="U8388" s="90"/>
      <c r="V8388" s="90"/>
      <c r="W8388" s="90"/>
      <c r="X8388" s="90"/>
      <c r="Y8388" s="90"/>
    </row>
    <row r="8389" spans="1:25" ht="22.5" customHeight="1" x14ac:dyDescent="0.25">
      <c r="A8389" s="63" t="s">
        <v>1</v>
      </c>
      <c r="B8389" s="63" t="s">
        <v>1</v>
      </c>
      <c r="C8389" s="63" t="s">
        <v>1</v>
      </c>
      <c r="D8389" s="65" t="s">
        <v>1</v>
      </c>
      <c r="E8389" s="65" t="s">
        <v>1</v>
      </c>
      <c r="F8389" s="65" t="s">
        <v>1</v>
      </c>
      <c r="G8389" s="65" t="s">
        <v>1</v>
      </c>
      <c r="H8389" s="66" t="s">
        <v>56</v>
      </c>
      <c r="I8389" s="30">
        <f t="shared" ref="I8389:K8389" si="7777">SUM(I8390)</f>
        <v>67692122</v>
      </c>
      <c r="J8389" s="30">
        <f t="shared" si="7777"/>
        <v>56383300</v>
      </c>
      <c r="K8389" s="30">
        <f t="shared" si="7777"/>
        <v>27877658</v>
      </c>
      <c r="L8389" s="30">
        <f t="shared" si="7727"/>
        <v>15635752</v>
      </c>
      <c r="M8389" s="30">
        <f t="shared" ref="M8389" si="7778">SUM(M8390)</f>
        <v>6685204</v>
      </c>
      <c r="N8389" s="30">
        <f t="shared" ref="N8389:O8389" si="7779">SUM(N8390)</f>
        <v>4475024</v>
      </c>
      <c r="O8389" s="30">
        <f t="shared" si="7779"/>
        <v>4475524</v>
      </c>
      <c r="P8389" s="30">
        <f t="shared" si="7730"/>
        <v>43513410</v>
      </c>
      <c r="Q8389" s="30">
        <f t="shared" si="7731"/>
        <v>77.174287421984872</v>
      </c>
      <c r="R8389" s="93"/>
      <c r="S8389" s="93"/>
      <c r="T8389" s="93"/>
      <c r="U8389" s="93"/>
      <c r="V8389" s="93"/>
      <c r="W8389" s="93"/>
      <c r="X8389" s="93"/>
      <c r="Y8389" s="93"/>
    </row>
    <row r="8390" spans="1:25" ht="15" customHeight="1" x14ac:dyDescent="0.25">
      <c r="A8390" s="63" t="s">
        <v>2917</v>
      </c>
      <c r="B8390" s="63" t="s">
        <v>3</v>
      </c>
      <c r="C8390" s="63" t="s">
        <v>13</v>
      </c>
      <c r="D8390" s="63" t="s">
        <v>2919</v>
      </c>
      <c r="E8390" s="65" t="s">
        <v>57</v>
      </c>
      <c r="F8390" s="65" t="s">
        <v>1</v>
      </c>
      <c r="G8390" s="65" t="s">
        <v>1</v>
      </c>
      <c r="H8390" s="65" t="s">
        <v>58</v>
      </c>
      <c r="I8390" s="31">
        <f t="shared" ref="I8390:K8390" si="7780">SUM(I8393,I8417,I8442,I8391:I8392)</f>
        <v>67692122</v>
      </c>
      <c r="J8390" s="31">
        <f t="shared" si="7780"/>
        <v>56383300</v>
      </c>
      <c r="K8390" s="31">
        <f t="shared" si="7780"/>
        <v>27877658</v>
      </c>
      <c r="L8390" s="31">
        <f t="shared" si="7727"/>
        <v>15635752</v>
      </c>
      <c r="M8390" s="31">
        <f t="shared" ref="M8390" si="7781">SUM(M8393,M8417,M8442,M8391:M8392)</f>
        <v>6685204</v>
      </c>
      <c r="N8390" s="31">
        <f t="shared" ref="N8390:O8390" si="7782">SUM(N8393,N8417,N8442,N8391:N8392)</f>
        <v>4475024</v>
      </c>
      <c r="O8390" s="31">
        <f t="shared" si="7782"/>
        <v>4475524</v>
      </c>
      <c r="P8390" s="31">
        <f t="shared" si="7730"/>
        <v>43513410</v>
      </c>
      <c r="Q8390" s="31">
        <f t="shared" si="7731"/>
        <v>77.174287421984872</v>
      </c>
      <c r="R8390" s="94"/>
      <c r="S8390" s="94"/>
      <c r="T8390" s="94"/>
      <c r="U8390" s="94"/>
      <c r="V8390" s="94"/>
      <c r="W8390" s="94"/>
      <c r="X8390" s="94"/>
      <c r="Y8390" s="94"/>
    </row>
    <row r="8391" spans="1:25" s="4" customFormat="1" ht="15" customHeight="1" x14ac:dyDescent="0.25">
      <c r="A8391" s="64" t="s">
        <v>2917</v>
      </c>
      <c r="B8391" s="64" t="s">
        <v>3</v>
      </c>
      <c r="C8391" s="64" t="s">
        <v>13</v>
      </c>
      <c r="D8391" s="64" t="s">
        <v>2919</v>
      </c>
      <c r="E8391" s="20">
        <v>614100</v>
      </c>
      <c r="F8391" s="64" t="s">
        <v>3667</v>
      </c>
      <c r="G8391" s="53" t="s">
        <v>124</v>
      </c>
      <c r="H8391" s="53" t="s">
        <v>3525</v>
      </c>
      <c r="I8391" s="26">
        <v>100</v>
      </c>
      <c r="J8391" s="26">
        <v>100</v>
      </c>
      <c r="K8391" s="26">
        <v>0</v>
      </c>
      <c r="L8391" s="26">
        <f t="shared" si="7727"/>
        <v>0</v>
      </c>
      <c r="M8391" s="26"/>
      <c r="N8391" s="26"/>
      <c r="O8391" s="26"/>
      <c r="P8391" s="26">
        <f t="shared" si="7730"/>
        <v>0</v>
      </c>
      <c r="Q8391" s="26">
        <f t="shared" si="7731"/>
        <v>0</v>
      </c>
      <c r="R8391" s="90"/>
      <c r="S8391" s="90"/>
      <c r="T8391" s="90"/>
      <c r="U8391" s="90"/>
      <c r="V8391" s="90"/>
      <c r="W8391" s="90"/>
      <c r="X8391" s="90"/>
      <c r="Y8391" s="90"/>
    </row>
    <row r="8392" spans="1:25" s="17" customFormat="1" ht="15" customHeight="1" x14ac:dyDescent="0.25">
      <c r="A8392" s="44" t="s">
        <v>2917</v>
      </c>
      <c r="B8392" s="44" t="s">
        <v>3</v>
      </c>
      <c r="C8392" s="44" t="s">
        <v>13</v>
      </c>
      <c r="D8392" s="44" t="s">
        <v>2919</v>
      </c>
      <c r="E8392" s="45">
        <v>614100</v>
      </c>
      <c r="F8392" s="44" t="s">
        <v>3834</v>
      </c>
      <c r="G8392" s="46" t="s">
        <v>124</v>
      </c>
      <c r="H8392" s="46" t="s">
        <v>3835</v>
      </c>
      <c r="I8392" s="35">
        <v>200000</v>
      </c>
      <c r="J8392" s="35">
        <v>200000</v>
      </c>
      <c r="K8392" s="35">
        <v>200000</v>
      </c>
      <c r="L8392" s="35">
        <f t="shared" si="7727"/>
        <v>0</v>
      </c>
      <c r="M8392" s="35"/>
      <c r="N8392" s="35"/>
      <c r="O8392" s="35"/>
      <c r="P8392" s="35">
        <f t="shared" si="7730"/>
        <v>200000</v>
      </c>
      <c r="Q8392" s="35">
        <f t="shared" si="7731"/>
        <v>100</v>
      </c>
      <c r="R8392" s="90"/>
      <c r="S8392" s="90"/>
      <c r="T8392" s="90"/>
      <c r="U8392" s="90"/>
      <c r="V8392" s="90"/>
      <c r="W8392" s="90"/>
      <c r="X8392" s="90"/>
      <c r="Y8392" s="90"/>
    </row>
    <row r="8393" spans="1:25" ht="15" customHeight="1" x14ac:dyDescent="0.25">
      <c r="A8393" s="63" t="s">
        <v>2917</v>
      </c>
      <c r="B8393" s="63" t="s">
        <v>3</v>
      </c>
      <c r="C8393" s="63" t="s">
        <v>13</v>
      </c>
      <c r="D8393" s="63" t="s">
        <v>2919</v>
      </c>
      <c r="E8393" s="63" t="s">
        <v>104</v>
      </c>
      <c r="F8393" s="64" t="s">
        <v>1</v>
      </c>
      <c r="G8393" s="53" t="s">
        <v>1</v>
      </c>
      <c r="H8393" s="65" t="s">
        <v>105</v>
      </c>
      <c r="I8393" s="31">
        <f t="shared" ref="I8393:K8393" si="7783">SUM(I8412:I8416,I8394:I8408)</f>
        <v>63163922</v>
      </c>
      <c r="J8393" s="31">
        <f t="shared" si="7783"/>
        <v>51895100</v>
      </c>
      <c r="K8393" s="31">
        <f t="shared" si="7783"/>
        <v>25934846</v>
      </c>
      <c r="L8393" s="31">
        <f t="shared" si="7727"/>
        <v>13764446</v>
      </c>
      <c r="M8393" s="31">
        <f t="shared" ref="M8393" si="7784">SUM(M8412:M8416,M8394:M8408)</f>
        <v>5261602</v>
      </c>
      <c r="N8393" s="31">
        <f t="shared" ref="N8393:O8393" si="7785">SUM(N8412:N8416,N8394:N8408)</f>
        <v>4251422</v>
      </c>
      <c r="O8393" s="31">
        <f t="shared" si="7785"/>
        <v>4251422</v>
      </c>
      <c r="P8393" s="31">
        <f t="shared" si="7730"/>
        <v>39699292</v>
      </c>
      <c r="Q8393" s="31">
        <f t="shared" si="7731"/>
        <v>76.499114559948822</v>
      </c>
      <c r="R8393" s="94"/>
      <c r="S8393" s="94"/>
      <c r="T8393" s="94"/>
      <c r="U8393" s="94"/>
      <c r="V8393" s="94"/>
      <c r="W8393" s="94"/>
      <c r="X8393" s="94"/>
      <c r="Y8393" s="94"/>
    </row>
    <row r="8394" spans="1:25" ht="15" customHeight="1" x14ac:dyDescent="0.25">
      <c r="A8394" s="64" t="s">
        <v>2917</v>
      </c>
      <c r="B8394" s="64" t="s">
        <v>3</v>
      </c>
      <c r="C8394" s="64" t="s">
        <v>13</v>
      </c>
      <c r="D8394" s="64" t="s">
        <v>2919</v>
      </c>
      <c r="E8394" s="20" t="s">
        <v>106</v>
      </c>
      <c r="F8394" s="64" t="s">
        <v>2929</v>
      </c>
      <c r="G8394" s="53" t="s">
        <v>406</v>
      </c>
      <c r="H8394" s="53" t="s">
        <v>2930</v>
      </c>
      <c r="I8394" s="26">
        <v>29950000</v>
      </c>
      <c r="J8394" s="26">
        <v>29950000</v>
      </c>
      <c r="K8394" s="26">
        <v>14970000</v>
      </c>
      <c r="L8394" s="26">
        <f t="shared" si="7727"/>
        <v>7485000</v>
      </c>
      <c r="M8394" s="26">
        <v>2495000</v>
      </c>
      <c r="N8394" s="26">
        <v>2495000</v>
      </c>
      <c r="O8394" s="26">
        <v>2495000</v>
      </c>
      <c r="P8394" s="26">
        <f t="shared" si="7730"/>
        <v>22455000</v>
      </c>
      <c r="Q8394" s="26">
        <f t="shared" si="7731"/>
        <v>74.974958263772947</v>
      </c>
      <c r="R8394" s="90"/>
      <c r="S8394" s="90"/>
      <c r="T8394" s="90"/>
      <c r="U8394" s="90"/>
      <c r="V8394" s="90"/>
      <c r="W8394" s="90"/>
      <c r="X8394" s="90"/>
      <c r="Y8394" s="90"/>
    </row>
    <row r="8395" spans="1:25" ht="15" customHeight="1" x14ac:dyDescent="0.25">
      <c r="A8395" s="64" t="s">
        <v>2917</v>
      </c>
      <c r="B8395" s="64" t="s">
        <v>3</v>
      </c>
      <c r="C8395" s="64" t="s">
        <v>13</v>
      </c>
      <c r="D8395" s="64" t="s">
        <v>2919</v>
      </c>
      <c r="E8395" s="20" t="s">
        <v>106</v>
      </c>
      <c r="F8395" s="64" t="s">
        <v>2931</v>
      </c>
      <c r="G8395" s="53" t="s">
        <v>124</v>
      </c>
      <c r="H8395" s="53" t="s">
        <v>2932</v>
      </c>
      <c r="I8395" s="26">
        <v>15436100</v>
      </c>
      <c r="J8395" s="26">
        <v>4236100</v>
      </c>
      <c r="K8395" s="26">
        <v>2450000</v>
      </c>
      <c r="L8395" s="26">
        <f t="shared" si="7727"/>
        <v>1080000</v>
      </c>
      <c r="M8395" s="26">
        <v>360000</v>
      </c>
      <c r="N8395" s="26">
        <v>360000</v>
      </c>
      <c r="O8395" s="26">
        <v>360000</v>
      </c>
      <c r="P8395" s="26">
        <f t="shared" si="7730"/>
        <v>3530000</v>
      </c>
      <c r="Q8395" s="26">
        <f t="shared" si="7731"/>
        <v>83.331366115058657</v>
      </c>
      <c r="R8395" s="90"/>
      <c r="S8395" s="90"/>
      <c r="T8395" s="90"/>
      <c r="U8395" s="90"/>
      <c r="V8395" s="90"/>
      <c r="W8395" s="90"/>
      <c r="X8395" s="90"/>
      <c r="Y8395" s="90"/>
    </row>
    <row r="8396" spans="1:25" ht="22.5" customHeight="1" x14ac:dyDescent="0.25">
      <c r="A8396" s="64" t="s">
        <v>2917</v>
      </c>
      <c r="B8396" s="64" t="s">
        <v>3</v>
      </c>
      <c r="C8396" s="64" t="s">
        <v>13</v>
      </c>
      <c r="D8396" s="64" t="s">
        <v>2919</v>
      </c>
      <c r="E8396" s="20" t="s">
        <v>106</v>
      </c>
      <c r="F8396" s="64" t="s">
        <v>2933</v>
      </c>
      <c r="G8396" s="53" t="s">
        <v>124</v>
      </c>
      <c r="H8396" s="53" t="s">
        <v>2934</v>
      </c>
      <c r="I8396" s="26">
        <v>1000000</v>
      </c>
      <c r="J8396" s="26">
        <v>1000000</v>
      </c>
      <c r="K8396" s="26">
        <v>36600</v>
      </c>
      <c r="L8396" s="26">
        <f t="shared" si="7727"/>
        <v>888780</v>
      </c>
      <c r="M8396" s="26">
        <v>874580</v>
      </c>
      <c r="N8396" s="26">
        <v>7100</v>
      </c>
      <c r="O8396" s="26">
        <v>7100</v>
      </c>
      <c r="P8396" s="26">
        <f t="shared" si="7730"/>
        <v>925380</v>
      </c>
      <c r="Q8396" s="26">
        <f t="shared" si="7731"/>
        <v>92.537999999999997</v>
      </c>
      <c r="R8396" s="90"/>
      <c r="S8396" s="90"/>
      <c r="T8396" s="90"/>
      <c r="U8396" s="90"/>
      <c r="V8396" s="90"/>
      <c r="W8396" s="90"/>
      <c r="X8396" s="90"/>
      <c r="Y8396" s="90"/>
    </row>
    <row r="8397" spans="1:25" ht="15" customHeight="1" x14ac:dyDescent="0.25">
      <c r="A8397" s="64" t="s">
        <v>2917</v>
      </c>
      <c r="B8397" s="64" t="s">
        <v>3</v>
      </c>
      <c r="C8397" s="64" t="s">
        <v>13</v>
      </c>
      <c r="D8397" s="64" t="s">
        <v>2919</v>
      </c>
      <c r="E8397" s="20" t="s">
        <v>106</v>
      </c>
      <c r="F8397" s="64" t="s">
        <v>2935</v>
      </c>
      <c r="G8397" s="53" t="s">
        <v>124</v>
      </c>
      <c r="H8397" s="53" t="s">
        <v>2936</v>
      </c>
      <c r="I8397" s="26">
        <v>13603950</v>
      </c>
      <c r="J8397" s="26">
        <v>13603950</v>
      </c>
      <c r="K8397" s="26">
        <v>6922500</v>
      </c>
      <c r="L8397" s="26">
        <f t="shared" si="7727"/>
        <v>3345000</v>
      </c>
      <c r="M8397" s="26">
        <v>1115000</v>
      </c>
      <c r="N8397" s="26">
        <v>1115000</v>
      </c>
      <c r="O8397" s="26">
        <v>1115000</v>
      </c>
      <c r="P8397" s="26">
        <f t="shared" si="7730"/>
        <v>10267500</v>
      </c>
      <c r="Q8397" s="26">
        <f t="shared" si="7731"/>
        <v>75.474402655111192</v>
      </c>
      <c r="R8397" s="90"/>
      <c r="S8397" s="90"/>
      <c r="T8397" s="90"/>
      <c r="U8397" s="90"/>
      <c r="V8397" s="90"/>
      <c r="W8397" s="90"/>
      <c r="X8397" s="90"/>
      <c r="Y8397" s="90"/>
    </row>
    <row r="8398" spans="1:25" ht="15" customHeight="1" x14ac:dyDescent="0.25">
      <c r="A8398" s="64" t="s">
        <v>2917</v>
      </c>
      <c r="B8398" s="64" t="s">
        <v>3</v>
      </c>
      <c r="C8398" s="64" t="s">
        <v>13</v>
      </c>
      <c r="D8398" s="64" t="s">
        <v>2919</v>
      </c>
      <c r="E8398" s="20" t="s">
        <v>106</v>
      </c>
      <c r="F8398" s="64" t="s">
        <v>2937</v>
      </c>
      <c r="G8398" s="53" t="s">
        <v>124</v>
      </c>
      <c r="H8398" s="53" t="s">
        <v>2938</v>
      </c>
      <c r="I8398" s="26">
        <v>932050</v>
      </c>
      <c r="J8398" s="26">
        <v>932050</v>
      </c>
      <c r="K8398" s="26">
        <v>466024</v>
      </c>
      <c r="L8398" s="26">
        <f t="shared" si="7727"/>
        <v>233020</v>
      </c>
      <c r="M8398" s="26">
        <v>233020</v>
      </c>
      <c r="N8398" s="26"/>
      <c r="O8398" s="26"/>
      <c r="P8398" s="26">
        <f t="shared" si="7730"/>
        <v>699044</v>
      </c>
      <c r="Q8398" s="26">
        <f t="shared" si="7731"/>
        <v>75.000697387479207</v>
      </c>
      <c r="R8398" s="90"/>
      <c r="S8398" s="90"/>
      <c r="T8398" s="90"/>
      <c r="U8398" s="90"/>
      <c r="V8398" s="90"/>
      <c r="W8398" s="90"/>
      <c r="X8398" s="90"/>
      <c r="Y8398" s="90"/>
    </row>
    <row r="8399" spans="1:25" ht="15" customHeight="1" x14ac:dyDescent="0.25">
      <c r="A8399" s="64" t="s">
        <v>2917</v>
      </c>
      <c r="B8399" s="64" t="s">
        <v>3</v>
      </c>
      <c r="C8399" s="64" t="s">
        <v>13</v>
      </c>
      <c r="D8399" s="64" t="s">
        <v>2919</v>
      </c>
      <c r="E8399" s="20" t="s">
        <v>106</v>
      </c>
      <c r="F8399" s="64" t="s">
        <v>2939</v>
      </c>
      <c r="G8399" s="53" t="s">
        <v>124</v>
      </c>
      <c r="H8399" s="53" t="s">
        <v>2940</v>
      </c>
      <c r="I8399" s="26">
        <v>440000</v>
      </c>
      <c r="J8399" s="26">
        <v>440000</v>
      </c>
      <c r="K8399" s="26">
        <v>214980</v>
      </c>
      <c r="L8399" s="26">
        <f t="shared" si="7727"/>
        <v>112650</v>
      </c>
      <c r="M8399" s="26">
        <v>37550</v>
      </c>
      <c r="N8399" s="26">
        <v>37550</v>
      </c>
      <c r="O8399" s="26">
        <v>37550</v>
      </c>
      <c r="P8399" s="26">
        <f t="shared" si="7730"/>
        <v>327630</v>
      </c>
      <c r="Q8399" s="26">
        <f t="shared" si="7731"/>
        <v>74.461363636363629</v>
      </c>
      <c r="R8399" s="90"/>
      <c r="S8399" s="90"/>
      <c r="T8399" s="90"/>
      <c r="U8399" s="90"/>
      <c r="V8399" s="90"/>
      <c r="W8399" s="90"/>
      <c r="X8399" s="90"/>
      <c r="Y8399" s="90"/>
    </row>
    <row r="8400" spans="1:25" ht="15" customHeight="1" x14ac:dyDescent="0.25">
      <c r="A8400" s="64" t="s">
        <v>2917</v>
      </c>
      <c r="B8400" s="64" t="s">
        <v>3</v>
      </c>
      <c r="C8400" s="64" t="s">
        <v>13</v>
      </c>
      <c r="D8400" s="64" t="s">
        <v>2919</v>
      </c>
      <c r="E8400" s="20" t="s">
        <v>106</v>
      </c>
      <c r="F8400" s="64" t="s">
        <v>2941</v>
      </c>
      <c r="G8400" s="53" t="s">
        <v>124</v>
      </c>
      <c r="H8400" s="53" t="s">
        <v>2942</v>
      </c>
      <c r="I8400" s="26">
        <v>310000</v>
      </c>
      <c r="J8400" s="26">
        <v>310000</v>
      </c>
      <c r="K8400" s="26">
        <v>154980</v>
      </c>
      <c r="L8400" s="26">
        <f t="shared" ref="L8400:L8462" si="7786">SUM(M8400:O8400)</f>
        <v>77490</v>
      </c>
      <c r="M8400" s="26">
        <v>25830</v>
      </c>
      <c r="N8400" s="26">
        <v>25830</v>
      </c>
      <c r="O8400" s="26">
        <v>25830</v>
      </c>
      <c r="P8400" s="26">
        <f t="shared" ref="P8400:P8462" si="7787">K8400+L8400</f>
        <v>232470</v>
      </c>
      <c r="Q8400" s="26">
        <f t="shared" ref="Q8400:Q8462" si="7788">IF(J8400=0,"-",P8400/J8400*100)</f>
        <v>74.99032258064517</v>
      </c>
      <c r="R8400" s="90"/>
      <c r="S8400" s="90"/>
      <c r="T8400" s="90"/>
      <c r="U8400" s="90"/>
      <c r="V8400" s="90"/>
      <c r="W8400" s="90"/>
      <c r="X8400" s="90"/>
      <c r="Y8400" s="90"/>
    </row>
    <row r="8401" spans="1:27" ht="22.5" customHeight="1" x14ac:dyDescent="0.25">
      <c r="A8401" s="64" t="s">
        <v>2917</v>
      </c>
      <c r="B8401" s="64" t="s">
        <v>3</v>
      </c>
      <c r="C8401" s="64" t="s">
        <v>13</v>
      </c>
      <c r="D8401" s="64" t="s">
        <v>2919</v>
      </c>
      <c r="E8401" s="20" t="s">
        <v>106</v>
      </c>
      <c r="F8401" s="64" t="s">
        <v>2943</v>
      </c>
      <c r="G8401" s="53" t="s">
        <v>124</v>
      </c>
      <c r="H8401" s="53" t="s">
        <v>2944</v>
      </c>
      <c r="I8401" s="26">
        <v>48700</v>
      </c>
      <c r="J8401" s="26">
        <v>48700</v>
      </c>
      <c r="K8401" s="26">
        <v>24312</v>
      </c>
      <c r="L8401" s="26">
        <f t="shared" si="7786"/>
        <v>12156</v>
      </c>
      <c r="M8401" s="26">
        <v>4052</v>
      </c>
      <c r="N8401" s="26">
        <v>4052</v>
      </c>
      <c r="O8401" s="26">
        <v>4052</v>
      </c>
      <c r="P8401" s="26">
        <f t="shared" si="7787"/>
        <v>36468</v>
      </c>
      <c r="Q8401" s="26">
        <f t="shared" si="7788"/>
        <v>74.882956878850109</v>
      </c>
      <c r="R8401" s="90"/>
      <c r="S8401" s="90"/>
      <c r="T8401" s="90"/>
      <c r="U8401" s="90"/>
      <c r="V8401" s="90"/>
      <c r="W8401" s="90"/>
      <c r="X8401" s="90"/>
      <c r="Y8401" s="90"/>
    </row>
    <row r="8402" spans="1:27" ht="15" customHeight="1" x14ac:dyDescent="0.25">
      <c r="A8402" s="64" t="s">
        <v>2917</v>
      </c>
      <c r="B8402" s="64" t="s">
        <v>3</v>
      </c>
      <c r="C8402" s="64" t="s">
        <v>13</v>
      </c>
      <c r="D8402" s="64" t="s">
        <v>2919</v>
      </c>
      <c r="E8402" s="20" t="s">
        <v>106</v>
      </c>
      <c r="F8402" s="64" t="s">
        <v>2945</v>
      </c>
      <c r="G8402" s="53" t="s">
        <v>124</v>
      </c>
      <c r="H8402" s="53" t="s">
        <v>2946</v>
      </c>
      <c r="I8402" s="26">
        <v>27000</v>
      </c>
      <c r="J8402" s="26">
        <v>27000</v>
      </c>
      <c r="K8402" s="26">
        <v>13500</v>
      </c>
      <c r="L8402" s="26">
        <f t="shared" si="7786"/>
        <v>6750</v>
      </c>
      <c r="M8402" s="26">
        <v>2250</v>
      </c>
      <c r="N8402" s="26">
        <v>2250</v>
      </c>
      <c r="O8402" s="26">
        <v>2250</v>
      </c>
      <c r="P8402" s="26">
        <f t="shared" si="7787"/>
        <v>20250</v>
      </c>
      <c r="Q8402" s="26">
        <f t="shared" si="7788"/>
        <v>75</v>
      </c>
      <c r="R8402" s="90"/>
      <c r="S8402" s="90"/>
      <c r="T8402" s="90"/>
      <c r="U8402" s="90"/>
      <c r="V8402" s="90"/>
      <c r="W8402" s="90"/>
      <c r="X8402" s="90"/>
      <c r="Y8402" s="90"/>
    </row>
    <row r="8403" spans="1:27" ht="22.5" customHeight="1" x14ac:dyDescent="0.25">
      <c r="A8403" s="64" t="s">
        <v>2917</v>
      </c>
      <c r="B8403" s="64" t="s">
        <v>3</v>
      </c>
      <c r="C8403" s="64" t="s">
        <v>13</v>
      </c>
      <c r="D8403" s="64" t="s">
        <v>2919</v>
      </c>
      <c r="E8403" s="20" t="s">
        <v>106</v>
      </c>
      <c r="F8403" s="64" t="s">
        <v>2947</v>
      </c>
      <c r="G8403" s="53" t="s">
        <v>124</v>
      </c>
      <c r="H8403" s="53" t="s">
        <v>2948</v>
      </c>
      <c r="I8403" s="26">
        <v>50000</v>
      </c>
      <c r="J8403" s="26">
        <v>50000</v>
      </c>
      <c r="K8403" s="26">
        <v>20000</v>
      </c>
      <c r="L8403" s="26">
        <f t="shared" si="7786"/>
        <v>30000</v>
      </c>
      <c r="M8403" s="26">
        <v>10000</v>
      </c>
      <c r="N8403" s="26">
        <v>10000</v>
      </c>
      <c r="O8403" s="26">
        <v>10000</v>
      </c>
      <c r="P8403" s="26">
        <f t="shared" si="7787"/>
        <v>50000</v>
      </c>
      <c r="Q8403" s="26">
        <f t="shared" si="7788"/>
        <v>100</v>
      </c>
      <c r="R8403" s="90"/>
      <c r="S8403" s="90"/>
      <c r="T8403" s="90"/>
      <c r="U8403" s="90"/>
      <c r="V8403" s="90"/>
      <c r="W8403" s="90"/>
      <c r="X8403" s="90"/>
      <c r="Y8403" s="90"/>
    </row>
    <row r="8404" spans="1:27" ht="33.75" customHeight="1" x14ac:dyDescent="0.25">
      <c r="A8404" s="64" t="s">
        <v>2917</v>
      </c>
      <c r="B8404" s="64" t="s">
        <v>3</v>
      </c>
      <c r="C8404" s="64" t="s">
        <v>13</v>
      </c>
      <c r="D8404" s="64" t="s">
        <v>2919</v>
      </c>
      <c r="E8404" s="20" t="s">
        <v>106</v>
      </c>
      <c r="F8404" s="64" t="s">
        <v>2949</v>
      </c>
      <c r="G8404" s="53" t="s">
        <v>124</v>
      </c>
      <c r="H8404" s="53" t="s">
        <v>2950</v>
      </c>
      <c r="I8404" s="26">
        <v>8200</v>
      </c>
      <c r="J8404" s="26">
        <v>8200</v>
      </c>
      <c r="K8404" s="26">
        <v>3900</v>
      </c>
      <c r="L8404" s="26">
        <f t="shared" si="7786"/>
        <v>1950</v>
      </c>
      <c r="M8404" s="26">
        <v>650</v>
      </c>
      <c r="N8404" s="26">
        <v>650</v>
      </c>
      <c r="O8404" s="26">
        <v>650</v>
      </c>
      <c r="P8404" s="26">
        <f t="shared" si="7787"/>
        <v>5850</v>
      </c>
      <c r="Q8404" s="26">
        <f t="shared" si="7788"/>
        <v>71.341463414634148</v>
      </c>
      <c r="R8404" s="90"/>
      <c r="S8404" s="90"/>
      <c r="T8404" s="90"/>
      <c r="U8404" s="90"/>
      <c r="V8404" s="90"/>
      <c r="W8404" s="90"/>
      <c r="X8404" s="90"/>
      <c r="Y8404" s="90"/>
    </row>
    <row r="8405" spans="1:27" ht="15" customHeight="1" x14ac:dyDescent="0.25">
      <c r="A8405" s="64" t="s">
        <v>2917</v>
      </c>
      <c r="B8405" s="64" t="s">
        <v>3</v>
      </c>
      <c r="C8405" s="64" t="s">
        <v>13</v>
      </c>
      <c r="D8405" s="64" t="s">
        <v>2919</v>
      </c>
      <c r="E8405" s="20" t="s">
        <v>106</v>
      </c>
      <c r="F8405" s="64" t="s">
        <v>2951</v>
      </c>
      <c r="G8405" s="53" t="s">
        <v>406</v>
      </c>
      <c r="H8405" s="53" t="s">
        <v>2952</v>
      </c>
      <c r="I8405" s="26">
        <v>215900</v>
      </c>
      <c r="J8405" s="26">
        <v>215900</v>
      </c>
      <c r="K8405" s="26">
        <v>131460</v>
      </c>
      <c r="L8405" s="26">
        <f t="shared" si="7786"/>
        <v>45000</v>
      </c>
      <c r="M8405" s="26">
        <v>15000</v>
      </c>
      <c r="N8405" s="26">
        <v>15000</v>
      </c>
      <c r="O8405" s="26">
        <v>15000</v>
      </c>
      <c r="P8405" s="26">
        <f t="shared" si="7787"/>
        <v>176460</v>
      </c>
      <c r="Q8405" s="26">
        <f t="shared" si="7788"/>
        <v>81.732283464566919</v>
      </c>
      <c r="R8405" s="90"/>
      <c r="S8405" s="90"/>
      <c r="T8405" s="90"/>
      <c r="U8405" s="90"/>
      <c r="V8405" s="90"/>
      <c r="W8405" s="90"/>
      <c r="X8405" s="90"/>
      <c r="Y8405" s="90"/>
    </row>
    <row r="8406" spans="1:27" ht="15" customHeight="1" x14ac:dyDescent="0.25">
      <c r="A8406" s="64" t="s">
        <v>2917</v>
      </c>
      <c r="B8406" s="64" t="s">
        <v>3</v>
      </c>
      <c r="C8406" s="64" t="s">
        <v>13</v>
      </c>
      <c r="D8406" s="64" t="s">
        <v>2919</v>
      </c>
      <c r="E8406" s="20" t="s">
        <v>106</v>
      </c>
      <c r="F8406" s="64" t="s">
        <v>2953</v>
      </c>
      <c r="G8406" s="53" t="s">
        <v>124</v>
      </c>
      <c r="H8406" s="53" t="s">
        <v>2954</v>
      </c>
      <c r="I8406" s="26">
        <v>100</v>
      </c>
      <c r="J8406" s="26">
        <v>100</v>
      </c>
      <c r="K8406" s="26">
        <v>60</v>
      </c>
      <c r="L8406" s="26">
        <f t="shared" si="7786"/>
        <v>0</v>
      </c>
      <c r="M8406" s="26"/>
      <c r="N8406" s="26"/>
      <c r="O8406" s="26"/>
      <c r="P8406" s="26">
        <f t="shared" si="7787"/>
        <v>60</v>
      </c>
      <c r="Q8406" s="26">
        <f t="shared" si="7788"/>
        <v>60</v>
      </c>
      <c r="R8406" s="90"/>
      <c r="S8406" s="90"/>
      <c r="T8406" s="90"/>
      <c r="U8406" s="90"/>
      <c r="V8406" s="90"/>
      <c r="W8406" s="90"/>
      <c r="X8406" s="90"/>
      <c r="Y8406" s="90"/>
    </row>
    <row r="8407" spans="1:27" ht="15" customHeight="1" x14ac:dyDescent="0.25">
      <c r="A8407" s="64" t="s">
        <v>2917</v>
      </c>
      <c r="B8407" s="64" t="s">
        <v>3</v>
      </c>
      <c r="C8407" s="64" t="s">
        <v>13</v>
      </c>
      <c r="D8407" s="64" t="s">
        <v>2919</v>
      </c>
      <c r="E8407" s="20" t="s">
        <v>106</v>
      </c>
      <c r="F8407" s="64" t="s">
        <v>2955</v>
      </c>
      <c r="G8407" s="53" t="s">
        <v>124</v>
      </c>
      <c r="H8407" s="53" t="s">
        <v>2956</v>
      </c>
      <c r="I8407" s="26">
        <v>125500</v>
      </c>
      <c r="J8407" s="26">
        <v>125500</v>
      </c>
      <c r="K8407" s="26">
        <v>65550</v>
      </c>
      <c r="L8407" s="26">
        <f t="shared" si="7786"/>
        <v>36000</v>
      </c>
      <c r="M8407" s="26">
        <v>12000</v>
      </c>
      <c r="N8407" s="26">
        <v>12000</v>
      </c>
      <c r="O8407" s="26">
        <v>12000</v>
      </c>
      <c r="P8407" s="26">
        <f t="shared" si="7787"/>
        <v>101550</v>
      </c>
      <c r="Q8407" s="26">
        <f t="shared" si="7788"/>
        <v>80.916334661354583</v>
      </c>
      <c r="R8407" s="90"/>
      <c r="S8407" s="90"/>
      <c r="T8407" s="90"/>
      <c r="U8407" s="90"/>
      <c r="V8407" s="90"/>
      <c r="W8407" s="90"/>
      <c r="X8407" s="90"/>
      <c r="Y8407" s="90"/>
    </row>
    <row r="8408" spans="1:27" ht="15" customHeight="1" thickBot="1" x14ac:dyDescent="0.3">
      <c r="A8408" s="64" t="s">
        <v>2917</v>
      </c>
      <c r="B8408" s="64" t="s">
        <v>3</v>
      </c>
      <c r="C8408" s="64" t="s">
        <v>13</v>
      </c>
      <c r="D8408" s="64" t="s">
        <v>2919</v>
      </c>
      <c r="E8408" s="20" t="s">
        <v>106</v>
      </c>
      <c r="F8408" s="64" t="s">
        <v>2957</v>
      </c>
      <c r="G8408" s="53" t="s">
        <v>124</v>
      </c>
      <c r="H8408" s="53" t="s">
        <v>2958</v>
      </c>
      <c r="I8408" s="26">
        <v>80000</v>
      </c>
      <c r="J8408" s="26">
        <v>80000</v>
      </c>
      <c r="K8408" s="26">
        <v>40020</v>
      </c>
      <c r="L8408" s="26">
        <f t="shared" si="7786"/>
        <v>20010</v>
      </c>
      <c r="M8408" s="26">
        <v>6670</v>
      </c>
      <c r="N8408" s="26">
        <v>6670</v>
      </c>
      <c r="O8408" s="26">
        <v>6670</v>
      </c>
      <c r="P8408" s="26">
        <f t="shared" si="7787"/>
        <v>60030</v>
      </c>
      <c r="Q8408" s="26">
        <f t="shared" si="7788"/>
        <v>75.037499999999994</v>
      </c>
      <c r="R8408" s="90"/>
      <c r="S8408" s="90"/>
      <c r="T8408" s="90"/>
      <c r="U8408" s="90"/>
      <c r="V8408" s="90"/>
      <c r="W8408" s="90"/>
      <c r="X8408" s="90"/>
      <c r="Y8408" s="90"/>
    </row>
    <row r="8409" spans="1:27" s="2" customFormat="1" ht="45.75" customHeight="1" thickBot="1" x14ac:dyDescent="0.3">
      <c r="A8409" s="28" t="s">
        <v>4</v>
      </c>
      <c r="B8409" s="28" t="s">
        <v>5</v>
      </c>
      <c r="C8409" s="28" t="s">
        <v>6</v>
      </c>
      <c r="D8409" s="57" t="s">
        <v>1</v>
      </c>
      <c r="E8409" s="28" t="s">
        <v>7</v>
      </c>
      <c r="F8409" s="28" t="s">
        <v>8</v>
      </c>
      <c r="G8409" s="28" t="s">
        <v>9</v>
      </c>
      <c r="H8409" s="28" t="s">
        <v>10</v>
      </c>
      <c r="I8409" s="109" t="s">
        <v>3984</v>
      </c>
      <c r="J8409" s="109" t="s">
        <v>11</v>
      </c>
      <c r="K8409" s="109" t="s">
        <v>3989</v>
      </c>
      <c r="L8409" s="109" t="s">
        <v>3985</v>
      </c>
      <c r="M8409" s="109" t="s">
        <v>4027</v>
      </c>
      <c r="N8409" s="109" t="s">
        <v>3988</v>
      </c>
      <c r="O8409" s="109" t="s">
        <v>3986</v>
      </c>
      <c r="P8409" s="109" t="s">
        <v>3987</v>
      </c>
      <c r="Q8409" s="109" t="s">
        <v>3695</v>
      </c>
      <c r="R8409" s="91"/>
      <c r="S8409" s="91"/>
      <c r="T8409" s="91"/>
      <c r="U8409" s="91"/>
      <c r="V8409" s="91"/>
      <c r="W8409" s="91"/>
      <c r="X8409" s="91"/>
      <c r="Y8409" s="91"/>
      <c r="AA8409" s="4"/>
    </row>
    <row r="8410" spans="1:27" s="2" customFormat="1" ht="15" customHeight="1" x14ac:dyDescent="0.25">
      <c r="A8410" s="58" t="s">
        <v>1</v>
      </c>
      <c r="B8410" s="58" t="s">
        <v>1</v>
      </c>
      <c r="C8410" s="58" t="s">
        <v>1</v>
      </c>
      <c r="D8410" s="59" t="s">
        <v>1</v>
      </c>
      <c r="E8410" s="59" t="s">
        <v>1</v>
      </c>
      <c r="F8410" s="60" t="s">
        <v>1</v>
      </c>
      <c r="G8410" s="61" t="s">
        <v>1</v>
      </c>
      <c r="H8410" s="62" t="s">
        <v>1</v>
      </c>
      <c r="I8410" s="29">
        <v>1</v>
      </c>
      <c r="J8410" s="29">
        <v>2</v>
      </c>
      <c r="K8410" s="29">
        <v>3</v>
      </c>
      <c r="L8410" s="29" t="s">
        <v>3478</v>
      </c>
      <c r="M8410" s="29">
        <v>5</v>
      </c>
      <c r="N8410" s="29">
        <v>6</v>
      </c>
      <c r="O8410" s="29">
        <v>7</v>
      </c>
      <c r="P8410" s="29" t="s">
        <v>3696</v>
      </c>
      <c r="Q8410" s="29">
        <v>9</v>
      </c>
      <c r="R8410" s="92"/>
      <c r="S8410" s="92"/>
      <c r="T8410" s="92"/>
      <c r="U8410" s="92"/>
      <c r="V8410" s="92"/>
      <c r="W8410" s="92"/>
      <c r="X8410" s="92"/>
      <c r="Y8410" s="92"/>
      <c r="AA8410" s="4"/>
    </row>
    <row r="8411" spans="1:27" s="2" customFormat="1" ht="22.5" customHeight="1" x14ac:dyDescent="0.25">
      <c r="A8411" s="63" t="s">
        <v>2917</v>
      </c>
      <c r="B8411" s="63" t="s">
        <v>3</v>
      </c>
      <c r="C8411" s="64" t="s">
        <v>13</v>
      </c>
      <c r="D8411" s="64" t="s">
        <v>2919</v>
      </c>
      <c r="E8411" s="65" t="s">
        <v>1</v>
      </c>
      <c r="F8411" s="65" t="s">
        <v>1</v>
      </c>
      <c r="G8411" s="65" t="s">
        <v>1</v>
      </c>
      <c r="H8411" s="65" t="s">
        <v>3968</v>
      </c>
      <c r="I8411" s="26">
        <v>0</v>
      </c>
      <c r="J8411" s="26" t="s">
        <v>1</v>
      </c>
      <c r="K8411" s="26">
        <v>0</v>
      </c>
      <c r="L8411" s="26"/>
      <c r="M8411" s="26"/>
      <c r="N8411" s="26"/>
      <c r="O8411" s="26"/>
      <c r="P8411" s="26"/>
      <c r="Q8411" s="26"/>
      <c r="R8411" s="90"/>
      <c r="S8411" s="90"/>
      <c r="T8411" s="90"/>
      <c r="U8411" s="90"/>
      <c r="V8411" s="90"/>
      <c r="W8411" s="90"/>
      <c r="X8411" s="90"/>
      <c r="Y8411" s="90"/>
      <c r="AA8411" s="4"/>
    </row>
    <row r="8412" spans="1:27" ht="15" customHeight="1" x14ac:dyDescent="0.25">
      <c r="A8412" s="64" t="s">
        <v>2917</v>
      </c>
      <c r="B8412" s="64" t="s">
        <v>3</v>
      </c>
      <c r="C8412" s="64" t="s">
        <v>13</v>
      </c>
      <c r="D8412" s="64" t="s">
        <v>2919</v>
      </c>
      <c r="E8412" s="20" t="s">
        <v>106</v>
      </c>
      <c r="F8412" s="64" t="s">
        <v>2959</v>
      </c>
      <c r="G8412" s="53" t="s">
        <v>124</v>
      </c>
      <c r="H8412" s="53" t="s">
        <v>2960</v>
      </c>
      <c r="I8412" s="26">
        <v>701600</v>
      </c>
      <c r="J8412" s="26">
        <v>701600</v>
      </c>
      <c r="K8412" s="26">
        <v>420960</v>
      </c>
      <c r="L8412" s="26">
        <f t="shared" si="7786"/>
        <v>280640</v>
      </c>
      <c r="M8412" s="26"/>
      <c r="N8412" s="26">
        <v>140320</v>
      </c>
      <c r="O8412" s="26">
        <v>140320</v>
      </c>
      <c r="P8412" s="26">
        <f t="shared" si="7787"/>
        <v>701600</v>
      </c>
      <c r="Q8412" s="26">
        <f t="shared" si="7788"/>
        <v>100</v>
      </c>
      <c r="R8412" s="90"/>
      <c r="S8412" s="90"/>
      <c r="T8412" s="90"/>
      <c r="U8412" s="90"/>
      <c r="V8412" s="90"/>
      <c r="W8412" s="90"/>
      <c r="X8412" s="90"/>
      <c r="Y8412" s="90"/>
    </row>
    <row r="8413" spans="1:27" ht="15" customHeight="1" x14ac:dyDescent="0.25">
      <c r="A8413" s="64" t="s">
        <v>2917</v>
      </c>
      <c r="B8413" s="64" t="s">
        <v>3</v>
      </c>
      <c r="C8413" s="64" t="s">
        <v>13</v>
      </c>
      <c r="D8413" s="64" t="s">
        <v>2919</v>
      </c>
      <c r="E8413" s="20" t="s">
        <v>106</v>
      </c>
      <c r="F8413" s="64" t="s">
        <v>2961</v>
      </c>
      <c r="G8413" s="53" t="s">
        <v>124</v>
      </c>
      <c r="H8413" s="53" t="s">
        <v>2962</v>
      </c>
      <c r="I8413" s="26">
        <v>36000</v>
      </c>
      <c r="J8413" s="26">
        <v>36000</v>
      </c>
      <c r="K8413" s="26">
        <v>0</v>
      </c>
      <c r="L8413" s="26">
        <f t="shared" si="7786"/>
        <v>18000</v>
      </c>
      <c r="M8413" s="26">
        <v>6000</v>
      </c>
      <c r="N8413" s="26">
        <v>6000</v>
      </c>
      <c r="O8413" s="26">
        <v>6000</v>
      </c>
      <c r="P8413" s="26">
        <f t="shared" si="7787"/>
        <v>18000</v>
      </c>
      <c r="Q8413" s="26">
        <f t="shared" si="7788"/>
        <v>50</v>
      </c>
      <c r="R8413" s="90"/>
      <c r="S8413" s="90"/>
      <c r="T8413" s="90"/>
      <c r="U8413" s="90"/>
      <c r="V8413" s="90"/>
      <c r="W8413" s="90"/>
      <c r="X8413" s="90"/>
      <c r="Y8413" s="90"/>
    </row>
    <row r="8414" spans="1:27" s="15" customFormat="1" ht="15" customHeight="1" x14ac:dyDescent="0.25">
      <c r="A8414" s="79" t="s">
        <v>2917</v>
      </c>
      <c r="B8414" s="79" t="s">
        <v>3</v>
      </c>
      <c r="C8414" s="79" t="s">
        <v>13</v>
      </c>
      <c r="D8414" s="79" t="s">
        <v>2919</v>
      </c>
      <c r="E8414" s="80" t="s">
        <v>106</v>
      </c>
      <c r="F8414" s="79" t="s">
        <v>2963</v>
      </c>
      <c r="G8414" s="81" t="s">
        <v>406</v>
      </c>
      <c r="H8414" s="81" t="s">
        <v>3730</v>
      </c>
      <c r="I8414" s="36">
        <v>68822</v>
      </c>
      <c r="J8414" s="36">
        <v>0</v>
      </c>
      <c r="K8414" s="36">
        <v>0</v>
      </c>
      <c r="L8414" s="36">
        <f t="shared" si="7786"/>
        <v>0</v>
      </c>
      <c r="M8414" s="36"/>
      <c r="N8414" s="36"/>
      <c r="O8414" s="36"/>
      <c r="P8414" s="36">
        <f t="shared" si="7787"/>
        <v>0</v>
      </c>
      <c r="Q8414" s="36" t="str">
        <f t="shared" si="7788"/>
        <v>-</v>
      </c>
      <c r="R8414" s="96"/>
      <c r="S8414" s="96"/>
      <c r="T8414" s="96"/>
      <c r="U8414" s="96"/>
      <c r="V8414" s="96"/>
      <c r="W8414" s="96"/>
      <c r="X8414" s="96"/>
      <c r="Y8414" s="96"/>
    </row>
    <row r="8415" spans="1:27" ht="15" customHeight="1" x14ac:dyDescent="0.25">
      <c r="A8415" s="64" t="s">
        <v>2917</v>
      </c>
      <c r="B8415" s="64" t="s">
        <v>3</v>
      </c>
      <c r="C8415" s="64" t="s">
        <v>13</v>
      </c>
      <c r="D8415" s="64" t="s">
        <v>2919</v>
      </c>
      <c r="E8415" s="20" t="s">
        <v>106</v>
      </c>
      <c r="F8415" s="64" t="s">
        <v>2964</v>
      </c>
      <c r="G8415" s="53" t="s">
        <v>124</v>
      </c>
      <c r="H8415" s="53" t="s">
        <v>2965</v>
      </c>
      <c r="I8415" s="26">
        <v>80000</v>
      </c>
      <c r="J8415" s="26">
        <v>80000</v>
      </c>
      <c r="K8415" s="26">
        <v>0</v>
      </c>
      <c r="L8415" s="26">
        <f t="shared" si="7786"/>
        <v>42000</v>
      </c>
      <c r="M8415" s="26">
        <v>14000</v>
      </c>
      <c r="N8415" s="26">
        <v>14000</v>
      </c>
      <c r="O8415" s="26">
        <v>14000</v>
      </c>
      <c r="P8415" s="26">
        <f t="shared" si="7787"/>
        <v>42000</v>
      </c>
      <c r="Q8415" s="26">
        <f t="shared" si="7788"/>
        <v>52.5</v>
      </c>
      <c r="R8415" s="90"/>
      <c r="S8415" s="90"/>
      <c r="T8415" s="90"/>
      <c r="U8415" s="90"/>
      <c r="V8415" s="90"/>
      <c r="W8415" s="90"/>
      <c r="X8415" s="90"/>
      <c r="Y8415" s="90"/>
    </row>
    <row r="8416" spans="1:27" s="17" customFormat="1" ht="15" customHeight="1" x14ac:dyDescent="0.25">
      <c r="A8416" s="44" t="s">
        <v>2917</v>
      </c>
      <c r="B8416" s="44" t="s">
        <v>3</v>
      </c>
      <c r="C8416" s="44" t="s">
        <v>13</v>
      </c>
      <c r="D8416" s="44" t="s">
        <v>2919</v>
      </c>
      <c r="E8416" s="45" t="s">
        <v>106</v>
      </c>
      <c r="F8416" s="44" t="s">
        <v>4008</v>
      </c>
      <c r="G8416" s="46" t="s">
        <v>124</v>
      </c>
      <c r="H8416" s="46" t="s">
        <v>3969</v>
      </c>
      <c r="I8416" s="35">
        <v>50000</v>
      </c>
      <c r="J8416" s="35">
        <v>50000</v>
      </c>
      <c r="K8416" s="35">
        <v>0</v>
      </c>
      <c r="L8416" s="35">
        <f t="shared" si="7786"/>
        <v>50000</v>
      </c>
      <c r="M8416" s="35">
        <v>50000</v>
      </c>
      <c r="N8416" s="35"/>
      <c r="O8416" s="35"/>
      <c r="P8416" s="35">
        <f t="shared" si="7787"/>
        <v>50000</v>
      </c>
      <c r="Q8416" s="35">
        <f t="shared" si="7788"/>
        <v>100</v>
      </c>
      <c r="R8416" s="95"/>
      <c r="S8416" s="95"/>
      <c r="T8416" s="95"/>
      <c r="U8416" s="95"/>
      <c r="V8416" s="95"/>
      <c r="W8416" s="95"/>
      <c r="X8416" s="95"/>
      <c r="Y8416" s="95"/>
    </row>
    <row r="8417" spans="1:25" ht="15" customHeight="1" x14ac:dyDescent="0.25">
      <c r="A8417" s="63" t="s">
        <v>2917</v>
      </c>
      <c r="B8417" s="63" t="s">
        <v>3</v>
      </c>
      <c r="C8417" s="63" t="s">
        <v>13</v>
      </c>
      <c r="D8417" s="63" t="s">
        <v>2919</v>
      </c>
      <c r="E8417" s="63" t="s">
        <v>59</v>
      </c>
      <c r="F8417" s="64" t="s">
        <v>1</v>
      </c>
      <c r="G8417" s="53" t="s">
        <v>1</v>
      </c>
      <c r="H8417" s="65" t="s">
        <v>60</v>
      </c>
      <c r="I8417" s="31">
        <f t="shared" ref="I8417:K8417" si="7789">SUM(I8418:I8441)</f>
        <v>4308000</v>
      </c>
      <c r="J8417" s="31">
        <f t="shared" si="7789"/>
        <v>4268000</v>
      </c>
      <c r="K8417" s="31">
        <f t="shared" si="7789"/>
        <v>1732792</v>
      </c>
      <c r="L8417" s="31">
        <f t="shared" si="7786"/>
        <v>1866296</v>
      </c>
      <c r="M8417" s="31">
        <f t="shared" ref="M8417" si="7790">SUM(M8418:M8441)</f>
        <v>1421932</v>
      </c>
      <c r="N8417" s="31">
        <f t="shared" ref="N8417:O8417" si="7791">SUM(N8418:N8441)</f>
        <v>221932</v>
      </c>
      <c r="O8417" s="31">
        <f t="shared" si="7791"/>
        <v>222432</v>
      </c>
      <c r="P8417" s="31">
        <f t="shared" si="7787"/>
        <v>3599088</v>
      </c>
      <c r="Q8417" s="31">
        <f t="shared" si="7788"/>
        <v>84.327272727272728</v>
      </c>
      <c r="R8417" s="94"/>
      <c r="S8417" s="94"/>
      <c r="T8417" s="94"/>
      <c r="U8417" s="94"/>
      <c r="V8417" s="94"/>
      <c r="W8417" s="94"/>
      <c r="X8417" s="94"/>
      <c r="Y8417" s="94"/>
    </row>
    <row r="8418" spans="1:25" ht="15" customHeight="1" x14ac:dyDescent="0.25">
      <c r="A8418" s="64" t="s">
        <v>2917</v>
      </c>
      <c r="B8418" s="64" t="s">
        <v>3</v>
      </c>
      <c r="C8418" s="64" t="s">
        <v>13</v>
      </c>
      <c r="D8418" s="64" t="s">
        <v>2919</v>
      </c>
      <c r="E8418" s="20" t="s">
        <v>61</v>
      </c>
      <c r="F8418" s="64" t="s">
        <v>2966</v>
      </c>
      <c r="G8418" s="53" t="s">
        <v>124</v>
      </c>
      <c r="H8418" s="53" t="s">
        <v>2967</v>
      </c>
      <c r="I8418" s="26">
        <v>64600</v>
      </c>
      <c r="J8418" s="26">
        <v>64600</v>
      </c>
      <c r="K8418" s="26">
        <v>32298</v>
      </c>
      <c r="L8418" s="26">
        <f t="shared" si="7786"/>
        <v>16149</v>
      </c>
      <c r="M8418" s="26">
        <v>5383</v>
      </c>
      <c r="N8418" s="26">
        <v>5383</v>
      </c>
      <c r="O8418" s="26">
        <v>5383</v>
      </c>
      <c r="P8418" s="26">
        <f t="shared" si="7787"/>
        <v>48447</v>
      </c>
      <c r="Q8418" s="26">
        <f t="shared" si="7788"/>
        <v>74.995356037151709</v>
      </c>
      <c r="R8418" s="90"/>
      <c r="S8418" s="90"/>
      <c r="T8418" s="90"/>
      <c r="U8418" s="90"/>
      <c r="V8418" s="90"/>
      <c r="W8418" s="90"/>
      <c r="X8418" s="90"/>
      <c r="Y8418" s="90"/>
    </row>
    <row r="8419" spans="1:25" ht="15" customHeight="1" x14ac:dyDescent="0.25">
      <c r="A8419" s="64" t="s">
        <v>2917</v>
      </c>
      <c r="B8419" s="64" t="s">
        <v>3</v>
      </c>
      <c r="C8419" s="64" t="s">
        <v>13</v>
      </c>
      <c r="D8419" s="64" t="s">
        <v>2919</v>
      </c>
      <c r="E8419" s="20" t="s">
        <v>61</v>
      </c>
      <c r="F8419" s="64" t="s">
        <v>2968</v>
      </c>
      <c r="G8419" s="53" t="s">
        <v>124</v>
      </c>
      <c r="H8419" s="53" t="s">
        <v>2969</v>
      </c>
      <c r="I8419" s="26">
        <v>49000</v>
      </c>
      <c r="J8419" s="26">
        <v>49000</v>
      </c>
      <c r="K8419" s="26">
        <v>24498</v>
      </c>
      <c r="L8419" s="26">
        <f t="shared" si="7786"/>
        <v>12249</v>
      </c>
      <c r="M8419" s="26">
        <v>4083</v>
      </c>
      <c r="N8419" s="26">
        <v>4083</v>
      </c>
      <c r="O8419" s="26">
        <v>4083</v>
      </c>
      <c r="P8419" s="26">
        <f t="shared" si="7787"/>
        <v>36747</v>
      </c>
      <c r="Q8419" s="26">
        <f t="shared" si="7788"/>
        <v>74.993877551020404</v>
      </c>
      <c r="R8419" s="90"/>
      <c r="S8419" s="90"/>
      <c r="T8419" s="90"/>
      <c r="U8419" s="90"/>
      <c r="V8419" s="90"/>
      <c r="W8419" s="90"/>
      <c r="X8419" s="90"/>
      <c r="Y8419" s="90"/>
    </row>
    <row r="8420" spans="1:25" ht="15" customHeight="1" x14ac:dyDescent="0.25">
      <c r="A8420" s="64" t="s">
        <v>2917</v>
      </c>
      <c r="B8420" s="64" t="s">
        <v>3</v>
      </c>
      <c r="C8420" s="64" t="s">
        <v>13</v>
      </c>
      <c r="D8420" s="64" t="s">
        <v>2919</v>
      </c>
      <c r="E8420" s="20" t="s">
        <v>61</v>
      </c>
      <c r="F8420" s="64" t="s">
        <v>2970</v>
      </c>
      <c r="G8420" s="53" t="s">
        <v>124</v>
      </c>
      <c r="H8420" s="53" t="s">
        <v>2971</v>
      </c>
      <c r="I8420" s="26">
        <v>46800</v>
      </c>
      <c r="J8420" s="26">
        <v>46800</v>
      </c>
      <c r="K8420" s="26">
        <v>23400</v>
      </c>
      <c r="L8420" s="26">
        <f t="shared" si="7786"/>
        <v>11700</v>
      </c>
      <c r="M8420" s="26">
        <v>3900</v>
      </c>
      <c r="N8420" s="26">
        <v>3900</v>
      </c>
      <c r="O8420" s="26">
        <v>3900</v>
      </c>
      <c r="P8420" s="26">
        <f t="shared" si="7787"/>
        <v>35100</v>
      </c>
      <c r="Q8420" s="26">
        <f t="shared" si="7788"/>
        <v>75</v>
      </c>
      <c r="R8420" s="90"/>
      <c r="S8420" s="90"/>
      <c r="T8420" s="90"/>
      <c r="U8420" s="90"/>
      <c r="V8420" s="90"/>
      <c r="W8420" s="90"/>
      <c r="X8420" s="90"/>
      <c r="Y8420" s="90"/>
    </row>
    <row r="8421" spans="1:25" ht="15" customHeight="1" x14ac:dyDescent="0.25">
      <c r="A8421" s="64" t="s">
        <v>2917</v>
      </c>
      <c r="B8421" s="64" t="s">
        <v>3</v>
      </c>
      <c r="C8421" s="64" t="s">
        <v>13</v>
      </c>
      <c r="D8421" s="64" t="s">
        <v>2919</v>
      </c>
      <c r="E8421" s="20" t="s">
        <v>61</v>
      </c>
      <c r="F8421" s="64" t="s">
        <v>2972</v>
      </c>
      <c r="G8421" s="53" t="s">
        <v>124</v>
      </c>
      <c r="H8421" s="53" t="s">
        <v>2973</v>
      </c>
      <c r="I8421" s="26">
        <v>50600</v>
      </c>
      <c r="J8421" s="26">
        <v>50600</v>
      </c>
      <c r="K8421" s="26">
        <v>25302</v>
      </c>
      <c r="L8421" s="26">
        <f t="shared" si="7786"/>
        <v>12651</v>
      </c>
      <c r="M8421" s="26">
        <v>4217</v>
      </c>
      <c r="N8421" s="26">
        <v>4217</v>
      </c>
      <c r="O8421" s="26">
        <v>4217</v>
      </c>
      <c r="P8421" s="26">
        <f t="shared" si="7787"/>
        <v>37953</v>
      </c>
      <c r="Q8421" s="26">
        <f t="shared" si="7788"/>
        <v>75.005928853754938</v>
      </c>
      <c r="R8421" s="90"/>
      <c r="S8421" s="90"/>
      <c r="T8421" s="90"/>
      <c r="U8421" s="90"/>
      <c r="V8421" s="90"/>
      <c r="W8421" s="90"/>
      <c r="X8421" s="90"/>
      <c r="Y8421" s="90"/>
    </row>
    <row r="8422" spans="1:25" ht="15" customHeight="1" x14ac:dyDescent="0.25">
      <c r="A8422" s="64" t="s">
        <v>2917</v>
      </c>
      <c r="B8422" s="64" t="s">
        <v>3</v>
      </c>
      <c r="C8422" s="64" t="s">
        <v>13</v>
      </c>
      <c r="D8422" s="64" t="s">
        <v>2919</v>
      </c>
      <c r="E8422" s="20" t="s">
        <v>61</v>
      </c>
      <c r="F8422" s="64" t="s">
        <v>2974</v>
      </c>
      <c r="G8422" s="53" t="s">
        <v>124</v>
      </c>
      <c r="H8422" s="53" t="s">
        <v>2975</v>
      </c>
      <c r="I8422" s="26">
        <v>57600</v>
      </c>
      <c r="J8422" s="26">
        <v>57600</v>
      </c>
      <c r="K8422" s="26">
        <v>28800</v>
      </c>
      <c r="L8422" s="26">
        <f t="shared" si="7786"/>
        <v>14400</v>
      </c>
      <c r="M8422" s="26">
        <v>4800</v>
      </c>
      <c r="N8422" s="26">
        <v>4800</v>
      </c>
      <c r="O8422" s="26">
        <v>4800</v>
      </c>
      <c r="P8422" s="26">
        <f t="shared" si="7787"/>
        <v>43200</v>
      </c>
      <c r="Q8422" s="26">
        <f t="shared" si="7788"/>
        <v>75</v>
      </c>
      <c r="R8422" s="90"/>
      <c r="S8422" s="90"/>
      <c r="T8422" s="90"/>
      <c r="U8422" s="90"/>
      <c r="V8422" s="90"/>
      <c r="W8422" s="90"/>
      <c r="X8422" s="90"/>
      <c r="Y8422" s="90"/>
    </row>
    <row r="8423" spans="1:25" ht="15" customHeight="1" x14ac:dyDescent="0.25">
      <c r="A8423" s="64" t="s">
        <v>2917</v>
      </c>
      <c r="B8423" s="64" t="s">
        <v>3</v>
      </c>
      <c r="C8423" s="64" t="s">
        <v>13</v>
      </c>
      <c r="D8423" s="64" t="s">
        <v>2919</v>
      </c>
      <c r="E8423" s="20" t="s">
        <v>61</v>
      </c>
      <c r="F8423" s="64" t="s">
        <v>2976</v>
      </c>
      <c r="G8423" s="53" t="s">
        <v>124</v>
      </c>
      <c r="H8423" s="53" t="s">
        <v>2977</v>
      </c>
      <c r="I8423" s="26">
        <v>49000</v>
      </c>
      <c r="J8423" s="26">
        <v>49000</v>
      </c>
      <c r="K8423" s="26">
        <v>24498</v>
      </c>
      <c r="L8423" s="26">
        <f t="shared" si="7786"/>
        <v>12249</v>
      </c>
      <c r="M8423" s="26">
        <v>4083</v>
      </c>
      <c r="N8423" s="26">
        <v>4083</v>
      </c>
      <c r="O8423" s="26">
        <v>4083</v>
      </c>
      <c r="P8423" s="26">
        <f t="shared" si="7787"/>
        <v>36747</v>
      </c>
      <c r="Q8423" s="26">
        <f t="shared" si="7788"/>
        <v>74.993877551020404</v>
      </c>
      <c r="R8423" s="90"/>
      <c r="S8423" s="90"/>
      <c r="T8423" s="90"/>
      <c r="U8423" s="90"/>
      <c r="V8423" s="90"/>
      <c r="W8423" s="90"/>
      <c r="X8423" s="90"/>
      <c r="Y8423" s="90"/>
    </row>
    <row r="8424" spans="1:25" ht="15" customHeight="1" x14ac:dyDescent="0.25">
      <c r="A8424" s="64" t="s">
        <v>2917</v>
      </c>
      <c r="B8424" s="64" t="s">
        <v>3</v>
      </c>
      <c r="C8424" s="64" t="s">
        <v>13</v>
      </c>
      <c r="D8424" s="64" t="s">
        <v>2919</v>
      </c>
      <c r="E8424" s="20" t="s">
        <v>61</v>
      </c>
      <c r="F8424" s="64" t="s">
        <v>2978</v>
      </c>
      <c r="G8424" s="53" t="s">
        <v>124</v>
      </c>
      <c r="H8424" s="53" t="s">
        <v>2979</v>
      </c>
      <c r="I8424" s="26">
        <v>46700</v>
      </c>
      <c r="J8424" s="26">
        <v>46700</v>
      </c>
      <c r="K8424" s="26">
        <v>23352</v>
      </c>
      <c r="L8424" s="26">
        <f t="shared" si="7786"/>
        <v>11676</v>
      </c>
      <c r="M8424" s="26">
        <v>3892</v>
      </c>
      <c r="N8424" s="26">
        <v>3892</v>
      </c>
      <c r="O8424" s="26">
        <v>3892</v>
      </c>
      <c r="P8424" s="26">
        <f t="shared" si="7787"/>
        <v>35028</v>
      </c>
      <c r="Q8424" s="26">
        <f t="shared" si="7788"/>
        <v>75.006423982869379</v>
      </c>
      <c r="R8424" s="90"/>
      <c r="S8424" s="90"/>
      <c r="T8424" s="90"/>
      <c r="U8424" s="90"/>
      <c r="V8424" s="90"/>
      <c r="W8424" s="90"/>
      <c r="X8424" s="90"/>
      <c r="Y8424" s="90"/>
    </row>
    <row r="8425" spans="1:25" ht="15" customHeight="1" x14ac:dyDescent="0.25">
      <c r="A8425" s="64" t="s">
        <v>2917</v>
      </c>
      <c r="B8425" s="64" t="s">
        <v>3</v>
      </c>
      <c r="C8425" s="64" t="s">
        <v>13</v>
      </c>
      <c r="D8425" s="64" t="s">
        <v>2919</v>
      </c>
      <c r="E8425" s="20" t="s">
        <v>61</v>
      </c>
      <c r="F8425" s="64" t="s">
        <v>2980</v>
      </c>
      <c r="G8425" s="53" t="s">
        <v>124</v>
      </c>
      <c r="H8425" s="53" t="s">
        <v>2981</v>
      </c>
      <c r="I8425" s="26">
        <v>37400</v>
      </c>
      <c r="J8425" s="26">
        <v>37400</v>
      </c>
      <c r="K8425" s="26">
        <v>18702</v>
      </c>
      <c r="L8425" s="26">
        <f t="shared" si="7786"/>
        <v>9351</v>
      </c>
      <c r="M8425" s="26">
        <v>3117</v>
      </c>
      <c r="N8425" s="26">
        <v>3117</v>
      </c>
      <c r="O8425" s="26">
        <v>3117</v>
      </c>
      <c r="P8425" s="26">
        <f t="shared" si="7787"/>
        <v>28053</v>
      </c>
      <c r="Q8425" s="26">
        <f t="shared" si="7788"/>
        <v>75.008021390374338</v>
      </c>
      <c r="R8425" s="90"/>
      <c r="S8425" s="90"/>
      <c r="T8425" s="90"/>
      <c r="U8425" s="90"/>
      <c r="V8425" s="90"/>
      <c r="W8425" s="90"/>
      <c r="X8425" s="90"/>
      <c r="Y8425" s="90"/>
    </row>
    <row r="8426" spans="1:25" ht="15" customHeight="1" x14ac:dyDescent="0.25">
      <c r="A8426" s="64" t="s">
        <v>2917</v>
      </c>
      <c r="B8426" s="64" t="s">
        <v>3</v>
      </c>
      <c r="C8426" s="64" t="s">
        <v>13</v>
      </c>
      <c r="D8426" s="64" t="s">
        <v>2919</v>
      </c>
      <c r="E8426" s="20" t="s">
        <v>61</v>
      </c>
      <c r="F8426" s="64" t="s">
        <v>2982</v>
      </c>
      <c r="G8426" s="53" t="s">
        <v>124</v>
      </c>
      <c r="H8426" s="53" t="s">
        <v>2983</v>
      </c>
      <c r="I8426" s="26">
        <v>28800</v>
      </c>
      <c r="J8426" s="26">
        <v>28800</v>
      </c>
      <c r="K8426" s="26">
        <v>14400</v>
      </c>
      <c r="L8426" s="26">
        <f t="shared" si="7786"/>
        <v>7200</v>
      </c>
      <c r="M8426" s="26">
        <v>2400</v>
      </c>
      <c r="N8426" s="26">
        <v>2400</v>
      </c>
      <c r="O8426" s="26">
        <v>2400</v>
      </c>
      <c r="P8426" s="26">
        <f t="shared" si="7787"/>
        <v>21600</v>
      </c>
      <c r="Q8426" s="26">
        <f t="shared" si="7788"/>
        <v>75</v>
      </c>
      <c r="R8426" s="90"/>
      <c r="S8426" s="90"/>
      <c r="T8426" s="90"/>
      <c r="U8426" s="90"/>
      <c r="V8426" s="90"/>
      <c r="W8426" s="90"/>
      <c r="X8426" s="90"/>
      <c r="Y8426" s="90"/>
    </row>
    <row r="8427" spans="1:25" ht="15" customHeight="1" x14ac:dyDescent="0.25">
      <c r="A8427" s="64" t="s">
        <v>2917</v>
      </c>
      <c r="B8427" s="64" t="s">
        <v>3</v>
      </c>
      <c r="C8427" s="64" t="s">
        <v>13</v>
      </c>
      <c r="D8427" s="64" t="s">
        <v>2919</v>
      </c>
      <c r="E8427" s="20" t="s">
        <v>61</v>
      </c>
      <c r="F8427" s="64" t="s">
        <v>2984</v>
      </c>
      <c r="G8427" s="53" t="s">
        <v>124</v>
      </c>
      <c r="H8427" s="53" t="s">
        <v>2985</v>
      </c>
      <c r="I8427" s="26">
        <v>88400</v>
      </c>
      <c r="J8427" s="26">
        <v>88400</v>
      </c>
      <c r="K8427" s="26">
        <v>44202</v>
      </c>
      <c r="L8427" s="26">
        <f t="shared" si="7786"/>
        <v>22101</v>
      </c>
      <c r="M8427" s="26">
        <v>7367</v>
      </c>
      <c r="N8427" s="26">
        <v>7367</v>
      </c>
      <c r="O8427" s="26">
        <v>7367</v>
      </c>
      <c r="P8427" s="26">
        <f t="shared" si="7787"/>
        <v>66303</v>
      </c>
      <c r="Q8427" s="26">
        <f t="shared" si="7788"/>
        <v>75.00339366515837</v>
      </c>
      <c r="R8427" s="90"/>
      <c r="S8427" s="90"/>
      <c r="T8427" s="90"/>
      <c r="U8427" s="90"/>
      <c r="V8427" s="90"/>
      <c r="W8427" s="90"/>
      <c r="X8427" s="90"/>
      <c r="Y8427" s="90"/>
    </row>
    <row r="8428" spans="1:25" ht="15" customHeight="1" x14ac:dyDescent="0.25">
      <c r="A8428" s="64" t="s">
        <v>2917</v>
      </c>
      <c r="B8428" s="64" t="s">
        <v>3</v>
      </c>
      <c r="C8428" s="64" t="s">
        <v>13</v>
      </c>
      <c r="D8428" s="64" t="s">
        <v>2919</v>
      </c>
      <c r="E8428" s="20" t="s">
        <v>61</v>
      </c>
      <c r="F8428" s="64" t="s">
        <v>2986</v>
      </c>
      <c r="G8428" s="53" t="s">
        <v>124</v>
      </c>
      <c r="H8428" s="53" t="s">
        <v>2987</v>
      </c>
      <c r="I8428" s="26">
        <v>195200</v>
      </c>
      <c r="J8428" s="26">
        <v>195200</v>
      </c>
      <c r="K8428" s="26">
        <v>195200</v>
      </c>
      <c r="L8428" s="26">
        <f t="shared" si="7786"/>
        <v>0</v>
      </c>
      <c r="M8428" s="26"/>
      <c r="N8428" s="26"/>
      <c r="O8428" s="26"/>
      <c r="P8428" s="26">
        <f t="shared" si="7787"/>
        <v>195200</v>
      </c>
      <c r="Q8428" s="26">
        <f t="shared" si="7788"/>
        <v>100</v>
      </c>
      <c r="R8428" s="90"/>
      <c r="S8428" s="90"/>
      <c r="T8428" s="90"/>
      <c r="U8428" s="90"/>
      <c r="V8428" s="90"/>
      <c r="W8428" s="90"/>
      <c r="X8428" s="90"/>
      <c r="Y8428" s="90"/>
    </row>
    <row r="8429" spans="1:25" ht="22.5" customHeight="1" x14ac:dyDescent="0.25">
      <c r="A8429" s="64" t="s">
        <v>2917</v>
      </c>
      <c r="B8429" s="64" t="s">
        <v>3</v>
      </c>
      <c r="C8429" s="64" t="s">
        <v>13</v>
      </c>
      <c r="D8429" s="64" t="s">
        <v>2919</v>
      </c>
      <c r="E8429" s="20" t="s">
        <v>61</v>
      </c>
      <c r="F8429" s="64" t="s">
        <v>2988</v>
      </c>
      <c r="G8429" s="53" t="s">
        <v>124</v>
      </c>
      <c r="H8429" s="53" t="s">
        <v>2989</v>
      </c>
      <c r="I8429" s="26">
        <v>40300</v>
      </c>
      <c r="J8429" s="26">
        <v>40300</v>
      </c>
      <c r="K8429" s="26">
        <v>20148</v>
      </c>
      <c r="L8429" s="26">
        <f t="shared" si="7786"/>
        <v>10074</v>
      </c>
      <c r="M8429" s="26">
        <v>3358</v>
      </c>
      <c r="N8429" s="26">
        <v>3358</v>
      </c>
      <c r="O8429" s="26">
        <v>3358</v>
      </c>
      <c r="P8429" s="26">
        <f t="shared" si="7787"/>
        <v>30222</v>
      </c>
      <c r="Q8429" s="26">
        <f t="shared" si="7788"/>
        <v>74.992555831265506</v>
      </c>
      <c r="R8429" s="90"/>
      <c r="S8429" s="90"/>
      <c r="T8429" s="90"/>
      <c r="U8429" s="90"/>
      <c r="V8429" s="90"/>
      <c r="W8429" s="90"/>
      <c r="X8429" s="90"/>
      <c r="Y8429" s="90"/>
    </row>
    <row r="8430" spans="1:25" ht="22.5" customHeight="1" x14ac:dyDescent="0.25">
      <c r="A8430" s="64" t="s">
        <v>2917</v>
      </c>
      <c r="B8430" s="64" t="s">
        <v>3</v>
      </c>
      <c r="C8430" s="64" t="s">
        <v>13</v>
      </c>
      <c r="D8430" s="64" t="s">
        <v>2919</v>
      </c>
      <c r="E8430" s="20" t="s">
        <v>61</v>
      </c>
      <c r="F8430" s="64" t="s">
        <v>2990</v>
      </c>
      <c r="G8430" s="53" t="s">
        <v>124</v>
      </c>
      <c r="H8430" s="53" t="s">
        <v>2991</v>
      </c>
      <c r="I8430" s="26">
        <v>1357600</v>
      </c>
      <c r="J8430" s="26">
        <v>1357600</v>
      </c>
      <c r="K8430" s="26">
        <v>720000</v>
      </c>
      <c r="L8430" s="26">
        <f t="shared" si="7786"/>
        <v>315000</v>
      </c>
      <c r="M8430" s="26">
        <v>105000</v>
      </c>
      <c r="N8430" s="26">
        <v>105000</v>
      </c>
      <c r="O8430" s="26">
        <v>105000</v>
      </c>
      <c r="P8430" s="26">
        <f t="shared" si="7787"/>
        <v>1035000</v>
      </c>
      <c r="Q8430" s="26">
        <f t="shared" si="7788"/>
        <v>76.237477902180316</v>
      </c>
      <c r="R8430" s="90"/>
      <c r="S8430" s="90"/>
      <c r="T8430" s="90"/>
      <c r="U8430" s="90"/>
      <c r="V8430" s="90"/>
      <c r="W8430" s="90"/>
      <c r="X8430" s="90"/>
      <c r="Y8430" s="90"/>
    </row>
    <row r="8431" spans="1:25" ht="15" customHeight="1" x14ac:dyDescent="0.25">
      <c r="A8431" s="64" t="s">
        <v>2917</v>
      </c>
      <c r="B8431" s="64" t="s">
        <v>3</v>
      </c>
      <c r="C8431" s="64" t="s">
        <v>13</v>
      </c>
      <c r="D8431" s="64" t="s">
        <v>2919</v>
      </c>
      <c r="E8431" s="20" t="s">
        <v>61</v>
      </c>
      <c r="F8431" s="64" t="s">
        <v>2992</v>
      </c>
      <c r="G8431" s="53" t="s">
        <v>124</v>
      </c>
      <c r="H8431" s="53" t="s">
        <v>2993</v>
      </c>
      <c r="I8431" s="26">
        <v>400000</v>
      </c>
      <c r="J8431" s="26">
        <v>400000</v>
      </c>
      <c r="K8431" s="26">
        <v>199998</v>
      </c>
      <c r="L8431" s="26">
        <f t="shared" si="7786"/>
        <v>99999</v>
      </c>
      <c r="M8431" s="26">
        <v>33333</v>
      </c>
      <c r="N8431" s="26">
        <v>33333</v>
      </c>
      <c r="O8431" s="26">
        <v>33333</v>
      </c>
      <c r="P8431" s="26">
        <f t="shared" si="7787"/>
        <v>299997</v>
      </c>
      <c r="Q8431" s="26">
        <f t="shared" si="7788"/>
        <v>74.999249999999989</v>
      </c>
      <c r="R8431" s="90"/>
      <c r="S8431" s="90"/>
      <c r="T8431" s="90"/>
      <c r="U8431" s="90"/>
      <c r="V8431" s="90"/>
      <c r="W8431" s="90"/>
      <c r="X8431" s="90"/>
      <c r="Y8431" s="90"/>
    </row>
    <row r="8432" spans="1:25" ht="15" customHeight="1" x14ac:dyDescent="0.25">
      <c r="A8432" s="64" t="s">
        <v>2917</v>
      </c>
      <c r="B8432" s="64" t="s">
        <v>3</v>
      </c>
      <c r="C8432" s="64" t="s">
        <v>13</v>
      </c>
      <c r="D8432" s="64" t="s">
        <v>2919</v>
      </c>
      <c r="E8432" s="20" t="s">
        <v>61</v>
      </c>
      <c r="F8432" s="64" t="s">
        <v>2994</v>
      </c>
      <c r="G8432" s="53" t="s">
        <v>124</v>
      </c>
      <c r="H8432" s="53" t="s">
        <v>2995</v>
      </c>
      <c r="I8432" s="26">
        <v>69700</v>
      </c>
      <c r="J8432" s="26">
        <v>69700</v>
      </c>
      <c r="K8432" s="26">
        <v>34848</v>
      </c>
      <c r="L8432" s="26">
        <f t="shared" si="7786"/>
        <v>17424</v>
      </c>
      <c r="M8432" s="26">
        <v>5808</v>
      </c>
      <c r="N8432" s="26">
        <v>5808</v>
      </c>
      <c r="O8432" s="26">
        <v>5808</v>
      </c>
      <c r="P8432" s="26">
        <f t="shared" si="7787"/>
        <v>52272</v>
      </c>
      <c r="Q8432" s="26">
        <f t="shared" si="7788"/>
        <v>74.995695839311338</v>
      </c>
      <c r="R8432" s="90"/>
      <c r="S8432" s="90"/>
      <c r="T8432" s="90"/>
      <c r="U8432" s="90"/>
      <c r="V8432" s="90"/>
      <c r="W8432" s="90"/>
      <c r="X8432" s="90"/>
      <c r="Y8432" s="90"/>
    </row>
    <row r="8433" spans="1:25" ht="15" customHeight="1" x14ac:dyDescent="0.25">
      <c r="A8433" s="64" t="s">
        <v>2917</v>
      </c>
      <c r="B8433" s="64" t="s">
        <v>3</v>
      </c>
      <c r="C8433" s="64" t="s">
        <v>13</v>
      </c>
      <c r="D8433" s="64" t="s">
        <v>2919</v>
      </c>
      <c r="E8433" s="20" t="s">
        <v>61</v>
      </c>
      <c r="F8433" s="64" t="s">
        <v>2996</v>
      </c>
      <c r="G8433" s="53" t="s">
        <v>124</v>
      </c>
      <c r="H8433" s="53" t="s">
        <v>2997</v>
      </c>
      <c r="I8433" s="26">
        <v>190600</v>
      </c>
      <c r="J8433" s="26">
        <v>190600</v>
      </c>
      <c r="K8433" s="26">
        <v>95298</v>
      </c>
      <c r="L8433" s="26">
        <f t="shared" si="7786"/>
        <v>47649</v>
      </c>
      <c r="M8433" s="26">
        <v>15883</v>
      </c>
      <c r="N8433" s="26">
        <v>15883</v>
      </c>
      <c r="O8433" s="26">
        <v>15883</v>
      </c>
      <c r="P8433" s="26">
        <f t="shared" si="7787"/>
        <v>142947</v>
      </c>
      <c r="Q8433" s="26">
        <f t="shared" si="7788"/>
        <v>74.998426023085003</v>
      </c>
      <c r="R8433" s="90"/>
      <c r="S8433" s="90"/>
      <c r="T8433" s="90"/>
      <c r="U8433" s="90"/>
      <c r="V8433" s="90"/>
      <c r="W8433" s="90"/>
      <c r="X8433" s="90"/>
      <c r="Y8433" s="90"/>
    </row>
    <row r="8434" spans="1:25" ht="15" customHeight="1" x14ac:dyDescent="0.25">
      <c r="A8434" s="64" t="s">
        <v>2917</v>
      </c>
      <c r="B8434" s="64" t="s">
        <v>3</v>
      </c>
      <c r="C8434" s="64" t="s">
        <v>13</v>
      </c>
      <c r="D8434" s="64" t="s">
        <v>2919</v>
      </c>
      <c r="E8434" s="20" t="s">
        <v>61</v>
      </c>
      <c r="F8434" s="64" t="s">
        <v>2998</v>
      </c>
      <c r="G8434" s="53" t="s">
        <v>124</v>
      </c>
      <c r="H8434" s="53" t="s">
        <v>2999</v>
      </c>
      <c r="I8434" s="26">
        <v>104700</v>
      </c>
      <c r="J8434" s="26">
        <v>104700</v>
      </c>
      <c r="K8434" s="26">
        <v>52350</v>
      </c>
      <c r="L8434" s="26">
        <f t="shared" si="7786"/>
        <v>26175</v>
      </c>
      <c r="M8434" s="26">
        <v>8725</v>
      </c>
      <c r="N8434" s="26">
        <v>8725</v>
      </c>
      <c r="O8434" s="26">
        <v>8725</v>
      </c>
      <c r="P8434" s="26">
        <f t="shared" si="7787"/>
        <v>78525</v>
      </c>
      <c r="Q8434" s="26">
        <f t="shared" si="7788"/>
        <v>75</v>
      </c>
      <c r="R8434" s="90"/>
      <c r="S8434" s="90"/>
      <c r="T8434" s="90"/>
      <c r="U8434" s="90"/>
      <c r="V8434" s="90"/>
      <c r="W8434" s="90"/>
      <c r="X8434" s="90"/>
      <c r="Y8434" s="90"/>
    </row>
    <row r="8435" spans="1:25" ht="15" customHeight="1" x14ac:dyDescent="0.25">
      <c r="A8435" s="64" t="s">
        <v>2917</v>
      </c>
      <c r="B8435" s="64" t="s">
        <v>3</v>
      </c>
      <c r="C8435" s="64" t="s">
        <v>13</v>
      </c>
      <c r="D8435" s="64" t="s">
        <v>2919</v>
      </c>
      <c r="E8435" s="20" t="s">
        <v>61</v>
      </c>
      <c r="F8435" s="64" t="s">
        <v>3000</v>
      </c>
      <c r="G8435" s="53" t="s">
        <v>124</v>
      </c>
      <c r="H8435" s="53" t="s">
        <v>3001</v>
      </c>
      <c r="I8435" s="26">
        <v>40000</v>
      </c>
      <c r="J8435" s="26">
        <v>0</v>
      </c>
      <c r="K8435" s="26">
        <v>0</v>
      </c>
      <c r="L8435" s="26">
        <f t="shared" si="7786"/>
        <v>0</v>
      </c>
      <c r="M8435" s="26"/>
      <c r="N8435" s="26"/>
      <c r="O8435" s="26"/>
      <c r="P8435" s="26">
        <f t="shared" si="7787"/>
        <v>0</v>
      </c>
      <c r="Q8435" s="26" t="str">
        <f t="shared" si="7788"/>
        <v>-</v>
      </c>
      <c r="R8435" s="90"/>
      <c r="S8435" s="90"/>
      <c r="T8435" s="90"/>
      <c r="U8435" s="90"/>
      <c r="V8435" s="90"/>
      <c r="W8435" s="90"/>
      <c r="X8435" s="90"/>
      <c r="Y8435" s="90"/>
    </row>
    <row r="8436" spans="1:25" ht="15" customHeight="1" x14ac:dyDescent="0.25">
      <c r="A8436" s="64" t="s">
        <v>2917</v>
      </c>
      <c r="B8436" s="64" t="s">
        <v>3</v>
      </c>
      <c r="C8436" s="64" t="s">
        <v>13</v>
      </c>
      <c r="D8436" s="64" t="s">
        <v>2919</v>
      </c>
      <c r="E8436" s="20" t="s">
        <v>61</v>
      </c>
      <c r="F8436" s="64" t="s">
        <v>3002</v>
      </c>
      <c r="G8436" s="53" t="s">
        <v>124</v>
      </c>
      <c r="H8436" s="53" t="s">
        <v>3003</v>
      </c>
      <c r="I8436" s="26">
        <v>12000</v>
      </c>
      <c r="J8436" s="26">
        <v>12000</v>
      </c>
      <c r="K8436" s="26">
        <v>6000</v>
      </c>
      <c r="L8436" s="26">
        <f t="shared" si="7786"/>
        <v>3000</v>
      </c>
      <c r="M8436" s="26">
        <v>1000</v>
      </c>
      <c r="N8436" s="26">
        <v>1000</v>
      </c>
      <c r="O8436" s="26">
        <v>1000</v>
      </c>
      <c r="P8436" s="26">
        <f t="shared" si="7787"/>
        <v>9000</v>
      </c>
      <c r="Q8436" s="26">
        <f t="shared" si="7788"/>
        <v>75</v>
      </c>
      <c r="R8436" s="90"/>
      <c r="S8436" s="90"/>
      <c r="T8436" s="90"/>
      <c r="U8436" s="90"/>
      <c r="V8436" s="90"/>
      <c r="W8436" s="90"/>
      <c r="X8436" s="90"/>
      <c r="Y8436" s="90"/>
    </row>
    <row r="8437" spans="1:25" ht="15" customHeight="1" x14ac:dyDescent="0.25">
      <c r="A8437" s="64" t="s">
        <v>2917</v>
      </c>
      <c r="B8437" s="64" t="s">
        <v>3</v>
      </c>
      <c r="C8437" s="64" t="s">
        <v>13</v>
      </c>
      <c r="D8437" s="64" t="s">
        <v>2919</v>
      </c>
      <c r="E8437" s="20" t="s">
        <v>61</v>
      </c>
      <c r="F8437" s="64" t="s">
        <v>3004</v>
      </c>
      <c r="G8437" s="53" t="s">
        <v>124</v>
      </c>
      <c r="H8437" s="53" t="s">
        <v>3005</v>
      </c>
      <c r="I8437" s="26">
        <v>110000</v>
      </c>
      <c r="J8437" s="26">
        <v>110000</v>
      </c>
      <c r="K8437" s="26">
        <v>110000</v>
      </c>
      <c r="L8437" s="26">
        <f t="shared" si="7786"/>
        <v>0</v>
      </c>
      <c r="M8437" s="26"/>
      <c r="N8437" s="26"/>
      <c r="O8437" s="26"/>
      <c r="P8437" s="26">
        <f t="shared" si="7787"/>
        <v>110000</v>
      </c>
      <c r="Q8437" s="26">
        <f t="shared" si="7788"/>
        <v>100</v>
      </c>
      <c r="R8437" s="90"/>
      <c r="S8437" s="90"/>
      <c r="T8437" s="90"/>
      <c r="U8437" s="90"/>
      <c r="V8437" s="90"/>
      <c r="W8437" s="90"/>
      <c r="X8437" s="90"/>
      <c r="Y8437" s="90"/>
    </row>
    <row r="8438" spans="1:25" ht="33.75" customHeight="1" x14ac:dyDescent="0.25">
      <c r="A8438" s="64" t="s">
        <v>2917</v>
      </c>
      <c r="B8438" s="64" t="s">
        <v>3</v>
      </c>
      <c r="C8438" s="64" t="s">
        <v>13</v>
      </c>
      <c r="D8438" s="64" t="s">
        <v>2919</v>
      </c>
      <c r="E8438" s="20" t="s">
        <v>61</v>
      </c>
      <c r="F8438" s="64" t="s">
        <v>3006</v>
      </c>
      <c r="G8438" s="53" t="s">
        <v>124</v>
      </c>
      <c r="H8438" s="53" t="s">
        <v>3007</v>
      </c>
      <c r="I8438" s="26">
        <v>20000</v>
      </c>
      <c r="J8438" s="26">
        <v>20000</v>
      </c>
      <c r="K8438" s="26">
        <v>15000</v>
      </c>
      <c r="L8438" s="26">
        <f t="shared" si="7786"/>
        <v>5000</v>
      </c>
      <c r="M8438" s="26">
        <v>1500</v>
      </c>
      <c r="N8438" s="26">
        <v>1500</v>
      </c>
      <c r="O8438" s="26">
        <v>2000</v>
      </c>
      <c r="P8438" s="26">
        <f t="shared" si="7787"/>
        <v>20000</v>
      </c>
      <c r="Q8438" s="26">
        <f t="shared" si="7788"/>
        <v>100</v>
      </c>
      <c r="R8438" s="90"/>
      <c r="S8438" s="90"/>
      <c r="T8438" s="90"/>
      <c r="U8438" s="90"/>
      <c r="V8438" s="90"/>
      <c r="W8438" s="90"/>
      <c r="X8438" s="90"/>
      <c r="Y8438" s="90"/>
    </row>
    <row r="8439" spans="1:25" ht="15" customHeight="1" x14ac:dyDescent="0.25">
      <c r="A8439" s="64" t="s">
        <v>2917</v>
      </c>
      <c r="B8439" s="64" t="s">
        <v>3</v>
      </c>
      <c r="C8439" s="64" t="s">
        <v>13</v>
      </c>
      <c r="D8439" s="64" t="s">
        <v>2919</v>
      </c>
      <c r="E8439" s="20" t="s">
        <v>61</v>
      </c>
      <c r="F8439" s="64" t="s">
        <v>3668</v>
      </c>
      <c r="G8439" s="53" t="s">
        <v>124</v>
      </c>
      <c r="H8439" s="53" t="s">
        <v>3008</v>
      </c>
      <c r="I8439" s="26">
        <v>49000</v>
      </c>
      <c r="J8439" s="26">
        <v>49000</v>
      </c>
      <c r="K8439" s="26">
        <v>24498</v>
      </c>
      <c r="L8439" s="26">
        <f t="shared" si="7786"/>
        <v>12249</v>
      </c>
      <c r="M8439" s="26">
        <v>4083</v>
      </c>
      <c r="N8439" s="26">
        <v>4083</v>
      </c>
      <c r="O8439" s="26">
        <v>4083</v>
      </c>
      <c r="P8439" s="26">
        <f t="shared" si="7787"/>
        <v>36747</v>
      </c>
      <c r="Q8439" s="26">
        <f t="shared" si="7788"/>
        <v>74.993877551020404</v>
      </c>
      <c r="R8439" s="90"/>
      <c r="S8439" s="90"/>
      <c r="T8439" s="90"/>
      <c r="U8439" s="90"/>
      <c r="V8439" s="90"/>
      <c r="W8439" s="90"/>
      <c r="X8439" s="90"/>
      <c r="Y8439" s="90"/>
    </row>
    <row r="8440" spans="1:25" s="17" customFormat="1" ht="15" customHeight="1" x14ac:dyDescent="0.25">
      <c r="A8440" s="44" t="s">
        <v>2917</v>
      </c>
      <c r="B8440" s="44" t="s">
        <v>3</v>
      </c>
      <c r="C8440" s="44" t="s">
        <v>13</v>
      </c>
      <c r="D8440" s="44" t="s">
        <v>2919</v>
      </c>
      <c r="E8440" s="45" t="s">
        <v>61</v>
      </c>
      <c r="F8440" s="44" t="s">
        <v>4009</v>
      </c>
      <c r="G8440" s="46" t="s">
        <v>124</v>
      </c>
      <c r="H8440" s="46" t="s">
        <v>3970</v>
      </c>
      <c r="I8440" s="35">
        <v>1000000</v>
      </c>
      <c r="J8440" s="35">
        <v>1000000</v>
      </c>
      <c r="K8440" s="35">
        <v>0</v>
      </c>
      <c r="L8440" s="35">
        <f t="shared" si="7786"/>
        <v>1000000</v>
      </c>
      <c r="M8440" s="35">
        <v>1000000</v>
      </c>
      <c r="N8440" s="35"/>
      <c r="O8440" s="35"/>
      <c r="P8440" s="35">
        <f t="shared" si="7787"/>
        <v>1000000</v>
      </c>
      <c r="Q8440" s="35">
        <f t="shared" si="7788"/>
        <v>100</v>
      </c>
      <c r="R8440" s="95"/>
      <c r="S8440" s="95"/>
      <c r="T8440" s="95"/>
      <c r="U8440" s="95"/>
      <c r="V8440" s="95"/>
      <c r="W8440" s="95"/>
      <c r="X8440" s="95"/>
      <c r="Y8440" s="95"/>
    </row>
    <row r="8441" spans="1:25" s="17" customFormat="1" ht="15" customHeight="1" x14ac:dyDescent="0.25">
      <c r="A8441" s="44" t="s">
        <v>2917</v>
      </c>
      <c r="B8441" s="44" t="s">
        <v>3</v>
      </c>
      <c r="C8441" s="44" t="s">
        <v>13</v>
      </c>
      <c r="D8441" s="44" t="s">
        <v>2919</v>
      </c>
      <c r="E8441" s="45" t="s">
        <v>61</v>
      </c>
      <c r="F8441" s="44" t="s">
        <v>4010</v>
      </c>
      <c r="G8441" s="46" t="s">
        <v>124</v>
      </c>
      <c r="H8441" s="46" t="s">
        <v>3971</v>
      </c>
      <c r="I8441" s="35">
        <v>200000</v>
      </c>
      <c r="J8441" s="35">
        <v>200000</v>
      </c>
      <c r="K8441" s="35">
        <v>0</v>
      </c>
      <c r="L8441" s="35">
        <f t="shared" si="7786"/>
        <v>200000</v>
      </c>
      <c r="M8441" s="35">
        <v>200000</v>
      </c>
      <c r="N8441" s="35"/>
      <c r="O8441" s="35"/>
      <c r="P8441" s="35">
        <f t="shared" si="7787"/>
        <v>200000</v>
      </c>
      <c r="Q8441" s="35">
        <f t="shared" si="7788"/>
        <v>100</v>
      </c>
      <c r="R8441" s="95"/>
      <c r="S8441" s="95"/>
      <c r="T8441" s="95"/>
      <c r="U8441" s="95"/>
      <c r="V8441" s="95"/>
      <c r="W8441" s="95"/>
      <c r="X8441" s="95"/>
      <c r="Y8441" s="95"/>
    </row>
    <row r="8442" spans="1:25" ht="15" customHeight="1" x14ac:dyDescent="0.25">
      <c r="A8442" s="49" t="s">
        <v>2917</v>
      </c>
      <c r="B8442" s="49" t="s">
        <v>3</v>
      </c>
      <c r="C8442" s="49" t="s">
        <v>13</v>
      </c>
      <c r="D8442" s="49" t="s">
        <v>2919</v>
      </c>
      <c r="E8442" s="49" t="s">
        <v>66</v>
      </c>
      <c r="F8442" s="52" t="s">
        <v>1</v>
      </c>
      <c r="G8442" s="71" t="s">
        <v>1</v>
      </c>
      <c r="H8442" s="50" t="s">
        <v>67</v>
      </c>
      <c r="I8442" s="31">
        <f t="shared" ref="I8442:K8442" si="7792">SUM(I8443:I8444)</f>
        <v>20100</v>
      </c>
      <c r="J8442" s="31">
        <f t="shared" si="7792"/>
        <v>20100</v>
      </c>
      <c r="K8442" s="31">
        <f t="shared" si="7792"/>
        <v>10020</v>
      </c>
      <c r="L8442" s="31">
        <f t="shared" si="7786"/>
        <v>5010</v>
      </c>
      <c r="M8442" s="31">
        <f t="shared" ref="M8442" si="7793">SUM(M8443:M8444)</f>
        <v>1670</v>
      </c>
      <c r="N8442" s="31">
        <f t="shared" ref="N8442:O8442" si="7794">SUM(N8443:N8444)</f>
        <v>1670</v>
      </c>
      <c r="O8442" s="31">
        <f t="shared" si="7794"/>
        <v>1670</v>
      </c>
      <c r="P8442" s="31">
        <f t="shared" si="7787"/>
        <v>15030</v>
      </c>
      <c r="Q8442" s="31">
        <f t="shared" si="7788"/>
        <v>74.776119402985074</v>
      </c>
      <c r="R8442" s="94"/>
      <c r="S8442" s="94"/>
      <c r="T8442" s="94"/>
      <c r="U8442" s="94"/>
      <c r="V8442" s="94"/>
      <c r="W8442" s="94"/>
      <c r="X8442" s="94"/>
      <c r="Y8442" s="94"/>
    </row>
    <row r="8443" spans="1:25" ht="15" customHeight="1" x14ac:dyDescent="0.25">
      <c r="A8443" s="64" t="s">
        <v>2917</v>
      </c>
      <c r="B8443" s="64" t="s">
        <v>3</v>
      </c>
      <c r="C8443" s="64" t="s">
        <v>13</v>
      </c>
      <c r="D8443" s="64" t="s">
        <v>2919</v>
      </c>
      <c r="E8443" s="20" t="s">
        <v>68</v>
      </c>
      <c r="F8443" s="64"/>
      <c r="G8443" s="53" t="s">
        <v>124</v>
      </c>
      <c r="H8443" s="53" t="s">
        <v>67</v>
      </c>
      <c r="I8443" s="26">
        <v>20000</v>
      </c>
      <c r="J8443" s="26">
        <v>20000</v>
      </c>
      <c r="K8443" s="26">
        <v>10020</v>
      </c>
      <c r="L8443" s="26">
        <f t="shared" si="7786"/>
        <v>5010</v>
      </c>
      <c r="M8443" s="26">
        <v>1670</v>
      </c>
      <c r="N8443" s="26">
        <v>1670</v>
      </c>
      <c r="O8443" s="26">
        <v>1670</v>
      </c>
      <c r="P8443" s="26">
        <f t="shared" si="7787"/>
        <v>15030</v>
      </c>
      <c r="Q8443" s="26">
        <f t="shared" si="7788"/>
        <v>75.149999999999991</v>
      </c>
      <c r="R8443" s="90"/>
      <c r="S8443" s="90"/>
      <c r="T8443" s="90"/>
      <c r="U8443" s="90"/>
      <c r="V8443" s="90"/>
      <c r="W8443" s="90"/>
      <c r="X8443" s="90"/>
      <c r="Y8443" s="90"/>
    </row>
    <row r="8444" spans="1:25" ht="15" customHeight="1" x14ac:dyDescent="0.25">
      <c r="A8444" s="64" t="s">
        <v>2917</v>
      </c>
      <c r="B8444" s="64" t="s">
        <v>3</v>
      </c>
      <c r="C8444" s="64" t="s">
        <v>13</v>
      </c>
      <c r="D8444" s="64" t="s">
        <v>2919</v>
      </c>
      <c r="E8444" s="20" t="s">
        <v>68</v>
      </c>
      <c r="F8444" s="64" t="s">
        <v>3009</v>
      </c>
      <c r="G8444" s="53" t="s">
        <v>124</v>
      </c>
      <c r="H8444" s="53" t="s">
        <v>276</v>
      </c>
      <c r="I8444" s="26">
        <v>100</v>
      </c>
      <c r="J8444" s="26">
        <v>100</v>
      </c>
      <c r="K8444" s="26">
        <v>0</v>
      </c>
      <c r="L8444" s="26">
        <f t="shared" si="7786"/>
        <v>0</v>
      </c>
      <c r="M8444" s="26"/>
      <c r="N8444" s="26"/>
      <c r="O8444" s="26"/>
      <c r="P8444" s="26">
        <f t="shared" si="7787"/>
        <v>0</v>
      </c>
      <c r="Q8444" s="26">
        <f t="shared" si="7788"/>
        <v>0</v>
      </c>
      <c r="R8444" s="90"/>
      <c r="S8444" s="90"/>
      <c r="T8444" s="90"/>
      <c r="U8444" s="90"/>
      <c r="V8444" s="90"/>
      <c r="W8444" s="90"/>
      <c r="X8444" s="90"/>
      <c r="Y8444" s="90"/>
    </row>
    <row r="8445" spans="1:25" s="4" customFormat="1" ht="15" customHeight="1" x14ac:dyDescent="0.25">
      <c r="A8445" s="63" t="s">
        <v>1</v>
      </c>
      <c r="B8445" s="63" t="s">
        <v>1</v>
      </c>
      <c r="C8445" s="63" t="s">
        <v>1</v>
      </c>
      <c r="D8445" s="65" t="s">
        <v>1</v>
      </c>
      <c r="E8445" s="65" t="s">
        <v>1</v>
      </c>
      <c r="F8445" s="65" t="s">
        <v>1</v>
      </c>
      <c r="G8445" s="65" t="s">
        <v>1</v>
      </c>
      <c r="H8445" s="66" t="s">
        <v>149</v>
      </c>
      <c r="I8445" s="39">
        <f t="shared" ref="I8445:K8447" si="7795">SUM(I8446)</f>
        <v>145100</v>
      </c>
      <c r="J8445" s="39">
        <f t="shared" si="7795"/>
        <v>145100</v>
      </c>
      <c r="K8445" s="39">
        <f t="shared" si="7795"/>
        <v>0</v>
      </c>
      <c r="L8445" s="39">
        <f t="shared" si="7786"/>
        <v>145000</v>
      </c>
      <c r="M8445" s="39">
        <f t="shared" ref="M8445:M8447" si="7796">SUM(M8446)</f>
        <v>145000</v>
      </c>
      <c r="N8445" s="39">
        <f t="shared" ref="N8445:O8447" si="7797">SUM(N8446)</f>
        <v>0</v>
      </c>
      <c r="O8445" s="39">
        <f t="shared" si="7797"/>
        <v>0</v>
      </c>
      <c r="P8445" s="39">
        <f t="shared" si="7787"/>
        <v>145000</v>
      </c>
      <c r="Q8445" s="39">
        <f t="shared" si="7788"/>
        <v>99.931082012405241</v>
      </c>
      <c r="R8445" s="99"/>
      <c r="S8445" s="99"/>
      <c r="T8445" s="99"/>
      <c r="U8445" s="99"/>
      <c r="V8445" s="99"/>
      <c r="W8445" s="99"/>
      <c r="X8445" s="99"/>
      <c r="Y8445" s="99"/>
    </row>
    <row r="8446" spans="1:25" s="4" customFormat="1" ht="15" customHeight="1" x14ac:dyDescent="0.25">
      <c r="A8446" s="63" t="s">
        <v>2917</v>
      </c>
      <c r="B8446" s="63" t="s">
        <v>3</v>
      </c>
      <c r="C8446" s="63" t="s">
        <v>13</v>
      </c>
      <c r="D8446" s="63" t="s">
        <v>2919</v>
      </c>
      <c r="E8446" s="65" t="s">
        <v>150</v>
      </c>
      <c r="F8446" s="65" t="s">
        <v>1</v>
      </c>
      <c r="G8446" s="65" t="s">
        <v>1</v>
      </c>
      <c r="H8446" s="65" t="s">
        <v>151</v>
      </c>
      <c r="I8446" s="31">
        <f t="shared" ref="I8446:K8446" si="7798">SUM(I8447,I8449)</f>
        <v>145100</v>
      </c>
      <c r="J8446" s="31">
        <f t="shared" si="7798"/>
        <v>145100</v>
      </c>
      <c r="K8446" s="31">
        <f t="shared" si="7798"/>
        <v>0</v>
      </c>
      <c r="L8446" s="31">
        <f t="shared" si="7786"/>
        <v>145000</v>
      </c>
      <c r="M8446" s="31">
        <f t="shared" ref="M8446" si="7799">SUM(M8447,M8449)</f>
        <v>145000</v>
      </c>
      <c r="N8446" s="31">
        <f t="shared" ref="N8446:O8446" si="7800">SUM(N8447,N8449)</f>
        <v>0</v>
      </c>
      <c r="O8446" s="31">
        <f t="shared" si="7800"/>
        <v>0</v>
      </c>
      <c r="P8446" s="31">
        <f t="shared" si="7787"/>
        <v>145000</v>
      </c>
      <c r="Q8446" s="31">
        <f t="shared" si="7788"/>
        <v>99.931082012405241</v>
      </c>
      <c r="R8446" s="94"/>
      <c r="S8446" s="94"/>
      <c r="T8446" s="94"/>
      <c r="U8446" s="94"/>
      <c r="V8446" s="94"/>
      <c r="W8446" s="94"/>
      <c r="X8446" s="94"/>
      <c r="Y8446" s="94"/>
    </row>
    <row r="8447" spans="1:25" s="4" customFormat="1" ht="15" customHeight="1" x14ac:dyDescent="0.25">
      <c r="A8447" s="63" t="s">
        <v>2917</v>
      </c>
      <c r="B8447" s="63" t="s">
        <v>3</v>
      </c>
      <c r="C8447" s="63" t="s">
        <v>13</v>
      </c>
      <c r="D8447" s="63" t="s">
        <v>2919</v>
      </c>
      <c r="E8447" s="63" t="s">
        <v>430</v>
      </c>
      <c r="F8447" s="64" t="s">
        <v>1</v>
      </c>
      <c r="G8447" s="53" t="s">
        <v>1</v>
      </c>
      <c r="H8447" s="65" t="s">
        <v>431</v>
      </c>
      <c r="I8447" s="31">
        <f t="shared" si="7795"/>
        <v>100</v>
      </c>
      <c r="J8447" s="31">
        <f t="shared" si="7795"/>
        <v>100</v>
      </c>
      <c r="K8447" s="31">
        <f t="shared" si="7795"/>
        <v>0</v>
      </c>
      <c r="L8447" s="31">
        <f t="shared" si="7786"/>
        <v>0</v>
      </c>
      <c r="M8447" s="31">
        <f t="shared" si="7796"/>
        <v>0</v>
      </c>
      <c r="N8447" s="31">
        <f t="shared" si="7797"/>
        <v>0</v>
      </c>
      <c r="O8447" s="31">
        <f t="shared" si="7797"/>
        <v>0</v>
      </c>
      <c r="P8447" s="31">
        <f t="shared" si="7787"/>
        <v>0</v>
      </c>
      <c r="Q8447" s="31">
        <f t="shared" si="7788"/>
        <v>0</v>
      </c>
      <c r="R8447" s="94"/>
      <c r="S8447" s="94"/>
      <c r="T8447" s="94"/>
      <c r="U8447" s="94"/>
      <c r="V8447" s="94"/>
      <c r="W8447" s="94"/>
      <c r="X8447" s="94"/>
      <c r="Y8447" s="94"/>
    </row>
    <row r="8448" spans="1:25" s="4" customFormat="1" ht="15" customHeight="1" x14ac:dyDescent="0.25">
      <c r="A8448" s="64" t="s">
        <v>2917</v>
      </c>
      <c r="B8448" s="64" t="s">
        <v>3</v>
      </c>
      <c r="C8448" s="64" t="s">
        <v>13</v>
      </c>
      <c r="D8448" s="64" t="s">
        <v>2919</v>
      </c>
      <c r="E8448" s="20" t="s">
        <v>432</v>
      </c>
      <c r="F8448" s="64" t="s">
        <v>3669</v>
      </c>
      <c r="G8448" s="53" t="s">
        <v>124</v>
      </c>
      <c r="H8448" s="53" t="s">
        <v>3526</v>
      </c>
      <c r="I8448" s="26">
        <v>100</v>
      </c>
      <c r="J8448" s="26">
        <v>100</v>
      </c>
      <c r="K8448" s="26">
        <v>0</v>
      </c>
      <c r="L8448" s="26">
        <f t="shared" si="7786"/>
        <v>0</v>
      </c>
      <c r="M8448" s="26"/>
      <c r="N8448" s="26"/>
      <c r="O8448" s="26"/>
      <c r="P8448" s="26">
        <f t="shared" si="7787"/>
        <v>0</v>
      </c>
      <c r="Q8448" s="26">
        <f t="shared" si="7788"/>
        <v>0</v>
      </c>
      <c r="R8448" s="90"/>
      <c r="S8448" s="90"/>
      <c r="T8448" s="90"/>
      <c r="U8448" s="90"/>
      <c r="V8448" s="90"/>
      <c r="W8448" s="90"/>
      <c r="X8448" s="90"/>
      <c r="Y8448" s="90"/>
    </row>
    <row r="8449" spans="1:25" s="17" customFormat="1" ht="15" customHeight="1" x14ac:dyDescent="0.25">
      <c r="A8449" s="76" t="s">
        <v>2917</v>
      </c>
      <c r="B8449" s="76" t="s">
        <v>3</v>
      </c>
      <c r="C8449" s="76" t="s">
        <v>13</v>
      </c>
      <c r="D8449" s="76" t="s">
        <v>2919</v>
      </c>
      <c r="E8449" s="76">
        <v>615200</v>
      </c>
      <c r="F8449" s="44" t="s">
        <v>1</v>
      </c>
      <c r="G8449" s="46" t="s">
        <v>1</v>
      </c>
      <c r="H8449" s="77" t="s">
        <v>441</v>
      </c>
      <c r="I8449" s="35">
        <f t="shared" ref="I8449:K8449" si="7801">SUM(I8450:I8451)</f>
        <v>145000</v>
      </c>
      <c r="J8449" s="35">
        <f t="shared" si="7801"/>
        <v>145000</v>
      </c>
      <c r="K8449" s="35">
        <f t="shared" si="7801"/>
        <v>0</v>
      </c>
      <c r="L8449" s="35">
        <f t="shared" si="7786"/>
        <v>145000</v>
      </c>
      <c r="M8449" s="35">
        <f t="shared" ref="M8449" si="7802">SUM(M8450:M8451)</f>
        <v>145000</v>
      </c>
      <c r="N8449" s="35">
        <f t="shared" ref="N8449:O8449" si="7803">SUM(N8450:N8451)</f>
        <v>0</v>
      </c>
      <c r="O8449" s="35">
        <f t="shared" si="7803"/>
        <v>0</v>
      </c>
      <c r="P8449" s="35">
        <f t="shared" si="7787"/>
        <v>145000</v>
      </c>
      <c r="Q8449" s="35">
        <f t="shared" si="7788"/>
        <v>100</v>
      </c>
      <c r="R8449" s="95"/>
      <c r="S8449" s="95"/>
      <c r="T8449" s="95"/>
      <c r="U8449" s="95"/>
      <c r="V8449" s="95"/>
      <c r="W8449" s="95"/>
      <c r="X8449" s="95"/>
      <c r="Y8449" s="95"/>
    </row>
    <row r="8450" spans="1:25" s="17" customFormat="1" ht="15" customHeight="1" x14ac:dyDescent="0.25">
      <c r="A8450" s="44" t="s">
        <v>2917</v>
      </c>
      <c r="B8450" s="44" t="s">
        <v>3</v>
      </c>
      <c r="C8450" s="44" t="s">
        <v>13</v>
      </c>
      <c r="D8450" s="44" t="s">
        <v>2919</v>
      </c>
      <c r="E8450" s="45">
        <v>615200</v>
      </c>
      <c r="F8450" s="44" t="s">
        <v>4011</v>
      </c>
      <c r="G8450" s="46" t="s">
        <v>124</v>
      </c>
      <c r="H8450" s="46" t="s">
        <v>3519</v>
      </c>
      <c r="I8450" s="35">
        <v>25000</v>
      </c>
      <c r="J8450" s="35">
        <v>25000</v>
      </c>
      <c r="K8450" s="35">
        <v>0</v>
      </c>
      <c r="L8450" s="35">
        <f t="shared" si="7786"/>
        <v>25000</v>
      </c>
      <c r="M8450" s="35">
        <v>25000</v>
      </c>
      <c r="N8450" s="35"/>
      <c r="O8450" s="35"/>
      <c r="P8450" s="35">
        <f t="shared" si="7787"/>
        <v>25000</v>
      </c>
      <c r="Q8450" s="35">
        <f t="shared" si="7788"/>
        <v>100</v>
      </c>
      <c r="R8450" s="95"/>
      <c r="S8450" s="95"/>
      <c r="T8450" s="95"/>
      <c r="U8450" s="95"/>
      <c r="V8450" s="95"/>
      <c r="W8450" s="95"/>
      <c r="X8450" s="95"/>
      <c r="Y8450" s="95"/>
    </row>
    <row r="8451" spans="1:25" s="17" customFormat="1" ht="15" customHeight="1" x14ac:dyDescent="0.25">
      <c r="A8451" s="44" t="s">
        <v>2917</v>
      </c>
      <c r="B8451" s="44" t="s">
        <v>3</v>
      </c>
      <c r="C8451" s="44" t="s">
        <v>13</v>
      </c>
      <c r="D8451" s="44" t="s">
        <v>2919</v>
      </c>
      <c r="E8451" s="45">
        <v>615200</v>
      </c>
      <c r="F8451" s="44" t="s">
        <v>4012</v>
      </c>
      <c r="G8451" s="46" t="s">
        <v>124</v>
      </c>
      <c r="H8451" s="46" t="s">
        <v>4013</v>
      </c>
      <c r="I8451" s="35">
        <v>120000</v>
      </c>
      <c r="J8451" s="35">
        <v>120000</v>
      </c>
      <c r="K8451" s="35">
        <v>0</v>
      </c>
      <c r="L8451" s="35">
        <f t="shared" si="7786"/>
        <v>120000</v>
      </c>
      <c r="M8451" s="35">
        <v>120000</v>
      </c>
      <c r="N8451" s="35"/>
      <c r="O8451" s="35"/>
      <c r="P8451" s="35">
        <f t="shared" si="7787"/>
        <v>120000</v>
      </c>
      <c r="Q8451" s="35">
        <f t="shared" si="7788"/>
        <v>100</v>
      </c>
      <c r="R8451" s="95"/>
      <c r="S8451" s="95"/>
      <c r="T8451" s="95"/>
      <c r="U8451" s="95"/>
      <c r="V8451" s="95"/>
      <c r="W8451" s="95"/>
      <c r="X8451" s="95"/>
      <c r="Y8451" s="95"/>
    </row>
    <row r="8452" spans="1:25" ht="22.5" customHeight="1" x14ac:dyDescent="0.25">
      <c r="A8452" s="63" t="s">
        <v>1</v>
      </c>
      <c r="B8452" s="63" t="s">
        <v>1</v>
      </c>
      <c r="C8452" s="63" t="s">
        <v>1</v>
      </c>
      <c r="D8452" s="65" t="s">
        <v>1</v>
      </c>
      <c r="E8452" s="65" t="s">
        <v>1</v>
      </c>
      <c r="F8452" s="65" t="s">
        <v>1</v>
      </c>
      <c r="G8452" s="65" t="s">
        <v>1</v>
      </c>
      <c r="H8452" s="66" t="s">
        <v>69</v>
      </c>
      <c r="I8452" s="30">
        <f t="shared" ref="I8452:K8452" si="7804">SUM(I8453)</f>
        <v>1066659</v>
      </c>
      <c r="J8452" s="30">
        <f t="shared" si="7804"/>
        <v>365100</v>
      </c>
      <c r="K8452" s="30">
        <f t="shared" si="7804"/>
        <v>353719</v>
      </c>
      <c r="L8452" s="30">
        <f t="shared" si="7786"/>
        <v>112601</v>
      </c>
      <c r="M8452" s="30">
        <f t="shared" ref="M8452" si="7805">SUM(M8453)</f>
        <v>37533</v>
      </c>
      <c r="N8452" s="30">
        <f t="shared" ref="N8452:O8452" si="7806">SUM(N8453)</f>
        <v>37534</v>
      </c>
      <c r="O8452" s="30">
        <f t="shared" si="7806"/>
        <v>37534</v>
      </c>
      <c r="P8452" s="30">
        <f t="shared" si="7787"/>
        <v>466320</v>
      </c>
      <c r="Q8452" s="30">
        <f t="shared" ref="Q8452:Q8454" si="7807">IF(I8452=0,"-",P8452/I8452*100)</f>
        <v>43.717814221789716</v>
      </c>
      <c r="R8452" s="93"/>
      <c r="S8452" s="93"/>
      <c r="T8452" s="93"/>
      <c r="U8452" s="93"/>
      <c r="V8452" s="93"/>
      <c r="W8452" s="93"/>
      <c r="X8452" s="93"/>
      <c r="Y8452" s="93"/>
    </row>
    <row r="8453" spans="1:25" ht="15" customHeight="1" x14ac:dyDescent="0.25">
      <c r="A8453" s="63" t="s">
        <v>2917</v>
      </c>
      <c r="B8453" s="63" t="s">
        <v>3</v>
      </c>
      <c r="C8453" s="63" t="s">
        <v>13</v>
      </c>
      <c r="D8453" s="63" t="s">
        <v>2919</v>
      </c>
      <c r="E8453" s="65" t="s">
        <v>70</v>
      </c>
      <c r="F8453" s="65" t="s">
        <v>1</v>
      </c>
      <c r="G8453" s="65" t="s">
        <v>1</v>
      </c>
      <c r="H8453" s="65" t="s">
        <v>71</v>
      </c>
      <c r="I8453" s="31">
        <f t="shared" ref="I8453:K8453" si="7808">SUM(I8454,I8458:I8459,I8460)</f>
        <v>1066659</v>
      </c>
      <c r="J8453" s="31">
        <f t="shared" si="7808"/>
        <v>365100</v>
      </c>
      <c r="K8453" s="31">
        <f t="shared" si="7808"/>
        <v>353719</v>
      </c>
      <c r="L8453" s="31">
        <f t="shared" si="7786"/>
        <v>112601</v>
      </c>
      <c r="M8453" s="31">
        <f t="shared" ref="M8453" si="7809">SUM(M8454,M8458:M8459,M8460)</f>
        <v>37533</v>
      </c>
      <c r="N8453" s="31">
        <f t="shared" ref="N8453:O8453" si="7810">SUM(N8454,N8458:N8459,N8460)</f>
        <v>37534</v>
      </c>
      <c r="O8453" s="31">
        <f t="shared" si="7810"/>
        <v>37534</v>
      </c>
      <c r="P8453" s="31">
        <f t="shared" si="7787"/>
        <v>466320</v>
      </c>
      <c r="Q8453" s="31">
        <f t="shared" si="7807"/>
        <v>43.717814221789716</v>
      </c>
      <c r="R8453" s="94"/>
      <c r="S8453" s="94"/>
      <c r="T8453" s="94"/>
      <c r="U8453" s="94"/>
      <c r="V8453" s="94"/>
      <c r="W8453" s="94"/>
      <c r="X8453" s="94"/>
      <c r="Y8453" s="94"/>
    </row>
    <row r="8454" spans="1:25" ht="15" customHeight="1" x14ac:dyDescent="0.25">
      <c r="A8454" s="63" t="s">
        <v>2917</v>
      </c>
      <c r="B8454" s="63" t="s">
        <v>3</v>
      </c>
      <c r="C8454" s="63" t="s">
        <v>13</v>
      </c>
      <c r="D8454" s="63" t="s">
        <v>2919</v>
      </c>
      <c r="E8454" s="63" t="s">
        <v>453</v>
      </c>
      <c r="F8454" s="64" t="s">
        <v>1</v>
      </c>
      <c r="G8454" s="53" t="s">
        <v>1</v>
      </c>
      <c r="H8454" s="65" t="s">
        <v>454</v>
      </c>
      <c r="I8454" s="31">
        <f t="shared" ref="I8454:K8454" si="7811">SUM(I8455:I8457)</f>
        <v>1001659</v>
      </c>
      <c r="J8454" s="31">
        <f t="shared" si="7811"/>
        <v>300100</v>
      </c>
      <c r="K8454" s="31">
        <f t="shared" si="7811"/>
        <v>313519</v>
      </c>
      <c r="L8454" s="31">
        <f t="shared" si="7786"/>
        <v>100001</v>
      </c>
      <c r="M8454" s="31">
        <f t="shared" ref="M8454" si="7812">SUM(M8455:M8457)</f>
        <v>33333</v>
      </c>
      <c r="N8454" s="31">
        <f t="shared" ref="N8454:O8454" si="7813">SUM(N8455:N8457)</f>
        <v>33334</v>
      </c>
      <c r="O8454" s="31">
        <f t="shared" si="7813"/>
        <v>33334</v>
      </c>
      <c r="P8454" s="31">
        <f t="shared" si="7787"/>
        <v>413520</v>
      </c>
      <c r="Q8454" s="31">
        <f t="shared" si="7807"/>
        <v>41.283510655821992</v>
      </c>
      <c r="R8454" s="94"/>
      <c r="S8454" s="94"/>
      <c r="T8454" s="94"/>
      <c r="U8454" s="94"/>
      <c r="V8454" s="94"/>
      <c r="W8454" s="94"/>
      <c r="X8454" s="94"/>
      <c r="Y8454" s="94"/>
    </row>
    <row r="8455" spans="1:25" s="14" customFormat="1" ht="15" customHeight="1" x14ac:dyDescent="0.25">
      <c r="A8455" s="84" t="s">
        <v>2917</v>
      </c>
      <c r="B8455" s="84" t="s">
        <v>3</v>
      </c>
      <c r="C8455" s="84" t="s">
        <v>13</v>
      </c>
      <c r="D8455" s="84" t="s">
        <v>2919</v>
      </c>
      <c r="E8455" s="85">
        <v>821200</v>
      </c>
      <c r="F8455" s="84" t="s">
        <v>3010</v>
      </c>
      <c r="G8455" s="86" t="s">
        <v>124</v>
      </c>
      <c r="H8455" s="86" t="s">
        <v>3792</v>
      </c>
      <c r="I8455" s="37">
        <v>801559</v>
      </c>
      <c r="J8455" s="37">
        <v>100000</v>
      </c>
      <c r="K8455" s="37">
        <v>213520</v>
      </c>
      <c r="L8455" s="37">
        <f t="shared" si="7786"/>
        <v>0</v>
      </c>
      <c r="M8455" s="37"/>
      <c r="N8455" s="37"/>
      <c r="O8455" s="37"/>
      <c r="P8455" s="37">
        <f t="shared" si="7787"/>
        <v>213520</v>
      </c>
      <c r="Q8455" s="37">
        <f t="shared" ref="Q8455" si="7814">IF(I8455=0,"-",P8455/I8455*100)</f>
        <v>26.638089024014448</v>
      </c>
      <c r="R8455" s="97"/>
      <c r="S8455" s="97"/>
      <c r="T8455" s="97"/>
      <c r="U8455" s="97"/>
      <c r="V8455" s="97"/>
      <c r="W8455" s="97"/>
      <c r="X8455" s="97"/>
      <c r="Y8455" s="97"/>
    </row>
    <row r="8456" spans="1:25" ht="15" customHeight="1" x14ac:dyDescent="0.25">
      <c r="A8456" s="64" t="s">
        <v>2917</v>
      </c>
      <c r="B8456" s="64" t="s">
        <v>3</v>
      </c>
      <c r="C8456" s="64" t="s">
        <v>13</v>
      </c>
      <c r="D8456" s="64" t="s">
        <v>2919</v>
      </c>
      <c r="E8456" s="20" t="s">
        <v>455</v>
      </c>
      <c r="F8456" s="64" t="s">
        <v>3670</v>
      </c>
      <c r="G8456" s="53" t="s">
        <v>124</v>
      </c>
      <c r="H8456" s="53" t="s">
        <v>3011</v>
      </c>
      <c r="I8456" s="26">
        <v>100</v>
      </c>
      <c r="J8456" s="26">
        <v>100</v>
      </c>
      <c r="K8456" s="26">
        <v>0</v>
      </c>
      <c r="L8456" s="26">
        <f t="shared" si="7786"/>
        <v>0</v>
      </c>
      <c r="M8456" s="26"/>
      <c r="N8456" s="26"/>
      <c r="O8456" s="26"/>
      <c r="P8456" s="26">
        <f t="shared" si="7787"/>
        <v>0</v>
      </c>
      <c r="Q8456" s="26">
        <f t="shared" si="7788"/>
        <v>0</v>
      </c>
      <c r="R8456" s="90"/>
      <c r="S8456" s="90"/>
      <c r="T8456" s="90"/>
      <c r="U8456" s="90"/>
      <c r="V8456" s="90"/>
      <c r="W8456" s="90"/>
      <c r="X8456" s="90"/>
      <c r="Y8456" s="90"/>
    </row>
    <row r="8457" spans="1:25" s="4" customFormat="1" ht="15" customHeight="1" x14ac:dyDescent="0.25">
      <c r="A8457" s="64" t="s">
        <v>2917</v>
      </c>
      <c r="B8457" s="64" t="s">
        <v>3</v>
      </c>
      <c r="C8457" s="64" t="s">
        <v>13</v>
      </c>
      <c r="D8457" s="64" t="s">
        <v>2919</v>
      </c>
      <c r="E8457" s="20" t="s">
        <v>455</v>
      </c>
      <c r="F8457" s="64" t="s">
        <v>3671</v>
      </c>
      <c r="G8457" s="53" t="s">
        <v>124</v>
      </c>
      <c r="H8457" s="53" t="s">
        <v>3492</v>
      </c>
      <c r="I8457" s="26">
        <v>200000</v>
      </c>
      <c r="J8457" s="26">
        <v>200000</v>
      </c>
      <c r="K8457" s="26">
        <v>99999</v>
      </c>
      <c r="L8457" s="26">
        <f t="shared" si="7786"/>
        <v>100001</v>
      </c>
      <c r="M8457" s="26">
        <v>33333</v>
      </c>
      <c r="N8457" s="26">
        <v>33334</v>
      </c>
      <c r="O8457" s="26">
        <v>33334</v>
      </c>
      <c r="P8457" s="26">
        <f t="shared" si="7787"/>
        <v>200000</v>
      </c>
      <c r="Q8457" s="26">
        <f t="shared" si="7788"/>
        <v>100</v>
      </c>
      <c r="R8457" s="90"/>
      <c r="S8457" s="90"/>
      <c r="T8457" s="90"/>
      <c r="U8457" s="90"/>
      <c r="V8457" s="90"/>
      <c r="W8457" s="90"/>
      <c r="X8457" s="90"/>
      <c r="Y8457" s="90"/>
    </row>
    <row r="8458" spans="1:25" ht="15" customHeight="1" x14ac:dyDescent="0.25">
      <c r="A8458" s="64" t="s">
        <v>2917</v>
      </c>
      <c r="B8458" s="64" t="s">
        <v>3</v>
      </c>
      <c r="C8458" s="64" t="s">
        <v>13</v>
      </c>
      <c r="D8458" s="64" t="s">
        <v>2919</v>
      </c>
      <c r="E8458" s="20" t="s">
        <v>74</v>
      </c>
      <c r="F8458" s="64"/>
      <c r="G8458" s="53" t="s">
        <v>124</v>
      </c>
      <c r="H8458" s="53" t="s">
        <v>73</v>
      </c>
      <c r="I8458" s="26">
        <v>15000</v>
      </c>
      <c r="J8458" s="26">
        <v>15000</v>
      </c>
      <c r="K8458" s="26">
        <v>15000</v>
      </c>
      <c r="L8458" s="26">
        <f t="shared" si="7786"/>
        <v>0</v>
      </c>
      <c r="M8458" s="26"/>
      <c r="N8458" s="26"/>
      <c r="O8458" s="26"/>
      <c r="P8458" s="26">
        <f t="shared" si="7787"/>
        <v>15000</v>
      </c>
      <c r="Q8458" s="26">
        <f t="shared" si="7788"/>
        <v>100</v>
      </c>
      <c r="R8458" s="90"/>
      <c r="S8458" s="90"/>
      <c r="T8458" s="90"/>
      <c r="U8458" s="90"/>
      <c r="V8458" s="90"/>
      <c r="W8458" s="90"/>
      <c r="X8458" s="90"/>
      <c r="Y8458" s="90"/>
    </row>
    <row r="8459" spans="1:25" s="4" customFormat="1" ht="15" customHeight="1" x14ac:dyDescent="0.25">
      <c r="A8459" s="64" t="s">
        <v>2917</v>
      </c>
      <c r="B8459" s="64" t="s">
        <v>3</v>
      </c>
      <c r="C8459" s="64" t="s">
        <v>13</v>
      </c>
      <c r="D8459" s="64" t="s">
        <v>2919</v>
      </c>
      <c r="E8459" s="20" t="s">
        <v>74</v>
      </c>
      <c r="F8459" s="64" t="s">
        <v>3672</v>
      </c>
      <c r="G8459" s="53" t="s">
        <v>124</v>
      </c>
      <c r="H8459" s="53" t="s">
        <v>3519</v>
      </c>
      <c r="I8459" s="26">
        <v>0</v>
      </c>
      <c r="J8459" s="26">
        <v>0</v>
      </c>
      <c r="K8459" s="26">
        <v>0</v>
      </c>
      <c r="L8459" s="26">
        <f t="shared" si="7786"/>
        <v>0</v>
      </c>
      <c r="M8459" s="26"/>
      <c r="N8459" s="26"/>
      <c r="O8459" s="26"/>
      <c r="P8459" s="26">
        <f t="shared" si="7787"/>
        <v>0</v>
      </c>
      <c r="Q8459" s="26" t="str">
        <f t="shared" si="7788"/>
        <v>-</v>
      </c>
      <c r="R8459" s="90"/>
      <c r="S8459" s="90"/>
      <c r="T8459" s="90"/>
      <c r="U8459" s="90"/>
      <c r="V8459" s="90"/>
      <c r="W8459" s="90"/>
      <c r="X8459" s="90"/>
      <c r="Y8459" s="90"/>
    </row>
    <row r="8460" spans="1:25" s="9" customFormat="1" ht="15" customHeight="1" x14ac:dyDescent="0.25">
      <c r="A8460" s="63" t="s">
        <v>2917</v>
      </c>
      <c r="B8460" s="63" t="s">
        <v>3</v>
      </c>
      <c r="C8460" s="63" t="s">
        <v>13</v>
      </c>
      <c r="D8460" s="63" t="s">
        <v>2919</v>
      </c>
      <c r="E8460" s="54" t="s">
        <v>233</v>
      </c>
      <c r="F8460" s="63" t="s">
        <v>1</v>
      </c>
      <c r="G8460" s="65" t="s">
        <v>1</v>
      </c>
      <c r="H8460" s="65" t="s">
        <v>232</v>
      </c>
      <c r="I8460" s="31">
        <f t="shared" ref="I8460:K8460" si="7815">SUM(I8461)</f>
        <v>50000</v>
      </c>
      <c r="J8460" s="31">
        <f t="shared" si="7815"/>
        <v>50000</v>
      </c>
      <c r="K8460" s="31">
        <f t="shared" si="7815"/>
        <v>25200</v>
      </c>
      <c r="L8460" s="31">
        <f t="shared" si="7786"/>
        <v>12600</v>
      </c>
      <c r="M8460" s="31">
        <f t="shared" ref="M8460" si="7816">SUM(M8461)</f>
        <v>4200</v>
      </c>
      <c r="N8460" s="31">
        <f t="shared" ref="N8460:O8460" si="7817">SUM(N8461)</f>
        <v>4200</v>
      </c>
      <c r="O8460" s="31">
        <f t="shared" si="7817"/>
        <v>4200</v>
      </c>
      <c r="P8460" s="31">
        <f t="shared" si="7787"/>
        <v>37800</v>
      </c>
      <c r="Q8460" s="31">
        <f t="shared" si="7788"/>
        <v>75.599999999999994</v>
      </c>
      <c r="R8460" s="94"/>
      <c r="S8460" s="94"/>
      <c r="T8460" s="94"/>
      <c r="U8460" s="94"/>
      <c r="V8460" s="94"/>
      <c r="W8460" s="94"/>
      <c r="X8460" s="94"/>
      <c r="Y8460" s="94"/>
    </row>
    <row r="8461" spans="1:25" s="4" customFormat="1" ht="15" customHeight="1" x14ac:dyDescent="0.25">
      <c r="A8461" s="64" t="s">
        <v>2917</v>
      </c>
      <c r="B8461" s="64" t="s">
        <v>3</v>
      </c>
      <c r="C8461" s="64" t="s">
        <v>13</v>
      </c>
      <c r="D8461" s="64" t="s">
        <v>2919</v>
      </c>
      <c r="E8461" s="20">
        <v>821500</v>
      </c>
      <c r="F8461" s="64"/>
      <c r="G8461" s="53" t="s">
        <v>124</v>
      </c>
      <c r="H8461" s="53" t="s">
        <v>3491</v>
      </c>
      <c r="I8461" s="26">
        <v>50000</v>
      </c>
      <c r="J8461" s="26">
        <v>50000</v>
      </c>
      <c r="K8461" s="26">
        <v>25200</v>
      </c>
      <c r="L8461" s="26">
        <f t="shared" si="7786"/>
        <v>12600</v>
      </c>
      <c r="M8461" s="26">
        <v>4200</v>
      </c>
      <c r="N8461" s="26">
        <v>4200</v>
      </c>
      <c r="O8461" s="26">
        <v>4200</v>
      </c>
      <c r="P8461" s="26">
        <f t="shared" si="7787"/>
        <v>37800</v>
      </c>
      <c r="Q8461" s="26">
        <f t="shared" si="7788"/>
        <v>75.599999999999994</v>
      </c>
      <c r="R8461" s="90"/>
      <c r="S8461" s="90"/>
      <c r="T8461" s="90"/>
      <c r="U8461" s="90"/>
      <c r="V8461" s="90"/>
      <c r="W8461" s="90"/>
      <c r="X8461" s="90"/>
      <c r="Y8461" s="90"/>
    </row>
    <row r="8462" spans="1:25" ht="22.5" customHeight="1" x14ac:dyDescent="0.25">
      <c r="A8462" s="53" t="s">
        <v>1</v>
      </c>
      <c r="B8462" s="53" t="s">
        <v>1</v>
      </c>
      <c r="C8462" s="53" t="s">
        <v>1</v>
      </c>
      <c r="D8462" s="53" t="s">
        <v>1</v>
      </c>
      <c r="E8462" s="53" t="s">
        <v>1</v>
      </c>
      <c r="F8462" s="53" t="s">
        <v>1</v>
      </c>
      <c r="G8462" s="53" t="s">
        <v>1</v>
      </c>
      <c r="H8462" s="66" t="s">
        <v>3972</v>
      </c>
      <c r="I8462" s="30">
        <f t="shared" ref="I8462:K8462" si="7818">SUM(I8371,I8389,I8452,I8445)</f>
        <v>70007839</v>
      </c>
      <c r="J8462" s="30">
        <f t="shared" si="7818"/>
        <v>57997458</v>
      </c>
      <c r="K8462" s="30">
        <f t="shared" si="7818"/>
        <v>28821979</v>
      </c>
      <c r="L8462" s="30">
        <f t="shared" si="7786"/>
        <v>16147446</v>
      </c>
      <c r="M8462" s="30">
        <f t="shared" ref="M8462" si="7819">SUM(M8371,M8389,M8452,M8445)</f>
        <v>6952768</v>
      </c>
      <c r="N8462" s="30">
        <f t="shared" ref="N8462:O8462" si="7820">SUM(N8371,N8389,N8452,N8445)</f>
        <v>4597589</v>
      </c>
      <c r="O8462" s="30">
        <f t="shared" si="7820"/>
        <v>4597089</v>
      </c>
      <c r="P8462" s="30">
        <f t="shared" si="7787"/>
        <v>44969425</v>
      </c>
      <c r="Q8462" s="30">
        <f t="shared" si="7788"/>
        <v>77.536889634025002</v>
      </c>
      <c r="R8462" s="93"/>
      <c r="S8462" s="93"/>
      <c r="T8462" s="93"/>
      <c r="U8462" s="93"/>
      <c r="V8462" s="93"/>
      <c r="W8462" s="93"/>
      <c r="X8462" s="93"/>
      <c r="Y8462" s="93"/>
    </row>
    <row r="8463" spans="1:25" ht="15" customHeight="1" thickBot="1" x14ac:dyDescent="0.3">
      <c r="A8463" s="53" t="s">
        <v>1</v>
      </c>
      <c r="B8463" s="53" t="s">
        <v>1</v>
      </c>
      <c r="C8463" s="53" t="s">
        <v>1</v>
      </c>
      <c r="D8463" s="53" t="s">
        <v>1</v>
      </c>
      <c r="E8463" s="53" t="s">
        <v>1</v>
      </c>
      <c r="F8463" s="53" t="s">
        <v>1</v>
      </c>
      <c r="G8463" s="53" t="s">
        <v>1</v>
      </c>
      <c r="H8463" s="65" t="s">
        <v>76</v>
      </c>
      <c r="I8463" s="31"/>
      <c r="J8463" s="31"/>
      <c r="K8463" s="31">
        <v>0</v>
      </c>
      <c r="L8463" s="31"/>
      <c r="M8463" s="31"/>
      <c r="N8463" s="31"/>
      <c r="O8463" s="31"/>
      <c r="P8463" s="31"/>
      <c r="Q8463" s="31"/>
      <c r="R8463" s="94"/>
      <c r="S8463" s="94"/>
      <c r="T8463" s="94"/>
      <c r="U8463" s="94"/>
      <c r="V8463" s="94"/>
      <c r="W8463" s="94"/>
      <c r="X8463" s="94"/>
      <c r="Y8463" s="94"/>
    </row>
    <row r="8464" spans="1:25" ht="47.25" customHeight="1" thickBot="1" x14ac:dyDescent="0.3">
      <c r="A8464" s="110" t="s">
        <v>1</v>
      </c>
      <c r="B8464" s="110" t="s">
        <v>1</v>
      </c>
      <c r="C8464" s="110" t="s">
        <v>1</v>
      </c>
      <c r="D8464" s="110" t="s">
        <v>1</v>
      </c>
      <c r="E8464" s="110" t="s">
        <v>1</v>
      </c>
      <c r="F8464" s="110" t="s">
        <v>1</v>
      </c>
      <c r="G8464" s="110" t="s">
        <v>1</v>
      </c>
      <c r="H8464" s="28" t="s">
        <v>77</v>
      </c>
      <c r="I8464" s="109" t="s">
        <v>3984</v>
      </c>
      <c r="J8464" s="109" t="s">
        <v>11</v>
      </c>
      <c r="K8464" s="109" t="s">
        <v>3989</v>
      </c>
      <c r="L8464" s="109" t="s">
        <v>3985</v>
      </c>
      <c r="M8464" s="109" t="s">
        <v>4027</v>
      </c>
      <c r="N8464" s="109" t="s">
        <v>3988</v>
      </c>
      <c r="O8464" s="109" t="s">
        <v>3986</v>
      </c>
      <c r="P8464" s="109" t="s">
        <v>3987</v>
      </c>
      <c r="Q8464" s="109" t="s">
        <v>3695</v>
      </c>
      <c r="R8464" s="91"/>
      <c r="S8464" s="91"/>
      <c r="T8464" s="91"/>
      <c r="U8464" s="91"/>
      <c r="V8464" s="91"/>
      <c r="W8464" s="91"/>
      <c r="X8464" s="91"/>
      <c r="Y8464" s="91"/>
    </row>
    <row r="8465" spans="1:27" ht="15" customHeight="1" x14ac:dyDescent="0.25">
      <c r="A8465" s="111"/>
      <c r="B8465" s="111"/>
      <c r="C8465" s="111"/>
      <c r="D8465" s="111"/>
      <c r="E8465" s="111"/>
      <c r="F8465" s="111"/>
      <c r="G8465" s="111"/>
      <c r="H8465" s="67" t="s">
        <v>1</v>
      </c>
      <c r="I8465" s="29">
        <v>1</v>
      </c>
      <c r="J8465" s="29">
        <v>2</v>
      </c>
      <c r="K8465" s="29">
        <v>3</v>
      </c>
      <c r="L8465" s="29" t="s">
        <v>3478</v>
      </c>
      <c r="M8465" s="29">
        <v>5</v>
      </c>
      <c r="N8465" s="29">
        <v>6</v>
      </c>
      <c r="O8465" s="29">
        <v>7</v>
      </c>
      <c r="P8465" s="29" t="s">
        <v>3696</v>
      </c>
      <c r="Q8465" s="29">
        <v>9</v>
      </c>
      <c r="R8465" s="92"/>
      <c r="S8465" s="92"/>
      <c r="T8465" s="92"/>
      <c r="U8465" s="92"/>
      <c r="V8465" s="92"/>
      <c r="W8465" s="92"/>
      <c r="X8465" s="92"/>
      <c r="Y8465" s="92"/>
    </row>
    <row r="8466" spans="1:27" ht="15" customHeight="1" x14ac:dyDescent="0.25">
      <c r="A8466" s="111"/>
      <c r="B8466" s="111"/>
      <c r="C8466" s="111"/>
      <c r="D8466" s="111"/>
      <c r="E8466" s="111"/>
      <c r="F8466" s="111"/>
      <c r="G8466" s="111"/>
      <c r="H8466" s="68" t="s">
        <v>489</v>
      </c>
      <c r="I8466" s="32">
        <f t="shared" ref="I8466:K8466" si="7821">SUM(I8394,I8405,I8414)</f>
        <v>30234722</v>
      </c>
      <c r="J8466" s="32">
        <f t="shared" si="7821"/>
        <v>30165900</v>
      </c>
      <c r="K8466" s="32">
        <f t="shared" si="7821"/>
        <v>15101460</v>
      </c>
      <c r="L8466" s="32">
        <f t="shared" ref="L8466:L8527" si="7822">SUM(M8466:O8466)</f>
        <v>7530000</v>
      </c>
      <c r="M8466" s="32">
        <f t="shared" ref="M8466" si="7823">SUM(M8394,M8405,M8414)</f>
        <v>2510000</v>
      </c>
      <c r="N8466" s="32">
        <f t="shared" ref="N8466:O8466" si="7824">SUM(N8394,N8405,N8414)</f>
        <v>2510000</v>
      </c>
      <c r="O8466" s="32">
        <f t="shared" si="7824"/>
        <v>2510000</v>
      </c>
      <c r="P8466" s="32">
        <f t="shared" ref="P8466:P8527" si="7825">K8466+L8466</f>
        <v>22631460</v>
      </c>
      <c r="Q8466" s="32">
        <f t="shared" ref="Q8466:Q8527" si="7826">IF(J8466=0,"-",P8466/J8466*100)</f>
        <v>75.023321034678219</v>
      </c>
      <c r="R8466" s="90"/>
      <c r="S8466" s="90"/>
      <c r="T8466" s="90"/>
      <c r="U8466" s="90"/>
      <c r="V8466" s="90"/>
      <c r="W8466" s="90"/>
      <c r="X8466" s="90"/>
      <c r="Y8466" s="90"/>
    </row>
    <row r="8467" spans="1:27" ht="15" customHeight="1" x14ac:dyDescent="0.25">
      <c r="A8467" s="111"/>
      <c r="B8467" s="111"/>
      <c r="C8467" s="111"/>
      <c r="D8467" s="111"/>
      <c r="E8467" s="111"/>
      <c r="F8467" s="111"/>
      <c r="G8467" s="111"/>
      <c r="H8467" s="68" t="s">
        <v>127</v>
      </c>
      <c r="I8467" s="32">
        <f t="shared" ref="I8467:K8467" si="7827">SUM(I8373,I8375,I8376,I8377,I8378,I8379,I8381,I8383,I8385,I8386,I8387,I8388,I8395,I8396,I8397,I8398,I8399,I8400,I8401,I8402,I8403,I8404,I8406,I8407,I8408,I8412,I8413,I8415,I8418,I8419,I8420,I8421,I8422,I8423,I8424,I8425,I8426,I8427,I8428,I8429,I8430,I8431,I8432,I8433,I8434,I8435,I8436,I8437,I8438,I8439,I8443,I8444,I8455,I8456,I8458,I8457,I8461,I8459,I8391,I8448,I8392,I8450,I8441,I8440,I8416,I8451)</f>
        <v>39773117</v>
      </c>
      <c r="J8467" s="32">
        <f t="shared" si="7827"/>
        <v>27831558</v>
      </c>
      <c r="K8467" s="32">
        <f t="shared" si="7827"/>
        <v>13720519</v>
      </c>
      <c r="L8467" s="32">
        <f t="shared" si="7822"/>
        <v>8617446</v>
      </c>
      <c r="M8467" s="32">
        <f t="shared" ref="M8467" si="7828">SUM(M8373,M8375,M8376,M8377,M8378,M8379,M8381,M8383,M8385,M8386,M8387,M8388,M8395,M8396,M8397,M8398,M8399,M8400,M8401,M8402,M8403,M8404,M8406,M8407,M8408,M8412,M8413,M8415,M8418,M8419,M8420,M8421,M8422,M8423,M8424,M8425,M8426,M8427,M8428,M8429,M8430,M8431,M8432,M8433,M8434,M8435,M8436,M8437,M8438,M8439,M8443,M8444,M8455,M8456,M8458,M8457,M8461,M8459,M8391,M8448,M8392,M8450,M8441,M8440,M8416,M8451)</f>
        <v>4442768</v>
      </c>
      <c r="N8467" s="32">
        <f t="shared" ref="N8467:O8467" si="7829">SUM(N8373,N8375,N8376,N8377,N8378,N8379,N8381,N8383,N8385,N8386,N8387,N8388,N8395,N8396,N8397,N8398,N8399,N8400,N8401,N8402,N8403,N8404,N8406,N8407,N8408,N8412,N8413,N8415,N8418,N8419,N8420,N8421,N8422,N8423,N8424,N8425,N8426,N8427,N8428,N8429,N8430,N8431,N8432,N8433,N8434,N8435,N8436,N8437,N8438,N8439,N8443,N8444,N8455,N8456,N8458,N8457,N8461,N8459,N8391,N8448,N8392,N8450,N8441,N8440,N8416,N8451)</f>
        <v>2087589</v>
      </c>
      <c r="O8467" s="32">
        <f t="shared" si="7829"/>
        <v>2087089</v>
      </c>
      <c r="P8467" s="32">
        <f t="shared" si="7825"/>
        <v>22337965</v>
      </c>
      <c r="Q8467" s="32">
        <f t="shared" si="7826"/>
        <v>80.261281096803856</v>
      </c>
      <c r="R8467" s="90"/>
      <c r="S8467" s="90"/>
      <c r="T8467" s="90"/>
      <c r="U8467" s="90"/>
      <c r="V8467" s="90"/>
      <c r="W8467" s="90"/>
      <c r="X8467" s="90"/>
      <c r="Y8467" s="90"/>
    </row>
    <row r="8468" spans="1:27" ht="15" customHeight="1" x14ac:dyDescent="0.25">
      <c r="A8468" s="111"/>
      <c r="B8468" s="111"/>
      <c r="C8468" s="111"/>
      <c r="D8468" s="111"/>
      <c r="E8468" s="111"/>
      <c r="F8468" s="111"/>
      <c r="G8468" s="111"/>
      <c r="H8468" s="69" t="s">
        <v>79</v>
      </c>
      <c r="I8468" s="32">
        <f t="shared" ref="I8468:K8468" si="7830">SUM(I8466:I8467)</f>
        <v>70007839</v>
      </c>
      <c r="J8468" s="32">
        <f t="shared" si="7830"/>
        <v>57997458</v>
      </c>
      <c r="K8468" s="32">
        <f t="shared" si="7830"/>
        <v>28821979</v>
      </c>
      <c r="L8468" s="32">
        <f t="shared" si="7822"/>
        <v>16147446</v>
      </c>
      <c r="M8468" s="32">
        <f t="shared" ref="M8468" si="7831">SUM(M8466:M8467)</f>
        <v>6952768</v>
      </c>
      <c r="N8468" s="32">
        <f t="shared" ref="N8468:O8468" si="7832">SUM(N8466:N8467)</f>
        <v>4597589</v>
      </c>
      <c r="O8468" s="32">
        <f t="shared" si="7832"/>
        <v>4597089</v>
      </c>
      <c r="P8468" s="32">
        <f t="shared" si="7825"/>
        <v>44969425</v>
      </c>
      <c r="Q8468" s="32">
        <f t="shared" si="7826"/>
        <v>77.536889634025002</v>
      </c>
      <c r="R8468" s="90"/>
      <c r="S8468" s="90"/>
      <c r="T8468" s="90"/>
      <c r="U8468" s="90"/>
      <c r="V8468" s="90"/>
      <c r="W8468" s="90"/>
      <c r="X8468" s="90"/>
      <c r="Y8468" s="90"/>
    </row>
    <row r="8469" spans="1:27" ht="15" customHeight="1" x14ac:dyDescent="0.25">
      <c r="A8469" s="112"/>
      <c r="B8469" s="112"/>
      <c r="C8469" s="112"/>
      <c r="D8469" s="112"/>
      <c r="E8469" s="112"/>
      <c r="F8469" s="112"/>
      <c r="G8469" s="112"/>
      <c r="I8469" s="27"/>
      <c r="J8469" s="27"/>
      <c r="K8469" s="27">
        <v>0</v>
      </c>
      <c r="L8469" s="27"/>
      <c r="M8469" s="27"/>
      <c r="N8469" s="27"/>
      <c r="O8469" s="27"/>
      <c r="P8469" s="27"/>
      <c r="Q8469" s="27"/>
      <c r="R8469" s="27"/>
      <c r="S8469" s="27"/>
      <c r="T8469" s="27"/>
      <c r="U8469" s="27"/>
      <c r="V8469" s="27"/>
      <c r="W8469" s="27"/>
      <c r="X8469" s="27"/>
      <c r="Y8469" s="27"/>
    </row>
    <row r="8470" spans="1:27" ht="15" customHeight="1" x14ac:dyDescent="0.25">
      <c r="A8470" s="53" t="s">
        <v>1</v>
      </c>
      <c r="B8470" s="53" t="s">
        <v>1</v>
      </c>
      <c r="C8470" s="53" t="s">
        <v>1</v>
      </c>
      <c r="D8470" s="53" t="s">
        <v>1</v>
      </c>
      <c r="E8470" s="53" t="s">
        <v>1</v>
      </c>
      <c r="F8470" s="53" t="s">
        <v>1</v>
      </c>
      <c r="G8470" s="53" t="s">
        <v>1</v>
      </c>
      <c r="H8470" s="21" t="s">
        <v>1</v>
      </c>
      <c r="I8470" s="33"/>
      <c r="J8470" s="33"/>
      <c r="K8470" s="33">
        <v>0</v>
      </c>
      <c r="L8470" s="33"/>
      <c r="M8470" s="33"/>
      <c r="N8470" s="33"/>
      <c r="O8470" s="33"/>
      <c r="P8470" s="33"/>
      <c r="Q8470" s="33"/>
      <c r="R8470" s="33"/>
      <c r="S8470" s="33"/>
      <c r="T8470" s="33"/>
      <c r="U8470" s="33"/>
      <c r="V8470" s="33"/>
      <c r="W8470" s="33"/>
      <c r="X8470" s="33"/>
      <c r="Y8470" s="33"/>
    </row>
    <row r="8471" spans="1:27" ht="15" customHeight="1" x14ac:dyDescent="0.25">
      <c r="A8471" s="53" t="s">
        <v>1</v>
      </c>
      <c r="B8471" s="53" t="s">
        <v>1</v>
      </c>
      <c r="C8471" s="53" t="s">
        <v>1</v>
      </c>
      <c r="D8471" s="53" t="s">
        <v>1</v>
      </c>
      <c r="E8471" s="53" t="s">
        <v>1</v>
      </c>
      <c r="F8471" s="53" t="s">
        <v>1</v>
      </c>
      <c r="G8471" s="53" t="s">
        <v>1</v>
      </c>
      <c r="H8471" s="66" t="s">
        <v>3012</v>
      </c>
      <c r="I8471" s="30">
        <f t="shared" ref="I8471:K8471" si="7833">SUM(I8462)</f>
        <v>70007839</v>
      </c>
      <c r="J8471" s="30">
        <f t="shared" si="7833"/>
        <v>57997458</v>
      </c>
      <c r="K8471" s="30">
        <f t="shared" si="7833"/>
        <v>28821979</v>
      </c>
      <c r="L8471" s="30">
        <f t="shared" si="7822"/>
        <v>16147446</v>
      </c>
      <c r="M8471" s="30">
        <f t="shared" ref="M8471" si="7834">SUM(M8462)</f>
        <v>6952768</v>
      </c>
      <c r="N8471" s="30">
        <f t="shared" ref="N8471:O8471" si="7835">SUM(N8462)</f>
        <v>4597589</v>
      </c>
      <c r="O8471" s="30">
        <f t="shared" si="7835"/>
        <v>4597089</v>
      </c>
      <c r="P8471" s="30">
        <f t="shared" si="7825"/>
        <v>44969425</v>
      </c>
      <c r="Q8471" s="30">
        <f t="shared" si="7826"/>
        <v>77.536889634025002</v>
      </c>
      <c r="R8471" s="93"/>
      <c r="S8471" s="93"/>
      <c r="T8471" s="93"/>
      <c r="U8471" s="93"/>
      <c r="V8471" s="93"/>
      <c r="W8471" s="93"/>
      <c r="X8471" s="93"/>
      <c r="Y8471" s="93"/>
    </row>
    <row r="8472" spans="1:27" ht="15" customHeight="1" x14ac:dyDescent="0.25">
      <c r="A8472" s="53" t="s">
        <v>1</v>
      </c>
      <c r="B8472" s="53" t="s">
        <v>1</v>
      </c>
      <c r="C8472" s="53" t="s">
        <v>1</v>
      </c>
      <c r="D8472" s="53" t="s">
        <v>1</v>
      </c>
      <c r="E8472" s="53" t="s">
        <v>1</v>
      </c>
      <c r="F8472" s="53" t="s">
        <v>1</v>
      </c>
      <c r="G8472" s="53" t="s">
        <v>1</v>
      </c>
      <c r="H8472" s="65" t="s">
        <v>76</v>
      </c>
      <c r="I8472" s="31"/>
      <c r="J8472" s="31"/>
      <c r="K8472" s="31">
        <v>0</v>
      </c>
      <c r="L8472" s="31"/>
      <c r="M8472" s="31"/>
      <c r="N8472" s="31"/>
      <c r="O8472" s="31"/>
      <c r="P8472" s="31"/>
      <c r="Q8472" s="31"/>
      <c r="R8472" s="94"/>
      <c r="S8472" s="94"/>
      <c r="T8472" s="94"/>
      <c r="U8472" s="94"/>
      <c r="V8472" s="94"/>
      <c r="W8472" s="94"/>
      <c r="X8472" s="94"/>
      <c r="Y8472" s="94"/>
    </row>
    <row r="8473" spans="1:27" ht="15" customHeight="1" x14ac:dyDescent="0.25">
      <c r="A8473" s="53" t="s">
        <v>1</v>
      </c>
      <c r="B8473" s="53" t="s">
        <v>1</v>
      </c>
      <c r="C8473" s="53" t="s">
        <v>1</v>
      </c>
      <c r="D8473" s="53" t="s">
        <v>1</v>
      </c>
      <c r="E8473" s="53" t="s">
        <v>1</v>
      </c>
      <c r="F8473" s="53" t="s">
        <v>1</v>
      </c>
      <c r="G8473" s="53" t="s">
        <v>1</v>
      </c>
      <c r="H8473" s="70" t="s">
        <v>1</v>
      </c>
      <c r="I8473" s="34"/>
      <c r="J8473" s="34"/>
      <c r="K8473" s="34">
        <v>0</v>
      </c>
      <c r="L8473" s="34"/>
      <c r="M8473" s="34"/>
      <c r="N8473" s="34"/>
      <c r="O8473" s="34"/>
      <c r="P8473" s="34"/>
      <c r="Q8473" s="34"/>
      <c r="R8473" s="34"/>
      <c r="S8473" s="34"/>
      <c r="T8473" s="34"/>
      <c r="U8473" s="34"/>
      <c r="V8473" s="34"/>
      <c r="W8473" s="34"/>
      <c r="X8473" s="34"/>
      <c r="Y8473" s="34"/>
    </row>
    <row r="8474" spans="1:27" s="2" customFormat="1" ht="15" customHeight="1" x14ac:dyDescent="0.25">
      <c r="A8474" s="63" t="s">
        <v>2917</v>
      </c>
      <c r="B8474" s="65" t="s">
        <v>1</v>
      </c>
      <c r="C8474" s="65" t="s">
        <v>1</v>
      </c>
      <c r="D8474" s="65" t="s">
        <v>1</v>
      </c>
      <c r="E8474" s="65" t="s">
        <v>1</v>
      </c>
      <c r="F8474" s="65" t="s">
        <v>1</v>
      </c>
      <c r="G8474" s="65" t="s">
        <v>1</v>
      </c>
      <c r="H8474" s="65" t="s">
        <v>1</v>
      </c>
      <c r="I8474" s="26"/>
      <c r="J8474" s="26"/>
      <c r="K8474" s="26">
        <v>0</v>
      </c>
      <c r="L8474" s="26"/>
      <c r="M8474" s="26"/>
      <c r="N8474" s="26"/>
      <c r="O8474" s="26"/>
      <c r="P8474" s="26"/>
      <c r="Q8474" s="26"/>
      <c r="R8474" s="90"/>
      <c r="S8474" s="90"/>
      <c r="T8474" s="90"/>
      <c r="U8474" s="90"/>
      <c r="V8474" s="90"/>
      <c r="W8474" s="90"/>
      <c r="X8474" s="90"/>
      <c r="Y8474" s="90"/>
      <c r="AA8474" s="4"/>
    </row>
    <row r="8475" spans="1:27" s="2" customFormat="1" ht="15" customHeight="1" thickBot="1" x14ac:dyDescent="0.3">
      <c r="A8475" s="63" t="s">
        <v>2917</v>
      </c>
      <c r="B8475" s="63" t="s">
        <v>160</v>
      </c>
      <c r="C8475" s="64" t="s">
        <v>1</v>
      </c>
      <c r="D8475" s="64" t="s">
        <v>1</v>
      </c>
      <c r="E8475" s="65" t="s">
        <v>1</v>
      </c>
      <c r="F8475" s="65" t="s">
        <v>1</v>
      </c>
      <c r="G8475" s="65" t="s">
        <v>1</v>
      </c>
      <c r="H8475" s="65" t="s">
        <v>1</v>
      </c>
      <c r="I8475" s="26"/>
      <c r="J8475" s="26"/>
      <c r="K8475" s="26">
        <v>0</v>
      </c>
      <c r="L8475" s="26"/>
      <c r="M8475" s="26"/>
      <c r="N8475" s="26"/>
      <c r="O8475" s="26"/>
      <c r="P8475" s="26"/>
      <c r="Q8475" s="26"/>
      <c r="R8475" s="90"/>
      <c r="S8475" s="90"/>
      <c r="T8475" s="90"/>
      <c r="U8475" s="90"/>
      <c r="V8475" s="90"/>
      <c r="W8475" s="90"/>
      <c r="X8475" s="90"/>
      <c r="Y8475" s="90"/>
      <c r="AA8475" s="4"/>
    </row>
    <row r="8476" spans="1:27" s="2" customFormat="1" ht="45.75" customHeight="1" thickBot="1" x14ac:dyDescent="0.3">
      <c r="A8476" s="28" t="s">
        <v>4</v>
      </c>
      <c r="B8476" s="28" t="s">
        <v>5</v>
      </c>
      <c r="C8476" s="28" t="s">
        <v>6</v>
      </c>
      <c r="D8476" s="57" t="s">
        <v>1</v>
      </c>
      <c r="E8476" s="28" t="s">
        <v>7</v>
      </c>
      <c r="F8476" s="28" t="s">
        <v>8</v>
      </c>
      <c r="G8476" s="28" t="s">
        <v>9</v>
      </c>
      <c r="H8476" s="28" t="s">
        <v>10</v>
      </c>
      <c r="I8476" s="109" t="s">
        <v>3984</v>
      </c>
      <c r="J8476" s="109" t="s">
        <v>11</v>
      </c>
      <c r="K8476" s="109" t="s">
        <v>3989</v>
      </c>
      <c r="L8476" s="109" t="s">
        <v>3985</v>
      </c>
      <c r="M8476" s="109" t="s">
        <v>4027</v>
      </c>
      <c r="N8476" s="109" t="s">
        <v>3988</v>
      </c>
      <c r="O8476" s="109" t="s">
        <v>3986</v>
      </c>
      <c r="P8476" s="109" t="s">
        <v>3987</v>
      </c>
      <c r="Q8476" s="109" t="s">
        <v>3695</v>
      </c>
      <c r="R8476" s="91"/>
      <c r="S8476" s="91"/>
      <c r="T8476" s="91"/>
      <c r="U8476" s="91"/>
      <c r="V8476" s="91"/>
      <c r="W8476" s="91"/>
      <c r="X8476" s="91"/>
      <c r="Y8476" s="91"/>
      <c r="AA8476" s="4"/>
    </row>
    <row r="8477" spans="1:27" s="2" customFormat="1" ht="15" customHeight="1" x14ac:dyDescent="0.25">
      <c r="A8477" s="58" t="s">
        <v>1</v>
      </c>
      <c r="B8477" s="58" t="s">
        <v>1</v>
      </c>
      <c r="C8477" s="58" t="s">
        <v>1</v>
      </c>
      <c r="D8477" s="59" t="s">
        <v>1</v>
      </c>
      <c r="E8477" s="59" t="s">
        <v>1</v>
      </c>
      <c r="F8477" s="60" t="s">
        <v>1</v>
      </c>
      <c r="G8477" s="61" t="s">
        <v>1</v>
      </c>
      <c r="H8477" s="62" t="s">
        <v>1</v>
      </c>
      <c r="I8477" s="29">
        <v>1</v>
      </c>
      <c r="J8477" s="29">
        <v>2</v>
      </c>
      <c r="K8477" s="29">
        <v>3</v>
      </c>
      <c r="L8477" s="29" t="s">
        <v>3478</v>
      </c>
      <c r="M8477" s="29">
        <v>5</v>
      </c>
      <c r="N8477" s="29">
        <v>6</v>
      </c>
      <c r="O8477" s="29">
        <v>7</v>
      </c>
      <c r="P8477" s="29" t="s">
        <v>3696</v>
      </c>
      <c r="Q8477" s="29">
        <v>9</v>
      </c>
      <c r="R8477" s="92"/>
      <c r="S8477" s="92"/>
      <c r="T8477" s="92"/>
      <c r="U8477" s="92"/>
      <c r="V8477" s="92"/>
      <c r="W8477" s="92"/>
      <c r="X8477" s="92"/>
      <c r="Y8477" s="92"/>
      <c r="AA8477" s="4"/>
    </row>
    <row r="8478" spans="1:27" s="2" customFormat="1" ht="15" customHeight="1" x14ac:dyDescent="0.25">
      <c r="A8478" s="63" t="s">
        <v>2917</v>
      </c>
      <c r="B8478" s="63" t="s">
        <v>3472</v>
      </c>
      <c r="C8478" s="64" t="s">
        <v>3454</v>
      </c>
      <c r="D8478" s="64" t="s">
        <v>3473</v>
      </c>
      <c r="E8478" s="65" t="s">
        <v>1</v>
      </c>
      <c r="F8478" s="65" t="s">
        <v>1</v>
      </c>
      <c r="G8478" s="65" t="s">
        <v>1</v>
      </c>
      <c r="H8478" s="65" t="s">
        <v>3474</v>
      </c>
      <c r="I8478" s="26">
        <v>0</v>
      </c>
      <c r="J8478" s="26" t="s">
        <v>1</v>
      </c>
      <c r="K8478" s="26">
        <v>0</v>
      </c>
      <c r="L8478" s="26"/>
      <c r="M8478" s="26"/>
      <c r="N8478" s="26"/>
      <c r="O8478" s="26"/>
      <c r="P8478" s="26"/>
      <c r="Q8478" s="26"/>
      <c r="R8478" s="90"/>
      <c r="S8478" s="90"/>
      <c r="T8478" s="90"/>
      <c r="U8478" s="90"/>
      <c r="V8478" s="90"/>
      <c r="W8478" s="90"/>
      <c r="X8478" s="90"/>
      <c r="Y8478" s="90"/>
      <c r="AA8478" s="4"/>
    </row>
    <row r="8479" spans="1:27" s="2" customFormat="1" ht="22.5" customHeight="1" x14ac:dyDescent="0.25">
      <c r="A8479" s="63" t="s">
        <v>1</v>
      </c>
      <c r="B8479" s="63" t="s">
        <v>1</v>
      </c>
      <c r="C8479" s="63" t="s">
        <v>1</v>
      </c>
      <c r="D8479" s="65" t="s">
        <v>1</v>
      </c>
      <c r="E8479" s="65" t="s">
        <v>1</v>
      </c>
      <c r="F8479" s="65" t="s">
        <v>1</v>
      </c>
      <c r="G8479" s="65" t="s">
        <v>1</v>
      </c>
      <c r="H8479" s="66" t="s">
        <v>15</v>
      </c>
      <c r="I8479" s="30">
        <f t="shared" ref="I8479:K8479" si="7836">SUM(I8480,I8488,I8490)</f>
        <v>14307310</v>
      </c>
      <c r="J8479" s="30">
        <f t="shared" si="7836"/>
        <v>14154244</v>
      </c>
      <c r="K8479" s="30">
        <f t="shared" si="7836"/>
        <v>7763591</v>
      </c>
      <c r="L8479" s="30">
        <f t="shared" si="7822"/>
        <v>3380587</v>
      </c>
      <c r="M8479" s="30">
        <f t="shared" ref="M8479" si="7837">SUM(M8480,M8488,M8490)</f>
        <v>1092762</v>
      </c>
      <c r="N8479" s="30">
        <f t="shared" ref="N8479:O8479" si="7838">SUM(N8480,N8488,N8490)</f>
        <v>1127470</v>
      </c>
      <c r="O8479" s="30">
        <f t="shared" si="7838"/>
        <v>1160355</v>
      </c>
      <c r="P8479" s="30">
        <f t="shared" si="7825"/>
        <v>11144178</v>
      </c>
      <c r="Q8479" s="30">
        <f t="shared" si="7826"/>
        <v>78.733827112207479</v>
      </c>
      <c r="R8479" s="93"/>
      <c r="S8479" s="93"/>
      <c r="T8479" s="93"/>
      <c r="U8479" s="93"/>
      <c r="V8479" s="93"/>
      <c r="W8479" s="93"/>
      <c r="X8479" s="93"/>
      <c r="Y8479" s="93"/>
      <c r="AA8479" s="4"/>
    </row>
    <row r="8480" spans="1:27" s="2" customFormat="1" ht="15" customHeight="1" x14ac:dyDescent="0.25">
      <c r="A8480" s="63" t="s">
        <v>2917</v>
      </c>
      <c r="B8480" s="63" t="s">
        <v>3472</v>
      </c>
      <c r="C8480" s="63" t="s">
        <v>3454</v>
      </c>
      <c r="D8480" s="63" t="s">
        <v>3473</v>
      </c>
      <c r="E8480" s="65" t="s">
        <v>3457</v>
      </c>
      <c r="F8480" s="65" t="s">
        <v>1</v>
      </c>
      <c r="G8480" s="65" t="s">
        <v>1</v>
      </c>
      <c r="H8480" s="65" t="s">
        <v>17</v>
      </c>
      <c r="I8480" s="31">
        <f t="shared" ref="I8480:K8480" si="7839">SUM(I8481:I8482)</f>
        <v>10242417</v>
      </c>
      <c r="J8480" s="31">
        <f t="shared" si="7839"/>
        <v>10242417</v>
      </c>
      <c r="K8480" s="31">
        <f t="shared" si="7839"/>
        <v>5478373</v>
      </c>
      <c r="L8480" s="31">
        <f t="shared" si="7822"/>
        <v>2533783</v>
      </c>
      <c r="M8480" s="31">
        <f t="shared" ref="M8480" si="7840">SUM(M8481:M8482)</f>
        <v>851005</v>
      </c>
      <c r="N8480" s="31">
        <f t="shared" ref="N8480:O8480" si="7841">SUM(N8481:N8482)</f>
        <v>837814</v>
      </c>
      <c r="O8480" s="31">
        <f t="shared" si="7841"/>
        <v>844964</v>
      </c>
      <c r="P8480" s="31">
        <f t="shared" si="7825"/>
        <v>8012156</v>
      </c>
      <c r="Q8480" s="31">
        <f t="shared" si="7826"/>
        <v>78.225247029094788</v>
      </c>
      <c r="R8480" s="94"/>
      <c r="S8480" s="94"/>
      <c r="T8480" s="94"/>
      <c r="U8480" s="94"/>
      <c r="V8480" s="94"/>
      <c r="W8480" s="94"/>
      <c r="X8480" s="94"/>
      <c r="Y8480" s="94"/>
      <c r="AA8480" s="4"/>
    </row>
    <row r="8481" spans="1:27" s="2" customFormat="1" ht="15" customHeight="1" x14ac:dyDescent="0.25">
      <c r="A8481" s="64" t="s">
        <v>2917</v>
      </c>
      <c r="B8481" s="64" t="s">
        <v>3472</v>
      </c>
      <c r="C8481" s="64" t="s">
        <v>3454</v>
      </c>
      <c r="D8481" s="64" t="s">
        <v>3473</v>
      </c>
      <c r="E8481" s="20" t="s">
        <v>19</v>
      </c>
      <c r="F8481" s="64" t="s">
        <v>1</v>
      </c>
      <c r="G8481" s="53" t="s">
        <v>1</v>
      </c>
      <c r="H8481" s="53" t="s">
        <v>18</v>
      </c>
      <c r="I8481" s="26">
        <f t="shared" ref="I8481:K8481" si="7842">SUM(I8526,I8570,I8615,I8659,I8702,I8747)</f>
        <v>8764477</v>
      </c>
      <c r="J8481" s="26">
        <f t="shared" si="7842"/>
        <v>8764477</v>
      </c>
      <c r="K8481" s="26">
        <f t="shared" si="7842"/>
        <v>4527900</v>
      </c>
      <c r="L8481" s="26">
        <f t="shared" si="7822"/>
        <v>2250350</v>
      </c>
      <c r="M8481" s="26">
        <f t="shared" ref="M8481" si="7843">SUM(M8526,M8570,M8615,M8659,M8702,M8747)</f>
        <v>756250</v>
      </c>
      <c r="N8481" s="26">
        <f t="shared" ref="N8481:O8481" si="7844">SUM(N8526,N8570,N8615,N8659,N8702,N8747)</f>
        <v>741250</v>
      </c>
      <c r="O8481" s="26">
        <f t="shared" si="7844"/>
        <v>752850</v>
      </c>
      <c r="P8481" s="26">
        <f t="shared" si="7825"/>
        <v>6778250</v>
      </c>
      <c r="Q8481" s="26">
        <f t="shared" si="7826"/>
        <v>77.337757860508958</v>
      </c>
      <c r="R8481" s="90"/>
      <c r="S8481" s="90"/>
      <c r="T8481" s="90"/>
      <c r="U8481" s="90"/>
      <c r="V8481" s="90"/>
      <c r="W8481" s="90"/>
      <c r="X8481" s="90"/>
      <c r="Y8481" s="90"/>
      <c r="AA8481" s="4"/>
    </row>
    <row r="8482" spans="1:27" s="2" customFormat="1" ht="15" customHeight="1" x14ac:dyDescent="0.25">
      <c r="A8482" s="63" t="s">
        <v>2917</v>
      </c>
      <c r="B8482" s="63" t="s">
        <v>3472</v>
      </c>
      <c r="C8482" s="63" t="s">
        <v>3454</v>
      </c>
      <c r="D8482" s="64" t="s">
        <v>3473</v>
      </c>
      <c r="E8482" s="63" t="s">
        <v>3458</v>
      </c>
      <c r="F8482" s="64" t="s">
        <v>1</v>
      </c>
      <c r="G8482" s="53" t="s">
        <v>1</v>
      </c>
      <c r="H8482" s="65" t="s">
        <v>22</v>
      </c>
      <c r="I8482" s="31">
        <f t="shared" ref="I8482:K8482" si="7845">SUM(I8483:I8487)</f>
        <v>1477940</v>
      </c>
      <c r="J8482" s="31">
        <f t="shared" si="7845"/>
        <v>1477940</v>
      </c>
      <c r="K8482" s="31">
        <f t="shared" si="7845"/>
        <v>950473</v>
      </c>
      <c r="L8482" s="31">
        <f t="shared" si="7822"/>
        <v>283433</v>
      </c>
      <c r="M8482" s="31">
        <f t="shared" ref="M8482" si="7846">SUM(M8483:M8487)</f>
        <v>94755</v>
      </c>
      <c r="N8482" s="31">
        <f t="shared" ref="N8482:O8482" si="7847">SUM(N8483:N8487)</f>
        <v>96564</v>
      </c>
      <c r="O8482" s="31">
        <f t="shared" si="7847"/>
        <v>92114</v>
      </c>
      <c r="P8482" s="31">
        <f t="shared" si="7825"/>
        <v>1233906</v>
      </c>
      <c r="Q8482" s="31">
        <f t="shared" si="7826"/>
        <v>83.488233622474525</v>
      </c>
      <c r="R8482" s="94"/>
      <c r="S8482" s="94"/>
      <c r="T8482" s="94"/>
      <c r="U8482" s="94"/>
      <c r="V8482" s="94"/>
      <c r="W8482" s="94"/>
      <c r="X8482" s="94"/>
      <c r="Y8482" s="94"/>
      <c r="AA8482" s="4"/>
    </row>
    <row r="8483" spans="1:27" s="2" customFormat="1" ht="15" customHeight="1" x14ac:dyDescent="0.25">
      <c r="A8483" s="64" t="s">
        <v>2917</v>
      </c>
      <c r="B8483" s="64" t="s">
        <v>3472</v>
      </c>
      <c r="C8483" s="64" t="s">
        <v>3454</v>
      </c>
      <c r="D8483" s="64" t="s">
        <v>3473</v>
      </c>
      <c r="E8483" s="20" t="s">
        <v>23</v>
      </c>
      <c r="F8483" s="64" t="s">
        <v>1</v>
      </c>
      <c r="G8483" s="53" t="s">
        <v>1</v>
      </c>
      <c r="H8483" s="53" t="s">
        <v>85</v>
      </c>
      <c r="I8483" s="26">
        <f t="shared" ref="I8483:K8483" si="7848">SUM(I8528,I8572,I8617,I8661,I8704,I8749)</f>
        <v>335134</v>
      </c>
      <c r="J8483" s="26">
        <f t="shared" si="7848"/>
        <v>335134</v>
      </c>
      <c r="K8483" s="26">
        <f t="shared" si="7848"/>
        <v>188984</v>
      </c>
      <c r="L8483" s="26">
        <f t="shared" si="7822"/>
        <v>74523</v>
      </c>
      <c r="M8483" s="26">
        <f t="shared" ref="M8483" si="7849">SUM(M8528,M8572,M8617,M8661,M8704,M8749)</f>
        <v>22695</v>
      </c>
      <c r="N8483" s="26">
        <f t="shared" ref="N8483:O8483" si="7850">SUM(N8528,N8572,N8617,N8661,N8704,N8749)</f>
        <v>25914</v>
      </c>
      <c r="O8483" s="26">
        <f t="shared" si="7850"/>
        <v>25914</v>
      </c>
      <c r="P8483" s="26">
        <f t="shared" si="7825"/>
        <v>263507</v>
      </c>
      <c r="Q8483" s="26">
        <f t="shared" si="7826"/>
        <v>78.627355028137998</v>
      </c>
      <c r="R8483" s="90"/>
      <c r="S8483" s="90"/>
      <c r="T8483" s="90"/>
      <c r="U8483" s="90"/>
      <c r="V8483" s="90"/>
      <c r="W8483" s="90"/>
      <c r="X8483" s="90"/>
      <c r="Y8483" s="90"/>
      <c r="AA8483" s="4"/>
    </row>
    <row r="8484" spans="1:27" s="2" customFormat="1" ht="15" customHeight="1" x14ac:dyDescent="0.25">
      <c r="A8484" s="64" t="s">
        <v>2917</v>
      </c>
      <c r="B8484" s="64" t="s">
        <v>3472</v>
      </c>
      <c r="C8484" s="64" t="s">
        <v>3454</v>
      </c>
      <c r="D8484" s="64" t="s">
        <v>3473</v>
      </c>
      <c r="E8484" s="20" t="s">
        <v>23</v>
      </c>
      <c r="F8484" s="64" t="s">
        <v>1</v>
      </c>
      <c r="G8484" s="53" t="s">
        <v>1</v>
      </c>
      <c r="H8484" s="53" t="s">
        <v>29</v>
      </c>
      <c r="I8484" s="26">
        <f t="shared" ref="I8484:K8484" si="7851">SUM(I8532,I8576,I8621,I8665,I8708,I8752)</f>
        <v>104500</v>
      </c>
      <c r="J8484" s="26">
        <f t="shared" si="7851"/>
        <v>104500</v>
      </c>
      <c r="K8484" s="26">
        <f t="shared" si="7851"/>
        <v>79115</v>
      </c>
      <c r="L8484" s="26">
        <f t="shared" si="7822"/>
        <v>11800</v>
      </c>
      <c r="M8484" s="26">
        <f t="shared" ref="M8484" si="7852">SUM(M8532,M8576,M8621,M8665,M8708,M8752)</f>
        <v>11800</v>
      </c>
      <c r="N8484" s="26">
        <f t="shared" ref="N8484:O8484" si="7853">SUM(N8532,N8576,N8621,N8665,N8708,N8752)</f>
        <v>0</v>
      </c>
      <c r="O8484" s="26">
        <f t="shared" si="7853"/>
        <v>0</v>
      </c>
      <c r="P8484" s="26">
        <f t="shared" si="7825"/>
        <v>90915</v>
      </c>
      <c r="Q8484" s="26">
        <f t="shared" si="7826"/>
        <v>87</v>
      </c>
      <c r="R8484" s="90"/>
      <c r="S8484" s="90"/>
      <c r="T8484" s="90"/>
      <c r="U8484" s="90"/>
      <c r="V8484" s="90"/>
      <c r="W8484" s="90"/>
      <c r="X8484" s="90"/>
      <c r="Y8484" s="90"/>
      <c r="AA8484" s="4"/>
    </row>
    <row r="8485" spans="1:27" s="2" customFormat="1" ht="15" customHeight="1" x14ac:dyDescent="0.25">
      <c r="A8485" s="64" t="s">
        <v>2917</v>
      </c>
      <c r="B8485" s="64" t="s">
        <v>3472</v>
      </c>
      <c r="C8485" s="64" t="s">
        <v>3454</v>
      </c>
      <c r="D8485" s="64" t="s">
        <v>3473</v>
      </c>
      <c r="E8485" s="20" t="s">
        <v>23</v>
      </c>
      <c r="F8485" s="64" t="s">
        <v>1</v>
      </c>
      <c r="G8485" s="53" t="s">
        <v>1</v>
      </c>
      <c r="H8485" s="53" t="s">
        <v>27</v>
      </c>
      <c r="I8485" s="26">
        <f t="shared" ref="I8485:K8485" si="7854">SUM(I8530,I8574,I8619,I8663,I8706,I8751)</f>
        <v>192818</v>
      </c>
      <c r="J8485" s="26">
        <f t="shared" si="7854"/>
        <v>192818</v>
      </c>
      <c r="K8485" s="26">
        <f t="shared" si="7854"/>
        <v>185074</v>
      </c>
      <c r="L8485" s="26">
        <f t="shared" si="7822"/>
        <v>0</v>
      </c>
      <c r="M8485" s="26">
        <f t="shared" ref="M8485" si="7855">SUM(M8530,M8574,M8619,M8663,M8706,M8751)</f>
        <v>0</v>
      </c>
      <c r="N8485" s="26">
        <f t="shared" ref="N8485:O8485" si="7856">SUM(N8530,N8574,N8619,N8663,N8706,N8751)</f>
        <v>0</v>
      </c>
      <c r="O8485" s="26">
        <f t="shared" si="7856"/>
        <v>0</v>
      </c>
      <c r="P8485" s="26">
        <f t="shared" si="7825"/>
        <v>185074</v>
      </c>
      <c r="Q8485" s="26">
        <f t="shared" si="7826"/>
        <v>95.983777448163551</v>
      </c>
      <c r="R8485" s="90"/>
      <c r="S8485" s="90"/>
      <c r="T8485" s="90"/>
      <c r="U8485" s="90"/>
      <c r="V8485" s="90"/>
      <c r="W8485" s="90"/>
      <c r="X8485" s="90"/>
      <c r="Y8485" s="90"/>
      <c r="AA8485" s="4"/>
    </row>
    <row r="8486" spans="1:27" s="2" customFormat="1" ht="15" customHeight="1" x14ac:dyDescent="0.25">
      <c r="A8486" s="64" t="s">
        <v>2917</v>
      </c>
      <c r="B8486" s="64" t="s">
        <v>3472</v>
      </c>
      <c r="C8486" s="64" t="s">
        <v>3454</v>
      </c>
      <c r="D8486" s="64" t="s">
        <v>3473</v>
      </c>
      <c r="E8486" s="20" t="s">
        <v>23</v>
      </c>
      <c r="F8486" s="64" t="s">
        <v>1</v>
      </c>
      <c r="G8486" s="53" t="s">
        <v>1</v>
      </c>
      <c r="H8486" s="53" t="s">
        <v>25</v>
      </c>
      <c r="I8486" s="26">
        <f t="shared" ref="I8486:K8486" si="7857">SUM(I8529,I8573,I8618,I8662,I8705,I8750)</f>
        <v>801488</v>
      </c>
      <c r="J8486" s="26">
        <f t="shared" si="7857"/>
        <v>801488</v>
      </c>
      <c r="K8486" s="26">
        <f t="shared" si="7857"/>
        <v>471800</v>
      </c>
      <c r="L8486" s="26">
        <f t="shared" si="7822"/>
        <v>184710</v>
      </c>
      <c r="M8486" s="26">
        <f t="shared" ref="M8486" si="7858">SUM(M8529,M8573,M8618,M8662,M8705,M8750)</f>
        <v>53860</v>
      </c>
      <c r="N8486" s="26">
        <f t="shared" ref="N8486:O8486" si="7859">SUM(N8529,N8573,N8618,N8662,N8705,N8750)</f>
        <v>64650</v>
      </c>
      <c r="O8486" s="26">
        <f t="shared" si="7859"/>
        <v>66200</v>
      </c>
      <c r="P8486" s="26">
        <f t="shared" si="7825"/>
        <v>656510</v>
      </c>
      <c r="Q8486" s="26">
        <f t="shared" si="7826"/>
        <v>81.911394805661473</v>
      </c>
      <c r="R8486" s="90"/>
      <c r="S8486" s="90"/>
      <c r="T8486" s="90"/>
      <c r="U8486" s="90"/>
      <c r="V8486" s="90"/>
      <c r="W8486" s="90"/>
      <c r="X8486" s="90"/>
      <c r="Y8486" s="90"/>
      <c r="AA8486" s="4"/>
    </row>
    <row r="8487" spans="1:27" s="2" customFormat="1" ht="15" customHeight="1" x14ac:dyDescent="0.25">
      <c r="A8487" s="64" t="s">
        <v>2917</v>
      </c>
      <c r="B8487" s="64" t="s">
        <v>3472</v>
      </c>
      <c r="C8487" s="64" t="s">
        <v>3454</v>
      </c>
      <c r="D8487" s="64" t="s">
        <v>3473</v>
      </c>
      <c r="E8487" s="20" t="s">
        <v>23</v>
      </c>
      <c r="F8487" s="64" t="s">
        <v>1</v>
      </c>
      <c r="G8487" s="53" t="s">
        <v>1</v>
      </c>
      <c r="H8487" s="53" t="s">
        <v>89</v>
      </c>
      <c r="I8487" s="26">
        <f t="shared" ref="I8487:K8487" si="7860">SUM(I8531,I8575,I8620,I8664,I8707)</f>
        <v>44000</v>
      </c>
      <c r="J8487" s="26">
        <f t="shared" si="7860"/>
        <v>44000</v>
      </c>
      <c r="K8487" s="26">
        <f t="shared" si="7860"/>
        <v>25500</v>
      </c>
      <c r="L8487" s="26">
        <f t="shared" si="7822"/>
        <v>12400</v>
      </c>
      <c r="M8487" s="26">
        <f t="shared" ref="M8487" si="7861">SUM(M8531,M8575,M8620,M8664,M8707)</f>
        <v>6400</v>
      </c>
      <c r="N8487" s="26">
        <f t="shared" ref="N8487:O8487" si="7862">SUM(N8531,N8575,N8620,N8664,N8707)</f>
        <v>6000</v>
      </c>
      <c r="O8487" s="26">
        <f t="shared" si="7862"/>
        <v>0</v>
      </c>
      <c r="P8487" s="26">
        <f t="shared" si="7825"/>
        <v>37900</v>
      </c>
      <c r="Q8487" s="26">
        <f t="shared" si="7826"/>
        <v>86.136363636363626</v>
      </c>
      <c r="R8487" s="90"/>
      <c r="S8487" s="90"/>
      <c r="T8487" s="90"/>
      <c r="U8487" s="90"/>
      <c r="V8487" s="90"/>
      <c r="W8487" s="90"/>
      <c r="X8487" s="90"/>
      <c r="Y8487" s="90"/>
      <c r="AA8487" s="4"/>
    </row>
    <row r="8488" spans="1:27" s="2" customFormat="1" ht="15" customHeight="1" x14ac:dyDescent="0.25">
      <c r="A8488" s="63" t="s">
        <v>2917</v>
      </c>
      <c r="B8488" s="63" t="s">
        <v>3472</v>
      </c>
      <c r="C8488" s="63" t="s">
        <v>3454</v>
      </c>
      <c r="D8488" s="63" t="s">
        <v>3473</v>
      </c>
      <c r="E8488" s="65" t="s">
        <v>3459</v>
      </c>
      <c r="F8488" s="65" t="s">
        <v>1</v>
      </c>
      <c r="G8488" s="65" t="s">
        <v>1</v>
      </c>
      <c r="H8488" s="65" t="s">
        <v>31</v>
      </c>
      <c r="I8488" s="31">
        <f t="shared" ref="I8488:K8488" si="7863">SUM(I8489)</f>
        <v>920644</v>
      </c>
      <c r="J8488" s="31">
        <f t="shared" si="7863"/>
        <v>920644</v>
      </c>
      <c r="K8488" s="31">
        <f t="shared" si="7863"/>
        <v>502650</v>
      </c>
      <c r="L8488" s="31">
        <f t="shared" si="7822"/>
        <v>231400</v>
      </c>
      <c r="M8488" s="31">
        <f t="shared" ref="M8488" si="7864">SUM(M8489)</f>
        <v>77000</v>
      </c>
      <c r="N8488" s="31">
        <f t="shared" ref="N8488:O8488" si="7865">SUM(N8489)</f>
        <v>77200</v>
      </c>
      <c r="O8488" s="31">
        <f t="shared" si="7865"/>
        <v>77200</v>
      </c>
      <c r="P8488" s="31">
        <f t="shared" si="7825"/>
        <v>734050</v>
      </c>
      <c r="Q8488" s="31">
        <f t="shared" si="7826"/>
        <v>79.732230916619244</v>
      </c>
      <c r="R8488" s="94"/>
      <c r="S8488" s="94"/>
      <c r="T8488" s="94"/>
      <c r="U8488" s="94"/>
      <c r="V8488" s="94"/>
      <c r="W8488" s="94"/>
      <c r="X8488" s="94"/>
      <c r="Y8488" s="94"/>
      <c r="AA8488" s="4"/>
    </row>
    <row r="8489" spans="1:27" s="2" customFormat="1" ht="15" customHeight="1" x14ac:dyDescent="0.25">
      <c r="A8489" s="64" t="s">
        <v>2917</v>
      </c>
      <c r="B8489" s="64" t="s">
        <v>3472</v>
      </c>
      <c r="C8489" s="64" t="s">
        <v>3454</v>
      </c>
      <c r="D8489" s="64" t="s">
        <v>3473</v>
      </c>
      <c r="E8489" s="20" t="s">
        <v>33</v>
      </c>
      <c r="F8489" s="64" t="s">
        <v>1</v>
      </c>
      <c r="G8489" s="53" t="s">
        <v>1</v>
      </c>
      <c r="H8489" s="53" t="s">
        <v>32</v>
      </c>
      <c r="I8489" s="26">
        <f t="shared" ref="I8489:K8489" si="7866">SUM(I8534,I8578,I8623,I8667,I8710,I8754)</f>
        <v>920644</v>
      </c>
      <c r="J8489" s="26">
        <f t="shared" si="7866"/>
        <v>920644</v>
      </c>
      <c r="K8489" s="26">
        <f t="shared" si="7866"/>
        <v>502650</v>
      </c>
      <c r="L8489" s="26">
        <f t="shared" si="7822"/>
        <v>231400</v>
      </c>
      <c r="M8489" s="26">
        <f t="shared" ref="M8489" si="7867">SUM(M8534,M8578,M8623,M8667,M8710,M8754)</f>
        <v>77000</v>
      </c>
      <c r="N8489" s="26">
        <f t="shared" ref="N8489:O8489" si="7868">SUM(N8534,N8578,N8623,N8667,N8710,N8754)</f>
        <v>77200</v>
      </c>
      <c r="O8489" s="26">
        <f t="shared" si="7868"/>
        <v>77200</v>
      </c>
      <c r="P8489" s="26">
        <f t="shared" si="7825"/>
        <v>734050</v>
      </c>
      <c r="Q8489" s="26">
        <f t="shared" si="7826"/>
        <v>79.732230916619244</v>
      </c>
      <c r="R8489" s="90"/>
      <c r="S8489" s="90"/>
      <c r="T8489" s="90"/>
      <c r="U8489" s="90"/>
      <c r="V8489" s="90"/>
      <c r="W8489" s="90"/>
      <c r="X8489" s="90"/>
      <c r="Y8489" s="90"/>
      <c r="AA8489" s="4"/>
    </row>
    <row r="8490" spans="1:27" s="2" customFormat="1" ht="15" customHeight="1" x14ac:dyDescent="0.25">
      <c r="A8490" s="63" t="s">
        <v>2917</v>
      </c>
      <c r="B8490" s="63" t="s">
        <v>3472</v>
      </c>
      <c r="C8490" s="63" t="s">
        <v>3454</v>
      </c>
      <c r="D8490" s="63" t="s">
        <v>3473</v>
      </c>
      <c r="E8490" s="65" t="s">
        <v>3460</v>
      </c>
      <c r="F8490" s="65" t="s">
        <v>1</v>
      </c>
      <c r="G8490" s="65" t="s">
        <v>1</v>
      </c>
      <c r="H8490" s="65" t="s">
        <v>35</v>
      </c>
      <c r="I8490" s="31">
        <f t="shared" ref="I8490:K8490" si="7869">SUM(I8491:I8499)</f>
        <v>3144249</v>
      </c>
      <c r="J8490" s="31">
        <f t="shared" si="7869"/>
        <v>2991183</v>
      </c>
      <c r="K8490" s="31">
        <f t="shared" si="7869"/>
        <v>1782568</v>
      </c>
      <c r="L8490" s="31">
        <f t="shared" si="7822"/>
        <v>615404</v>
      </c>
      <c r="M8490" s="31">
        <f t="shared" ref="M8490" si="7870">SUM(M8491:M8499)</f>
        <v>164757</v>
      </c>
      <c r="N8490" s="31">
        <f t="shared" ref="N8490:O8490" si="7871">SUM(N8491:N8499)</f>
        <v>212456</v>
      </c>
      <c r="O8490" s="31">
        <f t="shared" si="7871"/>
        <v>238191</v>
      </c>
      <c r="P8490" s="31">
        <f t="shared" si="7825"/>
        <v>2397972</v>
      </c>
      <c r="Q8490" s="31">
        <f t="shared" si="7826"/>
        <v>80.168013792536257</v>
      </c>
      <c r="R8490" s="94"/>
      <c r="S8490" s="94"/>
      <c r="T8490" s="94"/>
      <c r="U8490" s="94"/>
      <c r="V8490" s="94"/>
      <c r="W8490" s="94"/>
      <c r="X8490" s="94"/>
      <c r="Y8490" s="94"/>
      <c r="AA8490" s="4"/>
    </row>
    <row r="8491" spans="1:27" s="2" customFormat="1" ht="15" customHeight="1" x14ac:dyDescent="0.25">
      <c r="A8491" s="64" t="s">
        <v>2917</v>
      </c>
      <c r="B8491" s="64" t="s">
        <v>3472</v>
      </c>
      <c r="C8491" s="64" t="s">
        <v>3454</v>
      </c>
      <c r="D8491" s="64" t="s">
        <v>3473</v>
      </c>
      <c r="E8491" s="20" t="s">
        <v>38</v>
      </c>
      <c r="F8491" s="64" t="s">
        <v>1</v>
      </c>
      <c r="G8491" s="53" t="s">
        <v>1</v>
      </c>
      <c r="H8491" s="53" t="s">
        <v>37</v>
      </c>
      <c r="I8491" s="26">
        <f t="shared" ref="I8491:K8491" si="7872">SUM(I8536,I8580,I8625,I8669,I8712,I8756)</f>
        <v>44000</v>
      </c>
      <c r="J8491" s="26">
        <f t="shared" si="7872"/>
        <v>44000</v>
      </c>
      <c r="K8491" s="26">
        <f t="shared" si="7872"/>
        <v>31350</v>
      </c>
      <c r="L8491" s="26">
        <f t="shared" si="7822"/>
        <v>10650</v>
      </c>
      <c r="M8491" s="26">
        <f t="shared" ref="M8491:M8499" si="7873">SUM(M8536,M8580,M8625,M8669,M8712,M8756)</f>
        <v>6350</v>
      </c>
      <c r="N8491" s="26">
        <f t="shared" ref="N8491:O8499" si="7874">SUM(N8536,N8580,N8625,N8669,N8712,N8756)</f>
        <v>3700</v>
      </c>
      <c r="O8491" s="26">
        <f t="shared" si="7874"/>
        <v>600</v>
      </c>
      <c r="P8491" s="26">
        <f t="shared" si="7825"/>
        <v>42000</v>
      </c>
      <c r="Q8491" s="26">
        <f t="shared" si="7826"/>
        <v>95.454545454545453</v>
      </c>
      <c r="R8491" s="90"/>
      <c r="S8491" s="90"/>
      <c r="T8491" s="90"/>
      <c r="U8491" s="90"/>
      <c r="V8491" s="90"/>
      <c r="W8491" s="90"/>
      <c r="X8491" s="90"/>
      <c r="Y8491" s="90"/>
      <c r="AA8491" s="4"/>
    </row>
    <row r="8492" spans="1:27" s="2" customFormat="1" ht="15" customHeight="1" x14ac:dyDescent="0.25">
      <c r="A8492" s="64" t="s">
        <v>2917</v>
      </c>
      <c r="B8492" s="64" t="s">
        <v>3472</v>
      </c>
      <c r="C8492" s="64" t="s">
        <v>3454</v>
      </c>
      <c r="D8492" s="64" t="s">
        <v>3473</v>
      </c>
      <c r="E8492" s="20" t="s">
        <v>298</v>
      </c>
      <c r="F8492" s="64" t="s">
        <v>1</v>
      </c>
      <c r="G8492" s="53" t="s">
        <v>1</v>
      </c>
      <c r="H8492" s="53" t="s">
        <v>297</v>
      </c>
      <c r="I8492" s="26">
        <f t="shared" ref="I8492:K8492" si="7875">SUM(I8537,I8581,I8626,I8670,I8713,I8757)</f>
        <v>477767</v>
      </c>
      <c r="J8492" s="26">
        <f t="shared" si="7875"/>
        <v>472767</v>
      </c>
      <c r="K8492" s="26">
        <f t="shared" si="7875"/>
        <v>263400</v>
      </c>
      <c r="L8492" s="26">
        <f t="shared" si="7822"/>
        <v>81650</v>
      </c>
      <c r="M8492" s="26">
        <f t="shared" si="7873"/>
        <v>24200</v>
      </c>
      <c r="N8492" s="26">
        <f t="shared" si="7874"/>
        <v>24100</v>
      </c>
      <c r="O8492" s="26">
        <f t="shared" si="7874"/>
        <v>33350</v>
      </c>
      <c r="P8492" s="26">
        <f t="shared" si="7825"/>
        <v>345050</v>
      </c>
      <c r="Q8492" s="26">
        <f t="shared" si="7826"/>
        <v>72.985212588865124</v>
      </c>
      <c r="R8492" s="90"/>
      <c r="S8492" s="90"/>
      <c r="T8492" s="90"/>
      <c r="U8492" s="90"/>
      <c r="V8492" s="90"/>
      <c r="W8492" s="90"/>
      <c r="X8492" s="90"/>
      <c r="Y8492" s="90"/>
      <c r="AA8492" s="4"/>
    </row>
    <row r="8493" spans="1:27" s="4" customFormat="1" ht="15" customHeight="1" x14ac:dyDescent="0.25">
      <c r="A8493" s="64" t="s">
        <v>2917</v>
      </c>
      <c r="B8493" s="64" t="s">
        <v>3472</v>
      </c>
      <c r="C8493" s="64" t="s">
        <v>3454</v>
      </c>
      <c r="D8493" s="64" t="s">
        <v>3473</v>
      </c>
      <c r="E8493" s="20">
        <v>613300</v>
      </c>
      <c r="F8493" s="64"/>
      <c r="G8493" s="53"/>
      <c r="H8493" s="53" t="s">
        <v>300</v>
      </c>
      <c r="I8493" s="26">
        <f t="shared" ref="I8493:K8493" si="7876">SUM(I8538,I8582,I8627,I8671,I8714,I8758)</f>
        <v>190403</v>
      </c>
      <c r="J8493" s="26">
        <f t="shared" si="7876"/>
        <v>185403</v>
      </c>
      <c r="K8493" s="26">
        <f t="shared" si="7876"/>
        <v>103230</v>
      </c>
      <c r="L8493" s="26">
        <f t="shared" si="7822"/>
        <v>45400</v>
      </c>
      <c r="M8493" s="26">
        <f t="shared" si="7873"/>
        <v>12500</v>
      </c>
      <c r="N8493" s="26">
        <f t="shared" si="7874"/>
        <v>16450</v>
      </c>
      <c r="O8493" s="26">
        <f t="shared" si="7874"/>
        <v>16450</v>
      </c>
      <c r="P8493" s="26">
        <f t="shared" si="7825"/>
        <v>148630</v>
      </c>
      <c r="Q8493" s="26">
        <f t="shared" si="7826"/>
        <v>80.165908858001217</v>
      </c>
      <c r="R8493" s="90"/>
      <c r="S8493" s="90"/>
      <c r="T8493" s="90"/>
      <c r="U8493" s="90"/>
      <c r="V8493" s="90"/>
      <c r="W8493" s="90"/>
      <c r="X8493" s="90"/>
      <c r="Y8493" s="90"/>
    </row>
    <row r="8494" spans="1:27" s="2" customFormat="1" ht="15" customHeight="1" x14ac:dyDescent="0.25">
      <c r="A8494" s="64" t="s">
        <v>2917</v>
      </c>
      <c r="B8494" s="64" t="s">
        <v>3472</v>
      </c>
      <c r="C8494" s="64" t="s">
        <v>3454</v>
      </c>
      <c r="D8494" s="64" t="s">
        <v>3473</v>
      </c>
      <c r="E8494" s="20" t="s">
        <v>218</v>
      </c>
      <c r="F8494" s="64" t="s">
        <v>1</v>
      </c>
      <c r="G8494" s="53" t="s">
        <v>1</v>
      </c>
      <c r="H8494" s="53" t="s">
        <v>217</v>
      </c>
      <c r="I8494" s="26">
        <f t="shared" ref="I8494:K8494" si="7877">SUM(I8539,I8583,I8628,I8672,I8715,I8759)</f>
        <v>822542</v>
      </c>
      <c r="J8494" s="26">
        <f t="shared" si="7877"/>
        <v>729518</v>
      </c>
      <c r="K8494" s="26">
        <f t="shared" si="7877"/>
        <v>411748</v>
      </c>
      <c r="L8494" s="26">
        <f t="shared" si="7822"/>
        <v>180625</v>
      </c>
      <c r="M8494" s="26">
        <f t="shared" si="7873"/>
        <v>20600</v>
      </c>
      <c r="N8494" s="26">
        <f t="shared" si="7874"/>
        <v>69600</v>
      </c>
      <c r="O8494" s="26">
        <f t="shared" si="7874"/>
        <v>90425</v>
      </c>
      <c r="P8494" s="26">
        <f t="shared" si="7825"/>
        <v>592373</v>
      </c>
      <c r="Q8494" s="26">
        <f t="shared" si="7826"/>
        <v>81.200600944733367</v>
      </c>
      <c r="R8494" s="90"/>
      <c r="S8494" s="90"/>
      <c r="T8494" s="90"/>
      <c r="U8494" s="90"/>
      <c r="V8494" s="90"/>
      <c r="W8494" s="90"/>
      <c r="X8494" s="90"/>
      <c r="Y8494" s="90"/>
      <c r="AA8494" s="4"/>
    </row>
    <row r="8495" spans="1:27" s="2" customFormat="1" ht="15" customHeight="1" x14ac:dyDescent="0.25">
      <c r="A8495" s="64" t="s">
        <v>2917</v>
      </c>
      <c r="B8495" s="64" t="s">
        <v>3472</v>
      </c>
      <c r="C8495" s="64" t="s">
        <v>3454</v>
      </c>
      <c r="D8495" s="64" t="s">
        <v>3473</v>
      </c>
      <c r="E8495" s="20" t="s">
        <v>303</v>
      </c>
      <c r="F8495" s="64" t="s">
        <v>1</v>
      </c>
      <c r="G8495" s="53" t="s">
        <v>1</v>
      </c>
      <c r="H8495" s="53" t="s">
        <v>302</v>
      </c>
      <c r="I8495" s="26">
        <f t="shared" ref="I8495:K8495" si="7878">SUM(I8540,I8584,I8629,I8673,I8716,I8760)</f>
        <v>77969</v>
      </c>
      <c r="J8495" s="26">
        <f t="shared" si="7878"/>
        <v>72969</v>
      </c>
      <c r="K8495" s="26">
        <f t="shared" si="7878"/>
        <v>50375</v>
      </c>
      <c r="L8495" s="26">
        <f t="shared" si="7822"/>
        <v>12400</v>
      </c>
      <c r="M8495" s="26">
        <f t="shared" si="7873"/>
        <v>4200</v>
      </c>
      <c r="N8495" s="26">
        <f t="shared" si="7874"/>
        <v>4100</v>
      </c>
      <c r="O8495" s="26">
        <f t="shared" si="7874"/>
        <v>4100</v>
      </c>
      <c r="P8495" s="26">
        <f t="shared" si="7825"/>
        <v>62775</v>
      </c>
      <c r="Q8495" s="26">
        <f t="shared" si="7826"/>
        <v>86.029683838342308</v>
      </c>
      <c r="R8495" s="90"/>
      <c r="S8495" s="90"/>
      <c r="T8495" s="90"/>
      <c r="U8495" s="90"/>
      <c r="V8495" s="90"/>
      <c r="W8495" s="90"/>
      <c r="X8495" s="90"/>
      <c r="Y8495" s="90"/>
      <c r="AA8495" s="4"/>
    </row>
    <row r="8496" spans="1:27" s="2" customFormat="1" ht="15" customHeight="1" x14ac:dyDescent="0.25">
      <c r="A8496" s="64" t="s">
        <v>2917</v>
      </c>
      <c r="B8496" s="64" t="s">
        <v>3472</v>
      </c>
      <c r="C8496" s="64" t="s">
        <v>3454</v>
      </c>
      <c r="D8496" s="64" t="s">
        <v>3473</v>
      </c>
      <c r="E8496" s="20" t="s">
        <v>305</v>
      </c>
      <c r="F8496" s="64" t="s">
        <v>1</v>
      </c>
      <c r="G8496" s="53" t="s">
        <v>1</v>
      </c>
      <c r="H8496" s="53" t="s">
        <v>304</v>
      </c>
      <c r="I8496" s="26">
        <f t="shared" ref="I8496:K8496" si="7879">SUM(I8541,I8585,I8630,I8674,I8717,I8761)</f>
        <v>849460</v>
      </c>
      <c r="J8496" s="26">
        <f t="shared" si="7879"/>
        <v>849460</v>
      </c>
      <c r="K8496" s="26">
        <f t="shared" si="7879"/>
        <v>526060</v>
      </c>
      <c r="L8496" s="26">
        <f t="shared" si="7822"/>
        <v>161838</v>
      </c>
      <c r="M8496" s="26">
        <f t="shared" si="7873"/>
        <v>53950</v>
      </c>
      <c r="N8496" s="26">
        <f t="shared" si="7874"/>
        <v>53950</v>
      </c>
      <c r="O8496" s="26">
        <f t="shared" si="7874"/>
        <v>53938</v>
      </c>
      <c r="P8496" s="26">
        <f t="shared" si="7825"/>
        <v>687898</v>
      </c>
      <c r="Q8496" s="26">
        <f t="shared" si="7826"/>
        <v>80.98062298401338</v>
      </c>
      <c r="R8496" s="90"/>
      <c r="S8496" s="90"/>
      <c r="T8496" s="90"/>
      <c r="U8496" s="90"/>
      <c r="V8496" s="90"/>
      <c r="W8496" s="90"/>
      <c r="X8496" s="90"/>
      <c r="Y8496" s="90"/>
      <c r="AA8496" s="4"/>
    </row>
    <row r="8497" spans="1:27" s="2" customFormat="1" ht="15" customHeight="1" x14ac:dyDescent="0.25">
      <c r="A8497" s="64" t="s">
        <v>2917</v>
      </c>
      <c r="B8497" s="64" t="s">
        <v>3472</v>
      </c>
      <c r="C8497" s="64" t="s">
        <v>3454</v>
      </c>
      <c r="D8497" s="64" t="s">
        <v>3473</v>
      </c>
      <c r="E8497" s="20" t="s">
        <v>308</v>
      </c>
      <c r="F8497" s="64" t="s">
        <v>1</v>
      </c>
      <c r="G8497" s="53" t="s">
        <v>1</v>
      </c>
      <c r="H8497" s="53" t="s">
        <v>307</v>
      </c>
      <c r="I8497" s="26">
        <f t="shared" ref="I8497:K8497" si="7880">SUM(I8542,I8586,I8631,I8675,I8718,I8762)</f>
        <v>148314</v>
      </c>
      <c r="J8497" s="26">
        <f t="shared" si="7880"/>
        <v>138314</v>
      </c>
      <c r="K8497" s="26">
        <f t="shared" si="7880"/>
        <v>95710</v>
      </c>
      <c r="L8497" s="26">
        <f t="shared" si="7822"/>
        <v>22130</v>
      </c>
      <c r="M8497" s="26">
        <f t="shared" si="7873"/>
        <v>7910</v>
      </c>
      <c r="N8497" s="26">
        <f t="shared" si="7874"/>
        <v>6860</v>
      </c>
      <c r="O8497" s="26">
        <f t="shared" si="7874"/>
        <v>7360</v>
      </c>
      <c r="P8497" s="26">
        <f t="shared" si="7825"/>
        <v>117840</v>
      </c>
      <c r="Q8497" s="26">
        <f t="shared" si="7826"/>
        <v>85.197449282068334</v>
      </c>
      <c r="R8497" s="90"/>
      <c r="S8497" s="90"/>
      <c r="T8497" s="90"/>
      <c r="U8497" s="90"/>
      <c r="V8497" s="90"/>
      <c r="W8497" s="90"/>
      <c r="X8497" s="90"/>
      <c r="Y8497" s="90"/>
      <c r="AA8497" s="4"/>
    </row>
    <row r="8498" spans="1:27" s="2" customFormat="1" ht="15" customHeight="1" x14ac:dyDescent="0.25">
      <c r="A8498" s="64" t="s">
        <v>2917</v>
      </c>
      <c r="B8498" s="64" t="s">
        <v>3472</v>
      </c>
      <c r="C8498" s="64" t="s">
        <v>3454</v>
      </c>
      <c r="D8498" s="64" t="s">
        <v>3473</v>
      </c>
      <c r="E8498" s="20" t="s">
        <v>311</v>
      </c>
      <c r="F8498" s="64" t="s">
        <v>1</v>
      </c>
      <c r="G8498" s="53" t="s">
        <v>1</v>
      </c>
      <c r="H8498" s="53" t="s">
        <v>310</v>
      </c>
      <c r="I8498" s="26">
        <f t="shared" ref="I8498:K8498" si="7881">SUM(I8543,I8587,I8632,I8676,I8719,I8763)</f>
        <v>43980</v>
      </c>
      <c r="J8498" s="26">
        <f t="shared" si="7881"/>
        <v>43980</v>
      </c>
      <c r="K8498" s="26">
        <f t="shared" si="7881"/>
        <v>29945</v>
      </c>
      <c r="L8498" s="26">
        <f t="shared" si="7822"/>
        <v>8979</v>
      </c>
      <c r="M8498" s="26">
        <f t="shared" si="7873"/>
        <v>3758</v>
      </c>
      <c r="N8498" s="26">
        <f t="shared" si="7874"/>
        <v>3487</v>
      </c>
      <c r="O8498" s="26">
        <f t="shared" si="7874"/>
        <v>1734</v>
      </c>
      <c r="P8498" s="26">
        <f t="shared" si="7825"/>
        <v>38924</v>
      </c>
      <c r="Q8498" s="26">
        <f t="shared" si="7826"/>
        <v>88.503865393360613</v>
      </c>
      <c r="R8498" s="90"/>
      <c r="S8498" s="90"/>
      <c r="T8498" s="90"/>
      <c r="U8498" s="90"/>
      <c r="V8498" s="90"/>
      <c r="W8498" s="90"/>
      <c r="X8498" s="90"/>
      <c r="Y8498" s="90"/>
      <c r="AA8498" s="4"/>
    </row>
    <row r="8499" spans="1:27" s="3" customFormat="1" ht="15" customHeight="1" x14ac:dyDescent="0.25">
      <c r="A8499" s="64" t="s">
        <v>2917</v>
      </c>
      <c r="B8499" s="64" t="s">
        <v>3472</v>
      </c>
      <c r="C8499" s="64" t="s">
        <v>3454</v>
      </c>
      <c r="D8499" s="64" t="s">
        <v>3473</v>
      </c>
      <c r="E8499" s="20" t="s">
        <v>3475</v>
      </c>
      <c r="F8499" s="64" t="s">
        <v>1</v>
      </c>
      <c r="G8499" s="53" t="s">
        <v>1</v>
      </c>
      <c r="H8499" s="53" t="s">
        <v>40</v>
      </c>
      <c r="I8499" s="26">
        <f t="shared" ref="I8499:K8499" si="7882">SUM(I8544,I8588,I8633,I8677,I8720,I8764)</f>
        <v>489814</v>
      </c>
      <c r="J8499" s="26">
        <f t="shared" si="7882"/>
        <v>454772</v>
      </c>
      <c r="K8499" s="26">
        <f t="shared" si="7882"/>
        <v>270750</v>
      </c>
      <c r="L8499" s="26">
        <f t="shared" si="7822"/>
        <v>91732</v>
      </c>
      <c r="M8499" s="26">
        <f t="shared" si="7873"/>
        <v>31289</v>
      </c>
      <c r="N8499" s="26">
        <f t="shared" si="7874"/>
        <v>30209</v>
      </c>
      <c r="O8499" s="26">
        <f t="shared" si="7874"/>
        <v>30234</v>
      </c>
      <c r="P8499" s="26">
        <f t="shared" si="7825"/>
        <v>362482</v>
      </c>
      <c r="Q8499" s="26">
        <f t="shared" si="7826"/>
        <v>79.706314372916538</v>
      </c>
      <c r="R8499" s="90"/>
      <c r="S8499" s="90"/>
      <c r="T8499" s="90"/>
      <c r="U8499" s="90"/>
      <c r="V8499" s="90"/>
      <c r="W8499" s="90"/>
      <c r="X8499" s="90"/>
      <c r="Y8499" s="90"/>
    </row>
    <row r="8500" spans="1:27" s="2" customFormat="1" ht="22.5" customHeight="1" x14ac:dyDescent="0.25">
      <c r="A8500" s="63" t="s">
        <v>1</v>
      </c>
      <c r="B8500" s="63" t="s">
        <v>1</v>
      </c>
      <c r="C8500" s="63" t="s">
        <v>1</v>
      </c>
      <c r="D8500" s="65" t="s">
        <v>1</v>
      </c>
      <c r="E8500" s="65" t="s">
        <v>1</v>
      </c>
      <c r="F8500" s="65" t="s">
        <v>1</v>
      </c>
      <c r="G8500" s="65" t="s">
        <v>1</v>
      </c>
      <c r="H8500" s="66" t="s">
        <v>56</v>
      </c>
      <c r="I8500" s="30">
        <f t="shared" ref="I8500:K8501" si="7883">SUM(I8501)</f>
        <v>11200</v>
      </c>
      <c r="J8500" s="30">
        <f t="shared" si="7883"/>
        <v>11200</v>
      </c>
      <c r="K8500" s="30">
        <f t="shared" si="7883"/>
        <v>0</v>
      </c>
      <c r="L8500" s="30">
        <f t="shared" si="7822"/>
        <v>0</v>
      </c>
      <c r="M8500" s="30">
        <f t="shared" ref="M8500:M8501" si="7884">SUM(M8501)</f>
        <v>0</v>
      </c>
      <c r="N8500" s="30">
        <f t="shared" ref="N8500:O8501" si="7885">SUM(N8501)</f>
        <v>0</v>
      </c>
      <c r="O8500" s="30">
        <f t="shared" si="7885"/>
        <v>0</v>
      </c>
      <c r="P8500" s="30">
        <f t="shared" si="7825"/>
        <v>0</v>
      </c>
      <c r="Q8500" s="30">
        <f t="shared" si="7826"/>
        <v>0</v>
      </c>
      <c r="R8500" s="93"/>
      <c r="S8500" s="93"/>
      <c r="T8500" s="93"/>
      <c r="U8500" s="93"/>
      <c r="V8500" s="93"/>
      <c r="W8500" s="93"/>
      <c r="X8500" s="93"/>
      <c r="Y8500" s="93"/>
      <c r="AA8500" s="4"/>
    </row>
    <row r="8501" spans="1:27" s="2" customFormat="1" ht="15" customHeight="1" x14ac:dyDescent="0.25">
      <c r="A8501" s="63" t="s">
        <v>2917</v>
      </c>
      <c r="B8501" s="63" t="s">
        <v>3472</v>
      </c>
      <c r="C8501" s="63" t="s">
        <v>3454</v>
      </c>
      <c r="D8501" s="63" t="s">
        <v>3473</v>
      </c>
      <c r="E8501" s="65" t="s">
        <v>3461</v>
      </c>
      <c r="F8501" s="65" t="s">
        <v>1</v>
      </c>
      <c r="G8501" s="65" t="s">
        <v>1</v>
      </c>
      <c r="H8501" s="65" t="s">
        <v>58</v>
      </c>
      <c r="I8501" s="31">
        <f t="shared" si="7883"/>
        <v>11200</v>
      </c>
      <c r="J8501" s="31">
        <f t="shared" si="7883"/>
        <v>11200</v>
      </c>
      <c r="K8501" s="31">
        <f t="shared" si="7883"/>
        <v>0</v>
      </c>
      <c r="L8501" s="31">
        <f t="shared" si="7822"/>
        <v>0</v>
      </c>
      <c r="M8501" s="31">
        <f t="shared" si="7884"/>
        <v>0</v>
      </c>
      <c r="N8501" s="31">
        <f t="shared" si="7885"/>
        <v>0</v>
      </c>
      <c r="O8501" s="31">
        <f t="shared" si="7885"/>
        <v>0</v>
      </c>
      <c r="P8501" s="31">
        <f t="shared" si="7825"/>
        <v>0</v>
      </c>
      <c r="Q8501" s="31">
        <f t="shared" si="7826"/>
        <v>0</v>
      </c>
      <c r="R8501" s="94"/>
      <c r="S8501" s="94"/>
      <c r="T8501" s="94"/>
      <c r="U8501" s="94"/>
      <c r="V8501" s="94"/>
      <c r="W8501" s="94"/>
      <c r="X8501" s="94"/>
      <c r="Y8501" s="94"/>
      <c r="AA8501" s="4"/>
    </row>
    <row r="8502" spans="1:27" s="3" customFormat="1" ht="15" customHeight="1" x14ac:dyDescent="0.25">
      <c r="A8502" s="64" t="s">
        <v>2917</v>
      </c>
      <c r="B8502" s="64" t="s">
        <v>3472</v>
      </c>
      <c r="C8502" s="64" t="s">
        <v>3454</v>
      </c>
      <c r="D8502" s="64" t="s">
        <v>3473</v>
      </c>
      <c r="E8502" s="64" t="s">
        <v>3502</v>
      </c>
      <c r="F8502" s="64" t="s">
        <v>1</v>
      </c>
      <c r="G8502" s="53" t="s">
        <v>1</v>
      </c>
      <c r="H8502" s="53" t="s">
        <v>67</v>
      </c>
      <c r="I8502" s="26">
        <f t="shared" ref="I8502:K8502" si="7886">SUM(I8550,I8594,I8639,I8683,I8726,I8770)</f>
        <v>11200</v>
      </c>
      <c r="J8502" s="26">
        <f t="shared" si="7886"/>
        <v>11200</v>
      </c>
      <c r="K8502" s="26">
        <f t="shared" si="7886"/>
        <v>0</v>
      </c>
      <c r="L8502" s="26">
        <f t="shared" si="7822"/>
        <v>0</v>
      </c>
      <c r="M8502" s="26">
        <f t="shared" ref="M8502" si="7887">SUM(M8550,M8594,M8639,M8683,M8726,M8770)</f>
        <v>0</v>
      </c>
      <c r="N8502" s="26">
        <f t="shared" ref="N8502:O8502" si="7888">SUM(N8550,N8594,N8639,N8683,N8726,N8770)</f>
        <v>0</v>
      </c>
      <c r="O8502" s="26">
        <f t="shared" si="7888"/>
        <v>0</v>
      </c>
      <c r="P8502" s="26">
        <f t="shared" si="7825"/>
        <v>0</v>
      </c>
      <c r="Q8502" s="26">
        <f t="shared" si="7826"/>
        <v>0</v>
      </c>
      <c r="R8502" s="90"/>
      <c r="S8502" s="90"/>
      <c r="T8502" s="90"/>
      <c r="U8502" s="90"/>
      <c r="V8502" s="90"/>
      <c r="W8502" s="90"/>
      <c r="X8502" s="90"/>
      <c r="Y8502" s="90"/>
    </row>
    <row r="8503" spans="1:27" s="2" customFormat="1" ht="22.5" customHeight="1" x14ac:dyDescent="0.25">
      <c r="A8503" s="63" t="s">
        <v>1</v>
      </c>
      <c r="B8503" s="63" t="s">
        <v>1</v>
      </c>
      <c r="C8503" s="63" t="s">
        <v>1</v>
      </c>
      <c r="D8503" s="65" t="s">
        <v>1</v>
      </c>
      <c r="E8503" s="65" t="s">
        <v>1</v>
      </c>
      <c r="F8503" s="65" t="s">
        <v>1</v>
      </c>
      <c r="G8503" s="65" t="s">
        <v>1</v>
      </c>
      <c r="H8503" s="66" t="s">
        <v>69</v>
      </c>
      <c r="I8503" s="30">
        <f t="shared" ref="I8503:K8503" si="7889">SUM(I8504)</f>
        <v>214285</v>
      </c>
      <c r="J8503" s="30">
        <f t="shared" si="7889"/>
        <v>185970</v>
      </c>
      <c r="K8503" s="30">
        <f t="shared" si="7889"/>
        <v>92700</v>
      </c>
      <c r="L8503" s="30">
        <f t="shared" si="7822"/>
        <v>68270</v>
      </c>
      <c r="M8503" s="30">
        <f t="shared" ref="M8503" si="7890">SUM(M8504)</f>
        <v>53970</v>
      </c>
      <c r="N8503" s="30">
        <f t="shared" ref="N8503:O8503" si="7891">SUM(N8504)</f>
        <v>8300</v>
      </c>
      <c r="O8503" s="30">
        <f t="shared" si="7891"/>
        <v>6000</v>
      </c>
      <c r="P8503" s="30">
        <f t="shared" si="7825"/>
        <v>160970</v>
      </c>
      <c r="Q8503" s="30">
        <f t="shared" si="7826"/>
        <v>86.556971554551808</v>
      </c>
      <c r="R8503" s="93"/>
      <c r="S8503" s="93"/>
      <c r="T8503" s="93"/>
      <c r="U8503" s="93"/>
      <c r="V8503" s="93"/>
      <c r="W8503" s="93"/>
      <c r="X8503" s="93"/>
      <c r="Y8503" s="93"/>
      <c r="AA8503" s="4"/>
    </row>
    <row r="8504" spans="1:27" s="2" customFormat="1" ht="15" customHeight="1" x14ac:dyDescent="0.25">
      <c r="A8504" s="63" t="s">
        <v>2917</v>
      </c>
      <c r="B8504" s="63" t="s">
        <v>3472</v>
      </c>
      <c r="C8504" s="63" t="s">
        <v>3454</v>
      </c>
      <c r="D8504" s="63" t="s">
        <v>3473</v>
      </c>
      <c r="E8504" s="65" t="s">
        <v>3462</v>
      </c>
      <c r="F8504" s="65" t="s">
        <v>1</v>
      </c>
      <c r="G8504" s="65" t="s">
        <v>1</v>
      </c>
      <c r="H8504" s="65" t="s">
        <v>71</v>
      </c>
      <c r="I8504" s="31">
        <f t="shared" ref="I8504:K8504" si="7892">SUM(I8505:I8508)</f>
        <v>214285</v>
      </c>
      <c r="J8504" s="31">
        <f t="shared" si="7892"/>
        <v>185970</v>
      </c>
      <c r="K8504" s="31">
        <f t="shared" si="7892"/>
        <v>92700</v>
      </c>
      <c r="L8504" s="31">
        <f t="shared" si="7822"/>
        <v>68270</v>
      </c>
      <c r="M8504" s="31">
        <f t="shared" ref="M8504" si="7893">SUM(M8505:M8508)</f>
        <v>53970</v>
      </c>
      <c r="N8504" s="31">
        <f t="shared" ref="N8504:O8504" si="7894">SUM(N8505:N8508)</f>
        <v>8300</v>
      </c>
      <c r="O8504" s="31">
        <f t="shared" si="7894"/>
        <v>6000</v>
      </c>
      <c r="P8504" s="31">
        <f t="shared" si="7825"/>
        <v>160970</v>
      </c>
      <c r="Q8504" s="31">
        <f t="shared" si="7826"/>
        <v>86.556971554551808</v>
      </c>
      <c r="R8504" s="94"/>
      <c r="S8504" s="94"/>
      <c r="T8504" s="94"/>
      <c r="U8504" s="94"/>
      <c r="V8504" s="94"/>
      <c r="W8504" s="94"/>
      <c r="X8504" s="94"/>
      <c r="Y8504" s="94"/>
      <c r="AA8504" s="4"/>
    </row>
    <row r="8505" spans="1:27" s="2" customFormat="1" ht="15" customHeight="1" x14ac:dyDescent="0.25">
      <c r="A8505" s="64" t="s">
        <v>2917</v>
      </c>
      <c r="B8505" s="64" t="s">
        <v>3472</v>
      </c>
      <c r="C8505" s="64" t="s">
        <v>3454</v>
      </c>
      <c r="D8505" s="64" t="s">
        <v>3473</v>
      </c>
      <c r="E8505" s="20" t="s">
        <v>455</v>
      </c>
      <c r="F8505" s="64" t="s">
        <v>1</v>
      </c>
      <c r="G8505" s="53" t="s">
        <v>1</v>
      </c>
      <c r="H8505" s="53" t="s">
        <v>454</v>
      </c>
      <c r="I8505" s="26">
        <f t="shared" ref="I8505:K8505" si="7895">SUM(I8775)</f>
        <v>0</v>
      </c>
      <c r="J8505" s="26">
        <f t="shared" si="7895"/>
        <v>0</v>
      </c>
      <c r="K8505" s="26">
        <f t="shared" si="7895"/>
        <v>0</v>
      </c>
      <c r="L8505" s="26">
        <f t="shared" si="7822"/>
        <v>0</v>
      </c>
      <c r="M8505" s="26">
        <f t="shared" ref="M8505" si="7896">SUM(M8775)</f>
        <v>0</v>
      </c>
      <c r="N8505" s="26">
        <f t="shared" ref="N8505:O8505" si="7897">SUM(N8775)</f>
        <v>0</v>
      </c>
      <c r="O8505" s="26">
        <f t="shared" si="7897"/>
        <v>0</v>
      </c>
      <c r="P8505" s="26">
        <f t="shared" si="7825"/>
        <v>0</v>
      </c>
      <c r="Q8505" s="26" t="str">
        <f t="shared" si="7826"/>
        <v>-</v>
      </c>
      <c r="R8505" s="90"/>
      <c r="S8505" s="90"/>
      <c r="T8505" s="90"/>
      <c r="U8505" s="90"/>
      <c r="V8505" s="90"/>
      <c r="W8505" s="90"/>
      <c r="X8505" s="90"/>
      <c r="Y8505" s="90"/>
      <c r="AA8505" s="4"/>
    </row>
    <row r="8506" spans="1:27" s="2" customFormat="1" ht="15" customHeight="1" x14ac:dyDescent="0.25">
      <c r="A8506" s="64" t="s">
        <v>2917</v>
      </c>
      <c r="B8506" s="64" t="s">
        <v>3472</v>
      </c>
      <c r="C8506" s="64" t="s">
        <v>3454</v>
      </c>
      <c r="D8506" s="64" t="s">
        <v>3473</v>
      </c>
      <c r="E8506" s="20" t="s">
        <v>74</v>
      </c>
      <c r="F8506" s="64" t="s">
        <v>1</v>
      </c>
      <c r="G8506" s="53" t="s">
        <v>1</v>
      </c>
      <c r="H8506" s="53" t="s">
        <v>73</v>
      </c>
      <c r="I8506" s="26">
        <f t="shared" ref="I8506:K8506" si="7898">SUM(I8555,I8597,I8644,I8686,I8731,I8776,I8598)</f>
        <v>166770</v>
      </c>
      <c r="J8506" s="26">
        <f t="shared" si="7898"/>
        <v>156770</v>
      </c>
      <c r="K8506" s="26">
        <f t="shared" si="7898"/>
        <v>68500</v>
      </c>
      <c r="L8506" s="26">
        <f t="shared" si="7822"/>
        <v>68270</v>
      </c>
      <c r="M8506" s="26">
        <f t="shared" ref="M8506" si="7899">SUM(M8555,M8597,M8644,M8686,M8731,M8776,M8598)</f>
        <v>53970</v>
      </c>
      <c r="N8506" s="26">
        <f t="shared" ref="N8506:O8506" si="7900">SUM(N8555,N8597,N8644,N8686,N8731,N8776,N8598)</f>
        <v>8300</v>
      </c>
      <c r="O8506" s="26">
        <f t="shared" si="7900"/>
        <v>6000</v>
      </c>
      <c r="P8506" s="26">
        <f t="shared" si="7825"/>
        <v>136770</v>
      </c>
      <c r="Q8506" s="26">
        <f t="shared" si="7826"/>
        <v>87.242457102762003</v>
      </c>
      <c r="R8506" s="90"/>
      <c r="S8506" s="90"/>
      <c r="T8506" s="90"/>
      <c r="U8506" s="90"/>
      <c r="V8506" s="90"/>
      <c r="W8506" s="90"/>
      <c r="X8506" s="90"/>
      <c r="Y8506" s="90"/>
      <c r="AA8506" s="4"/>
    </row>
    <row r="8507" spans="1:27" s="2" customFormat="1" ht="15" customHeight="1" x14ac:dyDescent="0.25">
      <c r="A8507" s="64" t="s">
        <v>2917</v>
      </c>
      <c r="B8507" s="64" t="s">
        <v>3472</v>
      </c>
      <c r="C8507" s="64" t="s">
        <v>3454</v>
      </c>
      <c r="D8507" s="64" t="s">
        <v>3473</v>
      </c>
      <c r="E8507" s="20" t="s">
        <v>233</v>
      </c>
      <c r="F8507" s="64" t="s">
        <v>1</v>
      </c>
      <c r="G8507" s="53" t="s">
        <v>1</v>
      </c>
      <c r="H8507" s="53" t="s">
        <v>232</v>
      </c>
      <c r="I8507" s="26">
        <f t="shared" ref="I8507:K8507" si="7901">SUM(I8599,I8732)</f>
        <v>4200</v>
      </c>
      <c r="J8507" s="26">
        <f t="shared" si="7901"/>
        <v>4200</v>
      </c>
      <c r="K8507" s="26">
        <f t="shared" si="7901"/>
        <v>1200</v>
      </c>
      <c r="L8507" s="26">
        <f t="shared" si="7822"/>
        <v>0</v>
      </c>
      <c r="M8507" s="26">
        <f t="shared" ref="M8507" si="7902">SUM(M8599,M8732)</f>
        <v>0</v>
      </c>
      <c r="N8507" s="26">
        <f t="shared" ref="N8507:O8507" si="7903">SUM(N8599,N8732)</f>
        <v>0</v>
      </c>
      <c r="O8507" s="26">
        <f t="shared" si="7903"/>
        <v>0</v>
      </c>
      <c r="P8507" s="26">
        <f t="shared" si="7825"/>
        <v>1200</v>
      </c>
      <c r="Q8507" s="26">
        <f t="shared" si="7826"/>
        <v>28.571428571428569</v>
      </c>
      <c r="R8507" s="90"/>
      <c r="S8507" s="90"/>
      <c r="T8507" s="90"/>
      <c r="U8507" s="90"/>
      <c r="V8507" s="90"/>
      <c r="W8507" s="90"/>
      <c r="X8507" s="90"/>
      <c r="Y8507" s="90"/>
      <c r="AA8507" s="4"/>
    </row>
    <row r="8508" spans="1:27" s="2" customFormat="1" ht="15" customHeight="1" x14ac:dyDescent="0.25">
      <c r="A8508" s="64" t="s">
        <v>2917</v>
      </c>
      <c r="B8508" s="64" t="s">
        <v>3472</v>
      </c>
      <c r="C8508" s="64" t="s">
        <v>3454</v>
      </c>
      <c r="D8508" s="64" t="s">
        <v>3473</v>
      </c>
      <c r="E8508" s="20" t="s">
        <v>323</v>
      </c>
      <c r="F8508" s="64" t="s">
        <v>1</v>
      </c>
      <c r="G8508" s="53" t="s">
        <v>1</v>
      </c>
      <c r="H8508" s="53" t="s">
        <v>322</v>
      </c>
      <c r="I8508" s="26">
        <f t="shared" ref="I8508:K8508" si="7904">SUM(I8600,I8687)</f>
        <v>43315</v>
      </c>
      <c r="J8508" s="26">
        <f t="shared" si="7904"/>
        <v>25000</v>
      </c>
      <c r="K8508" s="26">
        <f t="shared" si="7904"/>
        <v>23000</v>
      </c>
      <c r="L8508" s="26">
        <f t="shared" si="7822"/>
        <v>0</v>
      </c>
      <c r="M8508" s="26">
        <f t="shared" ref="M8508" si="7905">SUM(M8600,M8687)</f>
        <v>0</v>
      </c>
      <c r="N8508" s="26">
        <f t="shared" ref="N8508:O8508" si="7906">SUM(N8600,N8687)</f>
        <v>0</v>
      </c>
      <c r="O8508" s="26">
        <f t="shared" si="7906"/>
        <v>0</v>
      </c>
      <c r="P8508" s="26">
        <f t="shared" si="7825"/>
        <v>23000</v>
      </c>
      <c r="Q8508" s="26">
        <f t="shared" si="7826"/>
        <v>92</v>
      </c>
      <c r="R8508" s="90"/>
      <c r="S8508" s="90"/>
      <c r="T8508" s="90"/>
      <c r="U8508" s="90"/>
      <c r="V8508" s="90"/>
      <c r="W8508" s="90"/>
      <c r="X8508" s="90"/>
      <c r="Y8508" s="90"/>
      <c r="AA8508" s="4"/>
    </row>
    <row r="8509" spans="1:27" s="2" customFormat="1" ht="15" customHeight="1" x14ac:dyDescent="0.25">
      <c r="A8509" s="53" t="s">
        <v>1</v>
      </c>
      <c r="B8509" s="53" t="s">
        <v>1</v>
      </c>
      <c r="C8509" s="53" t="s">
        <v>1</v>
      </c>
      <c r="D8509" s="53" t="s">
        <v>1</v>
      </c>
      <c r="E8509" s="53" t="s">
        <v>1</v>
      </c>
      <c r="F8509" s="53" t="s">
        <v>1</v>
      </c>
      <c r="G8509" s="53" t="s">
        <v>1</v>
      </c>
      <c r="H8509" s="66" t="s">
        <v>3463</v>
      </c>
      <c r="I8509" s="30">
        <f t="shared" ref="I8509:K8509" si="7907">SUM(I8479,I8500,I8503)</f>
        <v>14532795</v>
      </c>
      <c r="J8509" s="30">
        <f t="shared" si="7907"/>
        <v>14351414</v>
      </c>
      <c r="K8509" s="30">
        <f t="shared" si="7907"/>
        <v>7856291</v>
      </c>
      <c r="L8509" s="30">
        <f t="shared" si="7822"/>
        <v>3448857</v>
      </c>
      <c r="M8509" s="30">
        <f t="shared" ref="M8509" si="7908">SUM(M8479,M8500,M8503)</f>
        <v>1146732</v>
      </c>
      <c r="N8509" s="30">
        <f t="shared" ref="N8509:O8509" si="7909">SUM(N8479,N8500,N8503)</f>
        <v>1135770</v>
      </c>
      <c r="O8509" s="30">
        <f t="shared" si="7909"/>
        <v>1166355</v>
      </c>
      <c r="P8509" s="30">
        <f t="shared" si="7825"/>
        <v>11305148</v>
      </c>
      <c r="Q8509" s="30">
        <f t="shared" si="7826"/>
        <v>78.773757066725267</v>
      </c>
      <c r="R8509" s="93"/>
      <c r="S8509" s="93"/>
      <c r="T8509" s="93"/>
      <c r="U8509" s="93"/>
      <c r="V8509" s="93"/>
      <c r="W8509" s="93"/>
      <c r="X8509" s="93"/>
      <c r="Y8509" s="93"/>
      <c r="AA8509" s="4"/>
    </row>
    <row r="8510" spans="1:27" s="2" customFormat="1" ht="15" customHeight="1" thickBot="1" x14ac:dyDescent="0.3">
      <c r="A8510" s="53" t="s">
        <v>1</v>
      </c>
      <c r="B8510" s="53" t="s">
        <v>1</v>
      </c>
      <c r="C8510" s="53" t="s">
        <v>1</v>
      </c>
      <c r="D8510" s="53" t="s">
        <v>1</v>
      </c>
      <c r="E8510" s="53" t="s">
        <v>1</v>
      </c>
      <c r="F8510" s="53" t="s">
        <v>1</v>
      </c>
      <c r="G8510" s="53" t="s">
        <v>1</v>
      </c>
      <c r="H8510" s="65" t="s">
        <v>76</v>
      </c>
      <c r="I8510" s="31"/>
      <c r="J8510" s="31"/>
      <c r="K8510" s="31">
        <v>0</v>
      </c>
      <c r="L8510" s="31"/>
      <c r="M8510" s="31"/>
      <c r="N8510" s="31"/>
      <c r="O8510" s="31"/>
      <c r="P8510" s="31"/>
      <c r="Q8510" s="31"/>
      <c r="R8510" s="94"/>
      <c r="S8510" s="94"/>
      <c r="T8510" s="94"/>
      <c r="U8510" s="94"/>
      <c r="V8510" s="94"/>
      <c r="W8510" s="94"/>
      <c r="X8510" s="94"/>
      <c r="Y8510" s="94"/>
      <c r="AA8510" s="4"/>
    </row>
    <row r="8511" spans="1:27" s="2" customFormat="1" ht="47.25" customHeight="1" thickBot="1" x14ac:dyDescent="0.3">
      <c r="A8511" s="110" t="s">
        <v>1</v>
      </c>
      <c r="B8511" s="110" t="s">
        <v>1</v>
      </c>
      <c r="C8511" s="110" t="s">
        <v>1</v>
      </c>
      <c r="D8511" s="110" t="s">
        <v>1</v>
      </c>
      <c r="E8511" s="110" t="s">
        <v>1</v>
      </c>
      <c r="F8511" s="110" t="s">
        <v>1</v>
      </c>
      <c r="G8511" s="110" t="s">
        <v>1</v>
      </c>
      <c r="H8511" s="28" t="s">
        <v>77</v>
      </c>
      <c r="I8511" s="109" t="s">
        <v>3984</v>
      </c>
      <c r="J8511" s="109" t="s">
        <v>11</v>
      </c>
      <c r="K8511" s="109" t="s">
        <v>3989</v>
      </c>
      <c r="L8511" s="109" t="s">
        <v>3985</v>
      </c>
      <c r="M8511" s="109" t="s">
        <v>4027</v>
      </c>
      <c r="N8511" s="109" t="s">
        <v>3988</v>
      </c>
      <c r="O8511" s="109" t="s">
        <v>3986</v>
      </c>
      <c r="P8511" s="109" t="s">
        <v>3987</v>
      </c>
      <c r="Q8511" s="109" t="s">
        <v>3695</v>
      </c>
      <c r="R8511" s="91"/>
      <c r="S8511" s="91"/>
      <c r="T8511" s="91"/>
      <c r="U8511" s="91"/>
      <c r="V8511" s="91"/>
      <c r="W8511" s="91"/>
      <c r="X8511" s="91"/>
      <c r="Y8511" s="91"/>
      <c r="AA8511" s="4"/>
    </row>
    <row r="8512" spans="1:27" s="2" customFormat="1" ht="15" customHeight="1" x14ac:dyDescent="0.25">
      <c r="A8512" s="111"/>
      <c r="B8512" s="111"/>
      <c r="C8512" s="111"/>
      <c r="D8512" s="111"/>
      <c r="E8512" s="111"/>
      <c r="F8512" s="111"/>
      <c r="G8512" s="111"/>
      <c r="H8512" s="67" t="s">
        <v>1</v>
      </c>
      <c r="I8512" s="29">
        <v>1</v>
      </c>
      <c r="J8512" s="29">
        <v>2</v>
      </c>
      <c r="K8512" s="29">
        <v>3</v>
      </c>
      <c r="L8512" s="29" t="s">
        <v>3478</v>
      </c>
      <c r="M8512" s="29">
        <v>5</v>
      </c>
      <c r="N8512" s="29">
        <v>6</v>
      </c>
      <c r="O8512" s="29">
        <v>7</v>
      </c>
      <c r="P8512" s="29" t="s">
        <v>3696</v>
      </c>
      <c r="Q8512" s="29">
        <v>9</v>
      </c>
      <c r="R8512" s="92"/>
      <c r="S8512" s="92"/>
      <c r="T8512" s="92"/>
      <c r="U8512" s="92"/>
      <c r="V8512" s="92"/>
      <c r="W8512" s="92"/>
      <c r="X8512" s="92"/>
      <c r="Y8512" s="92"/>
      <c r="AA8512" s="4"/>
    </row>
    <row r="8513" spans="1:27" s="2" customFormat="1" ht="15" customHeight="1" x14ac:dyDescent="0.25">
      <c r="A8513" s="111"/>
      <c r="B8513" s="111"/>
      <c r="C8513" s="111"/>
      <c r="D8513" s="111"/>
      <c r="E8513" s="111"/>
      <c r="F8513" s="111"/>
      <c r="G8513" s="111"/>
      <c r="H8513" s="68" t="s">
        <v>3035</v>
      </c>
      <c r="I8513" s="32">
        <f t="shared" ref="I8513:K8513" si="7910">SUM(I8605)</f>
        <v>3831533</v>
      </c>
      <c r="J8513" s="32">
        <f t="shared" si="7910"/>
        <v>3753467</v>
      </c>
      <c r="K8513" s="32">
        <f t="shared" si="7910"/>
        <v>2183046</v>
      </c>
      <c r="L8513" s="32">
        <f t="shared" si="7822"/>
        <v>835867</v>
      </c>
      <c r="M8513" s="32">
        <f t="shared" ref="M8513" si="7911">SUM(M8605)</f>
        <v>261850</v>
      </c>
      <c r="N8513" s="32">
        <f t="shared" ref="N8513:O8513" si="7912">SUM(N8605)</f>
        <v>276829</v>
      </c>
      <c r="O8513" s="32">
        <f t="shared" si="7912"/>
        <v>297188</v>
      </c>
      <c r="P8513" s="32">
        <f t="shared" si="7825"/>
        <v>3018913</v>
      </c>
      <c r="Q8513" s="32">
        <f t="shared" si="7826"/>
        <v>80.429986463181905</v>
      </c>
      <c r="R8513" s="90"/>
      <c r="S8513" s="90"/>
      <c r="T8513" s="90"/>
      <c r="U8513" s="90"/>
      <c r="V8513" s="90"/>
      <c r="W8513" s="90"/>
      <c r="X8513" s="90"/>
      <c r="Y8513" s="90"/>
      <c r="AA8513" s="4"/>
    </row>
    <row r="8514" spans="1:27" s="2" customFormat="1" ht="15" customHeight="1" x14ac:dyDescent="0.25">
      <c r="A8514" s="111"/>
      <c r="B8514" s="111"/>
      <c r="C8514" s="111"/>
      <c r="D8514" s="111"/>
      <c r="E8514" s="111"/>
      <c r="F8514" s="111"/>
      <c r="G8514" s="111"/>
      <c r="H8514" s="68" t="s">
        <v>489</v>
      </c>
      <c r="I8514" s="32">
        <f t="shared" ref="I8514:K8514" si="7913">SUM(I8692)</f>
        <v>2173104</v>
      </c>
      <c r="J8514" s="32">
        <f t="shared" si="7913"/>
        <v>2079789</v>
      </c>
      <c r="K8514" s="32">
        <f t="shared" si="7913"/>
        <v>1151518</v>
      </c>
      <c r="L8514" s="32">
        <f t="shared" si="7822"/>
        <v>523125</v>
      </c>
      <c r="M8514" s="32">
        <f t="shared" ref="M8514" si="7914">SUM(M8692)</f>
        <v>180000</v>
      </c>
      <c r="N8514" s="32">
        <f t="shared" ref="N8514:O8514" si="7915">SUM(N8692)</f>
        <v>169800</v>
      </c>
      <c r="O8514" s="32">
        <f t="shared" si="7915"/>
        <v>173325</v>
      </c>
      <c r="P8514" s="32">
        <f t="shared" si="7825"/>
        <v>1674643</v>
      </c>
      <c r="Q8514" s="32">
        <f t="shared" si="7826"/>
        <v>80.519850811789084</v>
      </c>
      <c r="R8514" s="90"/>
      <c r="S8514" s="90"/>
      <c r="T8514" s="90"/>
      <c r="U8514" s="90"/>
      <c r="V8514" s="90"/>
      <c r="W8514" s="90"/>
      <c r="X8514" s="90"/>
      <c r="Y8514" s="90"/>
      <c r="AA8514" s="4"/>
    </row>
    <row r="8515" spans="1:27" s="2" customFormat="1" ht="15" customHeight="1" x14ac:dyDescent="0.25">
      <c r="A8515" s="111"/>
      <c r="B8515" s="111"/>
      <c r="C8515" s="111"/>
      <c r="D8515" s="111"/>
      <c r="E8515" s="111"/>
      <c r="F8515" s="111"/>
      <c r="G8515" s="111"/>
      <c r="H8515" s="68" t="s">
        <v>127</v>
      </c>
      <c r="I8515" s="32">
        <f t="shared" ref="I8515:K8515" si="7916">SUM(I8560,I8649,I8737,I8781)</f>
        <v>8528158</v>
      </c>
      <c r="J8515" s="32">
        <f t="shared" si="7916"/>
        <v>8518158</v>
      </c>
      <c r="K8515" s="32">
        <f t="shared" si="7916"/>
        <v>4521727</v>
      </c>
      <c r="L8515" s="32">
        <f t="shared" si="7822"/>
        <v>2089865</v>
      </c>
      <c r="M8515" s="32">
        <f t="shared" ref="M8515" si="7917">SUM(M8560,M8649,M8737,M8781)</f>
        <v>704882</v>
      </c>
      <c r="N8515" s="32">
        <f t="shared" ref="N8515:O8515" si="7918">SUM(N8560,N8649,N8737,N8781)</f>
        <v>689141</v>
      </c>
      <c r="O8515" s="32">
        <f t="shared" si="7918"/>
        <v>695842</v>
      </c>
      <c r="P8515" s="32">
        <f t="shared" si="7825"/>
        <v>6611592</v>
      </c>
      <c r="Q8515" s="32">
        <f t="shared" si="7826"/>
        <v>77.617625782475514</v>
      </c>
      <c r="R8515" s="90"/>
      <c r="S8515" s="90"/>
      <c r="T8515" s="90"/>
      <c r="U8515" s="90"/>
      <c r="V8515" s="90"/>
      <c r="W8515" s="90"/>
      <c r="X8515" s="90"/>
      <c r="Y8515" s="90"/>
      <c r="AA8515" s="4"/>
    </row>
    <row r="8516" spans="1:27" s="2" customFormat="1" ht="15" customHeight="1" x14ac:dyDescent="0.25">
      <c r="A8516" s="112"/>
      <c r="B8516" s="112"/>
      <c r="C8516" s="112"/>
      <c r="D8516" s="112"/>
      <c r="E8516" s="112"/>
      <c r="F8516" s="112"/>
      <c r="G8516" s="112"/>
      <c r="H8516" s="69" t="s">
        <v>79</v>
      </c>
      <c r="I8516" s="32">
        <f t="shared" ref="I8516:K8516" si="7919">SUM(I8513:I8515)</f>
        <v>14532795</v>
      </c>
      <c r="J8516" s="32">
        <f t="shared" si="7919"/>
        <v>14351414</v>
      </c>
      <c r="K8516" s="32">
        <f t="shared" si="7919"/>
        <v>7856291</v>
      </c>
      <c r="L8516" s="32">
        <f t="shared" si="7822"/>
        <v>3448857</v>
      </c>
      <c r="M8516" s="32">
        <f t="shared" ref="M8516" si="7920">SUM(M8513:M8515)</f>
        <v>1146732</v>
      </c>
      <c r="N8516" s="32">
        <f t="shared" ref="N8516:O8516" si="7921">SUM(N8513:N8515)</f>
        <v>1135770</v>
      </c>
      <c r="O8516" s="32">
        <f t="shared" si="7921"/>
        <v>1166355</v>
      </c>
      <c r="P8516" s="32">
        <f t="shared" si="7825"/>
        <v>11305148</v>
      </c>
      <c r="Q8516" s="32">
        <f t="shared" si="7826"/>
        <v>78.773757066725267</v>
      </c>
      <c r="R8516" s="90"/>
      <c r="S8516" s="90"/>
      <c r="T8516" s="90"/>
      <c r="U8516" s="90"/>
      <c r="V8516" s="90"/>
      <c r="W8516" s="90"/>
      <c r="X8516" s="90"/>
      <c r="Y8516" s="90"/>
      <c r="AA8516" s="4"/>
    </row>
    <row r="8517" spans="1:27" s="2" customFormat="1" ht="15" customHeight="1" x14ac:dyDescent="0.25">
      <c r="A8517" s="53" t="s">
        <v>1</v>
      </c>
      <c r="B8517" s="53" t="s">
        <v>1</v>
      </c>
      <c r="C8517" s="53" t="s">
        <v>1</v>
      </c>
      <c r="D8517" s="53" t="s">
        <v>1</v>
      </c>
      <c r="E8517" s="53" t="s">
        <v>1</v>
      </c>
      <c r="F8517" s="53" t="s">
        <v>1</v>
      </c>
      <c r="G8517" s="53" t="s">
        <v>1</v>
      </c>
      <c r="H8517" s="21" t="s">
        <v>1</v>
      </c>
      <c r="I8517" s="33"/>
      <c r="J8517" s="33"/>
      <c r="K8517" s="33">
        <v>0</v>
      </c>
      <c r="L8517" s="33"/>
      <c r="M8517" s="33"/>
      <c r="N8517" s="33"/>
      <c r="O8517" s="33"/>
      <c r="P8517" s="33"/>
      <c r="Q8517" s="33"/>
      <c r="R8517" s="33"/>
      <c r="S8517" s="33"/>
      <c r="T8517" s="33"/>
      <c r="U8517" s="33"/>
      <c r="V8517" s="33"/>
      <c r="W8517" s="33"/>
      <c r="X8517" s="33"/>
      <c r="Y8517" s="33"/>
      <c r="AA8517" s="4"/>
    </row>
    <row r="8518" spans="1:27" s="2" customFormat="1" ht="15" customHeight="1" x14ac:dyDescent="0.25">
      <c r="A8518" s="53" t="s">
        <v>1</v>
      </c>
      <c r="B8518" s="53" t="s">
        <v>1</v>
      </c>
      <c r="C8518" s="53" t="s">
        <v>1</v>
      </c>
      <c r="D8518" s="53" t="s">
        <v>1</v>
      </c>
      <c r="E8518" s="53" t="s">
        <v>1</v>
      </c>
      <c r="F8518" s="53" t="s">
        <v>1</v>
      </c>
      <c r="G8518" s="53" t="s">
        <v>1</v>
      </c>
      <c r="H8518" s="66" t="s">
        <v>3058</v>
      </c>
      <c r="I8518" s="30">
        <f t="shared" ref="I8518:K8518" si="7922">SUM(I8556,I8601,I8645,I8688,I8733,I8777)</f>
        <v>14532795</v>
      </c>
      <c r="J8518" s="30">
        <f t="shared" si="7922"/>
        <v>14351414</v>
      </c>
      <c r="K8518" s="30">
        <f t="shared" si="7922"/>
        <v>7856291</v>
      </c>
      <c r="L8518" s="30">
        <f t="shared" si="7822"/>
        <v>3448857</v>
      </c>
      <c r="M8518" s="30">
        <f t="shared" ref="M8518" si="7923">SUM(M8556,M8601,M8645,M8688,M8733,M8777)</f>
        <v>1146732</v>
      </c>
      <c r="N8518" s="30">
        <f t="shared" ref="N8518:O8518" si="7924">SUM(N8556,N8601,N8645,N8688,N8733,N8777)</f>
        <v>1135770</v>
      </c>
      <c r="O8518" s="30">
        <f t="shared" si="7924"/>
        <v>1166355</v>
      </c>
      <c r="P8518" s="30">
        <f t="shared" si="7825"/>
        <v>11305148</v>
      </c>
      <c r="Q8518" s="30">
        <f t="shared" si="7826"/>
        <v>78.773757066725267</v>
      </c>
      <c r="R8518" s="93"/>
      <c r="S8518" s="93"/>
      <c r="T8518" s="93"/>
      <c r="U8518" s="93"/>
      <c r="V8518" s="93"/>
      <c r="W8518" s="93"/>
      <c r="X8518" s="93"/>
      <c r="Y8518" s="93"/>
      <c r="AA8518" s="4"/>
    </row>
    <row r="8519" spans="1:27" s="2" customFormat="1" ht="15" customHeight="1" x14ac:dyDescent="0.25">
      <c r="A8519" s="53" t="s">
        <v>1</v>
      </c>
      <c r="B8519" s="53" t="s">
        <v>1</v>
      </c>
      <c r="C8519" s="53" t="s">
        <v>1</v>
      </c>
      <c r="D8519" s="53" t="s">
        <v>1</v>
      </c>
      <c r="E8519" s="53" t="s">
        <v>1</v>
      </c>
      <c r="F8519" s="53" t="s">
        <v>1</v>
      </c>
      <c r="G8519" s="53" t="s">
        <v>1</v>
      </c>
      <c r="H8519" s="65" t="s">
        <v>76</v>
      </c>
      <c r="I8519" s="31"/>
      <c r="J8519" s="31"/>
      <c r="K8519" s="31">
        <v>0</v>
      </c>
      <c r="L8519" s="31"/>
      <c r="M8519" s="31"/>
      <c r="N8519" s="31"/>
      <c r="O8519" s="31"/>
      <c r="P8519" s="31"/>
      <c r="Q8519" s="31"/>
      <c r="R8519" s="94"/>
      <c r="S8519" s="94"/>
      <c r="T8519" s="94"/>
      <c r="U8519" s="94"/>
      <c r="V8519" s="94"/>
      <c r="W8519" s="94"/>
      <c r="X8519" s="94"/>
      <c r="Y8519" s="94"/>
      <c r="AA8519" s="4"/>
    </row>
    <row r="8520" spans="1:27" ht="15" customHeight="1" thickBot="1" x14ac:dyDescent="0.3">
      <c r="A8520" s="63" t="s">
        <v>2917</v>
      </c>
      <c r="B8520" s="63" t="s">
        <v>81</v>
      </c>
      <c r="C8520" s="64" t="s">
        <v>1</v>
      </c>
      <c r="D8520" s="64" t="s">
        <v>1</v>
      </c>
      <c r="E8520" s="65" t="s">
        <v>1</v>
      </c>
      <c r="F8520" s="65" t="s">
        <v>1</v>
      </c>
      <c r="G8520" s="65" t="s">
        <v>1</v>
      </c>
      <c r="H8520" s="65" t="s">
        <v>1</v>
      </c>
      <c r="I8520" s="26"/>
      <c r="J8520" s="26"/>
      <c r="K8520" s="26">
        <v>0</v>
      </c>
      <c r="L8520" s="26"/>
      <c r="M8520" s="26"/>
      <c r="N8520" s="26"/>
      <c r="O8520" s="26"/>
      <c r="P8520" s="26"/>
      <c r="Q8520" s="26"/>
      <c r="R8520" s="90"/>
      <c r="S8520" s="90"/>
      <c r="T8520" s="90"/>
      <c r="U8520" s="90"/>
      <c r="V8520" s="90"/>
      <c r="W8520" s="90"/>
      <c r="X8520" s="90"/>
      <c r="Y8520" s="90"/>
    </row>
    <row r="8521" spans="1:27" ht="45.75" customHeight="1" thickBot="1" x14ac:dyDescent="0.3">
      <c r="A8521" s="28" t="s">
        <v>4</v>
      </c>
      <c r="B8521" s="28" t="s">
        <v>5</v>
      </c>
      <c r="C8521" s="28" t="s">
        <v>6</v>
      </c>
      <c r="D8521" s="57" t="s">
        <v>1</v>
      </c>
      <c r="E8521" s="28" t="s">
        <v>7</v>
      </c>
      <c r="F8521" s="28" t="s">
        <v>8</v>
      </c>
      <c r="G8521" s="28" t="s">
        <v>9</v>
      </c>
      <c r="H8521" s="28" t="s">
        <v>10</v>
      </c>
      <c r="I8521" s="109" t="s">
        <v>3984</v>
      </c>
      <c r="J8521" s="109" t="s">
        <v>11</v>
      </c>
      <c r="K8521" s="109" t="s">
        <v>3989</v>
      </c>
      <c r="L8521" s="109" t="s">
        <v>3985</v>
      </c>
      <c r="M8521" s="109" t="s">
        <v>4027</v>
      </c>
      <c r="N8521" s="109" t="s">
        <v>3988</v>
      </c>
      <c r="O8521" s="109" t="s">
        <v>3986</v>
      </c>
      <c r="P8521" s="109" t="s">
        <v>3987</v>
      </c>
      <c r="Q8521" s="109" t="s">
        <v>3695</v>
      </c>
      <c r="R8521" s="91"/>
      <c r="S8521" s="91"/>
      <c r="T8521" s="91"/>
      <c r="U8521" s="91"/>
      <c r="V8521" s="91"/>
      <c r="W8521" s="91"/>
      <c r="X8521" s="91"/>
      <c r="Y8521" s="91"/>
    </row>
    <row r="8522" spans="1:27" ht="15" customHeight="1" x14ac:dyDescent="0.25">
      <c r="A8522" s="58" t="s">
        <v>1</v>
      </c>
      <c r="B8522" s="58" t="s">
        <v>1</v>
      </c>
      <c r="C8522" s="58" t="s">
        <v>1</v>
      </c>
      <c r="D8522" s="59" t="s">
        <v>1</v>
      </c>
      <c r="E8522" s="59" t="s">
        <v>1</v>
      </c>
      <c r="F8522" s="60" t="s">
        <v>1</v>
      </c>
      <c r="G8522" s="61" t="s">
        <v>1</v>
      </c>
      <c r="H8522" s="62" t="s">
        <v>1</v>
      </c>
      <c r="I8522" s="29">
        <v>1</v>
      </c>
      <c r="J8522" s="29">
        <v>2</v>
      </c>
      <c r="K8522" s="29">
        <v>3</v>
      </c>
      <c r="L8522" s="29" t="s">
        <v>3478</v>
      </c>
      <c r="M8522" s="29">
        <v>5</v>
      </c>
      <c r="N8522" s="29">
        <v>6</v>
      </c>
      <c r="O8522" s="29">
        <v>7</v>
      </c>
      <c r="P8522" s="29" t="s">
        <v>3696</v>
      </c>
      <c r="Q8522" s="29">
        <v>9</v>
      </c>
      <c r="R8522" s="92"/>
      <c r="S8522" s="92"/>
      <c r="T8522" s="92"/>
      <c r="U8522" s="92"/>
      <c r="V8522" s="92"/>
      <c r="W8522" s="92"/>
      <c r="X8522" s="92"/>
      <c r="Y8522" s="92"/>
    </row>
    <row r="8523" spans="1:27" ht="15" customHeight="1" x14ac:dyDescent="0.25">
      <c r="A8523" s="63" t="s">
        <v>2917</v>
      </c>
      <c r="B8523" s="63" t="s">
        <v>81</v>
      </c>
      <c r="C8523" s="64" t="s">
        <v>13</v>
      </c>
      <c r="D8523" s="64" t="s">
        <v>3013</v>
      </c>
      <c r="E8523" s="65" t="s">
        <v>1</v>
      </c>
      <c r="F8523" s="65" t="s">
        <v>1</v>
      </c>
      <c r="G8523" s="65" t="s">
        <v>1</v>
      </c>
      <c r="H8523" s="65" t="s">
        <v>3014</v>
      </c>
      <c r="I8523" s="26">
        <v>0</v>
      </c>
      <c r="J8523" s="26" t="s">
        <v>1</v>
      </c>
      <c r="K8523" s="26">
        <v>0</v>
      </c>
      <c r="L8523" s="26"/>
      <c r="M8523" s="26"/>
      <c r="N8523" s="26"/>
      <c r="O8523" s="26"/>
      <c r="P8523" s="26"/>
      <c r="Q8523" s="26"/>
      <c r="R8523" s="90"/>
      <c r="S8523" s="90"/>
      <c r="T8523" s="90"/>
      <c r="U8523" s="90"/>
      <c r="V8523" s="90"/>
      <c r="W8523" s="90"/>
      <c r="X8523" s="90"/>
      <c r="Y8523" s="90"/>
    </row>
    <row r="8524" spans="1:27" ht="22.5" customHeight="1" x14ac:dyDescent="0.25">
      <c r="A8524" s="63" t="s">
        <v>1</v>
      </c>
      <c r="B8524" s="63" t="s">
        <v>1</v>
      </c>
      <c r="C8524" s="63" t="s">
        <v>1</v>
      </c>
      <c r="D8524" s="65" t="s">
        <v>1</v>
      </c>
      <c r="E8524" s="65" t="s">
        <v>1</v>
      </c>
      <c r="F8524" s="65" t="s">
        <v>1</v>
      </c>
      <c r="G8524" s="65" t="s">
        <v>1</v>
      </c>
      <c r="H8524" s="66" t="s">
        <v>15</v>
      </c>
      <c r="I8524" s="30">
        <f t="shared" ref="I8524:K8524" si="7925">SUM(I8525,I8533,I8535)</f>
        <v>4744797</v>
      </c>
      <c r="J8524" s="30">
        <f t="shared" si="7925"/>
        <v>4739797</v>
      </c>
      <c r="K8524" s="30">
        <f t="shared" si="7925"/>
        <v>2446056</v>
      </c>
      <c r="L8524" s="30">
        <f t="shared" si="7822"/>
        <v>1172192</v>
      </c>
      <c r="M8524" s="30">
        <f t="shared" ref="M8524" si="7926">SUM(M8525,M8533,M8535)</f>
        <v>398664</v>
      </c>
      <c r="N8524" s="30">
        <f t="shared" ref="N8524:O8524" si="7927">SUM(N8525,N8533,N8535)</f>
        <v>386764</v>
      </c>
      <c r="O8524" s="30">
        <f t="shared" si="7927"/>
        <v>386764</v>
      </c>
      <c r="P8524" s="30">
        <f t="shared" si="7825"/>
        <v>3618248</v>
      </c>
      <c r="Q8524" s="30">
        <f t="shared" si="7826"/>
        <v>76.337615302933855</v>
      </c>
      <c r="R8524" s="93"/>
      <c r="S8524" s="93"/>
      <c r="T8524" s="93"/>
      <c r="U8524" s="93"/>
      <c r="V8524" s="93"/>
      <c r="W8524" s="93"/>
      <c r="X8524" s="93"/>
      <c r="Y8524" s="93"/>
    </row>
    <row r="8525" spans="1:27" ht="15" customHeight="1" x14ac:dyDescent="0.25">
      <c r="A8525" s="63" t="s">
        <v>2917</v>
      </c>
      <c r="B8525" s="63" t="s">
        <v>81</v>
      </c>
      <c r="C8525" s="63" t="s">
        <v>13</v>
      </c>
      <c r="D8525" s="63" t="s">
        <v>3013</v>
      </c>
      <c r="E8525" s="65" t="s">
        <v>16</v>
      </c>
      <c r="F8525" s="65" t="s">
        <v>1</v>
      </c>
      <c r="G8525" s="65" t="s">
        <v>1</v>
      </c>
      <c r="H8525" s="65" t="s">
        <v>17</v>
      </c>
      <c r="I8525" s="31">
        <f t="shared" ref="I8525:K8525" si="7928">SUM(I8526:I8527)</f>
        <v>3927044</v>
      </c>
      <c r="J8525" s="31">
        <f t="shared" si="7928"/>
        <v>3927044</v>
      </c>
      <c r="K8525" s="31">
        <f t="shared" si="7928"/>
        <v>2015356</v>
      </c>
      <c r="L8525" s="31">
        <f t="shared" si="7822"/>
        <v>977592</v>
      </c>
      <c r="M8525" s="31">
        <f t="shared" ref="M8525" si="7929">SUM(M8526:M8527)</f>
        <v>333464</v>
      </c>
      <c r="N8525" s="31">
        <f t="shared" ref="N8525:O8525" si="7930">SUM(N8526:N8527)</f>
        <v>322064</v>
      </c>
      <c r="O8525" s="31">
        <f t="shared" si="7930"/>
        <v>322064</v>
      </c>
      <c r="P8525" s="31">
        <f t="shared" si="7825"/>
        <v>2992948</v>
      </c>
      <c r="Q8525" s="31">
        <f t="shared" si="7826"/>
        <v>76.21376282007536</v>
      </c>
      <c r="R8525" s="94"/>
      <c r="S8525" s="94"/>
      <c r="T8525" s="94"/>
      <c r="U8525" s="94"/>
      <c r="V8525" s="94"/>
      <c r="W8525" s="94"/>
      <c r="X8525" s="94"/>
      <c r="Y8525" s="94"/>
    </row>
    <row r="8526" spans="1:27" ht="15" customHeight="1" x14ac:dyDescent="0.25">
      <c r="A8526" s="64" t="s">
        <v>2917</v>
      </c>
      <c r="B8526" s="64" t="s">
        <v>81</v>
      </c>
      <c r="C8526" s="64" t="s">
        <v>13</v>
      </c>
      <c r="D8526" s="64" t="s">
        <v>3013</v>
      </c>
      <c r="E8526" s="20" t="s">
        <v>19</v>
      </c>
      <c r="F8526" s="64"/>
      <c r="G8526" s="53" t="s">
        <v>124</v>
      </c>
      <c r="H8526" s="53" t="s">
        <v>18</v>
      </c>
      <c r="I8526" s="26">
        <v>3410814</v>
      </c>
      <c r="J8526" s="26">
        <v>3410814</v>
      </c>
      <c r="K8526" s="26">
        <v>1680900</v>
      </c>
      <c r="L8526" s="26">
        <f t="shared" si="7822"/>
        <v>864000</v>
      </c>
      <c r="M8526" s="26">
        <v>288000</v>
      </c>
      <c r="N8526" s="26">
        <v>288000</v>
      </c>
      <c r="O8526" s="26">
        <v>288000</v>
      </c>
      <c r="P8526" s="26">
        <f t="shared" si="7825"/>
        <v>2544900</v>
      </c>
      <c r="Q8526" s="26">
        <f t="shared" si="7826"/>
        <v>74.612687763097014</v>
      </c>
      <c r="R8526" s="90"/>
      <c r="S8526" s="90"/>
      <c r="T8526" s="90"/>
      <c r="U8526" s="90"/>
      <c r="V8526" s="90"/>
      <c r="W8526" s="90"/>
      <c r="X8526" s="90"/>
      <c r="Y8526" s="90"/>
    </row>
    <row r="8527" spans="1:27" ht="15" customHeight="1" x14ac:dyDescent="0.25">
      <c r="A8527" s="63" t="s">
        <v>2917</v>
      </c>
      <c r="B8527" s="63" t="s">
        <v>81</v>
      </c>
      <c r="C8527" s="63" t="s">
        <v>13</v>
      </c>
      <c r="D8527" s="63" t="s">
        <v>3013</v>
      </c>
      <c r="E8527" s="63" t="s">
        <v>21</v>
      </c>
      <c r="F8527" s="64" t="s">
        <v>1</v>
      </c>
      <c r="G8527" s="53" t="s">
        <v>1</v>
      </c>
      <c r="H8527" s="65" t="s">
        <v>22</v>
      </c>
      <c r="I8527" s="31">
        <f t="shared" ref="I8527:K8527" si="7931">SUM(I8528:I8532)</f>
        <v>516230</v>
      </c>
      <c r="J8527" s="31">
        <f t="shared" si="7931"/>
        <v>516230</v>
      </c>
      <c r="K8527" s="31">
        <f t="shared" si="7931"/>
        <v>334456</v>
      </c>
      <c r="L8527" s="31">
        <f t="shared" si="7822"/>
        <v>113592</v>
      </c>
      <c r="M8527" s="31">
        <f t="shared" ref="M8527" si="7932">SUM(M8528:M8532)</f>
        <v>45464</v>
      </c>
      <c r="N8527" s="31">
        <f t="shared" ref="N8527:O8527" si="7933">SUM(N8528:N8532)</f>
        <v>34064</v>
      </c>
      <c r="O8527" s="31">
        <f t="shared" si="7933"/>
        <v>34064</v>
      </c>
      <c r="P8527" s="31">
        <f t="shared" si="7825"/>
        <v>448048</v>
      </c>
      <c r="Q8527" s="31">
        <f t="shared" si="7826"/>
        <v>86.792321252155048</v>
      </c>
      <c r="R8527" s="94"/>
      <c r="S8527" s="94"/>
      <c r="T8527" s="94"/>
      <c r="U8527" s="94"/>
      <c r="V8527" s="94"/>
      <c r="W8527" s="94"/>
      <c r="X8527" s="94"/>
      <c r="Y8527" s="94"/>
    </row>
    <row r="8528" spans="1:27" ht="15" customHeight="1" x14ac:dyDescent="0.25">
      <c r="A8528" s="64" t="s">
        <v>2917</v>
      </c>
      <c r="B8528" s="64" t="s">
        <v>81</v>
      </c>
      <c r="C8528" s="64" t="s">
        <v>13</v>
      </c>
      <c r="D8528" s="64" t="s">
        <v>3013</v>
      </c>
      <c r="E8528" s="20" t="s">
        <v>23</v>
      </c>
      <c r="F8528" s="64" t="s">
        <v>3015</v>
      </c>
      <c r="G8528" s="53" t="s">
        <v>124</v>
      </c>
      <c r="H8528" s="53" t="s">
        <v>85</v>
      </c>
      <c r="I8528" s="26">
        <v>114484</v>
      </c>
      <c r="J8528" s="26">
        <v>114484</v>
      </c>
      <c r="K8528" s="26">
        <v>61300</v>
      </c>
      <c r="L8528" s="26">
        <f t="shared" ref="L8528:L8591" si="7934">SUM(M8528:O8528)</f>
        <v>26592</v>
      </c>
      <c r="M8528" s="26">
        <v>8864</v>
      </c>
      <c r="N8528" s="26">
        <v>8864</v>
      </c>
      <c r="O8528" s="26">
        <v>8864</v>
      </c>
      <c r="P8528" s="26">
        <f t="shared" ref="P8528:P8591" si="7935">K8528+L8528</f>
        <v>87892</v>
      </c>
      <c r="Q8528" s="26">
        <f t="shared" ref="Q8528:Q8591" si="7936">IF(J8528=0,"-",P8528/J8528*100)</f>
        <v>76.77230005939694</v>
      </c>
      <c r="R8528" s="90"/>
      <c r="S8528" s="90"/>
      <c r="T8528" s="90"/>
      <c r="U8528" s="90"/>
      <c r="V8528" s="90"/>
      <c r="W8528" s="90"/>
      <c r="X8528" s="90"/>
      <c r="Y8528" s="90"/>
    </row>
    <row r="8529" spans="1:25" ht="15" customHeight="1" x14ac:dyDescent="0.25">
      <c r="A8529" s="64" t="s">
        <v>2917</v>
      </c>
      <c r="B8529" s="64" t="s">
        <v>81</v>
      </c>
      <c r="C8529" s="64" t="s">
        <v>13</v>
      </c>
      <c r="D8529" s="64" t="s">
        <v>3013</v>
      </c>
      <c r="E8529" s="20" t="s">
        <v>23</v>
      </c>
      <c r="F8529" s="64" t="s">
        <v>3016</v>
      </c>
      <c r="G8529" s="53" t="s">
        <v>124</v>
      </c>
      <c r="H8529" s="53" t="s">
        <v>25</v>
      </c>
      <c r="I8529" s="26">
        <v>260916</v>
      </c>
      <c r="J8529" s="26">
        <v>260916</v>
      </c>
      <c r="K8529" s="26">
        <v>151200</v>
      </c>
      <c r="L8529" s="26">
        <f t="shared" si="7934"/>
        <v>75600</v>
      </c>
      <c r="M8529" s="26">
        <v>25200</v>
      </c>
      <c r="N8529" s="26">
        <v>25200</v>
      </c>
      <c r="O8529" s="26">
        <v>25200</v>
      </c>
      <c r="P8529" s="26">
        <f t="shared" si="7935"/>
        <v>226800</v>
      </c>
      <c r="Q8529" s="26">
        <f t="shared" si="7936"/>
        <v>86.924527434116726</v>
      </c>
      <c r="R8529" s="90"/>
      <c r="S8529" s="90"/>
      <c r="T8529" s="90"/>
      <c r="U8529" s="90"/>
      <c r="V8529" s="90"/>
      <c r="W8529" s="90"/>
      <c r="X8529" s="90"/>
      <c r="Y8529" s="90"/>
    </row>
    <row r="8530" spans="1:25" ht="15" customHeight="1" x14ac:dyDescent="0.25">
      <c r="A8530" s="64" t="s">
        <v>2917</v>
      </c>
      <c r="B8530" s="64" t="s">
        <v>81</v>
      </c>
      <c r="C8530" s="64" t="s">
        <v>13</v>
      </c>
      <c r="D8530" s="64" t="s">
        <v>3013</v>
      </c>
      <c r="E8530" s="20" t="s">
        <v>23</v>
      </c>
      <c r="F8530" s="64" t="s">
        <v>3017</v>
      </c>
      <c r="G8530" s="53" t="s">
        <v>124</v>
      </c>
      <c r="H8530" s="53" t="s">
        <v>27</v>
      </c>
      <c r="I8530" s="26">
        <v>61830</v>
      </c>
      <c r="J8530" s="26">
        <v>61830</v>
      </c>
      <c r="K8530" s="26">
        <v>60456</v>
      </c>
      <c r="L8530" s="26">
        <f t="shared" si="7934"/>
        <v>0</v>
      </c>
      <c r="M8530" s="26"/>
      <c r="N8530" s="26"/>
      <c r="O8530" s="26"/>
      <c r="P8530" s="26">
        <f t="shared" si="7935"/>
        <v>60456</v>
      </c>
      <c r="Q8530" s="26">
        <f t="shared" si="7936"/>
        <v>97.777777777777771</v>
      </c>
      <c r="R8530" s="90"/>
      <c r="S8530" s="90"/>
      <c r="T8530" s="90"/>
      <c r="U8530" s="90"/>
      <c r="V8530" s="90"/>
      <c r="W8530" s="90"/>
      <c r="X8530" s="90"/>
      <c r="Y8530" s="90"/>
    </row>
    <row r="8531" spans="1:25" ht="15" customHeight="1" x14ac:dyDescent="0.25">
      <c r="A8531" s="64" t="s">
        <v>2917</v>
      </c>
      <c r="B8531" s="64" t="s">
        <v>81</v>
      </c>
      <c r="C8531" s="64" t="s">
        <v>13</v>
      </c>
      <c r="D8531" s="64" t="s">
        <v>3013</v>
      </c>
      <c r="E8531" s="20" t="s">
        <v>23</v>
      </c>
      <c r="F8531" s="64" t="s">
        <v>3018</v>
      </c>
      <c r="G8531" s="53" t="s">
        <v>124</v>
      </c>
      <c r="H8531" s="53" t="s">
        <v>89</v>
      </c>
      <c r="I8531" s="26">
        <v>29000</v>
      </c>
      <c r="J8531" s="26">
        <v>29000</v>
      </c>
      <c r="K8531" s="26">
        <v>16500</v>
      </c>
      <c r="L8531" s="26">
        <f t="shared" si="7934"/>
        <v>6400</v>
      </c>
      <c r="M8531" s="26">
        <v>6400</v>
      </c>
      <c r="N8531" s="26"/>
      <c r="O8531" s="26"/>
      <c r="P8531" s="26">
        <f t="shared" si="7935"/>
        <v>22900</v>
      </c>
      <c r="Q8531" s="26">
        <f t="shared" si="7936"/>
        <v>78.965517241379317</v>
      </c>
      <c r="R8531" s="90"/>
      <c r="S8531" s="90"/>
      <c r="T8531" s="90"/>
      <c r="U8531" s="90"/>
      <c r="V8531" s="90"/>
      <c r="W8531" s="90"/>
      <c r="X8531" s="90"/>
      <c r="Y8531" s="90"/>
    </row>
    <row r="8532" spans="1:25" ht="15" customHeight="1" x14ac:dyDescent="0.25">
      <c r="A8532" s="64" t="s">
        <v>2917</v>
      </c>
      <c r="B8532" s="64" t="s">
        <v>81</v>
      </c>
      <c r="C8532" s="64" t="s">
        <v>13</v>
      </c>
      <c r="D8532" s="64" t="s">
        <v>3013</v>
      </c>
      <c r="E8532" s="20" t="s">
        <v>23</v>
      </c>
      <c r="F8532" s="64" t="s">
        <v>3019</v>
      </c>
      <c r="G8532" s="53" t="s">
        <v>124</v>
      </c>
      <c r="H8532" s="53" t="s">
        <v>29</v>
      </c>
      <c r="I8532" s="26">
        <v>50000</v>
      </c>
      <c r="J8532" s="26">
        <v>50000</v>
      </c>
      <c r="K8532" s="26">
        <v>45000</v>
      </c>
      <c r="L8532" s="26">
        <f t="shared" si="7934"/>
        <v>5000</v>
      </c>
      <c r="M8532" s="26">
        <v>5000</v>
      </c>
      <c r="N8532" s="26"/>
      <c r="O8532" s="26"/>
      <c r="P8532" s="26">
        <f t="shared" si="7935"/>
        <v>50000</v>
      </c>
      <c r="Q8532" s="26">
        <f t="shared" si="7936"/>
        <v>100</v>
      </c>
      <c r="R8532" s="90"/>
      <c r="S8532" s="90"/>
      <c r="T8532" s="90"/>
      <c r="U8532" s="90"/>
      <c r="V8532" s="90"/>
      <c r="W8532" s="90"/>
      <c r="X8532" s="90"/>
      <c r="Y8532" s="90"/>
    </row>
    <row r="8533" spans="1:25" ht="15" customHeight="1" x14ac:dyDescent="0.25">
      <c r="A8533" s="63" t="s">
        <v>2917</v>
      </c>
      <c r="B8533" s="63" t="s">
        <v>81</v>
      </c>
      <c r="C8533" s="63" t="s">
        <v>13</v>
      </c>
      <c r="D8533" s="63" t="s">
        <v>3013</v>
      </c>
      <c r="E8533" s="65" t="s">
        <v>30</v>
      </c>
      <c r="F8533" s="65" t="s">
        <v>1</v>
      </c>
      <c r="G8533" s="65" t="s">
        <v>1</v>
      </c>
      <c r="H8533" s="65" t="s">
        <v>31</v>
      </c>
      <c r="I8533" s="31">
        <f t="shared" ref="I8533:K8533" si="7937">SUM(I8534)</f>
        <v>358137</v>
      </c>
      <c r="J8533" s="31">
        <f t="shared" si="7937"/>
        <v>358137</v>
      </c>
      <c r="K8533" s="31">
        <f t="shared" si="7937"/>
        <v>178500</v>
      </c>
      <c r="L8533" s="31">
        <f t="shared" si="7934"/>
        <v>90000</v>
      </c>
      <c r="M8533" s="31">
        <f t="shared" ref="M8533" si="7938">SUM(M8534)</f>
        <v>30000</v>
      </c>
      <c r="N8533" s="31">
        <f t="shared" ref="N8533:O8533" si="7939">SUM(N8534)</f>
        <v>30000</v>
      </c>
      <c r="O8533" s="31">
        <f t="shared" si="7939"/>
        <v>30000</v>
      </c>
      <c r="P8533" s="31">
        <f t="shared" si="7935"/>
        <v>268500</v>
      </c>
      <c r="Q8533" s="31">
        <f t="shared" si="7936"/>
        <v>74.971309861868505</v>
      </c>
      <c r="R8533" s="94"/>
      <c r="S8533" s="94"/>
      <c r="T8533" s="94"/>
      <c r="U8533" s="94"/>
      <c r="V8533" s="94"/>
      <c r="W8533" s="94"/>
      <c r="X8533" s="94"/>
      <c r="Y8533" s="94"/>
    </row>
    <row r="8534" spans="1:25" ht="15" customHeight="1" x14ac:dyDescent="0.25">
      <c r="A8534" s="64" t="s">
        <v>2917</v>
      </c>
      <c r="B8534" s="64" t="s">
        <v>81</v>
      </c>
      <c r="C8534" s="64" t="s">
        <v>13</v>
      </c>
      <c r="D8534" s="64" t="s">
        <v>3013</v>
      </c>
      <c r="E8534" s="20" t="s">
        <v>33</v>
      </c>
      <c r="F8534" s="64"/>
      <c r="G8534" s="53" t="s">
        <v>124</v>
      </c>
      <c r="H8534" s="53" t="s">
        <v>32</v>
      </c>
      <c r="I8534" s="26">
        <v>358137</v>
      </c>
      <c r="J8534" s="26">
        <v>358137</v>
      </c>
      <c r="K8534" s="26">
        <v>178500</v>
      </c>
      <c r="L8534" s="26">
        <f t="shared" si="7934"/>
        <v>90000</v>
      </c>
      <c r="M8534" s="26">
        <v>30000</v>
      </c>
      <c r="N8534" s="26">
        <v>30000</v>
      </c>
      <c r="O8534" s="26">
        <v>30000</v>
      </c>
      <c r="P8534" s="26">
        <f t="shared" si="7935"/>
        <v>268500</v>
      </c>
      <c r="Q8534" s="26">
        <f t="shared" si="7936"/>
        <v>74.971309861868505</v>
      </c>
      <c r="R8534" s="90"/>
      <c r="S8534" s="90"/>
      <c r="T8534" s="90"/>
      <c r="U8534" s="90"/>
      <c r="V8534" s="90"/>
      <c r="W8534" s="90"/>
      <c r="X8534" s="90"/>
      <c r="Y8534" s="90"/>
    </row>
    <row r="8535" spans="1:25" ht="15" customHeight="1" x14ac:dyDescent="0.25">
      <c r="A8535" s="63" t="s">
        <v>2917</v>
      </c>
      <c r="B8535" s="63" t="s">
        <v>81</v>
      </c>
      <c r="C8535" s="63" t="s">
        <v>13</v>
      </c>
      <c r="D8535" s="63" t="s">
        <v>3013</v>
      </c>
      <c r="E8535" s="65" t="s">
        <v>34</v>
      </c>
      <c r="F8535" s="65" t="s">
        <v>1</v>
      </c>
      <c r="G8535" s="65" t="s">
        <v>1</v>
      </c>
      <c r="H8535" s="65" t="s">
        <v>35</v>
      </c>
      <c r="I8535" s="31">
        <f t="shared" ref="I8535:K8535" si="7940">SUM(I8536:I8544)</f>
        <v>459616</v>
      </c>
      <c r="J8535" s="31">
        <f t="shared" si="7940"/>
        <v>454616</v>
      </c>
      <c r="K8535" s="31">
        <f t="shared" si="7940"/>
        <v>252200</v>
      </c>
      <c r="L8535" s="31">
        <f t="shared" si="7934"/>
        <v>104600</v>
      </c>
      <c r="M8535" s="31">
        <f t="shared" ref="M8535" si="7941">SUM(M8536:M8544)</f>
        <v>35200</v>
      </c>
      <c r="N8535" s="31">
        <f t="shared" ref="N8535:O8535" si="7942">SUM(N8536:N8544)</f>
        <v>34700</v>
      </c>
      <c r="O8535" s="31">
        <f t="shared" si="7942"/>
        <v>34700</v>
      </c>
      <c r="P8535" s="31">
        <f t="shared" si="7935"/>
        <v>356800</v>
      </c>
      <c r="Q8535" s="31">
        <f t="shared" si="7936"/>
        <v>78.483819311242897</v>
      </c>
      <c r="R8535" s="94"/>
      <c r="S8535" s="94"/>
      <c r="T8535" s="94"/>
      <c r="U8535" s="94"/>
      <c r="V8535" s="94"/>
      <c r="W8535" s="94"/>
      <c r="X8535" s="94"/>
      <c r="Y8535" s="94"/>
    </row>
    <row r="8536" spans="1:25" ht="15" customHeight="1" x14ac:dyDescent="0.25">
      <c r="A8536" s="64" t="s">
        <v>2917</v>
      </c>
      <c r="B8536" s="64" t="s">
        <v>81</v>
      </c>
      <c r="C8536" s="64" t="s">
        <v>13</v>
      </c>
      <c r="D8536" s="64" t="s">
        <v>3013</v>
      </c>
      <c r="E8536" s="20" t="s">
        <v>38</v>
      </c>
      <c r="F8536" s="64"/>
      <c r="G8536" s="53" t="s">
        <v>124</v>
      </c>
      <c r="H8536" s="53" t="s">
        <v>37</v>
      </c>
      <c r="I8536" s="26">
        <v>5000</v>
      </c>
      <c r="J8536" s="26">
        <v>5000</v>
      </c>
      <c r="K8536" s="26">
        <v>1500</v>
      </c>
      <c r="L8536" s="26">
        <f t="shared" si="7934"/>
        <v>2000</v>
      </c>
      <c r="M8536" s="26">
        <v>1000</v>
      </c>
      <c r="N8536" s="26">
        <v>500</v>
      </c>
      <c r="O8536" s="26">
        <v>500</v>
      </c>
      <c r="P8536" s="26">
        <f t="shared" si="7935"/>
        <v>3500</v>
      </c>
      <c r="Q8536" s="26">
        <f t="shared" si="7936"/>
        <v>70</v>
      </c>
      <c r="R8536" s="90"/>
      <c r="S8536" s="90"/>
      <c r="T8536" s="90"/>
      <c r="U8536" s="90"/>
      <c r="V8536" s="90"/>
      <c r="W8536" s="90"/>
      <c r="X8536" s="90"/>
      <c r="Y8536" s="90"/>
    </row>
    <row r="8537" spans="1:25" ht="15" customHeight="1" x14ac:dyDescent="0.25">
      <c r="A8537" s="64" t="s">
        <v>2917</v>
      </c>
      <c r="B8537" s="64" t="s">
        <v>81</v>
      </c>
      <c r="C8537" s="64" t="s">
        <v>13</v>
      </c>
      <c r="D8537" s="64" t="s">
        <v>3013</v>
      </c>
      <c r="E8537" s="20" t="s">
        <v>298</v>
      </c>
      <c r="F8537" s="64"/>
      <c r="G8537" s="53" t="s">
        <v>124</v>
      </c>
      <c r="H8537" s="53" t="s">
        <v>297</v>
      </c>
      <c r="I8537" s="26">
        <v>95000</v>
      </c>
      <c r="J8537" s="26">
        <v>95000</v>
      </c>
      <c r="K8537" s="26">
        <v>64000</v>
      </c>
      <c r="L8537" s="26">
        <f t="shared" si="7934"/>
        <v>15000</v>
      </c>
      <c r="M8537" s="26">
        <v>5000</v>
      </c>
      <c r="N8537" s="26">
        <v>5000</v>
      </c>
      <c r="O8537" s="26">
        <v>5000</v>
      </c>
      <c r="P8537" s="26">
        <f t="shared" si="7935"/>
        <v>79000</v>
      </c>
      <c r="Q8537" s="26">
        <f t="shared" si="7936"/>
        <v>83.15789473684211</v>
      </c>
      <c r="R8537" s="90"/>
      <c r="S8537" s="90"/>
      <c r="T8537" s="90"/>
      <c r="U8537" s="90"/>
      <c r="V8537" s="90"/>
      <c r="W8537" s="90"/>
      <c r="X8537" s="90"/>
      <c r="Y8537" s="90"/>
    </row>
    <row r="8538" spans="1:25" ht="15" customHeight="1" x14ac:dyDescent="0.25">
      <c r="A8538" s="64" t="s">
        <v>2917</v>
      </c>
      <c r="B8538" s="64" t="s">
        <v>81</v>
      </c>
      <c r="C8538" s="64" t="s">
        <v>13</v>
      </c>
      <c r="D8538" s="64" t="s">
        <v>3013</v>
      </c>
      <c r="E8538" s="20" t="s">
        <v>301</v>
      </c>
      <c r="F8538" s="64"/>
      <c r="G8538" s="53" t="s">
        <v>124</v>
      </c>
      <c r="H8538" s="53" t="s">
        <v>300</v>
      </c>
      <c r="I8538" s="26">
        <v>55000</v>
      </c>
      <c r="J8538" s="26">
        <v>55000</v>
      </c>
      <c r="K8538" s="26">
        <v>30000</v>
      </c>
      <c r="L8538" s="26">
        <f t="shared" si="7934"/>
        <v>15000</v>
      </c>
      <c r="M8538" s="26">
        <v>5000</v>
      </c>
      <c r="N8538" s="26">
        <v>5000</v>
      </c>
      <c r="O8538" s="26">
        <v>5000</v>
      </c>
      <c r="P8538" s="26">
        <f t="shared" si="7935"/>
        <v>45000</v>
      </c>
      <c r="Q8538" s="26">
        <f t="shared" si="7936"/>
        <v>81.818181818181827</v>
      </c>
      <c r="R8538" s="90"/>
      <c r="S8538" s="90"/>
      <c r="T8538" s="90"/>
      <c r="U8538" s="90"/>
      <c r="V8538" s="90"/>
      <c r="W8538" s="90"/>
      <c r="X8538" s="90"/>
      <c r="Y8538" s="90"/>
    </row>
    <row r="8539" spans="1:25" ht="15" customHeight="1" x14ac:dyDescent="0.25">
      <c r="A8539" s="64" t="s">
        <v>2917</v>
      </c>
      <c r="B8539" s="64" t="s">
        <v>81</v>
      </c>
      <c r="C8539" s="64" t="s">
        <v>13</v>
      </c>
      <c r="D8539" s="64" t="s">
        <v>3013</v>
      </c>
      <c r="E8539" s="20" t="s">
        <v>218</v>
      </c>
      <c r="F8539" s="64"/>
      <c r="G8539" s="53" t="s">
        <v>124</v>
      </c>
      <c r="H8539" s="53" t="s">
        <v>217</v>
      </c>
      <c r="I8539" s="26">
        <v>37000</v>
      </c>
      <c r="J8539" s="26">
        <v>37000</v>
      </c>
      <c r="K8539" s="26">
        <v>18500</v>
      </c>
      <c r="L8539" s="26">
        <f t="shared" si="7934"/>
        <v>9300</v>
      </c>
      <c r="M8539" s="26">
        <v>3100</v>
      </c>
      <c r="N8539" s="26">
        <v>3100</v>
      </c>
      <c r="O8539" s="26">
        <v>3100</v>
      </c>
      <c r="P8539" s="26">
        <f t="shared" si="7935"/>
        <v>27800</v>
      </c>
      <c r="Q8539" s="26">
        <f t="shared" si="7936"/>
        <v>75.13513513513513</v>
      </c>
      <c r="R8539" s="90"/>
      <c r="S8539" s="90"/>
      <c r="T8539" s="90"/>
      <c r="U8539" s="90"/>
      <c r="V8539" s="90"/>
      <c r="W8539" s="90"/>
      <c r="X8539" s="90"/>
      <c r="Y8539" s="90"/>
    </row>
    <row r="8540" spans="1:25" ht="15" customHeight="1" x14ac:dyDescent="0.25">
      <c r="A8540" s="64" t="s">
        <v>2917</v>
      </c>
      <c r="B8540" s="64" t="s">
        <v>81</v>
      </c>
      <c r="C8540" s="64" t="s">
        <v>13</v>
      </c>
      <c r="D8540" s="64" t="s">
        <v>3013</v>
      </c>
      <c r="E8540" s="20" t="s">
        <v>303</v>
      </c>
      <c r="F8540" s="64"/>
      <c r="G8540" s="53" t="s">
        <v>124</v>
      </c>
      <c r="H8540" s="53" t="s">
        <v>302</v>
      </c>
      <c r="I8540" s="26">
        <v>15000</v>
      </c>
      <c r="J8540" s="26">
        <v>15000</v>
      </c>
      <c r="K8540" s="26">
        <v>7500</v>
      </c>
      <c r="L8540" s="26">
        <f t="shared" si="7934"/>
        <v>3750</v>
      </c>
      <c r="M8540" s="26">
        <v>1250</v>
      </c>
      <c r="N8540" s="26">
        <v>1250</v>
      </c>
      <c r="O8540" s="26">
        <v>1250</v>
      </c>
      <c r="P8540" s="26">
        <f t="shared" si="7935"/>
        <v>11250</v>
      </c>
      <c r="Q8540" s="26">
        <f t="shared" si="7936"/>
        <v>75</v>
      </c>
      <c r="R8540" s="90"/>
      <c r="S8540" s="90"/>
      <c r="T8540" s="90"/>
      <c r="U8540" s="90"/>
      <c r="V8540" s="90"/>
      <c r="W8540" s="90"/>
      <c r="X8540" s="90"/>
      <c r="Y8540" s="90"/>
    </row>
    <row r="8541" spans="1:25" ht="15" customHeight="1" x14ac:dyDescent="0.25">
      <c r="A8541" s="64" t="s">
        <v>2917</v>
      </c>
      <c r="B8541" s="64" t="s">
        <v>81</v>
      </c>
      <c r="C8541" s="64" t="s">
        <v>13</v>
      </c>
      <c r="D8541" s="64" t="s">
        <v>3013</v>
      </c>
      <c r="E8541" s="20" t="s">
        <v>305</v>
      </c>
      <c r="F8541" s="64"/>
      <c r="G8541" s="53" t="s">
        <v>124</v>
      </c>
      <c r="H8541" s="53" t="s">
        <v>304</v>
      </c>
      <c r="I8541" s="26">
        <v>15000</v>
      </c>
      <c r="J8541" s="26">
        <v>15000</v>
      </c>
      <c r="K8541" s="26">
        <v>7500</v>
      </c>
      <c r="L8541" s="26">
        <f t="shared" si="7934"/>
        <v>3750</v>
      </c>
      <c r="M8541" s="26">
        <v>1250</v>
      </c>
      <c r="N8541" s="26">
        <v>1250</v>
      </c>
      <c r="O8541" s="26">
        <v>1250</v>
      </c>
      <c r="P8541" s="26">
        <f t="shared" si="7935"/>
        <v>11250</v>
      </c>
      <c r="Q8541" s="26">
        <f t="shared" si="7936"/>
        <v>75</v>
      </c>
      <c r="R8541" s="90"/>
      <c r="S8541" s="90"/>
      <c r="T8541" s="90"/>
      <c r="U8541" s="90"/>
      <c r="V8541" s="90"/>
      <c r="W8541" s="90"/>
      <c r="X8541" s="90"/>
      <c r="Y8541" s="90"/>
    </row>
    <row r="8542" spans="1:25" ht="15" customHeight="1" x14ac:dyDescent="0.25">
      <c r="A8542" s="64" t="s">
        <v>2917</v>
      </c>
      <c r="B8542" s="64" t="s">
        <v>81</v>
      </c>
      <c r="C8542" s="64" t="s">
        <v>13</v>
      </c>
      <c r="D8542" s="64" t="s">
        <v>3013</v>
      </c>
      <c r="E8542" s="20" t="s">
        <v>308</v>
      </c>
      <c r="F8542" s="64"/>
      <c r="G8542" s="53" t="s">
        <v>124</v>
      </c>
      <c r="H8542" s="53" t="s">
        <v>307</v>
      </c>
      <c r="I8542" s="26">
        <v>50000</v>
      </c>
      <c r="J8542" s="26">
        <v>45000</v>
      </c>
      <c r="K8542" s="26">
        <v>27800</v>
      </c>
      <c r="L8542" s="26">
        <f t="shared" si="7934"/>
        <v>8400</v>
      </c>
      <c r="M8542" s="26">
        <v>2800</v>
      </c>
      <c r="N8542" s="26">
        <v>2800</v>
      </c>
      <c r="O8542" s="26">
        <v>2800</v>
      </c>
      <c r="P8542" s="26">
        <f t="shared" si="7935"/>
        <v>36200</v>
      </c>
      <c r="Q8542" s="26">
        <f t="shared" si="7936"/>
        <v>80.444444444444443</v>
      </c>
      <c r="R8542" s="90"/>
      <c r="S8542" s="90"/>
      <c r="T8542" s="90"/>
      <c r="U8542" s="90"/>
      <c r="V8542" s="90"/>
      <c r="W8542" s="90"/>
      <c r="X8542" s="90"/>
      <c r="Y8542" s="90"/>
    </row>
    <row r="8543" spans="1:25" ht="15" customHeight="1" x14ac:dyDescent="0.25">
      <c r="A8543" s="64" t="s">
        <v>2917</v>
      </c>
      <c r="B8543" s="64" t="s">
        <v>81</v>
      </c>
      <c r="C8543" s="64" t="s">
        <v>13</v>
      </c>
      <c r="D8543" s="64" t="s">
        <v>3013</v>
      </c>
      <c r="E8543" s="20" t="s">
        <v>311</v>
      </c>
      <c r="F8543" s="64"/>
      <c r="G8543" s="53" t="s">
        <v>124</v>
      </c>
      <c r="H8543" s="53" t="s">
        <v>310</v>
      </c>
      <c r="I8543" s="26">
        <v>8310</v>
      </c>
      <c r="J8543" s="26">
        <v>8310</v>
      </c>
      <c r="K8543" s="26">
        <v>4200</v>
      </c>
      <c r="L8543" s="26">
        <f t="shared" si="7934"/>
        <v>2100</v>
      </c>
      <c r="M8543" s="26">
        <v>700</v>
      </c>
      <c r="N8543" s="26">
        <v>700</v>
      </c>
      <c r="O8543" s="26">
        <v>700</v>
      </c>
      <c r="P8543" s="26">
        <f t="shared" si="7935"/>
        <v>6300</v>
      </c>
      <c r="Q8543" s="26">
        <f t="shared" si="7936"/>
        <v>75.812274368231044</v>
      </c>
      <c r="R8543" s="90"/>
      <c r="S8543" s="90"/>
      <c r="T8543" s="90"/>
      <c r="U8543" s="90"/>
      <c r="V8543" s="90"/>
      <c r="W8543" s="90"/>
      <c r="X8543" s="90"/>
      <c r="Y8543" s="90"/>
    </row>
    <row r="8544" spans="1:25" ht="15" customHeight="1" x14ac:dyDescent="0.25">
      <c r="A8544" s="63" t="s">
        <v>2917</v>
      </c>
      <c r="B8544" s="63" t="s">
        <v>81</v>
      </c>
      <c r="C8544" s="63" t="s">
        <v>13</v>
      </c>
      <c r="D8544" s="63" t="s">
        <v>3013</v>
      </c>
      <c r="E8544" s="63" t="s">
        <v>39</v>
      </c>
      <c r="F8544" s="64" t="s">
        <v>1</v>
      </c>
      <c r="G8544" s="53" t="s">
        <v>1</v>
      </c>
      <c r="H8544" s="65" t="s">
        <v>40</v>
      </c>
      <c r="I8544" s="31">
        <f t="shared" ref="I8544:K8544" si="7943">SUM(I8545:I8547)</f>
        <v>179306</v>
      </c>
      <c r="J8544" s="31">
        <f t="shared" si="7943"/>
        <v>179306</v>
      </c>
      <c r="K8544" s="31">
        <f t="shared" si="7943"/>
        <v>91200</v>
      </c>
      <c r="L8544" s="31">
        <f t="shared" si="7934"/>
        <v>45300</v>
      </c>
      <c r="M8544" s="31">
        <f t="shared" ref="M8544" si="7944">SUM(M8545:M8547)</f>
        <v>15100</v>
      </c>
      <c r="N8544" s="31">
        <f t="shared" ref="N8544:O8544" si="7945">SUM(N8545:N8547)</f>
        <v>15100</v>
      </c>
      <c r="O8544" s="31">
        <f t="shared" si="7945"/>
        <v>15100</v>
      </c>
      <c r="P8544" s="31">
        <f t="shared" si="7935"/>
        <v>136500</v>
      </c>
      <c r="Q8544" s="31">
        <f t="shared" si="7936"/>
        <v>76.126844612004064</v>
      </c>
      <c r="R8544" s="94"/>
      <c r="S8544" s="94"/>
      <c r="T8544" s="94"/>
      <c r="U8544" s="94"/>
      <c r="V8544" s="94"/>
      <c r="W8544" s="94"/>
      <c r="X8544" s="94"/>
      <c r="Y8544" s="94"/>
    </row>
    <row r="8545" spans="1:25" ht="15" customHeight="1" x14ac:dyDescent="0.25">
      <c r="A8545" s="64" t="s">
        <v>2917</v>
      </c>
      <c r="B8545" s="64" t="s">
        <v>81</v>
      </c>
      <c r="C8545" s="64" t="s">
        <v>13</v>
      </c>
      <c r="D8545" s="64" t="s">
        <v>3013</v>
      </c>
      <c r="E8545" s="20" t="s">
        <v>41</v>
      </c>
      <c r="F8545" s="64"/>
      <c r="G8545" s="53" t="s">
        <v>124</v>
      </c>
      <c r="H8545" s="53" t="s">
        <v>40</v>
      </c>
      <c r="I8545" s="26">
        <v>170000</v>
      </c>
      <c r="J8545" s="26">
        <v>170000</v>
      </c>
      <c r="K8545" s="26">
        <v>85200</v>
      </c>
      <c r="L8545" s="26">
        <f t="shared" si="7934"/>
        <v>42600</v>
      </c>
      <c r="M8545" s="26">
        <v>14200</v>
      </c>
      <c r="N8545" s="26">
        <v>14200</v>
      </c>
      <c r="O8545" s="26">
        <v>14200</v>
      </c>
      <c r="P8545" s="26">
        <f t="shared" si="7935"/>
        <v>127800</v>
      </c>
      <c r="Q8545" s="26">
        <f t="shared" si="7936"/>
        <v>75.17647058823529</v>
      </c>
      <c r="R8545" s="90"/>
      <c r="S8545" s="90"/>
      <c r="T8545" s="90"/>
      <c r="U8545" s="90"/>
      <c r="V8545" s="90"/>
      <c r="W8545" s="90"/>
      <c r="X8545" s="90"/>
      <c r="Y8545" s="90"/>
    </row>
    <row r="8546" spans="1:25" ht="15" customHeight="1" x14ac:dyDescent="0.25">
      <c r="A8546" s="64" t="s">
        <v>2917</v>
      </c>
      <c r="B8546" s="64" t="s">
        <v>81</v>
      </c>
      <c r="C8546" s="64" t="s">
        <v>13</v>
      </c>
      <c r="D8546" s="64" t="s">
        <v>3013</v>
      </c>
      <c r="E8546" s="20" t="s">
        <v>41</v>
      </c>
      <c r="F8546" s="64" t="s">
        <v>3020</v>
      </c>
      <c r="G8546" s="53" t="s">
        <v>124</v>
      </c>
      <c r="H8546" s="53" t="s">
        <v>49</v>
      </c>
      <c r="I8546" s="26">
        <v>9306</v>
      </c>
      <c r="J8546" s="26">
        <v>9306</v>
      </c>
      <c r="K8546" s="26">
        <v>6000</v>
      </c>
      <c r="L8546" s="26">
        <f t="shared" si="7934"/>
        <v>2700</v>
      </c>
      <c r="M8546" s="26">
        <v>900</v>
      </c>
      <c r="N8546" s="26">
        <v>900</v>
      </c>
      <c r="O8546" s="26">
        <v>900</v>
      </c>
      <c r="P8546" s="26">
        <f t="shared" si="7935"/>
        <v>8700</v>
      </c>
      <c r="Q8546" s="26">
        <f t="shared" si="7936"/>
        <v>93.488072211476464</v>
      </c>
      <c r="R8546" s="90"/>
      <c r="S8546" s="90"/>
      <c r="T8546" s="90"/>
      <c r="U8546" s="90"/>
      <c r="V8546" s="90"/>
      <c r="W8546" s="90"/>
      <c r="X8546" s="90"/>
      <c r="Y8546" s="90"/>
    </row>
    <row r="8547" spans="1:25" ht="22.5" customHeight="1" x14ac:dyDescent="0.25">
      <c r="A8547" s="64" t="s">
        <v>2917</v>
      </c>
      <c r="B8547" s="64" t="s">
        <v>81</v>
      </c>
      <c r="C8547" s="64" t="s">
        <v>13</v>
      </c>
      <c r="D8547" s="64" t="s">
        <v>3013</v>
      </c>
      <c r="E8547" s="20" t="s">
        <v>41</v>
      </c>
      <c r="F8547" s="64" t="s">
        <v>3021</v>
      </c>
      <c r="G8547" s="53" t="s">
        <v>124</v>
      </c>
      <c r="H8547" s="53" t="s">
        <v>55</v>
      </c>
      <c r="I8547" s="26">
        <v>0</v>
      </c>
      <c r="J8547" s="26">
        <v>0</v>
      </c>
      <c r="K8547" s="26">
        <v>0</v>
      </c>
      <c r="L8547" s="26">
        <f t="shared" si="7934"/>
        <v>0</v>
      </c>
      <c r="M8547" s="26"/>
      <c r="N8547" s="26"/>
      <c r="O8547" s="26"/>
      <c r="P8547" s="26">
        <f t="shared" si="7935"/>
        <v>0</v>
      </c>
      <c r="Q8547" s="26" t="str">
        <f t="shared" si="7936"/>
        <v>-</v>
      </c>
      <c r="R8547" s="90"/>
      <c r="S8547" s="90"/>
      <c r="T8547" s="90"/>
      <c r="U8547" s="90"/>
      <c r="V8547" s="90"/>
      <c r="W8547" s="90"/>
      <c r="X8547" s="90"/>
      <c r="Y8547" s="90"/>
    </row>
    <row r="8548" spans="1:25" ht="13.5" customHeight="1" x14ac:dyDescent="0.25">
      <c r="A8548" s="63" t="s">
        <v>1</v>
      </c>
      <c r="B8548" s="63" t="s">
        <v>1</v>
      </c>
      <c r="C8548" s="63" t="s">
        <v>1</v>
      </c>
      <c r="D8548" s="65" t="s">
        <v>1</v>
      </c>
      <c r="E8548" s="65" t="s">
        <v>1</v>
      </c>
      <c r="F8548" s="65" t="s">
        <v>1</v>
      </c>
      <c r="G8548" s="65" t="s">
        <v>1</v>
      </c>
      <c r="H8548" s="66" t="s">
        <v>56</v>
      </c>
      <c r="I8548" s="30">
        <f t="shared" ref="I8548:K8549" si="7946">SUM(I8549)</f>
        <v>10100</v>
      </c>
      <c r="J8548" s="30">
        <f t="shared" si="7946"/>
        <v>10100</v>
      </c>
      <c r="K8548" s="30">
        <f t="shared" si="7946"/>
        <v>0</v>
      </c>
      <c r="L8548" s="30">
        <f t="shared" si="7934"/>
        <v>0</v>
      </c>
      <c r="M8548" s="30">
        <f t="shared" ref="M8548:M8549" si="7947">SUM(M8549)</f>
        <v>0</v>
      </c>
      <c r="N8548" s="30">
        <f t="shared" ref="N8548:O8549" si="7948">SUM(N8549)</f>
        <v>0</v>
      </c>
      <c r="O8548" s="30">
        <f t="shared" si="7948"/>
        <v>0</v>
      </c>
      <c r="P8548" s="30">
        <f t="shared" si="7935"/>
        <v>0</v>
      </c>
      <c r="Q8548" s="30">
        <f t="shared" si="7936"/>
        <v>0</v>
      </c>
      <c r="R8548" s="93"/>
      <c r="S8548" s="93"/>
      <c r="T8548" s="93"/>
      <c r="U8548" s="93"/>
      <c r="V8548" s="93"/>
      <c r="W8548" s="93"/>
      <c r="X8548" s="93"/>
      <c r="Y8548" s="93"/>
    </row>
    <row r="8549" spans="1:25" ht="15" customHeight="1" x14ac:dyDescent="0.25">
      <c r="A8549" s="63" t="s">
        <v>2917</v>
      </c>
      <c r="B8549" s="63" t="s">
        <v>81</v>
      </c>
      <c r="C8549" s="63" t="s">
        <v>13</v>
      </c>
      <c r="D8549" s="63" t="s">
        <v>3013</v>
      </c>
      <c r="E8549" s="65" t="s">
        <v>57</v>
      </c>
      <c r="F8549" s="65" t="s">
        <v>1</v>
      </c>
      <c r="G8549" s="65" t="s">
        <v>1</v>
      </c>
      <c r="H8549" s="65" t="s">
        <v>58</v>
      </c>
      <c r="I8549" s="31">
        <f t="shared" si="7946"/>
        <v>10100</v>
      </c>
      <c r="J8549" s="31">
        <f t="shared" si="7946"/>
        <v>10100</v>
      </c>
      <c r="K8549" s="31">
        <f t="shared" si="7946"/>
        <v>0</v>
      </c>
      <c r="L8549" s="31">
        <f t="shared" si="7934"/>
        <v>0</v>
      </c>
      <c r="M8549" s="31">
        <f t="shared" si="7947"/>
        <v>0</v>
      </c>
      <c r="N8549" s="31">
        <f t="shared" si="7948"/>
        <v>0</v>
      </c>
      <c r="O8549" s="31">
        <f t="shared" si="7948"/>
        <v>0</v>
      </c>
      <c r="P8549" s="31">
        <f t="shared" si="7935"/>
        <v>0</v>
      </c>
      <c r="Q8549" s="31">
        <f t="shared" si="7936"/>
        <v>0</v>
      </c>
      <c r="R8549" s="94"/>
      <c r="S8549" s="94"/>
      <c r="T8549" s="94"/>
      <c r="U8549" s="94"/>
      <c r="V8549" s="94"/>
      <c r="W8549" s="94"/>
      <c r="X8549" s="94"/>
      <c r="Y8549" s="94"/>
    </row>
    <row r="8550" spans="1:25" ht="15" customHeight="1" x14ac:dyDescent="0.25">
      <c r="A8550" s="63" t="s">
        <v>2917</v>
      </c>
      <c r="B8550" s="63" t="s">
        <v>81</v>
      </c>
      <c r="C8550" s="63" t="s">
        <v>13</v>
      </c>
      <c r="D8550" s="63" t="s">
        <v>3013</v>
      </c>
      <c r="E8550" s="63" t="s">
        <v>66</v>
      </c>
      <c r="F8550" s="64" t="s">
        <v>1</v>
      </c>
      <c r="G8550" s="53" t="s">
        <v>1</v>
      </c>
      <c r="H8550" s="65" t="s">
        <v>67</v>
      </c>
      <c r="I8550" s="31">
        <f t="shared" ref="I8550:K8550" si="7949">SUM(I8551:I8552)</f>
        <v>10100</v>
      </c>
      <c r="J8550" s="31">
        <f t="shared" si="7949"/>
        <v>10100</v>
      </c>
      <c r="K8550" s="31">
        <f t="shared" si="7949"/>
        <v>0</v>
      </c>
      <c r="L8550" s="31">
        <f t="shared" si="7934"/>
        <v>0</v>
      </c>
      <c r="M8550" s="31">
        <f t="shared" ref="M8550" si="7950">SUM(M8551:M8552)</f>
        <v>0</v>
      </c>
      <c r="N8550" s="31">
        <f t="shared" ref="N8550:O8550" si="7951">SUM(N8551:N8552)</f>
        <v>0</v>
      </c>
      <c r="O8550" s="31">
        <f t="shared" si="7951"/>
        <v>0</v>
      </c>
      <c r="P8550" s="31">
        <f t="shared" si="7935"/>
        <v>0</v>
      </c>
      <c r="Q8550" s="31">
        <f t="shared" si="7936"/>
        <v>0</v>
      </c>
      <c r="R8550" s="94"/>
      <c r="S8550" s="94"/>
      <c r="T8550" s="94"/>
      <c r="U8550" s="94"/>
      <c r="V8550" s="94"/>
      <c r="W8550" s="94"/>
      <c r="X8550" s="94"/>
      <c r="Y8550" s="94"/>
    </row>
    <row r="8551" spans="1:25" ht="15" customHeight="1" x14ac:dyDescent="0.25">
      <c r="A8551" s="64" t="s">
        <v>2917</v>
      </c>
      <c r="B8551" s="64" t="s">
        <v>81</v>
      </c>
      <c r="C8551" s="64" t="s">
        <v>13</v>
      </c>
      <c r="D8551" s="64" t="s">
        <v>3013</v>
      </c>
      <c r="E8551" s="20" t="s">
        <v>68</v>
      </c>
      <c r="F8551" s="64"/>
      <c r="G8551" s="53" t="s">
        <v>124</v>
      </c>
      <c r="H8551" s="53" t="s">
        <v>67</v>
      </c>
      <c r="I8551" s="26">
        <v>10000</v>
      </c>
      <c r="J8551" s="26">
        <v>10000</v>
      </c>
      <c r="K8551" s="26">
        <v>0</v>
      </c>
      <c r="L8551" s="26">
        <f t="shared" si="7934"/>
        <v>0</v>
      </c>
      <c r="M8551" s="26"/>
      <c r="N8551" s="26"/>
      <c r="O8551" s="26"/>
      <c r="P8551" s="26">
        <f t="shared" si="7935"/>
        <v>0</v>
      </c>
      <c r="Q8551" s="26">
        <f t="shared" si="7936"/>
        <v>0</v>
      </c>
      <c r="R8551" s="90"/>
      <c r="S8551" s="90"/>
      <c r="T8551" s="90"/>
      <c r="U8551" s="90"/>
      <c r="V8551" s="90"/>
      <c r="W8551" s="90"/>
      <c r="X8551" s="90"/>
      <c r="Y8551" s="90"/>
    </row>
    <row r="8552" spans="1:25" ht="15" customHeight="1" x14ac:dyDescent="0.25">
      <c r="A8552" s="64" t="s">
        <v>2917</v>
      </c>
      <c r="B8552" s="64" t="s">
        <v>81</v>
      </c>
      <c r="C8552" s="64" t="s">
        <v>13</v>
      </c>
      <c r="D8552" s="64" t="s">
        <v>3013</v>
      </c>
      <c r="E8552" s="20" t="s">
        <v>68</v>
      </c>
      <c r="F8552" s="64" t="s">
        <v>3673</v>
      </c>
      <c r="G8552" s="53" t="s">
        <v>124</v>
      </c>
      <c r="H8552" s="53" t="s">
        <v>276</v>
      </c>
      <c r="I8552" s="26">
        <v>100</v>
      </c>
      <c r="J8552" s="26">
        <v>100</v>
      </c>
      <c r="K8552" s="26">
        <v>0</v>
      </c>
      <c r="L8552" s="26">
        <f t="shared" si="7934"/>
        <v>0</v>
      </c>
      <c r="M8552" s="26"/>
      <c r="N8552" s="26"/>
      <c r="O8552" s="26"/>
      <c r="P8552" s="26">
        <f t="shared" si="7935"/>
        <v>0</v>
      </c>
      <c r="Q8552" s="26">
        <f t="shared" si="7936"/>
        <v>0</v>
      </c>
      <c r="R8552" s="90"/>
      <c r="S8552" s="90"/>
      <c r="T8552" s="90"/>
      <c r="U8552" s="90"/>
      <c r="V8552" s="90"/>
      <c r="W8552" s="90"/>
      <c r="X8552" s="90"/>
      <c r="Y8552" s="90"/>
    </row>
    <row r="8553" spans="1:25" ht="15" customHeight="1" x14ac:dyDescent="0.25">
      <c r="A8553" s="63" t="s">
        <v>1</v>
      </c>
      <c r="B8553" s="63" t="s">
        <v>1</v>
      </c>
      <c r="C8553" s="63" t="s">
        <v>1</v>
      </c>
      <c r="D8553" s="65" t="s">
        <v>1</v>
      </c>
      <c r="E8553" s="65" t="s">
        <v>1</v>
      </c>
      <c r="F8553" s="65" t="s">
        <v>1</v>
      </c>
      <c r="G8553" s="65" t="s">
        <v>1</v>
      </c>
      <c r="H8553" s="66" t="s">
        <v>69</v>
      </c>
      <c r="I8553" s="30">
        <f t="shared" ref="I8553:K8554" si="7952">SUM(I8554)</f>
        <v>30000</v>
      </c>
      <c r="J8553" s="30">
        <f t="shared" si="7952"/>
        <v>30000</v>
      </c>
      <c r="K8553" s="30">
        <f t="shared" si="7952"/>
        <v>15000</v>
      </c>
      <c r="L8553" s="30">
        <f t="shared" si="7934"/>
        <v>5000</v>
      </c>
      <c r="M8553" s="30">
        <f t="shared" ref="M8553:M8554" si="7953">SUM(M8554)</f>
        <v>0</v>
      </c>
      <c r="N8553" s="30">
        <f t="shared" ref="N8553:O8554" si="7954">SUM(N8554)</f>
        <v>0</v>
      </c>
      <c r="O8553" s="30">
        <f t="shared" si="7954"/>
        <v>5000</v>
      </c>
      <c r="P8553" s="30">
        <f t="shared" si="7935"/>
        <v>20000</v>
      </c>
      <c r="Q8553" s="30">
        <f t="shared" si="7936"/>
        <v>66.666666666666657</v>
      </c>
      <c r="R8553" s="93"/>
      <c r="S8553" s="93"/>
      <c r="T8553" s="93"/>
      <c r="U8553" s="93"/>
      <c r="V8553" s="93"/>
      <c r="W8553" s="93"/>
      <c r="X8553" s="93"/>
      <c r="Y8553" s="93"/>
    </row>
    <row r="8554" spans="1:25" ht="15" customHeight="1" x14ac:dyDescent="0.25">
      <c r="A8554" s="63" t="s">
        <v>2917</v>
      </c>
      <c r="B8554" s="63" t="s">
        <v>81</v>
      </c>
      <c r="C8554" s="63" t="s">
        <v>13</v>
      </c>
      <c r="D8554" s="63" t="s">
        <v>3013</v>
      </c>
      <c r="E8554" s="65" t="s">
        <v>70</v>
      </c>
      <c r="F8554" s="65" t="s">
        <v>1</v>
      </c>
      <c r="G8554" s="65" t="s">
        <v>1</v>
      </c>
      <c r="H8554" s="65" t="s">
        <v>71</v>
      </c>
      <c r="I8554" s="31">
        <f t="shared" si="7952"/>
        <v>30000</v>
      </c>
      <c r="J8554" s="31">
        <f t="shared" si="7952"/>
        <v>30000</v>
      </c>
      <c r="K8554" s="31">
        <f t="shared" si="7952"/>
        <v>15000</v>
      </c>
      <c r="L8554" s="31">
        <f t="shared" si="7934"/>
        <v>5000</v>
      </c>
      <c r="M8554" s="31">
        <f t="shared" si="7953"/>
        <v>0</v>
      </c>
      <c r="N8554" s="31">
        <f t="shared" si="7954"/>
        <v>0</v>
      </c>
      <c r="O8554" s="31">
        <f t="shared" si="7954"/>
        <v>5000</v>
      </c>
      <c r="P8554" s="31">
        <f t="shared" si="7935"/>
        <v>20000</v>
      </c>
      <c r="Q8554" s="31">
        <f t="shared" si="7936"/>
        <v>66.666666666666657</v>
      </c>
      <c r="R8554" s="94"/>
      <c r="S8554" s="94"/>
      <c r="T8554" s="94"/>
      <c r="U8554" s="94"/>
      <c r="V8554" s="94"/>
      <c r="W8554" s="94"/>
      <c r="X8554" s="94"/>
      <c r="Y8554" s="94"/>
    </row>
    <row r="8555" spans="1:25" ht="15" customHeight="1" x14ac:dyDescent="0.25">
      <c r="A8555" s="64" t="s">
        <v>2917</v>
      </c>
      <c r="B8555" s="64" t="s">
        <v>81</v>
      </c>
      <c r="C8555" s="64" t="s">
        <v>13</v>
      </c>
      <c r="D8555" s="64" t="s">
        <v>3013</v>
      </c>
      <c r="E8555" s="20" t="s">
        <v>74</v>
      </c>
      <c r="F8555" s="64"/>
      <c r="G8555" s="53" t="s">
        <v>124</v>
      </c>
      <c r="H8555" s="53" t="s">
        <v>73</v>
      </c>
      <c r="I8555" s="26">
        <v>30000</v>
      </c>
      <c r="J8555" s="26">
        <v>30000</v>
      </c>
      <c r="K8555" s="26">
        <v>15000</v>
      </c>
      <c r="L8555" s="26">
        <f t="shared" si="7934"/>
        <v>5000</v>
      </c>
      <c r="M8555" s="26"/>
      <c r="N8555" s="26"/>
      <c r="O8555" s="26">
        <v>5000</v>
      </c>
      <c r="P8555" s="26">
        <f t="shared" si="7935"/>
        <v>20000</v>
      </c>
      <c r="Q8555" s="26">
        <f t="shared" si="7936"/>
        <v>66.666666666666657</v>
      </c>
      <c r="R8555" s="90"/>
      <c r="S8555" s="90"/>
      <c r="T8555" s="90"/>
      <c r="U8555" s="90"/>
      <c r="V8555" s="90"/>
      <c r="W8555" s="90"/>
      <c r="X8555" s="90"/>
      <c r="Y8555" s="90"/>
    </row>
    <row r="8556" spans="1:25" ht="15" customHeight="1" x14ac:dyDescent="0.25">
      <c r="A8556" s="53" t="s">
        <v>1</v>
      </c>
      <c r="B8556" s="53" t="s">
        <v>1</v>
      </c>
      <c r="C8556" s="53" t="s">
        <v>1</v>
      </c>
      <c r="D8556" s="53" t="s">
        <v>1</v>
      </c>
      <c r="E8556" s="53" t="s">
        <v>1</v>
      </c>
      <c r="F8556" s="53" t="s">
        <v>1</v>
      </c>
      <c r="G8556" s="53" t="s">
        <v>1</v>
      </c>
      <c r="H8556" s="66" t="s">
        <v>3022</v>
      </c>
      <c r="I8556" s="30">
        <f t="shared" ref="I8556:K8556" si="7955">SUM(I8524,I8548,I8553)</f>
        <v>4784897</v>
      </c>
      <c r="J8556" s="30">
        <f t="shared" si="7955"/>
        <v>4779897</v>
      </c>
      <c r="K8556" s="30">
        <f t="shared" si="7955"/>
        <v>2461056</v>
      </c>
      <c r="L8556" s="30">
        <f t="shared" si="7934"/>
        <v>1177192</v>
      </c>
      <c r="M8556" s="30">
        <f t="shared" ref="M8556" si="7956">SUM(M8524,M8548,M8553)</f>
        <v>398664</v>
      </c>
      <c r="N8556" s="30">
        <f t="shared" ref="N8556:O8556" si="7957">SUM(N8524,N8548,N8553)</f>
        <v>386764</v>
      </c>
      <c r="O8556" s="30">
        <f t="shared" si="7957"/>
        <v>391764</v>
      </c>
      <c r="P8556" s="30">
        <f t="shared" si="7935"/>
        <v>3638248</v>
      </c>
      <c r="Q8556" s="30">
        <f t="shared" si="7936"/>
        <v>76.115615043587752</v>
      </c>
      <c r="R8556" s="93"/>
      <c r="S8556" s="93"/>
      <c r="T8556" s="93"/>
      <c r="U8556" s="93"/>
      <c r="V8556" s="93"/>
      <c r="W8556" s="93"/>
      <c r="X8556" s="93"/>
      <c r="Y8556" s="93"/>
    </row>
    <row r="8557" spans="1:25" ht="15" customHeight="1" thickBot="1" x14ac:dyDescent="0.3">
      <c r="A8557" s="53" t="s">
        <v>1</v>
      </c>
      <c r="B8557" s="53" t="s">
        <v>1</v>
      </c>
      <c r="C8557" s="53" t="s">
        <v>1</v>
      </c>
      <c r="D8557" s="53" t="s">
        <v>1</v>
      </c>
      <c r="E8557" s="53" t="s">
        <v>1</v>
      </c>
      <c r="F8557" s="53" t="s">
        <v>1</v>
      </c>
      <c r="G8557" s="53" t="s">
        <v>1</v>
      </c>
      <c r="H8557" s="65" t="s">
        <v>76</v>
      </c>
      <c r="I8557" s="31"/>
      <c r="J8557" s="31"/>
      <c r="K8557" s="31">
        <v>0</v>
      </c>
      <c r="L8557" s="31"/>
      <c r="M8557" s="31"/>
      <c r="N8557" s="31"/>
      <c r="O8557" s="31"/>
      <c r="P8557" s="31"/>
      <c r="Q8557" s="31"/>
      <c r="R8557" s="94"/>
      <c r="S8557" s="94"/>
      <c r="T8557" s="94"/>
      <c r="U8557" s="94"/>
      <c r="V8557" s="94"/>
      <c r="W8557" s="94"/>
      <c r="X8557" s="94"/>
      <c r="Y8557" s="94"/>
    </row>
    <row r="8558" spans="1:25" ht="47.25" customHeight="1" thickBot="1" x14ac:dyDescent="0.3">
      <c r="A8558" s="110" t="s">
        <v>1</v>
      </c>
      <c r="B8558" s="110" t="s">
        <v>1</v>
      </c>
      <c r="C8558" s="110" t="s">
        <v>1</v>
      </c>
      <c r="D8558" s="110" t="s">
        <v>1</v>
      </c>
      <c r="E8558" s="110" t="s">
        <v>1</v>
      </c>
      <c r="F8558" s="110" t="s">
        <v>1</v>
      </c>
      <c r="G8558" s="110" t="s">
        <v>1</v>
      </c>
      <c r="H8558" s="28" t="s">
        <v>77</v>
      </c>
      <c r="I8558" s="109" t="s">
        <v>3984</v>
      </c>
      <c r="J8558" s="109" t="s">
        <v>11</v>
      </c>
      <c r="K8558" s="109" t="s">
        <v>3989</v>
      </c>
      <c r="L8558" s="109" t="s">
        <v>3985</v>
      </c>
      <c r="M8558" s="109" t="s">
        <v>4027</v>
      </c>
      <c r="N8558" s="109" t="s">
        <v>3988</v>
      </c>
      <c r="O8558" s="109" t="s">
        <v>3986</v>
      </c>
      <c r="P8558" s="109" t="s">
        <v>3987</v>
      </c>
      <c r="Q8558" s="109" t="s">
        <v>3695</v>
      </c>
      <c r="R8558" s="91"/>
      <c r="S8558" s="91"/>
      <c r="T8558" s="91"/>
      <c r="U8558" s="91"/>
      <c r="V8558" s="91"/>
      <c r="W8558" s="91"/>
      <c r="X8558" s="91"/>
      <c r="Y8558" s="91"/>
    </row>
    <row r="8559" spans="1:25" ht="15" customHeight="1" x14ac:dyDescent="0.25">
      <c r="A8559" s="111"/>
      <c r="B8559" s="111"/>
      <c r="C8559" s="111"/>
      <c r="D8559" s="111"/>
      <c r="E8559" s="111"/>
      <c r="F8559" s="111"/>
      <c r="G8559" s="111"/>
      <c r="H8559" s="67" t="s">
        <v>1</v>
      </c>
      <c r="I8559" s="29">
        <v>1</v>
      </c>
      <c r="J8559" s="29">
        <v>2</v>
      </c>
      <c r="K8559" s="29">
        <v>3</v>
      </c>
      <c r="L8559" s="29" t="s">
        <v>3478</v>
      </c>
      <c r="M8559" s="29">
        <v>5</v>
      </c>
      <c r="N8559" s="29">
        <v>6</v>
      </c>
      <c r="O8559" s="29">
        <v>7</v>
      </c>
      <c r="P8559" s="29" t="s">
        <v>3696</v>
      </c>
      <c r="Q8559" s="29">
        <v>9</v>
      </c>
      <c r="R8559" s="92"/>
      <c r="S8559" s="92"/>
      <c r="T8559" s="92"/>
      <c r="U8559" s="92"/>
      <c r="V8559" s="92"/>
      <c r="W8559" s="92"/>
      <c r="X8559" s="92"/>
      <c r="Y8559" s="92"/>
    </row>
    <row r="8560" spans="1:25" ht="15" customHeight="1" x14ac:dyDescent="0.25">
      <c r="A8560" s="111"/>
      <c r="B8560" s="111"/>
      <c r="C8560" s="111"/>
      <c r="D8560" s="111"/>
      <c r="E8560" s="111"/>
      <c r="F8560" s="111"/>
      <c r="G8560" s="111"/>
      <c r="H8560" s="68" t="s">
        <v>127</v>
      </c>
      <c r="I8560" s="32">
        <f t="shared" ref="I8560:K8560" si="7958">SUM(I8556)</f>
        <v>4784897</v>
      </c>
      <c r="J8560" s="32">
        <f t="shared" si="7958"/>
        <v>4779897</v>
      </c>
      <c r="K8560" s="32">
        <f t="shared" si="7958"/>
        <v>2461056</v>
      </c>
      <c r="L8560" s="32">
        <f t="shared" si="7934"/>
        <v>1177192</v>
      </c>
      <c r="M8560" s="32">
        <f t="shared" ref="M8560" si="7959">SUM(M8556)</f>
        <v>398664</v>
      </c>
      <c r="N8560" s="32">
        <f t="shared" ref="N8560:O8560" si="7960">SUM(N8556)</f>
        <v>386764</v>
      </c>
      <c r="O8560" s="32">
        <f t="shared" si="7960"/>
        <v>391764</v>
      </c>
      <c r="P8560" s="32">
        <f t="shared" si="7935"/>
        <v>3638248</v>
      </c>
      <c r="Q8560" s="32">
        <f t="shared" si="7936"/>
        <v>76.115615043587752</v>
      </c>
      <c r="R8560" s="90"/>
      <c r="S8560" s="90"/>
      <c r="T8560" s="90"/>
      <c r="U8560" s="90"/>
      <c r="V8560" s="90"/>
      <c r="W8560" s="90"/>
      <c r="X8560" s="90"/>
      <c r="Y8560" s="90"/>
    </row>
    <row r="8561" spans="1:25" ht="15" customHeight="1" x14ac:dyDescent="0.25">
      <c r="A8561" s="111"/>
      <c r="B8561" s="111"/>
      <c r="C8561" s="111"/>
      <c r="D8561" s="111"/>
      <c r="E8561" s="111"/>
      <c r="F8561" s="111"/>
      <c r="G8561" s="111"/>
      <c r="H8561" s="69" t="s">
        <v>79</v>
      </c>
      <c r="I8561" s="32">
        <f t="shared" ref="I8561:K8561" si="7961">SUM(I8560)</f>
        <v>4784897</v>
      </c>
      <c r="J8561" s="32">
        <f t="shared" si="7961"/>
        <v>4779897</v>
      </c>
      <c r="K8561" s="32">
        <f t="shared" si="7961"/>
        <v>2461056</v>
      </c>
      <c r="L8561" s="32">
        <f t="shared" si="7934"/>
        <v>1177192</v>
      </c>
      <c r="M8561" s="32">
        <f t="shared" ref="M8561" si="7962">SUM(M8560)</f>
        <v>398664</v>
      </c>
      <c r="N8561" s="32">
        <f t="shared" ref="N8561:O8561" si="7963">SUM(N8560)</f>
        <v>386764</v>
      </c>
      <c r="O8561" s="32">
        <f t="shared" si="7963"/>
        <v>391764</v>
      </c>
      <c r="P8561" s="32">
        <f t="shared" si="7935"/>
        <v>3638248</v>
      </c>
      <c r="Q8561" s="32">
        <f t="shared" si="7936"/>
        <v>76.115615043587752</v>
      </c>
      <c r="R8561" s="90"/>
      <c r="S8561" s="90"/>
      <c r="T8561" s="90"/>
      <c r="U8561" s="90"/>
      <c r="V8561" s="90"/>
      <c r="W8561" s="90"/>
      <c r="X8561" s="90"/>
      <c r="Y8561" s="90"/>
    </row>
    <row r="8562" spans="1:25" ht="15" customHeight="1" x14ac:dyDescent="0.25">
      <c r="A8562" s="53" t="s">
        <v>1</v>
      </c>
      <c r="B8562" s="53" t="s">
        <v>1</v>
      </c>
      <c r="C8562" s="53" t="s">
        <v>1</v>
      </c>
      <c r="D8562" s="53" t="s">
        <v>1</v>
      </c>
      <c r="E8562" s="53" t="s">
        <v>1</v>
      </c>
      <c r="F8562" s="53" t="s">
        <v>1</v>
      </c>
      <c r="G8562" s="53" t="s">
        <v>1</v>
      </c>
      <c r="H8562" s="66" t="s">
        <v>3023</v>
      </c>
      <c r="I8562" s="30">
        <f t="shared" ref="I8562:K8562" si="7964">SUM(I8556)</f>
        <v>4784897</v>
      </c>
      <c r="J8562" s="30">
        <f t="shared" si="7964"/>
        <v>4779897</v>
      </c>
      <c r="K8562" s="30">
        <f t="shared" si="7964"/>
        <v>2461056</v>
      </c>
      <c r="L8562" s="30">
        <f t="shared" si="7934"/>
        <v>1177192</v>
      </c>
      <c r="M8562" s="30">
        <f t="shared" ref="M8562" si="7965">SUM(M8556)</f>
        <v>398664</v>
      </c>
      <c r="N8562" s="30">
        <f t="shared" ref="N8562:O8562" si="7966">SUM(N8556)</f>
        <v>386764</v>
      </c>
      <c r="O8562" s="30">
        <f t="shared" si="7966"/>
        <v>391764</v>
      </c>
      <c r="P8562" s="30">
        <f t="shared" si="7935"/>
        <v>3638248</v>
      </c>
      <c r="Q8562" s="30">
        <f t="shared" si="7936"/>
        <v>76.115615043587752</v>
      </c>
      <c r="R8562" s="93"/>
      <c r="S8562" s="93"/>
      <c r="T8562" s="93"/>
      <c r="U8562" s="93"/>
      <c r="V8562" s="93"/>
      <c r="W8562" s="93"/>
      <c r="X8562" s="93"/>
      <c r="Y8562" s="93"/>
    </row>
    <row r="8563" spans="1:25" ht="15" customHeight="1" x14ac:dyDescent="0.25">
      <c r="A8563" s="53" t="s">
        <v>1</v>
      </c>
      <c r="B8563" s="53" t="s">
        <v>1</v>
      </c>
      <c r="C8563" s="53" t="s">
        <v>1</v>
      </c>
      <c r="D8563" s="53" t="s">
        <v>1</v>
      </c>
      <c r="E8563" s="53" t="s">
        <v>1</v>
      </c>
      <c r="F8563" s="53" t="s">
        <v>1</v>
      </c>
      <c r="G8563" s="53" t="s">
        <v>1</v>
      </c>
      <c r="H8563" s="65" t="s">
        <v>76</v>
      </c>
      <c r="I8563" s="31"/>
      <c r="J8563" s="31"/>
      <c r="K8563" s="31">
        <v>0</v>
      </c>
      <c r="L8563" s="31"/>
      <c r="M8563" s="31"/>
      <c r="N8563" s="31"/>
      <c r="O8563" s="31"/>
      <c r="P8563" s="31"/>
      <c r="Q8563" s="31"/>
      <c r="R8563" s="94"/>
      <c r="S8563" s="94"/>
      <c r="T8563" s="94"/>
      <c r="U8563" s="94"/>
      <c r="V8563" s="94"/>
      <c r="W8563" s="94"/>
      <c r="X8563" s="94"/>
      <c r="Y8563" s="94"/>
    </row>
    <row r="8564" spans="1:25" ht="15" customHeight="1" thickBot="1" x14ac:dyDescent="0.3">
      <c r="A8564" s="63" t="s">
        <v>2917</v>
      </c>
      <c r="B8564" s="63" t="s">
        <v>95</v>
      </c>
      <c r="C8564" s="64" t="s">
        <v>1</v>
      </c>
      <c r="D8564" s="64" t="s">
        <v>1</v>
      </c>
      <c r="E8564" s="65" t="s">
        <v>1</v>
      </c>
      <c r="F8564" s="65" t="s">
        <v>1</v>
      </c>
      <c r="G8564" s="65" t="s">
        <v>1</v>
      </c>
      <c r="H8564" s="65" t="s">
        <v>1</v>
      </c>
      <c r="I8564" s="26"/>
      <c r="J8564" s="26"/>
      <c r="K8564" s="26">
        <v>0</v>
      </c>
      <c r="L8564" s="26"/>
      <c r="M8564" s="26"/>
      <c r="N8564" s="26"/>
      <c r="O8564" s="26"/>
      <c r="P8564" s="26"/>
      <c r="Q8564" s="26"/>
      <c r="R8564" s="90"/>
      <c r="S8564" s="90"/>
      <c r="T8564" s="90"/>
      <c r="U8564" s="90"/>
      <c r="V8564" s="90"/>
      <c r="W8564" s="90"/>
      <c r="X8564" s="90"/>
      <c r="Y8564" s="90"/>
    </row>
    <row r="8565" spans="1:25" ht="45.75" customHeight="1" thickBot="1" x14ac:dyDescent="0.3">
      <c r="A8565" s="28" t="s">
        <v>4</v>
      </c>
      <c r="B8565" s="28" t="s">
        <v>5</v>
      </c>
      <c r="C8565" s="28" t="s">
        <v>6</v>
      </c>
      <c r="D8565" s="57" t="s">
        <v>1</v>
      </c>
      <c r="E8565" s="28" t="s">
        <v>7</v>
      </c>
      <c r="F8565" s="28" t="s">
        <v>8</v>
      </c>
      <c r="G8565" s="28" t="s">
        <v>9</v>
      </c>
      <c r="H8565" s="28" t="s">
        <v>10</v>
      </c>
      <c r="I8565" s="109" t="s">
        <v>3984</v>
      </c>
      <c r="J8565" s="109" t="s">
        <v>11</v>
      </c>
      <c r="K8565" s="109" t="s">
        <v>3989</v>
      </c>
      <c r="L8565" s="109" t="s">
        <v>3985</v>
      </c>
      <c r="M8565" s="109" t="s">
        <v>4027</v>
      </c>
      <c r="N8565" s="109" t="s">
        <v>3988</v>
      </c>
      <c r="O8565" s="109" t="s">
        <v>3986</v>
      </c>
      <c r="P8565" s="109" t="s">
        <v>3987</v>
      </c>
      <c r="Q8565" s="109" t="s">
        <v>3695</v>
      </c>
      <c r="R8565" s="91"/>
      <c r="S8565" s="91"/>
      <c r="T8565" s="91"/>
      <c r="U8565" s="91"/>
      <c r="V8565" s="91"/>
      <c r="W8565" s="91"/>
      <c r="X8565" s="91"/>
      <c r="Y8565" s="91"/>
    </row>
    <row r="8566" spans="1:25" ht="15" customHeight="1" x14ac:dyDescent="0.25">
      <c r="A8566" s="58" t="s">
        <v>1</v>
      </c>
      <c r="B8566" s="58" t="s">
        <v>1</v>
      </c>
      <c r="C8566" s="58" t="s">
        <v>1</v>
      </c>
      <c r="D8566" s="59" t="s">
        <v>1</v>
      </c>
      <c r="E8566" s="59" t="s">
        <v>1</v>
      </c>
      <c r="F8566" s="60" t="s">
        <v>1</v>
      </c>
      <c r="G8566" s="61" t="s">
        <v>1</v>
      </c>
      <c r="H8566" s="62" t="s">
        <v>1</v>
      </c>
      <c r="I8566" s="29">
        <v>1</v>
      </c>
      <c r="J8566" s="29">
        <v>2</v>
      </c>
      <c r="K8566" s="29">
        <v>3</v>
      </c>
      <c r="L8566" s="29" t="s">
        <v>3478</v>
      </c>
      <c r="M8566" s="29">
        <v>5</v>
      </c>
      <c r="N8566" s="29">
        <v>6</v>
      </c>
      <c r="O8566" s="29">
        <v>7</v>
      </c>
      <c r="P8566" s="29" t="s">
        <v>3696</v>
      </c>
      <c r="Q8566" s="29">
        <v>9</v>
      </c>
      <c r="R8566" s="92"/>
      <c r="S8566" s="92"/>
      <c r="T8566" s="92"/>
      <c r="U8566" s="92"/>
      <c r="V8566" s="92"/>
      <c r="W8566" s="92"/>
      <c r="X8566" s="92"/>
      <c r="Y8566" s="92"/>
    </row>
    <row r="8567" spans="1:25" ht="22.5" customHeight="1" x14ac:dyDescent="0.25">
      <c r="A8567" s="63" t="s">
        <v>2917</v>
      </c>
      <c r="B8567" s="63" t="s">
        <v>95</v>
      </c>
      <c r="C8567" s="64" t="s">
        <v>13</v>
      </c>
      <c r="D8567" s="64" t="s">
        <v>3024</v>
      </c>
      <c r="E8567" s="65" t="s">
        <v>1</v>
      </c>
      <c r="F8567" s="65" t="s">
        <v>1</v>
      </c>
      <c r="G8567" s="65" t="s">
        <v>1</v>
      </c>
      <c r="H8567" s="65" t="s">
        <v>3025</v>
      </c>
      <c r="I8567" s="26">
        <v>0</v>
      </c>
      <c r="J8567" s="26" t="s">
        <v>1</v>
      </c>
      <c r="K8567" s="26">
        <v>0</v>
      </c>
      <c r="L8567" s="26"/>
      <c r="M8567" s="26"/>
      <c r="N8567" s="26"/>
      <c r="O8567" s="26"/>
      <c r="P8567" s="26"/>
      <c r="Q8567" s="26"/>
      <c r="R8567" s="90"/>
      <c r="S8567" s="90"/>
      <c r="T8567" s="90"/>
      <c r="U8567" s="90"/>
      <c r="V8567" s="90"/>
      <c r="W8567" s="90"/>
      <c r="X8567" s="90"/>
      <c r="Y8567" s="90"/>
    </row>
    <row r="8568" spans="1:25" ht="14.25" customHeight="1" x14ac:dyDescent="0.25">
      <c r="A8568" s="63" t="s">
        <v>1</v>
      </c>
      <c r="B8568" s="63" t="s">
        <v>1</v>
      </c>
      <c r="C8568" s="63" t="s">
        <v>1</v>
      </c>
      <c r="D8568" s="65" t="s">
        <v>1</v>
      </c>
      <c r="E8568" s="65" t="s">
        <v>1</v>
      </c>
      <c r="F8568" s="65" t="s">
        <v>1</v>
      </c>
      <c r="G8568" s="65" t="s">
        <v>1</v>
      </c>
      <c r="H8568" s="66" t="s">
        <v>15</v>
      </c>
      <c r="I8568" s="30">
        <f t="shared" ref="I8568:K8568" si="7967">SUM(I8569,I8577,I8579)</f>
        <v>3727563</v>
      </c>
      <c r="J8568" s="30">
        <f t="shared" si="7967"/>
        <v>3649497</v>
      </c>
      <c r="K8568" s="30">
        <f t="shared" si="7967"/>
        <v>2139346</v>
      </c>
      <c r="L8568" s="30">
        <f t="shared" si="7934"/>
        <v>775597</v>
      </c>
      <c r="M8568" s="30">
        <f t="shared" ref="M8568" si="7968">SUM(M8569,M8577,M8579)</f>
        <v>208880</v>
      </c>
      <c r="N8568" s="30">
        <f t="shared" ref="N8568:O8568" si="7969">SUM(N8569,N8577,N8579)</f>
        <v>269529</v>
      </c>
      <c r="O8568" s="30">
        <f t="shared" si="7969"/>
        <v>297188</v>
      </c>
      <c r="P8568" s="30">
        <f t="shared" si="7935"/>
        <v>2914943</v>
      </c>
      <c r="Q8568" s="30">
        <f t="shared" si="7936"/>
        <v>79.872459136149445</v>
      </c>
      <c r="R8568" s="93"/>
      <c r="S8568" s="93"/>
      <c r="T8568" s="93"/>
      <c r="U8568" s="93"/>
      <c r="V8568" s="93"/>
      <c r="W8568" s="93"/>
      <c r="X8568" s="93"/>
      <c r="Y8568" s="93"/>
    </row>
    <row r="8569" spans="1:25" ht="15" customHeight="1" x14ac:dyDescent="0.25">
      <c r="A8569" s="63" t="s">
        <v>2917</v>
      </c>
      <c r="B8569" s="63" t="s">
        <v>95</v>
      </c>
      <c r="C8569" s="63" t="s">
        <v>13</v>
      </c>
      <c r="D8569" s="63" t="s">
        <v>3024</v>
      </c>
      <c r="E8569" s="65" t="s">
        <v>16</v>
      </c>
      <c r="F8569" s="65" t="s">
        <v>1</v>
      </c>
      <c r="G8569" s="65" t="s">
        <v>1</v>
      </c>
      <c r="H8569" s="65" t="s">
        <v>17</v>
      </c>
      <c r="I8569" s="31">
        <f t="shared" ref="I8569:K8569" si="7970">SUM(I8570:I8571)</f>
        <v>1857745</v>
      </c>
      <c r="J8569" s="31">
        <f t="shared" si="7970"/>
        <v>1857745</v>
      </c>
      <c r="K8569" s="31">
        <f t="shared" si="7970"/>
        <v>1024246</v>
      </c>
      <c r="L8569" s="31">
        <f t="shared" si="7934"/>
        <v>435400</v>
      </c>
      <c r="M8569" s="31">
        <f t="shared" ref="M8569" si="7971">SUM(M8570:M8571)</f>
        <v>132600</v>
      </c>
      <c r="N8569" s="31">
        <f t="shared" ref="N8569:O8569" si="7972">SUM(N8570:N8571)</f>
        <v>148700</v>
      </c>
      <c r="O8569" s="31">
        <f t="shared" si="7972"/>
        <v>154100</v>
      </c>
      <c r="P8569" s="31">
        <f t="shared" si="7935"/>
        <v>1459646</v>
      </c>
      <c r="Q8569" s="31">
        <f t="shared" si="7936"/>
        <v>78.570847990440015</v>
      </c>
      <c r="R8569" s="94"/>
      <c r="S8569" s="94"/>
      <c r="T8569" s="94"/>
      <c r="U8569" s="94"/>
      <c r="V8569" s="94"/>
      <c r="W8569" s="94"/>
      <c r="X8569" s="94"/>
      <c r="Y8569" s="94"/>
    </row>
    <row r="8570" spans="1:25" ht="15" customHeight="1" x14ac:dyDescent="0.25">
      <c r="A8570" s="64" t="s">
        <v>2917</v>
      </c>
      <c r="B8570" s="64" t="s">
        <v>95</v>
      </c>
      <c r="C8570" s="64" t="s">
        <v>13</v>
      </c>
      <c r="D8570" s="64" t="s">
        <v>3024</v>
      </c>
      <c r="E8570" s="20" t="s">
        <v>19</v>
      </c>
      <c r="F8570" s="64"/>
      <c r="G8570" s="53" t="s">
        <v>3026</v>
      </c>
      <c r="H8570" s="53" t="s">
        <v>18</v>
      </c>
      <c r="I8570" s="26">
        <v>1542211</v>
      </c>
      <c r="J8570" s="26">
        <v>1542211</v>
      </c>
      <c r="K8570" s="26">
        <v>825000</v>
      </c>
      <c r="L8570" s="26">
        <f t="shared" si="7934"/>
        <v>389600</v>
      </c>
      <c r="M8570" s="26">
        <v>130000</v>
      </c>
      <c r="N8570" s="26">
        <v>125000</v>
      </c>
      <c r="O8570" s="26">
        <v>134600</v>
      </c>
      <c r="P8570" s="26">
        <f t="shared" si="7935"/>
        <v>1214600</v>
      </c>
      <c r="Q8570" s="26">
        <f t="shared" si="7936"/>
        <v>78.757057237952523</v>
      </c>
      <c r="R8570" s="90"/>
      <c r="S8570" s="90"/>
      <c r="T8570" s="90"/>
      <c r="U8570" s="90"/>
      <c r="V8570" s="90"/>
      <c r="W8570" s="90"/>
      <c r="X8570" s="90"/>
      <c r="Y8570" s="90"/>
    </row>
    <row r="8571" spans="1:25" ht="15" customHeight="1" x14ac:dyDescent="0.25">
      <c r="A8571" s="63" t="s">
        <v>2917</v>
      </c>
      <c r="B8571" s="63" t="s">
        <v>95</v>
      </c>
      <c r="C8571" s="63" t="s">
        <v>13</v>
      </c>
      <c r="D8571" s="63" t="s">
        <v>3024</v>
      </c>
      <c r="E8571" s="63" t="s">
        <v>21</v>
      </c>
      <c r="F8571" s="64" t="s">
        <v>1</v>
      </c>
      <c r="G8571" s="53" t="s">
        <v>1</v>
      </c>
      <c r="H8571" s="65" t="s">
        <v>22</v>
      </c>
      <c r="I8571" s="31">
        <f t="shared" ref="I8571:K8571" si="7973">SUM(I8572:I8576)</f>
        <v>315534</v>
      </c>
      <c r="J8571" s="31">
        <f t="shared" si="7973"/>
        <v>315534</v>
      </c>
      <c r="K8571" s="31">
        <f t="shared" si="7973"/>
        <v>199246</v>
      </c>
      <c r="L8571" s="31">
        <f t="shared" si="7934"/>
        <v>45800</v>
      </c>
      <c r="M8571" s="31">
        <f t="shared" ref="M8571" si="7974">SUM(M8572:M8576)</f>
        <v>2600</v>
      </c>
      <c r="N8571" s="31">
        <f t="shared" ref="N8571:O8571" si="7975">SUM(N8572:N8576)</f>
        <v>23700</v>
      </c>
      <c r="O8571" s="31">
        <f t="shared" si="7975"/>
        <v>19500</v>
      </c>
      <c r="P8571" s="31">
        <f t="shared" si="7935"/>
        <v>245046</v>
      </c>
      <c r="Q8571" s="31">
        <f t="shared" si="7936"/>
        <v>77.660727528570618</v>
      </c>
      <c r="R8571" s="94"/>
      <c r="S8571" s="94"/>
      <c r="T8571" s="94"/>
      <c r="U8571" s="94"/>
      <c r="V8571" s="94"/>
      <c r="W8571" s="94"/>
      <c r="X8571" s="94"/>
      <c r="Y8571" s="94"/>
    </row>
    <row r="8572" spans="1:25" ht="15" customHeight="1" x14ac:dyDescent="0.25">
      <c r="A8572" s="64" t="s">
        <v>2917</v>
      </c>
      <c r="B8572" s="64" t="s">
        <v>95</v>
      </c>
      <c r="C8572" s="64" t="s">
        <v>13</v>
      </c>
      <c r="D8572" s="64" t="s">
        <v>3024</v>
      </c>
      <c r="E8572" s="20" t="s">
        <v>23</v>
      </c>
      <c r="F8572" s="64" t="s">
        <v>3027</v>
      </c>
      <c r="G8572" s="53" t="s">
        <v>3026</v>
      </c>
      <c r="H8572" s="53" t="s">
        <v>85</v>
      </c>
      <c r="I8572" s="26">
        <v>65000</v>
      </c>
      <c r="J8572" s="26">
        <v>65000</v>
      </c>
      <c r="K8572" s="26">
        <v>36500</v>
      </c>
      <c r="L8572" s="26">
        <f t="shared" si="7934"/>
        <v>12600</v>
      </c>
      <c r="M8572" s="26">
        <v>2600</v>
      </c>
      <c r="N8572" s="26">
        <v>5000</v>
      </c>
      <c r="O8572" s="26">
        <v>5000</v>
      </c>
      <c r="P8572" s="26">
        <f t="shared" si="7935"/>
        <v>49100</v>
      </c>
      <c r="Q8572" s="26">
        <f t="shared" si="7936"/>
        <v>75.538461538461547</v>
      </c>
      <c r="R8572" s="90"/>
      <c r="S8572" s="90"/>
      <c r="T8572" s="90"/>
      <c r="U8572" s="90"/>
      <c r="V8572" s="90"/>
      <c r="W8572" s="90"/>
      <c r="X8572" s="90"/>
      <c r="Y8572" s="90"/>
    </row>
    <row r="8573" spans="1:25" ht="15" customHeight="1" x14ac:dyDescent="0.25">
      <c r="A8573" s="64" t="s">
        <v>2917</v>
      </c>
      <c r="B8573" s="64" t="s">
        <v>95</v>
      </c>
      <c r="C8573" s="64" t="s">
        <v>13</v>
      </c>
      <c r="D8573" s="64" t="s">
        <v>3024</v>
      </c>
      <c r="E8573" s="20" t="s">
        <v>23</v>
      </c>
      <c r="F8573" s="64" t="s">
        <v>3028</v>
      </c>
      <c r="G8573" s="53" t="s">
        <v>3026</v>
      </c>
      <c r="H8573" s="53" t="s">
        <v>25</v>
      </c>
      <c r="I8573" s="26">
        <v>178772</v>
      </c>
      <c r="J8573" s="26">
        <v>178772</v>
      </c>
      <c r="K8573" s="26">
        <v>99000</v>
      </c>
      <c r="L8573" s="26">
        <f t="shared" si="7934"/>
        <v>27200</v>
      </c>
      <c r="M8573" s="26">
        <v>0</v>
      </c>
      <c r="N8573" s="26">
        <v>12700</v>
      </c>
      <c r="O8573" s="26">
        <v>14500</v>
      </c>
      <c r="P8573" s="26">
        <f t="shared" si="7935"/>
        <v>126200</v>
      </c>
      <c r="Q8573" s="26">
        <f t="shared" si="7936"/>
        <v>70.592710267827172</v>
      </c>
      <c r="R8573" s="90"/>
      <c r="S8573" s="90"/>
      <c r="T8573" s="90"/>
      <c r="U8573" s="90"/>
      <c r="V8573" s="90"/>
      <c r="W8573" s="90"/>
      <c r="X8573" s="90"/>
      <c r="Y8573" s="90"/>
    </row>
    <row r="8574" spans="1:25" ht="15" customHeight="1" x14ac:dyDescent="0.25">
      <c r="A8574" s="64" t="s">
        <v>2917</v>
      </c>
      <c r="B8574" s="64" t="s">
        <v>95</v>
      </c>
      <c r="C8574" s="64" t="s">
        <v>13</v>
      </c>
      <c r="D8574" s="64" t="s">
        <v>3024</v>
      </c>
      <c r="E8574" s="20" t="s">
        <v>23</v>
      </c>
      <c r="F8574" s="64" t="s">
        <v>3029</v>
      </c>
      <c r="G8574" s="53" t="s">
        <v>3026</v>
      </c>
      <c r="H8574" s="53" t="s">
        <v>27</v>
      </c>
      <c r="I8574" s="26">
        <v>40762</v>
      </c>
      <c r="J8574" s="26">
        <v>40762</v>
      </c>
      <c r="K8574" s="26">
        <v>39846</v>
      </c>
      <c r="L8574" s="26">
        <f t="shared" si="7934"/>
        <v>0</v>
      </c>
      <c r="M8574" s="26"/>
      <c r="N8574" s="26"/>
      <c r="O8574" s="26"/>
      <c r="P8574" s="26">
        <f t="shared" si="7935"/>
        <v>39846</v>
      </c>
      <c r="Q8574" s="26">
        <f t="shared" si="7936"/>
        <v>97.752808988764045</v>
      </c>
      <c r="R8574" s="90"/>
      <c r="S8574" s="90"/>
      <c r="T8574" s="90"/>
      <c r="U8574" s="90"/>
      <c r="V8574" s="90"/>
      <c r="W8574" s="90"/>
      <c r="X8574" s="90"/>
      <c r="Y8574" s="90"/>
    </row>
    <row r="8575" spans="1:25" ht="15" customHeight="1" x14ac:dyDescent="0.25">
      <c r="A8575" s="64" t="s">
        <v>2917</v>
      </c>
      <c r="B8575" s="64" t="s">
        <v>95</v>
      </c>
      <c r="C8575" s="64" t="s">
        <v>13</v>
      </c>
      <c r="D8575" s="64" t="s">
        <v>3024</v>
      </c>
      <c r="E8575" s="20" t="s">
        <v>23</v>
      </c>
      <c r="F8575" s="64" t="s">
        <v>3030</v>
      </c>
      <c r="G8575" s="53" t="s">
        <v>3026</v>
      </c>
      <c r="H8575" s="53" t="s">
        <v>89</v>
      </c>
      <c r="I8575" s="26">
        <v>15000</v>
      </c>
      <c r="J8575" s="26">
        <v>15000</v>
      </c>
      <c r="K8575" s="26">
        <v>9000</v>
      </c>
      <c r="L8575" s="26">
        <f t="shared" si="7934"/>
        <v>6000</v>
      </c>
      <c r="M8575" s="26">
        <v>0</v>
      </c>
      <c r="N8575" s="26">
        <v>6000</v>
      </c>
      <c r="O8575" s="26">
        <v>0</v>
      </c>
      <c r="P8575" s="26">
        <f t="shared" si="7935"/>
        <v>15000</v>
      </c>
      <c r="Q8575" s="26">
        <f t="shared" si="7936"/>
        <v>100</v>
      </c>
      <c r="R8575" s="90"/>
      <c r="S8575" s="90"/>
      <c r="T8575" s="90"/>
      <c r="U8575" s="90"/>
      <c r="V8575" s="90"/>
      <c r="W8575" s="90"/>
      <c r="X8575" s="90"/>
      <c r="Y8575" s="90"/>
    </row>
    <row r="8576" spans="1:25" ht="15" customHeight="1" x14ac:dyDescent="0.25">
      <c r="A8576" s="64" t="s">
        <v>2917</v>
      </c>
      <c r="B8576" s="64" t="s">
        <v>95</v>
      </c>
      <c r="C8576" s="64" t="s">
        <v>13</v>
      </c>
      <c r="D8576" s="64" t="s">
        <v>3024</v>
      </c>
      <c r="E8576" s="20" t="s">
        <v>23</v>
      </c>
      <c r="F8576" s="64" t="s">
        <v>3031</v>
      </c>
      <c r="G8576" s="53" t="s">
        <v>3026</v>
      </c>
      <c r="H8576" s="53" t="s">
        <v>29</v>
      </c>
      <c r="I8576" s="26">
        <v>16000</v>
      </c>
      <c r="J8576" s="26">
        <v>16000</v>
      </c>
      <c r="K8576" s="26">
        <v>14900</v>
      </c>
      <c r="L8576" s="26">
        <f t="shared" si="7934"/>
        <v>0</v>
      </c>
      <c r="M8576" s="26">
        <v>0</v>
      </c>
      <c r="N8576" s="26">
        <v>0</v>
      </c>
      <c r="O8576" s="26">
        <v>0</v>
      </c>
      <c r="P8576" s="26">
        <f t="shared" si="7935"/>
        <v>14900</v>
      </c>
      <c r="Q8576" s="26">
        <f t="shared" si="7936"/>
        <v>93.125</v>
      </c>
      <c r="R8576" s="90"/>
      <c r="S8576" s="90"/>
      <c r="T8576" s="90"/>
      <c r="U8576" s="90"/>
      <c r="V8576" s="90"/>
      <c r="W8576" s="90"/>
      <c r="X8576" s="90"/>
      <c r="Y8576" s="90"/>
    </row>
    <row r="8577" spans="1:25" ht="15" customHeight="1" x14ac:dyDescent="0.25">
      <c r="A8577" s="63" t="s">
        <v>2917</v>
      </c>
      <c r="B8577" s="63" t="s">
        <v>95</v>
      </c>
      <c r="C8577" s="63" t="s">
        <v>13</v>
      </c>
      <c r="D8577" s="63" t="s">
        <v>3024</v>
      </c>
      <c r="E8577" s="65" t="s">
        <v>30</v>
      </c>
      <c r="F8577" s="65" t="s">
        <v>1</v>
      </c>
      <c r="G8577" s="65" t="s">
        <v>1</v>
      </c>
      <c r="H8577" s="65" t="s">
        <v>31</v>
      </c>
      <c r="I8577" s="31">
        <f t="shared" ref="I8577:K8577" si="7976">SUM(I8578)</f>
        <v>161932</v>
      </c>
      <c r="J8577" s="31">
        <f t="shared" si="7976"/>
        <v>161932</v>
      </c>
      <c r="K8577" s="31">
        <f t="shared" si="7976"/>
        <v>88400</v>
      </c>
      <c r="L8577" s="31">
        <f t="shared" si="7934"/>
        <v>42400</v>
      </c>
      <c r="M8577" s="31">
        <f t="shared" ref="M8577" si="7977">SUM(M8578)</f>
        <v>14000</v>
      </c>
      <c r="N8577" s="31">
        <f t="shared" ref="N8577:O8577" si="7978">SUM(N8578)</f>
        <v>14200</v>
      </c>
      <c r="O8577" s="31">
        <f t="shared" si="7978"/>
        <v>14200</v>
      </c>
      <c r="P8577" s="31">
        <f t="shared" si="7935"/>
        <v>130800</v>
      </c>
      <c r="Q8577" s="31">
        <f t="shared" si="7936"/>
        <v>80.774646147765722</v>
      </c>
      <c r="R8577" s="94"/>
      <c r="S8577" s="94"/>
      <c r="T8577" s="94"/>
      <c r="U8577" s="94"/>
      <c r="V8577" s="94"/>
      <c r="W8577" s="94"/>
      <c r="X8577" s="94"/>
      <c r="Y8577" s="94"/>
    </row>
    <row r="8578" spans="1:25" ht="15" customHeight="1" x14ac:dyDescent="0.25">
      <c r="A8578" s="64" t="s">
        <v>2917</v>
      </c>
      <c r="B8578" s="64" t="s">
        <v>95</v>
      </c>
      <c r="C8578" s="64" t="s">
        <v>13</v>
      </c>
      <c r="D8578" s="64" t="s">
        <v>3024</v>
      </c>
      <c r="E8578" s="20" t="s">
        <v>33</v>
      </c>
      <c r="F8578" s="64"/>
      <c r="G8578" s="53" t="s">
        <v>3026</v>
      </c>
      <c r="H8578" s="53" t="s">
        <v>32</v>
      </c>
      <c r="I8578" s="26">
        <v>161932</v>
      </c>
      <c r="J8578" s="26">
        <v>161932</v>
      </c>
      <c r="K8578" s="26">
        <v>88400</v>
      </c>
      <c r="L8578" s="26">
        <f t="shared" si="7934"/>
        <v>42400</v>
      </c>
      <c r="M8578" s="26">
        <v>14000</v>
      </c>
      <c r="N8578" s="26">
        <v>14200</v>
      </c>
      <c r="O8578" s="26">
        <v>14200</v>
      </c>
      <c r="P8578" s="26">
        <f t="shared" si="7935"/>
        <v>130800</v>
      </c>
      <c r="Q8578" s="26">
        <f t="shared" si="7936"/>
        <v>80.774646147765722</v>
      </c>
      <c r="R8578" s="90"/>
      <c r="S8578" s="90"/>
      <c r="T8578" s="90"/>
      <c r="U8578" s="90"/>
      <c r="V8578" s="90"/>
      <c r="W8578" s="90"/>
      <c r="X8578" s="90"/>
      <c r="Y8578" s="90"/>
    </row>
    <row r="8579" spans="1:25" ht="15" customHeight="1" x14ac:dyDescent="0.25">
      <c r="A8579" s="63" t="s">
        <v>2917</v>
      </c>
      <c r="B8579" s="63" t="s">
        <v>95</v>
      </c>
      <c r="C8579" s="63" t="s">
        <v>13</v>
      </c>
      <c r="D8579" s="63" t="s">
        <v>3024</v>
      </c>
      <c r="E8579" s="65" t="s">
        <v>34</v>
      </c>
      <c r="F8579" s="65" t="s">
        <v>1</v>
      </c>
      <c r="G8579" s="65" t="s">
        <v>1</v>
      </c>
      <c r="H8579" s="65" t="s">
        <v>35</v>
      </c>
      <c r="I8579" s="31">
        <f t="shared" ref="I8579:K8579" si="7979">SUM(I8580:I8588)</f>
        <v>1707886</v>
      </c>
      <c r="J8579" s="31">
        <f t="shared" si="7979"/>
        <v>1629820</v>
      </c>
      <c r="K8579" s="31">
        <f t="shared" si="7979"/>
        <v>1026700</v>
      </c>
      <c r="L8579" s="31">
        <f t="shared" si="7934"/>
        <v>297797</v>
      </c>
      <c r="M8579" s="31">
        <f t="shared" ref="M8579" si="7980">SUM(M8580:M8588)</f>
        <v>62280</v>
      </c>
      <c r="N8579" s="31">
        <f t="shared" ref="N8579:O8579" si="7981">SUM(N8580:N8588)</f>
        <v>106629</v>
      </c>
      <c r="O8579" s="31">
        <f t="shared" si="7981"/>
        <v>128888</v>
      </c>
      <c r="P8579" s="31">
        <f t="shared" si="7935"/>
        <v>1324497</v>
      </c>
      <c r="Q8579" s="31">
        <f t="shared" si="7936"/>
        <v>81.266458872758946</v>
      </c>
      <c r="R8579" s="94"/>
      <c r="S8579" s="94"/>
      <c r="T8579" s="94"/>
      <c r="U8579" s="94"/>
      <c r="V8579" s="94"/>
      <c r="W8579" s="94"/>
      <c r="X8579" s="94"/>
      <c r="Y8579" s="94"/>
    </row>
    <row r="8580" spans="1:25" ht="15" customHeight="1" x14ac:dyDescent="0.25">
      <c r="A8580" s="64" t="s">
        <v>2917</v>
      </c>
      <c r="B8580" s="64" t="s">
        <v>95</v>
      </c>
      <c r="C8580" s="64" t="s">
        <v>13</v>
      </c>
      <c r="D8580" s="64" t="s">
        <v>3024</v>
      </c>
      <c r="E8580" s="20" t="s">
        <v>38</v>
      </c>
      <c r="F8580" s="64"/>
      <c r="G8580" s="53" t="s">
        <v>3026</v>
      </c>
      <c r="H8580" s="53" t="s">
        <v>37</v>
      </c>
      <c r="I8580" s="26">
        <v>18000</v>
      </c>
      <c r="J8580" s="26">
        <v>18000</v>
      </c>
      <c r="K8580" s="26">
        <v>18000</v>
      </c>
      <c r="L8580" s="26">
        <f t="shared" si="7934"/>
        <v>0</v>
      </c>
      <c r="M8580" s="26">
        <v>0</v>
      </c>
      <c r="N8580" s="26">
        <v>0</v>
      </c>
      <c r="O8580" s="26">
        <v>0</v>
      </c>
      <c r="P8580" s="26">
        <f t="shared" si="7935"/>
        <v>18000</v>
      </c>
      <c r="Q8580" s="26">
        <f t="shared" si="7936"/>
        <v>100</v>
      </c>
      <c r="R8580" s="90"/>
      <c r="S8580" s="90"/>
      <c r="T8580" s="90"/>
      <c r="U8580" s="90"/>
      <c r="V8580" s="90"/>
      <c r="W8580" s="90"/>
      <c r="X8580" s="90"/>
      <c r="Y8580" s="90"/>
    </row>
    <row r="8581" spans="1:25" ht="15" customHeight="1" x14ac:dyDescent="0.25">
      <c r="A8581" s="64" t="s">
        <v>2917</v>
      </c>
      <c r="B8581" s="64" t="s">
        <v>95</v>
      </c>
      <c r="C8581" s="64" t="s">
        <v>13</v>
      </c>
      <c r="D8581" s="64" t="s">
        <v>3024</v>
      </c>
      <c r="E8581" s="20" t="s">
        <v>298</v>
      </c>
      <c r="F8581" s="64"/>
      <c r="G8581" s="53" t="s">
        <v>3026</v>
      </c>
      <c r="H8581" s="53" t="s">
        <v>297</v>
      </c>
      <c r="I8581" s="26">
        <v>209167</v>
      </c>
      <c r="J8581" s="26">
        <v>209167</v>
      </c>
      <c r="K8581" s="26">
        <v>103500</v>
      </c>
      <c r="L8581" s="26">
        <f t="shared" si="7934"/>
        <v>30000</v>
      </c>
      <c r="M8581" s="26">
        <v>7000</v>
      </c>
      <c r="N8581" s="26">
        <v>7000</v>
      </c>
      <c r="O8581" s="26">
        <v>16000</v>
      </c>
      <c r="P8581" s="26">
        <f t="shared" si="7935"/>
        <v>133500</v>
      </c>
      <c r="Q8581" s="26">
        <f t="shared" si="7936"/>
        <v>63.824599482709985</v>
      </c>
      <c r="R8581" s="90"/>
      <c r="S8581" s="90"/>
      <c r="T8581" s="90"/>
      <c r="U8581" s="90"/>
      <c r="V8581" s="90"/>
      <c r="W8581" s="90"/>
      <c r="X8581" s="90"/>
      <c r="Y8581" s="90"/>
    </row>
    <row r="8582" spans="1:25" ht="15" customHeight="1" x14ac:dyDescent="0.25">
      <c r="A8582" s="64" t="s">
        <v>2917</v>
      </c>
      <c r="B8582" s="64" t="s">
        <v>95</v>
      </c>
      <c r="C8582" s="64" t="s">
        <v>13</v>
      </c>
      <c r="D8582" s="64" t="s">
        <v>3024</v>
      </c>
      <c r="E8582" s="20" t="s">
        <v>301</v>
      </c>
      <c r="F8582" s="64"/>
      <c r="G8582" s="53" t="s">
        <v>3026</v>
      </c>
      <c r="H8582" s="53" t="s">
        <v>300</v>
      </c>
      <c r="I8582" s="26">
        <v>66543</v>
      </c>
      <c r="J8582" s="26">
        <v>66543</v>
      </c>
      <c r="K8582" s="26">
        <v>36000</v>
      </c>
      <c r="L8582" s="26">
        <f t="shared" si="7934"/>
        <v>15000</v>
      </c>
      <c r="M8582" s="26">
        <v>2000</v>
      </c>
      <c r="N8582" s="26">
        <v>6500</v>
      </c>
      <c r="O8582" s="26">
        <v>6500</v>
      </c>
      <c r="P8582" s="26">
        <f t="shared" si="7935"/>
        <v>51000</v>
      </c>
      <c r="Q8582" s="26">
        <f t="shared" si="7936"/>
        <v>76.642171227627259</v>
      </c>
      <c r="R8582" s="90"/>
      <c r="S8582" s="90"/>
      <c r="T8582" s="90"/>
      <c r="U8582" s="90"/>
      <c r="V8582" s="90"/>
      <c r="W8582" s="90"/>
      <c r="X8582" s="90"/>
      <c r="Y8582" s="90"/>
    </row>
    <row r="8583" spans="1:25" ht="15" customHeight="1" x14ac:dyDescent="0.25">
      <c r="A8583" s="64" t="s">
        <v>2917</v>
      </c>
      <c r="B8583" s="64" t="s">
        <v>95</v>
      </c>
      <c r="C8583" s="64" t="s">
        <v>13</v>
      </c>
      <c r="D8583" s="64" t="s">
        <v>3024</v>
      </c>
      <c r="E8583" s="20" t="s">
        <v>218</v>
      </c>
      <c r="F8583" s="64"/>
      <c r="G8583" s="53" t="s">
        <v>3026</v>
      </c>
      <c r="H8583" s="53" t="s">
        <v>217</v>
      </c>
      <c r="I8583" s="26">
        <v>463313</v>
      </c>
      <c r="J8583" s="26">
        <v>385289</v>
      </c>
      <c r="K8583" s="26">
        <v>235500</v>
      </c>
      <c r="L8583" s="26">
        <f t="shared" si="7934"/>
        <v>95000</v>
      </c>
      <c r="M8583" s="26">
        <v>0</v>
      </c>
      <c r="N8583" s="26">
        <v>40000</v>
      </c>
      <c r="O8583" s="26">
        <v>55000</v>
      </c>
      <c r="P8583" s="26">
        <f t="shared" si="7935"/>
        <v>330500</v>
      </c>
      <c r="Q8583" s="26">
        <f t="shared" si="7936"/>
        <v>85.779765319020257</v>
      </c>
      <c r="R8583" s="90"/>
      <c r="S8583" s="90"/>
      <c r="T8583" s="90"/>
      <c r="U8583" s="90"/>
      <c r="V8583" s="90"/>
      <c r="W8583" s="90"/>
      <c r="X8583" s="90"/>
      <c r="Y8583" s="90"/>
    </row>
    <row r="8584" spans="1:25" ht="15" customHeight="1" x14ac:dyDescent="0.25">
      <c r="A8584" s="64" t="s">
        <v>2917</v>
      </c>
      <c r="B8584" s="64" t="s">
        <v>95</v>
      </c>
      <c r="C8584" s="64" t="s">
        <v>13</v>
      </c>
      <c r="D8584" s="64" t="s">
        <v>3024</v>
      </c>
      <c r="E8584" s="20" t="s">
        <v>303</v>
      </c>
      <c r="F8584" s="64"/>
      <c r="G8584" s="53" t="s">
        <v>3026</v>
      </c>
      <c r="H8584" s="53" t="s">
        <v>302</v>
      </c>
      <c r="I8584" s="26">
        <v>20000</v>
      </c>
      <c r="J8584" s="26">
        <v>20000</v>
      </c>
      <c r="K8584" s="26">
        <v>20000</v>
      </c>
      <c r="L8584" s="26">
        <f t="shared" si="7934"/>
        <v>0</v>
      </c>
      <c r="M8584" s="26">
        <v>0</v>
      </c>
      <c r="N8584" s="26">
        <v>0</v>
      </c>
      <c r="O8584" s="26">
        <v>0</v>
      </c>
      <c r="P8584" s="26">
        <f t="shared" si="7935"/>
        <v>20000</v>
      </c>
      <c r="Q8584" s="26">
        <f t="shared" si="7936"/>
        <v>100</v>
      </c>
      <c r="R8584" s="90"/>
      <c r="S8584" s="90"/>
      <c r="T8584" s="90"/>
      <c r="U8584" s="90"/>
      <c r="V8584" s="90"/>
      <c r="W8584" s="90"/>
      <c r="X8584" s="90"/>
      <c r="Y8584" s="90"/>
    </row>
    <row r="8585" spans="1:25" ht="15" customHeight="1" x14ac:dyDescent="0.25">
      <c r="A8585" s="64" t="s">
        <v>2917</v>
      </c>
      <c r="B8585" s="64" t="s">
        <v>95</v>
      </c>
      <c r="C8585" s="64" t="s">
        <v>13</v>
      </c>
      <c r="D8585" s="64" t="s">
        <v>3024</v>
      </c>
      <c r="E8585" s="20" t="s">
        <v>305</v>
      </c>
      <c r="F8585" s="64"/>
      <c r="G8585" s="53" t="s">
        <v>3026</v>
      </c>
      <c r="H8585" s="53" t="s">
        <v>304</v>
      </c>
      <c r="I8585" s="26">
        <v>810200</v>
      </c>
      <c r="J8585" s="26">
        <v>810200</v>
      </c>
      <c r="K8585" s="26">
        <v>506300</v>
      </c>
      <c r="L8585" s="26">
        <f t="shared" si="7934"/>
        <v>152088</v>
      </c>
      <c r="M8585" s="26">
        <v>50700</v>
      </c>
      <c r="N8585" s="26">
        <v>50700</v>
      </c>
      <c r="O8585" s="26">
        <v>50688</v>
      </c>
      <c r="P8585" s="26">
        <f t="shared" si="7935"/>
        <v>658388</v>
      </c>
      <c r="Q8585" s="26">
        <f t="shared" si="7936"/>
        <v>81.262404344606267</v>
      </c>
      <c r="R8585" s="90"/>
      <c r="S8585" s="90"/>
      <c r="T8585" s="90"/>
      <c r="U8585" s="90"/>
      <c r="V8585" s="90"/>
      <c r="W8585" s="90"/>
      <c r="X8585" s="90"/>
      <c r="Y8585" s="90"/>
    </row>
    <row r="8586" spans="1:25" ht="15" customHeight="1" x14ac:dyDescent="0.25">
      <c r="A8586" s="64" t="s">
        <v>2917</v>
      </c>
      <c r="B8586" s="64" t="s">
        <v>95</v>
      </c>
      <c r="C8586" s="64" t="s">
        <v>13</v>
      </c>
      <c r="D8586" s="64" t="s">
        <v>3024</v>
      </c>
      <c r="E8586" s="20" t="s">
        <v>308</v>
      </c>
      <c r="F8586" s="64"/>
      <c r="G8586" s="53" t="s">
        <v>3026</v>
      </c>
      <c r="H8586" s="53" t="s">
        <v>307</v>
      </c>
      <c r="I8586" s="26">
        <v>30000</v>
      </c>
      <c r="J8586" s="26">
        <v>30000</v>
      </c>
      <c r="K8586" s="26">
        <v>30000</v>
      </c>
      <c r="L8586" s="26">
        <f t="shared" si="7934"/>
        <v>0</v>
      </c>
      <c r="M8586" s="26"/>
      <c r="N8586" s="26"/>
      <c r="O8586" s="26"/>
      <c r="P8586" s="26">
        <f t="shared" si="7935"/>
        <v>30000</v>
      </c>
      <c r="Q8586" s="26">
        <f t="shared" si="7936"/>
        <v>100</v>
      </c>
      <c r="R8586" s="90"/>
      <c r="S8586" s="90"/>
      <c r="T8586" s="90"/>
      <c r="U8586" s="90"/>
      <c r="V8586" s="90"/>
      <c r="W8586" s="90"/>
      <c r="X8586" s="90"/>
      <c r="Y8586" s="90"/>
    </row>
    <row r="8587" spans="1:25" ht="15" customHeight="1" x14ac:dyDescent="0.25">
      <c r="A8587" s="64" t="s">
        <v>2917</v>
      </c>
      <c r="B8587" s="64" t="s">
        <v>95</v>
      </c>
      <c r="C8587" s="64" t="s">
        <v>13</v>
      </c>
      <c r="D8587" s="64" t="s">
        <v>3024</v>
      </c>
      <c r="E8587" s="20" t="s">
        <v>311</v>
      </c>
      <c r="F8587" s="64"/>
      <c r="G8587" s="53" t="s">
        <v>3026</v>
      </c>
      <c r="H8587" s="53" t="s">
        <v>310</v>
      </c>
      <c r="I8587" s="26">
        <v>9829</v>
      </c>
      <c r="J8587" s="26">
        <v>9829</v>
      </c>
      <c r="K8587" s="26">
        <v>6100</v>
      </c>
      <c r="L8587" s="26">
        <f t="shared" si="7934"/>
        <v>3729</v>
      </c>
      <c r="M8587" s="26">
        <v>2000</v>
      </c>
      <c r="N8587" s="26">
        <v>1729</v>
      </c>
      <c r="O8587" s="26">
        <v>0</v>
      </c>
      <c r="P8587" s="26">
        <f t="shared" si="7935"/>
        <v>9829</v>
      </c>
      <c r="Q8587" s="26">
        <f t="shared" si="7936"/>
        <v>100</v>
      </c>
      <c r="R8587" s="90"/>
      <c r="S8587" s="90"/>
      <c r="T8587" s="90"/>
      <c r="U8587" s="90"/>
      <c r="V8587" s="90"/>
      <c r="W8587" s="90"/>
      <c r="X8587" s="90"/>
      <c r="Y8587" s="90"/>
    </row>
    <row r="8588" spans="1:25" ht="15" customHeight="1" x14ac:dyDescent="0.25">
      <c r="A8588" s="63" t="s">
        <v>2917</v>
      </c>
      <c r="B8588" s="63" t="s">
        <v>95</v>
      </c>
      <c r="C8588" s="63" t="s">
        <v>13</v>
      </c>
      <c r="D8588" s="63" t="s">
        <v>3024</v>
      </c>
      <c r="E8588" s="63" t="s">
        <v>39</v>
      </c>
      <c r="F8588" s="64" t="s">
        <v>1</v>
      </c>
      <c r="G8588" s="53" t="s">
        <v>1</v>
      </c>
      <c r="H8588" s="65" t="s">
        <v>40</v>
      </c>
      <c r="I8588" s="31">
        <f t="shared" ref="I8588:K8588" si="7982">SUM(I8589:I8591)</f>
        <v>80834</v>
      </c>
      <c r="J8588" s="31">
        <f t="shared" si="7982"/>
        <v>80792</v>
      </c>
      <c r="K8588" s="31">
        <f t="shared" si="7982"/>
        <v>71300</v>
      </c>
      <c r="L8588" s="31">
        <f t="shared" si="7934"/>
        <v>1980</v>
      </c>
      <c r="M8588" s="31">
        <f t="shared" ref="M8588" si="7983">SUM(M8589:M8591)</f>
        <v>580</v>
      </c>
      <c r="N8588" s="31">
        <f t="shared" ref="N8588:O8588" si="7984">SUM(N8589:N8591)</f>
        <v>700</v>
      </c>
      <c r="O8588" s="31">
        <f t="shared" si="7984"/>
        <v>700</v>
      </c>
      <c r="P8588" s="31">
        <f t="shared" si="7935"/>
        <v>73280</v>
      </c>
      <c r="Q8588" s="31">
        <f t="shared" si="7936"/>
        <v>90.702049707891874</v>
      </c>
      <c r="R8588" s="94"/>
      <c r="S8588" s="94"/>
      <c r="T8588" s="94"/>
      <c r="U8588" s="94"/>
      <c r="V8588" s="94"/>
      <c r="W8588" s="94"/>
      <c r="X8588" s="94"/>
      <c r="Y8588" s="94"/>
    </row>
    <row r="8589" spans="1:25" ht="15" customHeight="1" x14ac:dyDescent="0.25">
      <c r="A8589" s="64" t="s">
        <v>2917</v>
      </c>
      <c r="B8589" s="64" t="s">
        <v>95</v>
      </c>
      <c r="C8589" s="64" t="s">
        <v>13</v>
      </c>
      <c r="D8589" s="64" t="s">
        <v>3024</v>
      </c>
      <c r="E8589" s="20" t="s">
        <v>41</v>
      </c>
      <c r="F8589" s="64"/>
      <c r="G8589" s="53" t="s">
        <v>3026</v>
      </c>
      <c r="H8589" s="53" t="s">
        <v>40</v>
      </c>
      <c r="I8589" s="26">
        <v>73916</v>
      </c>
      <c r="J8589" s="26">
        <v>73874</v>
      </c>
      <c r="K8589" s="26">
        <v>67000</v>
      </c>
      <c r="L8589" s="26">
        <f t="shared" si="7934"/>
        <v>0</v>
      </c>
      <c r="M8589" s="26">
        <v>0</v>
      </c>
      <c r="N8589" s="26">
        <v>0</v>
      </c>
      <c r="O8589" s="26">
        <v>0</v>
      </c>
      <c r="P8589" s="26">
        <f t="shared" si="7935"/>
        <v>67000</v>
      </c>
      <c r="Q8589" s="26">
        <f t="shared" si="7936"/>
        <v>90.694967106153726</v>
      </c>
      <c r="R8589" s="90"/>
      <c r="S8589" s="90"/>
      <c r="T8589" s="90"/>
      <c r="U8589" s="90"/>
      <c r="V8589" s="90"/>
      <c r="W8589" s="90"/>
      <c r="X8589" s="90"/>
      <c r="Y8589" s="90"/>
    </row>
    <row r="8590" spans="1:25" ht="15" customHeight="1" x14ac:dyDescent="0.25">
      <c r="A8590" s="64" t="s">
        <v>2917</v>
      </c>
      <c r="B8590" s="64" t="s">
        <v>95</v>
      </c>
      <c r="C8590" s="64" t="s">
        <v>13</v>
      </c>
      <c r="D8590" s="64" t="s">
        <v>3024</v>
      </c>
      <c r="E8590" s="20" t="s">
        <v>41</v>
      </c>
      <c r="F8590" s="64" t="s">
        <v>3032</v>
      </c>
      <c r="G8590" s="53" t="s">
        <v>3026</v>
      </c>
      <c r="H8590" s="53" t="s">
        <v>49</v>
      </c>
      <c r="I8590" s="26">
        <v>4563</v>
      </c>
      <c r="J8590" s="26">
        <v>4563</v>
      </c>
      <c r="K8590" s="26">
        <v>2800</v>
      </c>
      <c r="L8590" s="26">
        <f t="shared" si="7934"/>
        <v>1350</v>
      </c>
      <c r="M8590" s="26">
        <v>450</v>
      </c>
      <c r="N8590" s="26">
        <v>450</v>
      </c>
      <c r="O8590" s="26">
        <v>450</v>
      </c>
      <c r="P8590" s="26">
        <f t="shared" si="7935"/>
        <v>4150</v>
      </c>
      <c r="Q8590" s="26">
        <f t="shared" si="7936"/>
        <v>90.948937102783262</v>
      </c>
      <c r="R8590" s="90"/>
      <c r="S8590" s="90"/>
      <c r="T8590" s="90"/>
      <c r="U8590" s="90"/>
      <c r="V8590" s="90"/>
      <c r="W8590" s="90"/>
      <c r="X8590" s="90"/>
      <c r="Y8590" s="90"/>
    </row>
    <row r="8591" spans="1:25" ht="22.5" customHeight="1" x14ac:dyDescent="0.25">
      <c r="A8591" s="64" t="s">
        <v>2917</v>
      </c>
      <c r="B8591" s="64" t="s">
        <v>95</v>
      </c>
      <c r="C8591" s="64" t="s">
        <v>13</v>
      </c>
      <c r="D8591" s="64" t="s">
        <v>3024</v>
      </c>
      <c r="E8591" s="20" t="s">
        <v>41</v>
      </c>
      <c r="F8591" s="64" t="s">
        <v>3033</v>
      </c>
      <c r="G8591" s="53" t="s">
        <v>3026</v>
      </c>
      <c r="H8591" s="53" t="s">
        <v>55</v>
      </c>
      <c r="I8591" s="26">
        <v>2355</v>
      </c>
      <c r="J8591" s="26">
        <v>2355</v>
      </c>
      <c r="K8591" s="26">
        <v>1500</v>
      </c>
      <c r="L8591" s="26">
        <f t="shared" si="7934"/>
        <v>630</v>
      </c>
      <c r="M8591" s="26">
        <v>130</v>
      </c>
      <c r="N8591" s="26">
        <v>250</v>
      </c>
      <c r="O8591" s="26">
        <v>250</v>
      </c>
      <c r="P8591" s="26">
        <f t="shared" si="7935"/>
        <v>2130</v>
      </c>
      <c r="Q8591" s="26">
        <f t="shared" si="7936"/>
        <v>90.445859872611464</v>
      </c>
      <c r="R8591" s="90"/>
      <c r="S8591" s="90"/>
      <c r="T8591" s="90"/>
      <c r="U8591" s="90"/>
      <c r="V8591" s="90"/>
      <c r="W8591" s="90"/>
      <c r="X8591" s="90"/>
      <c r="Y8591" s="90"/>
    </row>
    <row r="8592" spans="1:25" ht="12.75" customHeight="1" x14ac:dyDescent="0.25">
      <c r="A8592" s="63" t="s">
        <v>1</v>
      </c>
      <c r="B8592" s="63" t="s">
        <v>1</v>
      </c>
      <c r="C8592" s="63" t="s">
        <v>1</v>
      </c>
      <c r="D8592" s="65" t="s">
        <v>1</v>
      </c>
      <c r="E8592" s="65" t="s">
        <v>1</v>
      </c>
      <c r="F8592" s="65" t="s">
        <v>1</v>
      </c>
      <c r="G8592" s="65" t="s">
        <v>1</v>
      </c>
      <c r="H8592" s="66" t="s">
        <v>56</v>
      </c>
      <c r="I8592" s="30">
        <f t="shared" ref="I8592:K8593" si="7985">SUM(I8593)</f>
        <v>0</v>
      </c>
      <c r="J8592" s="30">
        <f t="shared" si="7985"/>
        <v>0</v>
      </c>
      <c r="K8592" s="30">
        <f t="shared" si="7985"/>
        <v>0</v>
      </c>
      <c r="L8592" s="30">
        <f t="shared" ref="L8592:L8651" si="7986">SUM(M8592:O8592)</f>
        <v>0</v>
      </c>
      <c r="M8592" s="30">
        <f t="shared" ref="M8592:M8593" si="7987">SUM(M8593)</f>
        <v>0</v>
      </c>
      <c r="N8592" s="30">
        <f t="shared" ref="N8592:O8593" si="7988">SUM(N8593)</f>
        <v>0</v>
      </c>
      <c r="O8592" s="30">
        <f t="shared" si="7988"/>
        <v>0</v>
      </c>
      <c r="P8592" s="30">
        <f t="shared" ref="P8592:P8651" si="7989">K8592+L8592</f>
        <v>0</v>
      </c>
      <c r="Q8592" s="30" t="str">
        <f t="shared" ref="Q8592:Q8651" si="7990">IF(J8592=0,"-",P8592/J8592*100)</f>
        <v>-</v>
      </c>
      <c r="R8592" s="93"/>
      <c r="S8592" s="93"/>
      <c r="T8592" s="93"/>
      <c r="U8592" s="93"/>
      <c r="V8592" s="93"/>
      <c r="W8592" s="93"/>
      <c r="X8592" s="93"/>
      <c r="Y8592" s="93"/>
    </row>
    <row r="8593" spans="1:25" ht="15" customHeight="1" x14ac:dyDescent="0.25">
      <c r="A8593" s="63" t="s">
        <v>2917</v>
      </c>
      <c r="B8593" s="63" t="s">
        <v>95</v>
      </c>
      <c r="C8593" s="63" t="s">
        <v>13</v>
      </c>
      <c r="D8593" s="63" t="s">
        <v>3024</v>
      </c>
      <c r="E8593" s="65" t="s">
        <v>57</v>
      </c>
      <c r="F8593" s="65" t="s">
        <v>1</v>
      </c>
      <c r="G8593" s="65" t="s">
        <v>1</v>
      </c>
      <c r="H8593" s="65" t="s">
        <v>58</v>
      </c>
      <c r="I8593" s="31">
        <f t="shared" si="7985"/>
        <v>0</v>
      </c>
      <c r="J8593" s="31">
        <f t="shared" si="7985"/>
        <v>0</v>
      </c>
      <c r="K8593" s="31">
        <f t="shared" si="7985"/>
        <v>0</v>
      </c>
      <c r="L8593" s="31">
        <f t="shared" si="7986"/>
        <v>0</v>
      </c>
      <c r="M8593" s="31">
        <f t="shared" si="7987"/>
        <v>0</v>
      </c>
      <c r="N8593" s="31">
        <f t="shared" si="7988"/>
        <v>0</v>
      </c>
      <c r="O8593" s="31">
        <f t="shared" si="7988"/>
        <v>0</v>
      </c>
      <c r="P8593" s="31">
        <f t="shared" si="7989"/>
        <v>0</v>
      </c>
      <c r="Q8593" s="31" t="str">
        <f t="shared" si="7990"/>
        <v>-</v>
      </c>
      <c r="R8593" s="94"/>
      <c r="S8593" s="94"/>
      <c r="T8593" s="94"/>
      <c r="U8593" s="94"/>
      <c r="V8593" s="94"/>
      <c r="W8593" s="94"/>
      <c r="X8593" s="94"/>
      <c r="Y8593" s="94"/>
    </row>
    <row r="8594" spans="1:25" ht="15" customHeight="1" x14ac:dyDescent="0.25">
      <c r="A8594" s="64" t="s">
        <v>2917</v>
      </c>
      <c r="B8594" s="64" t="s">
        <v>95</v>
      </c>
      <c r="C8594" s="64" t="s">
        <v>13</v>
      </c>
      <c r="D8594" s="64" t="s">
        <v>3024</v>
      </c>
      <c r="E8594" s="20" t="s">
        <v>68</v>
      </c>
      <c r="F8594" s="64"/>
      <c r="G8594" s="53" t="s">
        <v>3026</v>
      </c>
      <c r="H8594" s="53" t="s">
        <v>67</v>
      </c>
      <c r="I8594" s="26">
        <v>0</v>
      </c>
      <c r="J8594" s="26">
        <v>0</v>
      </c>
      <c r="K8594" s="26">
        <v>0</v>
      </c>
      <c r="L8594" s="26">
        <f t="shared" si="7986"/>
        <v>0</v>
      </c>
      <c r="M8594" s="26"/>
      <c r="N8594" s="26"/>
      <c r="O8594" s="26"/>
      <c r="P8594" s="26">
        <f t="shared" si="7989"/>
        <v>0</v>
      </c>
      <c r="Q8594" s="26" t="str">
        <f t="shared" si="7990"/>
        <v>-</v>
      </c>
      <c r="R8594" s="90"/>
      <c r="S8594" s="90"/>
      <c r="T8594" s="90"/>
      <c r="U8594" s="90"/>
      <c r="V8594" s="90"/>
      <c r="W8594" s="90"/>
      <c r="X8594" s="90"/>
      <c r="Y8594" s="90"/>
    </row>
    <row r="8595" spans="1:25" ht="12" customHeight="1" x14ac:dyDescent="0.25">
      <c r="A8595" s="63" t="s">
        <v>1</v>
      </c>
      <c r="B8595" s="63" t="s">
        <v>1</v>
      </c>
      <c r="C8595" s="63" t="s">
        <v>1</v>
      </c>
      <c r="D8595" s="65" t="s">
        <v>1</v>
      </c>
      <c r="E8595" s="65" t="s">
        <v>1</v>
      </c>
      <c r="F8595" s="65" t="s">
        <v>1</v>
      </c>
      <c r="G8595" s="65" t="s">
        <v>1</v>
      </c>
      <c r="H8595" s="66" t="s">
        <v>69</v>
      </c>
      <c r="I8595" s="30">
        <f t="shared" ref="I8595:K8595" si="7991">SUM(I8596)</f>
        <v>103970</v>
      </c>
      <c r="J8595" s="30">
        <f t="shared" si="7991"/>
        <v>103970</v>
      </c>
      <c r="K8595" s="30">
        <f t="shared" si="7991"/>
        <v>43700</v>
      </c>
      <c r="L8595" s="30">
        <f t="shared" si="7986"/>
        <v>60270</v>
      </c>
      <c r="M8595" s="30">
        <f t="shared" ref="M8595" si="7992">SUM(M8596)</f>
        <v>52970</v>
      </c>
      <c r="N8595" s="30">
        <f t="shared" ref="N8595:O8595" si="7993">SUM(N8596)</f>
        <v>7300</v>
      </c>
      <c r="O8595" s="30">
        <f t="shared" si="7993"/>
        <v>0</v>
      </c>
      <c r="P8595" s="30">
        <f t="shared" si="7989"/>
        <v>103970</v>
      </c>
      <c r="Q8595" s="30">
        <f t="shared" si="7990"/>
        <v>100</v>
      </c>
      <c r="R8595" s="93"/>
      <c r="S8595" s="93"/>
      <c r="T8595" s="93"/>
      <c r="U8595" s="93"/>
      <c r="V8595" s="93"/>
      <c r="W8595" s="93"/>
      <c r="X8595" s="93"/>
      <c r="Y8595" s="93"/>
    </row>
    <row r="8596" spans="1:25" ht="15" customHeight="1" x14ac:dyDescent="0.25">
      <c r="A8596" s="63" t="s">
        <v>2917</v>
      </c>
      <c r="B8596" s="63" t="s">
        <v>95</v>
      </c>
      <c r="C8596" s="63" t="s">
        <v>13</v>
      </c>
      <c r="D8596" s="63" t="s">
        <v>3024</v>
      </c>
      <c r="E8596" s="65" t="s">
        <v>70</v>
      </c>
      <c r="F8596" s="65" t="s">
        <v>1</v>
      </c>
      <c r="G8596" s="65" t="s">
        <v>1</v>
      </c>
      <c r="H8596" s="65" t="s">
        <v>71</v>
      </c>
      <c r="I8596" s="31">
        <f t="shared" ref="I8596:K8596" si="7994">SUM(I8597:I8600)</f>
        <v>103970</v>
      </c>
      <c r="J8596" s="31">
        <f t="shared" si="7994"/>
        <v>103970</v>
      </c>
      <c r="K8596" s="31">
        <f t="shared" si="7994"/>
        <v>43700</v>
      </c>
      <c r="L8596" s="31">
        <f t="shared" si="7986"/>
        <v>60270</v>
      </c>
      <c r="M8596" s="31">
        <f t="shared" ref="M8596" si="7995">SUM(M8597:M8600)</f>
        <v>52970</v>
      </c>
      <c r="N8596" s="31">
        <f t="shared" ref="N8596:O8596" si="7996">SUM(N8597:N8600)</f>
        <v>7300</v>
      </c>
      <c r="O8596" s="31">
        <f t="shared" si="7996"/>
        <v>0</v>
      </c>
      <c r="P8596" s="31">
        <f t="shared" si="7989"/>
        <v>103970</v>
      </c>
      <c r="Q8596" s="31">
        <f t="shared" si="7990"/>
        <v>100</v>
      </c>
      <c r="R8596" s="94"/>
      <c r="S8596" s="94"/>
      <c r="T8596" s="94"/>
      <c r="U8596" s="94"/>
      <c r="V8596" s="94"/>
      <c r="W8596" s="94"/>
      <c r="X8596" s="94"/>
      <c r="Y8596" s="94"/>
    </row>
    <row r="8597" spans="1:25" ht="15" customHeight="1" x14ac:dyDescent="0.25">
      <c r="A8597" s="64" t="s">
        <v>2917</v>
      </c>
      <c r="B8597" s="64" t="s">
        <v>95</v>
      </c>
      <c r="C8597" s="64" t="s">
        <v>13</v>
      </c>
      <c r="D8597" s="64" t="s">
        <v>3024</v>
      </c>
      <c r="E8597" s="20" t="s">
        <v>74</v>
      </c>
      <c r="F8597" s="64"/>
      <c r="G8597" s="53" t="s">
        <v>3026</v>
      </c>
      <c r="H8597" s="53" t="s">
        <v>73</v>
      </c>
      <c r="I8597" s="26">
        <v>29800</v>
      </c>
      <c r="J8597" s="26">
        <v>29800</v>
      </c>
      <c r="K8597" s="26">
        <v>22500</v>
      </c>
      <c r="L8597" s="26">
        <f t="shared" si="7986"/>
        <v>7300</v>
      </c>
      <c r="M8597" s="26">
        <v>0</v>
      </c>
      <c r="N8597" s="26">
        <v>7300</v>
      </c>
      <c r="O8597" s="26">
        <v>0</v>
      </c>
      <c r="P8597" s="26">
        <f t="shared" si="7989"/>
        <v>29800</v>
      </c>
      <c r="Q8597" s="26">
        <f t="shared" si="7990"/>
        <v>100</v>
      </c>
      <c r="R8597" s="90"/>
      <c r="S8597" s="90"/>
      <c r="T8597" s="90"/>
      <c r="U8597" s="90"/>
      <c r="V8597" s="90"/>
      <c r="W8597" s="90"/>
      <c r="X8597" s="90"/>
      <c r="Y8597" s="90"/>
    </row>
    <row r="8598" spans="1:25" s="4" customFormat="1" ht="15" customHeight="1" x14ac:dyDescent="0.25">
      <c r="A8598" s="64" t="s">
        <v>2917</v>
      </c>
      <c r="B8598" s="64" t="s">
        <v>95</v>
      </c>
      <c r="C8598" s="64" t="s">
        <v>13</v>
      </c>
      <c r="D8598" s="64" t="s">
        <v>3024</v>
      </c>
      <c r="E8598" s="20" t="s">
        <v>74</v>
      </c>
      <c r="F8598" s="64" t="s">
        <v>3674</v>
      </c>
      <c r="G8598" s="53" t="s">
        <v>3026</v>
      </c>
      <c r="H8598" s="53" t="s">
        <v>3520</v>
      </c>
      <c r="I8598" s="26">
        <v>52970</v>
      </c>
      <c r="J8598" s="26">
        <v>52970</v>
      </c>
      <c r="K8598" s="26">
        <v>0</v>
      </c>
      <c r="L8598" s="26">
        <f t="shared" si="7986"/>
        <v>52970</v>
      </c>
      <c r="M8598" s="26">
        <v>52970</v>
      </c>
      <c r="N8598" s="26">
        <v>0</v>
      </c>
      <c r="O8598" s="26">
        <v>0</v>
      </c>
      <c r="P8598" s="26">
        <f t="shared" si="7989"/>
        <v>52970</v>
      </c>
      <c r="Q8598" s="26">
        <f t="shared" si="7990"/>
        <v>100</v>
      </c>
      <c r="R8598" s="90"/>
      <c r="S8598" s="90"/>
      <c r="T8598" s="90"/>
      <c r="U8598" s="90"/>
      <c r="V8598" s="90"/>
      <c r="W8598" s="90"/>
      <c r="X8598" s="90"/>
      <c r="Y8598" s="90"/>
    </row>
    <row r="8599" spans="1:25" ht="15" customHeight="1" x14ac:dyDescent="0.25">
      <c r="A8599" s="64" t="s">
        <v>2917</v>
      </c>
      <c r="B8599" s="64" t="s">
        <v>95</v>
      </c>
      <c r="C8599" s="64" t="s">
        <v>13</v>
      </c>
      <c r="D8599" s="64" t="s">
        <v>3024</v>
      </c>
      <c r="E8599" s="20" t="s">
        <v>233</v>
      </c>
      <c r="F8599" s="64"/>
      <c r="G8599" s="53" t="s">
        <v>3026</v>
      </c>
      <c r="H8599" s="53" t="s">
        <v>232</v>
      </c>
      <c r="I8599" s="26">
        <v>1200</v>
      </c>
      <c r="J8599" s="26">
        <v>1200</v>
      </c>
      <c r="K8599" s="26">
        <v>1200</v>
      </c>
      <c r="L8599" s="26">
        <f t="shared" si="7986"/>
        <v>0</v>
      </c>
      <c r="M8599" s="26">
        <v>0</v>
      </c>
      <c r="N8599" s="26">
        <v>0</v>
      </c>
      <c r="O8599" s="26">
        <v>0</v>
      </c>
      <c r="P8599" s="26">
        <f t="shared" si="7989"/>
        <v>1200</v>
      </c>
      <c r="Q8599" s="26">
        <f t="shared" si="7990"/>
        <v>100</v>
      </c>
      <c r="R8599" s="90"/>
      <c r="S8599" s="90"/>
      <c r="T8599" s="90"/>
      <c r="U8599" s="90"/>
      <c r="V8599" s="90"/>
      <c r="W8599" s="90"/>
      <c r="X8599" s="90"/>
      <c r="Y8599" s="90"/>
    </row>
    <row r="8600" spans="1:25" ht="15" customHeight="1" x14ac:dyDescent="0.25">
      <c r="A8600" s="64" t="s">
        <v>2917</v>
      </c>
      <c r="B8600" s="64" t="s">
        <v>95</v>
      </c>
      <c r="C8600" s="64" t="s">
        <v>13</v>
      </c>
      <c r="D8600" s="64" t="s">
        <v>3024</v>
      </c>
      <c r="E8600" s="20" t="s">
        <v>323</v>
      </c>
      <c r="F8600" s="64"/>
      <c r="G8600" s="53" t="s">
        <v>3026</v>
      </c>
      <c r="H8600" s="53" t="s">
        <v>322</v>
      </c>
      <c r="I8600" s="26">
        <v>20000</v>
      </c>
      <c r="J8600" s="26">
        <v>20000</v>
      </c>
      <c r="K8600" s="26">
        <v>20000</v>
      </c>
      <c r="L8600" s="26">
        <f t="shared" si="7986"/>
        <v>0</v>
      </c>
      <c r="M8600" s="26">
        <v>0</v>
      </c>
      <c r="N8600" s="26">
        <v>0</v>
      </c>
      <c r="O8600" s="26">
        <v>0</v>
      </c>
      <c r="P8600" s="26">
        <f t="shared" si="7989"/>
        <v>20000</v>
      </c>
      <c r="Q8600" s="26">
        <f t="shared" si="7990"/>
        <v>100</v>
      </c>
      <c r="R8600" s="90"/>
      <c r="S8600" s="90"/>
      <c r="T8600" s="90"/>
      <c r="U8600" s="90"/>
      <c r="V8600" s="90"/>
      <c r="W8600" s="90"/>
      <c r="X8600" s="90"/>
      <c r="Y8600" s="90"/>
    </row>
    <row r="8601" spans="1:25" ht="22.5" customHeight="1" x14ac:dyDescent="0.25">
      <c r="A8601" s="53" t="s">
        <v>1</v>
      </c>
      <c r="B8601" s="53" t="s">
        <v>1</v>
      </c>
      <c r="C8601" s="53" t="s">
        <v>1</v>
      </c>
      <c r="D8601" s="53" t="s">
        <v>1</v>
      </c>
      <c r="E8601" s="53" t="s">
        <v>1</v>
      </c>
      <c r="F8601" s="53" t="s">
        <v>1</v>
      </c>
      <c r="G8601" s="53" t="s">
        <v>1</v>
      </c>
      <c r="H8601" s="66" t="s">
        <v>3034</v>
      </c>
      <c r="I8601" s="30">
        <f t="shared" ref="I8601:K8601" si="7997">SUM(I8568,I8592,I8595)</f>
        <v>3831533</v>
      </c>
      <c r="J8601" s="30">
        <f t="shared" si="7997"/>
        <v>3753467</v>
      </c>
      <c r="K8601" s="30">
        <f t="shared" si="7997"/>
        <v>2183046</v>
      </c>
      <c r="L8601" s="30">
        <f t="shared" si="7986"/>
        <v>835867</v>
      </c>
      <c r="M8601" s="30">
        <f t="shared" ref="M8601" si="7998">SUM(M8568,M8592,M8595)</f>
        <v>261850</v>
      </c>
      <c r="N8601" s="30">
        <f t="shared" ref="N8601:O8601" si="7999">SUM(N8568,N8592,N8595)</f>
        <v>276829</v>
      </c>
      <c r="O8601" s="30">
        <f t="shared" si="7999"/>
        <v>297188</v>
      </c>
      <c r="P8601" s="30">
        <f t="shared" si="7989"/>
        <v>3018913</v>
      </c>
      <c r="Q8601" s="30">
        <f t="shared" si="7990"/>
        <v>80.429986463181905</v>
      </c>
      <c r="R8601" s="93"/>
      <c r="S8601" s="93"/>
      <c r="T8601" s="93"/>
      <c r="U8601" s="93"/>
      <c r="V8601" s="93"/>
      <c r="W8601" s="93"/>
      <c r="X8601" s="93"/>
      <c r="Y8601" s="93"/>
    </row>
    <row r="8602" spans="1:25" ht="15" customHeight="1" thickBot="1" x14ac:dyDescent="0.3">
      <c r="A8602" s="53" t="s">
        <v>1</v>
      </c>
      <c r="B8602" s="53" t="s">
        <v>1</v>
      </c>
      <c r="C8602" s="53" t="s">
        <v>1</v>
      </c>
      <c r="D8602" s="53" t="s">
        <v>1</v>
      </c>
      <c r="E8602" s="53" t="s">
        <v>1</v>
      </c>
      <c r="F8602" s="53" t="s">
        <v>1</v>
      </c>
      <c r="G8602" s="53" t="s">
        <v>1</v>
      </c>
      <c r="H8602" s="65" t="s">
        <v>76</v>
      </c>
      <c r="I8602" s="31"/>
      <c r="J8602" s="31"/>
      <c r="K8602" s="31">
        <v>0</v>
      </c>
      <c r="L8602" s="31"/>
      <c r="M8602" s="31"/>
      <c r="N8602" s="31"/>
      <c r="O8602" s="31"/>
      <c r="P8602" s="31"/>
      <c r="Q8602" s="31"/>
      <c r="R8602" s="94"/>
      <c r="S8602" s="94"/>
      <c r="T8602" s="94"/>
      <c r="U8602" s="94"/>
      <c r="V8602" s="94"/>
      <c r="W8602" s="94"/>
      <c r="X8602" s="94"/>
      <c r="Y8602" s="94"/>
    </row>
    <row r="8603" spans="1:25" ht="47.25" customHeight="1" thickBot="1" x14ac:dyDescent="0.3">
      <c r="A8603" s="110" t="s">
        <v>1</v>
      </c>
      <c r="B8603" s="110" t="s">
        <v>1</v>
      </c>
      <c r="C8603" s="110" t="s">
        <v>1</v>
      </c>
      <c r="D8603" s="110" t="s">
        <v>1</v>
      </c>
      <c r="E8603" s="110" t="s">
        <v>1</v>
      </c>
      <c r="F8603" s="110" t="s">
        <v>1</v>
      </c>
      <c r="G8603" s="110" t="s">
        <v>1</v>
      </c>
      <c r="H8603" s="28" t="s">
        <v>77</v>
      </c>
      <c r="I8603" s="109" t="s">
        <v>3984</v>
      </c>
      <c r="J8603" s="109" t="s">
        <v>11</v>
      </c>
      <c r="K8603" s="109" t="s">
        <v>3989</v>
      </c>
      <c r="L8603" s="109" t="s">
        <v>3985</v>
      </c>
      <c r="M8603" s="109" t="s">
        <v>4027</v>
      </c>
      <c r="N8603" s="109" t="s">
        <v>3988</v>
      </c>
      <c r="O8603" s="109" t="s">
        <v>3986</v>
      </c>
      <c r="P8603" s="109" t="s">
        <v>3987</v>
      </c>
      <c r="Q8603" s="109" t="s">
        <v>3695</v>
      </c>
      <c r="R8603" s="91"/>
      <c r="S8603" s="91"/>
      <c r="T8603" s="91"/>
      <c r="U8603" s="91"/>
      <c r="V8603" s="91"/>
      <c r="W8603" s="91"/>
      <c r="X8603" s="91"/>
      <c r="Y8603" s="91"/>
    </row>
    <row r="8604" spans="1:25" ht="15" customHeight="1" x14ac:dyDescent="0.25">
      <c r="A8604" s="111"/>
      <c r="B8604" s="111"/>
      <c r="C8604" s="111"/>
      <c r="D8604" s="111"/>
      <c r="E8604" s="111"/>
      <c r="F8604" s="111"/>
      <c r="G8604" s="111"/>
      <c r="H8604" s="67" t="s">
        <v>1</v>
      </c>
      <c r="I8604" s="29">
        <v>1</v>
      </c>
      <c r="J8604" s="29">
        <v>2</v>
      </c>
      <c r="K8604" s="29">
        <v>3</v>
      </c>
      <c r="L8604" s="29" t="s">
        <v>3478</v>
      </c>
      <c r="M8604" s="29">
        <v>5</v>
      </c>
      <c r="N8604" s="29">
        <v>6</v>
      </c>
      <c r="O8604" s="29">
        <v>7</v>
      </c>
      <c r="P8604" s="29" t="s">
        <v>3696</v>
      </c>
      <c r="Q8604" s="29">
        <v>9</v>
      </c>
      <c r="R8604" s="92"/>
      <c r="S8604" s="92"/>
      <c r="T8604" s="92"/>
      <c r="U8604" s="92"/>
      <c r="V8604" s="92"/>
      <c r="W8604" s="92"/>
      <c r="X8604" s="92"/>
      <c r="Y8604" s="92"/>
    </row>
    <row r="8605" spans="1:25" ht="15" customHeight="1" x14ac:dyDescent="0.25">
      <c r="A8605" s="111"/>
      <c r="B8605" s="111"/>
      <c r="C8605" s="111"/>
      <c r="D8605" s="111"/>
      <c r="E8605" s="111"/>
      <c r="F8605" s="111"/>
      <c r="G8605" s="111"/>
      <c r="H8605" s="68" t="s">
        <v>3035</v>
      </c>
      <c r="I8605" s="32">
        <f t="shared" ref="I8605:K8605" si="8000">SUM(I8601)</f>
        <v>3831533</v>
      </c>
      <c r="J8605" s="32">
        <f t="shared" si="8000"/>
        <v>3753467</v>
      </c>
      <c r="K8605" s="32">
        <f t="shared" si="8000"/>
        <v>2183046</v>
      </c>
      <c r="L8605" s="32">
        <f t="shared" si="7986"/>
        <v>835867</v>
      </c>
      <c r="M8605" s="32">
        <f t="shared" ref="M8605" si="8001">SUM(M8601)</f>
        <v>261850</v>
      </c>
      <c r="N8605" s="32">
        <f t="shared" ref="N8605:O8605" si="8002">SUM(N8601)</f>
        <v>276829</v>
      </c>
      <c r="O8605" s="32">
        <f t="shared" si="8002"/>
        <v>297188</v>
      </c>
      <c r="P8605" s="32">
        <f t="shared" si="7989"/>
        <v>3018913</v>
      </c>
      <c r="Q8605" s="32">
        <f t="shared" si="7990"/>
        <v>80.429986463181905</v>
      </c>
      <c r="R8605" s="90"/>
      <c r="S8605" s="90"/>
      <c r="T8605" s="90"/>
      <c r="U8605" s="90"/>
      <c r="V8605" s="90"/>
      <c r="W8605" s="90"/>
      <c r="X8605" s="90"/>
      <c r="Y8605" s="90"/>
    </row>
    <row r="8606" spans="1:25" ht="15" customHeight="1" x14ac:dyDescent="0.25">
      <c r="A8606" s="111"/>
      <c r="B8606" s="111"/>
      <c r="C8606" s="111"/>
      <c r="D8606" s="111"/>
      <c r="E8606" s="111"/>
      <c r="F8606" s="111"/>
      <c r="G8606" s="111"/>
      <c r="H8606" s="69" t="s">
        <v>79</v>
      </c>
      <c r="I8606" s="32">
        <f t="shared" ref="I8606:K8606" si="8003">SUM(I8605)</f>
        <v>3831533</v>
      </c>
      <c r="J8606" s="32">
        <f t="shared" si="8003"/>
        <v>3753467</v>
      </c>
      <c r="K8606" s="32">
        <f t="shared" si="8003"/>
        <v>2183046</v>
      </c>
      <c r="L8606" s="32">
        <f t="shared" si="7986"/>
        <v>835867</v>
      </c>
      <c r="M8606" s="32">
        <f t="shared" ref="M8606" si="8004">SUM(M8605)</f>
        <v>261850</v>
      </c>
      <c r="N8606" s="32">
        <f t="shared" ref="N8606:O8606" si="8005">SUM(N8605)</f>
        <v>276829</v>
      </c>
      <c r="O8606" s="32">
        <f t="shared" si="8005"/>
        <v>297188</v>
      </c>
      <c r="P8606" s="32">
        <f t="shared" si="7989"/>
        <v>3018913</v>
      </c>
      <c r="Q8606" s="32">
        <f t="shared" si="7990"/>
        <v>80.429986463181905</v>
      </c>
      <c r="R8606" s="90"/>
      <c r="S8606" s="90"/>
      <c r="T8606" s="90"/>
      <c r="U8606" s="90"/>
      <c r="V8606" s="90"/>
      <c r="W8606" s="90"/>
      <c r="X8606" s="90"/>
      <c r="Y8606" s="90"/>
    </row>
    <row r="8607" spans="1:25" ht="15" customHeight="1" x14ac:dyDescent="0.25">
      <c r="A8607" s="53" t="s">
        <v>1</v>
      </c>
      <c r="B8607" s="53" t="s">
        <v>1</v>
      </c>
      <c r="C8607" s="53" t="s">
        <v>1</v>
      </c>
      <c r="D8607" s="53" t="s">
        <v>1</v>
      </c>
      <c r="E8607" s="53" t="s">
        <v>1</v>
      </c>
      <c r="F8607" s="53" t="s">
        <v>1</v>
      </c>
      <c r="G8607" s="53" t="s">
        <v>1</v>
      </c>
      <c r="H8607" s="66" t="s">
        <v>3036</v>
      </c>
      <c r="I8607" s="30">
        <f t="shared" ref="I8607:K8607" si="8006">SUM(I8601)</f>
        <v>3831533</v>
      </c>
      <c r="J8607" s="30">
        <f t="shared" si="8006"/>
        <v>3753467</v>
      </c>
      <c r="K8607" s="30">
        <f t="shared" si="8006"/>
        <v>2183046</v>
      </c>
      <c r="L8607" s="30">
        <f t="shared" si="7986"/>
        <v>835867</v>
      </c>
      <c r="M8607" s="30">
        <f t="shared" ref="M8607" si="8007">SUM(M8601)</f>
        <v>261850</v>
      </c>
      <c r="N8607" s="30">
        <f t="shared" ref="N8607:O8607" si="8008">SUM(N8601)</f>
        <v>276829</v>
      </c>
      <c r="O8607" s="30">
        <f t="shared" si="8008"/>
        <v>297188</v>
      </c>
      <c r="P8607" s="30">
        <f t="shared" si="7989"/>
        <v>3018913</v>
      </c>
      <c r="Q8607" s="30">
        <f t="shared" si="7990"/>
        <v>80.429986463181905</v>
      </c>
      <c r="R8607" s="93"/>
      <c r="S8607" s="93"/>
      <c r="T8607" s="93"/>
      <c r="U8607" s="93"/>
      <c r="V8607" s="93"/>
      <c r="W8607" s="93"/>
      <c r="X8607" s="93"/>
      <c r="Y8607" s="93"/>
    </row>
    <row r="8608" spans="1:25" ht="15" customHeight="1" x14ac:dyDescent="0.25">
      <c r="A8608" s="53" t="s">
        <v>1</v>
      </c>
      <c r="B8608" s="53" t="s">
        <v>1</v>
      </c>
      <c r="C8608" s="53" t="s">
        <v>1</v>
      </c>
      <c r="D8608" s="53" t="s">
        <v>1</v>
      </c>
      <c r="E8608" s="53" t="s">
        <v>1</v>
      </c>
      <c r="F8608" s="53" t="s">
        <v>1</v>
      </c>
      <c r="G8608" s="53" t="s">
        <v>1</v>
      </c>
      <c r="H8608" s="65" t="s">
        <v>76</v>
      </c>
      <c r="I8608" s="31"/>
      <c r="J8608" s="31"/>
      <c r="K8608" s="31">
        <v>0</v>
      </c>
      <c r="L8608" s="31"/>
      <c r="M8608" s="31"/>
      <c r="N8608" s="31"/>
      <c r="O8608" s="31"/>
      <c r="P8608" s="31"/>
      <c r="Q8608" s="31"/>
      <c r="R8608" s="94"/>
      <c r="S8608" s="94"/>
      <c r="T8608" s="94"/>
      <c r="U8608" s="94"/>
      <c r="V8608" s="94"/>
      <c r="W8608" s="94"/>
      <c r="X8608" s="94"/>
      <c r="Y8608" s="94"/>
    </row>
    <row r="8609" spans="1:25" ht="15" customHeight="1" thickBot="1" x14ac:dyDescent="0.3">
      <c r="A8609" s="63" t="s">
        <v>2917</v>
      </c>
      <c r="B8609" s="63" t="s">
        <v>140</v>
      </c>
      <c r="C8609" s="64" t="s">
        <v>1</v>
      </c>
      <c r="D8609" s="64" t="s">
        <v>1</v>
      </c>
      <c r="E8609" s="65" t="s">
        <v>1</v>
      </c>
      <c r="F8609" s="65" t="s">
        <v>1</v>
      </c>
      <c r="G8609" s="65" t="s">
        <v>1</v>
      </c>
      <c r="H8609" s="65" t="s">
        <v>1</v>
      </c>
      <c r="I8609" s="26"/>
      <c r="J8609" s="26"/>
      <c r="K8609" s="26">
        <v>0</v>
      </c>
      <c r="L8609" s="26"/>
      <c r="M8609" s="26"/>
      <c r="N8609" s="26"/>
      <c r="O8609" s="26"/>
      <c r="P8609" s="26"/>
      <c r="Q8609" s="26"/>
      <c r="R8609" s="90"/>
      <c r="S8609" s="90"/>
      <c r="T8609" s="90"/>
      <c r="U8609" s="90"/>
      <c r="V8609" s="90"/>
      <c r="W8609" s="90"/>
      <c r="X8609" s="90"/>
      <c r="Y8609" s="90"/>
    </row>
    <row r="8610" spans="1:25" ht="45.75" customHeight="1" thickBot="1" x14ac:dyDescent="0.3">
      <c r="A8610" s="28" t="s">
        <v>4</v>
      </c>
      <c r="B8610" s="28" t="s">
        <v>5</v>
      </c>
      <c r="C8610" s="28" t="s">
        <v>6</v>
      </c>
      <c r="D8610" s="57" t="s">
        <v>1</v>
      </c>
      <c r="E8610" s="28" t="s">
        <v>7</v>
      </c>
      <c r="F8610" s="28" t="s">
        <v>8</v>
      </c>
      <c r="G8610" s="28" t="s">
        <v>9</v>
      </c>
      <c r="H8610" s="28" t="s">
        <v>10</v>
      </c>
      <c r="I8610" s="109" t="s">
        <v>3984</v>
      </c>
      <c r="J8610" s="109" t="s">
        <v>11</v>
      </c>
      <c r="K8610" s="109" t="s">
        <v>3989</v>
      </c>
      <c r="L8610" s="109" t="s">
        <v>3985</v>
      </c>
      <c r="M8610" s="109" t="s">
        <v>4027</v>
      </c>
      <c r="N8610" s="109" t="s">
        <v>3988</v>
      </c>
      <c r="O8610" s="109" t="s">
        <v>3986</v>
      </c>
      <c r="P8610" s="109" t="s">
        <v>3987</v>
      </c>
      <c r="Q8610" s="109" t="s">
        <v>3695</v>
      </c>
      <c r="R8610" s="91"/>
      <c r="S8610" s="91"/>
      <c r="T8610" s="91"/>
      <c r="U8610" s="91"/>
      <c r="V8610" s="91"/>
      <c r="W8610" s="91"/>
      <c r="X8610" s="91"/>
      <c r="Y8610" s="91"/>
    </row>
    <row r="8611" spans="1:25" ht="15" customHeight="1" x14ac:dyDescent="0.25">
      <c r="A8611" s="58" t="s">
        <v>1</v>
      </c>
      <c r="B8611" s="58" t="s">
        <v>1</v>
      </c>
      <c r="C8611" s="58" t="s">
        <v>1</v>
      </c>
      <c r="D8611" s="59" t="s">
        <v>1</v>
      </c>
      <c r="E8611" s="59" t="s">
        <v>1</v>
      </c>
      <c r="F8611" s="60" t="s">
        <v>1</v>
      </c>
      <c r="G8611" s="61" t="s">
        <v>1</v>
      </c>
      <c r="H8611" s="62" t="s">
        <v>1</v>
      </c>
      <c r="I8611" s="29">
        <v>1</v>
      </c>
      <c r="J8611" s="29">
        <v>2</v>
      </c>
      <c r="K8611" s="29">
        <v>3</v>
      </c>
      <c r="L8611" s="29" t="s">
        <v>3478</v>
      </c>
      <c r="M8611" s="29">
        <v>5</v>
      </c>
      <c r="N8611" s="29">
        <v>6</v>
      </c>
      <c r="O8611" s="29">
        <v>7</v>
      </c>
      <c r="P8611" s="29" t="s">
        <v>3696</v>
      </c>
      <c r="Q8611" s="29">
        <v>9</v>
      </c>
      <c r="R8611" s="92"/>
      <c r="S8611" s="92"/>
      <c r="T8611" s="92"/>
      <c r="U8611" s="92"/>
      <c r="V8611" s="92"/>
      <c r="W8611" s="92"/>
      <c r="X8611" s="92"/>
      <c r="Y8611" s="92"/>
    </row>
    <row r="8612" spans="1:25" ht="15" customHeight="1" x14ac:dyDescent="0.25">
      <c r="A8612" s="63" t="s">
        <v>2917</v>
      </c>
      <c r="B8612" s="63" t="s">
        <v>140</v>
      </c>
      <c r="C8612" s="64" t="s">
        <v>13</v>
      </c>
      <c r="D8612" s="64" t="s">
        <v>3037</v>
      </c>
      <c r="E8612" s="65" t="s">
        <v>1</v>
      </c>
      <c r="F8612" s="65" t="s">
        <v>1</v>
      </c>
      <c r="G8612" s="65" t="s">
        <v>1</v>
      </c>
      <c r="H8612" s="65" t="s">
        <v>3038</v>
      </c>
      <c r="I8612" s="26">
        <v>0</v>
      </c>
      <c r="J8612" s="26" t="s">
        <v>1</v>
      </c>
      <c r="K8612" s="26">
        <v>0</v>
      </c>
      <c r="L8612" s="26"/>
      <c r="M8612" s="26"/>
      <c r="N8612" s="26"/>
      <c r="O8612" s="26"/>
      <c r="P8612" s="26"/>
      <c r="Q8612" s="26"/>
      <c r="R8612" s="90"/>
      <c r="S8612" s="90"/>
      <c r="T8612" s="90"/>
      <c r="U8612" s="90"/>
      <c r="V8612" s="90"/>
      <c r="W8612" s="90"/>
      <c r="X8612" s="90"/>
      <c r="Y8612" s="90"/>
    </row>
    <row r="8613" spans="1:25" ht="22.5" customHeight="1" x14ac:dyDescent="0.25">
      <c r="A8613" s="63" t="s">
        <v>1</v>
      </c>
      <c r="B8613" s="63" t="s">
        <v>1</v>
      </c>
      <c r="C8613" s="63" t="s">
        <v>1</v>
      </c>
      <c r="D8613" s="65" t="s">
        <v>1</v>
      </c>
      <c r="E8613" s="65" t="s">
        <v>1</v>
      </c>
      <c r="F8613" s="65" t="s">
        <v>1</v>
      </c>
      <c r="G8613" s="65" t="s">
        <v>1</v>
      </c>
      <c r="H8613" s="66" t="s">
        <v>15</v>
      </c>
      <c r="I8613" s="30">
        <f t="shared" ref="I8613:K8613" si="8009">SUM(I8614,I8622,I8624)</f>
        <v>707076</v>
      </c>
      <c r="J8613" s="30">
        <f t="shared" si="8009"/>
        <v>707076</v>
      </c>
      <c r="K8613" s="30">
        <f t="shared" si="8009"/>
        <v>369927</v>
      </c>
      <c r="L8613" s="30">
        <f t="shared" si="7986"/>
        <v>162950</v>
      </c>
      <c r="M8613" s="30">
        <f t="shared" ref="M8613" si="8010">SUM(M8614,M8622,M8624)</f>
        <v>54700</v>
      </c>
      <c r="N8613" s="30">
        <f t="shared" ref="N8613:O8613" si="8011">SUM(N8614,N8622,N8624)</f>
        <v>53100</v>
      </c>
      <c r="O8613" s="30">
        <f t="shared" si="8011"/>
        <v>55150</v>
      </c>
      <c r="P8613" s="30">
        <f t="shared" si="7989"/>
        <v>532877</v>
      </c>
      <c r="Q8613" s="30">
        <f t="shared" si="7990"/>
        <v>75.363468707748524</v>
      </c>
      <c r="R8613" s="93"/>
      <c r="S8613" s="93"/>
      <c r="T8613" s="93"/>
      <c r="U8613" s="93"/>
      <c r="V8613" s="93"/>
      <c r="W8613" s="93"/>
      <c r="X8613" s="93"/>
      <c r="Y8613" s="93"/>
    </row>
    <row r="8614" spans="1:25" ht="15" customHeight="1" x14ac:dyDescent="0.25">
      <c r="A8614" s="63" t="s">
        <v>2917</v>
      </c>
      <c r="B8614" s="63" t="s">
        <v>140</v>
      </c>
      <c r="C8614" s="63" t="s">
        <v>13</v>
      </c>
      <c r="D8614" s="63" t="s">
        <v>3037</v>
      </c>
      <c r="E8614" s="65" t="s">
        <v>16</v>
      </c>
      <c r="F8614" s="65" t="s">
        <v>1</v>
      </c>
      <c r="G8614" s="65" t="s">
        <v>1</v>
      </c>
      <c r="H8614" s="65" t="s">
        <v>17</v>
      </c>
      <c r="I8614" s="31">
        <f t="shared" ref="I8614:K8614" si="8012">SUM(I8615:I8616)</f>
        <v>567967</v>
      </c>
      <c r="J8614" s="31">
        <f t="shared" si="8012"/>
        <v>567967</v>
      </c>
      <c r="K8614" s="31">
        <f t="shared" si="8012"/>
        <v>295217</v>
      </c>
      <c r="L8614" s="31">
        <f t="shared" si="7986"/>
        <v>132700</v>
      </c>
      <c r="M8614" s="31">
        <f t="shared" ref="M8614" si="8013">SUM(M8615:M8616)</f>
        <v>43700</v>
      </c>
      <c r="N8614" s="31">
        <f t="shared" ref="N8614:O8614" si="8014">SUM(N8615:N8616)</f>
        <v>43500</v>
      </c>
      <c r="O8614" s="31">
        <f t="shared" si="8014"/>
        <v>45500</v>
      </c>
      <c r="P8614" s="31">
        <f t="shared" si="7989"/>
        <v>427917</v>
      </c>
      <c r="Q8614" s="31">
        <f t="shared" si="7990"/>
        <v>75.34187725695331</v>
      </c>
      <c r="R8614" s="94"/>
      <c r="S8614" s="94"/>
      <c r="T8614" s="94"/>
      <c r="U8614" s="94"/>
      <c r="V8614" s="94"/>
      <c r="W8614" s="94"/>
      <c r="X8614" s="94"/>
      <c r="Y8614" s="94"/>
    </row>
    <row r="8615" spans="1:25" ht="15" customHeight="1" x14ac:dyDescent="0.25">
      <c r="A8615" s="64" t="s">
        <v>2917</v>
      </c>
      <c r="B8615" s="64" t="s">
        <v>140</v>
      </c>
      <c r="C8615" s="64" t="s">
        <v>13</v>
      </c>
      <c r="D8615" s="64" t="s">
        <v>3037</v>
      </c>
      <c r="E8615" s="20" t="s">
        <v>19</v>
      </c>
      <c r="F8615" s="64"/>
      <c r="G8615" s="53" t="s">
        <v>124</v>
      </c>
      <c r="H8615" s="53" t="s">
        <v>18</v>
      </c>
      <c r="I8615" s="26">
        <v>481991</v>
      </c>
      <c r="J8615" s="26">
        <v>481991</v>
      </c>
      <c r="K8615" s="26">
        <v>250000</v>
      </c>
      <c r="L8615" s="26">
        <f t="shared" si="7986"/>
        <v>116000</v>
      </c>
      <c r="M8615" s="26">
        <v>38000</v>
      </c>
      <c r="N8615" s="26">
        <v>38000</v>
      </c>
      <c r="O8615" s="26">
        <v>40000</v>
      </c>
      <c r="P8615" s="26">
        <f t="shared" si="7989"/>
        <v>366000</v>
      </c>
      <c r="Q8615" s="26">
        <f t="shared" si="7990"/>
        <v>75.935027832469899</v>
      </c>
      <c r="R8615" s="90"/>
      <c r="S8615" s="90"/>
      <c r="T8615" s="90"/>
      <c r="U8615" s="90"/>
      <c r="V8615" s="90"/>
      <c r="W8615" s="90"/>
      <c r="X8615" s="90"/>
      <c r="Y8615" s="90"/>
    </row>
    <row r="8616" spans="1:25" ht="15" customHeight="1" x14ac:dyDescent="0.25">
      <c r="A8616" s="63" t="s">
        <v>2917</v>
      </c>
      <c r="B8616" s="63" t="s">
        <v>140</v>
      </c>
      <c r="C8616" s="63" t="s">
        <v>13</v>
      </c>
      <c r="D8616" s="63" t="s">
        <v>3037</v>
      </c>
      <c r="E8616" s="63" t="s">
        <v>21</v>
      </c>
      <c r="F8616" s="64" t="s">
        <v>1</v>
      </c>
      <c r="G8616" s="53" t="s">
        <v>1</v>
      </c>
      <c r="H8616" s="65" t="s">
        <v>22</v>
      </c>
      <c r="I8616" s="31">
        <f t="shared" ref="I8616:K8616" si="8015">SUM(I8617:I8621)</f>
        <v>85976</v>
      </c>
      <c r="J8616" s="31">
        <f t="shared" si="8015"/>
        <v>85976</v>
      </c>
      <c r="K8616" s="31">
        <f t="shared" si="8015"/>
        <v>45217</v>
      </c>
      <c r="L8616" s="31">
        <f t="shared" si="7986"/>
        <v>16700</v>
      </c>
      <c r="M8616" s="31">
        <f t="shared" ref="M8616" si="8016">SUM(M8617:M8621)</f>
        <v>5700</v>
      </c>
      <c r="N8616" s="31">
        <f t="shared" ref="N8616:O8616" si="8017">SUM(N8617:N8621)</f>
        <v>5500</v>
      </c>
      <c r="O8616" s="31">
        <f t="shared" si="8017"/>
        <v>5500</v>
      </c>
      <c r="P8616" s="31">
        <f t="shared" si="7989"/>
        <v>61917</v>
      </c>
      <c r="Q8616" s="31">
        <f t="shared" si="7990"/>
        <v>72.016609286312459</v>
      </c>
      <c r="R8616" s="94"/>
      <c r="S8616" s="94"/>
      <c r="T8616" s="94"/>
      <c r="U8616" s="94"/>
      <c r="V8616" s="94"/>
      <c r="W8616" s="94"/>
      <c r="X8616" s="94"/>
      <c r="Y8616" s="94"/>
    </row>
    <row r="8617" spans="1:25" ht="15" customHeight="1" x14ac:dyDescent="0.25">
      <c r="A8617" s="64" t="s">
        <v>2917</v>
      </c>
      <c r="B8617" s="64" t="s">
        <v>140</v>
      </c>
      <c r="C8617" s="64" t="s">
        <v>13</v>
      </c>
      <c r="D8617" s="64" t="s">
        <v>3037</v>
      </c>
      <c r="E8617" s="20" t="s">
        <v>23</v>
      </c>
      <c r="F8617" s="64" t="s">
        <v>3039</v>
      </c>
      <c r="G8617" s="53" t="s">
        <v>124</v>
      </c>
      <c r="H8617" s="53" t="s">
        <v>85</v>
      </c>
      <c r="I8617" s="26">
        <v>15900</v>
      </c>
      <c r="J8617" s="26">
        <v>15900</v>
      </c>
      <c r="K8617" s="26">
        <v>8200</v>
      </c>
      <c r="L8617" s="26">
        <f t="shared" si="7986"/>
        <v>3700</v>
      </c>
      <c r="M8617" s="26">
        <v>1300</v>
      </c>
      <c r="N8617" s="26">
        <v>1200</v>
      </c>
      <c r="O8617" s="26">
        <v>1200</v>
      </c>
      <c r="P8617" s="26">
        <f t="shared" si="7989"/>
        <v>11900</v>
      </c>
      <c r="Q8617" s="26">
        <f t="shared" si="7990"/>
        <v>74.842767295597483</v>
      </c>
      <c r="R8617" s="90"/>
      <c r="S8617" s="90"/>
      <c r="T8617" s="90"/>
      <c r="U8617" s="90"/>
      <c r="V8617" s="90"/>
      <c r="W8617" s="90"/>
      <c r="X8617" s="90"/>
      <c r="Y8617" s="90"/>
    </row>
    <row r="8618" spans="1:25" ht="15" customHeight="1" x14ac:dyDescent="0.25">
      <c r="A8618" s="64" t="s">
        <v>2917</v>
      </c>
      <c r="B8618" s="64" t="s">
        <v>140</v>
      </c>
      <c r="C8618" s="64" t="s">
        <v>13</v>
      </c>
      <c r="D8618" s="64" t="s">
        <v>3037</v>
      </c>
      <c r="E8618" s="20" t="s">
        <v>23</v>
      </c>
      <c r="F8618" s="64" t="s">
        <v>3040</v>
      </c>
      <c r="G8618" s="53" t="s">
        <v>124</v>
      </c>
      <c r="H8618" s="53" t="s">
        <v>25</v>
      </c>
      <c r="I8618" s="26">
        <v>52000</v>
      </c>
      <c r="J8618" s="26">
        <v>52000</v>
      </c>
      <c r="K8618" s="26">
        <v>26000</v>
      </c>
      <c r="L8618" s="26">
        <f t="shared" si="7986"/>
        <v>13000</v>
      </c>
      <c r="M8618" s="26">
        <v>4400</v>
      </c>
      <c r="N8618" s="26">
        <v>4300</v>
      </c>
      <c r="O8618" s="26">
        <v>4300</v>
      </c>
      <c r="P8618" s="26">
        <f t="shared" si="7989"/>
        <v>39000</v>
      </c>
      <c r="Q8618" s="26">
        <f t="shared" si="7990"/>
        <v>75</v>
      </c>
      <c r="R8618" s="90"/>
      <c r="S8618" s="90"/>
      <c r="T8618" s="90"/>
      <c r="U8618" s="90"/>
      <c r="V8618" s="90"/>
      <c r="W8618" s="90"/>
      <c r="X8618" s="90"/>
      <c r="Y8618" s="90"/>
    </row>
    <row r="8619" spans="1:25" ht="15" customHeight="1" x14ac:dyDescent="0.25">
      <c r="A8619" s="64" t="s">
        <v>2917</v>
      </c>
      <c r="B8619" s="64" t="s">
        <v>140</v>
      </c>
      <c r="C8619" s="64" t="s">
        <v>13</v>
      </c>
      <c r="D8619" s="64" t="s">
        <v>3037</v>
      </c>
      <c r="E8619" s="20" t="s">
        <v>23</v>
      </c>
      <c r="F8619" s="64" t="s">
        <v>3041</v>
      </c>
      <c r="G8619" s="53" t="s">
        <v>124</v>
      </c>
      <c r="H8619" s="53" t="s">
        <v>27</v>
      </c>
      <c r="I8619" s="26">
        <v>10076</v>
      </c>
      <c r="J8619" s="26">
        <v>10076</v>
      </c>
      <c r="K8619" s="26">
        <v>9202</v>
      </c>
      <c r="L8619" s="26">
        <f t="shared" si="7986"/>
        <v>0</v>
      </c>
      <c r="M8619" s="26"/>
      <c r="N8619" s="26"/>
      <c r="O8619" s="26"/>
      <c r="P8619" s="26">
        <f t="shared" si="7989"/>
        <v>9202</v>
      </c>
      <c r="Q8619" s="26">
        <f t="shared" si="7990"/>
        <v>91.325922985311635</v>
      </c>
      <c r="R8619" s="90"/>
      <c r="S8619" s="90"/>
      <c r="T8619" s="90"/>
      <c r="U8619" s="90"/>
      <c r="V8619" s="90"/>
      <c r="W8619" s="90"/>
      <c r="X8619" s="90"/>
      <c r="Y8619" s="90"/>
    </row>
    <row r="8620" spans="1:25" ht="15" customHeight="1" x14ac:dyDescent="0.25">
      <c r="A8620" s="64" t="s">
        <v>2917</v>
      </c>
      <c r="B8620" s="64" t="s">
        <v>140</v>
      </c>
      <c r="C8620" s="64" t="s">
        <v>13</v>
      </c>
      <c r="D8620" s="64" t="s">
        <v>3037</v>
      </c>
      <c r="E8620" s="20" t="s">
        <v>23</v>
      </c>
      <c r="F8620" s="64" t="s">
        <v>3042</v>
      </c>
      <c r="G8620" s="53" t="s">
        <v>124</v>
      </c>
      <c r="H8620" s="53" t="s">
        <v>89</v>
      </c>
      <c r="I8620" s="26">
        <v>0</v>
      </c>
      <c r="J8620" s="26">
        <v>0</v>
      </c>
      <c r="K8620" s="26">
        <v>0</v>
      </c>
      <c r="L8620" s="26">
        <f t="shared" si="7986"/>
        <v>0</v>
      </c>
      <c r="M8620" s="26"/>
      <c r="N8620" s="26"/>
      <c r="O8620" s="26"/>
      <c r="P8620" s="26">
        <f t="shared" si="7989"/>
        <v>0</v>
      </c>
      <c r="Q8620" s="26" t="str">
        <f t="shared" si="7990"/>
        <v>-</v>
      </c>
      <c r="R8620" s="90"/>
      <c r="S8620" s="90"/>
      <c r="T8620" s="90"/>
      <c r="U8620" s="90"/>
      <c r="V8620" s="90"/>
      <c r="W8620" s="90"/>
      <c r="X8620" s="90"/>
      <c r="Y8620" s="90"/>
    </row>
    <row r="8621" spans="1:25" ht="15" customHeight="1" x14ac:dyDescent="0.25">
      <c r="A8621" s="64" t="s">
        <v>2917</v>
      </c>
      <c r="B8621" s="64" t="s">
        <v>140</v>
      </c>
      <c r="C8621" s="64" t="s">
        <v>13</v>
      </c>
      <c r="D8621" s="64" t="s">
        <v>3037</v>
      </c>
      <c r="E8621" s="20" t="s">
        <v>23</v>
      </c>
      <c r="F8621" s="64" t="s">
        <v>3043</v>
      </c>
      <c r="G8621" s="53" t="s">
        <v>124</v>
      </c>
      <c r="H8621" s="53" t="s">
        <v>29</v>
      </c>
      <c r="I8621" s="26">
        <v>8000</v>
      </c>
      <c r="J8621" s="26">
        <v>8000</v>
      </c>
      <c r="K8621" s="26">
        <v>1815</v>
      </c>
      <c r="L8621" s="26">
        <f t="shared" si="7986"/>
        <v>0</v>
      </c>
      <c r="M8621" s="26"/>
      <c r="N8621" s="26"/>
      <c r="O8621" s="26"/>
      <c r="P8621" s="26">
        <f t="shared" si="7989"/>
        <v>1815</v>
      </c>
      <c r="Q8621" s="26">
        <f t="shared" si="7990"/>
        <v>22.6875</v>
      </c>
      <c r="R8621" s="90"/>
      <c r="S8621" s="90"/>
      <c r="T8621" s="90"/>
      <c r="U8621" s="90"/>
      <c r="V8621" s="90"/>
      <c r="W8621" s="90"/>
      <c r="X8621" s="90"/>
      <c r="Y8621" s="90"/>
    </row>
    <row r="8622" spans="1:25" ht="15" customHeight="1" x14ac:dyDescent="0.25">
      <c r="A8622" s="63" t="s">
        <v>2917</v>
      </c>
      <c r="B8622" s="63" t="s">
        <v>140</v>
      </c>
      <c r="C8622" s="63" t="s">
        <v>13</v>
      </c>
      <c r="D8622" s="63" t="s">
        <v>3037</v>
      </c>
      <c r="E8622" s="65" t="s">
        <v>30</v>
      </c>
      <c r="F8622" s="65" t="s">
        <v>1</v>
      </c>
      <c r="G8622" s="65" t="s">
        <v>1</v>
      </c>
      <c r="H8622" s="65" t="s">
        <v>31</v>
      </c>
      <c r="I8622" s="31">
        <f t="shared" ref="I8622:K8622" si="8018">SUM(I8623)</f>
        <v>50609</v>
      </c>
      <c r="J8622" s="31">
        <f t="shared" si="8018"/>
        <v>50609</v>
      </c>
      <c r="K8622" s="31">
        <f t="shared" si="8018"/>
        <v>29350</v>
      </c>
      <c r="L8622" s="31">
        <f t="shared" si="7986"/>
        <v>9000</v>
      </c>
      <c r="M8622" s="31">
        <f t="shared" ref="M8622" si="8019">SUM(M8623)</f>
        <v>3000</v>
      </c>
      <c r="N8622" s="31">
        <f t="shared" ref="N8622:O8622" si="8020">SUM(N8623)</f>
        <v>3000</v>
      </c>
      <c r="O8622" s="31">
        <f t="shared" si="8020"/>
        <v>3000</v>
      </c>
      <c r="P8622" s="31">
        <f t="shared" si="7989"/>
        <v>38350</v>
      </c>
      <c r="Q8622" s="31">
        <f t="shared" si="7990"/>
        <v>75.777035705111743</v>
      </c>
      <c r="R8622" s="94"/>
      <c r="S8622" s="94"/>
      <c r="T8622" s="94"/>
      <c r="U8622" s="94"/>
      <c r="V8622" s="94"/>
      <c r="W8622" s="94"/>
      <c r="X8622" s="94"/>
      <c r="Y8622" s="94"/>
    </row>
    <row r="8623" spans="1:25" ht="15" customHeight="1" x14ac:dyDescent="0.25">
      <c r="A8623" s="64" t="s">
        <v>2917</v>
      </c>
      <c r="B8623" s="64" t="s">
        <v>140</v>
      </c>
      <c r="C8623" s="64" t="s">
        <v>13</v>
      </c>
      <c r="D8623" s="64" t="s">
        <v>3037</v>
      </c>
      <c r="E8623" s="20" t="s">
        <v>33</v>
      </c>
      <c r="F8623" s="64"/>
      <c r="G8623" s="53" t="s">
        <v>124</v>
      </c>
      <c r="H8623" s="53" t="s">
        <v>32</v>
      </c>
      <c r="I8623" s="26">
        <v>50609</v>
      </c>
      <c r="J8623" s="26">
        <v>50609</v>
      </c>
      <c r="K8623" s="26">
        <v>29350</v>
      </c>
      <c r="L8623" s="26">
        <f t="shared" si="7986"/>
        <v>9000</v>
      </c>
      <c r="M8623" s="26">
        <v>3000</v>
      </c>
      <c r="N8623" s="26">
        <v>3000</v>
      </c>
      <c r="O8623" s="26">
        <v>3000</v>
      </c>
      <c r="P8623" s="26">
        <f t="shared" si="7989"/>
        <v>38350</v>
      </c>
      <c r="Q8623" s="26">
        <f t="shared" si="7990"/>
        <v>75.777035705111743</v>
      </c>
      <c r="R8623" s="90"/>
      <c r="S8623" s="90"/>
      <c r="T8623" s="90"/>
      <c r="U8623" s="90"/>
      <c r="V8623" s="90"/>
      <c r="W8623" s="90"/>
      <c r="X8623" s="90"/>
      <c r="Y8623" s="90"/>
    </row>
    <row r="8624" spans="1:25" ht="15" customHeight="1" x14ac:dyDescent="0.25">
      <c r="A8624" s="63" t="s">
        <v>2917</v>
      </c>
      <c r="B8624" s="63" t="s">
        <v>140</v>
      </c>
      <c r="C8624" s="63" t="s">
        <v>13</v>
      </c>
      <c r="D8624" s="63" t="s">
        <v>3037</v>
      </c>
      <c r="E8624" s="65" t="s">
        <v>34</v>
      </c>
      <c r="F8624" s="65" t="s">
        <v>1</v>
      </c>
      <c r="G8624" s="65" t="s">
        <v>1</v>
      </c>
      <c r="H8624" s="65" t="s">
        <v>35</v>
      </c>
      <c r="I8624" s="31">
        <f t="shared" ref="I8624:K8624" si="8021">SUM(I8625:I8633)</f>
        <v>88500</v>
      </c>
      <c r="J8624" s="31">
        <f t="shared" si="8021"/>
        <v>88500</v>
      </c>
      <c r="K8624" s="31">
        <f t="shared" si="8021"/>
        <v>45360</v>
      </c>
      <c r="L8624" s="31">
        <f t="shared" si="7986"/>
        <v>21250</v>
      </c>
      <c r="M8624" s="31">
        <f t="shared" ref="M8624" si="8022">SUM(M8625:M8633)</f>
        <v>8000</v>
      </c>
      <c r="N8624" s="31">
        <f t="shared" ref="N8624:O8624" si="8023">SUM(N8625:N8633)</f>
        <v>6600</v>
      </c>
      <c r="O8624" s="31">
        <f t="shared" si="8023"/>
        <v>6650</v>
      </c>
      <c r="P8624" s="31">
        <f t="shared" si="7989"/>
        <v>66610</v>
      </c>
      <c r="Q8624" s="31">
        <f t="shared" si="7990"/>
        <v>75.265536723163834</v>
      </c>
      <c r="R8624" s="94"/>
      <c r="S8624" s="94"/>
      <c r="T8624" s="94"/>
      <c r="U8624" s="94"/>
      <c r="V8624" s="94"/>
      <c r="W8624" s="94"/>
      <c r="X8624" s="94"/>
      <c r="Y8624" s="94"/>
    </row>
    <row r="8625" spans="1:25" ht="15" customHeight="1" x14ac:dyDescent="0.25">
      <c r="A8625" s="64" t="s">
        <v>2917</v>
      </c>
      <c r="B8625" s="64" t="s">
        <v>140</v>
      </c>
      <c r="C8625" s="64" t="s">
        <v>13</v>
      </c>
      <c r="D8625" s="64" t="s">
        <v>3037</v>
      </c>
      <c r="E8625" s="20" t="s">
        <v>38</v>
      </c>
      <c r="F8625" s="64"/>
      <c r="G8625" s="53" t="s">
        <v>124</v>
      </c>
      <c r="H8625" s="53" t="s">
        <v>37</v>
      </c>
      <c r="I8625" s="26">
        <v>2000</v>
      </c>
      <c r="J8625" s="26">
        <v>2000</v>
      </c>
      <c r="K8625" s="26">
        <v>1000</v>
      </c>
      <c r="L8625" s="26">
        <f t="shared" si="7986"/>
        <v>500</v>
      </c>
      <c r="M8625" s="26">
        <v>200</v>
      </c>
      <c r="N8625" s="26">
        <v>200</v>
      </c>
      <c r="O8625" s="26">
        <v>100</v>
      </c>
      <c r="P8625" s="26">
        <f t="shared" si="7989"/>
        <v>1500</v>
      </c>
      <c r="Q8625" s="26">
        <f t="shared" si="7990"/>
        <v>75</v>
      </c>
      <c r="R8625" s="90"/>
      <c r="S8625" s="90"/>
      <c r="T8625" s="90"/>
      <c r="U8625" s="90"/>
      <c r="V8625" s="90"/>
      <c r="W8625" s="90"/>
      <c r="X8625" s="90"/>
      <c r="Y8625" s="90"/>
    </row>
    <row r="8626" spans="1:25" ht="15" customHeight="1" x14ac:dyDescent="0.25">
      <c r="A8626" s="64" t="s">
        <v>2917</v>
      </c>
      <c r="B8626" s="64" t="s">
        <v>140</v>
      </c>
      <c r="C8626" s="64" t="s">
        <v>13</v>
      </c>
      <c r="D8626" s="64" t="s">
        <v>3037</v>
      </c>
      <c r="E8626" s="20" t="s">
        <v>298</v>
      </c>
      <c r="F8626" s="64"/>
      <c r="G8626" s="53" t="s">
        <v>124</v>
      </c>
      <c r="H8626" s="53" t="s">
        <v>297</v>
      </c>
      <c r="I8626" s="26">
        <v>7000</v>
      </c>
      <c r="J8626" s="26">
        <v>7000</v>
      </c>
      <c r="K8626" s="26">
        <v>3500</v>
      </c>
      <c r="L8626" s="26">
        <f t="shared" si="7986"/>
        <v>1750</v>
      </c>
      <c r="M8626" s="26">
        <v>500</v>
      </c>
      <c r="N8626" s="26">
        <v>500</v>
      </c>
      <c r="O8626" s="26">
        <v>750</v>
      </c>
      <c r="P8626" s="26">
        <f t="shared" si="7989"/>
        <v>5250</v>
      </c>
      <c r="Q8626" s="26">
        <f t="shared" si="7990"/>
        <v>75</v>
      </c>
      <c r="R8626" s="90"/>
      <c r="S8626" s="90"/>
      <c r="T8626" s="90"/>
      <c r="U8626" s="90"/>
      <c r="V8626" s="90"/>
      <c r="W8626" s="90"/>
      <c r="X8626" s="90"/>
      <c r="Y8626" s="90"/>
    </row>
    <row r="8627" spans="1:25" ht="15" customHeight="1" x14ac:dyDescent="0.25">
      <c r="A8627" s="64" t="s">
        <v>2917</v>
      </c>
      <c r="B8627" s="64" t="s">
        <v>140</v>
      </c>
      <c r="C8627" s="64" t="s">
        <v>13</v>
      </c>
      <c r="D8627" s="64" t="s">
        <v>3037</v>
      </c>
      <c r="E8627" s="20" t="s">
        <v>301</v>
      </c>
      <c r="F8627" s="64"/>
      <c r="G8627" s="53" t="s">
        <v>124</v>
      </c>
      <c r="H8627" s="53" t="s">
        <v>300</v>
      </c>
      <c r="I8627" s="26">
        <v>4900</v>
      </c>
      <c r="J8627" s="26">
        <v>4900</v>
      </c>
      <c r="K8627" s="26">
        <v>3500</v>
      </c>
      <c r="L8627" s="26">
        <f t="shared" si="7986"/>
        <v>200</v>
      </c>
      <c r="M8627" s="26">
        <v>100</v>
      </c>
      <c r="N8627" s="26">
        <v>50</v>
      </c>
      <c r="O8627" s="26">
        <v>50</v>
      </c>
      <c r="P8627" s="26">
        <f t="shared" si="7989"/>
        <v>3700</v>
      </c>
      <c r="Q8627" s="26">
        <f t="shared" si="7990"/>
        <v>75.510204081632651</v>
      </c>
      <c r="R8627" s="90"/>
      <c r="S8627" s="90"/>
      <c r="T8627" s="90"/>
      <c r="U8627" s="90"/>
      <c r="V8627" s="90"/>
      <c r="W8627" s="90"/>
      <c r="X8627" s="90"/>
      <c r="Y8627" s="90"/>
    </row>
    <row r="8628" spans="1:25" ht="15" customHeight="1" x14ac:dyDescent="0.25">
      <c r="A8628" s="64" t="s">
        <v>2917</v>
      </c>
      <c r="B8628" s="64" t="s">
        <v>140</v>
      </c>
      <c r="C8628" s="64" t="s">
        <v>13</v>
      </c>
      <c r="D8628" s="64" t="s">
        <v>3037</v>
      </c>
      <c r="E8628" s="20" t="s">
        <v>218</v>
      </c>
      <c r="F8628" s="64"/>
      <c r="G8628" s="53" t="s">
        <v>124</v>
      </c>
      <c r="H8628" s="53" t="s">
        <v>217</v>
      </c>
      <c r="I8628" s="26">
        <v>4500</v>
      </c>
      <c r="J8628" s="26">
        <v>4500</v>
      </c>
      <c r="K8628" s="26">
        <v>2250</v>
      </c>
      <c r="L8628" s="26">
        <f t="shared" si="7986"/>
        <v>1125</v>
      </c>
      <c r="M8628" s="26">
        <v>400</v>
      </c>
      <c r="N8628" s="26">
        <v>400</v>
      </c>
      <c r="O8628" s="26">
        <v>325</v>
      </c>
      <c r="P8628" s="26">
        <f t="shared" si="7989"/>
        <v>3375</v>
      </c>
      <c r="Q8628" s="26">
        <f t="shared" si="7990"/>
        <v>75</v>
      </c>
      <c r="R8628" s="90"/>
      <c r="S8628" s="90"/>
      <c r="T8628" s="90"/>
      <c r="U8628" s="90"/>
      <c r="V8628" s="90"/>
      <c r="W8628" s="90"/>
      <c r="X8628" s="90"/>
      <c r="Y8628" s="90"/>
    </row>
    <row r="8629" spans="1:25" ht="15" customHeight="1" x14ac:dyDescent="0.25">
      <c r="A8629" s="64" t="s">
        <v>2917</v>
      </c>
      <c r="B8629" s="64" t="s">
        <v>140</v>
      </c>
      <c r="C8629" s="64" t="s">
        <v>13</v>
      </c>
      <c r="D8629" s="64" t="s">
        <v>3037</v>
      </c>
      <c r="E8629" s="20" t="s">
        <v>303</v>
      </c>
      <c r="F8629" s="64"/>
      <c r="G8629" s="53" t="s">
        <v>124</v>
      </c>
      <c r="H8629" s="53" t="s">
        <v>302</v>
      </c>
      <c r="I8629" s="26">
        <v>3000</v>
      </c>
      <c r="J8629" s="26">
        <v>3000</v>
      </c>
      <c r="K8629" s="26">
        <v>2000</v>
      </c>
      <c r="L8629" s="26">
        <f t="shared" si="7986"/>
        <v>400</v>
      </c>
      <c r="M8629" s="26">
        <v>200</v>
      </c>
      <c r="N8629" s="26">
        <v>100</v>
      </c>
      <c r="O8629" s="26">
        <v>100</v>
      </c>
      <c r="P8629" s="26">
        <f t="shared" si="7989"/>
        <v>2400</v>
      </c>
      <c r="Q8629" s="26">
        <f t="shared" si="7990"/>
        <v>80</v>
      </c>
      <c r="R8629" s="90"/>
      <c r="S8629" s="90"/>
      <c r="T8629" s="90"/>
      <c r="U8629" s="90"/>
      <c r="V8629" s="90"/>
      <c r="W8629" s="90"/>
      <c r="X8629" s="90"/>
      <c r="Y8629" s="90"/>
    </row>
    <row r="8630" spans="1:25" ht="15" customHeight="1" x14ac:dyDescent="0.25">
      <c r="A8630" s="64" t="s">
        <v>2917</v>
      </c>
      <c r="B8630" s="64" t="s">
        <v>140</v>
      </c>
      <c r="C8630" s="64" t="s">
        <v>13</v>
      </c>
      <c r="D8630" s="64" t="s">
        <v>3037</v>
      </c>
      <c r="E8630" s="20" t="s">
        <v>305</v>
      </c>
      <c r="F8630" s="64"/>
      <c r="G8630" s="53" t="s">
        <v>124</v>
      </c>
      <c r="H8630" s="53" t="s">
        <v>304</v>
      </c>
      <c r="I8630" s="26">
        <v>24000</v>
      </c>
      <c r="J8630" s="26">
        <v>24000</v>
      </c>
      <c r="K8630" s="26">
        <v>12000</v>
      </c>
      <c r="L8630" s="26">
        <f t="shared" si="7986"/>
        <v>6000</v>
      </c>
      <c r="M8630" s="26">
        <v>2000</v>
      </c>
      <c r="N8630" s="26">
        <v>2000</v>
      </c>
      <c r="O8630" s="26">
        <v>2000</v>
      </c>
      <c r="P8630" s="26">
        <f t="shared" si="7989"/>
        <v>18000</v>
      </c>
      <c r="Q8630" s="26">
        <f t="shared" si="7990"/>
        <v>75</v>
      </c>
      <c r="R8630" s="90"/>
      <c r="S8630" s="90"/>
      <c r="T8630" s="90"/>
      <c r="U8630" s="90"/>
      <c r="V8630" s="90"/>
      <c r="W8630" s="90"/>
      <c r="X8630" s="90"/>
      <c r="Y8630" s="90"/>
    </row>
    <row r="8631" spans="1:25" ht="15" customHeight="1" x14ac:dyDescent="0.25">
      <c r="A8631" s="64" t="s">
        <v>2917</v>
      </c>
      <c r="B8631" s="64" t="s">
        <v>140</v>
      </c>
      <c r="C8631" s="64" t="s">
        <v>13</v>
      </c>
      <c r="D8631" s="64" t="s">
        <v>3037</v>
      </c>
      <c r="E8631" s="20" t="s">
        <v>308</v>
      </c>
      <c r="F8631" s="64"/>
      <c r="G8631" s="53" t="s">
        <v>124</v>
      </c>
      <c r="H8631" s="53" t="s">
        <v>307</v>
      </c>
      <c r="I8631" s="26">
        <v>2500</v>
      </c>
      <c r="J8631" s="26">
        <v>2500</v>
      </c>
      <c r="K8631" s="26">
        <v>1250</v>
      </c>
      <c r="L8631" s="26">
        <f t="shared" si="7986"/>
        <v>650</v>
      </c>
      <c r="M8631" s="26">
        <v>250</v>
      </c>
      <c r="N8631" s="26">
        <v>200</v>
      </c>
      <c r="O8631" s="26">
        <v>200</v>
      </c>
      <c r="P8631" s="26">
        <f t="shared" si="7989"/>
        <v>1900</v>
      </c>
      <c r="Q8631" s="26">
        <f t="shared" si="7990"/>
        <v>76</v>
      </c>
      <c r="R8631" s="90"/>
      <c r="S8631" s="90"/>
      <c r="T8631" s="90"/>
      <c r="U8631" s="90"/>
      <c r="V8631" s="90"/>
      <c r="W8631" s="90"/>
      <c r="X8631" s="90"/>
      <c r="Y8631" s="90"/>
    </row>
    <row r="8632" spans="1:25" ht="15" customHeight="1" x14ac:dyDescent="0.25">
      <c r="A8632" s="64" t="s">
        <v>2917</v>
      </c>
      <c r="B8632" s="64" t="s">
        <v>140</v>
      </c>
      <c r="C8632" s="64" t="s">
        <v>13</v>
      </c>
      <c r="D8632" s="64" t="s">
        <v>3037</v>
      </c>
      <c r="E8632" s="20" t="s">
        <v>311</v>
      </c>
      <c r="F8632" s="64"/>
      <c r="G8632" s="53" t="s">
        <v>124</v>
      </c>
      <c r="H8632" s="53" t="s">
        <v>310</v>
      </c>
      <c r="I8632" s="26">
        <v>2100</v>
      </c>
      <c r="J8632" s="26">
        <v>2100</v>
      </c>
      <c r="K8632" s="26">
        <v>1160</v>
      </c>
      <c r="L8632" s="26">
        <f t="shared" si="7986"/>
        <v>425</v>
      </c>
      <c r="M8632" s="26">
        <v>150</v>
      </c>
      <c r="N8632" s="26">
        <v>150</v>
      </c>
      <c r="O8632" s="26">
        <v>125</v>
      </c>
      <c r="P8632" s="26">
        <f t="shared" si="7989"/>
        <v>1585</v>
      </c>
      <c r="Q8632" s="26">
        <f t="shared" si="7990"/>
        <v>75.476190476190482</v>
      </c>
      <c r="R8632" s="90"/>
      <c r="S8632" s="90"/>
      <c r="T8632" s="90"/>
      <c r="U8632" s="90"/>
      <c r="V8632" s="90"/>
      <c r="W8632" s="90"/>
      <c r="X8632" s="90"/>
      <c r="Y8632" s="90"/>
    </row>
    <row r="8633" spans="1:25" ht="15" customHeight="1" x14ac:dyDescent="0.25">
      <c r="A8633" s="63" t="s">
        <v>2917</v>
      </c>
      <c r="B8633" s="63" t="s">
        <v>140</v>
      </c>
      <c r="C8633" s="63" t="s">
        <v>13</v>
      </c>
      <c r="D8633" s="63" t="s">
        <v>3037</v>
      </c>
      <c r="E8633" s="63" t="s">
        <v>39</v>
      </c>
      <c r="F8633" s="64" t="s">
        <v>1</v>
      </c>
      <c r="G8633" s="53" t="s">
        <v>1</v>
      </c>
      <c r="H8633" s="65" t="s">
        <v>40</v>
      </c>
      <c r="I8633" s="31">
        <f t="shared" ref="I8633:K8633" si="8024">SUM(I8634:I8636)</f>
        <v>38500</v>
      </c>
      <c r="J8633" s="31">
        <f t="shared" si="8024"/>
        <v>38500</v>
      </c>
      <c r="K8633" s="31">
        <f t="shared" si="8024"/>
        <v>18700</v>
      </c>
      <c r="L8633" s="31">
        <f t="shared" si="7986"/>
        <v>10200</v>
      </c>
      <c r="M8633" s="31">
        <f t="shared" ref="M8633" si="8025">SUM(M8634:M8636)</f>
        <v>4200</v>
      </c>
      <c r="N8633" s="31">
        <f t="shared" ref="N8633:O8633" si="8026">SUM(N8634:N8636)</f>
        <v>3000</v>
      </c>
      <c r="O8633" s="31">
        <f t="shared" si="8026"/>
        <v>3000</v>
      </c>
      <c r="P8633" s="31">
        <f t="shared" si="7989"/>
        <v>28900</v>
      </c>
      <c r="Q8633" s="31">
        <f t="shared" si="7990"/>
        <v>75.064935064935071</v>
      </c>
      <c r="R8633" s="94"/>
      <c r="S8633" s="94"/>
      <c r="T8633" s="94"/>
      <c r="U8633" s="94"/>
      <c r="V8633" s="94"/>
      <c r="W8633" s="94"/>
      <c r="X8633" s="94"/>
      <c r="Y8633" s="94"/>
    </row>
    <row r="8634" spans="1:25" ht="15" customHeight="1" x14ac:dyDescent="0.25">
      <c r="A8634" s="64" t="s">
        <v>2917</v>
      </c>
      <c r="B8634" s="64" t="s">
        <v>140</v>
      </c>
      <c r="C8634" s="64" t="s">
        <v>13</v>
      </c>
      <c r="D8634" s="64" t="s">
        <v>3037</v>
      </c>
      <c r="E8634" s="20" t="s">
        <v>41</v>
      </c>
      <c r="F8634" s="64"/>
      <c r="G8634" s="53" t="s">
        <v>124</v>
      </c>
      <c r="H8634" s="53" t="s">
        <v>40</v>
      </c>
      <c r="I8634" s="26">
        <v>36000</v>
      </c>
      <c r="J8634" s="26">
        <v>36000</v>
      </c>
      <c r="K8634" s="26">
        <v>17500</v>
      </c>
      <c r="L8634" s="26">
        <f t="shared" si="7986"/>
        <v>9600</v>
      </c>
      <c r="M8634" s="26">
        <v>4000</v>
      </c>
      <c r="N8634" s="26">
        <v>2800</v>
      </c>
      <c r="O8634" s="26">
        <v>2800</v>
      </c>
      <c r="P8634" s="26">
        <f t="shared" si="7989"/>
        <v>27100</v>
      </c>
      <c r="Q8634" s="26">
        <f t="shared" si="7990"/>
        <v>75.277777777777771</v>
      </c>
      <c r="R8634" s="90"/>
      <c r="S8634" s="90"/>
      <c r="T8634" s="90"/>
      <c r="U8634" s="90"/>
      <c r="V8634" s="90"/>
      <c r="W8634" s="90"/>
      <c r="X8634" s="90"/>
      <c r="Y8634" s="90"/>
    </row>
    <row r="8635" spans="1:25" ht="15" customHeight="1" x14ac:dyDescent="0.25">
      <c r="A8635" s="64" t="s">
        <v>2917</v>
      </c>
      <c r="B8635" s="64" t="s">
        <v>140</v>
      </c>
      <c r="C8635" s="64" t="s">
        <v>13</v>
      </c>
      <c r="D8635" s="64" t="s">
        <v>3037</v>
      </c>
      <c r="E8635" s="20" t="s">
        <v>41</v>
      </c>
      <c r="F8635" s="64" t="s">
        <v>3044</v>
      </c>
      <c r="G8635" s="53" t="s">
        <v>124</v>
      </c>
      <c r="H8635" s="53" t="s">
        <v>49</v>
      </c>
      <c r="I8635" s="26">
        <v>2400</v>
      </c>
      <c r="J8635" s="26">
        <v>2400</v>
      </c>
      <c r="K8635" s="26">
        <v>1200</v>
      </c>
      <c r="L8635" s="26">
        <f t="shared" si="7986"/>
        <v>600</v>
      </c>
      <c r="M8635" s="26">
        <v>200</v>
      </c>
      <c r="N8635" s="26">
        <v>200</v>
      </c>
      <c r="O8635" s="26">
        <v>200</v>
      </c>
      <c r="P8635" s="26">
        <f t="shared" si="7989"/>
        <v>1800</v>
      </c>
      <c r="Q8635" s="26">
        <f t="shared" si="7990"/>
        <v>75</v>
      </c>
      <c r="R8635" s="90"/>
      <c r="S8635" s="90"/>
      <c r="T8635" s="90"/>
      <c r="U8635" s="90"/>
      <c r="V8635" s="90"/>
      <c r="W8635" s="90"/>
      <c r="X8635" s="90"/>
      <c r="Y8635" s="90"/>
    </row>
    <row r="8636" spans="1:25" ht="22.5" customHeight="1" x14ac:dyDescent="0.25">
      <c r="A8636" s="64" t="s">
        <v>2917</v>
      </c>
      <c r="B8636" s="64" t="s">
        <v>140</v>
      </c>
      <c r="C8636" s="64" t="s">
        <v>13</v>
      </c>
      <c r="D8636" s="64" t="s">
        <v>3037</v>
      </c>
      <c r="E8636" s="20" t="s">
        <v>41</v>
      </c>
      <c r="F8636" s="64" t="s">
        <v>3045</v>
      </c>
      <c r="G8636" s="53" t="s">
        <v>124</v>
      </c>
      <c r="H8636" s="53" t="s">
        <v>55</v>
      </c>
      <c r="I8636" s="26">
        <v>100</v>
      </c>
      <c r="J8636" s="26">
        <v>100</v>
      </c>
      <c r="K8636" s="26">
        <v>0</v>
      </c>
      <c r="L8636" s="26">
        <f t="shared" si="7986"/>
        <v>0</v>
      </c>
      <c r="M8636" s="26"/>
      <c r="N8636" s="26"/>
      <c r="O8636" s="26"/>
      <c r="P8636" s="26">
        <f t="shared" si="7989"/>
        <v>0</v>
      </c>
      <c r="Q8636" s="26">
        <f t="shared" si="7990"/>
        <v>0</v>
      </c>
      <c r="R8636" s="90"/>
      <c r="S8636" s="90"/>
      <c r="T8636" s="90"/>
      <c r="U8636" s="90"/>
      <c r="V8636" s="90"/>
      <c r="W8636" s="90"/>
      <c r="X8636" s="90"/>
      <c r="Y8636" s="90"/>
    </row>
    <row r="8637" spans="1:25" ht="15" customHeight="1" x14ac:dyDescent="0.25">
      <c r="A8637" s="63" t="s">
        <v>1</v>
      </c>
      <c r="B8637" s="63" t="s">
        <v>1</v>
      </c>
      <c r="C8637" s="63" t="s">
        <v>1</v>
      </c>
      <c r="D8637" s="65" t="s">
        <v>1</v>
      </c>
      <c r="E8637" s="65" t="s">
        <v>1</v>
      </c>
      <c r="F8637" s="65" t="s">
        <v>1</v>
      </c>
      <c r="G8637" s="65" t="s">
        <v>1</v>
      </c>
      <c r="H8637" s="66" t="s">
        <v>56</v>
      </c>
      <c r="I8637" s="30">
        <f t="shared" ref="I8637:K8638" si="8027">SUM(I8638)</f>
        <v>200</v>
      </c>
      <c r="J8637" s="30">
        <f t="shared" si="8027"/>
        <v>200</v>
      </c>
      <c r="K8637" s="30">
        <f t="shared" si="8027"/>
        <v>0</v>
      </c>
      <c r="L8637" s="30">
        <f t="shared" si="7986"/>
        <v>0</v>
      </c>
      <c r="M8637" s="30">
        <f t="shared" ref="M8637:M8638" si="8028">SUM(M8638)</f>
        <v>0</v>
      </c>
      <c r="N8637" s="30">
        <f t="shared" ref="N8637:O8638" si="8029">SUM(N8638)</f>
        <v>0</v>
      </c>
      <c r="O8637" s="30">
        <f t="shared" si="8029"/>
        <v>0</v>
      </c>
      <c r="P8637" s="30">
        <f t="shared" si="7989"/>
        <v>0</v>
      </c>
      <c r="Q8637" s="30">
        <f t="shared" si="7990"/>
        <v>0</v>
      </c>
      <c r="R8637" s="93"/>
      <c r="S8637" s="93"/>
      <c r="T8637" s="93"/>
      <c r="U8637" s="93"/>
      <c r="V8637" s="93"/>
      <c r="W8637" s="93"/>
      <c r="X8637" s="93"/>
      <c r="Y8637" s="93"/>
    </row>
    <row r="8638" spans="1:25" ht="15" customHeight="1" x14ac:dyDescent="0.25">
      <c r="A8638" s="63" t="s">
        <v>2917</v>
      </c>
      <c r="B8638" s="63" t="s">
        <v>140</v>
      </c>
      <c r="C8638" s="63" t="s">
        <v>13</v>
      </c>
      <c r="D8638" s="63" t="s">
        <v>3037</v>
      </c>
      <c r="E8638" s="65" t="s">
        <v>57</v>
      </c>
      <c r="F8638" s="65" t="s">
        <v>1</v>
      </c>
      <c r="G8638" s="65" t="s">
        <v>1</v>
      </c>
      <c r="H8638" s="65" t="s">
        <v>58</v>
      </c>
      <c r="I8638" s="31">
        <f t="shared" si="8027"/>
        <v>200</v>
      </c>
      <c r="J8638" s="31">
        <f t="shared" si="8027"/>
        <v>200</v>
      </c>
      <c r="K8638" s="31">
        <f t="shared" si="8027"/>
        <v>0</v>
      </c>
      <c r="L8638" s="31">
        <f t="shared" si="7986"/>
        <v>0</v>
      </c>
      <c r="M8638" s="31">
        <f t="shared" si="8028"/>
        <v>0</v>
      </c>
      <c r="N8638" s="31">
        <f t="shared" si="8029"/>
        <v>0</v>
      </c>
      <c r="O8638" s="31">
        <f t="shared" si="8029"/>
        <v>0</v>
      </c>
      <c r="P8638" s="31">
        <f t="shared" si="7989"/>
        <v>0</v>
      </c>
      <c r="Q8638" s="31">
        <f t="shared" si="7990"/>
        <v>0</v>
      </c>
      <c r="R8638" s="94"/>
      <c r="S8638" s="94"/>
      <c r="T8638" s="94"/>
      <c r="U8638" s="94"/>
      <c r="V8638" s="94"/>
      <c r="W8638" s="94"/>
      <c r="X8638" s="94"/>
      <c r="Y8638" s="94"/>
    </row>
    <row r="8639" spans="1:25" ht="15" customHeight="1" x14ac:dyDescent="0.25">
      <c r="A8639" s="63" t="s">
        <v>2917</v>
      </c>
      <c r="B8639" s="63" t="s">
        <v>140</v>
      </c>
      <c r="C8639" s="63" t="s">
        <v>13</v>
      </c>
      <c r="D8639" s="63" t="s">
        <v>3037</v>
      </c>
      <c r="E8639" s="63" t="s">
        <v>66</v>
      </c>
      <c r="F8639" s="64" t="s">
        <v>1</v>
      </c>
      <c r="G8639" s="53" t="s">
        <v>1</v>
      </c>
      <c r="H8639" s="65" t="s">
        <v>67</v>
      </c>
      <c r="I8639" s="31">
        <f t="shared" ref="I8639:K8639" si="8030">SUM(I8640:I8641)</f>
        <v>200</v>
      </c>
      <c r="J8639" s="31">
        <f t="shared" si="8030"/>
        <v>200</v>
      </c>
      <c r="K8639" s="31">
        <f t="shared" si="8030"/>
        <v>0</v>
      </c>
      <c r="L8639" s="31">
        <f t="shared" si="7986"/>
        <v>0</v>
      </c>
      <c r="M8639" s="31">
        <f t="shared" ref="M8639" si="8031">SUM(M8640:M8641)</f>
        <v>0</v>
      </c>
      <c r="N8639" s="31">
        <f t="shared" ref="N8639:O8639" si="8032">SUM(N8640:N8641)</f>
        <v>0</v>
      </c>
      <c r="O8639" s="31">
        <f t="shared" si="8032"/>
        <v>0</v>
      </c>
      <c r="P8639" s="31">
        <f t="shared" si="7989"/>
        <v>0</v>
      </c>
      <c r="Q8639" s="31">
        <f t="shared" si="7990"/>
        <v>0</v>
      </c>
      <c r="R8639" s="94"/>
      <c r="S8639" s="94"/>
      <c r="T8639" s="94"/>
      <c r="U8639" s="94"/>
      <c r="V8639" s="94"/>
      <c r="W8639" s="94"/>
      <c r="X8639" s="94"/>
      <c r="Y8639" s="94"/>
    </row>
    <row r="8640" spans="1:25" ht="15" customHeight="1" x14ac:dyDescent="0.25">
      <c r="A8640" s="64" t="s">
        <v>2917</v>
      </c>
      <c r="B8640" s="64" t="s">
        <v>140</v>
      </c>
      <c r="C8640" s="64" t="s">
        <v>13</v>
      </c>
      <c r="D8640" s="64" t="s">
        <v>3037</v>
      </c>
      <c r="E8640" s="20" t="s">
        <v>68</v>
      </c>
      <c r="F8640" s="64"/>
      <c r="G8640" s="53" t="s">
        <v>124</v>
      </c>
      <c r="H8640" s="53" t="s">
        <v>67</v>
      </c>
      <c r="I8640" s="26">
        <v>100</v>
      </c>
      <c r="J8640" s="26">
        <v>100</v>
      </c>
      <c r="K8640" s="26">
        <v>0</v>
      </c>
      <c r="L8640" s="26">
        <f t="shared" si="7986"/>
        <v>0</v>
      </c>
      <c r="M8640" s="26"/>
      <c r="N8640" s="26"/>
      <c r="O8640" s="26"/>
      <c r="P8640" s="26">
        <f t="shared" si="7989"/>
        <v>0</v>
      </c>
      <c r="Q8640" s="26">
        <f t="shared" si="7990"/>
        <v>0</v>
      </c>
      <c r="R8640" s="90"/>
      <c r="S8640" s="90"/>
      <c r="T8640" s="90"/>
      <c r="U8640" s="90"/>
      <c r="V8640" s="90"/>
      <c r="W8640" s="90"/>
      <c r="X8640" s="90"/>
      <c r="Y8640" s="90"/>
    </row>
    <row r="8641" spans="1:25" ht="15" customHeight="1" x14ac:dyDescent="0.25">
      <c r="A8641" s="64" t="s">
        <v>2917</v>
      </c>
      <c r="B8641" s="64" t="s">
        <v>140</v>
      </c>
      <c r="C8641" s="64" t="s">
        <v>13</v>
      </c>
      <c r="D8641" s="64" t="s">
        <v>3037</v>
      </c>
      <c r="E8641" s="20" t="s">
        <v>68</v>
      </c>
      <c r="F8641" s="64" t="s">
        <v>3675</v>
      </c>
      <c r="G8641" s="53" t="s">
        <v>124</v>
      </c>
      <c r="H8641" s="53" t="s">
        <v>276</v>
      </c>
      <c r="I8641" s="26">
        <v>100</v>
      </c>
      <c r="J8641" s="26">
        <v>100</v>
      </c>
      <c r="K8641" s="26">
        <v>0</v>
      </c>
      <c r="L8641" s="26">
        <f t="shared" si="7986"/>
        <v>0</v>
      </c>
      <c r="M8641" s="26"/>
      <c r="N8641" s="26"/>
      <c r="O8641" s="26"/>
      <c r="P8641" s="26">
        <f t="shared" si="7989"/>
        <v>0</v>
      </c>
      <c r="Q8641" s="26">
        <f t="shared" si="7990"/>
        <v>0</v>
      </c>
      <c r="R8641" s="90"/>
      <c r="S8641" s="90"/>
      <c r="T8641" s="90"/>
      <c r="U8641" s="90"/>
      <c r="V8641" s="90"/>
      <c r="W8641" s="90"/>
      <c r="X8641" s="90"/>
      <c r="Y8641" s="90"/>
    </row>
    <row r="8642" spans="1:25" ht="15" customHeight="1" x14ac:dyDescent="0.25">
      <c r="A8642" s="63" t="s">
        <v>1</v>
      </c>
      <c r="B8642" s="63" t="s">
        <v>1</v>
      </c>
      <c r="C8642" s="63" t="s">
        <v>1</v>
      </c>
      <c r="D8642" s="65" t="s">
        <v>1</v>
      </c>
      <c r="E8642" s="65" t="s">
        <v>1</v>
      </c>
      <c r="F8642" s="65" t="s">
        <v>1</v>
      </c>
      <c r="G8642" s="65" t="s">
        <v>1</v>
      </c>
      <c r="H8642" s="66" t="s">
        <v>69</v>
      </c>
      <c r="I8642" s="30">
        <f t="shared" ref="I8642:K8643" si="8033">SUM(I8643)</f>
        <v>7000</v>
      </c>
      <c r="J8642" s="30">
        <f t="shared" si="8033"/>
        <v>7000</v>
      </c>
      <c r="K8642" s="30">
        <f t="shared" si="8033"/>
        <v>0</v>
      </c>
      <c r="L8642" s="30">
        <f t="shared" si="7986"/>
        <v>0</v>
      </c>
      <c r="M8642" s="30">
        <f t="shared" ref="M8642:M8643" si="8034">SUM(M8643)</f>
        <v>0</v>
      </c>
      <c r="N8642" s="30">
        <f t="shared" ref="N8642:O8643" si="8035">SUM(N8643)</f>
        <v>0</v>
      </c>
      <c r="O8642" s="30">
        <f t="shared" si="8035"/>
        <v>0</v>
      </c>
      <c r="P8642" s="30">
        <f t="shared" si="7989"/>
        <v>0</v>
      </c>
      <c r="Q8642" s="30">
        <f t="shared" si="7990"/>
        <v>0</v>
      </c>
      <c r="R8642" s="93"/>
      <c r="S8642" s="93"/>
      <c r="T8642" s="93"/>
      <c r="U8642" s="93"/>
      <c r="V8642" s="93"/>
      <c r="W8642" s="93"/>
      <c r="X8642" s="93"/>
      <c r="Y8642" s="93"/>
    </row>
    <row r="8643" spans="1:25" ht="15" customHeight="1" x14ac:dyDescent="0.25">
      <c r="A8643" s="63" t="s">
        <v>2917</v>
      </c>
      <c r="B8643" s="63" t="s">
        <v>140</v>
      </c>
      <c r="C8643" s="63" t="s">
        <v>13</v>
      </c>
      <c r="D8643" s="63" t="s">
        <v>3037</v>
      </c>
      <c r="E8643" s="65" t="s">
        <v>70</v>
      </c>
      <c r="F8643" s="65" t="s">
        <v>1</v>
      </c>
      <c r="G8643" s="65" t="s">
        <v>1</v>
      </c>
      <c r="H8643" s="65" t="s">
        <v>71</v>
      </c>
      <c r="I8643" s="31">
        <f t="shared" si="8033"/>
        <v>7000</v>
      </c>
      <c r="J8643" s="31">
        <f t="shared" si="8033"/>
        <v>7000</v>
      </c>
      <c r="K8643" s="31">
        <f t="shared" si="8033"/>
        <v>0</v>
      </c>
      <c r="L8643" s="31">
        <f t="shared" si="7986"/>
        <v>0</v>
      </c>
      <c r="M8643" s="31">
        <f t="shared" si="8034"/>
        <v>0</v>
      </c>
      <c r="N8643" s="31">
        <f t="shared" si="8035"/>
        <v>0</v>
      </c>
      <c r="O8643" s="31">
        <f t="shared" si="8035"/>
        <v>0</v>
      </c>
      <c r="P8643" s="31">
        <f t="shared" si="7989"/>
        <v>0</v>
      </c>
      <c r="Q8643" s="31">
        <f t="shared" si="7990"/>
        <v>0</v>
      </c>
      <c r="R8643" s="94"/>
      <c r="S8643" s="94"/>
      <c r="T8643" s="94"/>
      <c r="U8643" s="94"/>
      <c r="V8643" s="94"/>
      <c r="W8643" s="94"/>
      <c r="X8643" s="94"/>
      <c r="Y8643" s="94"/>
    </row>
    <row r="8644" spans="1:25" ht="15" customHeight="1" x14ac:dyDescent="0.25">
      <c r="A8644" s="64" t="s">
        <v>2917</v>
      </c>
      <c r="B8644" s="64" t="s">
        <v>140</v>
      </c>
      <c r="C8644" s="64" t="s">
        <v>13</v>
      </c>
      <c r="D8644" s="64" t="s">
        <v>3037</v>
      </c>
      <c r="E8644" s="20" t="s">
        <v>74</v>
      </c>
      <c r="F8644" s="64"/>
      <c r="G8644" s="53" t="s">
        <v>124</v>
      </c>
      <c r="H8644" s="53" t="s">
        <v>73</v>
      </c>
      <c r="I8644" s="26">
        <v>7000</v>
      </c>
      <c r="J8644" s="26">
        <v>7000</v>
      </c>
      <c r="K8644" s="26">
        <v>0</v>
      </c>
      <c r="L8644" s="26">
        <f t="shared" si="7986"/>
        <v>0</v>
      </c>
      <c r="M8644" s="26"/>
      <c r="N8644" s="26"/>
      <c r="O8644" s="26"/>
      <c r="P8644" s="26">
        <f t="shared" si="7989"/>
        <v>0</v>
      </c>
      <c r="Q8644" s="26">
        <f t="shared" si="7990"/>
        <v>0</v>
      </c>
      <c r="R8644" s="90"/>
      <c r="S8644" s="90"/>
      <c r="T8644" s="90"/>
      <c r="U8644" s="90"/>
      <c r="V8644" s="90"/>
      <c r="W8644" s="90"/>
      <c r="X8644" s="90"/>
      <c r="Y8644" s="90"/>
    </row>
    <row r="8645" spans="1:25" ht="15" customHeight="1" x14ac:dyDescent="0.25">
      <c r="A8645" s="53" t="s">
        <v>1</v>
      </c>
      <c r="B8645" s="53" t="s">
        <v>1</v>
      </c>
      <c r="C8645" s="53" t="s">
        <v>1</v>
      </c>
      <c r="D8645" s="53" t="s">
        <v>1</v>
      </c>
      <c r="E8645" s="53" t="s">
        <v>1</v>
      </c>
      <c r="F8645" s="53" t="s">
        <v>1</v>
      </c>
      <c r="G8645" s="53" t="s">
        <v>1</v>
      </c>
      <c r="H8645" s="66" t="s">
        <v>3046</v>
      </c>
      <c r="I8645" s="30">
        <f t="shared" ref="I8645:K8645" si="8036">SUM(I8613,I8637,I8642)</f>
        <v>714276</v>
      </c>
      <c r="J8645" s="30">
        <f t="shared" si="8036"/>
        <v>714276</v>
      </c>
      <c r="K8645" s="30">
        <f t="shared" si="8036"/>
        <v>369927</v>
      </c>
      <c r="L8645" s="30">
        <f t="shared" si="7986"/>
        <v>162950</v>
      </c>
      <c r="M8645" s="30">
        <f t="shared" ref="M8645" si="8037">SUM(M8613,M8637,M8642)</f>
        <v>54700</v>
      </c>
      <c r="N8645" s="30">
        <f t="shared" ref="N8645:O8645" si="8038">SUM(N8613,N8637,N8642)</f>
        <v>53100</v>
      </c>
      <c r="O8645" s="30">
        <f t="shared" si="8038"/>
        <v>55150</v>
      </c>
      <c r="P8645" s="30">
        <f t="shared" si="7989"/>
        <v>532877</v>
      </c>
      <c r="Q8645" s="30">
        <f t="shared" si="7990"/>
        <v>74.603794611606716</v>
      </c>
      <c r="R8645" s="93"/>
      <c r="S8645" s="93"/>
      <c r="T8645" s="93"/>
      <c r="U8645" s="93"/>
      <c r="V8645" s="93"/>
      <c r="W8645" s="93"/>
      <c r="X8645" s="93"/>
      <c r="Y8645" s="93"/>
    </row>
    <row r="8646" spans="1:25" ht="15" customHeight="1" thickBot="1" x14ac:dyDescent="0.3">
      <c r="A8646" s="53" t="s">
        <v>1</v>
      </c>
      <c r="B8646" s="53" t="s">
        <v>1</v>
      </c>
      <c r="C8646" s="53" t="s">
        <v>1</v>
      </c>
      <c r="D8646" s="53" t="s">
        <v>1</v>
      </c>
      <c r="E8646" s="53" t="s">
        <v>1</v>
      </c>
      <c r="F8646" s="53" t="s">
        <v>1</v>
      </c>
      <c r="G8646" s="53" t="s">
        <v>1</v>
      </c>
      <c r="H8646" s="65" t="s">
        <v>76</v>
      </c>
      <c r="I8646" s="31"/>
      <c r="J8646" s="31"/>
      <c r="K8646" s="31">
        <v>0</v>
      </c>
      <c r="L8646" s="31"/>
      <c r="M8646" s="31"/>
      <c r="N8646" s="31"/>
      <c r="O8646" s="31"/>
      <c r="P8646" s="31"/>
      <c r="Q8646" s="31"/>
      <c r="R8646" s="94"/>
      <c r="S8646" s="94"/>
      <c r="T8646" s="94"/>
      <c r="U8646" s="94"/>
      <c r="V8646" s="94"/>
      <c r="W8646" s="94"/>
      <c r="X8646" s="94"/>
      <c r="Y8646" s="94"/>
    </row>
    <row r="8647" spans="1:25" ht="47.25" customHeight="1" thickBot="1" x14ac:dyDescent="0.3">
      <c r="A8647" s="110" t="s">
        <v>1</v>
      </c>
      <c r="B8647" s="110" t="s">
        <v>1</v>
      </c>
      <c r="C8647" s="110" t="s">
        <v>1</v>
      </c>
      <c r="D8647" s="110" t="s">
        <v>1</v>
      </c>
      <c r="E8647" s="110" t="s">
        <v>1</v>
      </c>
      <c r="F8647" s="110" t="s">
        <v>1</v>
      </c>
      <c r="G8647" s="110" t="s">
        <v>1</v>
      </c>
      <c r="H8647" s="28" t="s">
        <v>77</v>
      </c>
      <c r="I8647" s="109" t="s">
        <v>3984</v>
      </c>
      <c r="J8647" s="109" t="s">
        <v>11</v>
      </c>
      <c r="K8647" s="109" t="s">
        <v>3989</v>
      </c>
      <c r="L8647" s="109" t="s">
        <v>3985</v>
      </c>
      <c r="M8647" s="109" t="s">
        <v>4027</v>
      </c>
      <c r="N8647" s="109" t="s">
        <v>3988</v>
      </c>
      <c r="O8647" s="109" t="s">
        <v>3986</v>
      </c>
      <c r="P8647" s="109" t="s">
        <v>3987</v>
      </c>
      <c r="Q8647" s="109" t="s">
        <v>3695</v>
      </c>
      <c r="R8647" s="91"/>
      <c r="S8647" s="91"/>
      <c r="T8647" s="91"/>
      <c r="U8647" s="91"/>
      <c r="V8647" s="91"/>
      <c r="W8647" s="91"/>
      <c r="X8647" s="91"/>
      <c r="Y8647" s="91"/>
    </row>
    <row r="8648" spans="1:25" ht="15" customHeight="1" x14ac:dyDescent="0.25">
      <c r="A8648" s="111"/>
      <c r="B8648" s="111"/>
      <c r="C8648" s="111"/>
      <c r="D8648" s="111"/>
      <c r="E8648" s="111"/>
      <c r="F8648" s="111"/>
      <c r="G8648" s="111"/>
      <c r="H8648" s="67" t="s">
        <v>1</v>
      </c>
      <c r="I8648" s="29">
        <v>1</v>
      </c>
      <c r="J8648" s="29">
        <v>2</v>
      </c>
      <c r="K8648" s="29">
        <v>3</v>
      </c>
      <c r="L8648" s="29" t="s">
        <v>3478</v>
      </c>
      <c r="M8648" s="29">
        <v>5</v>
      </c>
      <c r="N8648" s="29">
        <v>6</v>
      </c>
      <c r="O8648" s="29">
        <v>7</v>
      </c>
      <c r="P8648" s="29" t="s">
        <v>3696</v>
      </c>
      <c r="Q8648" s="29">
        <v>9</v>
      </c>
      <c r="R8648" s="92"/>
      <c r="S8648" s="92"/>
      <c r="T8648" s="92"/>
      <c r="U8648" s="92"/>
      <c r="V8648" s="92"/>
      <c r="W8648" s="92"/>
      <c r="X8648" s="92"/>
      <c r="Y8648" s="92"/>
    </row>
    <row r="8649" spans="1:25" ht="15" customHeight="1" x14ac:dyDescent="0.25">
      <c r="A8649" s="111"/>
      <c r="B8649" s="111"/>
      <c r="C8649" s="111"/>
      <c r="D8649" s="111"/>
      <c r="E8649" s="111"/>
      <c r="F8649" s="111"/>
      <c r="G8649" s="111"/>
      <c r="H8649" s="68" t="s">
        <v>127</v>
      </c>
      <c r="I8649" s="32">
        <f t="shared" ref="I8649:K8649" si="8039">SUM(I8645)</f>
        <v>714276</v>
      </c>
      <c r="J8649" s="32">
        <f t="shared" si="8039"/>
        <v>714276</v>
      </c>
      <c r="K8649" s="32">
        <f t="shared" si="8039"/>
        <v>369927</v>
      </c>
      <c r="L8649" s="32">
        <f t="shared" si="7986"/>
        <v>162950</v>
      </c>
      <c r="M8649" s="32">
        <f t="shared" ref="M8649" si="8040">SUM(M8645)</f>
        <v>54700</v>
      </c>
      <c r="N8649" s="32">
        <f t="shared" ref="N8649:O8649" si="8041">SUM(N8645)</f>
        <v>53100</v>
      </c>
      <c r="O8649" s="32">
        <f t="shared" si="8041"/>
        <v>55150</v>
      </c>
      <c r="P8649" s="32">
        <f t="shared" si="7989"/>
        <v>532877</v>
      </c>
      <c r="Q8649" s="32">
        <f t="shared" si="7990"/>
        <v>74.603794611606716</v>
      </c>
      <c r="R8649" s="90"/>
      <c r="S8649" s="90"/>
      <c r="T8649" s="90"/>
      <c r="U8649" s="90"/>
      <c r="V8649" s="90"/>
      <c r="W8649" s="90"/>
      <c r="X8649" s="90"/>
      <c r="Y8649" s="90"/>
    </row>
    <row r="8650" spans="1:25" ht="15" customHeight="1" x14ac:dyDescent="0.25">
      <c r="A8650" s="111"/>
      <c r="B8650" s="111"/>
      <c r="C8650" s="111"/>
      <c r="D8650" s="111"/>
      <c r="E8650" s="111"/>
      <c r="F8650" s="111"/>
      <c r="G8650" s="111"/>
      <c r="H8650" s="69" t="s">
        <v>79</v>
      </c>
      <c r="I8650" s="32">
        <f t="shared" ref="I8650:K8650" si="8042">SUM(I8649)</f>
        <v>714276</v>
      </c>
      <c r="J8650" s="32">
        <f t="shared" si="8042"/>
        <v>714276</v>
      </c>
      <c r="K8650" s="32">
        <f t="shared" si="8042"/>
        <v>369927</v>
      </c>
      <c r="L8650" s="32">
        <f t="shared" si="7986"/>
        <v>162950</v>
      </c>
      <c r="M8650" s="32">
        <f t="shared" ref="M8650" si="8043">SUM(M8649)</f>
        <v>54700</v>
      </c>
      <c r="N8650" s="32">
        <f t="shared" ref="N8650:O8650" si="8044">SUM(N8649)</f>
        <v>53100</v>
      </c>
      <c r="O8650" s="32">
        <f t="shared" si="8044"/>
        <v>55150</v>
      </c>
      <c r="P8650" s="32">
        <f t="shared" si="7989"/>
        <v>532877</v>
      </c>
      <c r="Q8650" s="32">
        <f t="shared" si="7990"/>
        <v>74.603794611606716</v>
      </c>
      <c r="R8650" s="90"/>
      <c r="S8650" s="90"/>
      <c r="T8650" s="90"/>
      <c r="U8650" s="90"/>
      <c r="V8650" s="90"/>
      <c r="W8650" s="90"/>
      <c r="X8650" s="90"/>
      <c r="Y8650" s="90"/>
    </row>
    <row r="8651" spans="1:25" ht="15" customHeight="1" x14ac:dyDescent="0.25">
      <c r="A8651" s="53" t="s">
        <v>1</v>
      </c>
      <c r="B8651" s="53" t="s">
        <v>1</v>
      </c>
      <c r="C8651" s="53" t="s">
        <v>1</v>
      </c>
      <c r="D8651" s="53" t="s">
        <v>1</v>
      </c>
      <c r="E8651" s="53" t="s">
        <v>1</v>
      </c>
      <c r="F8651" s="53" t="s">
        <v>1</v>
      </c>
      <c r="G8651" s="53" t="s">
        <v>1</v>
      </c>
      <c r="H8651" s="66" t="s">
        <v>3047</v>
      </c>
      <c r="I8651" s="30">
        <f t="shared" ref="I8651:K8651" si="8045">SUM(I8645)</f>
        <v>714276</v>
      </c>
      <c r="J8651" s="30">
        <f t="shared" si="8045"/>
        <v>714276</v>
      </c>
      <c r="K8651" s="30">
        <f t="shared" si="8045"/>
        <v>369927</v>
      </c>
      <c r="L8651" s="30">
        <f t="shared" si="7986"/>
        <v>162950</v>
      </c>
      <c r="M8651" s="30">
        <f t="shared" ref="M8651" si="8046">SUM(M8645)</f>
        <v>54700</v>
      </c>
      <c r="N8651" s="30">
        <f t="shared" ref="N8651:O8651" si="8047">SUM(N8645)</f>
        <v>53100</v>
      </c>
      <c r="O8651" s="30">
        <f t="shared" si="8047"/>
        <v>55150</v>
      </c>
      <c r="P8651" s="30">
        <f t="shared" si="7989"/>
        <v>532877</v>
      </c>
      <c r="Q8651" s="30">
        <f t="shared" si="7990"/>
        <v>74.603794611606716</v>
      </c>
      <c r="R8651" s="93"/>
      <c r="S8651" s="93"/>
      <c r="T8651" s="93"/>
      <c r="U8651" s="93"/>
      <c r="V8651" s="93"/>
      <c r="W8651" s="93"/>
      <c r="X8651" s="93"/>
      <c r="Y8651" s="93"/>
    </row>
    <row r="8652" spans="1:25" ht="15" customHeight="1" x14ac:dyDescent="0.25">
      <c r="A8652" s="53" t="s">
        <v>1</v>
      </c>
      <c r="B8652" s="53" t="s">
        <v>1</v>
      </c>
      <c r="C8652" s="53" t="s">
        <v>1</v>
      </c>
      <c r="D8652" s="53" t="s">
        <v>1</v>
      </c>
      <c r="E8652" s="53" t="s">
        <v>1</v>
      </c>
      <c r="F8652" s="53" t="s">
        <v>1</v>
      </c>
      <c r="G8652" s="53" t="s">
        <v>1</v>
      </c>
      <c r="H8652" s="65" t="s">
        <v>76</v>
      </c>
      <c r="I8652" s="31"/>
      <c r="J8652" s="31"/>
      <c r="K8652" s="31">
        <v>0</v>
      </c>
      <c r="L8652" s="31"/>
      <c r="M8652" s="31"/>
      <c r="N8652" s="31"/>
      <c r="O8652" s="31"/>
      <c r="P8652" s="31"/>
      <c r="Q8652" s="31"/>
      <c r="R8652" s="94"/>
      <c r="S8652" s="94"/>
      <c r="T8652" s="94"/>
      <c r="U8652" s="94"/>
      <c r="V8652" s="94"/>
      <c r="W8652" s="94"/>
      <c r="X8652" s="94"/>
      <c r="Y8652" s="94"/>
    </row>
    <row r="8653" spans="1:25" ht="15" customHeight="1" thickBot="1" x14ac:dyDescent="0.3">
      <c r="A8653" s="63" t="s">
        <v>2917</v>
      </c>
      <c r="B8653" s="63" t="s">
        <v>160</v>
      </c>
      <c r="C8653" s="64" t="s">
        <v>1</v>
      </c>
      <c r="D8653" s="64" t="s">
        <v>1</v>
      </c>
      <c r="E8653" s="65" t="s">
        <v>1</v>
      </c>
      <c r="F8653" s="65" t="s">
        <v>1</v>
      </c>
      <c r="G8653" s="65" t="s">
        <v>1</v>
      </c>
      <c r="H8653" s="65" t="s">
        <v>1</v>
      </c>
      <c r="I8653" s="26"/>
      <c r="J8653" s="26"/>
      <c r="K8653" s="26">
        <v>0</v>
      </c>
      <c r="L8653" s="26"/>
      <c r="M8653" s="26"/>
      <c r="N8653" s="26"/>
      <c r="O8653" s="26"/>
      <c r="P8653" s="26"/>
      <c r="Q8653" s="26"/>
      <c r="R8653" s="90"/>
      <c r="S8653" s="90"/>
      <c r="T8653" s="90"/>
      <c r="U8653" s="90"/>
      <c r="V8653" s="90"/>
      <c r="W8653" s="90"/>
      <c r="X8653" s="90"/>
      <c r="Y8653" s="90"/>
    </row>
    <row r="8654" spans="1:25" ht="45.75" customHeight="1" thickBot="1" x14ac:dyDescent="0.3">
      <c r="A8654" s="28" t="s">
        <v>4</v>
      </c>
      <c r="B8654" s="28" t="s">
        <v>5</v>
      </c>
      <c r="C8654" s="28" t="s">
        <v>6</v>
      </c>
      <c r="D8654" s="57" t="s">
        <v>1</v>
      </c>
      <c r="E8654" s="28" t="s">
        <v>7</v>
      </c>
      <c r="F8654" s="28" t="s">
        <v>8</v>
      </c>
      <c r="G8654" s="28" t="s">
        <v>9</v>
      </c>
      <c r="H8654" s="28" t="s">
        <v>10</v>
      </c>
      <c r="I8654" s="109" t="s">
        <v>3984</v>
      </c>
      <c r="J8654" s="109" t="s">
        <v>11</v>
      </c>
      <c r="K8654" s="109" t="s">
        <v>3989</v>
      </c>
      <c r="L8654" s="109" t="s">
        <v>3985</v>
      </c>
      <c r="M8654" s="109" t="s">
        <v>4027</v>
      </c>
      <c r="N8654" s="109" t="s">
        <v>3988</v>
      </c>
      <c r="O8654" s="109" t="s">
        <v>3986</v>
      </c>
      <c r="P8654" s="109" t="s">
        <v>3987</v>
      </c>
      <c r="Q8654" s="109" t="s">
        <v>3695</v>
      </c>
      <c r="R8654" s="91"/>
      <c r="S8654" s="91"/>
      <c r="T8654" s="91"/>
      <c r="U8654" s="91"/>
      <c r="V8654" s="91"/>
      <c r="W8654" s="91"/>
      <c r="X8654" s="91"/>
      <c r="Y8654" s="91"/>
    </row>
    <row r="8655" spans="1:25" ht="15" customHeight="1" x14ac:dyDescent="0.25">
      <c r="A8655" s="58" t="s">
        <v>1</v>
      </c>
      <c r="B8655" s="58" t="s">
        <v>1</v>
      </c>
      <c r="C8655" s="58" t="s">
        <v>1</v>
      </c>
      <c r="D8655" s="59" t="s">
        <v>1</v>
      </c>
      <c r="E8655" s="59" t="s">
        <v>1</v>
      </c>
      <c r="F8655" s="60" t="s">
        <v>1</v>
      </c>
      <c r="G8655" s="61" t="s">
        <v>1</v>
      </c>
      <c r="H8655" s="62" t="s">
        <v>1</v>
      </c>
      <c r="I8655" s="29">
        <v>1</v>
      </c>
      <c r="J8655" s="29">
        <v>2</v>
      </c>
      <c r="K8655" s="29">
        <v>3</v>
      </c>
      <c r="L8655" s="29" t="s">
        <v>3478</v>
      </c>
      <c r="M8655" s="29">
        <v>5</v>
      </c>
      <c r="N8655" s="29">
        <v>6</v>
      </c>
      <c r="O8655" s="29">
        <v>7</v>
      </c>
      <c r="P8655" s="29" t="s">
        <v>3696</v>
      </c>
      <c r="Q8655" s="29">
        <v>9</v>
      </c>
      <c r="R8655" s="92"/>
      <c r="S8655" s="92"/>
      <c r="T8655" s="92"/>
      <c r="U8655" s="92"/>
      <c r="V8655" s="92"/>
      <c r="W8655" s="92"/>
      <c r="X8655" s="92"/>
      <c r="Y8655" s="92"/>
    </row>
    <row r="8656" spans="1:25" ht="15" customHeight="1" x14ac:dyDescent="0.25">
      <c r="A8656" s="63" t="s">
        <v>2917</v>
      </c>
      <c r="B8656" s="63" t="s">
        <v>160</v>
      </c>
      <c r="C8656" s="64" t="s">
        <v>13</v>
      </c>
      <c r="D8656" s="64" t="s">
        <v>3048</v>
      </c>
      <c r="E8656" s="65" t="s">
        <v>1</v>
      </c>
      <c r="F8656" s="65" t="s">
        <v>1</v>
      </c>
      <c r="G8656" s="65" t="s">
        <v>1</v>
      </c>
      <c r="H8656" s="65" t="s">
        <v>3049</v>
      </c>
      <c r="I8656" s="26">
        <v>0</v>
      </c>
      <c r="J8656" s="26" t="s">
        <v>1</v>
      </c>
      <c r="K8656" s="26">
        <v>0</v>
      </c>
      <c r="L8656" s="26"/>
      <c r="M8656" s="26"/>
      <c r="N8656" s="26"/>
      <c r="O8656" s="26"/>
      <c r="P8656" s="26"/>
      <c r="Q8656" s="26"/>
      <c r="R8656" s="90"/>
      <c r="S8656" s="90"/>
      <c r="T8656" s="90"/>
      <c r="U8656" s="90"/>
      <c r="V8656" s="90"/>
      <c r="W8656" s="90"/>
      <c r="X8656" s="90"/>
      <c r="Y8656" s="90"/>
    </row>
    <row r="8657" spans="1:25" ht="22.5" customHeight="1" x14ac:dyDescent="0.25">
      <c r="A8657" s="63" t="s">
        <v>1</v>
      </c>
      <c r="B8657" s="63" t="s">
        <v>1</v>
      </c>
      <c r="C8657" s="63" t="s">
        <v>1</v>
      </c>
      <c r="D8657" s="65" t="s">
        <v>1</v>
      </c>
      <c r="E8657" s="65" t="s">
        <v>1</v>
      </c>
      <c r="F8657" s="65" t="s">
        <v>1</v>
      </c>
      <c r="G8657" s="65" t="s">
        <v>1</v>
      </c>
      <c r="H8657" s="66" t="s">
        <v>15</v>
      </c>
      <c r="I8657" s="30">
        <f t="shared" ref="I8657:K8657" si="8048">SUM(I8658,I8666,I8668)</f>
        <v>2119689</v>
      </c>
      <c r="J8657" s="30">
        <f t="shared" si="8048"/>
        <v>2049689</v>
      </c>
      <c r="K8657" s="30">
        <f t="shared" si="8048"/>
        <v>1123518</v>
      </c>
      <c r="L8657" s="30">
        <f t="shared" ref="L8657:L8719" si="8049">SUM(M8657:O8657)</f>
        <v>523125</v>
      </c>
      <c r="M8657" s="30">
        <f t="shared" ref="M8657" si="8050">SUM(M8658,M8666,M8668)</f>
        <v>180000</v>
      </c>
      <c r="N8657" s="30">
        <f t="shared" ref="N8657:O8657" si="8051">SUM(N8658,N8666,N8668)</f>
        <v>169800</v>
      </c>
      <c r="O8657" s="30">
        <f t="shared" si="8051"/>
        <v>173325</v>
      </c>
      <c r="P8657" s="30">
        <f t="shared" ref="P8657:P8719" si="8052">K8657+L8657</f>
        <v>1646643</v>
      </c>
      <c r="Q8657" s="30">
        <f t="shared" ref="Q8657:Q8719" si="8053">IF(J8657=0,"-",P8657/J8657*100)</f>
        <v>80.336236375372067</v>
      </c>
      <c r="R8657" s="93"/>
      <c r="S8657" s="93"/>
      <c r="T8657" s="93"/>
      <c r="U8657" s="93"/>
      <c r="V8657" s="93"/>
      <c r="W8657" s="93"/>
      <c r="X8657" s="93"/>
      <c r="Y8657" s="93"/>
    </row>
    <row r="8658" spans="1:25" ht="15" customHeight="1" x14ac:dyDescent="0.25">
      <c r="A8658" s="63" t="s">
        <v>2917</v>
      </c>
      <c r="B8658" s="63" t="s">
        <v>160</v>
      </c>
      <c r="C8658" s="63" t="s">
        <v>13</v>
      </c>
      <c r="D8658" s="63" t="s">
        <v>3048</v>
      </c>
      <c r="E8658" s="65" t="s">
        <v>16</v>
      </c>
      <c r="F8658" s="65" t="s">
        <v>1</v>
      </c>
      <c r="G8658" s="65" t="s">
        <v>1</v>
      </c>
      <c r="H8658" s="65" t="s">
        <v>17</v>
      </c>
      <c r="I8658" s="31">
        <f t="shared" ref="I8658:K8658" si="8054">SUM(I8659:I8660)</f>
        <v>1446305</v>
      </c>
      <c r="J8658" s="31">
        <f t="shared" si="8054"/>
        <v>1446305</v>
      </c>
      <c r="K8658" s="31">
        <f t="shared" si="8054"/>
        <v>804644</v>
      </c>
      <c r="L8658" s="31">
        <f t="shared" si="8049"/>
        <v>375800</v>
      </c>
      <c r="M8658" s="31">
        <f t="shared" ref="M8658" si="8055">SUM(M8659:M8660)</f>
        <v>135800</v>
      </c>
      <c r="N8658" s="31">
        <f t="shared" ref="N8658:O8658" si="8056">SUM(N8659:N8660)</f>
        <v>120000</v>
      </c>
      <c r="O8658" s="31">
        <f t="shared" si="8056"/>
        <v>120000</v>
      </c>
      <c r="P8658" s="31">
        <f t="shared" si="8052"/>
        <v>1180444</v>
      </c>
      <c r="Q8658" s="31">
        <f t="shared" si="8053"/>
        <v>81.617915999737249</v>
      </c>
      <c r="R8658" s="94"/>
      <c r="S8658" s="94"/>
      <c r="T8658" s="94"/>
      <c r="U8658" s="94"/>
      <c r="V8658" s="94"/>
      <c r="W8658" s="94"/>
      <c r="X8658" s="94"/>
      <c r="Y8658" s="94"/>
    </row>
    <row r="8659" spans="1:25" ht="15" customHeight="1" x14ac:dyDescent="0.25">
      <c r="A8659" s="64" t="s">
        <v>2917</v>
      </c>
      <c r="B8659" s="64" t="s">
        <v>160</v>
      </c>
      <c r="C8659" s="64" t="s">
        <v>13</v>
      </c>
      <c r="D8659" s="64" t="s">
        <v>3048</v>
      </c>
      <c r="E8659" s="20" t="s">
        <v>19</v>
      </c>
      <c r="F8659" s="64"/>
      <c r="G8659" s="53" t="s">
        <v>406</v>
      </c>
      <c r="H8659" s="53" t="s">
        <v>18</v>
      </c>
      <c r="I8659" s="26">
        <v>1234621</v>
      </c>
      <c r="J8659" s="26">
        <v>1234621</v>
      </c>
      <c r="K8659" s="26">
        <v>658000</v>
      </c>
      <c r="L8659" s="26">
        <f t="shared" si="8049"/>
        <v>340000</v>
      </c>
      <c r="M8659" s="26">
        <v>120000</v>
      </c>
      <c r="N8659" s="26">
        <v>110000</v>
      </c>
      <c r="O8659" s="26">
        <v>110000</v>
      </c>
      <c r="P8659" s="26">
        <f t="shared" si="8052"/>
        <v>998000</v>
      </c>
      <c r="Q8659" s="26">
        <f t="shared" si="8053"/>
        <v>80.834523307152566</v>
      </c>
      <c r="R8659" s="90"/>
      <c r="S8659" s="90"/>
      <c r="T8659" s="90"/>
      <c r="U8659" s="90"/>
      <c r="V8659" s="90"/>
      <c r="W8659" s="90"/>
      <c r="X8659" s="90"/>
      <c r="Y8659" s="90"/>
    </row>
    <row r="8660" spans="1:25" ht="15" customHeight="1" x14ac:dyDescent="0.25">
      <c r="A8660" s="63" t="s">
        <v>2917</v>
      </c>
      <c r="B8660" s="63" t="s">
        <v>160</v>
      </c>
      <c r="C8660" s="63" t="s">
        <v>13</v>
      </c>
      <c r="D8660" s="63" t="s">
        <v>3048</v>
      </c>
      <c r="E8660" s="63" t="s">
        <v>21</v>
      </c>
      <c r="F8660" s="64" t="s">
        <v>1</v>
      </c>
      <c r="G8660" s="53" t="s">
        <v>1</v>
      </c>
      <c r="H8660" s="65" t="s">
        <v>22</v>
      </c>
      <c r="I8660" s="31">
        <f t="shared" ref="I8660:K8660" si="8057">SUM(I8661:I8665)</f>
        <v>211684</v>
      </c>
      <c r="J8660" s="31">
        <f t="shared" si="8057"/>
        <v>211684</v>
      </c>
      <c r="K8660" s="31">
        <f t="shared" si="8057"/>
        <v>146644</v>
      </c>
      <c r="L8660" s="31">
        <f t="shared" si="8049"/>
        <v>35800</v>
      </c>
      <c r="M8660" s="31">
        <f t="shared" ref="M8660" si="8058">SUM(M8661:M8665)</f>
        <v>15800</v>
      </c>
      <c r="N8660" s="31">
        <f t="shared" ref="N8660:O8660" si="8059">SUM(N8661:N8665)</f>
        <v>10000</v>
      </c>
      <c r="O8660" s="31">
        <f t="shared" si="8059"/>
        <v>10000</v>
      </c>
      <c r="P8660" s="31">
        <f t="shared" si="8052"/>
        <v>182444</v>
      </c>
      <c r="Q8660" s="31">
        <f t="shared" si="8053"/>
        <v>86.186957918406677</v>
      </c>
      <c r="R8660" s="94"/>
      <c r="S8660" s="94"/>
      <c r="T8660" s="94"/>
      <c r="U8660" s="94"/>
      <c r="V8660" s="94"/>
      <c r="W8660" s="94"/>
      <c r="X8660" s="94"/>
      <c r="Y8660" s="94"/>
    </row>
    <row r="8661" spans="1:25" ht="15" customHeight="1" x14ac:dyDescent="0.25">
      <c r="A8661" s="64" t="s">
        <v>2917</v>
      </c>
      <c r="B8661" s="64" t="s">
        <v>160</v>
      </c>
      <c r="C8661" s="64" t="s">
        <v>13</v>
      </c>
      <c r="D8661" s="64" t="s">
        <v>3048</v>
      </c>
      <c r="E8661" s="20" t="s">
        <v>23</v>
      </c>
      <c r="F8661" s="64" t="s">
        <v>3050</v>
      </c>
      <c r="G8661" s="53" t="s">
        <v>406</v>
      </c>
      <c r="H8661" s="53" t="s">
        <v>85</v>
      </c>
      <c r="I8661" s="26">
        <v>45750</v>
      </c>
      <c r="J8661" s="26">
        <v>45750</v>
      </c>
      <c r="K8661" s="26">
        <v>27300</v>
      </c>
      <c r="L8661" s="26">
        <f t="shared" si="8049"/>
        <v>9000</v>
      </c>
      <c r="M8661" s="26">
        <v>3000</v>
      </c>
      <c r="N8661" s="26">
        <v>3000</v>
      </c>
      <c r="O8661" s="26">
        <v>3000</v>
      </c>
      <c r="P8661" s="26">
        <f t="shared" si="8052"/>
        <v>36300</v>
      </c>
      <c r="Q8661" s="26">
        <f t="shared" si="8053"/>
        <v>79.344262295081975</v>
      </c>
      <c r="R8661" s="90"/>
      <c r="S8661" s="90"/>
      <c r="T8661" s="90"/>
      <c r="U8661" s="90"/>
      <c r="V8661" s="90"/>
      <c r="W8661" s="90"/>
      <c r="X8661" s="90"/>
      <c r="Y8661" s="90"/>
    </row>
    <row r="8662" spans="1:25" ht="15" customHeight="1" x14ac:dyDescent="0.25">
      <c r="A8662" s="64" t="s">
        <v>2917</v>
      </c>
      <c r="B8662" s="64" t="s">
        <v>160</v>
      </c>
      <c r="C8662" s="64" t="s">
        <v>13</v>
      </c>
      <c r="D8662" s="64" t="s">
        <v>3048</v>
      </c>
      <c r="E8662" s="20" t="s">
        <v>23</v>
      </c>
      <c r="F8662" s="64" t="s">
        <v>3051</v>
      </c>
      <c r="G8662" s="53" t="s">
        <v>406</v>
      </c>
      <c r="H8662" s="53" t="s">
        <v>25</v>
      </c>
      <c r="I8662" s="26">
        <v>122500</v>
      </c>
      <c r="J8662" s="26">
        <v>122500</v>
      </c>
      <c r="K8662" s="26">
        <v>81000</v>
      </c>
      <c r="L8662" s="26">
        <f t="shared" si="8049"/>
        <v>24000</v>
      </c>
      <c r="M8662" s="26">
        <v>10000</v>
      </c>
      <c r="N8662" s="26">
        <v>7000</v>
      </c>
      <c r="O8662" s="26">
        <v>7000</v>
      </c>
      <c r="P8662" s="26">
        <f t="shared" si="8052"/>
        <v>105000</v>
      </c>
      <c r="Q8662" s="26">
        <f t="shared" si="8053"/>
        <v>85.714285714285708</v>
      </c>
      <c r="R8662" s="90"/>
      <c r="S8662" s="90"/>
      <c r="T8662" s="90"/>
      <c r="U8662" s="90"/>
      <c r="V8662" s="90"/>
      <c r="W8662" s="90"/>
      <c r="X8662" s="90"/>
      <c r="Y8662" s="90"/>
    </row>
    <row r="8663" spans="1:25" ht="15" customHeight="1" x14ac:dyDescent="0.25">
      <c r="A8663" s="64" t="s">
        <v>2917</v>
      </c>
      <c r="B8663" s="64" t="s">
        <v>160</v>
      </c>
      <c r="C8663" s="64" t="s">
        <v>13</v>
      </c>
      <c r="D8663" s="64" t="s">
        <v>3048</v>
      </c>
      <c r="E8663" s="20" t="s">
        <v>23</v>
      </c>
      <c r="F8663" s="64" t="s">
        <v>3052</v>
      </c>
      <c r="G8663" s="53" t="s">
        <v>406</v>
      </c>
      <c r="H8663" s="53" t="s">
        <v>27</v>
      </c>
      <c r="I8663" s="26">
        <v>33434</v>
      </c>
      <c r="J8663" s="26">
        <v>33434</v>
      </c>
      <c r="K8663" s="26">
        <v>31144</v>
      </c>
      <c r="L8663" s="26">
        <f t="shared" si="8049"/>
        <v>0</v>
      </c>
      <c r="M8663" s="26"/>
      <c r="N8663" s="26"/>
      <c r="O8663" s="26"/>
      <c r="P8663" s="26">
        <f t="shared" si="8052"/>
        <v>31144</v>
      </c>
      <c r="Q8663" s="26">
        <f t="shared" si="8053"/>
        <v>93.150684931506845</v>
      </c>
      <c r="R8663" s="90"/>
      <c r="S8663" s="90"/>
      <c r="T8663" s="90"/>
      <c r="U8663" s="90"/>
      <c r="V8663" s="90"/>
      <c r="W8663" s="90"/>
      <c r="X8663" s="90"/>
      <c r="Y8663" s="90"/>
    </row>
    <row r="8664" spans="1:25" ht="15" customHeight="1" x14ac:dyDescent="0.25">
      <c r="A8664" s="64" t="s">
        <v>2917</v>
      </c>
      <c r="B8664" s="64" t="s">
        <v>160</v>
      </c>
      <c r="C8664" s="64" t="s">
        <v>13</v>
      </c>
      <c r="D8664" s="64" t="s">
        <v>3048</v>
      </c>
      <c r="E8664" s="20" t="s">
        <v>23</v>
      </c>
      <c r="F8664" s="64" t="s">
        <v>3053</v>
      </c>
      <c r="G8664" s="53" t="s">
        <v>406</v>
      </c>
      <c r="H8664" s="53" t="s">
        <v>89</v>
      </c>
      <c r="I8664" s="26">
        <v>0</v>
      </c>
      <c r="J8664" s="26">
        <v>0</v>
      </c>
      <c r="K8664" s="26">
        <v>0</v>
      </c>
      <c r="L8664" s="26">
        <f t="shared" si="8049"/>
        <v>0</v>
      </c>
      <c r="M8664" s="26"/>
      <c r="N8664" s="26"/>
      <c r="O8664" s="26"/>
      <c r="P8664" s="26">
        <f t="shared" si="8052"/>
        <v>0</v>
      </c>
      <c r="Q8664" s="26" t="str">
        <f t="shared" si="8053"/>
        <v>-</v>
      </c>
      <c r="R8664" s="90"/>
      <c r="S8664" s="90"/>
      <c r="T8664" s="90"/>
      <c r="U8664" s="90"/>
      <c r="V8664" s="90"/>
      <c r="W8664" s="90"/>
      <c r="X8664" s="90"/>
      <c r="Y8664" s="90"/>
    </row>
    <row r="8665" spans="1:25" ht="15" customHeight="1" x14ac:dyDescent="0.25">
      <c r="A8665" s="64" t="s">
        <v>2917</v>
      </c>
      <c r="B8665" s="64" t="s">
        <v>160</v>
      </c>
      <c r="C8665" s="64" t="s">
        <v>13</v>
      </c>
      <c r="D8665" s="64" t="s">
        <v>3048</v>
      </c>
      <c r="E8665" s="20" t="s">
        <v>23</v>
      </c>
      <c r="F8665" s="64" t="s">
        <v>3054</v>
      </c>
      <c r="G8665" s="53" t="s">
        <v>406</v>
      </c>
      <c r="H8665" s="53" t="s">
        <v>29</v>
      </c>
      <c r="I8665" s="26">
        <v>10000</v>
      </c>
      <c r="J8665" s="26">
        <v>10000</v>
      </c>
      <c r="K8665" s="26">
        <v>7200</v>
      </c>
      <c r="L8665" s="26">
        <f t="shared" si="8049"/>
        <v>2800</v>
      </c>
      <c r="M8665" s="26">
        <v>2800</v>
      </c>
      <c r="N8665" s="26"/>
      <c r="O8665" s="26"/>
      <c r="P8665" s="26">
        <f t="shared" si="8052"/>
        <v>10000</v>
      </c>
      <c r="Q8665" s="26">
        <f t="shared" si="8053"/>
        <v>100</v>
      </c>
      <c r="R8665" s="90"/>
      <c r="S8665" s="90"/>
      <c r="T8665" s="90"/>
      <c r="U8665" s="90"/>
      <c r="V8665" s="90"/>
      <c r="W8665" s="90"/>
      <c r="X8665" s="90"/>
      <c r="Y8665" s="90"/>
    </row>
    <row r="8666" spans="1:25" ht="15" customHeight="1" x14ac:dyDescent="0.25">
      <c r="A8666" s="63" t="s">
        <v>2917</v>
      </c>
      <c r="B8666" s="63" t="s">
        <v>160</v>
      </c>
      <c r="C8666" s="63" t="s">
        <v>13</v>
      </c>
      <c r="D8666" s="63" t="s">
        <v>3048</v>
      </c>
      <c r="E8666" s="65" t="s">
        <v>30</v>
      </c>
      <c r="F8666" s="65" t="s">
        <v>1</v>
      </c>
      <c r="G8666" s="65" t="s">
        <v>1</v>
      </c>
      <c r="H8666" s="65" t="s">
        <v>31</v>
      </c>
      <c r="I8666" s="31">
        <f t="shared" ref="I8666:K8666" si="8060">SUM(I8667)</f>
        <v>130008</v>
      </c>
      <c r="J8666" s="31">
        <f t="shared" si="8060"/>
        <v>130008</v>
      </c>
      <c r="K8666" s="31">
        <f t="shared" si="8060"/>
        <v>77600</v>
      </c>
      <c r="L8666" s="31">
        <f t="shared" si="8049"/>
        <v>34500</v>
      </c>
      <c r="M8666" s="31">
        <f t="shared" ref="M8666" si="8061">SUM(M8667)</f>
        <v>11500</v>
      </c>
      <c r="N8666" s="31">
        <f t="shared" ref="N8666:O8666" si="8062">SUM(N8667)</f>
        <v>11500</v>
      </c>
      <c r="O8666" s="31">
        <f t="shared" si="8062"/>
        <v>11500</v>
      </c>
      <c r="P8666" s="31">
        <f t="shared" si="8052"/>
        <v>112100</v>
      </c>
      <c r="Q8666" s="31">
        <f t="shared" si="8053"/>
        <v>86.225463048427784</v>
      </c>
      <c r="R8666" s="94"/>
      <c r="S8666" s="94"/>
      <c r="T8666" s="94"/>
      <c r="U8666" s="94"/>
      <c r="V8666" s="94"/>
      <c r="W8666" s="94"/>
      <c r="X8666" s="94"/>
      <c r="Y8666" s="94"/>
    </row>
    <row r="8667" spans="1:25" ht="15" customHeight="1" x14ac:dyDescent="0.25">
      <c r="A8667" s="64" t="s">
        <v>2917</v>
      </c>
      <c r="B8667" s="64" t="s">
        <v>160</v>
      </c>
      <c r="C8667" s="64" t="s">
        <v>13</v>
      </c>
      <c r="D8667" s="64" t="s">
        <v>3048</v>
      </c>
      <c r="E8667" s="20" t="s">
        <v>33</v>
      </c>
      <c r="F8667" s="64"/>
      <c r="G8667" s="53" t="s">
        <v>406</v>
      </c>
      <c r="H8667" s="53" t="s">
        <v>32</v>
      </c>
      <c r="I8667" s="26">
        <v>130008</v>
      </c>
      <c r="J8667" s="26">
        <v>130008</v>
      </c>
      <c r="K8667" s="26">
        <v>77600</v>
      </c>
      <c r="L8667" s="26">
        <f t="shared" si="8049"/>
        <v>34500</v>
      </c>
      <c r="M8667" s="26">
        <v>11500</v>
      </c>
      <c r="N8667" s="26">
        <v>11500</v>
      </c>
      <c r="O8667" s="26">
        <v>11500</v>
      </c>
      <c r="P8667" s="26">
        <f t="shared" si="8052"/>
        <v>112100</v>
      </c>
      <c r="Q8667" s="26">
        <f t="shared" si="8053"/>
        <v>86.225463048427784</v>
      </c>
      <c r="R8667" s="90"/>
      <c r="S8667" s="90"/>
      <c r="T8667" s="90"/>
      <c r="U8667" s="90"/>
      <c r="V8667" s="90"/>
      <c r="W8667" s="90"/>
      <c r="X8667" s="90"/>
      <c r="Y8667" s="90"/>
    </row>
    <row r="8668" spans="1:25" ht="15" customHeight="1" x14ac:dyDescent="0.25">
      <c r="A8668" s="63" t="s">
        <v>2917</v>
      </c>
      <c r="B8668" s="63" t="s">
        <v>160</v>
      </c>
      <c r="C8668" s="63" t="s">
        <v>13</v>
      </c>
      <c r="D8668" s="63" t="s">
        <v>3048</v>
      </c>
      <c r="E8668" s="65" t="s">
        <v>34</v>
      </c>
      <c r="F8668" s="65" t="s">
        <v>1</v>
      </c>
      <c r="G8668" s="65" t="s">
        <v>1</v>
      </c>
      <c r="H8668" s="65" t="s">
        <v>35</v>
      </c>
      <c r="I8668" s="31">
        <f t="shared" ref="I8668:K8668" si="8063">SUM(I8669:I8677)</f>
        <v>543376</v>
      </c>
      <c r="J8668" s="31">
        <f t="shared" si="8063"/>
        <v>473376</v>
      </c>
      <c r="K8668" s="31">
        <f t="shared" si="8063"/>
        <v>241274</v>
      </c>
      <c r="L8668" s="31">
        <f t="shared" si="8049"/>
        <v>112825</v>
      </c>
      <c r="M8668" s="31">
        <f t="shared" ref="M8668" si="8064">SUM(M8669:M8677)</f>
        <v>32700</v>
      </c>
      <c r="N8668" s="31">
        <f t="shared" ref="N8668:O8668" si="8065">SUM(N8669:N8677)</f>
        <v>38300</v>
      </c>
      <c r="O8668" s="31">
        <f t="shared" si="8065"/>
        <v>41825</v>
      </c>
      <c r="P8668" s="31">
        <f t="shared" si="8052"/>
        <v>354099</v>
      </c>
      <c r="Q8668" s="31">
        <f t="shared" si="8053"/>
        <v>74.802905090245389</v>
      </c>
      <c r="R8668" s="94"/>
      <c r="S8668" s="94"/>
      <c r="T8668" s="94"/>
      <c r="U8668" s="94"/>
      <c r="V8668" s="94"/>
      <c r="W8668" s="94"/>
      <c r="X8668" s="94"/>
      <c r="Y8668" s="94"/>
    </row>
    <row r="8669" spans="1:25" ht="15" customHeight="1" x14ac:dyDescent="0.25">
      <c r="A8669" s="64" t="s">
        <v>2917</v>
      </c>
      <c r="B8669" s="64" t="s">
        <v>160</v>
      </c>
      <c r="C8669" s="64" t="s">
        <v>13</v>
      </c>
      <c r="D8669" s="64" t="s">
        <v>3048</v>
      </c>
      <c r="E8669" s="20" t="s">
        <v>38</v>
      </c>
      <c r="F8669" s="64"/>
      <c r="G8669" s="53" t="s">
        <v>406</v>
      </c>
      <c r="H8669" s="53" t="s">
        <v>37</v>
      </c>
      <c r="I8669" s="26">
        <v>17000</v>
      </c>
      <c r="J8669" s="26">
        <v>17000</v>
      </c>
      <c r="K8669" s="26">
        <v>9000</v>
      </c>
      <c r="L8669" s="26">
        <f t="shared" si="8049"/>
        <v>8000</v>
      </c>
      <c r="M8669" s="26">
        <v>5000</v>
      </c>
      <c r="N8669" s="26">
        <v>3000</v>
      </c>
      <c r="O8669" s="26"/>
      <c r="P8669" s="26">
        <f t="shared" si="8052"/>
        <v>17000</v>
      </c>
      <c r="Q8669" s="26">
        <f t="shared" si="8053"/>
        <v>100</v>
      </c>
      <c r="R8669" s="90"/>
      <c r="S8669" s="90"/>
      <c r="T8669" s="90"/>
      <c r="U8669" s="90"/>
      <c r="V8669" s="90"/>
      <c r="W8669" s="90"/>
      <c r="X8669" s="90"/>
      <c r="Y8669" s="90"/>
    </row>
    <row r="8670" spans="1:25" ht="15" customHeight="1" x14ac:dyDescent="0.25">
      <c r="A8670" s="64" t="s">
        <v>2917</v>
      </c>
      <c r="B8670" s="64" t="s">
        <v>160</v>
      </c>
      <c r="C8670" s="64" t="s">
        <v>13</v>
      </c>
      <c r="D8670" s="64" t="s">
        <v>3048</v>
      </c>
      <c r="E8670" s="20" t="s">
        <v>298</v>
      </c>
      <c r="F8670" s="64"/>
      <c r="G8670" s="53" t="s">
        <v>406</v>
      </c>
      <c r="H8670" s="53" t="s">
        <v>297</v>
      </c>
      <c r="I8670" s="26">
        <v>85000</v>
      </c>
      <c r="J8670" s="26">
        <v>80000</v>
      </c>
      <c r="K8670" s="26">
        <v>40000</v>
      </c>
      <c r="L8670" s="26">
        <f t="shared" si="8049"/>
        <v>15000</v>
      </c>
      <c r="M8670" s="26">
        <v>5000</v>
      </c>
      <c r="N8670" s="26">
        <v>5000</v>
      </c>
      <c r="O8670" s="26">
        <v>5000</v>
      </c>
      <c r="P8670" s="26">
        <f t="shared" si="8052"/>
        <v>55000</v>
      </c>
      <c r="Q8670" s="26">
        <f t="shared" si="8053"/>
        <v>68.75</v>
      </c>
      <c r="R8670" s="90"/>
      <c r="S8670" s="90"/>
      <c r="T8670" s="90"/>
      <c r="U8670" s="90"/>
      <c r="V8670" s="90"/>
      <c r="W8670" s="90"/>
      <c r="X8670" s="90"/>
      <c r="Y8670" s="90"/>
    </row>
    <row r="8671" spans="1:25" ht="15" customHeight="1" x14ac:dyDescent="0.25">
      <c r="A8671" s="64" t="s">
        <v>2917</v>
      </c>
      <c r="B8671" s="64" t="s">
        <v>160</v>
      </c>
      <c r="C8671" s="64" t="s">
        <v>13</v>
      </c>
      <c r="D8671" s="64" t="s">
        <v>3048</v>
      </c>
      <c r="E8671" s="20" t="s">
        <v>301</v>
      </c>
      <c r="F8671" s="64"/>
      <c r="G8671" s="53" t="s">
        <v>406</v>
      </c>
      <c r="H8671" s="53" t="s">
        <v>300</v>
      </c>
      <c r="I8671" s="26">
        <v>30000</v>
      </c>
      <c r="J8671" s="26">
        <v>25000</v>
      </c>
      <c r="K8671" s="26">
        <v>12400</v>
      </c>
      <c r="L8671" s="26">
        <f t="shared" si="8049"/>
        <v>6400</v>
      </c>
      <c r="M8671" s="26">
        <v>2400</v>
      </c>
      <c r="N8671" s="26">
        <v>2000</v>
      </c>
      <c r="O8671" s="26">
        <v>2000</v>
      </c>
      <c r="P8671" s="26">
        <f t="shared" si="8052"/>
        <v>18800</v>
      </c>
      <c r="Q8671" s="26">
        <f t="shared" si="8053"/>
        <v>75.2</v>
      </c>
      <c r="R8671" s="90"/>
      <c r="S8671" s="90"/>
      <c r="T8671" s="90"/>
      <c r="U8671" s="90"/>
      <c r="V8671" s="90"/>
      <c r="W8671" s="90"/>
      <c r="X8671" s="90"/>
      <c r="Y8671" s="90"/>
    </row>
    <row r="8672" spans="1:25" ht="15" customHeight="1" x14ac:dyDescent="0.25">
      <c r="A8672" s="64" t="s">
        <v>2917</v>
      </c>
      <c r="B8672" s="64" t="s">
        <v>160</v>
      </c>
      <c r="C8672" s="64" t="s">
        <v>13</v>
      </c>
      <c r="D8672" s="64" t="s">
        <v>3048</v>
      </c>
      <c r="E8672" s="20" t="s">
        <v>218</v>
      </c>
      <c r="F8672" s="64"/>
      <c r="G8672" s="53" t="s">
        <v>406</v>
      </c>
      <c r="H8672" s="53" t="s">
        <v>217</v>
      </c>
      <c r="I8672" s="26">
        <v>235000</v>
      </c>
      <c r="J8672" s="26">
        <v>220000</v>
      </c>
      <c r="K8672" s="26">
        <v>109998</v>
      </c>
      <c r="L8672" s="26">
        <f t="shared" si="8049"/>
        <v>54000</v>
      </c>
      <c r="M8672" s="26">
        <v>10000</v>
      </c>
      <c r="N8672" s="26">
        <v>19000</v>
      </c>
      <c r="O8672" s="26">
        <v>25000</v>
      </c>
      <c r="P8672" s="26">
        <f t="shared" si="8052"/>
        <v>163998</v>
      </c>
      <c r="Q8672" s="26">
        <f t="shared" si="8053"/>
        <v>74.544545454545457</v>
      </c>
      <c r="R8672" s="90"/>
      <c r="S8672" s="90"/>
      <c r="T8672" s="90"/>
      <c r="U8672" s="90"/>
      <c r="V8672" s="90"/>
      <c r="W8672" s="90"/>
      <c r="X8672" s="90"/>
      <c r="Y8672" s="90"/>
    </row>
    <row r="8673" spans="1:25" ht="15" customHeight="1" x14ac:dyDescent="0.25">
      <c r="A8673" s="64" t="s">
        <v>2917</v>
      </c>
      <c r="B8673" s="64" t="s">
        <v>160</v>
      </c>
      <c r="C8673" s="64" t="s">
        <v>13</v>
      </c>
      <c r="D8673" s="64" t="s">
        <v>3048</v>
      </c>
      <c r="E8673" s="20" t="s">
        <v>303</v>
      </c>
      <c r="F8673" s="64"/>
      <c r="G8673" s="53" t="s">
        <v>406</v>
      </c>
      <c r="H8673" s="53" t="s">
        <v>302</v>
      </c>
      <c r="I8673" s="26">
        <v>20000</v>
      </c>
      <c r="J8673" s="26">
        <v>15000</v>
      </c>
      <c r="K8673" s="26">
        <v>7500</v>
      </c>
      <c r="L8673" s="26">
        <f t="shared" si="8049"/>
        <v>3750</v>
      </c>
      <c r="M8673" s="26">
        <v>1250</v>
      </c>
      <c r="N8673" s="26">
        <v>1250</v>
      </c>
      <c r="O8673" s="26">
        <v>1250</v>
      </c>
      <c r="P8673" s="26">
        <f t="shared" si="8052"/>
        <v>11250</v>
      </c>
      <c r="Q8673" s="26">
        <f t="shared" si="8053"/>
        <v>75</v>
      </c>
      <c r="R8673" s="90"/>
      <c r="S8673" s="90"/>
      <c r="T8673" s="90"/>
      <c r="U8673" s="90"/>
      <c r="V8673" s="90"/>
      <c r="W8673" s="90"/>
      <c r="X8673" s="90"/>
      <c r="Y8673" s="90"/>
    </row>
    <row r="8674" spans="1:25" ht="15" customHeight="1" x14ac:dyDescent="0.25">
      <c r="A8674" s="64" t="s">
        <v>2917</v>
      </c>
      <c r="B8674" s="64" t="s">
        <v>160</v>
      </c>
      <c r="C8674" s="64" t="s">
        <v>13</v>
      </c>
      <c r="D8674" s="64" t="s">
        <v>3048</v>
      </c>
      <c r="E8674" s="20" t="s">
        <v>305</v>
      </c>
      <c r="F8674" s="64"/>
      <c r="G8674" s="53" t="s">
        <v>406</v>
      </c>
      <c r="H8674" s="53" t="s">
        <v>304</v>
      </c>
      <c r="I8674" s="26">
        <v>0</v>
      </c>
      <c r="J8674" s="26">
        <v>0</v>
      </c>
      <c r="K8674" s="26">
        <v>0</v>
      </c>
      <c r="L8674" s="26">
        <f t="shared" si="8049"/>
        <v>0</v>
      </c>
      <c r="M8674" s="26"/>
      <c r="N8674" s="26"/>
      <c r="O8674" s="26"/>
      <c r="P8674" s="26">
        <f t="shared" si="8052"/>
        <v>0</v>
      </c>
      <c r="Q8674" s="26" t="str">
        <f t="shared" si="8053"/>
        <v>-</v>
      </c>
      <c r="R8674" s="90"/>
      <c r="S8674" s="90"/>
      <c r="T8674" s="90"/>
      <c r="U8674" s="90"/>
      <c r="V8674" s="90"/>
      <c r="W8674" s="90"/>
      <c r="X8674" s="90"/>
      <c r="Y8674" s="90"/>
    </row>
    <row r="8675" spans="1:25" ht="15" customHeight="1" x14ac:dyDescent="0.25">
      <c r="A8675" s="64" t="s">
        <v>2917</v>
      </c>
      <c r="B8675" s="64" t="s">
        <v>160</v>
      </c>
      <c r="C8675" s="64" t="s">
        <v>13</v>
      </c>
      <c r="D8675" s="64" t="s">
        <v>3048</v>
      </c>
      <c r="E8675" s="20" t="s">
        <v>308</v>
      </c>
      <c r="F8675" s="64"/>
      <c r="G8675" s="53" t="s">
        <v>406</v>
      </c>
      <c r="H8675" s="53" t="s">
        <v>307</v>
      </c>
      <c r="I8675" s="26">
        <v>35000</v>
      </c>
      <c r="J8675" s="26">
        <v>30000</v>
      </c>
      <c r="K8675" s="26">
        <v>15000</v>
      </c>
      <c r="L8675" s="26">
        <f t="shared" si="8049"/>
        <v>7500</v>
      </c>
      <c r="M8675" s="26">
        <v>3000</v>
      </c>
      <c r="N8675" s="26">
        <v>2000</v>
      </c>
      <c r="O8675" s="26">
        <v>2500</v>
      </c>
      <c r="P8675" s="26">
        <f t="shared" si="8052"/>
        <v>22500</v>
      </c>
      <c r="Q8675" s="26">
        <f t="shared" si="8053"/>
        <v>75</v>
      </c>
      <c r="R8675" s="90"/>
      <c r="S8675" s="90"/>
      <c r="T8675" s="90"/>
      <c r="U8675" s="90"/>
      <c r="V8675" s="90"/>
      <c r="W8675" s="90"/>
      <c r="X8675" s="90"/>
      <c r="Y8675" s="90"/>
    </row>
    <row r="8676" spans="1:25" ht="15" customHeight="1" x14ac:dyDescent="0.25">
      <c r="A8676" s="64" t="s">
        <v>2917</v>
      </c>
      <c r="B8676" s="64" t="s">
        <v>160</v>
      </c>
      <c r="C8676" s="64" t="s">
        <v>13</v>
      </c>
      <c r="D8676" s="64" t="s">
        <v>3048</v>
      </c>
      <c r="E8676" s="20" t="s">
        <v>311</v>
      </c>
      <c r="F8676" s="64"/>
      <c r="G8676" s="53" t="s">
        <v>406</v>
      </c>
      <c r="H8676" s="53" t="s">
        <v>310</v>
      </c>
      <c r="I8676" s="26">
        <v>9376</v>
      </c>
      <c r="J8676" s="26">
        <v>9376</v>
      </c>
      <c r="K8676" s="26">
        <v>9376</v>
      </c>
      <c r="L8676" s="26">
        <f t="shared" si="8049"/>
        <v>0</v>
      </c>
      <c r="M8676" s="26"/>
      <c r="N8676" s="26"/>
      <c r="O8676" s="26"/>
      <c r="P8676" s="26">
        <f t="shared" si="8052"/>
        <v>9376</v>
      </c>
      <c r="Q8676" s="26">
        <f t="shared" si="8053"/>
        <v>100</v>
      </c>
      <c r="R8676" s="90"/>
      <c r="S8676" s="90"/>
      <c r="T8676" s="90"/>
      <c r="U8676" s="90"/>
      <c r="V8676" s="90"/>
      <c r="W8676" s="90"/>
      <c r="X8676" s="90"/>
      <c r="Y8676" s="90"/>
    </row>
    <row r="8677" spans="1:25" ht="15" customHeight="1" x14ac:dyDescent="0.25">
      <c r="A8677" s="63" t="s">
        <v>2917</v>
      </c>
      <c r="B8677" s="63" t="s">
        <v>160</v>
      </c>
      <c r="C8677" s="63" t="s">
        <v>13</v>
      </c>
      <c r="D8677" s="63" t="s">
        <v>3048</v>
      </c>
      <c r="E8677" s="63" t="s">
        <v>39</v>
      </c>
      <c r="F8677" s="64" t="s">
        <v>1</v>
      </c>
      <c r="G8677" s="53" t="s">
        <v>1</v>
      </c>
      <c r="H8677" s="65" t="s">
        <v>40</v>
      </c>
      <c r="I8677" s="31">
        <f t="shared" ref="I8677:K8677" si="8066">SUM(I8678:I8680)</f>
        <v>112000</v>
      </c>
      <c r="J8677" s="31">
        <f t="shared" si="8066"/>
        <v>77000</v>
      </c>
      <c r="K8677" s="31">
        <f t="shared" si="8066"/>
        <v>38000</v>
      </c>
      <c r="L8677" s="31">
        <f t="shared" si="8049"/>
        <v>18175</v>
      </c>
      <c r="M8677" s="31">
        <f t="shared" ref="M8677" si="8067">SUM(M8678:M8680)</f>
        <v>6050</v>
      </c>
      <c r="N8677" s="31">
        <f t="shared" ref="N8677:O8677" si="8068">SUM(N8678:N8680)</f>
        <v>6050</v>
      </c>
      <c r="O8677" s="31">
        <f t="shared" si="8068"/>
        <v>6075</v>
      </c>
      <c r="P8677" s="31">
        <f t="shared" si="8052"/>
        <v>56175</v>
      </c>
      <c r="Q8677" s="31">
        <f t="shared" si="8053"/>
        <v>72.954545454545453</v>
      </c>
      <c r="R8677" s="94"/>
      <c r="S8677" s="94"/>
      <c r="T8677" s="94"/>
      <c r="U8677" s="94"/>
      <c r="V8677" s="94"/>
      <c r="W8677" s="94"/>
      <c r="X8677" s="94"/>
      <c r="Y8677" s="94"/>
    </row>
    <row r="8678" spans="1:25" ht="15" customHeight="1" x14ac:dyDescent="0.25">
      <c r="A8678" s="64" t="s">
        <v>2917</v>
      </c>
      <c r="B8678" s="64" t="s">
        <v>160</v>
      </c>
      <c r="C8678" s="64" t="s">
        <v>13</v>
      </c>
      <c r="D8678" s="64" t="s">
        <v>3048</v>
      </c>
      <c r="E8678" s="20" t="s">
        <v>41</v>
      </c>
      <c r="F8678" s="64"/>
      <c r="G8678" s="53" t="s">
        <v>406</v>
      </c>
      <c r="H8678" s="53" t="s">
        <v>40</v>
      </c>
      <c r="I8678" s="26">
        <v>104000</v>
      </c>
      <c r="J8678" s="26">
        <v>69000</v>
      </c>
      <c r="K8678" s="26">
        <v>34500</v>
      </c>
      <c r="L8678" s="26">
        <f t="shared" si="8049"/>
        <v>17250</v>
      </c>
      <c r="M8678" s="26">
        <v>5750</v>
      </c>
      <c r="N8678" s="26">
        <v>5750</v>
      </c>
      <c r="O8678" s="26">
        <v>5750</v>
      </c>
      <c r="P8678" s="26">
        <f t="shared" si="8052"/>
        <v>51750</v>
      </c>
      <c r="Q8678" s="26">
        <f t="shared" si="8053"/>
        <v>75</v>
      </c>
      <c r="R8678" s="90"/>
      <c r="S8678" s="90"/>
      <c r="T8678" s="90"/>
      <c r="U8678" s="90"/>
      <c r="V8678" s="90"/>
      <c r="W8678" s="90"/>
      <c r="X8678" s="90"/>
      <c r="Y8678" s="90"/>
    </row>
    <row r="8679" spans="1:25" ht="15" customHeight="1" x14ac:dyDescent="0.25">
      <c r="A8679" s="64" t="s">
        <v>2917</v>
      </c>
      <c r="B8679" s="64" t="s">
        <v>160</v>
      </c>
      <c r="C8679" s="64" t="s">
        <v>13</v>
      </c>
      <c r="D8679" s="64" t="s">
        <v>3048</v>
      </c>
      <c r="E8679" s="20" t="s">
        <v>41</v>
      </c>
      <c r="F8679" s="64" t="s">
        <v>3055</v>
      </c>
      <c r="G8679" s="53" t="s">
        <v>406</v>
      </c>
      <c r="H8679" s="53" t="s">
        <v>49</v>
      </c>
      <c r="I8679" s="26">
        <v>4500</v>
      </c>
      <c r="J8679" s="26">
        <v>4500</v>
      </c>
      <c r="K8679" s="26">
        <v>2450</v>
      </c>
      <c r="L8679" s="26">
        <f t="shared" si="8049"/>
        <v>925</v>
      </c>
      <c r="M8679" s="26">
        <v>300</v>
      </c>
      <c r="N8679" s="26">
        <v>300</v>
      </c>
      <c r="O8679" s="26">
        <v>325</v>
      </c>
      <c r="P8679" s="26">
        <f t="shared" si="8052"/>
        <v>3375</v>
      </c>
      <c r="Q8679" s="26">
        <f t="shared" si="8053"/>
        <v>75</v>
      </c>
      <c r="R8679" s="90"/>
      <c r="S8679" s="90"/>
      <c r="T8679" s="90"/>
      <c r="U8679" s="90"/>
      <c r="V8679" s="90"/>
      <c r="W8679" s="90"/>
      <c r="X8679" s="90"/>
      <c r="Y8679" s="90"/>
    </row>
    <row r="8680" spans="1:25" ht="22.5" customHeight="1" x14ac:dyDescent="0.25">
      <c r="A8680" s="64" t="s">
        <v>2917</v>
      </c>
      <c r="B8680" s="64" t="s">
        <v>160</v>
      </c>
      <c r="C8680" s="64" t="s">
        <v>13</v>
      </c>
      <c r="D8680" s="64" t="s">
        <v>3048</v>
      </c>
      <c r="E8680" s="20" t="s">
        <v>41</v>
      </c>
      <c r="F8680" s="64" t="s">
        <v>3056</v>
      </c>
      <c r="G8680" s="53" t="s">
        <v>406</v>
      </c>
      <c r="H8680" s="53" t="s">
        <v>55</v>
      </c>
      <c r="I8680" s="26">
        <v>3500</v>
      </c>
      <c r="J8680" s="26">
        <v>3500</v>
      </c>
      <c r="K8680" s="26">
        <v>1050</v>
      </c>
      <c r="L8680" s="26">
        <f t="shared" si="8049"/>
        <v>0</v>
      </c>
      <c r="M8680" s="26"/>
      <c r="N8680" s="26"/>
      <c r="O8680" s="26"/>
      <c r="P8680" s="26">
        <f t="shared" si="8052"/>
        <v>1050</v>
      </c>
      <c r="Q8680" s="26">
        <f t="shared" si="8053"/>
        <v>30</v>
      </c>
      <c r="R8680" s="90"/>
      <c r="S8680" s="90"/>
      <c r="T8680" s="90"/>
      <c r="U8680" s="90"/>
      <c r="V8680" s="90"/>
      <c r="W8680" s="90"/>
      <c r="X8680" s="90"/>
      <c r="Y8680" s="90"/>
    </row>
    <row r="8681" spans="1:25" ht="13.5" customHeight="1" x14ac:dyDescent="0.25">
      <c r="A8681" s="63" t="s">
        <v>1</v>
      </c>
      <c r="B8681" s="63" t="s">
        <v>1</v>
      </c>
      <c r="C8681" s="63" t="s">
        <v>1</v>
      </c>
      <c r="D8681" s="65" t="s">
        <v>1</v>
      </c>
      <c r="E8681" s="65" t="s">
        <v>1</v>
      </c>
      <c r="F8681" s="65" t="s">
        <v>1</v>
      </c>
      <c r="G8681" s="65" t="s">
        <v>1</v>
      </c>
      <c r="H8681" s="66" t="s">
        <v>56</v>
      </c>
      <c r="I8681" s="30">
        <f t="shared" ref="I8681:K8682" si="8069">SUM(I8682)</f>
        <v>100</v>
      </c>
      <c r="J8681" s="30">
        <f t="shared" si="8069"/>
        <v>100</v>
      </c>
      <c r="K8681" s="30">
        <f t="shared" si="8069"/>
        <v>0</v>
      </c>
      <c r="L8681" s="30">
        <f t="shared" si="8049"/>
        <v>0</v>
      </c>
      <c r="M8681" s="30">
        <f t="shared" ref="M8681:M8682" si="8070">SUM(M8682)</f>
        <v>0</v>
      </c>
      <c r="N8681" s="30">
        <f t="shared" ref="N8681:O8682" si="8071">SUM(N8682)</f>
        <v>0</v>
      </c>
      <c r="O8681" s="30">
        <f t="shared" si="8071"/>
        <v>0</v>
      </c>
      <c r="P8681" s="30">
        <f t="shared" si="8052"/>
        <v>0</v>
      </c>
      <c r="Q8681" s="30">
        <f t="shared" si="8053"/>
        <v>0</v>
      </c>
      <c r="R8681" s="93"/>
      <c r="S8681" s="93"/>
      <c r="T8681" s="93"/>
      <c r="U8681" s="93"/>
      <c r="V8681" s="93"/>
      <c r="W8681" s="93"/>
      <c r="X8681" s="93"/>
      <c r="Y8681" s="93"/>
    </row>
    <row r="8682" spans="1:25" ht="15" customHeight="1" x14ac:dyDescent="0.25">
      <c r="A8682" s="63" t="s">
        <v>2917</v>
      </c>
      <c r="B8682" s="63" t="s">
        <v>160</v>
      </c>
      <c r="C8682" s="63" t="s">
        <v>13</v>
      </c>
      <c r="D8682" s="63" t="s">
        <v>3048</v>
      </c>
      <c r="E8682" s="65" t="s">
        <v>57</v>
      </c>
      <c r="F8682" s="65" t="s">
        <v>1</v>
      </c>
      <c r="G8682" s="65" t="s">
        <v>1</v>
      </c>
      <c r="H8682" s="65" t="s">
        <v>58</v>
      </c>
      <c r="I8682" s="31">
        <f t="shared" si="8069"/>
        <v>100</v>
      </c>
      <c r="J8682" s="31">
        <f t="shared" si="8069"/>
        <v>100</v>
      </c>
      <c r="K8682" s="31">
        <f t="shared" si="8069"/>
        <v>0</v>
      </c>
      <c r="L8682" s="31">
        <f t="shared" si="8049"/>
        <v>0</v>
      </c>
      <c r="M8682" s="31">
        <f t="shared" si="8070"/>
        <v>0</v>
      </c>
      <c r="N8682" s="31">
        <f t="shared" si="8071"/>
        <v>0</v>
      </c>
      <c r="O8682" s="31">
        <f t="shared" si="8071"/>
        <v>0</v>
      </c>
      <c r="P8682" s="31">
        <f t="shared" si="8052"/>
        <v>0</v>
      </c>
      <c r="Q8682" s="31">
        <f t="shared" si="8053"/>
        <v>0</v>
      </c>
      <c r="R8682" s="94"/>
      <c r="S8682" s="94"/>
      <c r="T8682" s="94"/>
      <c r="U8682" s="94"/>
      <c r="V8682" s="94"/>
      <c r="W8682" s="94"/>
      <c r="X8682" s="94"/>
      <c r="Y8682" s="94"/>
    </row>
    <row r="8683" spans="1:25" ht="15" customHeight="1" x14ac:dyDescent="0.25">
      <c r="A8683" s="64" t="s">
        <v>2917</v>
      </c>
      <c r="B8683" s="64" t="s">
        <v>160</v>
      </c>
      <c r="C8683" s="64" t="s">
        <v>13</v>
      </c>
      <c r="D8683" s="64" t="s">
        <v>3048</v>
      </c>
      <c r="E8683" s="20" t="s">
        <v>68</v>
      </c>
      <c r="F8683" s="64"/>
      <c r="G8683" s="53" t="s">
        <v>406</v>
      </c>
      <c r="H8683" s="53" t="s">
        <v>67</v>
      </c>
      <c r="I8683" s="26">
        <v>100</v>
      </c>
      <c r="J8683" s="26">
        <v>100</v>
      </c>
      <c r="K8683" s="26">
        <v>0</v>
      </c>
      <c r="L8683" s="26">
        <f t="shared" si="8049"/>
        <v>0</v>
      </c>
      <c r="M8683" s="26"/>
      <c r="N8683" s="26"/>
      <c r="O8683" s="26"/>
      <c r="P8683" s="26">
        <f t="shared" si="8052"/>
        <v>0</v>
      </c>
      <c r="Q8683" s="26">
        <f t="shared" si="8053"/>
        <v>0</v>
      </c>
      <c r="R8683" s="90"/>
      <c r="S8683" s="90"/>
      <c r="T8683" s="90"/>
      <c r="U8683" s="90"/>
      <c r="V8683" s="90"/>
      <c r="W8683" s="90"/>
      <c r="X8683" s="90"/>
      <c r="Y8683" s="90"/>
    </row>
    <row r="8684" spans="1:25" ht="14.25" customHeight="1" x14ac:dyDescent="0.25">
      <c r="A8684" s="63" t="s">
        <v>1</v>
      </c>
      <c r="B8684" s="63" t="s">
        <v>1</v>
      </c>
      <c r="C8684" s="63" t="s">
        <v>1</v>
      </c>
      <c r="D8684" s="65" t="s">
        <v>1</v>
      </c>
      <c r="E8684" s="65" t="s">
        <v>1</v>
      </c>
      <c r="F8684" s="65" t="s">
        <v>1</v>
      </c>
      <c r="G8684" s="65" t="s">
        <v>1</v>
      </c>
      <c r="H8684" s="66" t="s">
        <v>69</v>
      </c>
      <c r="I8684" s="30">
        <f t="shared" ref="I8684:K8684" si="8072">SUM(I8685)</f>
        <v>53315</v>
      </c>
      <c r="J8684" s="30">
        <f t="shared" si="8072"/>
        <v>30000</v>
      </c>
      <c r="K8684" s="30">
        <f t="shared" si="8072"/>
        <v>28000</v>
      </c>
      <c r="L8684" s="30">
        <f t="shared" si="8049"/>
        <v>0</v>
      </c>
      <c r="M8684" s="30">
        <f t="shared" ref="M8684" si="8073">SUM(M8685)</f>
        <v>0</v>
      </c>
      <c r="N8684" s="30">
        <f t="shared" ref="N8684:O8684" si="8074">SUM(N8685)</f>
        <v>0</v>
      </c>
      <c r="O8684" s="30">
        <f t="shared" si="8074"/>
        <v>0</v>
      </c>
      <c r="P8684" s="30">
        <f t="shared" si="8052"/>
        <v>28000</v>
      </c>
      <c r="Q8684" s="30">
        <f t="shared" si="8053"/>
        <v>93.333333333333329</v>
      </c>
      <c r="R8684" s="93"/>
      <c r="S8684" s="93"/>
      <c r="T8684" s="93"/>
      <c r="U8684" s="93"/>
      <c r="V8684" s="93"/>
      <c r="W8684" s="93"/>
      <c r="X8684" s="93"/>
      <c r="Y8684" s="93"/>
    </row>
    <row r="8685" spans="1:25" ht="15" customHeight="1" x14ac:dyDescent="0.25">
      <c r="A8685" s="63" t="s">
        <v>2917</v>
      </c>
      <c r="B8685" s="63" t="s">
        <v>160</v>
      </c>
      <c r="C8685" s="63" t="s">
        <v>13</v>
      </c>
      <c r="D8685" s="63" t="s">
        <v>3048</v>
      </c>
      <c r="E8685" s="65" t="s">
        <v>70</v>
      </c>
      <c r="F8685" s="65" t="s">
        <v>1</v>
      </c>
      <c r="G8685" s="65" t="s">
        <v>1</v>
      </c>
      <c r="H8685" s="65" t="s">
        <v>71</v>
      </c>
      <c r="I8685" s="31">
        <f t="shared" ref="I8685:K8685" si="8075">SUM(I8686:I8687)</f>
        <v>53315</v>
      </c>
      <c r="J8685" s="31">
        <f t="shared" si="8075"/>
        <v>30000</v>
      </c>
      <c r="K8685" s="31">
        <f t="shared" si="8075"/>
        <v>28000</v>
      </c>
      <c r="L8685" s="31">
        <f t="shared" si="8049"/>
        <v>0</v>
      </c>
      <c r="M8685" s="31">
        <f t="shared" ref="M8685" si="8076">SUM(M8686:M8687)</f>
        <v>0</v>
      </c>
      <c r="N8685" s="31">
        <f t="shared" ref="N8685:O8685" si="8077">SUM(N8686:N8687)</f>
        <v>0</v>
      </c>
      <c r="O8685" s="31">
        <f t="shared" si="8077"/>
        <v>0</v>
      </c>
      <c r="P8685" s="31">
        <f t="shared" si="8052"/>
        <v>28000</v>
      </c>
      <c r="Q8685" s="31">
        <f t="shared" si="8053"/>
        <v>93.333333333333329</v>
      </c>
      <c r="R8685" s="94"/>
      <c r="S8685" s="94"/>
      <c r="T8685" s="94"/>
      <c r="U8685" s="94"/>
      <c r="V8685" s="94"/>
      <c r="W8685" s="94"/>
      <c r="X8685" s="94"/>
      <c r="Y8685" s="94"/>
    </row>
    <row r="8686" spans="1:25" ht="15" customHeight="1" x14ac:dyDescent="0.25">
      <c r="A8686" s="64" t="s">
        <v>2917</v>
      </c>
      <c r="B8686" s="64" t="s">
        <v>160</v>
      </c>
      <c r="C8686" s="64" t="s">
        <v>13</v>
      </c>
      <c r="D8686" s="64" t="s">
        <v>3048</v>
      </c>
      <c r="E8686" s="20" t="s">
        <v>74</v>
      </c>
      <c r="F8686" s="64"/>
      <c r="G8686" s="53" t="s">
        <v>406</v>
      </c>
      <c r="H8686" s="53" t="s">
        <v>73</v>
      </c>
      <c r="I8686" s="26">
        <v>30000</v>
      </c>
      <c r="J8686" s="26">
        <v>25000</v>
      </c>
      <c r="K8686" s="26">
        <v>25000</v>
      </c>
      <c r="L8686" s="26">
        <f t="shared" si="8049"/>
        <v>0</v>
      </c>
      <c r="M8686" s="26"/>
      <c r="N8686" s="26"/>
      <c r="O8686" s="26"/>
      <c r="P8686" s="26">
        <f t="shared" si="8052"/>
        <v>25000</v>
      </c>
      <c r="Q8686" s="26">
        <f t="shared" si="8053"/>
        <v>100</v>
      </c>
      <c r="R8686" s="90"/>
      <c r="S8686" s="90"/>
      <c r="T8686" s="90"/>
      <c r="U8686" s="90"/>
      <c r="V8686" s="90"/>
      <c r="W8686" s="90"/>
      <c r="X8686" s="90"/>
      <c r="Y8686" s="90"/>
    </row>
    <row r="8687" spans="1:25" ht="15" customHeight="1" x14ac:dyDescent="0.25">
      <c r="A8687" s="64" t="s">
        <v>2917</v>
      </c>
      <c r="B8687" s="64" t="s">
        <v>160</v>
      </c>
      <c r="C8687" s="64" t="s">
        <v>13</v>
      </c>
      <c r="D8687" s="64" t="s">
        <v>3048</v>
      </c>
      <c r="E8687" s="20" t="s">
        <v>323</v>
      </c>
      <c r="F8687" s="64"/>
      <c r="G8687" s="53" t="s">
        <v>406</v>
      </c>
      <c r="H8687" s="53" t="s">
        <v>322</v>
      </c>
      <c r="I8687" s="26">
        <v>23315</v>
      </c>
      <c r="J8687" s="26">
        <v>5000</v>
      </c>
      <c r="K8687" s="26">
        <v>3000</v>
      </c>
      <c r="L8687" s="26">
        <f t="shared" si="8049"/>
        <v>0</v>
      </c>
      <c r="M8687" s="26"/>
      <c r="N8687" s="26"/>
      <c r="O8687" s="26"/>
      <c r="P8687" s="26">
        <f t="shared" si="8052"/>
        <v>3000</v>
      </c>
      <c r="Q8687" s="26">
        <f t="shared" si="8053"/>
        <v>60</v>
      </c>
      <c r="R8687" s="90"/>
      <c r="S8687" s="90"/>
      <c r="T8687" s="90"/>
      <c r="U8687" s="90"/>
      <c r="V8687" s="90"/>
      <c r="W8687" s="90"/>
      <c r="X8687" s="90"/>
      <c r="Y8687" s="90"/>
    </row>
    <row r="8688" spans="1:25" ht="22.5" customHeight="1" x14ac:dyDescent="0.25">
      <c r="A8688" s="53" t="s">
        <v>1</v>
      </c>
      <c r="B8688" s="53" t="s">
        <v>1</v>
      </c>
      <c r="C8688" s="53" t="s">
        <v>1</v>
      </c>
      <c r="D8688" s="53" t="s">
        <v>1</v>
      </c>
      <c r="E8688" s="53" t="s">
        <v>1</v>
      </c>
      <c r="F8688" s="53" t="s">
        <v>1</v>
      </c>
      <c r="G8688" s="53" t="s">
        <v>1</v>
      </c>
      <c r="H8688" s="66" t="s">
        <v>3057</v>
      </c>
      <c r="I8688" s="30">
        <f t="shared" ref="I8688:K8688" si="8078">SUM(I8657,I8681,I8684)</f>
        <v>2173104</v>
      </c>
      <c r="J8688" s="30">
        <f t="shared" si="8078"/>
        <v>2079789</v>
      </c>
      <c r="K8688" s="30">
        <f t="shared" si="8078"/>
        <v>1151518</v>
      </c>
      <c r="L8688" s="30">
        <f t="shared" si="8049"/>
        <v>523125</v>
      </c>
      <c r="M8688" s="30">
        <f t="shared" ref="M8688" si="8079">SUM(M8657,M8681,M8684)</f>
        <v>180000</v>
      </c>
      <c r="N8688" s="30">
        <f t="shared" ref="N8688:O8688" si="8080">SUM(N8657,N8681,N8684)</f>
        <v>169800</v>
      </c>
      <c r="O8688" s="30">
        <f t="shared" si="8080"/>
        <v>173325</v>
      </c>
      <c r="P8688" s="30">
        <f t="shared" si="8052"/>
        <v>1674643</v>
      </c>
      <c r="Q8688" s="30">
        <f t="shared" si="8053"/>
        <v>80.519850811789084</v>
      </c>
      <c r="R8688" s="93"/>
      <c r="S8688" s="93"/>
      <c r="T8688" s="93"/>
      <c r="U8688" s="93"/>
      <c r="V8688" s="93"/>
      <c r="W8688" s="93"/>
      <c r="X8688" s="93"/>
      <c r="Y8688" s="93"/>
    </row>
    <row r="8689" spans="1:25" ht="15" customHeight="1" thickBot="1" x14ac:dyDescent="0.3">
      <c r="A8689" s="53" t="s">
        <v>1</v>
      </c>
      <c r="B8689" s="53" t="s">
        <v>1</v>
      </c>
      <c r="C8689" s="53" t="s">
        <v>1</v>
      </c>
      <c r="D8689" s="53" t="s">
        <v>1</v>
      </c>
      <c r="E8689" s="53" t="s">
        <v>1</v>
      </c>
      <c r="F8689" s="53" t="s">
        <v>1</v>
      </c>
      <c r="G8689" s="53" t="s">
        <v>1</v>
      </c>
      <c r="H8689" s="65" t="s">
        <v>76</v>
      </c>
      <c r="I8689" s="31"/>
      <c r="J8689" s="31"/>
      <c r="K8689" s="31">
        <v>0</v>
      </c>
      <c r="L8689" s="31"/>
      <c r="M8689" s="31"/>
      <c r="N8689" s="31"/>
      <c r="O8689" s="31"/>
      <c r="P8689" s="31"/>
      <c r="Q8689" s="31"/>
      <c r="R8689" s="94"/>
      <c r="S8689" s="94"/>
      <c r="T8689" s="94"/>
      <c r="U8689" s="94"/>
      <c r="V8689" s="94"/>
      <c r="W8689" s="94"/>
      <c r="X8689" s="94"/>
      <c r="Y8689" s="94"/>
    </row>
    <row r="8690" spans="1:25" ht="47.25" customHeight="1" thickBot="1" x14ac:dyDescent="0.3">
      <c r="A8690" s="110" t="s">
        <v>1</v>
      </c>
      <c r="B8690" s="110" t="s">
        <v>1</v>
      </c>
      <c r="C8690" s="110" t="s">
        <v>1</v>
      </c>
      <c r="D8690" s="110" t="s">
        <v>1</v>
      </c>
      <c r="E8690" s="110" t="s">
        <v>1</v>
      </c>
      <c r="F8690" s="110" t="s">
        <v>1</v>
      </c>
      <c r="G8690" s="110" t="s">
        <v>1</v>
      </c>
      <c r="H8690" s="28" t="s">
        <v>77</v>
      </c>
      <c r="I8690" s="109" t="s">
        <v>3984</v>
      </c>
      <c r="J8690" s="109" t="s">
        <v>11</v>
      </c>
      <c r="K8690" s="109" t="s">
        <v>3989</v>
      </c>
      <c r="L8690" s="109" t="s">
        <v>3985</v>
      </c>
      <c r="M8690" s="109" t="s">
        <v>4027</v>
      </c>
      <c r="N8690" s="109" t="s">
        <v>3988</v>
      </c>
      <c r="O8690" s="109" t="s">
        <v>3986</v>
      </c>
      <c r="P8690" s="109" t="s">
        <v>3987</v>
      </c>
      <c r="Q8690" s="109" t="s">
        <v>3695</v>
      </c>
      <c r="R8690" s="91"/>
      <c r="S8690" s="91"/>
      <c r="T8690" s="91"/>
      <c r="U8690" s="91"/>
      <c r="V8690" s="91"/>
      <c r="W8690" s="91"/>
      <c r="X8690" s="91"/>
      <c r="Y8690" s="91"/>
    </row>
    <row r="8691" spans="1:25" ht="15" customHeight="1" x14ac:dyDescent="0.25">
      <c r="A8691" s="111"/>
      <c r="B8691" s="111"/>
      <c r="C8691" s="111"/>
      <c r="D8691" s="111"/>
      <c r="E8691" s="111"/>
      <c r="F8691" s="111"/>
      <c r="G8691" s="111"/>
      <c r="H8691" s="67" t="s">
        <v>1</v>
      </c>
      <c r="I8691" s="29">
        <v>1</v>
      </c>
      <c r="J8691" s="29">
        <v>2</v>
      </c>
      <c r="K8691" s="29">
        <v>3</v>
      </c>
      <c r="L8691" s="29" t="s">
        <v>3478</v>
      </c>
      <c r="M8691" s="29">
        <v>5</v>
      </c>
      <c r="N8691" s="29">
        <v>6</v>
      </c>
      <c r="O8691" s="29">
        <v>7</v>
      </c>
      <c r="P8691" s="29" t="s">
        <v>3696</v>
      </c>
      <c r="Q8691" s="29">
        <v>9</v>
      </c>
      <c r="R8691" s="92"/>
      <c r="S8691" s="92"/>
      <c r="T8691" s="92"/>
      <c r="U8691" s="92"/>
      <c r="V8691" s="92"/>
      <c r="W8691" s="92"/>
      <c r="X8691" s="92"/>
      <c r="Y8691" s="92"/>
    </row>
    <row r="8692" spans="1:25" ht="15" customHeight="1" x14ac:dyDescent="0.25">
      <c r="A8692" s="111"/>
      <c r="B8692" s="111"/>
      <c r="C8692" s="111"/>
      <c r="D8692" s="111"/>
      <c r="E8692" s="111"/>
      <c r="F8692" s="111"/>
      <c r="G8692" s="111"/>
      <c r="H8692" s="68" t="s">
        <v>489</v>
      </c>
      <c r="I8692" s="32">
        <f t="shared" ref="I8692:K8692" si="8081">SUM(I8688)</f>
        <v>2173104</v>
      </c>
      <c r="J8692" s="32">
        <f t="shared" si="8081"/>
        <v>2079789</v>
      </c>
      <c r="K8692" s="32">
        <f t="shared" si="8081"/>
        <v>1151518</v>
      </c>
      <c r="L8692" s="32">
        <f t="shared" si="8049"/>
        <v>523125</v>
      </c>
      <c r="M8692" s="32">
        <f t="shared" ref="M8692" si="8082">SUM(M8688)</f>
        <v>180000</v>
      </c>
      <c r="N8692" s="32">
        <f t="shared" ref="N8692:O8692" si="8083">SUM(N8688)</f>
        <v>169800</v>
      </c>
      <c r="O8692" s="32">
        <f t="shared" si="8083"/>
        <v>173325</v>
      </c>
      <c r="P8692" s="32">
        <f t="shared" si="8052"/>
        <v>1674643</v>
      </c>
      <c r="Q8692" s="32">
        <f t="shared" si="8053"/>
        <v>80.519850811789084</v>
      </c>
      <c r="R8692" s="90"/>
      <c r="S8692" s="90"/>
      <c r="T8692" s="90"/>
      <c r="U8692" s="90"/>
      <c r="V8692" s="90"/>
      <c r="W8692" s="90"/>
      <c r="X8692" s="90"/>
      <c r="Y8692" s="90"/>
    </row>
    <row r="8693" spans="1:25" ht="15" customHeight="1" x14ac:dyDescent="0.25">
      <c r="A8693" s="111"/>
      <c r="B8693" s="111"/>
      <c r="C8693" s="111"/>
      <c r="D8693" s="111"/>
      <c r="E8693" s="111"/>
      <c r="F8693" s="111"/>
      <c r="G8693" s="111"/>
      <c r="H8693" s="69" t="s">
        <v>79</v>
      </c>
      <c r="I8693" s="32">
        <f t="shared" ref="I8693:K8693" si="8084">SUM(I8692)</f>
        <v>2173104</v>
      </c>
      <c r="J8693" s="32">
        <f t="shared" si="8084"/>
        <v>2079789</v>
      </c>
      <c r="K8693" s="32">
        <f t="shared" si="8084"/>
        <v>1151518</v>
      </c>
      <c r="L8693" s="32">
        <f t="shared" si="8049"/>
        <v>523125</v>
      </c>
      <c r="M8693" s="32">
        <f t="shared" ref="M8693" si="8085">SUM(M8692)</f>
        <v>180000</v>
      </c>
      <c r="N8693" s="32">
        <f t="shared" ref="N8693:O8693" si="8086">SUM(N8692)</f>
        <v>169800</v>
      </c>
      <c r="O8693" s="32">
        <f t="shared" si="8086"/>
        <v>173325</v>
      </c>
      <c r="P8693" s="32">
        <f t="shared" si="8052"/>
        <v>1674643</v>
      </c>
      <c r="Q8693" s="32">
        <f t="shared" si="8053"/>
        <v>80.519850811789084</v>
      </c>
      <c r="R8693" s="90"/>
      <c r="S8693" s="90"/>
      <c r="T8693" s="90"/>
      <c r="U8693" s="90"/>
      <c r="V8693" s="90"/>
      <c r="W8693" s="90"/>
      <c r="X8693" s="90"/>
      <c r="Y8693" s="90"/>
    </row>
    <row r="8694" spans="1:25" ht="15" customHeight="1" x14ac:dyDescent="0.25">
      <c r="A8694" s="53" t="s">
        <v>1</v>
      </c>
      <c r="B8694" s="53" t="s">
        <v>1</v>
      </c>
      <c r="C8694" s="53" t="s">
        <v>1</v>
      </c>
      <c r="D8694" s="53" t="s">
        <v>1</v>
      </c>
      <c r="E8694" s="53" t="s">
        <v>1</v>
      </c>
      <c r="F8694" s="53" t="s">
        <v>1</v>
      </c>
      <c r="G8694" s="53" t="s">
        <v>1</v>
      </c>
      <c r="H8694" s="66" t="s">
        <v>3058</v>
      </c>
      <c r="I8694" s="30">
        <f t="shared" ref="I8694:K8694" si="8087">SUM(I8688)</f>
        <v>2173104</v>
      </c>
      <c r="J8694" s="30">
        <f t="shared" si="8087"/>
        <v>2079789</v>
      </c>
      <c r="K8694" s="30">
        <f t="shared" si="8087"/>
        <v>1151518</v>
      </c>
      <c r="L8694" s="30">
        <f t="shared" si="8049"/>
        <v>523125</v>
      </c>
      <c r="M8694" s="30">
        <f t="shared" ref="M8694" si="8088">SUM(M8688)</f>
        <v>180000</v>
      </c>
      <c r="N8694" s="30">
        <f t="shared" ref="N8694:O8694" si="8089">SUM(N8688)</f>
        <v>169800</v>
      </c>
      <c r="O8694" s="30">
        <f t="shared" si="8089"/>
        <v>173325</v>
      </c>
      <c r="P8694" s="30">
        <f t="shared" si="8052"/>
        <v>1674643</v>
      </c>
      <c r="Q8694" s="30">
        <f t="shared" si="8053"/>
        <v>80.519850811789084</v>
      </c>
      <c r="R8694" s="93"/>
      <c r="S8694" s="93"/>
      <c r="T8694" s="93"/>
      <c r="U8694" s="93"/>
      <c r="V8694" s="93"/>
      <c r="W8694" s="93"/>
      <c r="X8694" s="93"/>
      <c r="Y8694" s="93"/>
    </row>
    <row r="8695" spans="1:25" ht="15" customHeight="1" x14ac:dyDescent="0.25">
      <c r="A8695" s="53" t="s">
        <v>1</v>
      </c>
      <c r="B8695" s="53" t="s">
        <v>1</v>
      </c>
      <c r="C8695" s="53" t="s">
        <v>1</v>
      </c>
      <c r="D8695" s="53" t="s">
        <v>1</v>
      </c>
      <c r="E8695" s="53" t="s">
        <v>1</v>
      </c>
      <c r="F8695" s="53" t="s">
        <v>1</v>
      </c>
      <c r="G8695" s="53" t="s">
        <v>1</v>
      </c>
      <c r="H8695" s="65" t="s">
        <v>76</v>
      </c>
      <c r="I8695" s="31"/>
      <c r="J8695" s="31"/>
      <c r="K8695" s="31">
        <v>0</v>
      </c>
      <c r="L8695" s="31"/>
      <c r="M8695" s="31"/>
      <c r="N8695" s="31"/>
      <c r="O8695" s="31"/>
      <c r="P8695" s="31"/>
      <c r="Q8695" s="31"/>
      <c r="R8695" s="94"/>
      <c r="S8695" s="94"/>
      <c r="T8695" s="94"/>
      <c r="U8695" s="94"/>
      <c r="V8695" s="94"/>
      <c r="W8695" s="94"/>
      <c r="X8695" s="94"/>
      <c r="Y8695" s="94"/>
    </row>
    <row r="8696" spans="1:25" ht="15" customHeight="1" thickBot="1" x14ac:dyDescent="0.3">
      <c r="A8696" s="63" t="s">
        <v>2917</v>
      </c>
      <c r="B8696" s="63" t="s">
        <v>171</v>
      </c>
      <c r="C8696" s="64" t="s">
        <v>1</v>
      </c>
      <c r="D8696" s="64" t="s">
        <v>1</v>
      </c>
      <c r="E8696" s="65" t="s">
        <v>1</v>
      </c>
      <c r="F8696" s="65" t="s">
        <v>1</v>
      </c>
      <c r="G8696" s="65" t="s">
        <v>1</v>
      </c>
      <c r="H8696" s="65" t="s">
        <v>1</v>
      </c>
      <c r="I8696" s="26"/>
      <c r="J8696" s="26"/>
      <c r="K8696" s="26">
        <v>0</v>
      </c>
      <c r="L8696" s="26"/>
      <c r="M8696" s="26"/>
      <c r="N8696" s="26"/>
      <c r="O8696" s="26"/>
      <c r="P8696" s="26"/>
      <c r="Q8696" s="26"/>
      <c r="R8696" s="90"/>
      <c r="S8696" s="90"/>
      <c r="T8696" s="90"/>
      <c r="U8696" s="90"/>
      <c r="V8696" s="90"/>
      <c r="W8696" s="90"/>
      <c r="X8696" s="90"/>
      <c r="Y8696" s="90"/>
    </row>
    <row r="8697" spans="1:25" ht="45.75" customHeight="1" thickBot="1" x14ac:dyDescent="0.3">
      <c r="A8697" s="28" t="s">
        <v>4</v>
      </c>
      <c r="B8697" s="28" t="s">
        <v>5</v>
      </c>
      <c r="C8697" s="28" t="s">
        <v>6</v>
      </c>
      <c r="D8697" s="57" t="s">
        <v>1</v>
      </c>
      <c r="E8697" s="28" t="s">
        <v>7</v>
      </c>
      <c r="F8697" s="28" t="s">
        <v>8</v>
      </c>
      <c r="G8697" s="28" t="s">
        <v>9</v>
      </c>
      <c r="H8697" s="28" t="s">
        <v>10</v>
      </c>
      <c r="I8697" s="109" t="s">
        <v>3984</v>
      </c>
      <c r="J8697" s="109" t="s">
        <v>11</v>
      </c>
      <c r="K8697" s="109" t="s">
        <v>3989</v>
      </c>
      <c r="L8697" s="109" t="s">
        <v>3985</v>
      </c>
      <c r="M8697" s="109" t="s">
        <v>4027</v>
      </c>
      <c r="N8697" s="109" t="s">
        <v>3988</v>
      </c>
      <c r="O8697" s="109" t="s">
        <v>3986</v>
      </c>
      <c r="P8697" s="109" t="s">
        <v>3987</v>
      </c>
      <c r="Q8697" s="109" t="s">
        <v>3695</v>
      </c>
      <c r="R8697" s="91"/>
      <c r="S8697" s="91"/>
      <c r="T8697" s="91"/>
      <c r="U8697" s="91"/>
      <c r="V8697" s="91"/>
      <c r="W8697" s="91"/>
      <c r="X8697" s="91"/>
      <c r="Y8697" s="91"/>
    </row>
    <row r="8698" spans="1:25" ht="15" customHeight="1" x14ac:dyDescent="0.25">
      <c r="A8698" s="58" t="s">
        <v>1</v>
      </c>
      <c r="B8698" s="58" t="s">
        <v>1</v>
      </c>
      <c r="C8698" s="58" t="s">
        <v>1</v>
      </c>
      <c r="D8698" s="59" t="s">
        <v>1</v>
      </c>
      <c r="E8698" s="59" t="s">
        <v>1</v>
      </c>
      <c r="F8698" s="60" t="s">
        <v>1</v>
      </c>
      <c r="G8698" s="61" t="s">
        <v>1</v>
      </c>
      <c r="H8698" s="62" t="s">
        <v>1</v>
      </c>
      <c r="I8698" s="29">
        <v>1</v>
      </c>
      <c r="J8698" s="29">
        <v>2</v>
      </c>
      <c r="K8698" s="29">
        <v>3</v>
      </c>
      <c r="L8698" s="29" t="s">
        <v>3478</v>
      </c>
      <c r="M8698" s="29">
        <v>5</v>
      </c>
      <c r="N8698" s="29">
        <v>6</v>
      </c>
      <c r="O8698" s="29">
        <v>7</v>
      </c>
      <c r="P8698" s="29" t="s">
        <v>3696</v>
      </c>
      <c r="Q8698" s="29">
        <v>9</v>
      </c>
      <c r="R8698" s="92"/>
      <c r="S8698" s="92"/>
      <c r="T8698" s="92"/>
      <c r="U8698" s="92"/>
      <c r="V8698" s="92"/>
      <c r="W8698" s="92"/>
      <c r="X8698" s="92"/>
      <c r="Y8698" s="92"/>
    </row>
    <row r="8699" spans="1:25" ht="15" customHeight="1" x14ac:dyDescent="0.25">
      <c r="A8699" s="63" t="s">
        <v>2917</v>
      </c>
      <c r="B8699" s="63" t="s">
        <v>171</v>
      </c>
      <c r="C8699" s="64" t="s">
        <v>13</v>
      </c>
      <c r="D8699" s="64" t="s">
        <v>3059</v>
      </c>
      <c r="E8699" s="65" t="s">
        <v>1</v>
      </c>
      <c r="F8699" s="65" t="s">
        <v>1</v>
      </c>
      <c r="G8699" s="65" t="s">
        <v>1</v>
      </c>
      <c r="H8699" s="65" t="s">
        <v>3060</v>
      </c>
      <c r="I8699" s="26">
        <v>0</v>
      </c>
      <c r="J8699" s="26" t="s">
        <v>1</v>
      </c>
      <c r="K8699" s="26">
        <v>0</v>
      </c>
      <c r="L8699" s="26"/>
      <c r="M8699" s="26"/>
      <c r="N8699" s="26"/>
      <c r="O8699" s="26"/>
      <c r="P8699" s="26"/>
      <c r="Q8699" s="26"/>
      <c r="R8699" s="90"/>
      <c r="S8699" s="90"/>
      <c r="T8699" s="90"/>
      <c r="U8699" s="90"/>
      <c r="V8699" s="90"/>
      <c r="W8699" s="90"/>
      <c r="X8699" s="90"/>
      <c r="Y8699" s="90"/>
    </row>
    <row r="8700" spans="1:25" ht="12" customHeight="1" x14ac:dyDescent="0.25">
      <c r="A8700" s="63" t="s">
        <v>1</v>
      </c>
      <c r="B8700" s="63" t="s">
        <v>1</v>
      </c>
      <c r="C8700" s="63" t="s">
        <v>1</v>
      </c>
      <c r="D8700" s="65" t="s">
        <v>1</v>
      </c>
      <c r="E8700" s="65" t="s">
        <v>1</v>
      </c>
      <c r="F8700" s="65" t="s">
        <v>1</v>
      </c>
      <c r="G8700" s="65" t="s">
        <v>1</v>
      </c>
      <c r="H8700" s="66" t="s">
        <v>15</v>
      </c>
      <c r="I8700" s="30">
        <f t="shared" ref="I8700:K8700" si="8090">SUM(I8701,I8709,I8711)</f>
        <v>1000654</v>
      </c>
      <c r="J8700" s="30">
        <f t="shared" si="8090"/>
        <v>1000654</v>
      </c>
      <c r="K8700" s="30">
        <f t="shared" si="8090"/>
        <v>563990</v>
      </c>
      <c r="L8700" s="30">
        <f t="shared" si="8049"/>
        <v>241423</v>
      </c>
      <c r="M8700" s="30">
        <f t="shared" ref="M8700" si="8091">SUM(M8701,M8709,M8711)</f>
        <v>79418</v>
      </c>
      <c r="N8700" s="30">
        <f t="shared" ref="N8700:O8700" si="8092">SUM(N8701,N8709,N8711)</f>
        <v>81177</v>
      </c>
      <c r="O8700" s="30">
        <f t="shared" si="8092"/>
        <v>80828</v>
      </c>
      <c r="P8700" s="30">
        <f t="shared" si="8052"/>
        <v>805413</v>
      </c>
      <c r="Q8700" s="30">
        <f t="shared" si="8053"/>
        <v>80.488660416087882</v>
      </c>
      <c r="R8700" s="93"/>
      <c r="S8700" s="93"/>
      <c r="T8700" s="93"/>
      <c r="U8700" s="93"/>
      <c r="V8700" s="93"/>
      <c r="W8700" s="93"/>
      <c r="X8700" s="93"/>
      <c r="Y8700" s="93"/>
    </row>
    <row r="8701" spans="1:25" ht="15" customHeight="1" x14ac:dyDescent="0.25">
      <c r="A8701" s="63" t="s">
        <v>2917</v>
      </c>
      <c r="B8701" s="63" t="s">
        <v>171</v>
      </c>
      <c r="C8701" s="63" t="s">
        <v>13</v>
      </c>
      <c r="D8701" s="63" t="s">
        <v>3059</v>
      </c>
      <c r="E8701" s="65" t="s">
        <v>16</v>
      </c>
      <c r="F8701" s="65" t="s">
        <v>1</v>
      </c>
      <c r="G8701" s="65" t="s">
        <v>1</v>
      </c>
      <c r="H8701" s="65" t="s">
        <v>17</v>
      </c>
      <c r="I8701" s="31">
        <f t="shared" ref="I8701:K8701" si="8093">SUM(I8702:I8703)</f>
        <v>826845</v>
      </c>
      <c r="J8701" s="31">
        <f t="shared" si="8093"/>
        <v>826845</v>
      </c>
      <c r="K8701" s="31">
        <f t="shared" si="8093"/>
        <v>463556</v>
      </c>
      <c r="L8701" s="31">
        <f t="shared" si="8049"/>
        <v>200291</v>
      </c>
      <c r="M8701" s="31">
        <f t="shared" ref="M8701" si="8094">SUM(M8702:M8703)</f>
        <v>65441</v>
      </c>
      <c r="N8701" s="31">
        <f t="shared" ref="N8701:O8701" si="8095">SUM(N8702:N8703)</f>
        <v>67550</v>
      </c>
      <c r="O8701" s="31">
        <f t="shared" si="8095"/>
        <v>67300</v>
      </c>
      <c r="P8701" s="31">
        <f t="shared" si="8052"/>
        <v>663847</v>
      </c>
      <c r="Q8701" s="31">
        <f t="shared" si="8053"/>
        <v>80.286752656181022</v>
      </c>
      <c r="R8701" s="94"/>
      <c r="S8701" s="94"/>
      <c r="T8701" s="94"/>
      <c r="U8701" s="94"/>
      <c r="V8701" s="94"/>
      <c r="W8701" s="94"/>
      <c r="X8701" s="94"/>
      <c r="Y8701" s="94"/>
    </row>
    <row r="8702" spans="1:25" ht="15" customHeight="1" x14ac:dyDescent="0.25">
      <c r="A8702" s="64" t="s">
        <v>2917</v>
      </c>
      <c r="B8702" s="64" t="s">
        <v>171</v>
      </c>
      <c r="C8702" s="64" t="s">
        <v>13</v>
      </c>
      <c r="D8702" s="64" t="s">
        <v>3059</v>
      </c>
      <c r="E8702" s="20" t="s">
        <v>19</v>
      </c>
      <c r="F8702" s="64"/>
      <c r="G8702" s="53" t="s">
        <v>124</v>
      </c>
      <c r="H8702" s="53" t="s">
        <v>18</v>
      </c>
      <c r="I8702" s="26">
        <v>715315</v>
      </c>
      <c r="J8702" s="26">
        <v>715315</v>
      </c>
      <c r="K8702" s="26">
        <v>392000</v>
      </c>
      <c r="L8702" s="26">
        <f t="shared" si="8049"/>
        <v>180750</v>
      </c>
      <c r="M8702" s="26">
        <v>60250</v>
      </c>
      <c r="N8702" s="26">
        <v>60250</v>
      </c>
      <c r="O8702" s="26">
        <v>60250</v>
      </c>
      <c r="P8702" s="26">
        <f t="shared" si="8052"/>
        <v>572750</v>
      </c>
      <c r="Q8702" s="26">
        <f t="shared" si="8053"/>
        <v>80.069619678043935</v>
      </c>
      <c r="R8702" s="90"/>
      <c r="S8702" s="90"/>
      <c r="T8702" s="90"/>
      <c r="U8702" s="90"/>
      <c r="V8702" s="90"/>
      <c r="W8702" s="90"/>
      <c r="X8702" s="90"/>
      <c r="Y8702" s="90"/>
    </row>
    <row r="8703" spans="1:25" ht="15" customHeight="1" x14ac:dyDescent="0.25">
      <c r="A8703" s="63" t="s">
        <v>2917</v>
      </c>
      <c r="B8703" s="63" t="s">
        <v>171</v>
      </c>
      <c r="C8703" s="63" t="s">
        <v>13</v>
      </c>
      <c r="D8703" s="63" t="s">
        <v>3059</v>
      </c>
      <c r="E8703" s="63" t="s">
        <v>21</v>
      </c>
      <c r="F8703" s="64" t="s">
        <v>1</v>
      </c>
      <c r="G8703" s="53" t="s">
        <v>1</v>
      </c>
      <c r="H8703" s="65" t="s">
        <v>22</v>
      </c>
      <c r="I8703" s="31">
        <f t="shared" ref="I8703:K8703" si="8096">SUM(I8704:I8708)</f>
        <v>111530</v>
      </c>
      <c r="J8703" s="31">
        <f t="shared" si="8096"/>
        <v>111530</v>
      </c>
      <c r="K8703" s="31">
        <f t="shared" si="8096"/>
        <v>71556</v>
      </c>
      <c r="L8703" s="31">
        <f t="shared" si="8049"/>
        <v>19541</v>
      </c>
      <c r="M8703" s="31">
        <f t="shared" ref="M8703" si="8097">SUM(M8704:M8708)</f>
        <v>5191</v>
      </c>
      <c r="N8703" s="31">
        <f t="shared" ref="N8703:O8703" si="8098">SUM(N8704:N8708)</f>
        <v>7300</v>
      </c>
      <c r="O8703" s="31">
        <f t="shared" si="8098"/>
        <v>7050</v>
      </c>
      <c r="P8703" s="31">
        <f t="shared" si="8052"/>
        <v>91097</v>
      </c>
      <c r="Q8703" s="31">
        <f t="shared" si="8053"/>
        <v>81.679368779700539</v>
      </c>
      <c r="R8703" s="94"/>
      <c r="S8703" s="94"/>
      <c r="T8703" s="94"/>
      <c r="U8703" s="94"/>
      <c r="V8703" s="94"/>
      <c r="W8703" s="94"/>
      <c r="X8703" s="94"/>
      <c r="Y8703" s="94"/>
    </row>
    <row r="8704" spans="1:25" ht="15" customHeight="1" x14ac:dyDescent="0.25">
      <c r="A8704" s="64" t="s">
        <v>2917</v>
      </c>
      <c r="B8704" s="64" t="s">
        <v>171</v>
      </c>
      <c r="C8704" s="64" t="s">
        <v>13</v>
      </c>
      <c r="D8704" s="64" t="s">
        <v>3059</v>
      </c>
      <c r="E8704" s="20" t="s">
        <v>23</v>
      </c>
      <c r="F8704" s="64" t="s">
        <v>3061</v>
      </c>
      <c r="G8704" s="53" t="s">
        <v>124</v>
      </c>
      <c r="H8704" s="53" t="s">
        <v>85</v>
      </c>
      <c r="I8704" s="26">
        <v>20500</v>
      </c>
      <c r="J8704" s="26">
        <v>20500</v>
      </c>
      <c r="K8704" s="26">
        <v>12684</v>
      </c>
      <c r="L8704" s="26">
        <f t="shared" si="8049"/>
        <v>4631</v>
      </c>
      <c r="M8704" s="26">
        <v>931</v>
      </c>
      <c r="N8704" s="26">
        <v>1850</v>
      </c>
      <c r="O8704" s="26">
        <v>1850</v>
      </c>
      <c r="P8704" s="26">
        <f t="shared" si="8052"/>
        <v>17315</v>
      </c>
      <c r="Q8704" s="26">
        <f t="shared" si="8053"/>
        <v>84.463414634146332</v>
      </c>
      <c r="R8704" s="90"/>
      <c r="S8704" s="90"/>
      <c r="T8704" s="90"/>
      <c r="U8704" s="90"/>
      <c r="V8704" s="90"/>
      <c r="W8704" s="90"/>
      <c r="X8704" s="90"/>
      <c r="Y8704" s="90"/>
    </row>
    <row r="8705" spans="1:25" ht="15" customHeight="1" x14ac:dyDescent="0.25">
      <c r="A8705" s="64" t="s">
        <v>2917</v>
      </c>
      <c r="B8705" s="64" t="s">
        <v>171</v>
      </c>
      <c r="C8705" s="64" t="s">
        <v>13</v>
      </c>
      <c r="D8705" s="64" t="s">
        <v>3059</v>
      </c>
      <c r="E8705" s="20" t="s">
        <v>23</v>
      </c>
      <c r="F8705" s="64" t="s">
        <v>3062</v>
      </c>
      <c r="G8705" s="53" t="s">
        <v>124</v>
      </c>
      <c r="H8705" s="53" t="s">
        <v>25</v>
      </c>
      <c r="I8705" s="26">
        <v>65000</v>
      </c>
      <c r="J8705" s="26">
        <v>65000</v>
      </c>
      <c r="K8705" s="26">
        <v>39600</v>
      </c>
      <c r="L8705" s="26">
        <f t="shared" si="8049"/>
        <v>14910</v>
      </c>
      <c r="M8705" s="26">
        <v>4260</v>
      </c>
      <c r="N8705" s="26">
        <v>5450</v>
      </c>
      <c r="O8705" s="26">
        <v>5200</v>
      </c>
      <c r="P8705" s="26">
        <f t="shared" si="8052"/>
        <v>54510</v>
      </c>
      <c r="Q8705" s="26">
        <f t="shared" si="8053"/>
        <v>83.861538461538458</v>
      </c>
      <c r="R8705" s="90"/>
      <c r="S8705" s="90"/>
      <c r="T8705" s="90"/>
      <c r="U8705" s="90"/>
      <c r="V8705" s="90"/>
      <c r="W8705" s="90"/>
      <c r="X8705" s="90"/>
      <c r="Y8705" s="90"/>
    </row>
    <row r="8706" spans="1:25" ht="15" customHeight="1" x14ac:dyDescent="0.25">
      <c r="A8706" s="64" t="s">
        <v>2917</v>
      </c>
      <c r="B8706" s="64" t="s">
        <v>171</v>
      </c>
      <c r="C8706" s="64" t="s">
        <v>13</v>
      </c>
      <c r="D8706" s="64" t="s">
        <v>3059</v>
      </c>
      <c r="E8706" s="20" t="s">
        <v>23</v>
      </c>
      <c r="F8706" s="64" t="s">
        <v>3063</v>
      </c>
      <c r="G8706" s="53" t="s">
        <v>124</v>
      </c>
      <c r="H8706" s="53" t="s">
        <v>27</v>
      </c>
      <c r="I8706" s="26">
        <v>16030</v>
      </c>
      <c r="J8706" s="26">
        <v>16030</v>
      </c>
      <c r="K8706" s="26">
        <v>15572</v>
      </c>
      <c r="L8706" s="26">
        <f t="shared" si="8049"/>
        <v>0</v>
      </c>
      <c r="M8706" s="26"/>
      <c r="N8706" s="26"/>
      <c r="O8706" s="26"/>
      <c r="P8706" s="26">
        <f t="shared" si="8052"/>
        <v>15572</v>
      </c>
      <c r="Q8706" s="26">
        <f t="shared" si="8053"/>
        <v>97.142857142857139</v>
      </c>
      <c r="R8706" s="90"/>
      <c r="S8706" s="90"/>
      <c r="T8706" s="90"/>
      <c r="U8706" s="90"/>
      <c r="V8706" s="90"/>
      <c r="W8706" s="90"/>
      <c r="X8706" s="90"/>
      <c r="Y8706" s="90"/>
    </row>
    <row r="8707" spans="1:25" ht="15" customHeight="1" x14ac:dyDescent="0.25">
      <c r="A8707" s="64" t="s">
        <v>2917</v>
      </c>
      <c r="B8707" s="64" t="s">
        <v>171</v>
      </c>
      <c r="C8707" s="64" t="s">
        <v>13</v>
      </c>
      <c r="D8707" s="64" t="s">
        <v>3059</v>
      </c>
      <c r="E8707" s="20" t="s">
        <v>23</v>
      </c>
      <c r="F8707" s="64" t="s">
        <v>3064</v>
      </c>
      <c r="G8707" s="53" t="s">
        <v>124</v>
      </c>
      <c r="H8707" s="53" t="s">
        <v>89</v>
      </c>
      <c r="I8707" s="26">
        <v>0</v>
      </c>
      <c r="J8707" s="26">
        <v>0</v>
      </c>
      <c r="K8707" s="26">
        <v>0</v>
      </c>
      <c r="L8707" s="26">
        <f t="shared" si="8049"/>
        <v>0</v>
      </c>
      <c r="M8707" s="26"/>
      <c r="N8707" s="26"/>
      <c r="O8707" s="26"/>
      <c r="P8707" s="26">
        <f t="shared" si="8052"/>
        <v>0</v>
      </c>
      <c r="Q8707" s="26" t="str">
        <f t="shared" si="8053"/>
        <v>-</v>
      </c>
      <c r="R8707" s="90"/>
      <c r="S8707" s="90"/>
      <c r="T8707" s="90"/>
      <c r="U8707" s="90"/>
      <c r="V8707" s="90"/>
      <c r="W8707" s="90"/>
      <c r="X8707" s="90"/>
      <c r="Y8707" s="90"/>
    </row>
    <row r="8708" spans="1:25" ht="15" customHeight="1" x14ac:dyDescent="0.25">
      <c r="A8708" s="64" t="s">
        <v>2917</v>
      </c>
      <c r="B8708" s="64" t="s">
        <v>171</v>
      </c>
      <c r="C8708" s="64" t="s">
        <v>13</v>
      </c>
      <c r="D8708" s="64" t="s">
        <v>3059</v>
      </c>
      <c r="E8708" s="20" t="s">
        <v>23</v>
      </c>
      <c r="F8708" s="64" t="s">
        <v>3065</v>
      </c>
      <c r="G8708" s="53" t="s">
        <v>124</v>
      </c>
      <c r="H8708" s="53" t="s">
        <v>29</v>
      </c>
      <c r="I8708" s="26">
        <v>10000</v>
      </c>
      <c r="J8708" s="26">
        <v>10000</v>
      </c>
      <c r="K8708" s="26">
        <v>3700</v>
      </c>
      <c r="L8708" s="26">
        <f t="shared" si="8049"/>
        <v>0</v>
      </c>
      <c r="M8708" s="26">
        <v>0</v>
      </c>
      <c r="N8708" s="26">
        <v>0</v>
      </c>
      <c r="O8708" s="26">
        <v>0</v>
      </c>
      <c r="P8708" s="26">
        <f t="shared" si="8052"/>
        <v>3700</v>
      </c>
      <c r="Q8708" s="26">
        <f t="shared" si="8053"/>
        <v>37</v>
      </c>
      <c r="R8708" s="90"/>
      <c r="S8708" s="90"/>
      <c r="T8708" s="90"/>
      <c r="U8708" s="90"/>
      <c r="V8708" s="90"/>
      <c r="W8708" s="90"/>
      <c r="X8708" s="90"/>
      <c r="Y8708" s="90"/>
    </row>
    <row r="8709" spans="1:25" ht="15" customHeight="1" x14ac:dyDescent="0.25">
      <c r="A8709" s="63" t="s">
        <v>2917</v>
      </c>
      <c r="B8709" s="63" t="s">
        <v>171</v>
      </c>
      <c r="C8709" s="63" t="s">
        <v>13</v>
      </c>
      <c r="D8709" s="63" t="s">
        <v>3059</v>
      </c>
      <c r="E8709" s="65" t="s">
        <v>30</v>
      </c>
      <c r="F8709" s="65" t="s">
        <v>1</v>
      </c>
      <c r="G8709" s="65" t="s">
        <v>1</v>
      </c>
      <c r="H8709" s="65" t="s">
        <v>31</v>
      </c>
      <c r="I8709" s="31">
        <f t="shared" ref="I8709:K8709" si="8099">SUM(I8710)</f>
        <v>75108</v>
      </c>
      <c r="J8709" s="31">
        <f t="shared" si="8099"/>
        <v>75108</v>
      </c>
      <c r="K8709" s="31">
        <f t="shared" si="8099"/>
        <v>46000</v>
      </c>
      <c r="L8709" s="31">
        <f t="shared" si="8049"/>
        <v>18000</v>
      </c>
      <c r="M8709" s="31">
        <f t="shared" ref="M8709" si="8100">SUM(M8710)</f>
        <v>6000</v>
      </c>
      <c r="N8709" s="31">
        <f t="shared" ref="N8709:O8709" si="8101">SUM(N8710)</f>
        <v>6000</v>
      </c>
      <c r="O8709" s="31">
        <f t="shared" si="8101"/>
        <v>6000</v>
      </c>
      <c r="P8709" s="31">
        <f t="shared" si="8052"/>
        <v>64000</v>
      </c>
      <c r="Q8709" s="31">
        <f t="shared" si="8053"/>
        <v>85.210630026095757</v>
      </c>
      <c r="R8709" s="94"/>
      <c r="S8709" s="94"/>
      <c r="T8709" s="94"/>
      <c r="U8709" s="94"/>
      <c r="V8709" s="94"/>
      <c r="W8709" s="94"/>
      <c r="X8709" s="94"/>
      <c r="Y8709" s="94"/>
    </row>
    <row r="8710" spans="1:25" ht="15" customHeight="1" x14ac:dyDescent="0.25">
      <c r="A8710" s="64" t="s">
        <v>2917</v>
      </c>
      <c r="B8710" s="64" t="s">
        <v>171</v>
      </c>
      <c r="C8710" s="64" t="s">
        <v>13</v>
      </c>
      <c r="D8710" s="64" t="s">
        <v>3059</v>
      </c>
      <c r="E8710" s="20" t="s">
        <v>33</v>
      </c>
      <c r="F8710" s="64"/>
      <c r="G8710" s="53" t="s">
        <v>124</v>
      </c>
      <c r="H8710" s="53" t="s">
        <v>32</v>
      </c>
      <c r="I8710" s="26">
        <v>75108</v>
      </c>
      <c r="J8710" s="26">
        <v>75108</v>
      </c>
      <c r="K8710" s="26">
        <v>46000</v>
      </c>
      <c r="L8710" s="26">
        <f t="shared" si="8049"/>
        <v>18000</v>
      </c>
      <c r="M8710" s="26">
        <v>6000</v>
      </c>
      <c r="N8710" s="26">
        <v>6000</v>
      </c>
      <c r="O8710" s="26">
        <v>6000</v>
      </c>
      <c r="P8710" s="26">
        <f t="shared" si="8052"/>
        <v>64000</v>
      </c>
      <c r="Q8710" s="26">
        <f t="shared" si="8053"/>
        <v>85.210630026095757</v>
      </c>
      <c r="R8710" s="90"/>
      <c r="S8710" s="90"/>
      <c r="T8710" s="90"/>
      <c r="U8710" s="90"/>
      <c r="V8710" s="90"/>
      <c r="W8710" s="90"/>
      <c r="X8710" s="90"/>
      <c r="Y8710" s="90"/>
    </row>
    <row r="8711" spans="1:25" ht="15" customHeight="1" x14ac:dyDescent="0.25">
      <c r="A8711" s="63" t="s">
        <v>2917</v>
      </c>
      <c r="B8711" s="63" t="s">
        <v>171</v>
      </c>
      <c r="C8711" s="63" t="s">
        <v>13</v>
      </c>
      <c r="D8711" s="63" t="s">
        <v>3059</v>
      </c>
      <c r="E8711" s="65" t="s">
        <v>34</v>
      </c>
      <c r="F8711" s="65" t="s">
        <v>1</v>
      </c>
      <c r="G8711" s="65" t="s">
        <v>1</v>
      </c>
      <c r="H8711" s="65" t="s">
        <v>35</v>
      </c>
      <c r="I8711" s="31">
        <f t="shared" ref="I8711:K8711" si="8102">SUM(I8712:I8720)</f>
        <v>98701</v>
      </c>
      <c r="J8711" s="31">
        <f t="shared" si="8102"/>
        <v>98701</v>
      </c>
      <c r="K8711" s="31">
        <f t="shared" si="8102"/>
        <v>54434</v>
      </c>
      <c r="L8711" s="31">
        <f t="shared" si="8049"/>
        <v>23132</v>
      </c>
      <c r="M8711" s="31">
        <f t="shared" ref="M8711" si="8103">SUM(M8712:M8720)</f>
        <v>7977</v>
      </c>
      <c r="N8711" s="31">
        <f t="shared" ref="N8711:O8711" si="8104">SUM(N8712:N8720)</f>
        <v>7627</v>
      </c>
      <c r="O8711" s="31">
        <f t="shared" si="8104"/>
        <v>7528</v>
      </c>
      <c r="P8711" s="31">
        <f t="shared" si="8052"/>
        <v>77566</v>
      </c>
      <c r="Q8711" s="31">
        <f t="shared" si="8053"/>
        <v>78.586843091761992</v>
      </c>
      <c r="R8711" s="94"/>
      <c r="S8711" s="94"/>
      <c r="T8711" s="94"/>
      <c r="U8711" s="94"/>
      <c r="V8711" s="94"/>
      <c r="W8711" s="94"/>
      <c r="X8711" s="94"/>
      <c r="Y8711" s="94"/>
    </row>
    <row r="8712" spans="1:25" ht="15" customHeight="1" x14ac:dyDescent="0.25">
      <c r="A8712" s="64" t="s">
        <v>2917</v>
      </c>
      <c r="B8712" s="64" t="s">
        <v>171</v>
      </c>
      <c r="C8712" s="64" t="s">
        <v>13</v>
      </c>
      <c r="D8712" s="64" t="s">
        <v>3059</v>
      </c>
      <c r="E8712" s="20" t="s">
        <v>38</v>
      </c>
      <c r="F8712" s="64"/>
      <c r="G8712" s="53" t="s">
        <v>124</v>
      </c>
      <c r="H8712" s="53" t="s">
        <v>37</v>
      </c>
      <c r="I8712" s="26">
        <v>1000</v>
      </c>
      <c r="J8712" s="26">
        <v>1000</v>
      </c>
      <c r="K8712" s="26">
        <v>850</v>
      </c>
      <c r="L8712" s="26">
        <f t="shared" si="8049"/>
        <v>150</v>
      </c>
      <c r="M8712" s="26">
        <v>150</v>
      </c>
      <c r="N8712" s="26">
        <v>0</v>
      </c>
      <c r="O8712" s="26">
        <v>0</v>
      </c>
      <c r="P8712" s="26">
        <f t="shared" si="8052"/>
        <v>1000</v>
      </c>
      <c r="Q8712" s="26">
        <f t="shared" si="8053"/>
        <v>100</v>
      </c>
      <c r="R8712" s="90"/>
      <c r="S8712" s="90"/>
      <c r="T8712" s="90"/>
      <c r="U8712" s="90"/>
      <c r="V8712" s="90"/>
      <c r="W8712" s="90"/>
      <c r="X8712" s="90"/>
      <c r="Y8712" s="90"/>
    </row>
    <row r="8713" spans="1:25" ht="15" customHeight="1" x14ac:dyDescent="0.25">
      <c r="A8713" s="64" t="s">
        <v>2917</v>
      </c>
      <c r="B8713" s="64" t="s">
        <v>171</v>
      </c>
      <c r="C8713" s="64" t="s">
        <v>13</v>
      </c>
      <c r="D8713" s="64" t="s">
        <v>3059</v>
      </c>
      <c r="E8713" s="20" t="s">
        <v>298</v>
      </c>
      <c r="F8713" s="64"/>
      <c r="G8713" s="53" t="s">
        <v>124</v>
      </c>
      <c r="H8713" s="53" t="s">
        <v>297</v>
      </c>
      <c r="I8713" s="26">
        <v>24600</v>
      </c>
      <c r="J8713" s="26">
        <v>24600</v>
      </c>
      <c r="K8713" s="26">
        <v>14900</v>
      </c>
      <c r="L8713" s="26">
        <f t="shared" si="8049"/>
        <v>4900</v>
      </c>
      <c r="M8713" s="26">
        <v>1700</v>
      </c>
      <c r="N8713" s="26">
        <v>1600</v>
      </c>
      <c r="O8713" s="26">
        <v>1600</v>
      </c>
      <c r="P8713" s="26">
        <f t="shared" si="8052"/>
        <v>19800</v>
      </c>
      <c r="Q8713" s="26">
        <f t="shared" si="8053"/>
        <v>80.487804878048792</v>
      </c>
      <c r="R8713" s="90"/>
      <c r="S8713" s="90"/>
      <c r="T8713" s="90"/>
      <c r="U8713" s="90"/>
      <c r="V8713" s="90"/>
      <c r="W8713" s="90"/>
      <c r="X8713" s="90"/>
      <c r="Y8713" s="90"/>
    </row>
    <row r="8714" spans="1:25" ht="15" customHeight="1" x14ac:dyDescent="0.25">
      <c r="A8714" s="64" t="s">
        <v>2917</v>
      </c>
      <c r="B8714" s="64" t="s">
        <v>171</v>
      </c>
      <c r="C8714" s="64" t="s">
        <v>13</v>
      </c>
      <c r="D8714" s="64" t="s">
        <v>3059</v>
      </c>
      <c r="E8714" s="20" t="s">
        <v>301</v>
      </c>
      <c r="F8714" s="64"/>
      <c r="G8714" s="53" t="s">
        <v>124</v>
      </c>
      <c r="H8714" s="53" t="s">
        <v>300</v>
      </c>
      <c r="I8714" s="26">
        <v>9660</v>
      </c>
      <c r="J8714" s="26">
        <v>9660</v>
      </c>
      <c r="K8714" s="26">
        <v>4830</v>
      </c>
      <c r="L8714" s="26">
        <f t="shared" si="8049"/>
        <v>2800</v>
      </c>
      <c r="M8714" s="26">
        <v>1000</v>
      </c>
      <c r="N8714" s="26">
        <v>900</v>
      </c>
      <c r="O8714" s="26">
        <v>900</v>
      </c>
      <c r="P8714" s="26">
        <f t="shared" si="8052"/>
        <v>7630</v>
      </c>
      <c r="Q8714" s="26">
        <f t="shared" si="8053"/>
        <v>78.985507246376812</v>
      </c>
      <c r="R8714" s="90"/>
      <c r="S8714" s="90"/>
      <c r="T8714" s="90"/>
      <c r="U8714" s="90"/>
      <c r="V8714" s="90"/>
      <c r="W8714" s="90"/>
      <c r="X8714" s="90"/>
      <c r="Y8714" s="90"/>
    </row>
    <row r="8715" spans="1:25" ht="15" customHeight="1" x14ac:dyDescent="0.25">
      <c r="A8715" s="64" t="s">
        <v>2917</v>
      </c>
      <c r="B8715" s="64" t="s">
        <v>171</v>
      </c>
      <c r="C8715" s="64" t="s">
        <v>13</v>
      </c>
      <c r="D8715" s="64" t="s">
        <v>3059</v>
      </c>
      <c r="E8715" s="20" t="s">
        <v>218</v>
      </c>
      <c r="F8715" s="64"/>
      <c r="G8715" s="53" t="s">
        <v>124</v>
      </c>
      <c r="H8715" s="53" t="s">
        <v>217</v>
      </c>
      <c r="I8715" s="26">
        <v>15000</v>
      </c>
      <c r="J8715" s="26">
        <v>15000</v>
      </c>
      <c r="K8715" s="26">
        <v>8000</v>
      </c>
      <c r="L8715" s="26">
        <f t="shared" si="8049"/>
        <v>3200</v>
      </c>
      <c r="M8715" s="26">
        <v>1100</v>
      </c>
      <c r="N8715" s="26">
        <v>1100</v>
      </c>
      <c r="O8715" s="26">
        <v>1000</v>
      </c>
      <c r="P8715" s="26">
        <f t="shared" si="8052"/>
        <v>11200</v>
      </c>
      <c r="Q8715" s="26">
        <f t="shared" si="8053"/>
        <v>74.666666666666671</v>
      </c>
      <c r="R8715" s="90"/>
      <c r="S8715" s="90"/>
      <c r="T8715" s="90"/>
      <c r="U8715" s="90"/>
      <c r="V8715" s="90"/>
      <c r="W8715" s="90"/>
      <c r="X8715" s="90"/>
      <c r="Y8715" s="90"/>
    </row>
    <row r="8716" spans="1:25" ht="15" customHeight="1" x14ac:dyDescent="0.25">
      <c r="A8716" s="64" t="s">
        <v>2917</v>
      </c>
      <c r="B8716" s="64" t="s">
        <v>171</v>
      </c>
      <c r="C8716" s="64" t="s">
        <v>13</v>
      </c>
      <c r="D8716" s="64" t="s">
        <v>3059</v>
      </c>
      <c r="E8716" s="20" t="s">
        <v>303</v>
      </c>
      <c r="F8716" s="64"/>
      <c r="G8716" s="53" t="s">
        <v>124</v>
      </c>
      <c r="H8716" s="53" t="s">
        <v>302</v>
      </c>
      <c r="I8716" s="26">
        <v>5645</v>
      </c>
      <c r="J8716" s="26">
        <v>5645</v>
      </c>
      <c r="K8716" s="26">
        <v>3875</v>
      </c>
      <c r="L8716" s="26">
        <f t="shared" si="8049"/>
        <v>1500</v>
      </c>
      <c r="M8716" s="26">
        <v>500</v>
      </c>
      <c r="N8716" s="26">
        <v>500</v>
      </c>
      <c r="O8716" s="26">
        <v>500</v>
      </c>
      <c r="P8716" s="26">
        <f t="shared" si="8052"/>
        <v>5375</v>
      </c>
      <c r="Q8716" s="26">
        <f t="shared" si="8053"/>
        <v>95.217006200177138</v>
      </c>
      <c r="R8716" s="90"/>
      <c r="S8716" s="90"/>
      <c r="T8716" s="90"/>
      <c r="U8716" s="90"/>
      <c r="V8716" s="90"/>
      <c r="W8716" s="90"/>
      <c r="X8716" s="90"/>
      <c r="Y8716" s="90"/>
    </row>
    <row r="8717" spans="1:25" ht="15" customHeight="1" x14ac:dyDescent="0.25">
      <c r="A8717" s="64" t="s">
        <v>2917</v>
      </c>
      <c r="B8717" s="64" t="s">
        <v>171</v>
      </c>
      <c r="C8717" s="64" t="s">
        <v>13</v>
      </c>
      <c r="D8717" s="64" t="s">
        <v>3059</v>
      </c>
      <c r="E8717" s="20" t="s">
        <v>305</v>
      </c>
      <c r="F8717" s="64"/>
      <c r="G8717" s="53" t="s">
        <v>124</v>
      </c>
      <c r="H8717" s="53" t="s">
        <v>304</v>
      </c>
      <c r="I8717" s="26">
        <v>260</v>
      </c>
      <c r="J8717" s="26">
        <v>260</v>
      </c>
      <c r="K8717" s="26">
        <v>260</v>
      </c>
      <c r="L8717" s="26">
        <f t="shared" si="8049"/>
        <v>0</v>
      </c>
      <c r="M8717" s="26">
        <v>0</v>
      </c>
      <c r="N8717" s="26">
        <v>0</v>
      </c>
      <c r="O8717" s="26">
        <v>0</v>
      </c>
      <c r="P8717" s="26">
        <f t="shared" si="8052"/>
        <v>260</v>
      </c>
      <c r="Q8717" s="26">
        <f t="shared" si="8053"/>
        <v>100</v>
      </c>
      <c r="R8717" s="90"/>
      <c r="S8717" s="90"/>
      <c r="T8717" s="90"/>
      <c r="U8717" s="90"/>
      <c r="V8717" s="90"/>
      <c r="W8717" s="90"/>
      <c r="X8717" s="90"/>
      <c r="Y8717" s="90"/>
    </row>
    <row r="8718" spans="1:25" ht="15" customHeight="1" x14ac:dyDescent="0.25">
      <c r="A8718" s="64" t="s">
        <v>2917</v>
      </c>
      <c r="B8718" s="64" t="s">
        <v>171</v>
      </c>
      <c r="C8718" s="64" t="s">
        <v>13</v>
      </c>
      <c r="D8718" s="64" t="s">
        <v>3059</v>
      </c>
      <c r="E8718" s="20" t="s">
        <v>308</v>
      </c>
      <c r="F8718" s="64"/>
      <c r="G8718" s="53" t="s">
        <v>124</v>
      </c>
      <c r="H8718" s="53" t="s">
        <v>307</v>
      </c>
      <c r="I8718" s="26">
        <v>10321</v>
      </c>
      <c r="J8718" s="26">
        <v>10321</v>
      </c>
      <c r="K8718" s="26">
        <v>5160</v>
      </c>
      <c r="L8718" s="26">
        <f t="shared" si="8049"/>
        <v>2580</v>
      </c>
      <c r="M8718" s="26">
        <v>860</v>
      </c>
      <c r="N8718" s="26">
        <v>860</v>
      </c>
      <c r="O8718" s="26">
        <v>860</v>
      </c>
      <c r="P8718" s="26">
        <f t="shared" si="8052"/>
        <v>7740</v>
      </c>
      <c r="Q8718" s="26">
        <f t="shared" si="8053"/>
        <v>74.99273326228078</v>
      </c>
      <c r="R8718" s="90"/>
      <c r="S8718" s="90"/>
      <c r="T8718" s="90"/>
      <c r="U8718" s="90"/>
      <c r="V8718" s="90"/>
      <c r="W8718" s="90"/>
      <c r="X8718" s="90"/>
      <c r="Y8718" s="90"/>
    </row>
    <row r="8719" spans="1:25" ht="15" customHeight="1" x14ac:dyDescent="0.25">
      <c r="A8719" s="64" t="s">
        <v>2917</v>
      </c>
      <c r="B8719" s="64" t="s">
        <v>171</v>
      </c>
      <c r="C8719" s="64" t="s">
        <v>13</v>
      </c>
      <c r="D8719" s="64" t="s">
        <v>3059</v>
      </c>
      <c r="E8719" s="20" t="s">
        <v>311</v>
      </c>
      <c r="F8719" s="64"/>
      <c r="G8719" s="53" t="s">
        <v>124</v>
      </c>
      <c r="H8719" s="53" t="s">
        <v>310</v>
      </c>
      <c r="I8719" s="26">
        <v>5000</v>
      </c>
      <c r="J8719" s="26">
        <v>5000</v>
      </c>
      <c r="K8719" s="26">
        <v>2609</v>
      </c>
      <c r="L8719" s="26">
        <f t="shared" si="8049"/>
        <v>1225</v>
      </c>
      <c r="M8719" s="26">
        <v>408</v>
      </c>
      <c r="N8719" s="26">
        <v>408</v>
      </c>
      <c r="O8719" s="26">
        <v>409</v>
      </c>
      <c r="P8719" s="26">
        <f t="shared" si="8052"/>
        <v>3834</v>
      </c>
      <c r="Q8719" s="26">
        <f t="shared" si="8053"/>
        <v>76.680000000000007</v>
      </c>
      <c r="R8719" s="90"/>
      <c r="S8719" s="90"/>
      <c r="T8719" s="90"/>
      <c r="U8719" s="90"/>
      <c r="V8719" s="90"/>
      <c r="W8719" s="90"/>
      <c r="X8719" s="90"/>
      <c r="Y8719" s="90"/>
    </row>
    <row r="8720" spans="1:25" ht="15" customHeight="1" x14ac:dyDescent="0.25">
      <c r="A8720" s="63" t="s">
        <v>2917</v>
      </c>
      <c r="B8720" s="63" t="s">
        <v>171</v>
      </c>
      <c r="C8720" s="63" t="s">
        <v>13</v>
      </c>
      <c r="D8720" s="63" t="s">
        <v>3059</v>
      </c>
      <c r="E8720" s="63" t="s">
        <v>39</v>
      </c>
      <c r="F8720" s="64" t="s">
        <v>1</v>
      </c>
      <c r="G8720" s="53" t="s">
        <v>1</v>
      </c>
      <c r="H8720" s="65" t="s">
        <v>40</v>
      </c>
      <c r="I8720" s="31">
        <f t="shared" ref="I8720:K8720" si="8105">SUM(I8721:I8723)</f>
        <v>27215</v>
      </c>
      <c r="J8720" s="31">
        <f t="shared" si="8105"/>
        <v>27215</v>
      </c>
      <c r="K8720" s="31">
        <f t="shared" si="8105"/>
        <v>13950</v>
      </c>
      <c r="L8720" s="31">
        <f t="shared" ref="L8720:L8782" si="8106">SUM(M8720:O8720)</f>
        <v>6777</v>
      </c>
      <c r="M8720" s="31">
        <f t="shared" ref="M8720" si="8107">SUM(M8721:M8723)</f>
        <v>2259</v>
      </c>
      <c r="N8720" s="31">
        <f t="shared" ref="N8720:O8720" si="8108">SUM(N8721:N8723)</f>
        <v>2259</v>
      </c>
      <c r="O8720" s="31">
        <f t="shared" si="8108"/>
        <v>2259</v>
      </c>
      <c r="P8720" s="31">
        <f t="shared" ref="P8720:P8782" si="8109">K8720+L8720</f>
        <v>20727</v>
      </c>
      <c r="Q8720" s="31">
        <f t="shared" ref="Q8720:Q8782" si="8110">IF(J8720=0,"-",P8720/J8720*100)</f>
        <v>76.160205768877461</v>
      </c>
      <c r="R8720" s="94"/>
      <c r="S8720" s="94"/>
      <c r="T8720" s="94"/>
      <c r="U8720" s="94"/>
      <c r="V8720" s="94"/>
      <c r="W8720" s="94"/>
      <c r="X8720" s="94"/>
      <c r="Y8720" s="94"/>
    </row>
    <row r="8721" spans="1:25" ht="15" customHeight="1" x14ac:dyDescent="0.25">
      <c r="A8721" s="64" t="s">
        <v>2917</v>
      </c>
      <c r="B8721" s="64" t="s">
        <v>171</v>
      </c>
      <c r="C8721" s="64" t="s">
        <v>13</v>
      </c>
      <c r="D8721" s="64" t="s">
        <v>3059</v>
      </c>
      <c r="E8721" s="20" t="s">
        <v>41</v>
      </c>
      <c r="F8721" s="64"/>
      <c r="G8721" s="53" t="s">
        <v>124</v>
      </c>
      <c r="H8721" s="53" t="s">
        <v>40</v>
      </c>
      <c r="I8721" s="26">
        <v>24906</v>
      </c>
      <c r="J8721" s="26">
        <v>24906</v>
      </c>
      <c r="K8721" s="26">
        <v>12450</v>
      </c>
      <c r="L8721" s="26">
        <f t="shared" si="8106"/>
        <v>6225</v>
      </c>
      <c r="M8721" s="26">
        <v>2075</v>
      </c>
      <c r="N8721" s="26">
        <v>2075</v>
      </c>
      <c r="O8721" s="26">
        <v>2075</v>
      </c>
      <c r="P8721" s="26">
        <f t="shared" si="8109"/>
        <v>18675</v>
      </c>
      <c r="Q8721" s="26">
        <f t="shared" si="8110"/>
        <v>74.981932064562756</v>
      </c>
      <c r="R8721" s="90"/>
      <c r="S8721" s="90"/>
      <c r="T8721" s="90"/>
      <c r="U8721" s="90"/>
      <c r="V8721" s="90"/>
      <c r="W8721" s="90"/>
      <c r="X8721" s="90"/>
      <c r="Y8721" s="90"/>
    </row>
    <row r="8722" spans="1:25" ht="15" customHeight="1" x14ac:dyDescent="0.25">
      <c r="A8722" s="64" t="s">
        <v>2917</v>
      </c>
      <c r="B8722" s="64" t="s">
        <v>171</v>
      </c>
      <c r="C8722" s="64" t="s">
        <v>13</v>
      </c>
      <c r="D8722" s="64" t="s">
        <v>3059</v>
      </c>
      <c r="E8722" s="20" t="s">
        <v>41</v>
      </c>
      <c r="F8722" s="64" t="s">
        <v>3066</v>
      </c>
      <c r="G8722" s="53" t="s">
        <v>124</v>
      </c>
      <c r="H8722" s="53" t="s">
        <v>49</v>
      </c>
      <c r="I8722" s="26">
        <v>2209</v>
      </c>
      <c r="J8722" s="26">
        <v>2209</v>
      </c>
      <c r="K8722" s="26">
        <v>1500</v>
      </c>
      <c r="L8722" s="26">
        <f t="shared" si="8106"/>
        <v>552</v>
      </c>
      <c r="M8722" s="26">
        <v>184</v>
      </c>
      <c r="N8722" s="26">
        <v>184</v>
      </c>
      <c r="O8722" s="26">
        <v>184</v>
      </c>
      <c r="P8722" s="26">
        <f t="shared" si="8109"/>
        <v>2052</v>
      </c>
      <c r="Q8722" s="26">
        <f t="shared" si="8110"/>
        <v>92.89271163422363</v>
      </c>
      <c r="R8722" s="90"/>
      <c r="S8722" s="90"/>
      <c r="T8722" s="90"/>
      <c r="U8722" s="90"/>
      <c r="V8722" s="90"/>
      <c r="W8722" s="90"/>
      <c r="X8722" s="90"/>
      <c r="Y8722" s="90"/>
    </row>
    <row r="8723" spans="1:25" ht="22.5" customHeight="1" x14ac:dyDescent="0.25">
      <c r="A8723" s="64" t="s">
        <v>2917</v>
      </c>
      <c r="B8723" s="64" t="s">
        <v>171</v>
      </c>
      <c r="C8723" s="64" t="s">
        <v>13</v>
      </c>
      <c r="D8723" s="64" t="s">
        <v>3059</v>
      </c>
      <c r="E8723" s="20" t="s">
        <v>41</v>
      </c>
      <c r="F8723" s="64" t="s">
        <v>3067</v>
      </c>
      <c r="G8723" s="53" t="s">
        <v>124</v>
      </c>
      <c r="H8723" s="53" t="s">
        <v>55</v>
      </c>
      <c r="I8723" s="26">
        <v>100</v>
      </c>
      <c r="J8723" s="26">
        <v>100</v>
      </c>
      <c r="K8723" s="26">
        <v>0</v>
      </c>
      <c r="L8723" s="26">
        <f t="shared" si="8106"/>
        <v>0</v>
      </c>
      <c r="M8723" s="26">
        <v>0</v>
      </c>
      <c r="N8723" s="26">
        <v>0</v>
      </c>
      <c r="O8723" s="26">
        <v>0</v>
      </c>
      <c r="P8723" s="26">
        <f t="shared" si="8109"/>
        <v>0</v>
      </c>
      <c r="Q8723" s="26">
        <f t="shared" si="8110"/>
        <v>0</v>
      </c>
      <c r="R8723" s="90"/>
      <c r="S8723" s="90"/>
      <c r="T8723" s="90"/>
      <c r="U8723" s="90"/>
      <c r="V8723" s="90"/>
      <c r="W8723" s="90"/>
      <c r="X8723" s="90"/>
      <c r="Y8723" s="90"/>
    </row>
    <row r="8724" spans="1:25" ht="13.5" customHeight="1" x14ac:dyDescent="0.25">
      <c r="A8724" s="63" t="s">
        <v>1</v>
      </c>
      <c r="B8724" s="63" t="s">
        <v>1</v>
      </c>
      <c r="C8724" s="63" t="s">
        <v>1</v>
      </c>
      <c r="D8724" s="65" t="s">
        <v>1</v>
      </c>
      <c r="E8724" s="65" t="s">
        <v>1</v>
      </c>
      <c r="F8724" s="65" t="s">
        <v>1</v>
      </c>
      <c r="G8724" s="65" t="s">
        <v>1</v>
      </c>
      <c r="H8724" s="66" t="s">
        <v>56</v>
      </c>
      <c r="I8724" s="30">
        <f t="shared" ref="I8724:K8725" si="8111">SUM(I8725)</f>
        <v>200</v>
      </c>
      <c r="J8724" s="30">
        <f t="shared" si="8111"/>
        <v>200</v>
      </c>
      <c r="K8724" s="30">
        <f t="shared" si="8111"/>
        <v>0</v>
      </c>
      <c r="L8724" s="30">
        <f t="shared" si="8106"/>
        <v>0</v>
      </c>
      <c r="M8724" s="30">
        <f t="shared" ref="M8724:M8725" si="8112">SUM(M8725)</f>
        <v>0</v>
      </c>
      <c r="N8724" s="30">
        <f t="shared" ref="N8724:O8725" si="8113">SUM(N8725)</f>
        <v>0</v>
      </c>
      <c r="O8724" s="30">
        <f t="shared" si="8113"/>
        <v>0</v>
      </c>
      <c r="P8724" s="30">
        <f t="shared" si="8109"/>
        <v>0</v>
      </c>
      <c r="Q8724" s="30">
        <f t="shared" si="8110"/>
        <v>0</v>
      </c>
      <c r="R8724" s="93"/>
      <c r="S8724" s="93"/>
      <c r="T8724" s="93"/>
      <c r="U8724" s="93"/>
      <c r="V8724" s="93"/>
      <c r="W8724" s="93"/>
      <c r="X8724" s="93"/>
      <c r="Y8724" s="93"/>
    </row>
    <row r="8725" spans="1:25" ht="15" customHeight="1" x14ac:dyDescent="0.25">
      <c r="A8725" s="63" t="s">
        <v>2917</v>
      </c>
      <c r="B8725" s="63" t="s">
        <v>171</v>
      </c>
      <c r="C8725" s="63" t="s">
        <v>13</v>
      </c>
      <c r="D8725" s="63" t="s">
        <v>3059</v>
      </c>
      <c r="E8725" s="65" t="s">
        <v>57</v>
      </c>
      <c r="F8725" s="65" t="s">
        <v>1</v>
      </c>
      <c r="G8725" s="65" t="s">
        <v>1</v>
      </c>
      <c r="H8725" s="65" t="s">
        <v>58</v>
      </c>
      <c r="I8725" s="31">
        <f t="shared" si="8111"/>
        <v>200</v>
      </c>
      <c r="J8725" s="31">
        <f t="shared" si="8111"/>
        <v>200</v>
      </c>
      <c r="K8725" s="31">
        <f t="shared" si="8111"/>
        <v>0</v>
      </c>
      <c r="L8725" s="31">
        <f t="shared" si="8106"/>
        <v>0</v>
      </c>
      <c r="M8725" s="31">
        <f t="shared" si="8112"/>
        <v>0</v>
      </c>
      <c r="N8725" s="31">
        <f t="shared" si="8113"/>
        <v>0</v>
      </c>
      <c r="O8725" s="31">
        <f t="shared" si="8113"/>
        <v>0</v>
      </c>
      <c r="P8725" s="31">
        <f t="shared" si="8109"/>
        <v>0</v>
      </c>
      <c r="Q8725" s="31">
        <f t="shared" si="8110"/>
        <v>0</v>
      </c>
      <c r="R8725" s="94"/>
      <c r="S8725" s="94"/>
      <c r="T8725" s="94"/>
      <c r="U8725" s="94"/>
      <c r="V8725" s="94"/>
      <c r="W8725" s="94"/>
      <c r="X8725" s="94"/>
      <c r="Y8725" s="94"/>
    </row>
    <row r="8726" spans="1:25" ht="15" customHeight="1" x14ac:dyDescent="0.25">
      <c r="A8726" s="63" t="s">
        <v>2917</v>
      </c>
      <c r="B8726" s="63" t="s">
        <v>171</v>
      </c>
      <c r="C8726" s="63" t="s">
        <v>13</v>
      </c>
      <c r="D8726" s="63" t="s">
        <v>3059</v>
      </c>
      <c r="E8726" s="63" t="s">
        <v>66</v>
      </c>
      <c r="F8726" s="64" t="s">
        <v>1</v>
      </c>
      <c r="G8726" s="53" t="s">
        <v>1</v>
      </c>
      <c r="H8726" s="65" t="s">
        <v>67</v>
      </c>
      <c r="I8726" s="31">
        <f t="shared" ref="I8726:K8726" si="8114">SUM(I8727:I8728)</f>
        <v>200</v>
      </c>
      <c r="J8726" s="31">
        <f t="shared" si="8114"/>
        <v>200</v>
      </c>
      <c r="K8726" s="31">
        <f t="shared" si="8114"/>
        <v>0</v>
      </c>
      <c r="L8726" s="31">
        <f t="shared" si="8106"/>
        <v>0</v>
      </c>
      <c r="M8726" s="31">
        <f t="shared" ref="M8726" si="8115">SUM(M8727:M8728)</f>
        <v>0</v>
      </c>
      <c r="N8726" s="31">
        <f t="shared" ref="N8726:O8726" si="8116">SUM(N8727:N8728)</f>
        <v>0</v>
      </c>
      <c r="O8726" s="31">
        <f t="shared" si="8116"/>
        <v>0</v>
      </c>
      <c r="P8726" s="31">
        <f t="shared" si="8109"/>
        <v>0</v>
      </c>
      <c r="Q8726" s="31">
        <f t="shared" si="8110"/>
        <v>0</v>
      </c>
      <c r="R8726" s="94"/>
      <c r="S8726" s="94"/>
      <c r="T8726" s="94"/>
      <c r="U8726" s="94"/>
      <c r="V8726" s="94"/>
      <c r="W8726" s="94"/>
      <c r="X8726" s="94"/>
      <c r="Y8726" s="94"/>
    </row>
    <row r="8727" spans="1:25" ht="15" customHeight="1" x14ac:dyDescent="0.25">
      <c r="A8727" s="64" t="s">
        <v>2917</v>
      </c>
      <c r="B8727" s="64" t="s">
        <v>171</v>
      </c>
      <c r="C8727" s="64" t="s">
        <v>13</v>
      </c>
      <c r="D8727" s="64" t="s">
        <v>3059</v>
      </c>
      <c r="E8727" s="20" t="s">
        <v>68</v>
      </c>
      <c r="F8727" s="64"/>
      <c r="G8727" s="53" t="s">
        <v>124</v>
      </c>
      <c r="H8727" s="53" t="s">
        <v>67</v>
      </c>
      <c r="I8727" s="26">
        <v>100</v>
      </c>
      <c r="J8727" s="26">
        <v>100</v>
      </c>
      <c r="K8727" s="26">
        <v>0</v>
      </c>
      <c r="L8727" s="26">
        <f t="shared" si="8106"/>
        <v>0</v>
      </c>
      <c r="M8727" s="26">
        <v>0</v>
      </c>
      <c r="N8727" s="26">
        <v>0</v>
      </c>
      <c r="O8727" s="26">
        <v>0</v>
      </c>
      <c r="P8727" s="26">
        <f t="shared" si="8109"/>
        <v>0</v>
      </c>
      <c r="Q8727" s="26">
        <f t="shared" si="8110"/>
        <v>0</v>
      </c>
      <c r="R8727" s="90"/>
      <c r="S8727" s="90"/>
      <c r="T8727" s="90"/>
      <c r="U8727" s="90"/>
      <c r="V8727" s="90"/>
      <c r="W8727" s="90"/>
      <c r="X8727" s="90"/>
      <c r="Y8727" s="90"/>
    </row>
    <row r="8728" spans="1:25" ht="15" customHeight="1" x14ac:dyDescent="0.25">
      <c r="A8728" s="64" t="s">
        <v>2917</v>
      </c>
      <c r="B8728" s="64" t="s">
        <v>171</v>
      </c>
      <c r="C8728" s="64" t="s">
        <v>13</v>
      </c>
      <c r="D8728" s="64" t="s">
        <v>3059</v>
      </c>
      <c r="E8728" s="20" t="s">
        <v>68</v>
      </c>
      <c r="F8728" s="64" t="s">
        <v>3558</v>
      </c>
      <c r="G8728" s="53" t="s">
        <v>124</v>
      </c>
      <c r="H8728" s="53" t="s">
        <v>276</v>
      </c>
      <c r="I8728" s="26">
        <v>100</v>
      </c>
      <c r="J8728" s="26">
        <v>100</v>
      </c>
      <c r="K8728" s="26">
        <v>0</v>
      </c>
      <c r="L8728" s="26">
        <f t="shared" si="8106"/>
        <v>0</v>
      </c>
      <c r="M8728" s="26">
        <v>0</v>
      </c>
      <c r="N8728" s="26">
        <v>0</v>
      </c>
      <c r="O8728" s="26">
        <v>0</v>
      </c>
      <c r="P8728" s="26">
        <f t="shared" si="8109"/>
        <v>0</v>
      </c>
      <c r="Q8728" s="26">
        <f t="shared" si="8110"/>
        <v>0</v>
      </c>
      <c r="R8728" s="90"/>
      <c r="S8728" s="90"/>
      <c r="T8728" s="90"/>
      <c r="U8728" s="90"/>
      <c r="V8728" s="90"/>
      <c r="W8728" s="90"/>
      <c r="X8728" s="90"/>
      <c r="Y8728" s="90"/>
    </row>
    <row r="8729" spans="1:25" ht="13.5" customHeight="1" x14ac:dyDescent="0.25">
      <c r="A8729" s="63" t="s">
        <v>1</v>
      </c>
      <c r="B8729" s="63" t="s">
        <v>1</v>
      </c>
      <c r="C8729" s="63" t="s">
        <v>1</v>
      </c>
      <c r="D8729" s="65" t="s">
        <v>1</v>
      </c>
      <c r="E8729" s="65" t="s">
        <v>1</v>
      </c>
      <c r="F8729" s="65" t="s">
        <v>1</v>
      </c>
      <c r="G8729" s="65" t="s">
        <v>1</v>
      </c>
      <c r="H8729" s="66" t="s">
        <v>69</v>
      </c>
      <c r="I8729" s="30">
        <f t="shared" ref="I8729:K8729" si="8117">SUM(I8730)</f>
        <v>20000</v>
      </c>
      <c r="J8729" s="30">
        <f t="shared" si="8117"/>
        <v>15000</v>
      </c>
      <c r="K8729" s="30">
        <f t="shared" si="8117"/>
        <v>6000</v>
      </c>
      <c r="L8729" s="30">
        <f t="shared" si="8106"/>
        <v>3000</v>
      </c>
      <c r="M8729" s="30">
        <f t="shared" ref="M8729" si="8118">SUM(M8730)</f>
        <v>1000</v>
      </c>
      <c r="N8729" s="30">
        <f t="shared" ref="N8729:O8729" si="8119">SUM(N8730)</f>
        <v>1000</v>
      </c>
      <c r="O8729" s="30">
        <f t="shared" si="8119"/>
        <v>1000</v>
      </c>
      <c r="P8729" s="30">
        <f t="shared" si="8109"/>
        <v>9000</v>
      </c>
      <c r="Q8729" s="30">
        <f t="shared" si="8110"/>
        <v>60</v>
      </c>
      <c r="R8729" s="93"/>
      <c r="S8729" s="93"/>
      <c r="T8729" s="93"/>
      <c r="U8729" s="93"/>
      <c r="V8729" s="93"/>
      <c r="W8729" s="93"/>
      <c r="X8729" s="93"/>
      <c r="Y8729" s="93"/>
    </row>
    <row r="8730" spans="1:25" ht="15" customHeight="1" x14ac:dyDescent="0.25">
      <c r="A8730" s="63" t="s">
        <v>2917</v>
      </c>
      <c r="B8730" s="63" t="s">
        <v>171</v>
      </c>
      <c r="C8730" s="63" t="s">
        <v>13</v>
      </c>
      <c r="D8730" s="63" t="s">
        <v>3059</v>
      </c>
      <c r="E8730" s="65" t="s">
        <v>70</v>
      </c>
      <c r="F8730" s="65" t="s">
        <v>1</v>
      </c>
      <c r="G8730" s="65" t="s">
        <v>1</v>
      </c>
      <c r="H8730" s="65" t="s">
        <v>71</v>
      </c>
      <c r="I8730" s="31">
        <f t="shared" ref="I8730:K8730" si="8120">SUM(I8731:I8732)</f>
        <v>20000</v>
      </c>
      <c r="J8730" s="31">
        <f t="shared" si="8120"/>
        <v>15000</v>
      </c>
      <c r="K8730" s="31">
        <f t="shared" si="8120"/>
        <v>6000</v>
      </c>
      <c r="L8730" s="31">
        <f t="shared" si="8106"/>
        <v>3000</v>
      </c>
      <c r="M8730" s="31">
        <f t="shared" ref="M8730" si="8121">SUM(M8731:M8732)</f>
        <v>1000</v>
      </c>
      <c r="N8730" s="31">
        <f t="shared" ref="N8730:O8730" si="8122">SUM(N8731:N8732)</f>
        <v>1000</v>
      </c>
      <c r="O8730" s="31">
        <f t="shared" si="8122"/>
        <v>1000</v>
      </c>
      <c r="P8730" s="31">
        <f t="shared" si="8109"/>
        <v>9000</v>
      </c>
      <c r="Q8730" s="31">
        <f t="shared" si="8110"/>
        <v>60</v>
      </c>
      <c r="R8730" s="94"/>
      <c r="S8730" s="94"/>
      <c r="T8730" s="94"/>
      <c r="U8730" s="94"/>
      <c r="V8730" s="94"/>
      <c r="W8730" s="94"/>
      <c r="X8730" s="94"/>
      <c r="Y8730" s="94"/>
    </row>
    <row r="8731" spans="1:25" ht="15" customHeight="1" x14ac:dyDescent="0.25">
      <c r="A8731" s="64" t="s">
        <v>2917</v>
      </c>
      <c r="B8731" s="64" t="s">
        <v>171</v>
      </c>
      <c r="C8731" s="64" t="s">
        <v>13</v>
      </c>
      <c r="D8731" s="64" t="s">
        <v>3059</v>
      </c>
      <c r="E8731" s="20" t="s">
        <v>74</v>
      </c>
      <c r="F8731" s="64"/>
      <c r="G8731" s="53" t="s">
        <v>124</v>
      </c>
      <c r="H8731" s="53" t="s">
        <v>73</v>
      </c>
      <c r="I8731" s="26">
        <v>17000</v>
      </c>
      <c r="J8731" s="26">
        <v>12000</v>
      </c>
      <c r="K8731" s="26">
        <v>6000</v>
      </c>
      <c r="L8731" s="26">
        <f t="shared" si="8106"/>
        <v>3000</v>
      </c>
      <c r="M8731" s="26">
        <v>1000</v>
      </c>
      <c r="N8731" s="26">
        <v>1000</v>
      </c>
      <c r="O8731" s="26">
        <v>1000</v>
      </c>
      <c r="P8731" s="26">
        <f t="shared" si="8109"/>
        <v>9000</v>
      </c>
      <c r="Q8731" s="26">
        <f t="shared" si="8110"/>
        <v>75</v>
      </c>
      <c r="R8731" s="90"/>
      <c r="S8731" s="90"/>
      <c r="T8731" s="90"/>
      <c r="U8731" s="90"/>
      <c r="V8731" s="90"/>
      <c r="W8731" s="90"/>
      <c r="X8731" s="90"/>
      <c r="Y8731" s="90"/>
    </row>
    <row r="8732" spans="1:25" ht="15" customHeight="1" x14ac:dyDescent="0.25">
      <c r="A8732" s="64" t="s">
        <v>2917</v>
      </c>
      <c r="B8732" s="64" t="s">
        <v>171</v>
      </c>
      <c r="C8732" s="64" t="s">
        <v>13</v>
      </c>
      <c r="D8732" s="64" t="s">
        <v>3059</v>
      </c>
      <c r="E8732" s="20" t="s">
        <v>233</v>
      </c>
      <c r="F8732" s="64"/>
      <c r="G8732" s="53" t="s">
        <v>124</v>
      </c>
      <c r="H8732" s="53" t="s">
        <v>232</v>
      </c>
      <c r="I8732" s="26">
        <v>3000</v>
      </c>
      <c r="J8732" s="26">
        <v>3000</v>
      </c>
      <c r="K8732" s="26">
        <v>0</v>
      </c>
      <c r="L8732" s="26">
        <f t="shared" si="8106"/>
        <v>0</v>
      </c>
      <c r="M8732" s="26">
        <v>0</v>
      </c>
      <c r="N8732" s="26">
        <v>0</v>
      </c>
      <c r="O8732" s="26">
        <v>0</v>
      </c>
      <c r="P8732" s="26">
        <f t="shared" si="8109"/>
        <v>0</v>
      </c>
      <c r="Q8732" s="26">
        <f t="shared" si="8110"/>
        <v>0</v>
      </c>
      <c r="R8732" s="90"/>
      <c r="S8732" s="90"/>
      <c r="T8732" s="90"/>
      <c r="U8732" s="90"/>
      <c r="V8732" s="90"/>
      <c r="W8732" s="90"/>
      <c r="X8732" s="90"/>
      <c r="Y8732" s="90"/>
    </row>
    <row r="8733" spans="1:25" ht="15" customHeight="1" x14ac:dyDescent="0.25">
      <c r="A8733" s="53" t="s">
        <v>1</v>
      </c>
      <c r="B8733" s="53" t="s">
        <v>1</v>
      </c>
      <c r="C8733" s="53" t="s">
        <v>1</v>
      </c>
      <c r="D8733" s="53" t="s">
        <v>1</v>
      </c>
      <c r="E8733" s="53" t="s">
        <v>1</v>
      </c>
      <c r="F8733" s="53" t="s">
        <v>1</v>
      </c>
      <c r="G8733" s="53" t="s">
        <v>1</v>
      </c>
      <c r="H8733" s="66" t="s">
        <v>3476</v>
      </c>
      <c r="I8733" s="30">
        <f t="shared" ref="I8733:K8733" si="8123">SUM(I8700,I8724,I8729)</f>
        <v>1020854</v>
      </c>
      <c r="J8733" s="30">
        <f t="shared" si="8123"/>
        <v>1015854</v>
      </c>
      <c r="K8733" s="30">
        <f t="shared" si="8123"/>
        <v>569990</v>
      </c>
      <c r="L8733" s="30">
        <f t="shared" si="8106"/>
        <v>244423</v>
      </c>
      <c r="M8733" s="30">
        <f t="shared" ref="M8733" si="8124">SUM(M8700,M8724,M8729)</f>
        <v>80418</v>
      </c>
      <c r="N8733" s="30">
        <f t="shared" ref="N8733:O8733" si="8125">SUM(N8700,N8724,N8729)</f>
        <v>82177</v>
      </c>
      <c r="O8733" s="30">
        <f t="shared" si="8125"/>
        <v>81828</v>
      </c>
      <c r="P8733" s="30">
        <f t="shared" si="8109"/>
        <v>814413</v>
      </c>
      <c r="Q8733" s="30">
        <f t="shared" si="8110"/>
        <v>80.170280374935771</v>
      </c>
      <c r="R8733" s="93"/>
      <c r="S8733" s="93"/>
      <c r="T8733" s="93"/>
      <c r="U8733" s="93"/>
      <c r="V8733" s="93"/>
      <c r="W8733" s="93"/>
      <c r="X8733" s="93"/>
      <c r="Y8733" s="93"/>
    </row>
    <row r="8734" spans="1:25" ht="15" customHeight="1" thickBot="1" x14ac:dyDescent="0.3">
      <c r="A8734" s="53" t="s">
        <v>1</v>
      </c>
      <c r="B8734" s="53" t="s">
        <v>1</v>
      </c>
      <c r="C8734" s="53" t="s">
        <v>1</v>
      </c>
      <c r="D8734" s="53" t="s">
        <v>1</v>
      </c>
      <c r="E8734" s="53" t="s">
        <v>1</v>
      </c>
      <c r="F8734" s="53" t="s">
        <v>1</v>
      </c>
      <c r="G8734" s="53" t="s">
        <v>1</v>
      </c>
      <c r="H8734" s="65" t="s">
        <v>76</v>
      </c>
      <c r="I8734" s="31"/>
      <c r="J8734" s="31"/>
      <c r="K8734" s="31">
        <v>0</v>
      </c>
      <c r="L8734" s="31"/>
      <c r="M8734" s="31"/>
      <c r="N8734" s="31"/>
      <c r="O8734" s="31"/>
      <c r="P8734" s="31"/>
      <c r="Q8734" s="31"/>
      <c r="R8734" s="94"/>
      <c r="S8734" s="94"/>
      <c r="T8734" s="94"/>
      <c r="U8734" s="94"/>
      <c r="V8734" s="94"/>
      <c r="W8734" s="94"/>
      <c r="X8734" s="94"/>
      <c r="Y8734" s="94"/>
    </row>
    <row r="8735" spans="1:25" ht="47.25" customHeight="1" thickBot="1" x14ac:dyDescent="0.3">
      <c r="A8735" s="110" t="s">
        <v>1</v>
      </c>
      <c r="B8735" s="110" t="s">
        <v>1</v>
      </c>
      <c r="C8735" s="110" t="s">
        <v>1</v>
      </c>
      <c r="D8735" s="110" t="s">
        <v>1</v>
      </c>
      <c r="E8735" s="110" t="s">
        <v>1</v>
      </c>
      <c r="F8735" s="110" t="s">
        <v>1</v>
      </c>
      <c r="G8735" s="110" t="s">
        <v>1</v>
      </c>
      <c r="H8735" s="28" t="s">
        <v>77</v>
      </c>
      <c r="I8735" s="109" t="s">
        <v>3984</v>
      </c>
      <c r="J8735" s="109" t="s">
        <v>11</v>
      </c>
      <c r="K8735" s="109" t="s">
        <v>3989</v>
      </c>
      <c r="L8735" s="109" t="s">
        <v>3985</v>
      </c>
      <c r="M8735" s="109" t="s">
        <v>4027</v>
      </c>
      <c r="N8735" s="109" t="s">
        <v>3988</v>
      </c>
      <c r="O8735" s="109" t="s">
        <v>3986</v>
      </c>
      <c r="P8735" s="109" t="s">
        <v>3987</v>
      </c>
      <c r="Q8735" s="109" t="s">
        <v>3695</v>
      </c>
      <c r="R8735" s="91"/>
      <c r="S8735" s="91"/>
      <c r="T8735" s="91"/>
      <c r="U8735" s="91"/>
      <c r="V8735" s="91"/>
      <c r="W8735" s="91"/>
      <c r="X8735" s="91"/>
      <c r="Y8735" s="91"/>
    </row>
    <row r="8736" spans="1:25" ht="15" customHeight="1" x14ac:dyDescent="0.25">
      <c r="A8736" s="111"/>
      <c r="B8736" s="111"/>
      <c r="C8736" s="111"/>
      <c r="D8736" s="111"/>
      <c r="E8736" s="111"/>
      <c r="F8736" s="111"/>
      <c r="G8736" s="111"/>
      <c r="H8736" s="67" t="s">
        <v>1</v>
      </c>
      <c r="I8736" s="29">
        <v>1</v>
      </c>
      <c r="J8736" s="29">
        <v>2</v>
      </c>
      <c r="K8736" s="29">
        <v>3</v>
      </c>
      <c r="L8736" s="29" t="s">
        <v>3478</v>
      </c>
      <c r="M8736" s="29">
        <v>5</v>
      </c>
      <c r="N8736" s="29">
        <v>6</v>
      </c>
      <c r="O8736" s="29">
        <v>7</v>
      </c>
      <c r="P8736" s="29" t="s">
        <v>3696</v>
      </c>
      <c r="Q8736" s="29">
        <v>9</v>
      </c>
      <c r="R8736" s="92"/>
      <c r="S8736" s="92"/>
      <c r="T8736" s="92"/>
      <c r="U8736" s="92"/>
      <c r="V8736" s="92"/>
      <c r="W8736" s="92"/>
      <c r="X8736" s="92"/>
      <c r="Y8736" s="92"/>
    </row>
    <row r="8737" spans="1:25" ht="15" customHeight="1" x14ac:dyDescent="0.25">
      <c r="A8737" s="111"/>
      <c r="B8737" s="111"/>
      <c r="C8737" s="111"/>
      <c r="D8737" s="111"/>
      <c r="E8737" s="111"/>
      <c r="F8737" s="111"/>
      <c r="G8737" s="111"/>
      <c r="H8737" s="68" t="s">
        <v>127</v>
      </c>
      <c r="I8737" s="32">
        <f t="shared" ref="I8737:K8737" si="8126">SUM(I8733)</f>
        <v>1020854</v>
      </c>
      <c r="J8737" s="32">
        <f t="shared" si="8126"/>
        <v>1015854</v>
      </c>
      <c r="K8737" s="32">
        <f t="shared" si="8126"/>
        <v>569990</v>
      </c>
      <c r="L8737" s="32">
        <f t="shared" si="8106"/>
        <v>244423</v>
      </c>
      <c r="M8737" s="32">
        <f t="shared" ref="M8737" si="8127">SUM(M8733)</f>
        <v>80418</v>
      </c>
      <c r="N8737" s="32">
        <f t="shared" ref="N8737:O8737" si="8128">SUM(N8733)</f>
        <v>82177</v>
      </c>
      <c r="O8737" s="32">
        <f t="shared" si="8128"/>
        <v>81828</v>
      </c>
      <c r="P8737" s="32">
        <f t="shared" si="8109"/>
        <v>814413</v>
      </c>
      <c r="Q8737" s="32">
        <f t="shared" si="8110"/>
        <v>80.170280374935771</v>
      </c>
      <c r="R8737" s="90"/>
      <c r="S8737" s="90"/>
      <c r="T8737" s="90"/>
      <c r="U8737" s="90"/>
      <c r="V8737" s="90"/>
      <c r="W8737" s="90"/>
      <c r="X8737" s="90"/>
      <c r="Y8737" s="90"/>
    </row>
    <row r="8738" spans="1:25" ht="15" customHeight="1" x14ac:dyDescent="0.25">
      <c r="A8738" s="111"/>
      <c r="B8738" s="111"/>
      <c r="C8738" s="111"/>
      <c r="D8738" s="111"/>
      <c r="E8738" s="111"/>
      <c r="F8738" s="111"/>
      <c r="G8738" s="111"/>
      <c r="H8738" s="69" t="s">
        <v>79</v>
      </c>
      <c r="I8738" s="32">
        <f t="shared" ref="I8738:K8738" si="8129">SUM(I8737)</f>
        <v>1020854</v>
      </c>
      <c r="J8738" s="32">
        <f t="shared" si="8129"/>
        <v>1015854</v>
      </c>
      <c r="K8738" s="32">
        <f t="shared" si="8129"/>
        <v>569990</v>
      </c>
      <c r="L8738" s="32">
        <f t="shared" si="8106"/>
        <v>244423</v>
      </c>
      <c r="M8738" s="32">
        <f t="shared" ref="M8738" si="8130">SUM(M8737)</f>
        <v>80418</v>
      </c>
      <c r="N8738" s="32">
        <f t="shared" ref="N8738:O8738" si="8131">SUM(N8737)</f>
        <v>82177</v>
      </c>
      <c r="O8738" s="32">
        <f t="shared" si="8131"/>
        <v>81828</v>
      </c>
      <c r="P8738" s="32">
        <f t="shared" si="8109"/>
        <v>814413</v>
      </c>
      <c r="Q8738" s="32">
        <f t="shared" si="8110"/>
        <v>80.170280374935771</v>
      </c>
      <c r="R8738" s="90"/>
      <c r="S8738" s="90"/>
      <c r="T8738" s="90"/>
      <c r="U8738" s="90"/>
      <c r="V8738" s="90"/>
      <c r="W8738" s="90"/>
      <c r="X8738" s="90"/>
      <c r="Y8738" s="90"/>
    </row>
    <row r="8739" spans="1:25" ht="15" customHeight="1" x14ac:dyDescent="0.25">
      <c r="A8739" s="53" t="s">
        <v>1</v>
      </c>
      <c r="B8739" s="53" t="s">
        <v>1</v>
      </c>
      <c r="C8739" s="53" t="s">
        <v>1</v>
      </c>
      <c r="D8739" s="53" t="s">
        <v>1</v>
      </c>
      <c r="E8739" s="53" t="s">
        <v>1</v>
      </c>
      <c r="F8739" s="53" t="s">
        <v>1</v>
      </c>
      <c r="G8739" s="53" t="s">
        <v>1</v>
      </c>
      <c r="H8739" s="66" t="s">
        <v>3068</v>
      </c>
      <c r="I8739" s="30">
        <f t="shared" ref="I8739:K8739" si="8132">SUM(I8733)</f>
        <v>1020854</v>
      </c>
      <c r="J8739" s="30">
        <f t="shared" si="8132"/>
        <v>1015854</v>
      </c>
      <c r="K8739" s="30">
        <f t="shared" si="8132"/>
        <v>569990</v>
      </c>
      <c r="L8739" s="30">
        <f t="shared" si="8106"/>
        <v>244423</v>
      </c>
      <c r="M8739" s="30">
        <f t="shared" ref="M8739" si="8133">SUM(M8733)</f>
        <v>80418</v>
      </c>
      <c r="N8739" s="30">
        <f t="shared" ref="N8739:O8739" si="8134">SUM(N8733)</f>
        <v>82177</v>
      </c>
      <c r="O8739" s="30">
        <f t="shared" si="8134"/>
        <v>81828</v>
      </c>
      <c r="P8739" s="30">
        <f t="shared" si="8109"/>
        <v>814413</v>
      </c>
      <c r="Q8739" s="30">
        <f t="shared" si="8110"/>
        <v>80.170280374935771</v>
      </c>
      <c r="R8739" s="93"/>
      <c r="S8739" s="93"/>
      <c r="T8739" s="93"/>
      <c r="U8739" s="93"/>
      <c r="V8739" s="93"/>
      <c r="W8739" s="93"/>
      <c r="X8739" s="93"/>
      <c r="Y8739" s="93"/>
    </row>
    <row r="8740" spans="1:25" ht="15" customHeight="1" x14ac:dyDescent="0.25">
      <c r="A8740" s="53" t="s">
        <v>1</v>
      </c>
      <c r="B8740" s="53" t="s">
        <v>1</v>
      </c>
      <c r="C8740" s="53" t="s">
        <v>1</v>
      </c>
      <c r="D8740" s="53" t="s">
        <v>1</v>
      </c>
      <c r="E8740" s="53" t="s">
        <v>1</v>
      </c>
      <c r="F8740" s="53" t="s">
        <v>1</v>
      </c>
      <c r="G8740" s="53" t="s">
        <v>1</v>
      </c>
      <c r="H8740" s="65" t="s">
        <v>76</v>
      </c>
      <c r="I8740" s="31"/>
      <c r="J8740" s="31"/>
      <c r="K8740" s="31">
        <v>0</v>
      </c>
      <c r="L8740" s="31"/>
      <c r="M8740" s="31"/>
      <c r="N8740" s="31"/>
      <c r="O8740" s="31"/>
      <c r="P8740" s="31"/>
      <c r="Q8740" s="31"/>
      <c r="R8740" s="94"/>
      <c r="S8740" s="94"/>
      <c r="T8740" s="94"/>
      <c r="U8740" s="94"/>
      <c r="V8740" s="94"/>
      <c r="W8740" s="94"/>
      <c r="X8740" s="94"/>
      <c r="Y8740" s="94"/>
    </row>
    <row r="8741" spans="1:25" ht="15" customHeight="1" thickBot="1" x14ac:dyDescent="0.3">
      <c r="A8741" s="63" t="s">
        <v>2917</v>
      </c>
      <c r="B8741" s="63" t="s">
        <v>184</v>
      </c>
      <c r="C8741" s="64" t="s">
        <v>1</v>
      </c>
      <c r="D8741" s="64" t="s">
        <v>1</v>
      </c>
      <c r="E8741" s="65" t="s">
        <v>1</v>
      </c>
      <c r="F8741" s="65" t="s">
        <v>1</v>
      </c>
      <c r="G8741" s="65" t="s">
        <v>1</v>
      </c>
      <c r="H8741" s="65" t="s">
        <v>1</v>
      </c>
      <c r="I8741" s="26"/>
      <c r="J8741" s="26"/>
      <c r="K8741" s="26">
        <v>0</v>
      </c>
      <c r="L8741" s="26"/>
      <c r="M8741" s="26"/>
      <c r="N8741" s="26"/>
      <c r="O8741" s="26"/>
      <c r="P8741" s="26"/>
      <c r="Q8741" s="26"/>
      <c r="R8741" s="90"/>
      <c r="S8741" s="90"/>
      <c r="T8741" s="90"/>
      <c r="U8741" s="90"/>
      <c r="V8741" s="90"/>
      <c r="W8741" s="90"/>
      <c r="X8741" s="90"/>
      <c r="Y8741" s="90"/>
    </row>
    <row r="8742" spans="1:25" ht="45.75" customHeight="1" thickBot="1" x14ac:dyDescent="0.3">
      <c r="A8742" s="28" t="s">
        <v>4</v>
      </c>
      <c r="B8742" s="28" t="s">
        <v>5</v>
      </c>
      <c r="C8742" s="28" t="s">
        <v>6</v>
      </c>
      <c r="D8742" s="57" t="s">
        <v>1</v>
      </c>
      <c r="E8742" s="28" t="s">
        <v>7</v>
      </c>
      <c r="F8742" s="28" t="s">
        <v>8</v>
      </c>
      <c r="G8742" s="28" t="s">
        <v>9</v>
      </c>
      <c r="H8742" s="28" t="s">
        <v>10</v>
      </c>
      <c r="I8742" s="109" t="s">
        <v>3984</v>
      </c>
      <c r="J8742" s="109" t="s">
        <v>11</v>
      </c>
      <c r="K8742" s="109" t="s">
        <v>3989</v>
      </c>
      <c r="L8742" s="109" t="s">
        <v>3985</v>
      </c>
      <c r="M8742" s="109" t="s">
        <v>4027</v>
      </c>
      <c r="N8742" s="109" t="s">
        <v>3988</v>
      </c>
      <c r="O8742" s="109" t="s">
        <v>3986</v>
      </c>
      <c r="P8742" s="109" t="s">
        <v>3987</v>
      </c>
      <c r="Q8742" s="109" t="s">
        <v>3695</v>
      </c>
      <c r="R8742" s="91"/>
      <c r="S8742" s="91"/>
      <c r="T8742" s="91"/>
      <c r="U8742" s="91"/>
      <c r="V8742" s="91"/>
      <c r="W8742" s="91"/>
      <c r="X8742" s="91"/>
      <c r="Y8742" s="91"/>
    </row>
    <row r="8743" spans="1:25" ht="15" customHeight="1" x14ac:dyDescent="0.25">
      <c r="A8743" s="58" t="s">
        <v>1</v>
      </c>
      <c r="B8743" s="58" t="s">
        <v>1</v>
      </c>
      <c r="C8743" s="58" t="s">
        <v>1</v>
      </c>
      <c r="D8743" s="59" t="s">
        <v>1</v>
      </c>
      <c r="E8743" s="59" t="s">
        <v>1</v>
      </c>
      <c r="F8743" s="60" t="s">
        <v>1</v>
      </c>
      <c r="G8743" s="61" t="s">
        <v>1</v>
      </c>
      <c r="H8743" s="62" t="s">
        <v>1</v>
      </c>
      <c r="I8743" s="29">
        <v>1</v>
      </c>
      <c r="J8743" s="29">
        <v>2</v>
      </c>
      <c r="K8743" s="29">
        <v>3</v>
      </c>
      <c r="L8743" s="29" t="s">
        <v>3478</v>
      </c>
      <c r="M8743" s="29">
        <v>5</v>
      </c>
      <c r="N8743" s="29">
        <v>6</v>
      </c>
      <c r="O8743" s="29">
        <v>7</v>
      </c>
      <c r="P8743" s="29" t="s">
        <v>3696</v>
      </c>
      <c r="Q8743" s="29">
        <v>9</v>
      </c>
      <c r="R8743" s="92"/>
      <c r="S8743" s="92"/>
      <c r="T8743" s="92"/>
      <c r="U8743" s="92"/>
      <c r="V8743" s="92"/>
      <c r="W8743" s="92"/>
      <c r="X8743" s="92"/>
      <c r="Y8743" s="92"/>
    </row>
    <row r="8744" spans="1:25" ht="15" customHeight="1" x14ac:dyDescent="0.25">
      <c r="A8744" s="63" t="s">
        <v>2917</v>
      </c>
      <c r="B8744" s="63" t="s">
        <v>184</v>
      </c>
      <c r="C8744" s="64" t="s">
        <v>13</v>
      </c>
      <c r="D8744" s="64" t="s">
        <v>3069</v>
      </c>
      <c r="E8744" s="65" t="s">
        <v>1</v>
      </c>
      <c r="F8744" s="65" t="s">
        <v>1</v>
      </c>
      <c r="G8744" s="65" t="s">
        <v>1</v>
      </c>
      <c r="H8744" s="65" t="s">
        <v>3070</v>
      </c>
      <c r="I8744" s="26">
        <v>0</v>
      </c>
      <c r="J8744" s="26" t="s">
        <v>1</v>
      </c>
      <c r="K8744" s="26">
        <v>0</v>
      </c>
      <c r="L8744" s="26"/>
      <c r="M8744" s="26"/>
      <c r="N8744" s="26"/>
      <c r="O8744" s="26"/>
      <c r="P8744" s="26"/>
      <c r="Q8744" s="26"/>
      <c r="R8744" s="90"/>
      <c r="S8744" s="90"/>
      <c r="T8744" s="90"/>
      <c r="U8744" s="90"/>
      <c r="V8744" s="90"/>
      <c r="W8744" s="90"/>
      <c r="X8744" s="90"/>
      <c r="Y8744" s="90"/>
    </row>
    <row r="8745" spans="1:25" ht="22.5" customHeight="1" x14ac:dyDescent="0.25">
      <c r="A8745" s="63" t="s">
        <v>1</v>
      </c>
      <c r="B8745" s="63" t="s">
        <v>1</v>
      </c>
      <c r="C8745" s="63" t="s">
        <v>1</v>
      </c>
      <c r="D8745" s="65" t="s">
        <v>1</v>
      </c>
      <c r="E8745" s="65" t="s">
        <v>1</v>
      </c>
      <c r="F8745" s="65" t="s">
        <v>1</v>
      </c>
      <c r="G8745" s="65" t="s">
        <v>1</v>
      </c>
      <c r="H8745" s="66" t="s">
        <v>15</v>
      </c>
      <c r="I8745" s="30">
        <f t="shared" ref="I8745:K8745" si="8135">SUM(I8746,I8753,I8755)</f>
        <v>2007531</v>
      </c>
      <c r="J8745" s="30">
        <f t="shared" si="8135"/>
        <v>2007531</v>
      </c>
      <c r="K8745" s="30">
        <f t="shared" si="8135"/>
        <v>1120754</v>
      </c>
      <c r="L8745" s="30">
        <f t="shared" si="8106"/>
        <v>505300</v>
      </c>
      <c r="M8745" s="30">
        <f t="shared" ref="M8745" si="8136">SUM(M8746,M8753,M8755)</f>
        <v>171100</v>
      </c>
      <c r="N8745" s="30">
        <f t="shared" ref="N8745:O8745" si="8137">SUM(N8746,N8753,N8755)</f>
        <v>167100</v>
      </c>
      <c r="O8745" s="30">
        <f t="shared" si="8137"/>
        <v>167100</v>
      </c>
      <c r="P8745" s="30">
        <f t="shared" si="8109"/>
        <v>1626054</v>
      </c>
      <c r="Q8745" s="30">
        <f t="shared" si="8110"/>
        <v>80.997703148793221</v>
      </c>
      <c r="R8745" s="93"/>
      <c r="S8745" s="93"/>
      <c r="T8745" s="93"/>
      <c r="U8745" s="93"/>
      <c r="V8745" s="93"/>
      <c r="W8745" s="93"/>
      <c r="X8745" s="93"/>
      <c r="Y8745" s="93"/>
    </row>
    <row r="8746" spans="1:25" ht="15" customHeight="1" x14ac:dyDescent="0.25">
      <c r="A8746" s="63" t="s">
        <v>2917</v>
      </c>
      <c r="B8746" s="63" t="s">
        <v>184</v>
      </c>
      <c r="C8746" s="63" t="s">
        <v>13</v>
      </c>
      <c r="D8746" s="63" t="s">
        <v>3069</v>
      </c>
      <c r="E8746" s="65" t="s">
        <v>16</v>
      </c>
      <c r="F8746" s="65" t="s">
        <v>1</v>
      </c>
      <c r="G8746" s="65" t="s">
        <v>1</v>
      </c>
      <c r="H8746" s="65" t="s">
        <v>17</v>
      </c>
      <c r="I8746" s="31">
        <f t="shared" ref="I8746:K8746" si="8138">SUM(I8747:I8748)</f>
        <v>1616511</v>
      </c>
      <c r="J8746" s="31">
        <f t="shared" si="8138"/>
        <v>1616511</v>
      </c>
      <c r="K8746" s="31">
        <f t="shared" si="8138"/>
        <v>875354</v>
      </c>
      <c r="L8746" s="31">
        <f t="shared" si="8106"/>
        <v>412000</v>
      </c>
      <c r="M8746" s="31">
        <f t="shared" ref="M8746" si="8139">SUM(M8747:M8748)</f>
        <v>140000</v>
      </c>
      <c r="N8746" s="31">
        <f t="shared" ref="N8746:O8746" si="8140">SUM(N8747:N8748)</f>
        <v>136000</v>
      </c>
      <c r="O8746" s="31">
        <f t="shared" si="8140"/>
        <v>136000</v>
      </c>
      <c r="P8746" s="31">
        <f t="shared" si="8109"/>
        <v>1287354</v>
      </c>
      <c r="Q8746" s="31">
        <f t="shared" si="8110"/>
        <v>79.637812548136083</v>
      </c>
      <c r="R8746" s="94"/>
      <c r="S8746" s="94"/>
      <c r="T8746" s="94"/>
      <c r="U8746" s="94"/>
      <c r="V8746" s="94"/>
      <c r="W8746" s="94"/>
      <c r="X8746" s="94"/>
      <c r="Y8746" s="94"/>
    </row>
    <row r="8747" spans="1:25" ht="15" customHeight="1" x14ac:dyDescent="0.25">
      <c r="A8747" s="64" t="s">
        <v>2917</v>
      </c>
      <c r="B8747" s="64" t="s">
        <v>184</v>
      </c>
      <c r="C8747" s="64" t="s">
        <v>13</v>
      </c>
      <c r="D8747" s="64" t="s">
        <v>3069</v>
      </c>
      <c r="E8747" s="20" t="s">
        <v>19</v>
      </c>
      <c r="F8747" s="64"/>
      <c r="G8747" s="53" t="s">
        <v>124</v>
      </c>
      <c r="H8747" s="53" t="s">
        <v>18</v>
      </c>
      <c r="I8747" s="26">
        <v>1379525</v>
      </c>
      <c r="J8747" s="26">
        <v>1379525</v>
      </c>
      <c r="K8747" s="26">
        <v>722000</v>
      </c>
      <c r="L8747" s="26">
        <f t="shared" si="8106"/>
        <v>360000</v>
      </c>
      <c r="M8747" s="26">
        <v>120000</v>
      </c>
      <c r="N8747" s="26">
        <v>120000</v>
      </c>
      <c r="O8747" s="26">
        <v>120000</v>
      </c>
      <c r="P8747" s="26">
        <f t="shared" si="8109"/>
        <v>1082000</v>
      </c>
      <c r="Q8747" s="26">
        <f t="shared" si="8110"/>
        <v>78.432793896449866</v>
      </c>
      <c r="R8747" s="90"/>
      <c r="S8747" s="90"/>
      <c r="T8747" s="90"/>
      <c r="U8747" s="90"/>
      <c r="V8747" s="90"/>
      <c r="W8747" s="90"/>
      <c r="X8747" s="90"/>
      <c r="Y8747" s="90"/>
    </row>
    <row r="8748" spans="1:25" ht="15" customHeight="1" x14ac:dyDescent="0.25">
      <c r="A8748" s="63" t="s">
        <v>2917</v>
      </c>
      <c r="B8748" s="63" t="s">
        <v>184</v>
      </c>
      <c r="C8748" s="63" t="s">
        <v>13</v>
      </c>
      <c r="D8748" s="63" t="s">
        <v>3069</v>
      </c>
      <c r="E8748" s="63" t="s">
        <v>21</v>
      </c>
      <c r="F8748" s="64" t="s">
        <v>1</v>
      </c>
      <c r="G8748" s="53" t="s">
        <v>1</v>
      </c>
      <c r="H8748" s="65" t="s">
        <v>22</v>
      </c>
      <c r="I8748" s="31">
        <f t="shared" ref="I8748:K8748" si="8141">SUM(I8749:I8752)</f>
        <v>236986</v>
      </c>
      <c r="J8748" s="31">
        <f t="shared" si="8141"/>
        <v>236986</v>
      </c>
      <c r="K8748" s="31">
        <f t="shared" si="8141"/>
        <v>153354</v>
      </c>
      <c r="L8748" s="31">
        <f t="shared" si="8106"/>
        <v>52000</v>
      </c>
      <c r="M8748" s="31">
        <f t="shared" ref="M8748" si="8142">SUM(M8749:M8752)</f>
        <v>20000</v>
      </c>
      <c r="N8748" s="31">
        <f t="shared" ref="N8748:O8748" si="8143">SUM(N8749:N8752)</f>
        <v>16000</v>
      </c>
      <c r="O8748" s="31">
        <f t="shared" si="8143"/>
        <v>16000</v>
      </c>
      <c r="P8748" s="31">
        <f t="shared" si="8109"/>
        <v>205354</v>
      </c>
      <c r="Q8748" s="31">
        <f t="shared" si="8110"/>
        <v>86.652376089726829</v>
      </c>
      <c r="R8748" s="94"/>
      <c r="S8748" s="94"/>
      <c r="T8748" s="94"/>
      <c r="U8748" s="94"/>
      <c r="V8748" s="94"/>
      <c r="W8748" s="94"/>
      <c r="X8748" s="94"/>
      <c r="Y8748" s="94"/>
    </row>
    <row r="8749" spans="1:25" ht="15" customHeight="1" x14ac:dyDescent="0.25">
      <c r="A8749" s="64" t="s">
        <v>2917</v>
      </c>
      <c r="B8749" s="64" t="s">
        <v>184</v>
      </c>
      <c r="C8749" s="64" t="s">
        <v>13</v>
      </c>
      <c r="D8749" s="64" t="s">
        <v>3069</v>
      </c>
      <c r="E8749" s="20" t="s">
        <v>23</v>
      </c>
      <c r="F8749" s="64" t="s">
        <v>3071</v>
      </c>
      <c r="G8749" s="53" t="s">
        <v>124</v>
      </c>
      <c r="H8749" s="53" t="s">
        <v>85</v>
      </c>
      <c r="I8749" s="26">
        <v>73500</v>
      </c>
      <c r="J8749" s="26">
        <v>73500</v>
      </c>
      <c r="K8749" s="26">
        <v>43000</v>
      </c>
      <c r="L8749" s="26">
        <f t="shared" si="8106"/>
        <v>18000</v>
      </c>
      <c r="M8749" s="26">
        <v>6000</v>
      </c>
      <c r="N8749" s="26">
        <v>6000</v>
      </c>
      <c r="O8749" s="26">
        <v>6000</v>
      </c>
      <c r="P8749" s="26">
        <f t="shared" si="8109"/>
        <v>61000</v>
      </c>
      <c r="Q8749" s="26">
        <f t="shared" si="8110"/>
        <v>82.993197278911566</v>
      </c>
      <c r="R8749" s="90"/>
      <c r="S8749" s="90"/>
      <c r="T8749" s="90"/>
      <c r="U8749" s="90"/>
      <c r="V8749" s="90"/>
      <c r="W8749" s="90"/>
      <c r="X8749" s="90"/>
      <c r="Y8749" s="90"/>
    </row>
    <row r="8750" spans="1:25" ht="15" customHeight="1" x14ac:dyDescent="0.25">
      <c r="A8750" s="64" t="s">
        <v>2917</v>
      </c>
      <c r="B8750" s="64" t="s">
        <v>184</v>
      </c>
      <c r="C8750" s="64" t="s">
        <v>13</v>
      </c>
      <c r="D8750" s="64" t="s">
        <v>3069</v>
      </c>
      <c r="E8750" s="20" t="s">
        <v>23</v>
      </c>
      <c r="F8750" s="64" t="s">
        <v>3072</v>
      </c>
      <c r="G8750" s="53" t="s">
        <v>124</v>
      </c>
      <c r="H8750" s="53" t="s">
        <v>25</v>
      </c>
      <c r="I8750" s="26">
        <v>122300</v>
      </c>
      <c r="J8750" s="26">
        <v>122300</v>
      </c>
      <c r="K8750" s="26">
        <v>75000</v>
      </c>
      <c r="L8750" s="26">
        <f t="shared" si="8106"/>
        <v>30000</v>
      </c>
      <c r="M8750" s="26">
        <v>10000</v>
      </c>
      <c r="N8750" s="26">
        <v>10000</v>
      </c>
      <c r="O8750" s="26">
        <v>10000</v>
      </c>
      <c r="P8750" s="26">
        <f t="shared" si="8109"/>
        <v>105000</v>
      </c>
      <c r="Q8750" s="26">
        <f t="shared" si="8110"/>
        <v>85.854456255110392</v>
      </c>
      <c r="R8750" s="90"/>
      <c r="S8750" s="90"/>
      <c r="T8750" s="90"/>
      <c r="U8750" s="90"/>
      <c r="V8750" s="90"/>
      <c r="W8750" s="90"/>
      <c r="X8750" s="90"/>
      <c r="Y8750" s="90"/>
    </row>
    <row r="8751" spans="1:25" ht="15" customHeight="1" x14ac:dyDescent="0.25">
      <c r="A8751" s="64" t="s">
        <v>2917</v>
      </c>
      <c r="B8751" s="64" t="s">
        <v>184</v>
      </c>
      <c r="C8751" s="64" t="s">
        <v>13</v>
      </c>
      <c r="D8751" s="64" t="s">
        <v>3069</v>
      </c>
      <c r="E8751" s="20" t="s">
        <v>23</v>
      </c>
      <c r="F8751" s="64" t="s">
        <v>3073</v>
      </c>
      <c r="G8751" s="53" t="s">
        <v>124</v>
      </c>
      <c r="H8751" s="53" t="s">
        <v>27</v>
      </c>
      <c r="I8751" s="26">
        <v>30686</v>
      </c>
      <c r="J8751" s="26">
        <v>30686</v>
      </c>
      <c r="K8751" s="26">
        <v>28854</v>
      </c>
      <c r="L8751" s="26">
        <f t="shared" si="8106"/>
        <v>0</v>
      </c>
      <c r="M8751" s="26"/>
      <c r="N8751" s="26"/>
      <c r="O8751" s="26"/>
      <c r="P8751" s="26">
        <f t="shared" si="8109"/>
        <v>28854</v>
      </c>
      <c r="Q8751" s="26">
        <f t="shared" si="8110"/>
        <v>94.029850746268664</v>
      </c>
      <c r="R8751" s="90"/>
      <c r="S8751" s="90"/>
      <c r="T8751" s="90"/>
      <c r="U8751" s="90"/>
      <c r="V8751" s="90"/>
      <c r="W8751" s="90"/>
      <c r="X8751" s="90"/>
      <c r="Y8751" s="90"/>
    </row>
    <row r="8752" spans="1:25" ht="15" customHeight="1" x14ac:dyDescent="0.25">
      <c r="A8752" s="64" t="s">
        <v>2917</v>
      </c>
      <c r="B8752" s="64" t="s">
        <v>184</v>
      </c>
      <c r="C8752" s="64" t="s">
        <v>13</v>
      </c>
      <c r="D8752" s="64" t="s">
        <v>3069</v>
      </c>
      <c r="E8752" s="20" t="s">
        <v>23</v>
      </c>
      <c r="F8752" s="64" t="s">
        <v>3074</v>
      </c>
      <c r="G8752" s="53" t="s">
        <v>124</v>
      </c>
      <c r="H8752" s="53" t="s">
        <v>29</v>
      </c>
      <c r="I8752" s="26">
        <v>10500</v>
      </c>
      <c r="J8752" s="26">
        <v>10500</v>
      </c>
      <c r="K8752" s="26">
        <v>6500</v>
      </c>
      <c r="L8752" s="26">
        <f t="shared" si="8106"/>
        <v>4000</v>
      </c>
      <c r="M8752" s="26">
        <v>4000</v>
      </c>
      <c r="N8752" s="26"/>
      <c r="O8752" s="26"/>
      <c r="P8752" s="26">
        <f t="shared" si="8109"/>
        <v>10500</v>
      </c>
      <c r="Q8752" s="26">
        <f t="shared" si="8110"/>
        <v>100</v>
      </c>
      <c r="R8752" s="90"/>
      <c r="S8752" s="90"/>
      <c r="T8752" s="90"/>
      <c r="U8752" s="90"/>
      <c r="V8752" s="90"/>
      <c r="W8752" s="90"/>
      <c r="X8752" s="90"/>
      <c r="Y8752" s="90"/>
    </row>
    <row r="8753" spans="1:25" ht="15" customHeight="1" x14ac:dyDescent="0.25">
      <c r="A8753" s="63" t="s">
        <v>2917</v>
      </c>
      <c r="B8753" s="63" t="s">
        <v>184</v>
      </c>
      <c r="C8753" s="63" t="s">
        <v>13</v>
      </c>
      <c r="D8753" s="63" t="s">
        <v>3069</v>
      </c>
      <c r="E8753" s="65" t="s">
        <v>30</v>
      </c>
      <c r="F8753" s="65" t="s">
        <v>1</v>
      </c>
      <c r="G8753" s="65" t="s">
        <v>1</v>
      </c>
      <c r="H8753" s="65" t="s">
        <v>31</v>
      </c>
      <c r="I8753" s="31">
        <f t="shared" ref="I8753:K8753" si="8144">SUM(I8754)</f>
        <v>144850</v>
      </c>
      <c r="J8753" s="31">
        <f t="shared" si="8144"/>
        <v>144850</v>
      </c>
      <c r="K8753" s="31">
        <f t="shared" si="8144"/>
        <v>82800</v>
      </c>
      <c r="L8753" s="31">
        <f t="shared" si="8106"/>
        <v>37500</v>
      </c>
      <c r="M8753" s="31">
        <f t="shared" ref="M8753" si="8145">SUM(M8754)</f>
        <v>12500</v>
      </c>
      <c r="N8753" s="31">
        <f t="shared" ref="N8753:O8753" si="8146">SUM(N8754)</f>
        <v>12500</v>
      </c>
      <c r="O8753" s="31">
        <f t="shared" si="8146"/>
        <v>12500</v>
      </c>
      <c r="P8753" s="31">
        <f t="shared" si="8109"/>
        <v>120300</v>
      </c>
      <c r="Q8753" s="31">
        <f t="shared" si="8110"/>
        <v>83.051432516396275</v>
      </c>
      <c r="R8753" s="94"/>
      <c r="S8753" s="94"/>
      <c r="T8753" s="94"/>
      <c r="U8753" s="94"/>
      <c r="V8753" s="94"/>
      <c r="W8753" s="94"/>
      <c r="X8753" s="94"/>
      <c r="Y8753" s="94"/>
    </row>
    <row r="8754" spans="1:25" ht="15" customHeight="1" x14ac:dyDescent="0.25">
      <c r="A8754" s="64" t="s">
        <v>2917</v>
      </c>
      <c r="B8754" s="64" t="s">
        <v>184</v>
      </c>
      <c r="C8754" s="64" t="s">
        <v>13</v>
      </c>
      <c r="D8754" s="64" t="s">
        <v>3069</v>
      </c>
      <c r="E8754" s="20" t="s">
        <v>33</v>
      </c>
      <c r="F8754" s="64"/>
      <c r="G8754" s="53" t="s">
        <v>124</v>
      </c>
      <c r="H8754" s="53" t="s">
        <v>32</v>
      </c>
      <c r="I8754" s="26">
        <v>144850</v>
      </c>
      <c r="J8754" s="26">
        <v>144850</v>
      </c>
      <c r="K8754" s="26">
        <v>82800</v>
      </c>
      <c r="L8754" s="26">
        <f t="shared" si="8106"/>
        <v>37500</v>
      </c>
      <c r="M8754" s="26">
        <v>12500</v>
      </c>
      <c r="N8754" s="26">
        <v>12500</v>
      </c>
      <c r="O8754" s="26">
        <v>12500</v>
      </c>
      <c r="P8754" s="26">
        <f t="shared" si="8109"/>
        <v>120300</v>
      </c>
      <c r="Q8754" s="26">
        <f t="shared" si="8110"/>
        <v>83.051432516396275</v>
      </c>
      <c r="R8754" s="90"/>
      <c r="S8754" s="90"/>
      <c r="T8754" s="90"/>
      <c r="U8754" s="90"/>
      <c r="V8754" s="90"/>
      <c r="W8754" s="90"/>
      <c r="X8754" s="90"/>
      <c r="Y8754" s="90"/>
    </row>
    <row r="8755" spans="1:25" ht="15" customHeight="1" x14ac:dyDescent="0.25">
      <c r="A8755" s="63" t="s">
        <v>2917</v>
      </c>
      <c r="B8755" s="63" t="s">
        <v>184</v>
      </c>
      <c r="C8755" s="63" t="s">
        <v>13</v>
      </c>
      <c r="D8755" s="63" t="s">
        <v>3069</v>
      </c>
      <c r="E8755" s="65" t="s">
        <v>34</v>
      </c>
      <c r="F8755" s="65" t="s">
        <v>1</v>
      </c>
      <c r="G8755" s="65" t="s">
        <v>1</v>
      </c>
      <c r="H8755" s="65" t="s">
        <v>35</v>
      </c>
      <c r="I8755" s="31">
        <f t="shared" ref="I8755:K8755" si="8147">SUM(I8756:I8764)</f>
        <v>246170</v>
      </c>
      <c r="J8755" s="31">
        <f t="shared" si="8147"/>
        <v>246170</v>
      </c>
      <c r="K8755" s="31">
        <f t="shared" si="8147"/>
        <v>162600</v>
      </c>
      <c r="L8755" s="31">
        <f t="shared" si="8106"/>
        <v>55800</v>
      </c>
      <c r="M8755" s="31">
        <f t="shared" ref="M8755" si="8148">SUM(M8756:M8764)</f>
        <v>18600</v>
      </c>
      <c r="N8755" s="31">
        <f t="shared" ref="N8755:O8755" si="8149">SUM(N8756:N8764)</f>
        <v>18600</v>
      </c>
      <c r="O8755" s="31">
        <f t="shared" si="8149"/>
        <v>18600</v>
      </c>
      <c r="P8755" s="31">
        <f t="shared" si="8109"/>
        <v>218400</v>
      </c>
      <c r="Q8755" s="31">
        <f t="shared" si="8110"/>
        <v>88.719177803956612</v>
      </c>
      <c r="R8755" s="94"/>
      <c r="S8755" s="94"/>
      <c r="T8755" s="94"/>
      <c r="U8755" s="94"/>
      <c r="V8755" s="94"/>
      <c r="W8755" s="94"/>
      <c r="X8755" s="94"/>
      <c r="Y8755" s="94"/>
    </row>
    <row r="8756" spans="1:25" ht="15" customHeight="1" x14ac:dyDescent="0.25">
      <c r="A8756" s="64" t="s">
        <v>2917</v>
      </c>
      <c r="B8756" s="64" t="s">
        <v>184</v>
      </c>
      <c r="C8756" s="64" t="s">
        <v>13</v>
      </c>
      <c r="D8756" s="64" t="s">
        <v>3069</v>
      </c>
      <c r="E8756" s="20" t="s">
        <v>38</v>
      </c>
      <c r="F8756" s="64"/>
      <c r="G8756" s="53" t="s">
        <v>124</v>
      </c>
      <c r="H8756" s="53" t="s">
        <v>37</v>
      </c>
      <c r="I8756" s="26">
        <v>1000</v>
      </c>
      <c r="J8756" s="26">
        <v>1000</v>
      </c>
      <c r="K8756" s="26">
        <v>1000</v>
      </c>
      <c r="L8756" s="26">
        <f t="shared" si="8106"/>
        <v>0</v>
      </c>
      <c r="M8756" s="26"/>
      <c r="N8756" s="26"/>
      <c r="O8756" s="26"/>
      <c r="P8756" s="26">
        <f t="shared" si="8109"/>
        <v>1000</v>
      </c>
      <c r="Q8756" s="26">
        <f t="shared" si="8110"/>
        <v>100</v>
      </c>
      <c r="R8756" s="90"/>
      <c r="S8756" s="90"/>
      <c r="T8756" s="90"/>
      <c r="U8756" s="90"/>
      <c r="V8756" s="90"/>
      <c r="W8756" s="90"/>
      <c r="X8756" s="90"/>
      <c r="Y8756" s="90"/>
    </row>
    <row r="8757" spans="1:25" ht="15" customHeight="1" x14ac:dyDescent="0.25">
      <c r="A8757" s="64" t="s">
        <v>2917</v>
      </c>
      <c r="B8757" s="64" t="s">
        <v>184</v>
      </c>
      <c r="C8757" s="64" t="s">
        <v>13</v>
      </c>
      <c r="D8757" s="64" t="s">
        <v>3069</v>
      </c>
      <c r="E8757" s="20" t="s">
        <v>298</v>
      </c>
      <c r="F8757" s="64"/>
      <c r="G8757" s="53" t="s">
        <v>124</v>
      </c>
      <c r="H8757" s="53" t="s">
        <v>297</v>
      </c>
      <c r="I8757" s="26">
        <v>57000</v>
      </c>
      <c r="J8757" s="26">
        <v>57000</v>
      </c>
      <c r="K8757" s="26">
        <v>37500</v>
      </c>
      <c r="L8757" s="26">
        <f t="shared" si="8106"/>
        <v>15000</v>
      </c>
      <c r="M8757" s="26">
        <v>5000</v>
      </c>
      <c r="N8757" s="26">
        <v>5000</v>
      </c>
      <c r="O8757" s="26">
        <v>5000</v>
      </c>
      <c r="P8757" s="26">
        <f t="shared" si="8109"/>
        <v>52500</v>
      </c>
      <c r="Q8757" s="26">
        <f t="shared" si="8110"/>
        <v>92.10526315789474</v>
      </c>
      <c r="R8757" s="90"/>
      <c r="S8757" s="90"/>
      <c r="T8757" s="90"/>
      <c r="U8757" s="90"/>
      <c r="V8757" s="90"/>
      <c r="W8757" s="90"/>
      <c r="X8757" s="90"/>
      <c r="Y8757" s="90"/>
    </row>
    <row r="8758" spans="1:25" ht="15" customHeight="1" x14ac:dyDescent="0.25">
      <c r="A8758" s="64" t="s">
        <v>2917</v>
      </c>
      <c r="B8758" s="64" t="s">
        <v>184</v>
      </c>
      <c r="C8758" s="64" t="s">
        <v>13</v>
      </c>
      <c r="D8758" s="64" t="s">
        <v>3069</v>
      </c>
      <c r="E8758" s="20" t="s">
        <v>301</v>
      </c>
      <c r="F8758" s="64"/>
      <c r="G8758" s="53" t="s">
        <v>124</v>
      </c>
      <c r="H8758" s="53" t="s">
        <v>300</v>
      </c>
      <c r="I8758" s="26">
        <v>24300</v>
      </c>
      <c r="J8758" s="26">
        <v>24300</v>
      </c>
      <c r="K8758" s="26">
        <v>16500</v>
      </c>
      <c r="L8758" s="26">
        <f t="shared" si="8106"/>
        <v>6000</v>
      </c>
      <c r="M8758" s="26">
        <v>2000</v>
      </c>
      <c r="N8758" s="26">
        <v>2000</v>
      </c>
      <c r="O8758" s="26">
        <v>2000</v>
      </c>
      <c r="P8758" s="26">
        <f t="shared" si="8109"/>
        <v>22500</v>
      </c>
      <c r="Q8758" s="26">
        <f t="shared" si="8110"/>
        <v>92.592592592592595</v>
      </c>
      <c r="R8758" s="90"/>
      <c r="S8758" s="90"/>
      <c r="T8758" s="90"/>
      <c r="U8758" s="90"/>
      <c r="V8758" s="90"/>
      <c r="W8758" s="90"/>
      <c r="X8758" s="90"/>
      <c r="Y8758" s="90"/>
    </row>
    <row r="8759" spans="1:25" ht="15" customHeight="1" x14ac:dyDescent="0.25">
      <c r="A8759" s="64" t="s">
        <v>2917</v>
      </c>
      <c r="B8759" s="64" t="s">
        <v>184</v>
      </c>
      <c r="C8759" s="64" t="s">
        <v>13</v>
      </c>
      <c r="D8759" s="64" t="s">
        <v>3069</v>
      </c>
      <c r="E8759" s="20" t="s">
        <v>218</v>
      </c>
      <c r="F8759" s="64"/>
      <c r="G8759" s="53" t="s">
        <v>124</v>
      </c>
      <c r="H8759" s="53" t="s">
        <v>217</v>
      </c>
      <c r="I8759" s="26">
        <v>67729</v>
      </c>
      <c r="J8759" s="26">
        <v>67729</v>
      </c>
      <c r="K8759" s="26">
        <v>37500</v>
      </c>
      <c r="L8759" s="26">
        <f t="shared" si="8106"/>
        <v>18000</v>
      </c>
      <c r="M8759" s="26">
        <v>6000</v>
      </c>
      <c r="N8759" s="26">
        <v>6000</v>
      </c>
      <c r="O8759" s="26">
        <v>6000</v>
      </c>
      <c r="P8759" s="26">
        <f t="shared" si="8109"/>
        <v>55500</v>
      </c>
      <c r="Q8759" s="26">
        <f t="shared" si="8110"/>
        <v>81.944218872270369</v>
      </c>
      <c r="R8759" s="90"/>
      <c r="S8759" s="90"/>
      <c r="T8759" s="90"/>
      <c r="U8759" s="90"/>
      <c r="V8759" s="90"/>
      <c r="W8759" s="90"/>
      <c r="X8759" s="90"/>
      <c r="Y8759" s="90"/>
    </row>
    <row r="8760" spans="1:25" ht="15" customHeight="1" x14ac:dyDescent="0.25">
      <c r="A8760" s="64" t="s">
        <v>2917</v>
      </c>
      <c r="B8760" s="64" t="s">
        <v>184</v>
      </c>
      <c r="C8760" s="64" t="s">
        <v>13</v>
      </c>
      <c r="D8760" s="64" t="s">
        <v>3069</v>
      </c>
      <c r="E8760" s="20" t="s">
        <v>303</v>
      </c>
      <c r="F8760" s="64"/>
      <c r="G8760" s="53" t="s">
        <v>124</v>
      </c>
      <c r="H8760" s="53" t="s">
        <v>302</v>
      </c>
      <c r="I8760" s="26">
        <v>14324</v>
      </c>
      <c r="J8760" s="26">
        <v>14324</v>
      </c>
      <c r="K8760" s="26">
        <v>9500</v>
      </c>
      <c r="L8760" s="26">
        <f t="shared" si="8106"/>
        <v>3000</v>
      </c>
      <c r="M8760" s="26">
        <v>1000</v>
      </c>
      <c r="N8760" s="26">
        <v>1000</v>
      </c>
      <c r="O8760" s="26">
        <v>1000</v>
      </c>
      <c r="P8760" s="26">
        <f t="shared" si="8109"/>
        <v>12500</v>
      </c>
      <c r="Q8760" s="26">
        <f t="shared" si="8110"/>
        <v>87.266126780228987</v>
      </c>
      <c r="R8760" s="90"/>
      <c r="S8760" s="90"/>
      <c r="T8760" s="90"/>
      <c r="U8760" s="90"/>
      <c r="V8760" s="90"/>
      <c r="W8760" s="90"/>
      <c r="X8760" s="90"/>
      <c r="Y8760" s="90"/>
    </row>
    <row r="8761" spans="1:25" ht="15" customHeight="1" x14ac:dyDescent="0.25">
      <c r="A8761" s="64" t="s">
        <v>2917</v>
      </c>
      <c r="B8761" s="64" t="s">
        <v>184</v>
      </c>
      <c r="C8761" s="64" t="s">
        <v>13</v>
      </c>
      <c r="D8761" s="64" t="s">
        <v>3069</v>
      </c>
      <c r="E8761" s="20" t="s">
        <v>305</v>
      </c>
      <c r="F8761" s="64"/>
      <c r="G8761" s="53" t="s">
        <v>124</v>
      </c>
      <c r="H8761" s="53" t="s">
        <v>304</v>
      </c>
      <c r="I8761" s="26">
        <v>0</v>
      </c>
      <c r="J8761" s="26">
        <v>0</v>
      </c>
      <c r="K8761" s="26">
        <v>0</v>
      </c>
      <c r="L8761" s="26">
        <f t="shared" si="8106"/>
        <v>0</v>
      </c>
      <c r="M8761" s="26"/>
      <c r="N8761" s="26"/>
      <c r="O8761" s="26"/>
      <c r="P8761" s="26">
        <f t="shared" si="8109"/>
        <v>0</v>
      </c>
      <c r="Q8761" s="26" t="str">
        <f t="shared" si="8110"/>
        <v>-</v>
      </c>
      <c r="R8761" s="90"/>
      <c r="S8761" s="90"/>
      <c r="T8761" s="90"/>
      <c r="U8761" s="90"/>
      <c r="V8761" s="90"/>
      <c r="W8761" s="90"/>
      <c r="X8761" s="90"/>
      <c r="Y8761" s="90"/>
    </row>
    <row r="8762" spans="1:25" ht="15" customHeight="1" x14ac:dyDescent="0.25">
      <c r="A8762" s="64" t="s">
        <v>2917</v>
      </c>
      <c r="B8762" s="64" t="s">
        <v>184</v>
      </c>
      <c r="C8762" s="64" t="s">
        <v>13</v>
      </c>
      <c r="D8762" s="64" t="s">
        <v>3069</v>
      </c>
      <c r="E8762" s="20" t="s">
        <v>308</v>
      </c>
      <c r="F8762" s="64"/>
      <c r="G8762" s="53" t="s">
        <v>124</v>
      </c>
      <c r="H8762" s="53" t="s">
        <v>307</v>
      </c>
      <c r="I8762" s="26">
        <v>20493</v>
      </c>
      <c r="J8762" s="26">
        <v>20493</v>
      </c>
      <c r="K8762" s="26">
        <v>16500</v>
      </c>
      <c r="L8762" s="26">
        <f t="shared" si="8106"/>
        <v>3000</v>
      </c>
      <c r="M8762" s="26">
        <v>1000</v>
      </c>
      <c r="N8762" s="26">
        <v>1000</v>
      </c>
      <c r="O8762" s="26">
        <v>1000</v>
      </c>
      <c r="P8762" s="26">
        <f t="shared" si="8109"/>
        <v>19500</v>
      </c>
      <c r="Q8762" s="26">
        <f t="shared" si="8110"/>
        <v>95.154442980529936</v>
      </c>
      <c r="R8762" s="90"/>
      <c r="S8762" s="90"/>
      <c r="T8762" s="90"/>
      <c r="U8762" s="90"/>
      <c r="V8762" s="90"/>
      <c r="W8762" s="90"/>
      <c r="X8762" s="90"/>
      <c r="Y8762" s="90"/>
    </row>
    <row r="8763" spans="1:25" ht="15" customHeight="1" x14ac:dyDescent="0.25">
      <c r="A8763" s="64" t="s">
        <v>2917</v>
      </c>
      <c r="B8763" s="64" t="s">
        <v>184</v>
      </c>
      <c r="C8763" s="64" t="s">
        <v>13</v>
      </c>
      <c r="D8763" s="64" t="s">
        <v>3069</v>
      </c>
      <c r="E8763" s="20" t="s">
        <v>311</v>
      </c>
      <c r="F8763" s="64"/>
      <c r="G8763" s="53" t="s">
        <v>124</v>
      </c>
      <c r="H8763" s="53" t="s">
        <v>310</v>
      </c>
      <c r="I8763" s="26">
        <v>9365</v>
      </c>
      <c r="J8763" s="26">
        <v>9365</v>
      </c>
      <c r="K8763" s="26">
        <v>6500</v>
      </c>
      <c r="L8763" s="26">
        <f t="shared" si="8106"/>
        <v>1500</v>
      </c>
      <c r="M8763" s="26">
        <v>500</v>
      </c>
      <c r="N8763" s="26">
        <v>500</v>
      </c>
      <c r="O8763" s="26">
        <v>500</v>
      </c>
      <c r="P8763" s="26">
        <f t="shared" si="8109"/>
        <v>8000</v>
      </c>
      <c r="Q8763" s="26">
        <f t="shared" si="8110"/>
        <v>85.424452749599581</v>
      </c>
      <c r="R8763" s="90"/>
      <c r="S8763" s="90"/>
      <c r="T8763" s="90"/>
      <c r="U8763" s="90"/>
      <c r="V8763" s="90"/>
      <c r="W8763" s="90"/>
      <c r="X8763" s="90"/>
      <c r="Y8763" s="90"/>
    </row>
    <row r="8764" spans="1:25" ht="15" customHeight="1" x14ac:dyDescent="0.25">
      <c r="A8764" s="63" t="s">
        <v>2917</v>
      </c>
      <c r="B8764" s="63" t="s">
        <v>184</v>
      </c>
      <c r="C8764" s="63" t="s">
        <v>13</v>
      </c>
      <c r="D8764" s="63" t="s">
        <v>3069</v>
      </c>
      <c r="E8764" s="63" t="s">
        <v>39</v>
      </c>
      <c r="F8764" s="64" t="s">
        <v>1</v>
      </c>
      <c r="G8764" s="53" t="s">
        <v>1</v>
      </c>
      <c r="H8764" s="65" t="s">
        <v>40</v>
      </c>
      <c r="I8764" s="31">
        <f t="shared" ref="I8764:K8764" si="8150">SUM(I8765:I8767)</f>
        <v>51959</v>
      </c>
      <c r="J8764" s="31">
        <f t="shared" si="8150"/>
        <v>51959</v>
      </c>
      <c r="K8764" s="31">
        <f t="shared" si="8150"/>
        <v>37600</v>
      </c>
      <c r="L8764" s="31">
        <f t="shared" si="8106"/>
        <v>9300</v>
      </c>
      <c r="M8764" s="31">
        <f t="shared" ref="M8764" si="8151">SUM(M8765:M8767)</f>
        <v>3100</v>
      </c>
      <c r="N8764" s="31">
        <f t="shared" ref="N8764:O8764" si="8152">SUM(N8765:N8767)</f>
        <v>3100</v>
      </c>
      <c r="O8764" s="31">
        <f t="shared" si="8152"/>
        <v>3100</v>
      </c>
      <c r="P8764" s="31">
        <f t="shared" si="8109"/>
        <v>46900</v>
      </c>
      <c r="Q8764" s="31">
        <f t="shared" si="8110"/>
        <v>90.263476972228105</v>
      </c>
      <c r="R8764" s="94"/>
      <c r="S8764" s="94"/>
      <c r="T8764" s="94"/>
      <c r="U8764" s="94"/>
      <c r="V8764" s="94"/>
      <c r="W8764" s="94"/>
      <c r="X8764" s="94"/>
      <c r="Y8764" s="94"/>
    </row>
    <row r="8765" spans="1:25" ht="15" customHeight="1" x14ac:dyDescent="0.25">
      <c r="A8765" s="64" t="s">
        <v>2917</v>
      </c>
      <c r="B8765" s="64" t="s">
        <v>184</v>
      </c>
      <c r="C8765" s="64" t="s">
        <v>13</v>
      </c>
      <c r="D8765" s="64" t="s">
        <v>3069</v>
      </c>
      <c r="E8765" s="20" t="s">
        <v>41</v>
      </c>
      <c r="F8765" s="64"/>
      <c r="G8765" s="53" t="s">
        <v>124</v>
      </c>
      <c r="H8765" s="53" t="s">
        <v>40</v>
      </c>
      <c r="I8765" s="26">
        <v>44359</v>
      </c>
      <c r="J8765" s="26">
        <v>44359</v>
      </c>
      <c r="K8765" s="26">
        <v>32500</v>
      </c>
      <c r="L8765" s="26">
        <f t="shared" si="8106"/>
        <v>7500</v>
      </c>
      <c r="M8765" s="26">
        <v>2500</v>
      </c>
      <c r="N8765" s="26">
        <v>2500</v>
      </c>
      <c r="O8765" s="26">
        <v>2500</v>
      </c>
      <c r="P8765" s="26">
        <f t="shared" si="8109"/>
        <v>40000</v>
      </c>
      <c r="Q8765" s="26">
        <f t="shared" si="8110"/>
        <v>90.173358281295791</v>
      </c>
      <c r="R8765" s="90"/>
      <c r="S8765" s="90"/>
      <c r="T8765" s="90"/>
      <c r="U8765" s="90"/>
      <c r="V8765" s="90"/>
      <c r="W8765" s="90"/>
      <c r="X8765" s="90"/>
      <c r="Y8765" s="90"/>
    </row>
    <row r="8766" spans="1:25" ht="15" customHeight="1" x14ac:dyDescent="0.25">
      <c r="A8766" s="64" t="s">
        <v>2917</v>
      </c>
      <c r="B8766" s="64" t="s">
        <v>184</v>
      </c>
      <c r="C8766" s="64" t="s">
        <v>13</v>
      </c>
      <c r="D8766" s="64" t="s">
        <v>3069</v>
      </c>
      <c r="E8766" s="20" t="s">
        <v>41</v>
      </c>
      <c r="F8766" s="64" t="s">
        <v>3075</v>
      </c>
      <c r="G8766" s="53" t="s">
        <v>124</v>
      </c>
      <c r="H8766" s="53" t="s">
        <v>49</v>
      </c>
      <c r="I8766" s="26">
        <v>4100</v>
      </c>
      <c r="J8766" s="26">
        <v>4100</v>
      </c>
      <c r="K8766" s="26">
        <v>3000</v>
      </c>
      <c r="L8766" s="26">
        <f t="shared" si="8106"/>
        <v>750</v>
      </c>
      <c r="M8766" s="26">
        <v>250</v>
      </c>
      <c r="N8766" s="26">
        <v>250</v>
      </c>
      <c r="O8766" s="26">
        <v>250</v>
      </c>
      <c r="P8766" s="26">
        <f t="shared" si="8109"/>
        <v>3750</v>
      </c>
      <c r="Q8766" s="26">
        <f t="shared" si="8110"/>
        <v>91.463414634146346</v>
      </c>
      <c r="R8766" s="90"/>
      <c r="S8766" s="90"/>
      <c r="T8766" s="90"/>
      <c r="U8766" s="90"/>
      <c r="V8766" s="90"/>
      <c r="W8766" s="90"/>
      <c r="X8766" s="90"/>
      <c r="Y8766" s="90"/>
    </row>
    <row r="8767" spans="1:25" ht="22.5" customHeight="1" x14ac:dyDescent="0.25">
      <c r="A8767" s="64" t="s">
        <v>2917</v>
      </c>
      <c r="B8767" s="64" t="s">
        <v>184</v>
      </c>
      <c r="C8767" s="64" t="s">
        <v>13</v>
      </c>
      <c r="D8767" s="64" t="s">
        <v>3069</v>
      </c>
      <c r="E8767" s="20" t="s">
        <v>41</v>
      </c>
      <c r="F8767" s="64" t="s">
        <v>3076</v>
      </c>
      <c r="G8767" s="53" t="s">
        <v>124</v>
      </c>
      <c r="H8767" s="53" t="s">
        <v>55</v>
      </c>
      <c r="I8767" s="26">
        <v>3500</v>
      </c>
      <c r="J8767" s="26">
        <v>3500</v>
      </c>
      <c r="K8767" s="26">
        <v>2100</v>
      </c>
      <c r="L8767" s="26">
        <f t="shared" si="8106"/>
        <v>1050</v>
      </c>
      <c r="M8767" s="26">
        <v>350</v>
      </c>
      <c r="N8767" s="26">
        <v>350</v>
      </c>
      <c r="O8767" s="26">
        <v>350</v>
      </c>
      <c r="P8767" s="26">
        <f t="shared" si="8109"/>
        <v>3150</v>
      </c>
      <c r="Q8767" s="26">
        <f t="shared" si="8110"/>
        <v>90</v>
      </c>
      <c r="R8767" s="90"/>
      <c r="S8767" s="90"/>
      <c r="T8767" s="90"/>
      <c r="U8767" s="90"/>
      <c r="V8767" s="90"/>
      <c r="W8767" s="90"/>
      <c r="X8767" s="90"/>
      <c r="Y8767" s="90"/>
    </row>
    <row r="8768" spans="1:25" ht="22.5" customHeight="1" x14ac:dyDescent="0.25">
      <c r="A8768" s="63" t="s">
        <v>1</v>
      </c>
      <c r="B8768" s="63" t="s">
        <v>1</v>
      </c>
      <c r="C8768" s="63" t="s">
        <v>1</v>
      </c>
      <c r="D8768" s="65" t="s">
        <v>1</v>
      </c>
      <c r="E8768" s="65" t="s">
        <v>1</v>
      </c>
      <c r="F8768" s="65" t="s">
        <v>1</v>
      </c>
      <c r="G8768" s="65" t="s">
        <v>1</v>
      </c>
      <c r="H8768" s="66" t="s">
        <v>56</v>
      </c>
      <c r="I8768" s="30">
        <f t="shared" ref="I8768:K8769" si="8153">SUM(I8769)</f>
        <v>600</v>
      </c>
      <c r="J8768" s="30">
        <f t="shared" si="8153"/>
        <v>600</v>
      </c>
      <c r="K8768" s="30">
        <f t="shared" si="8153"/>
        <v>0</v>
      </c>
      <c r="L8768" s="30">
        <f t="shared" si="8106"/>
        <v>0</v>
      </c>
      <c r="M8768" s="30">
        <f t="shared" ref="M8768:M8769" si="8154">SUM(M8769)</f>
        <v>0</v>
      </c>
      <c r="N8768" s="30">
        <f t="shared" ref="N8768:O8769" si="8155">SUM(N8769)</f>
        <v>0</v>
      </c>
      <c r="O8768" s="30">
        <f t="shared" si="8155"/>
        <v>0</v>
      </c>
      <c r="P8768" s="30">
        <f t="shared" si="8109"/>
        <v>0</v>
      </c>
      <c r="Q8768" s="30">
        <f t="shared" si="8110"/>
        <v>0</v>
      </c>
      <c r="R8768" s="93"/>
      <c r="S8768" s="93"/>
      <c r="T8768" s="93"/>
      <c r="U8768" s="93"/>
      <c r="V8768" s="93"/>
      <c r="W8768" s="93"/>
      <c r="X8768" s="93"/>
      <c r="Y8768" s="93"/>
    </row>
    <row r="8769" spans="1:25" ht="15" customHeight="1" x14ac:dyDescent="0.25">
      <c r="A8769" s="63" t="s">
        <v>2917</v>
      </c>
      <c r="B8769" s="63" t="s">
        <v>184</v>
      </c>
      <c r="C8769" s="63" t="s">
        <v>13</v>
      </c>
      <c r="D8769" s="63" t="s">
        <v>3069</v>
      </c>
      <c r="E8769" s="65" t="s">
        <v>57</v>
      </c>
      <c r="F8769" s="65" t="s">
        <v>1</v>
      </c>
      <c r="G8769" s="65" t="s">
        <v>1</v>
      </c>
      <c r="H8769" s="65" t="s">
        <v>58</v>
      </c>
      <c r="I8769" s="31">
        <f t="shared" si="8153"/>
        <v>600</v>
      </c>
      <c r="J8769" s="31">
        <f t="shared" si="8153"/>
        <v>600</v>
      </c>
      <c r="K8769" s="31">
        <f t="shared" si="8153"/>
        <v>0</v>
      </c>
      <c r="L8769" s="31">
        <f t="shared" si="8106"/>
        <v>0</v>
      </c>
      <c r="M8769" s="31">
        <f t="shared" si="8154"/>
        <v>0</v>
      </c>
      <c r="N8769" s="31">
        <f t="shared" si="8155"/>
        <v>0</v>
      </c>
      <c r="O8769" s="31">
        <f t="shared" si="8155"/>
        <v>0</v>
      </c>
      <c r="P8769" s="31">
        <f t="shared" si="8109"/>
        <v>0</v>
      </c>
      <c r="Q8769" s="31">
        <f t="shared" si="8110"/>
        <v>0</v>
      </c>
      <c r="R8769" s="94"/>
      <c r="S8769" s="94"/>
      <c r="T8769" s="94"/>
      <c r="U8769" s="94"/>
      <c r="V8769" s="94"/>
      <c r="W8769" s="94"/>
      <c r="X8769" s="94"/>
      <c r="Y8769" s="94"/>
    </row>
    <row r="8770" spans="1:25" ht="15" customHeight="1" x14ac:dyDescent="0.25">
      <c r="A8770" s="63" t="s">
        <v>2917</v>
      </c>
      <c r="B8770" s="63" t="s">
        <v>184</v>
      </c>
      <c r="C8770" s="63" t="s">
        <v>13</v>
      </c>
      <c r="D8770" s="63" t="s">
        <v>3069</v>
      </c>
      <c r="E8770" s="63" t="s">
        <v>66</v>
      </c>
      <c r="F8770" s="64" t="s">
        <v>1</v>
      </c>
      <c r="G8770" s="53" t="s">
        <v>1</v>
      </c>
      <c r="H8770" s="65" t="s">
        <v>67</v>
      </c>
      <c r="I8770" s="31">
        <f t="shared" ref="I8770:K8770" si="8156">SUM(I8771:I8772)</f>
        <v>600</v>
      </c>
      <c r="J8770" s="31">
        <f t="shared" si="8156"/>
        <v>600</v>
      </c>
      <c r="K8770" s="31">
        <f t="shared" si="8156"/>
        <v>0</v>
      </c>
      <c r="L8770" s="31">
        <f t="shared" si="8106"/>
        <v>0</v>
      </c>
      <c r="M8770" s="31">
        <f t="shared" ref="M8770" si="8157">SUM(M8771:M8772)</f>
        <v>0</v>
      </c>
      <c r="N8770" s="31">
        <f t="shared" ref="N8770:O8770" si="8158">SUM(N8771:N8772)</f>
        <v>0</v>
      </c>
      <c r="O8770" s="31">
        <f t="shared" si="8158"/>
        <v>0</v>
      </c>
      <c r="P8770" s="31">
        <f t="shared" si="8109"/>
        <v>0</v>
      </c>
      <c r="Q8770" s="31">
        <f t="shared" si="8110"/>
        <v>0</v>
      </c>
      <c r="R8770" s="94"/>
      <c r="S8770" s="94"/>
      <c r="T8770" s="94"/>
      <c r="U8770" s="94"/>
      <c r="V8770" s="94"/>
      <c r="W8770" s="94"/>
      <c r="X8770" s="94"/>
      <c r="Y8770" s="94"/>
    </row>
    <row r="8771" spans="1:25" ht="15" customHeight="1" x14ac:dyDescent="0.25">
      <c r="A8771" s="64" t="s">
        <v>2917</v>
      </c>
      <c r="B8771" s="64" t="s">
        <v>184</v>
      </c>
      <c r="C8771" s="64" t="s">
        <v>13</v>
      </c>
      <c r="D8771" s="64" t="s">
        <v>3069</v>
      </c>
      <c r="E8771" s="20" t="s">
        <v>68</v>
      </c>
      <c r="F8771" s="64"/>
      <c r="G8771" s="53" t="s">
        <v>124</v>
      </c>
      <c r="H8771" s="53" t="s">
        <v>67</v>
      </c>
      <c r="I8771" s="26">
        <v>500</v>
      </c>
      <c r="J8771" s="26">
        <v>500</v>
      </c>
      <c r="K8771" s="26">
        <v>0</v>
      </c>
      <c r="L8771" s="26">
        <f t="shared" si="8106"/>
        <v>0</v>
      </c>
      <c r="M8771" s="26"/>
      <c r="N8771" s="26"/>
      <c r="O8771" s="26"/>
      <c r="P8771" s="26">
        <f t="shared" si="8109"/>
        <v>0</v>
      </c>
      <c r="Q8771" s="26">
        <f t="shared" si="8110"/>
        <v>0</v>
      </c>
      <c r="R8771" s="90"/>
      <c r="S8771" s="90"/>
      <c r="T8771" s="90"/>
      <c r="U8771" s="90"/>
      <c r="V8771" s="90"/>
      <c r="W8771" s="90"/>
      <c r="X8771" s="90"/>
      <c r="Y8771" s="90"/>
    </row>
    <row r="8772" spans="1:25" ht="15" customHeight="1" x14ac:dyDescent="0.25">
      <c r="A8772" s="64" t="s">
        <v>2917</v>
      </c>
      <c r="B8772" s="64" t="s">
        <v>184</v>
      </c>
      <c r="C8772" s="64" t="s">
        <v>13</v>
      </c>
      <c r="D8772" s="64" t="s">
        <v>3069</v>
      </c>
      <c r="E8772" s="20" t="s">
        <v>68</v>
      </c>
      <c r="F8772" s="64" t="s">
        <v>3559</v>
      </c>
      <c r="G8772" s="53" t="s">
        <v>124</v>
      </c>
      <c r="H8772" s="53" t="s">
        <v>276</v>
      </c>
      <c r="I8772" s="26">
        <v>100</v>
      </c>
      <c r="J8772" s="26">
        <v>100</v>
      </c>
      <c r="K8772" s="26">
        <v>0</v>
      </c>
      <c r="L8772" s="26">
        <f t="shared" si="8106"/>
        <v>0</v>
      </c>
      <c r="M8772" s="26"/>
      <c r="N8772" s="26"/>
      <c r="O8772" s="26"/>
      <c r="P8772" s="26">
        <f t="shared" si="8109"/>
        <v>0</v>
      </c>
      <c r="Q8772" s="26">
        <f t="shared" si="8110"/>
        <v>0</v>
      </c>
      <c r="R8772" s="90"/>
      <c r="S8772" s="90"/>
      <c r="T8772" s="90"/>
      <c r="U8772" s="90"/>
      <c r="V8772" s="90"/>
      <c r="W8772" s="90"/>
      <c r="X8772" s="90"/>
      <c r="Y8772" s="90"/>
    </row>
    <row r="8773" spans="1:25" ht="22.5" customHeight="1" x14ac:dyDescent="0.25">
      <c r="A8773" s="63" t="s">
        <v>1</v>
      </c>
      <c r="B8773" s="63" t="s">
        <v>1</v>
      </c>
      <c r="C8773" s="63" t="s">
        <v>1</v>
      </c>
      <c r="D8773" s="65" t="s">
        <v>1</v>
      </c>
      <c r="E8773" s="65" t="s">
        <v>1</v>
      </c>
      <c r="F8773" s="65" t="s">
        <v>1</v>
      </c>
      <c r="G8773" s="65" t="s">
        <v>1</v>
      </c>
      <c r="H8773" s="66" t="s">
        <v>69</v>
      </c>
      <c r="I8773" s="30">
        <f t="shared" ref="I8773:K8773" si="8159">SUM(I8774)</f>
        <v>0</v>
      </c>
      <c r="J8773" s="30">
        <f t="shared" si="8159"/>
        <v>0</v>
      </c>
      <c r="K8773" s="30">
        <f t="shared" si="8159"/>
        <v>0</v>
      </c>
      <c r="L8773" s="30">
        <f t="shared" si="8106"/>
        <v>0</v>
      </c>
      <c r="M8773" s="30">
        <f t="shared" ref="M8773" si="8160">SUM(M8774)</f>
        <v>0</v>
      </c>
      <c r="N8773" s="30">
        <f t="shared" ref="N8773:O8773" si="8161">SUM(N8774)</f>
        <v>0</v>
      </c>
      <c r="O8773" s="30">
        <f t="shared" si="8161"/>
        <v>0</v>
      </c>
      <c r="P8773" s="30">
        <f t="shared" si="8109"/>
        <v>0</v>
      </c>
      <c r="Q8773" s="30" t="str">
        <f t="shared" si="8110"/>
        <v>-</v>
      </c>
      <c r="R8773" s="93"/>
      <c r="S8773" s="93"/>
      <c r="T8773" s="93"/>
      <c r="U8773" s="93"/>
      <c r="V8773" s="93"/>
      <c r="W8773" s="93"/>
      <c r="X8773" s="93"/>
      <c r="Y8773" s="93"/>
    </row>
    <row r="8774" spans="1:25" ht="15" customHeight="1" x14ac:dyDescent="0.25">
      <c r="A8774" s="63" t="s">
        <v>2917</v>
      </c>
      <c r="B8774" s="63" t="s">
        <v>184</v>
      </c>
      <c r="C8774" s="63" t="s">
        <v>13</v>
      </c>
      <c r="D8774" s="63" t="s">
        <v>3069</v>
      </c>
      <c r="E8774" s="65" t="s">
        <v>70</v>
      </c>
      <c r="F8774" s="65" t="s">
        <v>1</v>
      </c>
      <c r="G8774" s="65" t="s">
        <v>1</v>
      </c>
      <c r="H8774" s="65" t="s">
        <v>71</v>
      </c>
      <c r="I8774" s="31">
        <f t="shared" ref="I8774:K8774" si="8162">SUM(I8775:I8776)</f>
        <v>0</v>
      </c>
      <c r="J8774" s="31">
        <f t="shared" si="8162"/>
        <v>0</v>
      </c>
      <c r="K8774" s="31">
        <f t="shared" si="8162"/>
        <v>0</v>
      </c>
      <c r="L8774" s="31">
        <f t="shared" si="8106"/>
        <v>0</v>
      </c>
      <c r="M8774" s="31">
        <f t="shared" ref="M8774" si="8163">SUM(M8775:M8776)</f>
        <v>0</v>
      </c>
      <c r="N8774" s="31">
        <f t="shared" ref="N8774:O8774" si="8164">SUM(N8775:N8776)</f>
        <v>0</v>
      </c>
      <c r="O8774" s="31">
        <f t="shared" si="8164"/>
        <v>0</v>
      </c>
      <c r="P8774" s="31">
        <f t="shared" si="8109"/>
        <v>0</v>
      </c>
      <c r="Q8774" s="31" t="str">
        <f t="shared" si="8110"/>
        <v>-</v>
      </c>
      <c r="R8774" s="94"/>
      <c r="S8774" s="94"/>
      <c r="T8774" s="94"/>
      <c r="U8774" s="94"/>
      <c r="V8774" s="94"/>
      <c r="W8774" s="94"/>
      <c r="X8774" s="94"/>
      <c r="Y8774" s="94"/>
    </row>
    <row r="8775" spans="1:25" ht="15" customHeight="1" x14ac:dyDescent="0.25">
      <c r="A8775" s="64" t="s">
        <v>2917</v>
      </c>
      <c r="B8775" s="64" t="s">
        <v>184</v>
      </c>
      <c r="C8775" s="64" t="s">
        <v>13</v>
      </c>
      <c r="D8775" s="64" t="s">
        <v>3069</v>
      </c>
      <c r="E8775" s="20" t="s">
        <v>455</v>
      </c>
      <c r="F8775" s="64"/>
      <c r="G8775" s="53" t="s">
        <v>124</v>
      </c>
      <c r="H8775" s="53" t="s">
        <v>454</v>
      </c>
      <c r="I8775" s="26">
        <v>0</v>
      </c>
      <c r="J8775" s="26">
        <v>0</v>
      </c>
      <c r="K8775" s="26">
        <v>0</v>
      </c>
      <c r="L8775" s="26">
        <f t="shared" si="8106"/>
        <v>0</v>
      </c>
      <c r="M8775" s="26"/>
      <c r="N8775" s="26"/>
      <c r="O8775" s="26"/>
      <c r="P8775" s="26">
        <f t="shared" si="8109"/>
        <v>0</v>
      </c>
      <c r="Q8775" s="26" t="str">
        <f t="shared" si="8110"/>
        <v>-</v>
      </c>
      <c r="R8775" s="90"/>
      <c r="S8775" s="90"/>
      <c r="T8775" s="90"/>
      <c r="U8775" s="90"/>
      <c r="V8775" s="90"/>
      <c r="W8775" s="90"/>
      <c r="X8775" s="90"/>
      <c r="Y8775" s="90"/>
    </row>
    <row r="8776" spans="1:25" ht="15" customHeight="1" x14ac:dyDescent="0.25">
      <c r="A8776" s="64" t="s">
        <v>2917</v>
      </c>
      <c r="B8776" s="64" t="s">
        <v>184</v>
      </c>
      <c r="C8776" s="64" t="s">
        <v>13</v>
      </c>
      <c r="D8776" s="64" t="s">
        <v>3069</v>
      </c>
      <c r="E8776" s="20" t="s">
        <v>74</v>
      </c>
      <c r="F8776" s="64"/>
      <c r="G8776" s="53" t="s">
        <v>124</v>
      </c>
      <c r="H8776" s="53" t="s">
        <v>73</v>
      </c>
      <c r="I8776" s="26">
        <v>0</v>
      </c>
      <c r="J8776" s="26">
        <v>0</v>
      </c>
      <c r="K8776" s="26">
        <v>0</v>
      </c>
      <c r="L8776" s="26">
        <f t="shared" si="8106"/>
        <v>0</v>
      </c>
      <c r="M8776" s="26"/>
      <c r="N8776" s="26"/>
      <c r="O8776" s="26"/>
      <c r="P8776" s="26">
        <f t="shared" si="8109"/>
        <v>0</v>
      </c>
      <c r="Q8776" s="26" t="str">
        <f t="shared" si="8110"/>
        <v>-</v>
      </c>
      <c r="R8776" s="90"/>
      <c r="S8776" s="90"/>
      <c r="T8776" s="90"/>
      <c r="U8776" s="90"/>
      <c r="V8776" s="90"/>
      <c r="W8776" s="90"/>
      <c r="X8776" s="90"/>
      <c r="Y8776" s="90"/>
    </row>
    <row r="8777" spans="1:25" ht="22.5" customHeight="1" x14ac:dyDescent="0.25">
      <c r="A8777" s="53" t="s">
        <v>1</v>
      </c>
      <c r="B8777" s="53" t="s">
        <v>1</v>
      </c>
      <c r="C8777" s="53" t="s">
        <v>1</v>
      </c>
      <c r="D8777" s="53" t="s">
        <v>1</v>
      </c>
      <c r="E8777" s="53" t="s">
        <v>1</v>
      </c>
      <c r="F8777" s="53" t="s">
        <v>1</v>
      </c>
      <c r="G8777" s="53" t="s">
        <v>1</v>
      </c>
      <c r="H8777" s="66" t="s">
        <v>3077</v>
      </c>
      <c r="I8777" s="30">
        <f t="shared" ref="I8777:K8777" si="8165">SUM(I8745,I8768,I8773)</f>
        <v>2008131</v>
      </c>
      <c r="J8777" s="30">
        <f t="shared" si="8165"/>
        <v>2008131</v>
      </c>
      <c r="K8777" s="30">
        <f t="shared" si="8165"/>
        <v>1120754</v>
      </c>
      <c r="L8777" s="30">
        <f t="shared" si="8106"/>
        <v>505300</v>
      </c>
      <c r="M8777" s="30">
        <f t="shared" ref="M8777" si="8166">SUM(M8745,M8768,M8773)</f>
        <v>171100</v>
      </c>
      <c r="N8777" s="30">
        <f t="shared" ref="N8777:O8777" si="8167">SUM(N8745,N8768,N8773)</f>
        <v>167100</v>
      </c>
      <c r="O8777" s="30">
        <f t="shared" si="8167"/>
        <v>167100</v>
      </c>
      <c r="P8777" s="30">
        <f t="shared" si="8109"/>
        <v>1626054</v>
      </c>
      <c r="Q8777" s="30">
        <f t="shared" si="8110"/>
        <v>80.973502226697363</v>
      </c>
      <c r="R8777" s="93"/>
      <c r="S8777" s="93"/>
      <c r="T8777" s="93"/>
      <c r="U8777" s="93"/>
      <c r="V8777" s="93"/>
      <c r="W8777" s="93"/>
      <c r="X8777" s="93"/>
      <c r="Y8777" s="93"/>
    </row>
    <row r="8778" spans="1:25" ht="15" customHeight="1" thickBot="1" x14ac:dyDescent="0.3">
      <c r="A8778" s="53" t="s">
        <v>1</v>
      </c>
      <c r="B8778" s="53" t="s">
        <v>1</v>
      </c>
      <c r="C8778" s="53" t="s">
        <v>1</v>
      </c>
      <c r="D8778" s="53" t="s">
        <v>1</v>
      </c>
      <c r="E8778" s="53" t="s">
        <v>1</v>
      </c>
      <c r="F8778" s="53" t="s">
        <v>1</v>
      </c>
      <c r="G8778" s="53" t="s">
        <v>1</v>
      </c>
      <c r="H8778" s="65" t="s">
        <v>76</v>
      </c>
      <c r="I8778" s="31"/>
      <c r="J8778" s="31"/>
      <c r="K8778" s="31">
        <v>0</v>
      </c>
      <c r="L8778" s="31"/>
      <c r="M8778" s="31"/>
      <c r="N8778" s="31"/>
      <c r="O8778" s="31"/>
      <c r="P8778" s="31"/>
      <c r="Q8778" s="31"/>
      <c r="R8778" s="94"/>
      <c r="S8778" s="94"/>
      <c r="T8778" s="94"/>
      <c r="U8778" s="94"/>
      <c r="V8778" s="94"/>
      <c r="W8778" s="94"/>
      <c r="X8778" s="94"/>
      <c r="Y8778" s="94"/>
    </row>
    <row r="8779" spans="1:25" ht="47.25" customHeight="1" thickBot="1" x14ac:dyDescent="0.3">
      <c r="A8779" s="110" t="s">
        <v>1</v>
      </c>
      <c r="B8779" s="110" t="s">
        <v>1</v>
      </c>
      <c r="C8779" s="110" t="s">
        <v>1</v>
      </c>
      <c r="D8779" s="110" t="s">
        <v>1</v>
      </c>
      <c r="E8779" s="110" t="s">
        <v>1</v>
      </c>
      <c r="F8779" s="110" t="s">
        <v>1</v>
      </c>
      <c r="G8779" s="110" t="s">
        <v>1</v>
      </c>
      <c r="H8779" s="28" t="s">
        <v>77</v>
      </c>
      <c r="I8779" s="109" t="s">
        <v>3984</v>
      </c>
      <c r="J8779" s="109" t="s">
        <v>11</v>
      </c>
      <c r="K8779" s="109" t="s">
        <v>3989</v>
      </c>
      <c r="L8779" s="109" t="s">
        <v>3985</v>
      </c>
      <c r="M8779" s="109" t="s">
        <v>4027</v>
      </c>
      <c r="N8779" s="109" t="s">
        <v>3988</v>
      </c>
      <c r="O8779" s="109" t="s">
        <v>3986</v>
      </c>
      <c r="P8779" s="109" t="s">
        <v>3987</v>
      </c>
      <c r="Q8779" s="109" t="s">
        <v>3695</v>
      </c>
      <c r="R8779" s="91"/>
      <c r="S8779" s="91"/>
      <c r="T8779" s="91"/>
      <c r="U8779" s="91"/>
      <c r="V8779" s="91"/>
      <c r="W8779" s="91"/>
      <c r="X8779" s="91"/>
      <c r="Y8779" s="91"/>
    </row>
    <row r="8780" spans="1:25" ht="15" customHeight="1" x14ac:dyDescent="0.25">
      <c r="A8780" s="111"/>
      <c r="B8780" s="111"/>
      <c r="C8780" s="111"/>
      <c r="D8780" s="111"/>
      <c r="E8780" s="111"/>
      <c r="F8780" s="111"/>
      <c r="G8780" s="111"/>
      <c r="H8780" s="67" t="s">
        <v>1</v>
      </c>
      <c r="I8780" s="29">
        <v>1</v>
      </c>
      <c r="J8780" s="29">
        <v>2</v>
      </c>
      <c r="K8780" s="29">
        <v>3</v>
      </c>
      <c r="L8780" s="29" t="s">
        <v>3478</v>
      </c>
      <c r="M8780" s="29">
        <v>5</v>
      </c>
      <c r="N8780" s="29">
        <v>6</v>
      </c>
      <c r="O8780" s="29">
        <v>7</v>
      </c>
      <c r="P8780" s="29" t="s">
        <v>3696</v>
      </c>
      <c r="Q8780" s="29">
        <v>9</v>
      </c>
      <c r="R8780" s="92"/>
      <c r="S8780" s="92"/>
      <c r="T8780" s="92"/>
      <c r="U8780" s="92"/>
      <c r="V8780" s="92"/>
      <c r="W8780" s="92"/>
      <c r="X8780" s="92"/>
      <c r="Y8780" s="92"/>
    </row>
    <row r="8781" spans="1:25" ht="15" customHeight="1" x14ac:dyDescent="0.25">
      <c r="A8781" s="111"/>
      <c r="B8781" s="111"/>
      <c r="C8781" s="111"/>
      <c r="D8781" s="111"/>
      <c r="E8781" s="111"/>
      <c r="F8781" s="111"/>
      <c r="G8781" s="111"/>
      <c r="H8781" s="68" t="s">
        <v>127</v>
      </c>
      <c r="I8781" s="32">
        <f t="shared" ref="I8781:K8781" si="8168">SUM(I8777)</f>
        <v>2008131</v>
      </c>
      <c r="J8781" s="32">
        <f t="shared" si="8168"/>
        <v>2008131</v>
      </c>
      <c r="K8781" s="32">
        <f t="shared" si="8168"/>
        <v>1120754</v>
      </c>
      <c r="L8781" s="32">
        <f t="shared" si="8106"/>
        <v>505300</v>
      </c>
      <c r="M8781" s="32">
        <f t="shared" ref="M8781" si="8169">SUM(M8777)</f>
        <v>171100</v>
      </c>
      <c r="N8781" s="32">
        <f t="shared" ref="N8781:O8781" si="8170">SUM(N8777)</f>
        <v>167100</v>
      </c>
      <c r="O8781" s="32">
        <f t="shared" si="8170"/>
        <v>167100</v>
      </c>
      <c r="P8781" s="32">
        <f t="shared" si="8109"/>
        <v>1626054</v>
      </c>
      <c r="Q8781" s="32">
        <f t="shared" si="8110"/>
        <v>80.973502226697363</v>
      </c>
      <c r="R8781" s="90"/>
      <c r="S8781" s="90"/>
      <c r="T8781" s="90"/>
      <c r="U8781" s="90"/>
      <c r="V8781" s="90"/>
      <c r="W8781" s="90"/>
      <c r="X8781" s="90"/>
      <c r="Y8781" s="90"/>
    </row>
    <row r="8782" spans="1:25" ht="15" customHeight="1" x14ac:dyDescent="0.25">
      <c r="A8782" s="111"/>
      <c r="B8782" s="111"/>
      <c r="C8782" s="111"/>
      <c r="D8782" s="111"/>
      <c r="E8782" s="111"/>
      <c r="F8782" s="111"/>
      <c r="G8782" s="111"/>
      <c r="H8782" s="69" t="s">
        <v>79</v>
      </c>
      <c r="I8782" s="32">
        <f t="shared" ref="I8782:K8782" si="8171">SUM(I8781)</f>
        <v>2008131</v>
      </c>
      <c r="J8782" s="32">
        <f t="shared" si="8171"/>
        <v>2008131</v>
      </c>
      <c r="K8782" s="32">
        <f t="shared" si="8171"/>
        <v>1120754</v>
      </c>
      <c r="L8782" s="32">
        <f t="shared" si="8106"/>
        <v>505300</v>
      </c>
      <c r="M8782" s="32">
        <f t="shared" ref="M8782" si="8172">SUM(M8781)</f>
        <v>171100</v>
      </c>
      <c r="N8782" s="32">
        <f t="shared" ref="N8782:O8782" si="8173">SUM(N8781)</f>
        <v>167100</v>
      </c>
      <c r="O8782" s="32">
        <f t="shared" si="8173"/>
        <v>167100</v>
      </c>
      <c r="P8782" s="32">
        <f t="shared" si="8109"/>
        <v>1626054</v>
      </c>
      <c r="Q8782" s="32">
        <f t="shared" si="8110"/>
        <v>80.973502226697363</v>
      </c>
      <c r="R8782" s="90"/>
      <c r="S8782" s="90"/>
      <c r="T8782" s="90"/>
      <c r="U8782" s="90"/>
      <c r="V8782" s="90"/>
      <c r="W8782" s="90"/>
      <c r="X8782" s="90"/>
      <c r="Y8782" s="90"/>
    </row>
    <row r="8783" spans="1:25" ht="15" customHeight="1" x14ac:dyDescent="0.25">
      <c r="A8783" s="53" t="s">
        <v>1</v>
      </c>
      <c r="B8783" s="53" t="s">
        <v>1</v>
      </c>
      <c r="C8783" s="53" t="s">
        <v>1</v>
      </c>
      <c r="D8783" s="53" t="s">
        <v>1</v>
      </c>
      <c r="E8783" s="53" t="s">
        <v>1</v>
      </c>
      <c r="F8783" s="53" t="s">
        <v>1</v>
      </c>
      <c r="G8783" s="53" t="s">
        <v>1</v>
      </c>
      <c r="H8783" s="21" t="s">
        <v>1</v>
      </c>
      <c r="I8783" s="33"/>
      <c r="J8783" s="33"/>
      <c r="K8783" s="33">
        <v>0</v>
      </c>
      <c r="L8783" s="33"/>
      <c r="M8783" s="33"/>
      <c r="N8783" s="33"/>
      <c r="O8783" s="33"/>
      <c r="P8783" s="33"/>
      <c r="Q8783" s="33"/>
      <c r="R8783" s="33"/>
      <c r="S8783" s="33"/>
      <c r="T8783" s="33"/>
      <c r="U8783" s="33"/>
      <c r="V8783" s="33"/>
      <c r="W8783" s="33"/>
      <c r="X8783" s="33"/>
      <c r="Y8783" s="33"/>
    </row>
    <row r="8784" spans="1:25" ht="15" customHeight="1" x14ac:dyDescent="0.25">
      <c r="A8784" s="53" t="s">
        <v>1</v>
      </c>
      <c r="B8784" s="53" t="s">
        <v>1</v>
      </c>
      <c r="C8784" s="53" t="s">
        <v>1</v>
      </c>
      <c r="D8784" s="53" t="s">
        <v>1</v>
      </c>
      <c r="E8784" s="53" t="s">
        <v>1</v>
      </c>
      <c r="F8784" s="53" t="s">
        <v>1</v>
      </c>
      <c r="G8784" s="53" t="s">
        <v>1</v>
      </c>
      <c r="H8784" s="66" t="s">
        <v>3078</v>
      </c>
      <c r="I8784" s="30">
        <f t="shared" ref="I8784:K8784" si="8174">SUM(I8777)</f>
        <v>2008131</v>
      </c>
      <c r="J8784" s="30">
        <f t="shared" si="8174"/>
        <v>2008131</v>
      </c>
      <c r="K8784" s="30">
        <f t="shared" si="8174"/>
        <v>1120754</v>
      </c>
      <c r="L8784" s="30">
        <f t="shared" ref="L8784:L8842" si="8175">SUM(M8784:O8784)</f>
        <v>505300</v>
      </c>
      <c r="M8784" s="30">
        <f t="shared" ref="M8784" si="8176">SUM(M8777)</f>
        <v>171100</v>
      </c>
      <c r="N8784" s="30">
        <f t="shared" ref="N8784:O8784" si="8177">SUM(N8777)</f>
        <v>167100</v>
      </c>
      <c r="O8784" s="30">
        <f t="shared" si="8177"/>
        <v>167100</v>
      </c>
      <c r="P8784" s="30">
        <f t="shared" ref="P8784:P8842" si="8178">K8784+L8784</f>
        <v>1626054</v>
      </c>
      <c r="Q8784" s="30">
        <f t="shared" ref="Q8784:Q8842" si="8179">IF(J8784=0,"-",P8784/J8784*100)</f>
        <v>80.973502226697363</v>
      </c>
      <c r="R8784" s="93"/>
      <c r="S8784" s="93"/>
      <c r="T8784" s="93"/>
      <c r="U8784" s="93"/>
      <c r="V8784" s="93"/>
      <c r="W8784" s="93"/>
      <c r="X8784" s="93"/>
      <c r="Y8784" s="93"/>
    </row>
    <row r="8785" spans="1:25" ht="15" customHeight="1" x14ac:dyDescent="0.25">
      <c r="A8785" s="53" t="s">
        <v>1</v>
      </c>
      <c r="B8785" s="53" t="s">
        <v>1</v>
      </c>
      <c r="C8785" s="53" t="s">
        <v>1</v>
      </c>
      <c r="D8785" s="53" t="s">
        <v>1</v>
      </c>
      <c r="E8785" s="53" t="s">
        <v>1</v>
      </c>
      <c r="F8785" s="53" t="s">
        <v>1</v>
      </c>
      <c r="G8785" s="53" t="s">
        <v>1</v>
      </c>
      <c r="H8785" s="65" t="s">
        <v>76</v>
      </c>
      <c r="I8785" s="31"/>
      <c r="J8785" s="31"/>
      <c r="K8785" s="31">
        <v>0</v>
      </c>
      <c r="L8785" s="31"/>
      <c r="M8785" s="31"/>
      <c r="N8785" s="31"/>
      <c r="O8785" s="31"/>
      <c r="P8785" s="31"/>
      <c r="Q8785" s="31"/>
      <c r="R8785" s="94"/>
      <c r="S8785" s="94"/>
      <c r="T8785" s="94"/>
      <c r="U8785" s="94"/>
      <c r="V8785" s="94"/>
      <c r="W8785" s="94"/>
      <c r="X8785" s="94"/>
      <c r="Y8785" s="94"/>
    </row>
    <row r="8786" spans="1:25" ht="15" customHeight="1" x14ac:dyDescent="0.25">
      <c r="A8786" s="53" t="s">
        <v>1</v>
      </c>
      <c r="B8786" s="53" t="s">
        <v>1</v>
      </c>
      <c r="C8786" s="53" t="s">
        <v>1</v>
      </c>
      <c r="D8786" s="53" t="s">
        <v>1</v>
      </c>
      <c r="E8786" s="53" t="s">
        <v>1</v>
      </c>
      <c r="F8786" s="53" t="s">
        <v>1</v>
      </c>
      <c r="G8786" s="53" t="s">
        <v>1</v>
      </c>
      <c r="H8786" s="70" t="s">
        <v>1</v>
      </c>
      <c r="I8786" s="34"/>
      <c r="J8786" s="34"/>
      <c r="K8786" s="34">
        <v>0</v>
      </c>
      <c r="L8786" s="34"/>
      <c r="M8786" s="34"/>
      <c r="N8786" s="34"/>
      <c r="O8786" s="34"/>
      <c r="P8786" s="34"/>
      <c r="Q8786" s="34"/>
      <c r="R8786" s="34"/>
      <c r="S8786" s="34"/>
      <c r="T8786" s="34"/>
      <c r="U8786" s="34"/>
      <c r="V8786" s="34"/>
      <c r="W8786" s="34"/>
      <c r="X8786" s="34"/>
      <c r="Y8786" s="34"/>
    </row>
    <row r="8787" spans="1:25" ht="15" customHeight="1" x14ac:dyDescent="0.25">
      <c r="A8787" s="53" t="s">
        <v>1</v>
      </c>
      <c r="B8787" s="53" t="s">
        <v>1</v>
      </c>
      <c r="C8787" s="53" t="s">
        <v>1</v>
      </c>
      <c r="D8787" s="53" t="s">
        <v>1</v>
      </c>
      <c r="E8787" s="53" t="s">
        <v>1</v>
      </c>
      <c r="F8787" s="53" t="s">
        <v>1</v>
      </c>
      <c r="G8787" s="53" t="s">
        <v>1</v>
      </c>
      <c r="H8787" s="66" t="s">
        <v>3079</v>
      </c>
      <c r="I8787" s="30">
        <f t="shared" ref="I8787:K8787" si="8180">SUM(I8518,I8471)</f>
        <v>84540634</v>
      </c>
      <c r="J8787" s="30">
        <f t="shared" si="8180"/>
        <v>72348872</v>
      </c>
      <c r="K8787" s="30">
        <f t="shared" si="8180"/>
        <v>36678270</v>
      </c>
      <c r="L8787" s="30">
        <f t="shared" si="8175"/>
        <v>19596303</v>
      </c>
      <c r="M8787" s="30">
        <f t="shared" ref="M8787" si="8181">SUM(M8518,M8471)</f>
        <v>8099500</v>
      </c>
      <c r="N8787" s="30">
        <f t="shared" ref="N8787:O8787" si="8182">SUM(N8518,N8471)</f>
        <v>5733359</v>
      </c>
      <c r="O8787" s="30">
        <f t="shared" si="8182"/>
        <v>5763444</v>
      </c>
      <c r="P8787" s="30">
        <f t="shared" si="8178"/>
        <v>56274573</v>
      </c>
      <c r="Q8787" s="30">
        <f t="shared" si="8179"/>
        <v>77.782239645698965</v>
      </c>
      <c r="R8787" s="93"/>
      <c r="S8787" s="93"/>
      <c r="T8787" s="93"/>
      <c r="U8787" s="93"/>
      <c r="V8787" s="93"/>
      <c r="W8787" s="93"/>
      <c r="X8787" s="93"/>
      <c r="Y8787" s="93"/>
    </row>
    <row r="8788" spans="1:25" ht="15" customHeight="1" x14ac:dyDescent="0.25">
      <c r="A8788" s="53" t="s">
        <v>1</v>
      </c>
      <c r="B8788" s="53" t="s">
        <v>1</v>
      </c>
      <c r="C8788" s="53" t="s">
        <v>1</v>
      </c>
      <c r="D8788" s="53" t="s">
        <v>1</v>
      </c>
      <c r="E8788" s="53" t="s">
        <v>1</v>
      </c>
      <c r="F8788" s="53" t="s">
        <v>1</v>
      </c>
      <c r="G8788" s="53" t="s">
        <v>1</v>
      </c>
      <c r="H8788" s="65" t="s">
        <v>110</v>
      </c>
      <c r="I8788" s="31">
        <v>0</v>
      </c>
      <c r="J8788" s="31">
        <v>0</v>
      </c>
      <c r="K8788" s="31">
        <v>0</v>
      </c>
      <c r="L8788" s="31">
        <f t="shared" si="8175"/>
        <v>0</v>
      </c>
      <c r="M8788" s="31"/>
      <c r="N8788" s="31"/>
      <c r="O8788" s="31"/>
      <c r="P8788" s="31">
        <f t="shared" si="8178"/>
        <v>0</v>
      </c>
      <c r="Q8788" s="31" t="str">
        <f t="shared" si="8179"/>
        <v>-</v>
      </c>
      <c r="R8788" s="94"/>
      <c r="S8788" s="94"/>
      <c r="T8788" s="94"/>
      <c r="U8788" s="94"/>
      <c r="V8788" s="94"/>
      <c r="W8788" s="94"/>
      <c r="X8788" s="94"/>
      <c r="Y8788" s="94"/>
    </row>
    <row r="8789" spans="1:25" ht="15" customHeight="1" x14ac:dyDescent="0.25">
      <c r="A8789" s="63" t="s">
        <v>3080</v>
      </c>
      <c r="B8789" s="65" t="s">
        <v>1</v>
      </c>
      <c r="C8789" s="65" t="s">
        <v>1</v>
      </c>
      <c r="D8789" s="65" t="s">
        <v>1</v>
      </c>
      <c r="E8789" s="65" t="s">
        <v>1</v>
      </c>
      <c r="F8789" s="65" t="s">
        <v>1</v>
      </c>
      <c r="G8789" s="65" t="s">
        <v>1</v>
      </c>
      <c r="H8789" s="65" t="s">
        <v>3081</v>
      </c>
      <c r="I8789" s="26">
        <v>0</v>
      </c>
      <c r="J8789" s="26">
        <v>0</v>
      </c>
      <c r="K8789" s="26">
        <v>0</v>
      </c>
      <c r="L8789" s="26">
        <f t="shared" si="8175"/>
        <v>0</v>
      </c>
      <c r="M8789" s="26"/>
      <c r="N8789" s="26"/>
      <c r="O8789" s="26"/>
      <c r="P8789" s="26">
        <f t="shared" si="8178"/>
        <v>0</v>
      </c>
      <c r="Q8789" s="26" t="str">
        <f t="shared" si="8179"/>
        <v>-</v>
      </c>
      <c r="R8789" s="90"/>
      <c r="S8789" s="90"/>
      <c r="T8789" s="90"/>
      <c r="U8789" s="90"/>
      <c r="V8789" s="90"/>
      <c r="W8789" s="90"/>
      <c r="X8789" s="90"/>
      <c r="Y8789" s="90"/>
    </row>
    <row r="8790" spans="1:25" ht="15" customHeight="1" thickBot="1" x14ac:dyDescent="0.3">
      <c r="A8790" s="63" t="s">
        <v>3080</v>
      </c>
      <c r="B8790" s="63" t="s">
        <v>3</v>
      </c>
      <c r="C8790" s="64" t="s">
        <v>1</v>
      </c>
      <c r="D8790" s="64" t="s">
        <v>1</v>
      </c>
      <c r="E8790" s="65" t="s">
        <v>1</v>
      </c>
      <c r="F8790" s="65" t="s">
        <v>1</v>
      </c>
      <c r="G8790" s="65" t="s">
        <v>1</v>
      </c>
      <c r="H8790" s="65" t="s">
        <v>1</v>
      </c>
      <c r="I8790" s="26"/>
      <c r="J8790" s="26"/>
      <c r="K8790" s="26">
        <v>0</v>
      </c>
      <c r="L8790" s="26"/>
      <c r="M8790" s="26"/>
      <c r="N8790" s="26"/>
      <c r="O8790" s="26"/>
      <c r="P8790" s="26"/>
      <c r="Q8790" s="26"/>
      <c r="R8790" s="90"/>
      <c r="S8790" s="90"/>
      <c r="T8790" s="90"/>
      <c r="U8790" s="90"/>
      <c r="V8790" s="90"/>
      <c r="W8790" s="90"/>
      <c r="X8790" s="90"/>
      <c r="Y8790" s="90"/>
    </row>
    <row r="8791" spans="1:25" ht="45.75" customHeight="1" thickBot="1" x14ac:dyDescent="0.3">
      <c r="A8791" s="28" t="s">
        <v>4</v>
      </c>
      <c r="B8791" s="28" t="s">
        <v>5</v>
      </c>
      <c r="C8791" s="28" t="s">
        <v>6</v>
      </c>
      <c r="D8791" s="57" t="s">
        <v>1</v>
      </c>
      <c r="E8791" s="28" t="s">
        <v>7</v>
      </c>
      <c r="F8791" s="28" t="s">
        <v>8</v>
      </c>
      <c r="G8791" s="28" t="s">
        <v>9</v>
      </c>
      <c r="H8791" s="28" t="s">
        <v>10</v>
      </c>
      <c r="I8791" s="109" t="s">
        <v>3984</v>
      </c>
      <c r="J8791" s="109" t="s">
        <v>11</v>
      </c>
      <c r="K8791" s="109" t="s">
        <v>3989</v>
      </c>
      <c r="L8791" s="109" t="s">
        <v>3985</v>
      </c>
      <c r="M8791" s="109" t="s">
        <v>4027</v>
      </c>
      <c r="N8791" s="109" t="s">
        <v>3988</v>
      </c>
      <c r="O8791" s="109" t="s">
        <v>3986</v>
      </c>
      <c r="P8791" s="109" t="s">
        <v>3987</v>
      </c>
      <c r="Q8791" s="109" t="s">
        <v>3695</v>
      </c>
      <c r="R8791" s="91"/>
      <c r="S8791" s="91"/>
      <c r="T8791" s="91"/>
      <c r="U8791" s="91"/>
      <c r="V8791" s="91"/>
      <c r="W8791" s="91"/>
      <c r="X8791" s="91"/>
      <c r="Y8791" s="91"/>
    </row>
    <row r="8792" spans="1:25" ht="15" customHeight="1" x14ac:dyDescent="0.25">
      <c r="A8792" s="58" t="s">
        <v>1</v>
      </c>
      <c r="B8792" s="58" t="s">
        <v>1</v>
      </c>
      <c r="C8792" s="58" t="s">
        <v>1</v>
      </c>
      <c r="D8792" s="59" t="s">
        <v>1</v>
      </c>
      <c r="E8792" s="59" t="s">
        <v>1</v>
      </c>
      <c r="F8792" s="60" t="s">
        <v>1</v>
      </c>
      <c r="G8792" s="61" t="s">
        <v>1</v>
      </c>
      <c r="H8792" s="62" t="s">
        <v>1</v>
      </c>
      <c r="I8792" s="29">
        <v>1</v>
      </c>
      <c r="J8792" s="29">
        <v>2</v>
      </c>
      <c r="K8792" s="29">
        <v>3</v>
      </c>
      <c r="L8792" s="29" t="s">
        <v>3478</v>
      </c>
      <c r="M8792" s="29">
        <v>5</v>
      </c>
      <c r="N8792" s="29">
        <v>6</v>
      </c>
      <c r="O8792" s="29">
        <v>7</v>
      </c>
      <c r="P8792" s="29" t="s">
        <v>3696</v>
      </c>
      <c r="Q8792" s="29">
        <v>9</v>
      </c>
      <c r="R8792" s="92"/>
      <c r="S8792" s="92"/>
      <c r="T8792" s="92"/>
      <c r="U8792" s="92"/>
      <c r="V8792" s="92"/>
      <c r="W8792" s="92"/>
      <c r="X8792" s="92"/>
      <c r="Y8792" s="92"/>
    </row>
    <row r="8793" spans="1:25" ht="15" customHeight="1" x14ac:dyDescent="0.25">
      <c r="A8793" s="63" t="s">
        <v>3080</v>
      </c>
      <c r="B8793" s="63" t="s">
        <v>3</v>
      </c>
      <c r="C8793" s="64" t="s">
        <v>13</v>
      </c>
      <c r="D8793" s="64" t="s">
        <v>3082</v>
      </c>
      <c r="E8793" s="65" t="s">
        <v>1</v>
      </c>
      <c r="F8793" s="65" t="s">
        <v>1</v>
      </c>
      <c r="G8793" s="65" t="s">
        <v>1</v>
      </c>
      <c r="H8793" s="65" t="s">
        <v>3081</v>
      </c>
      <c r="I8793" s="26">
        <v>0</v>
      </c>
      <c r="J8793" s="26" t="s">
        <v>1</v>
      </c>
      <c r="K8793" s="26">
        <v>0</v>
      </c>
      <c r="L8793" s="26"/>
      <c r="M8793" s="26"/>
      <c r="N8793" s="26"/>
      <c r="O8793" s="26"/>
      <c r="P8793" s="26"/>
      <c r="Q8793" s="26"/>
      <c r="R8793" s="90"/>
      <c r="S8793" s="90"/>
      <c r="T8793" s="90"/>
      <c r="U8793" s="90"/>
      <c r="V8793" s="90"/>
      <c r="W8793" s="90"/>
      <c r="X8793" s="90"/>
      <c r="Y8793" s="90"/>
    </row>
    <row r="8794" spans="1:25" ht="22.5" customHeight="1" x14ac:dyDescent="0.25">
      <c r="A8794" s="63" t="s">
        <v>1</v>
      </c>
      <c r="B8794" s="63" t="s">
        <v>1</v>
      </c>
      <c r="C8794" s="63" t="s">
        <v>1</v>
      </c>
      <c r="D8794" s="65" t="s">
        <v>1</v>
      </c>
      <c r="E8794" s="65" t="s">
        <v>1</v>
      </c>
      <c r="F8794" s="65" t="s">
        <v>1</v>
      </c>
      <c r="G8794" s="65" t="s">
        <v>1</v>
      </c>
      <c r="H8794" s="66" t="s">
        <v>15</v>
      </c>
      <c r="I8794" s="30">
        <f t="shared" ref="I8794:K8794" si="8183">SUM(I8795,I8803,I8805)</f>
        <v>4477384</v>
      </c>
      <c r="J8794" s="30">
        <f t="shared" si="8183"/>
        <v>4477384</v>
      </c>
      <c r="K8794" s="30">
        <f t="shared" si="8183"/>
        <v>2400274</v>
      </c>
      <c r="L8794" s="30">
        <f t="shared" si="8175"/>
        <v>1111606</v>
      </c>
      <c r="M8794" s="30">
        <f t="shared" ref="M8794" si="8184">SUM(M8795,M8803,M8805)</f>
        <v>369100</v>
      </c>
      <c r="N8794" s="30">
        <f t="shared" ref="N8794:O8794" si="8185">SUM(N8795,N8803,N8805)</f>
        <v>372400</v>
      </c>
      <c r="O8794" s="30">
        <f t="shared" si="8185"/>
        <v>370106</v>
      </c>
      <c r="P8794" s="30">
        <f t="shared" si="8178"/>
        <v>3511880</v>
      </c>
      <c r="Q8794" s="30">
        <f t="shared" si="8179"/>
        <v>78.435979580933861</v>
      </c>
      <c r="R8794" s="93"/>
      <c r="S8794" s="93"/>
      <c r="T8794" s="93"/>
      <c r="U8794" s="93"/>
      <c r="V8794" s="93"/>
      <c r="W8794" s="93"/>
      <c r="X8794" s="93"/>
      <c r="Y8794" s="93"/>
    </row>
    <row r="8795" spans="1:25" ht="15" customHeight="1" x14ac:dyDescent="0.25">
      <c r="A8795" s="63" t="s">
        <v>3080</v>
      </c>
      <c r="B8795" s="63" t="s">
        <v>3</v>
      </c>
      <c r="C8795" s="63" t="s">
        <v>13</v>
      </c>
      <c r="D8795" s="63" t="s">
        <v>3082</v>
      </c>
      <c r="E8795" s="65" t="s">
        <v>16</v>
      </c>
      <c r="F8795" s="65" t="s">
        <v>1</v>
      </c>
      <c r="G8795" s="65" t="s">
        <v>1</v>
      </c>
      <c r="H8795" s="65" t="s">
        <v>17</v>
      </c>
      <c r="I8795" s="31">
        <f t="shared" ref="I8795:K8795" si="8186">SUM(I8796:I8797)</f>
        <v>1819421</v>
      </c>
      <c r="J8795" s="31">
        <f t="shared" si="8186"/>
        <v>1819421</v>
      </c>
      <c r="K8795" s="31">
        <f t="shared" si="8186"/>
        <v>1000172</v>
      </c>
      <c r="L8795" s="31">
        <f t="shared" si="8175"/>
        <v>453412</v>
      </c>
      <c r="M8795" s="31">
        <f t="shared" ref="M8795" si="8187">SUM(M8796:M8797)</f>
        <v>142300</v>
      </c>
      <c r="N8795" s="31">
        <f t="shared" ref="N8795:O8795" si="8188">SUM(N8796:N8797)</f>
        <v>156700</v>
      </c>
      <c r="O8795" s="31">
        <f t="shared" si="8188"/>
        <v>154412</v>
      </c>
      <c r="P8795" s="31">
        <f t="shared" si="8178"/>
        <v>1453584</v>
      </c>
      <c r="Q8795" s="31">
        <f t="shared" si="8179"/>
        <v>79.892669151339902</v>
      </c>
      <c r="R8795" s="94"/>
      <c r="S8795" s="94"/>
      <c r="T8795" s="94"/>
      <c r="U8795" s="94"/>
      <c r="V8795" s="94"/>
      <c r="W8795" s="94"/>
      <c r="X8795" s="94"/>
      <c r="Y8795" s="94"/>
    </row>
    <row r="8796" spans="1:25" ht="15" customHeight="1" x14ac:dyDescent="0.25">
      <c r="A8796" s="64" t="s">
        <v>3080</v>
      </c>
      <c r="B8796" s="64" t="s">
        <v>3</v>
      </c>
      <c r="C8796" s="64" t="s">
        <v>13</v>
      </c>
      <c r="D8796" s="64" t="s">
        <v>3082</v>
      </c>
      <c r="E8796" s="20" t="s">
        <v>19</v>
      </c>
      <c r="F8796" s="64"/>
      <c r="G8796" s="53" t="s">
        <v>198</v>
      </c>
      <c r="H8796" s="53" t="s">
        <v>18</v>
      </c>
      <c r="I8796" s="26">
        <v>1526872</v>
      </c>
      <c r="J8796" s="26">
        <v>1526872</v>
      </c>
      <c r="K8796" s="26">
        <v>800000</v>
      </c>
      <c r="L8796" s="26">
        <f t="shared" si="8175"/>
        <v>390000</v>
      </c>
      <c r="M8796" s="26">
        <v>130000</v>
      </c>
      <c r="N8796" s="26">
        <v>130000</v>
      </c>
      <c r="O8796" s="26">
        <v>130000</v>
      </c>
      <c r="P8796" s="26">
        <f t="shared" si="8178"/>
        <v>1190000</v>
      </c>
      <c r="Q8796" s="26">
        <f t="shared" si="8179"/>
        <v>77.937115881357443</v>
      </c>
      <c r="R8796" s="90"/>
      <c r="S8796" s="90"/>
      <c r="T8796" s="90"/>
      <c r="U8796" s="90"/>
      <c r="V8796" s="90"/>
      <c r="W8796" s="90"/>
      <c r="X8796" s="90"/>
      <c r="Y8796" s="90"/>
    </row>
    <row r="8797" spans="1:25" ht="15" customHeight="1" x14ac:dyDescent="0.25">
      <c r="A8797" s="63" t="s">
        <v>3080</v>
      </c>
      <c r="B8797" s="63" t="s">
        <v>3</v>
      </c>
      <c r="C8797" s="63" t="s">
        <v>13</v>
      </c>
      <c r="D8797" s="63" t="s">
        <v>3082</v>
      </c>
      <c r="E8797" s="63" t="s">
        <v>21</v>
      </c>
      <c r="F8797" s="64" t="s">
        <v>1</v>
      </c>
      <c r="G8797" s="53" t="s">
        <v>1</v>
      </c>
      <c r="H8797" s="65" t="s">
        <v>22</v>
      </c>
      <c r="I8797" s="31">
        <f t="shared" ref="I8797:K8797" si="8189">SUM(I8798:I8802)</f>
        <v>292549</v>
      </c>
      <c r="J8797" s="31">
        <f t="shared" si="8189"/>
        <v>292549</v>
      </c>
      <c r="K8797" s="31">
        <f t="shared" si="8189"/>
        <v>200172</v>
      </c>
      <c r="L8797" s="31">
        <f t="shared" si="8175"/>
        <v>63412</v>
      </c>
      <c r="M8797" s="31">
        <f t="shared" ref="M8797" si="8190">SUM(M8798:M8802)</f>
        <v>12300</v>
      </c>
      <c r="N8797" s="31">
        <f t="shared" ref="N8797:O8797" si="8191">SUM(N8798:N8802)</f>
        <v>26700</v>
      </c>
      <c r="O8797" s="31">
        <f t="shared" si="8191"/>
        <v>24412</v>
      </c>
      <c r="P8797" s="31">
        <f t="shared" si="8178"/>
        <v>263584</v>
      </c>
      <c r="Q8797" s="31">
        <f t="shared" si="8179"/>
        <v>90.099094510663164</v>
      </c>
      <c r="R8797" s="94"/>
      <c r="S8797" s="94"/>
      <c r="T8797" s="94"/>
      <c r="U8797" s="94"/>
      <c r="V8797" s="94"/>
      <c r="W8797" s="94"/>
      <c r="X8797" s="94"/>
      <c r="Y8797" s="94"/>
    </row>
    <row r="8798" spans="1:25" ht="15" customHeight="1" x14ac:dyDescent="0.25">
      <c r="A8798" s="64" t="s">
        <v>3080</v>
      </c>
      <c r="B8798" s="64" t="s">
        <v>3</v>
      </c>
      <c r="C8798" s="64" t="s">
        <v>13</v>
      </c>
      <c r="D8798" s="64" t="s">
        <v>3082</v>
      </c>
      <c r="E8798" s="20" t="s">
        <v>23</v>
      </c>
      <c r="F8798" s="64" t="s">
        <v>3083</v>
      </c>
      <c r="G8798" s="53" t="s">
        <v>198</v>
      </c>
      <c r="H8798" s="53" t="s">
        <v>85</v>
      </c>
      <c r="I8798" s="26">
        <v>54012</v>
      </c>
      <c r="J8798" s="26">
        <v>54012</v>
      </c>
      <c r="K8798" s="26">
        <v>37200</v>
      </c>
      <c r="L8798" s="26">
        <f t="shared" si="8175"/>
        <v>16812</v>
      </c>
      <c r="M8798" s="26">
        <v>5700</v>
      </c>
      <c r="N8798" s="26">
        <v>5700</v>
      </c>
      <c r="O8798" s="26">
        <v>5412</v>
      </c>
      <c r="P8798" s="26">
        <f t="shared" si="8178"/>
        <v>54012</v>
      </c>
      <c r="Q8798" s="26">
        <f t="shared" si="8179"/>
        <v>100</v>
      </c>
      <c r="R8798" s="90"/>
      <c r="S8798" s="90"/>
      <c r="T8798" s="90"/>
      <c r="U8798" s="90"/>
      <c r="V8798" s="90"/>
      <c r="W8798" s="90"/>
      <c r="X8798" s="90"/>
      <c r="Y8798" s="90"/>
    </row>
    <row r="8799" spans="1:25" ht="15" customHeight="1" x14ac:dyDescent="0.25">
      <c r="A8799" s="64" t="s">
        <v>3080</v>
      </c>
      <c r="B8799" s="64" t="s">
        <v>3</v>
      </c>
      <c r="C8799" s="64" t="s">
        <v>13</v>
      </c>
      <c r="D8799" s="64" t="s">
        <v>3082</v>
      </c>
      <c r="E8799" s="20" t="s">
        <v>23</v>
      </c>
      <c r="F8799" s="64" t="s">
        <v>3084</v>
      </c>
      <c r="G8799" s="53" t="s">
        <v>198</v>
      </c>
      <c r="H8799" s="53" t="s">
        <v>25</v>
      </c>
      <c r="I8799" s="26">
        <v>154670</v>
      </c>
      <c r="J8799" s="26">
        <v>154670</v>
      </c>
      <c r="K8799" s="26">
        <v>98500</v>
      </c>
      <c r="L8799" s="26">
        <f t="shared" si="8175"/>
        <v>33600</v>
      </c>
      <c r="M8799" s="26">
        <v>1600</v>
      </c>
      <c r="N8799" s="26">
        <v>16000</v>
      </c>
      <c r="O8799" s="26">
        <v>16000</v>
      </c>
      <c r="P8799" s="26">
        <f t="shared" si="8178"/>
        <v>132100</v>
      </c>
      <c r="Q8799" s="26">
        <f t="shared" si="8179"/>
        <v>85.40764207667938</v>
      </c>
      <c r="R8799" s="90"/>
      <c r="S8799" s="90"/>
      <c r="T8799" s="90"/>
      <c r="U8799" s="90"/>
      <c r="V8799" s="90"/>
      <c r="W8799" s="90"/>
      <c r="X8799" s="90"/>
      <c r="Y8799" s="90"/>
    </row>
    <row r="8800" spans="1:25" ht="15" customHeight="1" x14ac:dyDescent="0.25">
      <c r="A8800" s="64" t="s">
        <v>3080</v>
      </c>
      <c r="B8800" s="64" t="s">
        <v>3</v>
      </c>
      <c r="C8800" s="64" t="s">
        <v>13</v>
      </c>
      <c r="D8800" s="64" t="s">
        <v>3082</v>
      </c>
      <c r="E8800" s="20" t="s">
        <v>23</v>
      </c>
      <c r="F8800" s="64" t="s">
        <v>3085</v>
      </c>
      <c r="G8800" s="53" t="s">
        <v>198</v>
      </c>
      <c r="H8800" s="53" t="s">
        <v>27</v>
      </c>
      <c r="I8800" s="26">
        <v>38472</v>
      </c>
      <c r="J8800" s="26">
        <v>38472</v>
      </c>
      <c r="K8800" s="26">
        <v>38472</v>
      </c>
      <c r="L8800" s="26">
        <f t="shared" si="8175"/>
        <v>0</v>
      </c>
      <c r="M8800" s="26"/>
      <c r="N8800" s="26"/>
      <c r="O8800" s="26"/>
      <c r="P8800" s="26">
        <f t="shared" si="8178"/>
        <v>38472</v>
      </c>
      <c r="Q8800" s="26">
        <f t="shared" si="8179"/>
        <v>100</v>
      </c>
      <c r="R8800" s="90"/>
      <c r="S8800" s="90"/>
      <c r="T8800" s="90"/>
      <c r="U8800" s="90"/>
      <c r="V8800" s="90"/>
      <c r="W8800" s="90"/>
      <c r="X8800" s="90"/>
      <c r="Y8800" s="90"/>
    </row>
    <row r="8801" spans="1:25" ht="15" customHeight="1" x14ac:dyDescent="0.25">
      <c r="A8801" s="64" t="s">
        <v>3080</v>
      </c>
      <c r="B8801" s="64" t="s">
        <v>3</v>
      </c>
      <c r="C8801" s="64" t="s">
        <v>13</v>
      </c>
      <c r="D8801" s="64" t="s">
        <v>3082</v>
      </c>
      <c r="E8801" s="20" t="s">
        <v>23</v>
      </c>
      <c r="F8801" s="64" t="s">
        <v>3086</v>
      </c>
      <c r="G8801" s="53" t="s">
        <v>198</v>
      </c>
      <c r="H8801" s="53" t="s">
        <v>89</v>
      </c>
      <c r="I8801" s="26">
        <v>5555</v>
      </c>
      <c r="J8801" s="26">
        <v>5555</v>
      </c>
      <c r="K8801" s="26">
        <v>0</v>
      </c>
      <c r="L8801" s="26">
        <f t="shared" si="8175"/>
        <v>0</v>
      </c>
      <c r="M8801" s="26">
        <v>0</v>
      </c>
      <c r="N8801" s="26">
        <v>0</v>
      </c>
      <c r="O8801" s="26">
        <v>0</v>
      </c>
      <c r="P8801" s="26">
        <f t="shared" si="8178"/>
        <v>0</v>
      </c>
      <c r="Q8801" s="26">
        <f t="shared" si="8179"/>
        <v>0</v>
      </c>
      <c r="R8801" s="90"/>
      <c r="S8801" s="90"/>
      <c r="T8801" s="90"/>
      <c r="U8801" s="90"/>
      <c r="V8801" s="90"/>
      <c r="W8801" s="90"/>
      <c r="X8801" s="90"/>
      <c r="Y8801" s="90"/>
    </row>
    <row r="8802" spans="1:25" ht="15" customHeight="1" x14ac:dyDescent="0.25">
      <c r="A8802" s="64" t="s">
        <v>3080</v>
      </c>
      <c r="B8802" s="64" t="s">
        <v>3</v>
      </c>
      <c r="C8802" s="64" t="s">
        <v>13</v>
      </c>
      <c r="D8802" s="64" t="s">
        <v>3082</v>
      </c>
      <c r="E8802" s="20" t="s">
        <v>23</v>
      </c>
      <c r="F8802" s="64" t="s">
        <v>3087</v>
      </c>
      <c r="G8802" s="53" t="s">
        <v>198</v>
      </c>
      <c r="H8802" s="53" t="s">
        <v>29</v>
      </c>
      <c r="I8802" s="26">
        <v>39840</v>
      </c>
      <c r="J8802" s="26">
        <v>39840</v>
      </c>
      <c r="K8802" s="26">
        <v>26000</v>
      </c>
      <c r="L8802" s="26">
        <f t="shared" si="8175"/>
        <v>13000</v>
      </c>
      <c r="M8802" s="26">
        <v>5000</v>
      </c>
      <c r="N8802" s="26">
        <v>5000</v>
      </c>
      <c r="O8802" s="26">
        <v>3000</v>
      </c>
      <c r="P8802" s="26">
        <f t="shared" si="8178"/>
        <v>39000</v>
      </c>
      <c r="Q8802" s="26">
        <f t="shared" si="8179"/>
        <v>97.891566265060234</v>
      </c>
      <c r="R8802" s="90"/>
      <c r="S8802" s="90"/>
      <c r="T8802" s="90"/>
      <c r="U8802" s="90"/>
      <c r="V8802" s="90"/>
      <c r="W8802" s="90"/>
      <c r="X8802" s="90"/>
      <c r="Y8802" s="90"/>
    </row>
    <row r="8803" spans="1:25" ht="15" customHeight="1" x14ac:dyDescent="0.25">
      <c r="A8803" s="63" t="s">
        <v>3080</v>
      </c>
      <c r="B8803" s="63" t="s">
        <v>3</v>
      </c>
      <c r="C8803" s="63" t="s">
        <v>13</v>
      </c>
      <c r="D8803" s="63" t="s">
        <v>3082</v>
      </c>
      <c r="E8803" s="65" t="s">
        <v>30</v>
      </c>
      <c r="F8803" s="65" t="s">
        <v>1</v>
      </c>
      <c r="G8803" s="65" t="s">
        <v>1</v>
      </c>
      <c r="H8803" s="65" t="s">
        <v>31</v>
      </c>
      <c r="I8803" s="31">
        <f t="shared" ref="I8803:K8803" si="8192">SUM(I8804)</f>
        <v>160313</v>
      </c>
      <c r="J8803" s="31">
        <f t="shared" si="8192"/>
        <v>160313</v>
      </c>
      <c r="K8803" s="31">
        <f t="shared" si="8192"/>
        <v>89000</v>
      </c>
      <c r="L8803" s="31">
        <f t="shared" si="8175"/>
        <v>45000</v>
      </c>
      <c r="M8803" s="31">
        <f t="shared" ref="M8803" si="8193">SUM(M8804)</f>
        <v>15000</v>
      </c>
      <c r="N8803" s="31">
        <f t="shared" ref="N8803:O8803" si="8194">SUM(N8804)</f>
        <v>15000</v>
      </c>
      <c r="O8803" s="31">
        <f t="shared" si="8194"/>
        <v>15000</v>
      </c>
      <c r="P8803" s="31">
        <f t="shared" si="8178"/>
        <v>134000</v>
      </c>
      <c r="Q8803" s="31">
        <f t="shared" si="8179"/>
        <v>83.586483940790828</v>
      </c>
      <c r="R8803" s="94"/>
      <c r="S8803" s="94"/>
      <c r="T8803" s="94"/>
      <c r="U8803" s="94"/>
      <c r="V8803" s="94"/>
      <c r="W8803" s="94"/>
      <c r="X8803" s="94"/>
      <c r="Y8803" s="94"/>
    </row>
    <row r="8804" spans="1:25" ht="15" customHeight="1" x14ac:dyDescent="0.25">
      <c r="A8804" s="64" t="s">
        <v>3080</v>
      </c>
      <c r="B8804" s="64" t="s">
        <v>3</v>
      </c>
      <c r="C8804" s="64" t="s">
        <v>13</v>
      </c>
      <c r="D8804" s="64" t="s">
        <v>3082</v>
      </c>
      <c r="E8804" s="20" t="s">
        <v>33</v>
      </c>
      <c r="F8804" s="64"/>
      <c r="G8804" s="53" t="s">
        <v>198</v>
      </c>
      <c r="H8804" s="53" t="s">
        <v>32</v>
      </c>
      <c r="I8804" s="26">
        <v>160313</v>
      </c>
      <c r="J8804" s="26">
        <v>160313</v>
      </c>
      <c r="K8804" s="26">
        <v>89000</v>
      </c>
      <c r="L8804" s="26">
        <f t="shared" si="8175"/>
        <v>45000</v>
      </c>
      <c r="M8804" s="26">
        <v>15000</v>
      </c>
      <c r="N8804" s="26">
        <v>15000</v>
      </c>
      <c r="O8804" s="26">
        <v>15000</v>
      </c>
      <c r="P8804" s="26">
        <f t="shared" si="8178"/>
        <v>134000</v>
      </c>
      <c r="Q8804" s="26">
        <f t="shared" si="8179"/>
        <v>83.586483940790828</v>
      </c>
      <c r="R8804" s="90"/>
      <c r="S8804" s="90"/>
      <c r="T8804" s="90"/>
      <c r="U8804" s="90"/>
      <c r="V8804" s="90"/>
      <c r="W8804" s="90"/>
      <c r="X8804" s="90"/>
      <c r="Y8804" s="90"/>
    </row>
    <row r="8805" spans="1:25" ht="15" customHeight="1" x14ac:dyDescent="0.25">
      <c r="A8805" s="63" t="s">
        <v>3080</v>
      </c>
      <c r="B8805" s="63" t="s">
        <v>3</v>
      </c>
      <c r="C8805" s="63" t="s">
        <v>13</v>
      </c>
      <c r="D8805" s="63" t="s">
        <v>3082</v>
      </c>
      <c r="E8805" s="65" t="s">
        <v>34</v>
      </c>
      <c r="F8805" s="65" t="s">
        <v>1</v>
      </c>
      <c r="G8805" s="65" t="s">
        <v>1</v>
      </c>
      <c r="H8805" s="65" t="s">
        <v>35</v>
      </c>
      <c r="I8805" s="31">
        <f t="shared" ref="I8805:K8805" si="8195">SUM(I8806:I8814)</f>
        <v>2497650</v>
      </c>
      <c r="J8805" s="31">
        <f t="shared" si="8195"/>
        <v>2497650</v>
      </c>
      <c r="K8805" s="31">
        <f t="shared" si="8195"/>
        <v>1311102</v>
      </c>
      <c r="L8805" s="31">
        <f t="shared" si="8175"/>
        <v>613194</v>
      </c>
      <c r="M8805" s="31">
        <f t="shared" ref="M8805" si="8196">SUM(M8806:M8814)</f>
        <v>211800</v>
      </c>
      <c r="N8805" s="31">
        <f t="shared" ref="N8805:O8805" si="8197">SUM(N8806:N8814)</f>
        <v>200700</v>
      </c>
      <c r="O8805" s="31">
        <f t="shared" si="8197"/>
        <v>200694</v>
      </c>
      <c r="P8805" s="31">
        <f t="shared" si="8178"/>
        <v>1924296</v>
      </c>
      <c r="Q8805" s="31">
        <f t="shared" si="8179"/>
        <v>77.044261605909554</v>
      </c>
      <c r="R8805" s="94"/>
      <c r="S8805" s="94"/>
      <c r="T8805" s="94"/>
      <c r="U8805" s="94"/>
      <c r="V8805" s="94"/>
      <c r="W8805" s="94"/>
      <c r="X8805" s="94"/>
      <c r="Y8805" s="94"/>
    </row>
    <row r="8806" spans="1:25" ht="15" customHeight="1" x14ac:dyDescent="0.25">
      <c r="A8806" s="64" t="s">
        <v>3080</v>
      </c>
      <c r="B8806" s="64" t="s">
        <v>3</v>
      </c>
      <c r="C8806" s="64" t="s">
        <v>13</v>
      </c>
      <c r="D8806" s="64" t="s">
        <v>3082</v>
      </c>
      <c r="E8806" s="20" t="s">
        <v>38</v>
      </c>
      <c r="F8806" s="64"/>
      <c r="G8806" s="53" t="s">
        <v>198</v>
      </c>
      <c r="H8806" s="53" t="s">
        <v>37</v>
      </c>
      <c r="I8806" s="26">
        <v>2000</v>
      </c>
      <c r="J8806" s="26">
        <v>2000</v>
      </c>
      <c r="K8806" s="26">
        <v>1200</v>
      </c>
      <c r="L8806" s="26">
        <f t="shared" si="8175"/>
        <v>600</v>
      </c>
      <c r="M8806" s="26">
        <v>200</v>
      </c>
      <c r="N8806" s="26">
        <v>200</v>
      </c>
      <c r="O8806" s="26">
        <v>200</v>
      </c>
      <c r="P8806" s="26">
        <f t="shared" si="8178"/>
        <v>1800</v>
      </c>
      <c r="Q8806" s="26">
        <f t="shared" si="8179"/>
        <v>90</v>
      </c>
      <c r="R8806" s="90"/>
      <c r="S8806" s="90"/>
      <c r="T8806" s="90"/>
      <c r="U8806" s="90"/>
      <c r="V8806" s="90"/>
      <c r="W8806" s="90"/>
      <c r="X8806" s="90"/>
      <c r="Y8806" s="90"/>
    </row>
    <row r="8807" spans="1:25" ht="15" customHeight="1" x14ac:dyDescent="0.25">
      <c r="A8807" s="64" t="s">
        <v>3080</v>
      </c>
      <c r="B8807" s="64" t="s">
        <v>3</v>
      </c>
      <c r="C8807" s="64" t="s">
        <v>13</v>
      </c>
      <c r="D8807" s="64" t="s">
        <v>3082</v>
      </c>
      <c r="E8807" s="20" t="s">
        <v>298</v>
      </c>
      <c r="F8807" s="64"/>
      <c r="G8807" s="53" t="s">
        <v>198</v>
      </c>
      <c r="H8807" s="53" t="s">
        <v>297</v>
      </c>
      <c r="I8807" s="26">
        <v>346301</v>
      </c>
      <c r="J8807" s="26">
        <v>346301</v>
      </c>
      <c r="K8807" s="26">
        <v>150000</v>
      </c>
      <c r="L8807" s="26">
        <f t="shared" si="8175"/>
        <v>90000</v>
      </c>
      <c r="M8807" s="26">
        <v>30000</v>
      </c>
      <c r="N8807" s="26">
        <v>30000</v>
      </c>
      <c r="O8807" s="26">
        <v>30000</v>
      </c>
      <c r="P8807" s="26">
        <f t="shared" si="8178"/>
        <v>240000</v>
      </c>
      <c r="Q8807" s="26">
        <f t="shared" si="8179"/>
        <v>69.303871487520979</v>
      </c>
      <c r="R8807" s="90"/>
      <c r="S8807" s="90"/>
      <c r="T8807" s="90"/>
      <c r="U8807" s="90"/>
      <c r="V8807" s="90"/>
      <c r="W8807" s="90"/>
      <c r="X8807" s="90"/>
      <c r="Y8807" s="90"/>
    </row>
    <row r="8808" spans="1:25" ht="15" customHeight="1" x14ac:dyDescent="0.25">
      <c r="A8808" s="64" t="s">
        <v>3080</v>
      </c>
      <c r="B8808" s="64" t="s">
        <v>3</v>
      </c>
      <c r="C8808" s="64" t="s">
        <v>13</v>
      </c>
      <c r="D8808" s="64" t="s">
        <v>3082</v>
      </c>
      <c r="E8808" s="20" t="s">
        <v>301</v>
      </c>
      <c r="F8808" s="64"/>
      <c r="G8808" s="53" t="s">
        <v>198</v>
      </c>
      <c r="H8808" s="53" t="s">
        <v>300</v>
      </c>
      <c r="I8808" s="26">
        <v>556000</v>
      </c>
      <c r="J8808" s="26">
        <v>556000</v>
      </c>
      <c r="K8808" s="26">
        <v>260000</v>
      </c>
      <c r="L8808" s="26">
        <f t="shared" si="8175"/>
        <v>120000</v>
      </c>
      <c r="M8808" s="26">
        <v>40000</v>
      </c>
      <c r="N8808" s="26">
        <v>40000</v>
      </c>
      <c r="O8808" s="26">
        <v>40000</v>
      </c>
      <c r="P8808" s="26">
        <f t="shared" si="8178"/>
        <v>380000</v>
      </c>
      <c r="Q8808" s="26">
        <f t="shared" si="8179"/>
        <v>68.345323741007192</v>
      </c>
      <c r="R8808" s="90"/>
      <c r="S8808" s="90"/>
      <c r="T8808" s="90"/>
      <c r="U8808" s="90"/>
      <c r="V8808" s="90"/>
      <c r="W8808" s="90"/>
      <c r="X8808" s="90"/>
      <c r="Y8808" s="90"/>
    </row>
    <row r="8809" spans="1:25" ht="15" customHeight="1" x14ac:dyDescent="0.25">
      <c r="A8809" s="64" t="s">
        <v>3080</v>
      </c>
      <c r="B8809" s="64" t="s">
        <v>3</v>
      </c>
      <c r="C8809" s="64" t="s">
        <v>13</v>
      </c>
      <c r="D8809" s="64" t="s">
        <v>3082</v>
      </c>
      <c r="E8809" s="20" t="s">
        <v>218</v>
      </c>
      <c r="F8809" s="64"/>
      <c r="G8809" s="53" t="s">
        <v>198</v>
      </c>
      <c r="H8809" s="53" t="s">
        <v>217</v>
      </c>
      <c r="I8809" s="26">
        <v>400000</v>
      </c>
      <c r="J8809" s="26">
        <v>400000</v>
      </c>
      <c r="K8809" s="26">
        <v>209000</v>
      </c>
      <c r="L8809" s="26">
        <f t="shared" si="8175"/>
        <v>120000</v>
      </c>
      <c r="M8809" s="26">
        <v>40000</v>
      </c>
      <c r="N8809" s="26">
        <v>40000</v>
      </c>
      <c r="O8809" s="26">
        <v>40000</v>
      </c>
      <c r="P8809" s="26">
        <f t="shared" si="8178"/>
        <v>329000</v>
      </c>
      <c r="Q8809" s="26">
        <f t="shared" si="8179"/>
        <v>82.25</v>
      </c>
      <c r="R8809" s="90"/>
      <c r="S8809" s="90"/>
      <c r="T8809" s="90"/>
      <c r="U8809" s="90"/>
      <c r="V8809" s="90"/>
      <c r="W8809" s="90"/>
      <c r="X8809" s="90"/>
      <c r="Y8809" s="90"/>
    </row>
    <row r="8810" spans="1:25" ht="15" customHeight="1" x14ac:dyDescent="0.25">
      <c r="A8810" s="64" t="s">
        <v>3080</v>
      </c>
      <c r="B8810" s="64" t="s">
        <v>3</v>
      </c>
      <c r="C8810" s="64" t="s">
        <v>13</v>
      </c>
      <c r="D8810" s="64" t="s">
        <v>3082</v>
      </c>
      <c r="E8810" s="20" t="s">
        <v>303</v>
      </c>
      <c r="F8810" s="64"/>
      <c r="G8810" s="53" t="s">
        <v>198</v>
      </c>
      <c r="H8810" s="53" t="s">
        <v>302</v>
      </c>
      <c r="I8810" s="26">
        <v>181704</v>
      </c>
      <c r="J8810" s="26">
        <v>181704</v>
      </c>
      <c r="K8810" s="26">
        <v>96000</v>
      </c>
      <c r="L8810" s="26">
        <f t="shared" si="8175"/>
        <v>30000</v>
      </c>
      <c r="M8810" s="26">
        <v>10000</v>
      </c>
      <c r="N8810" s="26">
        <v>10000</v>
      </c>
      <c r="O8810" s="26">
        <v>10000</v>
      </c>
      <c r="P8810" s="26">
        <f t="shared" si="8178"/>
        <v>126000</v>
      </c>
      <c r="Q8810" s="26">
        <f t="shared" si="8179"/>
        <v>69.343547747985738</v>
      </c>
      <c r="R8810" s="90"/>
      <c r="S8810" s="90"/>
      <c r="T8810" s="90"/>
      <c r="U8810" s="90"/>
      <c r="V8810" s="90"/>
      <c r="W8810" s="90"/>
      <c r="X8810" s="90"/>
      <c r="Y8810" s="90"/>
    </row>
    <row r="8811" spans="1:25" ht="15" customHeight="1" x14ac:dyDescent="0.25">
      <c r="A8811" s="64" t="s">
        <v>3080</v>
      </c>
      <c r="B8811" s="64" t="s">
        <v>3</v>
      </c>
      <c r="C8811" s="64" t="s">
        <v>13</v>
      </c>
      <c r="D8811" s="64" t="s">
        <v>3082</v>
      </c>
      <c r="E8811" s="20" t="s">
        <v>305</v>
      </c>
      <c r="F8811" s="64"/>
      <c r="G8811" s="53" t="s">
        <v>198</v>
      </c>
      <c r="H8811" s="53" t="s">
        <v>304</v>
      </c>
      <c r="I8811" s="26">
        <v>373293</v>
      </c>
      <c r="J8811" s="26">
        <v>373293</v>
      </c>
      <c r="K8811" s="26">
        <v>203800</v>
      </c>
      <c r="L8811" s="26">
        <f t="shared" si="8175"/>
        <v>120000</v>
      </c>
      <c r="M8811" s="26">
        <v>40000</v>
      </c>
      <c r="N8811" s="26">
        <v>40000</v>
      </c>
      <c r="O8811" s="26">
        <v>40000</v>
      </c>
      <c r="P8811" s="26">
        <f t="shared" si="8178"/>
        <v>323800</v>
      </c>
      <c r="Q8811" s="26">
        <f t="shared" si="8179"/>
        <v>86.74151403857023</v>
      </c>
      <c r="R8811" s="90"/>
      <c r="S8811" s="90"/>
      <c r="T8811" s="90"/>
      <c r="U8811" s="90"/>
      <c r="V8811" s="90"/>
      <c r="W8811" s="90"/>
      <c r="X8811" s="90"/>
      <c r="Y8811" s="90"/>
    </row>
    <row r="8812" spans="1:25" ht="15" customHeight="1" x14ac:dyDescent="0.25">
      <c r="A8812" s="64" t="s">
        <v>3080</v>
      </c>
      <c r="B8812" s="64" t="s">
        <v>3</v>
      </c>
      <c r="C8812" s="64" t="s">
        <v>13</v>
      </c>
      <c r="D8812" s="64" t="s">
        <v>3082</v>
      </c>
      <c r="E8812" s="20" t="s">
        <v>308</v>
      </c>
      <c r="F8812" s="64"/>
      <c r="G8812" s="53" t="s">
        <v>198</v>
      </c>
      <c r="H8812" s="53" t="s">
        <v>307</v>
      </c>
      <c r="I8812" s="26">
        <v>284356</v>
      </c>
      <c r="J8812" s="26">
        <v>284356</v>
      </c>
      <c r="K8812" s="26">
        <v>150000</v>
      </c>
      <c r="L8812" s="26">
        <f t="shared" si="8175"/>
        <v>80000</v>
      </c>
      <c r="M8812" s="26">
        <v>30000</v>
      </c>
      <c r="N8812" s="26">
        <v>25000</v>
      </c>
      <c r="O8812" s="26">
        <v>25000</v>
      </c>
      <c r="P8812" s="26">
        <f t="shared" si="8178"/>
        <v>230000</v>
      </c>
      <c r="Q8812" s="26">
        <f t="shared" si="8179"/>
        <v>80.884525032002145</v>
      </c>
      <c r="R8812" s="90"/>
      <c r="S8812" s="90"/>
      <c r="T8812" s="90"/>
      <c r="U8812" s="90"/>
      <c r="V8812" s="90"/>
      <c r="W8812" s="90"/>
      <c r="X8812" s="90"/>
      <c r="Y8812" s="90"/>
    </row>
    <row r="8813" spans="1:25" ht="15" customHeight="1" x14ac:dyDescent="0.25">
      <c r="A8813" s="64" t="s">
        <v>3080</v>
      </c>
      <c r="B8813" s="64" t="s">
        <v>3</v>
      </c>
      <c r="C8813" s="64" t="s">
        <v>13</v>
      </c>
      <c r="D8813" s="64" t="s">
        <v>3082</v>
      </c>
      <c r="E8813" s="20" t="s">
        <v>311</v>
      </c>
      <c r="F8813" s="64"/>
      <c r="G8813" s="53" t="s">
        <v>198</v>
      </c>
      <c r="H8813" s="53" t="s">
        <v>310</v>
      </c>
      <c r="I8813" s="26">
        <v>95094</v>
      </c>
      <c r="J8813" s="26">
        <v>95094</v>
      </c>
      <c r="K8813" s="26">
        <v>92000</v>
      </c>
      <c r="L8813" s="26">
        <f t="shared" si="8175"/>
        <v>3094</v>
      </c>
      <c r="M8813" s="26">
        <v>1100</v>
      </c>
      <c r="N8813" s="26">
        <v>1000</v>
      </c>
      <c r="O8813" s="26">
        <v>994</v>
      </c>
      <c r="P8813" s="26">
        <f t="shared" si="8178"/>
        <v>95094</v>
      </c>
      <c r="Q8813" s="26">
        <f t="shared" si="8179"/>
        <v>100</v>
      </c>
      <c r="R8813" s="90"/>
      <c r="S8813" s="90"/>
      <c r="T8813" s="90"/>
      <c r="U8813" s="90"/>
      <c r="V8813" s="90"/>
      <c r="W8813" s="90"/>
      <c r="X8813" s="90"/>
      <c r="Y8813" s="90"/>
    </row>
    <row r="8814" spans="1:25" ht="15" customHeight="1" x14ac:dyDescent="0.25">
      <c r="A8814" s="63" t="s">
        <v>3080</v>
      </c>
      <c r="B8814" s="63" t="s">
        <v>3</v>
      </c>
      <c r="C8814" s="63" t="s">
        <v>13</v>
      </c>
      <c r="D8814" s="63" t="s">
        <v>3082</v>
      </c>
      <c r="E8814" s="63" t="s">
        <v>39</v>
      </c>
      <c r="F8814" s="64" t="s">
        <v>1</v>
      </c>
      <c r="G8814" s="53" t="s">
        <v>1</v>
      </c>
      <c r="H8814" s="65" t="s">
        <v>40</v>
      </c>
      <c r="I8814" s="31">
        <f t="shared" ref="I8814:K8814" si="8198">SUM(I8815:I8817)</f>
        <v>258902</v>
      </c>
      <c r="J8814" s="31">
        <f t="shared" si="8198"/>
        <v>258902</v>
      </c>
      <c r="K8814" s="31">
        <f t="shared" si="8198"/>
        <v>149102</v>
      </c>
      <c r="L8814" s="31">
        <f t="shared" si="8175"/>
        <v>49500</v>
      </c>
      <c r="M8814" s="31">
        <f t="shared" ref="M8814" si="8199">SUM(M8815:M8817)</f>
        <v>20500</v>
      </c>
      <c r="N8814" s="31">
        <f t="shared" ref="N8814:O8814" si="8200">SUM(N8815:N8817)</f>
        <v>14500</v>
      </c>
      <c r="O8814" s="31">
        <f t="shared" si="8200"/>
        <v>14500</v>
      </c>
      <c r="P8814" s="31">
        <f t="shared" si="8178"/>
        <v>198602</v>
      </c>
      <c r="Q8814" s="31">
        <f t="shared" si="8179"/>
        <v>76.709334033727046</v>
      </c>
      <c r="R8814" s="94"/>
      <c r="S8814" s="94"/>
      <c r="T8814" s="94"/>
      <c r="U8814" s="94"/>
      <c r="V8814" s="94"/>
      <c r="W8814" s="94"/>
      <c r="X8814" s="94"/>
      <c r="Y8814" s="94"/>
    </row>
    <row r="8815" spans="1:25" ht="15" customHeight="1" x14ac:dyDescent="0.25">
      <c r="A8815" s="64" t="s">
        <v>3080</v>
      </c>
      <c r="B8815" s="64" t="s">
        <v>3</v>
      </c>
      <c r="C8815" s="64" t="s">
        <v>13</v>
      </c>
      <c r="D8815" s="64" t="s">
        <v>3082</v>
      </c>
      <c r="E8815" s="20" t="s">
        <v>41</v>
      </c>
      <c r="F8815" s="64"/>
      <c r="G8815" s="53" t="s">
        <v>198</v>
      </c>
      <c r="H8815" s="53" t="s">
        <v>40</v>
      </c>
      <c r="I8815" s="26">
        <v>252502</v>
      </c>
      <c r="J8815" s="26">
        <v>252502</v>
      </c>
      <c r="K8815" s="26">
        <v>145002</v>
      </c>
      <c r="L8815" s="26">
        <f t="shared" si="8175"/>
        <v>48000</v>
      </c>
      <c r="M8815" s="26">
        <v>20000</v>
      </c>
      <c r="N8815" s="26">
        <v>14000</v>
      </c>
      <c r="O8815" s="26">
        <v>14000</v>
      </c>
      <c r="P8815" s="26">
        <f t="shared" si="8178"/>
        <v>193002</v>
      </c>
      <c r="Q8815" s="26">
        <f t="shared" si="8179"/>
        <v>76.435830211245843</v>
      </c>
      <c r="R8815" s="90"/>
      <c r="S8815" s="90"/>
      <c r="T8815" s="90"/>
      <c r="U8815" s="90"/>
      <c r="V8815" s="90"/>
      <c r="W8815" s="90"/>
      <c r="X8815" s="90"/>
      <c r="Y8815" s="90"/>
    </row>
    <row r="8816" spans="1:25" ht="15" customHeight="1" x14ac:dyDescent="0.25">
      <c r="A8816" s="64" t="s">
        <v>3080</v>
      </c>
      <c r="B8816" s="64" t="s">
        <v>3</v>
      </c>
      <c r="C8816" s="64" t="s">
        <v>13</v>
      </c>
      <c r="D8816" s="64" t="s">
        <v>3082</v>
      </c>
      <c r="E8816" s="20" t="s">
        <v>41</v>
      </c>
      <c r="F8816" s="64" t="s">
        <v>3088</v>
      </c>
      <c r="G8816" s="53" t="s">
        <v>198</v>
      </c>
      <c r="H8816" s="53" t="s">
        <v>49</v>
      </c>
      <c r="I8816" s="26">
        <v>4400</v>
      </c>
      <c r="J8816" s="26">
        <v>4400</v>
      </c>
      <c r="K8816" s="26">
        <v>2900</v>
      </c>
      <c r="L8816" s="26">
        <f t="shared" si="8175"/>
        <v>1200</v>
      </c>
      <c r="M8816" s="26">
        <v>400</v>
      </c>
      <c r="N8816" s="26">
        <v>400</v>
      </c>
      <c r="O8816" s="26">
        <v>400</v>
      </c>
      <c r="P8816" s="26">
        <f t="shared" si="8178"/>
        <v>4100</v>
      </c>
      <c r="Q8816" s="26">
        <f t="shared" si="8179"/>
        <v>93.181818181818173</v>
      </c>
      <c r="R8816" s="90"/>
      <c r="S8816" s="90"/>
      <c r="T8816" s="90"/>
      <c r="U8816" s="90"/>
      <c r="V8816" s="90"/>
      <c r="W8816" s="90"/>
      <c r="X8816" s="90"/>
      <c r="Y8816" s="90"/>
    </row>
    <row r="8817" spans="1:25" ht="22.5" customHeight="1" x14ac:dyDescent="0.25">
      <c r="A8817" s="64" t="s">
        <v>3080</v>
      </c>
      <c r="B8817" s="64" t="s">
        <v>3</v>
      </c>
      <c r="C8817" s="64" t="s">
        <v>13</v>
      </c>
      <c r="D8817" s="64" t="s">
        <v>3082</v>
      </c>
      <c r="E8817" s="20" t="s">
        <v>41</v>
      </c>
      <c r="F8817" s="64" t="s">
        <v>3089</v>
      </c>
      <c r="G8817" s="53" t="s">
        <v>198</v>
      </c>
      <c r="H8817" s="53" t="s">
        <v>55</v>
      </c>
      <c r="I8817" s="26">
        <v>2000</v>
      </c>
      <c r="J8817" s="26">
        <v>2000</v>
      </c>
      <c r="K8817" s="26">
        <v>1200</v>
      </c>
      <c r="L8817" s="26">
        <f t="shared" si="8175"/>
        <v>300</v>
      </c>
      <c r="M8817" s="26">
        <v>100</v>
      </c>
      <c r="N8817" s="26">
        <v>100</v>
      </c>
      <c r="O8817" s="26">
        <v>100</v>
      </c>
      <c r="P8817" s="26">
        <f t="shared" si="8178"/>
        <v>1500</v>
      </c>
      <c r="Q8817" s="26">
        <f t="shared" si="8179"/>
        <v>75</v>
      </c>
      <c r="R8817" s="90"/>
      <c r="S8817" s="90"/>
      <c r="T8817" s="90"/>
      <c r="U8817" s="90"/>
      <c r="V8817" s="90"/>
      <c r="W8817" s="90"/>
      <c r="X8817" s="90"/>
      <c r="Y8817" s="90"/>
    </row>
    <row r="8818" spans="1:25" ht="22.5" customHeight="1" x14ac:dyDescent="0.25">
      <c r="A8818" s="63" t="s">
        <v>1</v>
      </c>
      <c r="B8818" s="63" t="s">
        <v>1</v>
      </c>
      <c r="C8818" s="63" t="s">
        <v>1</v>
      </c>
      <c r="D8818" s="65" t="s">
        <v>1</v>
      </c>
      <c r="E8818" s="65" t="s">
        <v>1</v>
      </c>
      <c r="F8818" s="65" t="s">
        <v>1</v>
      </c>
      <c r="G8818" s="65" t="s">
        <v>1</v>
      </c>
      <c r="H8818" s="66" t="s">
        <v>56</v>
      </c>
      <c r="I8818" s="30">
        <f t="shared" ref="I8818:K8819" si="8201">SUM(I8819)</f>
        <v>100</v>
      </c>
      <c r="J8818" s="30">
        <f t="shared" si="8201"/>
        <v>100</v>
      </c>
      <c r="K8818" s="30">
        <f t="shared" si="8201"/>
        <v>0</v>
      </c>
      <c r="L8818" s="30">
        <f t="shared" si="8175"/>
        <v>0</v>
      </c>
      <c r="M8818" s="30">
        <f t="shared" ref="M8818:M8819" si="8202">SUM(M8819)</f>
        <v>0</v>
      </c>
      <c r="N8818" s="30">
        <f t="shared" ref="N8818:O8819" si="8203">SUM(N8819)</f>
        <v>0</v>
      </c>
      <c r="O8818" s="30">
        <f t="shared" si="8203"/>
        <v>0</v>
      </c>
      <c r="P8818" s="30">
        <f t="shared" si="8178"/>
        <v>0</v>
      </c>
      <c r="Q8818" s="30">
        <f t="shared" si="8179"/>
        <v>0</v>
      </c>
      <c r="R8818" s="93"/>
      <c r="S8818" s="93"/>
      <c r="T8818" s="93"/>
      <c r="U8818" s="93"/>
      <c r="V8818" s="93"/>
      <c r="W8818" s="93"/>
      <c r="X8818" s="93"/>
      <c r="Y8818" s="93"/>
    </row>
    <row r="8819" spans="1:25" ht="15" customHeight="1" x14ac:dyDescent="0.25">
      <c r="A8819" s="63" t="s">
        <v>3080</v>
      </c>
      <c r="B8819" s="63" t="s">
        <v>3</v>
      </c>
      <c r="C8819" s="63" t="s">
        <v>13</v>
      </c>
      <c r="D8819" s="63" t="s">
        <v>3082</v>
      </c>
      <c r="E8819" s="65" t="s">
        <v>57</v>
      </c>
      <c r="F8819" s="65" t="s">
        <v>1</v>
      </c>
      <c r="G8819" s="65" t="s">
        <v>1</v>
      </c>
      <c r="H8819" s="65" t="s">
        <v>58</v>
      </c>
      <c r="I8819" s="31">
        <f t="shared" si="8201"/>
        <v>100</v>
      </c>
      <c r="J8819" s="31">
        <f t="shared" si="8201"/>
        <v>100</v>
      </c>
      <c r="K8819" s="31">
        <f t="shared" si="8201"/>
        <v>0</v>
      </c>
      <c r="L8819" s="31">
        <f t="shared" si="8175"/>
        <v>0</v>
      </c>
      <c r="M8819" s="31">
        <f t="shared" si="8202"/>
        <v>0</v>
      </c>
      <c r="N8819" s="31">
        <f t="shared" si="8203"/>
        <v>0</v>
      </c>
      <c r="O8819" s="31">
        <f t="shared" si="8203"/>
        <v>0</v>
      </c>
      <c r="P8819" s="31">
        <f t="shared" si="8178"/>
        <v>0</v>
      </c>
      <c r="Q8819" s="31">
        <f t="shared" si="8179"/>
        <v>0</v>
      </c>
      <c r="R8819" s="94"/>
      <c r="S8819" s="94"/>
      <c r="T8819" s="94"/>
      <c r="U8819" s="94"/>
      <c r="V8819" s="94"/>
      <c r="W8819" s="94"/>
      <c r="X8819" s="94"/>
      <c r="Y8819" s="94"/>
    </row>
    <row r="8820" spans="1:25" ht="15" customHeight="1" x14ac:dyDescent="0.25">
      <c r="A8820" s="64" t="s">
        <v>3080</v>
      </c>
      <c r="B8820" s="64" t="s">
        <v>3</v>
      </c>
      <c r="C8820" s="64" t="s">
        <v>13</v>
      </c>
      <c r="D8820" s="64" t="s">
        <v>3082</v>
      </c>
      <c r="E8820" s="20" t="s">
        <v>68</v>
      </c>
      <c r="F8820" s="64"/>
      <c r="G8820" s="53" t="s">
        <v>198</v>
      </c>
      <c r="H8820" s="53" t="s">
        <v>67</v>
      </c>
      <c r="I8820" s="26">
        <v>100</v>
      </c>
      <c r="J8820" s="26">
        <v>100</v>
      </c>
      <c r="K8820" s="26">
        <v>0</v>
      </c>
      <c r="L8820" s="26">
        <f t="shared" si="8175"/>
        <v>0</v>
      </c>
      <c r="M8820" s="26">
        <v>0</v>
      </c>
      <c r="N8820" s="26">
        <v>0</v>
      </c>
      <c r="O8820" s="26">
        <v>0</v>
      </c>
      <c r="P8820" s="26">
        <f t="shared" si="8178"/>
        <v>0</v>
      </c>
      <c r="Q8820" s="26">
        <f t="shared" si="8179"/>
        <v>0</v>
      </c>
      <c r="R8820" s="90"/>
      <c r="S8820" s="90"/>
      <c r="T8820" s="90"/>
      <c r="U8820" s="90"/>
      <c r="V8820" s="90"/>
      <c r="W8820" s="90"/>
      <c r="X8820" s="90"/>
      <c r="Y8820" s="90"/>
    </row>
    <row r="8821" spans="1:25" ht="22.5" customHeight="1" x14ac:dyDescent="0.25">
      <c r="A8821" s="63" t="s">
        <v>1</v>
      </c>
      <c r="B8821" s="63" t="s">
        <v>1</v>
      </c>
      <c r="C8821" s="63" t="s">
        <v>1</v>
      </c>
      <c r="D8821" s="65" t="s">
        <v>1</v>
      </c>
      <c r="E8821" s="65" t="s">
        <v>1</v>
      </c>
      <c r="F8821" s="65" t="s">
        <v>1</v>
      </c>
      <c r="G8821" s="65" t="s">
        <v>1</v>
      </c>
      <c r="H8821" s="66" t="s">
        <v>69</v>
      </c>
      <c r="I8821" s="30">
        <f t="shared" ref="I8821:K8821" si="8204">SUM(I8822)</f>
        <v>522000</v>
      </c>
      <c r="J8821" s="30">
        <f t="shared" si="8204"/>
        <v>522000</v>
      </c>
      <c r="K8821" s="30">
        <f t="shared" si="8204"/>
        <v>130000</v>
      </c>
      <c r="L8821" s="30">
        <f t="shared" si="8175"/>
        <v>165000</v>
      </c>
      <c r="M8821" s="30">
        <f t="shared" ref="M8821" si="8205">SUM(M8822)</f>
        <v>135000</v>
      </c>
      <c r="N8821" s="30">
        <f t="shared" ref="N8821:O8821" si="8206">SUM(N8822)</f>
        <v>15000</v>
      </c>
      <c r="O8821" s="30">
        <f t="shared" si="8206"/>
        <v>15000</v>
      </c>
      <c r="P8821" s="30">
        <f t="shared" si="8178"/>
        <v>295000</v>
      </c>
      <c r="Q8821" s="30">
        <f t="shared" si="8179"/>
        <v>56.513409961685824</v>
      </c>
      <c r="R8821" s="93"/>
      <c r="S8821" s="93"/>
      <c r="T8821" s="93"/>
      <c r="U8821" s="93"/>
      <c r="V8821" s="93"/>
      <c r="W8821" s="93"/>
      <c r="X8821" s="93"/>
      <c r="Y8821" s="93"/>
    </row>
    <row r="8822" spans="1:25" ht="15" customHeight="1" x14ac:dyDescent="0.25">
      <c r="A8822" s="63" t="s">
        <v>3080</v>
      </c>
      <c r="B8822" s="63" t="s">
        <v>3</v>
      </c>
      <c r="C8822" s="63" t="s">
        <v>13</v>
      </c>
      <c r="D8822" s="63" t="s">
        <v>3082</v>
      </c>
      <c r="E8822" s="65" t="s">
        <v>70</v>
      </c>
      <c r="F8822" s="65" t="s">
        <v>1</v>
      </c>
      <c r="G8822" s="65" t="s">
        <v>1</v>
      </c>
      <c r="H8822" s="65" t="s">
        <v>71</v>
      </c>
      <c r="I8822" s="31">
        <f t="shared" ref="I8822:K8822" si="8207">SUM(I8823,I8827,I8826)</f>
        <v>522000</v>
      </c>
      <c r="J8822" s="31">
        <f t="shared" si="8207"/>
        <v>522000</v>
      </c>
      <c r="K8822" s="31">
        <f t="shared" si="8207"/>
        <v>130000</v>
      </c>
      <c r="L8822" s="31">
        <f t="shared" si="8175"/>
        <v>165000</v>
      </c>
      <c r="M8822" s="31">
        <f t="shared" ref="M8822" si="8208">SUM(M8823,M8827,M8826)</f>
        <v>135000</v>
      </c>
      <c r="N8822" s="31">
        <f t="shared" ref="N8822:O8822" si="8209">SUM(N8823,N8827,N8826)</f>
        <v>15000</v>
      </c>
      <c r="O8822" s="31">
        <f t="shared" si="8209"/>
        <v>15000</v>
      </c>
      <c r="P8822" s="31">
        <f t="shared" si="8178"/>
        <v>295000</v>
      </c>
      <c r="Q8822" s="31">
        <f t="shared" si="8179"/>
        <v>56.513409961685824</v>
      </c>
      <c r="R8822" s="94"/>
      <c r="S8822" s="94"/>
      <c r="T8822" s="94"/>
      <c r="U8822" s="94"/>
      <c r="V8822" s="94"/>
      <c r="W8822" s="94"/>
      <c r="X8822" s="94"/>
      <c r="Y8822" s="94"/>
    </row>
    <row r="8823" spans="1:25" ht="15" customHeight="1" x14ac:dyDescent="0.25">
      <c r="A8823" s="63" t="s">
        <v>3080</v>
      </c>
      <c r="B8823" s="63" t="s">
        <v>3</v>
      </c>
      <c r="C8823" s="63" t="s">
        <v>13</v>
      </c>
      <c r="D8823" s="63" t="s">
        <v>3082</v>
      </c>
      <c r="E8823" s="63" t="s">
        <v>72</v>
      </c>
      <c r="F8823" s="64" t="s">
        <v>1</v>
      </c>
      <c r="G8823" s="53" t="s">
        <v>1</v>
      </c>
      <c r="H8823" s="65" t="s">
        <v>73</v>
      </c>
      <c r="I8823" s="31">
        <f t="shared" ref="I8823:K8823" si="8210">SUM(I8824:I8825)</f>
        <v>181000</v>
      </c>
      <c r="J8823" s="31">
        <f t="shared" si="8210"/>
        <v>181000</v>
      </c>
      <c r="K8823" s="31">
        <f t="shared" si="8210"/>
        <v>100000</v>
      </c>
      <c r="L8823" s="31">
        <f t="shared" si="8175"/>
        <v>30000</v>
      </c>
      <c r="M8823" s="31">
        <f t="shared" ref="M8823" si="8211">SUM(M8824:M8825)</f>
        <v>10000</v>
      </c>
      <c r="N8823" s="31">
        <f t="shared" ref="N8823:O8823" si="8212">SUM(N8824:N8825)</f>
        <v>10000</v>
      </c>
      <c r="O8823" s="31">
        <f t="shared" si="8212"/>
        <v>10000</v>
      </c>
      <c r="P8823" s="31">
        <f t="shared" si="8178"/>
        <v>130000</v>
      </c>
      <c r="Q8823" s="31">
        <f t="shared" si="8179"/>
        <v>71.823204419889507</v>
      </c>
      <c r="R8823" s="94"/>
      <c r="S8823" s="94"/>
      <c r="T8823" s="94"/>
      <c r="U8823" s="94"/>
      <c r="V8823" s="94"/>
      <c r="W8823" s="94"/>
      <c r="X8823" s="94"/>
      <c r="Y8823" s="94"/>
    </row>
    <row r="8824" spans="1:25" ht="15" customHeight="1" x14ac:dyDescent="0.25">
      <c r="A8824" s="64" t="s">
        <v>3080</v>
      </c>
      <c r="B8824" s="64" t="s">
        <v>3</v>
      </c>
      <c r="C8824" s="64" t="s">
        <v>13</v>
      </c>
      <c r="D8824" s="64" t="s">
        <v>3082</v>
      </c>
      <c r="E8824" s="20" t="s">
        <v>74</v>
      </c>
      <c r="F8824" s="64"/>
      <c r="G8824" s="53" t="s">
        <v>198</v>
      </c>
      <c r="H8824" s="53" t="s">
        <v>73</v>
      </c>
      <c r="I8824" s="26">
        <v>180000</v>
      </c>
      <c r="J8824" s="26">
        <v>180000</v>
      </c>
      <c r="K8824" s="26">
        <v>100000</v>
      </c>
      <c r="L8824" s="26">
        <f t="shared" si="8175"/>
        <v>30000</v>
      </c>
      <c r="M8824" s="26">
        <v>10000</v>
      </c>
      <c r="N8824" s="26">
        <v>10000</v>
      </c>
      <c r="O8824" s="26">
        <v>10000</v>
      </c>
      <c r="P8824" s="26">
        <f t="shared" si="8178"/>
        <v>130000</v>
      </c>
      <c r="Q8824" s="26">
        <f t="shared" si="8179"/>
        <v>72.222222222222214</v>
      </c>
      <c r="R8824" s="90"/>
      <c r="S8824" s="90"/>
      <c r="T8824" s="90"/>
      <c r="U8824" s="90"/>
      <c r="V8824" s="90"/>
      <c r="W8824" s="90"/>
      <c r="X8824" s="90"/>
      <c r="Y8824" s="90"/>
    </row>
    <row r="8825" spans="1:25" ht="15" customHeight="1" x14ac:dyDescent="0.25">
      <c r="A8825" s="64" t="s">
        <v>3080</v>
      </c>
      <c r="B8825" s="64" t="s">
        <v>3</v>
      </c>
      <c r="C8825" s="64" t="s">
        <v>13</v>
      </c>
      <c r="D8825" s="64" t="s">
        <v>3082</v>
      </c>
      <c r="E8825" s="20" t="s">
        <v>74</v>
      </c>
      <c r="F8825" s="64" t="s">
        <v>3090</v>
      </c>
      <c r="G8825" s="53" t="s">
        <v>198</v>
      </c>
      <c r="H8825" s="53" t="s">
        <v>3091</v>
      </c>
      <c r="I8825" s="26">
        <v>1000</v>
      </c>
      <c r="J8825" s="26">
        <v>1000</v>
      </c>
      <c r="K8825" s="26">
        <v>0</v>
      </c>
      <c r="L8825" s="26">
        <f t="shared" si="8175"/>
        <v>0</v>
      </c>
      <c r="M8825" s="26">
        <v>0</v>
      </c>
      <c r="N8825" s="26">
        <v>0</v>
      </c>
      <c r="O8825" s="26">
        <v>0</v>
      </c>
      <c r="P8825" s="26">
        <f t="shared" si="8178"/>
        <v>0</v>
      </c>
      <c r="Q8825" s="26">
        <f t="shared" si="8179"/>
        <v>0</v>
      </c>
      <c r="R8825" s="90"/>
      <c r="S8825" s="90"/>
      <c r="T8825" s="90"/>
      <c r="U8825" s="90"/>
      <c r="V8825" s="90"/>
      <c r="W8825" s="90"/>
      <c r="X8825" s="90"/>
      <c r="Y8825" s="90"/>
    </row>
    <row r="8826" spans="1:25" ht="15" customHeight="1" x14ac:dyDescent="0.25">
      <c r="A8826" s="64" t="s">
        <v>3080</v>
      </c>
      <c r="B8826" s="64" t="s">
        <v>3</v>
      </c>
      <c r="C8826" s="64" t="s">
        <v>13</v>
      </c>
      <c r="D8826" s="64" t="s">
        <v>3082</v>
      </c>
      <c r="E8826" s="20" t="s">
        <v>233</v>
      </c>
      <c r="F8826" s="64"/>
      <c r="G8826" s="53" t="s">
        <v>198</v>
      </c>
      <c r="H8826" s="53" t="s">
        <v>232</v>
      </c>
      <c r="I8826" s="26">
        <v>120000</v>
      </c>
      <c r="J8826" s="26">
        <v>120000</v>
      </c>
      <c r="K8826" s="26">
        <v>0</v>
      </c>
      <c r="L8826" s="26">
        <f t="shared" si="8175"/>
        <v>120000</v>
      </c>
      <c r="M8826" s="26">
        <v>120000</v>
      </c>
      <c r="N8826" s="26">
        <v>0</v>
      </c>
      <c r="O8826" s="26">
        <v>0</v>
      </c>
      <c r="P8826" s="26">
        <f t="shared" si="8178"/>
        <v>120000</v>
      </c>
      <c r="Q8826" s="26">
        <f t="shared" si="8179"/>
        <v>100</v>
      </c>
      <c r="R8826" s="90"/>
      <c r="S8826" s="90"/>
      <c r="T8826" s="90"/>
      <c r="U8826" s="90"/>
      <c r="V8826" s="90"/>
      <c r="W8826" s="90"/>
      <c r="X8826" s="90"/>
      <c r="Y8826" s="90"/>
    </row>
    <row r="8827" spans="1:25" ht="15" customHeight="1" x14ac:dyDescent="0.25">
      <c r="A8827" s="63" t="s">
        <v>3080</v>
      </c>
      <c r="B8827" s="63" t="s">
        <v>3</v>
      </c>
      <c r="C8827" s="63" t="s">
        <v>13</v>
      </c>
      <c r="D8827" s="63" t="s">
        <v>3082</v>
      </c>
      <c r="E8827" s="63" t="s">
        <v>321</v>
      </c>
      <c r="F8827" s="64" t="s">
        <v>1</v>
      </c>
      <c r="G8827" s="53" t="s">
        <v>1</v>
      </c>
      <c r="H8827" s="65" t="s">
        <v>322</v>
      </c>
      <c r="I8827" s="31">
        <f t="shared" ref="I8827:K8827" si="8213">SUM(I8828:I8829)</f>
        <v>221000</v>
      </c>
      <c r="J8827" s="31">
        <f t="shared" si="8213"/>
        <v>221000</v>
      </c>
      <c r="K8827" s="31">
        <f t="shared" si="8213"/>
        <v>30000</v>
      </c>
      <c r="L8827" s="31">
        <f t="shared" si="8175"/>
        <v>15000</v>
      </c>
      <c r="M8827" s="31">
        <f t="shared" ref="M8827" si="8214">SUM(M8828:M8829)</f>
        <v>5000</v>
      </c>
      <c r="N8827" s="31">
        <f t="shared" ref="N8827:O8827" si="8215">SUM(N8828:N8829)</f>
        <v>5000</v>
      </c>
      <c r="O8827" s="31">
        <f t="shared" si="8215"/>
        <v>5000</v>
      </c>
      <c r="P8827" s="31">
        <f t="shared" si="8178"/>
        <v>45000</v>
      </c>
      <c r="Q8827" s="31">
        <f t="shared" si="8179"/>
        <v>20.361990950226243</v>
      </c>
      <c r="R8827" s="94"/>
      <c r="S8827" s="94"/>
      <c r="T8827" s="94"/>
      <c r="U8827" s="94"/>
      <c r="V8827" s="94"/>
      <c r="W8827" s="94"/>
      <c r="X8827" s="94"/>
      <c r="Y8827" s="94"/>
    </row>
    <row r="8828" spans="1:25" ht="15" customHeight="1" x14ac:dyDescent="0.25">
      <c r="A8828" s="64" t="s">
        <v>3080</v>
      </c>
      <c r="B8828" s="64" t="s">
        <v>3</v>
      </c>
      <c r="C8828" s="64" t="s">
        <v>13</v>
      </c>
      <c r="D8828" s="64" t="s">
        <v>3082</v>
      </c>
      <c r="E8828" s="20" t="s">
        <v>323</v>
      </c>
      <c r="F8828" s="64" t="s">
        <v>3092</v>
      </c>
      <c r="G8828" s="53" t="s">
        <v>198</v>
      </c>
      <c r="H8828" s="53" t="s">
        <v>3093</v>
      </c>
      <c r="I8828" s="26">
        <v>70000</v>
      </c>
      <c r="J8828" s="26">
        <v>70000</v>
      </c>
      <c r="K8828" s="26">
        <v>30000</v>
      </c>
      <c r="L8828" s="26">
        <f t="shared" si="8175"/>
        <v>15000</v>
      </c>
      <c r="M8828" s="26">
        <v>5000</v>
      </c>
      <c r="N8828" s="26">
        <v>5000</v>
      </c>
      <c r="O8828" s="26">
        <v>5000</v>
      </c>
      <c r="P8828" s="26">
        <f t="shared" si="8178"/>
        <v>45000</v>
      </c>
      <c r="Q8828" s="26">
        <f t="shared" si="8179"/>
        <v>64.285714285714292</v>
      </c>
      <c r="R8828" s="90"/>
      <c r="S8828" s="90"/>
      <c r="T8828" s="90"/>
      <c r="U8828" s="90"/>
      <c r="V8828" s="90"/>
      <c r="W8828" s="90"/>
      <c r="X8828" s="90"/>
      <c r="Y8828" s="90"/>
    </row>
    <row r="8829" spans="1:25" ht="15" customHeight="1" x14ac:dyDescent="0.25">
      <c r="A8829" s="64" t="s">
        <v>3080</v>
      </c>
      <c r="B8829" s="64" t="s">
        <v>3</v>
      </c>
      <c r="C8829" s="64" t="s">
        <v>13</v>
      </c>
      <c r="D8829" s="64" t="s">
        <v>3082</v>
      </c>
      <c r="E8829" s="20" t="s">
        <v>323</v>
      </c>
      <c r="F8829" s="64" t="s">
        <v>3094</v>
      </c>
      <c r="G8829" s="53" t="s">
        <v>198</v>
      </c>
      <c r="H8829" s="53" t="s">
        <v>3095</v>
      </c>
      <c r="I8829" s="26">
        <v>151000</v>
      </c>
      <c r="J8829" s="26">
        <v>151000</v>
      </c>
      <c r="K8829" s="26">
        <v>0</v>
      </c>
      <c r="L8829" s="26">
        <f t="shared" si="8175"/>
        <v>0</v>
      </c>
      <c r="M8829" s="26">
        <v>0</v>
      </c>
      <c r="N8829" s="26">
        <v>0</v>
      </c>
      <c r="O8829" s="26">
        <v>0</v>
      </c>
      <c r="P8829" s="26">
        <f t="shared" si="8178"/>
        <v>0</v>
      </c>
      <c r="Q8829" s="26">
        <f t="shared" si="8179"/>
        <v>0</v>
      </c>
      <c r="R8829" s="90"/>
      <c r="S8829" s="90"/>
      <c r="T8829" s="90"/>
      <c r="U8829" s="90"/>
      <c r="V8829" s="90"/>
      <c r="W8829" s="90"/>
      <c r="X8829" s="90"/>
      <c r="Y8829" s="90"/>
    </row>
    <row r="8830" spans="1:25" ht="15" customHeight="1" x14ac:dyDescent="0.25">
      <c r="A8830" s="53" t="s">
        <v>1</v>
      </c>
      <c r="B8830" s="53" t="s">
        <v>1</v>
      </c>
      <c r="C8830" s="53" t="s">
        <v>1</v>
      </c>
      <c r="D8830" s="53" t="s">
        <v>1</v>
      </c>
      <c r="E8830" s="53" t="s">
        <v>1</v>
      </c>
      <c r="F8830" s="53" t="s">
        <v>1</v>
      </c>
      <c r="G8830" s="53" t="s">
        <v>1</v>
      </c>
      <c r="H8830" s="66" t="s">
        <v>3096</v>
      </c>
      <c r="I8830" s="30">
        <f t="shared" ref="I8830:K8830" si="8216">SUM(I8794,I8818,I8821)</f>
        <v>4999484</v>
      </c>
      <c r="J8830" s="30">
        <f t="shared" si="8216"/>
        <v>4999484</v>
      </c>
      <c r="K8830" s="30">
        <f t="shared" si="8216"/>
        <v>2530274</v>
      </c>
      <c r="L8830" s="30">
        <f t="shared" si="8175"/>
        <v>1276606</v>
      </c>
      <c r="M8830" s="30">
        <f t="shared" ref="M8830" si="8217">SUM(M8794,M8818,M8821)</f>
        <v>504100</v>
      </c>
      <c r="N8830" s="30">
        <f t="shared" ref="N8830:O8830" si="8218">SUM(N8794,N8818,N8821)</f>
        <v>387400</v>
      </c>
      <c r="O8830" s="30">
        <f t="shared" si="8218"/>
        <v>385106</v>
      </c>
      <c r="P8830" s="30">
        <f t="shared" si="8178"/>
        <v>3806880</v>
      </c>
      <c r="Q8830" s="30">
        <f t="shared" si="8179"/>
        <v>76.145458211287405</v>
      </c>
      <c r="R8830" s="93"/>
      <c r="S8830" s="93"/>
      <c r="T8830" s="93"/>
      <c r="U8830" s="93"/>
      <c r="V8830" s="93"/>
      <c r="W8830" s="93"/>
      <c r="X8830" s="93"/>
      <c r="Y8830" s="93"/>
    </row>
    <row r="8831" spans="1:25" ht="15" customHeight="1" thickBot="1" x14ac:dyDescent="0.3">
      <c r="A8831" s="53" t="s">
        <v>1</v>
      </c>
      <c r="B8831" s="53" t="s">
        <v>1</v>
      </c>
      <c r="C8831" s="53" t="s">
        <v>1</v>
      </c>
      <c r="D8831" s="53" t="s">
        <v>1</v>
      </c>
      <c r="E8831" s="53" t="s">
        <v>1</v>
      </c>
      <c r="F8831" s="53" t="s">
        <v>1</v>
      </c>
      <c r="G8831" s="53" t="s">
        <v>1</v>
      </c>
      <c r="H8831" s="65" t="s">
        <v>76</v>
      </c>
      <c r="I8831" s="31"/>
      <c r="J8831" s="31"/>
      <c r="K8831" s="31">
        <v>0</v>
      </c>
      <c r="L8831" s="31"/>
      <c r="M8831" s="31"/>
      <c r="N8831" s="31"/>
      <c r="O8831" s="31"/>
      <c r="P8831" s="31"/>
      <c r="Q8831" s="31"/>
      <c r="R8831" s="94"/>
      <c r="S8831" s="94"/>
      <c r="T8831" s="94"/>
      <c r="U8831" s="94"/>
      <c r="V8831" s="94"/>
      <c r="W8831" s="94"/>
      <c r="X8831" s="94"/>
      <c r="Y8831" s="94"/>
    </row>
    <row r="8832" spans="1:25" ht="47.25" customHeight="1" thickBot="1" x14ac:dyDescent="0.3">
      <c r="A8832" s="110" t="s">
        <v>1</v>
      </c>
      <c r="B8832" s="110" t="s">
        <v>1</v>
      </c>
      <c r="C8832" s="110" t="s">
        <v>1</v>
      </c>
      <c r="D8832" s="110" t="s">
        <v>1</v>
      </c>
      <c r="E8832" s="110" t="s">
        <v>1</v>
      </c>
      <c r="F8832" s="110" t="s">
        <v>1</v>
      </c>
      <c r="G8832" s="110" t="s">
        <v>1</v>
      </c>
      <c r="H8832" s="28" t="s">
        <v>77</v>
      </c>
      <c r="I8832" s="109" t="s">
        <v>3984</v>
      </c>
      <c r="J8832" s="109" t="s">
        <v>11</v>
      </c>
      <c r="K8832" s="109" t="s">
        <v>3989</v>
      </c>
      <c r="L8832" s="109" t="s">
        <v>3985</v>
      </c>
      <c r="M8832" s="109" t="s">
        <v>4027</v>
      </c>
      <c r="N8832" s="109" t="s">
        <v>3988</v>
      </c>
      <c r="O8832" s="109" t="s">
        <v>3986</v>
      </c>
      <c r="P8832" s="109" t="s">
        <v>3987</v>
      </c>
      <c r="Q8832" s="109" t="s">
        <v>3695</v>
      </c>
      <c r="R8832" s="91"/>
      <c r="S8832" s="91"/>
      <c r="T8832" s="91"/>
      <c r="U8832" s="91"/>
      <c r="V8832" s="91"/>
      <c r="W8832" s="91"/>
      <c r="X8832" s="91"/>
      <c r="Y8832" s="91"/>
    </row>
    <row r="8833" spans="1:25" ht="15" customHeight="1" x14ac:dyDescent="0.25">
      <c r="A8833" s="111"/>
      <c r="B8833" s="111"/>
      <c r="C8833" s="111"/>
      <c r="D8833" s="111"/>
      <c r="E8833" s="111"/>
      <c r="F8833" s="111"/>
      <c r="G8833" s="111"/>
      <c r="H8833" s="67" t="s">
        <v>1</v>
      </c>
      <c r="I8833" s="29">
        <v>1</v>
      </c>
      <c r="J8833" s="29">
        <v>2</v>
      </c>
      <c r="K8833" s="29">
        <v>3</v>
      </c>
      <c r="L8833" s="29" t="s">
        <v>3478</v>
      </c>
      <c r="M8833" s="29">
        <v>5</v>
      </c>
      <c r="N8833" s="29">
        <v>6</v>
      </c>
      <c r="O8833" s="29">
        <v>7</v>
      </c>
      <c r="P8833" s="29" t="s">
        <v>3696</v>
      </c>
      <c r="Q8833" s="29">
        <v>9</v>
      </c>
      <c r="R8833" s="92"/>
      <c r="S8833" s="92"/>
      <c r="T8833" s="92"/>
      <c r="U8833" s="92"/>
      <c r="V8833" s="92"/>
      <c r="W8833" s="92"/>
      <c r="X8833" s="92"/>
      <c r="Y8833" s="92"/>
    </row>
    <row r="8834" spans="1:25" ht="15" customHeight="1" x14ac:dyDescent="0.25">
      <c r="A8834" s="111"/>
      <c r="B8834" s="111"/>
      <c r="C8834" s="111"/>
      <c r="D8834" s="111"/>
      <c r="E8834" s="111"/>
      <c r="F8834" s="111"/>
      <c r="G8834" s="111"/>
      <c r="H8834" s="68" t="s">
        <v>206</v>
      </c>
      <c r="I8834" s="32">
        <f t="shared" ref="I8834:K8834" si="8219">SUM(I8830)</f>
        <v>4999484</v>
      </c>
      <c r="J8834" s="32">
        <f t="shared" si="8219"/>
        <v>4999484</v>
      </c>
      <c r="K8834" s="32">
        <f t="shared" si="8219"/>
        <v>2530274</v>
      </c>
      <c r="L8834" s="32">
        <f t="shared" si="8175"/>
        <v>1276606</v>
      </c>
      <c r="M8834" s="32">
        <f t="shared" ref="M8834" si="8220">SUM(M8830)</f>
        <v>504100</v>
      </c>
      <c r="N8834" s="32">
        <f t="shared" ref="N8834:O8834" si="8221">SUM(N8830)</f>
        <v>387400</v>
      </c>
      <c r="O8834" s="32">
        <f t="shared" si="8221"/>
        <v>385106</v>
      </c>
      <c r="P8834" s="32">
        <f t="shared" si="8178"/>
        <v>3806880</v>
      </c>
      <c r="Q8834" s="32">
        <f t="shared" si="8179"/>
        <v>76.145458211287405</v>
      </c>
      <c r="R8834" s="90"/>
      <c r="S8834" s="90"/>
      <c r="T8834" s="90"/>
      <c r="U8834" s="90"/>
      <c r="V8834" s="90"/>
      <c r="W8834" s="90"/>
      <c r="X8834" s="90"/>
      <c r="Y8834" s="90"/>
    </row>
    <row r="8835" spans="1:25" ht="15" customHeight="1" x14ac:dyDescent="0.25">
      <c r="A8835" s="111"/>
      <c r="B8835" s="111"/>
      <c r="C8835" s="111"/>
      <c r="D8835" s="111"/>
      <c r="E8835" s="111"/>
      <c r="F8835" s="111"/>
      <c r="G8835" s="111"/>
      <c r="H8835" s="69" t="s">
        <v>79</v>
      </c>
      <c r="I8835" s="32">
        <f t="shared" ref="I8835:K8835" si="8222">SUM(I8834)</f>
        <v>4999484</v>
      </c>
      <c r="J8835" s="32">
        <f t="shared" si="8222"/>
        <v>4999484</v>
      </c>
      <c r="K8835" s="32">
        <f t="shared" si="8222"/>
        <v>2530274</v>
      </c>
      <c r="L8835" s="32">
        <f t="shared" si="8175"/>
        <v>1276606</v>
      </c>
      <c r="M8835" s="32">
        <f t="shared" ref="M8835" si="8223">SUM(M8834)</f>
        <v>504100</v>
      </c>
      <c r="N8835" s="32">
        <f t="shared" ref="N8835:O8835" si="8224">SUM(N8834)</f>
        <v>387400</v>
      </c>
      <c r="O8835" s="32">
        <f t="shared" si="8224"/>
        <v>385106</v>
      </c>
      <c r="P8835" s="32">
        <f t="shared" si="8178"/>
        <v>3806880</v>
      </c>
      <c r="Q8835" s="32">
        <f t="shared" si="8179"/>
        <v>76.145458211287405</v>
      </c>
      <c r="R8835" s="90"/>
      <c r="S8835" s="90"/>
      <c r="T8835" s="90"/>
      <c r="U8835" s="90"/>
      <c r="V8835" s="90"/>
      <c r="W8835" s="90"/>
      <c r="X8835" s="90"/>
      <c r="Y8835" s="90"/>
    </row>
    <row r="8836" spans="1:25" ht="15" customHeight="1" x14ac:dyDescent="0.25">
      <c r="A8836" s="112"/>
      <c r="B8836" s="112"/>
      <c r="C8836" s="112"/>
      <c r="D8836" s="112"/>
      <c r="E8836" s="112"/>
      <c r="F8836" s="112"/>
      <c r="G8836" s="112"/>
      <c r="I8836" s="27"/>
      <c r="J8836" s="27"/>
      <c r="K8836" s="27">
        <v>0</v>
      </c>
      <c r="L8836" s="27"/>
      <c r="M8836" s="27"/>
      <c r="N8836" s="27"/>
      <c r="O8836" s="27"/>
      <c r="P8836" s="27"/>
      <c r="Q8836" s="27"/>
      <c r="R8836" s="27"/>
      <c r="S8836" s="27"/>
      <c r="T8836" s="27"/>
      <c r="U8836" s="27"/>
      <c r="V8836" s="27"/>
      <c r="W8836" s="27"/>
      <c r="X8836" s="27"/>
      <c r="Y8836" s="27"/>
    </row>
    <row r="8837" spans="1:25" ht="15" customHeight="1" x14ac:dyDescent="0.25">
      <c r="A8837" s="53" t="s">
        <v>1</v>
      </c>
      <c r="B8837" s="53" t="s">
        <v>1</v>
      </c>
      <c r="C8837" s="53" t="s">
        <v>1</v>
      </c>
      <c r="D8837" s="53" t="s">
        <v>1</v>
      </c>
      <c r="E8837" s="53" t="s">
        <v>1</v>
      </c>
      <c r="F8837" s="53" t="s">
        <v>1</v>
      </c>
      <c r="G8837" s="53" t="s">
        <v>1</v>
      </c>
      <c r="H8837" s="21" t="s">
        <v>1</v>
      </c>
      <c r="I8837" s="33"/>
      <c r="J8837" s="33"/>
      <c r="K8837" s="33">
        <v>0</v>
      </c>
      <c r="L8837" s="33"/>
      <c r="M8837" s="33"/>
      <c r="N8837" s="33"/>
      <c r="O8837" s="33"/>
      <c r="P8837" s="33"/>
      <c r="Q8837" s="33"/>
      <c r="R8837" s="33"/>
      <c r="S8837" s="33"/>
      <c r="T8837" s="33"/>
      <c r="U8837" s="33"/>
      <c r="V8837" s="33"/>
      <c r="W8837" s="33"/>
      <c r="X8837" s="33"/>
      <c r="Y8837" s="33"/>
    </row>
    <row r="8838" spans="1:25" ht="15" customHeight="1" x14ac:dyDescent="0.25">
      <c r="A8838" s="53" t="s">
        <v>1</v>
      </c>
      <c r="B8838" s="53" t="s">
        <v>1</v>
      </c>
      <c r="C8838" s="53" t="s">
        <v>1</v>
      </c>
      <c r="D8838" s="53" t="s">
        <v>1</v>
      </c>
      <c r="E8838" s="53" t="s">
        <v>1</v>
      </c>
      <c r="F8838" s="53" t="s">
        <v>1</v>
      </c>
      <c r="G8838" s="53" t="s">
        <v>1</v>
      </c>
      <c r="H8838" s="66" t="s">
        <v>3097</v>
      </c>
      <c r="I8838" s="30">
        <f t="shared" ref="I8838:K8838" si="8225">SUM(I8830)</f>
        <v>4999484</v>
      </c>
      <c r="J8838" s="30">
        <f t="shared" si="8225"/>
        <v>4999484</v>
      </c>
      <c r="K8838" s="30">
        <f t="shared" si="8225"/>
        <v>2530274</v>
      </c>
      <c r="L8838" s="30">
        <f t="shared" si="8175"/>
        <v>1276606</v>
      </c>
      <c r="M8838" s="30">
        <f t="shared" ref="M8838" si="8226">SUM(M8830)</f>
        <v>504100</v>
      </c>
      <c r="N8838" s="30">
        <f t="shared" ref="N8838:O8838" si="8227">SUM(N8830)</f>
        <v>387400</v>
      </c>
      <c r="O8838" s="30">
        <f t="shared" si="8227"/>
        <v>385106</v>
      </c>
      <c r="P8838" s="30">
        <f t="shared" si="8178"/>
        <v>3806880</v>
      </c>
      <c r="Q8838" s="30">
        <f t="shared" si="8179"/>
        <v>76.145458211287405</v>
      </c>
      <c r="R8838" s="93"/>
      <c r="S8838" s="93"/>
      <c r="T8838" s="93"/>
      <c r="U8838" s="93"/>
      <c r="V8838" s="93"/>
      <c r="W8838" s="93"/>
      <c r="X8838" s="93"/>
      <c r="Y8838" s="93"/>
    </row>
    <row r="8839" spans="1:25" ht="15" customHeight="1" x14ac:dyDescent="0.25">
      <c r="A8839" s="53" t="s">
        <v>1</v>
      </c>
      <c r="B8839" s="53" t="s">
        <v>1</v>
      </c>
      <c r="C8839" s="53" t="s">
        <v>1</v>
      </c>
      <c r="D8839" s="53" t="s">
        <v>1</v>
      </c>
      <c r="E8839" s="53" t="s">
        <v>1</v>
      </c>
      <c r="F8839" s="53" t="s">
        <v>1</v>
      </c>
      <c r="G8839" s="53" t="s">
        <v>1</v>
      </c>
      <c r="H8839" s="65" t="s">
        <v>76</v>
      </c>
      <c r="I8839" s="31"/>
      <c r="J8839" s="31"/>
      <c r="K8839" s="31">
        <v>0</v>
      </c>
      <c r="L8839" s="31"/>
      <c r="M8839" s="31"/>
      <c r="N8839" s="31"/>
      <c r="O8839" s="31"/>
      <c r="P8839" s="31"/>
      <c r="Q8839" s="31"/>
      <c r="R8839" s="94"/>
      <c r="S8839" s="94"/>
      <c r="T8839" s="94"/>
      <c r="U8839" s="94"/>
      <c r="V8839" s="94"/>
      <c r="W8839" s="94"/>
      <c r="X8839" s="94"/>
      <c r="Y8839" s="94"/>
    </row>
    <row r="8840" spans="1:25" ht="15" customHeight="1" x14ac:dyDescent="0.25">
      <c r="A8840" s="53" t="s">
        <v>1</v>
      </c>
      <c r="B8840" s="53" t="s">
        <v>1</v>
      </c>
      <c r="C8840" s="53" t="s">
        <v>1</v>
      </c>
      <c r="D8840" s="53" t="s">
        <v>1</v>
      </c>
      <c r="E8840" s="53" t="s">
        <v>1</v>
      </c>
      <c r="F8840" s="53" t="s">
        <v>1</v>
      </c>
      <c r="G8840" s="53" t="s">
        <v>1</v>
      </c>
      <c r="H8840" s="70" t="s">
        <v>1</v>
      </c>
      <c r="I8840" s="34"/>
      <c r="J8840" s="34"/>
      <c r="K8840" s="34">
        <v>0</v>
      </c>
      <c r="L8840" s="34"/>
      <c r="M8840" s="34"/>
      <c r="N8840" s="34"/>
      <c r="O8840" s="34"/>
      <c r="P8840" s="34"/>
      <c r="Q8840" s="34"/>
      <c r="R8840" s="34"/>
      <c r="S8840" s="34"/>
      <c r="T8840" s="34"/>
      <c r="U8840" s="34"/>
      <c r="V8840" s="34"/>
      <c r="W8840" s="34"/>
      <c r="X8840" s="34"/>
      <c r="Y8840" s="34"/>
    </row>
    <row r="8841" spans="1:25" ht="15" customHeight="1" x14ac:dyDescent="0.25">
      <c r="A8841" s="53" t="s">
        <v>1</v>
      </c>
      <c r="B8841" s="53" t="s">
        <v>1</v>
      </c>
      <c r="C8841" s="53" t="s">
        <v>1</v>
      </c>
      <c r="D8841" s="53" t="s">
        <v>1</v>
      </c>
      <c r="E8841" s="53" t="s">
        <v>1</v>
      </c>
      <c r="F8841" s="53" t="s">
        <v>1</v>
      </c>
      <c r="G8841" s="53" t="s">
        <v>1</v>
      </c>
      <c r="H8841" s="66" t="s">
        <v>3098</v>
      </c>
      <c r="I8841" s="30">
        <f t="shared" ref="I8841:K8841" si="8228">SUM(I8838)</f>
        <v>4999484</v>
      </c>
      <c r="J8841" s="30">
        <f t="shared" si="8228"/>
        <v>4999484</v>
      </c>
      <c r="K8841" s="30">
        <f t="shared" si="8228"/>
        <v>2530274</v>
      </c>
      <c r="L8841" s="30">
        <f t="shared" si="8175"/>
        <v>1276606</v>
      </c>
      <c r="M8841" s="30">
        <f t="shared" ref="M8841" si="8229">SUM(M8838)</f>
        <v>504100</v>
      </c>
      <c r="N8841" s="30">
        <f t="shared" ref="N8841:O8841" si="8230">SUM(N8838)</f>
        <v>387400</v>
      </c>
      <c r="O8841" s="30">
        <f t="shared" si="8230"/>
        <v>385106</v>
      </c>
      <c r="P8841" s="30">
        <f t="shared" si="8178"/>
        <v>3806880</v>
      </c>
      <c r="Q8841" s="30">
        <f t="shared" si="8179"/>
        <v>76.145458211287405</v>
      </c>
      <c r="R8841" s="93"/>
      <c r="S8841" s="93"/>
      <c r="T8841" s="93"/>
      <c r="U8841" s="93"/>
      <c r="V8841" s="93"/>
      <c r="W8841" s="93"/>
      <c r="X8841" s="93"/>
      <c r="Y8841" s="93"/>
    </row>
    <row r="8842" spans="1:25" ht="15" customHeight="1" x14ac:dyDescent="0.25">
      <c r="A8842" s="53" t="s">
        <v>1</v>
      </c>
      <c r="B8842" s="53" t="s">
        <v>1</v>
      </c>
      <c r="C8842" s="53" t="s">
        <v>1</v>
      </c>
      <c r="D8842" s="53" t="s">
        <v>1</v>
      </c>
      <c r="E8842" s="53" t="s">
        <v>1</v>
      </c>
      <c r="F8842" s="53" t="s">
        <v>1</v>
      </c>
      <c r="G8842" s="53" t="s">
        <v>1</v>
      </c>
      <c r="H8842" s="65" t="s">
        <v>110</v>
      </c>
      <c r="I8842" s="31">
        <v>0</v>
      </c>
      <c r="J8842" s="31">
        <v>0</v>
      </c>
      <c r="K8842" s="31">
        <v>0</v>
      </c>
      <c r="L8842" s="31">
        <f t="shared" si="8175"/>
        <v>0</v>
      </c>
      <c r="M8842" s="31"/>
      <c r="N8842" s="31"/>
      <c r="O8842" s="31"/>
      <c r="P8842" s="31">
        <f t="shared" si="8178"/>
        <v>0</v>
      </c>
      <c r="Q8842" s="31" t="str">
        <f t="shared" si="8179"/>
        <v>-</v>
      </c>
      <c r="R8842" s="94"/>
      <c r="S8842" s="94"/>
      <c r="T8842" s="94"/>
      <c r="U8842" s="94"/>
      <c r="V8842" s="94"/>
      <c r="W8842" s="94"/>
      <c r="X8842" s="94"/>
      <c r="Y8842" s="94"/>
    </row>
    <row r="8843" spans="1:25" ht="15" customHeight="1" x14ac:dyDescent="0.25">
      <c r="A8843" s="63" t="s">
        <v>3099</v>
      </c>
      <c r="B8843" s="65" t="s">
        <v>1</v>
      </c>
      <c r="C8843" s="65" t="s">
        <v>1</v>
      </c>
      <c r="D8843" s="65" t="s">
        <v>1</v>
      </c>
      <c r="E8843" s="65" t="s">
        <v>1</v>
      </c>
      <c r="F8843" s="65" t="s">
        <v>1</v>
      </c>
      <c r="G8843" s="65" t="s">
        <v>1</v>
      </c>
      <c r="H8843" s="65" t="s">
        <v>3100</v>
      </c>
      <c r="I8843" s="26">
        <v>0</v>
      </c>
      <c r="J8843" s="26" t="s">
        <v>1</v>
      </c>
      <c r="K8843" s="26">
        <v>0</v>
      </c>
      <c r="L8843" s="26"/>
      <c r="M8843" s="26"/>
      <c r="N8843" s="26"/>
      <c r="O8843" s="26"/>
      <c r="P8843" s="26"/>
      <c r="Q8843" s="26"/>
      <c r="R8843" s="90"/>
      <c r="S8843" s="90"/>
      <c r="T8843" s="90"/>
      <c r="U8843" s="90"/>
      <c r="V8843" s="90"/>
      <c r="W8843" s="90"/>
      <c r="X8843" s="90"/>
      <c r="Y8843" s="90"/>
    </row>
    <row r="8844" spans="1:25" ht="15" customHeight="1" thickBot="1" x14ac:dyDescent="0.3">
      <c r="A8844" s="63" t="s">
        <v>3099</v>
      </c>
      <c r="B8844" s="63" t="s">
        <v>3</v>
      </c>
      <c r="C8844" s="64" t="s">
        <v>1</v>
      </c>
      <c r="D8844" s="64" t="s">
        <v>1</v>
      </c>
      <c r="E8844" s="65" t="s">
        <v>1</v>
      </c>
      <c r="F8844" s="65" t="s">
        <v>1</v>
      </c>
      <c r="G8844" s="65" t="s">
        <v>1</v>
      </c>
      <c r="H8844" s="65" t="s">
        <v>1</v>
      </c>
      <c r="I8844" s="26"/>
      <c r="J8844" s="26"/>
      <c r="K8844" s="26">
        <v>0</v>
      </c>
      <c r="L8844" s="26"/>
      <c r="M8844" s="26"/>
      <c r="N8844" s="26"/>
      <c r="O8844" s="26"/>
      <c r="P8844" s="26"/>
      <c r="Q8844" s="26"/>
      <c r="R8844" s="90"/>
      <c r="S8844" s="90"/>
      <c r="T8844" s="90"/>
      <c r="U8844" s="90"/>
      <c r="V8844" s="90"/>
      <c r="W8844" s="90"/>
      <c r="X8844" s="90"/>
      <c r="Y8844" s="90"/>
    </row>
    <row r="8845" spans="1:25" ht="45.75" customHeight="1" thickBot="1" x14ac:dyDescent="0.3">
      <c r="A8845" s="28" t="s">
        <v>4</v>
      </c>
      <c r="B8845" s="28" t="s">
        <v>5</v>
      </c>
      <c r="C8845" s="28" t="s">
        <v>6</v>
      </c>
      <c r="D8845" s="57" t="s">
        <v>1</v>
      </c>
      <c r="E8845" s="28" t="s">
        <v>7</v>
      </c>
      <c r="F8845" s="28" t="s">
        <v>8</v>
      </c>
      <c r="G8845" s="28" t="s">
        <v>9</v>
      </c>
      <c r="H8845" s="28" t="s">
        <v>10</v>
      </c>
      <c r="I8845" s="109" t="s">
        <v>3984</v>
      </c>
      <c r="J8845" s="109" t="s">
        <v>11</v>
      </c>
      <c r="K8845" s="109" t="s">
        <v>3989</v>
      </c>
      <c r="L8845" s="109" t="s">
        <v>3985</v>
      </c>
      <c r="M8845" s="109" t="s">
        <v>4027</v>
      </c>
      <c r="N8845" s="109" t="s">
        <v>3988</v>
      </c>
      <c r="O8845" s="109" t="s">
        <v>3986</v>
      </c>
      <c r="P8845" s="109" t="s">
        <v>3987</v>
      </c>
      <c r="Q8845" s="109" t="s">
        <v>3695</v>
      </c>
      <c r="R8845" s="91"/>
      <c r="S8845" s="91"/>
      <c r="T8845" s="91"/>
      <c r="U8845" s="91"/>
      <c r="V8845" s="91"/>
      <c r="W8845" s="91"/>
      <c r="X8845" s="91"/>
      <c r="Y8845" s="91"/>
    </row>
    <row r="8846" spans="1:25" ht="15" customHeight="1" x14ac:dyDescent="0.25">
      <c r="A8846" s="58" t="s">
        <v>1</v>
      </c>
      <c r="B8846" s="58" t="s">
        <v>1</v>
      </c>
      <c r="C8846" s="58" t="s">
        <v>1</v>
      </c>
      <c r="D8846" s="59" t="s">
        <v>1</v>
      </c>
      <c r="E8846" s="59" t="s">
        <v>1</v>
      </c>
      <c r="F8846" s="60" t="s">
        <v>1</v>
      </c>
      <c r="G8846" s="61" t="s">
        <v>1</v>
      </c>
      <c r="H8846" s="62" t="s">
        <v>1</v>
      </c>
      <c r="I8846" s="29">
        <v>1</v>
      </c>
      <c r="J8846" s="29">
        <v>2</v>
      </c>
      <c r="K8846" s="29">
        <v>3</v>
      </c>
      <c r="L8846" s="29" t="s">
        <v>3478</v>
      </c>
      <c r="M8846" s="29">
        <v>5</v>
      </c>
      <c r="N8846" s="29">
        <v>6</v>
      </c>
      <c r="O8846" s="29">
        <v>7</v>
      </c>
      <c r="P8846" s="29" t="s">
        <v>3696</v>
      </c>
      <c r="Q8846" s="29">
        <v>9</v>
      </c>
      <c r="R8846" s="92"/>
      <c r="S8846" s="92"/>
      <c r="T8846" s="92"/>
      <c r="U8846" s="92"/>
      <c r="V8846" s="92"/>
      <c r="W8846" s="92"/>
      <c r="X8846" s="92"/>
      <c r="Y8846" s="92"/>
    </row>
    <row r="8847" spans="1:25" ht="15" customHeight="1" x14ac:dyDescent="0.25">
      <c r="A8847" s="63" t="s">
        <v>3099</v>
      </c>
      <c r="B8847" s="63" t="s">
        <v>3</v>
      </c>
      <c r="C8847" s="64" t="s">
        <v>13</v>
      </c>
      <c r="D8847" s="64" t="s">
        <v>3101</v>
      </c>
      <c r="E8847" s="65" t="s">
        <v>1</v>
      </c>
      <c r="F8847" s="65" t="s">
        <v>1</v>
      </c>
      <c r="G8847" s="65" t="s">
        <v>1</v>
      </c>
      <c r="H8847" s="65" t="s">
        <v>3100</v>
      </c>
      <c r="I8847" s="26">
        <v>0</v>
      </c>
      <c r="J8847" s="26" t="s">
        <v>1</v>
      </c>
      <c r="K8847" s="26">
        <v>0</v>
      </c>
      <c r="L8847" s="26"/>
      <c r="M8847" s="26"/>
      <c r="N8847" s="26"/>
      <c r="O8847" s="26"/>
      <c r="P8847" s="26"/>
      <c r="Q8847" s="26"/>
      <c r="R8847" s="90"/>
      <c r="S8847" s="90"/>
      <c r="T8847" s="90"/>
      <c r="U8847" s="90"/>
      <c r="V8847" s="90"/>
      <c r="W8847" s="90"/>
      <c r="X8847" s="90"/>
      <c r="Y8847" s="90"/>
    </row>
    <row r="8848" spans="1:25" ht="22.5" customHeight="1" x14ac:dyDescent="0.25">
      <c r="A8848" s="63" t="s">
        <v>1</v>
      </c>
      <c r="B8848" s="63" t="s">
        <v>1</v>
      </c>
      <c r="C8848" s="63" t="s">
        <v>1</v>
      </c>
      <c r="D8848" s="65" t="s">
        <v>1</v>
      </c>
      <c r="E8848" s="65" t="s">
        <v>1</v>
      </c>
      <c r="F8848" s="65" t="s">
        <v>1</v>
      </c>
      <c r="G8848" s="65" t="s">
        <v>1</v>
      </c>
      <c r="H8848" s="66" t="s">
        <v>15</v>
      </c>
      <c r="I8848" s="30">
        <f t="shared" ref="I8848:K8848" si="8231">SUM(I8849,I8857,I8859)</f>
        <v>3272491</v>
      </c>
      <c r="J8848" s="30">
        <f t="shared" si="8231"/>
        <v>2386791</v>
      </c>
      <c r="K8848" s="30">
        <f t="shared" si="8231"/>
        <v>1476096</v>
      </c>
      <c r="L8848" s="30">
        <f t="shared" ref="L8848:L8911" si="8232">SUM(M8848:O8848)</f>
        <v>566300</v>
      </c>
      <c r="M8848" s="30">
        <f t="shared" ref="M8848" si="8233">SUM(M8849,M8857,M8859)</f>
        <v>196800</v>
      </c>
      <c r="N8848" s="30">
        <f t="shared" ref="N8848:O8848" si="8234">SUM(N8849,N8857,N8859)</f>
        <v>183500</v>
      </c>
      <c r="O8848" s="30">
        <f t="shared" si="8234"/>
        <v>186000</v>
      </c>
      <c r="P8848" s="30">
        <f t="shared" ref="P8848:P8911" si="8235">K8848+L8848</f>
        <v>2042396</v>
      </c>
      <c r="Q8848" s="30">
        <f t="shared" ref="Q8848:Q8910" si="8236">IF(J8848=0,"-",P8848/J8848*100)</f>
        <v>85.570793588546294</v>
      </c>
      <c r="R8848" s="93"/>
      <c r="S8848" s="93"/>
      <c r="T8848" s="93"/>
      <c r="U8848" s="93"/>
      <c r="V8848" s="93"/>
      <c r="W8848" s="93"/>
      <c r="X8848" s="93"/>
      <c r="Y8848" s="93"/>
    </row>
    <row r="8849" spans="1:25" ht="15" customHeight="1" x14ac:dyDescent="0.25">
      <c r="A8849" s="63" t="s">
        <v>3099</v>
      </c>
      <c r="B8849" s="63" t="s">
        <v>3</v>
      </c>
      <c r="C8849" s="63" t="s">
        <v>13</v>
      </c>
      <c r="D8849" s="63" t="s">
        <v>3101</v>
      </c>
      <c r="E8849" s="65" t="s">
        <v>16</v>
      </c>
      <c r="F8849" s="65" t="s">
        <v>1</v>
      </c>
      <c r="G8849" s="65" t="s">
        <v>1</v>
      </c>
      <c r="H8849" s="65" t="s">
        <v>17</v>
      </c>
      <c r="I8849" s="31">
        <f t="shared" ref="I8849:K8849" si="8237">SUM(I8850:I8851)</f>
        <v>1886504</v>
      </c>
      <c r="J8849" s="31">
        <f t="shared" si="8237"/>
        <v>1886504</v>
      </c>
      <c r="K8849" s="31">
        <f t="shared" si="8237"/>
        <v>944696</v>
      </c>
      <c r="L8849" s="31">
        <f t="shared" si="8232"/>
        <v>467900</v>
      </c>
      <c r="M8849" s="31">
        <f t="shared" ref="M8849" si="8238">SUM(M8850:M8851)</f>
        <v>162000</v>
      </c>
      <c r="N8849" s="31">
        <f t="shared" ref="N8849:O8849" si="8239">SUM(N8850:N8851)</f>
        <v>151700</v>
      </c>
      <c r="O8849" s="31">
        <f t="shared" si="8239"/>
        <v>154200</v>
      </c>
      <c r="P8849" s="31">
        <f t="shared" si="8235"/>
        <v>1412596</v>
      </c>
      <c r="Q8849" s="31">
        <f t="shared" si="8236"/>
        <v>74.879035506948298</v>
      </c>
      <c r="R8849" s="94"/>
      <c r="S8849" s="94"/>
      <c r="T8849" s="94"/>
      <c r="U8849" s="94"/>
      <c r="V8849" s="94"/>
      <c r="W8849" s="94"/>
      <c r="X8849" s="94"/>
      <c r="Y8849" s="94"/>
    </row>
    <row r="8850" spans="1:25" ht="15" customHeight="1" x14ac:dyDescent="0.25">
      <c r="A8850" s="64" t="s">
        <v>3099</v>
      </c>
      <c r="B8850" s="64" t="s">
        <v>3</v>
      </c>
      <c r="C8850" s="64" t="s">
        <v>13</v>
      </c>
      <c r="D8850" s="64" t="s">
        <v>3101</v>
      </c>
      <c r="E8850" s="20" t="s">
        <v>19</v>
      </c>
      <c r="F8850" s="64"/>
      <c r="G8850" s="53" t="s">
        <v>3102</v>
      </c>
      <c r="H8850" s="53" t="s">
        <v>18</v>
      </c>
      <c r="I8850" s="26">
        <v>1597450</v>
      </c>
      <c r="J8850" s="26">
        <v>1597450</v>
      </c>
      <c r="K8850" s="26">
        <v>780000</v>
      </c>
      <c r="L8850" s="26">
        <f t="shared" si="8232"/>
        <v>390000</v>
      </c>
      <c r="M8850" s="26">
        <v>130000</v>
      </c>
      <c r="N8850" s="26">
        <v>130000</v>
      </c>
      <c r="O8850" s="26">
        <v>130000</v>
      </c>
      <c r="P8850" s="26">
        <f t="shared" si="8235"/>
        <v>1170000</v>
      </c>
      <c r="Q8850" s="26">
        <f t="shared" si="8236"/>
        <v>73.241729005602679</v>
      </c>
      <c r="R8850" s="90"/>
      <c r="S8850" s="90"/>
      <c r="T8850" s="90"/>
      <c r="U8850" s="90"/>
      <c r="V8850" s="90"/>
      <c r="W8850" s="90"/>
      <c r="X8850" s="90"/>
      <c r="Y8850" s="90"/>
    </row>
    <row r="8851" spans="1:25" ht="15" customHeight="1" x14ac:dyDescent="0.25">
      <c r="A8851" s="63" t="s">
        <v>3099</v>
      </c>
      <c r="B8851" s="63" t="s">
        <v>3</v>
      </c>
      <c r="C8851" s="63" t="s">
        <v>13</v>
      </c>
      <c r="D8851" s="63" t="s">
        <v>3101</v>
      </c>
      <c r="E8851" s="63" t="s">
        <v>21</v>
      </c>
      <c r="F8851" s="64" t="s">
        <v>1</v>
      </c>
      <c r="G8851" s="53" t="s">
        <v>1</v>
      </c>
      <c r="H8851" s="65" t="s">
        <v>22</v>
      </c>
      <c r="I8851" s="31">
        <f t="shared" ref="I8851:K8851" si="8240">SUM(I8852:I8856)</f>
        <v>289054</v>
      </c>
      <c r="J8851" s="31">
        <f t="shared" si="8240"/>
        <v>289054</v>
      </c>
      <c r="K8851" s="31">
        <f t="shared" si="8240"/>
        <v>164696</v>
      </c>
      <c r="L8851" s="31">
        <f t="shared" si="8232"/>
        <v>77900</v>
      </c>
      <c r="M8851" s="31">
        <f t="shared" ref="M8851" si="8241">SUM(M8852:M8856)</f>
        <v>32000</v>
      </c>
      <c r="N8851" s="31">
        <f t="shared" ref="N8851:O8851" si="8242">SUM(N8852:N8856)</f>
        <v>21700</v>
      </c>
      <c r="O8851" s="31">
        <f t="shared" si="8242"/>
        <v>24200</v>
      </c>
      <c r="P8851" s="31">
        <f t="shared" si="8235"/>
        <v>242596</v>
      </c>
      <c r="Q8851" s="31">
        <f t="shared" si="8236"/>
        <v>83.927570626941687</v>
      </c>
      <c r="R8851" s="94"/>
      <c r="S8851" s="94"/>
      <c r="T8851" s="94"/>
      <c r="U8851" s="94"/>
      <c r="V8851" s="94"/>
      <c r="W8851" s="94"/>
      <c r="X8851" s="94"/>
      <c r="Y8851" s="94"/>
    </row>
    <row r="8852" spans="1:25" ht="15" customHeight="1" x14ac:dyDescent="0.25">
      <c r="A8852" s="64" t="s">
        <v>3099</v>
      </c>
      <c r="B8852" s="64" t="s">
        <v>3</v>
      </c>
      <c r="C8852" s="64" t="s">
        <v>13</v>
      </c>
      <c r="D8852" s="64" t="s">
        <v>3101</v>
      </c>
      <c r="E8852" s="20" t="s">
        <v>23</v>
      </c>
      <c r="F8852" s="64" t="s">
        <v>3103</v>
      </c>
      <c r="G8852" s="53" t="s">
        <v>3102</v>
      </c>
      <c r="H8852" s="53" t="s">
        <v>85</v>
      </c>
      <c r="I8852" s="26">
        <v>51000</v>
      </c>
      <c r="J8852" s="26">
        <v>51000</v>
      </c>
      <c r="K8852" s="26">
        <v>25900</v>
      </c>
      <c r="L8852" s="26">
        <f t="shared" si="8232"/>
        <v>12600</v>
      </c>
      <c r="M8852" s="26">
        <v>4200</v>
      </c>
      <c r="N8852" s="26">
        <v>4200</v>
      </c>
      <c r="O8852" s="26">
        <v>4200</v>
      </c>
      <c r="P8852" s="26">
        <f t="shared" si="8235"/>
        <v>38500</v>
      </c>
      <c r="Q8852" s="26">
        <f t="shared" si="8236"/>
        <v>75.490196078431367</v>
      </c>
      <c r="R8852" s="90"/>
      <c r="S8852" s="90"/>
      <c r="T8852" s="90"/>
      <c r="U8852" s="90"/>
      <c r="V8852" s="90"/>
      <c r="W8852" s="90"/>
      <c r="X8852" s="90"/>
      <c r="Y8852" s="90"/>
    </row>
    <row r="8853" spans="1:25" ht="15" customHeight="1" x14ac:dyDescent="0.25">
      <c r="A8853" s="64" t="s">
        <v>3099</v>
      </c>
      <c r="B8853" s="64" t="s">
        <v>3</v>
      </c>
      <c r="C8853" s="64" t="s">
        <v>13</v>
      </c>
      <c r="D8853" s="64" t="s">
        <v>3101</v>
      </c>
      <c r="E8853" s="20" t="s">
        <v>23</v>
      </c>
      <c r="F8853" s="64" t="s">
        <v>3104</v>
      </c>
      <c r="G8853" s="53" t="s">
        <v>3102</v>
      </c>
      <c r="H8853" s="53" t="s">
        <v>25</v>
      </c>
      <c r="I8853" s="26">
        <v>135000</v>
      </c>
      <c r="J8853" s="26">
        <v>135000</v>
      </c>
      <c r="K8853" s="26">
        <v>74000</v>
      </c>
      <c r="L8853" s="26">
        <f t="shared" si="8232"/>
        <v>36000</v>
      </c>
      <c r="M8853" s="26">
        <v>12000</v>
      </c>
      <c r="N8853" s="26">
        <v>12000</v>
      </c>
      <c r="O8853" s="26">
        <v>12000</v>
      </c>
      <c r="P8853" s="26">
        <f t="shared" si="8235"/>
        <v>110000</v>
      </c>
      <c r="Q8853" s="26">
        <f t="shared" si="8236"/>
        <v>81.481481481481481</v>
      </c>
      <c r="R8853" s="90"/>
      <c r="S8853" s="90"/>
      <c r="T8853" s="90"/>
      <c r="U8853" s="90"/>
      <c r="V8853" s="90"/>
      <c r="W8853" s="90"/>
      <c r="X8853" s="90"/>
      <c r="Y8853" s="90"/>
    </row>
    <row r="8854" spans="1:25" ht="15" customHeight="1" x14ac:dyDescent="0.25">
      <c r="A8854" s="64" t="s">
        <v>3099</v>
      </c>
      <c r="B8854" s="64" t="s">
        <v>3</v>
      </c>
      <c r="C8854" s="64" t="s">
        <v>13</v>
      </c>
      <c r="D8854" s="64" t="s">
        <v>3101</v>
      </c>
      <c r="E8854" s="20" t="s">
        <v>23</v>
      </c>
      <c r="F8854" s="64" t="s">
        <v>3105</v>
      </c>
      <c r="G8854" s="53" t="s">
        <v>3102</v>
      </c>
      <c r="H8854" s="53" t="s">
        <v>27</v>
      </c>
      <c r="I8854" s="26">
        <v>28854</v>
      </c>
      <c r="J8854" s="26">
        <v>28854</v>
      </c>
      <c r="K8854" s="26">
        <v>28396</v>
      </c>
      <c r="L8854" s="26">
        <f t="shared" si="8232"/>
        <v>0</v>
      </c>
      <c r="M8854" s="26"/>
      <c r="N8854" s="26"/>
      <c r="O8854" s="26"/>
      <c r="P8854" s="26">
        <f t="shared" si="8235"/>
        <v>28396</v>
      </c>
      <c r="Q8854" s="26">
        <f t="shared" si="8236"/>
        <v>98.412698412698404</v>
      </c>
      <c r="R8854" s="90"/>
      <c r="S8854" s="90"/>
      <c r="T8854" s="90"/>
      <c r="U8854" s="90"/>
      <c r="V8854" s="90"/>
      <c r="W8854" s="90"/>
      <c r="X8854" s="90"/>
      <c r="Y8854" s="90"/>
    </row>
    <row r="8855" spans="1:25" ht="15" customHeight="1" x14ac:dyDescent="0.25">
      <c r="A8855" s="64" t="s">
        <v>3099</v>
      </c>
      <c r="B8855" s="64" t="s">
        <v>3</v>
      </c>
      <c r="C8855" s="64" t="s">
        <v>13</v>
      </c>
      <c r="D8855" s="64" t="s">
        <v>3101</v>
      </c>
      <c r="E8855" s="20" t="s">
        <v>23</v>
      </c>
      <c r="F8855" s="64" t="s">
        <v>3106</v>
      </c>
      <c r="G8855" s="53" t="s">
        <v>3102</v>
      </c>
      <c r="H8855" s="53" t="s">
        <v>89</v>
      </c>
      <c r="I8855" s="26">
        <v>43000</v>
      </c>
      <c r="J8855" s="26">
        <v>43000</v>
      </c>
      <c r="K8855" s="26">
        <v>11000</v>
      </c>
      <c r="L8855" s="26">
        <f t="shared" si="8232"/>
        <v>23500</v>
      </c>
      <c r="M8855" s="26">
        <v>10000</v>
      </c>
      <c r="N8855" s="26">
        <v>5500</v>
      </c>
      <c r="O8855" s="26">
        <v>8000</v>
      </c>
      <c r="P8855" s="26">
        <f t="shared" si="8235"/>
        <v>34500</v>
      </c>
      <c r="Q8855" s="26">
        <f t="shared" si="8236"/>
        <v>80.232558139534888</v>
      </c>
      <c r="R8855" s="90"/>
      <c r="S8855" s="90"/>
      <c r="T8855" s="90"/>
      <c r="U8855" s="90"/>
      <c r="V8855" s="90"/>
      <c r="W8855" s="90"/>
      <c r="X8855" s="90"/>
      <c r="Y8855" s="90"/>
    </row>
    <row r="8856" spans="1:25" ht="15" customHeight="1" x14ac:dyDescent="0.25">
      <c r="A8856" s="64" t="s">
        <v>3099</v>
      </c>
      <c r="B8856" s="64" t="s">
        <v>3</v>
      </c>
      <c r="C8856" s="64" t="s">
        <v>13</v>
      </c>
      <c r="D8856" s="64" t="s">
        <v>3101</v>
      </c>
      <c r="E8856" s="20" t="s">
        <v>23</v>
      </c>
      <c r="F8856" s="64" t="s">
        <v>3107</v>
      </c>
      <c r="G8856" s="53" t="s">
        <v>3102</v>
      </c>
      <c r="H8856" s="53" t="s">
        <v>29</v>
      </c>
      <c r="I8856" s="26">
        <v>31200</v>
      </c>
      <c r="J8856" s="26">
        <v>31200</v>
      </c>
      <c r="K8856" s="26">
        <v>25400</v>
      </c>
      <c r="L8856" s="26">
        <f t="shared" si="8232"/>
        <v>5800</v>
      </c>
      <c r="M8856" s="26">
        <v>5800</v>
      </c>
      <c r="N8856" s="26">
        <v>0</v>
      </c>
      <c r="O8856" s="26">
        <v>0</v>
      </c>
      <c r="P8856" s="26">
        <f t="shared" si="8235"/>
        <v>31200</v>
      </c>
      <c r="Q8856" s="26">
        <f t="shared" si="8236"/>
        <v>100</v>
      </c>
      <c r="R8856" s="90"/>
      <c r="S8856" s="90"/>
      <c r="T8856" s="90"/>
      <c r="U8856" s="90"/>
      <c r="V8856" s="90"/>
      <c r="W8856" s="90"/>
      <c r="X8856" s="90"/>
      <c r="Y8856" s="90"/>
    </row>
    <row r="8857" spans="1:25" ht="15" customHeight="1" x14ac:dyDescent="0.25">
      <c r="A8857" s="63" t="s">
        <v>3099</v>
      </c>
      <c r="B8857" s="63" t="s">
        <v>3</v>
      </c>
      <c r="C8857" s="63" t="s">
        <v>13</v>
      </c>
      <c r="D8857" s="63" t="s">
        <v>3101</v>
      </c>
      <c r="E8857" s="65" t="s">
        <v>30</v>
      </c>
      <c r="F8857" s="65" t="s">
        <v>1</v>
      </c>
      <c r="G8857" s="65" t="s">
        <v>1</v>
      </c>
      <c r="H8857" s="65" t="s">
        <v>31</v>
      </c>
      <c r="I8857" s="31">
        <f t="shared" ref="I8857:K8857" si="8243">SUM(I8858)</f>
        <v>167732</v>
      </c>
      <c r="J8857" s="31">
        <f t="shared" si="8243"/>
        <v>167732</v>
      </c>
      <c r="K8857" s="31">
        <f t="shared" si="8243"/>
        <v>87000</v>
      </c>
      <c r="L8857" s="31">
        <f t="shared" si="8232"/>
        <v>39000</v>
      </c>
      <c r="M8857" s="31">
        <f t="shared" ref="M8857" si="8244">SUM(M8858)</f>
        <v>13000</v>
      </c>
      <c r="N8857" s="31">
        <f t="shared" ref="N8857:O8857" si="8245">SUM(N8858)</f>
        <v>13000</v>
      </c>
      <c r="O8857" s="31">
        <f t="shared" si="8245"/>
        <v>13000</v>
      </c>
      <c r="P8857" s="31">
        <f t="shared" si="8235"/>
        <v>126000</v>
      </c>
      <c r="Q8857" s="31">
        <f t="shared" si="8236"/>
        <v>75.119834020938157</v>
      </c>
      <c r="R8857" s="94"/>
      <c r="S8857" s="94"/>
      <c r="T8857" s="94"/>
      <c r="U8857" s="94"/>
      <c r="V8857" s="94"/>
      <c r="W8857" s="94"/>
      <c r="X8857" s="94"/>
      <c r="Y8857" s="94"/>
    </row>
    <row r="8858" spans="1:25" ht="15" customHeight="1" x14ac:dyDescent="0.25">
      <c r="A8858" s="64" t="s">
        <v>3099</v>
      </c>
      <c r="B8858" s="64" t="s">
        <v>3</v>
      </c>
      <c r="C8858" s="64" t="s">
        <v>13</v>
      </c>
      <c r="D8858" s="64" t="s">
        <v>3101</v>
      </c>
      <c r="E8858" s="20" t="s">
        <v>33</v>
      </c>
      <c r="F8858" s="64"/>
      <c r="G8858" s="53" t="s">
        <v>3102</v>
      </c>
      <c r="H8858" s="53" t="s">
        <v>32</v>
      </c>
      <c r="I8858" s="26">
        <v>167732</v>
      </c>
      <c r="J8858" s="26">
        <v>167732</v>
      </c>
      <c r="K8858" s="26">
        <v>87000</v>
      </c>
      <c r="L8858" s="26">
        <f t="shared" si="8232"/>
        <v>39000</v>
      </c>
      <c r="M8858" s="26">
        <v>13000</v>
      </c>
      <c r="N8858" s="26">
        <v>13000</v>
      </c>
      <c r="O8858" s="26">
        <v>13000</v>
      </c>
      <c r="P8858" s="26">
        <f t="shared" si="8235"/>
        <v>126000</v>
      </c>
      <c r="Q8858" s="26">
        <f t="shared" si="8236"/>
        <v>75.119834020938157</v>
      </c>
      <c r="R8858" s="90"/>
      <c r="S8858" s="90"/>
      <c r="T8858" s="90"/>
      <c r="U8858" s="90"/>
      <c r="V8858" s="90"/>
      <c r="W8858" s="90"/>
      <c r="X8858" s="90"/>
      <c r="Y8858" s="90"/>
    </row>
    <row r="8859" spans="1:25" ht="15" customHeight="1" x14ac:dyDescent="0.25">
      <c r="A8859" s="63" t="s">
        <v>3099</v>
      </c>
      <c r="B8859" s="63" t="s">
        <v>3</v>
      </c>
      <c r="C8859" s="63" t="s">
        <v>13</v>
      </c>
      <c r="D8859" s="63" t="s">
        <v>3101</v>
      </c>
      <c r="E8859" s="65" t="s">
        <v>34</v>
      </c>
      <c r="F8859" s="65" t="s">
        <v>1</v>
      </c>
      <c r="G8859" s="65" t="s">
        <v>1</v>
      </c>
      <c r="H8859" s="65" t="s">
        <v>35</v>
      </c>
      <c r="I8859" s="31">
        <f t="shared" ref="I8859:K8859" si="8246">SUM(I8860,I8861,I8864,I8867,I8868,I8869,I8870,I8873,I8879)</f>
        <v>1218255</v>
      </c>
      <c r="J8859" s="31">
        <f t="shared" si="8246"/>
        <v>332555</v>
      </c>
      <c r="K8859" s="31">
        <f t="shared" si="8246"/>
        <v>444400</v>
      </c>
      <c r="L8859" s="31">
        <f t="shared" si="8232"/>
        <v>59400</v>
      </c>
      <c r="M8859" s="31">
        <f t="shared" ref="M8859" si="8247">SUM(M8860,M8861,M8864,M8867,M8868,M8869,M8870,M8873,M8879)</f>
        <v>21800</v>
      </c>
      <c r="N8859" s="31">
        <f t="shared" ref="N8859:O8859" si="8248">SUM(N8860,N8861,N8864,N8867,N8868,N8869,N8870,N8873,N8879)</f>
        <v>18800</v>
      </c>
      <c r="O8859" s="31">
        <f t="shared" si="8248"/>
        <v>18800</v>
      </c>
      <c r="P8859" s="31">
        <f t="shared" si="8235"/>
        <v>503800</v>
      </c>
      <c r="Q8859" s="31">
        <f t="shared" ref="Q8859" si="8249">IF(I8859=0,"-",P8859/I8859*100)</f>
        <v>41.354232077849055</v>
      </c>
      <c r="R8859" s="94"/>
      <c r="S8859" s="94"/>
      <c r="T8859" s="94"/>
      <c r="U8859" s="94"/>
      <c r="V8859" s="94"/>
      <c r="W8859" s="94"/>
      <c r="X8859" s="94"/>
      <c r="Y8859" s="94"/>
    </row>
    <row r="8860" spans="1:25" ht="15" customHeight="1" x14ac:dyDescent="0.25">
      <c r="A8860" s="64" t="s">
        <v>3099</v>
      </c>
      <c r="B8860" s="64" t="s">
        <v>3</v>
      </c>
      <c r="C8860" s="64" t="s">
        <v>13</v>
      </c>
      <c r="D8860" s="64" t="s">
        <v>3101</v>
      </c>
      <c r="E8860" s="20" t="s">
        <v>38</v>
      </c>
      <c r="F8860" s="64"/>
      <c r="G8860" s="53" t="s">
        <v>3102</v>
      </c>
      <c r="H8860" s="53" t="s">
        <v>37</v>
      </c>
      <c r="I8860" s="26">
        <v>16000</v>
      </c>
      <c r="J8860" s="26">
        <v>16000</v>
      </c>
      <c r="K8860" s="26">
        <v>16000</v>
      </c>
      <c r="L8860" s="26">
        <f t="shared" si="8232"/>
        <v>0</v>
      </c>
      <c r="M8860" s="26">
        <v>0</v>
      </c>
      <c r="N8860" s="26">
        <v>0</v>
      </c>
      <c r="O8860" s="26">
        <v>0</v>
      </c>
      <c r="P8860" s="26">
        <f t="shared" si="8235"/>
        <v>16000</v>
      </c>
      <c r="Q8860" s="26">
        <f t="shared" si="8236"/>
        <v>100</v>
      </c>
      <c r="R8860" s="90"/>
      <c r="S8860" s="90"/>
      <c r="T8860" s="90"/>
      <c r="U8860" s="90"/>
      <c r="V8860" s="90"/>
      <c r="W8860" s="90"/>
      <c r="X8860" s="90"/>
      <c r="Y8860" s="90"/>
    </row>
    <row r="8861" spans="1:25" ht="15" customHeight="1" x14ac:dyDescent="0.25">
      <c r="A8861" s="63" t="s">
        <v>3099</v>
      </c>
      <c r="B8861" s="63" t="s">
        <v>3</v>
      </c>
      <c r="C8861" s="63" t="s">
        <v>13</v>
      </c>
      <c r="D8861" s="63" t="s">
        <v>3101</v>
      </c>
      <c r="E8861" s="63" t="s">
        <v>296</v>
      </c>
      <c r="F8861" s="64" t="s">
        <v>1</v>
      </c>
      <c r="G8861" s="53" t="s">
        <v>1</v>
      </c>
      <c r="H8861" s="65" t="s">
        <v>297</v>
      </c>
      <c r="I8861" s="31">
        <f t="shared" ref="I8861:K8861" si="8250">SUM(I8862:I8863)</f>
        <v>101100</v>
      </c>
      <c r="J8861" s="31">
        <f t="shared" si="8250"/>
        <v>51000</v>
      </c>
      <c r="K8861" s="31">
        <f t="shared" si="8250"/>
        <v>78000</v>
      </c>
      <c r="L8861" s="31">
        <f t="shared" si="8232"/>
        <v>12000</v>
      </c>
      <c r="M8861" s="31">
        <f t="shared" ref="M8861" si="8251">SUM(M8862:M8863)</f>
        <v>4000</v>
      </c>
      <c r="N8861" s="31">
        <f t="shared" ref="N8861:O8861" si="8252">SUM(N8862:N8863)</f>
        <v>4000</v>
      </c>
      <c r="O8861" s="31">
        <f t="shared" si="8252"/>
        <v>4000</v>
      </c>
      <c r="P8861" s="31">
        <f t="shared" si="8235"/>
        <v>90000</v>
      </c>
      <c r="Q8861" s="31">
        <f t="shared" ref="Q8861" si="8253">IF(I8861=0,"-",P8861/I8861*100)</f>
        <v>89.020771513353111</v>
      </c>
      <c r="R8861" s="94"/>
      <c r="S8861" s="94"/>
      <c r="T8861" s="94"/>
      <c r="U8861" s="94"/>
      <c r="V8861" s="94"/>
      <c r="W8861" s="94"/>
      <c r="X8861" s="94"/>
      <c r="Y8861" s="94"/>
    </row>
    <row r="8862" spans="1:25" ht="15" customHeight="1" x14ac:dyDescent="0.25">
      <c r="A8862" s="64" t="s">
        <v>3099</v>
      </c>
      <c r="B8862" s="64" t="s">
        <v>3</v>
      </c>
      <c r="C8862" s="64" t="s">
        <v>13</v>
      </c>
      <c r="D8862" s="64" t="s">
        <v>3101</v>
      </c>
      <c r="E8862" s="20" t="s">
        <v>298</v>
      </c>
      <c r="F8862" s="64"/>
      <c r="G8862" s="53" t="s">
        <v>3102</v>
      </c>
      <c r="H8862" s="53" t="s">
        <v>297</v>
      </c>
      <c r="I8862" s="26">
        <v>51000</v>
      </c>
      <c r="J8862" s="26">
        <v>51000</v>
      </c>
      <c r="K8862" s="26">
        <v>28000</v>
      </c>
      <c r="L8862" s="26">
        <f t="shared" si="8232"/>
        <v>12000</v>
      </c>
      <c r="M8862" s="26">
        <v>4000</v>
      </c>
      <c r="N8862" s="26">
        <v>4000</v>
      </c>
      <c r="O8862" s="26">
        <v>4000</v>
      </c>
      <c r="P8862" s="26">
        <f t="shared" si="8235"/>
        <v>40000</v>
      </c>
      <c r="Q8862" s="26">
        <f t="shared" si="8236"/>
        <v>78.431372549019613</v>
      </c>
      <c r="R8862" s="90"/>
      <c r="S8862" s="90"/>
      <c r="T8862" s="90"/>
      <c r="U8862" s="90"/>
      <c r="V8862" s="90"/>
      <c r="W8862" s="90"/>
      <c r="X8862" s="90"/>
      <c r="Y8862" s="90"/>
    </row>
    <row r="8863" spans="1:25" s="15" customFormat="1" ht="22.5" customHeight="1" x14ac:dyDescent="0.25">
      <c r="A8863" s="79" t="s">
        <v>3099</v>
      </c>
      <c r="B8863" s="79" t="s">
        <v>3</v>
      </c>
      <c r="C8863" s="79" t="s">
        <v>13</v>
      </c>
      <c r="D8863" s="79" t="s">
        <v>3101</v>
      </c>
      <c r="E8863" s="80" t="s">
        <v>298</v>
      </c>
      <c r="F8863" s="79" t="s">
        <v>3108</v>
      </c>
      <c r="G8863" s="81" t="s">
        <v>3102</v>
      </c>
      <c r="H8863" s="81" t="s">
        <v>3743</v>
      </c>
      <c r="I8863" s="36">
        <v>50100</v>
      </c>
      <c r="J8863" s="36">
        <v>0</v>
      </c>
      <c r="K8863" s="36">
        <v>50000</v>
      </c>
      <c r="L8863" s="36">
        <f t="shared" si="8232"/>
        <v>0</v>
      </c>
      <c r="M8863" s="36"/>
      <c r="N8863" s="36"/>
      <c r="O8863" s="36"/>
      <c r="P8863" s="36">
        <f t="shared" si="8235"/>
        <v>50000</v>
      </c>
      <c r="Q8863" s="36">
        <f t="shared" ref="Q8863:Q8864" si="8254">IF(I8863=0,"-",P8863/I8863*100)</f>
        <v>99.800399201596804</v>
      </c>
      <c r="R8863" s="96"/>
      <c r="S8863" s="96"/>
      <c r="T8863" s="96"/>
      <c r="U8863" s="96"/>
      <c r="V8863" s="96"/>
      <c r="W8863" s="96"/>
      <c r="X8863" s="96"/>
      <c r="Y8863" s="96"/>
    </row>
    <row r="8864" spans="1:25" ht="15" customHeight="1" x14ac:dyDescent="0.25">
      <c r="A8864" s="63" t="s">
        <v>3099</v>
      </c>
      <c r="B8864" s="63" t="s">
        <v>3</v>
      </c>
      <c r="C8864" s="63" t="s">
        <v>13</v>
      </c>
      <c r="D8864" s="63" t="s">
        <v>3101</v>
      </c>
      <c r="E8864" s="63" t="s">
        <v>299</v>
      </c>
      <c r="F8864" s="64" t="s">
        <v>1</v>
      </c>
      <c r="G8864" s="53" t="s">
        <v>1</v>
      </c>
      <c r="H8864" s="65" t="s">
        <v>300</v>
      </c>
      <c r="I8864" s="31">
        <f t="shared" ref="I8864:K8864" si="8255">SUM(I8865:I8866)</f>
        <v>44100</v>
      </c>
      <c r="J8864" s="31">
        <f t="shared" si="8255"/>
        <v>34000</v>
      </c>
      <c r="K8864" s="31">
        <f t="shared" si="8255"/>
        <v>32000</v>
      </c>
      <c r="L8864" s="31">
        <f t="shared" si="8232"/>
        <v>6000</v>
      </c>
      <c r="M8864" s="31">
        <f t="shared" ref="M8864" si="8256">SUM(M8865:M8866)</f>
        <v>2000</v>
      </c>
      <c r="N8864" s="31">
        <f t="shared" ref="N8864:O8864" si="8257">SUM(N8865:N8866)</f>
        <v>2000</v>
      </c>
      <c r="O8864" s="31">
        <f t="shared" si="8257"/>
        <v>2000</v>
      </c>
      <c r="P8864" s="31">
        <f t="shared" si="8235"/>
        <v>38000</v>
      </c>
      <c r="Q8864" s="31">
        <f t="shared" si="8254"/>
        <v>86.167800453514744</v>
      </c>
      <c r="R8864" s="94"/>
      <c r="S8864" s="94"/>
      <c r="T8864" s="94"/>
      <c r="U8864" s="94"/>
      <c r="V8864" s="94"/>
      <c r="W8864" s="94"/>
      <c r="X8864" s="94"/>
      <c r="Y8864" s="94"/>
    </row>
    <row r="8865" spans="1:25" ht="15" customHeight="1" x14ac:dyDescent="0.25">
      <c r="A8865" s="64" t="s">
        <v>3099</v>
      </c>
      <c r="B8865" s="64" t="s">
        <v>3</v>
      </c>
      <c r="C8865" s="64" t="s">
        <v>13</v>
      </c>
      <c r="D8865" s="64" t="s">
        <v>3101</v>
      </c>
      <c r="E8865" s="20" t="s">
        <v>301</v>
      </c>
      <c r="F8865" s="64"/>
      <c r="G8865" s="53" t="s">
        <v>3102</v>
      </c>
      <c r="H8865" s="53" t="s">
        <v>300</v>
      </c>
      <c r="I8865" s="26">
        <v>34000</v>
      </c>
      <c r="J8865" s="26">
        <v>34000</v>
      </c>
      <c r="K8865" s="26">
        <v>22000</v>
      </c>
      <c r="L8865" s="26">
        <f t="shared" si="8232"/>
        <v>6000</v>
      </c>
      <c r="M8865" s="26">
        <v>2000</v>
      </c>
      <c r="N8865" s="26">
        <v>2000</v>
      </c>
      <c r="O8865" s="26">
        <v>2000</v>
      </c>
      <c r="P8865" s="26">
        <f t="shared" si="8235"/>
        <v>28000</v>
      </c>
      <c r="Q8865" s="26">
        <f t="shared" si="8236"/>
        <v>82.35294117647058</v>
      </c>
      <c r="R8865" s="90"/>
      <c r="S8865" s="90"/>
      <c r="T8865" s="90"/>
      <c r="U8865" s="90"/>
      <c r="V8865" s="90"/>
      <c r="W8865" s="90"/>
      <c r="X8865" s="90"/>
      <c r="Y8865" s="90"/>
    </row>
    <row r="8866" spans="1:25" s="15" customFormat="1" ht="25.5" customHeight="1" x14ac:dyDescent="0.25">
      <c r="A8866" s="79" t="s">
        <v>3099</v>
      </c>
      <c r="B8866" s="79" t="s">
        <v>3</v>
      </c>
      <c r="C8866" s="79" t="s">
        <v>13</v>
      </c>
      <c r="D8866" s="79" t="s">
        <v>3101</v>
      </c>
      <c r="E8866" s="80" t="s">
        <v>301</v>
      </c>
      <c r="F8866" s="79" t="s">
        <v>3109</v>
      </c>
      <c r="G8866" s="81" t="s">
        <v>3102</v>
      </c>
      <c r="H8866" s="81" t="s">
        <v>3744</v>
      </c>
      <c r="I8866" s="36">
        <v>10100</v>
      </c>
      <c r="J8866" s="36">
        <v>0</v>
      </c>
      <c r="K8866" s="36">
        <v>10000</v>
      </c>
      <c r="L8866" s="36">
        <f t="shared" si="8232"/>
        <v>0</v>
      </c>
      <c r="M8866" s="36"/>
      <c r="N8866" s="36"/>
      <c r="O8866" s="36"/>
      <c r="P8866" s="36">
        <f t="shared" si="8235"/>
        <v>10000</v>
      </c>
      <c r="Q8866" s="36">
        <f t="shared" ref="Q8866" si="8258">IF(I8866=0,"-",P8866/I8866*100)</f>
        <v>99.009900990099013</v>
      </c>
      <c r="R8866" s="96"/>
      <c r="S8866" s="96"/>
      <c r="T8866" s="96"/>
      <c r="U8866" s="96"/>
      <c r="V8866" s="96"/>
      <c r="W8866" s="96"/>
      <c r="X8866" s="96"/>
      <c r="Y8866" s="96"/>
    </row>
    <row r="8867" spans="1:25" ht="15" customHeight="1" x14ac:dyDescent="0.25">
      <c r="A8867" s="64" t="s">
        <v>3099</v>
      </c>
      <c r="B8867" s="64" t="s">
        <v>3</v>
      </c>
      <c r="C8867" s="64" t="s">
        <v>13</v>
      </c>
      <c r="D8867" s="64" t="s">
        <v>3101</v>
      </c>
      <c r="E8867" s="20" t="s">
        <v>218</v>
      </c>
      <c r="F8867" s="64"/>
      <c r="G8867" s="53" t="s">
        <v>3102</v>
      </c>
      <c r="H8867" s="53" t="s">
        <v>217</v>
      </c>
      <c r="I8867" s="26">
        <v>35851</v>
      </c>
      <c r="J8867" s="26">
        <v>35851</v>
      </c>
      <c r="K8867" s="26">
        <v>13000</v>
      </c>
      <c r="L8867" s="26">
        <f t="shared" si="8232"/>
        <v>9000</v>
      </c>
      <c r="M8867" s="26">
        <v>3000</v>
      </c>
      <c r="N8867" s="26">
        <v>3000</v>
      </c>
      <c r="O8867" s="26">
        <v>3000</v>
      </c>
      <c r="P8867" s="26">
        <f t="shared" si="8235"/>
        <v>22000</v>
      </c>
      <c r="Q8867" s="26">
        <f t="shared" si="8236"/>
        <v>61.365094418565732</v>
      </c>
      <c r="R8867" s="90"/>
      <c r="S8867" s="90"/>
      <c r="T8867" s="90"/>
      <c r="U8867" s="90"/>
      <c r="V8867" s="90"/>
      <c r="W8867" s="90"/>
      <c r="X8867" s="90"/>
      <c r="Y8867" s="90"/>
    </row>
    <row r="8868" spans="1:25" ht="15" customHeight="1" x14ac:dyDescent="0.25">
      <c r="A8868" s="64" t="s">
        <v>3099</v>
      </c>
      <c r="B8868" s="64" t="s">
        <v>3</v>
      </c>
      <c r="C8868" s="64" t="s">
        <v>13</v>
      </c>
      <c r="D8868" s="64" t="s">
        <v>3101</v>
      </c>
      <c r="E8868" s="20" t="s">
        <v>303</v>
      </c>
      <c r="F8868" s="64"/>
      <c r="G8868" s="53" t="s">
        <v>3102</v>
      </c>
      <c r="H8868" s="53" t="s">
        <v>302</v>
      </c>
      <c r="I8868" s="26">
        <v>20000</v>
      </c>
      <c r="J8868" s="26">
        <v>20000</v>
      </c>
      <c r="K8868" s="26">
        <v>11100</v>
      </c>
      <c r="L8868" s="26">
        <f t="shared" si="8232"/>
        <v>7000</v>
      </c>
      <c r="M8868" s="26">
        <v>3000</v>
      </c>
      <c r="N8868" s="26">
        <v>2000</v>
      </c>
      <c r="O8868" s="26">
        <v>2000</v>
      </c>
      <c r="P8868" s="26">
        <f t="shared" si="8235"/>
        <v>18100</v>
      </c>
      <c r="Q8868" s="26">
        <f t="shared" si="8236"/>
        <v>90.5</v>
      </c>
      <c r="R8868" s="90"/>
      <c r="S8868" s="90"/>
      <c r="T8868" s="90"/>
      <c r="U8868" s="90"/>
      <c r="V8868" s="90"/>
      <c r="W8868" s="90"/>
      <c r="X8868" s="90"/>
      <c r="Y8868" s="90"/>
    </row>
    <row r="8869" spans="1:25" ht="15" customHeight="1" x14ac:dyDescent="0.25">
      <c r="A8869" s="64" t="s">
        <v>3099</v>
      </c>
      <c r="B8869" s="64" t="s">
        <v>3</v>
      </c>
      <c r="C8869" s="64" t="s">
        <v>13</v>
      </c>
      <c r="D8869" s="64" t="s">
        <v>3101</v>
      </c>
      <c r="E8869" s="20" t="s">
        <v>305</v>
      </c>
      <c r="F8869" s="64"/>
      <c r="G8869" s="53" t="s">
        <v>3102</v>
      </c>
      <c r="H8869" s="53" t="s">
        <v>304</v>
      </c>
      <c r="I8869" s="26">
        <v>13209</v>
      </c>
      <c r="J8869" s="26">
        <v>13209</v>
      </c>
      <c r="K8869" s="26">
        <v>3300</v>
      </c>
      <c r="L8869" s="26">
        <f t="shared" si="8232"/>
        <v>1800</v>
      </c>
      <c r="M8869" s="26">
        <v>600</v>
      </c>
      <c r="N8869" s="26">
        <v>600</v>
      </c>
      <c r="O8869" s="26">
        <v>600</v>
      </c>
      <c r="P8869" s="26">
        <f t="shared" si="8235"/>
        <v>5100</v>
      </c>
      <c r="Q8869" s="26">
        <f t="shared" si="8236"/>
        <v>38.610038610038607</v>
      </c>
      <c r="R8869" s="90"/>
      <c r="S8869" s="90"/>
      <c r="T8869" s="90"/>
      <c r="U8869" s="90"/>
      <c r="V8869" s="90"/>
      <c r="W8869" s="90"/>
      <c r="X8869" s="90"/>
      <c r="Y8869" s="90"/>
    </row>
    <row r="8870" spans="1:25" ht="15" customHeight="1" x14ac:dyDescent="0.25">
      <c r="A8870" s="63" t="s">
        <v>3099</v>
      </c>
      <c r="B8870" s="63" t="s">
        <v>3</v>
      </c>
      <c r="C8870" s="63" t="s">
        <v>13</v>
      </c>
      <c r="D8870" s="63" t="s">
        <v>3101</v>
      </c>
      <c r="E8870" s="63" t="s">
        <v>306</v>
      </c>
      <c r="F8870" s="64" t="s">
        <v>1</v>
      </c>
      <c r="G8870" s="53" t="s">
        <v>1</v>
      </c>
      <c r="H8870" s="65" t="s">
        <v>307</v>
      </c>
      <c r="I8870" s="31">
        <f t="shared" ref="I8870:K8870" si="8259">SUM(I8871:I8872)</f>
        <v>276813</v>
      </c>
      <c r="J8870" s="31">
        <f t="shared" si="8259"/>
        <v>36713</v>
      </c>
      <c r="K8870" s="31">
        <f t="shared" si="8259"/>
        <v>60000</v>
      </c>
      <c r="L8870" s="31">
        <f t="shared" si="8232"/>
        <v>13000</v>
      </c>
      <c r="M8870" s="31">
        <f t="shared" ref="M8870" si="8260">SUM(M8871:M8872)</f>
        <v>5000</v>
      </c>
      <c r="N8870" s="31">
        <f t="shared" ref="N8870:O8870" si="8261">SUM(N8871:N8872)</f>
        <v>4000</v>
      </c>
      <c r="O8870" s="31">
        <f t="shared" si="8261"/>
        <v>4000</v>
      </c>
      <c r="P8870" s="31">
        <f t="shared" si="8235"/>
        <v>73000</v>
      </c>
      <c r="Q8870" s="31">
        <f t="shared" ref="Q8870" si="8262">IF(I8870=0,"-",P8870/I8870*100)</f>
        <v>26.371593819654425</v>
      </c>
      <c r="R8870" s="94"/>
      <c r="S8870" s="94"/>
      <c r="T8870" s="94"/>
      <c r="U8870" s="94"/>
      <c r="V8870" s="94"/>
      <c r="W8870" s="94"/>
      <c r="X8870" s="94"/>
      <c r="Y8870" s="94"/>
    </row>
    <row r="8871" spans="1:25" ht="15" customHeight="1" x14ac:dyDescent="0.25">
      <c r="A8871" s="64" t="s">
        <v>3099</v>
      </c>
      <c r="B8871" s="64" t="s">
        <v>3</v>
      </c>
      <c r="C8871" s="64" t="s">
        <v>13</v>
      </c>
      <c r="D8871" s="64" t="s">
        <v>3101</v>
      </c>
      <c r="E8871" s="20" t="s">
        <v>308</v>
      </c>
      <c r="F8871" s="64"/>
      <c r="G8871" s="53" t="s">
        <v>3102</v>
      </c>
      <c r="H8871" s="53" t="s">
        <v>307</v>
      </c>
      <c r="I8871" s="26">
        <v>36713</v>
      </c>
      <c r="J8871" s="26">
        <v>36713</v>
      </c>
      <c r="K8871" s="26">
        <v>10000</v>
      </c>
      <c r="L8871" s="26">
        <f t="shared" si="8232"/>
        <v>13000</v>
      </c>
      <c r="M8871" s="26">
        <v>5000</v>
      </c>
      <c r="N8871" s="26">
        <v>4000</v>
      </c>
      <c r="O8871" s="26">
        <v>4000</v>
      </c>
      <c r="P8871" s="26">
        <f t="shared" si="8235"/>
        <v>23000</v>
      </c>
      <c r="Q8871" s="26">
        <f t="shared" si="8236"/>
        <v>62.648108299512437</v>
      </c>
      <c r="R8871" s="90"/>
      <c r="S8871" s="90"/>
      <c r="T8871" s="90"/>
      <c r="U8871" s="90"/>
      <c r="V8871" s="90"/>
      <c r="W8871" s="90"/>
      <c r="X8871" s="90"/>
      <c r="Y8871" s="90"/>
    </row>
    <row r="8872" spans="1:25" s="15" customFormat="1" ht="25.5" customHeight="1" x14ac:dyDescent="0.25">
      <c r="A8872" s="79" t="s">
        <v>3099</v>
      </c>
      <c r="B8872" s="79" t="s">
        <v>3</v>
      </c>
      <c r="C8872" s="79" t="s">
        <v>13</v>
      </c>
      <c r="D8872" s="79" t="s">
        <v>3101</v>
      </c>
      <c r="E8872" s="80" t="s">
        <v>308</v>
      </c>
      <c r="F8872" s="79" t="s">
        <v>3110</v>
      </c>
      <c r="G8872" s="81" t="s">
        <v>3102</v>
      </c>
      <c r="H8872" s="81" t="s">
        <v>3745</v>
      </c>
      <c r="I8872" s="36">
        <v>240100</v>
      </c>
      <c r="J8872" s="36">
        <v>0</v>
      </c>
      <c r="K8872" s="36">
        <v>50000</v>
      </c>
      <c r="L8872" s="36">
        <f t="shared" si="8232"/>
        <v>0</v>
      </c>
      <c r="M8872" s="36"/>
      <c r="N8872" s="36"/>
      <c r="O8872" s="36"/>
      <c r="P8872" s="36">
        <f t="shared" si="8235"/>
        <v>50000</v>
      </c>
      <c r="Q8872" s="36">
        <f t="shared" ref="Q8872:Q8873" si="8263">IF(I8872=0,"-",P8872/I8872*100)</f>
        <v>20.824656393169512</v>
      </c>
      <c r="R8872" s="96"/>
      <c r="S8872" s="96"/>
      <c r="T8872" s="96"/>
      <c r="U8872" s="96"/>
      <c r="V8872" s="96"/>
      <c r="W8872" s="96"/>
      <c r="X8872" s="96"/>
      <c r="Y8872" s="96"/>
    </row>
    <row r="8873" spans="1:25" ht="15" customHeight="1" x14ac:dyDescent="0.25">
      <c r="A8873" s="63" t="s">
        <v>3099</v>
      </c>
      <c r="B8873" s="63" t="s">
        <v>3</v>
      </c>
      <c r="C8873" s="63" t="s">
        <v>13</v>
      </c>
      <c r="D8873" s="63" t="s">
        <v>3101</v>
      </c>
      <c r="E8873" s="63" t="s">
        <v>309</v>
      </c>
      <c r="F8873" s="64" t="s">
        <v>1</v>
      </c>
      <c r="G8873" s="53" t="s">
        <v>1</v>
      </c>
      <c r="H8873" s="65" t="s">
        <v>310</v>
      </c>
      <c r="I8873" s="31">
        <f t="shared" ref="I8873:K8873" si="8264">SUM(I8874:I8878)</f>
        <v>13139</v>
      </c>
      <c r="J8873" s="31">
        <f t="shared" si="8264"/>
        <v>8739</v>
      </c>
      <c r="K8873" s="31">
        <f t="shared" si="8264"/>
        <v>7300</v>
      </c>
      <c r="L8873" s="31">
        <f t="shared" si="8232"/>
        <v>2400</v>
      </c>
      <c r="M8873" s="31">
        <f t="shared" ref="M8873" si="8265">SUM(M8874:M8878)</f>
        <v>800</v>
      </c>
      <c r="N8873" s="31">
        <f t="shared" ref="N8873:O8873" si="8266">SUM(N8874:N8878)</f>
        <v>800</v>
      </c>
      <c r="O8873" s="31">
        <f t="shared" si="8266"/>
        <v>800</v>
      </c>
      <c r="P8873" s="31">
        <f t="shared" si="8235"/>
        <v>9700</v>
      </c>
      <c r="Q8873" s="31">
        <f t="shared" si="8263"/>
        <v>73.826014156328483</v>
      </c>
      <c r="R8873" s="94"/>
      <c r="S8873" s="94"/>
      <c r="T8873" s="94"/>
      <c r="U8873" s="94"/>
      <c r="V8873" s="94"/>
      <c r="W8873" s="94"/>
      <c r="X8873" s="94"/>
      <c r="Y8873" s="94"/>
    </row>
    <row r="8874" spans="1:25" ht="15" customHeight="1" x14ac:dyDescent="0.25">
      <c r="A8874" s="64" t="s">
        <v>3099</v>
      </c>
      <c r="B8874" s="64" t="s">
        <v>3</v>
      </c>
      <c r="C8874" s="64" t="s">
        <v>13</v>
      </c>
      <c r="D8874" s="64" t="s">
        <v>3101</v>
      </c>
      <c r="E8874" s="20" t="s">
        <v>311</v>
      </c>
      <c r="F8874" s="64"/>
      <c r="G8874" s="53" t="s">
        <v>3102</v>
      </c>
      <c r="H8874" s="53" t="s">
        <v>310</v>
      </c>
      <c r="I8874" s="26">
        <v>8739</v>
      </c>
      <c r="J8874" s="26">
        <v>8739</v>
      </c>
      <c r="K8874" s="26">
        <v>3300</v>
      </c>
      <c r="L8874" s="26">
        <f t="shared" si="8232"/>
        <v>2400</v>
      </c>
      <c r="M8874" s="26">
        <v>800</v>
      </c>
      <c r="N8874" s="26">
        <v>800</v>
      </c>
      <c r="O8874" s="26">
        <v>800</v>
      </c>
      <c r="P8874" s="26">
        <f t="shared" si="8235"/>
        <v>5700</v>
      </c>
      <c r="Q8874" s="26">
        <f t="shared" si="8236"/>
        <v>65.224854102300029</v>
      </c>
      <c r="R8874" s="90"/>
      <c r="S8874" s="90"/>
      <c r="T8874" s="90"/>
      <c r="U8874" s="90"/>
      <c r="V8874" s="90"/>
      <c r="W8874" s="90"/>
      <c r="X8874" s="90"/>
      <c r="Y8874" s="90"/>
    </row>
    <row r="8875" spans="1:25" ht="22.5" customHeight="1" x14ac:dyDescent="0.25">
      <c r="A8875" s="64" t="s">
        <v>3099</v>
      </c>
      <c r="B8875" s="64" t="s">
        <v>3</v>
      </c>
      <c r="C8875" s="64" t="s">
        <v>13</v>
      </c>
      <c r="D8875" s="64" t="s">
        <v>3101</v>
      </c>
      <c r="E8875" s="20" t="s">
        <v>311</v>
      </c>
      <c r="F8875" s="64" t="s">
        <v>3111</v>
      </c>
      <c r="G8875" s="53" t="s">
        <v>3102</v>
      </c>
      <c r="H8875" s="53" t="s">
        <v>3112</v>
      </c>
      <c r="I8875" s="26">
        <v>4100</v>
      </c>
      <c r="J8875" s="26">
        <v>0</v>
      </c>
      <c r="K8875" s="26">
        <v>4000</v>
      </c>
      <c r="L8875" s="26">
        <f t="shared" si="8232"/>
        <v>0</v>
      </c>
      <c r="M8875" s="26"/>
      <c r="N8875" s="26"/>
      <c r="O8875" s="26"/>
      <c r="P8875" s="26">
        <f t="shared" si="8235"/>
        <v>4000</v>
      </c>
      <c r="Q8875" s="26" t="str">
        <f t="shared" si="8236"/>
        <v>-</v>
      </c>
      <c r="R8875" s="90"/>
      <c r="S8875" s="90"/>
      <c r="T8875" s="90"/>
      <c r="U8875" s="90"/>
      <c r="V8875" s="90"/>
      <c r="W8875" s="90"/>
      <c r="X8875" s="90"/>
      <c r="Y8875" s="90"/>
    </row>
    <row r="8876" spans="1:25" ht="15" customHeight="1" x14ac:dyDescent="0.25">
      <c r="A8876" s="64" t="s">
        <v>3099</v>
      </c>
      <c r="B8876" s="64" t="s">
        <v>3</v>
      </c>
      <c r="C8876" s="64" t="s">
        <v>13</v>
      </c>
      <c r="D8876" s="64" t="s">
        <v>3101</v>
      </c>
      <c r="E8876" s="20" t="s">
        <v>311</v>
      </c>
      <c r="F8876" s="64" t="s">
        <v>3113</v>
      </c>
      <c r="G8876" s="53" t="s">
        <v>3102</v>
      </c>
      <c r="H8876" s="53" t="s">
        <v>3114</v>
      </c>
      <c r="I8876" s="26">
        <v>100</v>
      </c>
      <c r="J8876" s="26">
        <v>0</v>
      </c>
      <c r="K8876" s="26">
        <v>0</v>
      </c>
      <c r="L8876" s="26">
        <f t="shared" si="8232"/>
        <v>0</v>
      </c>
      <c r="M8876" s="26"/>
      <c r="N8876" s="26"/>
      <c r="O8876" s="26"/>
      <c r="P8876" s="26">
        <f t="shared" si="8235"/>
        <v>0</v>
      </c>
      <c r="Q8876" s="26" t="str">
        <f t="shared" si="8236"/>
        <v>-</v>
      </c>
      <c r="R8876" s="90"/>
      <c r="S8876" s="90"/>
      <c r="T8876" s="90"/>
      <c r="U8876" s="90"/>
      <c r="V8876" s="90"/>
      <c r="W8876" s="90"/>
      <c r="X8876" s="90"/>
      <c r="Y8876" s="90"/>
    </row>
    <row r="8877" spans="1:25" ht="15" customHeight="1" x14ac:dyDescent="0.25">
      <c r="A8877" s="64" t="s">
        <v>3099</v>
      </c>
      <c r="B8877" s="64" t="s">
        <v>3</v>
      </c>
      <c r="C8877" s="64" t="s">
        <v>13</v>
      </c>
      <c r="D8877" s="64" t="s">
        <v>3101</v>
      </c>
      <c r="E8877" s="20" t="s">
        <v>311</v>
      </c>
      <c r="F8877" s="64" t="s">
        <v>3115</v>
      </c>
      <c r="G8877" s="53" t="s">
        <v>3102</v>
      </c>
      <c r="H8877" s="53" t="s">
        <v>3116</v>
      </c>
      <c r="I8877" s="26">
        <v>100</v>
      </c>
      <c r="J8877" s="26">
        <v>0</v>
      </c>
      <c r="K8877" s="26">
        <v>0</v>
      </c>
      <c r="L8877" s="26">
        <f t="shared" si="8232"/>
        <v>0</v>
      </c>
      <c r="M8877" s="26"/>
      <c r="N8877" s="26"/>
      <c r="O8877" s="26"/>
      <c r="P8877" s="26">
        <f t="shared" si="8235"/>
        <v>0</v>
      </c>
      <c r="Q8877" s="26" t="str">
        <f t="shared" si="8236"/>
        <v>-</v>
      </c>
      <c r="R8877" s="90"/>
      <c r="S8877" s="90"/>
      <c r="T8877" s="90"/>
      <c r="U8877" s="90"/>
      <c r="V8877" s="90"/>
      <c r="W8877" s="90"/>
      <c r="X8877" s="90"/>
      <c r="Y8877" s="90"/>
    </row>
    <row r="8878" spans="1:25" ht="15" customHeight="1" x14ac:dyDescent="0.25">
      <c r="A8878" s="64" t="s">
        <v>3099</v>
      </c>
      <c r="B8878" s="64" t="s">
        <v>3</v>
      </c>
      <c r="C8878" s="64" t="s">
        <v>13</v>
      </c>
      <c r="D8878" s="64" t="s">
        <v>3101</v>
      </c>
      <c r="E8878" s="20" t="s">
        <v>311</v>
      </c>
      <c r="F8878" s="64" t="s">
        <v>3117</v>
      </c>
      <c r="G8878" s="53" t="s">
        <v>3102</v>
      </c>
      <c r="H8878" s="53" t="s">
        <v>3118</v>
      </c>
      <c r="I8878" s="26">
        <v>100</v>
      </c>
      <c r="J8878" s="26">
        <v>0</v>
      </c>
      <c r="K8878" s="26">
        <v>0</v>
      </c>
      <c r="L8878" s="26">
        <f t="shared" si="8232"/>
        <v>0</v>
      </c>
      <c r="M8878" s="26"/>
      <c r="N8878" s="26"/>
      <c r="O8878" s="26"/>
      <c r="P8878" s="26">
        <f t="shared" si="8235"/>
        <v>0</v>
      </c>
      <c r="Q8878" s="26" t="str">
        <f t="shared" si="8236"/>
        <v>-</v>
      </c>
      <c r="R8878" s="90"/>
      <c r="S8878" s="90"/>
      <c r="T8878" s="90"/>
      <c r="U8878" s="90"/>
      <c r="V8878" s="90"/>
      <c r="W8878" s="90"/>
      <c r="X8878" s="90"/>
      <c r="Y8878" s="90"/>
    </row>
    <row r="8879" spans="1:25" ht="15" customHeight="1" x14ac:dyDescent="0.25">
      <c r="A8879" s="63" t="s">
        <v>3099</v>
      </c>
      <c r="B8879" s="63" t="s">
        <v>3</v>
      </c>
      <c r="C8879" s="63" t="s">
        <v>13</v>
      </c>
      <c r="D8879" s="63" t="s">
        <v>3101</v>
      </c>
      <c r="E8879" s="63" t="s">
        <v>39</v>
      </c>
      <c r="F8879" s="64" t="s">
        <v>1</v>
      </c>
      <c r="G8879" s="53" t="s">
        <v>1</v>
      </c>
      <c r="H8879" s="65" t="s">
        <v>40</v>
      </c>
      <c r="I8879" s="31">
        <f t="shared" ref="I8879:K8879" si="8267">SUM(I8880,I8884:I8887)</f>
        <v>698043</v>
      </c>
      <c r="J8879" s="31">
        <f t="shared" si="8267"/>
        <v>117043</v>
      </c>
      <c r="K8879" s="31">
        <f t="shared" si="8267"/>
        <v>223700</v>
      </c>
      <c r="L8879" s="31">
        <f t="shared" si="8232"/>
        <v>8200</v>
      </c>
      <c r="M8879" s="31">
        <f t="shared" ref="M8879" si="8268">SUM(M8880,M8884:M8887)</f>
        <v>3400</v>
      </c>
      <c r="N8879" s="31">
        <f t="shared" ref="N8879:O8879" si="8269">SUM(N8880,N8884:N8887)</f>
        <v>2400</v>
      </c>
      <c r="O8879" s="31">
        <f t="shared" si="8269"/>
        <v>2400</v>
      </c>
      <c r="P8879" s="31">
        <f t="shared" si="8235"/>
        <v>231900</v>
      </c>
      <c r="Q8879" s="31">
        <f t="shared" ref="Q8879" si="8270">IF(I8879=0,"-",P8879/I8879*100)</f>
        <v>33.221449108436012</v>
      </c>
      <c r="R8879" s="94"/>
      <c r="S8879" s="94"/>
      <c r="T8879" s="94"/>
      <c r="U8879" s="94"/>
      <c r="V8879" s="94"/>
      <c r="W8879" s="94"/>
      <c r="X8879" s="94"/>
      <c r="Y8879" s="94"/>
    </row>
    <row r="8880" spans="1:25" ht="15" customHeight="1" thickBot="1" x14ac:dyDescent="0.3">
      <c r="A8880" s="64" t="s">
        <v>3099</v>
      </c>
      <c r="B8880" s="64" t="s">
        <v>3</v>
      </c>
      <c r="C8880" s="64" t="s">
        <v>13</v>
      </c>
      <c r="D8880" s="64" t="s">
        <v>3101</v>
      </c>
      <c r="E8880" s="20" t="s">
        <v>41</v>
      </c>
      <c r="F8880" s="64"/>
      <c r="G8880" s="53" t="s">
        <v>3102</v>
      </c>
      <c r="H8880" s="53" t="s">
        <v>40</v>
      </c>
      <c r="I8880" s="26">
        <v>32743</v>
      </c>
      <c r="J8880" s="26">
        <v>32743</v>
      </c>
      <c r="K8880" s="26">
        <v>11000</v>
      </c>
      <c r="L8880" s="26">
        <f t="shared" si="8232"/>
        <v>7000</v>
      </c>
      <c r="M8880" s="26">
        <v>3000</v>
      </c>
      <c r="N8880" s="26">
        <v>2000</v>
      </c>
      <c r="O8880" s="26">
        <v>2000</v>
      </c>
      <c r="P8880" s="26">
        <f t="shared" si="8235"/>
        <v>18000</v>
      </c>
      <c r="Q8880" s="26">
        <f t="shared" si="8236"/>
        <v>54.973582139693974</v>
      </c>
      <c r="R8880" s="90"/>
      <c r="S8880" s="90"/>
      <c r="T8880" s="90"/>
      <c r="U8880" s="90"/>
      <c r="V8880" s="90"/>
      <c r="W8880" s="90"/>
      <c r="X8880" s="90"/>
      <c r="Y8880" s="90"/>
    </row>
    <row r="8881" spans="1:27" s="2" customFormat="1" ht="45.75" customHeight="1" thickBot="1" x14ac:dyDescent="0.3">
      <c r="A8881" s="28" t="s">
        <v>4</v>
      </c>
      <c r="B8881" s="28" t="s">
        <v>5</v>
      </c>
      <c r="C8881" s="28" t="s">
        <v>6</v>
      </c>
      <c r="D8881" s="57" t="s">
        <v>1</v>
      </c>
      <c r="E8881" s="28" t="s">
        <v>7</v>
      </c>
      <c r="F8881" s="28" t="s">
        <v>8</v>
      </c>
      <c r="G8881" s="28" t="s">
        <v>9</v>
      </c>
      <c r="H8881" s="28" t="s">
        <v>10</v>
      </c>
      <c r="I8881" s="109" t="s">
        <v>3984</v>
      </c>
      <c r="J8881" s="109" t="s">
        <v>11</v>
      </c>
      <c r="K8881" s="109" t="s">
        <v>3989</v>
      </c>
      <c r="L8881" s="109" t="s">
        <v>3985</v>
      </c>
      <c r="M8881" s="109" t="s">
        <v>4027</v>
      </c>
      <c r="N8881" s="109" t="s">
        <v>3988</v>
      </c>
      <c r="O8881" s="109" t="s">
        <v>3986</v>
      </c>
      <c r="P8881" s="109" t="s">
        <v>3987</v>
      </c>
      <c r="Q8881" s="109" t="s">
        <v>3695</v>
      </c>
      <c r="R8881" s="91"/>
      <c r="S8881" s="91"/>
      <c r="T8881" s="91"/>
      <c r="U8881" s="91"/>
      <c r="V8881" s="91"/>
      <c r="W8881" s="91"/>
      <c r="X8881" s="91"/>
      <c r="Y8881" s="91"/>
      <c r="AA8881" s="4"/>
    </row>
    <row r="8882" spans="1:27" s="2" customFormat="1" ht="15" customHeight="1" x14ac:dyDescent="0.25">
      <c r="A8882" s="58" t="s">
        <v>1</v>
      </c>
      <c r="B8882" s="58" t="s">
        <v>1</v>
      </c>
      <c r="C8882" s="58" t="s">
        <v>1</v>
      </c>
      <c r="D8882" s="59" t="s">
        <v>1</v>
      </c>
      <c r="E8882" s="59" t="s">
        <v>1</v>
      </c>
      <c r="F8882" s="60" t="s">
        <v>1</v>
      </c>
      <c r="G8882" s="61" t="s">
        <v>1</v>
      </c>
      <c r="H8882" s="62" t="s">
        <v>1</v>
      </c>
      <c r="I8882" s="29">
        <v>1</v>
      </c>
      <c r="J8882" s="29">
        <v>2</v>
      </c>
      <c r="K8882" s="29">
        <v>3</v>
      </c>
      <c r="L8882" s="29" t="s">
        <v>3478</v>
      </c>
      <c r="M8882" s="29">
        <v>5</v>
      </c>
      <c r="N8882" s="29">
        <v>6</v>
      </c>
      <c r="O8882" s="29">
        <v>7</v>
      </c>
      <c r="P8882" s="29" t="s">
        <v>3696</v>
      </c>
      <c r="Q8882" s="29">
        <v>9</v>
      </c>
      <c r="R8882" s="92"/>
      <c r="S8882" s="92"/>
      <c r="T8882" s="92"/>
      <c r="U8882" s="92"/>
      <c r="V8882" s="92"/>
      <c r="W8882" s="92"/>
      <c r="X8882" s="92"/>
      <c r="Y8882" s="92"/>
      <c r="AA8882" s="4"/>
    </row>
    <row r="8883" spans="1:27" s="2" customFormat="1" ht="15" customHeight="1" x14ac:dyDescent="0.25">
      <c r="A8883" s="63" t="s">
        <v>3099</v>
      </c>
      <c r="B8883" s="63" t="s">
        <v>3</v>
      </c>
      <c r="C8883" s="64" t="s">
        <v>13</v>
      </c>
      <c r="D8883" s="64" t="s">
        <v>3101</v>
      </c>
      <c r="E8883" s="65" t="s">
        <v>1</v>
      </c>
      <c r="F8883" s="65" t="s">
        <v>1</v>
      </c>
      <c r="G8883" s="65" t="s">
        <v>1</v>
      </c>
      <c r="H8883" s="65" t="s">
        <v>3100</v>
      </c>
      <c r="I8883" s="26">
        <v>0</v>
      </c>
      <c r="J8883" s="26" t="s">
        <v>1</v>
      </c>
      <c r="K8883" s="26">
        <v>0</v>
      </c>
      <c r="L8883" s="26"/>
      <c r="M8883" s="26"/>
      <c r="N8883" s="26"/>
      <c r="O8883" s="26"/>
      <c r="P8883" s="26"/>
      <c r="Q8883" s="26"/>
      <c r="R8883" s="90"/>
      <c r="S8883" s="90"/>
      <c r="T8883" s="90"/>
      <c r="U8883" s="90"/>
      <c r="V8883" s="90"/>
      <c r="W8883" s="90"/>
      <c r="X8883" s="90"/>
      <c r="Y8883" s="90"/>
      <c r="AA8883" s="4"/>
    </row>
    <row r="8884" spans="1:27" ht="15" customHeight="1" x14ac:dyDescent="0.25">
      <c r="A8884" s="64" t="s">
        <v>3099</v>
      </c>
      <c r="B8884" s="64" t="s">
        <v>3</v>
      </c>
      <c r="C8884" s="64" t="s">
        <v>13</v>
      </c>
      <c r="D8884" s="64" t="s">
        <v>3101</v>
      </c>
      <c r="E8884" s="20" t="s">
        <v>41</v>
      </c>
      <c r="F8884" s="64" t="s">
        <v>3119</v>
      </c>
      <c r="G8884" s="53" t="s">
        <v>3102</v>
      </c>
      <c r="H8884" s="53" t="s">
        <v>49</v>
      </c>
      <c r="I8884" s="26">
        <v>4200</v>
      </c>
      <c r="J8884" s="26">
        <v>4200</v>
      </c>
      <c r="K8884" s="26">
        <v>2700</v>
      </c>
      <c r="L8884" s="26">
        <f t="shared" si="8232"/>
        <v>1200</v>
      </c>
      <c r="M8884" s="26">
        <v>400</v>
      </c>
      <c r="N8884" s="26">
        <v>400</v>
      </c>
      <c r="O8884" s="26">
        <v>400</v>
      </c>
      <c r="P8884" s="26">
        <f t="shared" si="8235"/>
        <v>3900</v>
      </c>
      <c r="Q8884" s="26">
        <f t="shared" si="8236"/>
        <v>92.857142857142861</v>
      </c>
      <c r="R8884" s="90"/>
      <c r="S8884" s="90"/>
      <c r="T8884" s="90"/>
      <c r="U8884" s="90"/>
      <c r="V8884" s="90"/>
      <c r="W8884" s="90"/>
      <c r="X8884" s="90"/>
      <c r="Y8884" s="90"/>
    </row>
    <row r="8885" spans="1:27" ht="22.5" customHeight="1" x14ac:dyDescent="0.25">
      <c r="A8885" s="64" t="s">
        <v>3099</v>
      </c>
      <c r="B8885" s="64" t="s">
        <v>3</v>
      </c>
      <c r="C8885" s="64" t="s">
        <v>13</v>
      </c>
      <c r="D8885" s="64" t="s">
        <v>3101</v>
      </c>
      <c r="E8885" s="20" t="s">
        <v>41</v>
      </c>
      <c r="F8885" s="64" t="s">
        <v>3120</v>
      </c>
      <c r="G8885" s="53" t="s">
        <v>3102</v>
      </c>
      <c r="H8885" s="53" t="s">
        <v>55</v>
      </c>
      <c r="I8885" s="26">
        <v>100</v>
      </c>
      <c r="J8885" s="26">
        <v>100</v>
      </c>
      <c r="K8885" s="26">
        <v>0</v>
      </c>
      <c r="L8885" s="26">
        <f t="shared" si="8232"/>
        <v>0</v>
      </c>
      <c r="M8885" s="26">
        <v>0</v>
      </c>
      <c r="N8885" s="26">
        <v>0</v>
      </c>
      <c r="O8885" s="26">
        <v>0</v>
      </c>
      <c r="P8885" s="26">
        <f t="shared" si="8235"/>
        <v>0</v>
      </c>
      <c r="Q8885" s="26">
        <f t="shared" si="8236"/>
        <v>0</v>
      </c>
      <c r="R8885" s="90"/>
      <c r="S8885" s="90"/>
      <c r="T8885" s="90"/>
      <c r="U8885" s="90"/>
      <c r="V8885" s="90"/>
      <c r="W8885" s="90"/>
      <c r="X8885" s="90"/>
      <c r="Y8885" s="90"/>
    </row>
    <row r="8886" spans="1:27" s="15" customFormat="1" ht="24.75" customHeight="1" x14ac:dyDescent="0.25">
      <c r="A8886" s="79" t="s">
        <v>3099</v>
      </c>
      <c r="B8886" s="79" t="s">
        <v>3</v>
      </c>
      <c r="C8886" s="79" t="s">
        <v>13</v>
      </c>
      <c r="D8886" s="79" t="s">
        <v>3101</v>
      </c>
      <c r="E8886" s="80" t="s">
        <v>41</v>
      </c>
      <c r="F8886" s="79" t="s">
        <v>3121</v>
      </c>
      <c r="G8886" s="81" t="s">
        <v>3102</v>
      </c>
      <c r="H8886" s="81" t="s">
        <v>3746</v>
      </c>
      <c r="I8886" s="36">
        <v>371000</v>
      </c>
      <c r="J8886" s="36">
        <v>0</v>
      </c>
      <c r="K8886" s="36">
        <v>100000</v>
      </c>
      <c r="L8886" s="36">
        <f t="shared" si="8232"/>
        <v>0</v>
      </c>
      <c r="M8886" s="36"/>
      <c r="N8886" s="36"/>
      <c r="O8886" s="36"/>
      <c r="P8886" s="36">
        <f t="shared" si="8235"/>
        <v>100000</v>
      </c>
      <c r="Q8886" s="36">
        <f t="shared" ref="Q8886:Q8890" si="8271">IF(I8886=0,"-",P8886/I8886*100)</f>
        <v>26.954177897574123</v>
      </c>
      <c r="R8886" s="96"/>
      <c r="S8886" s="96"/>
      <c r="T8886" s="96"/>
      <c r="U8886" s="96"/>
      <c r="V8886" s="96"/>
      <c r="W8886" s="96"/>
      <c r="X8886" s="96"/>
      <c r="Y8886" s="96"/>
    </row>
    <row r="8887" spans="1:27" s="15" customFormat="1" ht="24.75" customHeight="1" x14ac:dyDescent="0.25">
      <c r="A8887" s="79" t="s">
        <v>3099</v>
      </c>
      <c r="B8887" s="79" t="s">
        <v>3</v>
      </c>
      <c r="C8887" s="79" t="s">
        <v>13</v>
      </c>
      <c r="D8887" s="79" t="s">
        <v>3101</v>
      </c>
      <c r="E8887" s="80" t="s">
        <v>41</v>
      </c>
      <c r="F8887" s="79" t="s">
        <v>3122</v>
      </c>
      <c r="G8887" s="81" t="s">
        <v>3102</v>
      </c>
      <c r="H8887" s="81" t="s">
        <v>3752</v>
      </c>
      <c r="I8887" s="36">
        <v>290000</v>
      </c>
      <c r="J8887" s="36">
        <v>80000</v>
      </c>
      <c r="K8887" s="36">
        <v>110000</v>
      </c>
      <c r="L8887" s="36">
        <f t="shared" si="8232"/>
        <v>0</v>
      </c>
      <c r="M8887" s="36"/>
      <c r="N8887" s="36"/>
      <c r="O8887" s="36"/>
      <c r="P8887" s="36">
        <f t="shared" si="8235"/>
        <v>110000</v>
      </c>
      <c r="Q8887" s="36">
        <f t="shared" si="8271"/>
        <v>37.931034482758619</v>
      </c>
      <c r="R8887" s="96"/>
      <c r="S8887" s="96"/>
      <c r="T8887" s="96"/>
      <c r="U8887" s="96"/>
      <c r="V8887" s="96"/>
      <c r="W8887" s="96"/>
      <c r="X8887" s="96"/>
      <c r="Y8887" s="96"/>
    </row>
    <row r="8888" spans="1:27" ht="22.5" customHeight="1" x14ac:dyDescent="0.25">
      <c r="A8888" s="63" t="s">
        <v>1</v>
      </c>
      <c r="B8888" s="63" t="s">
        <v>1</v>
      </c>
      <c r="C8888" s="63" t="s">
        <v>1</v>
      </c>
      <c r="D8888" s="65" t="s">
        <v>1</v>
      </c>
      <c r="E8888" s="65" t="s">
        <v>1</v>
      </c>
      <c r="F8888" s="65" t="s">
        <v>1</v>
      </c>
      <c r="G8888" s="65" t="s">
        <v>1</v>
      </c>
      <c r="H8888" s="66" t="s">
        <v>56</v>
      </c>
      <c r="I8888" s="30">
        <f t="shared" ref="I8888:K8889" si="8272">SUM(I8889)</f>
        <v>5000300</v>
      </c>
      <c r="J8888" s="30">
        <f t="shared" si="8272"/>
        <v>100</v>
      </c>
      <c r="K8888" s="30">
        <f t="shared" si="8272"/>
        <v>100000</v>
      </c>
      <c r="L8888" s="30">
        <f t="shared" si="8232"/>
        <v>0</v>
      </c>
      <c r="M8888" s="30">
        <f t="shared" ref="M8888:M8889" si="8273">SUM(M8889)</f>
        <v>0</v>
      </c>
      <c r="N8888" s="30">
        <f t="shared" ref="N8888:O8889" si="8274">SUM(N8889)</f>
        <v>0</v>
      </c>
      <c r="O8888" s="30">
        <f t="shared" si="8274"/>
        <v>0</v>
      </c>
      <c r="P8888" s="30">
        <f t="shared" si="8235"/>
        <v>100000</v>
      </c>
      <c r="Q8888" s="30">
        <f t="shared" si="8271"/>
        <v>1.9998800071995682</v>
      </c>
      <c r="R8888" s="93"/>
      <c r="S8888" s="93"/>
      <c r="T8888" s="93"/>
      <c r="U8888" s="93"/>
      <c r="V8888" s="93"/>
      <c r="W8888" s="93"/>
      <c r="X8888" s="93"/>
      <c r="Y8888" s="93"/>
    </row>
    <row r="8889" spans="1:27" ht="15" customHeight="1" x14ac:dyDescent="0.25">
      <c r="A8889" s="63" t="s">
        <v>3099</v>
      </c>
      <c r="B8889" s="63" t="s">
        <v>3</v>
      </c>
      <c r="C8889" s="63" t="s">
        <v>13</v>
      </c>
      <c r="D8889" s="63" t="s">
        <v>3101</v>
      </c>
      <c r="E8889" s="65" t="s">
        <v>57</v>
      </c>
      <c r="F8889" s="65" t="s">
        <v>1</v>
      </c>
      <c r="G8889" s="65" t="s">
        <v>1</v>
      </c>
      <c r="H8889" s="65" t="s">
        <v>58</v>
      </c>
      <c r="I8889" s="31">
        <f t="shared" si="8272"/>
        <v>5000300</v>
      </c>
      <c r="J8889" s="31">
        <f t="shared" si="8272"/>
        <v>100</v>
      </c>
      <c r="K8889" s="31">
        <f t="shared" si="8272"/>
        <v>100000</v>
      </c>
      <c r="L8889" s="31">
        <f t="shared" si="8232"/>
        <v>0</v>
      </c>
      <c r="M8889" s="31">
        <f t="shared" si="8273"/>
        <v>0</v>
      </c>
      <c r="N8889" s="31">
        <f t="shared" si="8274"/>
        <v>0</v>
      </c>
      <c r="O8889" s="31">
        <f t="shared" si="8274"/>
        <v>0</v>
      </c>
      <c r="P8889" s="31">
        <f t="shared" si="8235"/>
        <v>100000</v>
      </c>
      <c r="Q8889" s="31">
        <f t="shared" si="8271"/>
        <v>1.9998800071995682</v>
      </c>
      <c r="R8889" s="94"/>
      <c r="S8889" s="94"/>
      <c r="T8889" s="94"/>
      <c r="U8889" s="94"/>
      <c r="V8889" s="94"/>
      <c r="W8889" s="94"/>
      <c r="X8889" s="94"/>
      <c r="Y8889" s="94"/>
    </row>
    <row r="8890" spans="1:27" ht="15" customHeight="1" x14ac:dyDescent="0.25">
      <c r="A8890" s="63" t="s">
        <v>3099</v>
      </c>
      <c r="B8890" s="63" t="s">
        <v>3</v>
      </c>
      <c r="C8890" s="63" t="s">
        <v>13</v>
      </c>
      <c r="D8890" s="63" t="s">
        <v>3101</v>
      </c>
      <c r="E8890" s="63" t="s">
        <v>66</v>
      </c>
      <c r="F8890" s="64" t="s">
        <v>1</v>
      </c>
      <c r="G8890" s="53" t="s">
        <v>1</v>
      </c>
      <c r="H8890" s="65" t="s">
        <v>67</v>
      </c>
      <c r="I8890" s="31">
        <f t="shared" ref="I8890:K8890" si="8275">SUM(I8891:I8893)</f>
        <v>5000300</v>
      </c>
      <c r="J8890" s="31">
        <f t="shared" si="8275"/>
        <v>100</v>
      </c>
      <c r="K8890" s="31">
        <f t="shared" si="8275"/>
        <v>100000</v>
      </c>
      <c r="L8890" s="31">
        <f t="shared" si="8232"/>
        <v>0</v>
      </c>
      <c r="M8890" s="31">
        <f t="shared" ref="M8890" si="8276">SUM(M8891:M8893)</f>
        <v>0</v>
      </c>
      <c r="N8890" s="31">
        <f t="shared" ref="N8890:O8890" si="8277">SUM(N8891:N8893)</f>
        <v>0</v>
      </c>
      <c r="O8890" s="31">
        <f t="shared" si="8277"/>
        <v>0</v>
      </c>
      <c r="P8890" s="31">
        <f t="shared" si="8235"/>
        <v>100000</v>
      </c>
      <c r="Q8890" s="31">
        <f t="shared" si="8271"/>
        <v>1.9998800071995682</v>
      </c>
      <c r="R8890" s="94"/>
      <c r="S8890" s="94"/>
      <c r="T8890" s="94"/>
      <c r="U8890" s="94"/>
      <c r="V8890" s="94"/>
      <c r="W8890" s="94"/>
      <c r="X8890" s="94"/>
      <c r="Y8890" s="94"/>
    </row>
    <row r="8891" spans="1:27" ht="15" customHeight="1" x14ac:dyDescent="0.25">
      <c r="A8891" s="64" t="s">
        <v>3099</v>
      </c>
      <c r="B8891" s="64" t="s">
        <v>3</v>
      </c>
      <c r="C8891" s="64" t="s">
        <v>13</v>
      </c>
      <c r="D8891" s="64" t="s">
        <v>3101</v>
      </c>
      <c r="E8891" s="20" t="s">
        <v>68</v>
      </c>
      <c r="F8891" s="64"/>
      <c r="G8891" s="53" t="s">
        <v>3102</v>
      </c>
      <c r="H8891" s="53" t="s">
        <v>67</v>
      </c>
      <c r="I8891" s="26">
        <v>100</v>
      </c>
      <c r="J8891" s="26">
        <v>100</v>
      </c>
      <c r="K8891" s="26">
        <v>0</v>
      </c>
      <c r="L8891" s="26">
        <f t="shared" si="8232"/>
        <v>0</v>
      </c>
      <c r="M8891" s="26">
        <v>0</v>
      </c>
      <c r="N8891" s="26">
        <v>0</v>
      </c>
      <c r="O8891" s="26">
        <v>0</v>
      </c>
      <c r="P8891" s="26">
        <f t="shared" si="8235"/>
        <v>0</v>
      </c>
      <c r="Q8891" s="26">
        <f t="shared" si="8236"/>
        <v>0</v>
      </c>
      <c r="R8891" s="90"/>
      <c r="S8891" s="90"/>
      <c r="T8891" s="90"/>
      <c r="U8891" s="90"/>
      <c r="V8891" s="90"/>
      <c r="W8891" s="90"/>
      <c r="X8891" s="90"/>
      <c r="Y8891" s="90"/>
    </row>
    <row r="8892" spans="1:27" s="15" customFormat="1" ht="24.75" customHeight="1" x14ac:dyDescent="0.25">
      <c r="A8892" s="79" t="s">
        <v>3099</v>
      </c>
      <c r="B8892" s="79" t="s">
        <v>3</v>
      </c>
      <c r="C8892" s="79" t="s">
        <v>13</v>
      </c>
      <c r="D8892" s="79" t="s">
        <v>3101</v>
      </c>
      <c r="E8892" s="80" t="s">
        <v>68</v>
      </c>
      <c r="F8892" s="79" t="s">
        <v>3123</v>
      </c>
      <c r="G8892" s="81" t="s">
        <v>3102</v>
      </c>
      <c r="H8892" s="81" t="s">
        <v>3747</v>
      </c>
      <c r="I8892" s="36">
        <v>5000100</v>
      </c>
      <c r="J8892" s="36">
        <v>0</v>
      </c>
      <c r="K8892" s="36">
        <v>100000</v>
      </c>
      <c r="L8892" s="36">
        <f t="shared" si="8232"/>
        <v>0</v>
      </c>
      <c r="M8892" s="36"/>
      <c r="N8892" s="36"/>
      <c r="O8892" s="36"/>
      <c r="P8892" s="36">
        <f t="shared" si="8235"/>
        <v>100000</v>
      </c>
      <c r="Q8892" s="36">
        <f t="shared" ref="Q8892" si="8278">IF(I8892=0,"-",P8892/I8892*100)</f>
        <v>1.999960000799984</v>
      </c>
      <c r="R8892" s="96"/>
      <c r="S8892" s="96"/>
      <c r="T8892" s="96"/>
      <c r="U8892" s="96"/>
      <c r="V8892" s="96"/>
      <c r="W8892" s="96"/>
      <c r="X8892" s="96"/>
      <c r="Y8892" s="96"/>
    </row>
    <row r="8893" spans="1:27" ht="15" customHeight="1" x14ac:dyDescent="0.25">
      <c r="A8893" s="64" t="s">
        <v>3099</v>
      </c>
      <c r="B8893" s="64" t="s">
        <v>3</v>
      </c>
      <c r="C8893" s="64" t="s">
        <v>13</v>
      </c>
      <c r="D8893" s="64" t="s">
        <v>3101</v>
      </c>
      <c r="E8893" s="20" t="s">
        <v>68</v>
      </c>
      <c r="F8893" s="64" t="s">
        <v>3124</v>
      </c>
      <c r="G8893" s="53" t="s">
        <v>3102</v>
      </c>
      <c r="H8893" s="53" t="s">
        <v>3125</v>
      </c>
      <c r="I8893" s="26">
        <v>100</v>
      </c>
      <c r="J8893" s="26">
        <v>0</v>
      </c>
      <c r="K8893" s="26">
        <v>0</v>
      </c>
      <c r="L8893" s="26">
        <f t="shared" si="8232"/>
        <v>0</v>
      </c>
      <c r="M8893" s="26"/>
      <c r="N8893" s="26"/>
      <c r="O8893" s="26"/>
      <c r="P8893" s="26">
        <f t="shared" si="8235"/>
        <v>0</v>
      </c>
      <c r="Q8893" s="26" t="str">
        <f t="shared" si="8236"/>
        <v>-</v>
      </c>
      <c r="R8893" s="90"/>
      <c r="S8893" s="90"/>
      <c r="T8893" s="90"/>
      <c r="U8893" s="90"/>
      <c r="V8893" s="90"/>
      <c r="W8893" s="90"/>
      <c r="X8893" s="90"/>
      <c r="Y8893" s="90"/>
    </row>
    <row r="8894" spans="1:27" ht="22.5" customHeight="1" x14ac:dyDescent="0.25">
      <c r="A8894" s="63" t="s">
        <v>1</v>
      </c>
      <c r="B8894" s="63" t="s">
        <v>1</v>
      </c>
      <c r="C8894" s="63" t="s">
        <v>1</v>
      </c>
      <c r="D8894" s="65" t="s">
        <v>1</v>
      </c>
      <c r="E8894" s="65" t="s">
        <v>1</v>
      </c>
      <c r="F8894" s="65" t="s">
        <v>1</v>
      </c>
      <c r="G8894" s="65" t="s">
        <v>1</v>
      </c>
      <c r="H8894" s="66" t="s">
        <v>149</v>
      </c>
      <c r="I8894" s="30">
        <f t="shared" ref="I8894:K8895" si="8279">SUM(I8895)</f>
        <v>200</v>
      </c>
      <c r="J8894" s="30">
        <f t="shared" si="8279"/>
        <v>0</v>
      </c>
      <c r="K8894" s="30">
        <f t="shared" si="8279"/>
        <v>0</v>
      </c>
      <c r="L8894" s="30">
        <f t="shared" si="8232"/>
        <v>0</v>
      </c>
      <c r="M8894" s="30">
        <f t="shared" ref="M8894:M8895" si="8280">SUM(M8895)</f>
        <v>0</v>
      </c>
      <c r="N8894" s="30">
        <f t="shared" ref="N8894:O8895" si="8281">SUM(N8895)</f>
        <v>0</v>
      </c>
      <c r="O8894" s="30">
        <f t="shared" si="8281"/>
        <v>0</v>
      </c>
      <c r="P8894" s="30">
        <f t="shared" si="8235"/>
        <v>0</v>
      </c>
      <c r="Q8894" s="30" t="str">
        <f t="shared" si="8236"/>
        <v>-</v>
      </c>
      <c r="R8894" s="93"/>
      <c r="S8894" s="93"/>
      <c r="T8894" s="93"/>
      <c r="U8894" s="93"/>
      <c r="V8894" s="93"/>
      <c r="W8894" s="93"/>
      <c r="X8894" s="93"/>
      <c r="Y8894" s="93"/>
    </row>
    <row r="8895" spans="1:27" ht="15" customHeight="1" x14ac:dyDescent="0.25">
      <c r="A8895" s="63" t="s">
        <v>3099</v>
      </c>
      <c r="B8895" s="63" t="s">
        <v>3</v>
      </c>
      <c r="C8895" s="63" t="s">
        <v>13</v>
      </c>
      <c r="D8895" s="63" t="s">
        <v>3101</v>
      </c>
      <c r="E8895" s="65" t="s">
        <v>150</v>
      </c>
      <c r="F8895" s="65" t="s">
        <v>1</v>
      </c>
      <c r="G8895" s="65" t="s">
        <v>1</v>
      </c>
      <c r="H8895" s="65" t="s">
        <v>151</v>
      </c>
      <c r="I8895" s="31">
        <f t="shared" si="8279"/>
        <v>200</v>
      </c>
      <c r="J8895" s="31">
        <f t="shared" si="8279"/>
        <v>0</v>
      </c>
      <c r="K8895" s="31">
        <f t="shared" si="8279"/>
        <v>0</v>
      </c>
      <c r="L8895" s="31">
        <f t="shared" si="8232"/>
        <v>0</v>
      </c>
      <c r="M8895" s="31">
        <f t="shared" si="8280"/>
        <v>0</v>
      </c>
      <c r="N8895" s="31">
        <f t="shared" si="8281"/>
        <v>0</v>
      </c>
      <c r="O8895" s="31">
        <f t="shared" si="8281"/>
        <v>0</v>
      </c>
      <c r="P8895" s="31">
        <f t="shared" si="8235"/>
        <v>0</v>
      </c>
      <c r="Q8895" s="31" t="str">
        <f t="shared" si="8236"/>
        <v>-</v>
      </c>
      <c r="R8895" s="94"/>
      <c r="S8895" s="94"/>
      <c r="T8895" s="94"/>
      <c r="U8895" s="94"/>
      <c r="V8895" s="94"/>
      <c r="W8895" s="94"/>
      <c r="X8895" s="94"/>
      <c r="Y8895" s="94"/>
    </row>
    <row r="8896" spans="1:27" ht="15" customHeight="1" x14ac:dyDescent="0.25">
      <c r="A8896" s="63" t="s">
        <v>3099</v>
      </c>
      <c r="B8896" s="63" t="s">
        <v>3</v>
      </c>
      <c r="C8896" s="63" t="s">
        <v>13</v>
      </c>
      <c r="D8896" s="63" t="s">
        <v>3101</v>
      </c>
      <c r="E8896" s="63" t="s">
        <v>430</v>
      </c>
      <c r="F8896" s="64" t="s">
        <v>1</v>
      </c>
      <c r="G8896" s="53" t="s">
        <v>1</v>
      </c>
      <c r="H8896" s="65" t="s">
        <v>431</v>
      </c>
      <c r="I8896" s="31">
        <f t="shared" ref="I8896:K8896" si="8282">SUM(I8897:I8898)</f>
        <v>200</v>
      </c>
      <c r="J8896" s="31">
        <f t="shared" si="8282"/>
        <v>0</v>
      </c>
      <c r="K8896" s="31">
        <f t="shared" si="8282"/>
        <v>0</v>
      </c>
      <c r="L8896" s="31">
        <f t="shared" si="8232"/>
        <v>0</v>
      </c>
      <c r="M8896" s="31">
        <f t="shared" ref="M8896" si="8283">SUM(M8897:M8898)</f>
        <v>0</v>
      </c>
      <c r="N8896" s="31">
        <f t="shared" ref="N8896:O8896" si="8284">SUM(N8897:N8898)</f>
        <v>0</v>
      </c>
      <c r="O8896" s="31">
        <f t="shared" si="8284"/>
        <v>0</v>
      </c>
      <c r="P8896" s="31">
        <f t="shared" si="8235"/>
        <v>0</v>
      </c>
      <c r="Q8896" s="31" t="str">
        <f t="shared" si="8236"/>
        <v>-</v>
      </c>
      <c r="R8896" s="94"/>
      <c r="S8896" s="94"/>
      <c r="T8896" s="94"/>
      <c r="U8896" s="94"/>
      <c r="V8896" s="94"/>
      <c r="W8896" s="94"/>
      <c r="X8896" s="94"/>
      <c r="Y8896" s="94"/>
    </row>
    <row r="8897" spans="1:25" ht="22.5" customHeight="1" x14ac:dyDescent="0.25">
      <c r="A8897" s="64" t="s">
        <v>3099</v>
      </c>
      <c r="B8897" s="64" t="s">
        <v>3</v>
      </c>
      <c r="C8897" s="64" t="s">
        <v>13</v>
      </c>
      <c r="D8897" s="64" t="s">
        <v>3101</v>
      </c>
      <c r="E8897" s="20" t="s">
        <v>432</v>
      </c>
      <c r="F8897" s="64" t="s">
        <v>3126</v>
      </c>
      <c r="G8897" s="53" t="s">
        <v>3102</v>
      </c>
      <c r="H8897" s="53" t="s">
        <v>3127</v>
      </c>
      <c r="I8897" s="26">
        <v>100</v>
      </c>
      <c r="J8897" s="26">
        <v>0</v>
      </c>
      <c r="K8897" s="26">
        <v>0</v>
      </c>
      <c r="L8897" s="26">
        <f t="shared" si="8232"/>
        <v>0</v>
      </c>
      <c r="M8897" s="26"/>
      <c r="N8897" s="26"/>
      <c r="O8897" s="26"/>
      <c r="P8897" s="26">
        <f t="shared" si="8235"/>
        <v>0</v>
      </c>
      <c r="Q8897" s="26" t="str">
        <f t="shared" si="8236"/>
        <v>-</v>
      </c>
      <c r="R8897" s="90"/>
      <c r="S8897" s="90"/>
      <c r="T8897" s="90"/>
      <c r="U8897" s="90"/>
      <c r="V8897" s="90"/>
      <c r="W8897" s="90"/>
      <c r="X8897" s="90"/>
      <c r="Y8897" s="90"/>
    </row>
    <row r="8898" spans="1:25" ht="15" customHeight="1" x14ac:dyDescent="0.25">
      <c r="A8898" s="64" t="s">
        <v>3099</v>
      </c>
      <c r="B8898" s="64" t="s">
        <v>3</v>
      </c>
      <c r="C8898" s="64" t="s">
        <v>13</v>
      </c>
      <c r="D8898" s="64" t="s">
        <v>3101</v>
      </c>
      <c r="E8898" s="20" t="s">
        <v>432</v>
      </c>
      <c r="F8898" s="64" t="s">
        <v>3128</v>
      </c>
      <c r="G8898" s="53" t="s">
        <v>3102</v>
      </c>
      <c r="H8898" s="53" t="s">
        <v>3129</v>
      </c>
      <c r="I8898" s="26">
        <v>100</v>
      </c>
      <c r="J8898" s="26">
        <v>0</v>
      </c>
      <c r="K8898" s="26">
        <v>0</v>
      </c>
      <c r="L8898" s="26">
        <f t="shared" si="8232"/>
        <v>0</v>
      </c>
      <c r="M8898" s="26"/>
      <c r="N8898" s="26"/>
      <c r="O8898" s="26"/>
      <c r="P8898" s="26">
        <f t="shared" si="8235"/>
        <v>0</v>
      </c>
      <c r="Q8898" s="26" t="str">
        <f t="shared" si="8236"/>
        <v>-</v>
      </c>
      <c r="R8898" s="90"/>
      <c r="S8898" s="90"/>
      <c r="T8898" s="90"/>
      <c r="U8898" s="90"/>
      <c r="V8898" s="90"/>
      <c r="W8898" s="90"/>
      <c r="X8898" s="90"/>
      <c r="Y8898" s="90"/>
    </row>
    <row r="8899" spans="1:25" ht="22.5" customHeight="1" x14ac:dyDescent="0.25">
      <c r="A8899" s="63" t="s">
        <v>1</v>
      </c>
      <c r="B8899" s="63" t="s">
        <v>1</v>
      </c>
      <c r="C8899" s="63" t="s">
        <v>1</v>
      </c>
      <c r="D8899" s="65" t="s">
        <v>1</v>
      </c>
      <c r="E8899" s="65" t="s">
        <v>1</v>
      </c>
      <c r="F8899" s="65" t="s">
        <v>1</v>
      </c>
      <c r="G8899" s="65" t="s">
        <v>1</v>
      </c>
      <c r="H8899" s="66" t="s">
        <v>69</v>
      </c>
      <c r="I8899" s="30">
        <f t="shared" ref="I8899:K8899" si="8285">SUM(I8900)</f>
        <v>19866695</v>
      </c>
      <c r="J8899" s="30">
        <f t="shared" si="8285"/>
        <v>472400</v>
      </c>
      <c r="K8899" s="30">
        <f t="shared" si="8285"/>
        <v>1354500</v>
      </c>
      <c r="L8899" s="30">
        <f t="shared" si="8232"/>
        <v>15000</v>
      </c>
      <c r="M8899" s="30">
        <f t="shared" ref="M8899" si="8286">SUM(M8900)</f>
        <v>5000</v>
      </c>
      <c r="N8899" s="30">
        <f t="shared" ref="N8899:O8899" si="8287">SUM(N8900)</f>
        <v>5000</v>
      </c>
      <c r="O8899" s="30">
        <f t="shared" si="8287"/>
        <v>5000</v>
      </c>
      <c r="P8899" s="30">
        <f t="shared" si="8235"/>
        <v>1369500</v>
      </c>
      <c r="Q8899" s="30">
        <f t="shared" ref="Q8899:Q8900" si="8288">IF(I8899=0,"-",P8899/I8899*100)</f>
        <v>6.8934465445812707</v>
      </c>
      <c r="R8899" s="93"/>
      <c r="S8899" s="93"/>
      <c r="T8899" s="93"/>
      <c r="U8899" s="93"/>
      <c r="V8899" s="93"/>
      <c r="W8899" s="93"/>
      <c r="X8899" s="93"/>
      <c r="Y8899" s="93"/>
    </row>
    <row r="8900" spans="1:25" ht="15" customHeight="1" x14ac:dyDescent="0.25">
      <c r="A8900" s="63" t="s">
        <v>3099</v>
      </c>
      <c r="B8900" s="63" t="s">
        <v>3</v>
      </c>
      <c r="C8900" s="63" t="s">
        <v>13</v>
      </c>
      <c r="D8900" s="63" t="s">
        <v>3101</v>
      </c>
      <c r="E8900" s="65" t="s">
        <v>70</v>
      </c>
      <c r="F8900" s="65" t="s">
        <v>1</v>
      </c>
      <c r="G8900" s="65" t="s">
        <v>1</v>
      </c>
      <c r="H8900" s="65" t="s">
        <v>71</v>
      </c>
      <c r="I8900" s="31">
        <f t="shared" ref="I8900:K8900" si="8289">SUM(I8901,I8906,I8909,I8913,I8922)</f>
        <v>19866695</v>
      </c>
      <c r="J8900" s="31">
        <f t="shared" si="8289"/>
        <v>472400</v>
      </c>
      <c r="K8900" s="31">
        <f t="shared" si="8289"/>
        <v>1354500</v>
      </c>
      <c r="L8900" s="31">
        <f t="shared" si="8232"/>
        <v>15000</v>
      </c>
      <c r="M8900" s="31">
        <f t="shared" ref="M8900" si="8290">SUM(M8901,M8906,M8909,M8913,M8922)</f>
        <v>5000</v>
      </c>
      <c r="N8900" s="31">
        <f t="shared" ref="N8900:O8900" si="8291">SUM(N8901,N8906,N8909,N8913,N8922)</f>
        <v>5000</v>
      </c>
      <c r="O8900" s="31">
        <f t="shared" si="8291"/>
        <v>5000</v>
      </c>
      <c r="P8900" s="31">
        <f t="shared" si="8235"/>
        <v>1369500</v>
      </c>
      <c r="Q8900" s="31">
        <f t="shared" si="8288"/>
        <v>6.8934465445812707</v>
      </c>
      <c r="R8900" s="94"/>
      <c r="S8900" s="94"/>
      <c r="T8900" s="94"/>
      <c r="U8900" s="94"/>
      <c r="V8900" s="94"/>
      <c r="W8900" s="94"/>
      <c r="X8900" s="94"/>
      <c r="Y8900" s="94"/>
    </row>
    <row r="8901" spans="1:25" ht="15" customHeight="1" x14ac:dyDescent="0.25">
      <c r="A8901" s="63" t="s">
        <v>3099</v>
      </c>
      <c r="B8901" s="63" t="s">
        <v>3</v>
      </c>
      <c r="C8901" s="63" t="s">
        <v>13</v>
      </c>
      <c r="D8901" s="63" t="s">
        <v>3101</v>
      </c>
      <c r="E8901" s="63" t="s">
        <v>528</v>
      </c>
      <c r="F8901" s="64" t="s">
        <v>1</v>
      </c>
      <c r="G8901" s="53" t="s">
        <v>1</v>
      </c>
      <c r="H8901" s="65" t="s">
        <v>529</v>
      </c>
      <c r="I8901" s="31">
        <f t="shared" ref="I8901:K8901" si="8292">SUM(I8902:I8905)</f>
        <v>9124039</v>
      </c>
      <c r="J8901" s="31">
        <f t="shared" si="8292"/>
        <v>0</v>
      </c>
      <c r="K8901" s="31">
        <f t="shared" si="8292"/>
        <v>100000</v>
      </c>
      <c r="L8901" s="31">
        <f t="shared" si="8232"/>
        <v>0</v>
      </c>
      <c r="M8901" s="31">
        <f t="shared" ref="M8901" si="8293">SUM(M8902:M8905)</f>
        <v>0</v>
      </c>
      <c r="N8901" s="31">
        <f t="shared" ref="N8901:O8901" si="8294">SUM(N8902:N8905)</f>
        <v>0</v>
      </c>
      <c r="O8901" s="31">
        <f t="shared" si="8294"/>
        <v>0</v>
      </c>
      <c r="P8901" s="31">
        <f t="shared" si="8235"/>
        <v>100000</v>
      </c>
      <c r="Q8901" s="31" t="str">
        <f t="shared" si="8236"/>
        <v>-</v>
      </c>
      <c r="R8901" s="94"/>
      <c r="S8901" s="94"/>
      <c r="T8901" s="94"/>
      <c r="U8901" s="94"/>
      <c r="V8901" s="94"/>
      <c r="W8901" s="94"/>
      <c r="X8901" s="94"/>
      <c r="Y8901" s="94"/>
    </row>
    <row r="8902" spans="1:25" s="14" customFormat="1" ht="22.5" customHeight="1" x14ac:dyDescent="0.25">
      <c r="A8902" s="84" t="s">
        <v>3099</v>
      </c>
      <c r="B8902" s="84" t="s">
        <v>3</v>
      </c>
      <c r="C8902" s="84" t="s">
        <v>13</v>
      </c>
      <c r="D8902" s="84" t="s">
        <v>3101</v>
      </c>
      <c r="E8902" s="85" t="s">
        <v>530</v>
      </c>
      <c r="F8902" s="84" t="s">
        <v>3130</v>
      </c>
      <c r="G8902" s="86" t="s">
        <v>3102</v>
      </c>
      <c r="H8902" s="86" t="s">
        <v>3748</v>
      </c>
      <c r="I8902" s="37">
        <v>5123839</v>
      </c>
      <c r="J8902" s="37">
        <v>0</v>
      </c>
      <c r="K8902" s="37">
        <v>100000</v>
      </c>
      <c r="L8902" s="37">
        <f t="shared" si="8232"/>
        <v>0</v>
      </c>
      <c r="M8902" s="37"/>
      <c r="N8902" s="37"/>
      <c r="O8902" s="37"/>
      <c r="P8902" s="37">
        <f t="shared" si="8235"/>
        <v>100000</v>
      </c>
      <c r="Q8902" s="37">
        <f t="shared" ref="Q8902" si="8295">IF(I8902=0,"-",P8902/I8902*100)</f>
        <v>1.9516616349576947</v>
      </c>
      <c r="R8902" s="97"/>
      <c r="S8902" s="97"/>
      <c r="T8902" s="97"/>
      <c r="U8902" s="97"/>
      <c r="V8902" s="97"/>
      <c r="W8902" s="97"/>
      <c r="X8902" s="97"/>
      <c r="Y8902" s="97"/>
    </row>
    <row r="8903" spans="1:25" ht="15" customHeight="1" x14ac:dyDescent="0.25">
      <c r="A8903" s="64" t="s">
        <v>3099</v>
      </c>
      <c r="B8903" s="64" t="s">
        <v>3</v>
      </c>
      <c r="C8903" s="64" t="s">
        <v>13</v>
      </c>
      <c r="D8903" s="64" t="s">
        <v>3101</v>
      </c>
      <c r="E8903" s="20" t="s">
        <v>530</v>
      </c>
      <c r="F8903" s="64" t="s">
        <v>3131</v>
      </c>
      <c r="G8903" s="53" t="s">
        <v>3102</v>
      </c>
      <c r="H8903" s="53" t="s">
        <v>3132</v>
      </c>
      <c r="I8903" s="26">
        <v>100</v>
      </c>
      <c r="J8903" s="26">
        <v>0</v>
      </c>
      <c r="K8903" s="26">
        <v>0</v>
      </c>
      <c r="L8903" s="26">
        <f t="shared" si="8232"/>
        <v>0</v>
      </c>
      <c r="M8903" s="26"/>
      <c r="N8903" s="26"/>
      <c r="O8903" s="26"/>
      <c r="P8903" s="26">
        <f t="shared" si="8235"/>
        <v>0</v>
      </c>
      <c r="Q8903" s="26" t="str">
        <f t="shared" si="8236"/>
        <v>-</v>
      </c>
      <c r="R8903" s="90"/>
      <c r="S8903" s="90"/>
      <c r="T8903" s="90"/>
      <c r="U8903" s="90"/>
      <c r="V8903" s="90"/>
      <c r="W8903" s="90"/>
      <c r="X8903" s="90"/>
      <c r="Y8903" s="90"/>
    </row>
    <row r="8904" spans="1:25" s="15" customFormat="1" ht="34.5" customHeight="1" x14ac:dyDescent="0.25">
      <c r="A8904" s="79" t="s">
        <v>3099</v>
      </c>
      <c r="B8904" s="79" t="s">
        <v>3</v>
      </c>
      <c r="C8904" s="79" t="s">
        <v>13</v>
      </c>
      <c r="D8904" s="79" t="s">
        <v>3101</v>
      </c>
      <c r="E8904" s="80" t="s">
        <v>530</v>
      </c>
      <c r="F8904" s="79" t="s">
        <v>3133</v>
      </c>
      <c r="G8904" s="81" t="s">
        <v>3102</v>
      </c>
      <c r="H8904" s="81" t="s">
        <v>4016</v>
      </c>
      <c r="I8904" s="36">
        <v>3900100</v>
      </c>
      <c r="J8904" s="36">
        <v>0</v>
      </c>
      <c r="K8904" s="36">
        <v>0</v>
      </c>
      <c r="L8904" s="36">
        <f t="shared" si="8232"/>
        <v>0</v>
      </c>
      <c r="M8904" s="36"/>
      <c r="N8904" s="36"/>
      <c r="O8904" s="36"/>
      <c r="P8904" s="36">
        <f t="shared" si="8235"/>
        <v>0</v>
      </c>
      <c r="Q8904" s="36">
        <f t="shared" ref="Q8904:Q8905" si="8296">IF(I8904=0,"-",P8904/I8904*100)</f>
        <v>0</v>
      </c>
      <c r="R8904" s="96"/>
      <c r="S8904" s="96"/>
      <c r="T8904" s="96"/>
      <c r="U8904" s="96"/>
      <c r="V8904" s="96"/>
      <c r="W8904" s="96"/>
      <c r="X8904" s="96"/>
      <c r="Y8904" s="96"/>
    </row>
    <row r="8905" spans="1:25" s="15" customFormat="1" ht="34.5" customHeight="1" x14ac:dyDescent="0.25">
      <c r="A8905" s="79" t="s">
        <v>3099</v>
      </c>
      <c r="B8905" s="79" t="s">
        <v>3</v>
      </c>
      <c r="C8905" s="79" t="s">
        <v>13</v>
      </c>
      <c r="D8905" s="79" t="s">
        <v>3101</v>
      </c>
      <c r="E8905" s="80" t="s">
        <v>530</v>
      </c>
      <c r="F8905" s="79" t="s">
        <v>4014</v>
      </c>
      <c r="G8905" s="81" t="s">
        <v>3102</v>
      </c>
      <c r="H8905" s="81" t="s">
        <v>4015</v>
      </c>
      <c r="I8905" s="36">
        <v>100000</v>
      </c>
      <c r="J8905" s="36">
        <v>0</v>
      </c>
      <c r="K8905" s="36">
        <v>0</v>
      </c>
      <c r="L8905" s="36">
        <f t="shared" si="8232"/>
        <v>0</v>
      </c>
      <c r="M8905" s="36"/>
      <c r="N8905" s="36"/>
      <c r="O8905" s="36"/>
      <c r="P8905" s="36">
        <f t="shared" si="8235"/>
        <v>0</v>
      </c>
      <c r="Q8905" s="36">
        <f t="shared" si="8296"/>
        <v>0</v>
      </c>
      <c r="R8905" s="96"/>
      <c r="S8905" s="96"/>
      <c r="T8905" s="96"/>
      <c r="U8905" s="96"/>
      <c r="V8905" s="96"/>
      <c r="W8905" s="96"/>
      <c r="X8905" s="96"/>
      <c r="Y8905" s="96"/>
    </row>
    <row r="8906" spans="1:25" ht="15" customHeight="1" x14ac:dyDescent="0.25">
      <c r="A8906" s="63" t="s">
        <v>3099</v>
      </c>
      <c r="B8906" s="63" t="s">
        <v>3</v>
      </c>
      <c r="C8906" s="63" t="s">
        <v>13</v>
      </c>
      <c r="D8906" s="63" t="s">
        <v>3101</v>
      </c>
      <c r="E8906" s="63" t="s">
        <v>453</v>
      </c>
      <c r="F8906" s="64" t="s">
        <v>1</v>
      </c>
      <c r="G8906" s="53" t="s">
        <v>1</v>
      </c>
      <c r="H8906" s="65" t="s">
        <v>454</v>
      </c>
      <c r="I8906" s="31">
        <f t="shared" ref="I8906:K8906" si="8297">SUM(I8907:I8908)</f>
        <v>2583072</v>
      </c>
      <c r="J8906" s="31">
        <f t="shared" si="8297"/>
        <v>0</v>
      </c>
      <c r="K8906" s="31">
        <f t="shared" si="8297"/>
        <v>0</v>
      </c>
      <c r="L8906" s="31">
        <f t="shared" si="8232"/>
        <v>0</v>
      </c>
      <c r="M8906" s="31">
        <f t="shared" ref="M8906" si="8298">SUM(M8907:M8908)</f>
        <v>0</v>
      </c>
      <c r="N8906" s="31">
        <f t="shared" ref="N8906:O8906" si="8299">SUM(N8907:N8908)</f>
        <v>0</v>
      </c>
      <c r="O8906" s="31">
        <f t="shared" si="8299"/>
        <v>0</v>
      </c>
      <c r="P8906" s="31">
        <f t="shared" si="8235"/>
        <v>0</v>
      </c>
      <c r="Q8906" s="31" t="str">
        <f t="shared" si="8236"/>
        <v>-</v>
      </c>
      <c r="R8906" s="94"/>
      <c r="S8906" s="94"/>
      <c r="T8906" s="94"/>
      <c r="U8906" s="94"/>
      <c r="V8906" s="94"/>
      <c r="W8906" s="94"/>
      <c r="X8906" s="94"/>
      <c r="Y8906" s="94"/>
    </row>
    <row r="8907" spans="1:25" ht="15" customHeight="1" x14ac:dyDescent="0.25">
      <c r="A8907" s="64" t="s">
        <v>3099</v>
      </c>
      <c r="B8907" s="64" t="s">
        <v>3</v>
      </c>
      <c r="C8907" s="64" t="s">
        <v>13</v>
      </c>
      <c r="D8907" s="64" t="s">
        <v>3101</v>
      </c>
      <c r="E8907" s="20" t="s">
        <v>455</v>
      </c>
      <c r="F8907" s="64" t="s">
        <v>3134</v>
      </c>
      <c r="G8907" s="53" t="s">
        <v>3102</v>
      </c>
      <c r="H8907" s="53" t="s">
        <v>3135</v>
      </c>
      <c r="I8907" s="26">
        <v>519272</v>
      </c>
      <c r="J8907" s="26">
        <v>0</v>
      </c>
      <c r="K8907" s="26">
        <v>0</v>
      </c>
      <c r="L8907" s="26">
        <f t="shared" si="8232"/>
        <v>0</v>
      </c>
      <c r="M8907" s="26"/>
      <c r="N8907" s="26"/>
      <c r="O8907" s="26"/>
      <c r="P8907" s="26">
        <f t="shared" si="8235"/>
        <v>0</v>
      </c>
      <c r="Q8907" s="26" t="str">
        <f t="shared" si="8236"/>
        <v>-</v>
      </c>
      <c r="R8907" s="90"/>
      <c r="S8907" s="90"/>
      <c r="T8907" s="90"/>
      <c r="U8907" s="90"/>
      <c r="V8907" s="90"/>
      <c r="W8907" s="90"/>
      <c r="X8907" s="90"/>
      <c r="Y8907" s="90"/>
    </row>
    <row r="8908" spans="1:25" s="15" customFormat="1" ht="18" customHeight="1" x14ac:dyDescent="0.25">
      <c r="A8908" s="79" t="s">
        <v>3099</v>
      </c>
      <c r="B8908" s="79" t="s">
        <v>3</v>
      </c>
      <c r="C8908" s="79" t="s">
        <v>13</v>
      </c>
      <c r="D8908" s="79" t="s">
        <v>3101</v>
      </c>
      <c r="E8908" s="80" t="s">
        <v>455</v>
      </c>
      <c r="F8908" s="79" t="s">
        <v>3136</v>
      </c>
      <c r="G8908" s="81" t="s">
        <v>3102</v>
      </c>
      <c r="H8908" s="81" t="s">
        <v>3755</v>
      </c>
      <c r="I8908" s="36">
        <v>2063800</v>
      </c>
      <c r="J8908" s="36">
        <v>0</v>
      </c>
      <c r="K8908" s="36">
        <v>0</v>
      </c>
      <c r="L8908" s="36">
        <f t="shared" si="8232"/>
        <v>0</v>
      </c>
      <c r="M8908" s="36"/>
      <c r="N8908" s="36"/>
      <c r="O8908" s="36"/>
      <c r="P8908" s="36">
        <f t="shared" si="8235"/>
        <v>0</v>
      </c>
      <c r="Q8908" s="36">
        <f t="shared" ref="Q8908" si="8300">IF(I8908=0,"-",P8908/I8908*100)</f>
        <v>0</v>
      </c>
      <c r="R8908" s="96"/>
      <c r="S8908" s="96"/>
      <c r="T8908" s="96"/>
      <c r="U8908" s="96"/>
      <c r="V8908" s="96"/>
      <c r="W8908" s="96"/>
      <c r="X8908" s="96"/>
      <c r="Y8908" s="96"/>
    </row>
    <row r="8909" spans="1:25" ht="15" customHeight="1" x14ac:dyDescent="0.25">
      <c r="A8909" s="63" t="s">
        <v>3099</v>
      </c>
      <c r="B8909" s="63" t="s">
        <v>3</v>
      </c>
      <c r="C8909" s="63" t="s">
        <v>13</v>
      </c>
      <c r="D8909" s="63" t="s">
        <v>3101</v>
      </c>
      <c r="E8909" s="63" t="s">
        <v>72</v>
      </c>
      <c r="F8909" s="64" t="s">
        <v>1</v>
      </c>
      <c r="G8909" s="53" t="s">
        <v>1</v>
      </c>
      <c r="H8909" s="65" t="s">
        <v>73</v>
      </c>
      <c r="I8909" s="31">
        <f t="shared" ref="I8909:K8909" si="8301">SUM(I8910:I8912)</f>
        <v>871143</v>
      </c>
      <c r="J8909" s="31">
        <f t="shared" si="8301"/>
        <v>162000</v>
      </c>
      <c r="K8909" s="31">
        <f t="shared" si="8301"/>
        <v>119500</v>
      </c>
      <c r="L8909" s="31">
        <f t="shared" si="8232"/>
        <v>15000</v>
      </c>
      <c r="M8909" s="31">
        <f t="shared" ref="M8909" si="8302">SUM(M8910:M8912)</f>
        <v>5000</v>
      </c>
      <c r="N8909" s="31">
        <f t="shared" ref="N8909:O8909" si="8303">SUM(N8910:N8912)</f>
        <v>5000</v>
      </c>
      <c r="O8909" s="31">
        <f t="shared" si="8303"/>
        <v>5000</v>
      </c>
      <c r="P8909" s="31">
        <f t="shared" si="8235"/>
        <v>134500</v>
      </c>
      <c r="Q8909" s="31">
        <f t="shared" si="8236"/>
        <v>83.024691358024697</v>
      </c>
      <c r="R8909" s="94"/>
      <c r="S8909" s="94"/>
      <c r="T8909" s="94"/>
      <c r="U8909" s="94"/>
      <c r="V8909" s="94"/>
      <c r="W8909" s="94"/>
      <c r="X8909" s="94"/>
      <c r="Y8909" s="94"/>
    </row>
    <row r="8910" spans="1:25" ht="15" customHeight="1" x14ac:dyDescent="0.25">
      <c r="A8910" s="64" t="s">
        <v>3099</v>
      </c>
      <c r="B8910" s="64" t="s">
        <v>3</v>
      </c>
      <c r="C8910" s="64" t="s">
        <v>13</v>
      </c>
      <c r="D8910" s="64" t="s">
        <v>3101</v>
      </c>
      <c r="E8910" s="20" t="s">
        <v>74</v>
      </c>
      <c r="F8910" s="64"/>
      <c r="G8910" s="53" t="s">
        <v>3102</v>
      </c>
      <c r="H8910" s="53" t="s">
        <v>73</v>
      </c>
      <c r="I8910" s="26">
        <v>62000</v>
      </c>
      <c r="J8910" s="26">
        <v>62000</v>
      </c>
      <c r="K8910" s="26">
        <v>9500</v>
      </c>
      <c r="L8910" s="26">
        <f t="shared" si="8232"/>
        <v>15000</v>
      </c>
      <c r="M8910" s="26">
        <v>5000</v>
      </c>
      <c r="N8910" s="26">
        <v>5000</v>
      </c>
      <c r="O8910" s="26">
        <v>5000</v>
      </c>
      <c r="P8910" s="26">
        <f t="shared" si="8235"/>
        <v>24500</v>
      </c>
      <c r="Q8910" s="26">
        <f t="shared" si="8236"/>
        <v>39.516129032258064</v>
      </c>
      <c r="R8910" s="90"/>
      <c r="S8910" s="90"/>
      <c r="T8910" s="90"/>
      <c r="U8910" s="90"/>
      <c r="V8910" s="90"/>
      <c r="W8910" s="90"/>
      <c r="X8910" s="90"/>
      <c r="Y8910" s="90"/>
    </row>
    <row r="8911" spans="1:25" s="15" customFormat="1" ht="24.75" customHeight="1" x14ac:dyDescent="0.25">
      <c r="A8911" s="79" t="s">
        <v>3099</v>
      </c>
      <c r="B8911" s="79" t="s">
        <v>3</v>
      </c>
      <c r="C8911" s="79" t="s">
        <v>13</v>
      </c>
      <c r="D8911" s="79" t="s">
        <v>3101</v>
      </c>
      <c r="E8911" s="80" t="s">
        <v>74</v>
      </c>
      <c r="F8911" s="79" t="s">
        <v>3137</v>
      </c>
      <c r="G8911" s="81" t="s">
        <v>3102</v>
      </c>
      <c r="H8911" s="81" t="s">
        <v>3749</v>
      </c>
      <c r="I8911" s="36">
        <v>430100</v>
      </c>
      <c r="J8911" s="36">
        <v>100000</v>
      </c>
      <c r="K8911" s="36">
        <v>110000</v>
      </c>
      <c r="L8911" s="36">
        <f t="shared" si="8232"/>
        <v>0</v>
      </c>
      <c r="M8911" s="36"/>
      <c r="N8911" s="36"/>
      <c r="O8911" s="36"/>
      <c r="P8911" s="36">
        <f t="shared" si="8235"/>
        <v>110000</v>
      </c>
      <c r="Q8911" s="36">
        <f t="shared" ref="Q8911:Q8913" si="8304">IF(I8911=0,"-",P8911/I8911*100)</f>
        <v>25.575447570332482</v>
      </c>
      <c r="R8911" s="96"/>
      <c r="S8911" s="96"/>
      <c r="T8911" s="96"/>
      <c r="U8911" s="96"/>
      <c r="V8911" s="96"/>
      <c r="W8911" s="96"/>
      <c r="X8911" s="96"/>
      <c r="Y8911" s="96"/>
    </row>
    <row r="8912" spans="1:25" s="15" customFormat="1" ht="24.75" customHeight="1" x14ac:dyDescent="0.25">
      <c r="A8912" s="79" t="s">
        <v>3099</v>
      </c>
      <c r="B8912" s="79" t="s">
        <v>3</v>
      </c>
      <c r="C8912" s="79" t="s">
        <v>13</v>
      </c>
      <c r="D8912" s="79" t="s">
        <v>3101</v>
      </c>
      <c r="E8912" s="80" t="s">
        <v>74</v>
      </c>
      <c r="F8912" s="79" t="s">
        <v>3138</v>
      </c>
      <c r="G8912" s="81" t="s">
        <v>3102</v>
      </c>
      <c r="H8912" s="81" t="s">
        <v>3753</v>
      </c>
      <c r="I8912" s="36">
        <v>379043</v>
      </c>
      <c r="J8912" s="36">
        <v>0</v>
      </c>
      <c r="K8912" s="36">
        <v>0</v>
      </c>
      <c r="L8912" s="36">
        <f t="shared" ref="L8912:L8975" si="8305">SUM(M8912:O8912)</f>
        <v>0</v>
      </c>
      <c r="M8912" s="36"/>
      <c r="N8912" s="36"/>
      <c r="O8912" s="36"/>
      <c r="P8912" s="36">
        <f t="shared" ref="P8912:P8975" si="8306">K8912+L8912</f>
        <v>0</v>
      </c>
      <c r="Q8912" s="36">
        <f t="shared" si="8304"/>
        <v>0</v>
      </c>
      <c r="R8912" s="96"/>
      <c r="S8912" s="96"/>
      <c r="T8912" s="96"/>
      <c r="U8912" s="96"/>
      <c r="V8912" s="96"/>
      <c r="W8912" s="96"/>
      <c r="X8912" s="96"/>
      <c r="Y8912" s="96"/>
    </row>
    <row r="8913" spans="1:27" ht="15" customHeight="1" x14ac:dyDescent="0.25">
      <c r="A8913" s="63" t="s">
        <v>3099</v>
      </c>
      <c r="B8913" s="63" t="s">
        <v>3</v>
      </c>
      <c r="C8913" s="63" t="s">
        <v>13</v>
      </c>
      <c r="D8913" s="63" t="s">
        <v>3101</v>
      </c>
      <c r="E8913" s="63" t="s">
        <v>231</v>
      </c>
      <c r="F8913" s="64" t="s">
        <v>1</v>
      </c>
      <c r="G8913" s="53" t="s">
        <v>1</v>
      </c>
      <c r="H8913" s="65" t="s">
        <v>232</v>
      </c>
      <c r="I8913" s="31">
        <f t="shared" ref="I8913:K8913" si="8307">SUM(I8914:I8918)</f>
        <v>1606581</v>
      </c>
      <c r="J8913" s="31">
        <f t="shared" si="8307"/>
        <v>310400</v>
      </c>
      <c r="K8913" s="31">
        <f t="shared" si="8307"/>
        <v>335000</v>
      </c>
      <c r="L8913" s="31">
        <f t="shared" si="8305"/>
        <v>0</v>
      </c>
      <c r="M8913" s="31">
        <f t="shared" ref="M8913" si="8308">SUM(M8914:M8918)</f>
        <v>0</v>
      </c>
      <c r="N8913" s="31">
        <f t="shared" ref="N8913:O8913" si="8309">SUM(N8914:N8918)</f>
        <v>0</v>
      </c>
      <c r="O8913" s="31">
        <f t="shared" si="8309"/>
        <v>0</v>
      </c>
      <c r="P8913" s="31">
        <f t="shared" si="8306"/>
        <v>335000</v>
      </c>
      <c r="Q8913" s="31">
        <f t="shared" si="8304"/>
        <v>20.851734210724512</v>
      </c>
      <c r="R8913" s="94"/>
      <c r="S8913" s="94"/>
      <c r="T8913" s="94"/>
      <c r="U8913" s="94"/>
      <c r="V8913" s="94"/>
      <c r="W8913" s="94"/>
      <c r="X8913" s="94"/>
      <c r="Y8913" s="94"/>
    </row>
    <row r="8914" spans="1:27" ht="15" customHeight="1" x14ac:dyDescent="0.25">
      <c r="A8914" s="64" t="s">
        <v>3099</v>
      </c>
      <c r="B8914" s="64" t="s">
        <v>3</v>
      </c>
      <c r="C8914" s="64" t="s">
        <v>13</v>
      </c>
      <c r="D8914" s="64" t="s">
        <v>3101</v>
      </c>
      <c r="E8914" s="20" t="s">
        <v>233</v>
      </c>
      <c r="F8914" s="64"/>
      <c r="G8914" s="53" t="s">
        <v>3102</v>
      </c>
      <c r="H8914" s="53" t="s">
        <v>232</v>
      </c>
      <c r="I8914" s="26">
        <v>10400</v>
      </c>
      <c r="J8914" s="26">
        <v>10400</v>
      </c>
      <c r="K8914" s="26">
        <v>5000</v>
      </c>
      <c r="L8914" s="26">
        <f t="shared" si="8305"/>
        <v>0</v>
      </c>
      <c r="M8914" s="26">
        <v>0</v>
      </c>
      <c r="N8914" s="26">
        <v>0</v>
      </c>
      <c r="O8914" s="26">
        <v>0</v>
      </c>
      <c r="P8914" s="26">
        <f t="shared" si="8306"/>
        <v>5000</v>
      </c>
      <c r="Q8914" s="26">
        <f t="shared" ref="Q8914:Q8975" si="8310">IF(J8914=0,"-",P8914/J8914*100)</f>
        <v>48.07692307692308</v>
      </c>
      <c r="R8914" s="90"/>
      <c r="S8914" s="90"/>
      <c r="T8914" s="90"/>
      <c r="U8914" s="90"/>
      <c r="V8914" s="90"/>
      <c r="W8914" s="90"/>
      <c r="X8914" s="90"/>
      <c r="Y8914" s="90"/>
    </row>
    <row r="8915" spans="1:27" s="15" customFormat="1" ht="34.5" customHeight="1" x14ac:dyDescent="0.25">
      <c r="A8915" s="79" t="s">
        <v>3099</v>
      </c>
      <c r="B8915" s="79" t="s">
        <v>3</v>
      </c>
      <c r="C8915" s="79" t="s">
        <v>13</v>
      </c>
      <c r="D8915" s="79" t="s">
        <v>3101</v>
      </c>
      <c r="E8915" s="80" t="s">
        <v>233</v>
      </c>
      <c r="F8915" s="79" t="s">
        <v>3139</v>
      </c>
      <c r="G8915" s="81" t="s">
        <v>3102</v>
      </c>
      <c r="H8915" s="81" t="s">
        <v>3750</v>
      </c>
      <c r="I8915" s="36">
        <v>805500</v>
      </c>
      <c r="J8915" s="36">
        <v>300000</v>
      </c>
      <c r="K8915" s="36">
        <v>130000</v>
      </c>
      <c r="L8915" s="36">
        <f t="shared" si="8305"/>
        <v>0</v>
      </c>
      <c r="M8915" s="36"/>
      <c r="N8915" s="36"/>
      <c r="O8915" s="36"/>
      <c r="P8915" s="36">
        <f t="shared" si="8306"/>
        <v>130000</v>
      </c>
      <c r="Q8915" s="36">
        <f t="shared" ref="Q8915:Q8918" si="8311">IF(I8915=0,"-",P8915/I8915*100)</f>
        <v>16.139044072004964</v>
      </c>
      <c r="R8915" s="96"/>
      <c r="S8915" s="96"/>
      <c r="T8915" s="96"/>
      <c r="U8915" s="96"/>
      <c r="V8915" s="96"/>
      <c r="W8915" s="96"/>
      <c r="X8915" s="96"/>
      <c r="Y8915" s="96"/>
    </row>
    <row r="8916" spans="1:27" s="15" customFormat="1" ht="24.75" customHeight="1" x14ac:dyDescent="0.25">
      <c r="A8916" s="79" t="s">
        <v>3099</v>
      </c>
      <c r="B8916" s="79" t="s">
        <v>3</v>
      </c>
      <c r="C8916" s="79" t="s">
        <v>13</v>
      </c>
      <c r="D8916" s="79" t="s">
        <v>3101</v>
      </c>
      <c r="E8916" s="80" t="s">
        <v>233</v>
      </c>
      <c r="F8916" s="79" t="s">
        <v>3140</v>
      </c>
      <c r="G8916" s="81" t="s">
        <v>3102</v>
      </c>
      <c r="H8916" s="81" t="s">
        <v>3754</v>
      </c>
      <c r="I8916" s="36">
        <v>682922</v>
      </c>
      <c r="J8916" s="36">
        <v>0</v>
      </c>
      <c r="K8916" s="36">
        <v>100000</v>
      </c>
      <c r="L8916" s="36">
        <f t="shared" si="8305"/>
        <v>0</v>
      </c>
      <c r="M8916" s="36"/>
      <c r="N8916" s="36"/>
      <c r="O8916" s="36"/>
      <c r="P8916" s="36">
        <f t="shared" si="8306"/>
        <v>100000</v>
      </c>
      <c r="Q8916" s="36">
        <f t="shared" si="8311"/>
        <v>14.642960689507733</v>
      </c>
      <c r="R8916" s="96"/>
      <c r="S8916" s="96"/>
      <c r="T8916" s="96"/>
      <c r="U8916" s="96"/>
      <c r="V8916" s="96"/>
      <c r="W8916" s="96"/>
      <c r="X8916" s="96"/>
      <c r="Y8916" s="96"/>
    </row>
    <row r="8917" spans="1:27" s="15" customFormat="1" ht="24.75" customHeight="1" x14ac:dyDescent="0.25">
      <c r="A8917" s="79" t="s">
        <v>3099</v>
      </c>
      <c r="B8917" s="79" t="s">
        <v>3</v>
      </c>
      <c r="C8917" s="79" t="s">
        <v>13</v>
      </c>
      <c r="D8917" s="79" t="s">
        <v>3101</v>
      </c>
      <c r="E8917" s="80" t="s">
        <v>233</v>
      </c>
      <c r="F8917" s="79" t="s">
        <v>3141</v>
      </c>
      <c r="G8917" s="81" t="s">
        <v>3102</v>
      </c>
      <c r="H8917" s="81" t="s">
        <v>3757</v>
      </c>
      <c r="I8917" s="36">
        <v>100100</v>
      </c>
      <c r="J8917" s="36">
        <v>0</v>
      </c>
      <c r="K8917" s="36">
        <v>100000</v>
      </c>
      <c r="L8917" s="36">
        <f t="shared" si="8305"/>
        <v>0</v>
      </c>
      <c r="M8917" s="36"/>
      <c r="N8917" s="36"/>
      <c r="O8917" s="36"/>
      <c r="P8917" s="36">
        <f t="shared" si="8306"/>
        <v>100000</v>
      </c>
      <c r="Q8917" s="36">
        <f t="shared" si="8311"/>
        <v>99.900099900099903</v>
      </c>
      <c r="R8917" s="96"/>
      <c r="S8917" s="96"/>
      <c r="T8917" s="96"/>
      <c r="U8917" s="96"/>
      <c r="V8917" s="96"/>
      <c r="W8917" s="96"/>
      <c r="X8917" s="96"/>
      <c r="Y8917" s="96"/>
    </row>
    <row r="8918" spans="1:27" s="15" customFormat="1" ht="24.75" customHeight="1" thickBot="1" x14ac:dyDescent="0.3">
      <c r="A8918" s="79" t="s">
        <v>3099</v>
      </c>
      <c r="B8918" s="79" t="s">
        <v>3</v>
      </c>
      <c r="C8918" s="79" t="s">
        <v>13</v>
      </c>
      <c r="D8918" s="79" t="s">
        <v>3101</v>
      </c>
      <c r="E8918" s="80" t="s">
        <v>233</v>
      </c>
      <c r="F8918" s="79" t="s">
        <v>3142</v>
      </c>
      <c r="G8918" s="81" t="s">
        <v>3102</v>
      </c>
      <c r="H8918" s="81" t="s">
        <v>3756</v>
      </c>
      <c r="I8918" s="36">
        <v>7659</v>
      </c>
      <c r="J8918" s="36">
        <v>0</v>
      </c>
      <c r="K8918" s="36">
        <v>0</v>
      </c>
      <c r="L8918" s="36">
        <f t="shared" si="8305"/>
        <v>0</v>
      </c>
      <c r="M8918" s="36"/>
      <c r="N8918" s="36"/>
      <c r="O8918" s="36"/>
      <c r="P8918" s="36">
        <f t="shared" si="8306"/>
        <v>0</v>
      </c>
      <c r="Q8918" s="36">
        <f t="shared" si="8311"/>
        <v>0</v>
      </c>
      <c r="R8918" s="96"/>
      <c r="S8918" s="96"/>
      <c r="T8918" s="96"/>
      <c r="U8918" s="96"/>
      <c r="V8918" s="96"/>
      <c r="W8918" s="96"/>
      <c r="X8918" s="96"/>
      <c r="Y8918" s="96"/>
    </row>
    <row r="8919" spans="1:27" s="2" customFormat="1" ht="45.75" customHeight="1" thickBot="1" x14ac:dyDescent="0.3">
      <c r="A8919" s="28" t="s">
        <v>4</v>
      </c>
      <c r="B8919" s="28" t="s">
        <v>5</v>
      </c>
      <c r="C8919" s="28" t="s">
        <v>6</v>
      </c>
      <c r="D8919" s="57" t="s">
        <v>1</v>
      </c>
      <c r="E8919" s="28" t="s">
        <v>7</v>
      </c>
      <c r="F8919" s="28" t="s">
        <v>8</v>
      </c>
      <c r="G8919" s="28" t="s">
        <v>9</v>
      </c>
      <c r="H8919" s="28" t="s">
        <v>10</v>
      </c>
      <c r="I8919" s="109" t="s">
        <v>3984</v>
      </c>
      <c r="J8919" s="109" t="s">
        <v>11</v>
      </c>
      <c r="K8919" s="109" t="s">
        <v>3989</v>
      </c>
      <c r="L8919" s="109" t="s">
        <v>3985</v>
      </c>
      <c r="M8919" s="109" t="s">
        <v>4027</v>
      </c>
      <c r="N8919" s="109" t="s">
        <v>3988</v>
      </c>
      <c r="O8919" s="109" t="s">
        <v>3986</v>
      </c>
      <c r="P8919" s="109" t="s">
        <v>3987</v>
      </c>
      <c r="Q8919" s="109" t="s">
        <v>3695</v>
      </c>
      <c r="R8919" s="91"/>
      <c r="S8919" s="91"/>
      <c r="T8919" s="91"/>
      <c r="U8919" s="91"/>
      <c r="V8919" s="91"/>
      <c r="W8919" s="91"/>
      <c r="X8919" s="91"/>
      <c r="Y8919" s="91"/>
      <c r="AA8919" s="4"/>
    </row>
    <row r="8920" spans="1:27" s="2" customFormat="1" ht="15" customHeight="1" x14ac:dyDescent="0.25">
      <c r="A8920" s="58" t="s">
        <v>1</v>
      </c>
      <c r="B8920" s="58" t="s">
        <v>1</v>
      </c>
      <c r="C8920" s="58" t="s">
        <v>1</v>
      </c>
      <c r="D8920" s="59" t="s">
        <v>1</v>
      </c>
      <c r="E8920" s="59" t="s">
        <v>1</v>
      </c>
      <c r="F8920" s="60" t="s">
        <v>1</v>
      </c>
      <c r="G8920" s="61" t="s">
        <v>1</v>
      </c>
      <c r="H8920" s="62" t="s">
        <v>1</v>
      </c>
      <c r="I8920" s="29">
        <v>1</v>
      </c>
      <c r="J8920" s="29">
        <v>2</v>
      </c>
      <c r="K8920" s="29">
        <v>3</v>
      </c>
      <c r="L8920" s="29" t="s">
        <v>3478</v>
      </c>
      <c r="M8920" s="29">
        <v>5</v>
      </c>
      <c r="N8920" s="29">
        <v>6</v>
      </c>
      <c r="O8920" s="29">
        <v>7</v>
      </c>
      <c r="P8920" s="29" t="s">
        <v>3696</v>
      </c>
      <c r="Q8920" s="29">
        <v>9</v>
      </c>
      <c r="R8920" s="92"/>
      <c r="S8920" s="92"/>
      <c r="T8920" s="92"/>
      <c r="U8920" s="92"/>
      <c r="V8920" s="92"/>
      <c r="W8920" s="92"/>
      <c r="X8920" s="92"/>
      <c r="Y8920" s="92"/>
      <c r="AA8920" s="4"/>
    </row>
    <row r="8921" spans="1:27" s="2" customFormat="1" ht="15" customHeight="1" x14ac:dyDescent="0.25">
      <c r="A8921" s="63" t="s">
        <v>3099</v>
      </c>
      <c r="B8921" s="63" t="s">
        <v>3</v>
      </c>
      <c r="C8921" s="64" t="s">
        <v>13</v>
      </c>
      <c r="D8921" s="64" t="s">
        <v>3101</v>
      </c>
      <c r="E8921" s="65" t="s">
        <v>1</v>
      </c>
      <c r="F8921" s="65" t="s">
        <v>1</v>
      </c>
      <c r="G8921" s="65" t="s">
        <v>1</v>
      </c>
      <c r="H8921" s="65" t="s">
        <v>3100</v>
      </c>
      <c r="I8921" s="26">
        <v>0</v>
      </c>
      <c r="J8921" s="26" t="s">
        <v>1</v>
      </c>
      <c r="K8921" s="26">
        <v>0</v>
      </c>
      <c r="L8921" s="26"/>
      <c r="M8921" s="26"/>
      <c r="N8921" s="26"/>
      <c r="O8921" s="26"/>
      <c r="P8921" s="26"/>
      <c r="Q8921" s="26"/>
      <c r="R8921" s="90"/>
      <c r="S8921" s="90"/>
      <c r="T8921" s="90"/>
      <c r="U8921" s="90"/>
      <c r="V8921" s="90"/>
      <c r="W8921" s="90"/>
      <c r="X8921" s="90"/>
      <c r="Y8921" s="90"/>
      <c r="AA8921" s="4"/>
    </row>
    <row r="8922" spans="1:27" ht="15" customHeight="1" x14ac:dyDescent="0.25">
      <c r="A8922" s="63" t="s">
        <v>3099</v>
      </c>
      <c r="B8922" s="63" t="s">
        <v>3</v>
      </c>
      <c r="C8922" s="63" t="s">
        <v>13</v>
      </c>
      <c r="D8922" s="63" t="s">
        <v>3101</v>
      </c>
      <c r="E8922" s="63" t="s">
        <v>321</v>
      </c>
      <c r="F8922" s="64" t="s">
        <v>1</v>
      </c>
      <c r="G8922" s="53" t="s">
        <v>1</v>
      </c>
      <c r="H8922" s="65" t="s">
        <v>322</v>
      </c>
      <c r="I8922" s="31">
        <f t="shared" ref="I8922:K8922" si="8312">SUM(I8923:I8925)</f>
        <v>5681860</v>
      </c>
      <c r="J8922" s="31">
        <f t="shared" si="8312"/>
        <v>0</v>
      </c>
      <c r="K8922" s="31">
        <f t="shared" si="8312"/>
        <v>800000</v>
      </c>
      <c r="L8922" s="31">
        <f t="shared" si="8305"/>
        <v>0</v>
      </c>
      <c r="M8922" s="31">
        <f t="shared" ref="M8922" si="8313">SUM(M8923:M8925)</f>
        <v>0</v>
      </c>
      <c r="N8922" s="31">
        <f t="shared" ref="N8922:O8922" si="8314">SUM(N8923:N8925)</f>
        <v>0</v>
      </c>
      <c r="O8922" s="31">
        <f t="shared" si="8314"/>
        <v>0</v>
      </c>
      <c r="P8922" s="31">
        <f t="shared" si="8306"/>
        <v>800000</v>
      </c>
      <c r="Q8922" s="31" t="str">
        <f t="shared" si="8310"/>
        <v>-</v>
      </c>
      <c r="R8922" s="94"/>
      <c r="S8922" s="94"/>
      <c r="T8922" s="94"/>
      <c r="U8922" s="94"/>
      <c r="V8922" s="94"/>
      <c r="W8922" s="94"/>
      <c r="X8922" s="94"/>
      <c r="Y8922" s="94"/>
    </row>
    <row r="8923" spans="1:27" s="15" customFormat="1" ht="24.75" customHeight="1" x14ac:dyDescent="0.25">
      <c r="A8923" s="79" t="s">
        <v>3099</v>
      </c>
      <c r="B8923" s="79" t="s">
        <v>3</v>
      </c>
      <c r="C8923" s="79" t="s">
        <v>13</v>
      </c>
      <c r="D8923" s="79" t="s">
        <v>3101</v>
      </c>
      <c r="E8923" s="80" t="s">
        <v>323</v>
      </c>
      <c r="F8923" s="79" t="s">
        <v>3143</v>
      </c>
      <c r="G8923" s="81" t="s">
        <v>3102</v>
      </c>
      <c r="H8923" s="81" t="s">
        <v>3751</v>
      </c>
      <c r="I8923" s="36">
        <v>1696420</v>
      </c>
      <c r="J8923" s="36">
        <v>0</v>
      </c>
      <c r="K8923" s="36">
        <v>600000</v>
      </c>
      <c r="L8923" s="36">
        <f t="shared" si="8305"/>
        <v>0</v>
      </c>
      <c r="M8923" s="36"/>
      <c r="N8923" s="36"/>
      <c r="O8923" s="36"/>
      <c r="P8923" s="36">
        <f t="shared" si="8306"/>
        <v>600000</v>
      </c>
      <c r="Q8923" s="36">
        <f t="shared" ref="Q8923:Q8926" si="8315">IF(I8923=0,"-",P8923/I8923*100)</f>
        <v>35.368599757135613</v>
      </c>
      <c r="R8923" s="96"/>
      <c r="S8923" s="96"/>
      <c r="T8923" s="96"/>
      <c r="U8923" s="96"/>
      <c r="V8923" s="96"/>
      <c r="W8923" s="96"/>
      <c r="X8923" s="96"/>
      <c r="Y8923" s="96"/>
    </row>
    <row r="8924" spans="1:27" s="15" customFormat="1" ht="24.75" customHeight="1" x14ac:dyDescent="0.25">
      <c r="A8924" s="79" t="s">
        <v>3099</v>
      </c>
      <c r="B8924" s="79" t="s">
        <v>3</v>
      </c>
      <c r="C8924" s="79" t="s">
        <v>13</v>
      </c>
      <c r="D8924" s="79" t="s">
        <v>3101</v>
      </c>
      <c r="E8924" s="80" t="s">
        <v>323</v>
      </c>
      <c r="F8924" s="79" t="s">
        <v>3144</v>
      </c>
      <c r="G8924" s="81" t="s">
        <v>3102</v>
      </c>
      <c r="H8924" s="81" t="s">
        <v>3830</v>
      </c>
      <c r="I8924" s="36">
        <v>3644204</v>
      </c>
      <c r="J8924" s="36">
        <v>0</v>
      </c>
      <c r="K8924" s="36">
        <v>100000</v>
      </c>
      <c r="L8924" s="36">
        <f t="shared" si="8305"/>
        <v>0</v>
      </c>
      <c r="M8924" s="36"/>
      <c r="N8924" s="36"/>
      <c r="O8924" s="36"/>
      <c r="P8924" s="36">
        <f t="shared" si="8306"/>
        <v>100000</v>
      </c>
      <c r="Q8924" s="36">
        <f t="shared" si="8315"/>
        <v>2.7440834816053106</v>
      </c>
      <c r="R8924" s="96"/>
      <c r="S8924" s="96"/>
      <c r="T8924" s="96"/>
      <c r="U8924" s="96"/>
      <c r="V8924" s="96"/>
      <c r="W8924" s="96"/>
      <c r="X8924" s="96"/>
      <c r="Y8924" s="96"/>
    </row>
    <row r="8925" spans="1:27" s="15" customFormat="1" ht="24.75" customHeight="1" x14ac:dyDescent="0.25">
      <c r="A8925" s="79" t="s">
        <v>3099</v>
      </c>
      <c r="B8925" s="79" t="s">
        <v>3</v>
      </c>
      <c r="C8925" s="79" t="s">
        <v>13</v>
      </c>
      <c r="D8925" s="79" t="s">
        <v>3101</v>
      </c>
      <c r="E8925" s="80" t="s">
        <v>323</v>
      </c>
      <c r="F8925" s="79" t="s">
        <v>3145</v>
      </c>
      <c r="G8925" s="81" t="s">
        <v>3102</v>
      </c>
      <c r="H8925" s="81" t="s">
        <v>3758</v>
      </c>
      <c r="I8925" s="36">
        <v>341236</v>
      </c>
      <c r="J8925" s="36">
        <v>0</v>
      </c>
      <c r="K8925" s="36">
        <v>100000</v>
      </c>
      <c r="L8925" s="36">
        <f t="shared" si="8305"/>
        <v>0</v>
      </c>
      <c r="M8925" s="36"/>
      <c r="N8925" s="36"/>
      <c r="O8925" s="36"/>
      <c r="P8925" s="36">
        <f t="shared" si="8306"/>
        <v>100000</v>
      </c>
      <c r="Q8925" s="36">
        <f t="shared" si="8315"/>
        <v>29.305231569939867</v>
      </c>
      <c r="R8925" s="96"/>
      <c r="S8925" s="96"/>
      <c r="T8925" s="96"/>
      <c r="U8925" s="96"/>
      <c r="V8925" s="96"/>
      <c r="W8925" s="96"/>
      <c r="X8925" s="96"/>
      <c r="Y8925" s="96"/>
    </row>
    <row r="8926" spans="1:27" ht="15" customHeight="1" x14ac:dyDescent="0.25">
      <c r="A8926" s="53" t="s">
        <v>1</v>
      </c>
      <c r="B8926" s="53" t="s">
        <v>1</v>
      </c>
      <c r="C8926" s="53" t="s">
        <v>1</v>
      </c>
      <c r="D8926" s="53" t="s">
        <v>1</v>
      </c>
      <c r="E8926" s="53" t="s">
        <v>1</v>
      </c>
      <c r="F8926" s="53" t="s">
        <v>1</v>
      </c>
      <c r="G8926" s="53" t="s">
        <v>1</v>
      </c>
      <c r="H8926" s="66" t="s">
        <v>3146</v>
      </c>
      <c r="I8926" s="30">
        <f t="shared" ref="I8926:K8926" si="8316">SUM(I8848,I8888,I8894,I8899)</f>
        <v>28139686</v>
      </c>
      <c r="J8926" s="30">
        <f t="shared" si="8316"/>
        <v>2859291</v>
      </c>
      <c r="K8926" s="30">
        <f t="shared" si="8316"/>
        <v>2930596</v>
      </c>
      <c r="L8926" s="30">
        <f t="shared" si="8305"/>
        <v>581300</v>
      </c>
      <c r="M8926" s="30">
        <f t="shared" ref="M8926" si="8317">SUM(M8848,M8888,M8894,M8899)</f>
        <v>201800</v>
      </c>
      <c r="N8926" s="30">
        <f t="shared" ref="N8926:O8926" si="8318">SUM(N8848,N8888,N8894,N8899)</f>
        <v>188500</v>
      </c>
      <c r="O8926" s="30">
        <f t="shared" si="8318"/>
        <v>191000</v>
      </c>
      <c r="P8926" s="30">
        <f t="shared" si="8306"/>
        <v>3511896</v>
      </c>
      <c r="Q8926" s="30">
        <f t="shared" si="8315"/>
        <v>12.480224548347838</v>
      </c>
      <c r="R8926" s="93"/>
      <c r="S8926" s="93"/>
      <c r="T8926" s="93"/>
      <c r="U8926" s="93"/>
      <c r="V8926" s="93"/>
      <c r="W8926" s="93"/>
      <c r="X8926" s="93"/>
      <c r="Y8926" s="93"/>
    </row>
    <row r="8927" spans="1:27" ht="15" customHeight="1" thickBot="1" x14ac:dyDescent="0.3">
      <c r="A8927" s="53" t="s">
        <v>1</v>
      </c>
      <c r="B8927" s="53" t="s">
        <v>1</v>
      </c>
      <c r="C8927" s="53" t="s">
        <v>1</v>
      </c>
      <c r="D8927" s="53" t="s">
        <v>1</v>
      </c>
      <c r="E8927" s="53" t="s">
        <v>1</v>
      </c>
      <c r="F8927" s="53" t="s">
        <v>1</v>
      </c>
      <c r="G8927" s="53" t="s">
        <v>1</v>
      </c>
      <c r="H8927" s="65" t="s">
        <v>76</v>
      </c>
      <c r="I8927" s="31"/>
      <c r="J8927" s="31"/>
      <c r="K8927" s="31">
        <v>0</v>
      </c>
      <c r="L8927" s="31"/>
      <c r="M8927" s="31"/>
      <c r="N8927" s="31"/>
      <c r="O8927" s="31"/>
      <c r="P8927" s="31"/>
      <c r="Q8927" s="31"/>
      <c r="R8927" s="94"/>
      <c r="S8927" s="94"/>
      <c r="T8927" s="94"/>
      <c r="U8927" s="94"/>
      <c r="V8927" s="94"/>
      <c r="W8927" s="94"/>
      <c r="X8927" s="94"/>
      <c r="Y8927" s="94"/>
    </row>
    <row r="8928" spans="1:27" ht="47.25" customHeight="1" thickBot="1" x14ac:dyDescent="0.3">
      <c r="A8928" s="110" t="s">
        <v>1</v>
      </c>
      <c r="B8928" s="110" t="s">
        <v>1</v>
      </c>
      <c r="C8928" s="110" t="s">
        <v>1</v>
      </c>
      <c r="D8928" s="110" t="s">
        <v>1</v>
      </c>
      <c r="E8928" s="110" t="s">
        <v>1</v>
      </c>
      <c r="F8928" s="110" t="s">
        <v>1</v>
      </c>
      <c r="G8928" s="110" t="s">
        <v>1</v>
      </c>
      <c r="H8928" s="28" t="s">
        <v>77</v>
      </c>
      <c r="I8928" s="109" t="s">
        <v>3984</v>
      </c>
      <c r="J8928" s="109" t="s">
        <v>11</v>
      </c>
      <c r="K8928" s="109" t="s">
        <v>3989</v>
      </c>
      <c r="L8928" s="109" t="s">
        <v>3985</v>
      </c>
      <c r="M8928" s="109" t="s">
        <v>4027</v>
      </c>
      <c r="N8928" s="109" t="s">
        <v>3988</v>
      </c>
      <c r="O8928" s="109" t="s">
        <v>3986</v>
      </c>
      <c r="P8928" s="109" t="s">
        <v>3987</v>
      </c>
      <c r="Q8928" s="109" t="s">
        <v>3695</v>
      </c>
      <c r="R8928" s="91"/>
      <c r="S8928" s="91"/>
      <c r="T8928" s="91"/>
      <c r="U8928" s="91"/>
      <c r="V8928" s="91"/>
      <c r="W8928" s="91"/>
      <c r="X8928" s="91"/>
      <c r="Y8928" s="91"/>
    </row>
    <row r="8929" spans="1:25" ht="15" customHeight="1" x14ac:dyDescent="0.25">
      <c r="A8929" s="111"/>
      <c r="B8929" s="111"/>
      <c r="C8929" s="111"/>
      <c r="D8929" s="111"/>
      <c r="E8929" s="111"/>
      <c r="F8929" s="111"/>
      <c r="G8929" s="111"/>
      <c r="H8929" s="67" t="s">
        <v>1</v>
      </c>
      <c r="I8929" s="29">
        <v>1</v>
      </c>
      <c r="J8929" s="29">
        <v>2</v>
      </c>
      <c r="K8929" s="29">
        <v>3</v>
      </c>
      <c r="L8929" s="29" t="s">
        <v>3478</v>
      </c>
      <c r="M8929" s="29">
        <v>5</v>
      </c>
      <c r="N8929" s="29">
        <v>6</v>
      </c>
      <c r="O8929" s="29">
        <v>7</v>
      </c>
      <c r="P8929" s="29" t="s">
        <v>3696</v>
      </c>
      <c r="Q8929" s="29">
        <v>9</v>
      </c>
      <c r="R8929" s="92"/>
      <c r="S8929" s="92"/>
      <c r="T8929" s="92"/>
      <c r="U8929" s="92"/>
      <c r="V8929" s="92"/>
      <c r="W8929" s="92"/>
      <c r="X8929" s="92"/>
      <c r="Y8929" s="92"/>
    </row>
    <row r="8930" spans="1:25" ht="15" customHeight="1" x14ac:dyDescent="0.25">
      <c r="A8930" s="111"/>
      <c r="B8930" s="111"/>
      <c r="C8930" s="111"/>
      <c r="D8930" s="111"/>
      <c r="E8930" s="111"/>
      <c r="F8930" s="111"/>
      <c r="G8930" s="111"/>
      <c r="H8930" s="68" t="s">
        <v>3147</v>
      </c>
      <c r="I8930" s="32">
        <f t="shared" ref="I8930:K8930" si="8319">SUM(I8926)</f>
        <v>28139686</v>
      </c>
      <c r="J8930" s="32">
        <f t="shared" si="8319"/>
        <v>2859291</v>
      </c>
      <c r="K8930" s="32">
        <f t="shared" si="8319"/>
        <v>2930596</v>
      </c>
      <c r="L8930" s="32">
        <f t="shared" si="8305"/>
        <v>581300</v>
      </c>
      <c r="M8930" s="32">
        <f t="shared" ref="M8930" si="8320">SUM(M8926)</f>
        <v>201800</v>
      </c>
      <c r="N8930" s="32">
        <f t="shared" ref="N8930:O8930" si="8321">SUM(N8926)</f>
        <v>188500</v>
      </c>
      <c r="O8930" s="32">
        <f t="shared" si="8321"/>
        <v>191000</v>
      </c>
      <c r="P8930" s="32">
        <f t="shared" si="8306"/>
        <v>3511896</v>
      </c>
      <c r="Q8930" s="32">
        <f t="shared" ref="Q8930:Q8931" si="8322">IF(I8930=0,"-",P8930/I8930*100)</f>
        <v>12.480224548347838</v>
      </c>
      <c r="R8930" s="90"/>
      <c r="S8930" s="90"/>
      <c r="T8930" s="90"/>
      <c r="U8930" s="90"/>
      <c r="V8930" s="90"/>
      <c r="W8930" s="90"/>
      <c r="X8930" s="90"/>
      <c r="Y8930" s="90"/>
    </row>
    <row r="8931" spans="1:25" ht="15" customHeight="1" x14ac:dyDescent="0.25">
      <c r="A8931" s="111"/>
      <c r="B8931" s="111"/>
      <c r="C8931" s="111"/>
      <c r="D8931" s="111"/>
      <c r="E8931" s="111"/>
      <c r="F8931" s="111"/>
      <c r="G8931" s="111"/>
      <c r="H8931" s="69" t="s">
        <v>79</v>
      </c>
      <c r="I8931" s="32">
        <f t="shared" ref="I8931:K8931" si="8323">SUM(I8930)</f>
        <v>28139686</v>
      </c>
      <c r="J8931" s="32">
        <f t="shared" si="8323"/>
        <v>2859291</v>
      </c>
      <c r="K8931" s="32">
        <f t="shared" si="8323"/>
        <v>2930596</v>
      </c>
      <c r="L8931" s="32">
        <f t="shared" si="8305"/>
        <v>581300</v>
      </c>
      <c r="M8931" s="32">
        <f t="shared" ref="M8931" si="8324">SUM(M8930)</f>
        <v>201800</v>
      </c>
      <c r="N8931" s="32">
        <f t="shared" ref="N8931:O8931" si="8325">SUM(N8930)</f>
        <v>188500</v>
      </c>
      <c r="O8931" s="32">
        <f t="shared" si="8325"/>
        <v>191000</v>
      </c>
      <c r="P8931" s="32">
        <f t="shared" si="8306"/>
        <v>3511896</v>
      </c>
      <c r="Q8931" s="32">
        <f t="shared" si="8322"/>
        <v>12.480224548347838</v>
      </c>
      <c r="R8931" s="90"/>
      <c r="S8931" s="90"/>
      <c r="T8931" s="90"/>
      <c r="U8931" s="90"/>
      <c r="V8931" s="90"/>
      <c r="W8931" s="90"/>
      <c r="X8931" s="90"/>
      <c r="Y8931" s="90"/>
    </row>
    <row r="8932" spans="1:25" ht="15" customHeight="1" x14ac:dyDescent="0.25">
      <c r="A8932" s="112"/>
      <c r="B8932" s="112"/>
      <c r="C8932" s="112"/>
      <c r="D8932" s="112"/>
      <c r="E8932" s="112"/>
      <c r="F8932" s="112"/>
      <c r="G8932" s="112"/>
      <c r="I8932" s="27"/>
      <c r="J8932" s="27"/>
      <c r="K8932" s="27">
        <v>0</v>
      </c>
      <c r="L8932" s="27"/>
      <c r="M8932" s="27"/>
      <c r="N8932" s="27"/>
      <c r="O8932" s="27"/>
      <c r="P8932" s="27"/>
      <c r="Q8932" s="27"/>
      <c r="R8932" s="27"/>
      <c r="S8932" s="27"/>
      <c r="T8932" s="27"/>
      <c r="U8932" s="27"/>
      <c r="V8932" s="27"/>
      <c r="W8932" s="27"/>
      <c r="X8932" s="27"/>
      <c r="Y8932" s="27"/>
    </row>
    <row r="8933" spans="1:25" ht="15" customHeight="1" x14ac:dyDescent="0.25">
      <c r="A8933" s="53" t="s">
        <v>1</v>
      </c>
      <c r="B8933" s="53" t="s">
        <v>1</v>
      </c>
      <c r="C8933" s="53" t="s">
        <v>1</v>
      </c>
      <c r="D8933" s="53" t="s">
        <v>1</v>
      </c>
      <c r="E8933" s="53" t="s">
        <v>1</v>
      </c>
      <c r="F8933" s="53" t="s">
        <v>1</v>
      </c>
      <c r="G8933" s="53" t="s">
        <v>1</v>
      </c>
      <c r="H8933" s="21" t="s">
        <v>1</v>
      </c>
      <c r="I8933" s="33"/>
      <c r="J8933" s="33"/>
      <c r="K8933" s="33">
        <v>0</v>
      </c>
      <c r="L8933" s="33"/>
      <c r="M8933" s="33"/>
      <c r="N8933" s="33"/>
      <c r="O8933" s="33"/>
      <c r="P8933" s="33"/>
      <c r="Q8933" s="33"/>
      <c r="R8933" s="33"/>
      <c r="S8933" s="33"/>
      <c r="T8933" s="33"/>
      <c r="U8933" s="33"/>
      <c r="V8933" s="33"/>
      <c r="W8933" s="33"/>
      <c r="X8933" s="33"/>
      <c r="Y8933" s="33"/>
    </row>
    <row r="8934" spans="1:25" ht="15" customHeight="1" x14ac:dyDescent="0.25">
      <c r="A8934" s="53" t="s">
        <v>1</v>
      </c>
      <c r="B8934" s="53" t="s">
        <v>1</v>
      </c>
      <c r="C8934" s="53" t="s">
        <v>1</v>
      </c>
      <c r="D8934" s="53" t="s">
        <v>1</v>
      </c>
      <c r="E8934" s="53" t="s">
        <v>1</v>
      </c>
      <c r="F8934" s="53" t="s">
        <v>1</v>
      </c>
      <c r="G8934" s="53" t="s">
        <v>1</v>
      </c>
      <c r="H8934" s="66" t="s">
        <v>3148</v>
      </c>
      <c r="I8934" s="30">
        <f t="shared" ref="I8934:K8934" si="8326">SUM(I8926)</f>
        <v>28139686</v>
      </c>
      <c r="J8934" s="30">
        <f t="shared" si="8326"/>
        <v>2859291</v>
      </c>
      <c r="K8934" s="30">
        <f t="shared" si="8326"/>
        <v>2930596</v>
      </c>
      <c r="L8934" s="30">
        <f t="shared" si="8305"/>
        <v>581300</v>
      </c>
      <c r="M8934" s="30">
        <f t="shared" ref="M8934" si="8327">SUM(M8926)</f>
        <v>201800</v>
      </c>
      <c r="N8934" s="30">
        <f t="shared" ref="N8934:O8934" si="8328">SUM(N8926)</f>
        <v>188500</v>
      </c>
      <c r="O8934" s="30">
        <f t="shared" si="8328"/>
        <v>191000</v>
      </c>
      <c r="P8934" s="30">
        <f t="shared" si="8306"/>
        <v>3511896</v>
      </c>
      <c r="Q8934" s="30">
        <f t="shared" ref="Q8934" si="8329">IF(I8934=0,"-",P8934/I8934*100)</f>
        <v>12.480224548347838</v>
      </c>
      <c r="R8934" s="93"/>
      <c r="S8934" s="93"/>
      <c r="T8934" s="93"/>
      <c r="U8934" s="93"/>
      <c r="V8934" s="93"/>
      <c r="W8934" s="93"/>
      <c r="X8934" s="93"/>
      <c r="Y8934" s="93"/>
    </row>
    <row r="8935" spans="1:25" ht="15" customHeight="1" x14ac:dyDescent="0.25">
      <c r="A8935" s="53" t="s">
        <v>1</v>
      </c>
      <c r="B8935" s="53" t="s">
        <v>1</v>
      </c>
      <c r="C8935" s="53" t="s">
        <v>1</v>
      </c>
      <c r="D8935" s="53" t="s">
        <v>1</v>
      </c>
      <c r="E8935" s="53" t="s">
        <v>1</v>
      </c>
      <c r="F8935" s="53" t="s">
        <v>1</v>
      </c>
      <c r="G8935" s="53" t="s">
        <v>1</v>
      </c>
      <c r="H8935" s="65" t="s">
        <v>76</v>
      </c>
      <c r="I8935" s="31"/>
      <c r="J8935" s="31"/>
      <c r="K8935" s="31">
        <v>0</v>
      </c>
      <c r="L8935" s="31"/>
      <c r="M8935" s="31"/>
      <c r="N8935" s="31"/>
      <c r="O8935" s="31"/>
      <c r="P8935" s="31"/>
      <c r="Q8935" s="31"/>
      <c r="R8935" s="94"/>
      <c r="S8935" s="94"/>
      <c r="T8935" s="94"/>
      <c r="U8935" s="94"/>
      <c r="V8935" s="94"/>
      <c r="W8935" s="94"/>
      <c r="X8935" s="94"/>
      <c r="Y8935" s="94"/>
    </row>
    <row r="8936" spans="1:25" ht="15" customHeight="1" x14ac:dyDescent="0.25">
      <c r="A8936" s="53" t="s">
        <v>1</v>
      </c>
      <c r="B8936" s="53" t="s">
        <v>1</v>
      </c>
      <c r="C8936" s="53" t="s">
        <v>1</v>
      </c>
      <c r="D8936" s="53" t="s">
        <v>1</v>
      </c>
      <c r="E8936" s="53" t="s">
        <v>1</v>
      </c>
      <c r="F8936" s="53" t="s">
        <v>1</v>
      </c>
      <c r="G8936" s="53" t="s">
        <v>1</v>
      </c>
      <c r="H8936" s="70" t="s">
        <v>1</v>
      </c>
      <c r="I8936" s="34"/>
      <c r="J8936" s="34"/>
      <c r="K8936" s="34">
        <v>0</v>
      </c>
      <c r="L8936" s="34"/>
      <c r="M8936" s="34"/>
      <c r="N8936" s="34"/>
      <c r="O8936" s="34"/>
      <c r="P8936" s="34"/>
      <c r="Q8936" s="34"/>
      <c r="R8936" s="34"/>
      <c r="S8936" s="34"/>
      <c r="T8936" s="34"/>
      <c r="U8936" s="34"/>
      <c r="V8936" s="34"/>
      <c r="W8936" s="34"/>
      <c r="X8936" s="34"/>
      <c r="Y8936" s="34"/>
    </row>
    <row r="8937" spans="1:25" ht="15" customHeight="1" x14ac:dyDescent="0.25">
      <c r="A8937" s="53" t="s">
        <v>1</v>
      </c>
      <c r="B8937" s="53" t="s">
        <v>1</v>
      </c>
      <c r="C8937" s="53" t="s">
        <v>1</v>
      </c>
      <c r="D8937" s="53" t="s">
        <v>1</v>
      </c>
      <c r="E8937" s="53" t="s">
        <v>1</v>
      </c>
      <c r="F8937" s="53" t="s">
        <v>1</v>
      </c>
      <c r="G8937" s="53" t="s">
        <v>1</v>
      </c>
      <c r="H8937" s="66" t="s">
        <v>3149</v>
      </c>
      <c r="I8937" s="30">
        <f t="shared" ref="I8937:K8937" si="8330">SUM(I8934)</f>
        <v>28139686</v>
      </c>
      <c r="J8937" s="30">
        <f t="shared" si="8330"/>
        <v>2859291</v>
      </c>
      <c r="K8937" s="30">
        <f t="shared" si="8330"/>
        <v>2930596</v>
      </c>
      <c r="L8937" s="30">
        <f t="shared" si="8305"/>
        <v>581300</v>
      </c>
      <c r="M8937" s="30">
        <f t="shared" ref="M8937" si="8331">SUM(M8934)</f>
        <v>201800</v>
      </c>
      <c r="N8937" s="30">
        <f t="shared" ref="N8937:O8937" si="8332">SUM(N8934)</f>
        <v>188500</v>
      </c>
      <c r="O8937" s="30">
        <f t="shared" si="8332"/>
        <v>191000</v>
      </c>
      <c r="P8937" s="30">
        <f t="shared" si="8306"/>
        <v>3511896</v>
      </c>
      <c r="Q8937" s="30">
        <f t="shared" ref="Q8937" si="8333">IF(I8937=0,"-",P8937/I8937*100)</f>
        <v>12.480224548347838</v>
      </c>
      <c r="R8937" s="93"/>
      <c r="S8937" s="93"/>
      <c r="T8937" s="93"/>
      <c r="U8937" s="93"/>
      <c r="V8937" s="93"/>
      <c r="W8937" s="93"/>
      <c r="X8937" s="93"/>
      <c r="Y8937" s="93"/>
    </row>
    <row r="8938" spans="1:25" ht="15" customHeight="1" x14ac:dyDescent="0.25">
      <c r="A8938" s="53" t="s">
        <v>1</v>
      </c>
      <c r="B8938" s="53" t="s">
        <v>1</v>
      </c>
      <c r="C8938" s="53" t="s">
        <v>1</v>
      </c>
      <c r="D8938" s="53" t="s">
        <v>1</v>
      </c>
      <c r="E8938" s="53" t="s">
        <v>1</v>
      </c>
      <c r="F8938" s="53" t="s">
        <v>1</v>
      </c>
      <c r="G8938" s="53" t="s">
        <v>1</v>
      </c>
      <c r="H8938" s="65" t="s">
        <v>110</v>
      </c>
      <c r="I8938" s="31">
        <v>0</v>
      </c>
      <c r="J8938" s="31">
        <v>0</v>
      </c>
      <c r="K8938" s="31">
        <v>0</v>
      </c>
      <c r="L8938" s="31">
        <f t="shared" si="8305"/>
        <v>0</v>
      </c>
      <c r="M8938" s="31"/>
      <c r="N8938" s="31"/>
      <c r="O8938" s="31"/>
      <c r="P8938" s="31">
        <f t="shared" si="8306"/>
        <v>0</v>
      </c>
      <c r="Q8938" s="31" t="str">
        <f t="shared" si="8310"/>
        <v>-</v>
      </c>
      <c r="R8938" s="94"/>
      <c r="S8938" s="94"/>
      <c r="T8938" s="94"/>
      <c r="U8938" s="94"/>
      <c r="V8938" s="94"/>
      <c r="W8938" s="94"/>
      <c r="X8938" s="94"/>
      <c r="Y8938" s="94"/>
    </row>
    <row r="8939" spans="1:25" ht="15" customHeight="1" x14ac:dyDescent="0.25">
      <c r="A8939" s="63" t="s">
        <v>3150</v>
      </c>
      <c r="B8939" s="65" t="s">
        <v>1</v>
      </c>
      <c r="C8939" s="65" t="s">
        <v>1</v>
      </c>
      <c r="D8939" s="65" t="s">
        <v>1</v>
      </c>
      <c r="E8939" s="65" t="s">
        <v>1</v>
      </c>
      <c r="F8939" s="65" t="s">
        <v>1</v>
      </c>
      <c r="G8939" s="65" t="s">
        <v>1</v>
      </c>
      <c r="H8939" s="65" t="s">
        <v>3151</v>
      </c>
      <c r="I8939" s="26">
        <v>0</v>
      </c>
      <c r="J8939" s="26" t="s">
        <v>1</v>
      </c>
      <c r="K8939" s="26">
        <v>0</v>
      </c>
      <c r="L8939" s="26"/>
      <c r="M8939" s="26"/>
      <c r="N8939" s="26"/>
      <c r="O8939" s="26"/>
      <c r="P8939" s="26"/>
      <c r="Q8939" s="26"/>
      <c r="R8939" s="90"/>
      <c r="S8939" s="90"/>
      <c r="T8939" s="90"/>
      <c r="U8939" s="90"/>
      <c r="V8939" s="90"/>
      <c r="W8939" s="90"/>
      <c r="X8939" s="90"/>
      <c r="Y8939" s="90"/>
    </row>
    <row r="8940" spans="1:25" ht="15" customHeight="1" thickBot="1" x14ac:dyDescent="0.3">
      <c r="A8940" s="63" t="s">
        <v>3150</v>
      </c>
      <c r="B8940" s="63" t="s">
        <v>3</v>
      </c>
      <c r="C8940" s="64" t="s">
        <v>1</v>
      </c>
      <c r="D8940" s="64" t="s">
        <v>1</v>
      </c>
      <c r="E8940" s="65" t="s">
        <v>1</v>
      </c>
      <c r="F8940" s="65" t="s">
        <v>1</v>
      </c>
      <c r="G8940" s="65" t="s">
        <v>1</v>
      </c>
      <c r="H8940" s="65" t="s">
        <v>1</v>
      </c>
      <c r="I8940" s="26"/>
      <c r="J8940" s="26"/>
      <c r="K8940" s="26">
        <v>0</v>
      </c>
      <c r="L8940" s="26"/>
      <c r="M8940" s="26"/>
      <c r="N8940" s="26"/>
      <c r="O8940" s="26"/>
      <c r="P8940" s="26"/>
      <c r="Q8940" s="26"/>
      <c r="R8940" s="90"/>
      <c r="S8940" s="90"/>
      <c r="T8940" s="90"/>
      <c r="U8940" s="90"/>
      <c r="V8940" s="90"/>
      <c r="W8940" s="90"/>
      <c r="X8940" s="90"/>
      <c r="Y8940" s="90"/>
    </row>
    <row r="8941" spans="1:25" ht="45.75" customHeight="1" thickBot="1" x14ac:dyDescent="0.3">
      <c r="A8941" s="28" t="s">
        <v>4</v>
      </c>
      <c r="B8941" s="28" t="s">
        <v>5</v>
      </c>
      <c r="C8941" s="28" t="s">
        <v>6</v>
      </c>
      <c r="D8941" s="57" t="s">
        <v>1</v>
      </c>
      <c r="E8941" s="28" t="s">
        <v>7</v>
      </c>
      <c r="F8941" s="28" t="s">
        <v>8</v>
      </c>
      <c r="G8941" s="28" t="s">
        <v>9</v>
      </c>
      <c r="H8941" s="28" t="s">
        <v>10</v>
      </c>
      <c r="I8941" s="109" t="s">
        <v>3984</v>
      </c>
      <c r="J8941" s="109" t="s">
        <v>11</v>
      </c>
      <c r="K8941" s="109" t="s">
        <v>3989</v>
      </c>
      <c r="L8941" s="109" t="s">
        <v>3985</v>
      </c>
      <c r="M8941" s="109" t="s">
        <v>4027</v>
      </c>
      <c r="N8941" s="109" t="s">
        <v>3988</v>
      </c>
      <c r="O8941" s="109" t="s">
        <v>3986</v>
      </c>
      <c r="P8941" s="109" t="s">
        <v>3987</v>
      </c>
      <c r="Q8941" s="109" t="s">
        <v>3695</v>
      </c>
      <c r="R8941" s="91"/>
      <c r="S8941" s="91"/>
      <c r="T8941" s="91"/>
      <c r="U8941" s="91"/>
      <c r="V8941" s="91"/>
      <c r="W8941" s="91"/>
      <c r="X8941" s="91"/>
      <c r="Y8941" s="91"/>
    </row>
    <row r="8942" spans="1:25" ht="15" customHeight="1" x14ac:dyDescent="0.25">
      <c r="A8942" s="58" t="s">
        <v>1</v>
      </c>
      <c r="B8942" s="58" t="s">
        <v>1</v>
      </c>
      <c r="C8942" s="58" t="s">
        <v>1</v>
      </c>
      <c r="D8942" s="59" t="s">
        <v>1</v>
      </c>
      <c r="E8942" s="59" t="s">
        <v>1</v>
      </c>
      <c r="F8942" s="60" t="s">
        <v>1</v>
      </c>
      <c r="G8942" s="61" t="s">
        <v>1</v>
      </c>
      <c r="H8942" s="62" t="s">
        <v>1</v>
      </c>
      <c r="I8942" s="29">
        <v>1</v>
      </c>
      <c r="J8942" s="29">
        <v>2</v>
      </c>
      <c r="K8942" s="29">
        <v>3</v>
      </c>
      <c r="L8942" s="29" t="s">
        <v>3478</v>
      </c>
      <c r="M8942" s="29">
        <v>5</v>
      </c>
      <c r="N8942" s="29">
        <v>6</v>
      </c>
      <c r="O8942" s="29">
        <v>7</v>
      </c>
      <c r="P8942" s="29" t="s">
        <v>3696</v>
      </c>
      <c r="Q8942" s="29">
        <v>9</v>
      </c>
      <c r="R8942" s="92"/>
      <c r="S8942" s="92"/>
      <c r="T8942" s="92"/>
      <c r="U8942" s="92"/>
      <c r="V8942" s="92"/>
      <c r="W8942" s="92"/>
      <c r="X8942" s="92"/>
      <c r="Y8942" s="92"/>
    </row>
    <row r="8943" spans="1:25" ht="15" customHeight="1" x14ac:dyDescent="0.25">
      <c r="A8943" s="63" t="s">
        <v>3150</v>
      </c>
      <c r="B8943" s="63" t="s">
        <v>3</v>
      </c>
      <c r="C8943" s="64" t="s">
        <v>13</v>
      </c>
      <c r="D8943" s="64" t="s">
        <v>3152</v>
      </c>
      <c r="E8943" s="65" t="s">
        <v>1</v>
      </c>
      <c r="F8943" s="65" t="s">
        <v>1</v>
      </c>
      <c r="G8943" s="65" t="s">
        <v>1</v>
      </c>
      <c r="H8943" s="65" t="s">
        <v>3151</v>
      </c>
      <c r="I8943" s="26">
        <v>0</v>
      </c>
      <c r="J8943" s="26" t="s">
        <v>1</v>
      </c>
      <c r="K8943" s="26">
        <v>0</v>
      </c>
      <c r="L8943" s="26"/>
      <c r="M8943" s="26"/>
      <c r="N8943" s="26"/>
      <c r="O8943" s="26"/>
      <c r="P8943" s="26"/>
      <c r="Q8943" s="26"/>
      <c r="R8943" s="90"/>
      <c r="S8943" s="90"/>
      <c r="T8943" s="90"/>
      <c r="U8943" s="90"/>
      <c r="V8943" s="90"/>
      <c r="W8943" s="90"/>
      <c r="X8943" s="90"/>
      <c r="Y8943" s="90"/>
    </row>
    <row r="8944" spans="1:25" ht="22.5" customHeight="1" x14ac:dyDescent="0.25">
      <c r="A8944" s="63" t="s">
        <v>1</v>
      </c>
      <c r="B8944" s="63" t="s">
        <v>1</v>
      </c>
      <c r="C8944" s="63" t="s">
        <v>1</v>
      </c>
      <c r="D8944" s="65" t="s">
        <v>1</v>
      </c>
      <c r="E8944" s="65" t="s">
        <v>1</v>
      </c>
      <c r="F8944" s="65" t="s">
        <v>1</v>
      </c>
      <c r="G8944" s="65" t="s">
        <v>1</v>
      </c>
      <c r="H8944" s="66" t="s">
        <v>15</v>
      </c>
      <c r="I8944" s="30">
        <f t="shared" ref="I8944:K8944" si="8334">SUM(I8945,I8953,I8955)</f>
        <v>3435375</v>
      </c>
      <c r="J8944" s="30">
        <f t="shared" si="8334"/>
        <v>3050675</v>
      </c>
      <c r="K8944" s="30">
        <f t="shared" si="8334"/>
        <v>1667222</v>
      </c>
      <c r="L8944" s="30">
        <f t="shared" si="8305"/>
        <v>760756</v>
      </c>
      <c r="M8944" s="30">
        <f t="shared" ref="M8944" si="8335">SUM(M8945,M8953,M8955)</f>
        <v>253824</v>
      </c>
      <c r="N8944" s="30">
        <f t="shared" ref="N8944:O8944" si="8336">SUM(N8945,N8953,N8955)</f>
        <v>253724</v>
      </c>
      <c r="O8944" s="30">
        <f t="shared" si="8336"/>
        <v>253208</v>
      </c>
      <c r="P8944" s="30">
        <f t="shared" si="8306"/>
        <v>2427978</v>
      </c>
      <c r="Q8944" s="30">
        <f t="shared" si="8310"/>
        <v>79.588222278676028</v>
      </c>
      <c r="R8944" s="93"/>
      <c r="S8944" s="93"/>
      <c r="T8944" s="93"/>
      <c r="U8944" s="93"/>
      <c r="V8944" s="93"/>
      <c r="W8944" s="93"/>
      <c r="X8944" s="93"/>
      <c r="Y8944" s="93"/>
    </row>
    <row r="8945" spans="1:25" ht="15" customHeight="1" x14ac:dyDescent="0.25">
      <c r="A8945" s="63" t="s">
        <v>3150</v>
      </c>
      <c r="B8945" s="63" t="s">
        <v>3</v>
      </c>
      <c r="C8945" s="63" t="s">
        <v>13</v>
      </c>
      <c r="D8945" s="63" t="s">
        <v>3152</v>
      </c>
      <c r="E8945" s="65" t="s">
        <v>16</v>
      </c>
      <c r="F8945" s="65" t="s">
        <v>1</v>
      </c>
      <c r="G8945" s="65" t="s">
        <v>1</v>
      </c>
      <c r="H8945" s="65" t="s">
        <v>17</v>
      </c>
      <c r="I8945" s="31">
        <f t="shared" ref="I8945:K8945" si="8337">SUM(I8946:I8947)</f>
        <v>2311767</v>
      </c>
      <c r="J8945" s="31">
        <f t="shared" si="8337"/>
        <v>2306767</v>
      </c>
      <c r="K8945" s="31">
        <f t="shared" si="8337"/>
        <v>1246253</v>
      </c>
      <c r="L8945" s="31">
        <f t="shared" si="8305"/>
        <v>591571</v>
      </c>
      <c r="M8945" s="31">
        <f t="shared" ref="M8945" si="8338">SUM(M8946:M8947)</f>
        <v>197357</v>
      </c>
      <c r="N8945" s="31">
        <f t="shared" ref="N8945:O8945" si="8339">SUM(N8946:N8947)</f>
        <v>197357</v>
      </c>
      <c r="O8945" s="31">
        <f t="shared" si="8339"/>
        <v>196857</v>
      </c>
      <c r="P8945" s="31">
        <f t="shared" si="8306"/>
        <v>1837824</v>
      </c>
      <c r="Q8945" s="31">
        <f t="shared" si="8310"/>
        <v>79.670985409449685</v>
      </c>
      <c r="R8945" s="94"/>
      <c r="S8945" s="94"/>
      <c r="T8945" s="94"/>
      <c r="U8945" s="94"/>
      <c r="V8945" s="94"/>
      <c r="W8945" s="94"/>
      <c r="X8945" s="94"/>
      <c r="Y8945" s="94"/>
    </row>
    <row r="8946" spans="1:25" ht="15" customHeight="1" x14ac:dyDescent="0.25">
      <c r="A8946" s="64" t="s">
        <v>3150</v>
      </c>
      <c r="B8946" s="64" t="s">
        <v>3</v>
      </c>
      <c r="C8946" s="64" t="s">
        <v>13</v>
      </c>
      <c r="D8946" s="64" t="s">
        <v>3152</v>
      </c>
      <c r="E8946" s="20" t="s">
        <v>19</v>
      </c>
      <c r="F8946" s="64"/>
      <c r="G8946" s="53" t="s">
        <v>3153</v>
      </c>
      <c r="H8946" s="53" t="s">
        <v>18</v>
      </c>
      <c r="I8946" s="26">
        <v>1975800</v>
      </c>
      <c r="J8946" s="26">
        <v>1975800</v>
      </c>
      <c r="K8946" s="26">
        <v>1045000</v>
      </c>
      <c r="L8946" s="26">
        <f t="shared" si="8305"/>
        <v>525000</v>
      </c>
      <c r="M8946" s="26">
        <v>175000</v>
      </c>
      <c r="N8946" s="26">
        <v>175000</v>
      </c>
      <c r="O8946" s="26">
        <v>175000</v>
      </c>
      <c r="P8946" s="26">
        <f t="shared" si="8306"/>
        <v>1570000</v>
      </c>
      <c r="Q8946" s="26">
        <f t="shared" si="8310"/>
        <v>79.461483955865972</v>
      </c>
      <c r="R8946" s="90"/>
      <c r="S8946" s="90"/>
      <c r="T8946" s="90"/>
      <c r="U8946" s="90"/>
      <c r="V8946" s="90"/>
      <c r="W8946" s="90"/>
      <c r="X8946" s="90"/>
      <c r="Y8946" s="90"/>
    </row>
    <row r="8947" spans="1:25" ht="15" customHeight="1" x14ac:dyDescent="0.25">
      <c r="A8947" s="63" t="s">
        <v>3150</v>
      </c>
      <c r="B8947" s="63" t="s">
        <v>3</v>
      </c>
      <c r="C8947" s="63" t="s">
        <v>13</v>
      </c>
      <c r="D8947" s="63" t="s">
        <v>3152</v>
      </c>
      <c r="E8947" s="63" t="s">
        <v>21</v>
      </c>
      <c r="F8947" s="64" t="s">
        <v>1</v>
      </c>
      <c r="G8947" s="53" t="s">
        <v>1</v>
      </c>
      <c r="H8947" s="65" t="s">
        <v>22</v>
      </c>
      <c r="I8947" s="31">
        <f t="shared" ref="I8947:K8947" si="8340">SUM(I8948:I8952)</f>
        <v>335967</v>
      </c>
      <c r="J8947" s="31">
        <f t="shared" si="8340"/>
        <v>330967</v>
      </c>
      <c r="K8947" s="31">
        <f t="shared" si="8340"/>
        <v>201253</v>
      </c>
      <c r="L8947" s="31">
        <f t="shared" si="8305"/>
        <v>66571</v>
      </c>
      <c r="M8947" s="31">
        <f t="shared" ref="M8947" si="8341">SUM(M8948:M8952)</f>
        <v>22357</v>
      </c>
      <c r="N8947" s="31">
        <f t="shared" ref="N8947:O8947" si="8342">SUM(N8948:N8952)</f>
        <v>22357</v>
      </c>
      <c r="O8947" s="31">
        <f t="shared" si="8342"/>
        <v>21857</v>
      </c>
      <c r="P8947" s="31">
        <f t="shared" si="8306"/>
        <v>267824</v>
      </c>
      <c r="Q8947" s="31">
        <f t="shared" si="8310"/>
        <v>80.921662884819341</v>
      </c>
      <c r="R8947" s="94"/>
      <c r="S8947" s="94"/>
      <c r="T8947" s="94"/>
      <c r="U8947" s="94"/>
      <c r="V8947" s="94"/>
      <c r="W8947" s="94"/>
      <c r="X8947" s="94"/>
      <c r="Y8947" s="94"/>
    </row>
    <row r="8948" spans="1:25" ht="15" customHeight="1" x14ac:dyDescent="0.25">
      <c r="A8948" s="64" t="s">
        <v>3150</v>
      </c>
      <c r="B8948" s="64" t="s">
        <v>3</v>
      </c>
      <c r="C8948" s="64" t="s">
        <v>13</v>
      </c>
      <c r="D8948" s="64" t="s">
        <v>3152</v>
      </c>
      <c r="E8948" s="20" t="s">
        <v>23</v>
      </c>
      <c r="F8948" s="64" t="s">
        <v>3154</v>
      </c>
      <c r="G8948" s="53" t="s">
        <v>3153</v>
      </c>
      <c r="H8948" s="53" t="s">
        <v>85</v>
      </c>
      <c r="I8948" s="26">
        <v>58285</v>
      </c>
      <c r="J8948" s="26">
        <v>58285</v>
      </c>
      <c r="K8948" s="26">
        <v>30571</v>
      </c>
      <c r="L8948" s="26">
        <f t="shared" si="8305"/>
        <v>14571</v>
      </c>
      <c r="M8948" s="26">
        <v>4857</v>
      </c>
      <c r="N8948" s="26">
        <v>4857</v>
      </c>
      <c r="O8948" s="26">
        <v>4857</v>
      </c>
      <c r="P8948" s="26">
        <f t="shared" si="8306"/>
        <v>45142</v>
      </c>
      <c r="Q8948" s="26">
        <f t="shared" si="8310"/>
        <v>77.450458951702842</v>
      </c>
      <c r="R8948" s="90"/>
      <c r="S8948" s="90"/>
      <c r="T8948" s="90"/>
      <c r="U8948" s="90"/>
      <c r="V8948" s="90"/>
      <c r="W8948" s="90"/>
      <c r="X8948" s="90"/>
      <c r="Y8948" s="90"/>
    </row>
    <row r="8949" spans="1:25" ht="15" customHeight="1" x14ac:dyDescent="0.25">
      <c r="A8949" s="64" t="s">
        <v>3150</v>
      </c>
      <c r="B8949" s="64" t="s">
        <v>3</v>
      </c>
      <c r="C8949" s="64" t="s">
        <v>13</v>
      </c>
      <c r="D8949" s="64" t="s">
        <v>3152</v>
      </c>
      <c r="E8949" s="20" t="s">
        <v>23</v>
      </c>
      <c r="F8949" s="64" t="s">
        <v>3155</v>
      </c>
      <c r="G8949" s="53" t="s">
        <v>3153</v>
      </c>
      <c r="H8949" s="53" t="s">
        <v>25</v>
      </c>
      <c r="I8949" s="26">
        <v>186000</v>
      </c>
      <c r="J8949" s="26">
        <v>186000</v>
      </c>
      <c r="K8949" s="26">
        <v>100500</v>
      </c>
      <c r="L8949" s="26">
        <f t="shared" si="8305"/>
        <v>46500</v>
      </c>
      <c r="M8949" s="26">
        <v>15500</v>
      </c>
      <c r="N8949" s="26">
        <v>15500</v>
      </c>
      <c r="O8949" s="26">
        <v>15500</v>
      </c>
      <c r="P8949" s="26">
        <f t="shared" si="8306"/>
        <v>147000</v>
      </c>
      <c r="Q8949" s="26">
        <f t="shared" si="8310"/>
        <v>79.032258064516128</v>
      </c>
      <c r="R8949" s="90"/>
      <c r="S8949" s="90"/>
      <c r="T8949" s="90"/>
      <c r="U8949" s="90"/>
      <c r="V8949" s="90"/>
      <c r="W8949" s="90"/>
      <c r="X8949" s="90"/>
      <c r="Y8949" s="90"/>
    </row>
    <row r="8950" spans="1:25" ht="15" customHeight="1" x14ac:dyDescent="0.25">
      <c r="A8950" s="64" t="s">
        <v>3150</v>
      </c>
      <c r="B8950" s="64" t="s">
        <v>3</v>
      </c>
      <c r="C8950" s="64" t="s">
        <v>13</v>
      </c>
      <c r="D8950" s="64" t="s">
        <v>3152</v>
      </c>
      <c r="E8950" s="20" t="s">
        <v>23</v>
      </c>
      <c r="F8950" s="64" t="s">
        <v>3156</v>
      </c>
      <c r="G8950" s="53" t="s">
        <v>3153</v>
      </c>
      <c r="H8950" s="53" t="s">
        <v>27</v>
      </c>
      <c r="I8950" s="26">
        <v>36182</v>
      </c>
      <c r="J8950" s="26">
        <v>36182</v>
      </c>
      <c r="K8950" s="26">
        <v>36182</v>
      </c>
      <c r="L8950" s="26">
        <f t="shared" si="8305"/>
        <v>0</v>
      </c>
      <c r="M8950" s="26"/>
      <c r="N8950" s="26"/>
      <c r="O8950" s="26"/>
      <c r="P8950" s="26">
        <f t="shared" si="8306"/>
        <v>36182</v>
      </c>
      <c r="Q8950" s="26">
        <f t="shared" si="8310"/>
        <v>100</v>
      </c>
      <c r="R8950" s="90"/>
      <c r="S8950" s="90"/>
      <c r="T8950" s="90"/>
      <c r="U8950" s="90"/>
      <c r="V8950" s="90"/>
      <c r="W8950" s="90"/>
      <c r="X8950" s="90"/>
      <c r="Y8950" s="90"/>
    </row>
    <row r="8951" spans="1:25" ht="15" customHeight="1" x14ac:dyDescent="0.25">
      <c r="A8951" s="64" t="s">
        <v>3150</v>
      </c>
      <c r="B8951" s="64" t="s">
        <v>3</v>
      </c>
      <c r="C8951" s="64" t="s">
        <v>13</v>
      </c>
      <c r="D8951" s="64" t="s">
        <v>3152</v>
      </c>
      <c r="E8951" s="20" t="s">
        <v>23</v>
      </c>
      <c r="F8951" s="64" t="s">
        <v>3157</v>
      </c>
      <c r="G8951" s="53" t="s">
        <v>3153</v>
      </c>
      <c r="H8951" s="53" t="s">
        <v>89</v>
      </c>
      <c r="I8951" s="26">
        <v>29000</v>
      </c>
      <c r="J8951" s="26">
        <v>29000</v>
      </c>
      <c r="K8951" s="26">
        <v>18000</v>
      </c>
      <c r="L8951" s="26">
        <f t="shared" si="8305"/>
        <v>0</v>
      </c>
      <c r="M8951" s="26"/>
      <c r="N8951" s="26"/>
      <c r="O8951" s="26"/>
      <c r="P8951" s="26">
        <f t="shared" si="8306"/>
        <v>18000</v>
      </c>
      <c r="Q8951" s="26">
        <f t="shared" si="8310"/>
        <v>62.068965517241381</v>
      </c>
      <c r="R8951" s="90"/>
      <c r="S8951" s="90"/>
      <c r="T8951" s="90"/>
      <c r="U8951" s="90"/>
      <c r="V8951" s="90"/>
      <c r="W8951" s="90"/>
      <c r="X8951" s="90"/>
      <c r="Y8951" s="90"/>
    </row>
    <row r="8952" spans="1:25" ht="15" customHeight="1" x14ac:dyDescent="0.25">
      <c r="A8952" s="64" t="s">
        <v>3150</v>
      </c>
      <c r="B8952" s="64" t="s">
        <v>3</v>
      </c>
      <c r="C8952" s="64" t="s">
        <v>13</v>
      </c>
      <c r="D8952" s="64" t="s">
        <v>3152</v>
      </c>
      <c r="E8952" s="20" t="s">
        <v>23</v>
      </c>
      <c r="F8952" s="64" t="s">
        <v>3158</v>
      </c>
      <c r="G8952" s="53" t="s">
        <v>3153</v>
      </c>
      <c r="H8952" s="53" t="s">
        <v>29</v>
      </c>
      <c r="I8952" s="26">
        <v>26500</v>
      </c>
      <c r="J8952" s="26">
        <v>21500</v>
      </c>
      <c r="K8952" s="26">
        <v>16000</v>
      </c>
      <c r="L8952" s="26">
        <f t="shared" si="8305"/>
        <v>5500</v>
      </c>
      <c r="M8952" s="26">
        <v>2000</v>
      </c>
      <c r="N8952" s="26">
        <v>2000</v>
      </c>
      <c r="O8952" s="26">
        <v>1500</v>
      </c>
      <c r="P8952" s="26">
        <f t="shared" si="8306"/>
        <v>21500</v>
      </c>
      <c r="Q8952" s="26">
        <f t="shared" si="8310"/>
        <v>100</v>
      </c>
      <c r="R8952" s="90"/>
      <c r="S8952" s="90"/>
      <c r="T8952" s="90"/>
      <c r="U8952" s="90"/>
      <c r="V8952" s="90"/>
      <c r="W8952" s="90"/>
      <c r="X8952" s="90"/>
      <c r="Y8952" s="90"/>
    </row>
    <row r="8953" spans="1:25" ht="15" customHeight="1" x14ac:dyDescent="0.25">
      <c r="A8953" s="63" t="s">
        <v>3150</v>
      </c>
      <c r="B8953" s="63" t="s">
        <v>3</v>
      </c>
      <c r="C8953" s="63" t="s">
        <v>13</v>
      </c>
      <c r="D8953" s="63" t="s">
        <v>3152</v>
      </c>
      <c r="E8953" s="65" t="s">
        <v>30</v>
      </c>
      <c r="F8953" s="65" t="s">
        <v>1</v>
      </c>
      <c r="G8953" s="65" t="s">
        <v>1</v>
      </c>
      <c r="H8953" s="65" t="s">
        <v>31</v>
      </c>
      <c r="I8953" s="31">
        <f t="shared" ref="I8953:K8953" si="8343">SUM(I8954)</f>
        <v>207459</v>
      </c>
      <c r="J8953" s="31">
        <f t="shared" si="8343"/>
        <v>207459</v>
      </c>
      <c r="K8953" s="31">
        <f t="shared" si="8343"/>
        <v>113500</v>
      </c>
      <c r="L8953" s="31">
        <f t="shared" si="8305"/>
        <v>55500</v>
      </c>
      <c r="M8953" s="31">
        <f t="shared" ref="M8953" si="8344">SUM(M8954)</f>
        <v>18500</v>
      </c>
      <c r="N8953" s="31">
        <f t="shared" ref="N8953:O8953" si="8345">SUM(N8954)</f>
        <v>18500</v>
      </c>
      <c r="O8953" s="31">
        <f t="shared" si="8345"/>
        <v>18500</v>
      </c>
      <c r="P8953" s="31">
        <f t="shared" si="8306"/>
        <v>169000</v>
      </c>
      <c r="Q8953" s="31">
        <f t="shared" si="8310"/>
        <v>81.46187921468821</v>
      </c>
      <c r="R8953" s="94"/>
      <c r="S8953" s="94"/>
      <c r="T8953" s="94"/>
      <c r="U8953" s="94"/>
      <c r="V8953" s="94"/>
      <c r="W8953" s="94"/>
      <c r="X8953" s="94"/>
      <c r="Y8953" s="94"/>
    </row>
    <row r="8954" spans="1:25" ht="15" customHeight="1" x14ac:dyDescent="0.25">
      <c r="A8954" s="64" t="s">
        <v>3150</v>
      </c>
      <c r="B8954" s="64" t="s">
        <v>3</v>
      </c>
      <c r="C8954" s="64" t="s">
        <v>13</v>
      </c>
      <c r="D8954" s="64" t="s">
        <v>3152</v>
      </c>
      <c r="E8954" s="20" t="s">
        <v>33</v>
      </c>
      <c r="F8954" s="64"/>
      <c r="G8954" s="53" t="s">
        <v>3153</v>
      </c>
      <c r="H8954" s="53" t="s">
        <v>32</v>
      </c>
      <c r="I8954" s="26">
        <v>207459</v>
      </c>
      <c r="J8954" s="26">
        <v>207459</v>
      </c>
      <c r="K8954" s="26">
        <v>113500</v>
      </c>
      <c r="L8954" s="26">
        <f t="shared" si="8305"/>
        <v>55500</v>
      </c>
      <c r="M8954" s="26">
        <v>18500</v>
      </c>
      <c r="N8954" s="26">
        <v>18500</v>
      </c>
      <c r="O8954" s="26">
        <v>18500</v>
      </c>
      <c r="P8954" s="26">
        <f t="shared" si="8306"/>
        <v>169000</v>
      </c>
      <c r="Q8954" s="26">
        <f t="shared" si="8310"/>
        <v>81.46187921468821</v>
      </c>
      <c r="R8954" s="90"/>
      <c r="S8954" s="90"/>
      <c r="T8954" s="90"/>
      <c r="U8954" s="90"/>
      <c r="V8954" s="90"/>
      <c r="W8954" s="90"/>
      <c r="X8954" s="90"/>
      <c r="Y8954" s="90"/>
    </row>
    <row r="8955" spans="1:25" ht="15" customHeight="1" x14ac:dyDescent="0.25">
      <c r="A8955" s="63" t="s">
        <v>3150</v>
      </c>
      <c r="B8955" s="63" t="s">
        <v>3</v>
      </c>
      <c r="C8955" s="63" t="s">
        <v>13</v>
      </c>
      <c r="D8955" s="63" t="s">
        <v>3152</v>
      </c>
      <c r="E8955" s="65" t="s">
        <v>34</v>
      </c>
      <c r="F8955" s="65" t="s">
        <v>1</v>
      </c>
      <c r="G8955" s="65" t="s">
        <v>1</v>
      </c>
      <c r="H8955" s="65" t="s">
        <v>35</v>
      </c>
      <c r="I8955" s="31">
        <f t="shared" ref="I8955:K8955" si="8346">SUM(I8956,I8959,I8960,I8961,I8962,I8963,I8966,I8967)</f>
        <v>916149</v>
      </c>
      <c r="J8955" s="31">
        <f t="shared" si="8346"/>
        <v>536449</v>
      </c>
      <c r="K8955" s="31">
        <f t="shared" si="8346"/>
        <v>307469</v>
      </c>
      <c r="L8955" s="31">
        <f t="shared" si="8305"/>
        <v>113685</v>
      </c>
      <c r="M8955" s="31">
        <f t="shared" ref="M8955" si="8347">SUM(M8956,M8959,M8960,M8961,M8962,M8963,M8966,M8967)</f>
        <v>37967</v>
      </c>
      <c r="N8955" s="31">
        <f t="shared" ref="N8955:O8955" si="8348">SUM(N8956,N8959,N8960,N8961,N8962,N8963,N8966,N8967)</f>
        <v>37867</v>
      </c>
      <c r="O8955" s="31">
        <f t="shared" si="8348"/>
        <v>37851</v>
      </c>
      <c r="P8955" s="31">
        <f t="shared" si="8306"/>
        <v>421154</v>
      </c>
      <c r="Q8955" s="31">
        <f t="shared" si="8310"/>
        <v>78.507742581307824</v>
      </c>
      <c r="R8955" s="94"/>
      <c r="S8955" s="94"/>
      <c r="T8955" s="94"/>
      <c r="U8955" s="94"/>
      <c r="V8955" s="94"/>
      <c r="W8955" s="94"/>
      <c r="X8955" s="94"/>
      <c r="Y8955" s="94"/>
    </row>
    <row r="8956" spans="1:25" ht="15" customHeight="1" x14ac:dyDescent="0.25">
      <c r="A8956" s="63" t="s">
        <v>3150</v>
      </c>
      <c r="B8956" s="63" t="s">
        <v>3</v>
      </c>
      <c r="C8956" s="63" t="s">
        <v>13</v>
      </c>
      <c r="D8956" s="63" t="s">
        <v>3152</v>
      </c>
      <c r="E8956" s="63" t="s">
        <v>36</v>
      </c>
      <c r="F8956" s="64" t="s">
        <v>1</v>
      </c>
      <c r="G8956" s="53" t="s">
        <v>1</v>
      </c>
      <c r="H8956" s="65" t="s">
        <v>37</v>
      </c>
      <c r="I8956" s="31">
        <f t="shared" ref="I8956:K8956" si="8349">SUM(I8957:I8958)</f>
        <v>50700</v>
      </c>
      <c r="J8956" s="31">
        <f t="shared" si="8349"/>
        <v>2000</v>
      </c>
      <c r="K8956" s="31">
        <f t="shared" si="8349"/>
        <v>2000</v>
      </c>
      <c r="L8956" s="31">
        <f t="shared" si="8305"/>
        <v>0</v>
      </c>
      <c r="M8956" s="31">
        <f t="shared" ref="M8956" si="8350">SUM(M8957:M8958)</f>
        <v>0</v>
      </c>
      <c r="N8956" s="31">
        <f t="shared" ref="N8956:O8956" si="8351">SUM(N8957:N8958)</f>
        <v>0</v>
      </c>
      <c r="O8956" s="31">
        <f t="shared" si="8351"/>
        <v>0</v>
      </c>
      <c r="P8956" s="31">
        <f t="shared" si="8306"/>
        <v>2000</v>
      </c>
      <c r="Q8956" s="31">
        <f t="shared" si="8310"/>
        <v>100</v>
      </c>
      <c r="R8956" s="94"/>
      <c r="S8956" s="94"/>
      <c r="T8956" s="94"/>
      <c r="U8956" s="94"/>
      <c r="V8956" s="94"/>
      <c r="W8956" s="94"/>
      <c r="X8956" s="94"/>
      <c r="Y8956" s="94"/>
    </row>
    <row r="8957" spans="1:25" ht="15" customHeight="1" x14ac:dyDescent="0.25">
      <c r="A8957" s="64" t="s">
        <v>3150</v>
      </c>
      <c r="B8957" s="64" t="s">
        <v>3</v>
      </c>
      <c r="C8957" s="64" t="s">
        <v>13</v>
      </c>
      <c r="D8957" s="64" t="s">
        <v>3152</v>
      </c>
      <c r="E8957" s="20" t="s">
        <v>38</v>
      </c>
      <c r="F8957" s="64"/>
      <c r="G8957" s="53" t="s">
        <v>750</v>
      </c>
      <c r="H8957" s="53" t="s">
        <v>37</v>
      </c>
      <c r="I8957" s="26">
        <v>40700</v>
      </c>
      <c r="J8957" s="26">
        <v>2000</v>
      </c>
      <c r="K8957" s="26">
        <v>2000</v>
      </c>
      <c r="L8957" s="26">
        <f t="shared" si="8305"/>
        <v>0</v>
      </c>
      <c r="M8957" s="26"/>
      <c r="N8957" s="26"/>
      <c r="O8957" s="26"/>
      <c r="P8957" s="26">
        <f t="shared" si="8306"/>
        <v>2000</v>
      </c>
      <c r="Q8957" s="26">
        <f t="shared" si="8310"/>
        <v>100</v>
      </c>
      <c r="R8957" s="90"/>
      <c r="S8957" s="90"/>
      <c r="T8957" s="90"/>
      <c r="U8957" s="90"/>
      <c r="V8957" s="90"/>
      <c r="W8957" s="90"/>
      <c r="X8957" s="90"/>
      <c r="Y8957" s="90"/>
    </row>
    <row r="8958" spans="1:25" ht="15" customHeight="1" x14ac:dyDescent="0.25">
      <c r="A8958" s="64" t="s">
        <v>3150</v>
      </c>
      <c r="B8958" s="64" t="s">
        <v>3</v>
      </c>
      <c r="C8958" s="64" t="s">
        <v>13</v>
      </c>
      <c r="D8958" s="64" t="s">
        <v>3152</v>
      </c>
      <c r="E8958" s="20" t="s">
        <v>38</v>
      </c>
      <c r="F8958" s="64" t="s">
        <v>3159</v>
      </c>
      <c r="G8958" s="53" t="s">
        <v>750</v>
      </c>
      <c r="H8958" s="53" t="s">
        <v>3160</v>
      </c>
      <c r="I8958" s="26">
        <v>10000</v>
      </c>
      <c r="J8958" s="26">
        <v>0</v>
      </c>
      <c r="K8958" s="26">
        <v>0</v>
      </c>
      <c r="L8958" s="26">
        <f t="shared" si="8305"/>
        <v>0</v>
      </c>
      <c r="M8958" s="26"/>
      <c r="N8958" s="26"/>
      <c r="O8958" s="26"/>
      <c r="P8958" s="26">
        <f t="shared" si="8306"/>
        <v>0</v>
      </c>
      <c r="Q8958" s="26" t="str">
        <f t="shared" si="8310"/>
        <v>-</v>
      </c>
      <c r="R8958" s="90"/>
      <c r="S8958" s="90"/>
      <c r="T8958" s="90"/>
      <c r="U8958" s="90"/>
      <c r="V8958" s="90"/>
      <c r="W8958" s="90"/>
      <c r="X8958" s="90"/>
      <c r="Y8958" s="90"/>
    </row>
    <row r="8959" spans="1:25" ht="15" customHeight="1" x14ac:dyDescent="0.25">
      <c r="A8959" s="64" t="s">
        <v>3150</v>
      </c>
      <c r="B8959" s="64" t="s">
        <v>3</v>
      </c>
      <c r="C8959" s="64" t="s">
        <v>13</v>
      </c>
      <c r="D8959" s="64" t="s">
        <v>3152</v>
      </c>
      <c r="E8959" s="20" t="s">
        <v>298</v>
      </c>
      <c r="F8959" s="64"/>
      <c r="G8959" s="53" t="s">
        <v>750</v>
      </c>
      <c r="H8959" s="53" t="s">
        <v>297</v>
      </c>
      <c r="I8959" s="26">
        <v>55011</v>
      </c>
      <c r="J8959" s="26">
        <v>37011</v>
      </c>
      <c r="K8959" s="26">
        <v>28352</v>
      </c>
      <c r="L8959" s="26">
        <f t="shared" si="8305"/>
        <v>4500</v>
      </c>
      <c r="M8959" s="26">
        <v>1500</v>
      </c>
      <c r="N8959" s="26">
        <v>1500</v>
      </c>
      <c r="O8959" s="26">
        <v>1500</v>
      </c>
      <c r="P8959" s="26">
        <f t="shared" si="8306"/>
        <v>32852</v>
      </c>
      <c r="Q8959" s="26">
        <f t="shared" si="8310"/>
        <v>88.762800248574749</v>
      </c>
      <c r="R8959" s="90"/>
      <c r="S8959" s="90"/>
      <c r="T8959" s="90"/>
      <c r="U8959" s="90"/>
      <c r="V8959" s="90"/>
      <c r="W8959" s="90"/>
      <c r="X8959" s="90"/>
      <c r="Y8959" s="90"/>
    </row>
    <row r="8960" spans="1:25" ht="15" customHeight="1" x14ac:dyDescent="0.25">
      <c r="A8960" s="64" t="s">
        <v>3150</v>
      </c>
      <c r="B8960" s="64" t="s">
        <v>3</v>
      </c>
      <c r="C8960" s="64" t="s">
        <v>13</v>
      </c>
      <c r="D8960" s="64" t="s">
        <v>3152</v>
      </c>
      <c r="E8960" s="20" t="s">
        <v>301</v>
      </c>
      <c r="F8960" s="64"/>
      <c r="G8960" s="53" t="s">
        <v>750</v>
      </c>
      <c r="H8960" s="53" t="s">
        <v>300</v>
      </c>
      <c r="I8960" s="26">
        <v>47364</v>
      </c>
      <c r="J8960" s="26">
        <v>25364</v>
      </c>
      <c r="K8960" s="26">
        <v>15339</v>
      </c>
      <c r="L8960" s="26">
        <f t="shared" si="8305"/>
        <v>4500</v>
      </c>
      <c r="M8960" s="26">
        <v>1500</v>
      </c>
      <c r="N8960" s="26">
        <v>1500</v>
      </c>
      <c r="O8960" s="26">
        <v>1500</v>
      </c>
      <c r="P8960" s="26">
        <f t="shared" si="8306"/>
        <v>19839</v>
      </c>
      <c r="Q8960" s="26">
        <f t="shared" si="8310"/>
        <v>78.217158176943698</v>
      </c>
      <c r="R8960" s="90"/>
      <c r="S8960" s="90"/>
      <c r="T8960" s="90"/>
      <c r="U8960" s="90"/>
      <c r="V8960" s="90"/>
      <c r="W8960" s="90"/>
      <c r="X8960" s="90"/>
      <c r="Y8960" s="90"/>
    </row>
    <row r="8961" spans="1:27" ht="15" customHeight="1" x14ac:dyDescent="0.25">
      <c r="A8961" s="64" t="s">
        <v>3150</v>
      </c>
      <c r="B8961" s="64" t="s">
        <v>3</v>
      </c>
      <c r="C8961" s="64" t="s">
        <v>13</v>
      </c>
      <c r="D8961" s="64" t="s">
        <v>3152</v>
      </c>
      <c r="E8961" s="20" t="s">
        <v>218</v>
      </c>
      <c r="F8961" s="64"/>
      <c r="G8961" s="53" t="s">
        <v>750</v>
      </c>
      <c r="H8961" s="53" t="s">
        <v>217</v>
      </c>
      <c r="I8961" s="26">
        <v>64644</v>
      </c>
      <c r="J8961" s="26">
        <v>9644</v>
      </c>
      <c r="K8961" s="26">
        <v>6915</v>
      </c>
      <c r="L8961" s="26">
        <f t="shared" si="8305"/>
        <v>2729</v>
      </c>
      <c r="M8961" s="26">
        <v>915</v>
      </c>
      <c r="N8961" s="26">
        <v>915</v>
      </c>
      <c r="O8961" s="26">
        <v>899</v>
      </c>
      <c r="P8961" s="26">
        <f t="shared" si="8306"/>
        <v>9644</v>
      </c>
      <c r="Q8961" s="26">
        <f t="shared" si="8310"/>
        <v>100</v>
      </c>
      <c r="R8961" s="90"/>
      <c r="S8961" s="90"/>
      <c r="T8961" s="90"/>
      <c r="U8961" s="90"/>
      <c r="V8961" s="90"/>
      <c r="W8961" s="90"/>
      <c r="X8961" s="90"/>
      <c r="Y8961" s="90"/>
    </row>
    <row r="8962" spans="1:27" ht="15" customHeight="1" x14ac:dyDescent="0.25">
      <c r="A8962" s="64" t="s">
        <v>3150</v>
      </c>
      <c r="B8962" s="64" t="s">
        <v>3</v>
      </c>
      <c r="C8962" s="64" t="s">
        <v>13</v>
      </c>
      <c r="D8962" s="64" t="s">
        <v>3152</v>
      </c>
      <c r="E8962" s="20" t="s">
        <v>303</v>
      </c>
      <c r="F8962" s="64"/>
      <c r="G8962" s="53" t="s">
        <v>750</v>
      </c>
      <c r="H8962" s="53" t="s">
        <v>302</v>
      </c>
      <c r="I8962" s="26">
        <v>11000</v>
      </c>
      <c r="J8962" s="26">
        <v>1000</v>
      </c>
      <c r="K8962" s="26">
        <v>1000</v>
      </c>
      <c r="L8962" s="26">
        <f t="shared" si="8305"/>
        <v>0</v>
      </c>
      <c r="M8962" s="26"/>
      <c r="N8962" s="26"/>
      <c r="O8962" s="26"/>
      <c r="P8962" s="26">
        <f t="shared" si="8306"/>
        <v>1000</v>
      </c>
      <c r="Q8962" s="26">
        <f t="shared" si="8310"/>
        <v>100</v>
      </c>
      <c r="R8962" s="90"/>
      <c r="S8962" s="90"/>
      <c r="T8962" s="90"/>
      <c r="U8962" s="90"/>
      <c r="V8962" s="90"/>
      <c r="W8962" s="90"/>
      <c r="X8962" s="90"/>
      <c r="Y8962" s="90"/>
    </row>
    <row r="8963" spans="1:27" ht="15" customHeight="1" x14ac:dyDescent="0.25">
      <c r="A8963" s="63" t="s">
        <v>3150</v>
      </c>
      <c r="B8963" s="63" t="s">
        <v>3</v>
      </c>
      <c r="C8963" s="63" t="s">
        <v>13</v>
      </c>
      <c r="D8963" s="63" t="s">
        <v>3152</v>
      </c>
      <c r="E8963" s="63" t="s">
        <v>306</v>
      </c>
      <c r="F8963" s="64" t="s">
        <v>1</v>
      </c>
      <c r="G8963" s="53" t="s">
        <v>1</v>
      </c>
      <c r="H8963" s="65" t="s">
        <v>307</v>
      </c>
      <c r="I8963" s="31">
        <f t="shared" ref="I8963:K8963" si="8352">SUM(I8964:I8965)</f>
        <v>89830</v>
      </c>
      <c r="J8963" s="31">
        <f t="shared" si="8352"/>
        <v>48830</v>
      </c>
      <c r="K8963" s="31">
        <f t="shared" si="8352"/>
        <v>24414</v>
      </c>
      <c r="L8963" s="31">
        <f t="shared" si="8305"/>
        <v>12207</v>
      </c>
      <c r="M8963" s="31">
        <f t="shared" ref="M8963" si="8353">SUM(M8964:M8965)</f>
        <v>4069</v>
      </c>
      <c r="N8963" s="31">
        <f t="shared" ref="N8963:O8963" si="8354">SUM(N8964:N8965)</f>
        <v>4069</v>
      </c>
      <c r="O8963" s="31">
        <f t="shared" si="8354"/>
        <v>4069</v>
      </c>
      <c r="P8963" s="31">
        <f t="shared" si="8306"/>
        <v>36621</v>
      </c>
      <c r="Q8963" s="31">
        <f t="shared" si="8310"/>
        <v>74.996928117960266</v>
      </c>
      <c r="R8963" s="94"/>
      <c r="S8963" s="94"/>
      <c r="T8963" s="94"/>
      <c r="U8963" s="94"/>
      <c r="V8963" s="94"/>
      <c r="W8963" s="94"/>
      <c r="X8963" s="94"/>
      <c r="Y8963" s="94"/>
    </row>
    <row r="8964" spans="1:27" ht="15" customHeight="1" x14ac:dyDescent="0.25">
      <c r="A8964" s="64" t="s">
        <v>3150</v>
      </c>
      <c r="B8964" s="64" t="s">
        <v>3</v>
      </c>
      <c r="C8964" s="64" t="s">
        <v>13</v>
      </c>
      <c r="D8964" s="64" t="s">
        <v>3152</v>
      </c>
      <c r="E8964" s="20" t="s">
        <v>308</v>
      </c>
      <c r="F8964" s="64"/>
      <c r="G8964" s="53" t="s">
        <v>750</v>
      </c>
      <c r="H8964" s="53" t="s">
        <v>307</v>
      </c>
      <c r="I8964" s="26">
        <v>84830</v>
      </c>
      <c r="J8964" s="26">
        <v>48830</v>
      </c>
      <c r="K8964" s="26">
        <v>24414</v>
      </c>
      <c r="L8964" s="26">
        <f t="shared" si="8305"/>
        <v>12207</v>
      </c>
      <c r="M8964" s="26">
        <v>4069</v>
      </c>
      <c r="N8964" s="26">
        <v>4069</v>
      </c>
      <c r="O8964" s="26">
        <v>4069</v>
      </c>
      <c r="P8964" s="26">
        <f t="shared" si="8306"/>
        <v>36621</v>
      </c>
      <c r="Q8964" s="26">
        <f t="shared" si="8310"/>
        <v>74.996928117960266</v>
      </c>
      <c r="R8964" s="90"/>
      <c r="S8964" s="90"/>
      <c r="T8964" s="90"/>
      <c r="U8964" s="90"/>
      <c r="V8964" s="90"/>
      <c r="W8964" s="90"/>
      <c r="X8964" s="90"/>
      <c r="Y8964" s="90"/>
    </row>
    <row r="8965" spans="1:27" ht="15" customHeight="1" x14ac:dyDescent="0.25">
      <c r="A8965" s="64" t="s">
        <v>3150</v>
      </c>
      <c r="B8965" s="64" t="s">
        <v>3</v>
      </c>
      <c r="C8965" s="64" t="s">
        <v>13</v>
      </c>
      <c r="D8965" s="64" t="s">
        <v>3152</v>
      </c>
      <c r="E8965" s="20" t="s">
        <v>308</v>
      </c>
      <c r="F8965" s="64" t="s">
        <v>3161</v>
      </c>
      <c r="G8965" s="53" t="s">
        <v>750</v>
      </c>
      <c r="H8965" s="53" t="s">
        <v>3162</v>
      </c>
      <c r="I8965" s="26">
        <v>5000</v>
      </c>
      <c r="J8965" s="26">
        <v>0</v>
      </c>
      <c r="K8965" s="26">
        <v>0</v>
      </c>
      <c r="L8965" s="26">
        <f t="shared" si="8305"/>
        <v>0</v>
      </c>
      <c r="M8965" s="26"/>
      <c r="N8965" s="26"/>
      <c r="O8965" s="26"/>
      <c r="P8965" s="26">
        <f t="shared" si="8306"/>
        <v>0</v>
      </c>
      <c r="Q8965" s="26" t="str">
        <f t="shared" si="8310"/>
        <v>-</v>
      </c>
      <c r="R8965" s="90"/>
      <c r="S8965" s="90"/>
      <c r="T8965" s="90"/>
      <c r="U8965" s="90"/>
      <c r="V8965" s="90"/>
      <c r="W8965" s="90"/>
      <c r="X8965" s="90"/>
      <c r="Y8965" s="90"/>
    </row>
    <row r="8966" spans="1:27" ht="15" customHeight="1" x14ac:dyDescent="0.25">
      <c r="A8966" s="64" t="s">
        <v>3150</v>
      </c>
      <c r="B8966" s="64" t="s">
        <v>3</v>
      </c>
      <c r="C8966" s="64" t="s">
        <v>13</v>
      </c>
      <c r="D8966" s="64" t="s">
        <v>3152</v>
      </c>
      <c r="E8966" s="20" t="s">
        <v>311</v>
      </c>
      <c r="F8966" s="64"/>
      <c r="G8966" s="53" t="s">
        <v>750</v>
      </c>
      <c r="H8966" s="53" t="s">
        <v>310</v>
      </c>
      <c r="I8966" s="26">
        <v>21000</v>
      </c>
      <c r="J8966" s="26">
        <v>1000</v>
      </c>
      <c r="K8966" s="26">
        <v>999</v>
      </c>
      <c r="L8966" s="26">
        <f t="shared" si="8305"/>
        <v>0</v>
      </c>
      <c r="M8966" s="26"/>
      <c r="N8966" s="26"/>
      <c r="O8966" s="26"/>
      <c r="P8966" s="26">
        <f t="shared" si="8306"/>
        <v>999</v>
      </c>
      <c r="Q8966" s="26">
        <f t="shared" si="8310"/>
        <v>99.9</v>
      </c>
      <c r="R8966" s="90"/>
      <c r="S8966" s="90"/>
      <c r="T8966" s="90"/>
      <c r="U8966" s="90"/>
      <c r="V8966" s="90"/>
      <c r="W8966" s="90"/>
      <c r="X8966" s="90"/>
      <c r="Y8966" s="90"/>
    </row>
    <row r="8967" spans="1:27" ht="15" customHeight="1" x14ac:dyDescent="0.25">
      <c r="A8967" s="63" t="s">
        <v>3150</v>
      </c>
      <c r="B8967" s="63" t="s">
        <v>3</v>
      </c>
      <c r="C8967" s="63" t="s">
        <v>13</v>
      </c>
      <c r="D8967" s="63" t="s">
        <v>3152</v>
      </c>
      <c r="E8967" s="63" t="s">
        <v>39</v>
      </c>
      <c r="F8967" s="64" t="s">
        <v>1</v>
      </c>
      <c r="G8967" s="53" t="s">
        <v>1</v>
      </c>
      <c r="H8967" s="65" t="s">
        <v>40</v>
      </c>
      <c r="I8967" s="31">
        <f t="shared" ref="I8967:K8967" si="8355">SUM(I8968:I8975)</f>
        <v>576600</v>
      </c>
      <c r="J8967" s="31">
        <f t="shared" si="8355"/>
        <v>411600</v>
      </c>
      <c r="K8967" s="31">
        <f t="shared" si="8355"/>
        <v>228450</v>
      </c>
      <c r="L8967" s="31">
        <f t="shared" si="8305"/>
        <v>89749</v>
      </c>
      <c r="M8967" s="31">
        <f t="shared" ref="M8967" si="8356">SUM(M8968:M8975)</f>
        <v>29983</v>
      </c>
      <c r="N8967" s="31">
        <f t="shared" ref="N8967:O8967" si="8357">SUM(N8968:N8975)</f>
        <v>29883</v>
      </c>
      <c r="O8967" s="31">
        <f t="shared" si="8357"/>
        <v>29883</v>
      </c>
      <c r="P8967" s="31">
        <f t="shared" si="8306"/>
        <v>318199</v>
      </c>
      <c r="Q8967" s="31">
        <f t="shared" si="8310"/>
        <v>77.307823129251702</v>
      </c>
      <c r="R8967" s="94"/>
      <c r="S8967" s="94"/>
      <c r="T8967" s="94"/>
      <c r="U8967" s="94"/>
      <c r="V8967" s="94"/>
      <c r="W8967" s="94"/>
      <c r="X8967" s="94"/>
      <c r="Y8967" s="94"/>
    </row>
    <row r="8968" spans="1:27" ht="15" customHeight="1" x14ac:dyDescent="0.25">
      <c r="A8968" s="64" t="s">
        <v>3150</v>
      </c>
      <c r="B8968" s="64" t="s">
        <v>3</v>
      </c>
      <c r="C8968" s="64" t="s">
        <v>13</v>
      </c>
      <c r="D8968" s="64" t="s">
        <v>3152</v>
      </c>
      <c r="E8968" s="20" t="s">
        <v>41</v>
      </c>
      <c r="F8968" s="64"/>
      <c r="G8968" s="53" t="s">
        <v>750</v>
      </c>
      <c r="H8968" s="53" t="s">
        <v>40</v>
      </c>
      <c r="I8968" s="26">
        <v>165000</v>
      </c>
      <c r="J8968" s="26">
        <v>0</v>
      </c>
      <c r="K8968" s="26">
        <v>0</v>
      </c>
      <c r="L8968" s="26">
        <f t="shared" si="8305"/>
        <v>0</v>
      </c>
      <c r="M8968" s="26"/>
      <c r="N8968" s="26"/>
      <c r="O8968" s="26"/>
      <c r="P8968" s="26">
        <f t="shared" si="8306"/>
        <v>0</v>
      </c>
      <c r="Q8968" s="26" t="str">
        <f t="shared" si="8310"/>
        <v>-</v>
      </c>
      <c r="R8968" s="90"/>
      <c r="S8968" s="90"/>
      <c r="T8968" s="90"/>
      <c r="U8968" s="90"/>
      <c r="V8968" s="90"/>
      <c r="W8968" s="90"/>
      <c r="X8968" s="90"/>
      <c r="Y8968" s="90"/>
    </row>
    <row r="8969" spans="1:27" ht="15" customHeight="1" x14ac:dyDescent="0.25">
      <c r="A8969" s="64" t="s">
        <v>3150</v>
      </c>
      <c r="B8969" s="64" t="s">
        <v>3</v>
      </c>
      <c r="C8969" s="64" t="s">
        <v>13</v>
      </c>
      <c r="D8969" s="64" t="s">
        <v>3152</v>
      </c>
      <c r="E8969" s="20" t="s">
        <v>41</v>
      </c>
      <c r="F8969" s="64" t="s">
        <v>3163</v>
      </c>
      <c r="G8969" s="53" t="s">
        <v>3153</v>
      </c>
      <c r="H8969" s="53" t="s">
        <v>49</v>
      </c>
      <c r="I8969" s="26">
        <v>5500</v>
      </c>
      <c r="J8969" s="26">
        <v>5500</v>
      </c>
      <c r="K8969" s="26">
        <v>3550</v>
      </c>
      <c r="L8969" s="26">
        <f t="shared" si="8305"/>
        <v>1650</v>
      </c>
      <c r="M8969" s="26">
        <v>550</v>
      </c>
      <c r="N8969" s="26">
        <v>550</v>
      </c>
      <c r="O8969" s="26">
        <v>550</v>
      </c>
      <c r="P8969" s="26">
        <f t="shared" si="8306"/>
        <v>5200</v>
      </c>
      <c r="Q8969" s="26">
        <f t="shared" si="8310"/>
        <v>94.545454545454547</v>
      </c>
      <c r="R8969" s="90"/>
      <c r="S8969" s="90"/>
      <c r="T8969" s="90"/>
      <c r="U8969" s="90"/>
      <c r="V8969" s="90"/>
      <c r="W8969" s="90"/>
      <c r="X8969" s="90"/>
      <c r="Y8969" s="90"/>
    </row>
    <row r="8970" spans="1:27" ht="15" customHeight="1" x14ac:dyDescent="0.25">
      <c r="A8970" s="64" t="s">
        <v>3150</v>
      </c>
      <c r="B8970" s="64" t="s">
        <v>3</v>
      </c>
      <c r="C8970" s="64" t="s">
        <v>13</v>
      </c>
      <c r="D8970" s="64" t="s">
        <v>3152</v>
      </c>
      <c r="E8970" s="20" t="s">
        <v>41</v>
      </c>
      <c r="F8970" s="64" t="s">
        <v>3164</v>
      </c>
      <c r="G8970" s="53" t="s">
        <v>750</v>
      </c>
      <c r="H8970" s="53" t="s">
        <v>3165</v>
      </c>
      <c r="I8970" s="26">
        <v>10000</v>
      </c>
      <c r="J8970" s="26">
        <v>10000</v>
      </c>
      <c r="K8970" s="26">
        <v>9900</v>
      </c>
      <c r="L8970" s="26">
        <f t="shared" si="8305"/>
        <v>100</v>
      </c>
      <c r="M8970" s="26">
        <v>100</v>
      </c>
      <c r="N8970" s="26"/>
      <c r="O8970" s="26"/>
      <c r="P8970" s="26">
        <f t="shared" si="8306"/>
        <v>10000</v>
      </c>
      <c r="Q8970" s="26">
        <f t="shared" si="8310"/>
        <v>100</v>
      </c>
      <c r="R8970" s="90"/>
      <c r="S8970" s="90"/>
      <c r="T8970" s="90"/>
      <c r="U8970" s="90"/>
      <c r="V8970" s="90"/>
      <c r="W8970" s="90"/>
      <c r="X8970" s="90"/>
      <c r="Y8970" s="90"/>
    </row>
    <row r="8971" spans="1:27" ht="15" customHeight="1" x14ac:dyDescent="0.25">
      <c r="A8971" s="64" t="s">
        <v>3150</v>
      </c>
      <c r="B8971" s="64" t="s">
        <v>3</v>
      </c>
      <c r="C8971" s="64" t="s">
        <v>13</v>
      </c>
      <c r="D8971" s="64" t="s">
        <v>3152</v>
      </c>
      <c r="E8971" s="20" t="s">
        <v>41</v>
      </c>
      <c r="F8971" s="64" t="s">
        <v>3166</v>
      </c>
      <c r="G8971" s="53" t="s">
        <v>750</v>
      </c>
      <c r="H8971" s="53" t="s">
        <v>3167</v>
      </c>
      <c r="I8971" s="26">
        <v>311000</v>
      </c>
      <c r="J8971" s="26">
        <v>311000</v>
      </c>
      <c r="K8971" s="26">
        <v>175000</v>
      </c>
      <c r="L8971" s="26">
        <f t="shared" si="8305"/>
        <v>66000</v>
      </c>
      <c r="M8971" s="26">
        <v>22000</v>
      </c>
      <c r="N8971" s="26">
        <v>22000</v>
      </c>
      <c r="O8971" s="26">
        <v>22000</v>
      </c>
      <c r="P8971" s="26">
        <f t="shared" si="8306"/>
        <v>241000</v>
      </c>
      <c r="Q8971" s="26">
        <f t="shared" si="8310"/>
        <v>77.491961414791007</v>
      </c>
      <c r="R8971" s="90"/>
      <c r="S8971" s="90"/>
      <c r="T8971" s="90"/>
      <c r="U8971" s="90"/>
      <c r="V8971" s="90"/>
      <c r="W8971" s="90"/>
      <c r="X8971" s="90"/>
      <c r="Y8971" s="90"/>
    </row>
    <row r="8972" spans="1:27" ht="22.5" customHeight="1" x14ac:dyDescent="0.25">
      <c r="A8972" s="64" t="s">
        <v>3150</v>
      </c>
      <c r="B8972" s="64" t="s">
        <v>3</v>
      </c>
      <c r="C8972" s="64" t="s">
        <v>13</v>
      </c>
      <c r="D8972" s="64" t="s">
        <v>3152</v>
      </c>
      <c r="E8972" s="20" t="s">
        <v>41</v>
      </c>
      <c r="F8972" s="64" t="s">
        <v>3168</v>
      </c>
      <c r="G8972" s="53" t="s">
        <v>750</v>
      </c>
      <c r="H8972" s="53" t="s">
        <v>55</v>
      </c>
      <c r="I8972" s="26">
        <v>100</v>
      </c>
      <c r="J8972" s="26">
        <v>100</v>
      </c>
      <c r="K8972" s="26">
        <v>0</v>
      </c>
      <c r="L8972" s="26">
        <f t="shared" si="8305"/>
        <v>0</v>
      </c>
      <c r="M8972" s="26"/>
      <c r="N8972" s="26"/>
      <c r="O8972" s="26"/>
      <c r="P8972" s="26">
        <f t="shared" si="8306"/>
        <v>0</v>
      </c>
      <c r="Q8972" s="26">
        <f t="shared" si="8310"/>
        <v>0</v>
      </c>
      <c r="R8972" s="90"/>
      <c r="S8972" s="90"/>
      <c r="T8972" s="90"/>
      <c r="U8972" s="90"/>
      <c r="V8972" s="90"/>
      <c r="W8972" s="90"/>
      <c r="X8972" s="90"/>
      <c r="Y8972" s="90"/>
    </row>
    <row r="8973" spans="1:27" ht="15" customHeight="1" x14ac:dyDescent="0.25">
      <c r="A8973" s="64" t="s">
        <v>3150</v>
      </c>
      <c r="B8973" s="64" t="s">
        <v>3</v>
      </c>
      <c r="C8973" s="64" t="s">
        <v>13</v>
      </c>
      <c r="D8973" s="64" t="s">
        <v>3152</v>
      </c>
      <c r="E8973" s="20" t="s">
        <v>41</v>
      </c>
      <c r="F8973" s="64" t="s">
        <v>3169</v>
      </c>
      <c r="G8973" s="53" t="s">
        <v>750</v>
      </c>
      <c r="H8973" s="53" t="s">
        <v>3170</v>
      </c>
      <c r="I8973" s="26">
        <v>30000</v>
      </c>
      <c r="J8973" s="26">
        <v>30000</v>
      </c>
      <c r="K8973" s="26">
        <v>23000</v>
      </c>
      <c r="L8973" s="26">
        <f t="shared" si="8305"/>
        <v>6999</v>
      </c>
      <c r="M8973" s="26">
        <v>2333</v>
      </c>
      <c r="N8973" s="26">
        <v>2333</v>
      </c>
      <c r="O8973" s="26">
        <v>2333</v>
      </c>
      <c r="P8973" s="26">
        <f t="shared" si="8306"/>
        <v>29999</v>
      </c>
      <c r="Q8973" s="26">
        <f t="shared" si="8310"/>
        <v>99.99666666666667</v>
      </c>
      <c r="R8973" s="90"/>
      <c r="S8973" s="90"/>
      <c r="T8973" s="90"/>
      <c r="U8973" s="90"/>
      <c r="V8973" s="90"/>
      <c r="W8973" s="90"/>
      <c r="X8973" s="90"/>
      <c r="Y8973" s="90"/>
    </row>
    <row r="8974" spans="1:27" ht="22.5" customHeight="1" x14ac:dyDescent="0.25">
      <c r="A8974" s="64" t="s">
        <v>3150</v>
      </c>
      <c r="B8974" s="64" t="s">
        <v>3</v>
      </c>
      <c r="C8974" s="64" t="s">
        <v>13</v>
      </c>
      <c r="D8974" s="64" t="s">
        <v>3152</v>
      </c>
      <c r="E8974" s="20" t="s">
        <v>41</v>
      </c>
      <c r="F8974" s="64" t="s">
        <v>3171</v>
      </c>
      <c r="G8974" s="53" t="s">
        <v>750</v>
      </c>
      <c r="H8974" s="53" t="s">
        <v>3172</v>
      </c>
      <c r="I8974" s="26">
        <v>50000</v>
      </c>
      <c r="J8974" s="26">
        <v>50000</v>
      </c>
      <c r="K8974" s="26">
        <v>12000</v>
      </c>
      <c r="L8974" s="26">
        <f t="shared" si="8305"/>
        <v>15000</v>
      </c>
      <c r="M8974" s="26">
        <v>5000</v>
      </c>
      <c r="N8974" s="26">
        <v>5000</v>
      </c>
      <c r="O8974" s="26">
        <v>5000</v>
      </c>
      <c r="P8974" s="26">
        <f t="shared" si="8306"/>
        <v>27000</v>
      </c>
      <c r="Q8974" s="26">
        <f t="shared" si="8310"/>
        <v>54</v>
      </c>
      <c r="R8974" s="90"/>
      <c r="S8974" s="90"/>
      <c r="T8974" s="90"/>
      <c r="U8974" s="90"/>
      <c r="V8974" s="90"/>
      <c r="W8974" s="90"/>
      <c r="X8974" s="90"/>
      <c r="Y8974" s="90"/>
    </row>
    <row r="8975" spans="1:27" ht="15" customHeight="1" thickBot="1" x14ac:dyDescent="0.3">
      <c r="A8975" s="64" t="s">
        <v>3150</v>
      </c>
      <c r="B8975" s="64" t="s">
        <v>3</v>
      </c>
      <c r="C8975" s="64" t="s">
        <v>13</v>
      </c>
      <c r="D8975" s="64" t="s">
        <v>3152</v>
      </c>
      <c r="E8975" s="20" t="s">
        <v>41</v>
      </c>
      <c r="F8975" s="64" t="s">
        <v>3173</v>
      </c>
      <c r="G8975" s="53" t="s">
        <v>750</v>
      </c>
      <c r="H8975" s="53" t="s">
        <v>3174</v>
      </c>
      <c r="I8975" s="26">
        <v>5000</v>
      </c>
      <c r="J8975" s="26">
        <v>5000</v>
      </c>
      <c r="K8975" s="26">
        <v>5000</v>
      </c>
      <c r="L8975" s="26">
        <f t="shared" si="8305"/>
        <v>0</v>
      </c>
      <c r="M8975" s="26"/>
      <c r="N8975" s="26"/>
      <c r="O8975" s="26"/>
      <c r="P8975" s="26">
        <f t="shared" si="8306"/>
        <v>5000</v>
      </c>
      <c r="Q8975" s="26">
        <f t="shared" si="8310"/>
        <v>100</v>
      </c>
      <c r="R8975" s="90"/>
      <c r="S8975" s="90"/>
      <c r="T8975" s="90"/>
      <c r="U8975" s="90"/>
      <c r="V8975" s="90"/>
      <c r="W8975" s="90"/>
      <c r="X8975" s="90"/>
      <c r="Y8975" s="90"/>
    </row>
    <row r="8976" spans="1:27" s="2" customFormat="1" ht="45.75" customHeight="1" thickBot="1" x14ac:dyDescent="0.3">
      <c r="A8976" s="28" t="s">
        <v>4</v>
      </c>
      <c r="B8976" s="28" t="s">
        <v>5</v>
      </c>
      <c r="C8976" s="28" t="s">
        <v>6</v>
      </c>
      <c r="D8976" s="57" t="s">
        <v>1</v>
      </c>
      <c r="E8976" s="28" t="s">
        <v>7</v>
      </c>
      <c r="F8976" s="28" t="s">
        <v>8</v>
      </c>
      <c r="G8976" s="28" t="s">
        <v>9</v>
      </c>
      <c r="H8976" s="28" t="s">
        <v>10</v>
      </c>
      <c r="I8976" s="109" t="s">
        <v>3984</v>
      </c>
      <c r="J8976" s="109" t="s">
        <v>11</v>
      </c>
      <c r="K8976" s="109" t="s">
        <v>3989</v>
      </c>
      <c r="L8976" s="109" t="s">
        <v>3985</v>
      </c>
      <c r="M8976" s="109" t="s">
        <v>4027</v>
      </c>
      <c r="N8976" s="109" t="s">
        <v>3988</v>
      </c>
      <c r="O8976" s="109" t="s">
        <v>3986</v>
      </c>
      <c r="P8976" s="109" t="s">
        <v>3987</v>
      </c>
      <c r="Q8976" s="109" t="s">
        <v>3695</v>
      </c>
      <c r="R8976" s="91"/>
      <c r="S8976" s="91"/>
      <c r="T8976" s="91"/>
      <c r="U8976" s="91"/>
      <c r="V8976" s="91"/>
      <c r="W8976" s="91"/>
      <c r="X8976" s="91"/>
      <c r="Y8976" s="91"/>
      <c r="AA8976" s="4"/>
    </row>
    <row r="8977" spans="1:27" s="2" customFormat="1" ht="15" customHeight="1" x14ac:dyDescent="0.25">
      <c r="A8977" s="58" t="s">
        <v>1</v>
      </c>
      <c r="B8977" s="58" t="s">
        <v>1</v>
      </c>
      <c r="C8977" s="58" t="s">
        <v>1</v>
      </c>
      <c r="D8977" s="59" t="s">
        <v>1</v>
      </c>
      <c r="E8977" s="59" t="s">
        <v>1</v>
      </c>
      <c r="F8977" s="60" t="s">
        <v>1</v>
      </c>
      <c r="G8977" s="61" t="s">
        <v>1</v>
      </c>
      <c r="H8977" s="62" t="s">
        <v>1</v>
      </c>
      <c r="I8977" s="29">
        <v>1</v>
      </c>
      <c r="J8977" s="29">
        <v>2</v>
      </c>
      <c r="K8977" s="29">
        <v>3</v>
      </c>
      <c r="L8977" s="29" t="s">
        <v>3478</v>
      </c>
      <c r="M8977" s="29">
        <v>5</v>
      </c>
      <c r="N8977" s="29">
        <v>6</v>
      </c>
      <c r="O8977" s="29">
        <v>7</v>
      </c>
      <c r="P8977" s="29" t="s">
        <v>3696</v>
      </c>
      <c r="Q8977" s="29">
        <v>9</v>
      </c>
      <c r="R8977" s="92"/>
      <c r="S8977" s="92"/>
      <c r="T8977" s="92"/>
      <c r="U8977" s="92"/>
      <c r="V8977" s="92"/>
      <c r="W8977" s="92"/>
      <c r="X8977" s="92"/>
      <c r="Y8977" s="92"/>
      <c r="AA8977" s="4"/>
    </row>
    <row r="8978" spans="1:27" s="2" customFormat="1" ht="15" customHeight="1" x14ac:dyDescent="0.25">
      <c r="A8978" s="63" t="s">
        <v>3150</v>
      </c>
      <c r="B8978" s="63" t="s">
        <v>3</v>
      </c>
      <c r="C8978" s="64" t="s">
        <v>13</v>
      </c>
      <c r="D8978" s="64" t="s">
        <v>3152</v>
      </c>
      <c r="E8978" s="65" t="s">
        <v>1</v>
      </c>
      <c r="F8978" s="65" t="s">
        <v>1</v>
      </c>
      <c r="G8978" s="65" t="s">
        <v>1</v>
      </c>
      <c r="H8978" s="65" t="s">
        <v>3151</v>
      </c>
      <c r="I8978" s="26">
        <v>0</v>
      </c>
      <c r="J8978" s="26" t="s">
        <v>1</v>
      </c>
      <c r="K8978" s="26">
        <v>0</v>
      </c>
      <c r="L8978" s="26"/>
      <c r="M8978" s="26"/>
      <c r="N8978" s="26"/>
      <c r="O8978" s="26"/>
      <c r="P8978" s="26"/>
      <c r="Q8978" s="26"/>
      <c r="R8978" s="90"/>
      <c r="S8978" s="90"/>
      <c r="T8978" s="90"/>
      <c r="U8978" s="90"/>
      <c r="V8978" s="90"/>
      <c r="W8978" s="90"/>
      <c r="X8978" s="90"/>
      <c r="Y8978" s="90"/>
      <c r="AA8978" s="4"/>
    </row>
    <row r="8979" spans="1:27" ht="22.5" customHeight="1" x14ac:dyDescent="0.25">
      <c r="A8979" s="63" t="s">
        <v>1</v>
      </c>
      <c r="B8979" s="63" t="s">
        <v>1</v>
      </c>
      <c r="C8979" s="63" t="s">
        <v>1</v>
      </c>
      <c r="D8979" s="65" t="s">
        <v>1</v>
      </c>
      <c r="E8979" s="65" t="s">
        <v>1</v>
      </c>
      <c r="F8979" s="65" t="s">
        <v>1</v>
      </c>
      <c r="G8979" s="65" t="s">
        <v>1</v>
      </c>
      <c r="H8979" s="66" t="s">
        <v>56</v>
      </c>
      <c r="I8979" s="30">
        <f t="shared" ref="I8979:K8979" si="8358">SUM(I8980)</f>
        <v>408100</v>
      </c>
      <c r="J8979" s="30">
        <f t="shared" si="8358"/>
        <v>50100</v>
      </c>
      <c r="K8979" s="30">
        <f t="shared" si="8358"/>
        <v>50000</v>
      </c>
      <c r="L8979" s="30">
        <f t="shared" ref="L8979:L9039" si="8359">SUM(M8979:O8979)</f>
        <v>0</v>
      </c>
      <c r="M8979" s="30">
        <f t="shared" ref="M8979" si="8360">SUM(M8980)</f>
        <v>0</v>
      </c>
      <c r="N8979" s="30">
        <f t="shared" ref="N8979:O8979" si="8361">SUM(N8980)</f>
        <v>0</v>
      </c>
      <c r="O8979" s="30">
        <f t="shared" si="8361"/>
        <v>0</v>
      </c>
      <c r="P8979" s="30">
        <f t="shared" ref="P8979:P9039" si="8362">K8979+L8979</f>
        <v>50000</v>
      </c>
      <c r="Q8979" s="30">
        <f t="shared" ref="Q8979:Q9039" si="8363">IF(J8979=0,"-",P8979/J8979*100)</f>
        <v>99.800399201596804</v>
      </c>
      <c r="R8979" s="93"/>
      <c r="S8979" s="93"/>
      <c r="T8979" s="93"/>
      <c r="U8979" s="93"/>
      <c r="V8979" s="93"/>
      <c r="W8979" s="93"/>
      <c r="X8979" s="93"/>
      <c r="Y8979" s="93"/>
    </row>
    <row r="8980" spans="1:27" ht="15" customHeight="1" x14ac:dyDescent="0.25">
      <c r="A8980" s="63" t="s">
        <v>3150</v>
      </c>
      <c r="B8980" s="63" t="s">
        <v>3</v>
      </c>
      <c r="C8980" s="63" t="s">
        <v>13</v>
      </c>
      <c r="D8980" s="63" t="s">
        <v>3152</v>
      </c>
      <c r="E8980" s="65" t="s">
        <v>57</v>
      </c>
      <c r="F8980" s="65" t="s">
        <v>1</v>
      </c>
      <c r="G8980" s="65" t="s">
        <v>1</v>
      </c>
      <c r="H8980" s="65" t="s">
        <v>58</v>
      </c>
      <c r="I8980" s="31">
        <f t="shared" ref="I8980:K8980" si="8364">SUM(I8981,I8991)</f>
        <v>408100</v>
      </c>
      <c r="J8980" s="31">
        <f t="shared" si="8364"/>
        <v>50100</v>
      </c>
      <c r="K8980" s="31">
        <f t="shared" si="8364"/>
        <v>50000</v>
      </c>
      <c r="L8980" s="31">
        <f t="shared" si="8359"/>
        <v>0</v>
      </c>
      <c r="M8980" s="31">
        <f t="shared" ref="M8980" si="8365">SUM(M8981,M8991)</f>
        <v>0</v>
      </c>
      <c r="N8980" s="31">
        <f t="shared" ref="N8980:O8980" si="8366">SUM(N8981,N8991)</f>
        <v>0</v>
      </c>
      <c r="O8980" s="31">
        <f t="shared" si="8366"/>
        <v>0</v>
      </c>
      <c r="P8980" s="31">
        <f t="shared" si="8362"/>
        <v>50000</v>
      </c>
      <c r="Q8980" s="31">
        <f t="shared" si="8363"/>
        <v>99.800399201596804</v>
      </c>
      <c r="R8980" s="94"/>
      <c r="S8980" s="94"/>
      <c r="T8980" s="94"/>
      <c r="U8980" s="94"/>
      <c r="V8980" s="94"/>
      <c r="W8980" s="94"/>
      <c r="X8980" s="94"/>
      <c r="Y8980" s="94"/>
    </row>
    <row r="8981" spans="1:27" ht="15" customHeight="1" x14ac:dyDescent="0.25">
      <c r="A8981" s="63" t="s">
        <v>3150</v>
      </c>
      <c r="B8981" s="63" t="s">
        <v>3</v>
      </c>
      <c r="C8981" s="63" t="s">
        <v>13</v>
      </c>
      <c r="D8981" s="63" t="s">
        <v>3152</v>
      </c>
      <c r="E8981" s="63" t="s">
        <v>59</v>
      </c>
      <c r="F8981" s="64" t="s">
        <v>1</v>
      </c>
      <c r="G8981" s="53" t="s">
        <v>1</v>
      </c>
      <c r="H8981" s="65" t="s">
        <v>60</v>
      </c>
      <c r="I8981" s="31">
        <f t="shared" ref="I8981:K8981" si="8367">SUM(I8982:I8990)</f>
        <v>358000</v>
      </c>
      <c r="J8981" s="31">
        <f t="shared" si="8367"/>
        <v>0</v>
      </c>
      <c r="K8981" s="31">
        <f t="shared" si="8367"/>
        <v>0</v>
      </c>
      <c r="L8981" s="31">
        <f t="shared" si="8359"/>
        <v>0</v>
      </c>
      <c r="M8981" s="31">
        <f t="shared" ref="M8981" si="8368">SUM(M8982:M8990)</f>
        <v>0</v>
      </c>
      <c r="N8981" s="31">
        <f t="shared" ref="N8981:O8981" si="8369">SUM(N8982:N8990)</f>
        <v>0</v>
      </c>
      <c r="O8981" s="31">
        <f t="shared" si="8369"/>
        <v>0</v>
      </c>
      <c r="P8981" s="31">
        <f t="shared" si="8362"/>
        <v>0</v>
      </c>
      <c r="Q8981" s="31" t="str">
        <f t="shared" si="8363"/>
        <v>-</v>
      </c>
      <c r="R8981" s="94"/>
      <c r="S8981" s="94"/>
      <c r="T8981" s="94"/>
      <c r="U8981" s="94"/>
      <c r="V8981" s="94"/>
      <c r="W8981" s="94"/>
      <c r="X8981" s="94"/>
      <c r="Y8981" s="94"/>
    </row>
    <row r="8982" spans="1:27" ht="15" customHeight="1" x14ac:dyDescent="0.25">
      <c r="A8982" s="64" t="s">
        <v>3150</v>
      </c>
      <c r="B8982" s="64" t="s">
        <v>3</v>
      </c>
      <c r="C8982" s="64" t="s">
        <v>13</v>
      </c>
      <c r="D8982" s="64" t="s">
        <v>3152</v>
      </c>
      <c r="E8982" s="20" t="s">
        <v>61</v>
      </c>
      <c r="F8982" s="64" t="s">
        <v>3175</v>
      </c>
      <c r="G8982" s="53" t="s">
        <v>415</v>
      </c>
      <c r="H8982" s="53" t="s">
        <v>3176</v>
      </c>
      <c r="I8982" s="26">
        <v>198000</v>
      </c>
      <c r="J8982" s="26">
        <v>0</v>
      </c>
      <c r="K8982" s="26">
        <v>0</v>
      </c>
      <c r="L8982" s="26">
        <f t="shared" si="8359"/>
        <v>0</v>
      </c>
      <c r="M8982" s="26"/>
      <c r="N8982" s="26"/>
      <c r="O8982" s="26"/>
      <c r="P8982" s="26">
        <f t="shared" si="8362"/>
        <v>0</v>
      </c>
      <c r="Q8982" s="26" t="str">
        <f t="shared" si="8363"/>
        <v>-</v>
      </c>
      <c r="R8982" s="90"/>
      <c r="S8982" s="90"/>
      <c r="T8982" s="90"/>
      <c r="U8982" s="90"/>
      <c r="V8982" s="90"/>
      <c r="W8982" s="90"/>
      <c r="X8982" s="90"/>
      <c r="Y8982" s="90"/>
    </row>
    <row r="8983" spans="1:27" ht="15" customHeight="1" x14ac:dyDescent="0.25">
      <c r="A8983" s="64" t="s">
        <v>3150</v>
      </c>
      <c r="B8983" s="64" t="s">
        <v>3</v>
      </c>
      <c r="C8983" s="64" t="s">
        <v>13</v>
      </c>
      <c r="D8983" s="64" t="s">
        <v>3152</v>
      </c>
      <c r="E8983" s="20" t="s">
        <v>61</v>
      </c>
      <c r="F8983" s="64" t="s">
        <v>3177</v>
      </c>
      <c r="G8983" s="53" t="s">
        <v>415</v>
      </c>
      <c r="H8983" s="53" t="s">
        <v>3178</v>
      </c>
      <c r="I8983" s="26">
        <v>12000</v>
      </c>
      <c r="J8983" s="26">
        <v>0</v>
      </c>
      <c r="K8983" s="26">
        <v>0</v>
      </c>
      <c r="L8983" s="26">
        <f t="shared" si="8359"/>
        <v>0</v>
      </c>
      <c r="M8983" s="26"/>
      <c r="N8983" s="26"/>
      <c r="O8983" s="26"/>
      <c r="P8983" s="26">
        <f t="shared" si="8362"/>
        <v>0</v>
      </c>
      <c r="Q8983" s="26" t="str">
        <f t="shared" si="8363"/>
        <v>-</v>
      </c>
      <c r="R8983" s="90"/>
      <c r="S8983" s="90"/>
      <c r="T8983" s="90"/>
      <c r="U8983" s="90"/>
      <c r="V8983" s="90"/>
      <c r="W8983" s="90"/>
      <c r="X8983" s="90"/>
      <c r="Y8983" s="90"/>
    </row>
    <row r="8984" spans="1:27" ht="15" customHeight="1" x14ac:dyDescent="0.25">
      <c r="A8984" s="64" t="s">
        <v>3150</v>
      </c>
      <c r="B8984" s="64" t="s">
        <v>3</v>
      </c>
      <c r="C8984" s="64" t="s">
        <v>13</v>
      </c>
      <c r="D8984" s="64" t="s">
        <v>3152</v>
      </c>
      <c r="E8984" s="20" t="s">
        <v>61</v>
      </c>
      <c r="F8984" s="64" t="s">
        <v>3179</v>
      </c>
      <c r="G8984" s="53" t="s">
        <v>415</v>
      </c>
      <c r="H8984" s="53" t="s">
        <v>3180</v>
      </c>
      <c r="I8984" s="26">
        <v>18000</v>
      </c>
      <c r="J8984" s="26">
        <v>0</v>
      </c>
      <c r="K8984" s="26">
        <v>0</v>
      </c>
      <c r="L8984" s="26">
        <f t="shared" si="8359"/>
        <v>0</v>
      </c>
      <c r="M8984" s="26"/>
      <c r="N8984" s="26"/>
      <c r="O8984" s="26"/>
      <c r="P8984" s="26">
        <f t="shared" si="8362"/>
        <v>0</v>
      </c>
      <c r="Q8984" s="26" t="str">
        <f t="shared" si="8363"/>
        <v>-</v>
      </c>
      <c r="R8984" s="90"/>
      <c r="S8984" s="90"/>
      <c r="T8984" s="90"/>
      <c r="U8984" s="90"/>
      <c r="V8984" s="90"/>
      <c r="W8984" s="90"/>
      <c r="X8984" s="90"/>
      <c r="Y8984" s="90"/>
    </row>
    <row r="8985" spans="1:27" ht="15" customHeight="1" x14ac:dyDescent="0.25">
      <c r="A8985" s="64" t="s">
        <v>3150</v>
      </c>
      <c r="B8985" s="64" t="s">
        <v>3</v>
      </c>
      <c r="C8985" s="64" t="s">
        <v>13</v>
      </c>
      <c r="D8985" s="64" t="s">
        <v>3152</v>
      </c>
      <c r="E8985" s="20" t="s">
        <v>61</v>
      </c>
      <c r="F8985" s="64" t="s">
        <v>3181</v>
      </c>
      <c r="G8985" s="53" t="s">
        <v>415</v>
      </c>
      <c r="H8985" s="53" t="s">
        <v>3182</v>
      </c>
      <c r="I8985" s="26">
        <v>40000</v>
      </c>
      <c r="J8985" s="26">
        <v>0</v>
      </c>
      <c r="K8985" s="26">
        <v>0</v>
      </c>
      <c r="L8985" s="26">
        <f t="shared" si="8359"/>
        <v>0</v>
      </c>
      <c r="M8985" s="26"/>
      <c r="N8985" s="26"/>
      <c r="O8985" s="26"/>
      <c r="P8985" s="26">
        <f t="shared" si="8362"/>
        <v>0</v>
      </c>
      <c r="Q8985" s="26" t="str">
        <f t="shared" si="8363"/>
        <v>-</v>
      </c>
      <c r="R8985" s="90"/>
      <c r="S8985" s="90"/>
      <c r="T8985" s="90"/>
      <c r="U8985" s="90"/>
      <c r="V8985" s="90"/>
      <c r="W8985" s="90"/>
      <c r="X8985" s="90"/>
      <c r="Y8985" s="90"/>
    </row>
    <row r="8986" spans="1:27" ht="15" customHeight="1" x14ac:dyDescent="0.25">
      <c r="A8986" s="64" t="s">
        <v>3150</v>
      </c>
      <c r="B8986" s="64" t="s">
        <v>3</v>
      </c>
      <c r="C8986" s="64" t="s">
        <v>13</v>
      </c>
      <c r="D8986" s="64" t="s">
        <v>3152</v>
      </c>
      <c r="E8986" s="20" t="s">
        <v>61</v>
      </c>
      <c r="F8986" s="64" t="s">
        <v>3183</v>
      </c>
      <c r="G8986" s="53" t="s">
        <v>415</v>
      </c>
      <c r="H8986" s="53" t="s">
        <v>3184</v>
      </c>
      <c r="I8986" s="26">
        <v>5000</v>
      </c>
      <c r="J8986" s="26">
        <v>0</v>
      </c>
      <c r="K8986" s="26">
        <v>0</v>
      </c>
      <c r="L8986" s="26">
        <f t="shared" si="8359"/>
        <v>0</v>
      </c>
      <c r="M8986" s="26"/>
      <c r="N8986" s="26"/>
      <c r="O8986" s="26"/>
      <c r="P8986" s="26">
        <f t="shared" si="8362"/>
        <v>0</v>
      </c>
      <c r="Q8986" s="26" t="str">
        <f t="shared" si="8363"/>
        <v>-</v>
      </c>
      <c r="R8986" s="90"/>
      <c r="S8986" s="90"/>
      <c r="T8986" s="90"/>
      <c r="U8986" s="90"/>
      <c r="V8986" s="90"/>
      <c r="W8986" s="90"/>
      <c r="X8986" s="90"/>
      <c r="Y8986" s="90"/>
    </row>
    <row r="8987" spans="1:27" ht="15" customHeight="1" x14ac:dyDescent="0.25">
      <c r="A8987" s="64" t="s">
        <v>3150</v>
      </c>
      <c r="B8987" s="64" t="s">
        <v>3</v>
      </c>
      <c r="C8987" s="64" t="s">
        <v>13</v>
      </c>
      <c r="D8987" s="64" t="s">
        <v>3152</v>
      </c>
      <c r="E8987" s="20" t="s">
        <v>61</v>
      </c>
      <c r="F8987" s="64" t="s">
        <v>3185</v>
      </c>
      <c r="G8987" s="53" t="s">
        <v>415</v>
      </c>
      <c r="H8987" s="53" t="s">
        <v>3186</v>
      </c>
      <c r="I8987" s="26">
        <v>58000</v>
      </c>
      <c r="J8987" s="26">
        <v>0</v>
      </c>
      <c r="K8987" s="26">
        <v>0</v>
      </c>
      <c r="L8987" s="26">
        <f t="shared" si="8359"/>
        <v>0</v>
      </c>
      <c r="M8987" s="26"/>
      <c r="N8987" s="26"/>
      <c r="O8987" s="26"/>
      <c r="P8987" s="26">
        <f t="shared" si="8362"/>
        <v>0</v>
      </c>
      <c r="Q8987" s="26" t="str">
        <f t="shared" si="8363"/>
        <v>-</v>
      </c>
      <c r="R8987" s="90"/>
      <c r="S8987" s="90"/>
      <c r="T8987" s="90"/>
      <c r="U8987" s="90"/>
      <c r="V8987" s="90"/>
      <c r="W8987" s="90"/>
      <c r="X8987" s="90"/>
      <c r="Y8987" s="90"/>
    </row>
    <row r="8988" spans="1:27" ht="15" customHeight="1" x14ac:dyDescent="0.25">
      <c r="A8988" s="64" t="s">
        <v>3150</v>
      </c>
      <c r="B8988" s="64" t="s">
        <v>3</v>
      </c>
      <c r="C8988" s="64" t="s">
        <v>13</v>
      </c>
      <c r="D8988" s="64" t="s">
        <v>3152</v>
      </c>
      <c r="E8988" s="20" t="s">
        <v>61</v>
      </c>
      <c r="F8988" s="64" t="s">
        <v>3187</v>
      </c>
      <c r="G8988" s="53" t="s">
        <v>415</v>
      </c>
      <c r="H8988" s="53" t="s">
        <v>3188</v>
      </c>
      <c r="I8988" s="26">
        <v>8000</v>
      </c>
      <c r="J8988" s="26">
        <v>0</v>
      </c>
      <c r="K8988" s="26">
        <v>0</v>
      </c>
      <c r="L8988" s="26">
        <f t="shared" si="8359"/>
        <v>0</v>
      </c>
      <c r="M8988" s="26"/>
      <c r="N8988" s="26"/>
      <c r="O8988" s="26"/>
      <c r="P8988" s="26">
        <f t="shared" si="8362"/>
        <v>0</v>
      </c>
      <c r="Q8988" s="26" t="str">
        <f t="shared" si="8363"/>
        <v>-</v>
      </c>
      <c r="R8988" s="90"/>
      <c r="S8988" s="90"/>
      <c r="T8988" s="90"/>
      <c r="U8988" s="90"/>
      <c r="V8988" s="90"/>
      <c r="W8988" s="90"/>
      <c r="X8988" s="90"/>
      <c r="Y8988" s="90"/>
    </row>
    <row r="8989" spans="1:27" ht="15" customHeight="1" x14ac:dyDescent="0.25">
      <c r="A8989" s="64" t="s">
        <v>3150</v>
      </c>
      <c r="B8989" s="64" t="s">
        <v>3</v>
      </c>
      <c r="C8989" s="64" t="s">
        <v>13</v>
      </c>
      <c r="D8989" s="64" t="s">
        <v>3152</v>
      </c>
      <c r="E8989" s="20" t="s">
        <v>61</v>
      </c>
      <c r="F8989" s="64" t="s">
        <v>3189</v>
      </c>
      <c r="G8989" s="53" t="s">
        <v>415</v>
      </c>
      <c r="H8989" s="53" t="s">
        <v>3190</v>
      </c>
      <c r="I8989" s="26">
        <v>10000</v>
      </c>
      <c r="J8989" s="26">
        <v>0</v>
      </c>
      <c r="K8989" s="26">
        <v>0</v>
      </c>
      <c r="L8989" s="26">
        <f t="shared" si="8359"/>
        <v>0</v>
      </c>
      <c r="M8989" s="26"/>
      <c r="N8989" s="26"/>
      <c r="O8989" s="26"/>
      <c r="P8989" s="26">
        <f t="shared" si="8362"/>
        <v>0</v>
      </c>
      <c r="Q8989" s="26" t="str">
        <f t="shared" si="8363"/>
        <v>-</v>
      </c>
      <c r="R8989" s="90"/>
      <c r="S8989" s="90"/>
      <c r="T8989" s="90"/>
      <c r="U8989" s="90"/>
      <c r="V8989" s="90"/>
      <c r="W8989" s="90"/>
      <c r="X8989" s="90"/>
      <c r="Y8989" s="90"/>
    </row>
    <row r="8990" spans="1:27" ht="15" customHeight="1" x14ac:dyDescent="0.25">
      <c r="A8990" s="64" t="s">
        <v>3150</v>
      </c>
      <c r="B8990" s="64" t="s">
        <v>3</v>
      </c>
      <c r="C8990" s="64" t="s">
        <v>13</v>
      </c>
      <c r="D8990" s="64" t="s">
        <v>3152</v>
      </c>
      <c r="E8990" s="20" t="s">
        <v>61</v>
      </c>
      <c r="F8990" s="64" t="s">
        <v>3191</v>
      </c>
      <c r="G8990" s="53" t="s">
        <v>415</v>
      </c>
      <c r="H8990" s="53" t="s">
        <v>3192</v>
      </c>
      <c r="I8990" s="26">
        <v>9000</v>
      </c>
      <c r="J8990" s="26">
        <v>0</v>
      </c>
      <c r="K8990" s="26">
        <v>0</v>
      </c>
      <c r="L8990" s="26">
        <f t="shared" si="8359"/>
        <v>0</v>
      </c>
      <c r="M8990" s="26"/>
      <c r="N8990" s="26"/>
      <c r="O8990" s="26"/>
      <c r="P8990" s="26">
        <f t="shared" si="8362"/>
        <v>0</v>
      </c>
      <c r="Q8990" s="26" t="str">
        <f t="shared" si="8363"/>
        <v>-</v>
      </c>
      <c r="R8990" s="90"/>
      <c r="S8990" s="90"/>
      <c r="T8990" s="90"/>
      <c r="U8990" s="90"/>
      <c r="V8990" s="90"/>
      <c r="W8990" s="90"/>
      <c r="X8990" s="90"/>
      <c r="Y8990" s="90"/>
    </row>
    <row r="8991" spans="1:27" ht="15" customHeight="1" x14ac:dyDescent="0.25">
      <c r="A8991" s="63" t="s">
        <v>3150</v>
      </c>
      <c r="B8991" s="63" t="s">
        <v>3</v>
      </c>
      <c r="C8991" s="63" t="s">
        <v>13</v>
      </c>
      <c r="D8991" s="63" t="s">
        <v>3152</v>
      </c>
      <c r="E8991" s="63" t="s">
        <v>66</v>
      </c>
      <c r="F8991" s="64" t="s">
        <v>1</v>
      </c>
      <c r="G8991" s="53" t="s">
        <v>1</v>
      </c>
      <c r="H8991" s="65" t="s">
        <v>67</v>
      </c>
      <c r="I8991" s="31">
        <f t="shared" ref="I8991:K8991" si="8370">SUM(I8992:I8993)</f>
        <v>50100</v>
      </c>
      <c r="J8991" s="31">
        <f t="shared" si="8370"/>
        <v>50100</v>
      </c>
      <c r="K8991" s="31">
        <f t="shared" si="8370"/>
        <v>50000</v>
      </c>
      <c r="L8991" s="31">
        <f t="shared" si="8359"/>
        <v>0</v>
      </c>
      <c r="M8991" s="31">
        <f t="shared" ref="M8991" si="8371">SUM(M8992:M8993)</f>
        <v>0</v>
      </c>
      <c r="N8991" s="31">
        <f t="shared" ref="N8991:O8991" si="8372">SUM(N8992:N8993)</f>
        <v>0</v>
      </c>
      <c r="O8991" s="31">
        <f t="shared" si="8372"/>
        <v>0</v>
      </c>
      <c r="P8991" s="31">
        <f t="shared" si="8362"/>
        <v>50000</v>
      </c>
      <c r="Q8991" s="31">
        <f t="shared" si="8363"/>
        <v>99.800399201596804</v>
      </c>
      <c r="R8991" s="94"/>
      <c r="S8991" s="94"/>
      <c r="T8991" s="94"/>
      <c r="U8991" s="94"/>
      <c r="V8991" s="94"/>
      <c r="W8991" s="94"/>
      <c r="X8991" s="94"/>
      <c r="Y8991" s="94"/>
    </row>
    <row r="8992" spans="1:27" ht="15" customHeight="1" x14ac:dyDescent="0.25">
      <c r="A8992" s="64" t="s">
        <v>3150</v>
      </c>
      <c r="B8992" s="64" t="s">
        <v>3</v>
      </c>
      <c r="C8992" s="64" t="s">
        <v>13</v>
      </c>
      <c r="D8992" s="64" t="s">
        <v>3152</v>
      </c>
      <c r="E8992" s="20" t="s">
        <v>68</v>
      </c>
      <c r="F8992" s="64"/>
      <c r="G8992" s="53" t="s">
        <v>750</v>
      </c>
      <c r="H8992" s="53" t="s">
        <v>67</v>
      </c>
      <c r="I8992" s="26">
        <v>100</v>
      </c>
      <c r="J8992" s="26">
        <v>100</v>
      </c>
      <c r="K8992" s="26">
        <v>0</v>
      </c>
      <c r="L8992" s="26">
        <f t="shared" si="8359"/>
        <v>0</v>
      </c>
      <c r="M8992" s="26"/>
      <c r="N8992" s="26"/>
      <c r="O8992" s="26"/>
      <c r="P8992" s="26">
        <f t="shared" si="8362"/>
        <v>0</v>
      </c>
      <c r="Q8992" s="26">
        <f t="shared" si="8363"/>
        <v>0</v>
      </c>
      <c r="R8992" s="90"/>
      <c r="S8992" s="90"/>
      <c r="T8992" s="90"/>
      <c r="U8992" s="90"/>
      <c r="V8992" s="90"/>
      <c r="W8992" s="90"/>
      <c r="X8992" s="90"/>
      <c r="Y8992" s="90"/>
    </row>
    <row r="8993" spans="1:25" ht="15" customHeight="1" x14ac:dyDescent="0.25">
      <c r="A8993" s="64" t="s">
        <v>3150</v>
      </c>
      <c r="B8993" s="64" t="s">
        <v>3</v>
      </c>
      <c r="C8993" s="64" t="s">
        <v>13</v>
      </c>
      <c r="D8993" s="64" t="s">
        <v>3152</v>
      </c>
      <c r="E8993" s="20" t="s">
        <v>68</v>
      </c>
      <c r="F8993" s="64" t="s">
        <v>3560</v>
      </c>
      <c r="G8993" s="53" t="s">
        <v>750</v>
      </c>
      <c r="H8993" s="53" t="s">
        <v>3193</v>
      </c>
      <c r="I8993" s="26">
        <v>50000</v>
      </c>
      <c r="J8993" s="26">
        <v>50000</v>
      </c>
      <c r="K8993" s="26">
        <v>50000</v>
      </c>
      <c r="L8993" s="26">
        <f t="shared" si="8359"/>
        <v>0</v>
      </c>
      <c r="M8993" s="26"/>
      <c r="N8993" s="26"/>
      <c r="O8993" s="26"/>
      <c r="P8993" s="26">
        <f t="shared" si="8362"/>
        <v>50000</v>
      </c>
      <c r="Q8993" s="26">
        <f t="shared" si="8363"/>
        <v>100</v>
      </c>
      <c r="R8993" s="90"/>
      <c r="S8993" s="90"/>
      <c r="T8993" s="90"/>
      <c r="U8993" s="90"/>
      <c r="V8993" s="90"/>
      <c r="W8993" s="90"/>
      <c r="X8993" s="90"/>
      <c r="Y8993" s="90"/>
    </row>
    <row r="8994" spans="1:25" ht="22.5" customHeight="1" x14ac:dyDescent="0.25">
      <c r="A8994" s="63" t="s">
        <v>1</v>
      </c>
      <c r="B8994" s="63" t="s">
        <v>1</v>
      </c>
      <c r="C8994" s="63" t="s">
        <v>1</v>
      </c>
      <c r="D8994" s="65" t="s">
        <v>1</v>
      </c>
      <c r="E8994" s="65" t="s">
        <v>1</v>
      </c>
      <c r="F8994" s="65" t="s">
        <v>1</v>
      </c>
      <c r="G8994" s="65" t="s">
        <v>1</v>
      </c>
      <c r="H8994" s="66" t="s">
        <v>69</v>
      </c>
      <c r="I8994" s="30">
        <f t="shared" ref="I8994:K8994" si="8373">SUM(I8995)</f>
        <v>254000</v>
      </c>
      <c r="J8994" s="30">
        <f t="shared" si="8373"/>
        <v>82000</v>
      </c>
      <c r="K8994" s="30">
        <f t="shared" si="8373"/>
        <v>17000</v>
      </c>
      <c r="L8994" s="30">
        <f t="shared" si="8359"/>
        <v>65000</v>
      </c>
      <c r="M8994" s="30">
        <f t="shared" ref="M8994" si="8374">SUM(M8995)</f>
        <v>0</v>
      </c>
      <c r="N8994" s="30">
        <f t="shared" ref="N8994:O8994" si="8375">SUM(N8995)</f>
        <v>0</v>
      </c>
      <c r="O8994" s="30">
        <f t="shared" si="8375"/>
        <v>65000</v>
      </c>
      <c r="P8994" s="30">
        <f t="shared" si="8362"/>
        <v>82000</v>
      </c>
      <c r="Q8994" s="30">
        <f t="shared" si="8363"/>
        <v>100</v>
      </c>
      <c r="R8994" s="93"/>
      <c r="S8994" s="93"/>
      <c r="T8994" s="93"/>
      <c r="U8994" s="93"/>
      <c r="V8994" s="93"/>
      <c r="W8994" s="93"/>
      <c r="X8994" s="93"/>
      <c r="Y8994" s="93"/>
    </row>
    <row r="8995" spans="1:25" ht="15" customHeight="1" x14ac:dyDescent="0.25">
      <c r="A8995" s="63" t="s">
        <v>3150</v>
      </c>
      <c r="B8995" s="63" t="s">
        <v>3</v>
      </c>
      <c r="C8995" s="63" t="s">
        <v>13</v>
      </c>
      <c r="D8995" s="63" t="s">
        <v>3152</v>
      </c>
      <c r="E8995" s="65" t="s">
        <v>70</v>
      </c>
      <c r="F8995" s="65" t="s">
        <v>1</v>
      </c>
      <c r="G8995" s="65" t="s">
        <v>1</v>
      </c>
      <c r="H8995" s="65" t="s">
        <v>71</v>
      </c>
      <c r="I8995" s="31">
        <f t="shared" ref="I8995:K8995" si="8376">SUM(I8996:I8997)</f>
        <v>254000</v>
      </c>
      <c r="J8995" s="31">
        <f t="shared" si="8376"/>
        <v>82000</v>
      </c>
      <c r="K8995" s="31">
        <f t="shared" si="8376"/>
        <v>17000</v>
      </c>
      <c r="L8995" s="31">
        <f t="shared" si="8359"/>
        <v>65000</v>
      </c>
      <c r="M8995" s="31">
        <f t="shared" ref="M8995" si="8377">SUM(M8996:M8997)</f>
        <v>0</v>
      </c>
      <c r="N8995" s="31">
        <f t="shared" ref="N8995:O8995" si="8378">SUM(N8996:N8997)</f>
        <v>0</v>
      </c>
      <c r="O8995" s="31">
        <f t="shared" si="8378"/>
        <v>65000</v>
      </c>
      <c r="P8995" s="31">
        <f t="shared" si="8362"/>
        <v>82000</v>
      </c>
      <c r="Q8995" s="31">
        <f t="shared" si="8363"/>
        <v>100</v>
      </c>
      <c r="R8995" s="94"/>
      <c r="S8995" s="94"/>
      <c r="T8995" s="94"/>
      <c r="U8995" s="94"/>
      <c r="V8995" s="94"/>
      <c r="W8995" s="94"/>
      <c r="X8995" s="94"/>
      <c r="Y8995" s="94"/>
    </row>
    <row r="8996" spans="1:25" ht="15" customHeight="1" x14ac:dyDescent="0.25">
      <c r="A8996" s="64" t="s">
        <v>3150</v>
      </c>
      <c r="B8996" s="64" t="s">
        <v>3</v>
      </c>
      <c r="C8996" s="64" t="s">
        <v>13</v>
      </c>
      <c r="D8996" s="64" t="s">
        <v>3152</v>
      </c>
      <c r="E8996" s="20" t="s">
        <v>74</v>
      </c>
      <c r="F8996" s="64"/>
      <c r="G8996" s="53" t="s">
        <v>750</v>
      </c>
      <c r="H8996" s="53" t="s">
        <v>73</v>
      </c>
      <c r="I8996" s="26">
        <v>172000</v>
      </c>
      <c r="J8996" s="26">
        <v>0</v>
      </c>
      <c r="K8996" s="26">
        <v>0</v>
      </c>
      <c r="L8996" s="26">
        <f t="shared" si="8359"/>
        <v>0</v>
      </c>
      <c r="M8996" s="26"/>
      <c r="N8996" s="26"/>
      <c r="O8996" s="26"/>
      <c r="P8996" s="26">
        <f t="shared" si="8362"/>
        <v>0</v>
      </c>
      <c r="Q8996" s="26" t="str">
        <f t="shared" si="8363"/>
        <v>-</v>
      </c>
      <c r="R8996" s="90"/>
      <c r="S8996" s="90"/>
      <c r="T8996" s="90"/>
      <c r="U8996" s="90"/>
      <c r="V8996" s="90"/>
      <c r="W8996" s="90"/>
      <c r="X8996" s="90"/>
      <c r="Y8996" s="90"/>
    </row>
    <row r="8997" spans="1:25" ht="15" customHeight="1" x14ac:dyDescent="0.25">
      <c r="A8997" s="63" t="s">
        <v>3150</v>
      </c>
      <c r="B8997" s="63" t="s">
        <v>3</v>
      </c>
      <c r="C8997" s="63" t="s">
        <v>13</v>
      </c>
      <c r="D8997" s="63" t="s">
        <v>3152</v>
      </c>
      <c r="E8997" s="63" t="s">
        <v>231</v>
      </c>
      <c r="F8997" s="64" t="s">
        <v>1</v>
      </c>
      <c r="G8997" s="53" t="s">
        <v>1</v>
      </c>
      <c r="H8997" s="65" t="s">
        <v>232</v>
      </c>
      <c r="I8997" s="31">
        <f t="shared" ref="I8997:K8997" si="8379">SUM(I8998:I8999)</f>
        <v>82000</v>
      </c>
      <c r="J8997" s="31">
        <f t="shared" si="8379"/>
        <v>82000</v>
      </c>
      <c r="K8997" s="31">
        <f t="shared" si="8379"/>
        <v>17000</v>
      </c>
      <c r="L8997" s="31">
        <f t="shared" si="8359"/>
        <v>65000</v>
      </c>
      <c r="M8997" s="31">
        <f t="shared" ref="M8997" si="8380">SUM(M8998:M8999)</f>
        <v>0</v>
      </c>
      <c r="N8997" s="31">
        <f t="shared" ref="N8997:O8997" si="8381">SUM(N8998:N8999)</f>
        <v>0</v>
      </c>
      <c r="O8997" s="31">
        <f t="shared" si="8381"/>
        <v>65000</v>
      </c>
      <c r="P8997" s="31">
        <f t="shared" si="8362"/>
        <v>82000</v>
      </c>
      <c r="Q8997" s="31">
        <f t="shared" si="8363"/>
        <v>100</v>
      </c>
      <c r="R8997" s="94"/>
      <c r="S8997" s="94"/>
      <c r="T8997" s="94"/>
      <c r="U8997" s="94"/>
      <c r="V8997" s="94"/>
      <c r="W8997" s="94"/>
      <c r="X8997" s="94"/>
      <c r="Y8997" s="94"/>
    </row>
    <row r="8998" spans="1:25" ht="15" customHeight="1" x14ac:dyDescent="0.25">
      <c r="A8998" s="64" t="s">
        <v>3150</v>
      </c>
      <c r="B8998" s="64" t="s">
        <v>3</v>
      </c>
      <c r="C8998" s="64" t="s">
        <v>13</v>
      </c>
      <c r="D8998" s="64" t="s">
        <v>3152</v>
      </c>
      <c r="E8998" s="20" t="s">
        <v>233</v>
      </c>
      <c r="F8998" s="64"/>
      <c r="G8998" s="53" t="s">
        <v>750</v>
      </c>
      <c r="H8998" s="53" t="s">
        <v>232</v>
      </c>
      <c r="I8998" s="26">
        <v>65000</v>
      </c>
      <c r="J8998" s="26">
        <v>65000</v>
      </c>
      <c r="K8998" s="26">
        <v>0</v>
      </c>
      <c r="L8998" s="26">
        <f t="shared" si="8359"/>
        <v>65000</v>
      </c>
      <c r="M8998" s="26"/>
      <c r="N8998" s="26"/>
      <c r="O8998" s="26">
        <v>65000</v>
      </c>
      <c r="P8998" s="26">
        <f t="shared" si="8362"/>
        <v>65000</v>
      </c>
      <c r="Q8998" s="26">
        <f t="shared" si="8363"/>
        <v>100</v>
      </c>
      <c r="R8998" s="90"/>
      <c r="S8998" s="90"/>
      <c r="T8998" s="90"/>
      <c r="U8998" s="90"/>
      <c r="V8998" s="90"/>
      <c r="W8998" s="90"/>
      <c r="X8998" s="90"/>
      <c r="Y8998" s="90"/>
    </row>
    <row r="8999" spans="1:25" ht="15" customHeight="1" x14ac:dyDescent="0.25">
      <c r="A8999" s="64" t="s">
        <v>3150</v>
      </c>
      <c r="B8999" s="64" t="s">
        <v>3</v>
      </c>
      <c r="C8999" s="64" t="s">
        <v>13</v>
      </c>
      <c r="D8999" s="64" t="s">
        <v>3152</v>
      </c>
      <c r="E8999" s="20" t="s">
        <v>233</v>
      </c>
      <c r="F8999" s="64" t="s">
        <v>3561</v>
      </c>
      <c r="G8999" s="53" t="s">
        <v>750</v>
      </c>
      <c r="H8999" s="53" t="s">
        <v>3194</v>
      </c>
      <c r="I8999" s="26">
        <v>17000</v>
      </c>
      <c r="J8999" s="26">
        <v>17000</v>
      </c>
      <c r="K8999" s="26">
        <v>17000</v>
      </c>
      <c r="L8999" s="26">
        <f t="shared" si="8359"/>
        <v>0</v>
      </c>
      <c r="M8999" s="26"/>
      <c r="N8999" s="26"/>
      <c r="O8999" s="26"/>
      <c r="P8999" s="26">
        <f t="shared" si="8362"/>
        <v>17000</v>
      </c>
      <c r="Q8999" s="26">
        <f t="shared" si="8363"/>
        <v>100</v>
      </c>
      <c r="R8999" s="90"/>
      <c r="S8999" s="90"/>
      <c r="T8999" s="90"/>
      <c r="U8999" s="90"/>
      <c r="V8999" s="90"/>
      <c r="W8999" s="90"/>
      <c r="X8999" s="90"/>
      <c r="Y8999" s="90"/>
    </row>
    <row r="9000" spans="1:25" ht="15" customHeight="1" x14ac:dyDescent="0.25">
      <c r="A9000" s="53" t="s">
        <v>1</v>
      </c>
      <c r="B9000" s="53" t="s">
        <v>1</v>
      </c>
      <c r="C9000" s="53" t="s">
        <v>1</v>
      </c>
      <c r="D9000" s="53" t="s">
        <v>1</v>
      </c>
      <c r="E9000" s="53" t="s">
        <v>1</v>
      </c>
      <c r="F9000" s="53" t="s">
        <v>1</v>
      </c>
      <c r="G9000" s="53" t="s">
        <v>1</v>
      </c>
      <c r="H9000" s="66" t="s">
        <v>3195</v>
      </c>
      <c r="I9000" s="30">
        <f t="shared" ref="I9000:K9000" si="8382">SUM(I8979,I8994,I8944)</f>
        <v>4097475</v>
      </c>
      <c r="J9000" s="30">
        <f t="shared" si="8382"/>
        <v>3182775</v>
      </c>
      <c r="K9000" s="30">
        <f t="shared" si="8382"/>
        <v>1734222</v>
      </c>
      <c r="L9000" s="30">
        <f t="shared" si="8359"/>
        <v>825756</v>
      </c>
      <c r="M9000" s="30">
        <f t="shared" ref="M9000" si="8383">SUM(M8979,M8994,M8944)</f>
        <v>253824</v>
      </c>
      <c r="N9000" s="30">
        <f t="shared" ref="N9000:O9000" si="8384">SUM(N8979,N8994,N8944)</f>
        <v>253724</v>
      </c>
      <c r="O9000" s="30">
        <f t="shared" si="8384"/>
        <v>318208</v>
      </c>
      <c r="P9000" s="30">
        <f t="shared" si="8362"/>
        <v>2559978</v>
      </c>
      <c r="Q9000" s="30">
        <f t="shared" si="8363"/>
        <v>80.432264297664773</v>
      </c>
      <c r="R9000" s="93"/>
      <c r="S9000" s="93"/>
      <c r="T9000" s="93"/>
      <c r="U9000" s="93"/>
      <c r="V9000" s="93"/>
      <c r="W9000" s="93"/>
      <c r="X9000" s="93"/>
      <c r="Y9000" s="93"/>
    </row>
    <row r="9001" spans="1:25" ht="15" customHeight="1" thickBot="1" x14ac:dyDescent="0.3">
      <c r="A9001" s="53" t="s">
        <v>1</v>
      </c>
      <c r="B9001" s="53" t="s">
        <v>1</v>
      </c>
      <c r="C9001" s="53" t="s">
        <v>1</v>
      </c>
      <c r="D9001" s="53" t="s">
        <v>1</v>
      </c>
      <c r="E9001" s="53" t="s">
        <v>1</v>
      </c>
      <c r="F9001" s="53" t="s">
        <v>1</v>
      </c>
      <c r="G9001" s="53" t="s">
        <v>1</v>
      </c>
      <c r="H9001" s="65" t="s">
        <v>76</v>
      </c>
      <c r="I9001" s="31"/>
      <c r="J9001" s="31"/>
      <c r="K9001" s="31">
        <v>0</v>
      </c>
      <c r="L9001" s="31"/>
      <c r="M9001" s="31"/>
      <c r="N9001" s="31"/>
      <c r="O9001" s="31"/>
      <c r="P9001" s="31"/>
      <c r="Q9001" s="31"/>
      <c r="R9001" s="94"/>
      <c r="S9001" s="94"/>
      <c r="T9001" s="94"/>
      <c r="U9001" s="94"/>
      <c r="V9001" s="94"/>
      <c r="W9001" s="94"/>
      <c r="X9001" s="94"/>
      <c r="Y9001" s="94"/>
    </row>
    <row r="9002" spans="1:25" ht="47.25" customHeight="1" thickBot="1" x14ac:dyDescent="0.3">
      <c r="A9002" s="110" t="s">
        <v>1</v>
      </c>
      <c r="B9002" s="110" t="s">
        <v>1</v>
      </c>
      <c r="C9002" s="110" t="s">
        <v>1</v>
      </c>
      <c r="D9002" s="110" t="s">
        <v>1</v>
      </c>
      <c r="E9002" s="110" t="s">
        <v>1</v>
      </c>
      <c r="F9002" s="110" t="s">
        <v>1</v>
      </c>
      <c r="G9002" s="110" t="s">
        <v>1</v>
      </c>
      <c r="H9002" s="28" t="s">
        <v>77</v>
      </c>
      <c r="I9002" s="109" t="s">
        <v>3984</v>
      </c>
      <c r="J9002" s="109" t="s">
        <v>11</v>
      </c>
      <c r="K9002" s="109" t="s">
        <v>3989</v>
      </c>
      <c r="L9002" s="109" t="s">
        <v>3985</v>
      </c>
      <c r="M9002" s="109" t="s">
        <v>4027</v>
      </c>
      <c r="N9002" s="109" t="s">
        <v>3988</v>
      </c>
      <c r="O9002" s="109" t="s">
        <v>3986</v>
      </c>
      <c r="P9002" s="109" t="s">
        <v>3987</v>
      </c>
      <c r="Q9002" s="109" t="s">
        <v>3695</v>
      </c>
      <c r="R9002" s="91"/>
      <c r="S9002" s="91"/>
      <c r="T9002" s="91"/>
      <c r="U9002" s="91"/>
      <c r="V9002" s="91"/>
      <c r="W9002" s="91"/>
      <c r="X9002" s="91"/>
      <c r="Y9002" s="91"/>
    </row>
    <row r="9003" spans="1:25" ht="15" customHeight="1" x14ac:dyDescent="0.25">
      <c r="A9003" s="111"/>
      <c r="B9003" s="111"/>
      <c r="C9003" s="111"/>
      <c r="D9003" s="111"/>
      <c r="E9003" s="111"/>
      <c r="F9003" s="111"/>
      <c r="G9003" s="111"/>
      <c r="H9003" s="67" t="s">
        <v>1</v>
      </c>
      <c r="I9003" s="29">
        <v>1</v>
      </c>
      <c r="J9003" s="29">
        <v>2</v>
      </c>
      <c r="K9003" s="29">
        <v>3</v>
      </c>
      <c r="L9003" s="29" t="s">
        <v>3478</v>
      </c>
      <c r="M9003" s="29">
        <v>5</v>
      </c>
      <c r="N9003" s="29">
        <v>6</v>
      </c>
      <c r="O9003" s="29">
        <v>7</v>
      </c>
      <c r="P9003" s="29" t="s">
        <v>3696</v>
      </c>
      <c r="Q9003" s="29">
        <v>9</v>
      </c>
      <c r="R9003" s="92"/>
      <c r="S9003" s="92"/>
      <c r="T9003" s="92"/>
      <c r="U9003" s="92"/>
      <c r="V9003" s="92"/>
      <c r="W9003" s="92"/>
      <c r="X9003" s="92"/>
      <c r="Y9003" s="92"/>
    </row>
    <row r="9004" spans="1:25" ht="15" customHeight="1" x14ac:dyDescent="0.25">
      <c r="A9004" s="111"/>
      <c r="B9004" s="111"/>
      <c r="C9004" s="111"/>
      <c r="D9004" s="111"/>
      <c r="E9004" s="111"/>
      <c r="F9004" s="111"/>
      <c r="G9004" s="111"/>
      <c r="H9004" s="68" t="s">
        <v>3196</v>
      </c>
      <c r="I9004" s="32">
        <f t="shared" ref="I9004:K9004" si="8385">SUM(I8946,I8948,I8949,I8950,I8951,I8952,I8954,I8969)</f>
        <v>2524726</v>
      </c>
      <c r="J9004" s="32">
        <f t="shared" si="8385"/>
        <v>2519726</v>
      </c>
      <c r="K9004" s="32">
        <f t="shared" si="8385"/>
        <v>1363303</v>
      </c>
      <c r="L9004" s="32">
        <f t="shared" si="8359"/>
        <v>648721</v>
      </c>
      <c r="M9004" s="32">
        <f t="shared" ref="M9004" si="8386">SUM(M8946,M8948,M8949,M8950,M8951,M8952,M8954,M8969)</f>
        <v>216407</v>
      </c>
      <c r="N9004" s="32">
        <f t="shared" ref="N9004:O9004" si="8387">SUM(N8946,N8948,N8949,N8950,N8951,N8952,N8954,N8969)</f>
        <v>216407</v>
      </c>
      <c r="O9004" s="32">
        <f t="shared" si="8387"/>
        <v>215907</v>
      </c>
      <c r="P9004" s="32">
        <f t="shared" si="8362"/>
        <v>2012024</v>
      </c>
      <c r="Q9004" s="32">
        <f t="shared" si="8363"/>
        <v>79.85090442373496</v>
      </c>
      <c r="R9004" s="90"/>
      <c r="S9004" s="90"/>
      <c r="T9004" s="90"/>
      <c r="U9004" s="90"/>
      <c r="V9004" s="90"/>
      <c r="W9004" s="90"/>
      <c r="X9004" s="90"/>
      <c r="Y9004" s="90"/>
    </row>
    <row r="9005" spans="1:25" ht="15" customHeight="1" x14ac:dyDescent="0.25">
      <c r="A9005" s="111"/>
      <c r="B9005" s="111"/>
      <c r="C9005" s="111"/>
      <c r="D9005" s="111"/>
      <c r="E9005" s="111"/>
      <c r="F9005" s="111"/>
      <c r="G9005" s="111"/>
      <c r="H9005" s="68" t="s">
        <v>814</v>
      </c>
      <c r="I9005" s="32">
        <f t="shared" ref="I9005:K9005" si="8388">SUM(I8957,I8958,I8959,I8960,I8961,I8962,I8964,I8965,I8966,I8968,I8970,I8971,I8972,I8973,I8974,I8975,I8992,I8993,I8996,I8998,I8999)</f>
        <v>1214749</v>
      </c>
      <c r="J9005" s="32">
        <f t="shared" si="8388"/>
        <v>663049</v>
      </c>
      <c r="K9005" s="32">
        <f t="shared" si="8388"/>
        <v>370919</v>
      </c>
      <c r="L9005" s="32">
        <f t="shared" si="8359"/>
        <v>177035</v>
      </c>
      <c r="M9005" s="32">
        <f t="shared" ref="M9005" si="8389">SUM(M8957,M8958,M8959,M8960,M8961,M8962,M8964,M8965,M8966,M8968,M8970,M8971,M8972,M8973,M8974,M8975,M8992,M8993,M8996,M8998,M8999)</f>
        <v>37417</v>
      </c>
      <c r="N9005" s="32">
        <f t="shared" ref="N9005:O9005" si="8390">SUM(N8957,N8958,N8959,N8960,N8961,N8962,N8964,N8965,N8966,N8968,N8970,N8971,N8972,N8973,N8974,N8975,N8992,N8993,N8996,N8998,N8999)</f>
        <v>37317</v>
      </c>
      <c r="O9005" s="32">
        <f t="shared" si="8390"/>
        <v>102301</v>
      </c>
      <c r="P9005" s="32">
        <f t="shared" si="8362"/>
        <v>547954</v>
      </c>
      <c r="Q9005" s="32">
        <f t="shared" si="8363"/>
        <v>82.641554394924057</v>
      </c>
      <c r="R9005" s="90"/>
      <c r="S9005" s="90"/>
      <c r="T9005" s="90"/>
      <c r="U9005" s="90"/>
      <c r="V9005" s="90"/>
      <c r="W9005" s="90"/>
      <c r="X9005" s="90"/>
      <c r="Y9005" s="90"/>
    </row>
    <row r="9006" spans="1:25" ht="15" customHeight="1" x14ac:dyDescent="0.25">
      <c r="A9006" s="111"/>
      <c r="B9006" s="111"/>
      <c r="C9006" s="111"/>
      <c r="D9006" s="111"/>
      <c r="E9006" s="111"/>
      <c r="F9006" s="111"/>
      <c r="G9006" s="111"/>
      <c r="H9006" s="68" t="s">
        <v>480</v>
      </c>
      <c r="I9006" s="32">
        <f t="shared" ref="I9006:K9006" si="8391">SUM(I8982,I8983,I8984,I8985,I8986,I8987,I8988,I8989,I8990)</f>
        <v>358000</v>
      </c>
      <c r="J9006" s="32">
        <f t="shared" si="8391"/>
        <v>0</v>
      </c>
      <c r="K9006" s="32">
        <f t="shared" si="8391"/>
        <v>0</v>
      </c>
      <c r="L9006" s="32">
        <f t="shared" si="8359"/>
        <v>0</v>
      </c>
      <c r="M9006" s="32">
        <f t="shared" ref="M9006" si="8392">SUM(M8982,M8983,M8984,M8985,M8986,M8987,M8988,M8989,M8990)</f>
        <v>0</v>
      </c>
      <c r="N9006" s="32">
        <f t="shared" ref="N9006:O9006" si="8393">SUM(N8982,N8983,N8984,N8985,N8986,N8987,N8988,N8989,N8990)</f>
        <v>0</v>
      </c>
      <c r="O9006" s="32">
        <f t="shared" si="8393"/>
        <v>0</v>
      </c>
      <c r="P9006" s="32">
        <f t="shared" si="8362"/>
        <v>0</v>
      </c>
      <c r="Q9006" s="32" t="str">
        <f t="shared" si="8363"/>
        <v>-</v>
      </c>
      <c r="R9006" s="90"/>
      <c r="S9006" s="90"/>
      <c r="T9006" s="90"/>
      <c r="U9006" s="90"/>
      <c r="V9006" s="90"/>
      <c r="W9006" s="90"/>
      <c r="X9006" s="90"/>
      <c r="Y9006" s="90"/>
    </row>
    <row r="9007" spans="1:25" ht="15" customHeight="1" x14ac:dyDescent="0.25">
      <c r="A9007" s="111"/>
      <c r="B9007" s="111"/>
      <c r="C9007" s="111"/>
      <c r="D9007" s="111"/>
      <c r="E9007" s="111"/>
      <c r="F9007" s="111"/>
      <c r="G9007" s="111"/>
      <c r="H9007" s="68" t="s">
        <v>3197</v>
      </c>
      <c r="I9007" s="32">
        <v>0</v>
      </c>
      <c r="J9007" s="32">
        <v>0</v>
      </c>
      <c r="K9007" s="32">
        <v>0</v>
      </c>
      <c r="L9007" s="32">
        <f t="shared" si="8359"/>
        <v>0</v>
      </c>
      <c r="M9007" s="32"/>
      <c r="N9007" s="32"/>
      <c r="O9007" s="32"/>
      <c r="P9007" s="32">
        <f t="shared" si="8362"/>
        <v>0</v>
      </c>
      <c r="Q9007" s="32" t="str">
        <f t="shared" si="8363"/>
        <v>-</v>
      </c>
      <c r="R9007" s="90"/>
      <c r="S9007" s="90"/>
      <c r="T9007" s="90"/>
      <c r="U9007" s="90"/>
      <c r="V9007" s="90"/>
      <c r="W9007" s="90"/>
      <c r="X9007" s="90"/>
      <c r="Y9007" s="90"/>
    </row>
    <row r="9008" spans="1:25" ht="15" customHeight="1" x14ac:dyDescent="0.25">
      <c r="A9008" s="112"/>
      <c r="B9008" s="112"/>
      <c r="C9008" s="112"/>
      <c r="D9008" s="112"/>
      <c r="E9008" s="112"/>
      <c r="F9008" s="112"/>
      <c r="G9008" s="112"/>
      <c r="H9008" s="69" t="s">
        <v>79</v>
      </c>
      <c r="I9008" s="32">
        <f t="shared" ref="I9008:K9008" si="8394">SUM(I9004:I9007)</f>
        <v>4097475</v>
      </c>
      <c r="J9008" s="32">
        <f t="shared" si="8394"/>
        <v>3182775</v>
      </c>
      <c r="K9008" s="32">
        <f t="shared" si="8394"/>
        <v>1734222</v>
      </c>
      <c r="L9008" s="32">
        <f t="shared" si="8359"/>
        <v>825756</v>
      </c>
      <c r="M9008" s="32">
        <f t="shared" ref="M9008" si="8395">SUM(M9004:M9007)</f>
        <v>253824</v>
      </c>
      <c r="N9008" s="32">
        <f t="shared" ref="N9008:O9008" si="8396">SUM(N9004:N9007)</f>
        <v>253724</v>
      </c>
      <c r="O9008" s="32">
        <f t="shared" si="8396"/>
        <v>318208</v>
      </c>
      <c r="P9008" s="32">
        <f t="shared" si="8362"/>
        <v>2559978</v>
      </c>
      <c r="Q9008" s="32">
        <f t="shared" si="8363"/>
        <v>80.432264297664773</v>
      </c>
      <c r="R9008" s="90"/>
      <c r="S9008" s="90"/>
      <c r="T9008" s="90"/>
      <c r="U9008" s="90"/>
      <c r="V9008" s="90"/>
      <c r="W9008" s="90"/>
      <c r="X9008" s="90"/>
      <c r="Y9008" s="90"/>
    </row>
    <row r="9009" spans="1:25" ht="15" customHeight="1" x14ac:dyDescent="0.25">
      <c r="A9009" s="53" t="s">
        <v>1</v>
      </c>
      <c r="B9009" s="53" t="s">
        <v>1</v>
      </c>
      <c r="C9009" s="53" t="s">
        <v>1</v>
      </c>
      <c r="D9009" s="53" t="s">
        <v>1</v>
      </c>
      <c r="E9009" s="53" t="s">
        <v>1</v>
      </c>
      <c r="F9009" s="53" t="s">
        <v>1</v>
      </c>
      <c r="G9009" s="53" t="s">
        <v>1</v>
      </c>
      <c r="H9009" s="21" t="s">
        <v>1</v>
      </c>
      <c r="I9009" s="33"/>
      <c r="J9009" s="33"/>
      <c r="K9009" s="33">
        <v>0</v>
      </c>
      <c r="L9009" s="33"/>
      <c r="M9009" s="33"/>
      <c r="N9009" s="33"/>
      <c r="O9009" s="33"/>
      <c r="P9009" s="33"/>
      <c r="Q9009" s="33"/>
      <c r="R9009" s="33"/>
      <c r="S9009" s="33"/>
      <c r="T9009" s="33"/>
      <c r="U9009" s="33"/>
      <c r="V9009" s="33"/>
      <c r="W9009" s="33"/>
      <c r="X9009" s="33"/>
      <c r="Y9009" s="33"/>
    </row>
    <row r="9010" spans="1:25" ht="15" customHeight="1" x14ac:dyDescent="0.25">
      <c r="A9010" s="53" t="s">
        <v>1</v>
      </c>
      <c r="B9010" s="53" t="s">
        <v>1</v>
      </c>
      <c r="C9010" s="53" t="s">
        <v>1</v>
      </c>
      <c r="D9010" s="53" t="s">
        <v>1</v>
      </c>
      <c r="E9010" s="53" t="s">
        <v>1</v>
      </c>
      <c r="F9010" s="53" t="s">
        <v>1</v>
      </c>
      <c r="G9010" s="53" t="s">
        <v>1</v>
      </c>
      <c r="H9010" s="66" t="s">
        <v>3198</v>
      </c>
      <c r="I9010" s="30">
        <f t="shared" ref="I9010:K9010" si="8397">SUM(I9000)</f>
        <v>4097475</v>
      </c>
      <c r="J9010" s="30">
        <f t="shared" si="8397"/>
        <v>3182775</v>
      </c>
      <c r="K9010" s="30">
        <f t="shared" si="8397"/>
        <v>1734222</v>
      </c>
      <c r="L9010" s="30">
        <f t="shared" si="8359"/>
        <v>825756</v>
      </c>
      <c r="M9010" s="30">
        <f t="shared" ref="M9010" si="8398">SUM(M9000)</f>
        <v>253824</v>
      </c>
      <c r="N9010" s="30">
        <f t="shared" ref="N9010:O9010" si="8399">SUM(N9000)</f>
        <v>253724</v>
      </c>
      <c r="O9010" s="30">
        <f t="shared" si="8399"/>
        <v>318208</v>
      </c>
      <c r="P9010" s="30">
        <f t="shared" si="8362"/>
        <v>2559978</v>
      </c>
      <c r="Q9010" s="30">
        <f t="shared" si="8363"/>
        <v>80.432264297664773</v>
      </c>
      <c r="R9010" s="93"/>
      <c r="S9010" s="93"/>
      <c r="T9010" s="93"/>
      <c r="U9010" s="93"/>
      <c r="V9010" s="93"/>
      <c r="W9010" s="93"/>
      <c r="X9010" s="93"/>
      <c r="Y9010" s="93"/>
    </row>
    <row r="9011" spans="1:25" ht="15" customHeight="1" x14ac:dyDescent="0.25">
      <c r="A9011" s="53" t="s">
        <v>1</v>
      </c>
      <c r="B9011" s="53" t="s">
        <v>1</v>
      </c>
      <c r="C9011" s="53" t="s">
        <v>1</v>
      </c>
      <c r="D9011" s="53" t="s">
        <v>1</v>
      </c>
      <c r="E9011" s="53" t="s">
        <v>1</v>
      </c>
      <c r="F9011" s="53" t="s">
        <v>1</v>
      </c>
      <c r="G9011" s="53" t="s">
        <v>1</v>
      </c>
      <c r="H9011" s="65" t="s">
        <v>76</v>
      </c>
      <c r="I9011" s="31"/>
      <c r="J9011" s="31"/>
      <c r="K9011" s="31">
        <v>0</v>
      </c>
      <c r="L9011" s="31"/>
      <c r="M9011" s="31"/>
      <c r="N9011" s="31"/>
      <c r="O9011" s="31"/>
      <c r="P9011" s="31"/>
      <c r="Q9011" s="31"/>
      <c r="R9011" s="94"/>
      <c r="S9011" s="94"/>
      <c r="T9011" s="94"/>
      <c r="U9011" s="94"/>
      <c r="V9011" s="94"/>
      <c r="W9011" s="94"/>
      <c r="X9011" s="94"/>
      <c r="Y9011" s="94"/>
    </row>
    <row r="9012" spans="1:25" ht="15" customHeight="1" x14ac:dyDescent="0.25">
      <c r="A9012" s="53" t="s">
        <v>1</v>
      </c>
      <c r="B9012" s="53" t="s">
        <v>1</v>
      </c>
      <c r="C9012" s="53" t="s">
        <v>1</v>
      </c>
      <c r="D9012" s="53" t="s">
        <v>1</v>
      </c>
      <c r="E9012" s="53" t="s">
        <v>1</v>
      </c>
      <c r="F9012" s="53" t="s">
        <v>1</v>
      </c>
      <c r="G9012" s="53" t="s">
        <v>1</v>
      </c>
      <c r="H9012" s="70" t="s">
        <v>1</v>
      </c>
      <c r="I9012" s="34"/>
      <c r="J9012" s="34"/>
      <c r="K9012" s="34">
        <v>0</v>
      </c>
      <c r="L9012" s="34"/>
      <c r="M9012" s="34"/>
      <c r="N9012" s="34"/>
      <c r="O9012" s="34"/>
      <c r="P9012" s="34"/>
      <c r="Q9012" s="34"/>
      <c r="R9012" s="34"/>
      <c r="S9012" s="34"/>
      <c r="T9012" s="34"/>
      <c r="U9012" s="34"/>
      <c r="V9012" s="34"/>
      <c r="W9012" s="34"/>
      <c r="X9012" s="34"/>
      <c r="Y9012" s="34"/>
    </row>
    <row r="9013" spans="1:25" ht="15" customHeight="1" x14ac:dyDescent="0.25">
      <c r="A9013" s="53" t="s">
        <v>1</v>
      </c>
      <c r="B9013" s="53" t="s">
        <v>1</v>
      </c>
      <c r="C9013" s="53" t="s">
        <v>1</v>
      </c>
      <c r="D9013" s="53" t="s">
        <v>1</v>
      </c>
      <c r="E9013" s="53" t="s">
        <v>1</v>
      </c>
      <c r="F9013" s="53" t="s">
        <v>1</v>
      </c>
      <c r="G9013" s="53" t="s">
        <v>1</v>
      </c>
      <c r="H9013" s="66" t="s">
        <v>3199</v>
      </c>
      <c r="I9013" s="30">
        <f t="shared" ref="I9013:K9013" si="8400">SUM(I9010)</f>
        <v>4097475</v>
      </c>
      <c r="J9013" s="30">
        <f t="shared" si="8400"/>
        <v>3182775</v>
      </c>
      <c r="K9013" s="30">
        <f t="shared" si="8400"/>
        <v>1734222</v>
      </c>
      <c r="L9013" s="30">
        <f t="shared" si="8359"/>
        <v>825756</v>
      </c>
      <c r="M9013" s="30">
        <f t="shared" ref="M9013" si="8401">SUM(M9010)</f>
        <v>253824</v>
      </c>
      <c r="N9013" s="30">
        <f t="shared" ref="N9013:O9013" si="8402">SUM(N9010)</f>
        <v>253724</v>
      </c>
      <c r="O9013" s="30">
        <f t="shared" si="8402"/>
        <v>318208</v>
      </c>
      <c r="P9013" s="30">
        <f t="shared" si="8362"/>
        <v>2559978</v>
      </c>
      <c r="Q9013" s="30">
        <f t="shared" si="8363"/>
        <v>80.432264297664773</v>
      </c>
      <c r="R9013" s="93"/>
      <c r="S9013" s="93"/>
      <c r="T9013" s="93"/>
      <c r="U9013" s="93"/>
      <c r="V9013" s="93"/>
      <c r="W9013" s="93"/>
      <c r="X9013" s="93"/>
      <c r="Y9013" s="93"/>
    </row>
    <row r="9014" spans="1:25" ht="15" customHeight="1" x14ac:dyDescent="0.25">
      <c r="A9014" s="53" t="s">
        <v>1</v>
      </c>
      <c r="B9014" s="53" t="s">
        <v>1</v>
      </c>
      <c r="C9014" s="53" t="s">
        <v>1</v>
      </c>
      <c r="D9014" s="53" t="s">
        <v>1</v>
      </c>
      <c r="E9014" s="53" t="s">
        <v>1</v>
      </c>
      <c r="F9014" s="53" t="s">
        <v>1</v>
      </c>
      <c r="G9014" s="53" t="s">
        <v>1</v>
      </c>
      <c r="H9014" s="65" t="s">
        <v>110</v>
      </c>
      <c r="I9014" s="31">
        <v>0</v>
      </c>
      <c r="J9014" s="31">
        <v>0</v>
      </c>
      <c r="K9014" s="31">
        <v>0</v>
      </c>
      <c r="L9014" s="31">
        <f t="shared" si="8359"/>
        <v>0</v>
      </c>
      <c r="M9014" s="31"/>
      <c r="N9014" s="31"/>
      <c r="O9014" s="31"/>
      <c r="P9014" s="31">
        <f t="shared" si="8362"/>
        <v>0</v>
      </c>
      <c r="Q9014" s="31" t="str">
        <f t="shared" si="8363"/>
        <v>-</v>
      </c>
      <c r="R9014" s="94"/>
      <c r="S9014" s="94"/>
      <c r="T9014" s="94"/>
      <c r="U9014" s="94"/>
      <c r="V9014" s="94"/>
      <c r="W9014" s="94"/>
      <c r="X9014" s="94"/>
      <c r="Y9014" s="94"/>
    </row>
    <row r="9015" spans="1:25" ht="15" customHeight="1" x14ac:dyDescent="0.25">
      <c r="A9015" s="63" t="s">
        <v>3200</v>
      </c>
      <c r="B9015" s="65" t="s">
        <v>1</v>
      </c>
      <c r="C9015" s="65" t="s">
        <v>1</v>
      </c>
      <c r="D9015" s="65" t="s">
        <v>1</v>
      </c>
      <c r="E9015" s="65" t="s">
        <v>1</v>
      </c>
      <c r="F9015" s="65" t="s">
        <v>1</v>
      </c>
      <c r="G9015" s="65" t="s">
        <v>1</v>
      </c>
      <c r="H9015" s="65" t="s">
        <v>3201</v>
      </c>
      <c r="I9015" s="26">
        <v>0</v>
      </c>
      <c r="J9015" s="26" t="s">
        <v>1</v>
      </c>
      <c r="K9015" s="26">
        <v>0</v>
      </c>
      <c r="L9015" s="26"/>
      <c r="M9015" s="26"/>
      <c r="N9015" s="26"/>
      <c r="O9015" s="26"/>
      <c r="P9015" s="26"/>
      <c r="Q9015" s="26"/>
      <c r="R9015" s="90"/>
      <c r="S9015" s="90"/>
      <c r="T9015" s="90"/>
      <c r="U9015" s="90"/>
      <c r="V9015" s="90"/>
      <c r="W9015" s="90"/>
      <c r="X9015" s="90"/>
      <c r="Y9015" s="90"/>
    </row>
    <row r="9016" spans="1:25" ht="15" customHeight="1" thickBot="1" x14ac:dyDescent="0.3">
      <c r="A9016" s="63" t="s">
        <v>3200</v>
      </c>
      <c r="B9016" s="63" t="s">
        <v>3</v>
      </c>
      <c r="C9016" s="64" t="s">
        <v>1</v>
      </c>
      <c r="D9016" s="64" t="s">
        <v>1</v>
      </c>
      <c r="E9016" s="65" t="s">
        <v>1</v>
      </c>
      <c r="F9016" s="65" t="s">
        <v>1</v>
      </c>
      <c r="G9016" s="65" t="s">
        <v>1</v>
      </c>
      <c r="H9016" s="65" t="s">
        <v>1</v>
      </c>
      <c r="I9016" s="26"/>
      <c r="J9016" s="26"/>
      <c r="K9016" s="26">
        <v>0</v>
      </c>
      <c r="L9016" s="26"/>
      <c r="M9016" s="26"/>
      <c r="N9016" s="26"/>
      <c r="O9016" s="26"/>
      <c r="P9016" s="26"/>
      <c r="Q9016" s="26"/>
      <c r="R9016" s="90"/>
      <c r="S9016" s="90"/>
      <c r="T9016" s="90"/>
      <c r="U9016" s="90"/>
      <c r="V9016" s="90"/>
      <c r="W9016" s="90"/>
      <c r="X9016" s="90"/>
      <c r="Y9016" s="90"/>
    </row>
    <row r="9017" spans="1:25" ht="45.75" customHeight="1" thickBot="1" x14ac:dyDescent="0.3">
      <c r="A9017" s="28" t="s">
        <v>4</v>
      </c>
      <c r="B9017" s="28" t="s">
        <v>5</v>
      </c>
      <c r="C9017" s="28" t="s">
        <v>6</v>
      </c>
      <c r="D9017" s="57" t="s">
        <v>1</v>
      </c>
      <c r="E9017" s="28" t="s">
        <v>7</v>
      </c>
      <c r="F9017" s="28" t="s">
        <v>8</v>
      </c>
      <c r="G9017" s="28" t="s">
        <v>9</v>
      </c>
      <c r="H9017" s="28" t="s">
        <v>10</v>
      </c>
      <c r="I9017" s="109" t="s">
        <v>3984</v>
      </c>
      <c r="J9017" s="109" t="s">
        <v>11</v>
      </c>
      <c r="K9017" s="109" t="s">
        <v>3989</v>
      </c>
      <c r="L9017" s="109" t="s">
        <v>3985</v>
      </c>
      <c r="M9017" s="109" t="s">
        <v>4027</v>
      </c>
      <c r="N9017" s="109" t="s">
        <v>3988</v>
      </c>
      <c r="O9017" s="109" t="s">
        <v>3986</v>
      </c>
      <c r="P9017" s="109" t="s">
        <v>3987</v>
      </c>
      <c r="Q9017" s="109" t="s">
        <v>3695</v>
      </c>
      <c r="R9017" s="91"/>
      <c r="S9017" s="91"/>
      <c r="T9017" s="91"/>
      <c r="U9017" s="91"/>
      <c r="V9017" s="91"/>
      <c r="W9017" s="91"/>
      <c r="X9017" s="91"/>
      <c r="Y9017" s="91"/>
    </row>
    <row r="9018" spans="1:25" ht="15" customHeight="1" x14ac:dyDescent="0.25">
      <c r="A9018" s="58" t="s">
        <v>1</v>
      </c>
      <c r="B9018" s="58" t="s">
        <v>1</v>
      </c>
      <c r="C9018" s="58" t="s">
        <v>1</v>
      </c>
      <c r="D9018" s="59" t="s">
        <v>1</v>
      </c>
      <c r="E9018" s="59" t="s">
        <v>1</v>
      </c>
      <c r="F9018" s="60" t="s">
        <v>1</v>
      </c>
      <c r="G9018" s="61" t="s">
        <v>1</v>
      </c>
      <c r="H9018" s="62" t="s">
        <v>1</v>
      </c>
      <c r="I9018" s="29">
        <v>1</v>
      </c>
      <c r="J9018" s="29">
        <v>2</v>
      </c>
      <c r="K9018" s="29">
        <v>3</v>
      </c>
      <c r="L9018" s="29" t="s">
        <v>3478</v>
      </c>
      <c r="M9018" s="29">
        <v>5</v>
      </c>
      <c r="N9018" s="29">
        <v>6</v>
      </c>
      <c r="O9018" s="29">
        <v>7</v>
      </c>
      <c r="P9018" s="29" t="s">
        <v>3696</v>
      </c>
      <c r="Q9018" s="29">
        <v>9</v>
      </c>
      <c r="R9018" s="92"/>
      <c r="S9018" s="92"/>
      <c r="T9018" s="92"/>
      <c r="U9018" s="92"/>
      <c r="V9018" s="92"/>
      <c r="W9018" s="92"/>
      <c r="X9018" s="92"/>
      <c r="Y9018" s="92"/>
    </row>
    <row r="9019" spans="1:25" ht="15" customHeight="1" x14ac:dyDescent="0.25">
      <c r="A9019" s="63" t="s">
        <v>3200</v>
      </c>
      <c r="B9019" s="63" t="s">
        <v>3</v>
      </c>
      <c r="C9019" s="64" t="s">
        <v>13</v>
      </c>
      <c r="D9019" s="64" t="s">
        <v>3202</v>
      </c>
      <c r="E9019" s="65" t="s">
        <v>1</v>
      </c>
      <c r="F9019" s="65" t="s">
        <v>1</v>
      </c>
      <c r="G9019" s="65" t="s">
        <v>1</v>
      </c>
      <c r="H9019" s="65" t="s">
        <v>3201</v>
      </c>
      <c r="I9019" s="26">
        <v>0</v>
      </c>
      <c r="J9019" s="26" t="s">
        <v>1</v>
      </c>
      <c r="K9019" s="26">
        <v>0</v>
      </c>
      <c r="L9019" s="26"/>
      <c r="M9019" s="26"/>
      <c r="N9019" s="26"/>
      <c r="O9019" s="26"/>
      <c r="P9019" s="26"/>
      <c r="Q9019" s="26"/>
      <c r="R9019" s="90"/>
      <c r="S9019" s="90"/>
      <c r="T9019" s="90"/>
      <c r="U9019" s="90"/>
      <c r="V9019" s="90"/>
      <c r="W9019" s="90"/>
      <c r="X9019" s="90"/>
      <c r="Y9019" s="90"/>
    </row>
    <row r="9020" spans="1:25" ht="22.5" customHeight="1" x14ac:dyDescent="0.25">
      <c r="A9020" s="63" t="s">
        <v>1</v>
      </c>
      <c r="B9020" s="63" t="s">
        <v>1</v>
      </c>
      <c r="C9020" s="63" t="s">
        <v>1</v>
      </c>
      <c r="D9020" s="65" t="s">
        <v>1</v>
      </c>
      <c r="E9020" s="65" t="s">
        <v>1</v>
      </c>
      <c r="F9020" s="65" t="s">
        <v>1</v>
      </c>
      <c r="G9020" s="65" t="s">
        <v>1</v>
      </c>
      <c r="H9020" s="66" t="s">
        <v>15</v>
      </c>
      <c r="I9020" s="30">
        <f t="shared" ref="I9020:K9020" si="8403">SUM(I9021,I9029,I9031)</f>
        <v>603194</v>
      </c>
      <c r="J9020" s="30">
        <f t="shared" si="8403"/>
        <v>603194</v>
      </c>
      <c r="K9020" s="30">
        <f t="shared" si="8403"/>
        <v>316401</v>
      </c>
      <c r="L9020" s="30">
        <f t="shared" si="8359"/>
        <v>123126</v>
      </c>
      <c r="M9020" s="30">
        <f t="shared" ref="M9020" si="8404">SUM(M9021,M9029,M9031)</f>
        <v>40842</v>
      </c>
      <c r="N9020" s="30">
        <f t="shared" ref="N9020:O9020" si="8405">SUM(N9021,N9029,N9031)</f>
        <v>41142</v>
      </c>
      <c r="O9020" s="30">
        <f t="shared" si="8405"/>
        <v>41142</v>
      </c>
      <c r="P9020" s="30">
        <f t="shared" si="8362"/>
        <v>439527</v>
      </c>
      <c r="Q9020" s="30">
        <f t="shared" si="8363"/>
        <v>72.866606763329884</v>
      </c>
      <c r="R9020" s="93"/>
      <c r="S9020" s="93"/>
      <c r="T9020" s="93"/>
      <c r="U9020" s="93"/>
      <c r="V9020" s="93"/>
      <c r="W9020" s="93"/>
      <c r="X9020" s="93"/>
      <c r="Y9020" s="93"/>
    </row>
    <row r="9021" spans="1:25" ht="15" customHeight="1" x14ac:dyDescent="0.25">
      <c r="A9021" s="63" t="s">
        <v>3200</v>
      </c>
      <c r="B9021" s="63" t="s">
        <v>3</v>
      </c>
      <c r="C9021" s="63" t="s">
        <v>13</v>
      </c>
      <c r="D9021" s="63" t="s">
        <v>3202</v>
      </c>
      <c r="E9021" s="65" t="s">
        <v>16</v>
      </c>
      <c r="F9021" s="65" t="s">
        <v>1</v>
      </c>
      <c r="G9021" s="65" t="s">
        <v>1</v>
      </c>
      <c r="H9021" s="65" t="s">
        <v>17</v>
      </c>
      <c r="I9021" s="31">
        <f t="shared" ref="I9021:K9021" si="8406">SUM(I9022:I9023)</f>
        <v>459289</v>
      </c>
      <c r="J9021" s="31">
        <f t="shared" si="8406"/>
        <v>459289</v>
      </c>
      <c r="K9021" s="31">
        <f t="shared" si="8406"/>
        <v>240154</v>
      </c>
      <c r="L9021" s="31">
        <f t="shared" si="8359"/>
        <v>107226</v>
      </c>
      <c r="M9021" s="31">
        <f t="shared" ref="M9021" si="8407">SUM(M9022:M9023)</f>
        <v>35742</v>
      </c>
      <c r="N9021" s="31">
        <f t="shared" ref="N9021:O9021" si="8408">SUM(N9022:N9023)</f>
        <v>35742</v>
      </c>
      <c r="O9021" s="31">
        <f t="shared" si="8408"/>
        <v>35742</v>
      </c>
      <c r="P9021" s="31">
        <f t="shared" si="8362"/>
        <v>347380</v>
      </c>
      <c r="Q9021" s="31">
        <f t="shared" si="8363"/>
        <v>75.63429561779185</v>
      </c>
      <c r="R9021" s="94"/>
      <c r="S9021" s="94"/>
      <c r="T9021" s="94"/>
      <c r="U9021" s="94"/>
      <c r="V9021" s="94"/>
      <c r="W9021" s="94"/>
      <c r="X9021" s="94"/>
      <c r="Y9021" s="94"/>
    </row>
    <row r="9022" spans="1:25" ht="15" customHeight="1" x14ac:dyDescent="0.25">
      <c r="A9022" s="64" t="s">
        <v>3200</v>
      </c>
      <c r="B9022" s="64" t="s">
        <v>3</v>
      </c>
      <c r="C9022" s="64" t="s">
        <v>13</v>
      </c>
      <c r="D9022" s="64" t="s">
        <v>3202</v>
      </c>
      <c r="E9022" s="20" t="s">
        <v>19</v>
      </c>
      <c r="F9022" s="64"/>
      <c r="G9022" s="53" t="s">
        <v>198</v>
      </c>
      <c r="H9022" s="53" t="s">
        <v>18</v>
      </c>
      <c r="I9022" s="26">
        <v>391961</v>
      </c>
      <c r="J9022" s="26">
        <v>391961</v>
      </c>
      <c r="K9022" s="26">
        <v>200000</v>
      </c>
      <c r="L9022" s="26">
        <f t="shared" si="8359"/>
        <v>96000</v>
      </c>
      <c r="M9022" s="26">
        <v>32000</v>
      </c>
      <c r="N9022" s="26">
        <v>32000</v>
      </c>
      <c r="O9022" s="26">
        <v>32000</v>
      </c>
      <c r="P9022" s="26">
        <f t="shared" si="8362"/>
        <v>296000</v>
      </c>
      <c r="Q9022" s="26">
        <f t="shared" si="8363"/>
        <v>75.517717323917438</v>
      </c>
      <c r="R9022" s="90"/>
      <c r="S9022" s="90"/>
      <c r="T9022" s="90"/>
      <c r="U9022" s="90"/>
      <c r="V9022" s="90"/>
      <c r="W9022" s="90"/>
      <c r="X9022" s="90"/>
      <c r="Y9022" s="90"/>
    </row>
    <row r="9023" spans="1:25" ht="15" customHeight="1" x14ac:dyDescent="0.25">
      <c r="A9023" s="63" t="s">
        <v>3200</v>
      </c>
      <c r="B9023" s="63" t="s">
        <v>3</v>
      </c>
      <c r="C9023" s="63" t="s">
        <v>13</v>
      </c>
      <c r="D9023" s="63" t="s">
        <v>3202</v>
      </c>
      <c r="E9023" s="63" t="s">
        <v>21</v>
      </c>
      <c r="F9023" s="64" t="s">
        <v>1</v>
      </c>
      <c r="G9023" s="53" t="s">
        <v>1</v>
      </c>
      <c r="H9023" s="65" t="s">
        <v>22</v>
      </c>
      <c r="I9023" s="31">
        <f t="shared" ref="I9023:K9023" si="8409">SUM(I9024:I9028)</f>
        <v>67328</v>
      </c>
      <c r="J9023" s="31">
        <f t="shared" si="8409"/>
        <v>67328</v>
      </c>
      <c r="K9023" s="31">
        <f t="shared" si="8409"/>
        <v>40154</v>
      </c>
      <c r="L9023" s="31">
        <f t="shared" si="8359"/>
        <v>11226</v>
      </c>
      <c r="M9023" s="31">
        <f t="shared" ref="M9023" si="8410">SUM(M9024:M9028)</f>
        <v>3742</v>
      </c>
      <c r="N9023" s="31">
        <f t="shared" ref="N9023:O9023" si="8411">SUM(N9024:N9028)</f>
        <v>3742</v>
      </c>
      <c r="O9023" s="31">
        <f t="shared" si="8411"/>
        <v>3742</v>
      </c>
      <c r="P9023" s="31">
        <f t="shared" si="8362"/>
        <v>51380</v>
      </c>
      <c r="Q9023" s="31">
        <f t="shared" si="8363"/>
        <v>76.312975285171106</v>
      </c>
      <c r="R9023" s="94"/>
      <c r="S9023" s="94"/>
      <c r="T9023" s="94"/>
      <c r="U9023" s="94"/>
      <c r="V9023" s="94"/>
      <c r="W9023" s="94"/>
      <c r="X9023" s="94"/>
      <c r="Y9023" s="94"/>
    </row>
    <row r="9024" spans="1:25" ht="15" customHeight="1" x14ac:dyDescent="0.25">
      <c r="A9024" s="64" t="s">
        <v>3200</v>
      </c>
      <c r="B9024" s="64" t="s">
        <v>3</v>
      </c>
      <c r="C9024" s="64" t="s">
        <v>13</v>
      </c>
      <c r="D9024" s="64" t="s">
        <v>3202</v>
      </c>
      <c r="E9024" s="20" t="s">
        <v>23</v>
      </c>
      <c r="F9024" s="64" t="s">
        <v>3203</v>
      </c>
      <c r="G9024" s="53" t="s">
        <v>198</v>
      </c>
      <c r="H9024" s="53" t="s">
        <v>85</v>
      </c>
      <c r="I9024" s="26">
        <v>12400</v>
      </c>
      <c r="J9024" s="26">
        <v>12400</v>
      </c>
      <c r="K9024" s="26">
        <v>5726</v>
      </c>
      <c r="L9024" s="26">
        <f t="shared" si="8359"/>
        <v>2226</v>
      </c>
      <c r="M9024" s="26">
        <v>742</v>
      </c>
      <c r="N9024" s="26">
        <v>742</v>
      </c>
      <c r="O9024" s="26">
        <v>742</v>
      </c>
      <c r="P9024" s="26">
        <f t="shared" si="8362"/>
        <v>7952</v>
      </c>
      <c r="Q9024" s="26">
        <f t="shared" si="8363"/>
        <v>64.129032258064512</v>
      </c>
      <c r="R9024" s="90"/>
      <c r="S9024" s="90"/>
      <c r="T9024" s="90"/>
      <c r="U9024" s="90"/>
      <c r="V9024" s="90"/>
      <c r="W9024" s="90"/>
      <c r="X9024" s="90"/>
      <c r="Y9024" s="90"/>
    </row>
    <row r="9025" spans="1:25" ht="15" customHeight="1" x14ac:dyDescent="0.25">
      <c r="A9025" s="64" t="s">
        <v>3200</v>
      </c>
      <c r="B9025" s="64" t="s">
        <v>3</v>
      </c>
      <c r="C9025" s="64" t="s">
        <v>13</v>
      </c>
      <c r="D9025" s="64" t="s">
        <v>3202</v>
      </c>
      <c r="E9025" s="20" t="s">
        <v>23</v>
      </c>
      <c r="F9025" s="64" t="s">
        <v>3204</v>
      </c>
      <c r="G9025" s="53" t="s">
        <v>198</v>
      </c>
      <c r="H9025" s="53" t="s">
        <v>25</v>
      </c>
      <c r="I9025" s="26">
        <v>44000</v>
      </c>
      <c r="J9025" s="26">
        <v>44000</v>
      </c>
      <c r="K9025" s="26">
        <v>23500</v>
      </c>
      <c r="L9025" s="26">
        <f t="shared" si="8359"/>
        <v>9000</v>
      </c>
      <c r="M9025" s="26">
        <v>3000</v>
      </c>
      <c r="N9025" s="26">
        <v>3000</v>
      </c>
      <c r="O9025" s="26">
        <v>3000</v>
      </c>
      <c r="P9025" s="26">
        <f t="shared" si="8362"/>
        <v>32500</v>
      </c>
      <c r="Q9025" s="26">
        <f t="shared" si="8363"/>
        <v>73.86363636363636</v>
      </c>
      <c r="R9025" s="90"/>
      <c r="S9025" s="90"/>
      <c r="T9025" s="90"/>
      <c r="U9025" s="90"/>
      <c r="V9025" s="90"/>
      <c r="W9025" s="90"/>
      <c r="X9025" s="90"/>
      <c r="Y9025" s="90"/>
    </row>
    <row r="9026" spans="1:25" ht="15" customHeight="1" x14ac:dyDescent="0.25">
      <c r="A9026" s="64" t="s">
        <v>3200</v>
      </c>
      <c r="B9026" s="64" t="s">
        <v>3</v>
      </c>
      <c r="C9026" s="64" t="s">
        <v>13</v>
      </c>
      <c r="D9026" s="64" t="s">
        <v>3202</v>
      </c>
      <c r="E9026" s="20" t="s">
        <v>23</v>
      </c>
      <c r="F9026" s="64" t="s">
        <v>3205</v>
      </c>
      <c r="G9026" s="53" t="s">
        <v>198</v>
      </c>
      <c r="H9026" s="53" t="s">
        <v>27</v>
      </c>
      <c r="I9026" s="26">
        <v>7328</v>
      </c>
      <c r="J9026" s="26">
        <v>7328</v>
      </c>
      <c r="K9026" s="26">
        <v>7328</v>
      </c>
      <c r="L9026" s="26">
        <f t="shared" si="8359"/>
        <v>0</v>
      </c>
      <c r="M9026" s="26"/>
      <c r="N9026" s="26"/>
      <c r="O9026" s="26"/>
      <c r="P9026" s="26">
        <f t="shared" si="8362"/>
        <v>7328</v>
      </c>
      <c r="Q9026" s="26">
        <f t="shared" si="8363"/>
        <v>100</v>
      </c>
      <c r="R9026" s="90"/>
      <c r="S9026" s="90"/>
      <c r="T9026" s="90"/>
      <c r="U9026" s="90"/>
      <c r="V9026" s="90"/>
      <c r="W9026" s="90"/>
      <c r="X9026" s="90"/>
      <c r="Y9026" s="90"/>
    </row>
    <row r="9027" spans="1:25" ht="15" customHeight="1" x14ac:dyDescent="0.25">
      <c r="A9027" s="64" t="s">
        <v>3200</v>
      </c>
      <c r="B9027" s="64" t="s">
        <v>3</v>
      </c>
      <c r="C9027" s="64" t="s">
        <v>13</v>
      </c>
      <c r="D9027" s="64" t="s">
        <v>3202</v>
      </c>
      <c r="E9027" s="20" t="s">
        <v>23</v>
      </c>
      <c r="F9027" s="64" t="s">
        <v>3206</v>
      </c>
      <c r="G9027" s="53" t="s">
        <v>198</v>
      </c>
      <c r="H9027" s="53" t="s">
        <v>89</v>
      </c>
      <c r="I9027" s="26">
        <v>0</v>
      </c>
      <c r="J9027" s="26">
        <v>0</v>
      </c>
      <c r="K9027" s="26">
        <v>0</v>
      </c>
      <c r="L9027" s="26">
        <f t="shared" si="8359"/>
        <v>0</v>
      </c>
      <c r="M9027" s="26"/>
      <c r="N9027" s="26"/>
      <c r="O9027" s="26"/>
      <c r="P9027" s="26">
        <f t="shared" si="8362"/>
        <v>0</v>
      </c>
      <c r="Q9027" s="26" t="str">
        <f t="shared" si="8363"/>
        <v>-</v>
      </c>
      <c r="R9027" s="90"/>
      <c r="S9027" s="90"/>
      <c r="T9027" s="90"/>
      <c r="U9027" s="90"/>
      <c r="V9027" s="90"/>
      <c r="W9027" s="90"/>
      <c r="X9027" s="90"/>
      <c r="Y9027" s="90"/>
    </row>
    <row r="9028" spans="1:25" ht="15" customHeight="1" x14ac:dyDescent="0.25">
      <c r="A9028" s="64" t="s">
        <v>3200</v>
      </c>
      <c r="B9028" s="64" t="s">
        <v>3</v>
      </c>
      <c r="C9028" s="64" t="s">
        <v>13</v>
      </c>
      <c r="D9028" s="64" t="s">
        <v>3202</v>
      </c>
      <c r="E9028" s="20" t="s">
        <v>23</v>
      </c>
      <c r="F9028" s="64" t="s">
        <v>3207</v>
      </c>
      <c r="G9028" s="53" t="s">
        <v>198</v>
      </c>
      <c r="H9028" s="53" t="s">
        <v>29</v>
      </c>
      <c r="I9028" s="26">
        <v>3600</v>
      </c>
      <c r="J9028" s="26">
        <v>3600</v>
      </c>
      <c r="K9028" s="26">
        <v>3600</v>
      </c>
      <c r="L9028" s="26">
        <f t="shared" si="8359"/>
        <v>0</v>
      </c>
      <c r="M9028" s="26"/>
      <c r="N9028" s="26"/>
      <c r="O9028" s="26"/>
      <c r="P9028" s="26">
        <f t="shared" si="8362"/>
        <v>3600</v>
      </c>
      <c r="Q9028" s="26">
        <f t="shared" si="8363"/>
        <v>100</v>
      </c>
      <c r="R9028" s="90"/>
      <c r="S9028" s="90"/>
      <c r="T9028" s="90"/>
      <c r="U9028" s="90"/>
      <c r="V9028" s="90"/>
      <c r="W9028" s="90"/>
      <c r="X9028" s="90"/>
      <c r="Y9028" s="90"/>
    </row>
    <row r="9029" spans="1:25" ht="15" customHeight="1" x14ac:dyDescent="0.25">
      <c r="A9029" s="63" t="s">
        <v>3200</v>
      </c>
      <c r="B9029" s="63" t="s">
        <v>3</v>
      </c>
      <c r="C9029" s="63" t="s">
        <v>13</v>
      </c>
      <c r="D9029" s="63" t="s">
        <v>3202</v>
      </c>
      <c r="E9029" s="65" t="s">
        <v>30</v>
      </c>
      <c r="F9029" s="65" t="s">
        <v>1</v>
      </c>
      <c r="G9029" s="65" t="s">
        <v>1</v>
      </c>
      <c r="H9029" s="65" t="s">
        <v>31</v>
      </c>
      <c r="I9029" s="31">
        <f t="shared" ref="I9029:K9029" si="8412">SUM(I9030)</f>
        <v>41156</v>
      </c>
      <c r="J9029" s="31">
        <f t="shared" si="8412"/>
        <v>41156</v>
      </c>
      <c r="K9029" s="31">
        <f t="shared" si="8412"/>
        <v>23500</v>
      </c>
      <c r="L9029" s="31">
        <f t="shared" si="8359"/>
        <v>10500</v>
      </c>
      <c r="M9029" s="31">
        <f t="shared" ref="M9029" si="8413">SUM(M9030)</f>
        <v>3500</v>
      </c>
      <c r="N9029" s="31">
        <f t="shared" ref="N9029:O9029" si="8414">SUM(N9030)</f>
        <v>3500</v>
      </c>
      <c r="O9029" s="31">
        <f t="shared" si="8414"/>
        <v>3500</v>
      </c>
      <c r="P9029" s="31">
        <f t="shared" si="8362"/>
        <v>34000</v>
      </c>
      <c r="Q9029" s="31">
        <f t="shared" si="8363"/>
        <v>82.612498785110304</v>
      </c>
      <c r="R9029" s="94"/>
      <c r="S9029" s="94"/>
      <c r="T9029" s="94"/>
      <c r="U9029" s="94"/>
      <c r="V9029" s="94"/>
      <c r="W9029" s="94"/>
      <c r="X9029" s="94"/>
      <c r="Y9029" s="94"/>
    </row>
    <row r="9030" spans="1:25" ht="15" customHeight="1" x14ac:dyDescent="0.25">
      <c r="A9030" s="64" t="s">
        <v>3200</v>
      </c>
      <c r="B9030" s="64" t="s">
        <v>3</v>
      </c>
      <c r="C9030" s="64" t="s">
        <v>13</v>
      </c>
      <c r="D9030" s="64" t="s">
        <v>3202</v>
      </c>
      <c r="E9030" s="20">
        <v>612100</v>
      </c>
      <c r="F9030" s="64"/>
      <c r="G9030" s="53" t="s">
        <v>198</v>
      </c>
      <c r="H9030" s="53" t="s">
        <v>32</v>
      </c>
      <c r="I9030" s="26">
        <v>41156</v>
      </c>
      <c r="J9030" s="26">
        <v>41156</v>
      </c>
      <c r="K9030" s="26">
        <v>23500</v>
      </c>
      <c r="L9030" s="26">
        <f t="shared" si="8359"/>
        <v>10500</v>
      </c>
      <c r="M9030" s="26">
        <v>3500</v>
      </c>
      <c r="N9030" s="26">
        <v>3500</v>
      </c>
      <c r="O9030" s="26">
        <v>3500</v>
      </c>
      <c r="P9030" s="26">
        <f t="shared" si="8362"/>
        <v>34000</v>
      </c>
      <c r="Q9030" s="26">
        <f t="shared" si="8363"/>
        <v>82.612498785110304</v>
      </c>
      <c r="R9030" s="90"/>
      <c r="S9030" s="90"/>
      <c r="T9030" s="90"/>
      <c r="U9030" s="90"/>
      <c r="V9030" s="90"/>
      <c r="W9030" s="90"/>
      <c r="X9030" s="90"/>
      <c r="Y9030" s="90"/>
    </row>
    <row r="9031" spans="1:25" ht="15" customHeight="1" x14ac:dyDescent="0.25">
      <c r="A9031" s="63" t="s">
        <v>3200</v>
      </c>
      <c r="B9031" s="63" t="s">
        <v>3</v>
      </c>
      <c r="C9031" s="63" t="s">
        <v>13</v>
      </c>
      <c r="D9031" s="63" t="s">
        <v>3202</v>
      </c>
      <c r="E9031" s="65" t="s">
        <v>34</v>
      </c>
      <c r="F9031" s="65" t="s">
        <v>1</v>
      </c>
      <c r="G9031" s="65" t="s">
        <v>1</v>
      </c>
      <c r="H9031" s="65" t="s">
        <v>35</v>
      </c>
      <c r="I9031" s="31">
        <f t="shared" ref="I9031:K9031" si="8415">SUM(I9032:I9040)</f>
        <v>102749</v>
      </c>
      <c r="J9031" s="31">
        <f t="shared" si="8415"/>
        <v>102749</v>
      </c>
      <c r="K9031" s="31">
        <f t="shared" si="8415"/>
        <v>52747</v>
      </c>
      <c r="L9031" s="31">
        <f t="shared" si="8359"/>
        <v>5400</v>
      </c>
      <c r="M9031" s="31">
        <f t="shared" ref="M9031" si="8416">SUM(M9032:M9040)</f>
        <v>1600</v>
      </c>
      <c r="N9031" s="31">
        <f t="shared" ref="N9031:O9031" si="8417">SUM(N9032:N9040)</f>
        <v>1900</v>
      </c>
      <c r="O9031" s="31">
        <f t="shared" si="8417"/>
        <v>1900</v>
      </c>
      <c r="P9031" s="31">
        <f t="shared" si="8362"/>
        <v>58147</v>
      </c>
      <c r="Q9031" s="31">
        <f t="shared" si="8363"/>
        <v>56.591305024866422</v>
      </c>
      <c r="R9031" s="94"/>
      <c r="S9031" s="94"/>
      <c r="T9031" s="94"/>
      <c r="U9031" s="94"/>
      <c r="V9031" s="94"/>
      <c r="W9031" s="94"/>
      <c r="X9031" s="94"/>
      <c r="Y9031" s="94"/>
    </row>
    <row r="9032" spans="1:25" ht="15" customHeight="1" x14ac:dyDescent="0.25">
      <c r="A9032" s="64" t="s">
        <v>3200</v>
      </c>
      <c r="B9032" s="64" t="s">
        <v>3</v>
      </c>
      <c r="C9032" s="64" t="s">
        <v>13</v>
      </c>
      <c r="D9032" s="64" t="s">
        <v>3202</v>
      </c>
      <c r="E9032" s="20" t="s">
        <v>38</v>
      </c>
      <c r="F9032" s="64"/>
      <c r="G9032" s="53" t="s">
        <v>198</v>
      </c>
      <c r="H9032" s="53" t="s">
        <v>37</v>
      </c>
      <c r="I9032" s="26">
        <v>2300</v>
      </c>
      <c r="J9032" s="26">
        <v>2300</v>
      </c>
      <c r="K9032" s="26">
        <v>2300</v>
      </c>
      <c r="L9032" s="26">
        <f t="shared" si="8359"/>
        <v>0</v>
      </c>
      <c r="M9032" s="26"/>
      <c r="N9032" s="26"/>
      <c r="O9032" s="26"/>
      <c r="P9032" s="26">
        <f t="shared" si="8362"/>
        <v>2300</v>
      </c>
      <c r="Q9032" s="26">
        <f t="shared" si="8363"/>
        <v>100</v>
      </c>
      <c r="R9032" s="90"/>
      <c r="S9032" s="90"/>
      <c r="T9032" s="90"/>
      <c r="U9032" s="90"/>
      <c r="V9032" s="90"/>
      <c r="W9032" s="90"/>
      <c r="X9032" s="90"/>
      <c r="Y9032" s="90"/>
    </row>
    <row r="9033" spans="1:25" ht="15" customHeight="1" x14ac:dyDescent="0.25">
      <c r="A9033" s="64" t="s">
        <v>3200</v>
      </c>
      <c r="B9033" s="64" t="s">
        <v>3</v>
      </c>
      <c r="C9033" s="64" t="s">
        <v>13</v>
      </c>
      <c r="D9033" s="64" t="s">
        <v>3202</v>
      </c>
      <c r="E9033" s="20" t="s">
        <v>298</v>
      </c>
      <c r="F9033" s="64"/>
      <c r="G9033" s="53" t="s">
        <v>198</v>
      </c>
      <c r="H9033" s="53" t="s">
        <v>297</v>
      </c>
      <c r="I9033" s="26">
        <v>0</v>
      </c>
      <c r="J9033" s="26">
        <v>0</v>
      </c>
      <c r="K9033" s="26">
        <v>0</v>
      </c>
      <c r="L9033" s="26">
        <f t="shared" si="8359"/>
        <v>0</v>
      </c>
      <c r="M9033" s="26"/>
      <c r="N9033" s="26"/>
      <c r="O9033" s="26"/>
      <c r="P9033" s="26">
        <f t="shared" si="8362"/>
        <v>0</v>
      </c>
      <c r="Q9033" s="26" t="str">
        <f t="shared" si="8363"/>
        <v>-</v>
      </c>
      <c r="R9033" s="90"/>
      <c r="S9033" s="90"/>
      <c r="T9033" s="90"/>
      <c r="U9033" s="90"/>
      <c r="V9033" s="90"/>
      <c r="W9033" s="90"/>
      <c r="X9033" s="90"/>
      <c r="Y9033" s="90"/>
    </row>
    <row r="9034" spans="1:25" ht="15" customHeight="1" x14ac:dyDescent="0.25">
      <c r="A9034" s="64" t="s">
        <v>3200</v>
      </c>
      <c r="B9034" s="64" t="s">
        <v>3</v>
      </c>
      <c r="C9034" s="64" t="s">
        <v>13</v>
      </c>
      <c r="D9034" s="64" t="s">
        <v>3202</v>
      </c>
      <c r="E9034" s="20" t="s">
        <v>301</v>
      </c>
      <c r="F9034" s="64"/>
      <c r="G9034" s="53" t="s">
        <v>198</v>
      </c>
      <c r="H9034" s="53" t="s">
        <v>300</v>
      </c>
      <c r="I9034" s="26">
        <v>17495</v>
      </c>
      <c r="J9034" s="26">
        <v>17495</v>
      </c>
      <c r="K9034" s="26">
        <v>9500</v>
      </c>
      <c r="L9034" s="26">
        <f t="shared" si="8359"/>
        <v>4500</v>
      </c>
      <c r="M9034" s="26">
        <v>1500</v>
      </c>
      <c r="N9034" s="26">
        <v>1500</v>
      </c>
      <c r="O9034" s="26">
        <v>1500</v>
      </c>
      <c r="P9034" s="26">
        <f t="shared" si="8362"/>
        <v>14000</v>
      </c>
      <c r="Q9034" s="26">
        <f t="shared" si="8363"/>
        <v>80.022863675335813</v>
      </c>
      <c r="R9034" s="90"/>
      <c r="S9034" s="90"/>
      <c r="T9034" s="90"/>
      <c r="U9034" s="90"/>
      <c r="V9034" s="90"/>
      <c r="W9034" s="90"/>
      <c r="X9034" s="90"/>
      <c r="Y9034" s="90"/>
    </row>
    <row r="9035" spans="1:25" ht="15" customHeight="1" x14ac:dyDescent="0.25">
      <c r="A9035" s="64" t="s">
        <v>3200</v>
      </c>
      <c r="B9035" s="64" t="s">
        <v>3</v>
      </c>
      <c r="C9035" s="64" t="s">
        <v>13</v>
      </c>
      <c r="D9035" s="64" t="s">
        <v>3202</v>
      </c>
      <c r="E9035" s="20" t="s">
        <v>218</v>
      </c>
      <c r="F9035" s="64"/>
      <c r="G9035" s="53" t="s">
        <v>198</v>
      </c>
      <c r="H9035" s="53" t="s">
        <v>217</v>
      </c>
      <c r="I9035" s="26">
        <v>2843</v>
      </c>
      <c r="J9035" s="26">
        <v>2843</v>
      </c>
      <c r="K9035" s="26">
        <v>1500</v>
      </c>
      <c r="L9035" s="26">
        <f t="shared" si="8359"/>
        <v>600</v>
      </c>
      <c r="M9035" s="26"/>
      <c r="N9035" s="26">
        <v>300</v>
      </c>
      <c r="O9035" s="26">
        <v>300</v>
      </c>
      <c r="P9035" s="26">
        <f t="shared" si="8362"/>
        <v>2100</v>
      </c>
      <c r="Q9035" s="26">
        <f t="shared" si="8363"/>
        <v>73.865634892718958</v>
      </c>
      <c r="R9035" s="90"/>
      <c r="S9035" s="90"/>
      <c r="T9035" s="90"/>
      <c r="U9035" s="90"/>
      <c r="V9035" s="90"/>
      <c r="W9035" s="90"/>
      <c r="X9035" s="90"/>
      <c r="Y9035" s="90"/>
    </row>
    <row r="9036" spans="1:25" ht="15" customHeight="1" x14ac:dyDescent="0.25">
      <c r="A9036" s="64" t="s">
        <v>3200</v>
      </c>
      <c r="B9036" s="64" t="s">
        <v>3</v>
      </c>
      <c r="C9036" s="64" t="s">
        <v>13</v>
      </c>
      <c r="D9036" s="64" t="s">
        <v>3202</v>
      </c>
      <c r="E9036" s="20" t="s">
        <v>303</v>
      </c>
      <c r="F9036" s="64"/>
      <c r="G9036" s="53" t="s">
        <v>198</v>
      </c>
      <c r="H9036" s="53" t="s">
        <v>302</v>
      </c>
      <c r="I9036" s="26">
        <v>100</v>
      </c>
      <c r="J9036" s="26">
        <v>100</v>
      </c>
      <c r="K9036" s="26">
        <v>100</v>
      </c>
      <c r="L9036" s="26">
        <f t="shared" si="8359"/>
        <v>0</v>
      </c>
      <c r="M9036" s="26"/>
      <c r="N9036" s="26"/>
      <c r="O9036" s="26"/>
      <c r="P9036" s="26">
        <f t="shared" si="8362"/>
        <v>100</v>
      </c>
      <c r="Q9036" s="26">
        <f t="shared" si="8363"/>
        <v>100</v>
      </c>
      <c r="R9036" s="90"/>
      <c r="S9036" s="90"/>
      <c r="T9036" s="90"/>
      <c r="U9036" s="90"/>
      <c r="V9036" s="90"/>
      <c r="W9036" s="90"/>
      <c r="X9036" s="90"/>
      <c r="Y9036" s="90"/>
    </row>
    <row r="9037" spans="1:25" ht="15" customHeight="1" x14ac:dyDescent="0.25">
      <c r="A9037" s="64" t="s">
        <v>3200</v>
      </c>
      <c r="B9037" s="64" t="s">
        <v>3</v>
      </c>
      <c r="C9037" s="64" t="s">
        <v>13</v>
      </c>
      <c r="D9037" s="64" t="s">
        <v>3202</v>
      </c>
      <c r="E9037" s="20" t="s">
        <v>305</v>
      </c>
      <c r="F9037" s="64"/>
      <c r="G9037" s="53" t="s">
        <v>198</v>
      </c>
      <c r="H9037" s="53" t="s">
        <v>304</v>
      </c>
      <c r="I9037" s="26">
        <v>0</v>
      </c>
      <c r="J9037" s="26">
        <v>0</v>
      </c>
      <c r="K9037" s="26">
        <v>0</v>
      </c>
      <c r="L9037" s="26">
        <f t="shared" si="8359"/>
        <v>0</v>
      </c>
      <c r="M9037" s="26"/>
      <c r="N9037" s="26"/>
      <c r="O9037" s="26"/>
      <c r="P9037" s="26">
        <f t="shared" si="8362"/>
        <v>0</v>
      </c>
      <c r="Q9037" s="26" t="str">
        <f t="shared" si="8363"/>
        <v>-</v>
      </c>
      <c r="R9037" s="90"/>
      <c r="S9037" s="90"/>
      <c r="T9037" s="90"/>
      <c r="U9037" s="90"/>
      <c r="V9037" s="90"/>
      <c r="W9037" s="90"/>
      <c r="X9037" s="90"/>
      <c r="Y9037" s="90"/>
    </row>
    <row r="9038" spans="1:25" ht="15" customHeight="1" x14ac:dyDescent="0.25">
      <c r="A9038" s="64" t="s">
        <v>3200</v>
      </c>
      <c r="B9038" s="64" t="s">
        <v>3</v>
      </c>
      <c r="C9038" s="64" t="s">
        <v>13</v>
      </c>
      <c r="D9038" s="64" t="s">
        <v>3202</v>
      </c>
      <c r="E9038" s="20" t="s">
        <v>308</v>
      </c>
      <c r="F9038" s="64"/>
      <c r="G9038" s="53" t="s">
        <v>198</v>
      </c>
      <c r="H9038" s="53" t="s">
        <v>307</v>
      </c>
      <c r="I9038" s="26">
        <v>32427</v>
      </c>
      <c r="J9038" s="26">
        <v>32427</v>
      </c>
      <c r="K9038" s="26">
        <v>2427</v>
      </c>
      <c r="L9038" s="26">
        <f t="shared" si="8359"/>
        <v>0</v>
      </c>
      <c r="M9038" s="26"/>
      <c r="N9038" s="26"/>
      <c r="O9038" s="26"/>
      <c r="P9038" s="26">
        <f t="shared" si="8362"/>
        <v>2427</v>
      </c>
      <c r="Q9038" s="26">
        <f t="shared" si="8363"/>
        <v>7.4845036543621051</v>
      </c>
      <c r="R9038" s="90"/>
      <c r="S9038" s="90"/>
      <c r="T9038" s="90"/>
      <c r="U9038" s="90"/>
      <c r="V9038" s="90"/>
      <c r="W9038" s="90"/>
      <c r="X9038" s="90"/>
      <c r="Y9038" s="90"/>
    </row>
    <row r="9039" spans="1:25" ht="15" customHeight="1" x14ac:dyDescent="0.25">
      <c r="A9039" s="64" t="s">
        <v>3200</v>
      </c>
      <c r="B9039" s="64" t="s">
        <v>3</v>
      </c>
      <c r="C9039" s="64" t="s">
        <v>13</v>
      </c>
      <c r="D9039" s="64" t="s">
        <v>3202</v>
      </c>
      <c r="E9039" s="20" t="s">
        <v>311</v>
      </c>
      <c r="F9039" s="64"/>
      <c r="G9039" s="53" t="s">
        <v>198</v>
      </c>
      <c r="H9039" s="53" t="s">
        <v>310</v>
      </c>
      <c r="I9039" s="26">
        <v>1324</v>
      </c>
      <c r="J9039" s="26">
        <v>1324</v>
      </c>
      <c r="K9039" s="26">
        <v>1200</v>
      </c>
      <c r="L9039" s="26">
        <f t="shared" si="8359"/>
        <v>0</v>
      </c>
      <c r="M9039" s="26"/>
      <c r="N9039" s="26"/>
      <c r="O9039" s="26"/>
      <c r="P9039" s="26">
        <f t="shared" si="8362"/>
        <v>1200</v>
      </c>
      <c r="Q9039" s="26">
        <f t="shared" si="8363"/>
        <v>90.634441087613297</v>
      </c>
      <c r="R9039" s="90"/>
      <c r="S9039" s="90"/>
      <c r="T9039" s="90"/>
      <c r="U9039" s="90"/>
      <c r="V9039" s="90"/>
      <c r="W9039" s="90"/>
      <c r="X9039" s="90"/>
      <c r="Y9039" s="90"/>
    </row>
    <row r="9040" spans="1:25" ht="15" customHeight="1" x14ac:dyDescent="0.25">
      <c r="A9040" s="63" t="s">
        <v>3200</v>
      </c>
      <c r="B9040" s="63" t="s">
        <v>3</v>
      </c>
      <c r="C9040" s="63" t="s">
        <v>13</v>
      </c>
      <c r="D9040" s="63" t="s">
        <v>3202</v>
      </c>
      <c r="E9040" s="63" t="s">
        <v>39</v>
      </c>
      <c r="F9040" s="64" t="s">
        <v>1</v>
      </c>
      <c r="G9040" s="53" t="s">
        <v>1</v>
      </c>
      <c r="H9040" s="65" t="s">
        <v>40</v>
      </c>
      <c r="I9040" s="31">
        <f t="shared" ref="I9040:K9040" si="8418">SUM(I9041:I9044)</f>
        <v>46260</v>
      </c>
      <c r="J9040" s="31">
        <f t="shared" si="8418"/>
        <v>46260</v>
      </c>
      <c r="K9040" s="31">
        <f t="shared" si="8418"/>
        <v>35720</v>
      </c>
      <c r="L9040" s="31">
        <f t="shared" ref="L9040:L9103" si="8419">SUM(M9040:O9040)</f>
        <v>300</v>
      </c>
      <c r="M9040" s="31">
        <f t="shared" ref="M9040" si="8420">SUM(M9041:M9044)</f>
        <v>100</v>
      </c>
      <c r="N9040" s="31">
        <f t="shared" ref="N9040:O9040" si="8421">SUM(N9041:N9044)</f>
        <v>100</v>
      </c>
      <c r="O9040" s="31">
        <f t="shared" si="8421"/>
        <v>100</v>
      </c>
      <c r="P9040" s="31">
        <f t="shared" ref="P9040:P9103" si="8422">K9040+L9040</f>
        <v>36020</v>
      </c>
      <c r="Q9040" s="31">
        <f t="shared" ref="Q9040:Q9103" si="8423">IF(J9040=0,"-",P9040/J9040*100)</f>
        <v>77.864245568525732</v>
      </c>
      <c r="R9040" s="94"/>
      <c r="S9040" s="94"/>
      <c r="T9040" s="94"/>
      <c r="U9040" s="94"/>
      <c r="V9040" s="94"/>
      <c r="W9040" s="94"/>
      <c r="X9040" s="94"/>
      <c r="Y9040" s="94"/>
    </row>
    <row r="9041" spans="1:25" ht="15" customHeight="1" x14ac:dyDescent="0.25">
      <c r="A9041" s="64" t="s">
        <v>3200</v>
      </c>
      <c r="B9041" s="64" t="s">
        <v>3</v>
      </c>
      <c r="C9041" s="64" t="s">
        <v>13</v>
      </c>
      <c r="D9041" s="64" t="s">
        <v>3202</v>
      </c>
      <c r="E9041" s="20" t="s">
        <v>41</v>
      </c>
      <c r="F9041" s="64"/>
      <c r="G9041" s="53" t="s">
        <v>198</v>
      </c>
      <c r="H9041" s="53" t="s">
        <v>40</v>
      </c>
      <c r="I9041" s="26">
        <v>34860</v>
      </c>
      <c r="J9041" s="26">
        <v>34860</v>
      </c>
      <c r="K9041" s="26">
        <v>34860</v>
      </c>
      <c r="L9041" s="26">
        <f t="shared" si="8419"/>
        <v>0</v>
      </c>
      <c r="M9041" s="26"/>
      <c r="N9041" s="26"/>
      <c r="O9041" s="26"/>
      <c r="P9041" s="26">
        <f t="shared" si="8422"/>
        <v>34860</v>
      </c>
      <c r="Q9041" s="26">
        <f t="shared" si="8423"/>
        <v>100</v>
      </c>
      <c r="R9041" s="90"/>
      <c r="S9041" s="90"/>
      <c r="T9041" s="90"/>
      <c r="U9041" s="90"/>
      <c r="V9041" s="90"/>
      <c r="W9041" s="90"/>
      <c r="X9041" s="90"/>
      <c r="Y9041" s="90"/>
    </row>
    <row r="9042" spans="1:25" ht="15" customHeight="1" x14ac:dyDescent="0.25">
      <c r="A9042" s="64" t="s">
        <v>3200</v>
      </c>
      <c r="B9042" s="64" t="s">
        <v>3</v>
      </c>
      <c r="C9042" s="64" t="s">
        <v>13</v>
      </c>
      <c r="D9042" s="64" t="s">
        <v>3202</v>
      </c>
      <c r="E9042" s="20" t="s">
        <v>41</v>
      </c>
      <c r="F9042" s="64" t="s">
        <v>3562</v>
      </c>
      <c r="G9042" s="53" t="s">
        <v>198</v>
      </c>
      <c r="H9042" s="53" t="s">
        <v>3522</v>
      </c>
      <c r="I9042" s="26">
        <v>10000</v>
      </c>
      <c r="J9042" s="26">
        <v>10000</v>
      </c>
      <c r="K9042" s="26">
        <v>0</v>
      </c>
      <c r="L9042" s="26">
        <f t="shared" si="8419"/>
        <v>0</v>
      </c>
      <c r="M9042" s="26"/>
      <c r="N9042" s="26"/>
      <c r="O9042" s="26"/>
      <c r="P9042" s="26">
        <f t="shared" si="8422"/>
        <v>0</v>
      </c>
      <c r="Q9042" s="26">
        <f t="shared" si="8423"/>
        <v>0</v>
      </c>
      <c r="R9042" s="90"/>
      <c r="S9042" s="90"/>
      <c r="T9042" s="90"/>
      <c r="U9042" s="90"/>
      <c r="V9042" s="90"/>
      <c r="W9042" s="90"/>
      <c r="X9042" s="90"/>
      <c r="Y9042" s="90"/>
    </row>
    <row r="9043" spans="1:25" ht="15" customHeight="1" x14ac:dyDescent="0.25">
      <c r="A9043" s="64" t="s">
        <v>3200</v>
      </c>
      <c r="B9043" s="64" t="s">
        <v>3</v>
      </c>
      <c r="C9043" s="64" t="s">
        <v>13</v>
      </c>
      <c r="D9043" s="64" t="s">
        <v>3202</v>
      </c>
      <c r="E9043" s="20" t="s">
        <v>41</v>
      </c>
      <c r="F9043" s="64" t="s">
        <v>3208</v>
      </c>
      <c r="G9043" s="53" t="s">
        <v>198</v>
      </c>
      <c r="H9043" s="53" t="s">
        <v>49</v>
      </c>
      <c r="I9043" s="26">
        <v>1400</v>
      </c>
      <c r="J9043" s="26">
        <v>1400</v>
      </c>
      <c r="K9043" s="26">
        <v>860</v>
      </c>
      <c r="L9043" s="26">
        <f t="shared" si="8419"/>
        <v>300</v>
      </c>
      <c r="M9043" s="26">
        <v>100</v>
      </c>
      <c r="N9043" s="26">
        <v>100</v>
      </c>
      <c r="O9043" s="26">
        <v>100</v>
      </c>
      <c r="P9043" s="26">
        <f t="shared" si="8422"/>
        <v>1160</v>
      </c>
      <c r="Q9043" s="26">
        <f t="shared" si="8423"/>
        <v>82.857142857142861</v>
      </c>
      <c r="R9043" s="90"/>
      <c r="S9043" s="90"/>
      <c r="T9043" s="90"/>
      <c r="U9043" s="90"/>
      <c r="V9043" s="90"/>
      <c r="W9043" s="90"/>
      <c r="X9043" s="90"/>
      <c r="Y9043" s="90"/>
    </row>
    <row r="9044" spans="1:25" ht="22.5" customHeight="1" x14ac:dyDescent="0.25">
      <c r="A9044" s="64" t="s">
        <v>3200</v>
      </c>
      <c r="B9044" s="64" t="s">
        <v>3</v>
      </c>
      <c r="C9044" s="64" t="s">
        <v>13</v>
      </c>
      <c r="D9044" s="64" t="s">
        <v>3202</v>
      </c>
      <c r="E9044" s="20" t="s">
        <v>41</v>
      </c>
      <c r="F9044" s="64" t="s">
        <v>3209</v>
      </c>
      <c r="G9044" s="53" t="s">
        <v>198</v>
      </c>
      <c r="H9044" s="53" t="s">
        <v>55</v>
      </c>
      <c r="I9044" s="26">
        <v>0</v>
      </c>
      <c r="J9044" s="26">
        <v>0</v>
      </c>
      <c r="K9044" s="26">
        <v>0</v>
      </c>
      <c r="L9044" s="26">
        <f t="shared" si="8419"/>
        <v>0</v>
      </c>
      <c r="M9044" s="26"/>
      <c r="N9044" s="26"/>
      <c r="O9044" s="26"/>
      <c r="P9044" s="26">
        <f t="shared" si="8422"/>
        <v>0</v>
      </c>
      <c r="Q9044" s="26" t="str">
        <f t="shared" si="8423"/>
        <v>-</v>
      </c>
      <c r="R9044" s="90"/>
      <c r="S9044" s="90"/>
      <c r="T9044" s="90"/>
      <c r="U9044" s="90"/>
      <c r="V9044" s="90"/>
      <c r="W9044" s="90"/>
      <c r="X9044" s="90"/>
      <c r="Y9044" s="90"/>
    </row>
    <row r="9045" spans="1:25" ht="22.5" customHeight="1" x14ac:dyDescent="0.25">
      <c r="A9045" s="63" t="s">
        <v>1</v>
      </c>
      <c r="B9045" s="63" t="s">
        <v>1</v>
      </c>
      <c r="C9045" s="63" t="s">
        <v>1</v>
      </c>
      <c r="D9045" s="65" t="s">
        <v>1</v>
      </c>
      <c r="E9045" s="65" t="s">
        <v>1</v>
      </c>
      <c r="F9045" s="65" t="s">
        <v>1</v>
      </c>
      <c r="G9045" s="65" t="s">
        <v>1</v>
      </c>
      <c r="H9045" s="66" t="s">
        <v>56</v>
      </c>
      <c r="I9045" s="30">
        <f t="shared" ref="I9045:K9046" si="8424">SUM(I9046)</f>
        <v>100</v>
      </c>
      <c r="J9045" s="30">
        <f t="shared" si="8424"/>
        <v>100</v>
      </c>
      <c r="K9045" s="30">
        <f t="shared" si="8424"/>
        <v>0</v>
      </c>
      <c r="L9045" s="30">
        <f t="shared" si="8419"/>
        <v>0</v>
      </c>
      <c r="M9045" s="30">
        <f t="shared" ref="M9045:M9046" si="8425">SUM(M9046)</f>
        <v>0</v>
      </c>
      <c r="N9045" s="30">
        <f t="shared" ref="N9045:O9046" si="8426">SUM(N9046)</f>
        <v>0</v>
      </c>
      <c r="O9045" s="30">
        <f t="shared" si="8426"/>
        <v>0</v>
      </c>
      <c r="P9045" s="30">
        <f t="shared" si="8422"/>
        <v>0</v>
      </c>
      <c r="Q9045" s="30">
        <f t="shared" si="8423"/>
        <v>0</v>
      </c>
      <c r="R9045" s="93"/>
      <c r="S9045" s="93"/>
      <c r="T9045" s="93"/>
      <c r="U9045" s="93"/>
      <c r="V9045" s="93"/>
      <c r="W9045" s="93"/>
      <c r="X9045" s="93"/>
      <c r="Y9045" s="93"/>
    </row>
    <row r="9046" spans="1:25" ht="15" customHeight="1" x14ac:dyDescent="0.25">
      <c r="A9046" s="63" t="s">
        <v>3200</v>
      </c>
      <c r="B9046" s="63" t="s">
        <v>3</v>
      </c>
      <c r="C9046" s="63" t="s">
        <v>13</v>
      </c>
      <c r="D9046" s="63" t="s">
        <v>3202</v>
      </c>
      <c r="E9046" s="65" t="s">
        <v>57</v>
      </c>
      <c r="F9046" s="65" t="s">
        <v>1</v>
      </c>
      <c r="G9046" s="65" t="s">
        <v>1</v>
      </c>
      <c r="H9046" s="65" t="s">
        <v>58</v>
      </c>
      <c r="I9046" s="31">
        <f t="shared" si="8424"/>
        <v>100</v>
      </c>
      <c r="J9046" s="31">
        <f t="shared" si="8424"/>
        <v>100</v>
      </c>
      <c r="K9046" s="31">
        <f t="shared" si="8424"/>
        <v>0</v>
      </c>
      <c r="L9046" s="31">
        <f t="shared" si="8419"/>
        <v>0</v>
      </c>
      <c r="M9046" s="31">
        <f t="shared" si="8425"/>
        <v>0</v>
      </c>
      <c r="N9046" s="31">
        <f t="shared" si="8426"/>
        <v>0</v>
      </c>
      <c r="O9046" s="31">
        <f t="shared" si="8426"/>
        <v>0</v>
      </c>
      <c r="P9046" s="31">
        <f t="shared" si="8422"/>
        <v>0</v>
      </c>
      <c r="Q9046" s="31">
        <f t="shared" si="8423"/>
        <v>0</v>
      </c>
      <c r="R9046" s="94"/>
      <c r="S9046" s="94"/>
      <c r="T9046" s="94"/>
      <c r="U9046" s="94"/>
      <c r="V9046" s="94"/>
      <c r="W9046" s="94"/>
      <c r="X9046" s="94"/>
      <c r="Y9046" s="94"/>
    </row>
    <row r="9047" spans="1:25" ht="15" customHeight="1" x14ac:dyDescent="0.25">
      <c r="A9047" s="64" t="s">
        <v>3200</v>
      </c>
      <c r="B9047" s="64" t="s">
        <v>3</v>
      </c>
      <c r="C9047" s="64" t="s">
        <v>13</v>
      </c>
      <c r="D9047" s="64" t="s">
        <v>3202</v>
      </c>
      <c r="E9047" s="20" t="s">
        <v>68</v>
      </c>
      <c r="F9047" s="64"/>
      <c r="G9047" s="53" t="s">
        <v>198</v>
      </c>
      <c r="H9047" s="53" t="s">
        <v>67</v>
      </c>
      <c r="I9047" s="26">
        <v>100</v>
      </c>
      <c r="J9047" s="26">
        <v>100</v>
      </c>
      <c r="K9047" s="26">
        <v>0</v>
      </c>
      <c r="L9047" s="26">
        <f t="shared" si="8419"/>
        <v>0</v>
      </c>
      <c r="M9047" s="26"/>
      <c r="N9047" s="26"/>
      <c r="O9047" s="26"/>
      <c r="P9047" s="26">
        <f t="shared" si="8422"/>
        <v>0</v>
      </c>
      <c r="Q9047" s="26">
        <f t="shared" si="8423"/>
        <v>0</v>
      </c>
      <c r="R9047" s="90"/>
      <c r="S9047" s="90"/>
      <c r="T9047" s="90"/>
      <c r="U9047" s="90"/>
      <c r="V9047" s="90"/>
      <c r="W9047" s="90"/>
      <c r="X9047" s="90"/>
      <c r="Y9047" s="90"/>
    </row>
    <row r="9048" spans="1:25" ht="22.5" customHeight="1" x14ac:dyDescent="0.25">
      <c r="A9048" s="63" t="s">
        <v>1</v>
      </c>
      <c r="B9048" s="63" t="s">
        <v>1</v>
      </c>
      <c r="C9048" s="63" t="s">
        <v>1</v>
      </c>
      <c r="D9048" s="65" t="s">
        <v>1</v>
      </c>
      <c r="E9048" s="65" t="s">
        <v>1</v>
      </c>
      <c r="F9048" s="65" t="s">
        <v>1</v>
      </c>
      <c r="G9048" s="65" t="s">
        <v>1</v>
      </c>
      <c r="H9048" s="66" t="s">
        <v>69</v>
      </c>
      <c r="I9048" s="30">
        <f t="shared" ref="I9048:K9048" si="8427">SUM(I9049)</f>
        <v>566100</v>
      </c>
      <c r="J9048" s="30">
        <f t="shared" si="8427"/>
        <v>266100</v>
      </c>
      <c r="K9048" s="30">
        <f t="shared" si="8427"/>
        <v>31500</v>
      </c>
      <c r="L9048" s="30">
        <f t="shared" si="8419"/>
        <v>21100</v>
      </c>
      <c r="M9048" s="30">
        <f t="shared" ref="M9048" si="8428">SUM(M9049)</f>
        <v>0</v>
      </c>
      <c r="N9048" s="30">
        <f t="shared" ref="N9048:O9048" si="8429">SUM(N9049)</f>
        <v>19600</v>
      </c>
      <c r="O9048" s="30">
        <f t="shared" si="8429"/>
        <v>1500</v>
      </c>
      <c r="P9048" s="30">
        <f t="shared" si="8422"/>
        <v>52600</v>
      </c>
      <c r="Q9048" s="30">
        <f t="shared" si="8423"/>
        <v>19.767004885381436</v>
      </c>
      <c r="R9048" s="93"/>
      <c r="S9048" s="93"/>
      <c r="T9048" s="93"/>
      <c r="U9048" s="93"/>
      <c r="V9048" s="93"/>
      <c r="W9048" s="93"/>
      <c r="X9048" s="93"/>
      <c r="Y9048" s="93"/>
    </row>
    <row r="9049" spans="1:25" ht="15" customHeight="1" x14ac:dyDescent="0.25">
      <c r="A9049" s="63" t="s">
        <v>3200</v>
      </c>
      <c r="B9049" s="63" t="s">
        <v>3</v>
      </c>
      <c r="C9049" s="63" t="s">
        <v>13</v>
      </c>
      <c r="D9049" s="63" t="s">
        <v>3202</v>
      </c>
      <c r="E9049" s="65" t="s">
        <v>70</v>
      </c>
      <c r="F9049" s="65" t="s">
        <v>1</v>
      </c>
      <c r="G9049" s="65" t="s">
        <v>1</v>
      </c>
      <c r="H9049" s="65" t="s">
        <v>71</v>
      </c>
      <c r="I9049" s="31">
        <f t="shared" ref="I9049:K9049" si="8430">SUM(I9050,I9053)</f>
        <v>566100</v>
      </c>
      <c r="J9049" s="31">
        <f t="shared" si="8430"/>
        <v>266100</v>
      </c>
      <c r="K9049" s="31">
        <f t="shared" si="8430"/>
        <v>31500</v>
      </c>
      <c r="L9049" s="31">
        <f t="shared" si="8419"/>
        <v>21100</v>
      </c>
      <c r="M9049" s="31">
        <f t="shared" ref="M9049" si="8431">SUM(M9050,M9053)</f>
        <v>0</v>
      </c>
      <c r="N9049" s="31">
        <f t="shared" ref="N9049:O9049" si="8432">SUM(N9050,N9053)</f>
        <v>19600</v>
      </c>
      <c r="O9049" s="31">
        <f t="shared" si="8432"/>
        <v>1500</v>
      </c>
      <c r="P9049" s="31">
        <f t="shared" si="8422"/>
        <v>52600</v>
      </c>
      <c r="Q9049" s="31">
        <f t="shared" si="8423"/>
        <v>19.767004885381436</v>
      </c>
      <c r="R9049" s="94"/>
      <c r="S9049" s="94"/>
      <c r="T9049" s="94"/>
      <c r="U9049" s="94"/>
      <c r="V9049" s="94"/>
      <c r="W9049" s="94"/>
      <c r="X9049" s="94"/>
      <c r="Y9049" s="94"/>
    </row>
    <row r="9050" spans="1:25" ht="15" customHeight="1" x14ac:dyDescent="0.25">
      <c r="A9050" s="63" t="s">
        <v>3200</v>
      </c>
      <c r="B9050" s="63" t="s">
        <v>3</v>
      </c>
      <c r="C9050" s="63" t="s">
        <v>13</v>
      </c>
      <c r="D9050" s="63" t="s">
        <v>3202</v>
      </c>
      <c r="E9050" s="63" t="s">
        <v>72</v>
      </c>
      <c r="F9050" s="64" t="s">
        <v>1</v>
      </c>
      <c r="G9050" s="53" t="s">
        <v>1</v>
      </c>
      <c r="H9050" s="65" t="s">
        <v>73</v>
      </c>
      <c r="I9050" s="31">
        <f t="shared" ref="I9050:K9050" si="8433">SUM(I9051:I9052)</f>
        <v>238500</v>
      </c>
      <c r="J9050" s="31">
        <f t="shared" si="8433"/>
        <v>38500</v>
      </c>
      <c r="K9050" s="31">
        <f t="shared" si="8433"/>
        <v>18500</v>
      </c>
      <c r="L9050" s="31">
        <f t="shared" si="8419"/>
        <v>16500</v>
      </c>
      <c r="M9050" s="31">
        <f t="shared" ref="M9050" si="8434">SUM(M9051:M9052)</f>
        <v>0</v>
      </c>
      <c r="N9050" s="31">
        <f t="shared" ref="N9050:O9050" si="8435">SUM(N9051:N9052)</f>
        <v>15000</v>
      </c>
      <c r="O9050" s="31">
        <f t="shared" si="8435"/>
        <v>1500</v>
      </c>
      <c r="P9050" s="31">
        <f t="shared" si="8422"/>
        <v>35000</v>
      </c>
      <c r="Q9050" s="31">
        <f t="shared" si="8423"/>
        <v>90.909090909090907</v>
      </c>
      <c r="R9050" s="94"/>
      <c r="S9050" s="94"/>
      <c r="T9050" s="94"/>
      <c r="U9050" s="94"/>
      <c r="V9050" s="94"/>
      <c r="W9050" s="94"/>
      <c r="X9050" s="94"/>
      <c r="Y9050" s="94"/>
    </row>
    <row r="9051" spans="1:25" ht="15" customHeight="1" x14ac:dyDescent="0.25">
      <c r="A9051" s="64" t="s">
        <v>3200</v>
      </c>
      <c r="B9051" s="64" t="s">
        <v>3</v>
      </c>
      <c r="C9051" s="64" t="s">
        <v>13</v>
      </c>
      <c r="D9051" s="64" t="s">
        <v>3202</v>
      </c>
      <c r="E9051" s="20" t="s">
        <v>74</v>
      </c>
      <c r="F9051" s="64" t="s">
        <v>3210</v>
      </c>
      <c r="G9051" s="53" t="s">
        <v>198</v>
      </c>
      <c r="H9051" s="53" t="s">
        <v>3211</v>
      </c>
      <c r="I9051" s="26">
        <v>10000</v>
      </c>
      <c r="J9051" s="26">
        <v>10000</v>
      </c>
      <c r="K9051" s="26">
        <v>5000</v>
      </c>
      <c r="L9051" s="26">
        <f t="shared" si="8419"/>
        <v>1500</v>
      </c>
      <c r="M9051" s="26"/>
      <c r="N9051" s="26"/>
      <c r="O9051" s="26">
        <v>1500</v>
      </c>
      <c r="P9051" s="26">
        <f t="shared" si="8422"/>
        <v>6500</v>
      </c>
      <c r="Q9051" s="26">
        <f t="shared" si="8423"/>
        <v>65</v>
      </c>
      <c r="R9051" s="90"/>
      <c r="S9051" s="90"/>
      <c r="T9051" s="90"/>
      <c r="U9051" s="90"/>
      <c r="V9051" s="90"/>
      <c r="W9051" s="90"/>
      <c r="X9051" s="90"/>
      <c r="Y9051" s="90"/>
    </row>
    <row r="9052" spans="1:25" ht="15" customHeight="1" x14ac:dyDescent="0.25">
      <c r="A9052" s="64" t="s">
        <v>3200</v>
      </c>
      <c r="B9052" s="64" t="s">
        <v>3</v>
      </c>
      <c r="C9052" s="64" t="s">
        <v>13</v>
      </c>
      <c r="D9052" s="64" t="s">
        <v>3202</v>
      </c>
      <c r="E9052" s="20" t="s">
        <v>74</v>
      </c>
      <c r="F9052" s="64" t="s">
        <v>3212</v>
      </c>
      <c r="G9052" s="53" t="s">
        <v>198</v>
      </c>
      <c r="H9052" s="53" t="s">
        <v>3213</v>
      </c>
      <c r="I9052" s="26">
        <v>228500</v>
      </c>
      <c r="J9052" s="26">
        <v>28500</v>
      </c>
      <c r="K9052" s="26">
        <v>13500</v>
      </c>
      <c r="L9052" s="26">
        <f t="shared" si="8419"/>
        <v>15000</v>
      </c>
      <c r="M9052" s="26"/>
      <c r="N9052" s="26">
        <v>15000</v>
      </c>
      <c r="O9052" s="26"/>
      <c r="P9052" s="26">
        <f t="shared" si="8422"/>
        <v>28500</v>
      </c>
      <c r="Q9052" s="26">
        <f t="shared" si="8423"/>
        <v>100</v>
      </c>
      <c r="R9052" s="90"/>
      <c r="S9052" s="90"/>
      <c r="T9052" s="90"/>
      <c r="U9052" s="90"/>
      <c r="V9052" s="90"/>
      <c r="W9052" s="90"/>
      <c r="X9052" s="90"/>
      <c r="Y9052" s="90"/>
    </row>
    <row r="9053" spans="1:25" ht="15" customHeight="1" x14ac:dyDescent="0.25">
      <c r="A9053" s="63" t="s">
        <v>3200</v>
      </c>
      <c r="B9053" s="63" t="s">
        <v>3</v>
      </c>
      <c r="C9053" s="63" t="s">
        <v>13</v>
      </c>
      <c r="D9053" s="63" t="s">
        <v>3202</v>
      </c>
      <c r="E9053" s="63" t="s">
        <v>231</v>
      </c>
      <c r="F9053" s="64" t="s">
        <v>1</v>
      </c>
      <c r="G9053" s="53" t="s">
        <v>1</v>
      </c>
      <c r="H9053" s="65" t="s">
        <v>232</v>
      </c>
      <c r="I9053" s="31">
        <f t="shared" ref="I9053:K9053" si="8436">SUM(I9054:I9056)</f>
        <v>327600</v>
      </c>
      <c r="J9053" s="31">
        <f t="shared" si="8436"/>
        <v>227600</v>
      </c>
      <c r="K9053" s="31">
        <f t="shared" si="8436"/>
        <v>13000</v>
      </c>
      <c r="L9053" s="31">
        <f t="shared" si="8419"/>
        <v>4600</v>
      </c>
      <c r="M9053" s="31">
        <f t="shared" ref="M9053" si="8437">SUM(M9054:M9056)</f>
        <v>0</v>
      </c>
      <c r="N9053" s="31">
        <f t="shared" ref="N9053:O9053" si="8438">SUM(N9054:N9056)</f>
        <v>4600</v>
      </c>
      <c r="O9053" s="31">
        <f t="shared" si="8438"/>
        <v>0</v>
      </c>
      <c r="P9053" s="31">
        <f t="shared" si="8422"/>
        <v>17600</v>
      </c>
      <c r="Q9053" s="31">
        <f t="shared" si="8423"/>
        <v>7.7328646748681891</v>
      </c>
      <c r="R9053" s="94"/>
      <c r="S9053" s="94"/>
      <c r="T9053" s="94"/>
      <c r="U9053" s="94"/>
      <c r="V9053" s="94"/>
      <c r="W9053" s="94"/>
      <c r="X9053" s="94"/>
      <c r="Y9053" s="94"/>
    </row>
    <row r="9054" spans="1:25" ht="15" customHeight="1" x14ac:dyDescent="0.25">
      <c r="A9054" s="64" t="s">
        <v>3200</v>
      </c>
      <c r="B9054" s="64" t="s">
        <v>3</v>
      </c>
      <c r="C9054" s="64" t="s">
        <v>13</v>
      </c>
      <c r="D9054" s="64" t="s">
        <v>3202</v>
      </c>
      <c r="E9054" s="20" t="s">
        <v>233</v>
      </c>
      <c r="F9054" s="64" t="s">
        <v>3676</v>
      </c>
      <c r="G9054" s="53" t="s">
        <v>198</v>
      </c>
      <c r="H9054" s="53" t="s">
        <v>3214</v>
      </c>
      <c r="I9054" s="26">
        <v>50000</v>
      </c>
      <c r="J9054" s="26">
        <v>50000</v>
      </c>
      <c r="K9054" s="26">
        <v>0</v>
      </c>
      <c r="L9054" s="26">
        <f t="shared" si="8419"/>
        <v>0</v>
      </c>
      <c r="M9054" s="26"/>
      <c r="N9054" s="26"/>
      <c r="O9054" s="26"/>
      <c r="P9054" s="26">
        <f t="shared" si="8422"/>
        <v>0</v>
      </c>
      <c r="Q9054" s="26">
        <f t="shared" si="8423"/>
        <v>0</v>
      </c>
      <c r="R9054" s="90"/>
      <c r="S9054" s="90"/>
      <c r="T9054" s="90"/>
      <c r="U9054" s="90"/>
      <c r="V9054" s="90"/>
      <c r="W9054" s="90"/>
      <c r="X9054" s="90"/>
      <c r="Y9054" s="90"/>
    </row>
    <row r="9055" spans="1:25" ht="15" customHeight="1" x14ac:dyDescent="0.25">
      <c r="A9055" s="64" t="s">
        <v>3200</v>
      </c>
      <c r="B9055" s="64" t="s">
        <v>3</v>
      </c>
      <c r="C9055" s="64" t="s">
        <v>13</v>
      </c>
      <c r="D9055" s="64" t="s">
        <v>3202</v>
      </c>
      <c r="E9055" s="20" t="s">
        <v>233</v>
      </c>
      <c r="F9055" s="64" t="s">
        <v>3215</v>
      </c>
      <c r="G9055" s="53" t="s">
        <v>198</v>
      </c>
      <c r="H9055" s="53" t="s">
        <v>3216</v>
      </c>
      <c r="I9055" s="26">
        <v>117600</v>
      </c>
      <c r="J9055" s="26">
        <v>17600</v>
      </c>
      <c r="K9055" s="26">
        <v>13000</v>
      </c>
      <c r="L9055" s="26">
        <f t="shared" si="8419"/>
        <v>4600</v>
      </c>
      <c r="M9055" s="26"/>
      <c r="N9055" s="26">
        <v>4600</v>
      </c>
      <c r="O9055" s="26"/>
      <c r="P9055" s="26">
        <f t="shared" si="8422"/>
        <v>17600</v>
      </c>
      <c r="Q9055" s="26">
        <f t="shared" si="8423"/>
        <v>100</v>
      </c>
      <c r="R9055" s="90"/>
      <c r="S9055" s="90"/>
      <c r="T9055" s="90"/>
      <c r="U9055" s="90"/>
      <c r="V9055" s="90"/>
      <c r="W9055" s="90"/>
      <c r="X9055" s="90"/>
      <c r="Y9055" s="90"/>
    </row>
    <row r="9056" spans="1:25" s="4" customFormat="1" ht="15" customHeight="1" x14ac:dyDescent="0.25">
      <c r="A9056" s="64" t="s">
        <v>3200</v>
      </c>
      <c r="B9056" s="64" t="s">
        <v>3</v>
      </c>
      <c r="C9056" s="64" t="s">
        <v>13</v>
      </c>
      <c r="D9056" s="64" t="s">
        <v>3202</v>
      </c>
      <c r="E9056" s="20" t="s">
        <v>233</v>
      </c>
      <c r="F9056" s="64" t="s">
        <v>3563</v>
      </c>
      <c r="G9056" s="53" t="s">
        <v>198</v>
      </c>
      <c r="H9056" s="53" t="s">
        <v>3521</v>
      </c>
      <c r="I9056" s="26">
        <v>160000</v>
      </c>
      <c r="J9056" s="26">
        <v>160000</v>
      </c>
      <c r="K9056" s="26">
        <v>0</v>
      </c>
      <c r="L9056" s="26">
        <f t="shared" si="8419"/>
        <v>0</v>
      </c>
      <c r="M9056" s="26"/>
      <c r="N9056" s="26"/>
      <c r="O9056" s="26"/>
      <c r="P9056" s="26">
        <f t="shared" si="8422"/>
        <v>0</v>
      </c>
      <c r="Q9056" s="26">
        <f t="shared" si="8423"/>
        <v>0</v>
      </c>
      <c r="R9056" s="90"/>
      <c r="S9056" s="90"/>
      <c r="T9056" s="90"/>
      <c r="U9056" s="90"/>
      <c r="V9056" s="90"/>
      <c r="W9056" s="90"/>
      <c r="X9056" s="90"/>
      <c r="Y9056" s="90"/>
    </row>
    <row r="9057" spans="1:25" ht="15" customHeight="1" x14ac:dyDescent="0.25">
      <c r="A9057" s="53" t="s">
        <v>1</v>
      </c>
      <c r="B9057" s="53" t="s">
        <v>1</v>
      </c>
      <c r="C9057" s="53" t="s">
        <v>1</v>
      </c>
      <c r="D9057" s="53" t="s">
        <v>1</v>
      </c>
      <c r="E9057" s="53" t="s">
        <v>1</v>
      </c>
      <c r="F9057" s="53" t="s">
        <v>1</v>
      </c>
      <c r="G9057" s="53" t="s">
        <v>1</v>
      </c>
      <c r="H9057" s="66" t="s">
        <v>3217</v>
      </c>
      <c r="I9057" s="30">
        <f t="shared" ref="I9057:K9057" si="8439">SUM(I9020,I9045,I9048)</f>
        <v>1169394</v>
      </c>
      <c r="J9057" s="30">
        <f t="shared" si="8439"/>
        <v>869394</v>
      </c>
      <c r="K9057" s="30">
        <f t="shared" si="8439"/>
        <v>347901</v>
      </c>
      <c r="L9057" s="30">
        <f t="shared" si="8419"/>
        <v>144226</v>
      </c>
      <c r="M9057" s="30">
        <f t="shared" ref="M9057" si="8440">SUM(M9020,M9045,M9048)</f>
        <v>40842</v>
      </c>
      <c r="N9057" s="30">
        <f t="shared" ref="N9057:O9057" si="8441">SUM(N9020,N9045,N9048)</f>
        <v>60742</v>
      </c>
      <c r="O9057" s="30">
        <f t="shared" si="8441"/>
        <v>42642</v>
      </c>
      <c r="P9057" s="30">
        <f t="shared" si="8422"/>
        <v>492127</v>
      </c>
      <c r="Q9057" s="30">
        <f t="shared" si="8423"/>
        <v>56.605750672307373</v>
      </c>
      <c r="R9057" s="93"/>
      <c r="S9057" s="93"/>
      <c r="T9057" s="93"/>
      <c r="U9057" s="93"/>
      <c r="V9057" s="93"/>
      <c r="W9057" s="93"/>
      <c r="X9057" s="93"/>
      <c r="Y9057" s="93"/>
    </row>
    <row r="9058" spans="1:25" ht="15" customHeight="1" thickBot="1" x14ac:dyDescent="0.3">
      <c r="A9058" s="53" t="s">
        <v>1</v>
      </c>
      <c r="B9058" s="53" t="s">
        <v>1</v>
      </c>
      <c r="C9058" s="53" t="s">
        <v>1</v>
      </c>
      <c r="D9058" s="53" t="s">
        <v>1</v>
      </c>
      <c r="E9058" s="53" t="s">
        <v>1</v>
      </c>
      <c r="F9058" s="53" t="s">
        <v>1</v>
      </c>
      <c r="G9058" s="53" t="s">
        <v>1</v>
      </c>
      <c r="H9058" s="65" t="s">
        <v>76</v>
      </c>
      <c r="I9058" s="31"/>
      <c r="J9058" s="31"/>
      <c r="K9058" s="31">
        <v>0</v>
      </c>
      <c r="L9058" s="31"/>
      <c r="M9058" s="31"/>
      <c r="N9058" s="31"/>
      <c r="O9058" s="31"/>
      <c r="P9058" s="31"/>
      <c r="Q9058" s="31"/>
      <c r="R9058" s="94"/>
      <c r="S9058" s="94"/>
      <c r="T9058" s="94"/>
      <c r="U9058" s="94"/>
      <c r="V9058" s="94"/>
      <c r="W9058" s="94"/>
      <c r="X9058" s="94"/>
      <c r="Y9058" s="94"/>
    </row>
    <row r="9059" spans="1:25" ht="47.25" customHeight="1" thickBot="1" x14ac:dyDescent="0.3">
      <c r="A9059" s="110" t="s">
        <v>1</v>
      </c>
      <c r="B9059" s="110" t="s">
        <v>1</v>
      </c>
      <c r="C9059" s="110" t="s">
        <v>1</v>
      </c>
      <c r="D9059" s="110" t="s">
        <v>1</v>
      </c>
      <c r="E9059" s="110" t="s">
        <v>1</v>
      </c>
      <c r="F9059" s="110" t="s">
        <v>1</v>
      </c>
      <c r="G9059" s="110" t="s">
        <v>1</v>
      </c>
      <c r="H9059" s="28" t="s">
        <v>77</v>
      </c>
      <c r="I9059" s="109" t="s">
        <v>3984</v>
      </c>
      <c r="J9059" s="109" t="s">
        <v>11</v>
      </c>
      <c r="K9059" s="109" t="s">
        <v>3989</v>
      </c>
      <c r="L9059" s="109" t="s">
        <v>3985</v>
      </c>
      <c r="M9059" s="109" t="s">
        <v>4027</v>
      </c>
      <c r="N9059" s="109" t="s">
        <v>3988</v>
      </c>
      <c r="O9059" s="109" t="s">
        <v>3986</v>
      </c>
      <c r="P9059" s="109" t="s">
        <v>3987</v>
      </c>
      <c r="Q9059" s="109" t="s">
        <v>3695</v>
      </c>
      <c r="R9059" s="91"/>
      <c r="S9059" s="91"/>
      <c r="T9059" s="91"/>
      <c r="U9059" s="91"/>
      <c r="V9059" s="91"/>
      <c r="W9059" s="91"/>
      <c r="X9059" s="91"/>
      <c r="Y9059" s="91"/>
    </row>
    <row r="9060" spans="1:25" ht="15" customHeight="1" x14ac:dyDescent="0.25">
      <c r="A9060" s="111"/>
      <c r="B9060" s="111"/>
      <c r="C9060" s="111"/>
      <c r="D9060" s="111"/>
      <c r="E9060" s="111"/>
      <c r="F9060" s="111"/>
      <c r="G9060" s="111"/>
      <c r="H9060" s="67" t="s">
        <v>1</v>
      </c>
      <c r="I9060" s="29">
        <v>1</v>
      </c>
      <c r="J9060" s="29">
        <v>2</v>
      </c>
      <c r="K9060" s="29">
        <v>3</v>
      </c>
      <c r="L9060" s="29" t="s">
        <v>3478</v>
      </c>
      <c r="M9060" s="29">
        <v>5</v>
      </c>
      <c r="N9060" s="29">
        <v>6</v>
      </c>
      <c r="O9060" s="29">
        <v>7</v>
      </c>
      <c r="P9060" s="29" t="s">
        <v>3696</v>
      </c>
      <c r="Q9060" s="29">
        <v>9</v>
      </c>
      <c r="R9060" s="92"/>
      <c r="S9060" s="92"/>
      <c r="T9060" s="92"/>
      <c r="U9060" s="92"/>
      <c r="V9060" s="92"/>
      <c r="W9060" s="92"/>
      <c r="X9060" s="92"/>
      <c r="Y9060" s="92"/>
    </row>
    <row r="9061" spans="1:25" ht="15" customHeight="1" x14ac:dyDescent="0.25">
      <c r="A9061" s="111"/>
      <c r="B9061" s="111"/>
      <c r="C9061" s="111"/>
      <c r="D9061" s="111"/>
      <c r="E9061" s="111"/>
      <c r="F9061" s="111"/>
      <c r="G9061" s="111"/>
      <c r="H9061" s="68" t="s">
        <v>206</v>
      </c>
      <c r="I9061" s="32">
        <f t="shared" ref="I9061:K9061" si="8442">SUM(I9057)</f>
        <v>1169394</v>
      </c>
      <c r="J9061" s="32">
        <f t="shared" si="8442"/>
        <v>869394</v>
      </c>
      <c r="K9061" s="32">
        <f t="shared" si="8442"/>
        <v>347901</v>
      </c>
      <c r="L9061" s="32">
        <f t="shared" si="8419"/>
        <v>144226</v>
      </c>
      <c r="M9061" s="32">
        <f t="shared" ref="M9061" si="8443">SUM(M9057)</f>
        <v>40842</v>
      </c>
      <c r="N9061" s="32">
        <f t="shared" ref="N9061:O9061" si="8444">SUM(N9057)</f>
        <v>60742</v>
      </c>
      <c r="O9061" s="32">
        <f t="shared" si="8444"/>
        <v>42642</v>
      </c>
      <c r="P9061" s="32">
        <f t="shared" si="8422"/>
        <v>492127</v>
      </c>
      <c r="Q9061" s="32">
        <f t="shared" si="8423"/>
        <v>56.605750672307373</v>
      </c>
      <c r="R9061" s="90"/>
      <c r="S9061" s="90"/>
      <c r="T9061" s="90"/>
      <c r="U9061" s="90"/>
      <c r="V9061" s="90"/>
      <c r="W9061" s="90"/>
      <c r="X9061" s="90"/>
      <c r="Y9061" s="90"/>
    </row>
    <row r="9062" spans="1:25" ht="15" customHeight="1" x14ac:dyDescent="0.25">
      <c r="A9062" s="111"/>
      <c r="B9062" s="111"/>
      <c r="C9062" s="111"/>
      <c r="D9062" s="111"/>
      <c r="E9062" s="111"/>
      <c r="F9062" s="111"/>
      <c r="G9062" s="111"/>
      <c r="H9062" s="69" t="s">
        <v>79</v>
      </c>
      <c r="I9062" s="32">
        <f t="shared" ref="I9062:K9062" si="8445">SUM(I9061)</f>
        <v>1169394</v>
      </c>
      <c r="J9062" s="32">
        <f t="shared" si="8445"/>
        <v>869394</v>
      </c>
      <c r="K9062" s="32">
        <f t="shared" si="8445"/>
        <v>347901</v>
      </c>
      <c r="L9062" s="32">
        <f t="shared" si="8419"/>
        <v>144226</v>
      </c>
      <c r="M9062" s="32">
        <f t="shared" ref="M9062" si="8446">SUM(M9061)</f>
        <v>40842</v>
      </c>
      <c r="N9062" s="32">
        <f t="shared" ref="N9062:O9062" si="8447">SUM(N9061)</f>
        <v>60742</v>
      </c>
      <c r="O9062" s="32">
        <f t="shared" si="8447"/>
        <v>42642</v>
      </c>
      <c r="P9062" s="32">
        <f t="shared" si="8422"/>
        <v>492127</v>
      </c>
      <c r="Q9062" s="32">
        <f t="shared" si="8423"/>
        <v>56.605750672307373</v>
      </c>
      <c r="R9062" s="90"/>
      <c r="S9062" s="90"/>
      <c r="T9062" s="90"/>
      <c r="U9062" s="90"/>
      <c r="V9062" s="90"/>
      <c r="W9062" s="90"/>
      <c r="X9062" s="90"/>
      <c r="Y9062" s="90"/>
    </row>
    <row r="9063" spans="1:25" ht="15" customHeight="1" x14ac:dyDescent="0.25">
      <c r="A9063" s="112"/>
      <c r="B9063" s="112"/>
      <c r="C9063" s="112"/>
      <c r="D9063" s="112"/>
      <c r="E9063" s="112"/>
      <c r="F9063" s="112"/>
      <c r="G9063" s="112"/>
      <c r="I9063" s="27"/>
      <c r="J9063" s="27"/>
      <c r="K9063" s="27">
        <v>0</v>
      </c>
      <c r="L9063" s="27"/>
      <c r="M9063" s="27"/>
      <c r="N9063" s="27"/>
      <c r="O9063" s="27"/>
      <c r="P9063" s="27"/>
      <c r="Q9063" s="27"/>
      <c r="R9063" s="27"/>
      <c r="S9063" s="27"/>
      <c r="T9063" s="27"/>
      <c r="U9063" s="27"/>
      <c r="V9063" s="27"/>
      <c r="W9063" s="27"/>
      <c r="X9063" s="27"/>
      <c r="Y9063" s="27"/>
    </row>
    <row r="9064" spans="1:25" ht="15" customHeight="1" x14ac:dyDescent="0.25">
      <c r="A9064" s="53" t="s">
        <v>1</v>
      </c>
      <c r="B9064" s="53" t="s">
        <v>1</v>
      </c>
      <c r="C9064" s="53" t="s">
        <v>1</v>
      </c>
      <c r="D9064" s="53" t="s">
        <v>1</v>
      </c>
      <c r="E9064" s="53" t="s">
        <v>1</v>
      </c>
      <c r="F9064" s="53" t="s">
        <v>1</v>
      </c>
      <c r="G9064" s="53" t="s">
        <v>1</v>
      </c>
      <c r="H9064" s="21" t="s">
        <v>1</v>
      </c>
      <c r="I9064" s="33"/>
      <c r="J9064" s="33"/>
      <c r="K9064" s="33">
        <v>0</v>
      </c>
      <c r="L9064" s="33"/>
      <c r="M9064" s="33"/>
      <c r="N9064" s="33"/>
      <c r="O9064" s="33"/>
      <c r="P9064" s="33"/>
      <c r="Q9064" s="33"/>
      <c r="R9064" s="33"/>
      <c r="S9064" s="33"/>
      <c r="T9064" s="33"/>
      <c r="U9064" s="33"/>
      <c r="V9064" s="33"/>
      <c r="W9064" s="33"/>
      <c r="X9064" s="33"/>
      <c r="Y9064" s="33"/>
    </row>
    <row r="9065" spans="1:25" ht="15" customHeight="1" x14ac:dyDescent="0.25">
      <c r="A9065" s="53" t="s">
        <v>1</v>
      </c>
      <c r="B9065" s="53" t="s">
        <v>1</v>
      </c>
      <c r="C9065" s="53" t="s">
        <v>1</v>
      </c>
      <c r="D9065" s="53" t="s">
        <v>1</v>
      </c>
      <c r="E9065" s="53" t="s">
        <v>1</v>
      </c>
      <c r="F9065" s="53" t="s">
        <v>1</v>
      </c>
      <c r="G9065" s="53" t="s">
        <v>1</v>
      </c>
      <c r="H9065" s="66" t="s">
        <v>3218</v>
      </c>
      <c r="I9065" s="30">
        <f t="shared" ref="I9065:K9065" si="8448">SUM(I9057)</f>
        <v>1169394</v>
      </c>
      <c r="J9065" s="30">
        <f t="shared" si="8448"/>
        <v>869394</v>
      </c>
      <c r="K9065" s="30">
        <f t="shared" si="8448"/>
        <v>347901</v>
      </c>
      <c r="L9065" s="30">
        <f t="shared" si="8419"/>
        <v>144226</v>
      </c>
      <c r="M9065" s="30">
        <f t="shared" ref="M9065" si="8449">SUM(M9057)</f>
        <v>40842</v>
      </c>
      <c r="N9065" s="30">
        <f t="shared" ref="N9065:O9065" si="8450">SUM(N9057)</f>
        <v>60742</v>
      </c>
      <c r="O9065" s="30">
        <f t="shared" si="8450"/>
        <v>42642</v>
      </c>
      <c r="P9065" s="30">
        <f t="shared" si="8422"/>
        <v>492127</v>
      </c>
      <c r="Q9065" s="30">
        <f t="shared" si="8423"/>
        <v>56.605750672307373</v>
      </c>
      <c r="R9065" s="93"/>
      <c r="S9065" s="93"/>
      <c r="T9065" s="93"/>
      <c r="U9065" s="93"/>
      <c r="V9065" s="93"/>
      <c r="W9065" s="93"/>
      <c r="X9065" s="93"/>
      <c r="Y9065" s="93"/>
    </row>
    <row r="9066" spans="1:25" ht="15" customHeight="1" x14ac:dyDescent="0.25">
      <c r="A9066" s="53" t="s">
        <v>1</v>
      </c>
      <c r="B9066" s="53" t="s">
        <v>1</v>
      </c>
      <c r="C9066" s="53" t="s">
        <v>1</v>
      </c>
      <c r="D9066" s="53" t="s">
        <v>1</v>
      </c>
      <c r="E9066" s="53" t="s">
        <v>1</v>
      </c>
      <c r="F9066" s="53" t="s">
        <v>1</v>
      </c>
      <c r="G9066" s="53" t="s">
        <v>1</v>
      </c>
      <c r="H9066" s="65" t="s">
        <v>76</v>
      </c>
      <c r="I9066" s="31"/>
      <c r="J9066" s="31"/>
      <c r="K9066" s="31">
        <v>0</v>
      </c>
      <c r="L9066" s="31"/>
      <c r="M9066" s="31"/>
      <c r="N9066" s="31"/>
      <c r="O9066" s="31"/>
      <c r="P9066" s="31"/>
      <c r="Q9066" s="31"/>
      <c r="R9066" s="94"/>
      <c r="S9066" s="94"/>
      <c r="T9066" s="94"/>
      <c r="U9066" s="94"/>
      <c r="V9066" s="94"/>
      <c r="W9066" s="94"/>
      <c r="X9066" s="94"/>
      <c r="Y9066" s="94"/>
    </row>
    <row r="9067" spans="1:25" ht="15" customHeight="1" x14ac:dyDescent="0.25">
      <c r="A9067" s="53" t="s">
        <v>1</v>
      </c>
      <c r="B9067" s="53" t="s">
        <v>1</v>
      </c>
      <c r="C9067" s="53" t="s">
        <v>1</v>
      </c>
      <c r="D9067" s="53" t="s">
        <v>1</v>
      </c>
      <c r="E9067" s="53" t="s">
        <v>1</v>
      </c>
      <c r="F9067" s="53" t="s">
        <v>1</v>
      </c>
      <c r="G9067" s="53" t="s">
        <v>1</v>
      </c>
      <c r="H9067" s="70" t="s">
        <v>1</v>
      </c>
      <c r="I9067" s="34"/>
      <c r="J9067" s="34"/>
      <c r="K9067" s="34">
        <v>0</v>
      </c>
      <c r="L9067" s="34"/>
      <c r="M9067" s="34"/>
      <c r="N9067" s="34"/>
      <c r="O9067" s="34"/>
      <c r="P9067" s="34"/>
      <c r="Q9067" s="34"/>
      <c r="R9067" s="34"/>
      <c r="S9067" s="34"/>
      <c r="T9067" s="34"/>
      <c r="U9067" s="34"/>
      <c r="V9067" s="34"/>
      <c r="W9067" s="34"/>
      <c r="X9067" s="34"/>
      <c r="Y9067" s="34"/>
    </row>
    <row r="9068" spans="1:25" ht="15" customHeight="1" x14ac:dyDescent="0.25">
      <c r="A9068" s="53" t="s">
        <v>1</v>
      </c>
      <c r="B9068" s="53" t="s">
        <v>1</v>
      </c>
      <c r="C9068" s="53" t="s">
        <v>1</v>
      </c>
      <c r="D9068" s="53" t="s">
        <v>1</v>
      </c>
      <c r="E9068" s="53" t="s">
        <v>1</v>
      </c>
      <c r="F9068" s="53" t="s">
        <v>1</v>
      </c>
      <c r="G9068" s="53" t="s">
        <v>1</v>
      </c>
      <c r="H9068" s="66" t="s">
        <v>3219</v>
      </c>
      <c r="I9068" s="30">
        <f t="shared" ref="I9068:K9068" si="8451">SUM(I9065)</f>
        <v>1169394</v>
      </c>
      <c r="J9068" s="30">
        <f t="shared" si="8451"/>
        <v>869394</v>
      </c>
      <c r="K9068" s="30">
        <f t="shared" si="8451"/>
        <v>347901</v>
      </c>
      <c r="L9068" s="30">
        <f t="shared" si="8419"/>
        <v>144226</v>
      </c>
      <c r="M9068" s="30">
        <f t="shared" ref="M9068" si="8452">SUM(M9065)</f>
        <v>40842</v>
      </c>
      <c r="N9068" s="30">
        <f t="shared" ref="N9068:O9068" si="8453">SUM(N9065)</f>
        <v>60742</v>
      </c>
      <c r="O9068" s="30">
        <f t="shared" si="8453"/>
        <v>42642</v>
      </c>
      <c r="P9068" s="30">
        <f t="shared" si="8422"/>
        <v>492127</v>
      </c>
      <c r="Q9068" s="30">
        <f t="shared" si="8423"/>
        <v>56.605750672307373</v>
      </c>
      <c r="R9068" s="93"/>
      <c r="S9068" s="93"/>
      <c r="T9068" s="93"/>
      <c r="U9068" s="93"/>
      <c r="V9068" s="93"/>
      <c r="W9068" s="93"/>
      <c r="X9068" s="93"/>
      <c r="Y9068" s="93"/>
    </row>
    <row r="9069" spans="1:25" ht="15" customHeight="1" x14ac:dyDescent="0.25">
      <c r="A9069" s="53" t="s">
        <v>1</v>
      </c>
      <c r="B9069" s="53" t="s">
        <v>1</v>
      </c>
      <c r="C9069" s="53" t="s">
        <v>1</v>
      </c>
      <c r="D9069" s="53" t="s">
        <v>1</v>
      </c>
      <c r="E9069" s="53" t="s">
        <v>1</v>
      </c>
      <c r="F9069" s="53" t="s">
        <v>1</v>
      </c>
      <c r="G9069" s="53" t="s">
        <v>1</v>
      </c>
      <c r="H9069" s="65" t="s">
        <v>110</v>
      </c>
      <c r="I9069" s="31">
        <v>0</v>
      </c>
      <c r="J9069" s="31">
        <v>0</v>
      </c>
      <c r="K9069" s="31">
        <v>0</v>
      </c>
      <c r="L9069" s="31">
        <f t="shared" si="8419"/>
        <v>0</v>
      </c>
      <c r="M9069" s="31"/>
      <c r="N9069" s="31"/>
      <c r="O9069" s="31"/>
      <c r="P9069" s="31">
        <f t="shared" si="8422"/>
        <v>0</v>
      </c>
      <c r="Q9069" s="31" t="str">
        <f t="shared" si="8423"/>
        <v>-</v>
      </c>
      <c r="R9069" s="94"/>
      <c r="S9069" s="94"/>
      <c r="T9069" s="94"/>
      <c r="U9069" s="94"/>
      <c r="V9069" s="94"/>
      <c r="W9069" s="94"/>
      <c r="X9069" s="94"/>
      <c r="Y9069" s="94"/>
    </row>
    <row r="9070" spans="1:25" ht="15" customHeight="1" x14ac:dyDescent="0.25">
      <c r="A9070" s="63" t="s">
        <v>3220</v>
      </c>
      <c r="B9070" s="65" t="s">
        <v>1</v>
      </c>
      <c r="C9070" s="65" t="s">
        <v>1</v>
      </c>
      <c r="D9070" s="65" t="s">
        <v>1</v>
      </c>
      <c r="E9070" s="65" t="s">
        <v>1</v>
      </c>
      <c r="F9070" s="65" t="s">
        <v>1</v>
      </c>
      <c r="G9070" s="65" t="s">
        <v>1</v>
      </c>
      <c r="H9070" s="65" t="s">
        <v>3221</v>
      </c>
      <c r="I9070" s="26">
        <v>0</v>
      </c>
      <c r="J9070" s="26" t="s">
        <v>1</v>
      </c>
      <c r="K9070" s="26">
        <v>0</v>
      </c>
      <c r="L9070" s="26"/>
      <c r="M9070" s="26"/>
      <c r="N9070" s="26"/>
      <c r="O9070" s="26"/>
      <c r="P9070" s="26"/>
      <c r="Q9070" s="26"/>
      <c r="R9070" s="90"/>
      <c r="S9070" s="90"/>
      <c r="T9070" s="90"/>
      <c r="U9070" s="90"/>
      <c r="V9070" s="90"/>
      <c r="W9070" s="90"/>
      <c r="X9070" s="90"/>
      <c r="Y9070" s="90"/>
    </row>
    <row r="9071" spans="1:25" ht="15" customHeight="1" thickBot="1" x14ac:dyDescent="0.3">
      <c r="A9071" s="63" t="s">
        <v>3220</v>
      </c>
      <c r="B9071" s="63" t="s">
        <v>3</v>
      </c>
      <c r="C9071" s="64" t="s">
        <v>1</v>
      </c>
      <c r="D9071" s="64" t="s">
        <v>1</v>
      </c>
      <c r="E9071" s="65" t="s">
        <v>1</v>
      </c>
      <c r="F9071" s="65" t="s">
        <v>1</v>
      </c>
      <c r="G9071" s="65" t="s">
        <v>1</v>
      </c>
      <c r="H9071" s="65" t="s">
        <v>1</v>
      </c>
      <c r="I9071" s="26"/>
      <c r="J9071" s="26"/>
      <c r="K9071" s="26">
        <v>0</v>
      </c>
      <c r="L9071" s="26"/>
      <c r="M9071" s="26"/>
      <c r="N9071" s="26"/>
      <c r="O9071" s="26"/>
      <c r="P9071" s="26"/>
      <c r="Q9071" s="26"/>
      <c r="R9071" s="90"/>
      <c r="S9071" s="90"/>
      <c r="T9071" s="90"/>
      <c r="U9071" s="90"/>
      <c r="V9071" s="90"/>
      <c r="W9071" s="90"/>
      <c r="X9071" s="90"/>
      <c r="Y9071" s="90"/>
    </row>
    <row r="9072" spans="1:25" ht="45.75" customHeight="1" thickBot="1" x14ac:dyDescent="0.3">
      <c r="A9072" s="28" t="s">
        <v>4</v>
      </c>
      <c r="B9072" s="28" t="s">
        <v>5</v>
      </c>
      <c r="C9072" s="28" t="s">
        <v>6</v>
      </c>
      <c r="D9072" s="57" t="s">
        <v>1</v>
      </c>
      <c r="E9072" s="28" t="s">
        <v>7</v>
      </c>
      <c r="F9072" s="28" t="s">
        <v>8</v>
      </c>
      <c r="G9072" s="28" t="s">
        <v>9</v>
      </c>
      <c r="H9072" s="28" t="s">
        <v>10</v>
      </c>
      <c r="I9072" s="109" t="s">
        <v>3984</v>
      </c>
      <c r="J9072" s="109" t="s">
        <v>11</v>
      </c>
      <c r="K9072" s="109" t="s">
        <v>3989</v>
      </c>
      <c r="L9072" s="109" t="s">
        <v>3985</v>
      </c>
      <c r="M9072" s="109" t="s">
        <v>4027</v>
      </c>
      <c r="N9072" s="109" t="s">
        <v>3988</v>
      </c>
      <c r="O9072" s="109" t="s">
        <v>3986</v>
      </c>
      <c r="P9072" s="109" t="s">
        <v>3987</v>
      </c>
      <c r="Q9072" s="109" t="s">
        <v>3695</v>
      </c>
      <c r="R9072" s="91"/>
      <c r="S9072" s="91"/>
      <c r="T9072" s="91"/>
      <c r="U9072" s="91"/>
      <c r="V9072" s="91"/>
      <c r="W9072" s="91"/>
      <c r="X9072" s="91"/>
      <c r="Y9072" s="91"/>
    </row>
    <row r="9073" spans="1:25" ht="15" customHeight="1" x14ac:dyDescent="0.25">
      <c r="A9073" s="58" t="s">
        <v>1</v>
      </c>
      <c r="B9073" s="58" t="s">
        <v>1</v>
      </c>
      <c r="C9073" s="58" t="s">
        <v>1</v>
      </c>
      <c r="D9073" s="59" t="s">
        <v>1</v>
      </c>
      <c r="E9073" s="59" t="s">
        <v>1</v>
      </c>
      <c r="F9073" s="60" t="s">
        <v>1</v>
      </c>
      <c r="G9073" s="61" t="s">
        <v>1</v>
      </c>
      <c r="H9073" s="62" t="s">
        <v>1</v>
      </c>
      <c r="I9073" s="29">
        <v>1</v>
      </c>
      <c r="J9073" s="29">
        <v>2</v>
      </c>
      <c r="K9073" s="29">
        <v>3</v>
      </c>
      <c r="L9073" s="29" t="s">
        <v>3478</v>
      </c>
      <c r="M9073" s="29">
        <v>5</v>
      </c>
      <c r="N9073" s="29">
        <v>6</v>
      </c>
      <c r="O9073" s="29">
        <v>7</v>
      </c>
      <c r="P9073" s="29" t="s">
        <v>3696</v>
      </c>
      <c r="Q9073" s="29">
        <v>9</v>
      </c>
      <c r="R9073" s="92"/>
      <c r="S9073" s="92"/>
      <c r="T9073" s="92"/>
      <c r="U9073" s="92"/>
      <c r="V9073" s="92"/>
      <c r="W9073" s="92"/>
      <c r="X9073" s="92"/>
      <c r="Y9073" s="92"/>
    </row>
    <row r="9074" spans="1:25" ht="15" customHeight="1" x14ac:dyDescent="0.25">
      <c r="A9074" s="63" t="s">
        <v>3220</v>
      </c>
      <c r="B9074" s="63" t="s">
        <v>3</v>
      </c>
      <c r="C9074" s="64" t="s">
        <v>13</v>
      </c>
      <c r="D9074" s="64" t="s">
        <v>3222</v>
      </c>
      <c r="E9074" s="65" t="s">
        <v>1</v>
      </c>
      <c r="F9074" s="65" t="s">
        <v>1</v>
      </c>
      <c r="G9074" s="65" t="s">
        <v>1</v>
      </c>
      <c r="H9074" s="65" t="s">
        <v>3221</v>
      </c>
      <c r="I9074" s="26">
        <v>0</v>
      </c>
      <c r="J9074" s="26" t="s">
        <v>1</v>
      </c>
      <c r="K9074" s="26">
        <v>0</v>
      </c>
      <c r="L9074" s="26"/>
      <c r="M9074" s="26"/>
      <c r="N9074" s="26"/>
      <c r="O9074" s="26"/>
      <c r="P9074" s="26"/>
      <c r="Q9074" s="26"/>
      <c r="R9074" s="90"/>
      <c r="S9074" s="90"/>
      <c r="T9074" s="90"/>
      <c r="U9074" s="90"/>
      <c r="V9074" s="90"/>
      <c r="W9074" s="90"/>
      <c r="X9074" s="90"/>
      <c r="Y9074" s="90"/>
    </row>
    <row r="9075" spans="1:25" ht="22.5" customHeight="1" x14ac:dyDescent="0.25">
      <c r="A9075" s="63" t="s">
        <v>1</v>
      </c>
      <c r="B9075" s="63" t="s">
        <v>1</v>
      </c>
      <c r="C9075" s="63" t="s">
        <v>1</v>
      </c>
      <c r="D9075" s="65" t="s">
        <v>1</v>
      </c>
      <c r="E9075" s="65" t="s">
        <v>1</v>
      </c>
      <c r="F9075" s="65" t="s">
        <v>1</v>
      </c>
      <c r="G9075" s="65" t="s">
        <v>1</v>
      </c>
      <c r="H9075" s="66" t="s">
        <v>15</v>
      </c>
      <c r="I9075" s="30">
        <f t="shared" ref="I9075:K9075" si="8454">SUM(I9076,I9084,I9086)</f>
        <v>9314128</v>
      </c>
      <c r="J9075" s="30">
        <f t="shared" si="8454"/>
        <v>8619015</v>
      </c>
      <c r="K9075" s="30">
        <f t="shared" si="8454"/>
        <v>4858802</v>
      </c>
      <c r="L9075" s="30">
        <f t="shared" si="8419"/>
        <v>2221559</v>
      </c>
      <c r="M9075" s="30">
        <f t="shared" ref="M9075" si="8455">SUM(M9076,M9084,M9086)</f>
        <v>760100</v>
      </c>
      <c r="N9075" s="30">
        <f t="shared" ref="N9075:O9075" si="8456">SUM(N9076,N9084,N9086)</f>
        <v>737400</v>
      </c>
      <c r="O9075" s="30">
        <f t="shared" si="8456"/>
        <v>724059</v>
      </c>
      <c r="P9075" s="30">
        <f t="shared" si="8422"/>
        <v>7080361</v>
      </c>
      <c r="Q9075" s="30">
        <f t="shared" si="8423"/>
        <v>82.148145698783452</v>
      </c>
      <c r="R9075" s="93"/>
      <c r="S9075" s="93"/>
      <c r="T9075" s="93"/>
      <c r="U9075" s="93"/>
      <c r="V9075" s="93"/>
      <c r="W9075" s="93"/>
      <c r="X9075" s="93"/>
      <c r="Y9075" s="93"/>
    </row>
    <row r="9076" spans="1:25" ht="15" customHeight="1" x14ac:dyDescent="0.25">
      <c r="A9076" s="63" t="s">
        <v>3220</v>
      </c>
      <c r="B9076" s="63" t="s">
        <v>3</v>
      </c>
      <c r="C9076" s="63" t="s">
        <v>13</v>
      </c>
      <c r="D9076" s="63" t="s">
        <v>3222</v>
      </c>
      <c r="E9076" s="65" t="s">
        <v>16</v>
      </c>
      <c r="F9076" s="65" t="s">
        <v>1</v>
      </c>
      <c r="G9076" s="65" t="s">
        <v>1</v>
      </c>
      <c r="H9076" s="65" t="s">
        <v>17</v>
      </c>
      <c r="I9076" s="31">
        <f t="shared" ref="I9076:K9076" si="8457">SUM(I9077:I9078)</f>
        <v>7227844</v>
      </c>
      <c r="J9076" s="31">
        <f t="shared" si="8457"/>
        <v>7227844</v>
      </c>
      <c r="K9076" s="31">
        <f t="shared" si="8457"/>
        <v>3870102</v>
      </c>
      <c r="L9076" s="31">
        <f t="shared" si="8419"/>
        <v>1825600</v>
      </c>
      <c r="M9076" s="31">
        <f t="shared" ref="M9076" si="8458">SUM(M9077:M9078)</f>
        <v>614600</v>
      </c>
      <c r="N9076" s="31">
        <f t="shared" ref="N9076:O9076" si="8459">SUM(N9077:N9078)</f>
        <v>612400</v>
      </c>
      <c r="O9076" s="31">
        <f t="shared" si="8459"/>
        <v>598600</v>
      </c>
      <c r="P9076" s="31">
        <f t="shared" si="8422"/>
        <v>5695702</v>
      </c>
      <c r="Q9076" s="31">
        <f t="shared" si="8423"/>
        <v>78.802226500737987</v>
      </c>
      <c r="R9076" s="94"/>
      <c r="S9076" s="94"/>
      <c r="T9076" s="94"/>
      <c r="U9076" s="94"/>
      <c r="V9076" s="94"/>
      <c r="W9076" s="94"/>
      <c r="X9076" s="94"/>
      <c r="Y9076" s="94"/>
    </row>
    <row r="9077" spans="1:25" ht="15" customHeight="1" x14ac:dyDescent="0.25">
      <c r="A9077" s="64" t="s">
        <v>3220</v>
      </c>
      <c r="B9077" s="64" t="s">
        <v>3</v>
      </c>
      <c r="C9077" s="64" t="s">
        <v>13</v>
      </c>
      <c r="D9077" s="64" t="s">
        <v>3222</v>
      </c>
      <c r="E9077" s="20" t="s">
        <v>19</v>
      </c>
      <c r="F9077" s="64"/>
      <c r="G9077" s="53" t="s">
        <v>3223</v>
      </c>
      <c r="H9077" s="53" t="s">
        <v>18</v>
      </c>
      <c r="I9077" s="26">
        <v>6437852</v>
      </c>
      <c r="J9077" s="26">
        <v>6437852</v>
      </c>
      <c r="K9077" s="26">
        <v>3350000</v>
      </c>
      <c r="L9077" s="26">
        <f t="shared" si="8419"/>
        <v>1650000</v>
      </c>
      <c r="M9077" s="26">
        <v>550000</v>
      </c>
      <c r="N9077" s="26">
        <v>550000</v>
      </c>
      <c r="O9077" s="26">
        <v>550000</v>
      </c>
      <c r="P9077" s="26">
        <f t="shared" si="8422"/>
        <v>5000000</v>
      </c>
      <c r="Q9077" s="26">
        <f t="shared" si="8423"/>
        <v>77.665656184702598</v>
      </c>
      <c r="R9077" s="90"/>
      <c r="S9077" s="90"/>
      <c r="T9077" s="90"/>
      <c r="U9077" s="90"/>
      <c r="V9077" s="90"/>
      <c r="W9077" s="90"/>
      <c r="X9077" s="90"/>
      <c r="Y9077" s="90"/>
    </row>
    <row r="9078" spans="1:25" ht="15" customHeight="1" x14ac:dyDescent="0.25">
      <c r="A9078" s="63" t="s">
        <v>3220</v>
      </c>
      <c r="B9078" s="63" t="s">
        <v>3</v>
      </c>
      <c r="C9078" s="63" t="s">
        <v>13</v>
      </c>
      <c r="D9078" s="63" t="s">
        <v>3222</v>
      </c>
      <c r="E9078" s="63" t="s">
        <v>21</v>
      </c>
      <c r="F9078" s="64" t="s">
        <v>1</v>
      </c>
      <c r="G9078" s="53" t="s">
        <v>1</v>
      </c>
      <c r="H9078" s="65" t="s">
        <v>22</v>
      </c>
      <c r="I9078" s="31">
        <f t="shared" ref="I9078:K9078" si="8460">SUM(I9079:I9083)</f>
        <v>789992</v>
      </c>
      <c r="J9078" s="31">
        <f t="shared" si="8460"/>
        <v>789992</v>
      </c>
      <c r="K9078" s="31">
        <f t="shared" si="8460"/>
        <v>520102</v>
      </c>
      <c r="L9078" s="31">
        <f t="shared" si="8419"/>
        <v>175600</v>
      </c>
      <c r="M9078" s="31">
        <f t="shared" ref="M9078" si="8461">SUM(M9079:M9083)</f>
        <v>64600</v>
      </c>
      <c r="N9078" s="31">
        <f t="shared" ref="N9078:O9078" si="8462">SUM(N9079:N9083)</f>
        <v>62400</v>
      </c>
      <c r="O9078" s="31">
        <f t="shared" si="8462"/>
        <v>48600</v>
      </c>
      <c r="P9078" s="31">
        <f t="shared" si="8422"/>
        <v>695702</v>
      </c>
      <c r="Q9078" s="31">
        <f t="shared" si="8423"/>
        <v>88.064436095555394</v>
      </c>
      <c r="R9078" s="94"/>
      <c r="S9078" s="94"/>
      <c r="T9078" s="94"/>
      <c r="U9078" s="94"/>
      <c r="V9078" s="94"/>
      <c r="W9078" s="94"/>
      <c r="X9078" s="94"/>
      <c r="Y9078" s="94"/>
    </row>
    <row r="9079" spans="1:25" ht="15" customHeight="1" x14ac:dyDescent="0.25">
      <c r="A9079" s="64" t="s">
        <v>3220</v>
      </c>
      <c r="B9079" s="64" t="s">
        <v>3</v>
      </c>
      <c r="C9079" s="64" t="s">
        <v>13</v>
      </c>
      <c r="D9079" s="64" t="s">
        <v>3222</v>
      </c>
      <c r="E9079" s="20" t="s">
        <v>23</v>
      </c>
      <c r="F9079" s="64" t="s">
        <v>3224</v>
      </c>
      <c r="G9079" s="53" t="s">
        <v>3223</v>
      </c>
      <c r="H9079" s="53" t="s">
        <v>85</v>
      </c>
      <c r="I9079" s="26">
        <v>161000</v>
      </c>
      <c r="J9079" s="26">
        <v>161000</v>
      </c>
      <c r="K9079" s="26">
        <v>96600</v>
      </c>
      <c r="L9079" s="26">
        <f t="shared" si="8419"/>
        <v>40800</v>
      </c>
      <c r="M9079" s="26">
        <v>13600</v>
      </c>
      <c r="N9079" s="26">
        <v>13600</v>
      </c>
      <c r="O9079" s="26">
        <v>13600</v>
      </c>
      <c r="P9079" s="26">
        <f t="shared" si="8422"/>
        <v>137400</v>
      </c>
      <c r="Q9079" s="26">
        <f t="shared" si="8423"/>
        <v>85.341614906832291</v>
      </c>
      <c r="R9079" s="90"/>
      <c r="S9079" s="90"/>
      <c r="T9079" s="90"/>
      <c r="U9079" s="90"/>
      <c r="V9079" s="90"/>
      <c r="W9079" s="90"/>
      <c r="X9079" s="90"/>
      <c r="Y9079" s="90"/>
    </row>
    <row r="9080" spans="1:25" ht="15" customHeight="1" x14ac:dyDescent="0.25">
      <c r="A9080" s="64" t="s">
        <v>3220</v>
      </c>
      <c r="B9080" s="64" t="s">
        <v>3</v>
      </c>
      <c r="C9080" s="64" t="s">
        <v>13</v>
      </c>
      <c r="D9080" s="64" t="s">
        <v>3222</v>
      </c>
      <c r="E9080" s="20" t="s">
        <v>23</v>
      </c>
      <c r="F9080" s="64" t="s">
        <v>3225</v>
      </c>
      <c r="G9080" s="53" t="s">
        <v>3223</v>
      </c>
      <c r="H9080" s="53" t="s">
        <v>25</v>
      </c>
      <c r="I9080" s="26">
        <v>436400</v>
      </c>
      <c r="J9080" s="26">
        <v>436400</v>
      </c>
      <c r="K9080" s="26">
        <v>253000</v>
      </c>
      <c r="L9080" s="26">
        <f t="shared" si="8419"/>
        <v>115000</v>
      </c>
      <c r="M9080" s="26">
        <v>41000</v>
      </c>
      <c r="N9080" s="26">
        <v>39000</v>
      </c>
      <c r="O9080" s="26">
        <v>35000</v>
      </c>
      <c r="P9080" s="26">
        <f t="shared" si="8422"/>
        <v>368000</v>
      </c>
      <c r="Q9080" s="26">
        <f t="shared" si="8423"/>
        <v>84.326306141154902</v>
      </c>
      <c r="R9080" s="90"/>
      <c r="S9080" s="90"/>
      <c r="T9080" s="90"/>
      <c r="U9080" s="90"/>
      <c r="V9080" s="90"/>
      <c r="W9080" s="90"/>
      <c r="X9080" s="90"/>
      <c r="Y9080" s="90"/>
    </row>
    <row r="9081" spans="1:25" ht="15" customHeight="1" x14ac:dyDescent="0.25">
      <c r="A9081" s="64" t="s">
        <v>3220</v>
      </c>
      <c r="B9081" s="64" t="s">
        <v>3</v>
      </c>
      <c r="C9081" s="64" t="s">
        <v>13</v>
      </c>
      <c r="D9081" s="64" t="s">
        <v>3222</v>
      </c>
      <c r="E9081" s="20" t="s">
        <v>23</v>
      </c>
      <c r="F9081" s="64" t="s">
        <v>3226</v>
      </c>
      <c r="G9081" s="53" t="s">
        <v>3223</v>
      </c>
      <c r="H9081" s="53" t="s">
        <v>27</v>
      </c>
      <c r="I9081" s="26">
        <v>102592</v>
      </c>
      <c r="J9081" s="26">
        <v>102592</v>
      </c>
      <c r="K9081" s="26">
        <v>100302</v>
      </c>
      <c r="L9081" s="26">
        <f t="shared" si="8419"/>
        <v>0</v>
      </c>
      <c r="M9081" s="26"/>
      <c r="N9081" s="26"/>
      <c r="O9081" s="26"/>
      <c r="P9081" s="26">
        <f t="shared" si="8422"/>
        <v>100302</v>
      </c>
      <c r="Q9081" s="26">
        <f t="shared" si="8423"/>
        <v>97.767857142857139</v>
      </c>
      <c r="R9081" s="90"/>
      <c r="S9081" s="90"/>
      <c r="T9081" s="90"/>
      <c r="U9081" s="90"/>
      <c r="V9081" s="90"/>
      <c r="W9081" s="90"/>
      <c r="X9081" s="90"/>
      <c r="Y9081" s="90"/>
    </row>
    <row r="9082" spans="1:25" ht="15" customHeight="1" x14ac:dyDescent="0.25">
      <c r="A9082" s="64" t="s">
        <v>3220</v>
      </c>
      <c r="B9082" s="64" t="s">
        <v>3</v>
      </c>
      <c r="C9082" s="64" t="s">
        <v>13</v>
      </c>
      <c r="D9082" s="64" t="s">
        <v>3222</v>
      </c>
      <c r="E9082" s="20" t="s">
        <v>23</v>
      </c>
      <c r="F9082" s="64" t="s">
        <v>3227</v>
      </c>
      <c r="G9082" s="53" t="s">
        <v>3223</v>
      </c>
      <c r="H9082" s="53" t="s">
        <v>89</v>
      </c>
      <c r="I9082" s="26">
        <v>35000</v>
      </c>
      <c r="J9082" s="26">
        <v>35000</v>
      </c>
      <c r="K9082" s="26">
        <v>15200</v>
      </c>
      <c r="L9082" s="26">
        <f t="shared" si="8419"/>
        <v>19800</v>
      </c>
      <c r="M9082" s="26">
        <v>10000</v>
      </c>
      <c r="N9082" s="26">
        <v>9800</v>
      </c>
      <c r="O9082" s="26">
        <v>0</v>
      </c>
      <c r="P9082" s="26">
        <f t="shared" si="8422"/>
        <v>35000</v>
      </c>
      <c r="Q9082" s="26">
        <f t="shared" si="8423"/>
        <v>100</v>
      </c>
      <c r="R9082" s="90"/>
      <c r="S9082" s="90"/>
      <c r="T9082" s="90"/>
      <c r="U9082" s="90"/>
      <c r="V9082" s="90"/>
      <c r="W9082" s="90"/>
      <c r="X9082" s="90"/>
      <c r="Y9082" s="90"/>
    </row>
    <row r="9083" spans="1:25" ht="15" customHeight="1" x14ac:dyDescent="0.25">
      <c r="A9083" s="64" t="s">
        <v>3220</v>
      </c>
      <c r="B9083" s="64" t="s">
        <v>3</v>
      </c>
      <c r="C9083" s="64" t="s">
        <v>13</v>
      </c>
      <c r="D9083" s="64" t="s">
        <v>3222</v>
      </c>
      <c r="E9083" s="20" t="s">
        <v>23</v>
      </c>
      <c r="F9083" s="64" t="s">
        <v>3228</v>
      </c>
      <c r="G9083" s="53" t="s">
        <v>3223</v>
      </c>
      <c r="H9083" s="53" t="s">
        <v>29</v>
      </c>
      <c r="I9083" s="26">
        <v>55000</v>
      </c>
      <c r="J9083" s="26">
        <v>55000</v>
      </c>
      <c r="K9083" s="26">
        <v>55000</v>
      </c>
      <c r="L9083" s="26">
        <f t="shared" si="8419"/>
        <v>0</v>
      </c>
      <c r="M9083" s="26">
        <v>0</v>
      </c>
      <c r="N9083" s="26">
        <v>0</v>
      </c>
      <c r="O9083" s="26">
        <v>0</v>
      </c>
      <c r="P9083" s="26">
        <f t="shared" si="8422"/>
        <v>55000</v>
      </c>
      <c r="Q9083" s="26">
        <f t="shared" si="8423"/>
        <v>100</v>
      </c>
      <c r="R9083" s="90"/>
      <c r="S9083" s="90"/>
      <c r="T9083" s="90"/>
      <c r="U9083" s="90"/>
      <c r="V9083" s="90"/>
      <c r="W9083" s="90"/>
      <c r="X9083" s="90"/>
      <c r="Y9083" s="90"/>
    </row>
    <row r="9084" spans="1:25" ht="15" customHeight="1" x14ac:dyDescent="0.25">
      <c r="A9084" s="63" t="s">
        <v>3220</v>
      </c>
      <c r="B9084" s="63" t="s">
        <v>3</v>
      </c>
      <c r="C9084" s="63" t="s">
        <v>13</v>
      </c>
      <c r="D9084" s="63" t="s">
        <v>3222</v>
      </c>
      <c r="E9084" s="65" t="s">
        <v>30</v>
      </c>
      <c r="F9084" s="65" t="s">
        <v>1</v>
      </c>
      <c r="G9084" s="65" t="s">
        <v>1</v>
      </c>
      <c r="H9084" s="65" t="s">
        <v>31</v>
      </c>
      <c r="I9084" s="31">
        <f t="shared" ref="I9084:K9084" si="8463">SUM(I9085)</f>
        <v>836921</v>
      </c>
      <c r="J9084" s="31">
        <f t="shared" si="8463"/>
        <v>836921</v>
      </c>
      <c r="K9084" s="31">
        <f t="shared" si="8463"/>
        <v>435000</v>
      </c>
      <c r="L9084" s="31">
        <f t="shared" si="8419"/>
        <v>210000</v>
      </c>
      <c r="M9084" s="31">
        <f t="shared" ref="M9084" si="8464">SUM(M9085)</f>
        <v>70000</v>
      </c>
      <c r="N9084" s="31">
        <f t="shared" ref="N9084:O9084" si="8465">SUM(N9085)</f>
        <v>70000</v>
      </c>
      <c r="O9084" s="31">
        <f t="shared" si="8465"/>
        <v>70000</v>
      </c>
      <c r="P9084" s="31">
        <f t="shared" si="8422"/>
        <v>645000</v>
      </c>
      <c r="Q9084" s="31">
        <f t="shared" si="8423"/>
        <v>77.068205959702283</v>
      </c>
      <c r="R9084" s="94"/>
      <c r="S9084" s="94"/>
      <c r="T9084" s="94"/>
      <c r="U9084" s="94"/>
      <c r="V9084" s="94"/>
      <c r="W9084" s="94"/>
      <c r="X9084" s="94"/>
      <c r="Y9084" s="94"/>
    </row>
    <row r="9085" spans="1:25" ht="15" customHeight="1" x14ac:dyDescent="0.25">
      <c r="A9085" s="64" t="s">
        <v>3220</v>
      </c>
      <c r="B9085" s="64" t="s">
        <v>3</v>
      </c>
      <c r="C9085" s="64" t="s">
        <v>13</v>
      </c>
      <c r="D9085" s="64" t="s">
        <v>3222</v>
      </c>
      <c r="E9085" s="20" t="s">
        <v>33</v>
      </c>
      <c r="F9085" s="64"/>
      <c r="G9085" s="53" t="s">
        <v>3223</v>
      </c>
      <c r="H9085" s="53" t="s">
        <v>32</v>
      </c>
      <c r="I9085" s="26">
        <v>836921</v>
      </c>
      <c r="J9085" s="26">
        <v>836921</v>
      </c>
      <c r="K9085" s="26">
        <v>435000</v>
      </c>
      <c r="L9085" s="26">
        <f t="shared" si="8419"/>
        <v>210000</v>
      </c>
      <c r="M9085" s="26">
        <v>70000</v>
      </c>
      <c r="N9085" s="26">
        <v>70000</v>
      </c>
      <c r="O9085" s="26">
        <v>70000</v>
      </c>
      <c r="P9085" s="26">
        <f t="shared" si="8422"/>
        <v>645000</v>
      </c>
      <c r="Q9085" s="26">
        <f t="shared" si="8423"/>
        <v>77.068205959702283</v>
      </c>
      <c r="R9085" s="90"/>
      <c r="S9085" s="90"/>
      <c r="T9085" s="90"/>
      <c r="U9085" s="90"/>
      <c r="V9085" s="90"/>
      <c r="W9085" s="90"/>
      <c r="X9085" s="90"/>
      <c r="Y9085" s="90"/>
    </row>
    <row r="9086" spans="1:25" ht="15" customHeight="1" x14ac:dyDescent="0.25">
      <c r="A9086" s="63" t="s">
        <v>3220</v>
      </c>
      <c r="B9086" s="63" t="s">
        <v>3</v>
      </c>
      <c r="C9086" s="63" t="s">
        <v>13</v>
      </c>
      <c r="D9086" s="63" t="s">
        <v>3222</v>
      </c>
      <c r="E9086" s="65" t="s">
        <v>34</v>
      </c>
      <c r="F9086" s="65" t="s">
        <v>1</v>
      </c>
      <c r="G9086" s="65" t="s">
        <v>1</v>
      </c>
      <c r="H9086" s="65" t="s">
        <v>35</v>
      </c>
      <c r="I9086" s="31">
        <f t="shared" ref="I9086:K9086" si="8466">SUM(I9087,I9090,I9091,I9092,I9095,I9096,I9097,I9098,I9099)</f>
        <v>1249363</v>
      </c>
      <c r="J9086" s="31">
        <f t="shared" si="8466"/>
        <v>554250</v>
      </c>
      <c r="K9086" s="31">
        <f t="shared" si="8466"/>
        <v>553700</v>
      </c>
      <c r="L9086" s="31">
        <f t="shared" si="8419"/>
        <v>185959</v>
      </c>
      <c r="M9086" s="31">
        <f t="shared" ref="M9086" si="8467">SUM(M9087,M9090,M9091,M9092,M9095,M9096,M9097,M9098,M9099)</f>
        <v>75500</v>
      </c>
      <c r="N9086" s="31">
        <f t="shared" ref="N9086:O9086" si="8468">SUM(N9087,N9090,N9091,N9092,N9095,N9096,N9097,N9098,N9099)</f>
        <v>55000</v>
      </c>
      <c r="O9086" s="31">
        <f t="shared" si="8468"/>
        <v>55459</v>
      </c>
      <c r="P9086" s="31">
        <f t="shared" si="8422"/>
        <v>739659</v>
      </c>
      <c r="Q9086" s="31">
        <f t="shared" ref="Q9086:Q9087" si="8469">IF(I9086=0,"-",P9086/I9086*100)</f>
        <v>59.202889792638324</v>
      </c>
      <c r="R9086" s="94"/>
      <c r="S9086" s="94"/>
      <c r="T9086" s="94"/>
      <c r="U9086" s="94"/>
      <c r="V9086" s="94"/>
      <c r="W9086" s="94"/>
      <c r="X9086" s="94"/>
      <c r="Y9086" s="94"/>
    </row>
    <row r="9087" spans="1:25" ht="15" customHeight="1" x14ac:dyDescent="0.25">
      <c r="A9087" s="63" t="s">
        <v>3220</v>
      </c>
      <c r="B9087" s="63" t="s">
        <v>3</v>
      </c>
      <c r="C9087" s="63" t="s">
        <v>13</v>
      </c>
      <c r="D9087" s="63" t="s">
        <v>3222</v>
      </c>
      <c r="E9087" s="63" t="s">
        <v>36</v>
      </c>
      <c r="F9087" s="64" t="s">
        <v>1</v>
      </c>
      <c r="G9087" s="53" t="s">
        <v>1</v>
      </c>
      <c r="H9087" s="65" t="s">
        <v>37</v>
      </c>
      <c r="I9087" s="31">
        <f t="shared" ref="I9087:K9087" si="8470">SUM(I9088:I9089)</f>
        <v>56600</v>
      </c>
      <c r="J9087" s="31">
        <f t="shared" si="8470"/>
        <v>6600</v>
      </c>
      <c r="K9087" s="31">
        <f t="shared" si="8470"/>
        <v>15600</v>
      </c>
      <c r="L9087" s="31">
        <f t="shared" si="8419"/>
        <v>4000</v>
      </c>
      <c r="M9087" s="31">
        <f t="shared" ref="M9087" si="8471">SUM(M9088:M9089)</f>
        <v>1500</v>
      </c>
      <c r="N9087" s="31">
        <f t="shared" ref="N9087:O9087" si="8472">SUM(N9088:N9089)</f>
        <v>1000</v>
      </c>
      <c r="O9087" s="31">
        <f t="shared" si="8472"/>
        <v>1500</v>
      </c>
      <c r="P9087" s="31">
        <f t="shared" si="8422"/>
        <v>19600</v>
      </c>
      <c r="Q9087" s="31">
        <f t="shared" si="8469"/>
        <v>34.628975265017672</v>
      </c>
      <c r="R9087" s="94"/>
      <c r="S9087" s="94"/>
      <c r="T9087" s="94"/>
      <c r="U9087" s="94"/>
      <c r="V9087" s="94"/>
      <c r="W9087" s="94"/>
      <c r="X9087" s="94"/>
      <c r="Y9087" s="94"/>
    </row>
    <row r="9088" spans="1:25" ht="15" customHeight="1" x14ac:dyDescent="0.25">
      <c r="A9088" s="64" t="s">
        <v>3220</v>
      </c>
      <c r="B9088" s="64" t="s">
        <v>3</v>
      </c>
      <c r="C9088" s="64" t="s">
        <v>13</v>
      </c>
      <c r="D9088" s="64" t="s">
        <v>3222</v>
      </c>
      <c r="E9088" s="20" t="s">
        <v>38</v>
      </c>
      <c r="F9088" s="64"/>
      <c r="G9088" s="53" t="s">
        <v>3223</v>
      </c>
      <c r="H9088" s="53" t="s">
        <v>37</v>
      </c>
      <c r="I9088" s="26">
        <v>6600</v>
      </c>
      <c r="J9088" s="26">
        <v>6600</v>
      </c>
      <c r="K9088" s="26">
        <v>3300</v>
      </c>
      <c r="L9088" s="26">
        <f t="shared" si="8419"/>
        <v>1000</v>
      </c>
      <c r="M9088" s="26">
        <v>500</v>
      </c>
      <c r="N9088" s="26">
        <v>0</v>
      </c>
      <c r="O9088" s="26">
        <v>500</v>
      </c>
      <c r="P9088" s="26">
        <f t="shared" si="8422"/>
        <v>4300</v>
      </c>
      <c r="Q9088" s="26">
        <f t="shared" si="8423"/>
        <v>65.151515151515156</v>
      </c>
      <c r="R9088" s="90"/>
      <c r="S9088" s="90"/>
      <c r="T9088" s="90"/>
      <c r="U9088" s="90"/>
      <c r="V9088" s="90"/>
      <c r="W9088" s="90"/>
      <c r="X9088" s="90"/>
      <c r="Y9088" s="90"/>
    </row>
    <row r="9089" spans="1:27" s="15" customFormat="1" ht="15" customHeight="1" x14ac:dyDescent="0.25">
      <c r="A9089" s="79" t="s">
        <v>3220</v>
      </c>
      <c r="B9089" s="79" t="s">
        <v>3</v>
      </c>
      <c r="C9089" s="79" t="s">
        <v>13</v>
      </c>
      <c r="D9089" s="79" t="s">
        <v>3222</v>
      </c>
      <c r="E9089" s="80" t="s">
        <v>38</v>
      </c>
      <c r="F9089" s="79" t="s">
        <v>3229</v>
      </c>
      <c r="G9089" s="81" t="s">
        <v>3223</v>
      </c>
      <c r="H9089" s="81" t="s">
        <v>3731</v>
      </c>
      <c r="I9089" s="36">
        <v>50000</v>
      </c>
      <c r="J9089" s="36">
        <v>0</v>
      </c>
      <c r="K9089" s="36">
        <v>12300</v>
      </c>
      <c r="L9089" s="36">
        <f t="shared" si="8419"/>
        <v>3000</v>
      </c>
      <c r="M9089" s="36">
        <v>1000</v>
      </c>
      <c r="N9089" s="36">
        <v>1000</v>
      </c>
      <c r="O9089" s="36">
        <v>1000</v>
      </c>
      <c r="P9089" s="36">
        <f t="shared" si="8422"/>
        <v>15300</v>
      </c>
      <c r="Q9089" s="36">
        <f t="shared" ref="Q9089" si="8473">IF(I9089=0,"-",P9089/I9089*100)</f>
        <v>30.599999999999998</v>
      </c>
      <c r="R9089" s="96"/>
      <c r="S9089" s="96"/>
      <c r="T9089" s="96"/>
      <c r="U9089" s="96"/>
      <c r="V9089" s="96"/>
      <c r="W9089" s="96"/>
      <c r="X9089" s="96"/>
      <c r="Y9089" s="96"/>
    </row>
    <row r="9090" spans="1:27" ht="15" customHeight="1" x14ac:dyDescent="0.25">
      <c r="A9090" s="64" t="s">
        <v>3220</v>
      </c>
      <c r="B9090" s="64" t="s">
        <v>3</v>
      </c>
      <c r="C9090" s="64" t="s">
        <v>13</v>
      </c>
      <c r="D9090" s="64" t="s">
        <v>3222</v>
      </c>
      <c r="E9090" s="20" t="s">
        <v>298</v>
      </c>
      <c r="F9090" s="64"/>
      <c r="G9090" s="53" t="s">
        <v>3223</v>
      </c>
      <c r="H9090" s="53" t="s">
        <v>297</v>
      </c>
      <c r="I9090" s="26">
        <v>120000</v>
      </c>
      <c r="J9090" s="26">
        <v>120000</v>
      </c>
      <c r="K9090" s="26">
        <v>80000</v>
      </c>
      <c r="L9090" s="26">
        <f t="shared" si="8419"/>
        <v>15000</v>
      </c>
      <c r="M9090" s="26">
        <v>5000</v>
      </c>
      <c r="N9090" s="26">
        <v>5000</v>
      </c>
      <c r="O9090" s="26">
        <v>5000</v>
      </c>
      <c r="P9090" s="26">
        <f t="shared" si="8422"/>
        <v>95000</v>
      </c>
      <c r="Q9090" s="26">
        <f t="shared" si="8423"/>
        <v>79.166666666666657</v>
      </c>
      <c r="R9090" s="90"/>
      <c r="S9090" s="90"/>
      <c r="T9090" s="90"/>
      <c r="U9090" s="90"/>
      <c r="V9090" s="90"/>
      <c r="W9090" s="90"/>
      <c r="X9090" s="90"/>
      <c r="Y9090" s="90"/>
    </row>
    <row r="9091" spans="1:27" ht="15" customHeight="1" x14ac:dyDescent="0.25">
      <c r="A9091" s="64" t="s">
        <v>3220</v>
      </c>
      <c r="B9091" s="64" t="s">
        <v>3</v>
      </c>
      <c r="C9091" s="64" t="s">
        <v>13</v>
      </c>
      <c r="D9091" s="64" t="s">
        <v>3222</v>
      </c>
      <c r="E9091" s="20" t="s">
        <v>301</v>
      </c>
      <c r="F9091" s="64"/>
      <c r="G9091" s="53" t="s">
        <v>3223</v>
      </c>
      <c r="H9091" s="53" t="s">
        <v>300</v>
      </c>
      <c r="I9091" s="26">
        <v>33000</v>
      </c>
      <c r="J9091" s="26">
        <v>33000</v>
      </c>
      <c r="K9091" s="26">
        <v>18000</v>
      </c>
      <c r="L9091" s="26">
        <f t="shared" si="8419"/>
        <v>9000</v>
      </c>
      <c r="M9091" s="26">
        <v>3000</v>
      </c>
      <c r="N9091" s="26">
        <v>3000</v>
      </c>
      <c r="O9091" s="26">
        <v>3000</v>
      </c>
      <c r="P9091" s="26">
        <f t="shared" si="8422"/>
        <v>27000</v>
      </c>
      <c r="Q9091" s="26">
        <f t="shared" si="8423"/>
        <v>81.818181818181827</v>
      </c>
      <c r="R9091" s="90"/>
      <c r="S9091" s="90"/>
      <c r="T9091" s="90"/>
      <c r="U9091" s="90"/>
      <c r="V9091" s="90"/>
      <c r="W9091" s="90"/>
      <c r="X9091" s="90"/>
      <c r="Y9091" s="90"/>
    </row>
    <row r="9092" spans="1:27" ht="15" customHeight="1" x14ac:dyDescent="0.25">
      <c r="A9092" s="63" t="s">
        <v>3220</v>
      </c>
      <c r="B9092" s="63" t="s">
        <v>3</v>
      </c>
      <c r="C9092" s="63" t="s">
        <v>13</v>
      </c>
      <c r="D9092" s="63" t="s">
        <v>3222</v>
      </c>
      <c r="E9092" s="63" t="s">
        <v>216</v>
      </c>
      <c r="F9092" s="64" t="s">
        <v>1</v>
      </c>
      <c r="G9092" s="53" t="s">
        <v>1</v>
      </c>
      <c r="H9092" s="65" t="s">
        <v>217</v>
      </c>
      <c r="I9092" s="31">
        <f t="shared" ref="I9092:K9092" si="8474">SUM(I9093:I9094)</f>
        <v>275000</v>
      </c>
      <c r="J9092" s="31">
        <f t="shared" si="8474"/>
        <v>70000</v>
      </c>
      <c r="K9092" s="31">
        <f t="shared" si="8474"/>
        <v>140000</v>
      </c>
      <c r="L9092" s="31">
        <f t="shared" si="8419"/>
        <v>67400</v>
      </c>
      <c r="M9092" s="31">
        <f t="shared" ref="M9092" si="8475">SUM(M9093:M9094)</f>
        <v>35800</v>
      </c>
      <c r="N9092" s="31">
        <f t="shared" ref="N9092:O9092" si="8476">SUM(N9093:N9094)</f>
        <v>15800</v>
      </c>
      <c r="O9092" s="31">
        <f t="shared" si="8476"/>
        <v>15800</v>
      </c>
      <c r="P9092" s="31">
        <f t="shared" si="8422"/>
        <v>207400</v>
      </c>
      <c r="Q9092" s="31">
        <f t="shared" ref="Q9092" si="8477">IF(I9092=0,"-",P9092/I9092*100)</f>
        <v>75.418181818181822</v>
      </c>
      <c r="R9092" s="94"/>
      <c r="S9092" s="94"/>
      <c r="T9092" s="94"/>
      <c r="U9092" s="94"/>
      <c r="V9092" s="94"/>
      <c r="W9092" s="94"/>
      <c r="X9092" s="94"/>
      <c r="Y9092" s="94"/>
    </row>
    <row r="9093" spans="1:27" ht="15" customHeight="1" x14ac:dyDescent="0.25">
      <c r="A9093" s="64" t="s">
        <v>3220</v>
      </c>
      <c r="B9093" s="64" t="s">
        <v>3</v>
      </c>
      <c r="C9093" s="64" t="s">
        <v>13</v>
      </c>
      <c r="D9093" s="64" t="s">
        <v>3222</v>
      </c>
      <c r="E9093" s="20" t="s">
        <v>218</v>
      </c>
      <c r="F9093" s="64"/>
      <c r="G9093" s="53" t="s">
        <v>3223</v>
      </c>
      <c r="H9093" s="53" t="s">
        <v>217</v>
      </c>
      <c r="I9093" s="26">
        <v>70000</v>
      </c>
      <c r="J9093" s="26">
        <v>70000</v>
      </c>
      <c r="K9093" s="26">
        <v>36000</v>
      </c>
      <c r="L9093" s="26">
        <f t="shared" si="8419"/>
        <v>17400</v>
      </c>
      <c r="M9093" s="26">
        <v>5800</v>
      </c>
      <c r="N9093" s="26">
        <v>5800</v>
      </c>
      <c r="O9093" s="26">
        <v>5800</v>
      </c>
      <c r="P9093" s="26">
        <f t="shared" si="8422"/>
        <v>53400</v>
      </c>
      <c r="Q9093" s="26">
        <f t="shared" si="8423"/>
        <v>76.285714285714292</v>
      </c>
      <c r="R9093" s="90"/>
      <c r="S9093" s="90"/>
      <c r="T9093" s="90"/>
      <c r="U9093" s="90"/>
      <c r="V9093" s="90"/>
      <c r="W9093" s="90"/>
      <c r="X9093" s="90"/>
      <c r="Y9093" s="90"/>
    </row>
    <row r="9094" spans="1:27" s="15" customFormat="1" ht="15" customHeight="1" x14ac:dyDescent="0.25">
      <c r="A9094" s="79" t="s">
        <v>3220</v>
      </c>
      <c r="B9094" s="79" t="s">
        <v>3</v>
      </c>
      <c r="C9094" s="79" t="s">
        <v>13</v>
      </c>
      <c r="D9094" s="79" t="s">
        <v>3222</v>
      </c>
      <c r="E9094" s="80" t="s">
        <v>218</v>
      </c>
      <c r="F9094" s="79" t="s">
        <v>3230</v>
      </c>
      <c r="G9094" s="81" t="s">
        <v>3223</v>
      </c>
      <c r="H9094" s="81" t="s">
        <v>3732</v>
      </c>
      <c r="I9094" s="36">
        <v>205000</v>
      </c>
      <c r="J9094" s="36">
        <v>0</v>
      </c>
      <c r="K9094" s="36">
        <v>104000</v>
      </c>
      <c r="L9094" s="36">
        <f t="shared" si="8419"/>
        <v>50000</v>
      </c>
      <c r="M9094" s="36">
        <v>30000</v>
      </c>
      <c r="N9094" s="36">
        <v>10000</v>
      </c>
      <c r="O9094" s="36">
        <v>10000</v>
      </c>
      <c r="P9094" s="36">
        <f t="shared" si="8422"/>
        <v>154000</v>
      </c>
      <c r="Q9094" s="36">
        <f t="shared" ref="Q9094" si="8478">IF(I9094=0,"-",P9094/I9094*100)</f>
        <v>75.121951219512198</v>
      </c>
      <c r="R9094" s="96"/>
      <c r="S9094" s="96"/>
      <c r="T9094" s="96"/>
      <c r="U9094" s="96"/>
      <c r="V9094" s="96"/>
      <c r="W9094" s="96"/>
      <c r="X9094" s="96"/>
      <c r="Y9094" s="96"/>
    </row>
    <row r="9095" spans="1:27" ht="15" customHeight="1" x14ac:dyDescent="0.25">
      <c r="A9095" s="64" t="s">
        <v>3220</v>
      </c>
      <c r="B9095" s="64" t="s">
        <v>3</v>
      </c>
      <c r="C9095" s="64" t="s">
        <v>13</v>
      </c>
      <c r="D9095" s="64" t="s">
        <v>3222</v>
      </c>
      <c r="E9095" s="20" t="s">
        <v>303</v>
      </c>
      <c r="F9095" s="64"/>
      <c r="G9095" s="53" t="s">
        <v>3223</v>
      </c>
      <c r="H9095" s="53" t="s">
        <v>302</v>
      </c>
      <c r="I9095" s="26">
        <v>60000</v>
      </c>
      <c r="J9095" s="26">
        <v>60000</v>
      </c>
      <c r="K9095" s="26">
        <v>42000</v>
      </c>
      <c r="L9095" s="26">
        <f t="shared" si="8419"/>
        <v>12000</v>
      </c>
      <c r="M9095" s="26">
        <v>4000</v>
      </c>
      <c r="N9095" s="26">
        <v>4000</v>
      </c>
      <c r="O9095" s="26">
        <v>4000</v>
      </c>
      <c r="P9095" s="26">
        <f t="shared" si="8422"/>
        <v>54000</v>
      </c>
      <c r="Q9095" s="26">
        <f t="shared" si="8423"/>
        <v>90</v>
      </c>
      <c r="R9095" s="90"/>
      <c r="S9095" s="90"/>
      <c r="T9095" s="90"/>
      <c r="U9095" s="90"/>
      <c r="V9095" s="90"/>
      <c r="W9095" s="90"/>
      <c r="X9095" s="90"/>
      <c r="Y9095" s="90"/>
    </row>
    <row r="9096" spans="1:27" ht="15" customHeight="1" x14ac:dyDescent="0.25">
      <c r="A9096" s="64" t="s">
        <v>3220</v>
      </c>
      <c r="B9096" s="64" t="s">
        <v>3</v>
      </c>
      <c r="C9096" s="64" t="s">
        <v>13</v>
      </c>
      <c r="D9096" s="64" t="s">
        <v>3222</v>
      </c>
      <c r="E9096" s="20" t="s">
        <v>305</v>
      </c>
      <c r="F9096" s="64"/>
      <c r="G9096" s="53" t="s">
        <v>3223</v>
      </c>
      <c r="H9096" s="53" t="s">
        <v>304</v>
      </c>
      <c r="I9096" s="26">
        <v>31000</v>
      </c>
      <c r="J9096" s="26">
        <v>31000</v>
      </c>
      <c r="K9096" s="26">
        <v>15600</v>
      </c>
      <c r="L9096" s="26">
        <f t="shared" si="8419"/>
        <v>8100</v>
      </c>
      <c r="M9096" s="26">
        <v>2700</v>
      </c>
      <c r="N9096" s="26">
        <v>2700</v>
      </c>
      <c r="O9096" s="26">
        <v>2700</v>
      </c>
      <c r="P9096" s="26">
        <f t="shared" si="8422"/>
        <v>23700</v>
      </c>
      <c r="Q9096" s="26">
        <f t="shared" si="8423"/>
        <v>76.451612903225808</v>
      </c>
      <c r="R9096" s="90"/>
      <c r="S9096" s="90"/>
      <c r="T9096" s="90"/>
      <c r="U9096" s="90"/>
      <c r="V9096" s="90"/>
      <c r="W9096" s="90"/>
      <c r="X9096" s="90"/>
      <c r="Y9096" s="90"/>
    </row>
    <row r="9097" spans="1:27" ht="15" customHeight="1" x14ac:dyDescent="0.25">
      <c r="A9097" s="64" t="s">
        <v>3220</v>
      </c>
      <c r="B9097" s="64" t="s">
        <v>3</v>
      </c>
      <c r="C9097" s="64" t="s">
        <v>13</v>
      </c>
      <c r="D9097" s="64" t="s">
        <v>3222</v>
      </c>
      <c r="E9097" s="20" t="s">
        <v>308</v>
      </c>
      <c r="F9097" s="64"/>
      <c r="G9097" s="53" t="s">
        <v>3223</v>
      </c>
      <c r="H9097" s="53" t="s">
        <v>307</v>
      </c>
      <c r="I9097" s="26">
        <v>83679</v>
      </c>
      <c r="J9097" s="26">
        <v>83679</v>
      </c>
      <c r="K9097" s="26">
        <v>50000</v>
      </c>
      <c r="L9097" s="26">
        <f t="shared" si="8419"/>
        <v>15000</v>
      </c>
      <c r="M9097" s="26">
        <v>5000</v>
      </c>
      <c r="N9097" s="26">
        <v>5000</v>
      </c>
      <c r="O9097" s="26">
        <v>5000</v>
      </c>
      <c r="P9097" s="26">
        <f t="shared" si="8422"/>
        <v>65000</v>
      </c>
      <c r="Q9097" s="26">
        <f t="shared" si="8423"/>
        <v>77.677792516640977</v>
      </c>
      <c r="R9097" s="90"/>
      <c r="S9097" s="90"/>
      <c r="T9097" s="90"/>
      <c r="U9097" s="90"/>
      <c r="V9097" s="90"/>
      <c r="W9097" s="90"/>
      <c r="X9097" s="90"/>
      <c r="Y9097" s="90"/>
    </row>
    <row r="9098" spans="1:27" ht="15" customHeight="1" x14ac:dyDescent="0.25">
      <c r="A9098" s="64" t="s">
        <v>3220</v>
      </c>
      <c r="B9098" s="64" t="s">
        <v>3</v>
      </c>
      <c r="C9098" s="64" t="s">
        <v>13</v>
      </c>
      <c r="D9098" s="64" t="s">
        <v>3222</v>
      </c>
      <c r="E9098" s="20" t="s">
        <v>311</v>
      </c>
      <c r="F9098" s="64"/>
      <c r="G9098" s="53" t="s">
        <v>3223</v>
      </c>
      <c r="H9098" s="53" t="s">
        <v>310</v>
      </c>
      <c r="I9098" s="26">
        <v>20482</v>
      </c>
      <c r="J9098" s="26">
        <v>20482</v>
      </c>
      <c r="K9098" s="26">
        <v>15500</v>
      </c>
      <c r="L9098" s="26">
        <f t="shared" si="8419"/>
        <v>4500</v>
      </c>
      <c r="M9098" s="26">
        <v>1500</v>
      </c>
      <c r="N9098" s="26">
        <v>1500</v>
      </c>
      <c r="O9098" s="26">
        <v>1500</v>
      </c>
      <c r="P9098" s="26">
        <f t="shared" si="8422"/>
        <v>20000</v>
      </c>
      <c r="Q9098" s="26">
        <f t="shared" si="8423"/>
        <v>97.646714188067577</v>
      </c>
      <c r="R9098" s="90"/>
      <c r="S9098" s="90"/>
      <c r="T9098" s="90"/>
      <c r="U9098" s="90"/>
      <c r="V9098" s="90"/>
      <c r="W9098" s="90"/>
      <c r="X9098" s="90"/>
      <c r="Y9098" s="90"/>
    </row>
    <row r="9099" spans="1:27" ht="15" customHeight="1" x14ac:dyDescent="0.25">
      <c r="A9099" s="63" t="s">
        <v>3220</v>
      </c>
      <c r="B9099" s="63" t="s">
        <v>3</v>
      </c>
      <c r="C9099" s="63" t="s">
        <v>13</v>
      </c>
      <c r="D9099" s="63" t="s">
        <v>3222</v>
      </c>
      <c r="E9099" s="63" t="s">
        <v>39</v>
      </c>
      <c r="F9099" s="64" t="s">
        <v>1</v>
      </c>
      <c r="G9099" s="53" t="s">
        <v>1</v>
      </c>
      <c r="H9099" s="65" t="s">
        <v>40</v>
      </c>
      <c r="I9099" s="31">
        <f t="shared" ref="I9099:K9099" si="8479">SUM(I9100:I9103)</f>
        <v>569602</v>
      </c>
      <c r="J9099" s="31">
        <f t="shared" si="8479"/>
        <v>129489</v>
      </c>
      <c r="K9099" s="31">
        <f t="shared" si="8479"/>
        <v>177000</v>
      </c>
      <c r="L9099" s="31">
        <f t="shared" si="8419"/>
        <v>50959</v>
      </c>
      <c r="M9099" s="31">
        <f t="shared" ref="M9099" si="8480">SUM(M9100:M9103)</f>
        <v>17000</v>
      </c>
      <c r="N9099" s="31">
        <f t="shared" ref="N9099:O9099" si="8481">SUM(N9100:N9103)</f>
        <v>17000</v>
      </c>
      <c r="O9099" s="31">
        <f t="shared" si="8481"/>
        <v>16959</v>
      </c>
      <c r="P9099" s="31">
        <f t="shared" si="8422"/>
        <v>227959</v>
      </c>
      <c r="Q9099" s="31">
        <f t="shared" ref="Q9099" si="8482">IF(I9099=0,"-",P9099/I9099*100)</f>
        <v>40.020751331631558</v>
      </c>
      <c r="R9099" s="94"/>
      <c r="S9099" s="94"/>
      <c r="T9099" s="94"/>
      <c r="U9099" s="94"/>
      <c r="V9099" s="94"/>
      <c r="W9099" s="94"/>
      <c r="X9099" s="94"/>
      <c r="Y9099" s="94"/>
    </row>
    <row r="9100" spans="1:27" ht="15" customHeight="1" x14ac:dyDescent="0.25">
      <c r="A9100" s="64" t="s">
        <v>3220</v>
      </c>
      <c r="B9100" s="64" t="s">
        <v>3</v>
      </c>
      <c r="C9100" s="64" t="s">
        <v>13</v>
      </c>
      <c r="D9100" s="64" t="s">
        <v>3222</v>
      </c>
      <c r="E9100" s="20" t="s">
        <v>41</v>
      </c>
      <c r="F9100" s="64"/>
      <c r="G9100" s="53" t="s">
        <v>3223</v>
      </c>
      <c r="H9100" s="53" t="s">
        <v>40</v>
      </c>
      <c r="I9100" s="26">
        <v>101530</v>
      </c>
      <c r="J9100" s="26">
        <v>101530</v>
      </c>
      <c r="K9100" s="26">
        <v>75000</v>
      </c>
      <c r="L9100" s="26">
        <f t="shared" si="8419"/>
        <v>15000</v>
      </c>
      <c r="M9100" s="26">
        <v>5000</v>
      </c>
      <c r="N9100" s="26">
        <v>5000</v>
      </c>
      <c r="O9100" s="26">
        <v>5000</v>
      </c>
      <c r="P9100" s="26">
        <f t="shared" si="8422"/>
        <v>90000</v>
      </c>
      <c r="Q9100" s="26">
        <f t="shared" si="8423"/>
        <v>88.64375061558161</v>
      </c>
      <c r="R9100" s="90"/>
      <c r="S9100" s="90"/>
      <c r="T9100" s="90"/>
      <c r="U9100" s="90"/>
      <c r="V9100" s="90"/>
      <c r="W9100" s="90"/>
      <c r="X9100" s="90"/>
      <c r="Y9100" s="90"/>
    </row>
    <row r="9101" spans="1:27" ht="15" customHeight="1" x14ac:dyDescent="0.25">
      <c r="A9101" s="64" t="s">
        <v>3220</v>
      </c>
      <c r="B9101" s="64" t="s">
        <v>3</v>
      </c>
      <c r="C9101" s="64" t="s">
        <v>13</v>
      </c>
      <c r="D9101" s="64" t="s">
        <v>3222</v>
      </c>
      <c r="E9101" s="20" t="s">
        <v>41</v>
      </c>
      <c r="F9101" s="64" t="s">
        <v>3231</v>
      </c>
      <c r="G9101" s="53" t="s">
        <v>3223</v>
      </c>
      <c r="H9101" s="53" t="s">
        <v>49</v>
      </c>
      <c r="I9101" s="26">
        <v>17959</v>
      </c>
      <c r="J9101" s="26">
        <v>17959</v>
      </c>
      <c r="K9101" s="26">
        <v>12000</v>
      </c>
      <c r="L9101" s="26">
        <f t="shared" si="8419"/>
        <v>5959</v>
      </c>
      <c r="M9101" s="26">
        <v>2000</v>
      </c>
      <c r="N9101" s="26">
        <v>2000</v>
      </c>
      <c r="O9101" s="26">
        <v>1959</v>
      </c>
      <c r="P9101" s="26">
        <f t="shared" si="8422"/>
        <v>17959</v>
      </c>
      <c r="Q9101" s="26">
        <f t="shared" si="8423"/>
        <v>100</v>
      </c>
      <c r="R9101" s="90"/>
      <c r="S9101" s="90"/>
      <c r="T9101" s="90"/>
      <c r="U9101" s="90"/>
      <c r="V9101" s="90"/>
      <c r="W9101" s="90"/>
      <c r="X9101" s="90"/>
      <c r="Y9101" s="90"/>
    </row>
    <row r="9102" spans="1:27" s="15" customFormat="1" ht="15" customHeight="1" x14ac:dyDescent="0.25">
      <c r="A9102" s="79" t="s">
        <v>3220</v>
      </c>
      <c r="B9102" s="79" t="s">
        <v>3</v>
      </c>
      <c r="C9102" s="79" t="s">
        <v>13</v>
      </c>
      <c r="D9102" s="79" t="s">
        <v>3222</v>
      </c>
      <c r="E9102" s="80" t="s">
        <v>41</v>
      </c>
      <c r="F9102" s="79" t="s">
        <v>3232</v>
      </c>
      <c r="G9102" s="81" t="s">
        <v>3223</v>
      </c>
      <c r="H9102" s="81" t="s">
        <v>3733</v>
      </c>
      <c r="I9102" s="36">
        <v>440113</v>
      </c>
      <c r="J9102" s="36">
        <v>0</v>
      </c>
      <c r="K9102" s="36">
        <v>90000</v>
      </c>
      <c r="L9102" s="36">
        <f t="shared" si="8419"/>
        <v>30000</v>
      </c>
      <c r="M9102" s="36">
        <v>10000</v>
      </c>
      <c r="N9102" s="36">
        <v>10000</v>
      </c>
      <c r="O9102" s="36">
        <v>10000</v>
      </c>
      <c r="P9102" s="36">
        <f t="shared" si="8422"/>
        <v>120000</v>
      </c>
      <c r="Q9102" s="36">
        <f t="shared" ref="Q9102" si="8483">IF(I9102=0,"-",P9102/I9102*100)</f>
        <v>27.265724938822526</v>
      </c>
      <c r="R9102" s="96"/>
      <c r="S9102" s="96"/>
      <c r="T9102" s="96"/>
      <c r="U9102" s="96"/>
      <c r="V9102" s="96"/>
      <c r="W9102" s="96"/>
      <c r="X9102" s="96"/>
      <c r="Y9102" s="96"/>
    </row>
    <row r="9103" spans="1:27" ht="22.5" customHeight="1" thickBot="1" x14ac:dyDescent="0.3">
      <c r="A9103" s="64" t="s">
        <v>3220</v>
      </c>
      <c r="B9103" s="64" t="s">
        <v>3</v>
      </c>
      <c r="C9103" s="64" t="s">
        <v>13</v>
      </c>
      <c r="D9103" s="64" t="s">
        <v>3222</v>
      </c>
      <c r="E9103" s="20" t="s">
        <v>41</v>
      </c>
      <c r="F9103" s="64" t="s">
        <v>3233</v>
      </c>
      <c r="G9103" s="53" t="s">
        <v>3223</v>
      </c>
      <c r="H9103" s="53" t="s">
        <v>55</v>
      </c>
      <c r="I9103" s="26">
        <v>10000</v>
      </c>
      <c r="J9103" s="26">
        <v>10000</v>
      </c>
      <c r="K9103" s="26">
        <v>0</v>
      </c>
      <c r="L9103" s="26">
        <f t="shared" si="8419"/>
        <v>0</v>
      </c>
      <c r="M9103" s="26"/>
      <c r="N9103" s="26"/>
      <c r="O9103" s="26"/>
      <c r="P9103" s="26">
        <f t="shared" si="8422"/>
        <v>0</v>
      </c>
      <c r="Q9103" s="26">
        <f t="shared" si="8423"/>
        <v>0</v>
      </c>
      <c r="R9103" s="90"/>
      <c r="S9103" s="90"/>
      <c r="T9103" s="90"/>
      <c r="U9103" s="90"/>
      <c r="V9103" s="90"/>
      <c r="W9103" s="90"/>
      <c r="X9103" s="90"/>
      <c r="Y9103" s="90"/>
    </row>
    <row r="9104" spans="1:27" s="2" customFormat="1" ht="45.75" customHeight="1" thickBot="1" x14ac:dyDescent="0.3">
      <c r="A9104" s="28" t="s">
        <v>4</v>
      </c>
      <c r="B9104" s="28" t="s">
        <v>5</v>
      </c>
      <c r="C9104" s="28" t="s">
        <v>6</v>
      </c>
      <c r="D9104" s="57" t="s">
        <v>1</v>
      </c>
      <c r="E9104" s="28" t="s">
        <v>7</v>
      </c>
      <c r="F9104" s="28" t="s">
        <v>8</v>
      </c>
      <c r="G9104" s="28" t="s">
        <v>9</v>
      </c>
      <c r="H9104" s="28" t="s">
        <v>10</v>
      </c>
      <c r="I9104" s="109" t="s">
        <v>3984</v>
      </c>
      <c r="J9104" s="109" t="s">
        <v>11</v>
      </c>
      <c r="K9104" s="109" t="s">
        <v>3989</v>
      </c>
      <c r="L9104" s="109" t="s">
        <v>3985</v>
      </c>
      <c r="M9104" s="109" t="s">
        <v>4027</v>
      </c>
      <c r="N9104" s="109" t="s">
        <v>3988</v>
      </c>
      <c r="O9104" s="109" t="s">
        <v>3986</v>
      </c>
      <c r="P9104" s="109" t="s">
        <v>3987</v>
      </c>
      <c r="Q9104" s="109" t="s">
        <v>3695</v>
      </c>
      <c r="R9104" s="91"/>
      <c r="S9104" s="91"/>
      <c r="T9104" s="91"/>
      <c r="U9104" s="91"/>
      <c r="V9104" s="91"/>
      <c r="W9104" s="91"/>
      <c r="X9104" s="91"/>
      <c r="Y9104" s="91"/>
      <c r="AA9104" s="4"/>
    </row>
    <row r="9105" spans="1:27" s="2" customFormat="1" ht="15" customHeight="1" x14ac:dyDescent="0.25">
      <c r="A9105" s="58" t="s">
        <v>1</v>
      </c>
      <c r="B9105" s="58" t="s">
        <v>1</v>
      </c>
      <c r="C9105" s="58" t="s">
        <v>1</v>
      </c>
      <c r="D9105" s="59" t="s">
        <v>1</v>
      </c>
      <c r="E9105" s="59" t="s">
        <v>1</v>
      </c>
      <c r="F9105" s="60" t="s">
        <v>1</v>
      </c>
      <c r="G9105" s="61" t="s">
        <v>1</v>
      </c>
      <c r="H9105" s="62" t="s">
        <v>1</v>
      </c>
      <c r="I9105" s="29">
        <v>1</v>
      </c>
      <c r="J9105" s="29">
        <v>2</v>
      </c>
      <c r="K9105" s="29">
        <v>3</v>
      </c>
      <c r="L9105" s="29" t="s">
        <v>3478</v>
      </c>
      <c r="M9105" s="29">
        <v>5</v>
      </c>
      <c r="N9105" s="29">
        <v>6</v>
      </c>
      <c r="O9105" s="29">
        <v>7</v>
      </c>
      <c r="P9105" s="29" t="s">
        <v>3696</v>
      </c>
      <c r="Q9105" s="29">
        <v>9</v>
      </c>
      <c r="R9105" s="92"/>
      <c r="S9105" s="92"/>
      <c r="T9105" s="92"/>
      <c r="U9105" s="92"/>
      <c r="V9105" s="92"/>
      <c r="W9105" s="92"/>
      <c r="X9105" s="92"/>
      <c r="Y9105" s="92"/>
      <c r="AA9105" s="4"/>
    </row>
    <row r="9106" spans="1:27" s="2" customFormat="1" ht="15" customHeight="1" x14ac:dyDescent="0.25">
      <c r="A9106" s="63" t="s">
        <v>3220</v>
      </c>
      <c r="B9106" s="63" t="s">
        <v>3</v>
      </c>
      <c r="C9106" s="64" t="s">
        <v>13</v>
      </c>
      <c r="D9106" s="64" t="s">
        <v>3222</v>
      </c>
      <c r="E9106" s="65" t="s">
        <v>1</v>
      </c>
      <c r="F9106" s="65" t="s">
        <v>1</v>
      </c>
      <c r="G9106" s="65" t="s">
        <v>1</v>
      </c>
      <c r="H9106" s="65" t="s">
        <v>3221</v>
      </c>
      <c r="I9106" s="26">
        <v>0</v>
      </c>
      <c r="J9106" s="26" t="s">
        <v>1</v>
      </c>
      <c r="K9106" s="26">
        <v>0</v>
      </c>
      <c r="L9106" s="26"/>
      <c r="M9106" s="26"/>
      <c r="N9106" s="26"/>
      <c r="O9106" s="26"/>
      <c r="P9106" s="26"/>
      <c r="Q9106" s="26"/>
      <c r="R9106" s="90"/>
      <c r="S9106" s="90"/>
      <c r="T9106" s="90"/>
      <c r="U9106" s="90"/>
      <c r="V9106" s="90"/>
      <c r="W9106" s="90"/>
      <c r="X9106" s="90"/>
      <c r="Y9106" s="90"/>
      <c r="AA9106" s="4"/>
    </row>
    <row r="9107" spans="1:27" ht="15" customHeight="1" x14ac:dyDescent="0.25">
      <c r="A9107" s="63" t="s">
        <v>1</v>
      </c>
      <c r="B9107" s="63" t="s">
        <v>1</v>
      </c>
      <c r="C9107" s="63" t="s">
        <v>1</v>
      </c>
      <c r="D9107" s="65" t="s">
        <v>1</v>
      </c>
      <c r="E9107" s="65" t="s">
        <v>1</v>
      </c>
      <c r="F9107" s="65" t="s">
        <v>1</v>
      </c>
      <c r="G9107" s="65" t="s">
        <v>1</v>
      </c>
      <c r="H9107" s="66" t="s">
        <v>56</v>
      </c>
      <c r="I9107" s="30">
        <f t="shared" ref="I9107:K9107" si="8484">SUM(I9108)</f>
        <v>664487</v>
      </c>
      <c r="J9107" s="30">
        <f t="shared" si="8484"/>
        <v>4498</v>
      </c>
      <c r="K9107" s="30">
        <f t="shared" si="8484"/>
        <v>305000</v>
      </c>
      <c r="L9107" s="30">
        <f t="shared" ref="L9107:L9167" si="8485">SUM(M9107:O9107)</f>
        <v>60000</v>
      </c>
      <c r="M9107" s="30">
        <f t="shared" ref="M9107" si="8486">SUM(M9108)</f>
        <v>20000</v>
      </c>
      <c r="N9107" s="30">
        <f t="shared" ref="N9107:O9107" si="8487">SUM(N9108)</f>
        <v>20000</v>
      </c>
      <c r="O9107" s="30">
        <f t="shared" si="8487"/>
        <v>20000</v>
      </c>
      <c r="P9107" s="30">
        <f t="shared" ref="P9107:P9167" si="8488">K9107+L9107</f>
        <v>365000</v>
      </c>
      <c r="Q9107" s="30">
        <f t="shared" ref="Q9107:Q9108" si="8489">IF(I9107=0,"-",P9107/I9107*100)</f>
        <v>54.929592302031494</v>
      </c>
      <c r="R9107" s="93"/>
      <c r="S9107" s="93"/>
      <c r="T9107" s="93"/>
      <c r="U9107" s="93"/>
      <c r="V9107" s="93"/>
      <c r="W9107" s="93"/>
      <c r="X9107" s="93"/>
      <c r="Y9107" s="93"/>
    </row>
    <row r="9108" spans="1:27" ht="15" customHeight="1" x14ac:dyDescent="0.25">
      <c r="A9108" s="63" t="s">
        <v>3220</v>
      </c>
      <c r="B9108" s="63" t="s">
        <v>3</v>
      </c>
      <c r="C9108" s="63" t="s">
        <v>13</v>
      </c>
      <c r="D9108" s="63" t="s">
        <v>3222</v>
      </c>
      <c r="E9108" s="65" t="s">
        <v>57</v>
      </c>
      <c r="F9108" s="65" t="s">
        <v>1</v>
      </c>
      <c r="G9108" s="65" t="s">
        <v>1</v>
      </c>
      <c r="H9108" s="65" t="s">
        <v>58</v>
      </c>
      <c r="I9108" s="31">
        <f t="shared" ref="I9108:K9108" si="8490">SUM(I9109,I9110,I9113)</f>
        <v>664487</v>
      </c>
      <c r="J9108" s="31">
        <f t="shared" si="8490"/>
        <v>4498</v>
      </c>
      <c r="K9108" s="31">
        <f t="shared" si="8490"/>
        <v>305000</v>
      </c>
      <c r="L9108" s="31">
        <f t="shared" si="8485"/>
        <v>60000</v>
      </c>
      <c r="M9108" s="31">
        <f t="shared" ref="M9108" si="8491">SUM(M9109,M9110,M9113)</f>
        <v>20000</v>
      </c>
      <c r="N9108" s="31">
        <f t="shared" ref="N9108:O9108" si="8492">SUM(N9109,N9110,N9113)</f>
        <v>20000</v>
      </c>
      <c r="O9108" s="31">
        <f t="shared" si="8492"/>
        <v>20000</v>
      </c>
      <c r="P9108" s="31">
        <f t="shared" si="8488"/>
        <v>365000</v>
      </c>
      <c r="Q9108" s="31">
        <f t="shared" si="8489"/>
        <v>54.929592302031494</v>
      </c>
      <c r="R9108" s="94"/>
      <c r="S9108" s="94"/>
      <c r="T9108" s="94"/>
      <c r="U9108" s="94"/>
      <c r="V9108" s="94"/>
      <c r="W9108" s="94"/>
      <c r="X9108" s="94"/>
      <c r="Y9108" s="94"/>
    </row>
    <row r="9109" spans="1:27" s="15" customFormat="1" ht="15" customHeight="1" x14ac:dyDescent="0.25">
      <c r="A9109" s="79" t="s">
        <v>3220</v>
      </c>
      <c r="B9109" s="79" t="s">
        <v>3</v>
      </c>
      <c r="C9109" s="79" t="s">
        <v>13</v>
      </c>
      <c r="D9109" s="79" t="s">
        <v>3222</v>
      </c>
      <c r="E9109" s="80" t="s">
        <v>106</v>
      </c>
      <c r="F9109" s="79"/>
      <c r="G9109" s="81" t="s">
        <v>3223</v>
      </c>
      <c r="H9109" s="81" t="s">
        <v>105</v>
      </c>
      <c r="I9109" s="36">
        <v>174989</v>
      </c>
      <c r="J9109" s="36">
        <v>0</v>
      </c>
      <c r="K9109" s="36">
        <v>15000</v>
      </c>
      <c r="L9109" s="36">
        <f t="shared" si="8485"/>
        <v>0</v>
      </c>
      <c r="M9109" s="36">
        <v>0</v>
      </c>
      <c r="N9109" s="36">
        <v>0</v>
      </c>
      <c r="O9109" s="36">
        <v>0</v>
      </c>
      <c r="P9109" s="36">
        <f t="shared" si="8488"/>
        <v>15000</v>
      </c>
      <c r="Q9109" s="36">
        <f t="shared" ref="Q9109:Q9112" si="8493">IF(I9109=0,"-",P9109/I9109*100)</f>
        <v>8.5719673808067949</v>
      </c>
      <c r="R9109" s="96"/>
      <c r="S9109" s="96"/>
      <c r="T9109" s="96"/>
      <c r="U9109" s="96"/>
      <c r="V9109" s="96"/>
      <c r="W9109" s="96"/>
      <c r="X9109" s="96"/>
      <c r="Y9109" s="96"/>
    </row>
    <row r="9110" spans="1:27" ht="15" customHeight="1" x14ac:dyDescent="0.25">
      <c r="A9110" s="63" t="s">
        <v>3220</v>
      </c>
      <c r="B9110" s="63" t="s">
        <v>3</v>
      </c>
      <c r="C9110" s="63" t="s">
        <v>13</v>
      </c>
      <c r="D9110" s="63" t="s">
        <v>3222</v>
      </c>
      <c r="E9110" s="63" t="s">
        <v>59</v>
      </c>
      <c r="F9110" s="64" t="s">
        <v>1</v>
      </c>
      <c r="G9110" s="53" t="s">
        <v>1</v>
      </c>
      <c r="H9110" s="65" t="s">
        <v>60</v>
      </c>
      <c r="I9110" s="31">
        <f t="shared" ref="I9110:K9110" si="8494">SUM(I9111:I9112)</f>
        <v>485000</v>
      </c>
      <c r="J9110" s="31">
        <f t="shared" si="8494"/>
        <v>0</v>
      </c>
      <c r="K9110" s="31">
        <f t="shared" si="8494"/>
        <v>290000</v>
      </c>
      <c r="L9110" s="31">
        <f t="shared" si="8485"/>
        <v>60000</v>
      </c>
      <c r="M9110" s="31">
        <f t="shared" ref="M9110" si="8495">SUM(M9111:M9112)</f>
        <v>20000</v>
      </c>
      <c r="N9110" s="31">
        <f t="shared" ref="N9110:O9110" si="8496">SUM(N9111:N9112)</f>
        <v>20000</v>
      </c>
      <c r="O9110" s="31">
        <f t="shared" si="8496"/>
        <v>20000</v>
      </c>
      <c r="P9110" s="31">
        <f t="shared" si="8488"/>
        <v>350000</v>
      </c>
      <c r="Q9110" s="31" t="str">
        <f t="shared" ref="Q9110:Q9167" si="8497">IF(J9110=0,"-",P9110/J9110*100)</f>
        <v>-</v>
      </c>
      <c r="R9110" s="94"/>
      <c r="S9110" s="94"/>
      <c r="T9110" s="94"/>
      <c r="U9110" s="94"/>
      <c r="V9110" s="94"/>
      <c r="W9110" s="94"/>
      <c r="X9110" s="94"/>
      <c r="Y9110" s="94"/>
    </row>
    <row r="9111" spans="1:27" s="15" customFormat="1" ht="15" customHeight="1" x14ac:dyDescent="0.25">
      <c r="A9111" s="79" t="s">
        <v>3220</v>
      </c>
      <c r="B9111" s="79" t="s">
        <v>3</v>
      </c>
      <c r="C9111" s="79" t="s">
        <v>13</v>
      </c>
      <c r="D9111" s="79" t="s">
        <v>3222</v>
      </c>
      <c r="E9111" s="80" t="s">
        <v>61</v>
      </c>
      <c r="F9111" s="79" t="s">
        <v>3234</v>
      </c>
      <c r="G9111" s="81" t="s">
        <v>3223</v>
      </c>
      <c r="H9111" s="81" t="s">
        <v>3734</v>
      </c>
      <c r="I9111" s="36">
        <v>350000</v>
      </c>
      <c r="J9111" s="36">
        <v>0</v>
      </c>
      <c r="K9111" s="36">
        <v>215000</v>
      </c>
      <c r="L9111" s="36">
        <f t="shared" si="8485"/>
        <v>60000</v>
      </c>
      <c r="M9111" s="36">
        <v>20000</v>
      </c>
      <c r="N9111" s="36">
        <v>20000</v>
      </c>
      <c r="O9111" s="36">
        <v>20000</v>
      </c>
      <c r="P9111" s="36">
        <f t="shared" si="8488"/>
        <v>275000</v>
      </c>
      <c r="Q9111" s="36">
        <f t="shared" si="8493"/>
        <v>78.571428571428569</v>
      </c>
      <c r="R9111" s="96"/>
      <c r="S9111" s="96"/>
      <c r="T9111" s="96"/>
      <c r="U9111" s="96"/>
      <c r="V9111" s="96"/>
      <c r="W9111" s="96"/>
      <c r="X9111" s="96"/>
      <c r="Y9111" s="96"/>
    </row>
    <row r="9112" spans="1:27" s="15" customFormat="1" ht="15" customHeight="1" x14ac:dyDescent="0.25">
      <c r="A9112" s="79" t="s">
        <v>3220</v>
      </c>
      <c r="B9112" s="79" t="s">
        <v>3</v>
      </c>
      <c r="C9112" s="79" t="s">
        <v>13</v>
      </c>
      <c r="D9112" s="79" t="s">
        <v>3222</v>
      </c>
      <c r="E9112" s="80" t="s">
        <v>61</v>
      </c>
      <c r="F9112" s="79" t="s">
        <v>3235</v>
      </c>
      <c r="G9112" s="81" t="s">
        <v>3223</v>
      </c>
      <c r="H9112" s="81" t="s">
        <v>3813</v>
      </c>
      <c r="I9112" s="36">
        <v>135000</v>
      </c>
      <c r="J9112" s="36">
        <v>0</v>
      </c>
      <c r="K9112" s="36">
        <v>75000</v>
      </c>
      <c r="L9112" s="36">
        <f t="shared" si="8485"/>
        <v>0</v>
      </c>
      <c r="M9112" s="36">
        <v>0</v>
      </c>
      <c r="N9112" s="36">
        <v>0</v>
      </c>
      <c r="O9112" s="36">
        <v>0</v>
      </c>
      <c r="P9112" s="36">
        <f t="shared" si="8488"/>
        <v>75000</v>
      </c>
      <c r="Q9112" s="36">
        <f t="shared" si="8493"/>
        <v>55.555555555555557</v>
      </c>
      <c r="R9112" s="96"/>
      <c r="S9112" s="96"/>
      <c r="T9112" s="96"/>
      <c r="U9112" s="96"/>
      <c r="V9112" s="96"/>
      <c r="W9112" s="96"/>
      <c r="X9112" s="96"/>
      <c r="Y9112" s="96"/>
    </row>
    <row r="9113" spans="1:27" ht="15" customHeight="1" x14ac:dyDescent="0.25">
      <c r="A9113" s="63" t="s">
        <v>3220</v>
      </c>
      <c r="B9113" s="63" t="s">
        <v>3</v>
      </c>
      <c r="C9113" s="63" t="s">
        <v>13</v>
      </c>
      <c r="D9113" s="63" t="s">
        <v>3222</v>
      </c>
      <c r="E9113" s="63" t="s">
        <v>66</v>
      </c>
      <c r="F9113" s="64" t="s">
        <v>1</v>
      </c>
      <c r="G9113" s="53" t="s">
        <v>1</v>
      </c>
      <c r="H9113" s="65" t="s">
        <v>67</v>
      </c>
      <c r="I9113" s="31">
        <f t="shared" ref="I9113:K9113" si="8498">SUM(I9114:I9115)</f>
        <v>4498</v>
      </c>
      <c r="J9113" s="31">
        <f t="shared" si="8498"/>
        <v>4498</v>
      </c>
      <c r="K9113" s="31">
        <f t="shared" si="8498"/>
        <v>0</v>
      </c>
      <c r="L9113" s="31">
        <f t="shared" si="8485"/>
        <v>0</v>
      </c>
      <c r="M9113" s="31">
        <f t="shared" ref="M9113" si="8499">SUM(M9114:M9115)</f>
        <v>0</v>
      </c>
      <c r="N9113" s="31">
        <f t="shared" ref="N9113:O9113" si="8500">SUM(N9114:N9115)</f>
        <v>0</v>
      </c>
      <c r="O9113" s="31">
        <f t="shared" si="8500"/>
        <v>0</v>
      </c>
      <c r="P9113" s="31">
        <f t="shared" si="8488"/>
        <v>0</v>
      </c>
      <c r="Q9113" s="31">
        <f t="shared" si="8497"/>
        <v>0</v>
      </c>
      <c r="R9113" s="94"/>
      <c r="S9113" s="94"/>
      <c r="T9113" s="94"/>
      <c r="U9113" s="94"/>
      <c r="V9113" s="94"/>
      <c r="W9113" s="94"/>
      <c r="X9113" s="94"/>
      <c r="Y9113" s="94"/>
    </row>
    <row r="9114" spans="1:27" ht="15" customHeight="1" x14ac:dyDescent="0.25">
      <c r="A9114" s="64" t="s">
        <v>3220</v>
      </c>
      <c r="B9114" s="64" t="s">
        <v>3</v>
      </c>
      <c r="C9114" s="64" t="s">
        <v>13</v>
      </c>
      <c r="D9114" s="64" t="s">
        <v>3222</v>
      </c>
      <c r="E9114" s="20" t="s">
        <v>68</v>
      </c>
      <c r="F9114" s="64" t="s">
        <v>3236</v>
      </c>
      <c r="G9114" s="53" t="s">
        <v>3223</v>
      </c>
      <c r="H9114" s="53" t="s">
        <v>276</v>
      </c>
      <c r="I9114" s="26">
        <v>100</v>
      </c>
      <c r="J9114" s="26">
        <v>100</v>
      </c>
      <c r="K9114" s="26">
        <v>0</v>
      </c>
      <c r="L9114" s="26">
        <f t="shared" si="8485"/>
        <v>0</v>
      </c>
      <c r="M9114" s="26">
        <v>0</v>
      </c>
      <c r="N9114" s="26">
        <v>0</v>
      </c>
      <c r="O9114" s="26">
        <v>0</v>
      </c>
      <c r="P9114" s="26">
        <f t="shared" si="8488"/>
        <v>0</v>
      </c>
      <c r="Q9114" s="26">
        <f t="shared" si="8497"/>
        <v>0</v>
      </c>
      <c r="R9114" s="90"/>
      <c r="S9114" s="90"/>
      <c r="T9114" s="90"/>
      <c r="U9114" s="90"/>
      <c r="V9114" s="90"/>
      <c r="W9114" s="90"/>
      <c r="X9114" s="90"/>
      <c r="Y9114" s="90"/>
    </row>
    <row r="9115" spans="1:27" ht="15" customHeight="1" x14ac:dyDescent="0.25">
      <c r="A9115" s="64" t="s">
        <v>3220</v>
      </c>
      <c r="B9115" s="64" t="s">
        <v>3</v>
      </c>
      <c r="C9115" s="64" t="s">
        <v>13</v>
      </c>
      <c r="D9115" s="64" t="s">
        <v>3222</v>
      </c>
      <c r="E9115" s="20" t="s">
        <v>68</v>
      </c>
      <c r="F9115" s="64" t="s">
        <v>3237</v>
      </c>
      <c r="G9115" s="53" t="s">
        <v>3223</v>
      </c>
      <c r="H9115" s="53" t="s">
        <v>3238</v>
      </c>
      <c r="I9115" s="26">
        <v>4398</v>
      </c>
      <c r="J9115" s="26">
        <v>4398</v>
      </c>
      <c r="K9115" s="26">
        <v>0</v>
      </c>
      <c r="L9115" s="26">
        <f t="shared" si="8485"/>
        <v>0</v>
      </c>
      <c r="M9115" s="26">
        <v>0</v>
      </c>
      <c r="N9115" s="26">
        <v>0</v>
      </c>
      <c r="O9115" s="26">
        <v>0</v>
      </c>
      <c r="P9115" s="26">
        <f t="shared" si="8488"/>
        <v>0</v>
      </c>
      <c r="Q9115" s="26">
        <f t="shared" si="8497"/>
        <v>0</v>
      </c>
      <c r="R9115" s="90"/>
      <c r="S9115" s="90"/>
      <c r="T9115" s="90"/>
      <c r="U9115" s="90"/>
      <c r="V9115" s="90"/>
      <c r="W9115" s="90"/>
      <c r="X9115" s="90"/>
      <c r="Y9115" s="90"/>
    </row>
    <row r="9116" spans="1:27" ht="14.25" customHeight="1" x14ac:dyDescent="0.25">
      <c r="A9116" s="63" t="s">
        <v>1</v>
      </c>
      <c r="B9116" s="63" t="s">
        <v>1</v>
      </c>
      <c r="C9116" s="63" t="s">
        <v>1</v>
      </c>
      <c r="D9116" s="65" t="s">
        <v>1</v>
      </c>
      <c r="E9116" s="65" t="s">
        <v>1</v>
      </c>
      <c r="F9116" s="65" t="s">
        <v>1</v>
      </c>
      <c r="G9116" s="65" t="s">
        <v>1</v>
      </c>
      <c r="H9116" s="66" t="s">
        <v>149</v>
      </c>
      <c r="I9116" s="30">
        <f t="shared" ref="I9116:K9117" si="8501">SUM(I9117)</f>
        <v>3142911</v>
      </c>
      <c r="J9116" s="30">
        <f t="shared" si="8501"/>
        <v>0</v>
      </c>
      <c r="K9116" s="30">
        <f t="shared" si="8501"/>
        <v>500000</v>
      </c>
      <c r="L9116" s="30">
        <f t="shared" si="8485"/>
        <v>165000</v>
      </c>
      <c r="M9116" s="30">
        <f t="shared" ref="M9116:M9117" si="8502">SUM(M9117)</f>
        <v>55000</v>
      </c>
      <c r="N9116" s="30">
        <f t="shared" ref="N9116:O9117" si="8503">SUM(N9117)</f>
        <v>55000</v>
      </c>
      <c r="O9116" s="30">
        <f t="shared" si="8503"/>
        <v>55000</v>
      </c>
      <c r="P9116" s="30">
        <f t="shared" si="8488"/>
        <v>665000</v>
      </c>
      <c r="Q9116" s="30" t="str">
        <f t="shared" si="8497"/>
        <v>-</v>
      </c>
      <c r="R9116" s="93"/>
      <c r="S9116" s="93"/>
      <c r="T9116" s="93"/>
      <c r="U9116" s="93"/>
      <c r="V9116" s="93"/>
      <c r="W9116" s="93"/>
      <c r="X9116" s="93"/>
      <c r="Y9116" s="93"/>
    </row>
    <row r="9117" spans="1:27" ht="15" customHeight="1" x14ac:dyDescent="0.25">
      <c r="A9117" s="63" t="s">
        <v>3220</v>
      </c>
      <c r="B9117" s="63" t="s">
        <v>3</v>
      </c>
      <c r="C9117" s="63" t="s">
        <v>13</v>
      </c>
      <c r="D9117" s="63" t="s">
        <v>3222</v>
      </c>
      <c r="E9117" s="65" t="s">
        <v>150</v>
      </c>
      <c r="F9117" s="65" t="s">
        <v>1</v>
      </c>
      <c r="G9117" s="65" t="s">
        <v>1</v>
      </c>
      <c r="H9117" s="65" t="s">
        <v>151</v>
      </c>
      <c r="I9117" s="31">
        <f t="shared" si="8501"/>
        <v>3142911</v>
      </c>
      <c r="J9117" s="31">
        <f t="shared" si="8501"/>
        <v>0</v>
      </c>
      <c r="K9117" s="31">
        <f t="shared" si="8501"/>
        <v>500000</v>
      </c>
      <c r="L9117" s="31">
        <f t="shared" si="8485"/>
        <v>165000</v>
      </c>
      <c r="M9117" s="31">
        <f t="shared" si="8502"/>
        <v>55000</v>
      </c>
      <c r="N9117" s="31">
        <f t="shared" si="8503"/>
        <v>55000</v>
      </c>
      <c r="O9117" s="31">
        <f t="shared" si="8503"/>
        <v>55000</v>
      </c>
      <c r="P9117" s="31">
        <f t="shared" si="8488"/>
        <v>665000</v>
      </c>
      <c r="Q9117" s="31" t="str">
        <f t="shared" si="8497"/>
        <v>-</v>
      </c>
      <c r="R9117" s="94"/>
      <c r="S9117" s="94"/>
      <c r="T9117" s="94"/>
      <c r="U9117" s="94"/>
      <c r="V9117" s="94"/>
      <c r="W9117" s="94"/>
      <c r="X9117" s="94"/>
      <c r="Y9117" s="94"/>
    </row>
    <row r="9118" spans="1:27" ht="15" customHeight="1" x14ac:dyDescent="0.25">
      <c r="A9118" s="63" t="s">
        <v>3220</v>
      </c>
      <c r="B9118" s="63" t="s">
        <v>3</v>
      </c>
      <c r="C9118" s="63" t="s">
        <v>13</v>
      </c>
      <c r="D9118" s="63" t="s">
        <v>3222</v>
      </c>
      <c r="E9118" s="63" t="s">
        <v>440</v>
      </c>
      <c r="F9118" s="64" t="s">
        <v>1</v>
      </c>
      <c r="G9118" s="53" t="s">
        <v>1</v>
      </c>
      <c r="H9118" s="65" t="s">
        <v>441</v>
      </c>
      <c r="I9118" s="31">
        <f t="shared" ref="I9118:K9118" si="8504">SUM(I9119:I9122)</f>
        <v>3142911</v>
      </c>
      <c r="J9118" s="31">
        <f t="shared" si="8504"/>
        <v>0</v>
      </c>
      <c r="K9118" s="31">
        <f t="shared" si="8504"/>
        <v>500000</v>
      </c>
      <c r="L9118" s="31">
        <f t="shared" si="8485"/>
        <v>165000</v>
      </c>
      <c r="M9118" s="31">
        <f t="shared" ref="M9118" si="8505">SUM(M9119:M9122)</f>
        <v>55000</v>
      </c>
      <c r="N9118" s="31">
        <f t="shared" ref="N9118:O9118" si="8506">SUM(N9119:N9122)</f>
        <v>55000</v>
      </c>
      <c r="O9118" s="31">
        <f t="shared" si="8506"/>
        <v>55000</v>
      </c>
      <c r="P9118" s="31">
        <f t="shared" si="8488"/>
        <v>665000</v>
      </c>
      <c r="Q9118" s="31" t="str">
        <f t="shared" si="8497"/>
        <v>-</v>
      </c>
      <c r="R9118" s="94"/>
      <c r="S9118" s="94"/>
      <c r="T9118" s="94"/>
      <c r="U9118" s="94"/>
      <c r="V9118" s="94"/>
      <c r="W9118" s="94"/>
      <c r="X9118" s="94"/>
      <c r="Y9118" s="94"/>
    </row>
    <row r="9119" spans="1:27" s="15" customFormat="1" ht="15" customHeight="1" x14ac:dyDescent="0.25">
      <c r="A9119" s="79" t="s">
        <v>3220</v>
      </c>
      <c r="B9119" s="79" t="s">
        <v>3</v>
      </c>
      <c r="C9119" s="79" t="s">
        <v>13</v>
      </c>
      <c r="D9119" s="79" t="s">
        <v>3222</v>
      </c>
      <c r="E9119" s="80" t="s">
        <v>442</v>
      </c>
      <c r="F9119" s="79" t="s">
        <v>3239</v>
      </c>
      <c r="G9119" s="81" t="s">
        <v>222</v>
      </c>
      <c r="H9119" s="81" t="s">
        <v>3735</v>
      </c>
      <c r="I9119" s="36">
        <v>500000</v>
      </c>
      <c r="J9119" s="36">
        <v>0</v>
      </c>
      <c r="K9119" s="36">
        <v>50000</v>
      </c>
      <c r="L9119" s="36">
        <f t="shared" si="8485"/>
        <v>75000</v>
      </c>
      <c r="M9119" s="36">
        <v>25000</v>
      </c>
      <c r="N9119" s="36">
        <v>25000</v>
      </c>
      <c r="O9119" s="36">
        <v>25000</v>
      </c>
      <c r="P9119" s="36">
        <f t="shared" si="8488"/>
        <v>125000</v>
      </c>
      <c r="Q9119" s="36">
        <f t="shared" ref="Q9119:Q9125" si="8507">IF(I9119=0,"-",P9119/I9119*100)</f>
        <v>25</v>
      </c>
      <c r="R9119" s="96"/>
      <c r="S9119" s="96"/>
      <c r="T9119" s="96"/>
      <c r="U9119" s="96"/>
      <c r="V9119" s="96"/>
      <c r="W9119" s="96"/>
      <c r="X9119" s="96"/>
      <c r="Y9119" s="96"/>
    </row>
    <row r="9120" spans="1:27" s="15" customFormat="1" ht="15" customHeight="1" x14ac:dyDescent="0.25">
      <c r="A9120" s="79" t="s">
        <v>3220</v>
      </c>
      <c r="B9120" s="79" t="s">
        <v>3</v>
      </c>
      <c r="C9120" s="79" t="s">
        <v>13</v>
      </c>
      <c r="D9120" s="79" t="s">
        <v>3222</v>
      </c>
      <c r="E9120" s="80" t="s">
        <v>442</v>
      </c>
      <c r="F9120" s="79" t="s">
        <v>3240</v>
      </c>
      <c r="G9120" s="81" t="s">
        <v>3241</v>
      </c>
      <c r="H9120" s="81" t="s">
        <v>3831</v>
      </c>
      <c r="I9120" s="36">
        <v>1016455</v>
      </c>
      <c r="J9120" s="36">
        <v>0</v>
      </c>
      <c r="K9120" s="36">
        <v>240000</v>
      </c>
      <c r="L9120" s="36">
        <f t="shared" si="8485"/>
        <v>0</v>
      </c>
      <c r="M9120" s="36">
        <v>0</v>
      </c>
      <c r="N9120" s="36">
        <v>0</v>
      </c>
      <c r="O9120" s="36">
        <v>0</v>
      </c>
      <c r="P9120" s="36">
        <f t="shared" si="8488"/>
        <v>240000</v>
      </c>
      <c r="Q9120" s="36">
        <f t="shared" si="8507"/>
        <v>23.611473208356493</v>
      </c>
      <c r="R9120" s="96"/>
      <c r="S9120" s="96"/>
      <c r="T9120" s="96"/>
      <c r="U9120" s="96"/>
      <c r="V9120" s="96"/>
      <c r="W9120" s="96"/>
      <c r="X9120" s="96"/>
      <c r="Y9120" s="96"/>
    </row>
    <row r="9121" spans="1:25" s="15" customFormat="1" ht="15" customHeight="1" x14ac:dyDescent="0.25">
      <c r="A9121" s="79" t="s">
        <v>3220</v>
      </c>
      <c r="B9121" s="79" t="s">
        <v>3</v>
      </c>
      <c r="C9121" s="79" t="s">
        <v>13</v>
      </c>
      <c r="D9121" s="79" t="s">
        <v>3222</v>
      </c>
      <c r="E9121" s="80" t="s">
        <v>442</v>
      </c>
      <c r="F9121" s="79" t="s">
        <v>3242</v>
      </c>
      <c r="G9121" s="81" t="s">
        <v>378</v>
      </c>
      <c r="H9121" s="81" t="s">
        <v>3736</v>
      </c>
      <c r="I9121" s="36">
        <v>1426456</v>
      </c>
      <c r="J9121" s="36">
        <v>0</v>
      </c>
      <c r="K9121" s="36">
        <v>180000</v>
      </c>
      <c r="L9121" s="36">
        <f t="shared" si="8485"/>
        <v>60000</v>
      </c>
      <c r="M9121" s="36">
        <v>20000</v>
      </c>
      <c r="N9121" s="36">
        <v>20000</v>
      </c>
      <c r="O9121" s="36">
        <v>20000</v>
      </c>
      <c r="P9121" s="36">
        <f t="shared" si="8488"/>
        <v>240000</v>
      </c>
      <c r="Q9121" s="36">
        <f t="shared" si="8507"/>
        <v>16.82491433314452</v>
      </c>
      <c r="R9121" s="96"/>
      <c r="S9121" s="96"/>
      <c r="T9121" s="96"/>
      <c r="U9121" s="96"/>
      <c r="V9121" s="96"/>
      <c r="W9121" s="96"/>
      <c r="X9121" s="96"/>
      <c r="Y9121" s="96"/>
    </row>
    <row r="9122" spans="1:25" s="15" customFormat="1" ht="15" customHeight="1" x14ac:dyDescent="0.25">
      <c r="A9122" s="79" t="s">
        <v>3220</v>
      </c>
      <c r="B9122" s="79" t="s">
        <v>3</v>
      </c>
      <c r="C9122" s="79" t="s">
        <v>13</v>
      </c>
      <c r="D9122" s="79" t="s">
        <v>3222</v>
      </c>
      <c r="E9122" s="80" t="s">
        <v>442</v>
      </c>
      <c r="F9122" s="79" t="s">
        <v>3243</v>
      </c>
      <c r="G9122" s="81" t="s">
        <v>3223</v>
      </c>
      <c r="H9122" s="81" t="s">
        <v>3737</v>
      </c>
      <c r="I9122" s="36">
        <v>200000</v>
      </c>
      <c r="J9122" s="36">
        <v>0</v>
      </c>
      <c r="K9122" s="36">
        <v>30000</v>
      </c>
      <c r="L9122" s="36">
        <f t="shared" si="8485"/>
        <v>30000</v>
      </c>
      <c r="M9122" s="36">
        <v>10000</v>
      </c>
      <c r="N9122" s="36">
        <v>10000</v>
      </c>
      <c r="O9122" s="36">
        <v>10000</v>
      </c>
      <c r="P9122" s="36">
        <f t="shared" si="8488"/>
        <v>60000</v>
      </c>
      <c r="Q9122" s="36">
        <f t="shared" si="8507"/>
        <v>30</v>
      </c>
      <c r="R9122" s="96"/>
      <c r="S9122" s="96"/>
      <c r="T9122" s="96"/>
      <c r="U9122" s="96"/>
      <c r="V9122" s="96"/>
      <c r="W9122" s="96"/>
      <c r="X9122" s="96"/>
      <c r="Y9122" s="96"/>
    </row>
    <row r="9123" spans="1:25" ht="13.5" customHeight="1" x14ac:dyDescent="0.25">
      <c r="A9123" s="63" t="s">
        <v>1</v>
      </c>
      <c r="B9123" s="63" t="s">
        <v>1</v>
      </c>
      <c r="C9123" s="63" t="s">
        <v>1</v>
      </c>
      <c r="D9123" s="65" t="s">
        <v>1</v>
      </c>
      <c r="E9123" s="65" t="s">
        <v>1</v>
      </c>
      <c r="F9123" s="65" t="s">
        <v>1</v>
      </c>
      <c r="G9123" s="65" t="s">
        <v>1</v>
      </c>
      <c r="H9123" s="66" t="s">
        <v>69</v>
      </c>
      <c r="I9123" s="30">
        <f t="shared" ref="I9123:K9123" si="8508">SUM(I9124)</f>
        <v>4418464</v>
      </c>
      <c r="J9123" s="30">
        <f t="shared" si="8508"/>
        <v>910000</v>
      </c>
      <c r="K9123" s="30">
        <f t="shared" si="8508"/>
        <v>1481000</v>
      </c>
      <c r="L9123" s="30">
        <f t="shared" si="8485"/>
        <v>870000</v>
      </c>
      <c r="M9123" s="30">
        <f t="shared" ref="M9123" si="8509">SUM(M9124)</f>
        <v>290000</v>
      </c>
      <c r="N9123" s="30">
        <f t="shared" ref="N9123:O9123" si="8510">SUM(N9124)</f>
        <v>290000</v>
      </c>
      <c r="O9123" s="30">
        <f t="shared" si="8510"/>
        <v>290000</v>
      </c>
      <c r="P9123" s="30">
        <f t="shared" si="8488"/>
        <v>2351000</v>
      </c>
      <c r="Q9123" s="30">
        <f t="shared" si="8507"/>
        <v>53.20853581697169</v>
      </c>
      <c r="R9123" s="93"/>
      <c r="S9123" s="93"/>
      <c r="T9123" s="93"/>
      <c r="U9123" s="93"/>
      <c r="V9123" s="93"/>
      <c r="W9123" s="93"/>
      <c r="X9123" s="93"/>
      <c r="Y9123" s="93"/>
    </row>
    <row r="9124" spans="1:25" ht="15" customHeight="1" x14ac:dyDescent="0.25">
      <c r="A9124" s="63" t="s">
        <v>3220</v>
      </c>
      <c r="B9124" s="63" t="s">
        <v>3</v>
      </c>
      <c r="C9124" s="63" t="s">
        <v>13</v>
      </c>
      <c r="D9124" s="63" t="s">
        <v>3222</v>
      </c>
      <c r="E9124" s="65" t="s">
        <v>70</v>
      </c>
      <c r="F9124" s="65" t="s">
        <v>1</v>
      </c>
      <c r="G9124" s="65" t="s">
        <v>1</v>
      </c>
      <c r="H9124" s="65" t="s">
        <v>71</v>
      </c>
      <c r="I9124" s="31">
        <f t="shared" ref="I9124:K9124" si="8511">SUM(I9125,I9131)</f>
        <v>4418464</v>
      </c>
      <c r="J9124" s="31">
        <f t="shared" si="8511"/>
        <v>910000</v>
      </c>
      <c r="K9124" s="31">
        <f t="shared" si="8511"/>
        <v>1481000</v>
      </c>
      <c r="L9124" s="31">
        <f t="shared" si="8485"/>
        <v>870000</v>
      </c>
      <c r="M9124" s="31">
        <f t="shared" ref="M9124" si="8512">SUM(M9125,M9131)</f>
        <v>290000</v>
      </c>
      <c r="N9124" s="31">
        <f t="shared" ref="N9124:O9124" si="8513">SUM(N9125,N9131)</f>
        <v>290000</v>
      </c>
      <c r="O9124" s="31">
        <f t="shared" si="8513"/>
        <v>290000</v>
      </c>
      <c r="P9124" s="31">
        <f t="shared" si="8488"/>
        <v>2351000</v>
      </c>
      <c r="Q9124" s="31">
        <f t="shared" si="8507"/>
        <v>53.20853581697169</v>
      </c>
      <c r="R9124" s="94"/>
      <c r="S9124" s="94"/>
      <c r="T9124" s="94"/>
      <c r="U9124" s="94"/>
      <c r="V9124" s="94"/>
      <c r="W9124" s="94"/>
      <c r="X9124" s="94"/>
      <c r="Y9124" s="94"/>
    </row>
    <row r="9125" spans="1:25" ht="15" customHeight="1" x14ac:dyDescent="0.25">
      <c r="A9125" s="63" t="s">
        <v>3220</v>
      </c>
      <c r="B9125" s="63" t="s">
        <v>3</v>
      </c>
      <c r="C9125" s="63" t="s">
        <v>13</v>
      </c>
      <c r="D9125" s="63" t="s">
        <v>3222</v>
      </c>
      <c r="E9125" s="63" t="s">
        <v>72</v>
      </c>
      <c r="F9125" s="64" t="s">
        <v>1</v>
      </c>
      <c r="G9125" s="53" t="s">
        <v>1</v>
      </c>
      <c r="H9125" s="65" t="s">
        <v>73</v>
      </c>
      <c r="I9125" s="31">
        <f t="shared" ref="I9125:K9125" si="8514">SUM(I9126:I9130)</f>
        <v>4134350</v>
      </c>
      <c r="J9125" s="31">
        <f t="shared" si="8514"/>
        <v>900000</v>
      </c>
      <c r="K9125" s="31">
        <f t="shared" si="8514"/>
        <v>1436500</v>
      </c>
      <c r="L9125" s="31">
        <f t="shared" si="8485"/>
        <v>720000</v>
      </c>
      <c r="M9125" s="31">
        <f t="shared" ref="M9125" si="8515">SUM(M9126:M9130)</f>
        <v>240000</v>
      </c>
      <c r="N9125" s="31">
        <f t="shared" ref="N9125:O9125" si="8516">SUM(N9126:N9130)</f>
        <v>240000</v>
      </c>
      <c r="O9125" s="31">
        <f t="shared" si="8516"/>
        <v>240000</v>
      </c>
      <c r="P9125" s="31">
        <f t="shared" si="8488"/>
        <v>2156500</v>
      </c>
      <c r="Q9125" s="31">
        <f t="shared" si="8507"/>
        <v>52.160557282281374</v>
      </c>
      <c r="R9125" s="94"/>
      <c r="S9125" s="94"/>
      <c r="T9125" s="94"/>
      <c r="U9125" s="94"/>
      <c r="V9125" s="94"/>
      <c r="W9125" s="94"/>
      <c r="X9125" s="94"/>
      <c r="Y9125" s="94"/>
    </row>
    <row r="9126" spans="1:25" ht="15" customHeight="1" x14ac:dyDescent="0.25">
      <c r="A9126" s="64" t="s">
        <v>3220</v>
      </c>
      <c r="B9126" s="64" t="s">
        <v>3</v>
      </c>
      <c r="C9126" s="64" t="s">
        <v>13</v>
      </c>
      <c r="D9126" s="64" t="s">
        <v>3222</v>
      </c>
      <c r="E9126" s="20" t="s">
        <v>74</v>
      </c>
      <c r="F9126" s="64" t="s">
        <v>3244</v>
      </c>
      <c r="G9126" s="53" t="s">
        <v>3223</v>
      </c>
      <c r="H9126" s="53" t="s">
        <v>697</v>
      </c>
      <c r="I9126" s="26">
        <v>900000</v>
      </c>
      <c r="J9126" s="26">
        <v>900000</v>
      </c>
      <c r="K9126" s="26">
        <v>285000</v>
      </c>
      <c r="L9126" s="26">
        <f t="shared" si="8485"/>
        <v>150000</v>
      </c>
      <c r="M9126" s="26">
        <v>50000</v>
      </c>
      <c r="N9126" s="26">
        <v>50000</v>
      </c>
      <c r="O9126" s="26">
        <v>50000</v>
      </c>
      <c r="P9126" s="26">
        <f t="shared" si="8488"/>
        <v>435000</v>
      </c>
      <c r="Q9126" s="26">
        <f t="shared" si="8497"/>
        <v>48.333333333333336</v>
      </c>
      <c r="R9126" s="90"/>
      <c r="S9126" s="90"/>
      <c r="T9126" s="90"/>
      <c r="U9126" s="90"/>
      <c r="V9126" s="90"/>
      <c r="W9126" s="90"/>
      <c r="X9126" s="90"/>
      <c r="Y9126" s="90"/>
    </row>
    <row r="9127" spans="1:25" s="15" customFormat="1" ht="15" customHeight="1" x14ac:dyDescent="0.25">
      <c r="A9127" s="79" t="s">
        <v>3220</v>
      </c>
      <c r="B9127" s="79" t="s">
        <v>3</v>
      </c>
      <c r="C9127" s="79" t="s">
        <v>13</v>
      </c>
      <c r="D9127" s="79" t="s">
        <v>3222</v>
      </c>
      <c r="E9127" s="80" t="s">
        <v>74</v>
      </c>
      <c r="F9127" s="79" t="s">
        <v>3245</v>
      </c>
      <c r="G9127" s="81" t="s">
        <v>3223</v>
      </c>
      <c r="H9127" s="81" t="s">
        <v>3738</v>
      </c>
      <c r="I9127" s="36">
        <v>510000</v>
      </c>
      <c r="J9127" s="36">
        <v>0</v>
      </c>
      <c r="K9127" s="36">
        <v>203000</v>
      </c>
      <c r="L9127" s="36">
        <f t="shared" si="8485"/>
        <v>90000</v>
      </c>
      <c r="M9127" s="36">
        <v>30000</v>
      </c>
      <c r="N9127" s="36">
        <v>30000</v>
      </c>
      <c r="O9127" s="36">
        <v>30000</v>
      </c>
      <c r="P9127" s="36">
        <f t="shared" si="8488"/>
        <v>293000</v>
      </c>
      <c r="Q9127" s="36">
        <f t="shared" ref="Q9127:Q9131" si="8517">IF(I9127=0,"-",P9127/I9127*100)</f>
        <v>57.450980392156858</v>
      </c>
      <c r="R9127" s="96"/>
      <c r="S9127" s="96"/>
      <c r="T9127" s="96"/>
      <c r="U9127" s="96"/>
      <c r="V9127" s="96"/>
      <c r="W9127" s="96"/>
      <c r="X9127" s="96"/>
      <c r="Y9127" s="96"/>
    </row>
    <row r="9128" spans="1:25" s="15" customFormat="1" ht="15" customHeight="1" x14ac:dyDescent="0.25">
      <c r="A9128" s="79" t="s">
        <v>3220</v>
      </c>
      <c r="B9128" s="79" t="s">
        <v>3</v>
      </c>
      <c r="C9128" s="79" t="s">
        <v>13</v>
      </c>
      <c r="D9128" s="79" t="s">
        <v>3222</v>
      </c>
      <c r="E9128" s="80" t="s">
        <v>74</v>
      </c>
      <c r="F9128" s="79" t="s">
        <v>3246</v>
      </c>
      <c r="G9128" s="81" t="s">
        <v>3223</v>
      </c>
      <c r="H9128" s="81" t="s">
        <v>3739</v>
      </c>
      <c r="I9128" s="36">
        <v>1411139</v>
      </c>
      <c r="J9128" s="36">
        <v>0</v>
      </c>
      <c r="K9128" s="36">
        <v>337500</v>
      </c>
      <c r="L9128" s="36">
        <f t="shared" si="8485"/>
        <v>300000</v>
      </c>
      <c r="M9128" s="36">
        <v>100000</v>
      </c>
      <c r="N9128" s="36">
        <v>100000</v>
      </c>
      <c r="O9128" s="36">
        <v>100000</v>
      </c>
      <c r="P9128" s="36">
        <f t="shared" si="8488"/>
        <v>637500</v>
      </c>
      <c r="Q9128" s="36">
        <f t="shared" si="8517"/>
        <v>45.176272500441137</v>
      </c>
      <c r="R9128" s="96"/>
      <c r="S9128" s="96"/>
      <c r="T9128" s="96"/>
      <c r="U9128" s="96"/>
      <c r="V9128" s="96"/>
      <c r="W9128" s="96"/>
      <c r="X9128" s="96"/>
      <c r="Y9128" s="96"/>
    </row>
    <row r="9129" spans="1:25" s="15" customFormat="1" ht="15" customHeight="1" x14ac:dyDescent="0.25">
      <c r="A9129" s="79" t="s">
        <v>3220</v>
      </c>
      <c r="B9129" s="79" t="s">
        <v>3</v>
      </c>
      <c r="C9129" s="79" t="s">
        <v>13</v>
      </c>
      <c r="D9129" s="79" t="s">
        <v>3222</v>
      </c>
      <c r="E9129" s="80" t="s">
        <v>74</v>
      </c>
      <c r="F9129" s="79" t="s">
        <v>3247</v>
      </c>
      <c r="G9129" s="81" t="s">
        <v>3223</v>
      </c>
      <c r="H9129" s="81" t="s">
        <v>3740</v>
      </c>
      <c r="I9129" s="36">
        <v>273211</v>
      </c>
      <c r="J9129" s="36">
        <v>0</v>
      </c>
      <c r="K9129" s="36">
        <v>191000</v>
      </c>
      <c r="L9129" s="36">
        <f t="shared" si="8485"/>
        <v>30000</v>
      </c>
      <c r="M9129" s="36">
        <v>10000</v>
      </c>
      <c r="N9129" s="36">
        <v>10000</v>
      </c>
      <c r="O9129" s="36">
        <v>10000</v>
      </c>
      <c r="P9129" s="36">
        <f t="shared" si="8488"/>
        <v>221000</v>
      </c>
      <c r="Q9129" s="36">
        <f t="shared" si="8517"/>
        <v>80.889861681996706</v>
      </c>
      <c r="R9129" s="96"/>
      <c r="S9129" s="96"/>
      <c r="T9129" s="96"/>
      <c r="U9129" s="96"/>
      <c r="V9129" s="96"/>
      <c r="W9129" s="96"/>
      <c r="X9129" s="96"/>
      <c r="Y9129" s="96"/>
    </row>
    <row r="9130" spans="1:25" s="15" customFormat="1" ht="15" customHeight="1" x14ac:dyDescent="0.25">
      <c r="A9130" s="79" t="s">
        <v>3220</v>
      </c>
      <c r="B9130" s="79" t="s">
        <v>3</v>
      </c>
      <c r="C9130" s="79" t="s">
        <v>13</v>
      </c>
      <c r="D9130" s="79" t="s">
        <v>3222</v>
      </c>
      <c r="E9130" s="80" t="s">
        <v>74</v>
      </c>
      <c r="F9130" s="79" t="s">
        <v>3248</v>
      </c>
      <c r="G9130" s="81" t="s">
        <v>3223</v>
      </c>
      <c r="H9130" s="81" t="s">
        <v>3741</v>
      </c>
      <c r="I9130" s="36">
        <v>1040000</v>
      </c>
      <c r="J9130" s="36">
        <v>0</v>
      </c>
      <c r="K9130" s="36">
        <v>420000</v>
      </c>
      <c r="L9130" s="36">
        <f t="shared" si="8485"/>
        <v>150000</v>
      </c>
      <c r="M9130" s="36">
        <v>50000</v>
      </c>
      <c r="N9130" s="36">
        <v>50000</v>
      </c>
      <c r="O9130" s="36">
        <v>50000</v>
      </c>
      <c r="P9130" s="36">
        <f t="shared" si="8488"/>
        <v>570000</v>
      </c>
      <c r="Q9130" s="36">
        <f t="shared" si="8517"/>
        <v>54.807692307692314</v>
      </c>
      <c r="R9130" s="96"/>
      <c r="S9130" s="96"/>
      <c r="T9130" s="96"/>
      <c r="U9130" s="96"/>
      <c r="V9130" s="96"/>
      <c r="W9130" s="96"/>
      <c r="X9130" s="96"/>
      <c r="Y9130" s="96"/>
    </row>
    <row r="9131" spans="1:25" ht="15" customHeight="1" x14ac:dyDescent="0.25">
      <c r="A9131" s="63" t="s">
        <v>3220</v>
      </c>
      <c r="B9131" s="63" t="s">
        <v>3</v>
      </c>
      <c r="C9131" s="63" t="s">
        <v>13</v>
      </c>
      <c r="D9131" s="63" t="s">
        <v>3222</v>
      </c>
      <c r="E9131" s="63" t="s">
        <v>321</v>
      </c>
      <c r="F9131" s="64" t="s">
        <v>1</v>
      </c>
      <c r="G9131" s="53" t="s">
        <v>1</v>
      </c>
      <c r="H9131" s="65" t="s">
        <v>322</v>
      </c>
      <c r="I9131" s="31">
        <f t="shared" ref="I9131:K9131" si="8518">SUM(I9132:I9133)</f>
        <v>284114</v>
      </c>
      <c r="J9131" s="31">
        <f t="shared" si="8518"/>
        <v>10000</v>
      </c>
      <c r="K9131" s="31">
        <f t="shared" si="8518"/>
        <v>44500</v>
      </c>
      <c r="L9131" s="31">
        <f t="shared" si="8485"/>
        <v>150000</v>
      </c>
      <c r="M9131" s="31">
        <f t="shared" ref="M9131" si="8519">SUM(M9132:M9133)</f>
        <v>50000</v>
      </c>
      <c r="N9131" s="31">
        <f t="shared" ref="N9131:O9131" si="8520">SUM(N9132:N9133)</f>
        <v>50000</v>
      </c>
      <c r="O9131" s="31">
        <f t="shared" si="8520"/>
        <v>50000</v>
      </c>
      <c r="P9131" s="31">
        <f t="shared" si="8488"/>
        <v>194500</v>
      </c>
      <c r="Q9131" s="31">
        <f t="shared" si="8517"/>
        <v>68.458435698346449</v>
      </c>
      <c r="R9131" s="94"/>
      <c r="S9131" s="94"/>
      <c r="T9131" s="94"/>
      <c r="U9131" s="94"/>
      <c r="V9131" s="94"/>
      <c r="W9131" s="94"/>
      <c r="X9131" s="94"/>
      <c r="Y9131" s="94"/>
    </row>
    <row r="9132" spans="1:25" s="15" customFormat="1" ht="15" customHeight="1" x14ac:dyDescent="0.25">
      <c r="A9132" s="79" t="s">
        <v>3220</v>
      </c>
      <c r="B9132" s="79" t="s">
        <v>3</v>
      </c>
      <c r="C9132" s="79" t="s">
        <v>13</v>
      </c>
      <c r="D9132" s="79" t="s">
        <v>3222</v>
      </c>
      <c r="E9132" s="80" t="s">
        <v>323</v>
      </c>
      <c r="F9132" s="79"/>
      <c r="G9132" s="81" t="s">
        <v>3223</v>
      </c>
      <c r="H9132" s="81" t="s">
        <v>3742</v>
      </c>
      <c r="I9132" s="36">
        <v>274114</v>
      </c>
      <c r="J9132" s="36">
        <v>0</v>
      </c>
      <c r="K9132" s="36">
        <v>34500</v>
      </c>
      <c r="L9132" s="36">
        <f t="shared" si="8485"/>
        <v>150000</v>
      </c>
      <c r="M9132" s="36">
        <v>50000</v>
      </c>
      <c r="N9132" s="36">
        <v>50000</v>
      </c>
      <c r="O9132" s="36">
        <v>50000</v>
      </c>
      <c r="P9132" s="36">
        <f t="shared" si="8488"/>
        <v>184500</v>
      </c>
      <c r="Q9132" s="36">
        <f t="shared" ref="Q9132" si="8521">IF(I9132=0,"-",P9132/I9132*100)</f>
        <v>67.307762463792443</v>
      </c>
      <c r="R9132" s="96"/>
      <c r="S9132" s="96"/>
      <c r="T9132" s="96"/>
      <c r="U9132" s="96"/>
      <c r="V9132" s="96"/>
      <c r="W9132" s="96"/>
      <c r="X9132" s="96"/>
      <c r="Y9132" s="96"/>
    </row>
    <row r="9133" spans="1:25" ht="15" customHeight="1" x14ac:dyDescent="0.25">
      <c r="A9133" s="64" t="s">
        <v>3220</v>
      </c>
      <c r="B9133" s="64" t="s">
        <v>3</v>
      </c>
      <c r="C9133" s="64" t="s">
        <v>13</v>
      </c>
      <c r="D9133" s="64" t="s">
        <v>3222</v>
      </c>
      <c r="E9133" s="20" t="s">
        <v>323</v>
      </c>
      <c r="F9133" s="64" t="s">
        <v>3249</v>
      </c>
      <c r="G9133" s="53" t="s">
        <v>3223</v>
      </c>
      <c r="H9133" s="53" t="s">
        <v>3250</v>
      </c>
      <c r="I9133" s="26">
        <v>10000</v>
      </c>
      <c r="J9133" s="26">
        <v>10000</v>
      </c>
      <c r="K9133" s="26">
        <v>10000</v>
      </c>
      <c r="L9133" s="26">
        <f t="shared" si="8485"/>
        <v>0</v>
      </c>
      <c r="M9133" s="26">
        <v>0</v>
      </c>
      <c r="N9133" s="26">
        <v>0</v>
      </c>
      <c r="O9133" s="26">
        <v>0</v>
      </c>
      <c r="P9133" s="26">
        <f t="shared" si="8488"/>
        <v>10000</v>
      </c>
      <c r="Q9133" s="26">
        <f t="shared" si="8497"/>
        <v>100</v>
      </c>
      <c r="R9133" s="90"/>
      <c r="S9133" s="90"/>
      <c r="T9133" s="90"/>
      <c r="U9133" s="90"/>
      <c r="V9133" s="90"/>
      <c r="W9133" s="90"/>
      <c r="X9133" s="90"/>
      <c r="Y9133" s="90"/>
    </row>
    <row r="9134" spans="1:25" ht="15" customHeight="1" x14ac:dyDescent="0.25">
      <c r="A9134" s="53" t="s">
        <v>1</v>
      </c>
      <c r="B9134" s="53" t="s">
        <v>1</v>
      </c>
      <c r="C9134" s="53" t="s">
        <v>1</v>
      </c>
      <c r="D9134" s="53" t="s">
        <v>1</v>
      </c>
      <c r="E9134" s="53" t="s">
        <v>1</v>
      </c>
      <c r="F9134" s="53" t="s">
        <v>1</v>
      </c>
      <c r="G9134" s="53" t="s">
        <v>1</v>
      </c>
      <c r="H9134" s="66" t="s">
        <v>3251</v>
      </c>
      <c r="I9134" s="30">
        <f t="shared" ref="I9134:K9134" si="8522">SUM(I9075,I9107,I9116,I9123)</f>
        <v>17539990</v>
      </c>
      <c r="J9134" s="30">
        <f t="shared" si="8522"/>
        <v>9533513</v>
      </c>
      <c r="K9134" s="30">
        <f t="shared" si="8522"/>
        <v>7144802</v>
      </c>
      <c r="L9134" s="30">
        <f t="shared" si="8485"/>
        <v>3316559</v>
      </c>
      <c r="M9134" s="30">
        <f t="shared" ref="M9134" si="8523">SUM(M9075,M9107,M9116,M9123)</f>
        <v>1125100</v>
      </c>
      <c r="N9134" s="30">
        <f t="shared" ref="N9134:O9134" si="8524">SUM(N9075,N9107,N9116,N9123)</f>
        <v>1102400</v>
      </c>
      <c r="O9134" s="30">
        <f t="shared" si="8524"/>
        <v>1089059</v>
      </c>
      <c r="P9134" s="30">
        <f t="shared" si="8488"/>
        <v>10461361</v>
      </c>
      <c r="Q9134" s="30">
        <f t="shared" ref="Q9134" si="8525">IF(I9134=0,"-",P9134/I9134*100)</f>
        <v>59.642913137350703</v>
      </c>
      <c r="R9134" s="93"/>
      <c r="S9134" s="93"/>
      <c r="T9134" s="93"/>
      <c r="U9134" s="93"/>
      <c r="V9134" s="93"/>
      <c r="W9134" s="93"/>
      <c r="X9134" s="93"/>
      <c r="Y9134" s="93"/>
    </row>
    <row r="9135" spans="1:25" ht="15" customHeight="1" thickBot="1" x14ac:dyDescent="0.3">
      <c r="A9135" s="53" t="s">
        <v>1</v>
      </c>
      <c r="B9135" s="53" t="s">
        <v>1</v>
      </c>
      <c r="C9135" s="53" t="s">
        <v>1</v>
      </c>
      <c r="D9135" s="53" t="s">
        <v>1</v>
      </c>
      <c r="E9135" s="53" t="s">
        <v>1</v>
      </c>
      <c r="F9135" s="53" t="s">
        <v>1</v>
      </c>
      <c r="G9135" s="53" t="s">
        <v>1</v>
      </c>
      <c r="H9135" s="65" t="s">
        <v>76</v>
      </c>
      <c r="I9135" s="31"/>
      <c r="J9135" s="31"/>
      <c r="K9135" s="31">
        <v>0</v>
      </c>
      <c r="L9135" s="31"/>
      <c r="M9135" s="31"/>
      <c r="N9135" s="31"/>
      <c r="O9135" s="31"/>
      <c r="P9135" s="31"/>
      <c r="Q9135" s="31"/>
      <c r="R9135" s="94"/>
      <c r="S9135" s="94"/>
      <c r="T9135" s="94"/>
      <c r="U9135" s="94"/>
      <c r="V9135" s="94"/>
      <c r="W9135" s="94"/>
      <c r="X9135" s="94"/>
      <c r="Y9135" s="94"/>
    </row>
    <row r="9136" spans="1:25" ht="47.25" customHeight="1" thickBot="1" x14ac:dyDescent="0.3">
      <c r="A9136" s="110" t="s">
        <v>1</v>
      </c>
      <c r="B9136" s="110" t="s">
        <v>1</v>
      </c>
      <c r="C9136" s="110" t="s">
        <v>1</v>
      </c>
      <c r="D9136" s="110" t="s">
        <v>1</v>
      </c>
      <c r="E9136" s="110" t="s">
        <v>1</v>
      </c>
      <c r="F9136" s="110" t="s">
        <v>1</v>
      </c>
      <c r="G9136" s="110" t="s">
        <v>1</v>
      </c>
      <c r="H9136" s="28" t="s">
        <v>77</v>
      </c>
      <c r="I9136" s="109" t="s">
        <v>3984</v>
      </c>
      <c r="J9136" s="109" t="s">
        <v>11</v>
      </c>
      <c r="K9136" s="109" t="s">
        <v>3989</v>
      </c>
      <c r="L9136" s="109" t="s">
        <v>3985</v>
      </c>
      <c r="M9136" s="109" t="s">
        <v>4027</v>
      </c>
      <c r="N9136" s="109" t="s">
        <v>3988</v>
      </c>
      <c r="O9136" s="109" t="s">
        <v>3986</v>
      </c>
      <c r="P9136" s="109" t="s">
        <v>3987</v>
      </c>
      <c r="Q9136" s="109" t="s">
        <v>3695</v>
      </c>
      <c r="R9136" s="91"/>
      <c r="S9136" s="91"/>
      <c r="T9136" s="91"/>
      <c r="U9136" s="91"/>
      <c r="V9136" s="91"/>
      <c r="W9136" s="91"/>
      <c r="X9136" s="91"/>
      <c r="Y9136" s="91"/>
    </row>
    <row r="9137" spans="1:25" ht="15" customHeight="1" x14ac:dyDescent="0.25">
      <c r="A9137" s="111"/>
      <c r="B9137" s="111"/>
      <c r="C9137" s="111"/>
      <c r="D9137" s="111"/>
      <c r="E9137" s="111"/>
      <c r="F9137" s="111"/>
      <c r="G9137" s="111"/>
      <c r="H9137" s="67" t="s">
        <v>1</v>
      </c>
      <c r="I9137" s="29">
        <v>1</v>
      </c>
      <c r="J9137" s="29">
        <v>2</v>
      </c>
      <c r="K9137" s="29">
        <v>3</v>
      </c>
      <c r="L9137" s="29" t="s">
        <v>3478</v>
      </c>
      <c r="M9137" s="29">
        <v>5</v>
      </c>
      <c r="N9137" s="29">
        <v>6</v>
      </c>
      <c r="O9137" s="29">
        <v>7</v>
      </c>
      <c r="P9137" s="29" t="s">
        <v>3696</v>
      </c>
      <c r="Q9137" s="29">
        <v>9</v>
      </c>
      <c r="R9137" s="92"/>
      <c r="S9137" s="92"/>
      <c r="T9137" s="92"/>
      <c r="U9137" s="92"/>
      <c r="V9137" s="92"/>
      <c r="W9137" s="92"/>
      <c r="X9137" s="92"/>
      <c r="Y9137" s="92"/>
    </row>
    <row r="9138" spans="1:25" ht="15" customHeight="1" x14ac:dyDescent="0.25">
      <c r="A9138" s="111"/>
      <c r="B9138" s="111"/>
      <c r="C9138" s="111"/>
      <c r="D9138" s="111"/>
      <c r="E9138" s="111"/>
      <c r="F9138" s="111"/>
      <c r="G9138" s="111"/>
      <c r="H9138" s="68" t="s">
        <v>3252</v>
      </c>
      <c r="I9138" s="32">
        <f t="shared" ref="I9138:K9138" si="8526">SUM(I9077,I9079,I9080,I9081,I9082,I9083,I9085,I9088,I9089,I9090,I9091,I9093,I9094,I9095,I9096,I9097,I9098,I9100,I9101,I9102,I9103,I9109,I9111,I9112,I9114,I9115,I9122,I9126,I9127,I9128,I9129,I9130,I9132,I9133)</f>
        <v>14597079</v>
      </c>
      <c r="J9138" s="32">
        <f t="shared" si="8526"/>
        <v>9533513</v>
      </c>
      <c r="K9138" s="32">
        <f t="shared" si="8526"/>
        <v>6674802</v>
      </c>
      <c r="L9138" s="32">
        <f t="shared" si="8485"/>
        <v>3181559</v>
      </c>
      <c r="M9138" s="32">
        <f t="shared" ref="M9138" si="8527">SUM(M9077,M9079,M9080,M9081,M9082,M9083,M9085,M9088,M9089,M9090,M9091,M9093,M9094,M9095,M9096,M9097,M9098,M9100,M9101,M9102,M9103,M9109,M9111,M9112,M9114,M9115,M9122,M9126,M9127,M9128,M9129,M9130,M9132,M9133)</f>
        <v>1080100</v>
      </c>
      <c r="N9138" s="32">
        <f t="shared" ref="N9138:O9138" si="8528">SUM(N9077,N9079,N9080,N9081,N9082,N9083,N9085,N9088,N9089,N9090,N9091,N9093,N9094,N9095,N9096,N9097,N9098,N9100,N9101,N9102,N9103,N9109,N9111,N9112,N9114,N9115,N9122,N9126,N9127,N9128,N9129,N9130,N9132,N9133)</f>
        <v>1057400</v>
      </c>
      <c r="O9138" s="32">
        <f t="shared" si="8528"/>
        <v>1044059</v>
      </c>
      <c r="P9138" s="32">
        <f t="shared" si="8488"/>
        <v>9856361</v>
      </c>
      <c r="Q9138" s="32">
        <f t="shared" ref="Q9138" si="8529">IF(I9138=0,"-",P9138/I9138*100)</f>
        <v>67.522831108881448</v>
      </c>
      <c r="R9138" s="90"/>
      <c r="S9138" s="90"/>
      <c r="T9138" s="90"/>
      <c r="U9138" s="90"/>
      <c r="V9138" s="90"/>
      <c r="W9138" s="90"/>
      <c r="X9138" s="90"/>
      <c r="Y9138" s="90"/>
    </row>
    <row r="9139" spans="1:25" ht="15" customHeight="1" x14ac:dyDescent="0.25">
      <c r="A9139" s="111"/>
      <c r="B9139" s="111"/>
      <c r="C9139" s="111"/>
      <c r="D9139" s="111"/>
      <c r="E9139" s="111"/>
      <c r="F9139" s="111"/>
      <c r="G9139" s="111"/>
      <c r="H9139" s="68" t="s">
        <v>235</v>
      </c>
      <c r="I9139" s="32">
        <f t="shared" ref="I9139:K9139" si="8530">SUM(I9119)</f>
        <v>500000</v>
      </c>
      <c r="J9139" s="32">
        <f t="shared" si="8530"/>
        <v>0</v>
      </c>
      <c r="K9139" s="32">
        <f t="shared" si="8530"/>
        <v>50000</v>
      </c>
      <c r="L9139" s="32">
        <f t="shared" si="8485"/>
        <v>75000</v>
      </c>
      <c r="M9139" s="32">
        <f t="shared" ref="M9139:M9141" si="8531">SUM(M9119)</f>
        <v>25000</v>
      </c>
      <c r="N9139" s="32">
        <f t="shared" ref="N9139:O9141" si="8532">SUM(N9119)</f>
        <v>25000</v>
      </c>
      <c r="O9139" s="32">
        <f t="shared" si="8532"/>
        <v>25000</v>
      </c>
      <c r="P9139" s="32">
        <f t="shared" si="8488"/>
        <v>125000</v>
      </c>
      <c r="Q9139" s="32" t="str">
        <f t="shared" si="8497"/>
        <v>-</v>
      </c>
      <c r="R9139" s="90"/>
      <c r="S9139" s="90"/>
      <c r="T9139" s="90"/>
      <c r="U9139" s="90"/>
      <c r="V9139" s="90"/>
      <c r="W9139" s="90"/>
      <c r="X9139" s="90"/>
      <c r="Y9139" s="90"/>
    </row>
    <row r="9140" spans="1:25" ht="15" customHeight="1" x14ac:dyDescent="0.25">
      <c r="A9140" s="111"/>
      <c r="B9140" s="111"/>
      <c r="C9140" s="111"/>
      <c r="D9140" s="111"/>
      <c r="E9140" s="111"/>
      <c r="F9140" s="111"/>
      <c r="G9140" s="111"/>
      <c r="H9140" s="68" t="s">
        <v>3253</v>
      </c>
      <c r="I9140" s="32">
        <f t="shared" ref="I9140:K9140" si="8533">SUM(I9120)</f>
        <v>1016455</v>
      </c>
      <c r="J9140" s="32">
        <f t="shared" si="8533"/>
        <v>0</v>
      </c>
      <c r="K9140" s="32">
        <f t="shared" si="8533"/>
        <v>240000</v>
      </c>
      <c r="L9140" s="32">
        <f t="shared" si="8485"/>
        <v>0</v>
      </c>
      <c r="M9140" s="32">
        <f t="shared" si="8531"/>
        <v>0</v>
      </c>
      <c r="N9140" s="32">
        <f t="shared" si="8532"/>
        <v>0</v>
      </c>
      <c r="O9140" s="32">
        <f t="shared" si="8532"/>
        <v>0</v>
      </c>
      <c r="P9140" s="32">
        <f t="shared" si="8488"/>
        <v>240000</v>
      </c>
      <c r="Q9140" s="32" t="str">
        <f t="shared" si="8497"/>
        <v>-</v>
      </c>
      <c r="R9140" s="90"/>
      <c r="S9140" s="90"/>
      <c r="T9140" s="90"/>
      <c r="U9140" s="90"/>
      <c r="V9140" s="90"/>
      <c r="W9140" s="90"/>
      <c r="X9140" s="90"/>
      <c r="Y9140" s="90"/>
    </row>
    <row r="9141" spans="1:25" ht="15" customHeight="1" x14ac:dyDescent="0.25">
      <c r="A9141" s="111"/>
      <c r="B9141" s="111"/>
      <c r="C9141" s="111"/>
      <c r="D9141" s="111"/>
      <c r="E9141" s="111"/>
      <c r="F9141" s="111"/>
      <c r="G9141" s="111"/>
      <c r="H9141" s="68" t="s">
        <v>490</v>
      </c>
      <c r="I9141" s="32">
        <f t="shared" ref="I9141:K9141" si="8534">SUM(I9121)</f>
        <v>1426456</v>
      </c>
      <c r="J9141" s="32">
        <f t="shared" si="8534"/>
        <v>0</v>
      </c>
      <c r="K9141" s="32">
        <f t="shared" si="8534"/>
        <v>180000</v>
      </c>
      <c r="L9141" s="32">
        <f t="shared" si="8485"/>
        <v>60000</v>
      </c>
      <c r="M9141" s="32">
        <f t="shared" si="8531"/>
        <v>20000</v>
      </c>
      <c r="N9141" s="32">
        <f t="shared" si="8532"/>
        <v>20000</v>
      </c>
      <c r="O9141" s="32">
        <f t="shared" si="8532"/>
        <v>20000</v>
      </c>
      <c r="P9141" s="32">
        <f t="shared" si="8488"/>
        <v>240000</v>
      </c>
      <c r="Q9141" s="32" t="str">
        <f t="shared" si="8497"/>
        <v>-</v>
      </c>
      <c r="R9141" s="90"/>
      <c r="S9141" s="90"/>
      <c r="T9141" s="90"/>
      <c r="U9141" s="90"/>
      <c r="V9141" s="90"/>
      <c r="W9141" s="90"/>
      <c r="X9141" s="90"/>
      <c r="Y9141" s="90"/>
    </row>
    <row r="9142" spans="1:25" ht="15" customHeight="1" x14ac:dyDescent="0.25">
      <c r="A9142" s="112"/>
      <c r="B9142" s="112"/>
      <c r="C9142" s="112"/>
      <c r="D9142" s="112"/>
      <c r="E9142" s="112"/>
      <c r="F9142" s="112"/>
      <c r="G9142" s="112"/>
      <c r="H9142" s="69" t="s">
        <v>79</v>
      </c>
      <c r="I9142" s="32">
        <f t="shared" ref="I9142:K9142" si="8535">SUM(I9138:I9141)</f>
        <v>17539990</v>
      </c>
      <c r="J9142" s="32">
        <f t="shared" si="8535"/>
        <v>9533513</v>
      </c>
      <c r="K9142" s="32">
        <f t="shared" si="8535"/>
        <v>7144802</v>
      </c>
      <c r="L9142" s="32">
        <f t="shared" si="8485"/>
        <v>3316559</v>
      </c>
      <c r="M9142" s="32">
        <f t="shared" ref="M9142" si="8536">SUM(M9138:M9141)</f>
        <v>1125100</v>
      </c>
      <c r="N9142" s="32">
        <f t="shared" ref="N9142:O9142" si="8537">SUM(N9138:N9141)</f>
        <v>1102400</v>
      </c>
      <c r="O9142" s="32">
        <f t="shared" si="8537"/>
        <v>1089059</v>
      </c>
      <c r="P9142" s="32">
        <f t="shared" si="8488"/>
        <v>10461361</v>
      </c>
      <c r="Q9142" s="32">
        <f t="shared" ref="Q9142" si="8538">IF(I9142=0,"-",P9142/I9142*100)</f>
        <v>59.642913137350703</v>
      </c>
      <c r="R9142" s="90"/>
      <c r="S9142" s="90"/>
      <c r="T9142" s="90"/>
      <c r="U9142" s="90"/>
      <c r="V9142" s="90"/>
      <c r="W9142" s="90"/>
      <c r="X9142" s="90"/>
      <c r="Y9142" s="90"/>
    </row>
    <row r="9143" spans="1:25" ht="15" customHeight="1" x14ac:dyDescent="0.25">
      <c r="A9143" s="53" t="s">
        <v>1</v>
      </c>
      <c r="B9143" s="53" t="s">
        <v>1</v>
      </c>
      <c r="C9143" s="53" t="s">
        <v>1</v>
      </c>
      <c r="D9143" s="53" t="s">
        <v>1</v>
      </c>
      <c r="E9143" s="53" t="s">
        <v>1</v>
      </c>
      <c r="F9143" s="53" t="s">
        <v>1</v>
      </c>
      <c r="G9143" s="53" t="s">
        <v>1</v>
      </c>
      <c r="H9143" s="21" t="s">
        <v>1</v>
      </c>
      <c r="I9143" s="33"/>
      <c r="J9143" s="33"/>
      <c r="K9143" s="33">
        <v>0</v>
      </c>
      <c r="L9143" s="33"/>
      <c r="M9143" s="33"/>
      <c r="N9143" s="33"/>
      <c r="O9143" s="33"/>
      <c r="P9143" s="33"/>
      <c r="Q9143" s="33"/>
      <c r="R9143" s="33"/>
      <c r="S9143" s="33"/>
      <c r="T9143" s="33"/>
      <c r="U9143" s="33"/>
      <c r="V9143" s="33"/>
      <c r="W9143" s="33"/>
      <c r="X9143" s="33"/>
      <c r="Y9143" s="33"/>
    </row>
    <row r="9144" spans="1:25" ht="15" customHeight="1" x14ac:dyDescent="0.25">
      <c r="A9144" s="53" t="s">
        <v>1</v>
      </c>
      <c r="B9144" s="53" t="s">
        <v>1</v>
      </c>
      <c r="C9144" s="53" t="s">
        <v>1</v>
      </c>
      <c r="D9144" s="53" t="s">
        <v>1</v>
      </c>
      <c r="E9144" s="53" t="s">
        <v>1</v>
      </c>
      <c r="F9144" s="53" t="s">
        <v>1</v>
      </c>
      <c r="G9144" s="53" t="s">
        <v>1</v>
      </c>
      <c r="H9144" s="66" t="s">
        <v>3254</v>
      </c>
      <c r="I9144" s="30">
        <f t="shared" ref="I9144:K9144" si="8539">SUM(I9134)</f>
        <v>17539990</v>
      </c>
      <c r="J9144" s="30">
        <f t="shared" si="8539"/>
        <v>9533513</v>
      </c>
      <c r="K9144" s="30">
        <f t="shared" si="8539"/>
        <v>7144802</v>
      </c>
      <c r="L9144" s="30">
        <f t="shared" si="8485"/>
        <v>3316559</v>
      </c>
      <c r="M9144" s="30">
        <f t="shared" ref="M9144" si="8540">SUM(M9134)</f>
        <v>1125100</v>
      </c>
      <c r="N9144" s="30">
        <f t="shared" ref="N9144:O9144" si="8541">SUM(N9134)</f>
        <v>1102400</v>
      </c>
      <c r="O9144" s="30">
        <f t="shared" si="8541"/>
        <v>1089059</v>
      </c>
      <c r="P9144" s="30">
        <f t="shared" si="8488"/>
        <v>10461361</v>
      </c>
      <c r="Q9144" s="30">
        <f t="shared" ref="Q9144" si="8542">IF(I9144=0,"-",P9144/I9144*100)</f>
        <v>59.642913137350703</v>
      </c>
      <c r="R9144" s="93"/>
      <c r="S9144" s="93"/>
      <c r="T9144" s="93"/>
      <c r="U9144" s="93"/>
      <c r="V9144" s="93"/>
      <c r="W9144" s="93"/>
      <c r="X9144" s="93"/>
      <c r="Y9144" s="93"/>
    </row>
    <row r="9145" spans="1:25" ht="15" customHeight="1" x14ac:dyDescent="0.25">
      <c r="A9145" s="53" t="s">
        <v>1</v>
      </c>
      <c r="B9145" s="53" t="s">
        <v>1</v>
      </c>
      <c r="C9145" s="53" t="s">
        <v>1</v>
      </c>
      <c r="D9145" s="53" t="s">
        <v>1</v>
      </c>
      <c r="E9145" s="53" t="s">
        <v>1</v>
      </c>
      <c r="F9145" s="53" t="s">
        <v>1</v>
      </c>
      <c r="G9145" s="53" t="s">
        <v>1</v>
      </c>
      <c r="H9145" s="65" t="s">
        <v>76</v>
      </c>
      <c r="I9145" s="31"/>
      <c r="J9145" s="31"/>
      <c r="K9145" s="31">
        <v>0</v>
      </c>
      <c r="L9145" s="31"/>
      <c r="M9145" s="31"/>
      <c r="N9145" s="31"/>
      <c r="O9145" s="31"/>
      <c r="P9145" s="31"/>
      <c r="Q9145" s="31"/>
      <c r="R9145" s="94"/>
      <c r="S9145" s="94"/>
      <c r="T9145" s="94"/>
      <c r="U9145" s="94"/>
      <c r="V9145" s="94"/>
      <c r="W9145" s="94"/>
      <c r="X9145" s="94"/>
      <c r="Y9145" s="94"/>
    </row>
    <row r="9146" spans="1:25" ht="7.5" customHeight="1" x14ac:dyDescent="0.25">
      <c r="A9146" s="53" t="s">
        <v>1</v>
      </c>
      <c r="B9146" s="53" t="s">
        <v>1</v>
      </c>
      <c r="C9146" s="53" t="s">
        <v>1</v>
      </c>
      <c r="D9146" s="53" t="s">
        <v>1</v>
      </c>
      <c r="E9146" s="53" t="s">
        <v>1</v>
      </c>
      <c r="F9146" s="53" t="s">
        <v>1</v>
      </c>
      <c r="G9146" s="53" t="s">
        <v>1</v>
      </c>
      <c r="H9146" s="70" t="s">
        <v>1</v>
      </c>
      <c r="I9146" s="34"/>
      <c r="J9146" s="34"/>
      <c r="K9146" s="34">
        <v>0</v>
      </c>
      <c r="L9146" s="34"/>
      <c r="M9146" s="34"/>
      <c r="N9146" s="34"/>
      <c r="O9146" s="34"/>
      <c r="P9146" s="34"/>
      <c r="Q9146" s="34"/>
      <c r="R9146" s="34"/>
      <c r="S9146" s="34"/>
      <c r="T9146" s="34"/>
      <c r="U9146" s="34"/>
      <c r="V9146" s="34"/>
      <c r="W9146" s="34"/>
      <c r="X9146" s="34"/>
      <c r="Y9146" s="34"/>
    </row>
    <row r="9147" spans="1:25" ht="15" customHeight="1" x14ac:dyDescent="0.25">
      <c r="A9147" s="53" t="s">
        <v>1</v>
      </c>
      <c r="B9147" s="53" t="s">
        <v>1</v>
      </c>
      <c r="C9147" s="53" t="s">
        <v>1</v>
      </c>
      <c r="D9147" s="53" t="s">
        <v>1</v>
      </c>
      <c r="E9147" s="53" t="s">
        <v>1</v>
      </c>
      <c r="F9147" s="53" t="s">
        <v>1</v>
      </c>
      <c r="G9147" s="53" t="s">
        <v>1</v>
      </c>
      <c r="H9147" s="66" t="s">
        <v>3255</v>
      </c>
      <c r="I9147" s="30">
        <f t="shared" ref="I9147:K9147" si="8543">SUM(I9144)</f>
        <v>17539990</v>
      </c>
      <c r="J9147" s="30">
        <f t="shared" si="8543"/>
        <v>9533513</v>
      </c>
      <c r="K9147" s="30">
        <f t="shared" si="8543"/>
        <v>7144802</v>
      </c>
      <c r="L9147" s="30">
        <f t="shared" si="8485"/>
        <v>3316559</v>
      </c>
      <c r="M9147" s="30">
        <f t="shared" ref="M9147" si="8544">SUM(M9144)</f>
        <v>1125100</v>
      </c>
      <c r="N9147" s="30">
        <f t="shared" ref="N9147:O9147" si="8545">SUM(N9144)</f>
        <v>1102400</v>
      </c>
      <c r="O9147" s="30">
        <f t="shared" si="8545"/>
        <v>1089059</v>
      </c>
      <c r="P9147" s="30">
        <f t="shared" si="8488"/>
        <v>10461361</v>
      </c>
      <c r="Q9147" s="30">
        <f t="shared" ref="Q9147" si="8546">IF(I9147=0,"-",P9147/I9147*100)</f>
        <v>59.642913137350703</v>
      </c>
      <c r="R9147" s="93"/>
      <c r="S9147" s="93"/>
      <c r="T9147" s="93"/>
      <c r="U9147" s="93"/>
      <c r="V9147" s="93"/>
      <c r="W9147" s="93"/>
      <c r="X9147" s="93"/>
      <c r="Y9147" s="93"/>
    </row>
    <row r="9148" spans="1:25" ht="15" customHeight="1" x14ac:dyDescent="0.25">
      <c r="A9148" s="53" t="s">
        <v>1</v>
      </c>
      <c r="B9148" s="53" t="s">
        <v>1</v>
      </c>
      <c r="C9148" s="53" t="s">
        <v>1</v>
      </c>
      <c r="D9148" s="53" t="s">
        <v>1</v>
      </c>
      <c r="E9148" s="53" t="s">
        <v>1</v>
      </c>
      <c r="F9148" s="53" t="s">
        <v>1</v>
      </c>
      <c r="G9148" s="53" t="s">
        <v>1</v>
      </c>
      <c r="H9148" s="65" t="s">
        <v>110</v>
      </c>
      <c r="I9148" s="31">
        <v>0</v>
      </c>
      <c r="J9148" s="31">
        <v>0</v>
      </c>
      <c r="K9148" s="31">
        <v>0</v>
      </c>
      <c r="L9148" s="31">
        <f t="shared" si="8485"/>
        <v>0</v>
      </c>
      <c r="M9148" s="31"/>
      <c r="N9148" s="31"/>
      <c r="O9148" s="31"/>
      <c r="P9148" s="31">
        <f t="shared" si="8488"/>
        <v>0</v>
      </c>
      <c r="Q9148" s="31" t="str">
        <f t="shared" si="8497"/>
        <v>-</v>
      </c>
      <c r="R9148" s="94"/>
      <c r="S9148" s="94"/>
      <c r="T9148" s="94"/>
      <c r="U9148" s="94"/>
      <c r="V9148" s="94"/>
      <c r="W9148" s="94"/>
      <c r="X9148" s="94"/>
      <c r="Y9148" s="94"/>
    </row>
    <row r="9149" spans="1:25" ht="15" customHeight="1" x14ac:dyDescent="0.25">
      <c r="A9149" s="63" t="s">
        <v>3256</v>
      </c>
      <c r="B9149" s="65" t="s">
        <v>1</v>
      </c>
      <c r="C9149" s="65" t="s">
        <v>1</v>
      </c>
      <c r="D9149" s="65" t="s">
        <v>1</v>
      </c>
      <c r="E9149" s="65" t="s">
        <v>1</v>
      </c>
      <c r="F9149" s="65" t="s">
        <v>1</v>
      </c>
      <c r="G9149" s="65" t="s">
        <v>1</v>
      </c>
      <c r="H9149" s="65" t="s">
        <v>3257</v>
      </c>
      <c r="I9149" s="26">
        <v>0</v>
      </c>
      <c r="J9149" s="26">
        <v>0</v>
      </c>
      <c r="K9149" s="26">
        <v>0</v>
      </c>
      <c r="L9149" s="26">
        <f t="shared" si="8485"/>
        <v>0</v>
      </c>
      <c r="M9149" s="26"/>
      <c r="N9149" s="26"/>
      <c r="O9149" s="26"/>
      <c r="P9149" s="26">
        <f t="shared" si="8488"/>
        <v>0</v>
      </c>
      <c r="Q9149" s="26" t="str">
        <f t="shared" si="8497"/>
        <v>-</v>
      </c>
      <c r="R9149" s="90"/>
      <c r="S9149" s="90"/>
      <c r="T9149" s="90"/>
      <c r="U9149" s="90"/>
      <c r="V9149" s="90"/>
      <c r="W9149" s="90"/>
      <c r="X9149" s="90"/>
      <c r="Y9149" s="90"/>
    </row>
    <row r="9150" spans="1:25" ht="15" customHeight="1" thickBot="1" x14ac:dyDescent="0.3">
      <c r="A9150" s="63" t="s">
        <v>3256</v>
      </c>
      <c r="B9150" s="63" t="s">
        <v>3</v>
      </c>
      <c r="C9150" s="64" t="s">
        <v>1</v>
      </c>
      <c r="D9150" s="64" t="s">
        <v>1</v>
      </c>
      <c r="E9150" s="65" t="s">
        <v>1</v>
      </c>
      <c r="F9150" s="65" t="s">
        <v>1</v>
      </c>
      <c r="G9150" s="65" t="s">
        <v>1</v>
      </c>
      <c r="H9150" s="65" t="s">
        <v>1</v>
      </c>
      <c r="I9150" s="26"/>
      <c r="J9150" s="26"/>
      <c r="K9150" s="26">
        <v>0</v>
      </c>
      <c r="L9150" s="26"/>
      <c r="M9150" s="26"/>
      <c r="N9150" s="26"/>
      <c r="O9150" s="26"/>
      <c r="P9150" s="26"/>
      <c r="Q9150" s="26"/>
      <c r="R9150" s="90"/>
      <c r="S9150" s="90"/>
      <c r="T9150" s="90"/>
      <c r="U9150" s="90"/>
      <c r="V9150" s="90"/>
      <c r="W9150" s="90"/>
      <c r="X9150" s="90"/>
      <c r="Y9150" s="90"/>
    </row>
    <row r="9151" spans="1:25" ht="45.75" customHeight="1" thickBot="1" x14ac:dyDescent="0.3">
      <c r="A9151" s="28" t="s">
        <v>4</v>
      </c>
      <c r="B9151" s="28" t="s">
        <v>5</v>
      </c>
      <c r="C9151" s="28" t="s">
        <v>6</v>
      </c>
      <c r="D9151" s="57" t="s">
        <v>1</v>
      </c>
      <c r="E9151" s="28" t="s">
        <v>7</v>
      </c>
      <c r="F9151" s="28" t="s">
        <v>8</v>
      </c>
      <c r="G9151" s="28" t="s">
        <v>9</v>
      </c>
      <c r="H9151" s="28" t="s">
        <v>10</v>
      </c>
      <c r="I9151" s="109" t="s">
        <v>3984</v>
      </c>
      <c r="J9151" s="109" t="s">
        <v>11</v>
      </c>
      <c r="K9151" s="109" t="s">
        <v>3989</v>
      </c>
      <c r="L9151" s="109" t="s">
        <v>3985</v>
      </c>
      <c r="M9151" s="109" t="s">
        <v>4027</v>
      </c>
      <c r="N9151" s="109" t="s">
        <v>3988</v>
      </c>
      <c r="O9151" s="109" t="s">
        <v>3986</v>
      </c>
      <c r="P9151" s="109" t="s">
        <v>3987</v>
      </c>
      <c r="Q9151" s="109" t="s">
        <v>3695</v>
      </c>
      <c r="R9151" s="91"/>
      <c r="S9151" s="91"/>
      <c r="T9151" s="91"/>
      <c r="U9151" s="91"/>
      <c r="V9151" s="91"/>
      <c r="W9151" s="91"/>
      <c r="X9151" s="91"/>
      <c r="Y9151" s="91"/>
    </row>
    <row r="9152" spans="1:25" ht="15" customHeight="1" x14ac:dyDescent="0.25">
      <c r="A9152" s="58" t="s">
        <v>1</v>
      </c>
      <c r="B9152" s="58" t="s">
        <v>1</v>
      </c>
      <c r="C9152" s="58" t="s">
        <v>1</v>
      </c>
      <c r="D9152" s="59" t="s">
        <v>1</v>
      </c>
      <c r="E9152" s="59" t="s">
        <v>1</v>
      </c>
      <c r="F9152" s="60" t="s">
        <v>1</v>
      </c>
      <c r="G9152" s="61" t="s">
        <v>1</v>
      </c>
      <c r="H9152" s="62" t="s">
        <v>1</v>
      </c>
      <c r="I9152" s="29">
        <v>1</v>
      </c>
      <c r="J9152" s="29">
        <v>2</v>
      </c>
      <c r="K9152" s="29">
        <v>3</v>
      </c>
      <c r="L9152" s="29" t="s">
        <v>3478</v>
      </c>
      <c r="M9152" s="29">
        <v>5</v>
      </c>
      <c r="N9152" s="29">
        <v>6</v>
      </c>
      <c r="O9152" s="29">
        <v>7</v>
      </c>
      <c r="P9152" s="29" t="s">
        <v>3696</v>
      </c>
      <c r="Q9152" s="29">
        <v>9</v>
      </c>
      <c r="R9152" s="92"/>
      <c r="S9152" s="92"/>
      <c r="T9152" s="92"/>
      <c r="U9152" s="92"/>
      <c r="V9152" s="92"/>
      <c r="W9152" s="92"/>
      <c r="X9152" s="92"/>
      <c r="Y9152" s="92"/>
    </row>
    <row r="9153" spans="1:25" ht="15" customHeight="1" x14ac:dyDescent="0.25">
      <c r="A9153" s="63" t="s">
        <v>3256</v>
      </c>
      <c r="B9153" s="63" t="s">
        <v>3</v>
      </c>
      <c r="C9153" s="64" t="s">
        <v>13</v>
      </c>
      <c r="D9153" s="64" t="s">
        <v>3258</v>
      </c>
      <c r="E9153" s="65" t="s">
        <v>1</v>
      </c>
      <c r="F9153" s="65" t="s">
        <v>1</v>
      </c>
      <c r="G9153" s="65" t="s">
        <v>1</v>
      </c>
      <c r="H9153" s="65" t="s">
        <v>3257</v>
      </c>
      <c r="I9153" s="26">
        <v>0</v>
      </c>
      <c r="J9153" s="26" t="s">
        <v>1</v>
      </c>
      <c r="K9153" s="26">
        <v>0</v>
      </c>
      <c r="L9153" s="26"/>
      <c r="M9153" s="26"/>
      <c r="N9153" s="26"/>
      <c r="O9153" s="26"/>
      <c r="P9153" s="26"/>
      <c r="Q9153" s="26"/>
      <c r="R9153" s="90"/>
      <c r="S9153" s="90"/>
      <c r="T9153" s="90"/>
      <c r="U9153" s="90"/>
      <c r="V9153" s="90"/>
      <c r="W9153" s="90"/>
      <c r="X9153" s="90"/>
      <c r="Y9153" s="90"/>
    </row>
    <row r="9154" spans="1:25" ht="22.5" customHeight="1" x14ac:dyDescent="0.25">
      <c r="A9154" s="63" t="s">
        <v>1</v>
      </c>
      <c r="B9154" s="63" t="s">
        <v>1</v>
      </c>
      <c r="C9154" s="63" t="s">
        <v>1</v>
      </c>
      <c r="D9154" s="65" t="s">
        <v>1</v>
      </c>
      <c r="E9154" s="65" t="s">
        <v>1</v>
      </c>
      <c r="F9154" s="65" t="s">
        <v>1</v>
      </c>
      <c r="G9154" s="65" t="s">
        <v>1</v>
      </c>
      <c r="H9154" s="66" t="s">
        <v>15</v>
      </c>
      <c r="I9154" s="30">
        <f t="shared" ref="I9154:K9154" si="8547">SUM(I9155,I9163,I9165)</f>
        <v>728045</v>
      </c>
      <c r="J9154" s="30">
        <f t="shared" si="8547"/>
        <v>728045</v>
      </c>
      <c r="K9154" s="30">
        <f t="shared" si="8547"/>
        <v>502302</v>
      </c>
      <c r="L9154" s="30">
        <f t="shared" si="8485"/>
        <v>144470</v>
      </c>
      <c r="M9154" s="30">
        <f t="shared" ref="M9154" si="8548">SUM(M9155,M9163,M9165)</f>
        <v>49390</v>
      </c>
      <c r="N9154" s="30">
        <f t="shared" ref="N9154:O9154" si="8549">SUM(N9155,N9163,N9165)</f>
        <v>48890</v>
      </c>
      <c r="O9154" s="30">
        <f t="shared" si="8549"/>
        <v>46190</v>
      </c>
      <c r="P9154" s="30">
        <f t="shared" si="8488"/>
        <v>646772</v>
      </c>
      <c r="Q9154" s="30">
        <f t="shared" si="8497"/>
        <v>88.836816405579327</v>
      </c>
      <c r="R9154" s="93"/>
      <c r="S9154" s="93"/>
      <c r="T9154" s="93"/>
      <c r="U9154" s="93"/>
      <c r="V9154" s="93"/>
      <c r="W9154" s="93"/>
      <c r="X9154" s="93"/>
      <c r="Y9154" s="93"/>
    </row>
    <row r="9155" spans="1:25" ht="15" customHeight="1" x14ac:dyDescent="0.25">
      <c r="A9155" s="63" t="s">
        <v>3256</v>
      </c>
      <c r="B9155" s="63" t="s">
        <v>3</v>
      </c>
      <c r="C9155" s="63" t="s">
        <v>13</v>
      </c>
      <c r="D9155" s="63" t="s">
        <v>3258</v>
      </c>
      <c r="E9155" s="65" t="s">
        <v>16</v>
      </c>
      <c r="F9155" s="65" t="s">
        <v>1</v>
      </c>
      <c r="G9155" s="65" t="s">
        <v>1</v>
      </c>
      <c r="H9155" s="65" t="s">
        <v>17</v>
      </c>
      <c r="I9155" s="31">
        <f t="shared" ref="I9155:K9155" si="8550">SUM(I9156:I9157)</f>
        <v>242294</v>
      </c>
      <c r="J9155" s="31">
        <f t="shared" si="8550"/>
        <v>242294</v>
      </c>
      <c r="K9155" s="31">
        <f t="shared" si="8550"/>
        <v>143522</v>
      </c>
      <c r="L9155" s="31">
        <f t="shared" si="8485"/>
        <v>60099</v>
      </c>
      <c r="M9155" s="31">
        <f t="shared" ref="M9155" si="8551">SUM(M9156:M9157)</f>
        <v>20033</v>
      </c>
      <c r="N9155" s="31">
        <f t="shared" ref="N9155:O9155" si="8552">SUM(N9156:N9157)</f>
        <v>20033</v>
      </c>
      <c r="O9155" s="31">
        <f t="shared" si="8552"/>
        <v>20033</v>
      </c>
      <c r="P9155" s="31">
        <f t="shared" si="8488"/>
        <v>203621</v>
      </c>
      <c r="Q9155" s="31">
        <f t="shared" si="8497"/>
        <v>84.038812351936073</v>
      </c>
      <c r="R9155" s="94"/>
      <c r="S9155" s="94"/>
      <c r="T9155" s="94"/>
      <c r="U9155" s="94"/>
      <c r="V9155" s="94"/>
      <c r="W9155" s="94"/>
      <c r="X9155" s="94"/>
      <c r="Y9155" s="94"/>
    </row>
    <row r="9156" spans="1:25" ht="15" customHeight="1" x14ac:dyDescent="0.25">
      <c r="A9156" s="64" t="s">
        <v>3256</v>
      </c>
      <c r="B9156" s="64" t="s">
        <v>3</v>
      </c>
      <c r="C9156" s="64" t="s">
        <v>13</v>
      </c>
      <c r="D9156" s="64" t="s">
        <v>3258</v>
      </c>
      <c r="E9156" s="20" t="s">
        <v>19</v>
      </c>
      <c r="F9156" s="64"/>
      <c r="G9156" s="53" t="s">
        <v>378</v>
      </c>
      <c r="H9156" s="53" t="s">
        <v>18</v>
      </c>
      <c r="I9156" s="26">
        <v>207522</v>
      </c>
      <c r="J9156" s="26">
        <v>207522</v>
      </c>
      <c r="K9156" s="26">
        <v>121000</v>
      </c>
      <c r="L9156" s="26">
        <f t="shared" si="8485"/>
        <v>54000</v>
      </c>
      <c r="M9156" s="26">
        <v>18000</v>
      </c>
      <c r="N9156" s="26">
        <v>18000</v>
      </c>
      <c r="O9156" s="26">
        <v>18000</v>
      </c>
      <c r="P9156" s="26">
        <f t="shared" si="8488"/>
        <v>175000</v>
      </c>
      <c r="Q9156" s="26">
        <f t="shared" si="8497"/>
        <v>84.328408554273764</v>
      </c>
      <c r="R9156" s="90"/>
      <c r="S9156" s="90"/>
      <c r="T9156" s="90"/>
      <c r="U9156" s="90"/>
      <c r="V9156" s="90"/>
      <c r="W9156" s="90"/>
      <c r="X9156" s="90"/>
      <c r="Y9156" s="90"/>
    </row>
    <row r="9157" spans="1:25" ht="15" customHeight="1" x14ac:dyDescent="0.25">
      <c r="A9157" s="63" t="s">
        <v>3256</v>
      </c>
      <c r="B9157" s="63" t="s">
        <v>3</v>
      </c>
      <c r="C9157" s="63" t="s">
        <v>13</v>
      </c>
      <c r="D9157" s="63" t="s">
        <v>3258</v>
      </c>
      <c r="E9157" s="63" t="s">
        <v>21</v>
      </c>
      <c r="F9157" s="64" t="s">
        <v>1</v>
      </c>
      <c r="G9157" s="53" t="s">
        <v>1</v>
      </c>
      <c r="H9157" s="65" t="s">
        <v>22</v>
      </c>
      <c r="I9157" s="31">
        <f t="shared" ref="I9157:K9157" si="8553">SUM(I9158:I9162)</f>
        <v>34772</v>
      </c>
      <c r="J9157" s="31">
        <f t="shared" si="8553"/>
        <v>34772</v>
      </c>
      <c r="K9157" s="31">
        <f t="shared" si="8553"/>
        <v>22522</v>
      </c>
      <c r="L9157" s="31">
        <f t="shared" si="8485"/>
        <v>6099</v>
      </c>
      <c r="M9157" s="31">
        <f t="shared" ref="M9157" si="8554">SUM(M9158:M9162)</f>
        <v>2033</v>
      </c>
      <c r="N9157" s="31">
        <f t="shared" ref="N9157:O9157" si="8555">SUM(N9158:N9162)</f>
        <v>2033</v>
      </c>
      <c r="O9157" s="31">
        <f t="shared" si="8555"/>
        <v>2033</v>
      </c>
      <c r="P9157" s="31">
        <f t="shared" si="8488"/>
        <v>28621</v>
      </c>
      <c r="Q9157" s="31">
        <f t="shared" si="8497"/>
        <v>82.310479696307368</v>
      </c>
      <c r="R9157" s="94"/>
      <c r="S9157" s="94"/>
      <c r="T9157" s="94"/>
      <c r="U9157" s="94"/>
      <c r="V9157" s="94"/>
      <c r="W9157" s="94"/>
      <c r="X9157" s="94"/>
      <c r="Y9157" s="94"/>
    </row>
    <row r="9158" spans="1:25" ht="15" customHeight="1" x14ac:dyDescent="0.25">
      <c r="A9158" s="64" t="s">
        <v>3256</v>
      </c>
      <c r="B9158" s="64" t="s">
        <v>3</v>
      </c>
      <c r="C9158" s="64" t="s">
        <v>13</v>
      </c>
      <c r="D9158" s="64" t="s">
        <v>3258</v>
      </c>
      <c r="E9158" s="20" t="s">
        <v>23</v>
      </c>
      <c r="F9158" s="64" t="s">
        <v>3259</v>
      </c>
      <c r="G9158" s="53" t="s">
        <v>378</v>
      </c>
      <c r="H9158" s="53" t="s">
        <v>85</v>
      </c>
      <c r="I9158" s="26">
        <v>6900</v>
      </c>
      <c r="J9158" s="26">
        <v>6900</v>
      </c>
      <c r="K9158" s="26">
        <v>4300</v>
      </c>
      <c r="L9158" s="26">
        <f t="shared" si="8485"/>
        <v>1599</v>
      </c>
      <c r="M9158" s="26">
        <v>533</v>
      </c>
      <c r="N9158" s="26">
        <v>533</v>
      </c>
      <c r="O9158" s="26">
        <v>533</v>
      </c>
      <c r="P9158" s="26">
        <f t="shared" si="8488"/>
        <v>5899</v>
      </c>
      <c r="Q9158" s="26">
        <f t="shared" si="8497"/>
        <v>85.492753623188406</v>
      </c>
      <c r="R9158" s="90"/>
      <c r="S9158" s="90"/>
      <c r="T9158" s="90"/>
      <c r="U9158" s="90"/>
      <c r="V9158" s="90"/>
      <c r="W9158" s="90"/>
      <c r="X9158" s="90"/>
      <c r="Y9158" s="90"/>
    </row>
    <row r="9159" spans="1:25" ht="15" customHeight="1" x14ac:dyDescent="0.25">
      <c r="A9159" s="64" t="s">
        <v>3256</v>
      </c>
      <c r="B9159" s="64" t="s">
        <v>3</v>
      </c>
      <c r="C9159" s="64" t="s">
        <v>13</v>
      </c>
      <c r="D9159" s="64" t="s">
        <v>3258</v>
      </c>
      <c r="E9159" s="20" t="s">
        <v>23</v>
      </c>
      <c r="F9159" s="64" t="s">
        <v>3260</v>
      </c>
      <c r="G9159" s="53" t="s">
        <v>378</v>
      </c>
      <c r="H9159" s="53" t="s">
        <v>25</v>
      </c>
      <c r="I9159" s="26">
        <v>18800</v>
      </c>
      <c r="J9159" s="26">
        <v>18800</v>
      </c>
      <c r="K9159" s="26">
        <v>11400</v>
      </c>
      <c r="L9159" s="26">
        <f t="shared" si="8485"/>
        <v>4500</v>
      </c>
      <c r="M9159" s="26">
        <v>1500</v>
      </c>
      <c r="N9159" s="26">
        <v>1500</v>
      </c>
      <c r="O9159" s="26">
        <v>1500</v>
      </c>
      <c r="P9159" s="26">
        <f t="shared" si="8488"/>
        <v>15900</v>
      </c>
      <c r="Q9159" s="26">
        <f t="shared" si="8497"/>
        <v>84.574468085106375</v>
      </c>
      <c r="R9159" s="90"/>
      <c r="S9159" s="90"/>
      <c r="T9159" s="90"/>
      <c r="U9159" s="90"/>
      <c r="V9159" s="90"/>
      <c r="W9159" s="90"/>
      <c r="X9159" s="90"/>
      <c r="Y9159" s="90"/>
    </row>
    <row r="9160" spans="1:25" ht="15" customHeight="1" x14ac:dyDescent="0.25">
      <c r="A9160" s="64" t="s">
        <v>3256</v>
      </c>
      <c r="B9160" s="64" t="s">
        <v>3</v>
      </c>
      <c r="C9160" s="64" t="s">
        <v>13</v>
      </c>
      <c r="D9160" s="64" t="s">
        <v>3258</v>
      </c>
      <c r="E9160" s="20" t="s">
        <v>23</v>
      </c>
      <c r="F9160" s="64" t="s">
        <v>3261</v>
      </c>
      <c r="G9160" s="53" t="s">
        <v>378</v>
      </c>
      <c r="H9160" s="53" t="s">
        <v>27</v>
      </c>
      <c r="I9160" s="26">
        <v>4122</v>
      </c>
      <c r="J9160" s="26">
        <v>4122</v>
      </c>
      <c r="K9160" s="26">
        <v>4122</v>
      </c>
      <c r="L9160" s="26">
        <f t="shared" si="8485"/>
        <v>0</v>
      </c>
      <c r="M9160" s="26"/>
      <c r="N9160" s="26"/>
      <c r="O9160" s="26"/>
      <c r="P9160" s="26">
        <f t="shared" si="8488"/>
        <v>4122</v>
      </c>
      <c r="Q9160" s="26">
        <f t="shared" si="8497"/>
        <v>100</v>
      </c>
      <c r="R9160" s="90"/>
      <c r="S9160" s="90"/>
      <c r="T9160" s="90"/>
      <c r="U9160" s="90"/>
      <c r="V9160" s="90"/>
      <c r="W9160" s="90"/>
      <c r="X9160" s="90"/>
      <c r="Y9160" s="90"/>
    </row>
    <row r="9161" spans="1:25" ht="15" customHeight="1" x14ac:dyDescent="0.25">
      <c r="A9161" s="64" t="s">
        <v>3256</v>
      </c>
      <c r="B9161" s="64" t="s">
        <v>3</v>
      </c>
      <c r="C9161" s="64" t="s">
        <v>13</v>
      </c>
      <c r="D9161" s="64" t="s">
        <v>3258</v>
      </c>
      <c r="E9161" s="20" t="s">
        <v>23</v>
      </c>
      <c r="F9161" s="64" t="s">
        <v>3262</v>
      </c>
      <c r="G9161" s="53" t="s">
        <v>378</v>
      </c>
      <c r="H9161" s="53" t="s">
        <v>89</v>
      </c>
      <c r="I9161" s="26">
        <v>0</v>
      </c>
      <c r="J9161" s="26">
        <v>0</v>
      </c>
      <c r="K9161" s="26">
        <v>0</v>
      </c>
      <c r="L9161" s="26">
        <f t="shared" si="8485"/>
        <v>0</v>
      </c>
      <c r="M9161" s="26"/>
      <c r="N9161" s="26"/>
      <c r="O9161" s="26"/>
      <c r="P9161" s="26">
        <f t="shared" si="8488"/>
        <v>0</v>
      </c>
      <c r="Q9161" s="26" t="str">
        <f t="shared" si="8497"/>
        <v>-</v>
      </c>
      <c r="R9161" s="90"/>
      <c r="S9161" s="90"/>
      <c r="T9161" s="90"/>
      <c r="U9161" s="90"/>
      <c r="V9161" s="90"/>
      <c r="W9161" s="90"/>
      <c r="X9161" s="90"/>
      <c r="Y9161" s="90"/>
    </row>
    <row r="9162" spans="1:25" ht="15" customHeight="1" x14ac:dyDescent="0.25">
      <c r="A9162" s="64" t="s">
        <v>3256</v>
      </c>
      <c r="B9162" s="64" t="s">
        <v>3</v>
      </c>
      <c r="C9162" s="64" t="s">
        <v>13</v>
      </c>
      <c r="D9162" s="64" t="s">
        <v>3258</v>
      </c>
      <c r="E9162" s="20" t="s">
        <v>23</v>
      </c>
      <c r="F9162" s="64" t="s">
        <v>3263</v>
      </c>
      <c r="G9162" s="53" t="s">
        <v>378</v>
      </c>
      <c r="H9162" s="53" t="s">
        <v>29</v>
      </c>
      <c r="I9162" s="26">
        <v>4950</v>
      </c>
      <c r="J9162" s="26">
        <v>4950</v>
      </c>
      <c r="K9162" s="26">
        <v>2700</v>
      </c>
      <c r="L9162" s="26">
        <f t="shared" si="8485"/>
        <v>0</v>
      </c>
      <c r="M9162" s="26"/>
      <c r="N9162" s="26"/>
      <c r="O9162" s="26"/>
      <c r="P9162" s="26">
        <f t="shared" si="8488"/>
        <v>2700</v>
      </c>
      <c r="Q9162" s="26">
        <f t="shared" si="8497"/>
        <v>54.54545454545454</v>
      </c>
      <c r="R9162" s="90"/>
      <c r="S9162" s="90"/>
      <c r="T9162" s="90"/>
      <c r="U9162" s="90"/>
      <c r="V9162" s="90"/>
      <c r="W9162" s="90"/>
      <c r="X9162" s="90"/>
      <c r="Y9162" s="90"/>
    </row>
    <row r="9163" spans="1:25" ht="15" customHeight="1" x14ac:dyDescent="0.25">
      <c r="A9163" s="63" t="s">
        <v>3256</v>
      </c>
      <c r="B9163" s="63" t="s">
        <v>3</v>
      </c>
      <c r="C9163" s="63" t="s">
        <v>13</v>
      </c>
      <c r="D9163" s="63" t="s">
        <v>3258</v>
      </c>
      <c r="E9163" s="65" t="s">
        <v>30</v>
      </c>
      <c r="F9163" s="65" t="s">
        <v>1</v>
      </c>
      <c r="G9163" s="65" t="s">
        <v>1</v>
      </c>
      <c r="H9163" s="65" t="s">
        <v>31</v>
      </c>
      <c r="I9163" s="31">
        <f t="shared" ref="I9163:K9163" si="8556">SUM(I9164)</f>
        <v>21790</v>
      </c>
      <c r="J9163" s="31">
        <f t="shared" si="8556"/>
        <v>21790</v>
      </c>
      <c r="K9163" s="31">
        <f t="shared" si="8556"/>
        <v>13000</v>
      </c>
      <c r="L9163" s="31">
        <f t="shared" si="8485"/>
        <v>5700</v>
      </c>
      <c r="M9163" s="31">
        <f t="shared" ref="M9163" si="8557">SUM(M9164)</f>
        <v>1900</v>
      </c>
      <c r="N9163" s="31">
        <f t="shared" ref="N9163:O9163" si="8558">SUM(N9164)</f>
        <v>1900</v>
      </c>
      <c r="O9163" s="31">
        <f t="shared" si="8558"/>
        <v>1900</v>
      </c>
      <c r="P9163" s="31">
        <f t="shared" si="8488"/>
        <v>18700</v>
      </c>
      <c r="Q9163" s="31">
        <f t="shared" si="8497"/>
        <v>85.819183111519052</v>
      </c>
      <c r="R9163" s="94"/>
      <c r="S9163" s="94"/>
      <c r="T9163" s="94"/>
      <c r="U9163" s="94"/>
      <c r="V9163" s="94"/>
      <c r="W9163" s="94"/>
      <c r="X9163" s="94"/>
      <c r="Y9163" s="94"/>
    </row>
    <row r="9164" spans="1:25" ht="15" customHeight="1" x14ac:dyDescent="0.25">
      <c r="A9164" s="64" t="s">
        <v>3256</v>
      </c>
      <c r="B9164" s="64" t="s">
        <v>3</v>
      </c>
      <c r="C9164" s="64" t="s">
        <v>13</v>
      </c>
      <c r="D9164" s="64" t="s">
        <v>3258</v>
      </c>
      <c r="E9164" s="20" t="s">
        <v>33</v>
      </c>
      <c r="F9164" s="64"/>
      <c r="G9164" s="53" t="s">
        <v>378</v>
      </c>
      <c r="H9164" s="53" t="s">
        <v>32</v>
      </c>
      <c r="I9164" s="26">
        <v>21790</v>
      </c>
      <c r="J9164" s="26">
        <v>21790</v>
      </c>
      <c r="K9164" s="26">
        <v>13000</v>
      </c>
      <c r="L9164" s="26">
        <f t="shared" si="8485"/>
        <v>5700</v>
      </c>
      <c r="M9164" s="26">
        <v>1900</v>
      </c>
      <c r="N9164" s="26">
        <v>1900</v>
      </c>
      <c r="O9164" s="26">
        <v>1900</v>
      </c>
      <c r="P9164" s="26">
        <f t="shared" si="8488"/>
        <v>18700</v>
      </c>
      <c r="Q9164" s="26">
        <f t="shared" si="8497"/>
        <v>85.819183111519052</v>
      </c>
      <c r="R9164" s="90"/>
      <c r="S9164" s="90"/>
      <c r="T9164" s="90"/>
      <c r="U9164" s="90"/>
      <c r="V9164" s="90"/>
      <c r="W9164" s="90"/>
      <c r="X9164" s="90"/>
      <c r="Y9164" s="90"/>
    </row>
    <row r="9165" spans="1:25" ht="15" customHeight="1" x14ac:dyDescent="0.25">
      <c r="A9165" s="63" t="s">
        <v>3256</v>
      </c>
      <c r="B9165" s="63" t="s">
        <v>3</v>
      </c>
      <c r="C9165" s="63" t="s">
        <v>13</v>
      </c>
      <c r="D9165" s="63" t="s">
        <v>3258</v>
      </c>
      <c r="E9165" s="65" t="s">
        <v>34</v>
      </c>
      <c r="F9165" s="65" t="s">
        <v>1</v>
      </c>
      <c r="G9165" s="65" t="s">
        <v>1</v>
      </c>
      <c r="H9165" s="65" t="s">
        <v>35</v>
      </c>
      <c r="I9165" s="31">
        <f t="shared" ref="I9165:K9165" si="8559">SUM(I9166:I9174)</f>
        <v>463961</v>
      </c>
      <c r="J9165" s="31">
        <f t="shared" si="8559"/>
        <v>463961</v>
      </c>
      <c r="K9165" s="31">
        <f t="shared" si="8559"/>
        <v>345780</v>
      </c>
      <c r="L9165" s="31">
        <f t="shared" si="8485"/>
        <v>78671</v>
      </c>
      <c r="M9165" s="31">
        <f t="shared" ref="M9165" si="8560">SUM(M9166:M9174)</f>
        <v>27457</v>
      </c>
      <c r="N9165" s="31">
        <f t="shared" ref="N9165:O9165" si="8561">SUM(N9166:N9174)</f>
        <v>26957</v>
      </c>
      <c r="O9165" s="31">
        <f t="shared" si="8561"/>
        <v>24257</v>
      </c>
      <c r="P9165" s="31">
        <f t="shared" si="8488"/>
        <v>424451</v>
      </c>
      <c r="Q9165" s="31">
        <f t="shared" si="8497"/>
        <v>91.484198025265044</v>
      </c>
      <c r="R9165" s="94"/>
      <c r="S9165" s="94"/>
      <c r="T9165" s="94"/>
      <c r="U9165" s="94"/>
      <c r="V9165" s="94"/>
      <c r="W9165" s="94"/>
      <c r="X9165" s="94"/>
      <c r="Y9165" s="94"/>
    </row>
    <row r="9166" spans="1:25" ht="15" customHeight="1" x14ac:dyDescent="0.25">
      <c r="A9166" s="64" t="s">
        <v>3256</v>
      </c>
      <c r="B9166" s="64" t="s">
        <v>3</v>
      </c>
      <c r="C9166" s="64" t="s">
        <v>13</v>
      </c>
      <c r="D9166" s="64" t="s">
        <v>3258</v>
      </c>
      <c r="E9166" s="20" t="s">
        <v>38</v>
      </c>
      <c r="F9166" s="64"/>
      <c r="G9166" s="53" t="s">
        <v>378</v>
      </c>
      <c r="H9166" s="53" t="s">
        <v>37</v>
      </c>
      <c r="I9166" s="26">
        <v>2000</v>
      </c>
      <c r="J9166" s="26">
        <v>2000</v>
      </c>
      <c r="K9166" s="26">
        <v>200</v>
      </c>
      <c r="L9166" s="26">
        <f t="shared" si="8485"/>
        <v>1800</v>
      </c>
      <c r="M9166" s="26">
        <v>1000</v>
      </c>
      <c r="N9166" s="26">
        <v>500</v>
      </c>
      <c r="O9166" s="26">
        <v>300</v>
      </c>
      <c r="P9166" s="26">
        <f t="shared" si="8488"/>
        <v>2000</v>
      </c>
      <c r="Q9166" s="26">
        <f t="shared" si="8497"/>
        <v>100</v>
      </c>
      <c r="R9166" s="90"/>
      <c r="S9166" s="90"/>
      <c r="T9166" s="90"/>
      <c r="U9166" s="90"/>
      <c r="V9166" s="90"/>
      <c r="W9166" s="90"/>
      <c r="X9166" s="90"/>
      <c r="Y9166" s="90"/>
    </row>
    <row r="9167" spans="1:25" ht="15" customHeight="1" x14ac:dyDescent="0.25">
      <c r="A9167" s="64" t="s">
        <v>3256</v>
      </c>
      <c r="B9167" s="64" t="s">
        <v>3</v>
      </c>
      <c r="C9167" s="64" t="s">
        <v>13</v>
      </c>
      <c r="D9167" s="64" t="s">
        <v>3258</v>
      </c>
      <c r="E9167" s="20" t="s">
        <v>298</v>
      </c>
      <c r="F9167" s="64"/>
      <c r="G9167" s="53" t="s">
        <v>378</v>
      </c>
      <c r="H9167" s="53" t="s">
        <v>297</v>
      </c>
      <c r="I9167" s="26">
        <v>10204</v>
      </c>
      <c r="J9167" s="26">
        <v>10204</v>
      </c>
      <c r="K9167" s="26">
        <v>4950</v>
      </c>
      <c r="L9167" s="26">
        <f t="shared" si="8485"/>
        <v>3500</v>
      </c>
      <c r="M9167" s="26">
        <v>1000</v>
      </c>
      <c r="N9167" s="26">
        <v>1000</v>
      </c>
      <c r="O9167" s="26">
        <v>1500</v>
      </c>
      <c r="P9167" s="26">
        <f t="shared" si="8488"/>
        <v>8450</v>
      </c>
      <c r="Q9167" s="26">
        <f t="shared" si="8497"/>
        <v>82.810662485299886</v>
      </c>
      <c r="R9167" s="90"/>
      <c r="S9167" s="90"/>
      <c r="T9167" s="90"/>
      <c r="U9167" s="90"/>
      <c r="V9167" s="90"/>
      <c r="W9167" s="90"/>
      <c r="X9167" s="90"/>
      <c r="Y9167" s="90"/>
    </row>
    <row r="9168" spans="1:25" ht="15" customHeight="1" x14ac:dyDescent="0.25">
      <c r="A9168" s="64" t="s">
        <v>3256</v>
      </c>
      <c r="B9168" s="64" t="s">
        <v>3</v>
      </c>
      <c r="C9168" s="64" t="s">
        <v>13</v>
      </c>
      <c r="D9168" s="64" t="s">
        <v>3258</v>
      </c>
      <c r="E9168" s="20" t="s">
        <v>301</v>
      </c>
      <c r="F9168" s="64"/>
      <c r="G9168" s="53" t="s">
        <v>378</v>
      </c>
      <c r="H9168" s="53" t="s">
        <v>300</v>
      </c>
      <c r="I9168" s="26">
        <v>18483</v>
      </c>
      <c r="J9168" s="26">
        <v>18483</v>
      </c>
      <c r="K9168" s="26">
        <v>12000</v>
      </c>
      <c r="L9168" s="26">
        <f t="shared" ref="L9168:L9231" si="8562">SUM(M9168:O9168)</f>
        <v>5000</v>
      </c>
      <c r="M9168" s="26">
        <v>2000</v>
      </c>
      <c r="N9168" s="26">
        <v>2000</v>
      </c>
      <c r="O9168" s="26">
        <v>1000</v>
      </c>
      <c r="P9168" s="26">
        <f t="shared" ref="P9168:P9231" si="8563">K9168+L9168</f>
        <v>17000</v>
      </c>
      <c r="Q9168" s="26">
        <f t="shared" ref="Q9168:Q9231" si="8564">IF(J9168=0,"-",P9168/J9168*100)</f>
        <v>91.97641075582969</v>
      </c>
      <c r="R9168" s="90"/>
      <c r="S9168" s="90"/>
      <c r="T9168" s="90"/>
      <c r="U9168" s="90"/>
      <c r="V9168" s="90"/>
      <c r="W9168" s="90"/>
      <c r="X9168" s="90"/>
      <c r="Y9168" s="90"/>
    </row>
    <row r="9169" spans="1:25" ht="15" customHeight="1" x14ac:dyDescent="0.25">
      <c r="A9169" s="64" t="s">
        <v>3256</v>
      </c>
      <c r="B9169" s="64" t="s">
        <v>3</v>
      </c>
      <c r="C9169" s="64" t="s">
        <v>13</v>
      </c>
      <c r="D9169" s="64" t="s">
        <v>3258</v>
      </c>
      <c r="E9169" s="20" t="s">
        <v>218</v>
      </c>
      <c r="F9169" s="64"/>
      <c r="G9169" s="53" t="s">
        <v>378</v>
      </c>
      <c r="H9169" s="53" t="s">
        <v>217</v>
      </c>
      <c r="I9169" s="26">
        <v>4956</v>
      </c>
      <c r="J9169" s="26">
        <v>4956</v>
      </c>
      <c r="K9169" s="26">
        <v>4500</v>
      </c>
      <c r="L9169" s="26">
        <f t="shared" si="8562"/>
        <v>0</v>
      </c>
      <c r="M9169" s="26"/>
      <c r="N9169" s="26"/>
      <c r="O9169" s="26"/>
      <c r="P9169" s="26">
        <f t="shared" si="8563"/>
        <v>4500</v>
      </c>
      <c r="Q9169" s="26">
        <f t="shared" si="8564"/>
        <v>90.799031476997584</v>
      </c>
      <c r="R9169" s="90"/>
      <c r="S9169" s="90"/>
      <c r="T9169" s="90"/>
      <c r="U9169" s="90"/>
      <c r="V9169" s="90"/>
      <c r="W9169" s="90"/>
      <c r="X9169" s="90"/>
      <c r="Y9169" s="90"/>
    </row>
    <row r="9170" spans="1:25" ht="15" customHeight="1" x14ac:dyDescent="0.25">
      <c r="A9170" s="64" t="s">
        <v>3256</v>
      </c>
      <c r="B9170" s="64" t="s">
        <v>3</v>
      </c>
      <c r="C9170" s="64" t="s">
        <v>13</v>
      </c>
      <c r="D9170" s="64" t="s">
        <v>3258</v>
      </c>
      <c r="E9170" s="20" t="s">
        <v>303</v>
      </c>
      <c r="F9170" s="64"/>
      <c r="G9170" s="53" t="s">
        <v>378</v>
      </c>
      <c r="H9170" s="53" t="s">
        <v>302</v>
      </c>
      <c r="I9170" s="26">
        <v>5000</v>
      </c>
      <c r="J9170" s="26">
        <v>5000</v>
      </c>
      <c r="K9170" s="26">
        <v>3000</v>
      </c>
      <c r="L9170" s="26">
        <f t="shared" si="8562"/>
        <v>1200</v>
      </c>
      <c r="M9170" s="26">
        <v>400</v>
      </c>
      <c r="N9170" s="26">
        <v>400</v>
      </c>
      <c r="O9170" s="26">
        <v>400</v>
      </c>
      <c r="P9170" s="26">
        <f t="shared" si="8563"/>
        <v>4200</v>
      </c>
      <c r="Q9170" s="26">
        <f t="shared" si="8564"/>
        <v>84</v>
      </c>
      <c r="R9170" s="90"/>
      <c r="S9170" s="90"/>
      <c r="T9170" s="90"/>
      <c r="U9170" s="90"/>
      <c r="V9170" s="90"/>
      <c r="W9170" s="90"/>
      <c r="X9170" s="90"/>
      <c r="Y9170" s="90"/>
    </row>
    <row r="9171" spans="1:25" ht="15" customHeight="1" x14ac:dyDescent="0.25">
      <c r="A9171" s="64" t="s">
        <v>3256</v>
      </c>
      <c r="B9171" s="64" t="s">
        <v>3</v>
      </c>
      <c r="C9171" s="64" t="s">
        <v>13</v>
      </c>
      <c r="D9171" s="64" t="s">
        <v>3258</v>
      </c>
      <c r="E9171" s="20" t="s">
        <v>305</v>
      </c>
      <c r="F9171" s="64"/>
      <c r="G9171" s="53" t="s">
        <v>378</v>
      </c>
      <c r="H9171" s="53" t="s">
        <v>304</v>
      </c>
      <c r="I9171" s="26">
        <v>342776</v>
      </c>
      <c r="J9171" s="26">
        <v>342776</v>
      </c>
      <c r="K9171" s="26">
        <v>249000</v>
      </c>
      <c r="L9171" s="26">
        <f t="shared" si="8562"/>
        <v>60000</v>
      </c>
      <c r="M9171" s="26">
        <v>20000</v>
      </c>
      <c r="N9171" s="26">
        <v>20000</v>
      </c>
      <c r="O9171" s="26">
        <v>20000</v>
      </c>
      <c r="P9171" s="26">
        <f t="shared" si="8563"/>
        <v>309000</v>
      </c>
      <c r="Q9171" s="26">
        <f t="shared" si="8564"/>
        <v>90.146334632529701</v>
      </c>
      <c r="R9171" s="90"/>
      <c r="S9171" s="90"/>
      <c r="T9171" s="90"/>
      <c r="U9171" s="90"/>
      <c r="V9171" s="90"/>
      <c r="W9171" s="90"/>
      <c r="X9171" s="90"/>
      <c r="Y9171" s="90"/>
    </row>
    <row r="9172" spans="1:25" ht="15" customHeight="1" x14ac:dyDescent="0.25">
      <c r="A9172" s="64" t="s">
        <v>3256</v>
      </c>
      <c r="B9172" s="64" t="s">
        <v>3</v>
      </c>
      <c r="C9172" s="64" t="s">
        <v>13</v>
      </c>
      <c r="D9172" s="64" t="s">
        <v>3258</v>
      </c>
      <c r="E9172" s="20" t="s">
        <v>308</v>
      </c>
      <c r="F9172" s="64"/>
      <c r="G9172" s="53" t="s">
        <v>378</v>
      </c>
      <c r="H9172" s="53" t="s">
        <v>307</v>
      </c>
      <c r="I9172" s="26">
        <v>5083</v>
      </c>
      <c r="J9172" s="26">
        <v>5083</v>
      </c>
      <c r="K9172" s="26">
        <v>2083</v>
      </c>
      <c r="L9172" s="26">
        <f t="shared" si="8562"/>
        <v>3000</v>
      </c>
      <c r="M9172" s="26">
        <v>1000</v>
      </c>
      <c r="N9172" s="26">
        <v>1000</v>
      </c>
      <c r="O9172" s="26">
        <v>1000</v>
      </c>
      <c r="P9172" s="26">
        <f t="shared" si="8563"/>
        <v>5083</v>
      </c>
      <c r="Q9172" s="26">
        <f t="shared" si="8564"/>
        <v>100</v>
      </c>
      <c r="R9172" s="90"/>
      <c r="S9172" s="90"/>
      <c r="T9172" s="90"/>
      <c r="U9172" s="90"/>
      <c r="V9172" s="90"/>
      <c r="W9172" s="90"/>
      <c r="X9172" s="90"/>
      <c r="Y9172" s="90"/>
    </row>
    <row r="9173" spans="1:25" ht="15" customHeight="1" x14ac:dyDescent="0.25">
      <c r="A9173" s="64" t="s">
        <v>3256</v>
      </c>
      <c r="B9173" s="64" t="s">
        <v>3</v>
      </c>
      <c r="C9173" s="64" t="s">
        <v>13</v>
      </c>
      <c r="D9173" s="64" t="s">
        <v>3258</v>
      </c>
      <c r="E9173" s="20" t="s">
        <v>311</v>
      </c>
      <c r="F9173" s="64"/>
      <c r="G9173" s="53" t="s">
        <v>378</v>
      </c>
      <c r="H9173" s="53" t="s">
        <v>310</v>
      </c>
      <c r="I9173" s="26">
        <v>8167</v>
      </c>
      <c r="J9173" s="26">
        <v>8167</v>
      </c>
      <c r="K9173" s="26">
        <v>4167</v>
      </c>
      <c r="L9173" s="26">
        <f t="shared" si="8562"/>
        <v>4000</v>
      </c>
      <c r="M9173" s="26">
        <v>2000</v>
      </c>
      <c r="N9173" s="26">
        <v>2000</v>
      </c>
      <c r="O9173" s="26"/>
      <c r="P9173" s="26">
        <f t="shared" si="8563"/>
        <v>8167</v>
      </c>
      <c r="Q9173" s="26">
        <f t="shared" si="8564"/>
        <v>100</v>
      </c>
      <c r="R9173" s="90"/>
      <c r="S9173" s="90"/>
      <c r="T9173" s="90"/>
      <c r="U9173" s="90"/>
      <c r="V9173" s="90"/>
      <c r="W9173" s="90"/>
      <c r="X9173" s="90"/>
      <c r="Y9173" s="90"/>
    </row>
    <row r="9174" spans="1:25" ht="15" customHeight="1" x14ac:dyDescent="0.25">
      <c r="A9174" s="63" t="s">
        <v>3256</v>
      </c>
      <c r="B9174" s="63" t="s">
        <v>3</v>
      </c>
      <c r="C9174" s="63" t="s">
        <v>13</v>
      </c>
      <c r="D9174" s="63" t="s">
        <v>3258</v>
      </c>
      <c r="E9174" s="63" t="s">
        <v>39</v>
      </c>
      <c r="F9174" s="64" t="s">
        <v>1</v>
      </c>
      <c r="G9174" s="53" t="s">
        <v>1</v>
      </c>
      <c r="H9174" s="65" t="s">
        <v>40</v>
      </c>
      <c r="I9174" s="31">
        <f t="shared" ref="I9174:K9174" si="8565">SUM(I9175:I9177)</f>
        <v>67292</v>
      </c>
      <c r="J9174" s="31">
        <f t="shared" si="8565"/>
        <v>67292</v>
      </c>
      <c r="K9174" s="31">
        <f t="shared" si="8565"/>
        <v>65880</v>
      </c>
      <c r="L9174" s="31">
        <f t="shared" si="8562"/>
        <v>171</v>
      </c>
      <c r="M9174" s="31">
        <f t="shared" ref="M9174" si="8566">SUM(M9175:M9177)</f>
        <v>57</v>
      </c>
      <c r="N9174" s="31">
        <f t="shared" ref="N9174:O9174" si="8567">SUM(N9175:N9177)</f>
        <v>57</v>
      </c>
      <c r="O9174" s="31">
        <f t="shared" si="8567"/>
        <v>57</v>
      </c>
      <c r="P9174" s="31">
        <f t="shared" si="8563"/>
        <v>66051</v>
      </c>
      <c r="Q9174" s="31">
        <f t="shared" si="8564"/>
        <v>98.155798609047139</v>
      </c>
      <c r="R9174" s="94"/>
      <c r="S9174" s="94"/>
      <c r="T9174" s="94"/>
      <c r="U9174" s="94"/>
      <c r="V9174" s="94"/>
      <c r="W9174" s="94"/>
      <c r="X9174" s="94"/>
      <c r="Y9174" s="94"/>
    </row>
    <row r="9175" spans="1:25" ht="15" customHeight="1" x14ac:dyDescent="0.25">
      <c r="A9175" s="64" t="s">
        <v>3256</v>
      </c>
      <c r="B9175" s="64" t="s">
        <v>3</v>
      </c>
      <c r="C9175" s="64" t="s">
        <v>13</v>
      </c>
      <c r="D9175" s="64" t="s">
        <v>3258</v>
      </c>
      <c r="E9175" s="20" t="s">
        <v>41</v>
      </c>
      <c r="F9175" s="64"/>
      <c r="G9175" s="53" t="s">
        <v>378</v>
      </c>
      <c r="H9175" s="53" t="s">
        <v>40</v>
      </c>
      <c r="I9175" s="26">
        <v>65492</v>
      </c>
      <c r="J9175" s="26">
        <v>65492</v>
      </c>
      <c r="K9175" s="26">
        <v>64950</v>
      </c>
      <c r="L9175" s="26">
        <f t="shared" si="8562"/>
        <v>0</v>
      </c>
      <c r="M9175" s="26"/>
      <c r="N9175" s="26"/>
      <c r="O9175" s="26"/>
      <c r="P9175" s="26">
        <f t="shared" si="8563"/>
        <v>64950</v>
      </c>
      <c r="Q9175" s="26">
        <f t="shared" si="8564"/>
        <v>99.172418005252553</v>
      </c>
      <c r="R9175" s="90"/>
      <c r="S9175" s="90"/>
      <c r="T9175" s="90"/>
      <c r="U9175" s="90"/>
      <c r="V9175" s="90"/>
      <c r="W9175" s="90"/>
      <c r="X9175" s="90"/>
      <c r="Y9175" s="90"/>
    </row>
    <row r="9176" spans="1:25" ht="15" customHeight="1" x14ac:dyDescent="0.25">
      <c r="A9176" s="64" t="s">
        <v>3256</v>
      </c>
      <c r="B9176" s="64" t="s">
        <v>3</v>
      </c>
      <c r="C9176" s="64" t="s">
        <v>13</v>
      </c>
      <c r="D9176" s="64" t="s">
        <v>3258</v>
      </c>
      <c r="E9176" s="20" t="s">
        <v>41</v>
      </c>
      <c r="F9176" s="64" t="s">
        <v>3264</v>
      </c>
      <c r="G9176" s="53" t="s">
        <v>378</v>
      </c>
      <c r="H9176" s="53" t="s">
        <v>49</v>
      </c>
      <c r="I9176" s="26">
        <v>700</v>
      </c>
      <c r="J9176" s="26">
        <v>700</v>
      </c>
      <c r="K9176" s="26">
        <v>420</v>
      </c>
      <c r="L9176" s="26">
        <f t="shared" si="8562"/>
        <v>171</v>
      </c>
      <c r="M9176" s="26">
        <v>57</v>
      </c>
      <c r="N9176" s="26">
        <v>57</v>
      </c>
      <c r="O9176" s="26">
        <v>57</v>
      </c>
      <c r="P9176" s="26">
        <f t="shared" si="8563"/>
        <v>591</v>
      </c>
      <c r="Q9176" s="26">
        <f t="shared" si="8564"/>
        <v>84.428571428571431</v>
      </c>
      <c r="R9176" s="90"/>
      <c r="S9176" s="90"/>
      <c r="T9176" s="90"/>
      <c r="U9176" s="90"/>
      <c r="V9176" s="90"/>
      <c r="W9176" s="90"/>
      <c r="X9176" s="90"/>
      <c r="Y9176" s="90"/>
    </row>
    <row r="9177" spans="1:25" ht="22.5" customHeight="1" x14ac:dyDescent="0.25">
      <c r="A9177" s="64" t="s">
        <v>3256</v>
      </c>
      <c r="B9177" s="64" t="s">
        <v>3</v>
      </c>
      <c r="C9177" s="64" t="s">
        <v>13</v>
      </c>
      <c r="D9177" s="64" t="s">
        <v>3258</v>
      </c>
      <c r="E9177" s="20" t="s">
        <v>41</v>
      </c>
      <c r="F9177" s="64" t="s">
        <v>3265</v>
      </c>
      <c r="G9177" s="53" t="s">
        <v>378</v>
      </c>
      <c r="H9177" s="53" t="s">
        <v>55</v>
      </c>
      <c r="I9177" s="26">
        <v>1100</v>
      </c>
      <c r="J9177" s="26">
        <v>1100</v>
      </c>
      <c r="K9177" s="26">
        <v>510</v>
      </c>
      <c r="L9177" s="26">
        <f t="shared" si="8562"/>
        <v>0</v>
      </c>
      <c r="M9177" s="26"/>
      <c r="N9177" s="26"/>
      <c r="O9177" s="26"/>
      <c r="P9177" s="26">
        <f t="shared" si="8563"/>
        <v>510</v>
      </c>
      <c r="Q9177" s="26">
        <f t="shared" si="8564"/>
        <v>46.36363636363636</v>
      </c>
      <c r="R9177" s="90"/>
      <c r="S9177" s="90"/>
      <c r="T9177" s="90"/>
      <c r="U9177" s="90"/>
      <c r="V9177" s="90"/>
      <c r="W9177" s="90"/>
      <c r="X9177" s="90"/>
      <c r="Y9177" s="90"/>
    </row>
    <row r="9178" spans="1:25" ht="22.5" customHeight="1" x14ac:dyDescent="0.25">
      <c r="A9178" s="63" t="s">
        <v>1</v>
      </c>
      <c r="B9178" s="63" t="s">
        <v>1</v>
      </c>
      <c r="C9178" s="63" t="s">
        <v>1</v>
      </c>
      <c r="D9178" s="65" t="s">
        <v>1</v>
      </c>
      <c r="E9178" s="65" t="s">
        <v>1</v>
      </c>
      <c r="F9178" s="65" t="s">
        <v>1</v>
      </c>
      <c r="G9178" s="65" t="s">
        <v>1</v>
      </c>
      <c r="H9178" s="66" t="s">
        <v>56</v>
      </c>
      <c r="I9178" s="30">
        <f t="shared" ref="I9178:K9179" si="8568">SUM(I9179)</f>
        <v>100</v>
      </c>
      <c r="J9178" s="30">
        <f t="shared" si="8568"/>
        <v>100</v>
      </c>
      <c r="K9178" s="30">
        <f t="shared" si="8568"/>
        <v>0</v>
      </c>
      <c r="L9178" s="30">
        <f t="shared" si="8562"/>
        <v>0</v>
      </c>
      <c r="M9178" s="30">
        <f t="shared" ref="M9178:M9179" si="8569">SUM(M9179)</f>
        <v>0</v>
      </c>
      <c r="N9178" s="30">
        <f t="shared" ref="N9178:O9179" si="8570">SUM(N9179)</f>
        <v>0</v>
      </c>
      <c r="O9178" s="30">
        <f t="shared" si="8570"/>
        <v>0</v>
      </c>
      <c r="P9178" s="30">
        <f t="shared" si="8563"/>
        <v>0</v>
      </c>
      <c r="Q9178" s="30">
        <f t="shared" si="8564"/>
        <v>0</v>
      </c>
      <c r="R9178" s="93"/>
      <c r="S9178" s="93"/>
      <c r="T9178" s="93"/>
      <c r="U9178" s="93"/>
      <c r="V9178" s="93"/>
      <c r="W9178" s="93"/>
      <c r="X9178" s="93"/>
      <c r="Y9178" s="93"/>
    </row>
    <row r="9179" spans="1:25" ht="15" customHeight="1" x14ac:dyDescent="0.25">
      <c r="A9179" s="63" t="s">
        <v>3256</v>
      </c>
      <c r="B9179" s="63" t="s">
        <v>3</v>
      </c>
      <c r="C9179" s="63" t="s">
        <v>13</v>
      </c>
      <c r="D9179" s="63" t="s">
        <v>3258</v>
      </c>
      <c r="E9179" s="65" t="s">
        <v>57</v>
      </c>
      <c r="F9179" s="65" t="s">
        <v>1</v>
      </c>
      <c r="G9179" s="65" t="s">
        <v>1</v>
      </c>
      <c r="H9179" s="65" t="s">
        <v>58</v>
      </c>
      <c r="I9179" s="31">
        <f t="shared" si="8568"/>
        <v>100</v>
      </c>
      <c r="J9179" s="31">
        <f t="shared" si="8568"/>
        <v>100</v>
      </c>
      <c r="K9179" s="31">
        <f t="shared" si="8568"/>
        <v>0</v>
      </c>
      <c r="L9179" s="31">
        <f t="shared" si="8562"/>
        <v>0</v>
      </c>
      <c r="M9179" s="31">
        <f t="shared" si="8569"/>
        <v>0</v>
      </c>
      <c r="N9179" s="31">
        <f t="shared" si="8570"/>
        <v>0</v>
      </c>
      <c r="O9179" s="31">
        <f t="shared" si="8570"/>
        <v>0</v>
      </c>
      <c r="P9179" s="31">
        <f t="shared" si="8563"/>
        <v>0</v>
      </c>
      <c r="Q9179" s="31">
        <f t="shared" si="8564"/>
        <v>0</v>
      </c>
      <c r="R9179" s="94"/>
      <c r="S9179" s="94"/>
      <c r="T9179" s="94"/>
      <c r="U9179" s="94"/>
      <c r="V9179" s="94"/>
      <c r="W9179" s="94"/>
      <c r="X9179" s="94"/>
      <c r="Y9179" s="94"/>
    </row>
    <row r="9180" spans="1:25" ht="15" customHeight="1" x14ac:dyDescent="0.25">
      <c r="A9180" s="64" t="s">
        <v>3256</v>
      </c>
      <c r="B9180" s="64" t="s">
        <v>3</v>
      </c>
      <c r="C9180" s="64" t="s">
        <v>13</v>
      </c>
      <c r="D9180" s="64" t="s">
        <v>3258</v>
      </c>
      <c r="E9180" s="20" t="s">
        <v>68</v>
      </c>
      <c r="F9180" s="64"/>
      <c r="G9180" s="53" t="s">
        <v>378</v>
      </c>
      <c r="H9180" s="53" t="s">
        <v>67</v>
      </c>
      <c r="I9180" s="26">
        <v>100</v>
      </c>
      <c r="J9180" s="26">
        <v>100</v>
      </c>
      <c r="K9180" s="26">
        <v>0</v>
      </c>
      <c r="L9180" s="26">
        <f t="shared" si="8562"/>
        <v>0</v>
      </c>
      <c r="M9180" s="26"/>
      <c r="N9180" s="26"/>
      <c r="O9180" s="26"/>
      <c r="P9180" s="26">
        <f t="shared" si="8563"/>
        <v>0</v>
      </c>
      <c r="Q9180" s="26">
        <f t="shared" si="8564"/>
        <v>0</v>
      </c>
      <c r="R9180" s="90"/>
      <c r="S9180" s="90"/>
      <c r="T9180" s="90"/>
      <c r="U9180" s="90"/>
      <c r="V9180" s="90"/>
      <c r="W9180" s="90"/>
      <c r="X9180" s="90"/>
      <c r="Y9180" s="90"/>
    </row>
    <row r="9181" spans="1:25" ht="22.5" customHeight="1" x14ac:dyDescent="0.25">
      <c r="A9181" s="63" t="s">
        <v>1</v>
      </c>
      <c r="B9181" s="63" t="s">
        <v>1</v>
      </c>
      <c r="C9181" s="63" t="s">
        <v>1</v>
      </c>
      <c r="D9181" s="65" t="s">
        <v>1</v>
      </c>
      <c r="E9181" s="65" t="s">
        <v>1</v>
      </c>
      <c r="F9181" s="65" t="s">
        <v>1</v>
      </c>
      <c r="G9181" s="65" t="s">
        <v>1</v>
      </c>
      <c r="H9181" s="66" t="s">
        <v>69</v>
      </c>
      <c r="I9181" s="30">
        <f t="shared" ref="I9181:K9181" si="8571">SUM(I9182)</f>
        <v>2458760</v>
      </c>
      <c r="J9181" s="30">
        <f t="shared" si="8571"/>
        <v>2290500</v>
      </c>
      <c r="K9181" s="30">
        <f t="shared" si="8571"/>
        <v>2088500</v>
      </c>
      <c r="L9181" s="30">
        <f t="shared" si="8562"/>
        <v>202000</v>
      </c>
      <c r="M9181" s="30">
        <f t="shared" ref="M9181" si="8572">SUM(M9182)</f>
        <v>100000</v>
      </c>
      <c r="N9181" s="30">
        <f t="shared" ref="N9181:O9181" si="8573">SUM(N9182)</f>
        <v>102000</v>
      </c>
      <c r="O9181" s="30">
        <f t="shared" si="8573"/>
        <v>0</v>
      </c>
      <c r="P9181" s="30">
        <f t="shared" si="8563"/>
        <v>2290500</v>
      </c>
      <c r="Q9181" s="30">
        <f t="shared" si="8564"/>
        <v>100</v>
      </c>
      <c r="R9181" s="93"/>
      <c r="S9181" s="93"/>
      <c r="T9181" s="93"/>
      <c r="U9181" s="93"/>
      <c r="V9181" s="93"/>
      <c r="W9181" s="93"/>
      <c r="X9181" s="93"/>
      <c r="Y9181" s="93"/>
    </row>
    <row r="9182" spans="1:25" ht="15" customHeight="1" x14ac:dyDescent="0.25">
      <c r="A9182" s="63" t="s">
        <v>3256</v>
      </c>
      <c r="B9182" s="63" t="s">
        <v>3</v>
      </c>
      <c r="C9182" s="63" t="s">
        <v>13</v>
      </c>
      <c r="D9182" s="63" t="s">
        <v>3258</v>
      </c>
      <c r="E9182" s="65" t="s">
        <v>70</v>
      </c>
      <c r="F9182" s="65" t="s">
        <v>1</v>
      </c>
      <c r="G9182" s="65" t="s">
        <v>1</v>
      </c>
      <c r="H9182" s="65" t="s">
        <v>71</v>
      </c>
      <c r="I9182" s="31">
        <f t="shared" ref="I9182:K9182" si="8574">SUM(I9183:I9184)</f>
        <v>2458760</v>
      </c>
      <c r="J9182" s="31">
        <f t="shared" si="8574"/>
        <v>2290500</v>
      </c>
      <c r="K9182" s="31">
        <f t="shared" si="8574"/>
        <v>2088500</v>
      </c>
      <c r="L9182" s="31">
        <f t="shared" si="8562"/>
        <v>202000</v>
      </c>
      <c r="M9182" s="31">
        <f t="shared" ref="M9182" si="8575">SUM(M9183:M9184)</f>
        <v>100000</v>
      </c>
      <c r="N9182" s="31">
        <f t="shared" ref="N9182:O9182" si="8576">SUM(N9183:N9184)</f>
        <v>102000</v>
      </c>
      <c r="O9182" s="31">
        <f t="shared" si="8576"/>
        <v>0</v>
      </c>
      <c r="P9182" s="31">
        <f t="shared" si="8563"/>
        <v>2290500</v>
      </c>
      <c r="Q9182" s="31">
        <f t="shared" si="8564"/>
        <v>100</v>
      </c>
      <c r="R9182" s="94"/>
      <c r="S9182" s="94"/>
      <c r="T9182" s="94"/>
      <c r="U9182" s="94"/>
      <c r="V9182" s="94"/>
      <c r="W9182" s="94"/>
      <c r="X9182" s="94"/>
      <c r="Y9182" s="94"/>
    </row>
    <row r="9183" spans="1:25" ht="15" customHeight="1" x14ac:dyDescent="0.25">
      <c r="A9183" s="64" t="s">
        <v>3256</v>
      </c>
      <c r="B9183" s="64" t="s">
        <v>3</v>
      </c>
      <c r="C9183" s="64" t="s">
        <v>13</v>
      </c>
      <c r="D9183" s="64" t="s">
        <v>3258</v>
      </c>
      <c r="E9183" s="20" t="s">
        <v>74</v>
      </c>
      <c r="F9183" s="64"/>
      <c r="G9183" s="53" t="s">
        <v>378</v>
      </c>
      <c r="H9183" s="53" t="s">
        <v>73</v>
      </c>
      <c r="I9183" s="26">
        <v>74500</v>
      </c>
      <c r="J9183" s="26">
        <v>74500</v>
      </c>
      <c r="K9183" s="26">
        <v>74500</v>
      </c>
      <c r="L9183" s="26">
        <f t="shared" si="8562"/>
        <v>0</v>
      </c>
      <c r="M9183" s="26"/>
      <c r="N9183" s="26"/>
      <c r="O9183" s="26"/>
      <c r="P9183" s="26">
        <f t="shared" si="8563"/>
        <v>74500</v>
      </c>
      <c r="Q9183" s="26">
        <f t="shared" si="8564"/>
        <v>100</v>
      </c>
      <c r="R9183" s="90"/>
      <c r="S9183" s="90"/>
      <c r="T9183" s="90"/>
      <c r="U9183" s="90"/>
      <c r="V9183" s="90"/>
      <c r="W9183" s="90"/>
      <c r="X9183" s="90"/>
      <c r="Y9183" s="90"/>
    </row>
    <row r="9184" spans="1:25" ht="15" customHeight="1" x14ac:dyDescent="0.25">
      <c r="A9184" s="63" t="s">
        <v>3256</v>
      </c>
      <c r="B9184" s="63" t="s">
        <v>3</v>
      </c>
      <c r="C9184" s="63" t="s">
        <v>13</v>
      </c>
      <c r="D9184" s="63" t="s">
        <v>3258</v>
      </c>
      <c r="E9184" s="63" t="s">
        <v>731</v>
      </c>
      <c r="F9184" s="64" t="s">
        <v>1</v>
      </c>
      <c r="G9184" s="53" t="s">
        <v>1</v>
      </c>
      <c r="H9184" s="65" t="s">
        <v>732</v>
      </c>
      <c r="I9184" s="31">
        <f t="shared" ref="I9184:K9184" si="8577">SUM(I9185:I9186)</f>
        <v>2384260</v>
      </c>
      <c r="J9184" s="31">
        <f t="shared" si="8577"/>
        <v>2216000</v>
      </c>
      <c r="K9184" s="31">
        <f t="shared" si="8577"/>
        <v>2014000</v>
      </c>
      <c r="L9184" s="31">
        <f t="shared" si="8562"/>
        <v>202000</v>
      </c>
      <c r="M9184" s="31">
        <f t="shared" ref="M9184" si="8578">SUM(M9185:M9186)</f>
        <v>100000</v>
      </c>
      <c r="N9184" s="31">
        <f t="shared" ref="N9184:O9184" si="8579">SUM(N9185:N9186)</f>
        <v>102000</v>
      </c>
      <c r="O9184" s="31">
        <f t="shared" si="8579"/>
        <v>0</v>
      </c>
      <c r="P9184" s="31">
        <f t="shared" si="8563"/>
        <v>2216000</v>
      </c>
      <c r="Q9184" s="31">
        <f t="shared" si="8564"/>
        <v>100</v>
      </c>
      <c r="R9184" s="94"/>
      <c r="S9184" s="94"/>
      <c r="T9184" s="94"/>
      <c r="U9184" s="94"/>
      <c r="V9184" s="94"/>
      <c r="W9184" s="94"/>
      <c r="X9184" s="94"/>
      <c r="Y9184" s="94"/>
    </row>
    <row r="9185" spans="1:25" s="14" customFormat="1" ht="15" customHeight="1" x14ac:dyDescent="0.25">
      <c r="A9185" s="84" t="s">
        <v>3256</v>
      </c>
      <c r="B9185" s="84" t="s">
        <v>3</v>
      </c>
      <c r="C9185" s="84" t="s">
        <v>13</v>
      </c>
      <c r="D9185" s="84" t="s">
        <v>3258</v>
      </c>
      <c r="E9185" s="85" t="s">
        <v>733</v>
      </c>
      <c r="F9185" s="84" t="s">
        <v>3266</v>
      </c>
      <c r="G9185" s="86" t="s">
        <v>378</v>
      </c>
      <c r="H9185" s="86" t="s">
        <v>3793</v>
      </c>
      <c r="I9185" s="37">
        <v>168260</v>
      </c>
      <c r="J9185" s="37">
        <v>0</v>
      </c>
      <c r="K9185" s="37">
        <v>0</v>
      </c>
      <c r="L9185" s="37">
        <f t="shared" si="8562"/>
        <v>0</v>
      </c>
      <c r="M9185" s="37"/>
      <c r="N9185" s="37"/>
      <c r="O9185" s="37"/>
      <c r="P9185" s="37">
        <f t="shared" si="8563"/>
        <v>0</v>
      </c>
      <c r="Q9185" s="37">
        <f t="shared" ref="Q9185" si="8580">IF(I9185=0,"-",P9185/I9185*100)</f>
        <v>0</v>
      </c>
      <c r="R9185" s="97"/>
      <c r="S9185" s="97"/>
      <c r="T9185" s="97"/>
      <c r="U9185" s="97"/>
      <c r="V9185" s="97"/>
      <c r="W9185" s="97"/>
      <c r="X9185" s="97"/>
      <c r="Y9185" s="97"/>
    </row>
    <row r="9186" spans="1:25" ht="15" customHeight="1" x14ac:dyDescent="0.25">
      <c r="A9186" s="64" t="s">
        <v>3256</v>
      </c>
      <c r="B9186" s="64" t="s">
        <v>3</v>
      </c>
      <c r="C9186" s="64" t="s">
        <v>13</v>
      </c>
      <c r="D9186" s="64" t="s">
        <v>3258</v>
      </c>
      <c r="E9186" s="20" t="s">
        <v>733</v>
      </c>
      <c r="F9186" s="64" t="s">
        <v>3267</v>
      </c>
      <c r="G9186" s="53" t="s">
        <v>378</v>
      </c>
      <c r="H9186" s="53" t="s">
        <v>732</v>
      </c>
      <c r="I9186" s="26">
        <v>2216000</v>
      </c>
      <c r="J9186" s="26">
        <v>2216000</v>
      </c>
      <c r="K9186" s="26">
        <v>2014000</v>
      </c>
      <c r="L9186" s="26">
        <f t="shared" si="8562"/>
        <v>202000</v>
      </c>
      <c r="M9186" s="26">
        <v>100000</v>
      </c>
      <c r="N9186" s="26">
        <v>102000</v>
      </c>
      <c r="O9186" s="26"/>
      <c r="P9186" s="26">
        <f t="shared" si="8563"/>
        <v>2216000</v>
      </c>
      <c r="Q9186" s="26">
        <f t="shared" si="8564"/>
        <v>100</v>
      </c>
      <c r="R9186" s="90"/>
      <c r="S9186" s="90"/>
      <c r="T9186" s="90"/>
      <c r="U9186" s="90"/>
      <c r="V9186" s="90"/>
      <c r="W9186" s="90"/>
      <c r="X9186" s="90"/>
      <c r="Y9186" s="90"/>
    </row>
    <row r="9187" spans="1:25" ht="15" customHeight="1" x14ac:dyDescent="0.25">
      <c r="A9187" s="53" t="s">
        <v>1</v>
      </c>
      <c r="B9187" s="53" t="s">
        <v>1</v>
      </c>
      <c r="C9187" s="53" t="s">
        <v>1</v>
      </c>
      <c r="D9187" s="53" t="s">
        <v>1</v>
      </c>
      <c r="E9187" s="53" t="s">
        <v>1</v>
      </c>
      <c r="F9187" s="53" t="s">
        <v>1</v>
      </c>
      <c r="G9187" s="53" t="s">
        <v>1</v>
      </c>
      <c r="H9187" s="66" t="s">
        <v>3268</v>
      </c>
      <c r="I9187" s="30">
        <f t="shared" ref="I9187:K9187" si="8581">SUM(I9154,I9178,I9181)</f>
        <v>3186905</v>
      </c>
      <c r="J9187" s="30">
        <f t="shared" si="8581"/>
        <v>3018645</v>
      </c>
      <c r="K9187" s="30">
        <f t="shared" si="8581"/>
        <v>2590802</v>
      </c>
      <c r="L9187" s="30">
        <f t="shared" si="8562"/>
        <v>346470</v>
      </c>
      <c r="M9187" s="30">
        <f t="shared" ref="M9187" si="8582">SUM(M9154,M9178,M9181)</f>
        <v>149390</v>
      </c>
      <c r="N9187" s="30">
        <f t="shared" ref="N9187:O9187" si="8583">SUM(N9154,N9178,N9181)</f>
        <v>150890</v>
      </c>
      <c r="O9187" s="30">
        <f t="shared" si="8583"/>
        <v>46190</v>
      </c>
      <c r="P9187" s="30">
        <f t="shared" si="8563"/>
        <v>2937272</v>
      </c>
      <c r="Q9187" s="30">
        <f t="shared" si="8564"/>
        <v>97.304320315903325</v>
      </c>
      <c r="R9187" s="93"/>
      <c r="S9187" s="93"/>
      <c r="T9187" s="93"/>
      <c r="U9187" s="93"/>
      <c r="V9187" s="93"/>
      <c r="W9187" s="93"/>
      <c r="X9187" s="93"/>
      <c r="Y9187" s="93"/>
    </row>
    <row r="9188" spans="1:25" ht="15" customHeight="1" thickBot="1" x14ac:dyDescent="0.3">
      <c r="A9188" s="53" t="s">
        <v>1</v>
      </c>
      <c r="B9188" s="53" t="s">
        <v>1</v>
      </c>
      <c r="C9188" s="53" t="s">
        <v>1</v>
      </c>
      <c r="D9188" s="53" t="s">
        <v>1</v>
      </c>
      <c r="E9188" s="53" t="s">
        <v>1</v>
      </c>
      <c r="F9188" s="53" t="s">
        <v>1</v>
      </c>
      <c r="G9188" s="53" t="s">
        <v>1</v>
      </c>
      <c r="H9188" s="65" t="s">
        <v>76</v>
      </c>
      <c r="I9188" s="31"/>
      <c r="J9188" s="31"/>
      <c r="K9188" s="31">
        <v>0</v>
      </c>
      <c r="L9188" s="31"/>
      <c r="M9188" s="31"/>
      <c r="N9188" s="31"/>
      <c r="O9188" s="31"/>
      <c r="P9188" s="31"/>
      <c r="Q9188" s="31"/>
      <c r="R9188" s="94"/>
      <c r="S9188" s="94"/>
      <c r="T9188" s="94"/>
      <c r="U9188" s="94"/>
      <c r="V9188" s="94"/>
      <c r="W9188" s="94"/>
      <c r="X9188" s="94"/>
      <c r="Y9188" s="94"/>
    </row>
    <row r="9189" spans="1:25" ht="47.25" customHeight="1" thickBot="1" x14ac:dyDescent="0.3">
      <c r="A9189" s="110" t="s">
        <v>1</v>
      </c>
      <c r="B9189" s="110" t="s">
        <v>1</v>
      </c>
      <c r="C9189" s="110" t="s">
        <v>1</v>
      </c>
      <c r="D9189" s="110" t="s">
        <v>1</v>
      </c>
      <c r="E9189" s="110" t="s">
        <v>1</v>
      </c>
      <c r="F9189" s="110" t="s">
        <v>1</v>
      </c>
      <c r="G9189" s="110" t="s">
        <v>1</v>
      </c>
      <c r="H9189" s="28" t="s">
        <v>77</v>
      </c>
      <c r="I9189" s="109" t="s">
        <v>3984</v>
      </c>
      <c r="J9189" s="109" t="s">
        <v>11</v>
      </c>
      <c r="K9189" s="109" t="s">
        <v>3989</v>
      </c>
      <c r="L9189" s="109" t="s">
        <v>3985</v>
      </c>
      <c r="M9189" s="109" t="s">
        <v>4027</v>
      </c>
      <c r="N9189" s="109" t="s">
        <v>3988</v>
      </c>
      <c r="O9189" s="109" t="s">
        <v>3986</v>
      </c>
      <c r="P9189" s="109" t="s">
        <v>3987</v>
      </c>
      <c r="Q9189" s="109" t="s">
        <v>3695</v>
      </c>
      <c r="R9189" s="91"/>
      <c r="S9189" s="91"/>
      <c r="T9189" s="91"/>
      <c r="U9189" s="91"/>
      <c r="V9189" s="91"/>
      <c r="W9189" s="91"/>
      <c r="X9189" s="91"/>
      <c r="Y9189" s="91"/>
    </row>
    <row r="9190" spans="1:25" ht="15" customHeight="1" x14ac:dyDescent="0.25">
      <c r="A9190" s="111"/>
      <c r="B9190" s="111"/>
      <c r="C9190" s="111"/>
      <c r="D9190" s="111"/>
      <c r="E9190" s="111"/>
      <c r="F9190" s="111"/>
      <c r="G9190" s="111"/>
      <c r="H9190" s="67" t="s">
        <v>1</v>
      </c>
      <c r="I9190" s="29">
        <v>1</v>
      </c>
      <c r="J9190" s="29">
        <v>2</v>
      </c>
      <c r="K9190" s="29">
        <v>3</v>
      </c>
      <c r="L9190" s="29" t="s">
        <v>3478</v>
      </c>
      <c r="M9190" s="29">
        <v>5</v>
      </c>
      <c r="N9190" s="29">
        <v>6</v>
      </c>
      <c r="O9190" s="29">
        <v>7</v>
      </c>
      <c r="P9190" s="29" t="s">
        <v>3696</v>
      </c>
      <c r="Q9190" s="29">
        <v>9</v>
      </c>
      <c r="R9190" s="92"/>
      <c r="S9190" s="92"/>
      <c r="T9190" s="92"/>
      <c r="U9190" s="92"/>
      <c r="V9190" s="92"/>
      <c r="W9190" s="92"/>
      <c r="X9190" s="92"/>
      <c r="Y9190" s="92"/>
    </row>
    <row r="9191" spans="1:25" ht="15" customHeight="1" x14ac:dyDescent="0.25">
      <c r="A9191" s="111"/>
      <c r="B9191" s="111"/>
      <c r="C9191" s="111"/>
      <c r="D9191" s="111"/>
      <c r="E9191" s="111"/>
      <c r="F9191" s="111"/>
      <c r="G9191" s="111"/>
      <c r="H9191" s="68" t="s">
        <v>490</v>
      </c>
      <c r="I9191" s="32">
        <f t="shared" ref="I9191:K9191" si="8584">SUM(I9187)</f>
        <v>3186905</v>
      </c>
      <c r="J9191" s="32">
        <f t="shared" si="8584"/>
        <v>3018645</v>
      </c>
      <c r="K9191" s="32">
        <f t="shared" si="8584"/>
        <v>2590802</v>
      </c>
      <c r="L9191" s="32">
        <f t="shared" si="8562"/>
        <v>346470</v>
      </c>
      <c r="M9191" s="32">
        <f t="shared" ref="M9191" si="8585">SUM(M9187)</f>
        <v>149390</v>
      </c>
      <c r="N9191" s="32">
        <f t="shared" ref="N9191:O9191" si="8586">SUM(N9187)</f>
        <v>150890</v>
      </c>
      <c r="O9191" s="32">
        <f t="shared" si="8586"/>
        <v>46190</v>
      </c>
      <c r="P9191" s="32">
        <f t="shared" si="8563"/>
        <v>2937272</v>
      </c>
      <c r="Q9191" s="32">
        <f t="shared" si="8564"/>
        <v>97.304320315903325</v>
      </c>
      <c r="R9191" s="90"/>
      <c r="S9191" s="90"/>
      <c r="T9191" s="90"/>
      <c r="U9191" s="90"/>
      <c r="V9191" s="90"/>
      <c r="W9191" s="90"/>
      <c r="X9191" s="90"/>
      <c r="Y9191" s="90"/>
    </row>
    <row r="9192" spans="1:25" ht="15" customHeight="1" x14ac:dyDescent="0.25">
      <c r="A9192" s="111"/>
      <c r="B9192" s="111"/>
      <c r="C9192" s="111"/>
      <c r="D9192" s="111"/>
      <c r="E9192" s="111"/>
      <c r="F9192" s="111"/>
      <c r="G9192" s="111"/>
      <c r="H9192" s="69" t="s">
        <v>79</v>
      </c>
      <c r="I9192" s="32">
        <f t="shared" ref="I9192:K9192" si="8587">SUM(I9191)</f>
        <v>3186905</v>
      </c>
      <c r="J9192" s="32">
        <f t="shared" si="8587"/>
        <v>3018645</v>
      </c>
      <c r="K9192" s="32">
        <f t="shared" si="8587"/>
        <v>2590802</v>
      </c>
      <c r="L9192" s="32">
        <f t="shared" si="8562"/>
        <v>346470</v>
      </c>
      <c r="M9192" s="32">
        <f t="shared" ref="M9192" si="8588">SUM(M9191)</f>
        <v>149390</v>
      </c>
      <c r="N9192" s="32">
        <f t="shared" ref="N9192:O9192" si="8589">SUM(N9191)</f>
        <v>150890</v>
      </c>
      <c r="O9192" s="32">
        <f t="shared" si="8589"/>
        <v>46190</v>
      </c>
      <c r="P9192" s="32">
        <f t="shared" si="8563"/>
        <v>2937272</v>
      </c>
      <c r="Q9192" s="32">
        <f t="shared" si="8564"/>
        <v>97.304320315903325</v>
      </c>
      <c r="R9192" s="90"/>
      <c r="S9192" s="90"/>
      <c r="T9192" s="90"/>
      <c r="U9192" s="90"/>
      <c r="V9192" s="90"/>
      <c r="W9192" s="90"/>
      <c r="X9192" s="90"/>
      <c r="Y9192" s="90"/>
    </row>
    <row r="9193" spans="1:25" ht="15" customHeight="1" x14ac:dyDescent="0.25">
      <c r="A9193" s="112"/>
      <c r="B9193" s="112"/>
      <c r="C9193" s="112"/>
      <c r="D9193" s="112"/>
      <c r="E9193" s="112"/>
      <c r="F9193" s="112"/>
      <c r="G9193" s="112"/>
      <c r="I9193" s="27"/>
      <c r="J9193" s="27"/>
      <c r="K9193" s="27"/>
      <c r="L9193" s="27"/>
      <c r="M9193" s="27"/>
      <c r="N9193" s="27"/>
      <c r="O9193" s="27"/>
      <c r="P9193" s="27"/>
      <c r="Q9193" s="27"/>
      <c r="R9193" s="27"/>
      <c r="S9193" s="27"/>
      <c r="T9193" s="27"/>
      <c r="U9193" s="27"/>
      <c r="V9193" s="27"/>
      <c r="W9193" s="27"/>
      <c r="X9193" s="27"/>
      <c r="Y9193" s="27"/>
    </row>
    <row r="9194" spans="1:25" ht="15" customHeight="1" x14ac:dyDescent="0.25">
      <c r="A9194" s="53" t="s">
        <v>1</v>
      </c>
      <c r="B9194" s="53" t="s">
        <v>1</v>
      </c>
      <c r="C9194" s="53" t="s">
        <v>1</v>
      </c>
      <c r="D9194" s="53" t="s">
        <v>1</v>
      </c>
      <c r="E9194" s="53" t="s">
        <v>1</v>
      </c>
      <c r="F9194" s="53" t="s">
        <v>1</v>
      </c>
      <c r="G9194" s="53" t="s">
        <v>1</v>
      </c>
      <c r="H9194" s="21" t="s">
        <v>1</v>
      </c>
      <c r="I9194" s="33"/>
      <c r="J9194" s="33"/>
      <c r="K9194" s="33"/>
      <c r="L9194" s="33"/>
      <c r="M9194" s="33"/>
      <c r="N9194" s="33"/>
      <c r="O9194" s="33"/>
      <c r="P9194" s="33"/>
      <c r="Q9194" s="33"/>
      <c r="R9194" s="33"/>
      <c r="S9194" s="33"/>
      <c r="T9194" s="33"/>
      <c r="U9194" s="33"/>
      <c r="V9194" s="33"/>
      <c r="W9194" s="33"/>
      <c r="X9194" s="33"/>
      <c r="Y9194" s="33"/>
    </row>
    <row r="9195" spans="1:25" ht="15" customHeight="1" x14ac:dyDescent="0.25">
      <c r="A9195" s="53" t="s">
        <v>1</v>
      </c>
      <c r="B9195" s="53" t="s">
        <v>1</v>
      </c>
      <c r="C9195" s="53" t="s">
        <v>1</v>
      </c>
      <c r="D9195" s="53" t="s">
        <v>1</v>
      </c>
      <c r="E9195" s="53" t="s">
        <v>1</v>
      </c>
      <c r="F9195" s="53" t="s">
        <v>1</v>
      </c>
      <c r="G9195" s="53" t="s">
        <v>1</v>
      </c>
      <c r="H9195" s="66" t="s">
        <v>3269</v>
      </c>
      <c r="I9195" s="30">
        <f t="shared" ref="I9195:K9195" si="8590">SUM(I9187)</f>
        <v>3186905</v>
      </c>
      <c r="J9195" s="30">
        <f t="shared" si="8590"/>
        <v>3018645</v>
      </c>
      <c r="K9195" s="30">
        <f t="shared" si="8590"/>
        <v>2590802</v>
      </c>
      <c r="L9195" s="30">
        <f t="shared" si="8562"/>
        <v>346470</v>
      </c>
      <c r="M9195" s="30">
        <f t="shared" ref="M9195" si="8591">SUM(M9187)</f>
        <v>149390</v>
      </c>
      <c r="N9195" s="30">
        <f t="shared" ref="N9195:O9195" si="8592">SUM(N9187)</f>
        <v>150890</v>
      </c>
      <c r="O9195" s="30">
        <f t="shared" si="8592"/>
        <v>46190</v>
      </c>
      <c r="P9195" s="30">
        <f t="shared" si="8563"/>
        <v>2937272</v>
      </c>
      <c r="Q9195" s="30">
        <f t="shared" si="8564"/>
        <v>97.304320315903325</v>
      </c>
      <c r="R9195" s="93"/>
      <c r="S9195" s="93"/>
      <c r="T9195" s="93"/>
      <c r="U9195" s="93"/>
      <c r="V9195" s="93"/>
      <c r="W9195" s="93"/>
      <c r="X9195" s="93"/>
      <c r="Y9195" s="93"/>
    </row>
    <row r="9196" spans="1:25" ht="15" customHeight="1" x14ac:dyDescent="0.25">
      <c r="A9196" s="53" t="s">
        <v>1</v>
      </c>
      <c r="B9196" s="53" t="s">
        <v>1</v>
      </c>
      <c r="C9196" s="53" t="s">
        <v>1</v>
      </c>
      <c r="D9196" s="53" t="s">
        <v>1</v>
      </c>
      <c r="E9196" s="53" t="s">
        <v>1</v>
      </c>
      <c r="F9196" s="53" t="s">
        <v>1</v>
      </c>
      <c r="G9196" s="53" t="s">
        <v>1</v>
      </c>
      <c r="H9196" s="65" t="s">
        <v>76</v>
      </c>
      <c r="I9196" s="31"/>
      <c r="J9196" s="31"/>
      <c r="K9196" s="31"/>
      <c r="L9196" s="31"/>
      <c r="M9196" s="31"/>
      <c r="N9196" s="31"/>
      <c r="O9196" s="31"/>
      <c r="P9196" s="31"/>
      <c r="Q9196" s="31"/>
      <c r="R9196" s="94"/>
      <c r="S9196" s="94"/>
      <c r="T9196" s="94"/>
      <c r="U9196" s="94"/>
      <c r="V9196" s="94"/>
      <c r="W9196" s="94"/>
      <c r="X9196" s="94"/>
      <c r="Y9196" s="94"/>
    </row>
    <row r="9197" spans="1:25" ht="15" customHeight="1" x14ac:dyDescent="0.25">
      <c r="A9197" s="53" t="s">
        <v>1</v>
      </c>
      <c r="B9197" s="53" t="s">
        <v>1</v>
      </c>
      <c r="C9197" s="53" t="s">
        <v>1</v>
      </c>
      <c r="D9197" s="53" t="s">
        <v>1</v>
      </c>
      <c r="E9197" s="53" t="s">
        <v>1</v>
      </c>
      <c r="F9197" s="53" t="s">
        <v>1</v>
      </c>
      <c r="G9197" s="53" t="s">
        <v>1</v>
      </c>
      <c r="H9197" s="70" t="s">
        <v>1</v>
      </c>
      <c r="I9197" s="34"/>
      <c r="J9197" s="34"/>
      <c r="K9197" s="34"/>
      <c r="L9197" s="34"/>
      <c r="M9197" s="34"/>
      <c r="N9197" s="34"/>
      <c r="O9197" s="34"/>
      <c r="P9197" s="34"/>
      <c r="Q9197" s="34"/>
      <c r="R9197" s="34"/>
      <c r="S9197" s="34"/>
      <c r="T9197" s="34"/>
      <c r="U9197" s="34"/>
      <c r="V9197" s="34"/>
      <c r="W9197" s="34"/>
      <c r="X9197" s="34"/>
      <c r="Y9197" s="34"/>
    </row>
    <row r="9198" spans="1:25" ht="15" customHeight="1" x14ac:dyDescent="0.25">
      <c r="A9198" s="53" t="s">
        <v>1</v>
      </c>
      <c r="B9198" s="53" t="s">
        <v>1</v>
      </c>
      <c r="C9198" s="53" t="s">
        <v>1</v>
      </c>
      <c r="D9198" s="53" t="s">
        <v>1</v>
      </c>
      <c r="E9198" s="53" t="s">
        <v>1</v>
      </c>
      <c r="F9198" s="53" t="s">
        <v>1</v>
      </c>
      <c r="G9198" s="53" t="s">
        <v>1</v>
      </c>
      <c r="H9198" s="66" t="s">
        <v>3270</v>
      </c>
      <c r="I9198" s="30">
        <f t="shared" ref="I9198:K9198" si="8593">SUM(I9195)</f>
        <v>3186905</v>
      </c>
      <c r="J9198" s="30">
        <f t="shared" si="8593"/>
        <v>3018645</v>
      </c>
      <c r="K9198" s="30">
        <f t="shared" si="8593"/>
        <v>2590802</v>
      </c>
      <c r="L9198" s="30">
        <f t="shared" si="8562"/>
        <v>346470</v>
      </c>
      <c r="M9198" s="30">
        <f t="shared" ref="M9198" si="8594">SUM(M9195)</f>
        <v>149390</v>
      </c>
      <c r="N9198" s="30">
        <f t="shared" ref="N9198:O9198" si="8595">SUM(N9195)</f>
        <v>150890</v>
      </c>
      <c r="O9198" s="30">
        <f t="shared" si="8595"/>
        <v>46190</v>
      </c>
      <c r="P9198" s="30">
        <f t="shared" si="8563"/>
        <v>2937272</v>
      </c>
      <c r="Q9198" s="30">
        <f t="shared" si="8564"/>
        <v>97.304320315903325</v>
      </c>
      <c r="R9198" s="93"/>
      <c r="S9198" s="93"/>
      <c r="T9198" s="93"/>
      <c r="U9198" s="93"/>
      <c r="V9198" s="93"/>
      <c r="W9198" s="93"/>
      <c r="X9198" s="93"/>
      <c r="Y9198" s="93"/>
    </row>
    <row r="9199" spans="1:25" ht="15" customHeight="1" x14ac:dyDescent="0.25">
      <c r="A9199" s="53" t="s">
        <v>1</v>
      </c>
      <c r="B9199" s="53" t="s">
        <v>1</v>
      </c>
      <c r="C9199" s="53" t="s">
        <v>1</v>
      </c>
      <c r="D9199" s="53" t="s">
        <v>1</v>
      </c>
      <c r="E9199" s="53" t="s">
        <v>1</v>
      </c>
      <c r="F9199" s="53" t="s">
        <v>1</v>
      </c>
      <c r="G9199" s="53" t="s">
        <v>1</v>
      </c>
      <c r="H9199" s="65" t="s">
        <v>110</v>
      </c>
      <c r="I9199" s="31"/>
      <c r="J9199" s="31"/>
      <c r="K9199" s="31"/>
      <c r="L9199" s="31"/>
      <c r="M9199" s="31"/>
      <c r="N9199" s="31"/>
      <c r="O9199" s="31"/>
      <c r="P9199" s="31"/>
      <c r="Q9199" s="31"/>
      <c r="R9199" s="94"/>
      <c r="S9199" s="94"/>
      <c r="T9199" s="94"/>
      <c r="U9199" s="94"/>
      <c r="V9199" s="94"/>
      <c r="W9199" s="94"/>
      <c r="X9199" s="94"/>
      <c r="Y9199" s="94"/>
    </row>
    <row r="9200" spans="1:25" ht="15" customHeight="1" x14ac:dyDescent="0.25">
      <c r="A9200" s="63" t="s">
        <v>3271</v>
      </c>
      <c r="B9200" s="65" t="s">
        <v>1</v>
      </c>
      <c r="C9200" s="65" t="s">
        <v>1</v>
      </c>
      <c r="D9200" s="65" t="s">
        <v>1</v>
      </c>
      <c r="E9200" s="65" t="s">
        <v>1</v>
      </c>
      <c r="F9200" s="65" t="s">
        <v>1</v>
      </c>
      <c r="G9200" s="65" t="s">
        <v>1</v>
      </c>
      <c r="H9200" s="65" t="s">
        <v>3272</v>
      </c>
      <c r="I9200" s="26"/>
      <c r="J9200" s="26"/>
      <c r="K9200" s="26"/>
      <c r="L9200" s="26"/>
      <c r="M9200" s="26"/>
      <c r="N9200" s="26"/>
      <c r="O9200" s="26"/>
      <c r="P9200" s="26"/>
      <c r="Q9200" s="26"/>
      <c r="R9200" s="90"/>
      <c r="S9200" s="90"/>
      <c r="T9200" s="90"/>
      <c r="U9200" s="90"/>
      <c r="V9200" s="90"/>
      <c r="W9200" s="90"/>
      <c r="X9200" s="90"/>
      <c r="Y9200" s="90"/>
    </row>
    <row r="9201" spans="1:25" ht="15" customHeight="1" thickBot="1" x14ac:dyDescent="0.3">
      <c r="A9201" s="63" t="s">
        <v>3271</v>
      </c>
      <c r="B9201" s="63" t="s">
        <v>3</v>
      </c>
      <c r="C9201" s="64" t="s">
        <v>1</v>
      </c>
      <c r="D9201" s="64" t="s">
        <v>1</v>
      </c>
      <c r="E9201" s="65" t="s">
        <v>1</v>
      </c>
      <c r="F9201" s="65" t="s">
        <v>1</v>
      </c>
      <c r="G9201" s="65" t="s">
        <v>1</v>
      </c>
      <c r="H9201" s="65" t="s">
        <v>1</v>
      </c>
      <c r="I9201" s="26"/>
      <c r="J9201" s="26"/>
      <c r="K9201" s="26"/>
      <c r="L9201" s="26"/>
      <c r="M9201" s="26"/>
      <c r="N9201" s="26"/>
      <c r="O9201" s="26"/>
      <c r="P9201" s="26"/>
      <c r="Q9201" s="26"/>
      <c r="R9201" s="90"/>
      <c r="S9201" s="90"/>
      <c r="T9201" s="90"/>
      <c r="U9201" s="90"/>
      <c r="V9201" s="90"/>
      <c r="W9201" s="90"/>
      <c r="X9201" s="90"/>
      <c r="Y9201" s="90"/>
    </row>
    <row r="9202" spans="1:25" ht="45.75" customHeight="1" thickBot="1" x14ac:dyDescent="0.3">
      <c r="A9202" s="28" t="s">
        <v>4</v>
      </c>
      <c r="B9202" s="28" t="s">
        <v>5</v>
      </c>
      <c r="C9202" s="28" t="s">
        <v>6</v>
      </c>
      <c r="D9202" s="57" t="s">
        <v>1</v>
      </c>
      <c r="E9202" s="28" t="s">
        <v>7</v>
      </c>
      <c r="F9202" s="28" t="s">
        <v>8</v>
      </c>
      <c r="G9202" s="28" t="s">
        <v>9</v>
      </c>
      <c r="H9202" s="28" t="s">
        <v>10</v>
      </c>
      <c r="I9202" s="109" t="s">
        <v>3984</v>
      </c>
      <c r="J9202" s="109" t="s">
        <v>11</v>
      </c>
      <c r="K9202" s="109" t="s">
        <v>3989</v>
      </c>
      <c r="L9202" s="109" t="s">
        <v>3985</v>
      </c>
      <c r="M9202" s="109" t="s">
        <v>4027</v>
      </c>
      <c r="N9202" s="109" t="s">
        <v>3988</v>
      </c>
      <c r="O9202" s="109" t="s">
        <v>3986</v>
      </c>
      <c r="P9202" s="109" t="s">
        <v>3987</v>
      </c>
      <c r="Q9202" s="109" t="s">
        <v>3695</v>
      </c>
      <c r="R9202" s="91"/>
      <c r="S9202" s="91"/>
      <c r="T9202" s="91"/>
      <c r="U9202" s="91"/>
      <c r="V9202" s="91"/>
      <c r="W9202" s="91"/>
      <c r="X9202" s="91"/>
      <c r="Y9202" s="91"/>
    </row>
    <row r="9203" spans="1:25" ht="15" customHeight="1" x14ac:dyDescent="0.25">
      <c r="A9203" s="58" t="s">
        <v>1</v>
      </c>
      <c r="B9203" s="58" t="s">
        <v>1</v>
      </c>
      <c r="C9203" s="58" t="s">
        <v>1</v>
      </c>
      <c r="D9203" s="59" t="s">
        <v>1</v>
      </c>
      <c r="E9203" s="59" t="s">
        <v>1</v>
      </c>
      <c r="F9203" s="60" t="s">
        <v>1</v>
      </c>
      <c r="G9203" s="61" t="s">
        <v>1</v>
      </c>
      <c r="H9203" s="62" t="s">
        <v>1</v>
      </c>
      <c r="I9203" s="29">
        <v>1</v>
      </c>
      <c r="J9203" s="29">
        <v>2</v>
      </c>
      <c r="K9203" s="29">
        <v>3</v>
      </c>
      <c r="L9203" s="29" t="s">
        <v>3478</v>
      </c>
      <c r="M9203" s="29">
        <v>5</v>
      </c>
      <c r="N9203" s="29">
        <v>6</v>
      </c>
      <c r="O9203" s="29">
        <v>7</v>
      </c>
      <c r="P9203" s="29" t="s">
        <v>3696</v>
      </c>
      <c r="Q9203" s="29">
        <v>9</v>
      </c>
      <c r="R9203" s="92"/>
      <c r="S9203" s="92"/>
      <c r="T9203" s="92"/>
      <c r="U9203" s="92"/>
      <c r="V9203" s="92"/>
      <c r="W9203" s="92"/>
      <c r="X9203" s="92"/>
      <c r="Y9203" s="92"/>
    </row>
    <row r="9204" spans="1:25" ht="15" customHeight="1" x14ac:dyDescent="0.25">
      <c r="A9204" s="63" t="s">
        <v>3271</v>
      </c>
      <c r="B9204" s="63" t="s">
        <v>3</v>
      </c>
      <c r="C9204" s="64" t="s">
        <v>13</v>
      </c>
      <c r="D9204" s="64" t="s">
        <v>3273</v>
      </c>
      <c r="E9204" s="65" t="s">
        <v>1</v>
      </c>
      <c r="F9204" s="65" t="s">
        <v>1</v>
      </c>
      <c r="G9204" s="65" t="s">
        <v>1</v>
      </c>
      <c r="H9204" s="65" t="s">
        <v>3272</v>
      </c>
      <c r="I9204" s="26">
        <v>0</v>
      </c>
      <c r="J9204" s="26" t="s">
        <v>1</v>
      </c>
      <c r="K9204" s="26">
        <v>0</v>
      </c>
      <c r="L9204" s="26"/>
      <c r="M9204" s="26"/>
      <c r="N9204" s="26"/>
      <c r="O9204" s="26"/>
      <c r="P9204" s="26"/>
      <c r="Q9204" s="26"/>
      <c r="R9204" s="90"/>
      <c r="S9204" s="90"/>
      <c r="T9204" s="90"/>
      <c r="U9204" s="90"/>
      <c r="V9204" s="90"/>
      <c r="W9204" s="90"/>
      <c r="X9204" s="90"/>
      <c r="Y9204" s="90"/>
    </row>
    <row r="9205" spans="1:25" ht="12" customHeight="1" x14ac:dyDescent="0.25">
      <c r="A9205" s="63" t="s">
        <v>1</v>
      </c>
      <c r="B9205" s="63" t="s">
        <v>1</v>
      </c>
      <c r="C9205" s="63" t="s">
        <v>1</v>
      </c>
      <c r="D9205" s="65" t="s">
        <v>1</v>
      </c>
      <c r="E9205" s="65" t="s">
        <v>1</v>
      </c>
      <c r="F9205" s="65" t="s">
        <v>1</v>
      </c>
      <c r="G9205" s="65" t="s">
        <v>1</v>
      </c>
      <c r="H9205" s="66" t="s">
        <v>15</v>
      </c>
      <c r="I9205" s="30">
        <f t="shared" ref="I9205:K9205" si="8596">SUM(I9206,I9214,I9216)</f>
        <v>447898</v>
      </c>
      <c r="J9205" s="30">
        <f t="shared" si="8596"/>
        <v>447898</v>
      </c>
      <c r="K9205" s="30">
        <f t="shared" si="8596"/>
        <v>240998</v>
      </c>
      <c r="L9205" s="30">
        <f t="shared" si="8562"/>
        <v>104052</v>
      </c>
      <c r="M9205" s="30">
        <f t="shared" ref="M9205" si="8597">SUM(M9206,M9214,M9216)</f>
        <v>34684</v>
      </c>
      <c r="N9205" s="30">
        <f t="shared" ref="N9205:O9205" si="8598">SUM(N9206,N9214,N9216)</f>
        <v>34684</v>
      </c>
      <c r="O9205" s="30">
        <f t="shared" si="8598"/>
        <v>34684</v>
      </c>
      <c r="P9205" s="30">
        <f t="shared" si="8563"/>
        <v>345050</v>
      </c>
      <c r="Q9205" s="30">
        <f t="shared" si="8564"/>
        <v>77.037629103054712</v>
      </c>
      <c r="R9205" s="93"/>
      <c r="S9205" s="93"/>
      <c r="T9205" s="93"/>
      <c r="U9205" s="93"/>
      <c r="V9205" s="93"/>
      <c r="W9205" s="93"/>
      <c r="X9205" s="93"/>
      <c r="Y9205" s="93"/>
    </row>
    <row r="9206" spans="1:25" ht="15" customHeight="1" x14ac:dyDescent="0.25">
      <c r="A9206" s="63" t="s">
        <v>3271</v>
      </c>
      <c r="B9206" s="63" t="s">
        <v>3</v>
      </c>
      <c r="C9206" s="63" t="s">
        <v>13</v>
      </c>
      <c r="D9206" s="63" t="s">
        <v>3273</v>
      </c>
      <c r="E9206" s="65" t="s">
        <v>16</v>
      </c>
      <c r="F9206" s="65" t="s">
        <v>1</v>
      </c>
      <c r="G9206" s="65" t="s">
        <v>1</v>
      </c>
      <c r="H9206" s="65" t="s">
        <v>17</v>
      </c>
      <c r="I9206" s="31">
        <f t="shared" ref="I9206:K9206" si="8599">SUM(I9207:I9208)</f>
        <v>331706</v>
      </c>
      <c r="J9206" s="31">
        <f t="shared" si="8599"/>
        <v>331706</v>
      </c>
      <c r="K9206" s="31">
        <f t="shared" si="8599"/>
        <v>180678</v>
      </c>
      <c r="L9206" s="31">
        <f t="shared" si="8562"/>
        <v>74922</v>
      </c>
      <c r="M9206" s="31">
        <f t="shared" ref="M9206" si="8600">SUM(M9207:M9208)</f>
        <v>24974</v>
      </c>
      <c r="N9206" s="31">
        <f t="shared" ref="N9206:O9206" si="8601">SUM(N9207:N9208)</f>
        <v>24974</v>
      </c>
      <c r="O9206" s="31">
        <f t="shared" si="8601"/>
        <v>24974</v>
      </c>
      <c r="P9206" s="31">
        <f t="shared" si="8563"/>
        <v>255600</v>
      </c>
      <c r="Q9206" s="31">
        <f t="shared" si="8564"/>
        <v>77.056188311335944</v>
      </c>
      <c r="R9206" s="94"/>
      <c r="S9206" s="94"/>
      <c r="T9206" s="94"/>
      <c r="U9206" s="94"/>
      <c r="V9206" s="94"/>
      <c r="W9206" s="94"/>
      <c r="X9206" s="94"/>
      <c r="Y9206" s="94"/>
    </row>
    <row r="9207" spans="1:25" ht="15" customHeight="1" x14ac:dyDescent="0.25">
      <c r="A9207" s="64" t="s">
        <v>3271</v>
      </c>
      <c r="B9207" s="64" t="s">
        <v>3</v>
      </c>
      <c r="C9207" s="64" t="s">
        <v>13</v>
      </c>
      <c r="D9207" s="64" t="s">
        <v>3273</v>
      </c>
      <c r="E9207" s="20" t="s">
        <v>19</v>
      </c>
      <c r="F9207" s="64"/>
      <c r="G9207" s="53" t="s">
        <v>290</v>
      </c>
      <c r="H9207" s="53" t="s">
        <v>18</v>
      </c>
      <c r="I9207" s="26">
        <v>301142</v>
      </c>
      <c r="J9207" s="26">
        <v>301142</v>
      </c>
      <c r="K9207" s="26">
        <v>161000</v>
      </c>
      <c r="L9207" s="26">
        <f t="shared" si="8562"/>
        <v>69000</v>
      </c>
      <c r="M9207" s="26">
        <v>23000</v>
      </c>
      <c r="N9207" s="26">
        <v>23000</v>
      </c>
      <c r="O9207" s="26">
        <v>23000</v>
      </c>
      <c r="P9207" s="26">
        <f t="shared" si="8563"/>
        <v>230000</v>
      </c>
      <c r="Q9207" s="26">
        <f t="shared" si="8564"/>
        <v>76.375928963744684</v>
      </c>
      <c r="R9207" s="90"/>
      <c r="S9207" s="90"/>
      <c r="T9207" s="90"/>
      <c r="U9207" s="90"/>
      <c r="V9207" s="90"/>
      <c r="W9207" s="90"/>
      <c r="X9207" s="90"/>
      <c r="Y9207" s="90"/>
    </row>
    <row r="9208" spans="1:25" ht="15" customHeight="1" x14ac:dyDescent="0.25">
      <c r="A9208" s="63" t="s">
        <v>3271</v>
      </c>
      <c r="B9208" s="63" t="s">
        <v>3</v>
      </c>
      <c r="C9208" s="63" t="s">
        <v>13</v>
      </c>
      <c r="D9208" s="63" t="s">
        <v>3273</v>
      </c>
      <c r="E9208" s="63" t="s">
        <v>21</v>
      </c>
      <c r="F9208" s="64" t="s">
        <v>1</v>
      </c>
      <c r="G9208" s="53" t="s">
        <v>1</v>
      </c>
      <c r="H9208" s="65" t="s">
        <v>22</v>
      </c>
      <c r="I9208" s="31">
        <f t="shared" ref="I9208:K9208" si="8602">SUM(I9209:I9213)</f>
        <v>30564</v>
      </c>
      <c r="J9208" s="31">
        <f t="shared" si="8602"/>
        <v>30564</v>
      </c>
      <c r="K9208" s="31">
        <f t="shared" si="8602"/>
        <v>19678</v>
      </c>
      <c r="L9208" s="31">
        <f t="shared" si="8562"/>
        <v>5922</v>
      </c>
      <c r="M9208" s="31">
        <f t="shared" ref="M9208" si="8603">SUM(M9209:M9213)</f>
        <v>1974</v>
      </c>
      <c r="N9208" s="31">
        <f t="shared" ref="N9208:O9208" si="8604">SUM(N9209:N9213)</f>
        <v>1974</v>
      </c>
      <c r="O9208" s="31">
        <f t="shared" si="8604"/>
        <v>1974</v>
      </c>
      <c r="P9208" s="31">
        <f t="shared" si="8563"/>
        <v>25600</v>
      </c>
      <c r="Q9208" s="31">
        <f t="shared" si="8564"/>
        <v>83.758670331108505</v>
      </c>
      <c r="R9208" s="94"/>
      <c r="S9208" s="94"/>
      <c r="T9208" s="94"/>
      <c r="U9208" s="94"/>
      <c r="V9208" s="94"/>
      <c r="W9208" s="94"/>
      <c r="X9208" s="94"/>
      <c r="Y9208" s="94"/>
    </row>
    <row r="9209" spans="1:25" ht="15" customHeight="1" x14ac:dyDescent="0.25">
      <c r="A9209" s="64" t="s">
        <v>3271</v>
      </c>
      <c r="B9209" s="64" t="s">
        <v>3</v>
      </c>
      <c r="C9209" s="64" t="s">
        <v>13</v>
      </c>
      <c r="D9209" s="64" t="s">
        <v>3273</v>
      </c>
      <c r="E9209" s="20" t="s">
        <v>23</v>
      </c>
      <c r="F9209" s="64" t="s">
        <v>3274</v>
      </c>
      <c r="G9209" s="53" t="s">
        <v>290</v>
      </c>
      <c r="H9209" s="53" t="s">
        <v>85</v>
      </c>
      <c r="I9209" s="26">
        <v>5600</v>
      </c>
      <c r="J9209" s="26">
        <v>5600</v>
      </c>
      <c r="K9209" s="26">
        <v>3272</v>
      </c>
      <c r="L9209" s="26">
        <f t="shared" si="8562"/>
        <v>1272</v>
      </c>
      <c r="M9209" s="26">
        <v>424</v>
      </c>
      <c r="N9209" s="26">
        <v>424</v>
      </c>
      <c r="O9209" s="26">
        <v>424</v>
      </c>
      <c r="P9209" s="26">
        <f t="shared" si="8563"/>
        <v>4544</v>
      </c>
      <c r="Q9209" s="26">
        <f t="shared" si="8564"/>
        <v>81.142857142857139</v>
      </c>
      <c r="R9209" s="90"/>
      <c r="S9209" s="90"/>
      <c r="T9209" s="90"/>
      <c r="U9209" s="90"/>
      <c r="V9209" s="90"/>
      <c r="W9209" s="90"/>
      <c r="X9209" s="90"/>
      <c r="Y9209" s="90"/>
    </row>
    <row r="9210" spans="1:25" ht="15" customHeight="1" x14ac:dyDescent="0.25">
      <c r="A9210" s="64" t="s">
        <v>3271</v>
      </c>
      <c r="B9210" s="64" t="s">
        <v>3</v>
      </c>
      <c r="C9210" s="64" t="s">
        <v>13</v>
      </c>
      <c r="D9210" s="64" t="s">
        <v>3273</v>
      </c>
      <c r="E9210" s="20" t="s">
        <v>23</v>
      </c>
      <c r="F9210" s="64" t="s">
        <v>3275</v>
      </c>
      <c r="G9210" s="53" t="s">
        <v>290</v>
      </c>
      <c r="H9210" s="53" t="s">
        <v>25</v>
      </c>
      <c r="I9210" s="26">
        <v>17100</v>
      </c>
      <c r="J9210" s="26">
        <v>17100</v>
      </c>
      <c r="K9210" s="26">
        <v>10200</v>
      </c>
      <c r="L9210" s="26">
        <f t="shared" si="8562"/>
        <v>3900</v>
      </c>
      <c r="M9210" s="26">
        <v>1300</v>
      </c>
      <c r="N9210" s="26">
        <v>1300</v>
      </c>
      <c r="O9210" s="26">
        <v>1300</v>
      </c>
      <c r="P9210" s="26">
        <f t="shared" si="8563"/>
        <v>14100</v>
      </c>
      <c r="Q9210" s="26">
        <f t="shared" si="8564"/>
        <v>82.456140350877192</v>
      </c>
      <c r="R9210" s="90"/>
      <c r="S9210" s="90"/>
      <c r="T9210" s="90"/>
      <c r="U9210" s="90"/>
      <c r="V9210" s="90"/>
      <c r="W9210" s="90"/>
      <c r="X9210" s="90"/>
      <c r="Y9210" s="90"/>
    </row>
    <row r="9211" spans="1:25" ht="15" customHeight="1" x14ac:dyDescent="0.25">
      <c r="A9211" s="64" t="s">
        <v>3271</v>
      </c>
      <c r="B9211" s="64" t="s">
        <v>3</v>
      </c>
      <c r="C9211" s="64" t="s">
        <v>13</v>
      </c>
      <c r="D9211" s="64" t="s">
        <v>3273</v>
      </c>
      <c r="E9211" s="20" t="s">
        <v>23</v>
      </c>
      <c r="F9211" s="64" t="s">
        <v>3276</v>
      </c>
      <c r="G9211" s="53" t="s">
        <v>290</v>
      </c>
      <c r="H9211" s="53" t="s">
        <v>27</v>
      </c>
      <c r="I9211" s="26">
        <v>3664</v>
      </c>
      <c r="J9211" s="26">
        <v>3664</v>
      </c>
      <c r="K9211" s="26">
        <v>3206</v>
      </c>
      <c r="L9211" s="26">
        <f t="shared" si="8562"/>
        <v>0</v>
      </c>
      <c r="M9211" s="26"/>
      <c r="N9211" s="26"/>
      <c r="O9211" s="26"/>
      <c r="P9211" s="26">
        <f t="shared" si="8563"/>
        <v>3206</v>
      </c>
      <c r="Q9211" s="26">
        <f t="shared" si="8564"/>
        <v>87.5</v>
      </c>
      <c r="R9211" s="90"/>
      <c r="S9211" s="90"/>
      <c r="T9211" s="90"/>
      <c r="U9211" s="90"/>
      <c r="V9211" s="90"/>
      <c r="W9211" s="90"/>
      <c r="X9211" s="90"/>
      <c r="Y9211" s="90"/>
    </row>
    <row r="9212" spans="1:25" ht="15" customHeight="1" x14ac:dyDescent="0.25">
      <c r="A9212" s="64" t="s">
        <v>3271</v>
      </c>
      <c r="B9212" s="64" t="s">
        <v>3</v>
      </c>
      <c r="C9212" s="64" t="s">
        <v>13</v>
      </c>
      <c r="D9212" s="64" t="s">
        <v>3273</v>
      </c>
      <c r="E9212" s="20" t="s">
        <v>23</v>
      </c>
      <c r="F9212" s="64" t="s">
        <v>3277</v>
      </c>
      <c r="G9212" s="53" t="s">
        <v>290</v>
      </c>
      <c r="H9212" s="53" t="s">
        <v>89</v>
      </c>
      <c r="I9212" s="26">
        <v>0</v>
      </c>
      <c r="J9212" s="26">
        <v>0</v>
      </c>
      <c r="K9212" s="26">
        <v>0</v>
      </c>
      <c r="L9212" s="26">
        <f t="shared" si="8562"/>
        <v>0</v>
      </c>
      <c r="M9212" s="26"/>
      <c r="N9212" s="26"/>
      <c r="O9212" s="26"/>
      <c r="P9212" s="26">
        <f t="shared" si="8563"/>
        <v>0</v>
      </c>
      <c r="Q9212" s="26" t="str">
        <f t="shared" si="8564"/>
        <v>-</v>
      </c>
      <c r="R9212" s="90"/>
      <c r="S9212" s="90"/>
      <c r="T9212" s="90"/>
      <c r="U9212" s="90"/>
      <c r="V9212" s="90"/>
      <c r="W9212" s="90"/>
      <c r="X9212" s="90"/>
      <c r="Y9212" s="90"/>
    </row>
    <row r="9213" spans="1:25" ht="15" customHeight="1" x14ac:dyDescent="0.25">
      <c r="A9213" s="64" t="s">
        <v>3271</v>
      </c>
      <c r="B9213" s="64" t="s">
        <v>3</v>
      </c>
      <c r="C9213" s="64" t="s">
        <v>13</v>
      </c>
      <c r="D9213" s="64" t="s">
        <v>3273</v>
      </c>
      <c r="E9213" s="20" t="s">
        <v>23</v>
      </c>
      <c r="F9213" s="64" t="s">
        <v>3278</v>
      </c>
      <c r="G9213" s="53" t="s">
        <v>290</v>
      </c>
      <c r="H9213" s="53" t="s">
        <v>29</v>
      </c>
      <c r="I9213" s="26">
        <v>4200</v>
      </c>
      <c r="J9213" s="26">
        <v>4200</v>
      </c>
      <c r="K9213" s="26">
        <v>3000</v>
      </c>
      <c r="L9213" s="26">
        <f t="shared" si="8562"/>
        <v>750</v>
      </c>
      <c r="M9213" s="26">
        <v>250</v>
      </c>
      <c r="N9213" s="26">
        <v>250</v>
      </c>
      <c r="O9213" s="26">
        <v>250</v>
      </c>
      <c r="P9213" s="26">
        <f t="shared" si="8563"/>
        <v>3750</v>
      </c>
      <c r="Q9213" s="26">
        <f t="shared" si="8564"/>
        <v>89.285714285714292</v>
      </c>
      <c r="R9213" s="90"/>
      <c r="S9213" s="90"/>
      <c r="T9213" s="90"/>
      <c r="U9213" s="90"/>
      <c r="V9213" s="90"/>
      <c r="W9213" s="90"/>
      <c r="X9213" s="90"/>
      <c r="Y9213" s="90"/>
    </row>
    <row r="9214" spans="1:25" ht="15" customHeight="1" x14ac:dyDescent="0.25">
      <c r="A9214" s="63" t="s">
        <v>3271</v>
      </c>
      <c r="B9214" s="63" t="s">
        <v>3</v>
      </c>
      <c r="C9214" s="63" t="s">
        <v>13</v>
      </c>
      <c r="D9214" s="63" t="s">
        <v>3273</v>
      </c>
      <c r="E9214" s="65" t="s">
        <v>30</v>
      </c>
      <c r="F9214" s="65" t="s">
        <v>1</v>
      </c>
      <c r="G9214" s="65" t="s">
        <v>1</v>
      </c>
      <c r="H9214" s="65" t="s">
        <v>31</v>
      </c>
      <c r="I9214" s="31">
        <f t="shared" ref="I9214:K9214" si="8605">SUM(I9215)</f>
        <v>32142</v>
      </c>
      <c r="J9214" s="31">
        <f t="shared" si="8605"/>
        <v>32142</v>
      </c>
      <c r="K9214" s="31">
        <f t="shared" si="8605"/>
        <v>16400</v>
      </c>
      <c r="L9214" s="31">
        <f t="shared" si="8562"/>
        <v>7500</v>
      </c>
      <c r="M9214" s="31">
        <f t="shared" ref="M9214" si="8606">SUM(M9215)</f>
        <v>2500</v>
      </c>
      <c r="N9214" s="31">
        <f t="shared" ref="N9214:O9214" si="8607">SUM(N9215)</f>
        <v>2500</v>
      </c>
      <c r="O9214" s="31">
        <f t="shared" si="8607"/>
        <v>2500</v>
      </c>
      <c r="P9214" s="31">
        <f t="shared" si="8563"/>
        <v>23900</v>
      </c>
      <c r="Q9214" s="31">
        <f t="shared" si="8564"/>
        <v>74.357538423246837</v>
      </c>
      <c r="R9214" s="94"/>
      <c r="S9214" s="94"/>
      <c r="T9214" s="94"/>
      <c r="U9214" s="94"/>
      <c r="V9214" s="94"/>
      <c r="W9214" s="94"/>
      <c r="X9214" s="94"/>
      <c r="Y9214" s="94"/>
    </row>
    <row r="9215" spans="1:25" ht="15" customHeight="1" x14ac:dyDescent="0.25">
      <c r="A9215" s="64" t="s">
        <v>3271</v>
      </c>
      <c r="B9215" s="64" t="s">
        <v>3</v>
      </c>
      <c r="C9215" s="64" t="s">
        <v>13</v>
      </c>
      <c r="D9215" s="64" t="s">
        <v>3273</v>
      </c>
      <c r="E9215" s="20" t="s">
        <v>33</v>
      </c>
      <c r="F9215" s="64"/>
      <c r="G9215" s="53" t="s">
        <v>290</v>
      </c>
      <c r="H9215" s="53" t="s">
        <v>32</v>
      </c>
      <c r="I9215" s="26">
        <v>32142</v>
      </c>
      <c r="J9215" s="26">
        <v>32142</v>
      </c>
      <c r="K9215" s="26">
        <v>16400</v>
      </c>
      <c r="L9215" s="26">
        <f t="shared" si="8562"/>
        <v>7500</v>
      </c>
      <c r="M9215" s="26">
        <v>2500</v>
      </c>
      <c r="N9215" s="26">
        <v>2500</v>
      </c>
      <c r="O9215" s="26">
        <v>2500</v>
      </c>
      <c r="P9215" s="26">
        <f t="shared" si="8563"/>
        <v>23900</v>
      </c>
      <c r="Q9215" s="26">
        <f t="shared" si="8564"/>
        <v>74.357538423246837</v>
      </c>
      <c r="R9215" s="90"/>
      <c r="S9215" s="90"/>
      <c r="T9215" s="90"/>
      <c r="U9215" s="90"/>
      <c r="V9215" s="90"/>
      <c r="W9215" s="90"/>
      <c r="X9215" s="90"/>
      <c r="Y9215" s="90"/>
    </row>
    <row r="9216" spans="1:25" ht="15" customHeight="1" x14ac:dyDescent="0.25">
      <c r="A9216" s="63" t="s">
        <v>3271</v>
      </c>
      <c r="B9216" s="63" t="s">
        <v>3</v>
      </c>
      <c r="C9216" s="63" t="s">
        <v>13</v>
      </c>
      <c r="D9216" s="63" t="s">
        <v>3273</v>
      </c>
      <c r="E9216" s="65" t="s">
        <v>34</v>
      </c>
      <c r="F9216" s="65" t="s">
        <v>1</v>
      </c>
      <c r="G9216" s="65" t="s">
        <v>1</v>
      </c>
      <c r="H9216" s="65" t="s">
        <v>35</v>
      </c>
      <c r="I9216" s="31">
        <f t="shared" ref="I9216:K9216" si="8608">SUM(I9217:I9225)</f>
        <v>84050</v>
      </c>
      <c r="J9216" s="31">
        <f t="shared" si="8608"/>
        <v>84050</v>
      </c>
      <c r="K9216" s="31">
        <f t="shared" si="8608"/>
        <v>43920</v>
      </c>
      <c r="L9216" s="31">
        <f t="shared" si="8562"/>
        <v>21630</v>
      </c>
      <c r="M9216" s="31">
        <f t="shared" ref="M9216" si="8609">SUM(M9217:M9225)</f>
        <v>7210</v>
      </c>
      <c r="N9216" s="31">
        <f t="shared" ref="N9216:O9216" si="8610">SUM(N9217:N9225)</f>
        <v>7210</v>
      </c>
      <c r="O9216" s="31">
        <f t="shared" si="8610"/>
        <v>7210</v>
      </c>
      <c r="P9216" s="31">
        <f t="shared" si="8563"/>
        <v>65550</v>
      </c>
      <c r="Q9216" s="31">
        <f t="shared" si="8564"/>
        <v>77.989292088042831</v>
      </c>
      <c r="R9216" s="94"/>
      <c r="S9216" s="94"/>
      <c r="T9216" s="94"/>
      <c r="U9216" s="94"/>
      <c r="V9216" s="94"/>
      <c r="W9216" s="94"/>
      <c r="X9216" s="94"/>
      <c r="Y9216" s="94"/>
    </row>
    <row r="9217" spans="1:25" ht="15" customHeight="1" x14ac:dyDescent="0.25">
      <c r="A9217" s="64" t="s">
        <v>3271</v>
      </c>
      <c r="B9217" s="64" t="s">
        <v>3</v>
      </c>
      <c r="C9217" s="64" t="s">
        <v>13</v>
      </c>
      <c r="D9217" s="64" t="s">
        <v>3273</v>
      </c>
      <c r="E9217" s="20" t="s">
        <v>38</v>
      </c>
      <c r="F9217" s="64"/>
      <c r="G9217" s="53" t="s">
        <v>290</v>
      </c>
      <c r="H9217" s="53" t="s">
        <v>37</v>
      </c>
      <c r="I9217" s="26">
        <v>2000</v>
      </c>
      <c r="J9217" s="26">
        <v>2000</v>
      </c>
      <c r="K9217" s="26">
        <v>1350</v>
      </c>
      <c r="L9217" s="26">
        <f t="shared" si="8562"/>
        <v>600</v>
      </c>
      <c r="M9217" s="26">
        <v>200</v>
      </c>
      <c r="N9217" s="26">
        <v>200</v>
      </c>
      <c r="O9217" s="26">
        <v>200</v>
      </c>
      <c r="P9217" s="26">
        <f t="shared" si="8563"/>
        <v>1950</v>
      </c>
      <c r="Q9217" s="26">
        <f t="shared" si="8564"/>
        <v>97.5</v>
      </c>
      <c r="R9217" s="90"/>
      <c r="S9217" s="90"/>
      <c r="T9217" s="90"/>
      <c r="U9217" s="90"/>
      <c r="V9217" s="90"/>
      <c r="W9217" s="90"/>
      <c r="X9217" s="90"/>
      <c r="Y9217" s="90"/>
    </row>
    <row r="9218" spans="1:25" ht="15" customHeight="1" x14ac:dyDescent="0.25">
      <c r="A9218" s="64" t="s">
        <v>3271</v>
      </c>
      <c r="B9218" s="64" t="s">
        <v>3</v>
      </c>
      <c r="C9218" s="64" t="s">
        <v>13</v>
      </c>
      <c r="D9218" s="64" t="s">
        <v>3273</v>
      </c>
      <c r="E9218" s="20" t="s">
        <v>298</v>
      </c>
      <c r="F9218" s="64"/>
      <c r="G9218" s="53" t="s">
        <v>290</v>
      </c>
      <c r="H9218" s="53" t="s">
        <v>297</v>
      </c>
      <c r="I9218" s="26">
        <v>9000</v>
      </c>
      <c r="J9218" s="26">
        <v>9000</v>
      </c>
      <c r="K9218" s="26">
        <v>4900</v>
      </c>
      <c r="L9218" s="26">
        <f t="shared" si="8562"/>
        <v>2400</v>
      </c>
      <c r="M9218" s="26">
        <v>800</v>
      </c>
      <c r="N9218" s="26">
        <v>800</v>
      </c>
      <c r="O9218" s="26">
        <v>800</v>
      </c>
      <c r="P9218" s="26">
        <f t="shared" si="8563"/>
        <v>7300</v>
      </c>
      <c r="Q9218" s="26">
        <f t="shared" si="8564"/>
        <v>81.111111111111114</v>
      </c>
      <c r="R9218" s="90"/>
      <c r="S9218" s="90"/>
      <c r="T9218" s="90"/>
      <c r="U9218" s="90"/>
      <c r="V9218" s="90"/>
      <c r="W9218" s="90"/>
      <c r="X9218" s="90"/>
      <c r="Y9218" s="90"/>
    </row>
    <row r="9219" spans="1:25" ht="15" customHeight="1" x14ac:dyDescent="0.25">
      <c r="A9219" s="64" t="s">
        <v>3271</v>
      </c>
      <c r="B9219" s="64" t="s">
        <v>3</v>
      </c>
      <c r="C9219" s="64" t="s">
        <v>13</v>
      </c>
      <c r="D9219" s="64" t="s">
        <v>3273</v>
      </c>
      <c r="E9219" s="20" t="s">
        <v>301</v>
      </c>
      <c r="F9219" s="64"/>
      <c r="G9219" s="53" t="s">
        <v>290</v>
      </c>
      <c r="H9219" s="53" t="s">
        <v>300</v>
      </c>
      <c r="I9219" s="26">
        <v>6000</v>
      </c>
      <c r="J9219" s="26">
        <v>6000</v>
      </c>
      <c r="K9219" s="26">
        <v>3000</v>
      </c>
      <c r="L9219" s="26">
        <f t="shared" si="8562"/>
        <v>1500</v>
      </c>
      <c r="M9219" s="26">
        <v>500</v>
      </c>
      <c r="N9219" s="26">
        <v>500</v>
      </c>
      <c r="O9219" s="26">
        <v>500</v>
      </c>
      <c r="P9219" s="26">
        <f t="shared" si="8563"/>
        <v>4500</v>
      </c>
      <c r="Q9219" s="26">
        <f t="shared" si="8564"/>
        <v>75</v>
      </c>
      <c r="R9219" s="90"/>
      <c r="S9219" s="90"/>
      <c r="T9219" s="90"/>
      <c r="U9219" s="90"/>
      <c r="V9219" s="90"/>
      <c r="W9219" s="90"/>
      <c r="X9219" s="90"/>
      <c r="Y9219" s="90"/>
    </row>
    <row r="9220" spans="1:25" ht="15" customHeight="1" x14ac:dyDescent="0.25">
      <c r="A9220" s="64" t="s">
        <v>3271</v>
      </c>
      <c r="B9220" s="64" t="s">
        <v>3</v>
      </c>
      <c r="C9220" s="64" t="s">
        <v>13</v>
      </c>
      <c r="D9220" s="64" t="s">
        <v>3273</v>
      </c>
      <c r="E9220" s="20" t="s">
        <v>218</v>
      </c>
      <c r="F9220" s="64"/>
      <c r="G9220" s="53" t="s">
        <v>290</v>
      </c>
      <c r="H9220" s="53" t="s">
        <v>217</v>
      </c>
      <c r="I9220" s="26">
        <v>9000</v>
      </c>
      <c r="J9220" s="26">
        <v>9000</v>
      </c>
      <c r="K9220" s="26">
        <v>5000</v>
      </c>
      <c r="L9220" s="26">
        <f t="shared" si="8562"/>
        <v>2400</v>
      </c>
      <c r="M9220" s="26">
        <v>800</v>
      </c>
      <c r="N9220" s="26">
        <v>800</v>
      </c>
      <c r="O9220" s="26">
        <v>800</v>
      </c>
      <c r="P9220" s="26">
        <f t="shared" si="8563"/>
        <v>7400</v>
      </c>
      <c r="Q9220" s="26">
        <f t="shared" si="8564"/>
        <v>82.222222222222214</v>
      </c>
      <c r="R9220" s="90"/>
      <c r="S9220" s="90"/>
      <c r="T9220" s="90"/>
      <c r="U9220" s="90"/>
      <c r="V9220" s="90"/>
      <c r="W9220" s="90"/>
      <c r="X9220" s="90"/>
      <c r="Y9220" s="90"/>
    </row>
    <row r="9221" spans="1:25" ht="15" customHeight="1" x14ac:dyDescent="0.25">
      <c r="A9221" s="64" t="s">
        <v>3271</v>
      </c>
      <c r="B9221" s="64" t="s">
        <v>3</v>
      </c>
      <c r="C9221" s="64" t="s">
        <v>13</v>
      </c>
      <c r="D9221" s="64" t="s">
        <v>3273</v>
      </c>
      <c r="E9221" s="20" t="s">
        <v>303</v>
      </c>
      <c r="F9221" s="64"/>
      <c r="G9221" s="53" t="s">
        <v>290</v>
      </c>
      <c r="H9221" s="53" t="s">
        <v>302</v>
      </c>
      <c r="I9221" s="26">
        <v>2600</v>
      </c>
      <c r="J9221" s="26">
        <v>2600</v>
      </c>
      <c r="K9221" s="26">
        <v>1400</v>
      </c>
      <c r="L9221" s="26">
        <f t="shared" si="8562"/>
        <v>600</v>
      </c>
      <c r="M9221" s="26">
        <v>200</v>
      </c>
      <c r="N9221" s="26">
        <v>200</v>
      </c>
      <c r="O9221" s="26">
        <v>200</v>
      </c>
      <c r="P9221" s="26">
        <f t="shared" si="8563"/>
        <v>2000</v>
      </c>
      <c r="Q9221" s="26">
        <f t="shared" si="8564"/>
        <v>76.923076923076934</v>
      </c>
      <c r="R9221" s="90"/>
      <c r="S9221" s="90"/>
      <c r="T9221" s="90"/>
      <c r="U9221" s="90"/>
      <c r="V9221" s="90"/>
      <c r="W9221" s="90"/>
      <c r="X9221" s="90"/>
      <c r="Y9221" s="90"/>
    </row>
    <row r="9222" spans="1:25" ht="15" customHeight="1" x14ac:dyDescent="0.25">
      <c r="A9222" s="64" t="s">
        <v>3271</v>
      </c>
      <c r="B9222" s="64" t="s">
        <v>3</v>
      </c>
      <c r="C9222" s="64" t="s">
        <v>13</v>
      </c>
      <c r="D9222" s="64" t="s">
        <v>3273</v>
      </c>
      <c r="E9222" s="20" t="s">
        <v>305</v>
      </c>
      <c r="F9222" s="64"/>
      <c r="G9222" s="53" t="s">
        <v>290</v>
      </c>
      <c r="H9222" s="53" t="s">
        <v>304</v>
      </c>
      <c r="I9222" s="26">
        <v>40000</v>
      </c>
      <c r="J9222" s="26">
        <v>40000</v>
      </c>
      <c r="K9222" s="26">
        <v>20400</v>
      </c>
      <c r="L9222" s="26">
        <f t="shared" si="8562"/>
        <v>10200</v>
      </c>
      <c r="M9222" s="26">
        <v>3400</v>
      </c>
      <c r="N9222" s="26">
        <v>3400</v>
      </c>
      <c r="O9222" s="26">
        <v>3400</v>
      </c>
      <c r="P9222" s="26">
        <f t="shared" si="8563"/>
        <v>30600</v>
      </c>
      <c r="Q9222" s="26">
        <f t="shared" si="8564"/>
        <v>76.5</v>
      </c>
      <c r="R9222" s="90"/>
      <c r="S9222" s="90"/>
      <c r="T9222" s="90"/>
      <c r="U9222" s="90"/>
      <c r="V9222" s="90"/>
      <c r="W9222" s="90"/>
      <c r="X9222" s="90"/>
      <c r="Y9222" s="90"/>
    </row>
    <row r="9223" spans="1:25" ht="15" customHeight="1" x14ac:dyDescent="0.25">
      <c r="A9223" s="64" t="s">
        <v>3271</v>
      </c>
      <c r="B9223" s="64" t="s">
        <v>3</v>
      </c>
      <c r="C9223" s="64" t="s">
        <v>13</v>
      </c>
      <c r="D9223" s="64" t="s">
        <v>3273</v>
      </c>
      <c r="E9223" s="20" t="s">
        <v>308</v>
      </c>
      <c r="F9223" s="64"/>
      <c r="G9223" s="53" t="s">
        <v>290</v>
      </c>
      <c r="H9223" s="53" t="s">
        <v>307</v>
      </c>
      <c r="I9223" s="26">
        <v>2000</v>
      </c>
      <c r="J9223" s="26">
        <v>2000</v>
      </c>
      <c r="K9223" s="26">
        <v>1500</v>
      </c>
      <c r="L9223" s="26">
        <f t="shared" si="8562"/>
        <v>300</v>
      </c>
      <c r="M9223" s="26">
        <v>100</v>
      </c>
      <c r="N9223" s="26">
        <v>100</v>
      </c>
      <c r="O9223" s="26">
        <v>100</v>
      </c>
      <c r="P9223" s="26">
        <f t="shared" si="8563"/>
        <v>1800</v>
      </c>
      <c r="Q9223" s="26">
        <f t="shared" si="8564"/>
        <v>90</v>
      </c>
      <c r="R9223" s="90"/>
      <c r="S9223" s="90"/>
      <c r="T9223" s="90"/>
      <c r="U9223" s="90"/>
      <c r="V9223" s="90"/>
      <c r="W9223" s="90"/>
      <c r="X9223" s="90"/>
      <c r="Y9223" s="90"/>
    </row>
    <row r="9224" spans="1:25" ht="15" customHeight="1" x14ac:dyDescent="0.25">
      <c r="A9224" s="64" t="s">
        <v>3271</v>
      </c>
      <c r="B9224" s="64" t="s">
        <v>3</v>
      </c>
      <c r="C9224" s="64" t="s">
        <v>13</v>
      </c>
      <c r="D9224" s="64" t="s">
        <v>3273</v>
      </c>
      <c r="E9224" s="20" t="s">
        <v>311</v>
      </c>
      <c r="F9224" s="64"/>
      <c r="G9224" s="53" t="s">
        <v>290</v>
      </c>
      <c r="H9224" s="53" t="s">
        <v>310</v>
      </c>
      <c r="I9224" s="26">
        <v>2200</v>
      </c>
      <c r="J9224" s="26">
        <v>2200</v>
      </c>
      <c r="K9224" s="26">
        <v>1250</v>
      </c>
      <c r="L9224" s="26">
        <f t="shared" si="8562"/>
        <v>600</v>
      </c>
      <c r="M9224" s="26">
        <v>200</v>
      </c>
      <c r="N9224" s="26">
        <v>200</v>
      </c>
      <c r="O9224" s="26">
        <v>200</v>
      </c>
      <c r="P9224" s="26">
        <f t="shared" si="8563"/>
        <v>1850</v>
      </c>
      <c r="Q9224" s="26">
        <f t="shared" si="8564"/>
        <v>84.090909090909093</v>
      </c>
      <c r="R9224" s="90"/>
      <c r="S9224" s="90"/>
      <c r="T9224" s="90"/>
      <c r="U9224" s="90"/>
      <c r="V9224" s="90"/>
      <c r="W9224" s="90"/>
      <c r="X9224" s="90"/>
      <c r="Y9224" s="90"/>
    </row>
    <row r="9225" spans="1:25" ht="15" customHeight="1" x14ac:dyDescent="0.25">
      <c r="A9225" s="63" t="s">
        <v>3271</v>
      </c>
      <c r="B9225" s="63" t="s">
        <v>3</v>
      </c>
      <c r="C9225" s="63" t="s">
        <v>13</v>
      </c>
      <c r="D9225" s="63" t="s">
        <v>3273</v>
      </c>
      <c r="E9225" s="63" t="s">
        <v>39</v>
      </c>
      <c r="F9225" s="64" t="s">
        <v>1</v>
      </c>
      <c r="G9225" s="53" t="s">
        <v>1</v>
      </c>
      <c r="H9225" s="65" t="s">
        <v>40</v>
      </c>
      <c r="I9225" s="31">
        <f t="shared" ref="I9225:K9225" si="8611">SUM(I9226:I9228)</f>
        <v>11250</v>
      </c>
      <c r="J9225" s="31">
        <f t="shared" si="8611"/>
        <v>11250</v>
      </c>
      <c r="K9225" s="31">
        <f t="shared" si="8611"/>
        <v>5120</v>
      </c>
      <c r="L9225" s="31">
        <f t="shared" si="8562"/>
        <v>3030</v>
      </c>
      <c r="M9225" s="31">
        <f t="shared" ref="M9225" si="8612">SUM(M9226:M9228)</f>
        <v>1010</v>
      </c>
      <c r="N9225" s="31">
        <f t="shared" ref="N9225:O9225" si="8613">SUM(N9226:N9228)</f>
        <v>1010</v>
      </c>
      <c r="O9225" s="31">
        <f t="shared" si="8613"/>
        <v>1010</v>
      </c>
      <c r="P9225" s="31">
        <f t="shared" si="8563"/>
        <v>8150</v>
      </c>
      <c r="Q9225" s="31">
        <f t="shared" si="8564"/>
        <v>72.444444444444443</v>
      </c>
      <c r="R9225" s="94"/>
      <c r="S9225" s="94"/>
      <c r="T9225" s="94"/>
      <c r="U9225" s="94"/>
      <c r="V9225" s="94"/>
      <c r="W9225" s="94"/>
      <c r="X9225" s="94"/>
      <c r="Y9225" s="94"/>
    </row>
    <row r="9226" spans="1:25" ht="15" customHeight="1" x14ac:dyDescent="0.25">
      <c r="A9226" s="64" t="s">
        <v>3271</v>
      </c>
      <c r="B9226" s="64" t="s">
        <v>3</v>
      </c>
      <c r="C9226" s="64" t="s">
        <v>13</v>
      </c>
      <c r="D9226" s="64" t="s">
        <v>3273</v>
      </c>
      <c r="E9226" s="20" t="s">
        <v>41</v>
      </c>
      <c r="F9226" s="64"/>
      <c r="G9226" s="53" t="s">
        <v>290</v>
      </c>
      <c r="H9226" s="53" t="s">
        <v>40</v>
      </c>
      <c r="I9226" s="26">
        <v>9000</v>
      </c>
      <c r="J9226" s="26">
        <v>9000</v>
      </c>
      <c r="K9226" s="26">
        <v>3700</v>
      </c>
      <c r="L9226" s="26">
        <f t="shared" si="8562"/>
        <v>2400</v>
      </c>
      <c r="M9226" s="26">
        <v>800</v>
      </c>
      <c r="N9226" s="26">
        <v>800</v>
      </c>
      <c r="O9226" s="26">
        <v>800</v>
      </c>
      <c r="P9226" s="26">
        <f t="shared" si="8563"/>
        <v>6100</v>
      </c>
      <c r="Q9226" s="26">
        <f t="shared" si="8564"/>
        <v>67.777777777777786</v>
      </c>
      <c r="R9226" s="90"/>
      <c r="S9226" s="90"/>
      <c r="T9226" s="90"/>
      <c r="U9226" s="90"/>
      <c r="V9226" s="90"/>
      <c r="W9226" s="90"/>
      <c r="X9226" s="90"/>
      <c r="Y9226" s="90"/>
    </row>
    <row r="9227" spans="1:25" ht="15" customHeight="1" x14ac:dyDescent="0.25">
      <c r="A9227" s="64" t="s">
        <v>3271</v>
      </c>
      <c r="B9227" s="64" t="s">
        <v>3</v>
      </c>
      <c r="C9227" s="64" t="s">
        <v>13</v>
      </c>
      <c r="D9227" s="64" t="s">
        <v>3273</v>
      </c>
      <c r="E9227" s="20" t="s">
        <v>41</v>
      </c>
      <c r="F9227" s="64" t="s">
        <v>3279</v>
      </c>
      <c r="G9227" s="53" t="s">
        <v>290</v>
      </c>
      <c r="H9227" s="53" t="s">
        <v>49</v>
      </c>
      <c r="I9227" s="26">
        <v>950</v>
      </c>
      <c r="J9227" s="26">
        <v>950</v>
      </c>
      <c r="K9227" s="26">
        <v>610</v>
      </c>
      <c r="L9227" s="26">
        <f t="shared" si="8562"/>
        <v>240</v>
      </c>
      <c r="M9227" s="26">
        <v>80</v>
      </c>
      <c r="N9227" s="26">
        <v>80</v>
      </c>
      <c r="O9227" s="26">
        <v>80</v>
      </c>
      <c r="P9227" s="26">
        <f t="shared" si="8563"/>
        <v>850</v>
      </c>
      <c r="Q9227" s="26">
        <f t="shared" si="8564"/>
        <v>89.473684210526315</v>
      </c>
      <c r="R9227" s="90"/>
      <c r="S9227" s="90"/>
      <c r="T9227" s="90"/>
      <c r="U9227" s="90"/>
      <c r="V9227" s="90"/>
      <c r="W9227" s="90"/>
      <c r="X9227" s="90"/>
      <c r="Y9227" s="90"/>
    </row>
    <row r="9228" spans="1:25" ht="22.5" customHeight="1" x14ac:dyDescent="0.25">
      <c r="A9228" s="64" t="s">
        <v>3271</v>
      </c>
      <c r="B9228" s="64" t="s">
        <v>3</v>
      </c>
      <c r="C9228" s="64" t="s">
        <v>13</v>
      </c>
      <c r="D9228" s="64" t="s">
        <v>3273</v>
      </c>
      <c r="E9228" s="20" t="s">
        <v>41</v>
      </c>
      <c r="F9228" s="64" t="s">
        <v>3280</v>
      </c>
      <c r="G9228" s="53" t="s">
        <v>290</v>
      </c>
      <c r="H9228" s="53" t="s">
        <v>55</v>
      </c>
      <c r="I9228" s="26">
        <v>1300</v>
      </c>
      <c r="J9228" s="26">
        <v>1300</v>
      </c>
      <c r="K9228" s="26">
        <v>810</v>
      </c>
      <c r="L9228" s="26">
        <f t="shared" si="8562"/>
        <v>390</v>
      </c>
      <c r="M9228" s="26">
        <v>130</v>
      </c>
      <c r="N9228" s="26">
        <v>130</v>
      </c>
      <c r="O9228" s="26">
        <v>130</v>
      </c>
      <c r="P9228" s="26">
        <f t="shared" si="8563"/>
        <v>1200</v>
      </c>
      <c r="Q9228" s="26">
        <f t="shared" si="8564"/>
        <v>92.307692307692307</v>
      </c>
      <c r="R9228" s="90"/>
      <c r="S9228" s="90"/>
      <c r="T9228" s="90"/>
      <c r="U9228" s="90"/>
      <c r="V9228" s="90"/>
      <c r="W9228" s="90"/>
      <c r="X9228" s="90"/>
      <c r="Y9228" s="90"/>
    </row>
    <row r="9229" spans="1:25" ht="12" customHeight="1" x14ac:dyDescent="0.25">
      <c r="A9229" s="63" t="s">
        <v>1</v>
      </c>
      <c r="B9229" s="63" t="s">
        <v>1</v>
      </c>
      <c r="C9229" s="63" t="s">
        <v>1</v>
      </c>
      <c r="D9229" s="65" t="s">
        <v>1</v>
      </c>
      <c r="E9229" s="65" t="s">
        <v>1</v>
      </c>
      <c r="F9229" s="65" t="s">
        <v>1</v>
      </c>
      <c r="G9229" s="65" t="s">
        <v>1</v>
      </c>
      <c r="H9229" s="66" t="s">
        <v>56</v>
      </c>
      <c r="I9229" s="30">
        <f t="shared" ref="I9229:K9230" si="8614">SUM(I9230)</f>
        <v>100</v>
      </c>
      <c r="J9229" s="30">
        <f t="shared" si="8614"/>
        <v>100</v>
      </c>
      <c r="K9229" s="30">
        <f t="shared" si="8614"/>
        <v>0</v>
      </c>
      <c r="L9229" s="30">
        <f t="shared" si="8562"/>
        <v>0</v>
      </c>
      <c r="M9229" s="30">
        <f t="shared" ref="M9229:M9230" si="8615">SUM(M9230)</f>
        <v>0</v>
      </c>
      <c r="N9229" s="30">
        <f t="shared" ref="N9229:O9230" si="8616">SUM(N9230)</f>
        <v>0</v>
      </c>
      <c r="O9229" s="30">
        <f t="shared" si="8616"/>
        <v>0</v>
      </c>
      <c r="P9229" s="30">
        <f t="shared" si="8563"/>
        <v>0</v>
      </c>
      <c r="Q9229" s="30">
        <f t="shared" si="8564"/>
        <v>0</v>
      </c>
      <c r="R9229" s="93"/>
      <c r="S9229" s="93"/>
      <c r="T9229" s="93"/>
      <c r="U9229" s="93"/>
      <c r="V9229" s="93"/>
      <c r="W9229" s="93"/>
      <c r="X9229" s="93"/>
      <c r="Y9229" s="93"/>
    </row>
    <row r="9230" spans="1:25" ht="15" customHeight="1" x14ac:dyDescent="0.25">
      <c r="A9230" s="63" t="s">
        <v>3271</v>
      </c>
      <c r="B9230" s="63" t="s">
        <v>3</v>
      </c>
      <c r="C9230" s="63" t="s">
        <v>13</v>
      </c>
      <c r="D9230" s="63" t="s">
        <v>3273</v>
      </c>
      <c r="E9230" s="65" t="s">
        <v>57</v>
      </c>
      <c r="F9230" s="65" t="s">
        <v>1</v>
      </c>
      <c r="G9230" s="65" t="s">
        <v>1</v>
      </c>
      <c r="H9230" s="65" t="s">
        <v>58</v>
      </c>
      <c r="I9230" s="31">
        <f t="shared" si="8614"/>
        <v>100</v>
      </c>
      <c r="J9230" s="31">
        <f t="shared" si="8614"/>
        <v>100</v>
      </c>
      <c r="K9230" s="31">
        <f t="shared" si="8614"/>
        <v>0</v>
      </c>
      <c r="L9230" s="31">
        <f t="shared" si="8562"/>
        <v>0</v>
      </c>
      <c r="M9230" s="31">
        <f t="shared" si="8615"/>
        <v>0</v>
      </c>
      <c r="N9230" s="31">
        <f t="shared" si="8616"/>
        <v>0</v>
      </c>
      <c r="O9230" s="31">
        <f t="shared" si="8616"/>
        <v>0</v>
      </c>
      <c r="P9230" s="31">
        <f t="shared" si="8563"/>
        <v>0</v>
      </c>
      <c r="Q9230" s="31">
        <f t="shared" si="8564"/>
        <v>0</v>
      </c>
      <c r="R9230" s="94"/>
      <c r="S9230" s="94"/>
      <c r="T9230" s="94"/>
      <c r="U9230" s="94"/>
      <c r="V9230" s="94"/>
      <c r="W9230" s="94"/>
      <c r="X9230" s="94"/>
      <c r="Y9230" s="94"/>
    </row>
    <row r="9231" spans="1:25" ht="15" customHeight="1" x14ac:dyDescent="0.25">
      <c r="A9231" s="64" t="s">
        <v>3271</v>
      </c>
      <c r="B9231" s="64" t="s">
        <v>3</v>
      </c>
      <c r="C9231" s="64" t="s">
        <v>13</v>
      </c>
      <c r="D9231" s="64" t="s">
        <v>3273</v>
      </c>
      <c r="E9231" s="20" t="s">
        <v>68</v>
      </c>
      <c r="F9231" s="64"/>
      <c r="G9231" s="53" t="s">
        <v>290</v>
      </c>
      <c r="H9231" s="53" t="s">
        <v>67</v>
      </c>
      <c r="I9231" s="26">
        <v>100</v>
      </c>
      <c r="J9231" s="26">
        <v>100</v>
      </c>
      <c r="K9231" s="26">
        <v>0</v>
      </c>
      <c r="L9231" s="26">
        <f t="shared" si="8562"/>
        <v>0</v>
      </c>
      <c r="M9231" s="26">
        <v>0</v>
      </c>
      <c r="N9231" s="26">
        <v>0</v>
      </c>
      <c r="O9231" s="26">
        <v>0</v>
      </c>
      <c r="P9231" s="26">
        <f t="shared" si="8563"/>
        <v>0</v>
      </c>
      <c r="Q9231" s="26">
        <f t="shared" si="8564"/>
        <v>0</v>
      </c>
      <c r="R9231" s="90"/>
      <c r="S9231" s="90"/>
      <c r="T9231" s="90"/>
      <c r="U9231" s="90"/>
      <c r="V9231" s="90"/>
      <c r="W9231" s="90"/>
      <c r="X9231" s="90"/>
      <c r="Y9231" s="90"/>
    </row>
    <row r="9232" spans="1:25" ht="15" customHeight="1" x14ac:dyDescent="0.25">
      <c r="A9232" s="63" t="s">
        <v>1</v>
      </c>
      <c r="B9232" s="63" t="s">
        <v>1</v>
      </c>
      <c r="C9232" s="63" t="s">
        <v>1</v>
      </c>
      <c r="D9232" s="65" t="s">
        <v>1</v>
      </c>
      <c r="E9232" s="65" t="s">
        <v>1</v>
      </c>
      <c r="F9232" s="65" t="s">
        <v>1</v>
      </c>
      <c r="G9232" s="65" t="s">
        <v>1</v>
      </c>
      <c r="H9232" s="66" t="s">
        <v>69</v>
      </c>
      <c r="I9232" s="30">
        <f t="shared" ref="I9232:K9233" si="8617">SUM(I9233)</f>
        <v>5000</v>
      </c>
      <c r="J9232" s="30">
        <f t="shared" si="8617"/>
        <v>5000</v>
      </c>
      <c r="K9232" s="30">
        <f t="shared" si="8617"/>
        <v>1900</v>
      </c>
      <c r="L9232" s="30">
        <f t="shared" ref="L9232:L9295" si="8618">SUM(M9232:O9232)</f>
        <v>2400</v>
      </c>
      <c r="M9232" s="30">
        <f t="shared" ref="M9232:M9233" si="8619">SUM(M9233)</f>
        <v>800</v>
      </c>
      <c r="N9232" s="30">
        <f t="shared" ref="N9232:O9233" si="8620">SUM(N9233)</f>
        <v>800</v>
      </c>
      <c r="O9232" s="30">
        <f t="shared" si="8620"/>
        <v>800</v>
      </c>
      <c r="P9232" s="30">
        <f t="shared" ref="P9232:P9295" si="8621">K9232+L9232</f>
        <v>4300</v>
      </c>
      <c r="Q9232" s="30">
        <f t="shared" ref="Q9232:Q9295" si="8622">IF(J9232=0,"-",P9232/J9232*100)</f>
        <v>86</v>
      </c>
      <c r="R9232" s="93"/>
      <c r="S9232" s="93"/>
      <c r="T9232" s="93"/>
      <c r="U9232" s="93"/>
      <c r="V9232" s="93"/>
      <c r="W9232" s="93"/>
      <c r="X9232" s="93"/>
      <c r="Y9232" s="93"/>
    </row>
    <row r="9233" spans="1:25" ht="15" customHeight="1" x14ac:dyDescent="0.25">
      <c r="A9233" s="63" t="s">
        <v>3271</v>
      </c>
      <c r="B9233" s="63" t="s">
        <v>3</v>
      </c>
      <c r="C9233" s="63" t="s">
        <v>13</v>
      </c>
      <c r="D9233" s="63" t="s">
        <v>3273</v>
      </c>
      <c r="E9233" s="65" t="s">
        <v>70</v>
      </c>
      <c r="F9233" s="65" t="s">
        <v>1</v>
      </c>
      <c r="G9233" s="65" t="s">
        <v>1</v>
      </c>
      <c r="H9233" s="65" t="s">
        <v>71</v>
      </c>
      <c r="I9233" s="31">
        <f t="shared" si="8617"/>
        <v>5000</v>
      </c>
      <c r="J9233" s="31">
        <f t="shared" si="8617"/>
        <v>5000</v>
      </c>
      <c r="K9233" s="31">
        <f t="shared" si="8617"/>
        <v>1900</v>
      </c>
      <c r="L9233" s="31">
        <f t="shared" si="8618"/>
        <v>2400</v>
      </c>
      <c r="M9233" s="31">
        <f t="shared" si="8619"/>
        <v>800</v>
      </c>
      <c r="N9233" s="31">
        <f t="shared" si="8620"/>
        <v>800</v>
      </c>
      <c r="O9233" s="31">
        <f t="shared" si="8620"/>
        <v>800</v>
      </c>
      <c r="P9233" s="31">
        <f t="shared" si="8621"/>
        <v>4300</v>
      </c>
      <c r="Q9233" s="31">
        <f t="shared" si="8622"/>
        <v>86</v>
      </c>
      <c r="R9233" s="94"/>
      <c r="S9233" s="94"/>
      <c r="T9233" s="94"/>
      <c r="U9233" s="94"/>
      <c r="V9233" s="94"/>
      <c r="W9233" s="94"/>
      <c r="X9233" s="94"/>
      <c r="Y9233" s="94"/>
    </row>
    <row r="9234" spans="1:25" ht="15" customHeight="1" x14ac:dyDescent="0.25">
      <c r="A9234" s="64" t="s">
        <v>3271</v>
      </c>
      <c r="B9234" s="64" t="s">
        <v>3</v>
      </c>
      <c r="C9234" s="64" t="s">
        <v>13</v>
      </c>
      <c r="D9234" s="64" t="s">
        <v>3273</v>
      </c>
      <c r="E9234" s="20" t="s">
        <v>74</v>
      </c>
      <c r="F9234" s="64"/>
      <c r="G9234" s="53" t="s">
        <v>290</v>
      </c>
      <c r="H9234" s="53" t="s">
        <v>73</v>
      </c>
      <c r="I9234" s="26">
        <v>5000</v>
      </c>
      <c r="J9234" s="26">
        <v>5000</v>
      </c>
      <c r="K9234" s="26">
        <v>1900</v>
      </c>
      <c r="L9234" s="26">
        <f t="shared" si="8618"/>
        <v>2400</v>
      </c>
      <c r="M9234" s="26">
        <v>800</v>
      </c>
      <c r="N9234" s="26">
        <v>800</v>
      </c>
      <c r="O9234" s="26">
        <v>800</v>
      </c>
      <c r="P9234" s="26">
        <f t="shared" si="8621"/>
        <v>4300</v>
      </c>
      <c r="Q9234" s="26">
        <f t="shared" si="8622"/>
        <v>86</v>
      </c>
      <c r="R9234" s="90"/>
      <c r="S9234" s="90"/>
      <c r="T9234" s="90"/>
      <c r="U9234" s="90"/>
      <c r="V9234" s="90"/>
      <c r="W9234" s="90"/>
      <c r="X9234" s="90"/>
      <c r="Y9234" s="90"/>
    </row>
    <row r="9235" spans="1:25" ht="15" customHeight="1" x14ac:dyDescent="0.25">
      <c r="A9235" s="53" t="s">
        <v>1</v>
      </c>
      <c r="B9235" s="53" t="s">
        <v>1</v>
      </c>
      <c r="C9235" s="53" t="s">
        <v>1</v>
      </c>
      <c r="D9235" s="53" t="s">
        <v>1</v>
      </c>
      <c r="E9235" s="53" t="s">
        <v>1</v>
      </c>
      <c r="F9235" s="53" t="s">
        <v>1</v>
      </c>
      <c r="G9235" s="53" t="s">
        <v>1</v>
      </c>
      <c r="H9235" s="66" t="s">
        <v>3281</v>
      </c>
      <c r="I9235" s="30">
        <f t="shared" ref="I9235:K9235" si="8623">SUM(I9205,I9229,I9232)</f>
        <v>452998</v>
      </c>
      <c r="J9235" s="30">
        <f t="shared" si="8623"/>
        <v>452998</v>
      </c>
      <c r="K9235" s="30">
        <f t="shared" si="8623"/>
        <v>242898</v>
      </c>
      <c r="L9235" s="30">
        <f t="shared" si="8618"/>
        <v>106452</v>
      </c>
      <c r="M9235" s="30">
        <f t="shared" ref="M9235" si="8624">SUM(M9205,M9229,M9232)</f>
        <v>35484</v>
      </c>
      <c r="N9235" s="30">
        <f t="shared" ref="N9235:O9235" si="8625">SUM(N9205,N9229,N9232)</f>
        <v>35484</v>
      </c>
      <c r="O9235" s="30">
        <f t="shared" si="8625"/>
        <v>35484</v>
      </c>
      <c r="P9235" s="30">
        <f t="shared" si="8621"/>
        <v>349350</v>
      </c>
      <c r="Q9235" s="30">
        <f t="shared" si="8622"/>
        <v>77.119545781659085</v>
      </c>
      <c r="R9235" s="93"/>
      <c r="S9235" s="93"/>
      <c r="T9235" s="93"/>
      <c r="U9235" s="93"/>
      <c r="V9235" s="93"/>
      <c r="W9235" s="93"/>
      <c r="X9235" s="93"/>
      <c r="Y9235" s="93"/>
    </row>
    <row r="9236" spans="1:25" ht="15" customHeight="1" thickBot="1" x14ac:dyDescent="0.3">
      <c r="A9236" s="53" t="s">
        <v>1</v>
      </c>
      <c r="B9236" s="53" t="s">
        <v>1</v>
      </c>
      <c r="C9236" s="53" t="s">
        <v>1</v>
      </c>
      <c r="D9236" s="53" t="s">
        <v>1</v>
      </c>
      <c r="E9236" s="53" t="s">
        <v>1</v>
      </c>
      <c r="F9236" s="53" t="s">
        <v>1</v>
      </c>
      <c r="G9236" s="53" t="s">
        <v>1</v>
      </c>
      <c r="H9236" s="65" t="s">
        <v>76</v>
      </c>
      <c r="I9236" s="31"/>
      <c r="J9236" s="31"/>
      <c r="K9236" s="31">
        <v>0</v>
      </c>
      <c r="L9236" s="31"/>
      <c r="M9236" s="31"/>
      <c r="N9236" s="31"/>
      <c r="O9236" s="31"/>
      <c r="P9236" s="31"/>
      <c r="Q9236" s="31"/>
      <c r="R9236" s="94"/>
      <c r="S9236" s="94"/>
      <c r="T9236" s="94"/>
      <c r="U9236" s="94"/>
      <c r="V9236" s="94"/>
      <c r="W9236" s="94"/>
      <c r="X9236" s="94"/>
      <c r="Y9236" s="94"/>
    </row>
    <row r="9237" spans="1:25" ht="47.25" customHeight="1" thickBot="1" x14ac:dyDescent="0.3">
      <c r="A9237" s="110" t="s">
        <v>1</v>
      </c>
      <c r="B9237" s="110" t="s">
        <v>1</v>
      </c>
      <c r="C9237" s="110" t="s">
        <v>1</v>
      </c>
      <c r="D9237" s="110" t="s">
        <v>1</v>
      </c>
      <c r="E9237" s="110" t="s">
        <v>1</v>
      </c>
      <c r="F9237" s="110" t="s">
        <v>1</v>
      </c>
      <c r="G9237" s="110" t="s">
        <v>1</v>
      </c>
      <c r="H9237" s="28" t="s">
        <v>77</v>
      </c>
      <c r="I9237" s="109" t="s">
        <v>3984</v>
      </c>
      <c r="J9237" s="109" t="s">
        <v>11</v>
      </c>
      <c r="K9237" s="109" t="s">
        <v>3989</v>
      </c>
      <c r="L9237" s="109" t="s">
        <v>3985</v>
      </c>
      <c r="M9237" s="109" t="s">
        <v>4027</v>
      </c>
      <c r="N9237" s="109" t="s">
        <v>3988</v>
      </c>
      <c r="O9237" s="109" t="s">
        <v>3986</v>
      </c>
      <c r="P9237" s="109" t="s">
        <v>3987</v>
      </c>
      <c r="Q9237" s="109" t="s">
        <v>3695</v>
      </c>
      <c r="R9237" s="91"/>
      <c r="S9237" s="91"/>
      <c r="T9237" s="91"/>
      <c r="U9237" s="91"/>
      <c r="V9237" s="91"/>
      <c r="W9237" s="91"/>
      <c r="X9237" s="91"/>
      <c r="Y9237" s="91"/>
    </row>
    <row r="9238" spans="1:25" ht="15" customHeight="1" x14ac:dyDescent="0.25">
      <c r="A9238" s="111"/>
      <c r="B9238" s="111"/>
      <c r="C9238" s="111"/>
      <c r="D9238" s="111"/>
      <c r="E9238" s="111"/>
      <c r="F9238" s="111"/>
      <c r="G9238" s="111"/>
      <c r="H9238" s="67" t="s">
        <v>1</v>
      </c>
      <c r="I9238" s="29">
        <v>1</v>
      </c>
      <c r="J9238" s="29">
        <v>2</v>
      </c>
      <c r="K9238" s="29">
        <v>3</v>
      </c>
      <c r="L9238" s="29" t="s">
        <v>3478</v>
      </c>
      <c r="M9238" s="29">
        <v>5</v>
      </c>
      <c r="N9238" s="29">
        <v>6</v>
      </c>
      <c r="O9238" s="29">
        <v>7</v>
      </c>
      <c r="P9238" s="29" t="s">
        <v>3696</v>
      </c>
      <c r="Q9238" s="29">
        <v>9</v>
      </c>
      <c r="R9238" s="92"/>
      <c r="S9238" s="92"/>
      <c r="T9238" s="92"/>
      <c r="U9238" s="92"/>
      <c r="V9238" s="92"/>
      <c r="W9238" s="92"/>
      <c r="X9238" s="92"/>
      <c r="Y9238" s="92"/>
    </row>
    <row r="9239" spans="1:25" ht="15" customHeight="1" x14ac:dyDescent="0.25">
      <c r="A9239" s="111"/>
      <c r="B9239" s="111"/>
      <c r="C9239" s="111"/>
      <c r="D9239" s="111"/>
      <c r="E9239" s="111"/>
      <c r="F9239" s="111"/>
      <c r="G9239" s="111"/>
      <c r="H9239" s="68" t="s">
        <v>325</v>
      </c>
      <c r="I9239" s="32">
        <f t="shared" ref="I9239:K9239" si="8626">SUM(I9235)</f>
        <v>452998</v>
      </c>
      <c r="J9239" s="32">
        <f t="shared" si="8626"/>
        <v>452998</v>
      </c>
      <c r="K9239" s="32">
        <f t="shared" si="8626"/>
        <v>242898</v>
      </c>
      <c r="L9239" s="32">
        <f t="shared" si="8618"/>
        <v>106452</v>
      </c>
      <c r="M9239" s="32">
        <f t="shared" ref="M9239" si="8627">SUM(M9235)</f>
        <v>35484</v>
      </c>
      <c r="N9239" s="32">
        <f t="shared" ref="N9239:O9239" si="8628">SUM(N9235)</f>
        <v>35484</v>
      </c>
      <c r="O9239" s="32">
        <f t="shared" si="8628"/>
        <v>35484</v>
      </c>
      <c r="P9239" s="32">
        <f t="shared" si="8621"/>
        <v>349350</v>
      </c>
      <c r="Q9239" s="32">
        <f t="shared" si="8622"/>
        <v>77.119545781659085</v>
      </c>
      <c r="R9239" s="90"/>
      <c r="S9239" s="90"/>
      <c r="T9239" s="90"/>
      <c r="U9239" s="90"/>
      <c r="V9239" s="90"/>
      <c r="W9239" s="90"/>
      <c r="X9239" s="90"/>
      <c r="Y9239" s="90"/>
    </row>
    <row r="9240" spans="1:25" ht="15" customHeight="1" x14ac:dyDescent="0.25">
      <c r="A9240" s="111"/>
      <c r="B9240" s="111"/>
      <c r="C9240" s="111"/>
      <c r="D9240" s="111"/>
      <c r="E9240" s="111"/>
      <c r="F9240" s="111"/>
      <c r="G9240" s="111"/>
      <c r="H9240" s="69" t="s">
        <v>79</v>
      </c>
      <c r="I9240" s="32">
        <f t="shared" ref="I9240:K9240" si="8629">SUM(I9239)</f>
        <v>452998</v>
      </c>
      <c r="J9240" s="32">
        <f t="shared" si="8629"/>
        <v>452998</v>
      </c>
      <c r="K9240" s="32">
        <f t="shared" si="8629"/>
        <v>242898</v>
      </c>
      <c r="L9240" s="32">
        <f t="shared" si="8618"/>
        <v>106452</v>
      </c>
      <c r="M9240" s="32">
        <f t="shared" ref="M9240" si="8630">SUM(M9239)</f>
        <v>35484</v>
      </c>
      <c r="N9240" s="32">
        <f t="shared" ref="N9240:O9240" si="8631">SUM(N9239)</f>
        <v>35484</v>
      </c>
      <c r="O9240" s="32">
        <f t="shared" si="8631"/>
        <v>35484</v>
      </c>
      <c r="P9240" s="32">
        <f t="shared" si="8621"/>
        <v>349350</v>
      </c>
      <c r="Q9240" s="32">
        <f t="shared" si="8622"/>
        <v>77.119545781659085</v>
      </c>
      <c r="R9240" s="90"/>
      <c r="S9240" s="90"/>
      <c r="T9240" s="90"/>
      <c r="U9240" s="90"/>
      <c r="V9240" s="90"/>
      <c r="W9240" s="90"/>
      <c r="X9240" s="90"/>
      <c r="Y9240" s="90"/>
    </row>
    <row r="9241" spans="1:25" ht="15" customHeight="1" x14ac:dyDescent="0.25">
      <c r="A9241" s="53" t="s">
        <v>1</v>
      </c>
      <c r="B9241" s="53" t="s">
        <v>1</v>
      </c>
      <c r="C9241" s="53" t="s">
        <v>1</v>
      </c>
      <c r="D9241" s="53" t="s">
        <v>1</v>
      </c>
      <c r="E9241" s="53" t="s">
        <v>1</v>
      </c>
      <c r="F9241" s="53" t="s">
        <v>1</v>
      </c>
      <c r="G9241" s="53" t="s">
        <v>1</v>
      </c>
      <c r="H9241" s="66" t="s">
        <v>3282</v>
      </c>
      <c r="I9241" s="30">
        <f t="shared" ref="I9241:K9241" si="8632">SUM(I9235)</f>
        <v>452998</v>
      </c>
      <c r="J9241" s="30">
        <f t="shared" si="8632"/>
        <v>452998</v>
      </c>
      <c r="K9241" s="30">
        <f t="shared" si="8632"/>
        <v>242898</v>
      </c>
      <c r="L9241" s="30">
        <f t="shared" si="8618"/>
        <v>106452</v>
      </c>
      <c r="M9241" s="30">
        <f t="shared" ref="M9241" si="8633">SUM(M9235)</f>
        <v>35484</v>
      </c>
      <c r="N9241" s="30">
        <f t="shared" ref="N9241:O9241" si="8634">SUM(N9235)</f>
        <v>35484</v>
      </c>
      <c r="O9241" s="30">
        <f t="shared" si="8634"/>
        <v>35484</v>
      </c>
      <c r="P9241" s="30">
        <f t="shared" si="8621"/>
        <v>349350</v>
      </c>
      <c r="Q9241" s="30">
        <f t="shared" si="8622"/>
        <v>77.119545781659085</v>
      </c>
      <c r="R9241" s="93"/>
      <c r="S9241" s="93"/>
      <c r="T9241" s="93"/>
      <c r="U9241" s="93"/>
      <c r="V9241" s="93"/>
      <c r="W9241" s="93"/>
      <c r="X9241" s="93"/>
      <c r="Y9241" s="93"/>
    </row>
    <row r="9242" spans="1:25" ht="15" customHeight="1" x14ac:dyDescent="0.25">
      <c r="A9242" s="53" t="s">
        <v>1</v>
      </c>
      <c r="B9242" s="53" t="s">
        <v>1</v>
      </c>
      <c r="C9242" s="53" t="s">
        <v>1</v>
      </c>
      <c r="D9242" s="53" t="s">
        <v>1</v>
      </c>
      <c r="E9242" s="53" t="s">
        <v>1</v>
      </c>
      <c r="F9242" s="53" t="s">
        <v>1</v>
      </c>
      <c r="G9242" s="53" t="s">
        <v>1</v>
      </c>
      <c r="H9242" s="65" t="s">
        <v>76</v>
      </c>
      <c r="I9242" s="31"/>
      <c r="J9242" s="31"/>
      <c r="K9242" s="31">
        <v>0</v>
      </c>
      <c r="L9242" s="31"/>
      <c r="M9242" s="31"/>
      <c r="N9242" s="31"/>
      <c r="O9242" s="31"/>
      <c r="P9242" s="31"/>
      <c r="Q9242" s="31"/>
      <c r="R9242" s="94"/>
      <c r="S9242" s="94"/>
      <c r="T9242" s="94"/>
      <c r="U9242" s="94"/>
      <c r="V9242" s="94"/>
      <c r="W9242" s="94"/>
      <c r="X9242" s="94"/>
      <c r="Y9242" s="94"/>
    </row>
    <row r="9243" spans="1:25" ht="15" customHeight="1" x14ac:dyDescent="0.25">
      <c r="A9243" s="53" t="s">
        <v>1</v>
      </c>
      <c r="B9243" s="53" t="s">
        <v>1</v>
      </c>
      <c r="C9243" s="53" t="s">
        <v>1</v>
      </c>
      <c r="D9243" s="53" t="s">
        <v>1</v>
      </c>
      <c r="E9243" s="53" t="s">
        <v>1</v>
      </c>
      <c r="F9243" s="53" t="s">
        <v>1</v>
      </c>
      <c r="G9243" s="53" t="s">
        <v>1</v>
      </c>
      <c r="H9243" s="66" t="s">
        <v>3283</v>
      </c>
      <c r="I9243" s="30">
        <f t="shared" ref="I9243:K9243" si="8635">SUM(I9241)</f>
        <v>452998</v>
      </c>
      <c r="J9243" s="30">
        <f t="shared" si="8635"/>
        <v>452998</v>
      </c>
      <c r="K9243" s="30">
        <f t="shared" si="8635"/>
        <v>242898</v>
      </c>
      <c r="L9243" s="30">
        <f t="shared" si="8618"/>
        <v>106452</v>
      </c>
      <c r="M9243" s="30">
        <f t="shared" ref="M9243" si="8636">SUM(M9241)</f>
        <v>35484</v>
      </c>
      <c r="N9243" s="30">
        <f t="shared" ref="N9243:O9243" si="8637">SUM(N9241)</f>
        <v>35484</v>
      </c>
      <c r="O9243" s="30">
        <f t="shared" si="8637"/>
        <v>35484</v>
      </c>
      <c r="P9243" s="30">
        <f t="shared" si="8621"/>
        <v>349350</v>
      </c>
      <c r="Q9243" s="30">
        <f t="shared" si="8622"/>
        <v>77.119545781659085</v>
      </c>
      <c r="R9243" s="93"/>
      <c r="S9243" s="93"/>
      <c r="T9243" s="93"/>
      <c r="U9243" s="93"/>
      <c r="V9243" s="93"/>
      <c r="W9243" s="93"/>
      <c r="X9243" s="93"/>
      <c r="Y9243" s="93"/>
    </row>
    <row r="9244" spans="1:25" ht="15" customHeight="1" x14ac:dyDescent="0.25">
      <c r="A9244" s="53" t="s">
        <v>1</v>
      </c>
      <c r="B9244" s="53" t="s">
        <v>1</v>
      </c>
      <c r="C9244" s="53" t="s">
        <v>1</v>
      </c>
      <c r="D9244" s="53" t="s">
        <v>1</v>
      </c>
      <c r="E9244" s="53" t="s">
        <v>1</v>
      </c>
      <c r="F9244" s="53" t="s">
        <v>1</v>
      </c>
      <c r="G9244" s="53" t="s">
        <v>1</v>
      </c>
      <c r="H9244" s="65" t="s">
        <v>110</v>
      </c>
      <c r="I9244" s="31">
        <v>0</v>
      </c>
      <c r="J9244" s="31">
        <v>0</v>
      </c>
      <c r="K9244" s="31">
        <v>0</v>
      </c>
      <c r="L9244" s="31">
        <f t="shared" si="8618"/>
        <v>0</v>
      </c>
      <c r="M9244" s="31"/>
      <c r="N9244" s="31"/>
      <c r="O9244" s="31"/>
      <c r="P9244" s="31">
        <f t="shared" si="8621"/>
        <v>0</v>
      </c>
      <c r="Q9244" s="31" t="str">
        <f t="shared" si="8622"/>
        <v>-</v>
      </c>
      <c r="R9244" s="94"/>
      <c r="S9244" s="94"/>
      <c r="T9244" s="94"/>
      <c r="U9244" s="94"/>
      <c r="V9244" s="94"/>
      <c r="W9244" s="94"/>
      <c r="X9244" s="94"/>
      <c r="Y9244" s="94"/>
    </row>
    <row r="9245" spans="1:25" ht="22.5" customHeight="1" x14ac:dyDescent="0.25">
      <c r="A9245" s="63" t="s">
        <v>3284</v>
      </c>
      <c r="B9245" s="65" t="s">
        <v>1</v>
      </c>
      <c r="C9245" s="65" t="s">
        <v>1</v>
      </c>
      <c r="D9245" s="65" t="s">
        <v>1</v>
      </c>
      <c r="E9245" s="65" t="s">
        <v>1</v>
      </c>
      <c r="F9245" s="65" t="s">
        <v>1</v>
      </c>
      <c r="G9245" s="65" t="s">
        <v>1</v>
      </c>
      <c r="H9245" s="65" t="s">
        <v>3285</v>
      </c>
      <c r="I9245" s="26"/>
      <c r="J9245" s="26"/>
      <c r="K9245" s="26"/>
      <c r="L9245" s="26"/>
      <c r="M9245" s="26"/>
      <c r="N9245" s="26"/>
      <c r="O9245" s="26"/>
      <c r="P9245" s="26"/>
      <c r="Q9245" s="26"/>
      <c r="R9245" s="90"/>
      <c r="S9245" s="90"/>
      <c r="T9245" s="90"/>
      <c r="U9245" s="90"/>
      <c r="V9245" s="90"/>
      <c r="W9245" s="90"/>
      <c r="X9245" s="90"/>
      <c r="Y9245" s="90"/>
    </row>
    <row r="9246" spans="1:25" ht="15" customHeight="1" thickBot="1" x14ac:dyDescent="0.3">
      <c r="A9246" s="63" t="s">
        <v>3284</v>
      </c>
      <c r="B9246" s="63" t="s">
        <v>3</v>
      </c>
      <c r="C9246" s="64" t="s">
        <v>1</v>
      </c>
      <c r="D9246" s="64" t="s">
        <v>1</v>
      </c>
      <c r="E9246" s="65" t="s">
        <v>1</v>
      </c>
      <c r="F9246" s="65" t="s">
        <v>1</v>
      </c>
      <c r="G9246" s="65" t="s">
        <v>1</v>
      </c>
      <c r="H9246" s="65" t="s">
        <v>1</v>
      </c>
      <c r="I9246" s="26"/>
      <c r="J9246" s="26"/>
      <c r="K9246" s="26"/>
      <c r="L9246" s="26"/>
      <c r="M9246" s="26"/>
      <c r="N9246" s="26"/>
      <c r="O9246" s="26"/>
      <c r="P9246" s="26"/>
      <c r="Q9246" s="26"/>
      <c r="R9246" s="90"/>
      <c r="S9246" s="90"/>
      <c r="T9246" s="90"/>
      <c r="U9246" s="90"/>
      <c r="V9246" s="90"/>
      <c r="W9246" s="90"/>
      <c r="X9246" s="90"/>
      <c r="Y9246" s="90"/>
    </row>
    <row r="9247" spans="1:25" ht="45.75" customHeight="1" thickBot="1" x14ac:dyDescent="0.3">
      <c r="A9247" s="28" t="s">
        <v>4</v>
      </c>
      <c r="B9247" s="28" t="s">
        <v>5</v>
      </c>
      <c r="C9247" s="28" t="s">
        <v>6</v>
      </c>
      <c r="D9247" s="57" t="s">
        <v>1</v>
      </c>
      <c r="E9247" s="28" t="s">
        <v>7</v>
      </c>
      <c r="F9247" s="28" t="s">
        <v>8</v>
      </c>
      <c r="G9247" s="28" t="s">
        <v>9</v>
      </c>
      <c r="H9247" s="28" t="s">
        <v>10</v>
      </c>
      <c r="I9247" s="109" t="s">
        <v>3984</v>
      </c>
      <c r="J9247" s="109" t="s">
        <v>11</v>
      </c>
      <c r="K9247" s="109" t="s">
        <v>3989</v>
      </c>
      <c r="L9247" s="109" t="s">
        <v>3985</v>
      </c>
      <c r="M9247" s="109" t="s">
        <v>4027</v>
      </c>
      <c r="N9247" s="109" t="s">
        <v>3988</v>
      </c>
      <c r="O9247" s="109" t="s">
        <v>3986</v>
      </c>
      <c r="P9247" s="109" t="s">
        <v>3987</v>
      </c>
      <c r="Q9247" s="109" t="s">
        <v>3695</v>
      </c>
      <c r="R9247" s="91"/>
      <c r="S9247" s="91"/>
      <c r="T9247" s="91"/>
      <c r="U9247" s="91"/>
      <c r="V9247" s="91"/>
      <c r="W9247" s="91"/>
      <c r="X9247" s="91"/>
      <c r="Y9247" s="91"/>
    </row>
    <row r="9248" spans="1:25" ht="15" customHeight="1" x14ac:dyDescent="0.25">
      <c r="A9248" s="58" t="s">
        <v>1</v>
      </c>
      <c r="B9248" s="58" t="s">
        <v>1</v>
      </c>
      <c r="C9248" s="58" t="s">
        <v>1</v>
      </c>
      <c r="D9248" s="59" t="s">
        <v>1</v>
      </c>
      <c r="E9248" s="59" t="s">
        <v>1</v>
      </c>
      <c r="F9248" s="60" t="s">
        <v>1</v>
      </c>
      <c r="G9248" s="61" t="s">
        <v>1</v>
      </c>
      <c r="H9248" s="62" t="s">
        <v>1</v>
      </c>
      <c r="I9248" s="29">
        <v>1</v>
      </c>
      <c r="J9248" s="29">
        <v>2</v>
      </c>
      <c r="K9248" s="29">
        <v>3</v>
      </c>
      <c r="L9248" s="29" t="s">
        <v>3478</v>
      </c>
      <c r="M9248" s="29">
        <v>5</v>
      </c>
      <c r="N9248" s="29">
        <v>6</v>
      </c>
      <c r="O9248" s="29">
        <v>7</v>
      </c>
      <c r="P9248" s="29" t="s">
        <v>3696</v>
      </c>
      <c r="Q9248" s="29">
        <v>9</v>
      </c>
      <c r="R9248" s="92"/>
      <c r="S9248" s="92"/>
      <c r="T9248" s="92"/>
      <c r="U9248" s="92"/>
      <c r="V9248" s="92"/>
      <c r="W9248" s="92"/>
      <c r="X9248" s="92"/>
      <c r="Y9248" s="92"/>
    </row>
    <row r="9249" spans="1:25" ht="22.5" customHeight="1" x14ac:dyDescent="0.25">
      <c r="A9249" s="63" t="s">
        <v>3284</v>
      </c>
      <c r="B9249" s="63" t="s">
        <v>3</v>
      </c>
      <c r="C9249" s="64" t="s">
        <v>13</v>
      </c>
      <c r="D9249" s="64" t="s">
        <v>3286</v>
      </c>
      <c r="E9249" s="65" t="s">
        <v>1</v>
      </c>
      <c r="F9249" s="65" t="s">
        <v>1</v>
      </c>
      <c r="G9249" s="65" t="s">
        <v>1</v>
      </c>
      <c r="H9249" s="65" t="s">
        <v>3285</v>
      </c>
      <c r="I9249" s="26">
        <v>0</v>
      </c>
      <c r="J9249" s="26" t="s">
        <v>1</v>
      </c>
      <c r="K9249" s="26">
        <v>0</v>
      </c>
      <c r="L9249" s="26"/>
      <c r="M9249" s="26"/>
      <c r="N9249" s="26"/>
      <c r="O9249" s="26"/>
      <c r="P9249" s="26"/>
      <c r="Q9249" s="26"/>
      <c r="R9249" s="90"/>
      <c r="S9249" s="90"/>
      <c r="T9249" s="90"/>
      <c r="U9249" s="90"/>
      <c r="V9249" s="90"/>
      <c r="W9249" s="90"/>
      <c r="X9249" s="90"/>
      <c r="Y9249" s="90"/>
    </row>
    <row r="9250" spans="1:25" ht="22.5" customHeight="1" x14ac:dyDescent="0.25">
      <c r="A9250" s="63" t="s">
        <v>1</v>
      </c>
      <c r="B9250" s="63" t="s">
        <v>1</v>
      </c>
      <c r="C9250" s="63" t="s">
        <v>1</v>
      </c>
      <c r="D9250" s="65" t="s">
        <v>1</v>
      </c>
      <c r="E9250" s="65" t="s">
        <v>1</v>
      </c>
      <c r="F9250" s="65" t="s">
        <v>1</v>
      </c>
      <c r="G9250" s="65" t="s">
        <v>1</v>
      </c>
      <c r="H9250" s="66" t="s">
        <v>15</v>
      </c>
      <c r="I9250" s="30">
        <f t="shared" ref="I9250:K9250" si="8638">SUM(I9251,I9259,I9261)</f>
        <v>2377695</v>
      </c>
      <c r="J9250" s="30">
        <f t="shared" si="8638"/>
        <v>2377695</v>
      </c>
      <c r="K9250" s="30">
        <f t="shared" si="8638"/>
        <v>1278496</v>
      </c>
      <c r="L9250" s="30">
        <f t="shared" si="8618"/>
        <v>528760</v>
      </c>
      <c r="M9250" s="30">
        <f t="shared" ref="M9250" si="8639">SUM(M9251,M9259,M9261)</f>
        <v>180120</v>
      </c>
      <c r="N9250" s="30">
        <f t="shared" ref="N9250:O9250" si="8640">SUM(N9251,N9259,N9261)</f>
        <v>175120</v>
      </c>
      <c r="O9250" s="30">
        <f t="shared" si="8640"/>
        <v>173520</v>
      </c>
      <c r="P9250" s="30">
        <f t="shared" si="8621"/>
        <v>1807256</v>
      </c>
      <c r="Q9250" s="30">
        <f t="shared" si="8622"/>
        <v>76.008739556587372</v>
      </c>
      <c r="R9250" s="93"/>
      <c r="S9250" s="93"/>
      <c r="T9250" s="93"/>
      <c r="U9250" s="93"/>
      <c r="V9250" s="93"/>
      <c r="W9250" s="93"/>
      <c r="X9250" s="93"/>
      <c r="Y9250" s="93"/>
    </row>
    <row r="9251" spans="1:25" ht="15" customHeight="1" x14ac:dyDescent="0.25">
      <c r="A9251" s="63" t="s">
        <v>3284</v>
      </c>
      <c r="B9251" s="63" t="s">
        <v>3</v>
      </c>
      <c r="C9251" s="63" t="s">
        <v>13</v>
      </c>
      <c r="D9251" s="63" t="s">
        <v>3286</v>
      </c>
      <c r="E9251" s="65" t="s">
        <v>16</v>
      </c>
      <c r="F9251" s="65" t="s">
        <v>1</v>
      </c>
      <c r="G9251" s="65" t="s">
        <v>1</v>
      </c>
      <c r="H9251" s="65" t="s">
        <v>17</v>
      </c>
      <c r="I9251" s="31">
        <f t="shared" ref="I9251:K9251" si="8641">SUM(I9252:I9253)</f>
        <v>2128649</v>
      </c>
      <c r="J9251" s="31">
        <f t="shared" si="8641"/>
        <v>2128649</v>
      </c>
      <c r="K9251" s="31">
        <f t="shared" si="8641"/>
        <v>1140676</v>
      </c>
      <c r="L9251" s="31">
        <f t="shared" si="8618"/>
        <v>467000</v>
      </c>
      <c r="M9251" s="31">
        <f t="shared" ref="M9251" si="8642">SUM(M9252:M9253)</f>
        <v>157000</v>
      </c>
      <c r="N9251" s="31">
        <f t="shared" ref="N9251:O9251" si="8643">SUM(N9252:N9253)</f>
        <v>155000</v>
      </c>
      <c r="O9251" s="31">
        <f t="shared" si="8643"/>
        <v>155000</v>
      </c>
      <c r="P9251" s="31">
        <f t="shared" si="8621"/>
        <v>1607676</v>
      </c>
      <c r="Q9251" s="31">
        <f t="shared" si="8622"/>
        <v>75.525650306837804</v>
      </c>
      <c r="R9251" s="94"/>
      <c r="S9251" s="94"/>
      <c r="T9251" s="94"/>
      <c r="U9251" s="94"/>
      <c r="V9251" s="94"/>
      <c r="W9251" s="94"/>
      <c r="X9251" s="94"/>
      <c r="Y9251" s="94"/>
    </row>
    <row r="9252" spans="1:25" ht="15" customHeight="1" x14ac:dyDescent="0.25">
      <c r="A9252" s="64" t="s">
        <v>3284</v>
      </c>
      <c r="B9252" s="64" t="s">
        <v>3</v>
      </c>
      <c r="C9252" s="64" t="s">
        <v>13</v>
      </c>
      <c r="D9252" s="64" t="s">
        <v>3286</v>
      </c>
      <c r="E9252" s="20" t="s">
        <v>19</v>
      </c>
      <c r="F9252" s="64"/>
      <c r="G9252" s="53" t="s">
        <v>3287</v>
      </c>
      <c r="H9252" s="53" t="s">
        <v>18</v>
      </c>
      <c r="I9252" s="26">
        <v>1875673</v>
      </c>
      <c r="J9252" s="26">
        <v>1875673</v>
      </c>
      <c r="K9252" s="26">
        <v>970000</v>
      </c>
      <c r="L9252" s="26">
        <f t="shared" si="8618"/>
        <v>420000</v>
      </c>
      <c r="M9252" s="26">
        <v>140000</v>
      </c>
      <c r="N9252" s="26">
        <v>140000</v>
      </c>
      <c r="O9252" s="26">
        <v>140000</v>
      </c>
      <c r="P9252" s="26">
        <f t="shared" si="8621"/>
        <v>1390000</v>
      </c>
      <c r="Q9252" s="26">
        <f t="shared" si="8622"/>
        <v>74.106733956291961</v>
      </c>
      <c r="R9252" s="90"/>
      <c r="S9252" s="90"/>
      <c r="T9252" s="90"/>
      <c r="U9252" s="90"/>
      <c r="V9252" s="90"/>
      <c r="W9252" s="90"/>
      <c r="X9252" s="90"/>
      <c r="Y9252" s="90"/>
    </row>
    <row r="9253" spans="1:25" ht="15" customHeight="1" x14ac:dyDescent="0.25">
      <c r="A9253" s="63" t="s">
        <v>3284</v>
      </c>
      <c r="B9253" s="63" t="s">
        <v>3</v>
      </c>
      <c r="C9253" s="63" t="s">
        <v>13</v>
      </c>
      <c r="D9253" s="63" t="s">
        <v>3286</v>
      </c>
      <c r="E9253" s="63" t="s">
        <v>21</v>
      </c>
      <c r="F9253" s="64" t="s">
        <v>1</v>
      </c>
      <c r="G9253" s="53" t="s">
        <v>1</v>
      </c>
      <c r="H9253" s="65" t="s">
        <v>22</v>
      </c>
      <c r="I9253" s="31">
        <f t="shared" ref="I9253:K9253" si="8644">SUM(I9254:I9258)</f>
        <v>252976</v>
      </c>
      <c r="J9253" s="31">
        <f t="shared" si="8644"/>
        <v>252976</v>
      </c>
      <c r="K9253" s="31">
        <f t="shared" si="8644"/>
        <v>170676</v>
      </c>
      <c r="L9253" s="31">
        <f t="shared" si="8618"/>
        <v>47000</v>
      </c>
      <c r="M9253" s="31">
        <f t="shared" ref="M9253" si="8645">SUM(M9254:M9258)</f>
        <v>17000</v>
      </c>
      <c r="N9253" s="31">
        <f t="shared" ref="N9253:O9253" si="8646">SUM(N9254:N9258)</f>
        <v>15000</v>
      </c>
      <c r="O9253" s="31">
        <f t="shared" si="8646"/>
        <v>15000</v>
      </c>
      <c r="P9253" s="31">
        <f t="shared" si="8621"/>
        <v>217676</v>
      </c>
      <c r="Q9253" s="31">
        <f t="shared" si="8622"/>
        <v>86.046107140598309</v>
      </c>
      <c r="R9253" s="94"/>
      <c r="S9253" s="94"/>
      <c r="T9253" s="94"/>
      <c r="U9253" s="94"/>
      <c r="V9253" s="94"/>
      <c r="W9253" s="94"/>
      <c r="X9253" s="94"/>
      <c r="Y9253" s="94"/>
    </row>
    <row r="9254" spans="1:25" ht="15" customHeight="1" x14ac:dyDescent="0.25">
      <c r="A9254" s="64" t="s">
        <v>3284</v>
      </c>
      <c r="B9254" s="64" t="s">
        <v>3</v>
      </c>
      <c r="C9254" s="64" t="s">
        <v>13</v>
      </c>
      <c r="D9254" s="64" t="s">
        <v>3286</v>
      </c>
      <c r="E9254" s="20" t="s">
        <v>23</v>
      </c>
      <c r="F9254" s="64" t="s">
        <v>3288</v>
      </c>
      <c r="G9254" s="53" t="s">
        <v>3287</v>
      </c>
      <c r="H9254" s="53" t="s">
        <v>85</v>
      </c>
      <c r="I9254" s="26">
        <v>45000</v>
      </c>
      <c r="J9254" s="26">
        <v>45000</v>
      </c>
      <c r="K9254" s="26">
        <v>27100</v>
      </c>
      <c r="L9254" s="26">
        <f t="shared" si="8618"/>
        <v>12000</v>
      </c>
      <c r="M9254" s="26">
        <v>4000</v>
      </c>
      <c r="N9254" s="26">
        <v>4000</v>
      </c>
      <c r="O9254" s="26">
        <v>4000</v>
      </c>
      <c r="P9254" s="26">
        <f t="shared" si="8621"/>
        <v>39100</v>
      </c>
      <c r="Q9254" s="26">
        <f t="shared" si="8622"/>
        <v>86.8888888888889</v>
      </c>
      <c r="R9254" s="90"/>
      <c r="S9254" s="90"/>
      <c r="T9254" s="90"/>
      <c r="U9254" s="90"/>
      <c r="V9254" s="90"/>
      <c r="W9254" s="90"/>
      <c r="X9254" s="90"/>
      <c r="Y9254" s="90"/>
    </row>
    <row r="9255" spans="1:25" ht="15" customHeight="1" x14ac:dyDescent="0.25">
      <c r="A9255" s="64" t="s">
        <v>3284</v>
      </c>
      <c r="B9255" s="64" t="s">
        <v>3</v>
      </c>
      <c r="C9255" s="64" t="s">
        <v>13</v>
      </c>
      <c r="D9255" s="64" t="s">
        <v>3286</v>
      </c>
      <c r="E9255" s="20" t="s">
        <v>23</v>
      </c>
      <c r="F9255" s="64" t="s">
        <v>3289</v>
      </c>
      <c r="G9255" s="53" t="s">
        <v>3287</v>
      </c>
      <c r="H9255" s="53" t="s">
        <v>25</v>
      </c>
      <c r="I9255" s="26">
        <v>130000</v>
      </c>
      <c r="J9255" s="26">
        <v>130000</v>
      </c>
      <c r="K9255" s="26">
        <v>84000</v>
      </c>
      <c r="L9255" s="26">
        <f t="shared" si="8618"/>
        <v>33000</v>
      </c>
      <c r="M9255" s="26">
        <v>11000</v>
      </c>
      <c r="N9255" s="26">
        <v>11000</v>
      </c>
      <c r="O9255" s="26">
        <v>11000</v>
      </c>
      <c r="P9255" s="26">
        <f t="shared" si="8621"/>
        <v>117000</v>
      </c>
      <c r="Q9255" s="26">
        <f t="shared" si="8622"/>
        <v>90</v>
      </c>
      <c r="R9255" s="90"/>
      <c r="S9255" s="90"/>
      <c r="T9255" s="90"/>
      <c r="U9255" s="90"/>
      <c r="V9255" s="90"/>
      <c r="W9255" s="90"/>
      <c r="X9255" s="90"/>
      <c r="Y9255" s="90"/>
    </row>
    <row r="9256" spans="1:25" ht="15" customHeight="1" x14ac:dyDescent="0.25">
      <c r="A9256" s="64" t="s">
        <v>3284</v>
      </c>
      <c r="B9256" s="64" t="s">
        <v>3</v>
      </c>
      <c r="C9256" s="64" t="s">
        <v>13</v>
      </c>
      <c r="D9256" s="64" t="s">
        <v>3286</v>
      </c>
      <c r="E9256" s="20" t="s">
        <v>23</v>
      </c>
      <c r="F9256" s="64" t="s">
        <v>3290</v>
      </c>
      <c r="G9256" s="53" t="s">
        <v>3287</v>
      </c>
      <c r="H9256" s="53" t="s">
        <v>27</v>
      </c>
      <c r="I9256" s="26">
        <v>32976</v>
      </c>
      <c r="J9256" s="26">
        <v>32976</v>
      </c>
      <c r="K9256" s="26">
        <v>32976</v>
      </c>
      <c r="L9256" s="26">
        <f t="shared" si="8618"/>
        <v>0</v>
      </c>
      <c r="M9256" s="26"/>
      <c r="N9256" s="26"/>
      <c r="O9256" s="26"/>
      <c r="P9256" s="26">
        <f t="shared" si="8621"/>
        <v>32976</v>
      </c>
      <c r="Q9256" s="26">
        <f t="shared" si="8622"/>
        <v>100</v>
      </c>
      <c r="R9256" s="90"/>
      <c r="S9256" s="90"/>
      <c r="T9256" s="90"/>
      <c r="U9256" s="90"/>
      <c r="V9256" s="90"/>
      <c r="W9256" s="90"/>
      <c r="X9256" s="90"/>
      <c r="Y9256" s="90"/>
    </row>
    <row r="9257" spans="1:25" ht="15" customHeight="1" x14ac:dyDescent="0.25">
      <c r="A9257" s="64" t="s">
        <v>3284</v>
      </c>
      <c r="B9257" s="64" t="s">
        <v>3</v>
      </c>
      <c r="C9257" s="64" t="s">
        <v>13</v>
      </c>
      <c r="D9257" s="64" t="s">
        <v>3286</v>
      </c>
      <c r="E9257" s="20" t="s">
        <v>23</v>
      </c>
      <c r="F9257" s="64" t="s">
        <v>3291</v>
      </c>
      <c r="G9257" s="53" t="s">
        <v>3287</v>
      </c>
      <c r="H9257" s="53" t="s">
        <v>89</v>
      </c>
      <c r="I9257" s="26">
        <v>30000</v>
      </c>
      <c r="J9257" s="26">
        <v>30000</v>
      </c>
      <c r="K9257" s="26">
        <v>21000</v>
      </c>
      <c r="L9257" s="26">
        <f t="shared" si="8618"/>
        <v>0</v>
      </c>
      <c r="M9257" s="26"/>
      <c r="N9257" s="26"/>
      <c r="O9257" s="26"/>
      <c r="P9257" s="26">
        <f t="shared" si="8621"/>
        <v>21000</v>
      </c>
      <c r="Q9257" s="26">
        <f t="shared" si="8622"/>
        <v>70</v>
      </c>
      <c r="R9257" s="90"/>
      <c r="S9257" s="90"/>
      <c r="T9257" s="90"/>
      <c r="U9257" s="90"/>
      <c r="V9257" s="90"/>
      <c r="W9257" s="90"/>
      <c r="X9257" s="90"/>
      <c r="Y9257" s="90"/>
    </row>
    <row r="9258" spans="1:25" ht="15" customHeight="1" x14ac:dyDescent="0.25">
      <c r="A9258" s="64" t="s">
        <v>3284</v>
      </c>
      <c r="B9258" s="64" t="s">
        <v>3</v>
      </c>
      <c r="C9258" s="64" t="s">
        <v>13</v>
      </c>
      <c r="D9258" s="64" t="s">
        <v>3286</v>
      </c>
      <c r="E9258" s="20" t="s">
        <v>23</v>
      </c>
      <c r="F9258" s="64" t="s">
        <v>3292</v>
      </c>
      <c r="G9258" s="53" t="s">
        <v>3287</v>
      </c>
      <c r="H9258" s="53" t="s">
        <v>29</v>
      </c>
      <c r="I9258" s="26">
        <v>15000</v>
      </c>
      <c r="J9258" s="26">
        <v>15000</v>
      </c>
      <c r="K9258" s="26">
        <v>5600</v>
      </c>
      <c r="L9258" s="26">
        <f t="shared" si="8618"/>
        <v>2000</v>
      </c>
      <c r="M9258" s="26">
        <v>2000</v>
      </c>
      <c r="N9258" s="26"/>
      <c r="O9258" s="26"/>
      <c r="P9258" s="26">
        <f t="shared" si="8621"/>
        <v>7600</v>
      </c>
      <c r="Q9258" s="26">
        <f t="shared" si="8622"/>
        <v>50.666666666666671</v>
      </c>
      <c r="R9258" s="90"/>
      <c r="S9258" s="90"/>
      <c r="T9258" s="90"/>
      <c r="U9258" s="90"/>
      <c r="V9258" s="90"/>
      <c r="W9258" s="90"/>
      <c r="X9258" s="90"/>
      <c r="Y9258" s="90"/>
    </row>
    <row r="9259" spans="1:25" ht="15" customHeight="1" x14ac:dyDescent="0.25">
      <c r="A9259" s="63" t="s">
        <v>3284</v>
      </c>
      <c r="B9259" s="63" t="s">
        <v>3</v>
      </c>
      <c r="C9259" s="63" t="s">
        <v>13</v>
      </c>
      <c r="D9259" s="63" t="s">
        <v>3286</v>
      </c>
      <c r="E9259" s="65" t="s">
        <v>30</v>
      </c>
      <c r="F9259" s="65" t="s">
        <v>1</v>
      </c>
      <c r="G9259" s="65" t="s">
        <v>1</v>
      </c>
      <c r="H9259" s="65" t="s">
        <v>31</v>
      </c>
      <c r="I9259" s="31">
        <f t="shared" ref="I9259:K9259" si="8647">SUM(I9260)</f>
        <v>196946</v>
      </c>
      <c r="J9259" s="31">
        <f t="shared" si="8647"/>
        <v>196946</v>
      </c>
      <c r="K9259" s="31">
        <f t="shared" si="8647"/>
        <v>107000</v>
      </c>
      <c r="L9259" s="31">
        <f t="shared" si="8618"/>
        <v>45000</v>
      </c>
      <c r="M9259" s="31">
        <f t="shared" ref="M9259" si="8648">SUM(M9260)</f>
        <v>15000</v>
      </c>
      <c r="N9259" s="31">
        <f t="shared" ref="N9259:O9259" si="8649">SUM(N9260)</f>
        <v>15000</v>
      </c>
      <c r="O9259" s="31">
        <f t="shared" si="8649"/>
        <v>15000</v>
      </c>
      <c r="P9259" s="31">
        <f t="shared" si="8621"/>
        <v>152000</v>
      </c>
      <c r="Q9259" s="31">
        <f t="shared" si="8622"/>
        <v>77.17851593837905</v>
      </c>
      <c r="R9259" s="94"/>
      <c r="S9259" s="94"/>
      <c r="T9259" s="94"/>
      <c r="U9259" s="94"/>
      <c r="V9259" s="94"/>
      <c r="W9259" s="94"/>
      <c r="X9259" s="94"/>
      <c r="Y9259" s="94"/>
    </row>
    <row r="9260" spans="1:25" ht="15" customHeight="1" x14ac:dyDescent="0.25">
      <c r="A9260" s="64" t="s">
        <v>3284</v>
      </c>
      <c r="B9260" s="64" t="s">
        <v>3</v>
      </c>
      <c r="C9260" s="64" t="s">
        <v>13</v>
      </c>
      <c r="D9260" s="64" t="s">
        <v>3286</v>
      </c>
      <c r="E9260" s="20" t="s">
        <v>33</v>
      </c>
      <c r="F9260" s="64"/>
      <c r="G9260" s="53" t="s">
        <v>3287</v>
      </c>
      <c r="H9260" s="53" t="s">
        <v>32</v>
      </c>
      <c r="I9260" s="26">
        <v>196946</v>
      </c>
      <c r="J9260" s="26">
        <v>196946</v>
      </c>
      <c r="K9260" s="26">
        <v>107000</v>
      </c>
      <c r="L9260" s="26">
        <f t="shared" si="8618"/>
        <v>45000</v>
      </c>
      <c r="M9260" s="26">
        <v>15000</v>
      </c>
      <c r="N9260" s="26">
        <v>15000</v>
      </c>
      <c r="O9260" s="26">
        <v>15000</v>
      </c>
      <c r="P9260" s="26">
        <f t="shared" si="8621"/>
        <v>152000</v>
      </c>
      <c r="Q9260" s="26">
        <f t="shared" si="8622"/>
        <v>77.17851593837905</v>
      </c>
      <c r="R9260" s="90"/>
      <c r="S9260" s="90"/>
      <c r="T9260" s="90"/>
      <c r="U9260" s="90"/>
      <c r="V9260" s="90"/>
      <c r="W9260" s="90"/>
      <c r="X9260" s="90"/>
      <c r="Y9260" s="90"/>
    </row>
    <row r="9261" spans="1:25" ht="15" customHeight="1" x14ac:dyDescent="0.25">
      <c r="A9261" s="63" t="s">
        <v>3284</v>
      </c>
      <c r="B9261" s="63" t="s">
        <v>3</v>
      </c>
      <c r="C9261" s="63" t="s">
        <v>13</v>
      </c>
      <c r="D9261" s="63" t="s">
        <v>3286</v>
      </c>
      <c r="E9261" s="65" t="s">
        <v>34</v>
      </c>
      <c r="F9261" s="65" t="s">
        <v>1</v>
      </c>
      <c r="G9261" s="65" t="s">
        <v>1</v>
      </c>
      <c r="H9261" s="65" t="s">
        <v>35</v>
      </c>
      <c r="I9261" s="31">
        <f t="shared" ref="I9261:K9261" si="8650">SUM(I9262:I9265)</f>
        <v>52100</v>
      </c>
      <c r="J9261" s="31">
        <f t="shared" si="8650"/>
        <v>52100</v>
      </c>
      <c r="K9261" s="31">
        <f t="shared" si="8650"/>
        <v>30820</v>
      </c>
      <c r="L9261" s="31">
        <f t="shared" si="8618"/>
        <v>16760</v>
      </c>
      <c r="M9261" s="31">
        <f t="shared" ref="M9261" si="8651">SUM(M9262:M9265)</f>
        <v>8120</v>
      </c>
      <c r="N9261" s="31">
        <f t="shared" ref="N9261:O9261" si="8652">SUM(N9262:N9265)</f>
        <v>5120</v>
      </c>
      <c r="O9261" s="31">
        <f t="shared" si="8652"/>
        <v>3520</v>
      </c>
      <c r="P9261" s="31">
        <f t="shared" si="8621"/>
        <v>47580</v>
      </c>
      <c r="Q9261" s="31">
        <f t="shared" si="8622"/>
        <v>91.324376199616125</v>
      </c>
      <c r="R9261" s="94"/>
      <c r="S9261" s="94"/>
      <c r="T9261" s="94"/>
      <c r="U9261" s="94"/>
      <c r="V9261" s="94"/>
      <c r="W9261" s="94"/>
      <c r="X9261" s="94"/>
      <c r="Y9261" s="94"/>
    </row>
    <row r="9262" spans="1:25" ht="15" customHeight="1" x14ac:dyDescent="0.25">
      <c r="A9262" s="64" t="s">
        <v>3284</v>
      </c>
      <c r="B9262" s="64" t="s">
        <v>3</v>
      </c>
      <c r="C9262" s="64" t="s">
        <v>13</v>
      </c>
      <c r="D9262" s="64" t="s">
        <v>3286</v>
      </c>
      <c r="E9262" s="20" t="s">
        <v>38</v>
      </c>
      <c r="F9262" s="64"/>
      <c r="G9262" s="53" t="s">
        <v>3287</v>
      </c>
      <c r="H9262" s="53" t="s">
        <v>37</v>
      </c>
      <c r="I9262" s="26">
        <v>8000</v>
      </c>
      <c r="J9262" s="26">
        <v>8000</v>
      </c>
      <c r="K9262" s="26">
        <v>4000</v>
      </c>
      <c r="L9262" s="26">
        <f t="shared" si="8618"/>
        <v>3000</v>
      </c>
      <c r="M9262" s="26">
        <v>3000</v>
      </c>
      <c r="N9262" s="26"/>
      <c r="O9262" s="26"/>
      <c r="P9262" s="26">
        <f t="shared" si="8621"/>
        <v>7000</v>
      </c>
      <c r="Q9262" s="26">
        <f t="shared" si="8622"/>
        <v>87.5</v>
      </c>
      <c r="R9262" s="90"/>
      <c r="S9262" s="90"/>
      <c r="T9262" s="90"/>
      <c r="U9262" s="90"/>
      <c r="V9262" s="90"/>
      <c r="W9262" s="90"/>
      <c r="X9262" s="90"/>
      <c r="Y9262" s="90"/>
    </row>
    <row r="9263" spans="1:25" ht="15" customHeight="1" x14ac:dyDescent="0.25">
      <c r="A9263" s="64" t="s">
        <v>3284</v>
      </c>
      <c r="B9263" s="64" t="s">
        <v>3</v>
      </c>
      <c r="C9263" s="64" t="s">
        <v>13</v>
      </c>
      <c r="D9263" s="64" t="s">
        <v>3286</v>
      </c>
      <c r="E9263" s="20" t="s">
        <v>298</v>
      </c>
      <c r="F9263" s="64"/>
      <c r="G9263" s="53" t="s">
        <v>3287</v>
      </c>
      <c r="H9263" s="53" t="s">
        <v>297</v>
      </c>
      <c r="I9263" s="26">
        <v>100</v>
      </c>
      <c r="J9263" s="26">
        <v>100</v>
      </c>
      <c r="K9263" s="26">
        <v>60</v>
      </c>
      <c r="L9263" s="26">
        <f t="shared" si="8618"/>
        <v>30</v>
      </c>
      <c r="M9263" s="26">
        <v>10</v>
      </c>
      <c r="N9263" s="26">
        <v>10</v>
      </c>
      <c r="O9263" s="26">
        <v>10</v>
      </c>
      <c r="P9263" s="26">
        <f t="shared" si="8621"/>
        <v>90</v>
      </c>
      <c r="Q9263" s="26">
        <f t="shared" si="8622"/>
        <v>90</v>
      </c>
      <c r="R9263" s="90"/>
      <c r="S9263" s="90"/>
      <c r="T9263" s="90"/>
      <c r="U9263" s="90"/>
      <c r="V9263" s="90"/>
      <c r="W9263" s="90"/>
      <c r="X9263" s="90"/>
      <c r="Y9263" s="90"/>
    </row>
    <row r="9264" spans="1:25" ht="15" customHeight="1" x14ac:dyDescent="0.25">
      <c r="A9264" s="64" t="s">
        <v>3284</v>
      </c>
      <c r="B9264" s="64" t="s">
        <v>3</v>
      </c>
      <c r="C9264" s="64" t="s">
        <v>13</v>
      </c>
      <c r="D9264" s="64" t="s">
        <v>3286</v>
      </c>
      <c r="E9264" s="20" t="s">
        <v>301</v>
      </c>
      <c r="F9264" s="64"/>
      <c r="G9264" s="53" t="s">
        <v>3287</v>
      </c>
      <c r="H9264" s="53" t="s">
        <v>300</v>
      </c>
      <c r="I9264" s="26">
        <v>100</v>
      </c>
      <c r="J9264" s="26">
        <v>100</v>
      </c>
      <c r="K9264" s="26">
        <v>60</v>
      </c>
      <c r="L9264" s="26">
        <f t="shared" si="8618"/>
        <v>30</v>
      </c>
      <c r="M9264" s="26">
        <v>10</v>
      </c>
      <c r="N9264" s="26">
        <v>10</v>
      </c>
      <c r="O9264" s="26">
        <v>10</v>
      </c>
      <c r="P9264" s="26">
        <f t="shared" si="8621"/>
        <v>90</v>
      </c>
      <c r="Q9264" s="26">
        <f t="shared" si="8622"/>
        <v>90</v>
      </c>
      <c r="R9264" s="90"/>
      <c r="S9264" s="90"/>
      <c r="T9264" s="90"/>
      <c r="U9264" s="90"/>
      <c r="V9264" s="90"/>
      <c r="W9264" s="90"/>
      <c r="X9264" s="90"/>
      <c r="Y9264" s="90"/>
    </row>
    <row r="9265" spans="1:25" ht="15" customHeight="1" x14ac:dyDescent="0.25">
      <c r="A9265" s="63" t="s">
        <v>3284</v>
      </c>
      <c r="B9265" s="63" t="s">
        <v>3</v>
      </c>
      <c r="C9265" s="63" t="s">
        <v>13</v>
      </c>
      <c r="D9265" s="63" t="s">
        <v>3286</v>
      </c>
      <c r="E9265" s="63" t="s">
        <v>39</v>
      </c>
      <c r="F9265" s="64" t="s">
        <v>1</v>
      </c>
      <c r="G9265" s="53" t="s">
        <v>1</v>
      </c>
      <c r="H9265" s="65" t="s">
        <v>40</v>
      </c>
      <c r="I9265" s="31">
        <f t="shared" ref="I9265:K9265" si="8653">SUM(I9266:I9268)</f>
        <v>43900</v>
      </c>
      <c r="J9265" s="31">
        <f t="shared" si="8653"/>
        <v>43900</v>
      </c>
      <c r="K9265" s="31">
        <f t="shared" si="8653"/>
        <v>26700</v>
      </c>
      <c r="L9265" s="31">
        <f t="shared" si="8618"/>
        <v>13700</v>
      </c>
      <c r="M9265" s="31">
        <f t="shared" ref="M9265" si="8654">SUM(M9266:M9268)</f>
        <v>5100</v>
      </c>
      <c r="N9265" s="31">
        <f t="shared" ref="N9265:O9265" si="8655">SUM(N9266:N9268)</f>
        <v>5100</v>
      </c>
      <c r="O9265" s="31">
        <f t="shared" si="8655"/>
        <v>3500</v>
      </c>
      <c r="P9265" s="31">
        <f t="shared" si="8621"/>
        <v>40400</v>
      </c>
      <c r="Q9265" s="31">
        <f t="shared" si="8622"/>
        <v>92.027334851936217</v>
      </c>
      <c r="R9265" s="94"/>
      <c r="S9265" s="94"/>
      <c r="T9265" s="94"/>
      <c r="U9265" s="94"/>
      <c r="V9265" s="94"/>
      <c r="W9265" s="94"/>
      <c r="X9265" s="94"/>
      <c r="Y9265" s="94"/>
    </row>
    <row r="9266" spans="1:25" ht="15" customHeight="1" x14ac:dyDescent="0.25">
      <c r="A9266" s="64" t="s">
        <v>3284</v>
      </c>
      <c r="B9266" s="64" t="s">
        <v>3</v>
      </c>
      <c r="C9266" s="64" t="s">
        <v>13</v>
      </c>
      <c r="D9266" s="64" t="s">
        <v>3286</v>
      </c>
      <c r="E9266" s="20" t="s">
        <v>41</v>
      </c>
      <c r="F9266" s="64" t="s">
        <v>3293</v>
      </c>
      <c r="G9266" s="53" t="s">
        <v>3287</v>
      </c>
      <c r="H9266" s="53" t="s">
        <v>49</v>
      </c>
      <c r="I9266" s="26">
        <v>5700</v>
      </c>
      <c r="J9266" s="26">
        <v>5700</v>
      </c>
      <c r="K9266" s="26">
        <v>3200</v>
      </c>
      <c r="L9266" s="26">
        <f t="shared" si="8618"/>
        <v>1500</v>
      </c>
      <c r="M9266" s="26">
        <v>500</v>
      </c>
      <c r="N9266" s="26">
        <v>500</v>
      </c>
      <c r="O9266" s="26">
        <v>500</v>
      </c>
      <c r="P9266" s="26">
        <f t="shared" si="8621"/>
        <v>4700</v>
      </c>
      <c r="Q9266" s="26">
        <f t="shared" si="8622"/>
        <v>82.456140350877192</v>
      </c>
      <c r="R9266" s="90"/>
      <c r="S9266" s="90"/>
      <c r="T9266" s="90"/>
      <c r="U9266" s="90"/>
      <c r="V9266" s="90"/>
      <c r="W9266" s="90"/>
      <c r="X9266" s="90"/>
      <c r="Y9266" s="90"/>
    </row>
    <row r="9267" spans="1:25" ht="15" customHeight="1" x14ac:dyDescent="0.25">
      <c r="A9267" s="64" t="s">
        <v>3284</v>
      </c>
      <c r="B9267" s="64" t="s">
        <v>3</v>
      </c>
      <c r="C9267" s="64" t="s">
        <v>13</v>
      </c>
      <c r="D9267" s="64" t="s">
        <v>3286</v>
      </c>
      <c r="E9267" s="20" t="s">
        <v>41</v>
      </c>
      <c r="F9267" s="64" t="s">
        <v>3294</v>
      </c>
      <c r="G9267" s="53" t="s">
        <v>444</v>
      </c>
      <c r="H9267" s="53" t="s">
        <v>3295</v>
      </c>
      <c r="I9267" s="26">
        <v>30200</v>
      </c>
      <c r="J9267" s="26">
        <v>30200</v>
      </c>
      <c r="K9267" s="26">
        <v>19500</v>
      </c>
      <c r="L9267" s="26">
        <f t="shared" si="8618"/>
        <v>10700</v>
      </c>
      <c r="M9267" s="26">
        <v>4100</v>
      </c>
      <c r="N9267" s="26">
        <v>4100</v>
      </c>
      <c r="O9267" s="26">
        <v>2500</v>
      </c>
      <c r="P9267" s="26">
        <f t="shared" si="8621"/>
        <v>30200</v>
      </c>
      <c r="Q9267" s="26">
        <f t="shared" si="8622"/>
        <v>100</v>
      </c>
      <c r="R9267" s="90"/>
      <c r="S9267" s="90"/>
      <c r="T9267" s="90"/>
      <c r="U9267" s="90"/>
      <c r="V9267" s="90"/>
      <c r="W9267" s="90"/>
      <c r="X9267" s="90"/>
      <c r="Y9267" s="90"/>
    </row>
    <row r="9268" spans="1:25" ht="22.5" customHeight="1" x14ac:dyDescent="0.25">
      <c r="A9268" s="64" t="s">
        <v>3284</v>
      </c>
      <c r="B9268" s="64" t="s">
        <v>3</v>
      </c>
      <c r="C9268" s="64" t="s">
        <v>13</v>
      </c>
      <c r="D9268" s="64" t="s">
        <v>3286</v>
      </c>
      <c r="E9268" s="20" t="s">
        <v>41</v>
      </c>
      <c r="F9268" s="64" t="s">
        <v>3296</v>
      </c>
      <c r="G9268" s="53" t="s">
        <v>3287</v>
      </c>
      <c r="H9268" s="53" t="s">
        <v>55</v>
      </c>
      <c r="I9268" s="26">
        <v>8000</v>
      </c>
      <c r="J9268" s="26">
        <v>8000</v>
      </c>
      <c r="K9268" s="26">
        <v>4000</v>
      </c>
      <c r="L9268" s="26">
        <f t="shared" si="8618"/>
        <v>1500</v>
      </c>
      <c r="M9268" s="26">
        <v>500</v>
      </c>
      <c r="N9268" s="26">
        <v>500</v>
      </c>
      <c r="O9268" s="26">
        <v>500</v>
      </c>
      <c r="P9268" s="26">
        <f t="shared" si="8621"/>
        <v>5500</v>
      </c>
      <c r="Q9268" s="26">
        <f t="shared" si="8622"/>
        <v>68.75</v>
      </c>
      <c r="R9268" s="90"/>
      <c r="S9268" s="90"/>
      <c r="T9268" s="90"/>
      <c r="U9268" s="90"/>
      <c r="V9268" s="90"/>
      <c r="W9268" s="90"/>
      <c r="X9268" s="90"/>
      <c r="Y9268" s="90"/>
    </row>
    <row r="9269" spans="1:25" ht="22.5" customHeight="1" x14ac:dyDescent="0.25">
      <c r="A9269" s="63" t="s">
        <v>1</v>
      </c>
      <c r="B9269" s="63" t="s">
        <v>1</v>
      </c>
      <c r="C9269" s="63" t="s">
        <v>1</v>
      </c>
      <c r="D9269" s="65" t="s">
        <v>1</v>
      </c>
      <c r="E9269" s="65" t="s">
        <v>1</v>
      </c>
      <c r="F9269" s="65" t="s">
        <v>1</v>
      </c>
      <c r="G9269" s="65" t="s">
        <v>1</v>
      </c>
      <c r="H9269" s="66" t="s">
        <v>56</v>
      </c>
      <c r="I9269" s="30">
        <f t="shared" ref="I9269:K9269" si="8656">SUM(I9270)</f>
        <v>2278700</v>
      </c>
      <c r="J9269" s="30">
        <f t="shared" si="8656"/>
        <v>373200</v>
      </c>
      <c r="K9269" s="30">
        <f t="shared" si="8656"/>
        <v>430450</v>
      </c>
      <c r="L9269" s="30">
        <f t="shared" si="8618"/>
        <v>115000</v>
      </c>
      <c r="M9269" s="30">
        <f t="shared" ref="M9269" si="8657">SUM(M9270)</f>
        <v>115000</v>
      </c>
      <c r="N9269" s="30">
        <f t="shared" ref="N9269:O9269" si="8658">SUM(N9270)</f>
        <v>0</v>
      </c>
      <c r="O9269" s="30">
        <f t="shared" si="8658"/>
        <v>0</v>
      </c>
      <c r="P9269" s="30">
        <f t="shared" si="8621"/>
        <v>545450</v>
      </c>
      <c r="Q9269" s="30">
        <f t="shared" ref="Q9269:Q9270" si="8659">IF(I9269=0,"-",P9269/I9269*100)</f>
        <v>23.936893842980648</v>
      </c>
      <c r="R9269" s="93"/>
      <c r="S9269" s="93"/>
      <c r="T9269" s="93"/>
      <c r="U9269" s="93"/>
      <c r="V9269" s="93"/>
      <c r="W9269" s="93"/>
      <c r="X9269" s="93"/>
      <c r="Y9269" s="93"/>
    </row>
    <row r="9270" spans="1:25" ht="15" customHeight="1" x14ac:dyDescent="0.25">
      <c r="A9270" s="63" t="s">
        <v>3284</v>
      </c>
      <c r="B9270" s="63" t="s">
        <v>3</v>
      </c>
      <c r="C9270" s="63" t="s">
        <v>13</v>
      </c>
      <c r="D9270" s="63" t="s">
        <v>3286</v>
      </c>
      <c r="E9270" s="65" t="s">
        <v>57</v>
      </c>
      <c r="F9270" s="65" t="s">
        <v>1</v>
      </c>
      <c r="G9270" s="65" t="s">
        <v>1</v>
      </c>
      <c r="H9270" s="65" t="s">
        <v>58</v>
      </c>
      <c r="I9270" s="31">
        <f t="shared" ref="I9270:K9270" si="8660">SUM(I9272,I9287,I9271)</f>
        <v>2278700</v>
      </c>
      <c r="J9270" s="31">
        <f t="shared" si="8660"/>
        <v>373200</v>
      </c>
      <c r="K9270" s="31">
        <f t="shared" si="8660"/>
        <v>430450</v>
      </c>
      <c r="L9270" s="31">
        <f t="shared" si="8618"/>
        <v>115000</v>
      </c>
      <c r="M9270" s="31">
        <f t="shared" ref="M9270" si="8661">SUM(M9272,M9287,M9271)</f>
        <v>115000</v>
      </c>
      <c r="N9270" s="31">
        <f t="shared" ref="N9270:O9270" si="8662">SUM(N9272,N9287,N9271)</f>
        <v>0</v>
      </c>
      <c r="O9270" s="31">
        <f t="shared" si="8662"/>
        <v>0</v>
      </c>
      <c r="P9270" s="31">
        <f t="shared" si="8621"/>
        <v>545450</v>
      </c>
      <c r="Q9270" s="31">
        <f t="shared" si="8659"/>
        <v>23.936893842980648</v>
      </c>
      <c r="R9270" s="94"/>
      <c r="S9270" s="94"/>
      <c r="T9270" s="94"/>
      <c r="U9270" s="94"/>
      <c r="V9270" s="94"/>
      <c r="W9270" s="94"/>
      <c r="X9270" s="94"/>
      <c r="Y9270" s="94"/>
    </row>
    <row r="9271" spans="1:25" s="4" customFormat="1" ht="15" customHeight="1" x14ac:dyDescent="0.25">
      <c r="A9271" s="64" t="s">
        <v>3284</v>
      </c>
      <c r="B9271" s="64" t="s">
        <v>3</v>
      </c>
      <c r="C9271" s="64" t="s">
        <v>13</v>
      </c>
      <c r="D9271" s="64" t="s">
        <v>3286</v>
      </c>
      <c r="E9271" s="20">
        <v>614100</v>
      </c>
      <c r="F9271" s="64" t="s">
        <v>3564</v>
      </c>
      <c r="G9271" s="53" t="s">
        <v>3300</v>
      </c>
      <c r="H9271" s="53" t="s">
        <v>3525</v>
      </c>
      <c r="I9271" s="26">
        <v>100</v>
      </c>
      <c r="J9271" s="26">
        <v>100</v>
      </c>
      <c r="K9271" s="26">
        <v>0</v>
      </c>
      <c r="L9271" s="26">
        <f t="shared" si="8618"/>
        <v>0</v>
      </c>
      <c r="M9271" s="26"/>
      <c r="N9271" s="26"/>
      <c r="O9271" s="26"/>
      <c r="P9271" s="26">
        <f t="shared" si="8621"/>
        <v>0</v>
      </c>
      <c r="Q9271" s="26">
        <f t="shared" si="8622"/>
        <v>0</v>
      </c>
      <c r="R9271" s="90"/>
      <c r="S9271" s="90"/>
      <c r="T9271" s="90"/>
      <c r="U9271" s="90"/>
      <c r="V9271" s="90"/>
      <c r="W9271" s="90"/>
      <c r="X9271" s="90"/>
      <c r="Y9271" s="90"/>
    </row>
    <row r="9272" spans="1:25" ht="15" customHeight="1" x14ac:dyDescent="0.25">
      <c r="A9272" s="63" t="s">
        <v>3284</v>
      </c>
      <c r="B9272" s="63" t="s">
        <v>3</v>
      </c>
      <c r="C9272" s="63" t="s">
        <v>13</v>
      </c>
      <c r="D9272" s="63" t="s">
        <v>3286</v>
      </c>
      <c r="E9272" s="63" t="s">
        <v>59</v>
      </c>
      <c r="F9272" s="64" t="s">
        <v>1</v>
      </c>
      <c r="G9272" s="53" t="s">
        <v>1</v>
      </c>
      <c r="H9272" s="65" t="s">
        <v>60</v>
      </c>
      <c r="I9272" s="31">
        <f t="shared" ref="I9272:K9272" si="8663">SUM(I9273:I9283)</f>
        <v>2270500</v>
      </c>
      <c r="J9272" s="31">
        <f t="shared" si="8663"/>
        <v>365000</v>
      </c>
      <c r="K9272" s="31">
        <f t="shared" si="8663"/>
        <v>430450</v>
      </c>
      <c r="L9272" s="31">
        <f t="shared" si="8618"/>
        <v>115000</v>
      </c>
      <c r="M9272" s="31">
        <f t="shared" ref="M9272" si="8664">SUM(M9273:M9283)</f>
        <v>115000</v>
      </c>
      <c r="N9272" s="31">
        <f t="shared" ref="N9272:O9272" si="8665">SUM(N9273:N9283)</f>
        <v>0</v>
      </c>
      <c r="O9272" s="31">
        <f t="shared" si="8665"/>
        <v>0</v>
      </c>
      <c r="P9272" s="31">
        <f t="shared" si="8621"/>
        <v>545450</v>
      </c>
      <c r="Q9272" s="31">
        <f t="shared" ref="Q9272" si="8666">IF(I9272=0,"-",P9272/I9272*100)</f>
        <v>24.023342876018496</v>
      </c>
      <c r="R9272" s="94"/>
      <c r="S9272" s="94"/>
      <c r="T9272" s="94"/>
      <c r="U9272" s="94"/>
      <c r="V9272" s="94"/>
      <c r="W9272" s="94"/>
      <c r="X9272" s="94"/>
      <c r="Y9272" s="94"/>
    </row>
    <row r="9273" spans="1:25" ht="15" customHeight="1" x14ac:dyDescent="0.25">
      <c r="A9273" s="64" t="s">
        <v>3284</v>
      </c>
      <c r="B9273" s="64" t="s">
        <v>3</v>
      </c>
      <c r="C9273" s="64" t="s">
        <v>13</v>
      </c>
      <c r="D9273" s="64" t="s">
        <v>3286</v>
      </c>
      <c r="E9273" s="20" t="s">
        <v>61</v>
      </c>
      <c r="F9273" s="64" t="s">
        <v>3297</v>
      </c>
      <c r="G9273" s="53" t="s">
        <v>3287</v>
      </c>
      <c r="H9273" s="53" t="s">
        <v>3298</v>
      </c>
      <c r="I9273" s="26">
        <v>100000</v>
      </c>
      <c r="J9273" s="26">
        <v>100000</v>
      </c>
      <c r="K9273" s="26">
        <v>0</v>
      </c>
      <c r="L9273" s="26">
        <f t="shared" si="8618"/>
        <v>0</v>
      </c>
      <c r="M9273" s="26"/>
      <c r="N9273" s="26"/>
      <c r="O9273" s="26"/>
      <c r="P9273" s="26">
        <f t="shared" si="8621"/>
        <v>0</v>
      </c>
      <c r="Q9273" s="26">
        <f t="shared" si="8622"/>
        <v>0</v>
      </c>
      <c r="R9273" s="90"/>
      <c r="S9273" s="90"/>
      <c r="T9273" s="90"/>
      <c r="U9273" s="90"/>
      <c r="V9273" s="90"/>
      <c r="W9273" s="90"/>
      <c r="X9273" s="90"/>
      <c r="Y9273" s="90"/>
    </row>
    <row r="9274" spans="1:25" s="15" customFormat="1" ht="15" customHeight="1" x14ac:dyDescent="0.25">
      <c r="A9274" s="79" t="s">
        <v>3284</v>
      </c>
      <c r="B9274" s="79" t="s">
        <v>3</v>
      </c>
      <c r="C9274" s="79" t="s">
        <v>13</v>
      </c>
      <c r="D9274" s="79" t="s">
        <v>3286</v>
      </c>
      <c r="E9274" s="80" t="s">
        <v>61</v>
      </c>
      <c r="F9274" s="79" t="s">
        <v>3299</v>
      </c>
      <c r="G9274" s="81" t="s">
        <v>3300</v>
      </c>
      <c r="H9274" s="81" t="s">
        <v>3301</v>
      </c>
      <c r="I9274" s="36">
        <v>105500</v>
      </c>
      <c r="J9274" s="36">
        <v>0</v>
      </c>
      <c r="K9274" s="36">
        <v>0</v>
      </c>
      <c r="L9274" s="36">
        <f t="shared" si="8618"/>
        <v>0</v>
      </c>
      <c r="M9274" s="36"/>
      <c r="N9274" s="36"/>
      <c r="O9274" s="36"/>
      <c r="P9274" s="36">
        <f t="shared" si="8621"/>
        <v>0</v>
      </c>
      <c r="Q9274" s="36">
        <f t="shared" ref="Q9274:Q9282" si="8667">IF(I9274=0,"-",P9274/I9274*100)</f>
        <v>0</v>
      </c>
      <c r="R9274" s="96"/>
      <c r="S9274" s="96"/>
      <c r="T9274" s="96"/>
      <c r="U9274" s="96"/>
      <c r="V9274" s="96"/>
      <c r="W9274" s="96"/>
      <c r="X9274" s="96"/>
      <c r="Y9274" s="96"/>
    </row>
    <row r="9275" spans="1:25" s="15" customFormat="1" ht="15" customHeight="1" x14ac:dyDescent="0.25">
      <c r="A9275" s="79" t="s">
        <v>3284</v>
      </c>
      <c r="B9275" s="79" t="s">
        <v>3</v>
      </c>
      <c r="C9275" s="79" t="s">
        <v>13</v>
      </c>
      <c r="D9275" s="79" t="s">
        <v>3286</v>
      </c>
      <c r="E9275" s="80" t="s">
        <v>61</v>
      </c>
      <c r="F9275" s="79" t="s">
        <v>3302</v>
      </c>
      <c r="G9275" s="81" t="s">
        <v>3303</v>
      </c>
      <c r="H9275" s="81" t="s">
        <v>3304</v>
      </c>
      <c r="I9275" s="36">
        <v>125000</v>
      </c>
      <c r="J9275" s="36">
        <v>15000</v>
      </c>
      <c r="K9275" s="36">
        <v>39450</v>
      </c>
      <c r="L9275" s="36">
        <f t="shared" si="8618"/>
        <v>15000</v>
      </c>
      <c r="M9275" s="36">
        <v>15000</v>
      </c>
      <c r="N9275" s="36"/>
      <c r="O9275" s="36"/>
      <c r="P9275" s="36">
        <f t="shared" si="8621"/>
        <v>54450</v>
      </c>
      <c r="Q9275" s="36">
        <f t="shared" si="8667"/>
        <v>43.56</v>
      </c>
      <c r="R9275" s="96"/>
      <c r="S9275" s="96"/>
      <c r="T9275" s="96"/>
      <c r="U9275" s="96"/>
      <c r="V9275" s="96"/>
      <c r="W9275" s="96"/>
      <c r="X9275" s="96"/>
      <c r="Y9275" s="96"/>
    </row>
    <row r="9276" spans="1:25" s="15" customFormat="1" ht="15" customHeight="1" x14ac:dyDescent="0.25">
      <c r="A9276" s="79" t="s">
        <v>3284</v>
      </c>
      <c r="B9276" s="79" t="s">
        <v>3</v>
      </c>
      <c r="C9276" s="79" t="s">
        <v>13</v>
      </c>
      <c r="D9276" s="79" t="s">
        <v>3286</v>
      </c>
      <c r="E9276" s="80" t="s">
        <v>61</v>
      </c>
      <c r="F9276" s="79" t="s">
        <v>3305</v>
      </c>
      <c r="G9276" s="81" t="s">
        <v>3303</v>
      </c>
      <c r="H9276" s="81" t="s">
        <v>3306</v>
      </c>
      <c r="I9276" s="36">
        <v>60000</v>
      </c>
      <c r="J9276" s="36">
        <v>0</v>
      </c>
      <c r="K9276" s="36">
        <v>25000</v>
      </c>
      <c r="L9276" s="36">
        <f t="shared" si="8618"/>
        <v>0</v>
      </c>
      <c r="M9276" s="36"/>
      <c r="N9276" s="36"/>
      <c r="O9276" s="36"/>
      <c r="P9276" s="36">
        <f t="shared" si="8621"/>
        <v>25000</v>
      </c>
      <c r="Q9276" s="36">
        <f t="shared" si="8667"/>
        <v>41.666666666666671</v>
      </c>
      <c r="R9276" s="96"/>
      <c r="S9276" s="96"/>
      <c r="T9276" s="96"/>
      <c r="U9276" s="96"/>
      <c r="V9276" s="96"/>
      <c r="W9276" s="96"/>
      <c r="X9276" s="96"/>
      <c r="Y9276" s="96"/>
    </row>
    <row r="9277" spans="1:25" s="15" customFormat="1" ht="15" customHeight="1" x14ac:dyDescent="0.25">
      <c r="A9277" s="79" t="s">
        <v>3284</v>
      </c>
      <c r="B9277" s="79" t="s">
        <v>3</v>
      </c>
      <c r="C9277" s="79" t="s">
        <v>13</v>
      </c>
      <c r="D9277" s="79" t="s">
        <v>3286</v>
      </c>
      <c r="E9277" s="80" t="s">
        <v>61</v>
      </c>
      <c r="F9277" s="79" t="s">
        <v>3307</v>
      </c>
      <c r="G9277" s="81" t="s">
        <v>3303</v>
      </c>
      <c r="H9277" s="81" t="s">
        <v>3308</v>
      </c>
      <c r="I9277" s="36">
        <v>50000</v>
      </c>
      <c r="J9277" s="36">
        <v>0</v>
      </c>
      <c r="K9277" s="36">
        <v>50000</v>
      </c>
      <c r="L9277" s="36">
        <f t="shared" si="8618"/>
        <v>0</v>
      </c>
      <c r="M9277" s="36"/>
      <c r="N9277" s="36"/>
      <c r="O9277" s="36"/>
      <c r="P9277" s="36">
        <f t="shared" si="8621"/>
        <v>50000</v>
      </c>
      <c r="Q9277" s="36">
        <f t="shared" si="8667"/>
        <v>100</v>
      </c>
      <c r="R9277" s="96"/>
      <c r="S9277" s="96"/>
      <c r="T9277" s="96"/>
      <c r="U9277" s="96"/>
      <c r="V9277" s="96"/>
      <c r="W9277" s="96"/>
      <c r="X9277" s="96"/>
      <c r="Y9277" s="96"/>
    </row>
    <row r="9278" spans="1:25" s="15" customFormat="1" ht="22.5" customHeight="1" x14ac:dyDescent="0.25">
      <c r="A9278" s="79" t="s">
        <v>3284</v>
      </c>
      <c r="B9278" s="79" t="s">
        <v>3</v>
      </c>
      <c r="C9278" s="79" t="s">
        <v>13</v>
      </c>
      <c r="D9278" s="79" t="s">
        <v>3286</v>
      </c>
      <c r="E9278" s="80" t="s">
        <v>61</v>
      </c>
      <c r="F9278" s="79" t="s">
        <v>3309</v>
      </c>
      <c r="G9278" s="81" t="s">
        <v>451</v>
      </c>
      <c r="H9278" s="81" t="s">
        <v>3760</v>
      </c>
      <c r="I9278" s="36">
        <v>700000</v>
      </c>
      <c r="J9278" s="36">
        <v>150000</v>
      </c>
      <c r="K9278" s="36">
        <v>250000</v>
      </c>
      <c r="L9278" s="36">
        <f t="shared" si="8618"/>
        <v>0</v>
      </c>
      <c r="M9278" s="36"/>
      <c r="N9278" s="36"/>
      <c r="O9278" s="36"/>
      <c r="P9278" s="36">
        <f t="shared" si="8621"/>
        <v>250000</v>
      </c>
      <c r="Q9278" s="36">
        <f t="shared" si="8667"/>
        <v>35.714285714285715</v>
      </c>
      <c r="R9278" s="96"/>
      <c r="S9278" s="96"/>
      <c r="T9278" s="96"/>
      <c r="U9278" s="96"/>
      <c r="V9278" s="96"/>
      <c r="W9278" s="96"/>
      <c r="X9278" s="96"/>
      <c r="Y9278" s="96"/>
    </row>
    <row r="9279" spans="1:25" s="15" customFormat="1" ht="33.75" customHeight="1" x14ac:dyDescent="0.25">
      <c r="A9279" s="79" t="s">
        <v>3284</v>
      </c>
      <c r="B9279" s="79" t="s">
        <v>3</v>
      </c>
      <c r="C9279" s="79" t="s">
        <v>13</v>
      </c>
      <c r="D9279" s="79" t="s">
        <v>3286</v>
      </c>
      <c r="E9279" s="80" t="s">
        <v>61</v>
      </c>
      <c r="F9279" s="79" t="s">
        <v>3310</v>
      </c>
      <c r="G9279" s="81" t="s">
        <v>3311</v>
      </c>
      <c r="H9279" s="81" t="s">
        <v>3312</v>
      </c>
      <c r="I9279" s="36">
        <v>70000</v>
      </c>
      <c r="J9279" s="36">
        <v>0</v>
      </c>
      <c r="K9279" s="36">
        <v>0</v>
      </c>
      <c r="L9279" s="36">
        <f t="shared" si="8618"/>
        <v>0</v>
      </c>
      <c r="M9279" s="36"/>
      <c r="N9279" s="36"/>
      <c r="O9279" s="36"/>
      <c r="P9279" s="36">
        <f t="shared" si="8621"/>
        <v>0</v>
      </c>
      <c r="Q9279" s="36">
        <f t="shared" si="8667"/>
        <v>0</v>
      </c>
      <c r="R9279" s="96"/>
      <c r="S9279" s="96"/>
      <c r="T9279" s="96"/>
      <c r="U9279" s="96"/>
      <c r="V9279" s="96"/>
      <c r="W9279" s="96"/>
      <c r="X9279" s="96"/>
      <c r="Y9279" s="96"/>
    </row>
    <row r="9280" spans="1:25" s="14" customFormat="1" ht="15" customHeight="1" x14ac:dyDescent="0.25">
      <c r="A9280" s="84" t="s">
        <v>3284</v>
      </c>
      <c r="B9280" s="84" t="s">
        <v>3</v>
      </c>
      <c r="C9280" s="84" t="s">
        <v>13</v>
      </c>
      <c r="D9280" s="84" t="s">
        <v>3286</v>
      </c>
      <c r="E9280" s="85" t="s">
        <v>61</v>
      </c>
      <c r="F9280" s="84" t="s">
        <v>3313</v>
      </c>
      <c r="G9280" s="86" t="s">
        <v>3303</v>
      </c>
      <c r="H9280" s="86" t="s">
        <v>3761</v>
      </c>
      <c r="I9280" s="37">
        <v>950000</v>
      </c>
      <c r="J9280" s="37">
        <v>0</v>
      </c>
      <c r="K9280" s="37">
        <v>60000</v>
      </c>
      <c r="L9280" s="37">
        <f t="shared" si="8618"/>
        <v>0</v>
      </c>
      <c r="M9280" s="37"/>
      <c r="N9280" s="37"/>
      <c r="O9280" s="37"/>
      <c r="P9280" s="37">
        <f t="shared" si="8621"/>
        <v>60000</v>
      </c>
      <c r="Q9280" s="37">
        <f t="shared" si="8667"/>
        <v>6.3157894736842106</v>
      </c>
      <c r="R9280" s="97"/>
      <c r="S9280" s="97"/>
      <c r="T9280" s="97"/>
      <c r="U9280" s="97"/>
      <c r="V9280" s="97"/>
      <c r="W9280" s="97"/>
      <c r="X9280" s="97"/>
      <c r="Y9280" s="97"/>
    </row>
    <row r="9281" spans="1:27" s="15" customFormat="1" ht="22.5" customHeight="1" x14ac:dyDescent="0.25">
      <c r="A9281" s="79" t="s">
        <v>3284</v>
      </c>
      <c r="B9281" s="79" t="s">
        <v>3</v>
      </c>
      <c r="C9281" s="79" t="s">
        <v>13</v>
      </c>
      <c r="D9281" s="79" t="s">
        <v>3286</v>
      </c>
      <c r="E9281" s="80" t="s">
        <v>61</v>
      </c>
      <c r="F9281" s="79" t="s">
        <v>3314</v>
      </c>
      <c r="G9281" s="81" t="s">
        <v>3311</v>
      </c>
      <c r="H9281" s="81" t="s">
        <v>3832</v>
      </c>
      <c r="I9281" s="36">
        <v>4000</v>
      </c>
      <c r="J9281" s="36">
        <v>0</v>
      </c>
      <c r="K9281" s="36">
        <v>0</v>
      </c>
      <c r="L9281" s="36">
        <f t="shared" si="8618"/>
        <v>0</v>
      </c>
      <c r="M9281" s="36"/>
      <c r="N9281" s="36"/>
      <c r="O9281" s="36"/>
      <c r="P9281" s="36">
        <f t="shared" si="8621"/>
        <v>0</v>
      </c>
      <c r="Q9281" s="36">
        <f t="shared" si="8667"/>
        <v>0</v>
      </c>
      <c r="R9281" s="96"/>
      <c r="S9281" s="96"/>
      <c r="T9281" s="96"/>
      <c r="U9281" s="96"/>
      <c r="V9281" s="96"/>
      <c r="W9281" s="96"/>
      <c r="X9281" s="96"/>
      <c r="Y9281" s="96"/>
    </row>
    <row r="9282" spans="1:27" s="15" customFormat="1" ht="15" customHeight="1" x14ac:dyDescent="0.25">
      <c r="A9282" s="79" t="s">
        <v>3284</v>
      </c>
      <c r="B9282" s="79" t="s">
        <v>3</v>
      </c>
      <c r="C9282" s="79" t="s">
        <v>13</v>
      </c>
      <c r="D9282" s="79" t="s">
        <v>3286</v>
      </c>
      <c r="E9282" s="80" t="s">
        <v>61</v>
      </c>
      <c r="F9282" s="79" t="s">
        <v>3315</v>
      </c>
      <c r="G9282" s="81" t="s">
        <v>3311</v>
      </c>
      <c r="H9282" s="81" t="s">
        <v>3833</v>
      </c>
      <c r="I9282" s="36">
        <v>6000</v>
      </c>
      <c r="J9282" s="36">
        <v>0</v>
      </c>
      <c r="K9282" s="36">
        <v>6000</v>
      </c>
      <c r="L9282" s="36">
        <f t="shared" si="8618"/>
        <v>0</v>
      </c>
      <c r="M9282" s="36"/>
      <c r="N9282" s="36"/>
      <c r="O9282" s="36"/>
      <c r="P9282" s="36">
        <f t="shared" si="8621"/>
        <v>6000</v>
      </c>
      <c r="Q9282" s="36">
        <f t="shared" si="8667"/>
        <v>100</v>
      </c>
      <c r="R9282" s="96"/>
      <c r="S9282" s="96"/>
      <c r="T9282" s="96"/>
      <c r="U9282" s="96"/>
      <c r="V9282" s="96"/>
      <c r="W9282" s="96"/>
      <c r="X9282" s="96"/>
      <c r="Y9282" s="96"/>
    </row>
    <row r="9283" spans="1:27" s="4" customFormat="1" ht="15" customHeight="1" thickBot="1" x14ac:dyDescent="0.3">
      <c r="A9283" s="64" t="s">
        <v>3284</v>
      </c>
      <c r="B9283" s="64" t="s">
        <v>3</v>
      </c>
      <c r="C9283" s="64" t="s">
        <v>13</v>
      </c>
      <c r="D9283" s="64" t="s">
        <v>3286</v>
      </c>
      <c r="E9283" s="20" t="s">
        <v>61</v>
      </c>
      <c r="F9283" s="64" t="s">
        <v>3565</v>
      </c>
      <c r="G9283" s="53" t="s">
        <v>3303</v>
      </c>
      <c r="H9283" s="70" t="s">
        <v>3487</v>
      </c>
      <c r="I9283" s="26">
        <v>100000</v>
      </c>
      <c r="J9283" s="26">
        <v>100000</v>
      </c>
      <c r="K9283" s="26">
        <v>0</v>
      </c>
      <c r="L9283" s="26">
        <f t="shared" si="8618"/>
        <v>100000</v>
      </c>
      <c r="M9283" s="26">
        <v>100000</v>
      </c>
      <c r="N9283" s="26"/>
      <c r="O9283" s="26"/>
      <c r="P9283" s="26">
        <f t="shared" si="8621"/>
        <v>100000</v>
      </c>
      <c r="Q9283" s="26">
        <f t="shared" si="8622"/>
        <v>100</v>
      </c>
      <c r="R9283" s="90"/>
      <c r="S9283" s="90"/>
      <c r="T9283" s="90"/>
      <c r="U9283" s="90"/>
      <c r="V9283" s="90"/>
      <c r="W9283" s="90"/>
      <c r="X9283" s="90"/>
      <c r="Y9283" s="90"/>
    </row>
    <row r="9284" spans="1:27" s="2" customFormat="1" ht="45.75" customHeight="1" thickBot="1" x14ac:dyDescent="0.3">
      <c r="A9284" s="28" t="s">
        <v>4</v>
      </c>
      <c r="B9284" s="28" t="s">
        <v>5</v>
      </c>
      <c r="C9284" s="28" t="s">
        <v>6</v>
      </c>
      <c r="D9284" s="57" t="s">
        <v>1</v>
      </c>
      <c r="E9284" s="28" t="s">
        <v>7</v>
      </c>
      <c r="F9284" s="28" t="s">
        <v>8</v>
      </c>
      <c r="G9284" s="28" t="s">
        <v>9</v>
      </c>
      <c r="H9284" s="28" t="s">
        <v>10</v>
      </c>
      <c r="I9284" s="109" t="s">
        <v>3984</v>
      </c>
      <c r="J9284" s="109" t="s">
        <v>11</v>
      </c>
      <c r="K9284" s="109" t="s">
        <v>3989</v>
      </c>
      <c r="L9284" s="109" t="s">
        <v>3985</v>
      </c>
      <c r="M9284" s="109" t="s">
        <v>4027</v>
      </c>
      <c r="N9284" s="109" t="s">
        <v>3988</v>
      </c>
      <c r="O9284" s="109" t="s">
        <v>3986</v>
      </c>
      <c r="P9284" s="109" t="s">
        <v>3987</v>
      </c>
      <c r="Q9284" s="109" t="s">
        <v>3695</v>
      </c>
      <c r="R9284" s="91"/>
      <c r="S9284" s="91"/>
      <c r="T9284" s="91"/>
      <c r="U9284" s="91"/>
      <c r="V9284" s="91"/>
      <c r="W9284" s="91"/>
      <c r="X9284" s="91"/>
      <c r="Y9284" s="91"/>
      <c r="AA9284" s="4"/>
    </row>
    <row r="9285" spans="1:27" s="2" customFormat="1" ht="15" customHeight="1" x14ac:dyDescent="0.25">
      <c r="A9285" s="58" t="s">
        <v>1</v>
      </c>
      <c r="B9285" s="58" t="s">
        <v>1</v>
      </c>
      <c r="C9285" s="58" t="s">
        <v>1</v>
      </c>
      <c r="D9285" s="59" t="s">
        <v>1</v>
      </c>
      <c r="E9285" s="59" t="s">
        <v>1</v>
      </c>
      <c r="F9285" s="60" t="s">
        <v>1</v>
      </c>
      <c r="G9285" s="61" t="s">
        <v>1</v>
      </c>
      <c r="H9285" s="62" t="s">
        <v>1</v>
      </c>
      <c r="I9285" s="29">
        <v>1</v>
      </c>
      <c r="J9285" s="29">
        <v>2</v>
      </c>
      <c r="K9285" s="29">
        <v>3</v>
      </c>
      <c r="L9285" s="29" t="s">
        <v>3478</v>
      </c>
      <c r="M9285" s="29">
        <v>5</v>
      </c>
      <c r="N9285" s="29">
        <v>6</v>
      </c>
      <c r="O9285" s="29">
        <v>7</v>
      </c>
      <c r="P9285" s="29" t="s">
        <v>3696</v>
      </c>
      <c r="Q9285" s="29">
        <v>9</v>
      </c>
      <c r="R9285" s="92"/>
      <c r="S9285" s="92"/>
      <c r="T9285" s="92"/>
      <c r="U9285" s="92"/>
      <c r="V9285" s="92"/>
      <c r="W9285" s="92"/>
      <c r="X9285" s="92"/>
      <c r="Y9285" s="92"/>
      <c r="AA9285" s="4"/>
    </row>
    <row r="9286" spans="1:27" s="2" customFormat="1" ht="15" customHeight="1" x14ac:dyDescent="0.25">
      <c r="A9286" s="63" t="s">
        <v>3284</v>
      </c>
      <c r="B9286" s="63" t="s">
        <v>3</v>
      </c>
      <c r="C9286" s="64" t="s">
        <v>13</v>
      </c>
      <c r="D9286" s="64" t="s">
        <v>3286</v>
      </c>
      <c r="E9286" s="65" t="s">
        <v>1</v>
      </c>
      <c r="F9286" s="65" t="s">
        <v>1</v>
      </c>
      <c r="G9286" s="65" t="s">
        <v>1</v>
      </c>
      <c r="H9286" s="65" t="s">
        <v>3477</v>
      </c>
      <c r="I9286" s="26">
        <v>0</v>
      </c>
      <c r="J9286" s="26" t="s">
        <v>1</v>
      </c>
      <c r="K9286" s="26">
        <v>0</v>
      </c>
      <c r="L9286" s="26"/>
      <c r="M9286" s="26"/>
      <c r="N9286" s="26"/>
      <c r="O9286" s="26"/>
      <c r="P9286" s="26"/>
      <c r="Q9286" s="26"/>
      <c r="R9286" s="90"/>
      <c r="S9286" s="90"/>
      <c r="T9286" s="90"/>
      <c r="U9286" s="90"/>
      <c r="V9286" s="90"/>
      <c r="W9286" s="90"/>
      <c r="X9286" s="90"/>
      <c r="Y9286" s="90"/>
      <c r="AA9286" s="4"/>
    </row>
    <row r="9287" spans="1:27" x14ac:dyDescent="0.25">
      <c r="A9287" s="63" t="s">
        <v>3284</v>
      </c>
      <c r="B9287" s="63" t="s">
        <v>3</v>
      </c>
      <c r="C9287" s="63" t="s">
        <v>13</v>
      </c>
      <c r="D9287" s="63" t="s">
        <v>3286</v>
      </c>
      <c r="E9287" s="63" t="s">
        <v>66</v>
      </c>
      <c r="F9287" s="64" t="s">
        <v>1</v>
      </c>
      <c r="G9287" s="53" t="s">
        <v>1</v>
      </c>
      <c r="H9287" s="65" t="s">
        <v>67</v>
      </c>
      <c r="I9287" s="31">
        <f t="shared" ref="I9287:K9287" si="8668">SUM(I9288:I9289)</f>
        <v>8100</v>
      </c>
      <c r="J9287" s="31">
        <f t="shared" si="8668"/>
        <v>8100</v>
      </c>
      <c r="K9287" s="31">
        <f t="shared" si="8668"/>
        <v>0</v>
      </c>
      <c r="L9287" s="31">
        <f t="shared" si="8618"/>
        <v>0</v>
      </c>
      <c r="M9287" s="31">
        <f t="shared" ref="M9287" si="8669">SUM(M9288:M9289)</f>
        <v>0</v>
      </c>
      <c r="N9287" s="31">
        <f t="shared" ref="N9287:O9287" si="8670">SUM(N9288:N9289)</f>
        <v>0</v>
      </c>
      <c r="O9287" s="31">
        <f t="shared" si="8670"/>
        <v>0</v>
      </c>
      <c r="P9287" s="31">
        <f t="shared" si="8621"/>
        <v>0</v>
      </c>
      <c r="Q9287" s="31">
        <f t="shared" si="8622"/>
        <v>0</v>
      </c>
      <c r="R9287" s="94"/>
      <c r="S9287" s="94"/>
      <c r="T9287" s="94"/>
      <c r="U9287" s="94"/>
      <c r="V9287" s="94"/>
      <c r="W9287" s="94"/>
      <c r="X9287" s="94"/>
      <c r="Y9287" s="94"/>
    </row>
    <row r="9288" spans="1:27" x14ac:dyDescent="0.25">
      <c r="A9288" s="64" t="s">
        <v>3284</v>
      </c>
      <c r="B9288" s="64" t="s">
        <v>3</v>
      </c>
      <c r="C9288" s="64" t="s">
        <v>13</v>
      </c>
      <c r="D9288" s="64" t="s">
        <v>3286</v>
      </c>
      <c r="E9288" s="20" t="s">
        <v>68</v>
      </c>
      <c r="F9288" s="64"/>
      <c r="G9288" s="53" t="s">
        <v>444</v>
      </c>
      <c r="H9288" s="53" t="s">
        <v>67</v>
      </c>
      <c r="I9288" s="26">
        <v>8000</v>
      </c>
      <c r="J9288" s="26">
        <v>8000</v>
      </c>
      <c r="K9288" s="26">
        <v>0</v>
      </c>
      <c r="L9288" s="26">
        <f t="shared" si="8618"/>
        <v>0</v>
      </c>
      <c r="M9288" s="26"/>
      <c r="N9288" s="26"/>
      <c r="O9288" s="26"/>
      <c r="P9288" s="26">
        <f t="shared" si="8621"/>
        <v>0</v>
      </c>
      <c r="Q9288" s="26">
        <f t="shared" si="8622"/>
        <v>0</v>
      </c>
      <c r="R9288" s="90"/>
      <c r="S9288" s="90"/>
      <c r="T9288" s="90"/>
      <c r="U9288" s="90"/>
      <c r="V9288" s="90"/>
      <c r="W9288" s="90"/>
      <c r="X9288" s="90"/>
      <c r="Y9288" s="90"/>
    </row>
    <row r="9289" spans="1:27" x14ac:dyDescent="0.25">
      <c r="A9289" s="64" t="s">
        <v>3284</v>
      </c>
      <c r="B9289" s="64" t="s">
        <v>3</v>
      </c>
      <c r="C9289" s="64" t="s">
        <v>13</v>
      </c>
      <c r="D9289" s="64" t="s">
        <v>3286</v>
      </c>
      <c r="E9289" s="20" t="s">
        <v>68</v>
      </c>
      <c r="F9289" s="64" t="s">
        <v>3316</v>
      </c>
      <c r="G9289" s="53" t="s">
        <v>444</v>
      </c>
      <c r="H9289" s="53" t="s">
        <v>276</v>
      </c>
      <c r="I9289" s="26">
        <v>100</v>
      </c>
      <c r="J9289" s="26">
        <v>100</v>
      </c>
      <c r="K9289" s="26">
        <v>0</v>
      </c>
      <c r="L9289" s="26">
        <f t="shared" si="8618"/>
        <v>0</v>
      </c>
      <c r="M9289" s="26"/>
      <c r="N9289" s="26"/>
      <c r="O9289" s="26"/>
      <c r="P9289" s="26">
        <f t="shared" si="8621"/>
        <v>0</v>
      </c>
      <c r="Q9289" s="26">
        <f t="shared" si="8622"/>
        <v>0</v>
      </c>
      <c r="R9289" s="90"/>
      <c r="S9289" s="90"/>
      <c r="T9289" s="90"/>
      <c r="U9289" s="90"/>
      <c r="V9289" s="90"/>
      <c r="W9289" s="90"/>
      <c r="X9289" s="90"/>
      <c r="Y9289" s="90"/>
    </row>
    <row r="9290" spans="1:27" ht="13.5" customHeight="1" x14ac:dyDescent="0.25">
      <c r="A9290" s="63" t="s">
        <v>1</v>
      </c>
      <c r="B9290" s="63" t="s">
        <v>1</v>
      </c>
      <c r="C9290" s="63" t="s">
        <v>1</v>
      </c>
      <c r="D9290" s="65" t="s">
        <v>1</v>
      </c>
      <c r="E9290" s="65" t="s">
        <v>1</v>
      </c>
      <c r="F9290" s="65" t="s">
        <v>1</v>
      </c>
      <c r="G9290" s="65" t="s">
        <v>1</v>
      </c>
      <c r="H9290" s="66" t="s">
        <v>149</v>
      </c>
      <c r="I9290" s="30">
        <f t="shared" ref="I9290:K9290" si="8671">SUM(I9291)</f>
        <v>12449036</v>
      </c>
      <c r="J9290" s="30">
        <f t="shared" si="8671"/>
        <v>9037600</v>
      </c>
      <c r="K9290" s="30">
        <f t="shared" si="8671"/>
        <v>5708000</v>
      </c>
      <c r="L9290" s="30">
        <f t="shared" si="8618"/>
        <v>3471400</v>
      </c>
      <c r="M9290" s="30">
        <f t="shared" ref="M9290" si="8672">SUM(M9291)</f>
        <v>617000</v>
      </c>
      <c r="N9290" s="30">
        <f t="shared" ref="N9290:O9290" si="8673">SUM(N9291)</f>
        <v>2844400</v>
      </c>
      <c r="O9290" s="30">
        <f t="shared" si="8673"/>
        <v>10000</v>
      </c>
      <c r="P9290" s="30">
        <f t="shared" si="8621"/>
        <v>9179400</v>
      </c>
      <c r="Q9290" s="30">
        <f t="shared" ref="Q9290:Q9291" si="8674">IF(I9290=0,"-",P9290/I9290*100)</f>
        <v>73.735829826502226</v>
      </c>
      <c r="R9290" s="93"/>
      <c r="S9290" s="93"/>
      <c r="T9290" s="93"/>
      <c r="U9290" s="93"/>
      <c r="V9290" s="93"/>
      <c r="W9290" s="93"/>
      <c r="X9290" s="93"/>
      <c r="Y9290" s="93"/>
    </row>
    <row r="9291" spans="1:27" ht="15" customHeight="1" x14ac:dyDescent="0.25">
      <c r="A9291" s="63" t="s">
        <v>3284</v>
      </c>
      <c r="B9291" s="63" t="s">
        <v>3</v>
      </c>
      <c r="C9291" s="63" t="s">
        <v>13</v>
      </c>
      <c r="D9291" s="63" t="s">
        <v>3286</v>
      </c>
      <c r="E9291" s="65" t="s">
        <v>150</v>
      </c>
      <c r="F9291" s="65" t="s">
        <v>1</v>
      </c>
      <c r="G9291" s="65" t="s">
        <v>1</v>
      </c>
      <c r="H9291" s="65" t="s">
        <v>151</v>
      </c>
      <c r="I9291" s="31">
        <f t="shared" ref="I9291:K9291" si="8675">SUM(I9296,I9295,I9292)</f>
        <v>12449036</v>
      </c>
      <c r="J9291" s="31">
        <f t="shared" si="8675"/>
        <v>9037600</v>
      </c>
      <c r="K9291" s="31">
        <f t="shared" si="8675"/>
        <v>5708000</v>
      </c>
      <c r="L9291" s="31">
        <f t="shared" si="8618"/>
        <v>3471400</v>
      </c>
      <c r="M9291" s="31">
        <f t="shared" ref="M9291" si="8676">SUM(M9296,M9295,M9292)</f>
        <v>617000</v>
      </c>
      <c r="N9291" s="31">
        <f t="shared" ref="N9291:O9291" si="8677">SUM(N9296,N9295,N9292)</f>
        <v>2844400</v>
      </c>
      <c r="O9291" s="31">
        <f t="shared" si="8677"/>
        <v>10000</v>
      </c>
      <c r="P9291" s="31">
        <f t="shared" si="8621"/>
        <v>9179400</v>
      </c>
      <c r="Q9291" s="31">
        <f t="shared" si="8674"/>
        <v>73.735829826502226</v>
      </c>
      <c r="R9291" s="94"/>
      <c r="S9291" s="94"/>
      <c r="T9291" s="94"/>
      <c r="U9291" s="94"/>
      <c r="V9291" s="94"/>
      <c r="W9291" s="94"/>
      <c r="X9291" s="94"/>
      <c r="Y9291" s="94"/>
    </row>
    <row r="9292" spans="1:27" s="4" customFormat="1" ht="15" customHeight="1" x14ac:dyDescent="0.25">
      <c r="A9292" s="63">
        <v>33</v>
      </c>
      <c r="B9292" s="63" t="s">
        <v>3</v>
      </c>
      <c r="C9292" s="63" t="s">
        <v>13</v>
      </c>
      <c r="D9292" s="63">
        <v>33010001</v>
      </c>
      <c r="E9292" s="63">
        <v>615100</v>
      </c>
      <c r="F9292" s="65"/>
      <c r="G9292" s="65"/>
      <c r="H9292" s="65" t="s">
        <v>431</v>
      </c>
      <c r="I9292" s="31">
        <f t="shared" ref="I9292:K9292" si="8678">SUM(I9293:I9294)</f>
        <v>60100</v>
      </c>
      <c r="J9292" s="31">
        <f t="shared" si="8678"/>
        <v>60100</v>
      </c>
      <c r="K9292" s="31">
        <f t="shared" si="8678"/>
        <v>60000</v>
      </c>
      <c r="L9292" s="31">
        <f t="shared" si="8618"/>
        <v>0</v>
      </c>
      <c r="M9292" s="31">
        <f t="shared" ref="M9292" si="8679">SUM(M9293:M9294)</f>
        <v>0</v>
      </c>
      <c r="N9292" s="31">
        <f t="shared" ref="N9292:O9292" si="8680">SUM(N9293:N9294)</f>
        <v>0</v>
      </c>
      <c r="O9292" s="31">
        <f t="shared" si="8680"/>
        <v>0</v>
      </c>
      <c r="P9292" s="31">
        <f t="shared" si="8621"/>
        <v>60000</v>
      </c>
      <c r="Q9292" s="31">
        <f t="shared" si="8622"/>
        <v>99.833610648918466</v>
      </c>
      <c r="R9292" s="94"/>
      <c r="S9292" s="94"/>
      <c r="T9292" s="94"/>
      <c r="U9292" s="94"/>
      <c r="V9292" s="94"/>
      <c r="W9292" s="94"/>
      <c r="X9292" s="94"/>
      <c r="Y9292" s="94"/>
    </row>
    <row r="9293" spans="1:27" s="9" customFormat="1" ht="15" customHeight="1" x14ac:dyDescent="0.25">
      <c r="A9293" s="64">
        <v>33</v>
      </c>
      <c r="B9293" s="64" t="s">
        <v>3</v>
      </c>
      <c r="C9293" s="64" t="s">
        <v>13</v>
      </c>
      <c r="D9293" s="64">
        <v>33010001</v>
      </c>
      <c r="E9293" s="20">
        <v>615100</v>
      </c>
      <c r="F9293" s="64" t="s">
        <v>3566</v>
      </c>
      <c r="G9293" s="53" t="s">
        <v>3300</v>
      </c>
      <c r="H9293" s="53" t="s">
        <v>3523</v>
      </c>
      <c r="I9293" s="26">
        <v>60000</v>
      </c>
      <c r="J9293" s="26">
        <v>60000</v>
      </c>
      <c r="K9293" s="26">
        <v>60000</v>
      </c>
      <c r="L9293" s="26">
        <f t="shared" si="8618"/>
        <v>0</v>
      </c>
      <c r="M9293" s="26"/>
      <c r="N9293" s="26"/>
      <c r="O9293" s="26"/>
      <c r="P9293" s="26">
        <f t="shared" si="8621"/>
        <v>60000</v>
      </c>
      <c r="Q9293" s="26">
        <f t="shared" si="8622"/>
        <v>100</v>
      </c>
      <c r="R9293" s="90"/>
      <c r="S9293" s="90"/>
      <c r="T9293" s="90"/>
      <c r="U9293" s="90"/>
      <c r="V9293" s="90"/>
      <c r="W9293" s="90"/>
      <c r="X9293" s="90"/>
      <c r="Y9293" s="90"/>
    </row>
    <row r="9294" spans="1:27" s="4" customFormat="1" ht="15" customHeight="1" x14ac:dyDescent="0.25">
      <c r="A9294" s="64" t="s">
        <v>3284</v>
      </c>
      <c r="B9294" s="64" t="s">
        <v>3</v>
      </c>
      <c r="C9294" s="64" t="s">
        <v>13</v>
      </c>
      <c r="D9294" s="64" t="s">
        <v>3286</v>
      </c>
      <c r="E9294" s="20">
        <v>615100</v>
      </c>
      <c r="F9294" s="64" t="s">
        <v>3567</v>
      </c>
      <c r="G9294" s="53" t="s">
        <v>3300</v>
      </c>
      <c r="H9294" s="53" t="s">
        <v>3526</v>
      </c>
      <c r="I9294" s="26">
        <v>100</v>
      </c>
      <c r="J9294" s="26">
        <v>100</v>
      </c>
      <c r="K9294" s="26">
        <v>0</v>
      </c>
      <c r="L9294" s="26">
        <f t="shared" si="8618"/>
        <v>0</v>
      </c>
      <c r="M9294" s="26"/>
      <c r="N9294" s="26"/>
      <c r="O9294" s="26"/>
      <c r="P9294" s="26">
        <f t="shared" si="8621"/>
        <v>0</v>
      </c>
      <c r="Q9294" s="26">
        <f t="shared" si="8622"/>
        <v>0</v>
      </c>
      <c r="R9294" s="90"/>
      <c r="S9294" s="90"/>
      <c r="T9294" s="90"/>
      <c r="U9294" s="90"/>
      <c r="V9294" s="90"/>
      <c r="W9294" s="90"/>
      <c r="X9294" s="90"/>
      <c r="Y9294" s="90"/>
    </row>
    <row r="9295" spans="1:27" s="4" customFormat="1" ht="15" customHeight="1" x14ac:dyDescent="0.25">
      <c r="A9295" s="63">
        <v>33</v>
      </c>
      <c r="B9295" s="63" t="s">
        <v>3</v>
      </c>
      <c r="C9295" s="63" t="s">
        <v>13</v>
      </c>
      <c r="D9295" s="63">
        <v>33010001</v>
      </c>
      <c r="E9295" s="63" t="s">
        <v>440</v>
      </c>
      <c r="F9295" s="64" t="s">
        <v>1</v>
      </c>
      <c r="G9295" s="53" t="s">
        <v>444</v>
      </c>
      <c r="H9295" s="65" t="s">
        <v>3973</v>
      </c>
      <c r="I9295" s="31">
        <v>2649599</v>
      </c>
      <c r="J9295" s="31">
        <v>2492400</v>
      </c>
      <c r="K9295" s="31">
        <v>0</v>
      </c>
      <c r="L9295" s="31">
        <f t="shared" si="8618"/>
        <v>2492400</v>
      </c>
      <c r="M9295" s="31"/>
      <c r="N9295" s="31">
        <v>2492400</v>
      </c>
      <c r="O9295" s="31"/>
      <c r="P9295" s="31">
        <f t="shared" si="8621"/>
        <v>2492400</v>
      </c>
      <c r="Q9295" s="31">
        <f t="shared" si="8622"/>
        <v>100</v>
      </c>
      <c r="R9295" s="94"/>
      <c r="S9295" s="94"/>
      <c r="T9295" s="94"/>
      <c r="U9295" s="94"/>
      <c r="V9295" s="94"/>
      <c r="W9295" s="94"/>
      <c r="X9295" s="94"/>
      <c r="Y9295" s="94"/>
    </row>
    <row r="9296" spans="1:27" ht="15" customHeight="1" x14ac:dyDescent="0.25">
      <c r="A9296" s="63" t="s">
        <v>3284</v>
      </c>
      <c r="B9296" s="63" t="s">
        <v>3</v>
      </c>
      <c r="C9296" s="63" t="s">
        <v>13</v>
      </c>
      <c r="D9296" s="63" t="s">
        <v>3286</v>
      </c>
      <c r="E9296" s="63" t="s">
        <v>152</v>
      </c>
      <c r="F9296" s="64" t="s">
        <v>1</v>
      </c>
      <c r="G9296" s="53" t="s">
        <v>1</v>
      </c>
      <c r="H9296" s="65" t="s">
        <v>153</v>
      </c>
      <c r="I9296" s="31">
        <f t="shared" ref="I9296:K9296" si="8681">SUM(I9297:I9314)</f>
        <v>9739337</v>
      </c>
      <c r="J9296" s="31">
        <f t="shared" si="8681"/>
        <v>6485100</v>
      </c>
      <c r="K9296" s="31">
        <f t="shared" si="8681"/>
        <v>5648000</v>
      </c>
      <c r="L9296" s="31">
        <f t="shared" ref="L9296:L9359" si="8682">SUM(M9296:O9296)</f>
        <v>979000</v>
      </c>
      <c r="M9296" s="31">
        <f t="shared" ref="M9296" si="8683">SUM(M9297:M9314)</f>
        <v>617000</v>
      </c>
      <c r="N9296" s="31">
        <f t="shared" ref="N9296:O9296" si="8684">SUM(N9297:N9314)</f>
        <v>352000</v>
      </c>
      <c r="O9296" s="31">
        <f t="shared" si="8684"/>
        <v>10000</v>
      </c>
      <c r="P9296" s="31">
        <f t="shared" ref="P9296:P9359" si="8685">K9296+L9296</f>
        <v>6627000</v>
      </c>
      <c r="Q9296" s="31">
        <f t="shared" ref="Q9296" si="8686">IF(I9296=0,"-",P9296/I9296*100)</f>
        <v>68.043646092131326</v>
      </c>
      <c r="R9296" s="94"/>
      <c r="S9296" s="94"/>
      <c r="T9296" s="94"/>
      <c r="U9296" s="94"/>
      <c r="V9296" s="94"/>
      <c r="W9296" s="94"/>
      <c r="X9296" s="94"/>
      <c r="Y9296" s="94"/>
    </row>
    <row r="9297" spans="1:16233" s="15" customFormat="1" ht="24.75" customHeight="1" x14ac:dyDescent="0.25">
      <c r="A9297" s="79" t="s">
        <v>3284</v>
      </c>
      <c r="B9297" s="79" t="s">
        <v>3</v>
      </c>
      <c r="C9297" s="79" t="s">
        <v>13</v>
      </c>
      <c r="D9297" s="79" t="s">
        <v>3286</v>
      </c>
      <c r="E9297" s="80" t="s">
        <v>154</v>
      </c>
      <c r="F9297" s="79" t="s">
        <v>3317</v>
      </c>
      <c r="G9297" s="81" t="s">
        <v>3303</v>
      </c>
      <c r="H9297" s="81" t="s">
        <v>3762</v>
      </c>
      <c r="I9297" s="36">
        <v>130000</v>
      </c>
      <c r="J9297" s="36">
        <v>0</v>
      </c>
      <c r="K9297" s="36">
        <v>93000</v>
      </c>
      <c r="L9297" s="36">
        <f t="shared" si="8682"/>
        <v>0</v>
      </c>
      <c r="M9297" s="36"/>
      <c r="N9297" s="36"/>
      <c r="O9297" s="36"/>
      <c r="P9297" s="36">
        <f t="shared" si="8685"/>
        <v>93000</v>
      </c>
      <c r="Q9297" s="36">
        <f t="shared" ref="Q9297:Q9303" si="8687">IF(I9297=0,"-",P9297/I9297*100)</f>
        <v>71.538461538461533</v>
      </c>
      <c r="R9297" s="96"/>
      <c r="S9297" s="96"/>
      <c r="T9297" s="96"/>
      <c r="U9297" s="96"/>
      <c r="V9297" s="96"/>
      <c r="W9297" s="96"/>
      <c r="X9297" s="96"/>
      <c r="Y9297" s="96"/>
    </row>
    <row r="9298" spans="1:16233" s="15" customFormat="1" x14ac:dyDescent="0.25">
      <c r="A9298" s="79" t="s">
        <v>3284</v>
      </c>
      <c r="B9298" s="79" t="s">
        <v>3</v>
      </c>
      <c r="C9298" s="79" t="s">
        <v>13</v>
      </c>
      <c r="D9298" s="79" t="s">
        <v>3286</v>
      </c>
      <c r="E9298" s="80" t="s">
        <v>154</v>
      </c>
      <c r="F9298" s="79" t="s">
        <v>3318</v>
      </c>
      <c r="G9298" s="81" t="s">
        <v>3303</v>
      </c>
      <c r="H9298" s="81" t="s">
        <v>3794</v>
      </c>
      <c r="I9298" s="36">
        <v>86631</v>
      </c>
      <c r="J9298" s="36">
        <v>0</v>
      </c>
      <c r="K9298" s="36">
        <v>0</v>
      </c>
      <c r="L9298" s="36">
        <f t="shared" si="8682"/>
        <v>0</v>
      </c>
      <c r="M9298" s="36"/>
      <c r="N9298" s="36"/>
      <c r="O9298" s="36"/>
      <c r="P9298" s="36">
        <f t="shared" si="8685"/>
        <v>0</v>
      </c>
      <c r="Q9298" s="36">
        <f t="shared" si="8687"/>
        <v>0</v>
      </c>
      <c r="R9298" s="96"/>
      <c r="S9298" s="96"/>
      <c r="T9298" s="96"/>
      <c r="U9298" s="96"/>
      <c r="V9298" s="96"/>
      <c r="W9298" s="96"/>
      <c r="X9298" s="96"/>
      <c r="Y9298" s="96"/>
    </row>
    <row r="9299" spans="1:16233" s="14" customFormat="1" ht="33.75" customHeight="1" x14ac:dyDescent="0.25">
      <c r="A9299" s="84" t="s">
        <v>3284</v>
      </c>
      <c r="B9299" s="84" t="s">
        <v>3</v>
      </c>
      <c r="C9299" s="84" t="s">
        <v>13</v>
      </c>
      <c r="D9299" s="84" t="s">
        <v>3286</v>
      </c>
      <c r="E9299" s="85" t="s">
        <v>154</v>
      </c>
      <c r="F9299" s="84" t="s">
        <v>3319</v>
      </c>
      <c r="G9299" s="86" t="s">
        <v>444</v>
      </c>
      <c r="H9299" s="86" t="s">
        <v>3797</v>
      </c>
      <c r="I9299" s="37">
        <v>100006</v>
      </c>
      <c r="J9299" s="37">
        <v>90000</v>
      </c>
      <c r="K9299" s="37">
        <v>4000</v>
      </c>
      <c r="L9299" s="37">
        <f t="shared" si="8682"/>
        <v>7000</v>
      </c>
      <c r="M9299" s="37">
        <v>7000</v>
      </c>
      <c r="N9299" s="37"/>
      <c r="O9299" s="37"/>
      <c r="P9299" s="37">
        <f t="shared" si="8685"/>
        <v>11000</v>
      </c>
      <c r="Q9299" s="37">
        <f t="shared" si="8687"/>
        <v>10.999340039597625</v>
      </c>
      <c r="R9299" s="97"/>
      <c r="S9299" s="97"/>
      <c r="T9299" s="97"/>
      <c r="U9299" s="97"/>
      <c r="V9299" s="97"/>
      <c r="W9299" s="97"/>
      <c r="X9299" s="97"/>
      <c r="Y9299" s="97"/>
    </row>
    <row r="9300" spans="1:16233" s="14" customFormat="1" x14ac:dyDescent="0.25">
      <c r="A9300" s="84" t="s">
        <v>3284</v>
      </c>
      <c r="B9300" s="84" t="s">
        <v>3</v>
      </c>
      <c r="C9300" s="84" t="s">
        <v>13</v>
      </c>
      <c r="D9300" s="84" t="s">
        <v>3286</v>
      </c>
      <c r="E9300" s="85" t="s">
        <v>154</v>
      </c>
      <c r="F9300" s="84" t="s">
        <v>3320</v>
      </c>
      <c r="G9300" s="86" t="s">
        <v>444</v>
      </c>
      <c r="H9300" s="86" t="s">
        <v>3321</v>
      </c>
      <c r="I9300" s="37">
        <v>40000</v>
      </c>
      <c r="J9300" s="37">
        <v>0</v>
      </c>
      <c r="K9300" s="37">
        <v>0</v>
      </c>
      <c r="L9300" s="37">
        <f t="shared" si="8682"/>
        <v>0</v>
      </c>
      <c r="M9300" s="37"/>
      <c r="N9300" s="37"/>
      <c r="O9300" s="37"/>
      <c r="P9300" s="37">
        <f t="shared" si="8685"/>
        <v>0</v>
      </c>
      <c r="Q9300" s="37">
        <f t="shared" si="8687"/>
        <v>0</v>
      </c>
      <c r="R9300" s="97"/>
      <c r="S9300" s="97"/>
      <c r="T9300" s="97"/>
      <c r="U9300" s="97"/>
      <c r="V9300" s="97"/>
      <c r="W9300" s="97"/>
      <c r="X9300" s="97"/>
      <c r="Y9300" s="97"/>
    </row>
    <row r="9301" spans="1:16233" s="14" customFormat="1" ht="15" customHeight="1" x14ac:dyDescent="0.25">
      <c r="A9301" s="84" t="s">
        <v>3284</v>
      </c>
      <c r="B9301" s="84" t="s">
        <v>3</v>
      </c>
      <c r="C9301" s="84" t="s">
        <v>13</v>
      </c>
      <c r="D9301" s="84" t="s">
        <v>3286</v>
      </c>
      <c r="E9301" s="85" t="s">
        <v>154</v>
      </c>
      <c r="F9301" s="84" t="s">
        <v>3322</v>
      </c>
      <c r="G9301" s="86" t="s">
        <v>444</v>
      </c>
      <c r="H9301" s="86" t="s">
        <v>3323</v>
      </c>
      <c r="I9301" s="37">
        <v>50000</v>
      </c>
      <c r="J9301" s="37">
        <v>10000</v>
      </c>
      <c r="K9301" s="37">
        <v>0</v>
      </c>
      <c r="L9301" s="37">
        <f t="shared" si="8682"/>
        <v>10000</v>
      </c>
      <c r="M9301" s="37"/>
      <c r="N9301" s="37"/>
      <c r="O9301" s="37">
        <v>10000</v>
      </c>
      <c r="P9301" s="37">
        <f t="shared" si="8685"/>
        <v>10000</v>
      </c>
      <c r="Q9301" s="37">
        <f t="shared" si="8687"/>
        <v>20</v>
      </c>
      <c r="R9301" s="97"/>
      <c r="S9301" s="97"/>
      <c r="T9301" s="97"/>
      <c r="U9301" s="97"/>
      <c r="V9301" s="97"/>
      <c r="W9301" s="97"/>
      <c r="X9301" s="97"/>
      <c r="Y9301" s="97"/>
    </row>
    <row r="9302" spans="1:16233" s="14" customFormat="1" ht="15" customHeight="1" x14ac:dyDescent="0.25">
      <c r="A9302" s="84" t="s">
        <v>3284</v>
      </c>
      <c r="B9302" s="84" t="s">
        <v>3</v>
      </c>
      <c r="C9302" s="84" t="s">
        <v>13</v>
      </c>
      <c r="D9302" s="84" t="s">
        <v>3286</v>
      </c>
      <c r="E9302" s="85" t="s">
        <v>154</v>
      </c>
      <c r="F9302" s="84" t="s">
        <v>3324</v>
      </c>
      <c r="G9302" s="86" t="s">
        <v>444</v>
      </c>
      <c r="H9302" s="86" t="s">
        <v>3325</v>
      </c>
      <c r="I9302" s="37">
        <v>60000</v>
      </c>
      <c r="J9302" s="37">
        <v>35000</v>
      </c>
      <c r="K9302" s="37">
        <v>0</v>
      </c>
      <c r="L9302" s="37">
        <f t="shared" si="8682"/>
        <v>0</v>
      </c>
      <c r="M9302" s="37"/>
      <c r="N9302" s="37"/>
      <c r="O9302" s="37"/>
      <c r="P9302" s="37">
        <f t="shared" si="8685"/>
        <v>0</v>
      </c>
      <c r="Q9302" s="37">
        <f t="shared" si="8687"/>
        <v>0</v>
      </c>
      <c r="R9302" s="97"/>
      <c r="S9302" s="97"/>
      <c r="T9302" s="97"/>
      <c r="U9302" s="97"/>
      <c r="V9302" s="97"/>
      <c r="W9302" s="97"/>
      <c r="X9302" s="97"/>
      <c r="Y9302" s="97"/>
    </row>
    <row r="9303" spans="1:16233" s="14" customFormat="1" ht="33.75" customHeight="1" x14ac:dyDescent="0.25">
      <c r="A9303" s="84" t="s">
        <v>3284</v>
      </c>
      <c r="B9303" s="84" t="s">
        <v>3</v>
      </c>
      <c r="C9303" s="84" t="s">
        <v>13</v>
      </c>
      <c r="D9303" s="84" t="s">
        <v>3286</v>
      </c>
      <c r="E9303" s="85" t="s">
        <v>154</v>
      </c>
      <c r="F9303" s="84" t="s">
        <v>3326</v>
      </c>
      <c r="G9303" s="86" t="s">
        <v>444</v>
      </c>
      <c r="H9303" s="86" t="s">
        <v>3974</v>
      </c>
      <c r="I9303" s="37">
        <v>454500</v>
      </c>
      <c r="J9303" s="37">
        <v>0</v>
      </c>
      <c r="K9303" s="37">
        <v>0</v>
      </c>
      <c r="L9303" s="37">
        <f t="shared" si="8682"/>
        <v>0</v>
      </c>
      <c r="M9303" s="37"/>
      <c r="N9303" s="37"/>
      <c r="O9303" s="37"/>
      <c r="P9303" s="37">
        <f t="shared" si="8685"/>
        <v>0</v>
      </c>
      <c r="Q9303" s="37">
        <f t="shared" si="8687"/>
        <v>0</v>
      </c>
      <c r="R9303" s="97"/>
      <c r="S9303" s="97"/>
      <c r="T9303" s="97"/>
      <c r="U9303" s="97"/>
      <c r="V9303" s="97"/>
      <c r="W9303" s="97"/>
      <c r="X9303" s="97"/>
      <c r="Y9303" s="97"/>
    </row>
    <row r="9304" spans="1:16233" x14ac:dyDescent="0.25">
      <c r="A9304" s="64" t="s">
        <v>3284</v>
      </c>
      <c r="B9304" s="64" t="s">
        <v>3</v>
      </c>
      <c r="C9304" s="64" t="s">
        <v>13</v>
      </c>
      <c r="D9304" s="64" t="s">
        <v>3286</v>
      </c>
      <c r="E9304" s="20" t="s">
        <v>154</v>
      </c>
      <c r="F9304" s="64" t="s">
        <v>3327</v>
      </c>
      <c r="G9304" s="53" t="s">
        <v>444</v>
      </c>
      <c r="H9304" s="53" t="s">
        <v>3527</v>
      </c>
      <c r="I9304" s="26">
        <v>3000</v>
      </c>
      <c r="J9304" s="26">
        <v>3000</v>
      </c>
      <c r="K9304" s="26">
        <v>0</v>
      </c>
      <c r="L9304" s="26">
        <f t="shared" si="8682"/>
        <v>0</v>
      </c>
      <c r="M9304" s="26"/>
      <c r="N9304" s="26"/>
      <c r="O9304" s="26"/>
      <c r="P9304" s="26">
        <f t="shared" si="8685"/>
        <v>0</v>
      </c>
      <c r="Q9304" s="26">
        <f t="shared" ref="Q9304:Q9359" si="8688">IF(J9304=0,"-",P9304/J9304*100)</f>
        <v>0</v>
      </c>
      <c r="R9304" s="90"/>
      <c r="S9304" s="90"/>
      <c r="T9304" s="90"/>
      <c r="U9304" s="90"/>
      <c r="V9304" s="90"/>
      <c r="W9304" s="90"/>
      <c r="X9304" s="90"/>
      <c r="Y9304" s="90"/>
    </row>
    <row r="9305" spans="1:16233" s="15" customFormat="1" ht="22.5" customHeight="1" x14ac:dyDescent="0.25">
      <c r="A9305" s="79" t="s">
        <v>3284</v>
      </c>
      <c r="B9305" s="79" t="s">
        <v>3</v>
      </c>
      <c r="C9305" s="79" t="s">
        <v>13</v>
      </c>
      <c r="D9305" s="79" t="s">
        <v>3286</v>
      </c>
      <c r="E9305" s="80" t="s">
        <v>154</v>
      </c>
      <c r="F9305" s="79" t="s">
        <v>3328</v>
      </c>
      <c r="G9305" s="81" t="s">
        <v>444</v>
      </c>
      <c r="H9305" s="81" t="s">
        <v>3799</v>
      </c>
      <c r="I9305" s="36">
        <v>650000</v>
      </c>
      <c r="J9305" s="36">
        <v>212000</v>
      </c>
      <c r="K9305" s="36">
        <v>11000</v>
      </c>
      <c r="L9305" s="36">
        <f t="shared" si="8682"/>
        <v>212000</v>
      </c>
      <c r="M9305" s="36">
        <v>10000</v>
      </c>
      <c r="N9305" s="36">
        <v>202000</v>
      </c>
      <c r="O9305" s="36"/>
      <c r="P9305" s="36">
        <f t="shared" si="8685"/>
        <v>223000</v>
      </c>
      <c r="Q9305" s="36">
        <f t="shared" ref="Q9305:Q9307" si="8689">IF(I9305=0,"-",P9305/I9305*100)</f>
        <v>34.307692307692307</v>
      </c>
      <c r="R9305" s="96"/>
      <c r="S9305" s="96"/>
      <c r="T9305" s="96"/>
      <c r="U9305" s="96"/>
      <c r="V9305" s="96"/>
      <c r="W9305" s="96"/>
      <c r="X9305" s="96"/>
      <c r="Y9305" s="96"/>
    </row>
    <row r="9306" spans="1:16233" s="14" customFormat="1" ht="15" customHeight="1" x14ac:dyDescent="0.25">
      <c r="A9306" s="84" t="s">
        <v>3284</v>
      </c>
      <c r="B9306" s="84" t="s">
        <v>3</v>
      </c>
      <c r="C9306" s="84" t="s">
        <v>13</v>
      </c>
      <c r="D9306" s="84" t="s">
        <v>3286</v>
      </c>
      <c r="E9306" s="85" t="s">
        <v>154</v>
      </c>
      <c r="F9306" s="84" t="s">
        <v>3329</v>
      </c>
      <c r="G9306" s="86" t="s">
        <v>444</v>
      </c>
      <c r="H9306" s="86" t="s">
        <v>3330</v>
      </c>
      <c r="I9306" s="37">
        <v>100</v>
      </c>
      <c r="J9306" s="37">
        <v>0</v>
      </c>
      <c r="K9306" s="37">
        <v>0</v>
      </c>
      <c r="L9306" s="37">
        <f t="shared" si="8682"/>
        <v>0</v>
      </c>
      <c r="M9306" s="37"/>
      <c r="N9306" s="37"/>
      <c r="O9306" s="37"/>
      <c r="P9306" s="37">
        <f t="shared" si="8685"/>
        <v>0</v>
      </c>
      <c r="Q9306" s="37">
        <f t="shared" si="8689"/>
        <v>0</v>
      </c>
      <c r="R9306" s="97"/>
      <c r="S9306" s="97"/>
      <c r="T9306" s="97"/>
      <c r="U9306" s="97"/>
      <c r="V9306" s="97"/>
      <c r="W9306" s="97"/>
      <c r="X9306" s="97"/>
      <c r="Y9306" s="97"/>
    </row>
    <row r="9307" spans="1:16233" s="14" customFormat="1" ht="22.5" customHeight="1" x14ac:dyDescent="0.25">
      <c r="A9307" s="84" t="s">
        <v>3284</v>
      </c>
      <c r="B9307" s="84" t="s">
        <v>3</v>
      </c>
      <c r="C9307" s="84" t="s">
        <v>13</v>
      </c>
      <c r="D9307" s="84" t="s">
        <v>3286</v>
      </c>
      <c r="E9307" s="85" t="s">
        <v>154</v>
      </c>
      <c r="F9307" s="84" t="s">
        <v>3331</v>
      </c>
      <c r="G9307" s="86" t="s">
        <v>451</v>
      </c>
      <c r="H9307" s="86" t="s">
        <v>3332</v>
      </c>
      <c r="I9307" s="37">
        <v>1500000</v>
      </c>
      <c r="J9307" s="37">
        <v>100000</v>
      </c>
      <c r="K9307" s="37">
        <v>100000</v>
      </c>
      <c r="L9307" s="37">
        <f t="shared" si="8682"/>
        <v>0</v>
      </c>
      <c r="M9307" s="37"/>
      <c r="N9307" s="37"/>
      <c r="O9307" s="37"/>
      <c r="P9307" s="37">
        <f t="shared" si="8685"/>
        <v>100000</v>
      </c>
      <c r="Q9307" s="37">
        <f t="shared" si="8689"/>
        <v>6.666666666666667</v>
      </c>
      <c r="R9307" s="97"/>
      <c r="S9307" s="97"/>
      <c r="T9307" s="97"/>
      <c r="U9307" s="97"/>
      <c r="V9307" s="97"/>
      <c r="W9307" s="97"/>
      <c r="X9307" s="97"/>
      <c r="Y9307" s="97"/>
    </row>
    <row r="9308" spans="1:16233" s="15" customFormat="1" ht="22.5" x14ac:dyDescent="0.25">
      <c r="A9308" s="79" t="s">
        <v>3284</v>
      </c>
      <c r="B9308" s="79" t="s">
        <v>3</v>
      </c>
      <c r="C9308" s="79" t="s">
        <v>13</v>
      </c>
      <c r="D9308" s="79" t="s">
        <v>3286</v>
      </c>
      <c r="E9308" s="80" t="s">
        <v>154</v>
      </c>
      <c r="F9308" s="79" t="s">
        <v>3333</v>
      </c>
      <c r="G9308" s="81" t="s">
        <v>3287</v>
      </c>
      <c r="H9308" s="81" t="s">
        <v>3798</v>
      </c>
      <c r="I9308" s="36">
        <v>5705000</v>
      </c>
      <c r="J9308" s="36">
        <v>5105000</v>
      </c>
      <c r="K9308" s="36">
        <v>5105000</v>
      </c>
      <c r="L9308" s="36">
        <f t="shared" si="8682"/>
        <v>600000</v>
      </c>
      <c r="M9308" s="36">
        <v>600000</v>
      </c>
      <c r="N9308" s="36"/>
      <c r="O9308" s="36"/>
      <c r="P9308" s="36">
        <f t="shared" si="8685"/>
        <v>5705000</v>
      </c>
      <c r="Q9308" s="36">
        <f t="shared" ref="Q9308" si="8690">IF(I9308=0,"-",P9308/I9308*100)</f>
        <v>100</v>
      </c>
      <c r="R9308" s="96"/>
      <c r="S9308" s="96"/>
      <c r="T9308" s="96"/>
      <c r="U9308" s="96"/>
      <c r="V9308" s="96"/>
      <c r="W9308" s="96"/>
      <c r="X9308" s="96"/>
      <c r="Y9308" s="96"/>
    </row>
    <row r="9309" spans="1:16233" x14ac:dyDescent="0.25">
      <c r="A9309" s="64" t="s">
        <v>3284</v>
      </c>
      <c r="B9309" s="64" t="s">
        <v>3</v>
      </c>
      <c r="C9309" s="64" t="s">
        <v>13</v>
      </c>
      <c r="D9309" s="64" t="s">
        <v>3286</v>
      </c>
      <c r="E9309" s="20" t="s">
        <v>154</v>
      </c>
      <c r="F9309" s="64" t="s">
        <v>3334</v>
      </c>
      <c r="G9309" s="53" t="s">
        <v>3287</v>
      </c>
      <c r="H9309" s="53" t="s">
        <v>3488</v>
      </c>
      <c r="I9309" s="26">
        <v>50000</v>
      </c>
      <c r="J9309" s="26">
        <v>50000</v>
      </c>
      <c r="K9309" s="26">
        <v>50000</v>
      </c>
      <c r="L9309" s="26">
        <f t="shared" si="8682"/>
        <v>0</v>
      </c>
      <c r="M9309" s="26"/>
      <c r="N9309" s="26"/>
      <c r="O9309" s="26"/>
      <c r="P9309" s="26">
        <f t="shared" si="8685"/>
        <v>50000</v>
      </c>
      <c r="Q9309" s="26">
        <f t="shared" si="8688"/>
        <v>100</v>
      </c>
      <c r="R9309" s="90"/>
      <c r="S9309" s="90"/>
      <c r="T9309" s="90"/>
      <c r="U9309" s="90"/>
      <c r="V9309" s="90"/>
      <c r="W9309" s="90"/>
      <c r="X9309" s="90"/>
      <c r="Y9309" s="90"/>
    </row>
    <row r="9310" spans="1:16233" ht="15" customHeight="1" x14ac:dyDescent="0.25">
      <c r="A9310" s="64" t="s">
        <v>3284</v>
      </c>
      <c r="B9310" s="64" t="s">
        <v>3</v>
      </c>
      <c r="C9310" s="64" t="s">
        <v>13</v>
      </c>
      <c r="D9310" s="64" t="s">
        <v>3286</v>
      </c>
      <c r="E9310" s="20" t="s">
        <v>154</v>
      </c>
      <c r="F9310" s="64" t="s">
        <v>3335</v>
      </c>
      <c r="G9310" s="53" t="s">
        <v>444</v>
      </c>
      <c r="H9310" s="53" t="s">
        <v>3336</v>
      </c>
      <c r="I9310" s="26">
        <v>350000</v>
      </c>
      <c r="J9310" s="26">
        <v>350000</v>
      </c>
      <c r="K9310" s="26">
        <v>200000</v>
      </c>
      <c r="L9310" s="26">
        <f t="shared" si="8682"/>
        <v>150000</v>
      </c>
      <c r="M9310" s="26"/>
      <c r="N9310" s="26">
        <v>150000</v>
      </c>
      <c r="O9310" s="26"/>
      <c r="P9310" s="26">
        <f t="shared" si="8685"/>
        <v>350000</v>
      </c>
      <c r="Q9310" s="26">
        <f t="shared" si="8688"/>
        <v>100</v>
      </c>
      <c r="R9310" s="90"/>
      <c r="S9310" s="90"/>
      <c r="T9310" s="90"/>
      <c r="U9310" s="90"/>
      <c r="V9310" s="90"/>
      <c r="W9310" s="90"/>
      <c r="X9310" s="90"/>
      <c r="Y9310" s="90"/>
    </row>
    <row r="9311" spans="1:16233" s="15" customFormat="1" x14ac:dyDescent="0.25">
      <c r="A9311" s="79" t="s">
        <v>3284</v>
      </c>
      <c r="B9311" s="79" t="s">
        <v>3</v>
      </c>
      <c r="C9311" s="79" t="s">
        <v>13</v>
      </c>
      <c r="D9311" s="79" t="s">
        <v>3286</v>
      </c>
      <c r="E9311" s="80" t="s">
        <v>154</v>
      </c>
      <c r="F9311" s="79" t="s">
        <v>3568</v>
      </c>
      <c r="G9311" s="81" t="s">
        <v>3287</v>
      </c>
      <c r="H9311" s="81" t="s">
        <v>3528</v>
      </c>
      <c r="I9311" s="36">
        <v>30000</v>
      </c>
      <c r="J9311" s="36">
        <v>0</v>
      </c>
      <c r="K9311" s="36">
        <v>15000</v>
      </c>
      <c r="L9311" s="36">
        <f t="shared" si="8682"/>
        <v>0</v>
      </c>
      <c r="M9311" s="36"/>
      <c r="N9311" s="36"/>
      <c r="O9311" s="36"/>
      <c r="P9311" s="36">
        <f t="shared" si="8685"/>
        <v>15000</v>
      </c>
      <c r="Q9311" s="36">
        <f t="shared" ref="Q9311" si="8691">IF(I9311=0,"-",P9311/I9311*100)</f>
        <v>50</v>
      </c>
      <c r="R9311" s="96"/>
      <c r="S9311" s="96"/>
      <c r="T9311" s="96"/>
      <c r="U9311" s="96"/>
      <c r="V9311" s="96"/>
      <c r="W9311" s="96"/>
      <c r="X9311" s="96"/>
      <c r="Y9311" s="96"/>
    </row>
    <row r="9312" spans="1:16233" s="4" customFormat="1" x14ac:dyDescent="0.25">
      <c r="A9312" s="64" t="s">
        <v>3284</v>
      </c>
      <c r="B9312" s="64" t="s">
        <v>3</v>
      </c>
      <c r="C9312" s="64" t="s">
        <v>13</v>
      </c>
      <c r="D9312" s="64" t="s">
        <v>3286</v>
      </c>
      <c r="E9312" s="20" t="s">
        <v>154</v>
      </c>
      <c r="F9312" s="64" t="s">
        <v>3569</v>
      </c>
      <c r="G9312" s="53" t="s">
        <v>444</v>
      </c>
      <c r="H9312" s="53" t="s">
        <v>155</v>
      </c>
      <c r="I9312" s="26">
        <v>230000</v>
      </c>
      <c r="J9312" s="26">
        <v>230000</v>
      </c>
      <c r="K9312" s="26">
        <v>70000</v>
      </c>
      <c r="L9312" s="26">
        <f t="shared" si="8682"/>
        <v>0</v>
      </c>
      <c r="M9312" s="26"/>
      <c r="N9312" s="26"/>
      <c r="O9312" s="26"/>
      <c r="P9312" s="26">
        <f t="shared" si="8685"/>
        <v>70000</v>
      </c>
      <c r="Q9312" s="26">
        <f t="shared" si="8688"/>
        <v>30.434782608695656</v>
      </c>
      <c r="R9312" s="26"/>
      <c r="S9312" s="26"/>
      <c r="T9312" s="26"/>
      <c r="U9312" s="26"/>
      <c r="V9312" s="26"/>
      <c r="W9312" s="26"/>
      <c r="X9312" s="26"/>
      <c r="Y9312" s="26"/>
      <c r="Z9312" s="10"/>
      <c r="AA9312" s="11"/>
      <c r="AB9312" s="10"/>
      <c r="AC9312" s="10"/>
      <c r="AD9312" s="10"/>
      <c r="AE9312" s="10"/>
      <c r="AF9312" s="10"/>
      <c r="AG9312" s="10"/>
      <c r="AH9312" s="10"/>
      <c r="AI9312" s="10"/>
      <c r="AJ9312" s="10"/>
      <c r="AK9312" s="10"/>
      <c r="AL9312" s="10"/>
      <c r="AM9312" s="10"/>
      <c r="AN9312" s="10"/>
      <c r="AO9312" s="10"/>
      <c r="AP9312" s="10"/>
      <c r="AQ9312" s="10"/>
      <c r="AR9312" s="10"/>
      <c r="AS9312" s="10"/>
      <c r="AT9312" s="10"/>
      <c r="AU9312" s="10"/>
      <c r="AV9312" s="10"/>
      <c r="AW9312" s="10"/>
      <c r="AX9312" s="10"/>
      <c r="AY9312" s="10"/>
      <c r="AZ9312" s="10"/>
      <c r="BA9312" s="10"/>
      <c r="BB9312" s="10"/>
      <c r="BC9312" s="10"/>
      <c r="BD9312" s="10"/>
      <c r="BE9312" s="10"/>
      <c r="BF9312" s="10"/>
      <c r="BG9312" s="10"/>
      <c r="BH9312" s="10"/>
      <c r="BI9312" s="10"/>
      <c r="BJ9312" s="10"/>
      <c r="BK9312" s="10"/>
      <c r="BL9312" s="10"/>
      <c r="BM9312" s="10"/>
      <c r="BN9312" s="10"/>
      <c r="BO9312" s="10"/>
      <c r="BP9312" s="10"/>
      <c r="BQ9312" s="10"/>
      <c r="BR9312" s="10"/>
      <c r="BS9312" s="10"/>
      <c r="BT9312" s="10"/>
      <c r="BU9312" s="10"/>
      <c r="BV9312" s="10"/>
      <c r="BW9312" s="10"/>
      <c r="BX9312" s="10"/>
      <c r="BY9312" s="10"/>
      <c r="BZ9312" s="10"/>
      <c r="CA9312" s="10"/>
      <c r="CB9312" s="10"/>
      <c r="CC9312" s="10"/>
      <c r="CD9312" s="10"/>
      <c r="CE9312" s="10"/>
      <c r="CF9312" s="10"/>
      <c r="CG9312" s="10"/>
      <c r="CH9312" s="10"/>
      <c r="CI9312" s="10"/>
      <c r="CJ9312" s="10"/>
      <c r="CK9312" s="10"/>
      <c r="CL9312" s="10"/>
      <c r="CM9312" s="10"/>
      <c r="CN9312" s="10"/>
      <c r="CO9312" s="10"/>
      <c r="CP9312" s="10"/>
      <c r="CQ9312" s="10"/>
      <c r="CR9312" s="10"/>
      <c r="CS9312" s="10"/>
      <c r="CT9312" s="10"/>
      <c r="CU9312" s="10"/>
      <c r="CV9312" s="10"/>
      <c r="CW9312" s="10"/>
      <c r="CX9312" s="10"/>
      <c r="CY9312" s="10"/>
      <c r="CZ9312" s="10"/>
      <c r="DA9312" s="10"/>
      <c r="DB9312" s="10"/>
      <c r="DC9312" s="10"/>
      <c r="DD9312" s="10"/>
      <c r="DE9312" s="10"/>
      <c r="DF9312" s="10"/>
      <c r="DG9312" s="10"/>
      <c r="DH9312" s="10"/>
      <c r="DI9312" s="10"/>
      <c r="DJ9312" s="10"/>
      <c r="DK9312" s="10"/>
      <c r="DL9312" s="10"/>
      <c r="DM9312" s="10"/>
      <c r="DN9312" s="10"/>
      <c r="DO9312" s="10"/>
      <c r="DP9312" s="10"/>
      <c r="DQ9312" s="10"/>
      <c r="DR9312" s="10"/>
      <c r="DS9312" s="10"/>
      <c r="DT9312" s="10"/>
      <c r="DU9312" s="10"/>
      <c r="DV9312" s="10"/>
      <c r="DW9312" s="10"/>
      <c r="DX9312" s="10"/>
      <c r="DY9312" s="10"/>
      <c r="DZ9312" s="10"/>
      <c r="EA9312" s="10"/>
      <c r="EB9312" s="10"/>
      <c r="EC9312" s="10"/>
      <c r="ED9312" s="10"/>
      <c r="EE9312" s="10"/>
      <c r="EF9312" s="10"/>
      <c r="EG9312" s="10"/>
      <c r="EH9312" s="10"/>
      <c r="EI9312" s="10"/>
      <c r="EJ9312" s="10"/>
      <c r="EK9312" s="10"/>
      <c r="EL9312" s="10"/>
      <c r="EM9312" s="10"/>
      <c r="EN9312" s="10"/>
      <c r="EO9312" s="10"/>
      <c r="EP9312" s="10"/>
      <c r="EQ9312" s="10"/>
      <c r="ER9312" s="10"/>
      <c r="ES9312" s="10"/>
      <c r="ET9312" s="10"/>
      <c r="EU9312" s="10"/>
      <c r="EV9312" s="10"/>
      <c r="EW9312" s="10"/>
      <c r="EX9312" s="10"/>
      <c r="EY9312" s="10"/>
      <c r="EZ9312" s="10"/>
      <c r="FA9312" s="10"/>
      <c r="FB9312" s="10"/>
      <c r="FC9312" s="10"/>
      <c r="FD9312" s="10"/>
      <c r="FE9312" s="10"/>
      <c r="FF9312" s="10"/>
      <c r="FG9312" s="10"/>
      <c r="FH9312" s="10"/>
      <c r="FI9312" s="10"/>
      <c r="FJ9312" s="10"/>
      <c r="FK9312" s="10"/>
      <c r="FL9312" s="10"/>
      <c r="FM9312" s="10"/>
      <c r="FN9312" s="10"/>
      <c r="FO9312" s="10"/>
      <c r="FP9312" s="10"/>
      <c r="FQ9312" s="10"/>
      <c r="FR9312" s="10"/>
      <c r="FS9312" s="10"/>
      <c r="FT9312" s="10"/>
      <c r="FU9312" s="10"/>
      <c r="FV9312" s="10"/>
      <c r="FW9312" s="10"/>
      <c r="FX9312" s="10"/>
      <c r="FY9312" s="10"/>
      <c r="FZ9312" s="10"/>
      <c r="GA9312" s="10"/>
      <c r="GB9312" s="10"/>
      <c r="GC9312" s="10"/>
      <c r="GD9312" s="10"/>
      <c r="GE9312" s="10"/>
      <c r="GF9312" s="10"/>
      <c r="GG9312" s="10"/>
      <c r="GH9312" s="10"/>
      <c r="GI9312" s="10"/>
      <c r="GJ9312" s="10"/>
      <c r="GK9312" s="10"/>
      <c r="GL9312" s="10"/>
      <c r="GM9312" s="10"/>
      <c r="GN9312" s="10"/>
      <c r="GO9312" s="10"/>
      <c r="GP9312" s="10"/>
      <c r="GQ9312" s="10"/>
      <c r="GR9312" s="10"/>
      <c r="GS9312" s="10"/>
      <c r="GT9312" s="10"/>
      <c r="GU9312" s="10"/>
      <c r="GV9312" s="10"/>
      <c r="GW9312" s="10"/>
      <c r="GX9312" s="10"/>
      <c r="GY9312" s="10"/>
      <c r="GZ9312" s="10"/>
      <c r="HA9312" s="10"/>
      <c r="HB9312" s="10"/>
      <c r="HC9312" s="10"/>
      <c r="HD9312" s="10"/>
      <c r="HE9312" s="10"/>
      <c r="HF9312" s="10"/>
      <c r="HG9312" s="10"/>
      <c r="HH9312" s="10"/>
      <c r="HI9312" s="10"/>
      <c r="HJ9312" s="10"/>
      <c r="HK9312" s="10"/>
      <c r="HL9312" s="10"/>
      <c r="HM9312" s="10"/>
      <c r="HN9312" s="10"/>
      <c r="HO9312" s="10"/>
      <c r="HP9312" s="10"/>
      <c r="HQ9312" s="10"/>
      <c r="HR9312" s="10"/>
      <c r="HS9312" s="10"/>
      <c r="HT9312" s="10"/>
      <c r="HU9312" s="10"/>
      <c r="HV9312" s="10"/>
      <c r="HW9312" s="10"/>
      <c r="HX9312" s="10"/>
      <c r="HY9312" s="10"/>
      <c r="HZ9312" s="10"/>
      <c r="IA9312" s="10"/>
      <c r="IB9312" s="10"/>
      <c r="IC9312" s="10"/>
      <c r="ID9312" s="10"/>
      <c r="IE9312" s="10"/>
      <c r="IF9312" s="10"/>
      <c r="IG9312" s="10"/>
      <c r="IH9312" s="10"/>
      <c r="II9312" s="10"/>
      <c r="IJ9312" s="10"/>
      <c r="IK9312" s="10"/>
      <c r="IL9312" s="10"/>
      <c r="IM9312" s="10"/>
      <c r="IN9312" s="10"/>
      <c r="IO9312" s="10"/>
      <c r="IP9312" s="10"/>
      <c r="IQ9312" s="10"/>
      <c r="IR9312" s="10"/>
      <c r="IS9312" s="10"/>
      <c r="IT9312" s="10"/>
      <c r="IU9312" s="10"/>
      <c r="IV9312" s="10"/>
      <c r="IW9312" s="10"/>
      <c r="IX9312" s="10"/>
      <c r="IY9312" s="10"/>
      <c r="IZ9312" s="10"/>
      <c r="JA9312" s="10"/>
      <c r="JB9312" s="10"/>
      <c r="JC9312" s="10"/>
      <c r="JD9312" s="10"/>
      <c r="JE9312" s="10"/>
      <c r="JF9312" s="10"/>
      <c r="JG9312" s="10"/>
      <c r="JH9312" s="10"/>
      <c r="JI9312" s="10"/>
      <c r="JJ9312" s="10"/>
      <c r="JK9312" s="10"/>
      <c r="JL9312" s="10"/>
      <c r="JM9312" s="10"/>
      <c r="JN9312" s="10"/>
      <c r="JO9312" s="10"/>
      <c r="JP9312" s="10"/>
      <c r="JQ9312" s="10"/>
      <c r="JR9312" s="10"/>
      <c r="JS9312" s="10"/>
      <c r="JT9312" s="10"/>
      <c r="JU9312" s="10"/>
      <c r="JV9312" s="10"/>
      <c r="JW9312" s="10"/>
      <c r="JX9312" s="10"/>
      <c r="JY9312" s="10"/>
      <c r="JZ9312" s="10"/>
      <c r="KA9312" s="10"/>
      <c r="KB9312" s="10"/>
      <c r="KC9312" s="10"/>
      <c r="KD9312" s="10"/>
      <c r="KE9312" s="10"/>
      <c r="KF9312" s="10"/>
      <c r="KG9312" s="10"/>
      <c r="KH9312" s="10"/>
      <c r="KI9312" s="10"/>
      <c r="KJ9312" s="10"/>
      <c r="KK9312" s="10"/>
      <c r="KL9312" s="10"/>
      <c r="KM9312" s="10"/>
      <c r="KN9312" s="10"/>
      <c r="KO9312" s="10"/>
      <c r="KP9312" s="10"/>
      <c r="KQ9312" s="10"/>
      <c r="KR9312" s="10"/>
      <c r="KS9312" s="10"/>
      <c r="KT9312" s="10"/>
      <c r="KU9312" s="10"/>
      <c r="KV9312" s="10"/>
      <c r="KW9312" s="10"/>
      <c r="KX9312" s="10"/>
      <c r="KY9312" s="10"/>
      <c r="KZ9312" s="10"/>
      <c r="LA9312" s="10"/>
      <c r="LB9312" s="10"/>
      <c r="LC9312" s="10"/>
      <c r="LD9312" s="10"/>
      <c r="LE9312" s="10"/>
      <c r="LF9312" s="10"/>
      <c r="LG9312" s="10"/>
      <c r="LH9312" s="10"/>
      <c r="LI9312" s="10"/>
      <c r="LJ9312" s="10"/>
      <c r="LK9312" s="10"/>
      <c r="LL9312" s="10"/>
      <c r="LM9312" s="10"/>
      <c r="LN9312" s="10"/>
      <c r="LO9312" s="10"/>
      <c r="LP9312" s="10"/>
      <c r="LQ9312" s="10"/>
      <c r="LR9312" s="10"/>
      <c r="LS9312" s="10"/>
      <c r="LT9312" s="10"/>
      <c r="LU9312" s="10"/>
      <c r="LV9312" s="10"/>
      <c r="LW9312" s="10"/>
      <c r="LX9312" s="10"/>
      <c r="LY9312" s="10"/>
      <c r="LZ9312" s="10"/>
      <c r="MA9312" s="10"/>
      <c r="MB9312" s="10"/>
      <c r="MC9312" s="10"/>
      <c r="MD9312" s="10"/>
      <c r="ME9312" s="10"/>
      <c r="MF9312" s="10"/>
      <c r="MG9312" s="10"/>
      <c r="MH9312" s="10"/>
      <c r="MI9312" s="10"/>
      <c r="MJ9312" s="10"/>
      <c r="MK9312" s="10"/>
      <c r="ML9312" s="10"/>
      <c r="MM9312" s="10"/>
      <c r="MN9312" s="10"/>
      <c r="MO9312" s="10"/>
      <c r="MP9312" s="10"/>
      <c r="MQ9312" s="10"/>
      <c r="MR9312" s="10"/>
      <c r="MS9312" s="10"/>
      <c r="MT9312" s="10"/>
      <c r="MU9312" s="10"/>
      <c r="MV9312" s="10"/>
      <c r="MW9312" s="10"/>
      <c r="MX9312" s="10"/>
      <c r="MY9312" s="10"/>
      <c r="MZ9312" s="10"/>
      <c r="NA9312" s="10"/>
      <c r="NB9312" s="10"/>
      <c r="NC9312" s="10"/>
      <c r="ND9312" s="10"/>
      <c r="NE9312" s="10"/>
      <c r="NF9312" s="10"/>
      <c r="NG9312" s="10"/>
      <c r="NH9312" s="10"/>
      <c r="NI9312" s="10"/>
      <c r="NJ9312" s="10"/>
      <c r="NK9312" s="10"/>
      <c r="NL9312" s="10"/>
      <c r="NM9312" s="10"/>
      <c r="NN9312" s="10"/>
      <c r="NO9312" s="10"/>
      <c r="NP9312" s="10"/>
      <c r="NQ9312" s="10"/>
      <c r="NR9312" s="10"/>
      <c r="NS9312" s="10"/>
      <c r="NT9312" s="10"/>
      <c r="NU9312" s="10"/>
      <c r="NV9312" s="10"/>
      <c r="NW9312" s="10"/>
      <c r="NX9312" s="10"/>
      <c r="NY9312" s="10"/>
      <c r="NZ9312" s="10"/>
      <c r="OA9312" s="10"/>
      <c r="OB9312" s="10"/>
      <c r="OC9312" s="10"/>
      <c r="OD9312" s="10"/>
      <c r="OE9312" s="10"/>
      <c r="OF9312" s="10"/>
      <c r="OG9312" s="10"/>
      <c r="OH9312" s="10"/>
      <c r="OI9312" s="10"/>
      <c r="OJ9312" s="10"/>
      <c r="OK9312" s="10"/>
      <c r="OL9312" s="10"/>
      <c r="OM9312" s="10"/>
      <c r="ON9312" s="10"/>
      <c r="OO9312" s="10"/>
      <c r="OP9312" s="10"/>
      <c r="OQ9312" s="10"/>
      <c r="OR9312" s="10"/>
      <c r="OS9312" s="10"/>
      <c r="OT9312" s="10"/>
      <c r="OU9312" s="10"/>
      <c r="OV9312" s="10"/>
      <c r="OW9312" s="10"/>
      <c r="OX9312" s="10"/>
      <c r="OY9312" s="10"/>
      <c r="OZ9312" s="10"/>
      <c r="PA9312" s="10"/>
      <c r="PB9312" s="10"/>
      <c r="PC9312" s="10"/>
      <c r="PD9312" s="10"/>
      <c r="PE9312" s="10"/>
      <c r="PF9312" s="10"/>
      <c r="PG9312" s="10"/>
      <c r="PH9312" s="10"/>
      <c r="PI9312" s="10"/>
      <c r="PJ9312" s="10"/>
      <c r="PK9312" s="10"/>
      <c r="PL9312" s="10"/>
      <c r="PM9312" s="10"/>
      <c r="PN9312" s="10"/>
      <c r="PO9312" s="10"/>
      <c r="PP9312" s="10"/>
      <c r="PQ9312" s="10"/>
      <c r="PR9312" s="10"/>
      <c r="PS9312" s="10"/>
      <c r="PT9312" s="10"/>
      <c r="PU9312" s="10"/>
      <c r="PV9312" s="10"/>
      <c r="PW9312" s="10"/>
      <c r="PX9312" s="10"/>
      <c r="PY9312" s="10"/>
      <c r="PZ9312" s="10"/>
      <c r="QA9312" s="10"/>
      <c r="QB9312" s="10"/>
      <c r="QC9312" s="10"/>
      <c r="QD9312" s="10"/>
      <c r="QE9312" s="10"/>
      <c r="QF9312" s="10"/>
      <c r="QG9312" s="10"/>
      <c r="QH9312" s="10"/>
      <c r="QI9312" s="10"/>
      <c r="QJ9312" s="10"/>
      <c r="QK9312" s="10"/>
      <c r="QL9312" s="10"/>
      <c r="QM9312" s="10"/>
      <c r="QN9312" s="10"/>
      <c r="QO9312" s="10"/>
      <c r="QP9312" s="10"/>
      <c r="QQ9312" s="10"/>
      <c r="QR9312" s="10"/>
      <c r="QS9312" s="10"/>
      <c r="QT9312" s="10"/>
      <c r="QU9312" s="10"/>
      <c r="QV9312" s="10"/>
      <c r="QW9312" s="10"/>
      <c r="QX9312" s="10"/>
      <c r="QY9312" s="10"/>
      <c r="QZ9312" s="10"/>
      <c r="RA9312" s="10"/>
      <c r="RB9312" s="10"/>
      <c r="RC9312" s="10"/>
      <c r="RD9312" s="10"/>
      <c r="RE9312" s="10"/>
      <c r="RF9312" s="10"/>
      <c r="RG9312" s="10"/>
      <c r="RH9312" s="10"/>
      <c r="RI9312" s="10"/>
      <c r="RJ9312" s="10"/>
      <c r="RK9312" s="10"/>
      <c r="RL9312" s="10"/>
      <c r="RM9312" s="10"/>
      <c r="RN9312" s="10"/>
      <c r="RO9312" s="10"/>
      <c r="RP9312" s="10"/>
      <c r="RQ9312" s="10"/>
      <c r="RR9312" s="10"/>
      <c r="RS9312" s="10"/>
      <c r="RT9312" s="10"/>
      <c r="RU9312" s="10"/>
      <c r="RV9312" s="10"/>
      <c r="RW9312" s="10"/>
      <c r="RX9312" s="10"/>
      <c r="RY9312" s="10"/>
      <c r="RZ9312" s="10"/>
      <c r="SA9312" s="10"/>
      <c r="SB9312" s="10"/>
      <c r="SC9312" s="10"/>
      <c r="SD9312" s="10"/>
      <c r="SE9312" s="10"/>
      <c r="SF9312" s="10"/>
      <c r="SG9312" s="10"/>
      <c r="SH9312" s="10"/>
      <c r="SI9312" s="10"/>
      <c r="SJ9312" s="10"/>
      <c r="SK9312" s="10"/>
      <c r="SL9312" s="10"/>
      <c r="SM9312" s="10"/>
      <c r="SN9312" s="10"/>
      <c r="SO9312" s="10"/>
      <c r="SP9312" s="10"/>
      <c r="SQ9312" s="10"/>
      <c r="SR9312" s="10"/>
      <c r="SS9312" s="10"/>
      <c r="ST9312" s="10"/>
      <c r="SU9312" s="10"/>
      <c r="SV9312" s="10"/>
      <c r="SW9312" s="10"/>
      <c r="SX9312" s="10"/>
      <c r="SY9312" s="10"/>
      <c r="SZ9312" s="10"/>
      <c r="TA9312" s="10"/>
      <c r="TB9312" s="10"/>
      <c r="TC9312" s="10"/>
      <c r="TD9312" s="10"/>
      <c r="TE9312" s="10"/>
      <c r="TF9312" s="10"/>
      <c r="TG9312" s="10"/>
      <c r="TH9312" s="10"/>
      <c r="TI9312" s="10"/>
      <c r="TJ9312" s="10"/>
      <c r="TK9312" s="10"/>
      <c r="TL9312" s="10"/>
      <c r="TM9312" s="10"/>
      <c r="TN9312" s="10"/>
      <c r="TO9312" s="10"/>
      <c r="TP9312" s="10"/>
      <c r="TQ9312" s="10"/>
      <c r="TR9312" s="10"/>
      <c r="TS9312" s="10"/>
      <c r="TT9312" s="10"/>
      <c r="TU9312" s="10"/>
      <c r="TV9312" s="10"/>
      <c r="TW9312" s="10"/>
      <c r="TX9312" s="10"/>
      <c r="TY9312" s="10"/>
      <c r="TZ9312" s="10"/>
      <c r="UA9312" s="10"/>
      <c r="UB9312" s="10"/>
      <c r="UC9312" s="10"/>
      <c r="UD9312" s="10"/>
      <c r="UE9312" s="10"/>
      <c r="UF9312" s="10"/>
      <c r="UG9312" s="10"/>
      <c r="UH9312" s="10"/>
      <c r="UI9312" s="10"/>
      <c r="UJ9312" s="10"/>
      <c r="UK9312" s="10"/>
      <c r="UL9312" s="10"/>
      <c r="UM9312" s="10"/>
      <c r="UN9312" s="10"/>
      <c r="UO9312" s="10"/>
      <c r="UP9312" s="10"/>
      <c r="UQ9312" s="10"/>
      <c r="UR9312" s="10"/>
      <c r="US9312" s="10"/>
      <c r="UT9312" s="10"/>
      <c r="UU9312" s="10"/>
      <c r="UV9312" s="10"/>
      <c r="UW9312" s="10"/>
      <c r="UX9312" s="10"/>
      <c r="UY9312" s="10"/>
      <c r="UZ9312" s="10"/>
      <c r="VA9312" s="10"/>
      <c r="VB9312" s="10"/>
      <c r="VC9312" s="10"/>
      <c r="VD9312" s="10"/>
      <c r="VE9312" s="10"/>
      <c r="VF9312" s="10"/>
      <c r="VG9312" s="10"/>
      <c r="VH9312" s="10"/>
      <c r="VI9312" s="10"/>
      <c r="VJ9312" s="10"/>
      <c r="VK9312" s="10"/>
      <c r="VL9312" s="10"/>
      <c r="VM9312" s="10"/>
      <c r="VN9312" s="10"/>
      <c r="VO9312" s="10"/>
      <c r="VP9312" s="10"/>
      <c r="VQ9312" s="10"/>
      <c r="VR9312" s="10"/>
      <c r="VS9312" s="10"/>
      <c r="VT9312" s="10"/>
      <c r="VU9312" s="10"/>
      <c r="VV9312" s="10"/>
      <c r="VW9312" s="10"/>
      <c r="VX9312" s="10"/>
      <c r="VY9312" s="10"/>
      <c r="VZ9312" s="10"/>
      <c r="WA9312" s="10"/>
      <c r="WB9312" s="10"/>
      <c r="WC9312" s="10"/>
      <c r="WD9312" s="10"/>
      <c r="WE9312" s="10"/>
      <c r="WF9312" s="10"/>
      <c r="WG9312" s="10"/>
      <c r="WH9312" s="10"/>
      <c r="WI9312" s="10"/>
      <c r="WJ9312" s="10"/>
      <c r="WK9312" s="10"/>
      <c r="WL9312" s="10"/>
      <c r="WM9312" s="10"/>
      <c r="WN9312" s="10"/>
      <c r="WO9312" s="10"/>
      <c r="WP9312" s="10"/>
      <c r="WQ9312" s="10"/>
      <c r="WR9312" s="10"/>
      <c r="WS9312" s="10"/>
      <c r="WT9312" s="10"/>
      <c r="WU9312" s="10"/>
      <c r="WV9312" s="10"/>
      <c r="WW9312" s="10"/>
      <c r="WX9312" s="10"/>
      <c r="WY9312" s="10"/>
      <c r="WZ9312" s="10"/>
      <c r="XA9312" s="10"/>
      <c r="XB9312" s="10"/>
      <c r="XC9312" s="10"/>
      <c r="XD9312" s="10"/>
      <c r="XE9312" s="10"/>
      <c r="XF9312" s="10"/>
      <c r="XG9312" s="10"/>
      <c r="XH9312" s="10"/>
      <c r="XI9312" s="10"/>
      <c r="XJ9312" s="10"/>
      <c r="XK9312" s="10"/>
      <c r="XL9312" s="10"/>
      <c r="XM9312" s="10"/>
      <c r="XN9312" s="10"/>
      <c r="XO9312" s="10"/>
      <c r="XP9312" s="10"/>
      <c r="XQ9312" s="10"/>
      <c r="XR9312" s="10"/>
      <c r="XS9312" s="10"/>
      <c r="XT9312" s="10"/>
      <c r="XU9312" s="10"/>
      <c r="XV9312" s="10"/>
      <c r="XW9312" s="10"/>
      <c r="XX9312" s="10"/>
      <c r="XY9312" s="10"/>
      <c r="XZ9312" s="10"/>
      <c r="YA9312" s="10"/>
      <c r="YB9312" s="10"/>
      <c r="YC9312" s="10"/>
      <c r="YD9312" s="10"/>
      <c r="YE9312" s="10"/>
      <c r="YF9312" s="10"/>
      <c r="YG9312" s="10"/>
      <c r="YH9312" s="10"/>
      <c r="YI9312" s="10"/>
      <c r="YJ9312" s="10"/>
      <c r="YK9312" s="10"/>
      <c r="YL9312" s="10"/>
      <c r="YM9312" s="10"/>
      <c r="YN9312" s="10"/>
      <c r="YO9312" s="10"/>
      <c r="YP9312" s="10"/>
      <c r="YQ9312" s="10"/>
      <c r="YR9312" s="10"/>
      <c r="YS9312" s="10"/>
      <c r="YT9312" s="10"/>
      <c r="YU9312" s="10"/>
      <c r="YV9312" s="10"/>
      <c r="YW9312" s="10"/>
      <c r="YX9312" s="10"/>
      <c r="YY9312" s="10"/>
      <c r="YZ9312" s="10"/>
      <c r="ZA9312" s="10"/>
      <c r="ZB9312" s="10"/>
      <c r="ZC9312" s="10"/>
      <c r="ZD9312" s="10"/>
      <c r="ZE9312" s="10"/>
      <c r="ZF9312" s="10"/>
      <c r="ZG9312" s="10"/>
      <c r="ZH9312" s="10"/>
      <c r="ZI9312" s="10"/>
      <c r="ZJ9312" s="10"/>
      <c r="ZK9312" s="10"/>
      <c r="ZL9312" s="10"/>
      <c r="ZM9312" s="10"/>
      <c r="ZN9312" s="10"/>
      <c r="ZO9312" s="10"/>
      <c r="ZP9312" s="10"/>
      <c r="ZQ9312" s="10"/>
      <c r="ZR9312" s="10"/>
      <c r="ZS9312" s="10"/>
      <c r="ZT9312" s="10"/>
      <c r="ZU9312" s="10"/>
      <c r="ZV9312" s="10"/>
      <c r="ZW9312" s="10"/>
      <c r="ZX9312" s="10"/>
      <c r="ZY9312" s="10"/>
      <c r="ZZ9312" s="10"/>
      <c r="AAA9312" s="10"/>
      <c r="AAB9312" s="10"/>
      <c r="AAC9312" s="10"/>
      <c r="AAD9312" s="10"/>
      <c r="AAE9312" s="10"/>
      <c r="AAF9312" s="10"/>
      <c r="AAG9312" s="10"/>
      <c r="AAH9312" s="10"/>
      <c r="AAI9312" s="10"/>
      <c r="AAJ9312" s="10"/>
      <c r="AAK9312" s="10"/>
      <c r="AAL9312" s="10"/>
      <c r="AAM9312" s="10"/>
      <c r="AAN9312" s="10"/>
      <c r="AAO9312" s="10"/>
      <c r="AAP9312" s="10"/>
      <c r="AAQ9312" s="10"/>
      <c r="AAR9312" s="10"/>
      <c r="AAS9312" s="10"/>
      <c r="AAT9312" s="10"/>
      <c r="AAU9312" s="10"/>
      <c r="AAV9312" s="10"/>
      <c r="AAW9312" s="10"/>
      <c r="AAX9312" s="10"/>
      <c r="AAY9312" s="10"/>
      <c r="AAZ9312" s="10"/>
      <c r="ABA9312" s="10"/>
      <c r="ABB9312" s="10"/>
      <c r="ABC9312" s="10"/>
      <c r="ABD9312" s="10"/>
      <c r="ABE9312" s="10"/>
      <c r="ABF9312" s="10"/>
      <c r="ABG9312" s="10"/>
      <c r="ABH9312" s="10"/>
      <c r="ABI9312" s="10"/>
      <c r="ABJ9312" s="10"/>
      <c r="ABK9312" s="10"/>
      <c r="ABL9312" s="10"/>
      <c r="ABM9312" s="10"/>
      <c r="ABN9312" s="10"/>
      <c r="ABO9312" s="10"/>
      <c r="ABP9312" s="10"/>
      <c r="ABQ9312" s="10"/>
      <c r="ABR9312" s="10"/>
      <c r="ABS9312" s="10"/>
      <c r="ABT9312" s="10"/>
      <c r="ABU9312" s="10"/>
      <c r="ABV9312" s="10"/>
      <c r="ABW9312" s="10"/>
      <c r="ABX9312" s="10"/>
      <c r="ABY9312" s="10"/>
      <c r="ABZ9312" s="10"/>
      <c r="ACA9312" s="10"/>
      <c r="ACB9312" s="10"/>
      <c r="ACC9312" s="10"/>
      <c r="ACD9312" s="10"/>
      <c r="ACE9312" s="10"/>
      <c r="ACF9312" s="10"/>
      <c r="ACG9312" s="10"/>
      <c r="ACH9312" s="10"/>
      <c r="ACI9312" s="10"/>
      <c r="ACJ9312" s="10"/>
      <c r="ACK9312" s="10"/>
      <c r="ACL9312" s="10"/>
      <c r="ACM9312" s="10"/>
      <c r="ACN9312" s="10"/>
      <c r="ACO9312" s="10"/>
      <c r="ACP9312" s="10"/>
      <c r="ACQ9312" s="10"/>
      <c r="ACR9312" s="10"/>
      <c r="ACS9312" s="10"/>
      <c r="ACT9312" s="10"/>
      <c r="ACU9312" s="10"/>
      <c r="ACV9312" s="10"/>
      <c r="ACW9312" s="10"/>
      <c r="ACX9312" s="10"/>
      <c r="ACY9312" s="10"/>
      <c r="ACZ9312" s="10"/>
      <c r="ADA9312" s="10"/>
      <c r="ADB9312" s="10"/>
      <c r="ADC9312" s="10"/>
      <c r="ADD9312" s="10"/>
      <c r="ADE9312" s="10"/>
      <c r="ADF9312" s="10"/>
      <c r="ADG9312" s="10"/>
      <c r="ADH9312" s="10"/>
      <c r="ADI9312" s="10"/>
      <c r="ADJ9312" s="10"/>
      <c r="ADK9312" s="10"/>
      <c r="ADL9312" s="10"/>
      <c r="ADM9312" s="10"/>
      <c r="ADN9312" s="10"/>
      <c r="ADO9312" s="10"/>
      <c r="ADP9312" s="10"/>
      <c r="ADQ9312" s="10"/>
      <c r="ADR9312" s="10"/>
      <c r="ADS9312" s="10"/>
      <c r="ADT9312" s="10"/>
      <c r="ADU9312" s="10"/>
      <c r="ADV9312" s="10"/>
      <c r="ADW9312" s="10"/>
      <c r="ADX9312" s="10"/>
      <c r="ADY9312" s="10"/>
      <c r="ADZ9312" s="10"/>
      <c r="AEA9312" s="10"/>
      <c r="AEB9312" s="10"/>
      <c r="AEC9312" s="10"/>
      <c r="AED9312" s="10"/>
      <c r="AEE9312" s="10"/>
      <c r="AEF9312" s="10"/>
      <c r="AEG9312" s="10"/>
      <c r="AEH9312" s="10"/>
      <c r="AEI9312" s="10"/>
      <c r="AEJ9312" s="10"/>
      <c r="AEK9312" s="10"/>
      <c r="AEL9312" s="10"/>
      <c r="AEM9312" s="10"/>
      <c r="AEN9312" s="10"/>
      <c r="AEO9312" s="10"/>
      <c r="AEP9312" s="10"/>
      <c r="AEQ9312" s="10"/>
      <c r="AER9312" s="10"/>
      <c r="AES9312" s="10"/>
      <c r="AET9312" s="10"/>
      <c r="AEU9312" s="10"/>
      <c r="AEV9312" s="10"/>
      <c r="AEW9312" s="10"/>
      <c r="AEX9312" s="10"/>
      <c r="AEY9312" s="10"/>
      <c r="AEZ9312" s="10"/>
      <c r="AFA9312" s="10"/>
      <c r="AFB9312" s="10"/>
      <c r="AFC9312" s="10"/>
      <c r="AFD9312" s="10"/>
      <c r="AFE9312" s="10"/>
      <c r="AFF9312" s="10"/>
      <c r="AFG9312" s="10"/>
      <c r="AFH9312" s="10"/>
      <c r="AFI9312" s="10"/>
      <c r="AFJ9312" s="10"/>
      <c r="AFK9312" s="10"/>
      <c r="AFL9312" s="10"/>
      <c r="AFM9312" s="10"/>
      <c r="AFN9312" s="10"/>
      <c r="AFO9312" s="10"/>
      <c r="AFP9312" s="10"/>
      <c r="AFQ9312" s="10"/>
      <c r="AFR9312" s="10"/>
      <c r="AFS9312" s="10"/>
      <c r="AFT9312" s="10"/>
      <c r="AFU9312" s="10"/>
      <c r="AFV9312" s="10"/>
      <c r="AFW9312" s="10"/>
      <c r="AFX9312" s="10"/>
      <c r="AFY9312" s="10"/>
      <c r="AFZ9312" s="10"/>
      <c r="AGA9312" s="10"/>
      <c r="AGB9312" s="10"/>
      <c r="AGC9312" s="10"/>
      <c r="AGD9312" s="10"/>
      <c r="AGE9312" s="10"/>
      <c r="AGF9312" s="10"/>
      <c r="AGG9312" s="10"/>
      <c r="AGH9312" s="10"/>
      <c r="AGI9312" s="10"/>
      <c r="AGJ9312" s="10"/>
      <c r="AGK9312" s="10"/>
      <c r="AGL9312" s="10"/>
      <c r="AGM9312" s="10"/>
      <c r="AGN9312" s="10"/>
      <c r="AGO9312" s="10"/>
      <c r="AGP9312" s="10"/>
      <c r="AGQ9312" s="10"/>
      <c r="AGR9312" s="10"/>
      <c r="AGS9312" s="10"/>
      <c r="AGT9312" s="10"/>
      <c r="AGU9312" s="10"/>
      <c r="AGV9312" s="10"/>
      <c r="AGW9312" s="10"/>
      <c r="AGX9312" s="10"/>
      <c r="AGY9312" s="10"/>
      <c r="AGZ9312" s="10"/>
      <c r="AHA9312" s="10"/>
      <c r="AHB9312" s="10"/>
      <c r="AHC9312" s="10"/>
      <c r="AHD9312" s="10"/>
      <c r="AHE9312" s="10"/>
      <c r="AHF9312" s="10"/>
      <c r="AHG9312" s="10"/>
      <c r="AHH9312" s="10"/>
      <c r="AHI9312" s="10"/>
      <c r="AHJ9312" s="10"/>
      <c r="AHK9312" s="10"/>
      <c r="AHL9312" s="10"/>
      <c r="AHM9312" s="10"/>
      <c r="AHN9312" s="10"/>
      <c r="AHO9312" s="10"/>
      <c r="AHP9312" s="10"/>
      <c r="AHQ9312" s="10"/>
      <c r="AHR9312" s="10"/>
      <c r="AHS9312" s="10"/>
      <c r="AHT9312" s="10"/>
      <c r="AHU9312" s="10"/>
      <c r="AHV9312" s="10"/>
      <c r="AHW9312" s="10"/>
      <c r="AHX9312" s="10"/>
      <c r="AHY9312" s="10"/>
      <c r="AHZ9312" s="10"/>
      <c r="AIA9312" s="10"/>
      <c r="AIB9312" s="10"/>
      <c r="AIC9312" s="10"/>
      <c r="AID9312" s="10"/>
      <c r="AIE9312" s="10"/>
      <c r="AIF9312" s="10"/>
      <c r="AIG9312" s="10"/>
      <c r="AIH9312" s="10"/>
      <c r="AII9312" s="10"/>
      <c r="AIJ9312" s="10"/>
      <c r="AIK9312" s="10"/>
      <c r="AIL9312" s="10"/>
      <c r="AIM9312" s="10"/>
      <c r="AIN9312" s="10"/>
      <c r="AIO9312" s="10"/>
      <c r="AIP9312" s="10"/>
      <c r="AIQ9312" s="10"/>
      <c r="AIR9312" s="10"/>
      <c r="AIS9312" s="10"/>
      <c r="AIT9312" s="10"/>
      <c r="AIU9312" s="10"/>
      <c r="AIV9312" s="10"/>
      <c r="AIW9312" s="10"/>
      <c r="AIX9312" s="10"/>
      <c r="AIY9312" s="10"/>
      <c r="AIZ9312" s="10"/>
      <c r="AJA9312" s="10"/>
      <c r="AJB9312" s="10"/>
      <c r="AJC9312" s="10"/>
      <c r="AJD9312" s="10"/>
      <c r="AJE9312" s="10"/>
      <c r="AJF9312" s="10"/>
      <c r="AJG9312" s="10"/>
      <c r="AJH9312" s="10"/>
      <c r="AJI9312" s="10"/>
      <c r="AJJ9312" s="10"/>
      <c r="AJK9312" s="10"/>
      <c r="AJL9312" s="10"/>
      <c r="AJM9312" s="10"/>
      <c r="AJN9312" s="10"/>
      <c r="AJO9312" s="10"/>
      <c r="AJP9312" s="10"/>
      <c r="AJQ9312" s="10"/>
      <c r="AJR9312" s="10"/>
      <c r="AJS9312" s="10"/>
      <c r="AJT9312" s="10"/>
      <c r="AJU9312" s="10"/>
      <c r="AJV9312" s="10"/>
      <c r="AJW9312" s="10"/>
      <c r="AJX9312" s="10"/>
      <c r="AJY9312" s="10"/>
      <c r="AJZ9312" s="10"/>
      <c r="AKA9312" s="10"/>
      <c r="AKB9312" s="10"/>
      <c r="AKC9312" s="10"/>
      <c r="AKD9312" s="10"/>
      <c r="AKE9312" s="10"/>
      <c r="AKF9312" s="10"/>
      <c r="AKG9312" s="10"/>
      <c r="AKH9312" s="10"/>
      <c r="AKI9312" s="10"/>
      <c r="AKJ9312" s="10"/>
      <c r="AKK9312" s="10"/>
      <c r="AKL9312" s="10"/>
      <c r="AKM9312" s="10"/>
      <c r="AKN9312" s="10"/>
      <c r="AKO9312" s="10"/>
      <c r="AKP9312" s="10"/>
      <c r="AKQ9312" s="10"/>
      <c r="AKR9312" s="10"/>
      <c r="AKS9312" s="10"/>
      <c r="AKT9312" s="10"/>
      <c r="AKU9312" s="10"/>
      <c r="AKV9312" s="10"/>
      <c r="AKW9312" s="10"/>
      <c r="AKX9312" s="10"/>
      <c r="AKY9312" s="10"/>
      <c r="AKZ9312" s="10"/>
      <c r="ALA9312" s="10"/>
      <c r="ALB9312" s="10"/>
      <c r="ALC9312" s="10"/>
      <c r="ALD9312" s="10"/>
      <c r="ALE9312" s="10"/>
      <c r="ALF9312" s="10"/>
      <c r="ALG9312" s="10"/>
      <c r="ALH9312" s="10"/>
      <c r="ALI9312" s="10"/>
      <c r="ALJ9312" s="10"/>
      <c r="ALK9312" s="10"/>
      <c r="ALL9312" s="10"/>
      <c r="ALM9312" s="10"/>
      <c r="ALN9312" s="10"/>
      <c r="ALO9312" s="10"/>
      <c r="ALP9312" s="10"/>
      <c r="ALQ9312" s="10"/>
      <c r="ALR9312" s="10"/>
      <c r="ALS9312" s="10"/>
      <c r="ALT9312" s="10"/>
      <c r="ALU9312" s="10"/>
      <c r="ALV9312" s="10"/>
      <c r="ALW9312" s="10"/>
      <c r="ALX9312" s="10"/>
      <c r="ALY9312" s="10"/>
      <c r="ALZ9312" s="10"/>
      <c r="AMA9312" s="10"/>
      <c r="AMB9312" s="10"/>
      <c r="AMC9312" s="10"/>
      <c r="AMD9312" s="10"/>
      <c r="AME9312" s="10"/>
      <c r="AMF9312" s="10"/>
      <c r="AMG9312" s="10"/>
      <c r="AMH9312" s="10"/>
      <c r="AMI9312" s="10"/>
      <c r="AMJ9312" s="10"/>
      <c r="AMK9312" s="10"/>
      <c r="AML9312" s="10"/>
      <c r="AMM9312" s="10"/>
      <c r="AMN9312" s="10"/>
      <c r="AMO9312" s="10"/>
      <c r="AMP9312" s="10"/>
      <c r="AMQ9312" s="10"/>
      <c r="AMR9312" s="10"/>
      <c r="AMS9312" s="10"/>
      <c r="AMT9312" s="10"/>
      <c r="AMU9312" s="10"/>
      <c r="AMV9312" s="10"/>
      <c r="AMW9312" s="10"/>
      <c r="AMX9312" s="10"/>
      <c r="AMY9312" s="10"/>
      <c r="AMZ9312" s="10"/>
      <c r="ANA9312" s="10"/>
      <c r="ANB9312" s="10"/>
      <c r="ANC9312" s="10"/>
      <c r="AND9312" s="10"/>
      <c r="ANE9312" s="10"/>
      <c r="ANF9312" s="10"/>
      <c r="ANG9312" s="10"/>
      <c r="ANH9312" s="10"/>
      <c r="ANI9312" s="10"/>
      <c r="ANJ9312" s="10"/>
      <c r="ANK9312" s="10"/>
      <c r="ANL9312" s="10"/>
      <c r="ANM9312" s="10"/>
      <c r="ANN9312" s="10"/>
      <c r="ANO9312" s="10"/>
      <c r="ANP9312" s="10"/>
      <c r="ANQ9312" s="10"/>
      <c r="ANR9312" s="10"/>
      <c r="ANS9312" s="10"/>
      <c r="ANT9312" s="10"/>
      <c r="ANU9312" s="10"/>
      <c r="ANV9312" s="10"/>
      <c r="ANW9312" s="10"/>
      <c r="ANX9312" s="10"/>
      <c r="ANY9312" s="10"/>
      <c r="ANZ9312" s="10"/>
      <c r="AOA9312" s="10"/>
      <c r="AOB9312" s="10"/>
      <c r="AOC9312" s="10"/>
      <c r="AOD9312" s="10"/>
      <c r="AOE9312" s="10"/>
      <c r="AOF9312" s="10"/>
      <c r="AOG9312" s="10"/>
      <c r="AOH9312" s="10"/>
      <c r="AOI9312" s="10"/>
      <c r="AOJ9312" s="10"/>
      <c r="AOK9312" s="10"/>
      <c r="AOL9312" s="10"/>
      <c r="AOM9312" s="10"/>
      <c r="AON9312" s="10"/>
      <c r="AOO9312" s="10"/>
      <c r="AOP9312" s="10"/>
      <c r="AOQ9312" s="10"/>
      <c r="AOR9312" s="10"/>
      <c r="AOS9312" s="10"/>
      <c r="AOT9312" s="10"/>
      <c r="AOU9312" s="10"/>
      <c r="AOV9312" s="10"/>
      <c r="AOW9312" s="10"/>
      <c r="AOX9312" s="10"/>
      <c r="AOY9312" s="10"/>
      <c r="AOZ9312" s="10"/>
      <c r="APA9312" s="10"/>
      <c r="APB9312" s="10"/>
      <c r="APC9312" s="10"/>
      <c r="APD9312" s="10"/>
      <c r="APE9312" s="10"/>
      <c r="APF9312" s="10"/>
      <c r="APG9312" s="10"/>
      <c r="APH9312" s="10"/>
      <c r="API9312" s="10"/>
      <c r="APJ9312" s="10"/>
      <c r="APK9312" s="10"/>
      <c r="APL9312" s="10"/>
      <c r="APM9312" s="10"/>
      <c r="APN9312" s="10"/>
      <c r="APO9312" s="10"/>
      <c r="APP9312" s="10"/>
      <c r="APQ9312" s="10"/>
      <c r="APR9312" s="10"/>
      <c r="APS9312" s="10"/>
      <c r="APT9312" s="10"/>
      <c r="APU9312" s="10"/>
      <c r="APV9312" s="10"/>
      <c r="APW9312" s="10"/>
      <c r="APX9312" s="10"/>
      <c r="APY9312" s="10"/>
      <c r="APZ9312" s="10"/>
      <c r="AQA9312" s="10"/>
      <c r="AQB9312" s="10"/>
      <c r="AQC9312" s="10"/>
      <c r="AQD9312" s="10"/>
      <c r="AQE9312" s="10"/>
      <c r="AQF9312" s="10"/>
      <c r="AQG9312" s="10"/>
      <c r="AQH9312" s="10"/>
      <c r="AQI9312" s="10"/>
      <c r="AQJ9312" s="10"/>
      <c r="AQK9312" s="10"/>
      <c r="AQL9312" s="10"/>
      <c r="AQM9312" s="10"/>
      <c r="AQN9312" s="10"/>
      <c r="AQO9312" s="10"/>
      <c r="AQP9312" s="10"/>
      <c r="AQQ9312" s="10"/>
      <c r="AQR9312" s="10"/>
      <c r="AQS9312" s="10"/>
      <c r="AQT9312" s="10"/>
      <c r="AQU9312" s="10"/>
      <c r="AQV9312" s="10"/>
      <c r="AQW9312" s="10"/>
      <c r="AQX9312" s="10"/>
      <c r="AQY9312" s="10"/>
      <c r="AQZ9312" s="10"/>
      <c r="ARA9312" s="10"/>
      <c r="ARB9312" s="10"/>
      <c r="ARC9312" s="10"/>
      <c r="ARD9312" s="10"/>
      <c r="ARE9312" s="10"/>
      <c r="ARF9312" s="10"/>
      <c r="ARG9312" s="10"/>
      <c r="ARH9312" s="10"/>
      <c r="ARI9312" s="10"/>
      <c r="ARJ9312" s="10"/>
      <c r="ARK9312" s="10"/>
      <c r="ARL9312" s="10"/>
      <c r="ARM9312" s="10"/>
      <c r="ARN9312" s="10"/>
      <c r="ARO9312" s="10"/>
      <c r="ARP9312" s="10"/>
      <c r="ARQ9312" s="10"/>
      <c r="ARR9312" s="10"/>
      <c r="ARS9312" s="10"/>
      <c r="ART9312" s="10"/>
      <c r="ARU9312" s="10"/>
      <c r="ARV9312" s="10"/>
      <c r="ARW9312" s="10"/>
      <c r="ARX9312" s="10"/>
      <c r="ARY9312" s="10"/>
      <c r="ARZ9312" s="10"/>
      <c r="ASA9312" s="10"/>
      <c r="ASB9312" s="10"/>
      <c r="ASC9312" s="10"/>
      <c r="ASD9312" s="10"/>
      <c r="ASE9312" s="10"/>
      <c r="ASF9312" s="10"/>
      <c r="ASG9312" s="10"/>
      <c r="ASH9312" s="10"/>
      <c r="ASI9312" s="10"/>
      <c r="ASJ9312" s="10"/>
      <c r="ASK9312" s="10"/>
      <c r="ASL9312" s="10"/>
      <c r="ASM9312" s="10"/>
      <c r="ASN9312" s="10"/>
      <c r="ASO9312" s="10"/>
      <c r="ASP9312" s="10"/>
      <c r="ASQ9312" s="10"/>
      <c r="ASR9312" s="10"/>
      <c r="ASS9312" s="10"/>
      <c r="AST9312" s="10"/>
      <c r="ASU9312" s="10"/>
      <c r="ASV9312" s="10"/>
      <c r="ASW9312" s="10"/>
      <c r="ASX9312" s="10"/>
      <c r="ASY9312" s="10"/>
      <c r="ASZ9312" s="10"/>
      <c r="ATA9312" s="10"/>
      <c r="ATB9312" s="10"/>
      <c r="ATC9312" s="10"/>
      <c r="ATD9312" s="10"/>
      <c r="ATE9312" s="10"/>
      <c r="ATF9312" s="10"/>
      <c r="ATG9312" s="10"/>
      <c r="ATH9312" s="10"/>
      <c r="ATI9312" s="10"/>
      <c r="ATJ9312" s="10"/>
      <c r="ATK9312" s="10"/>
      <c r="ATL9312" s="10"/>
      <c r="ATM9312" s="10"/>
      <c r="ATN9312" s="10"/>
      <c r="ATO9312" s="10"/>
      <c r="ATP9312" s="10"/>
      <c r="ATQ9312" s="10"/>
      <c r="ATR9312" s="10"/>
      <c r="ATS9312" s="10"/>
      <c r="ATT9312" s="10"/>
      <c r="ATU9312" s="10"/>
      <c r="ATV9312" s="10"/>
      <c r="ATW9312" s="10"/>
      <c r="ATX9312" s="10"/>
      <c r="ATY9312" s="10"/>
      <c r="ATZ9312" s="10"/>
      <c r="AUA9312" s="10"/>
      <c r="AUB9312" s="10"/>
      <c r="AUC9312" s="10"/>
      <c r="AUD9312" s="10"/>
      <c r="AUE9312" s="10"/>
      <c r="AUF9312" s="10"/>
      <c r="AUG9312" s="10"/>
      <c r="AUH9312" s="10"/>
      <c r="AUI9312" s="10"/>
      <c r="AUJ9312" s="10"/>
      <c r="AUK9312" s="10"/>
      <c r="AUL9312" s="10"/>
      <c r="AUM9312" s="10"/>
      <c r="AUN9312" s="10"/>
      <c r="AUO9312" s="10"/>
      <c r="AUP9312" s="10"/>
      <c r="AUQ9312" s="10"/>
      <c r="AUR9312" s="10"/>
      <c r="AUS9312" s="10"/>
      <c r="AUT9312" s="10"/>
      <c r="AUU9312" s="10"/>
      <c r="AUV9312" s="10"/>
      <c r="AUW9312" s="10"/>
      <c r="AUX9312" s="10"/>
      <c r="AUY9312" s="10"/>
      <c r="AUZ9312" s="10"/>
      <c r="AVA9312" s="10"/>
      <c r="AVB9312" s="10"/>
      <c r="AVC9312" s="10"/>
      <c r="AVD9312" s="10"/>
      <c r="AVE9312" s="10"/>
      <c r="AVF9312" s="10"/>
      <c r="AVG9312" s="10"/>
      <c r="AVH9312" s="10"/>
      <c r="AVI9312" s="10"/>
      <c r="AVJ9312" s="10"/>
      <c r="AVK9312" s="10"/>
      <c r="AVL9312" s="10"/>
      <c r="AVM9312" s="10"/>
      <c r="AVN9312" s="10"/>
      <c r="AVO9312" s="10"/>
      <c r="AVP9312" s="10"/>
      <c r="AVQ9312" s="10"/>
      <c r="AVR9312" s="10"/>
      <c r="AVS9312" s="10"/>
      <c r="AVT9312" s="10"/>
      <c r="AVU9312" s="10"/>
      <c r="AVV9312" s="10"/>
      <c r="AVW9312" s="10"/>
      <c r="AVX9312" s="10"/>
      <c r="AVY9312" s="10"/>
      <c r="AVZ9312" s="10"/>
      <c r="AWA9312" s="10"/>
      <c r="AWB9312" s="10"/>
      <c r="AWC9312" s="10"/>
      <c r="AWD9312" s="10"/>
      <c r="AWE9312" s="10"/>
      <c r="AWF9312" s="10"/>
      <c r="AWG9312" s="10"/>
      <c r="AWH9312" s="10"/>
      <c r="AWI9312" s="10"/>
      <c r="AWJ9312" s="10"/>
      <c r="AWK9312" s="10"/>
      <c r="AWL9312" s="10"/>
      <c r="AWM9312" s="10"/>
      <c r="AWN9312" s="10"/>
      <c r="AWO9312" s="10"/>
      <c r="AWP9312" s="10"/>
      <c r="AWQ9312" s="10"/>
      <c r="AWR9312" s="10"/>
      <c r="AWS9312" s="10"/>
      <c r="AWT9312" s="10"/>
      <c r="AWU9312" s="10"/>
      <c r="AWV9312" s="10"/>
      <c r="AWW9312" s="10"/>
      <c r="AWX9312" s="10"/>
      <c r="AWY9312" s="10"/>
      <c r="AWZ9312" s="10"/>
      <c r="AXA9312" s="10"/>
      <c r="AXB9312" s="10"/>
      <c r="AXC9312" s="10"/>
      <c r="AXD9312" s="10"/>
      <c r="AXE9312" s="10"/>
      <c r="AXF9312" s="10"/>
      <c r="AXG9312" s="10"/>
      <c r="AXH9312" s="10"/>
      <c r="AXI9312" s="10"/>
      <c r="AXJ9312" s="10"/>
      <c r="AXK9312" s="10"/>
      <c r="AXL9312" s="10"/>
      <c r="AXM9312" s="10"/>
      <c r="AXN9312" s="10"/>
      <c r="AXO9312" s="10"/>
      <c r="AXP9312" s="10"/>
      <c r="AXQ9312" s="10"/>
      <c r="AXR9312" s="10"/>
      <c r="AXS9312" s="10"/>
      <c r="AXT9312" s="10"/>
      <c r="AXU9312" s="10"/>
      <c r="AXV9312" s="10"/>
      <c r="AXW9312" s="10"/>
      <c r="AXX9312" s="10"/>
      <c r="AXY9312" s="10"/>
      <c r="AXZ9312" s="10"/>
      <c r="AYA9312" s="10"/>
      <c r="AYB9312" s="10"/>
      <c r="AYC9312" s="10"/>
      <c r="AYD9312" s="10"/>
      <c r="AYE9312" s="10"/>
      <c r="AYF9312" s="10"/>
      <c r="AYG9312" s="10"/>
      <c r="AYH9312" s="10"/>
      <c r="AYI9312" s="10"/>
      <c r="AYJ9312" s="10"/>
      <c r="AYK9312" s="10"/>
      <c r="AYL9312" s="10"/>
      <c r="AYM9312" s="10"/>
      <c r="AYN9312" s="10"/>
      <c r="AYO9312" s="10"/>
      <c r="AYP9312" s="10"/>
      <c r="AYQ9312" s="10"/>
      <c r="AYR9312" s="10"/>
      <c r="AYS9312" s="10"/>
      <c r="AYT9312" s="10"/>
      <c r="AYU9312" s="10"/>
      <c r="AYV9312" s="10"/>
      <c r="AYW9312" s="10"/>
      <c r="AYX9312" s="10"/>
      <c r="AYY9312" s="10"/>
      <c r="AYZ9312" s="10"/>
      <c r="AZA9312" s="10"/>
      <c r="AZB9312" s="10"/>
      <c r="AZC9312" s="10"/>
      <c r="AZD9312" s="10"/>
      <c r="AZE9312" s="10"/>
      <c r="AZF9312" s="10"/>
      <c r="AZG9312" s="10"/>
      <c r="AZH9312" s="10"/>
      <c r="AZI9312" s="10"/>
      <c r="AZJ9312" s="10"/>
      <c r="AZK9312" s="10"/>
      <c r="AZL9312" s="10"/>
      <c r="AZM9312" s="10"/>
      <c r="AZN9312" s="10"/>
      <c r="AZO9312" s="10"/>
      <c r="AZP9312" s="10"/>
      <c r="AZQ9312" s="10"/>
      <c r="AZR9312" s="10"/>
      <c r="AZS9312" s="10"/>
      <c r="AZT9312" s="10"/>
      <c r="AZU9312" s="10"/>
      <c r="AZV9312" s="10"/>
      <c r="AZW9312" s="10"/>
      <c r="AZX9312" s="10"/>
      <c r="AZY9312" s="10"/>
      <c r="AZZ9312" s="10"/>
      <c r="BAA9312" s="10"/>
      <c r="BAB9312" s="10"/>
      <c r="BAC9312" s="10"/>
      <c r="BAD9312" s="10"/>
      <c r="BAE9312" s="10"/>
      <c r="BAF9312" s="10"/>
      <c r="BAG9312" s="10"/>
      <c r="BAH9312" s="10"/>
      <c r="BAI9312" s="10"/>
      <c r="BAJ9312" s="10"/>
      <c r="BAK9312" s="10"/>
      <c r="BAL9312" s="10"/>
      <c r="BAM9312" s="10"/>
      <c r="BAN9312" s="10"/>
      <c r="BAO9312" s="10"/>
      <c r="BAP9312" s="10"/>
      <c r="BAQ9312" s="10"/>
      <c r="BAR9312" s="10"/>
      <c r="BAS9312" s="10"/>
      <c r="BAT9312" s="10"/>
      <c r="BAU9312" s="10"/>
      <c r="BAV9312" s="10"/>
      <c r="BAW9312" s="10"/>
      <c r="BAX9312" s="10"/>
      <c r="BAY9312" s="10"/>
      <c r="BAZ9312" s="10"/>
      <c r="BBA9312" s="10"/>
      <c r="BBB9312" s="10"/>
      <c r="BBC9312" s="10"/>
      <c r="BBD9312" s="10"/>
      <c r="BBE9312" s="10"/>
      <c r="BBF9312" s="10"/>
      <c r="BBG9312" s="10"/>
      <c r="BBH9312" s="10"/>
      <c r="BBI9312" s="10"/>
      <c r="BBJ9312" s="10"/>
      <c r="BBK9312" s="10"/>
      <c r="BBL9312" s="10"/>
      <c r="BBM9312" s="10"/>
      <c r="BBN9312" s="10"/>
      <c r="BBO9312" s="10"/>
      <c r="BBP9312" s="10"/>
      <c r="BBQ9312" s="10"/>
      <c r="BBR9312" s="10"/>
      <c r="BBS9312" s="10"/>
      <c r="BBT9312" s="10"/>
      <c r="BBU9312" s="10"/>
      <c r="BBV9312" s="10"/>
      <c r="BBW9312" s="10"/>
      <c r="BBX9312" s="10"/>
      <c r="BBY9312" s="10"/>
      <c r="BBZ9312" s="10"/>
      <c r="BCA9312" s="10"/>
      <c r="BCB9312" s="10"/>
      <c r="BCC9312" s="10"/>
      <c r="BCD9312" s="10"/>
      <c r="BCE9312" s="10"/>
      <c r="BCF9312" s="10"/>
      <c r="BCG9312" s="10"/>
      <c r="BCH9312" s="10"/>
      <c r="BCI9312" s="10"/>
      <c r="BCJ9312" s="10"/>
      <c r="BCK9312" s="10"/>
      <c r="BCL9312" s="10"/>
      <c r="BCM9312" s="10"/>
      <c r="BCN9312" s="10"/>
      <c r="BCO9312" s="10"/>
      <c r="BCP9312" s="10"/>
      <c r="BCQ9312" s="10"/>
      <c r="BCR9312" s="10"/>
      <c r="BCS9312" s="10"/>
      <c r="BCT9312" s="10"/>
      <c r="BCU9312" s="10"/>
      <c r="BCV9312" s="10"/>
      <c r="BCW9312" s="10"/>
      <c r="BCX9312" s="10"/>
      <c r="BCY9312" s="10"/>
      <c r="BCZ9312" s="10"/>
      <c r="BDA9312" s="10"/>
      <c r="BDB9312" s="10"/>
      <c r="BDC9312" s="10"/>
      <c r="BDD9312" s="10"/>
      <c r="BDE9312" s="10"/>
      <c r="BDF9312" s="10"/>
      <c r="BDG9312" s="10"/>
      <c r="BDH9312" s="10"/>
      <c r="BDI9312" s="10"/>
      <c r="BDJ9312" s="10"/>
      <c r="BDK9312" s="10"/>
      <c r="BDL9312" s="10"/>
      <c r="BDM9312" s="10"/>
      <c r="BDN9312" s="10"/>
      <c r="BDO9312" s="10"/>
      <c r="BDP9312" s="10"/>
      <c r="BDQ9312" s="10"/>
      <c r="BDR9312" s="10"/>
      <c r="BDS9312" s="10"/>
      <c r="BDT9312" s="10"/>
      <c r="BDU9312" s="10"/>
      <c r="BDV9312" s="10"/>
      <c r="BDW9312" s="10"/>
      <c r="BDX9312" s="10"/>
      <c r="BDY9312" s="10"/>
      <c r="BDZ9312" s="10"/>
      <c r="BEA9312" s="10"/>
      <c r="BEB9312" s="10"/>
      <c r="BEC9312" s="10"/>
      <c r="BED9312" s="10"/>
      <c r="BEE9312" s="10"/>
      <c r="BEF9312" s="10"/>
      <c r="BEG9312" s="10"/>
      <c r="BEH9312" s="10"/>
      <c r="BEI9312" s="10"/>
      <c r="BEJ9312" s="10"/>
      <c r="BEK9312" s="10"/>
      <c r="BEL9312" s="10"/>
      <c r="BEM9312" s="10"/>
      <c r="BEN9312" s="10"/>
      <c r="BEO9312" s="10"/>
      <c r="BEP9312" s="10"/>
      <c r="BEQ9312" s="10"/>
      <c r="BER9312" s="10"/>
      <c r="BES9312" s="10"/>
      <c r="BET9312" s="10"/>
      <c r="BEU9312" s="10"/>
      <c r="BEV9312" s="10"/>
      <c r="BEW9312" s="10"/>
      <c r="BEX9312" s="10"/>
      <c r="BEY9312" s="10"/>
      <c r="BEZ9312" s="10"/>
      <c r="BFA9312" s="10"/>
      <c r="BFB9312" s="10"/>
      <c r="BFC9312" s="10"/>
      <c r="BFD9312" s="10"/>
      <c r="BFE9312" s="10"/>
      <c r="BFF9312" s="10"/>
      <c r="BFG9312" s="10"/>
      <c r="BFH9312" s="10"/>
      <c r="BFI9312" s="10"/>
      <c r="BFJ9312" s="10"/>
      <c r="BFK9312" s="10"/>
      <c r="BFL9312" s="10"/>
      <c r="BFM9312" s="10"/>
      <c r="BFN9312" s="10"/>
      <c r="BFO9312" s="10"/>
      <c r="BFP9312" s="10"/>
      <c r="BFQ9312" s="10"/>
      <c r="BFR9312" s="10"/>
      <c r="BFS9312" s="10"/>
      <c r="BFT9312" s="10"/>
      <c r="BFU9312" s="10"/>
      <c r="BFV9312" s="10"/>
      <c r="BFW9312" s="10"/>
      <c r="BFX9312" s="10"/>
      <c r="BFY9312" s="10"/>
      <c r="BFZ9312" s="10"/>
      <c r="BGA9312" s="10"/>
      <c r="BGB9312" s="10"/>
      <c r="BGC9312" s="10"/>
      <c r="BGD9312" s="10"/>
      <c r="BGE9312" s="10"/>
      <c r="BGF9312" s="10"/>
      <c r="BGG9312" s="10"/>
      <c r="BGH9312" s="10"/>
      <c r="BGI9312" s="10"/>
      <c r="BGJ9312" s="10"/>
      <c r="BGK9312" s="10"/>
      <c r="BGL9312" s="10"/>
      <c r="BGM9312" s="10"/>
      <c r="BGN9312" s="10"/>
      <c r="BGO9312" s="10"/>
      <c r="BGP9312" s="10"/>
      <c r="BGQ9312" s="10"/>
      <c r="BGR9312" s="10"/>
      <c r="BGS9312" s="10"/>
      <c r="BGT9312" s="10"/>
      <c r="BGU9312" s="10"/>
      <c r="BGV9312" s="10"/>
      <c r="BGW9312" s="10"/>
      <c r="BGX9312" s="10"/>
      <c r="BGY9312" s="10"/>
      <c r="BGZ9312" s="10"/>
      <c r="BHA9312" s="10"/>
      <c r="BHB9312" s="10"/>
      <c r="BHC9312" s="10"/>
      <c r="BHD9312" s="10"/>
      <c r="BHE9312" s="10"/>
      <c r="BHF9312" s="10"/>
      <c r="BHG9312" s="10"/>
      <c r="BHH9312" s="10"/>
      <c r="BHI9312" s="10"/>
      <c r="BHJ9312" s="10"/>
      <c r="BHK9312" s="10"/>
      <c r="BHL9312" s="10"/>
      <c r="BHM9312" s="10"/>
      <c r="BHN9312" s="10"/>
      <c r="BHO9312" s="10"/>
      <c r="BHP9312" s="10"/>
      <c r="BHQ9312" s="10"/>
      <c r="BHR9312" s="10"/>
      <c r="BHS9312" s="10"/>
      <c r="BHT9312" s="10"/>
      <c r="BHU9312" s="10"/>
      <c r="BHV9312" s="10"/>
      <c r="BHW9312" s="10"/>
      <c r="BHX9312" s="10"/>
      <c r="BHY9312" s="10"/>
      <c r="BHZ9312" s="10"/>
      <c r="BIA9312" s="10"/>
      <c r="BIB9312" s="10"/>
      <c r="BIC9312" s="10"/>
      <c r="BID9312" s="10"/>
      <c r="BIE9312" s="10"/>
      <c r="BIF9312" s="10"/>
      <c r="BIG9312" s="10"/>
      <c r="BIH9312" s="10"/>
      <c r="BII9312" s="10"/>
      <c r="BIJ9312" s="10"/>
      <c r="BIK9312" s="10"/>
      <c r="BIL9312" s="10"/>
      <c r="BIM9312" s="10"/>
      <c r="BIN9312" s="10"/>
      <c r="BIO9312" s="10"/>
      <c r="BIP9312" s="10"/>
      <c r="BIQ9312" s="10"/>
      <c r="BIR9312" s="10"/>
      <c r="BIS9312" s="10"/>
      <c r="BIT9312" s="10"/>
      <c r="BIU9312" s="10"/>
      <c r="BIV9312" s="10"/>
      <c r="BIW9312" s="10"/>
      <c r="BIX9312" s="10"/>
      <c r="BIY9312" s="10"/>
      <c r="BIZ9312" s="10"/>
      <c r="BJA9312" s="10"/>
      <c r="BJB9312" s="10"/>
      <c r="BJC9312" s="10"/>
      <c r="BJD9312" s="10"/>
      <c r="BJE9312" s="10"/>
      <c r="BJF9312" s="10"/>
      <c r="BJG9312" s="10"/>
      <c r="BJH9312" s="10"/>
      <c r="BJI9312" s="10"/>
      <c r="BJJ9312" s="10"/>
      <c r="BJK9312" s="10"/>
      <c r="BJL9312" s="10"/>
      <c r="BJM9312" s="10"/>
      <c r="BJN9312" s="10"/>
      <c r="BJO9312" s="10"/>
      <c r="BJP9312" s="10"/>
      <c r="BJQ9312" s="10"/>
      <c r="BJR9312" s="10"/>
      <c r="BJS9312" s="10"/>
      <c r="BJT9312" s="10"/>
      <c r="BJU9312" s="10"/>
      <c r="BJV9312" s="10"/>
      <c r="BJW9312" s="10"/>
      <c r="BJX9312" s="10"/>
      <c r="BJY9312" s="10"/>
      <c r="BJZ9312" s="10"/>
      <c r="BKA9312" s="10"/>
      <c r="BKB9312" s="10"/>
      <c r="BKC9312" s="10"/>
      <c r="BKD9312" s="10"/>
      <c r="BKE9312" s="10"/>
      <c r="BKF9312" s="10"/>
      <c r="BKG9312" s="10"/>
      <c r="BKH9312" s="10"/>
      <c r="BKI9312" s="10"/>
      <c r="BKJ9312" s="10"/>
      <c r="BKK9312" s="10"/>
      <c r="BKL9312" s="10"/>
      <c r="BKM9312" s="10"/>
      <c r="BKN9312" s="10"/>
      <c r="BKO9312" s="10"/>
      <c r="BKP9312" s="10"/>
      <c r="BKQ9312" s="10"/>
      <c r="BKR9312" s="10"/>
      <c r="BKS9312" s="10"/>
      <c r="BKT9312" s="10"/>
      <c r="BKU9312" s="10"/>
      <c r="BKV9312" s="10"/>
      <c r="BKW9312" s="10"/>
      <c r="BKX9312" s="10"/>
      <c r="BKY9312" s="10"/>
      <c r="BKZ9312" s="10"/>
      <c r="BLA9312" s="10"/>
      <c r="BLB9312" s="10"/>
      <c r="BLC9312" s="10"/>
      <c r="BLD9312" s="10"/>
      <c r="BLE9312" s="10"/>
      <c r="BLF9312" s="10"/>
      <c r="BLG9312" s="10"/>
      <c r="BLH9312" s="10"/>
      <c r="BLI9312" s="10"/>
      <c r="BLJ9312" s="10"/>
      <c r="BLK9312" s="10"/>
      <c r="BLL9312" s="10"/>
      <c r="BLM9312" s="10"/>
      <c r="BLN9312" s="10"/>
      <c r="BLO9312" s="10"/>
      <c r="BLP9312" s="10"/>
      <c r="BLQ9312" s="10"/>
      <c r="BLR9312" s="10"/>
      <c r="BLS9312" s="10"/>
      <c r="BLT9312" s="10"/>
      <c r="BLU9312" s="10"/>
      <c r="BLV9312" s="10"/>
      <c r="BLW9312" s="10"/>
      <c r="BLX9312" s="10"/>
      <c r="BLY9312" s="10"/>
      <c r="BLZ9312" s="10"/>
      <c r="BMA9312" s="10"/>
      <c r="BMB9312" s="10"/>
      <c r="BMC9312" s="10"/>
      <c r="BMD9312" s="10"/>
      <c r="BME9312" s="10"/>
      <c r="BMF9312" s="10"/>
      <c r="BMG9312" s="10"/>
      <c r="BMH9312" s="10"/>
      <c r="BMI9312" s="10"/>
      <c r="BMJ9312" s="10"/>
      <c r="BMK9312" s="10"/>
      <c r="BML9312" s="10"/>
      <c r="BMM9312" s="10"/>
      <c r="BMN9312" s="10"/>
      <c r="BMO9312" s="10"/>
      <c r="BMP9312" s="10"/>
      <c r="BMQ9312" s="10"/>
      <c r="BMR9312" s="10"/>
      <c r="BMS9312" s="10"/>
      <c r="BMT9312" s="10"/>
      <c r="BMU9312" s="10"/>
      <c r="BMV9312" s="10"/>
      <c r="BMW9312" s="10"/>
      <c r="BMX9312" s="10"/>
      <c r="BMY9312" s="10"/>
      <c r="BMZ9312" s="10"/>
      <c r="BNA9312" s="10"/>
      <c r="BNB9312" s="10"/>
      <c r="BNC9312" s="10"/>
      <c r="BND9312" s="10"/>
      <c r="BNE9312" s="10"/>
      <c r="BNF9312" s="10"/>
      <c r="BNG9312" s="10"/>
      <c r="BNH9312" s="10"/>
      <c r="BNI9312" s="10"/>
      <c r="BNJ9312" s="10"/>
      <c r="BNK9312" s="10"/>
      <c r="BNL9312" s="10"/>
      <c r="BNM9312" s="10"/>
      <c r="BNN9312" s="10"/>
      <c r="BNO9312" s="10"/>
      <c r="BNP9312" s="10"/>
      <c r="BNQ9312" s="10"/>
      <c r="BNR9312" s="10"/>
      <c r="BNS9312" s="10"/>
      <c r="BNT9312" s="10"/>
      <c r="BNU9312" s="10"/>
      <c r="BNV9312" s="10"/>
      <c r="BNW9312" s="10"/>
      <c r="BNX9312" s="10"/>
      <c r="BNY9312" s="10"/>
      <c r="BNZ9312" s="10"/>
      <c r="BOA9312" s="10"/>
      <c r="BOB9312" s="10"/>
      <c r="BOC9312" s="10"/>
      <c r="BOD9312" s="10"/>
      <c r="BOE9312" s="10"/>
      <c r="BOF9312" s="10"/>
      <c r="BOG9312" s="10"/>
      <c r="BOH9312" s="10"/>
      <c r="BOI9312" s="10"/>
      <c r="BOJ9312" s="10"/>
      <c r="BOK9312" s="10"/>
      <c r="BOL9312" s="10"/>
      <c r="BOM9312" s="10"/>
      <c r="BON9312" s="10"/>
      <c r="BOO9312" s="10"/>
      <c r="BOP9312" s="10"/>
      <c r="BOQ9312" s="10"/>
      <c r="BOR9312" s="10"/>
      <c r="BOS9312" s="10"/>
      <c r="BOT9312" s="10"/>
      <c r="BOU9312" s="10"/>
      <c r="BOV9312" s="10"/>
      <c r="BOW9312" s="10"/>
      <c r="BOX9312" s="10"/>
      <c r="BOY9312" s="10"/>
      <c r="BOZ9312" s="10"/>
      <c r="BPA9312" s="10"/>
      <c r="BPB9312" s="10"/>
      <c r="BPC9312" s="10"/>
      <c r="BPD9312" s="10"/>
      <c r="BPE9312" s="10"/>
      <c r="BPF9312" s="10"/>
      <c r="BPG9312" s="10"/>
      <c r="BPH9312" s="10"/>
      <c r="BPI9312" s="10"/>
      <c r="BPJ9312" s="10"/>
      <c r="BPK9312" s="10"/>
      <c r="BPL9312" s="10"/>
      <c r="BPM9312" s="10"/>
      <c r="BPN9312" s="10"/>
      <c r="BPO9312" s="10"/>
      <c r="BPP9312" s="10"/>
      <c r="BPQ9312" s="10"/>
      <c r="BPR9312" s="10"/>
      <c r="BPS9312" s="10"/>
      <c r="BPT9312" s="10"/>
      <c r="BPU9312" s="10"/>
      <c r="BPV9312" s="10"/>
      <c r="BPW9312" s="10"/>
      <c r="BPX9312" s="10"/>
      <c r="BPY9312" s="10"/>
      <c r="BPZ9312" s="10"/>
      <c r="BQA9312" s="10"/>
      <c r="BQB9312" s="10"/>
      <c r="BQC9312" s="10"/>
      <c r="BQD9312" s="10"/>
      <c r="BQE9312" s="10"/>
      <c r="BQF9312" s="10"/>
      <c r="BQG9312" s="10"/>
      <c r="BQH9312" s="10"/>
      <c r="BQI9312" s="10"/>
      <c r="BQJ9312" s="10"/>
      <c r="BQK9312" s="10"/>
      <c r="BQL9312" s="10"/>
      <c r="BQM9312" s="10"/>
      <c r="BQN9312" s="10"/>
      <c r="BQO9312" s="10"/>
      <c r="BQP9312" s="10"/>
      <c r="BQQ9312" s="10"/>
      <c r="BQR9312" s="10"/>
      <c r="BQS9312" s="10"/>
      <c r="BQT9312" s="10"/>
      <c r="BQU9312" s="10"/>
      <c r="BQV9312" s="10"/>
      <c r="BQW9312" s="10"/>
      <c r="BQX9312" s="10"/>
      <c r="BQY9312" s="10"/>
      <c r="BQZ9312" s="10"/>
      <c r="BRA9312" s="10"/>
      <c r="BRB9312" s="10"/>
      <c r="BRC9312" s="10"/>
      <c r="BRD9312" s="10"/>
      <c r="BRE9312" s="10"/>
      <c r="BRF9312" s="10"/>
      <c r="BRG9312" s="10"/>
      <c r="BRH9312" s="10"/>
      <c r="BRI9312" s="10"/>
      <c r="BRJ9312" s="10"/>
      <c r="BRK9312" s="10"/>
      <c r="BRL9312" s="10"/>
      <c r="BRM9312" s="10"/>
      <c r="BRN9312" s="10"/>
      <c r="BRO9312" s="10"/>
      <c r="BRP9312" s="10"/>
      <c r="BRQ9312" s="10"/>
      <c r="BRR9312" s="10"/>
      <c r="BRS9312" s="10"/>
      <c r="BRT9312" s="10"/>
      <c r="BRU9312" s="10"/>
      <c r="BRV9312" s="10"/>
      <c r="BRW9312" s="10"/>
      <c r="BRX9312" s="10"/>
      <c r="BRY9312" s="10"/>
      <c r="BRZ9312" s="10"/>
      <c r="BSA9312" s="10"/>
      <c r="BSB9312" s="10"/>
      <c r="BSC9312" s="10"/>
      <c r="BSD9312" s="10"/>
      <c r="BSE9312" s="10"/>
      <c r="BSF9312" s="10"/>
      <c r="BSG9312" s="10"/>
      <c r="BSH9312" s="10"/>
      <c r="BSI9312" s="10"/>
      <c r="BSJ9312" s="10"/>
      <c r="BSK9312" s="10"/>
      <c r="BSL9312" s="10"/>
      <c r="BSM9312" s="10"/>
      <c r="BSN9312" s="10"/>
      <c r="BSO9312" s="10"/>
      <c r="BSP9312" s="10"/>
      <c r="BSQ9312" s="10"/>
      <c r="BSR9312" s="10"/>
      <c r="BSS9312" s="10"/>
      <c r="BST9312" s="10"/>
      <c r="BSU9312" s="10"/>
      <c r="BSV9312" s="10"/>
      <c r="BSW9312" s="10"/>
      <c r="BSX9312" s="10"/>
      <c r="BSY9312" s="10"/>
      <c r="BSZ9312" s="10"/>
      <c r="BTA9312" s="10"/>
      <c r="BTB9312" s="10"/>
      <c r="BTC9312" s="10"/>
      <c r="BTD9312" s="10"/>
      <c r="BTE9312" s="10"/>
      <c r="BTF9312" s="10"/>
      <c r="BTG9312" s="10"/>
      <c r="BTH9312" s="10"/>
      <c r="BTI9312" s="10"/>
      <c r="BTJ9312" s="10"/>
      <c r="BTK9312" s="10"/>
      <c r="BTL9312" s="10"/>
      <c r="BTM9312" s="10"/>
      <c r="BTN9312" s="10"/>
      <c r="BTO9312" s="10"/>
      <c r="BTP9312" s="10"/>
      <c r="BTQ9312" s="10"/>
      <c r="BTR9312" s="10"/>
      <c r="BTS9312" s="10"/>
      <c r="BTT9312" s="10"/>
      <c r="BTU9312" s="10"/>
      <c r="BTV9312" s="10"/>
      <c r="BTW9312" s="10"/>
      <c r="BTX9312" s="10"/>
      <c r="BTY9312" s="10"/>
      <c r="BTZ9312" s="10"/>
      <c r="BUA9312" s="10"/>
      <c r="BUB9312" s="10"/>
      <c r="BUC9312" s="10"/>
      <c r="BUD9312" s="10"/>
      <c r="BUE9312" s="10"/>
      <c r="BUF9312" s="10"/>
      <c r="BUG9312" s="10"/>
      <c r="BUH9312" s="10"/>
      <c r="BUI9312" s="10"/>
      <c r="BUJ9312" s="10"/>
      <c r="BUK9312" s="10"/>
      <c r="BUL9312" s="10"/>
      <c r="BUM9312" s="10"/>
      <c r="BUN9312" s="10"/>
      <c r="BUO9312" s="10"/>
      <c r="BUP9312" s="10"/>
      <c r="BUQ9312" s="10"/>
      <c r="BUR9312" s="10"/>
      <c r="BUS9312" s="10"/>
      <c r="BUT9312" s="10"/>
      <c r="BUU9312" s="10"/>
      <c r="BUV9312" s="10"/>
      <c r="BUW9312" s="10"/>
      <c r="BUX9312" s="10"/>
      <c r="BUY9312" s="10"/>
      <c r="BUZ9312" s="10"/>
      <c r="BVA9312" s="10"/>
      <c r="BVB9312" s="10"/>
      <c r="BVC9312" s="10"/>
      <c r="BVD9312" s="10"/>
      <c r="BVE9312" s="10"/>
      <c r="BVF9312" s="10"/>
      <c r="BVG9312" s="10"/>
      <c r="BVH9312" s="10"/>
      <c r="BVI9312" s="10"/>
      <c r="BVJ9312" s="10"/>
      <c r="BVK9312" s="10"/>
      <c r="BVL9312" s="10"/>
      <c r="BVM9312" s="10"/>
      <c r="BVN9312" s="10"/>
      <c r="BVO9312" s="10"/>
      <c r="BVP9312" s="10"/>
      <c r="BVQ9312" s="10"/>
      <c r="BVR9312" s="10"/>
      <c r="BVS9312" s="10"/>
      <c r="BVT9312" s="10"/>
      <c r="BVU9312" s="10"/>
      <c r="BVV9312" s="10"/>
      <c r="BVW9312" s="10"/>
      <c r="BVX9312" s="10"/>
      <c r="BVY9312" s="10"/>
      <c r="BVZ9312" s="10"/>
      <c r="BWA9312" s="10"/>
      <c r="BWB9312" s="10"/>
      <c r="BWC9312" s="10"/>
      <c r="BWD9312" s="10"/>
      <c r="BWE9312" s="10"/>
      <c r="BWF9312" s="10"/>
      <c r="BWG9312" s="10"/>
      <c r="BWH9312" s="10"/>
      <c r="BWI9312" s="10"/>
      <c r="BWJ9312" s="10"/>
      <c r="BWK9312" s="10"/>
      <c r="BWL9312" s="10"/>
      <c r="BWM9312" s="10"/>
      <c r="BWN9312" s="10"/>
      <c r="BWO9312" s="10"/>
      <c r="BWP9312" s="10"/>
      <c r="BWQ9312" s="10"/>
      <c r="BWR9312" s="10"/>
      <c r="BWS9312" s="10"/>
      <c r="BWT9312" s="10"/>
      <c r="BWU9312" s="10"/>
      <c r="BWV9312" s="10"/>
      <c r="BWW9312" s="10"/>
      <c r="BWX9312" s="10"/>
      <c r="BWY9312" s="10"/>
      <c r="BWZ9312" s="10"/>
      <c r="BXA9312" s="10"/>
      <c r="BXB9312" s="10"/>
      <c r="BXC9312" s="10"/>
      <c r="BXD9312" s="10"/>
      <c r="BXE9312" s="10"/>
      <c r="BXF9312" s="10"/>
      <c r="BXG9312" s="10"/>
      <c r="BXH9312" s="10"/>
      <c r="BXI9312" s="10"/>
      <c r="BXJ9312" s="10"/>
      <c r="BXK9312" s="10"/>
      <c r="BXL9312" s="10"/>
      <c r="BXM9312" s="10"/>
      <c r="BXN9312" s="10"/>
      <c r="BXO9312" s="10"/>
      <c r="BXP9312" s="10"/>
      <c r="BXQ9312" s="10"/>
      <c r="BXR9312" s="10"/>
      <c r="BXS9312" s="10"/>
      <c r="BXT9312" s="10"/>
      <c r="BXU9312" s="10"/>
      <c r="BXV9312" s="10"/>
      <c r="BXW9312" s="10"/>
      <c r="BXX9312" s="10"/>
      <c r="BXY9312" s="10"/>
      <c r="BXZ9312" s="10"/>
      <c r="BYA9312" s="10"/>
      <c r="BYB9312" s="10"/>
      <c r="BYC9312" s="10"/>
      <c r="BYD9312" s="10"/>
      <c r="BYE9312" s="10"/>
      <c r="BYF9312" s="10"/>
      <c r="BYG9312" s="10"/>
      <c r="BYH9312" s="10"/>
      <c r="BYI9312" s="10"/>
      <c r="BYJ9312" s="10"/>
      <c r="BYK9312" s="10"/>
      <c r="BYL9312" s="10"/>
      <c r="BYM9312" s="10"/>
      <c r="BYN9312" s="10"/>
      <c r="BYO9312" s="10"/>
      <c r="BYP9312" s="10"/>
      <c r="BYQ9312" s="10"/>
      <c r="BYR9312" s="10"/>
      <c r="BYS9312" s="10"/>
      <c r="BYT9312" s="10"/>
      <c r="BYU9312" s="10"/>
      <c r="BYV9312" s="10"/>
      <c r="BYW9312" s="10"/>
      <c r="BYX9312" s="10"/>
      <c r="BYY9312" s="10"/>
      <c r="BYZ9312" s="10"/>
      <c r="BZA9312" s="10"/>
      <c r="BZB9312" s="10"/>
      <c r="BZC9312" s="10"/>
      <c r="BZD9312" s="10"/>
      <c r="BZE9312" s="10"/>
      <c r="BZF9312" s="10"/>
      <c r="BZG9312" s="10"/>
      <c r="BZH9312" s="10"/>
      <c r="BZI9312" s="10"/>
      <c r="BZJ9312" s="10"/>
      <c r="BZK9312" s="10"/>
      <c r="BZL9312" s="10"/>
      <c r="BZM9312" s="10"/>
      <c r="BZN9312" s="10"/>
      <c r="BZO9312" s="10"/>
      <c r="BZP9312" s="10"/>
      <c r="BZQ9312" s="10"/>
      <c r="BZR9312" s="10"/>
      <c r="BZS9312" s="10"/>
      <c r="BZT9312" s="10"/>
      <c r="BZU9312" s="10"/>
      <c r="BZV9312" s="10"/>
      <c r="BZW9312" s="10"/>
      <c r="BZX9312" s="10"/>
      <c r="BZY9312" s="10"/>
      <c r="BZZ9312" s="10"/>
      <c r="CAA9312" s="10"/>
      <c r="CAB9312" s="10"/>
      <c r="CAC9312" s="10"/>
      <c r="CAD9312" s="10"/>
      <c r="CAE9312" s="10"/>
      <c r="CAF9312" s="10"/>
      <c r="CAG9312" s="10"/>
      <c r="CAH9312" s="10"/>
      <c r="CAI9312" s="10"/>
      <c r="CAJ9312" s="10"/>
      <c r="CAK9312" s="10"/>
      <c r="CAL9312" s="10"/>
      <c r="CAM9312" s="10"/>
      <c r="CAN9312" s="10"/>
      <c r="CAO9312" s="10"/>
      <c r="CAP9312" s="10"/>
      <c r="CAQ9312" s="10"/>
      <c r="CAR9312" s="10"/>
      <c r="CAS9312" s="10"/>
      <c r="CAT9312" s="10"/>
      <c r="CAU9312" s="10"/>
      <c r="CAV9312" s="10"/>
      <c r="CAW9312" s="10"/>
      <c r="CAX9312" s="10"/>
      <c r="CAY9312" s="10"/>
      <c r="CAZ9312" s="10"/>
      <c r="CBA9312" s="10"/>
      <c r="CBB9312" s="10"/>
      <c r="CBC9312" s="10"/>
      <c r="CBD9312" s="10"/>
      <c r="CBE9312" s="10"/>
      <c r="CBF9312" s="10"/>
      <c r="CBG9312" s="10"/>
      <c r="CBH9312" s="10"/>
      <c r="CBI9312" s="10"/>
      <c r="CBJ9312" s="10"/>
      <c r="CBK9312" s="10"/>
      <c r="CBL9312" s="10"/>
      <c r="CBM9312" s="10"/>
      <c r="CBN9312" s="10"/>
      <c r="CBO9312" s="10"/>
      <c r="CBP9312" s="10"/>
      <c r="CBQ9312" s="10"/>
      <c r="CBR9312" s="10"/>
      <c r="CBS9312" s="10"/>
      <c r="CBT9312" s="10"/>
      <c r="CBU9312" s="10"/>
      <c r="CBV9312" s="10"/>
      <c r="CBW9312" s="10"/>
      <c r="CBX9312" s="10"/>
      <c r="CBY9312" s="10"/>
      <c r="CBZ9312" s="10"/>
      <c r="CCA9312" s="10"/>
      <c r="CCB9312" s="10"/>
      <c r="CCC9312" s="10"/>
      <c r="CCD9312" s="10"/>
      <c r="CCE9312" s="10"/>
      <c r="CCF9312" s="10"/>
      <c r="CCG9312" s="10"/>
      <c r="CCH9312" s="10"/>
      <c r="CCI9312" s="10"/>
      <c r="CCJ9312" s="10"/>
      <c r="CCK9312" s="10"/>
      <c r="CCL9312" s="10"/>
      <c r="CCM9312" s="10"/>
      <c r="CCN9312" s="10"/>
      <c r="CCO9312" s="10"/>
      <c r="CCP9312" s="10"/>
      <c r="CCQ9312" s="10"/>
      <c r="CCR9312" s="10"/>
      <c r="CCS9312" s="10"/>
      <c r="CCT9312" s="10"/>
      <c r="CCU9312" s="10"/>
      <c r="CCV9312" s="10"/>
      <c r="CCW9312" s="10"/>
      <c r="CCX9312" s="10"/>
      <c r="CCY9312" s="10"/>
      <c r="CCZ9312" s="10"/>
      <c r="CDA9312" s="10"/>
      <c r="CDB9312" s="10"/>
      <c r="CDC9312" s="10"/>
      <c r="CDD9312" s="10"/>
      <c r="CDE9312" s="10"/>
      <c r="CDF9312" s="10"/>
      <c r="CDG9312" s="10"/>
      <c r="CDH9312" s="10"/>
      <c r="CDI9312" s="10"/>
      <c r="CDJ9312" s="10"/>
      <c r="CDK9312" s="10"/>
      <c r="CDL9312" s="10"/>
      <c r="CDM9312" s="10"/>
      <c r="CDN9312" s="10"/>
      <c r="CDO9312" s="10"/>
      <c r="CDP9312" s="10"/>
      <c r="CDQ9312" s="10"/>
      <c r="CDR9312" s="10"/>
      <c r="CDS9312" s="10"/>
      <c r="CDT9312" s="10"/>
      <c r="CDU9312" s="10"/>
      <c r="CDV9312" s="10"/>
      <c r="CDW9312" s="10"/>
      <c r="CDX9312" s="10"/>
      <c r="CDY9312" s="10"/>
      <c r="CDZ9312" s="10"/>
      <c r="CEA9312" s="10"/>
      <c r="CEB9312" s="10"/>
      <c r="CEC9312" s="10"/>
      <c r="CED9312" s="10"/>
      <c r="CEE9312" s="10"/>
      <c r="CEF9312" s="10"/>
      <c r="CEG9312" s="10"/>
      <c r="CEH9312" s="10"/>
      <c r="CEI9312" s="10"/>
      <c r="CEJ9312" s="10"/>
      <c r="CEK9312" s="10"/>
      <c r="CEL9312" s="10"/>
      <c r="CEM9312" s="10"/>
      <c r="CEN9312" s="10"/>
      <c r="CEO9312" s="10"/>
      <c r="CEP9312" s="10"/>
      <c r="CEQ9312" s="10"/>
      <c r="CER9312" s="10"/>
      <c r="CES9312" s="10"/>
      <c r="CET9312" s="10"/>
      <c r="CEU9312" s="10"/>
      <c r="CEV9312" s="10"/>
      <c r="CEW9312" s="10"/>
      <c r="CEX9312" s="10"/>
      <c r="CEY9312" s="10"/>
      <c r="CEZ9312" s="10"/>
      <c r="CFA9312" s="10"/>
      <c r="CFB9312" s="10"/>
      <c r="CFC9312" s="10"/>
      <c r="CFD9312" s="10"/>
      <c r="CFE9312" s="10"/>
      <c r="CFF9312" s="10"/>
      <c r="CFG9312" s="10"/>
      <c r="CFH9312" s="10"/>
      <c r="CFI9312" s="10"/>
      <c r="CFJ9312" s="10"/>
      <c r="CFK9312" s="10"/>
      <c r="CFL9312" s="10"/>
      <c r="CFM9312" s="10"/>
      <c r="CFN9312" s="10"/>
      <c r="CFO9312" s="10"/>
      <c r="CFP9312" s="10"/>
      <c r="CFQ9312" s="10"/>
      <c r="CFR9312" s="10"/>
      <c r="CFS9312" s="10"/>
      <c r="CFT9312" s="10"/>
      <c r="CFU9312" s="10"/>
      <c r="CFV9312" s="10"/>
      <c r="CFW9312" s="10"/>
      <c r="CFX9312" s="10"/>
      <c r="CFY9312" s="10"/>
      <c r="CFZ9312" s="10"/>
      <c r="CGA9312" s="10"/>
      <c r="CGB9312" s="10"/>
      <c r="CGC9312" s="10"/>
      <c r="CGD9312" s="10"/>
      <c r="CGE9312" s="10"/>
      <c r="CGF9312" s="10"/>
      <c r="CGG9312" s="10"/>
      <c r="CGH9312" s="10"/>
      <c r="CGI9312" s="10"/>
      <c r="CGJ9312" s="10"/>
      <c r="CGK9312" s="10"/>
      <c r="CGL9312" s="10"/>
      <c r="CGM9312" s="10"/>
      <c r="CGN9312" s="10"/>
      <c r="CGO9312" s="10"/>
      <c r="CGP9312" s="10"/>
      <c r="CGQ9312" s="10"/>
      <c r="CGR9312" s="10"/>
      <c r="CGS9312" s="10"/>
      <c r="CGT9312" s="10"/>
      <c r="CGU9312" s="10"/>
      <c r="CGV9312" s="10"/>
      <c r="CGW9312" s="10"/>
      <c r="CGX9312" s="10"/>
      <c r="CGY9312" s="10"/>
      <c r="CGZ9312" s="10"/>
      <c r="CHA9312" s="10"/>
      <c r="CHB9312" s="10"/>
      <c r="CHC9312" s="10"/>
      <c r="CHD9312" s="10"/>
      <c r="CHE9312" s="10"/>
      <c r="CHF9312" s="10"/>
      <c r="CHG9312" s="10"/>
      <c r="CHH9312" s="10"/>
      <c r="CHI9312" s="10"/>
      <c r="CHJ9312" s="10"/>
      <c r="CHK9312" s="10"/>
      <c r="CHL9312" s="10"/>
      <c r="CHM9312" s="10"/>
      <c r="CHN9312" s="10"/>
      <c r="CHO9312" s="10"/>
      <c r="CHP9312" s="10"/>
      <c r="CHQ9312" s="10"/>
      <c r="CHR9312" s="10"/>
      <c r="CHS9312" s="10"/>
      <c r="CHT9312" s="10"/>
      <c r="CHU9312" s="10"/>
      <c r="CHV9312" s="10"/>
      <c r="CHW9312" s="10"/>
      <c r="CHX9312" s="10"/>
      <c r="CHY9312" s="10"/>
      <c r="CHZ9312" s="10"/>
      <c r="CIA9312" s="10"/>
      <c r="CIB9312" s="10"/>
      <c r="CIC9312" s="10"/>
      <c r="CID9312" s="10"/>
      <c r="CIE9312" s="10"/>
      <c r="CIF9312" s="10"/>
      <c r="CIG9312" s="10"/>
      <c r="CIH9312" s="10"/>
      <c r="CII9312" s="10"/>
      <c r="CIJ9312" s="10"/>
      <c r="CIK9312" s="10"/>
      <c r="CIL9312" s="10"/>
      <c r="CIM9312" s="10"/>
      <c r="CIN9312" s="10"/>
      <c r="CIO9312" s="10"/>
      <c r="CIP9312" s="10"/>
      <c r="CIQ9312" s="10"/>
      <c r="CIR9312" s="10"/>
      <c r="CIS9312" s="10"/>
      <c r="CIT9312" s="10"/>
      <c r="CIU9312" s="10"/>
      <c r="CIV9312" s="10"/>
      <c r="CIW9312" s="10"/>
      <c r="CIX9312" s="10"/>
      <c r="CIY9312" s="10"/>
      <c r="CIZ9312" s="10"/>
      <c r="CJA9312" s="10"/>
      <c r="CJB9312" s="10"/>
      <c r="CJC9312" s="10"/>
      <c r="CJD9312" s="10"/>
      <c r="CJE9312" s="10"/>
      <c r="CJF9312" s="10"/>
      <c r="CJG9312" s="10"/>
      <c r="CJH9312" s="10"/>
      <c r="CJI9312" s="10"/>
      <c r="CJJ9312" s="10"/>
      <c r="CJK9312" s="10"/>
      <c r="CJL9312" s="10"/>
      <c r="CJM9312" s="10"/>
      <c r="CJN9312" s="10"/>
      <c r="CJO9312" s="10"/>
      <c r="CJP9312" s="10"/>
      <c r="CJQ9312" s="10"/>
      <c r="CJR9312" s="10"/>
      <c r="CJS9312" s="10"/>
      <c r="CJT9312" s="10"/>
      <c r="CJU9312" s="10"/>
      <c r="CJV9312" s="10"/>
      <c r="CJW9312" s="10"/>
      <c r="CJX9312" s="10"/>
      <c r="CJY9312" s="10"/>
      <c r="CJZ9312" s="10"/>
      <c r="CKA9312" s="10"/>
      <c r="CKB9312" s="10"/>
      <c r="CKC9312" s="10"/>
      <c r="CKD9312" s="10"/>
      <c r="CKE9312" s="10"/>
      <c r="CKF9312" s="10"/>
      <c r="CKG9312" s="10"/>
      <c r="CKH9312" s="10"/>
      <c r="CKI9312" s="10"/>
      <c r="CKJ9312" s="10"/>
      <c r="CKK9312" s="10"/>
      <c r="CKL9312" s="10"/>
      <c r="CKM9312" s="10"/>
      <c r="CKN9312" s="10"/>
      <c r="CKO9312" s="10"/>
      <c r="CKP9312" s="10"/>
      <c r="CKQ9312" s="10"/>
      <c r="CKR9312" s="10"/>
      <c r="CKS9312" s="10"/>
      <c r="CKT9312" s="10"/>
      <c r="CKU9312" s="10"/>
      <c r="CKV9312" s="10"/>
      <c r="CKW9312" s="10"/>
      <c r="CKX9312" s="10"/>
      <c r="CKY9312" s="10"/>
      <c r="CKZ9312" s="10"/>
      <c r="CLA9312" s="10"/>
      <c r="CLB9312" s="10"/>
      <c r="CLC9312" s="10"/>
      <c r="CLD9312" s="10"/>
      <c r="CLE9312" s="10"/>
      <c r="CLF9312" s="10"/>
      <c r="CLG9312" s="10"/>
      <c r="CLH9312" s="10"/>
      <c r="CLI9312" s="10"/>
      <c r="CLJ9312" s="10"/>
      <c r="CLK9312" s="10"/>
      <c r="CLL9312" s="10"/>
      <c r="CLM9312" s="10"/>
      <c r="CLN9312" s="10"/>
      <c r="CLO9312" s="10"/>
      <c r="CLP9312" s="10"/>
      <c r="CLQ9312" s="10"/>
      <c r="CLR9312" s="10"/>
      <c r="CLS9312" s="10"/>
      <c r="CLT9312" s="10"/>
      <c r="CLU9312" s="10"/>
      <c r="CLV9312" s="10"/>
      <c r="CLW9312" s="10"/>
      <c r="CLX9312" s="10"/>
      <c r="CLY9312" s="10"/>
      <c r="CLZ9312" s="10"/>
      <c r="CMA9312" s="10"/>
      <c r="CMB9312" s="10"/>
      <c r="CMC9312" s="10"/>
      <c r="CMD9312" s="10"/>
      <c r="CME9312" s="10"/>
      <c r="CMF9312" s="10"/>
      <c r="CMG9312" s="10"/>
      <c r="CMH9312" s="10"/>
      <c r="CMI9312" s="10"/>
      <c r="CMJ9312" s="10"/>
      <c r="CMK9312" s="10"/>
      <c r="CML9312" s="10"/>
      <c r="CMM9312" s="10"/>
      <c r="CMN9312" s="10"/>
      <c r="CMO9312" s="10"/>
      <c r="CMP9312" s="10"/>
      <c r="CMQ9312" s="10"/>
      <c r="CMR9312" s="10"/>
      <c r="CMS9312" s="10"/>
      <c r="CMT9312" s="10"/>
      <c r="CMU9312" s="10"/>
      <c r="CMV9312" s="10"/>
      <c r="CMW9312" s="10"/>
      <c r="CMX9312" s="10"/>
      <c r="CMY9312" s="10"/>
      <c r="CMZ9312" s="10"/>
      <c r="CNA9312" s="10"/>
      <c r="CNB9312" s="10"/>
      <c r="CNC9312" s="10"/>
      <c r="CND9312" s="10"/>
      <c r="CNE9312" s="10"/>
      <c r="CNF9312" s="10"/>
      <c r="CNG9312" s="10"/>
      <c r="CNH9312" s="10"/>
      <c r="CNI9312" s="10"/>
      <c r="CNJ9312" s="10"/>
      <c r="CNK9312" s="10"/>
      <c r="CNL9312" s="10"/>
      <c r="CNM9312" s="10"/>
      <c r="CNN9312" s="10"/>
      <c r="CNO9312" s="10"/>
      <c r="CNP9312" s="10"/>
      <c r="CNQ9312" s="10"/>
      <c r="CNR9312" s="10"/>
      <c r="CNS9312" s="10"/>
      <c r="CNT9312" s="10"/>
      <c r="CNU9312" s="10"/>
      <c r="CNV9312" s="10"/>
      <c r="CNW9312" s="10"/>
      <c r="CNX9312" s="10"/>
      <c r="CNY9312" s="10"/>
      <c r="CNZ9312" s="10"/>
      <c r="COA9312" s="10"/>
      <c r="COB9312" s="10"/>
      <c r="COC9312" s="10"/>
      <c r="COD9312" s="10"/>
      <c r="COE9312" s="10"/>
      <c r="COF9312" s="10"/>
      <c r="COG9312" s="10"/>
      <c r="COH9312" s="10"/>
      <c r="COI9312" s="10"/>
      <c r="COJ9312" s="10"/>
      <c r="COK9312" s="10"/>
      <c r="COL9312" s="10"/>
      <c r="COM9312" s="10"/>
      <c r="CON9312" s="10"/>
      <c r="COO9312" s="10"/>
      <c r="COP9312" s="10"/>
      <c r="COQ9312" s="10"/>
      <c r="COR9312" s="10"/>
      <c r="COS9312" s="10"/>
      <c r="COT9312" s="10"/>
      <c r="COU9312" s="10"/>
      <c r="COV9312" s="10"/>
      <c r="COW9312" s="10"/>
      <c r="COX9312" s="10"/>
      <c r="COY9312" s="10"/>
      <c r="COZ9312" s="10"/>
      <c r="CPA9312" s="10"/>
      <c r="CPB9312" s="10"/>
      <c r="CPC9312" s="10"/>
      <c r="CPD9312" s="10"/>
      <c r="CPE9312" s="10"/>
      <c r="CPF9312" s="10"/>
      <c r="CPG9312" s="10"/>
      <c r="CPH9312" s="10"/>
      <c r="CPI9312" s="10"/>
      <c r="CPJ9312" s="10"/>
      <c r="CPK9312" s="10"/>
      <c r="CPL9312" s="10"/>
      <c r="CPM9312" s="10"/>
      <c r="CPN9312" s="10"/>
      <c r="CPO9312" s="10"/>
      <c r="CPP9312" s="10"/>
      <c r="CPQ9312" s="10"/>
      <c r="CPR9312" s="10"/>
      <c r="CPS9312" s="10"/>
      <c r="CPT9312" s="10"/>
      <c r="CPU9312" s="10"/>
      <c r="CPV9312" s="10"/>
      <c r="CPW9312" s="10"/>
      <c r="CPX9312" s="10"/>
      <c r="CPY9312" s="10"/>
      <c r="CPZ9312" s="10"/>
      <c r="CQA9312" s="10"/>
      <c r="CQB9312" s="10"/>
      <c r="CQC9312" s="10"/>
      <c r="CQD9312" s="10"/>
      <c r="CQE9312" s="10"/>
      <c r="CQF9312" s="10"/>
      <c r="CQG9312" s="10"/>
      <c r="CQH9312" s="10"/>
      <c r="CQI9312" s="10"/>
      <c r="CQJ9312" s="10"/>
      <c r="CQK9312" s="10"/>
      <c r="CQL9312" s="10"/>
      <c r="CQM9312" s="10"/>
      <c r="CQN9312" s="10"/>
      <c r="CQO9312" s="10"/>
      <c r="CQP9312" s="10"/>
      <c r="CQQ9312" s="10"/>
      <c r="CQR9312" s="10"/>
      <c r="CQS9312" s="10"/>
      <c r="CQT9312" s="10"/>
      <c r="CQU9312" s="10"/>
      <c r="CQV9312" s="10"/>
      <c r="CQW9312" s="10"/>
      <c r="CQX9312" s="10"/>
      <c r="CQY9312" s="10"/>
      <c r="CQZ9312" s="10"/>
      <c r="CRA9312" s="10"/>
      <c r="CRB9312" s="10"/>
      <c r="CRC9312" s="10"/>
      <c r="CRD9312" s="10"/>
      <c r="CRE9312" s="10"/>
      <c r="CRF9312" s="10"/>
      <c r="CRG9312" s="10"/>
      <c r="CRH9312" s="10"/>
      <c r="CRI9312" s="10"/>
      <c r="CRJ9312" s="10"/>
      <c r="CRK9312" s="10"/>
      <c r="CRL9312" s="10"/>
      <c r="CRM9312" s="10"/>
      <c r="CRN9312" s="10"/>
      <c r="CRO9312" s="10"/>
      <c r="CRP9312" s="10"/>
      <c r="CRQ9312" s="10"/>
      <c r="CRR9312" s="10"/>
      <c r="CRS9312" s="10"/>
      <c r="CRT9312" s="10"/>
      <c r="CRU9312" s="10"/>
      <c r="CRV9312" s="10"/>
      <c r="CRW9312" s="10"/>
      <c r="CRX9312" s="10"/>
      <c r="CRY9312" s="10"/>
      <c r="CRZ9312" s="10"/>
      <c r="CSA9312" s="10"/>
      <c r="CSB9312" s="10"/>
      <c r="CSC9312" s="10"/>
      <c r="CSD9312" s="10"/>
      <c r="CSE9312" s="10"/>
      <c r="CSF9312" s="10"/>
      <c r="CSG9312" s="10"/>
      <c r="CSH9312" s="10"/>
      <c r="CSI9312" s="10"/>
      <c r="CSJ9312" s="10"/>
      <c r="CSK9312" s="10"/>
      <c r="CSL9312" s="10"/>
      <c r="CSM9312" s="10"/>
      <c r="CSN9312" s="10"/>
      <c r="CSO9312" s="10"/>
      <c r="CSP9312" s="10"/>
      <c r="CSQ9312" s="10"/>
      <c r="CSR9312" s="10"/>
      <c r="CSS9312" s="10"/>
      <c r="CST9312" s="10"/>
      <c r="CSU9312" s="10"/>
      <c r="CSV9312" s="10"/>
      <c r="CSW9312" s="10"/>
      <c r="CSX9312" s="10"/>
      <c r="CSY9312" s="10"/>
      <c r="CSZ9312" s="10"/>
      <c r="CTA9312" s="10"/>
      <c r="CTB9312" s="10"/>
      <c r="CTC9312" s="10"/>
      <c r="CTD9312" s="10"/>
      <c r="CTE9312" s="10"/>
      <c r="CTF9312" s="10"/>
      <c r="CTG9312" s="10"/>
      <c r="CTH9312" s="10"/>
      <c r="CTI9312" s="10"/>
      <c r="CTJ9312" s="10"/>
      <c r="CTK9312" s="10"/>
      <c r="CTL9312" s="10"/>
      <c r="CTM9312" s="10"/>
      <c r="CTN9312" s="10"/>
      <c r="CTO9312" s="10"/>
      <c r="CTP9312" s="10"/>
      <c r="CTQ9312" s="10"/>
      <c r="CTR9312" s="10"/>
      <c r="CTS9312" s="10"/>
      <c r="CTT9312" s="10"/>
      <c r="CTU9312" s="10"/>
      <c r="CTV9312" s="10"/>
      <c r="CTW9312" s="10"/>
      <c r="CTX9312" s="10"/>
      <c r="CTY9312" s="10"/>
      <c r="CTZ9312" s="10"/>
      <c r="CUA9312" s="10"/>
      <c r="CUB9312" s="10"/>
      <c r="CUC9312" s="10"/>
      <c r="CUD9312" s="10"/>
      <c r="CUE9312" s="10"/>
      <c r="CUF9312" s="10"/>
      <c r="CUG9312" s="10"/>
      <c r="CUH9312" s="10"/>
      <c r="CUI9312" s="10"/>
      <c r="CUJ9312" s="10"/>
      <c r="CUK9312" s="10"/>
      <c r="CUL9312" s="10"/>
      <c r="CUM9312" s="10"/>
      <c r="CUN9312" s="10"/>
      <c r="CUO9312" s="10"/>
      <c r="CUP9312" s="10"/>
      <c r="CUQ9312" s="10"/>
      <c r="CUR9312" s="10"/>
      <c r="CUS9312" s="10"/>
      <c r="CUT9312" s="10"/>
      <c r="CUU9312" s="10"/>
      <c r="CUV9312" s="10"/>
      <c r="CUW9312" s="10"/>
      <c r="CUX9312" s="10"/>
      <c r="CUY9312" s="10"/>
      <c r="CUZ9312" s="10"/>
      <c r="CVA9312" s="10"/>
      <c r="CVB9312" s="10"/>
      <c r="CVC9312" s="10"/>
      <c r="CVD9312" s="10"/>
      <c r="CVE9312" s="10"/>
      <c r="CVF9312" s="10"/>
      <c r="CVG9312" s="10"/>
      <c r="CVH9312" s="10"/>
      <c r="CVI9312" s="10"/>
      <c r="CVJ9312" s="10"/>
      <c r="CVK9312" s="10"/>
      <c r="CVL9312" s="10"/>
      <c r="CVM9312" s="10"/>
      <c r="CVN9312" s="10"/>
      <c r="CVO9312" s="10"/>
      <c r="CVP9312" s="10"/>
      <c r="CVQ9312" s="10"/>
      <c r="CVR9312" s="10"/>
      <c r="CVS9312" s="10"/>
      <c r="CVT9312" s="10"/>
      <c r="CVU9312" s="10"/>
      <c r="CVV9312" s="10"/>
      <c r="CVW9312" s="10"/>
      <c r="CVX9312" s="10"/>
      <c r="CVY9312" s="10"/>
      <c r="CVZ9312" s="10"/>
      <c r="CWA9312" s="10"/>
      <c r="CWB9312" s="10"/>
      <c r="CWC9312" s="10"/>
      <c r="CWD9312" s="10"/>
      <c r="CWE9312" s="10"/>
      <c r="CWF9312" s="10"/>
      <c r="CWG9312" s="10"/>
      <c r="CWH9312" s="10"/>
      <c r="CWI9312" s="10"/>
      <c r="CWJ9312" s="10"/>
      <c r="CWK9312" s="10"/>
      <c r="CWL9312" s="10"/>
      <c r="CWM9312" s="10"/>
      <c r="CWN9312" s="10"/>
      <c r="CWO9312" s="10"/>
      <c r="CWP9312" s="10"/>
      <c r="CWQ9312" s="10"/>
      <c r="CWR9312" s="10"/>
      <c r="CWS9312" s="10"/>
      <c r="CWT9312" s="10"/>
      <c r="CWU9312" s="10"/>
      <c r="CWV9312" s="10"/>
      <c r="CWW9312" s="10"/>
      <c r="CWX9312" s="10"/>
      <c r="CWY9312" s="10"/>
      <c r="CWZ9312" s="10"/>
      <c r="CXA9312" s="10"/>
      <c r="CXB9312" s="10"/>
      <c r="CXC9312" s="10"/>
      <c r="CXD9312" s="10"/>
      <c r="CXE9312" s="10"/>
      <c r="CXF9312" s="10"/>
      <c r="CXG9312" s="10"/>
      <c r="CXH9312" s="10"/>
      <c r="CXI9312" s="10"/>
      <c r="CXJ9312" s="10"/>
      <c r="CXK9312" s="10"/>
      <c r="CXL9312" s="10"/>
      <c r="CXM9312" s="10"/>
      <c r="CXN9312" s="10"/>
      <c r="CXO9312" s="10"/>
      <c r="CXP9312" s="10"/>
      <c r="CXQ9312" s="10"/>
      <c r="CXR9312" s="10"/>
      <c r="CXS9312" s="10"/>
      <c r="CXT9312" s="10"/>
      <c r="CXU9312" s="10"/>
      <c r="CXV9312" s="10"/>
      <c r="CXW9312" s="10"/>
      <c r="CXX9312" s="10"/>
      <c r="CXY9312" s="10"/>
      <c r="CXZ9312" s="10"/>
      <c r="CYA9312" s="10"/>
      <c r="CYB9312" s="10"/>
      <c r="CYC9312" s="10"/>
      <c r="CYD9312" s="10"/>
      <c r="CYE9312" s="10"/>
      <c r="CYF9312" s="10"/>
      <c r="CYG9312" s="10"/>
      <c r="CYH9312" s="10"/>
      <c r="CYI9312" s="10"/>
      <c r="CYJ9312" s="10"/>
      <c r="CYK9312" s="10"/>
      <c r="CYL9312" s="10"/>
      <c r="CYM9312" s="10"/>
      <c r="CYN9312" s="10"/>
      <c r="CYO9312" s="10"/>
      <c r="CYP9312" s="10"/>
      <c r="CYQ9312" s="10"/>
      <c r="CYR9312" s="10"/>
      <c r="CYS9312" s="10"/>
      <c r="CYT9312" s="10"/>
      <c r="CYU9312" s="10"/>
      <c r="CYV9312" s="10"/>
      <c r="CYW9312" s="10"/>
      <c r="CYX9312" s="10"/>
      <c r="CYY9312" s="10"/>
      <c r="CYZ9312" s="10"/>
      <c r="CZA9312" s="10"/>
      <c r="CZB9312" s="10"/>
      <c r="CZC9312" s="10"/>
      <c r="CZD9312" s="10"/>
      <c r="CZE9312" s="10"/>
      <c r="CZF9312" s="10"/>
      <c r="CZG9312" s="10"/>
      <c r="CZH9312" s="10"/>
      <c r="CZI9312" s="10"/>
      <c r="CZJ9312" s="10"/>
      <c r="CZK9312" s="10"/>
      <c r="CZL9312" s="10"/>
      <c r="CZM9312" s="10"/>
      <c r="CZN9312" s="10"/>
      <c r="CZO9312" s="10"/>
      <c r="CZP9312" s="10"/>
      <c r="CZQ9312" s="10"/>
      <c r="CZR9312" s="10"/>
      <c r="CZS9312" s="10"/>
      <c r="CZT9312" s="10"/>
      <c r="CZU9312" s="10"/>
      <c r="CZV9312" s="10"/>
      <c r="CZW9312" s="10"/>
      <c r="CZX9312" s="10"/>
      <c r="CZY9312" s="10"/>
      <c r="CZZ9312" s="10"/>
      <c r="DAA9312" s="10"/>
      <c r="DAB9312" s="10"/>
      <c r="DAC9312" s="10"/>
      <c r="DAD9312" s="10"/>
      <c r="DAE9312" s="10"/>
      <c r="DAF9312" s="10"/>
      <c r="DAG9312" s="10"/>
      <c r="DAH9312" s="10"/>
      <c r="DAI9312" s="10"/>
      <c r="DAJ9312" s="10"/>
      <c r="DAK9312" s="10"/>
      <c r="DAL9312" s="10"/>
      <c r="DAM9312" s="10"/>
      <c r="DAN9312" s="10"/>
      <c r="DAO9312" s="10"/>
      <c r="DAP9312" s="10"/>
      <c r="DAQ9312" s="10"/>
      <c r="DAR9312" s="10"/>
      <c r="DAS9312" s="10"/>
      <c r="DAT9312" s="10"/>
      <c r="DAU9312" s="10"/>
      <c r="DAV9312" s="10"/>
      <c r="DAW9312" s="10"/>
      <c r="DAX9312" s="10"/>
      <c r="DAY9312" s="10"/>
      <c r="DAZ9312" s="10"/>
      <c r="DBA9312" s="10"/>
      <c r="DBB9312" s="10"/>
      <c r="DBC9312" s="10"/>
      <c r="DBD9312" s="10"/>
      <c r="DBE9312" s="10"/>
      <c r="DBF9312" s="10"/>
      <c r="DBG9312" s="10"/>
      <c r="DBH9312" s="10"/>
      <c r="DBI9312" s="10"/>
      <c r="DBJ9312" s="10"/>
      <c r="DBK9312" s="10"/>
      <c r="DBL9312" s="10"/>
      <c r="DBM9312" s="10"/>
      <c r="DBN9312" s="10"/>
      <c r="DBO9312" s="10"/>
      <c r="DBP9312" s="10"/>
      <c r="DBQ9312" s="10"/>
      <c r="DBR9312" s="10"/>
      <c r="DBS9312" s="10"/>
      <c r="DBT9312" s="10"/>
      <c r="DBU9312" s="10"/>
      <c r="DBV9312" s="10"/>
      <c r="DBW9312" s="10"/>
      <c r="DBX9312" s="10"/>
      <c r="DBY9312" s="10"/>
      <c r="DBZ9312" s="10"/>
      <c r="DCA9312" s="10"/>
      <c r="DCB9312" s="10"/>
      <c r="DCC9312" s="10"/>
      <c r="DCD9312" s="10"/>
      <c r="DCE9312" s="10"/>
      <c r="DCF9312" s="10"/>
      <c r="DCG9312" s="10"/>
      <c r="DCH9312" s="10"/>
      <c r="DCI9312" s="10"/>
      <c r="DCJ9312" s="10"/>
      <c r="DCK9312" s="10"/>
      <c r="DCL9312" s="10"/>
      <c r="DCM9312" s="10"/>
      <c r="DCN9312" s="10"/>
      <c r="DCO9312" s="10"/>
      <c r="DCP9312" s="10"/>
      <c r="DCQ9312" s="10"/>
      <c r="DCR9312" s="10"/>
      <c r="DCS9312" s="10"/>
      <c r="DCT9312" s="10"/>
      <c r="DCU9312" s="10"/>
      <c r="DCV9312" s="10"/>
      <c r="DCW9312" s="10"/>
      <c r="DCX9312" s="10"/>
      <c r="DCY9312" s="10"/>
      <c r="DCZ9312" s="10"/>
      <c r="DDA9312" s="10"/>
      <c r="DDB9312" s="10"/>
      <c r="DDC9312" s="10"/>
      <c r="DDD9312" s="10"/>
      <c r="DDE9312" s="10"/>
      <c r="DDF9312" s="10"/>
      <c r="DDG9312" s="10"/>
      <c r="DDH9312" s="10"/>
      <c r="DDI9312" s="10"/>
      <c r="DDJ9312" s="10"/>
      <c r="DDK9312" s="10"/>
      <c r="DDL9312" s="10"/>
      <c r="DDM9312" s="10"/>
      <c r="DDN9312" s="10"/>
      <c r="DDO9312" s="10"/>
      <c r="DDP9312" s="10"/>
      <c r="DDQ9312" s="10"/>
      <c r="DDR9312" s="10"/>
      <c r="DDS9312" s="10"/>
      <c r="DDT9312" s="10"/>
      <c r="DDU9312" s="10"/>
      <c r="DDV9312" s="10"/>
      <c r="DDW9312" s="10"/>
      <c r="DDX9312" s="10"/>
      <c r="DDY9312" s="10"/>
      <c r="DDZ9312" s="10"/>
      <c r="DEA9312" s="10"/>
      <c r="DEB9312" s="10"/>
      <c r="DEC9312" s="10"/>
      <c r="DED9312" s="10"/>
      <c r="DEE9312" s="10"/>
      <c r="DEF9312" s="10"/>
      <c r="DEG9312" s="10"/>
      <c r="DEH9312" s="10"/>
      <c r="DEI9312" s="10"/>
      <c r="DEJ9312" s="10"/>
      <c r="DEK9312" s="10"/>
      <c r="DEL9312" s="10"/>
      <c r="DEM9312" s="10"/>
      <c r="DEN9312" s="10"/>
      <c r="DEO9312" s="10"/>
      <c r="DEP9312" s="10"/>
      <c r="DEQ9312" s="10"/>
      <c r="DER9312" s="10"/>
      <c r="DES9312" s="10"/>
      <c r="DET9312" s="10"/>
      <c r="DEU9312" s="10"/>
      <c r="DEV9312" s="10"/>
      <c r="DEW9312" s="10"/>
      <c r="DEX9312" s="10"/>
      <c r="DEY9312" s="10"/>
      <c r="DEZ9312" s="10"/>
      <c r="DFA9312" s="10"/>
      <c r="DFB9312" s="10"/>
      <c r="DFC9312" s="10"/>
      <c r="DFD9312" s="10"/>
      <c r="DFE9312" s="10"/>
      <c r="DFF9312" s="10"/>
      <c r="DFG9312" s="10"/>
      <c r="DFH9312" s="10"/>
      <c r="DFI9312" s="10"/>
      <c r="DFJ9312" s="10"/>
      <c r="DFK9312" s="10"/>
      <c r="DFL9312" s="10"/>
      <c r="DFM9312" s="10"/>
      <c r="DFN9312" s="10"/>
      <c r="DFO9312" s="10"/>
      <c r="DFP9312" s="10"/>
      <c r="DFQ9312" s="10"/>
      <c r="DFR9312" s="10"/>
      <c r="DFS9312" s="10"/>
      <c r="DFT9312" s="10"/>
      <c r="DFU9312" s="10"/>
      <c r="DFV9312" s="10"/>
      <c r="DFW9312" s="10"/>
      <c r="DFX9312" s="10"/>
      <c r="DFY9312" s="10"/>
      <c r="DFZ9312" s="10"/>
      <c r="DGA9312" s="10"/>
      <c r="DGB9312" s="10"/>
      <c r="DGC9312" s="10"/>
      <c r="DGD9312" s="10"/>
      <c r="DGE9312" s="10"/>
      <c r="DGF9312" s="10"/>
      <c r="DGG9312" s="10"/>
      <c r="DGH9312" s="10"/>
      <c r="DGI9312" s="10"/>
      <c r="DGJ9312" s="10"/>
      <c r="DGK9312" s="10"/>
      <c r="DGL9312" s="10"/>
      <c r="DGM9312" s="10"/>
      <c r="DGN9312" s="10"/>
      <c r="DGO9312" s="10"/>
      <c r="DGP9312" s="10"/>
      <c r="DGQ9312" s="10"/>
      <c r="DGR9312" s="10"/>
      <c r="DGS9312" s="10"/>
      <c r="DGT9312" s="10"/>
      <c r="DGU9312" s="10"/>
      <c r="DGV9312" s="10"/>
      <c r="DGW9312" s="10"/>
      <c r="DGX9312" s="10"/>
      <c r="DGY9312" s="10"/>
      <c r="DGZ9312" s="10"/>
      <c r="DHA9312" s="10"/>
      <c r="DHB9312" s="10"/>
      <c r="DHC9312" s="10"/>
      <c r="DHD9312" s="10"/>
      <c r="DHE9312" s="10"/>
      <c r="DHF9312" s="10"/>
      <c r="DHG9312" s="10"/>
      <c r="DHH9312" s="10"/>
      <c r="DHI9312" s="10"/>
      <c r="DHJ9312" s="10"/>
      <c r="DHK9312" s="10"/>
      <c r="DHL9312" s="10"/>
      <c r="DHM9312" s="10"/>
      <c r="DHN9312" s="10"/>
      <c r="DHO9312" s="10"/>
      <c r="DHP9312" s="10"/>
      <c r="DHQ9312" s="10"/>
      <c r="DHR9312" s="10"/>
      <c r="DHS9312" s="10"/>
      <c r="DHT9312" s="10"/>
      <c r="DHU9312" s="10"/>
      <c r="DHV9312" s="10"/>
      <c r="DHW9312" s="10"/>
      <c r="DHX9312" s="10"/>
      <c r="DHY9312" s="10"/>
      <c r="DHZ9312" s="10"/>
      <c r="DIA9312" s="10"/>
      <c r="DIB9312" s="10"/>
      <c r="DIC9312" s="10"/>
      <c r="DID9312" s="10"/>
      <c r="DIE9312" s="10"/>
      <c r="DIF9312" s="10"/>
      <c r="DIG9312" s="10"/>
      <c r="DIH9312" s="10"/>
      <c r="DII9312" s="10"/>
      <c r="DIJ9312" s="10"/>
      <c r="DIK9312" s="10"/>
      <c r="DIL9312" s="10"/>
      <c r="DIM9312" s="10"/>
      <c r="DIN9312" s="10"/>
      <c r="DIO9312" s="10"/>
      <c r="DIP9312" s="10"/>
      <c r="DIQ9312" s="10"/>
      <c r="DIR9312" s="10"/>
      <c r="DIS9312" s="10"/>
      <c r="DIT9312" s="10"/>
      <c r="DIU9312" s="10"/>
      <c r="DIV9312" s="10"/>
      <c r="DIW9312" s="10"/>
      <c r="DIX9312" s="10"/>
      <c r="DIY9312" s="10"/>
      <c r="DIZ9312" s="10"/>
      <c r="DJA9312" s="10"/>
      <c r="DJB9312" s="10"/>
      <c r="DJC9312" s="10"/>
      <c r="DJD9312" s="10"/>
      <c r="DJE9312" s="10"/>
      <c r="DJF9312" s="10"/>
      <c r="DJG9312" s="10"/>
      <c r="DJH9312" s="10"/>
      <c r="DJI9312" s="10"/>
      <c r="DJJ9312" s="10"/>
      <c r="DJK9312" s="10"/>
      <c r="DJL9312" s="10"/>
      <c r="DJM9312" s="10"/>
      <c r="DJN9312" s="10"/>
      <c r="DJO9312" s="10"/>
      <c r="DJP9312" s="10"/>
      <c r="DJQ9312" s="10"/>
      <c r="DJR9312" s="10"/>
      <c r="DJS9312" s="10"/>
      <c r="DJT9312" s="10"/>
      <c r="DJU9312" s="10"/>
      <c r="DJV9312" s="10"/>
      <c r="DJW9312" s="10"/>
      <c r="DJX9312" s="10"/>
      <c r="DJY9312" s="10"/>
      <c r="DJZ9312" s="10"/>
      <c r="DKA9312" s="10"/>
      <c r="DKB9312" s="10"/>
      <c r="DKC9312" s="10"/>
      <c r="DKD9312" s="10"/>
      <c r="DKE9312" s="10"/>
      <c r="DKF9312" s="10"/>
      <c r="DKG9312" s="10"/>
      <c r="DKH9312" s="10"/>
      <c r="DKI9312" s="10"/>
      <c r="DKJ9312" s="10"/>
      <c r="DKK9312" s="10"/>
      <c r="DKL9312" s="10"/>
      <c r="DKM9312" s="10"/>
      <c r="DKN9312" s="10"/>
      <c r="DKO9312" s="10"/>
      <c r="DKP9312" s="10"/>
      <c r="DKQ9312" s="10"/>
      <c r="DKR9312" s="10"/>
      <c r="DKS9312" s="10"/>
      <c r="DKT9312" s="10"/>
      <c r="DKU9312" s="10"/>
      <c r="DKV9312" s="10"/>
      <c r="DKW9312" s="10"/>
      <c r="DKX9312" s="10"/>
      <c r="DKY9312" s="10"/>
      <c r="DKZ9312" s="10"/>
      <c r="DLA9312" s="10"/>
      <c r="DLB9312" s="10"/>
      <c r="DLC9312" s="10"/>
      <c r="DLD9312" s="10"/>
      <c r="DLE9312" s="10"/>
      <c r="DLF9312" s="10"/>
      <c r="DLG9312" s="10"/>
      <c r="DLH9312" s="10"/>
      <c r="DLI9312" s="10"/>
      <c r="DLJ9312" s="10"/>
      <c r="DLK9312" s="10"/>
      <c r="DLL9312" s="10"/>
      <c r="DLM9312" s="10"/>
      <c r="DLN9312" s="10"/>
      <c r="DLO9312" s="10"/>
      <c r="DLP9312" s="10"/>
      <c r="DLQ9312" s="10"/>
      <c r="DLR9312" s="10"/>
      <c r="DLS9312" s="10"/>
      <c r="DLT9312" s="10"/>
      <c r="DLU9312" s="10"/>
      <c r="DLV9312" s="10"/>
      <c r="DLW9312" s="10"/>
      <c r="DLX9312" s="10"/>
      <c r="DLY9312" s="10"/>
      <c r="DLZ9312" s="10"/>
      <c r="DMA9312" s="10"/>
      <c r="DMB9312" s="10"/>
      <c r="DMC9312" s="10"/>
      <c r="DMD9312" s="10"/>
      <c r="DME9312" s="10"/>
      <c r="DMF9312" s="10"/>
      <c r="DMG9312" s="10"/>
      <c r="DMH9312" s="10"/>
      <c r="DMI9312" s="10"/>
      <c r="DMJ9312" s="10"/>
      <c r="DMK9312" s="10"/>
      <c r="DML9312" s="10"/>
      <c r="DMM9312" s="10"/>
      <c r="DMN9312" s="10"/>
      <c r="DMO9312" s="10"/>
      <c r="DMP9312" s="10"/>
      <c r="DMQ9312" s="10"/>
      <c r="DMR9312" s="10"/>
      <c r="DMS9312" s="10"/>
      <c r="DMT9312" s="10"/>
      <c r="DMU9312" s="10"/>
      <c r="DMV9312" s="10"/>
      <c r="DMW9312" s="10"/>
      <c r="DMX9312" s="10"/>
      <c r="DMY9312" s="10"/>
      <c r="DMZ9312" s="10"/>
      <c r="DNA9312" s="10"/>
      <c r="DNB9312" s="10"/>
      <c r="DNC9312" s="10"/>
      <c r="DND9312" s="10"/>
      <c r="DNE9312" s="10"/>
      <c r="DNF9312" s="10"/>
      <c r="DNG9312" s="10"/>
      <c r="DNH9312" s="10"/>
      <c r="DNI9312" s="10"/>
      <c r="DNJ9312" s="10"/>
      <c r="DNK9312" s="10"/>
      <c r="DNL9312" s="10"/>
      <c r="DNM9312" s="10"/>
      <c r="DNN9312" s="10"/>
      <c r="DNO9312" s="10"/>
      <c r="DNP9312" s="10"/>
      <c r="DNQ9312" s="10"/>
      <c r="DNR9312" s="10"/>
      <c r="DNS9312" s="10"/>
      <c r="DNT9312" s="10"/>
      <c r="DNU9312" s="10"/>
      <c r="DNV9312" s="10"/>
      <c r="DNW9312" s="10"/>
      <c r="DNX9312" s="10"/>
      <c r="DNY9312" s="10"/>
      <c r="DNZ9312" s="10"/>
      <c r="DOA9312" s="10"/>
      <c r="DOB9312" s="10"/>
      <c r="DOC9312" s="10"/>
      <c r="DOD9312" s="10"/>
      <c r="DOE9312" s="10"/>
      <c r="DOF9312" s="10"/>
      <c r="DOG9312" s="10"/>
      <c r="DOH9312" s="10"/>
      <c r="DOI9312" s="10"/>
      <c r="DOJ9312" s="10"/>
      <c r="DOK9312" s="10"/>
      <c r="DOL9312" s="10"/>
      <c r="DOM9312" s="10"/>
      <c r="DON9312" s="10"/>
      <c r="DOO9312" s="10"/>
      <c r="DOP9312" s="10"/>
      <c r="DOQ9312" s="10"/>
      <c r="DOR9312" s="10"/>
      <c r="DOS9312" s="10"/>
      <c r="DOT9312" s="10"/>
      <c r="DOU9312" s="10"/>
      <c r="DOV9312" s="10"/>
      <c r="DOW9312" s="10"/>
      <c r="DOX9312" s="10"/>
      <c r="DOY9312" s="10"/>
      <c r="DOZ9312" s="10"/>
      <c r="DPA9312" s="10"/>
      <c r="DPB9312" s="10"/>
      <c r="DPC9312" s="10"/>
      <c r="DPD9312" s="10"/>
      <c r="DPE9312" s="10"/>
      <c r="DPF9312" s="10"/>
      <c r="DPG9312" s="10"/>
      <c r="DPH9312" s="10"/>
      <c r="DPI9312" s="10"/>
      <c r="DPJ9312" s="10"/>
      <c r="DPK9312" s="10"/>
      <c r="DPL9312" s="10"/>
      <c r="DPM9312" s="10"/>
      <c r="DPN9312" s="10"/>
      <c r="DPO9312" s="10"/>
      <c r="DPP9312" s="10"/>
      <c r="DPQ9312" s="10"/>
      <c r="DPR9312" s="10"/>
      <c r="DPS9312" s="10"/>
      <c r="DPT9312" s="10"/>
      <c r="DPU9312" s="10"/>
      <c r="DPV9312" s="10"/>
      <c r="DPW9312" s="10"/>
      <c r="DPX9312" s="10"/>
      <c r="DPY9312" s="10"/>
      <c r="DPZ9312" s="10"/>
      <c r="DQA9312" s="10"/>
      <c r="DQB9312" s="10"/>
      <c r="DQC9312" s="10"/>
      <c r="DQD9312" s="10"/>
      <c r="DQE9312" s="10"/>
      <c r="DQF9312" s="10"/>
      <c r="DQG9312" s="10"/>
      <c r="DQH9312" s="10"/>
      <c r="DQI9312" s="10"/>
      <c r="DQJ9312" s="10"/>
      <c r="DQK9312" s="10"/>
      <c r="DQL9312" s="10"/>
      <c r="DQM9312" s="10"/>
      <c r="DQN9312" s="10"/>
      <c r="DQO9312" s="10"/>
      <c r="DQP9312" s="10"/>
      <c r="DQQ9312" s="10"/>
      <c r="DQR9312" s="10"/>
      <c r="DQS9312" s="10"/>
      <c r="DQT9312" s="10"/>
      <c r="DQU9312" s="10"/>
      <c r="DQV9312" s="10"/>
      <c r="DQW9312" s="10"/>
      <c r="DQX9312" s="10"/>
      <c r="DQY9312" s="10"/>
      <c r="DQZ9312" s="10"/>
      <c r="DRA9312" s="10"/>
      <c r="DRB9312" s="10"/>
      <c r="DRC9312" s="10"/>
      <c r="DRD9312" s="10"/>
      <c r="DRE9312" s="10"/>
      <c r="DRF9312" s="10"/>
      <c r="DRG9312" s="10"/>
      <c r="DRH9312" s="10"/>
      <c r="DRI9312" s="10"/>
      <c r="DRJ9312" s="10"/>
      <c r="DRK9312" s="10"/>
      <c r="DRL9312" s="10"/>
      <c r="DRM9312" s="10"/>
      <c r="DRN9312" s="10"/>
      <c r="DRO9312" s="10"/>
      <c r="DRP9312" s="10"/>
      <c r="DRQ9312" s="10"/>
      <c r="DRR9312" s="10"/>
      <c r="DRS9312" s="10"/>
      <c r="DRT9312" s="10"/>
      <c r="DRU9312" s="10"/>
      <c r="DRV9312" s="10"/>
      <c r="DRW9312" s="10"/>
      <c r="DRX9312" s="10"/>
      <c r="DRY9312" s="10"/>
      <c r="DRZ9312" s="10"/>
      <c r="DSA9312" s="10"/>
      <c r="DSB9312" s="10"/>
      <c r="DSC9312" s="10"/>
      <c r="DSD9312" s="10"/>
      <c r="DSE9312" s="10"/>
      <c r="DSF9312" s="10"/>
      <c r="DSG9312" s="10"/>
      <c r="DSH9312" s="10"/>
      <c r="DSI9312" s="10"/>
      <c r="DSJ9312" s="10"/>
      <c r="DSK9312" s="10"/>
      <c r="DSL9312" s="10"/>
      <c r="DSM9312" s="10"/>
      <c r="DSN9312" s="10"/>
      <c r="DSO9312" s="10"/>
      <c r="DSP9312" s="10"/>
      <c r="DSQ9312" s="10"/>
      <c r="DSR9312" s="10"/>
      <c r="DSS9312" s="10"/>
      <c r="DST9312" s="10"/>
      <c r="DSU9312" s="10"/>
      <c r="DSV9312" s="10"/>
      <c r="DSW9312" s="10"/>
      <c r="DSX9312" s="10"/>
      <c r="DSY9312" s="10"/>
      <c r="DSZ9312" s="10"/>
      <c r="DTA9312" s="10"/>
      <c r="DTB9312" s="10"/>
      <c r="DTC9312" s="10"/>
      <c r="DTD9312" s="10"/>
      <c r="DTE9312" s="10"/>
      <c r="DTF9312" s="10"/>
      <c r="DTG9312" s="10"/>
      <c r="DTH9312" s="10"/>
      <c r="DTI9312" s="10"/>
      <c r="DTJ9312" s="10"/>
      <c r="DTK9312" s="10"/>
      <c r="DTL9312" s="10"/>
      <c r="DTM9312" s="10"/>
      <c r="DTN9312" s="10"/>
      <c r="DTO9312" s="10"/>
      <c r="DTP9312" s="10"/>
      <c r="DTQ9312" s="10"/>
      <c r="DTR9312" s="10"/>
      <c r="DTS9312" s="10"/>
      <c r="DTT9312" s="10"/>
      <c r="DTU9312" s="10"/>
      <c r="DTV9312" s="10"/>
      <c r="DTW9312" s="10"/>
      <c r="DTX9312" s="10"/>
      <c r="DTY9312" s="10"/>
      <c r="DTZ9312" s="10"/>
      <c r="DUA9312" s="10"/>
      <c r="DUB9312" s="10"/>
      <c r="DUC9312" s="10"/>
      <c r="DUD9312" s="10"/>
      <c r="DUE9312" s="10"/>
      <c r="DUF9312" s="10"/>
      <c r="DUG9312" s="10"/>
      <c r="DUH9312" s="10"/>
      <c r="DUI9312" s="10"/>
      <c r="DUJ9312" s="10"/>
      <c r="DUK9312" s="10"/>
      <c r="DUL9312" s="10"/>
      <c r="DUM9312" s="10"/>
      <c r="DUN9312" s="10"/>
      <c r="DUO9312" s="10"/>
      <c r="DUP9312" s="10"/>
      <c r="DUQ9312" s="10"/>
      <c r="DUR9312" s="10"/>
      <c r="DUS9312" s="10"/>
      <c r="DUT9312" s="10"/>
      <c r="DUU9312" s="10"/>
      <c r="DUV9312" s="10"/>
      <c r="DUW9312" s="10"/>
      <c r="DUX9312" s="10"/>
      <c r="DUY9312" s="10"/>
      <c r="DUZ9312" s="10"/>
      <c r="DVA9312" s="10"/>
      <c r="DVB9312" s="10"/>
      <c r="DVC9312" s="10"/>
      <c r="DVD9312" s="10"/>
      <c r="DVE9312" s="10"/>
      <c r="DVF9312" s="10"/>
      <c r="DVG9312" s="10"/>
      <c r="DVH9312" s="10"/>
      <c r="DVI9312" s="10"/>
      <c r="DVJ9312" s="10"/>
      <c r="DVK9312" s="10"/>
      <c r="DVL9312" s="10"/>
      <c r="DVM9312" s="10"/>
      <c r="DVN9312" s="10"/>
      <c r="DVO9312" s="10"/>
      <c r="DVP9312" s="10"/>
      <c r="DVQ9312" s="10"/>
      <c r="DVR9312" s="10"/>
      <c r="DVS9312" s="10"/>
      <c r="DVT9312" s="10"/>
      <c r="DVU9312" s="10"/>
      <c r="DVV9312" s="10"/>
      <c r="DVW9312" s="10"/>
      <c r="DVX9312" s="10"/>
      <c r="DVY9312" s="10"/>
      <c r="DVZ9312" s="10"/>
      <c r="DWA9312" s="10"/>
      <c r="DWB9312" s="10"/>
      <c r="DWC9312" s="10"/>
      <c r="DWD9312" s="10"/>
      <c r="DWE9312" s="10"/>
      <c r="DWF9312" s="10"/>
      <c r="DWG9312" s="10"/>
      <c r="DWH9312" s="10"/>
      <c r="DWI9312" s="10"/>
      <c r="DWJ9312" s="10"/>
      <c r="DWK9312" s="10"/>
      <c r="DWL9312" s="10"/>
      <c r="DWM9312" s="10"/>
      <c r="DWN9312" s="10"/>
      <c r="DWO9312" s="10"/>
      <c r="DWP9312" s="10"/>
      <c r="DWQ9312" s="10"/>
      <c r="DWR9312" s="10"/>
      <c r="DWS9312" s="10"/>
      <c r="DWT9312" s="10"/>
      <c r="DWU9312" s="10"/>
      <c r="DWV9312" s="10"/>
      <c r="DWW9312" s="10"/>
      <c r="DWX9312" s="10"/>
      <c r="DWY9312" s="10"/>
      <c r="DWZ9312" s="10"/>
      <c r="DXA9312" s="10"/>
      <c r="DXB9312" s="10"/>
      <c r="DXC9312" s="10"/>
      <c r="DXD9312" s="10"/>
      <c r="DXE9312" s="10"/>
      <c r="DXF9312" s="10"/>
      <c r="DXG9312" s="10"/>
      <c r="DXH9312" s="10"/>
      <c r="DXI9312" s="10"/>
      <c r="DXJ9312" s="10"/>
      <c r="DXK9312" s="10"/>
      <c r="DXL9312" s="10"/>
      <c r="DXM9312" s="10"/>
      <c r="DXN9312" s="10"/>
      <c r="DXO9312" s="10"/>
      <c r="DXP9312" s="10"/>
      <c r="DXQ9312" s="10"/>
      <c r="DXR9312" s="10"/>
      <c r="DXS9312" s="10"/>
      <c r="DXT9312" s="10"/>
      <c r="DXU9312" s="10"/>
      <c r="DXV9312" s="10"/>
      <c r="DXW9312" s="10"/>
      <c r="DXX9312" s="10"/>
      <c r="DXY9312" s="10"/>
      <c r="DXZ9312" s="10"/>
      <c r="DYA9312" s="10"/>
      <c r="DYB9312" s="10"/>
      <c r="DYC9312" s="10"/>
      <c r="DYD9312" s="10"/>
      <c r="DYE9312" s="10"/>
      <c r="DYF9312" s="10"/>
      <c r="DYG9312" s="10"/>
      <c r="DYH9312" s="10"/>
      <c r="DYI9312" s="10"/>
      <c r="DYJ9312" s="10"/>
      <c r="DYK9312" s="10"/>
      <c r="DYL9312" s="10"/>
      <c r="DYM9312" s="10"/>
      <c r="DYN9312" s="10"/>
      <c r="DYO9312" s="10"/>
      <c r="DYP9312" s="10"/>
      <c r="DYQ9312" s="10"/>
      <c r="DYR9312" s="10"/>
      <c r="DYS9312" s="10"/>
      <c r="DYT9312" s="10"/>
      <c r="DYU9312" s="10"/>
      <c r="DYV9312" s="10"/>
      <c r="DYW9312" s="10"/>
      <c r="DYX9312" s="10"/>
      <c r="DYY9312" s="10"/>
      <c r="DYZ9312" s="10"/>
      <c r="DZA9312" s="10"/>
      <c r="DZB9312" s="10"/>
      <c r="DZC9312" s="10"/>
      <c r="DZD9312" s="10"/>
      <c r="DZE9312" s="10"/>
      <c r="DZF9312" s="10"/>
      <c r="DZG9312" s="10"/>
      <c r="DZH9312" s="10"/>
      <c r="DZI9312" s="10"/>
      <c r="DZJ9312" s="10"/>
      <c r="DZK9312" s="10"/>
      <c r="DZL9312" s="10"/>
      <c r="DZM9312" s="10"/>
      <c r="DZN9312" s="10"/>
      <c r="DZO9312" s="10"/>
      <c r="DZP9312" s="10"/>
      <c r="DZQ9312" s="10"/>
      <c r="DZR9312" s="10"/>
      <c r="DZS9312" s="10"/>
      <c r="DZT9312" s="10"/>
      <c r="DZU9312" s="10"/>
      <c r="DZV9312" s="10"/>
      <c r="DZW9312" s="10"/>
      <c r="DZX9312" s="10"/>
      <c r="DZY9312" s="10"/>
      <c r="DZZ9312" s="10"/>
      <c r="EAA9312" s="10"/>
      <c r="EAB9312" s="10"/>
      <c r="EAC9312" s="10"/>
      <c r="EAD9312" s="10"/>
      <c r="EAE9312" s="10"/>
      <c r="EAF9312" s="10"/>
      <c r="EAG9312" s="10"/>
      <c r="EAH9312" s="10"/>
      <c r="EAI9312" s="10"/>
      <c r="EAJ9312" s="10"/>
      <c r="EAK9312" s="10"/>
      <c r="EAL9312" s="10"/>
      <c r="EAM9312" s="10"/>
      <c r="EAN9312" s="10"/>
      <c r="EAO9312" s="10"/>
      <c r="EAP9312" s="10"/>
      <c r="EAQ9312" s="10"/>
      <c r="EAR9312" s="10"/>
      <c r="EAS9312" s="10"/>
      <c r="EAT9312" s="10"/>
      <c r="EAU9312" s="10"/>
      <c r="EAV9312" s="10"/>
      <c r="EAW9312" s="10"/>
      <c r="EAX9312" s="10"/>
      <c r="EAY9312" s="10"/>
      <c r="EAZ9312" s="10"/>
      <c r="EBA9312" s="10"/>
      <c r="EBB9312" s="10"/>
      <c r="EBC9312" s="10"/>
      <c r="EBD9312" s="10"/>
      <c r="EBE9312" s="10"/>
      <c r="EBF9312" s="10"/>
      <c r="EBG9312" s="10"/>
      <c r="EBH9312" s="10"/>
      <c r="EBI9312" s="10"/>
      <c r="EBJ9312" s="10"/>
      <c r="EBK9312" s="10"/>
      <c r="EBL9312" s="10"/>
      <c r="EBM9312" s="10"/>
      <c r="EBN9312" s="10"/>
      <c r="EBO9312" s="10"/>
      <c r="EBP9312" s="10"/>
      <c r="EBQ9312" s="10"/>
      <c r="EBR9312" s="10"/>
      <c r="EBS9312" s="10"/>
      <c r="EBT9312" s="10"/>
      <c r="EBU9312" s="10"/>
      <c r="EBV9312" s="10"/>
      <c r="EBW9312" s="10"/>
      <c r="EBX9312" s="10"/>
      <c r="EBY9312" s="10"/>
      <c r="EBZ9312" s="10"/>
      <c r="ECA9312" s="10"/>
      <c r="ECB9312" s="10"/>
      <c r="ECC9312" s="10"/>
      <c r="ECD9312" s="10"/>
      <c r="ECE9312" s="10"/>
      <c r="ECF9312" s="10"/>
      <c r="ECG9312" s="10"/>
      <c r="ECH9312" s="10"/>
      <c r="ECI9312" s="10"/>
      <c r="ECJ9312" s="10"/>
      <c r="ECK9312" s="10"/>
      <c r="ECL9312" s="10"/>
      <c r="ECM9312" s="10"/>
      <c r="ECN9312" s="10"/>
      <c r="ECO9312" s="10"/>
      <c r="ECP9312" s="10"/>
      <c r="ECQ9312" s="10"/>
      <c r="ECR9312" s="10"/>
      <c r="ECS9312" s="10"/>
      <c r="ECT9312" s="10"/>
      <c r="ECU9312" s="10"/>
      <c r="ECV9312" s="10"/>
      <c r="ECW9312" s="10"/>
      <c r="ECX9312" s="10"/>
      <c r="ECY9312" s="10"/>
      <c r="ECZ9312" s="10"/>
      <c r="EDA9312" s="10"/>
      <c r="EDB9312" s="10"/>
      <c r="EDC9312" s="10"/>
      <c r="EDD9312" s="10"/>
      <c r="EDE9312" s="10"/>
      <c r="EDF9312" s="10"/>
      <c r="EDG9312" s="10"/>
      <c r="EDH9312" s="10"/>
      <c r="EDI9312" s="10"/>
      <c r="EDJ9312" s="10"/>
      <c r="EDK9312" s="10"/>
      <c r="EDL9312" s="10"/>
      <c r="EDM9312" s="10"/>
      <c r="EDN9312" s="10"/>
      <c r="EDO9312" s="10"/>
      <c r="EDP9312" s="10"/>
      <c r="EDQ9312" s="10"/>
      <c r="EDR9312" s="10"/>
      <c r="EDS9312" s="10"/>
      <c r="EDT9312" s="10"/>
      <c r="EDU9312" s="10"/>
      <c r="EDV9312" s="10"/>
      <c r="EDW9312" s="10"/>
      <c r="EDX9312" s="10"/>
      <c r="EDY9312" s="10"/>
      <c r="EDZ9312" s="10"/>
      <c r="EEA9312" s="10"/>
      <c r="EEB9312" s="10"/>
      <c r="EEC9312" s="10"/>
      <c r="EED9312" s="10"/>
      <c r="EEE9312" s="10"/>
      <c r="EEF9312" s="10"/>
      <c r="EEG9312" s="10"/>
      <c r="EEH9312" s="10"/>
      <c r="EEI9312" s="10"/>
      <c r="EEJ9312" s="10"/>
      <c r="EEK9312" s="10"/>
      <c r="EEL9312" s="10"/>
      <c r="EEM9312" s="10"/>
      <c r="EEN9312" s="10"/>
      <c r="EEO9312" s="10"/>
      <c r="EEP9312" s="10"/>
      <c r="EEQ9312" s="10"/>
      <c r="EER9312" s="10"/>
      <c r="EES9312" s="10"/>
      <c r="EET9312" s="10"/>
      <c r="EEU9312" s="10"/>
      <c r="EEV9312" s="10"/>
      <c r="EEW9312" s="10"/>
      <c r="EEX9312" s="10"/>
      <c r="EEY9312" s="10"/>
      <c r="EEZ9312" s="10"/>
      <c r="EFA9312" s="10"/>
      <c r="EFB9312" s="10"/>
      <c r="EFC9312" s="10"/>
      <c r="EFD9312" s="10"/>
      <c r="EFE9312" s="10"/>
      <c r="EFF9312" s="10"/>
      <c r="EFG9312" s="10"/>
      <c r="EFH9312" s="10"/>
      <c r="EFI9312" s="10"/>
      <c r="EFJ9312" s="10"/>
      <c r="EFK9312" s="10"/>
      <c r="EFL9312" s="10"/>
      <c r="EFM9312" s="10"/>
      <c r="EFN9312" s="10"/>
      <c r="EFO9312" s="10"/>
      <c r="EFP9312" s="10"/>
      <c r="EFQ9312" s="10"/>
      <c r="EFR9312" s="10"/>
      <c r="EFS9312" s="10"/>
      <c r="EFT9312" s="10"/>
      <c r="EFU9312" s="10"/>
      <c r="EFV9312" s="10"/>
      <c r="EFW9312" s="10"/>
      <c r="EFX9312" s="10"/>
      <c r="EFY9312" s="10"/>
      <c r="EFZ9312" s="10"/>
      <c r="EGA9312" s="10"/>
      <c r="EGB9312" s="10"/>
      <c r="EGC9312" s="10"/>
      <c r="EGD9312" s="10"/>
      <c r="EGE9312" s="10"/>
      <c r="EGF9312" s="10"/>
      <c r="EGG9312" s="10"/>
      <c r="EGH9312" s="10"/>
      <c r="EGI9312" s="10"/>
      <c r="EGJ9312" s="10"/>
      <c r="EGK9312" s="10"/>
      <c r="EGL9312" s="10"/>
      <c r="EGM9312" s="10"/>
      <c r="EGN9312" s="10"/>
      <c r="EGO9312" s="10"/>
      <c r="EGP9312" s="10"/>
      <c r="EGQ9312" s="10"/>
      <c r="EGR9312" s="10"/>
      <c r="EGS9312" s="10"/>
      <c r="EGT9312" s="10"/>
      <c r="EGU9312" s="10"/>
      <c r="EGV9312" s="10"/>
      <c r="EGW9312" s="10"/>
      <c r="EGX9312" s="10"/>
      <c r="EGY9312" s="10"/>
      <c r="EGZ9312" s="10"/>
      <c r="EHA9312" s="10"/>
      <c r="EHB9312" s="10"/>
      <c r="EHC9312" s="10"/>
      <c r="EHD9312" s="10"/>
      <c r="EHE9312" s="10"/>
      <c r="EHF9312" s="10"/>
      <c r="EHG9312" s="10"/>
      <c r="EHH9312" s="10"/>
      <c r="EHI9312" s="10"/>
      <c r="EHJ9312" s="10"/>
      <c r="EHK9312" s="10"/>
      <c r="EHL9312" s="10"/>
      <c r="EHM9312" s="10"/>
      <c r="EHN9312" s="10"/>
      <c r="EHO9312" s="10"/>
      <c r="EHP9312" s="10"/>
      <c r="EHQ9312" s="10"/>
      <c r="EHR9312" s="10"/>
      <c r="EHS9312" s="10"/>
      <c r="EHT9312" s="10"/>
      <c r="EHU9312" s="10"/>
      <c r="EHV9312" s="10"/>
      <c r="EHW9312" s="10"/>
      <c r="EHX9312" s="10"/>
      <c r="EHY9312" s="10"/>
      <c r="EHZ9312" s="10"/>
      <c r="EIA9312" s="10"/>
      <c r="EIB9312" s="10"/>
      <c r="EIC9312" s="10"/>
      <c r="EID9312" s="10"/>
      <c r="EIE9312" s="10"/>
      <c r="EIF9312" s="10"/>
      <c r="EIG9312" s="10"/>
      <c r="EIH9312" s="10"/>
      <c r="EII9312" s="10"/>
      <c r="EIJ9312" s="10"/>
      <c r="EIK9312" s="10"/>
      <c r="EIL9312" s="10"/>
      <c r="EIM9312" s="10"/>
      <c r="EIN9312" s="10"/>
      <c r="EIO9312" s="10"/>
      <c r="EIP9312" s="10"/>
      <c r="EIQ9312" s="10"/>
      <c r="EIR9312" s="10"/>
      <c r="EIS9312" s="10"/>
      <c r="EIT9312" s="10"/>
      <c r="EIU9312" s="10"/>
      <c r="EIV9312" s="10"/>
      <c r="EIW9312" s="10"/>
      <c r="EIX9312" s="10"/>
      <c r="EIY9312" s="10"/>
      <c r="EIZ9312" s="10"/>
      <c r="EJA9312" s="10"/>
      <c r="EJB9312" s="10"/>
      <c r="EJC9312" s="10"/>
      <c r="EJD9312" s="10"/>
      <c r="EJE9312" s="10"/>
      <c r="EJF9312" s="10"/>
      <c r="EJG9312" s="10"/>
      <c r="EJH9312" s="10"/>
      <c r="EJI9312" s="10"/>
      <c r="EJJ9312" s="10"/>
      <c r="EJK9312" s="10"/>
      <c r="EJL9312" s="10"/>
      <c r="EJM9312" s="10"/>
      <c r="EJN9312" s="10"/>
      <c r="EJO9312" s="10"/>
      <c r="EJP9312" s="10"/>
      <c r="EJQ9312" s="10"/>
      <c r="EJR9312" s="10"/>
      <c r="EJS9312" s="10"/>
      <c r="EJT9312" s="10"/>
      <c r="EJU9312" s="10"/>
      <c r="EJV9312" s="10"/>
      <c r="EJW9312" s="10"/>
      <c r="EJX9312" s="10"/>
      <c r="EJY9312" s="10"/>
      <c r="EJZ9312" s="10"/>
      <c r="EKA9312" s="10"/>
      <c r="EKB9312" s="10"/>
      <c r="EKC9312" s="10"/>
      <c r="EKD9312" s="10"/>
      <c r="EKE9312" s="10"/>
      <c r="EKF9312" s="10"/>
      <c r="EKG9312" s="10"/>
      <c r="EKH9312" s="10"/>
      <c r="EKI9312" s="10"/>
      <c r="EKJ9312" s="10"/>
      <c r="EKK9312" s="10"/>
      <c r="EKL9312" s="10"/>
      <c r="EKM9312" s="10"/>
      <c r="EKN9312" s="10"/>
      <c r="EKO9312" s="10"/>
      <c r="EKP9312" s="10"/>
      <c r="EKQ9312" s="10"/>
      <c r="EKR9312" s="10"/>
      <c r="EKS9312" s="10"/>
      <c r="EKT9312" s="10"/>
      <c r="EKU9312" s="10"/>
      <c r="EKV9312" s="10"/>
      <c r="EKW9312" s="10"/>
      <c r="EKX9312" s="10"/>
      <c r="EKY9312" s="10"/>
      <c r="EKZ9312" s="10"/>
      <c r="ELA9312" s="10"/>
      <c r="ELB9312" s="10"/>
      <c r="ELC9312" s="10"/>
      <c r="ELD9312" s="10"/>
      <c r="ELE9312" s="10"/>
      <c r="ELF9312" s="10"/>
      <c r="ELG9312" s="10"/>
      <c r="ELH9312" s="10"/>
      <c r="ELI9312" s="10"/>
      <c r="ELJ9312" s="10"/>
      <c r="ELK9312" s="10"/>
      <c r="ELL9312" s="10"/>
      <c r="ELM9312" s="10"/>
      <c r="ELN9312" s="10"/>
      <c r="ELO9312" s="10"/>
      <c r="ELP9312" s="10"/>
      <c r="ELQ9312" s="10"/>
      <c r="ELR9312" s="10"/>
      <c r="ELS9312" s="10"/>
      <c r="ELT9312" s="10"/>
      <c r="ELU9312" s="10"/>
      <c r="ELV9312" s="10"/>
      <c r="ELW9312" s="10"/>
      <c r="ELX9312" s="10"/>
      <c r="ELY9312" s="10"/>
      <c r="ELZ9312" s="10"/>
      <c r="EMA9312" s="10"/>
      <c r="EMB9312" s="10"/>
      <c r="EMC9312" s="10"/>
      <c r="EMD9312" s="10"/>
      <c r="EME9312" s="10"/>
      <c r="EMF9312" s="10"/>
      <c r="EMG9312" s="10"/>
      <c r="EMH9312" s="10"/>
      <c r="EMI9312" s="10"/>
      <c r="EMJ9312" s="10"/>
      <c r="EMK9312" s="10"/>
      <c r="EML9312" s="10"/>
      <c r="EMM9312" s="10"/>
      <c r="EMN9312" s="10"/>
      <c r="EMO9312" s="10"/>
      <c r="EMP9312" s="10"/>
      <c r="EMQ9312" s="10"/>
      <c r="EMR9312" s="10"/>
      <c r="EMS9312" s="10"/>
      <c r="EMT9312" s="10"/>
      <c r="EMU9312" s="10"/>
      <c r="EMV9312" s="10"/>
      <c r="EMW9312" s="10"/>
      <c r="EMX9312" s="10"/>
      <c r="EMY9312" s="10"/>
      <c r="EMZ9312" s="10"/>
      <c r="ENA9312" s="10"/>
      <c r="ENB9312" s="10"/>
      <c r="ENC9312" s="10"/>
      <c r="END9312" s="10"/>
      <c r="ENE9312" s="10"/>
      <c r="ENF9312" s="10"/>
      <c r="ENG9312" s="10"/>
      <c r="ENH9312" s="10"/>
      <c r="ENI9312" s="10"/>
      <c r="ENJ9312" s="10"/>
      <c r="ENK9312" s="10"/>
      <c r="ENL9312" s="10"/>
      <c r="ENM9312" s="10"/>
      <c r="ENN9312" s="10"/>
      <c r="ENO9312" s="10"/>
      <c r="ENP9312" s="10"/>
      <c r="ENQ9312" s="10"/>
      <c r="ENR9312" s="10"/>
      <c r="ENS9312" s="10"/>
      <c r="ENT9312" s="10"/>
      <c r="ENU9312" s="10"/>
      <c r="ENV9312" s="10"/>
      <c r="ENW9312" s="10"/>
      <c r="ENX9312" s="10"/>
      <c r="ENY9312" s="10"/>
      <c r="ENZ9312" s="10"/>
      <c r="EOA9312" s="10"/>
      <c r="EOB9312" s="10"/>
      <c r="EOC9312" s="10"/>
      <c r="EOD9312" s="10"/>
      <c r="EOE9312" s="10"/>
      <c r="EOF9312" s="10"/>
      <c r="EOG9312" s="10"/>
      <c r="EOH9312" s="10"/>
      <c r="EOI9312" s="10"/>
      <c r="EOJ9312" s="10"/>
      <c r="EOK9312" s="10"/>
      <c r="EOL9312" s="10"/>
      <c r="EOM9312" s="10"/>
      <c r="EON9312" s="10"/>
      <c r="EOO9312" s="10"/>
      <c r="EOP9312" s="10"/>
      <c r="EOQ9312" s="10"/>
      <c r="EOR9312" s="10"/>
      <c r="EOS9312" s="10"/>
      <c r="EOT9312" s="10"/>
      <c r="EOU9312" s="10"/>
      <c r="EOV9312" s="10"/>
      <c r="EOW9312" s="10"/>
      <c r="EOX9312" s="10"/>
      <c r="EOY9312" s="10"/>
      <c r="EOZ9312" s="10"/>
      <c r="EPA9312" s="10"/>
      <c r="EPB9312" s="10"/>
      <c r="EPC9312" s="10"/>
      <c r="EPD9312" s="10"/>
      <c r="EPE9312" s="10"/>
      <c r="EPF9312" s="10"/>
      <c r="EPG9312" s="10"/>
      <c r="EPH9312" s="10"/>
      <c r="EPI9312" s="10"/>
      <c r="EPJ9312" s="10"/>
      <c r="EPK9312" s="10"/>
      <c r="EPL9312" s="10"/>
      <c r="EPM9312" s="10"/>
      <c r="EPN9312" s="10"/>
      <c r="EPO9312" s="10"/>
      <c r="EPP9312" s="10"/>
      <c r="EPQ9312" s="10"/>
      <c r="EPR9312" s="10"/>
      <c r="EPS9312" s="10"/>
      <c r="EPT9312" s="10"/>
      <c r="EPU9312" s="10"/>
      <c r="EPV9312" s="10"/>
      <c r="EPW9312" s="10"/>
      <c r="EPX9312" s="10"/>
      <c r="EPY9312" s="10"/>
      <c r="EPZ9312" s="10"/>
      <c r="EQA9312" s="10"/>
      <c r="EQB9312" s="10"/>
      <c r="EQC9312" s="10"/>
      <c r="EQD9312" s="10"/>
      <c r="EQE9312" s="10"/>
      <c r="EQF9312" s="10"/>
      <c r="EQG9312" s="10"/>
      <c r="EQH9312" s="10"/>
      <c r="EQI9312" s="10"/>
      <c r="EQJ9312" s="10"/>
      <c r="EQK9312" s="10"/>
      <c r="EQL9312" s="10"/>
      <c r="EQM9312" s="10"/>
      <c r="EQN9312" s="10"/>
      <c r="EQO9312" s="10"/>
      <c r="EQP9312" s="10"/>
      <c r="EQQ9312" s="10"/>
      <c r="EQR9312" s="10"/>
      <c r="EQS9312" s="10"/>
      <c r="EQT9312" s="10"/>
      <c r="EQU9312" s="10"/>
      <c r="EQV9312" s="10"/>
      <c r="EQW9312" s="10"/>
      <c r="EQX9312" s="10"/>
      <c r="EQY9312" s="10"/>
      <c r="EQZ9312" s="10"/>
      <c r="ERA9312" s="10"/>
      <c r="ERB9312" s="10"/>
      <c r="ERC9312" s="10"/>
      <c r="ERD9312" s="10"/>
      <c r="ERE9312" s="10"/>
      <c r="ERF9312" s="10"/>
      <c r="ERG9312" s="10"/>
      <c r="ERH9312" s="10"/>
      <c r="ERI9312" s="10"/>
      <c r="ERJ9312" s="10"/>
      <c r="ERK9312" s="10"/>
      <c r="ERL9312" s="10"/>
      <c r="ERM9312" s="10"/>
      <c r="ERN9312" s="10"/>
      <c r="ERO9312" s="10"/>
      <c r="ERP9312" s="10"/>
      <c r="ERQ9312" s="10"/>
      <c r="ERR9312" s="10"/>
      <c r="ERS9312" s="10"/>
      <c r="ERT9312" s="10"/>
      <c r="ERU9312" s="10"/>
      <c r="ERV9312" s="10"/>
      <c r="ERW9312" s="10"/>
      <c r="ERX9312" s="10"/>
      <c r="ERY9312" s="10"/>
      <c r="ERZ9312" s="10"/>
      <c r="ESA9312" s="10"/>
      <c r="ESB9312" s="10"/>
      <c r="ESC9312" s="10"/>
      <c r="ESD9312" s="10"/>
      <c r="ESE9312" s="10"/>
      <c r="ESF9312" s="10"/>
      <c r="ESG9312" s="10"/>
      <c r="ESH9312" s="10"/>
      <c r="ESI9312" s="10"/>
      <c r="ESJ9312" s="10"/>
      <c r="ESK9312" s="10"/>
      <c r="ESL9312" s="10"/>
      <c r="ESM9312" s="10"/>
      <c r="ESN9312" s="10"/>
      <c r="ESO9312" s="10"/>
      <c r="ESP9312" s="10"/>
      <c r="ESQ9312" s="10"/>
      <c r="ESR9312" s="10"/>
      <c r="ESS9312" s="10"/>
      <c r="EST9312" s="10"/>
      <c r="ESU9312" s="10"/>
      <c r="ESV9312" s="10"/>
      <c r="ESW9312" s="10"/>
      <c r="ESX9312" s="10"/>
      <c r="ESY9312" s="10"/>
      <c r="ESZ9312" s="10"/>
      <c r="ETA9312" s="10"/>
      <c r="ETB9312" s="10"/>
      <c r="ETC9312" s="10"/>
      <c r="ETD9312" s="10"/>
      <c r="ETE9312" s="10"/>
      <c r="ETF9312" s="10"/>
      <c r="ETG9312" s="10"/>
      <c r="ETH9312" s="10"/>
      <c r="ETI9312" s="10"/>
      <c r="ETJ9312" s="10"/>
      <c r="ETK9312" s="10"/>
      <c r="ETL9312" s="10"/>
      <c r="ETM9312" s="10"/>
      <c r="ETN9312" s="10"/>
      <c r="ETO9312" s="10"/>
      <c r="ETP9312" s="10"/>
      <c r="ETQ9312" s="10"/>
      <c r="ETR9312" s="10"/>
      <c r="ETS9312" s="10"/>
      <c r="ETT9312" s="10"/>
      <c r="ETU9312" s="10"/>
      <c r="ETV9312" s="10"/>
      <c r="ETW9312" s="10"/>
      <c r="ETX9312" s="10"/>
      <c r="ETY9312" s="10"/>
      <c r="ETZ9312" s="10"/>
      <c r="EUA9312" s="10"/>
      <c r="EUB9312" s="10"/>
      <c r="EUC9312" s="10"/>
      <c r="EUD9312" s="10"/>
      <c r="EUE9312" s="10"/>
      <c r="EUF9312" s="10"/>
      <c r="EUG9312" s="10"/>
      <c r="EUH9312" s="10"/>
      <c r="EUI9312" s="10"/>
      <c r="EUJ9312" s="10"/>
      <c r="EUK9312" s="10"/>
      <c r="EUL9312" s="10"/>
      <c r="EUM9312" s="10"/>
      <c r="EUN9312" s="10"/>
      <c r="EUO9312" s="10"/>
      <c r="EUP9312" s="10"/>
      <c r="EUQ9312" s="10"/>
      <c r="EUR9312" s="10"/>
      <c r="EUS9312" s="10"/>
      <c r="EUT9312" s="10"/>
      <c r="EUU9312" s="10"/>
      <c r="EUV9312" s="10"/>
      <c r="EUW9312" s="10"/>
      <c r="EUX9312" s="10"/>
      <c r="EUY9312" s="10"/>
      <c r="EUZ9312" s="10"/>
      <c r="EVA9312" s="10"/>
      <c r="EVB9312" s="10"/>
      <c r="EVC9312" s="10"/>
      <c r="EVD9312" s="10"/>
      <c r="EVE9312" s="10"/>
      <c r="EVF9312" s="10"/>
      <c r="EVG9312" s="10"/>
      <c r="EVH9312" s="10"/>
      <c r="EVI9312" s="10"/>
      <c r="EVJ9312" s="10"/>
      <c r="EVK9312" s="10"/>
      <c r="EVL9312" s="10"/>
      <c r="EVM9312" s="10"/>
      <c r="EVN9312" s="10"/>
      <c r="EVO9312" s="10"/>
      <c r="EVP9312" s="10"/>
      <c r="EVQ9312" s="10"/>
      <c r="EVR9312" s="10"/>
      <c r="EVS9312" s="10"/>
      <c r="EVT9312" s="10"/>
      <c r="EVU9312" s="10"/>
      <c r="EVV9312" s="10"/>
      <c r="EVW9312" s="10"/>
      <c r="EVX9312" s="10"/>
      <c r="EVY9312" s="10"/>
      <c r="EVZ9312" s="10"/>
      <c r="EWA9312" s="10"/>
      <c r="EWB9312" s="10"/>
      <c r="EWC9312" s="10"/>
      <c r="EWD9312" s="10"/>
      <c r="EWE9312" s="10"/>
      <c r="EWF9312" s="10"/>
      <c r="EWG9312" s="10"/>
      <c r="EWH9312" s="10"/>
      <c r="EWI9312" s="10"/>
      <c r="EWJ9312" s="10"/>
      <c r="EWK9312" s="10"/>
      <c r="EWL9312" s="10"/>
      <c r="EWM9312" s="10"/>
      <c r="EWN9312" s="10"/>
      <c r="EWO9312" s="10"/>
      <c r="EWP9312" s="10"/>
      <c r="EWQ9312" s="10"/>
      <c r="EWR9312" s="10"/>
      <c r="EWS9312" s="10"/>
      <c r="EWT9312" s="10"/>
      <c r="EWU9312" s="10"/>
      <c r="EWV9312" s="10"/>
      <c r="EWW9312" s="10"/>
      <c r="EWX9312" s="10"/>
      <c r="EWY9312" s="10"/>
      <c r="EWZ9312" s="10"/>
      <c r="EXA9312" s="10"/>
      <c r="EXB9312" s="10"/>
      <c r="EXC9312" s="10"/>
      <c r="EXD9312" s="10"/>
      <c r="EXE9312" s="10"/>
      <c r="EXF9312" s="10"/>
      <c r="EXG9312" s="10"/>
      <c r="EXH9312" s="10"/>
      <c r="EXI9312" s="10"/>
      <c r="EXJ9312" s="10"/>
      <c r="EXK9312" s="10"/>
      <c r="EXL9312" s="10"/>
      <c r="EXM9312" s="10"/>
      <c r="EXN9312" s="10"/>
      <c r="EXO9312" s="10"/>
      <c r="EXP9312" s="10"/>
      <c r="EXQ9312" s="10"/>
      <c r="EXR9312" s="10"/>
      <c r="EXS9312" s="10"/>
      <c r="EXT9312" s="10"/>
      <c r="EXU9312" s="10"/>
      <c r="EXV9312" s="10"/>
      <c r="EXW9312" s="10"/>
      <c r="EXX9312" s="10"/>
      <c r="EXY9312" s="10"/>
      <c r="EXZ9312" s="10"/>
      <c r="EYA9312" s="10"/>
      <c r="EYB9312" s="10"/>
      <c r="EYC9312" s="10"/>
      <c r="EYD9312" s="10"/>
      <c r="EYE9312" s="10"/>
      <c r="EYF9312" s="10"/>
      <c r="EYG9312" s="10"/>
      <c r="EYH9312" s="10"/>
      <c r="EYI9312" s="10"/>
      <c r="EYJ9312" s="10"/>
      <c r="EYK9312" s="10"/>
      <c r="EYL9312" s="10"/>
      <c r="EYM9312" s="10"/>
      <c r="EYN9312" s="10"/>
      <c r="EYO9312" s="10"/>
      <c r="EYP9312" s="10"/>
      <c r="EYQ9312" s="10"/>
      <c r="EYR9312" s="10"/>
      <c r="EYS9312" s="10"/>
      <c r="EYT9312" s="10"/>
      <c r="EYU9312" s="10"/>
      <c r="EYV9312" s="10"/>
      <c r="EYW9312" s="10"/>
      <c r="EYX9312" s="10"/>
      <c r="EYY9312" s="10"/>
      <c r="EYZ9312" s="10"/>
      <c r="EZA9312" s="10"/>
      <c r="EZB9312" s="10"/>
      <c r="EZC9312" s="10"/>
      <c r="EZD9312" s="10"/>
      <c r="EZE9312" s="10"/>
      <c r="EZF9312" s="10"/>
      <c r="EZG9312" s="10"/>
      <c r="EZH9312" s="10"/>
      <c r="EZI9312" s="10"/>
      <c r="EZJ9312" s="10"/>
      <c r="EZK9312" s="10"/>
      <c r="EZL9312" s="10"/>
      <c r="EZM9312" s="10"/>
      <c r="EZN9312" s="10"/>
      <c r="EZO9312" s="10"/>
      <c r="EZP9312" s="10"/>
      <c r="EZQ9312" s="10"/>
      <c r="EZR9312" s="10"/>
      <c r="EZS9312" s="10"/>
      <c r="EZT9312" s="10"/>
      <c r="EZU9312" s="10"/>
      <c r="EZV9312" s="10"/>
      <c r="EZW9312" s="10"/>
      <c r="EZX9312" s="10"/>
      <c r="EZY9312" s="10"/>
      <c r="EZZ9312" s="10"/>
      <c r="FAA9312" s="10"/>
      <c r="FAB9312" s="10"/>
      <c r="FAC9312" s="10"/>
      <c r="FAD9312" s="10"/>
      <c r="FAE9312" s="10"/>
      <c r="FAF9312" s="10"/>
      <c r="FAG9312" s="10"/>
      <c r="FAH9312" s="10"/>
      <c r="FAI9312" s="10"/>
      <c r="FAJ9312" s="10"/>
      <c r="FAK9312" s="10"/>
      <c r="FAL9312" s="10"/>
      <c r="FAM9312" s="10"/>
      <c r="FAN9312" s="10"/>
      <c r="FAO9312" s="10"/>
      <c r="FAP9312" s="10"/>
      <c r="FAQ9312" s="10"/>
      <c r="FAR9312" s="10"/>
      <c r="FAS9312" s="10"/>
      <c r="FAT9312" s="10"/>
      <c r="FAU9312" s="10"/>
      <c r="FAV9312" s="10"/>
      <c r="FAW9312" s="10"/>
      <c r="FAX9312" s="10"/>
      <c r="FAY9312" s="10"/>
      <c r="FAZ9312" s="10"/>
      <c r="FBA9312" s="10"/>
      <c r="FBB9312" s="10"/>
      <c r="FBC9312" s="10"/>
      <c r="FBD9312" s="10"/>
      <c r="FBE9312" s="10"/>
      <c r="FBF9312" s="10"/>
      <c r="FBG9312" s="10"/>
      <c r="FBH9312" s="10"/>
      <c r="FBI9312" s="10"/>
      <c r="FBJ9312" s="10"/>
      <c r="FBK9312" s="10"/>
      <c r="FBL9312" s="10"/>
      <c r="FBM9312" s="10"/>
      <c r="FBN9312" s="10"/>
      <c r="FBO9312" s="10"/>
      <c r="FBP9312" s="10"/>
      <c r="FBQ9312" s="10"/>
      <c r="FBR9312" s="10"/>
      <c r="FBS9312" s="10"/>
      <c r="FBT9312" s="10"/>
      <c r="FBU9312" s="10"/>
      <c r="FBV9312" s="10"/>
      <c r="FBW9312" s="10"/>
      <c r="FBX9312" s="10"/>
      <c r="FBY9312" s="10"/>
      <c r="FBZ9312" s="10"/>
      <c r="FCA9312" s="10"/>
      <c r="FCB9312" s="10"/>
      <c r="FCC9312" s="10"/>
      <c r="FCD9312" s="10"/>
      <c r="FCE9312" s="10"/>
      <c r="FCF9312" s="10"/>
      <c r="FCG9312" s="10"/>
      <c r="FCH9312" s="10"/>
      <c r="FCI9312" s="10"/>
      <c r="FCJ9312" s="10"/>
      <c r="FCK9312" s="10"/>
      <c r="FCL9312" s="10"/>
      <c r="FCM9312" s="10"/>
      <c r="FCN9312" s="10"/>
      <c r="FCO9312" s="10"/>
      <c r="FCP9312" s="10"/>
      <c r="FCQ9312" s="10"/>
      <c r="FCR9312" s="10"/>
      <c r="FCS9312" s="10"/>
      <c r="FCT9312" s="10"/>
      <c r="FCU9312" s="10"/>
      <c r="FCV9312" s="10"/>
      <c r="FCW9312" s="10"/>
      <c r="FCX9312" s="10"/>
      <c r="FCY9312" s="10"/>
      <c r="FCZ9312" s="10"/>
      <c r="FDA9312" s="10"/>
      <c r="FDB9312" s="10"/>
      <c r="FDC9312" s="10"/>
      <c r="FDD9312" s="10"/>
      <c r="FDE9312" s="10"/>
      <c r="FDF9312" s="10"/>
      <c r="FDG9312" s="10"/>
      <c r="FDH9312" s="10"/>
      <c r="FDI9312" s="10"/>
      <c r="FDJ9312" s="10"/>
      <c r="FDK9312" s="10"/>
      <c r="FDL9312" s="10"/>
      <c r="FDM9312" s="10"/>
      <c r="FDN9312" s="10"/>
      <c r="FDO9312" s="10"/>
      <c r="FDP9312" s="10"/>
      <c r="FDQ9312" s="10"/>
      <c r="FDR9312" s="10"/>
      <c r="FDS9312" s="10"/>
      <c r="FDT9312" s="10"/>
      <c r="FDU9312" s="10"/>
      <c r="FDV9312" s="10"/>
      <c r="FDW9312" s="10"/>
      <c r="FDX9312" s="10"/>
      <c r="FDY9312" s="10"/>
      <c r="FDZ9312" s="10"/>
      <c r="FEA9312" s="10"/>
      <c r="FEB9312" s="10"/>
      <c r="FEC9312" s="10"/>
      <c r="FED9312" s="10"/>
      <c r="FEE9312" s="10"/>
      <c r="FEF9312" s="10"/>
      <c r="FEG9312" s="10"/>
      <c r="FEH9312" s="10"/>
      <c r="FEI9312" s="10"/>
      <c r="FEJ9312" s="10"/>
      <c r="FEK9312" s="10"/>
      <c r="FEL9312" s="10"/>
      <c r="FEM9312" s="10"/>
      <c r="FEN9312" s="10"/>
      <c r="FEO9312" s="10"/>
      <c r="FEP9312" s="10"/>
      <c r="FEQ9312" s="10"/>
      <c r="FER9312" s="10"/>
      <c r="FES9312" s="10"/>
      <c r="FET9312" s="10"/>
      <c r="FEU9312" s="10"/>
      <c r="FEV9312" s="10"/>
      <c r="FEW9312" s="10"/>
      <c r="FEX9312" s="10"/>
      <c r="FEY9312" s="10"/>
      <c r="FEZ9312" s="10"/>
      <c r="FFA9312" s="10"/>
      <c r="FFB9312" s="10"/>
      <c r="FFC9312" s="10"/>
      <c r="FFD9312" s="10"/>
      <c r="FFE9312" s="10"/>
      <c r="FFF9312" s="10"/>
      <c r="FFG9312" s="10"/>
      <c r="FFH9312" s="10"/>
      <c r="FFI9312" s="10"/>
      <c r="FFJ9312" s="10"/>
      <c r="FFK9312" s="10"/>
      <c r="FFL9312" s="10"/>
      <c r="FFM9312" s="10"/>
      <c r="FFN9312" s="10"/>
      <c r="FFO9312" s="10"/>
      <c r="FFP9312" s="10"/>
      <c r="FFQ9312" s="10"/>
      <c r="FFR9312" s="10"/>
      <c r="FFS9312" s="10"/>
      <c r="FFT9312" s="10"/>
      <c r="FFU9312" s="10"/>
      <c r="FFV9312" s="10"/>
      <c r="FFW9312" s="10"/>
      <c r="FFX9312" s="10"/>
      <c r="FFY9312" s="10"/>
      <c r="FFZ9312" s="10"/>
      <c r="FGA9312" s="10"/>
      <c r="FGB9312" s="10"/>
      <c r="FGC9312" s="10"/>
      <c r="FGD9312" s="10"/>
      <c r="FGE9312" s="10"/>
      <c r="FGF9312" s="10"/>
      <c r="FGG9312" s="10"/>
      <c r="FGH9312" s="10"/>
      <c r="FGI9312" s="10"/>
      <c r="FGJ9312" s="10"/>
      <c r="FGK9312" s="10"/>
      <c r="FGL9312" s="10"/>
      <c r="FGM9312" s="10"/>
      <c r="FGN9312" s="10"/>
      <c r="FGO9312" s="10"/>
      <c r="FGP9312" s="10"/>
      <c r="FGQ9312" s="10"/>
      <c r="FGR9312" s="10"/>
      <c r="FGS9312" s="10"/>
      <c r="FGT9312" s="10"/>
      <c r="FGU9312" s="10"/>
      <c r="FGV9312" s="10"/>
      <c r="FGW9312" s="10"/>
      <c r="FGX9312" s="10"/>
      <c r="FGY9312" s="10"/>
      <c r="FGZ9312" s="10"/>
      <c r="FHA9312" s="10"/>
      <c r="FHB9312" s="10"/>
      <c r="FHC9312" s="10"/>
      <c r="FHD9312" s="10"/>
      <c r="FHE9312" s="10"/>
      <c r="FHF9312" s="10"/>
      <c r="FHG9312" s="10"/>
      <c r="FHH9312" s="10"/>
      <c r="FHI9312" s="10"/>
      <c r="FHJ9312" s="10"/>
      <c r="FHK9312" s="10"/>
      <c r="FHL9312" s="10"/>
      <c r="FHM9312" s="10"/>
      <c r="FHN9312" s="10"/>
      <c r="FHO9312" s="10"/>
      <c r="FHP9312" s="10"/>
      <c r="FHQ9312" s="10"/>
      <c r="FHR9312" s="10"/>
      <c r="FHS9312" s="10"/>
      <c r="FHT9312" s="10"/>
      <c r="FHU9312" s="10"/>
      <c r="FHV9312" s="10"/>
      <c r="FHW9312" s="10"/>
      <c r="FHX9312" s="10"/>
      <c r="FHY9312" s="10"/>
      <c r="FHZ9312" s="10"/>
      <c r="FIA9312" s="10"/>
      <c r="FIB9312" s="10"/>
      <c r="FIC9312" s="10"/>
      <c r="FID9312" s="10"/>
      <c r="FIE9312" s="10"/>
      <c r="FIF9312" s="10"/>
      <c r="FIG9312" s="10"/>
      <c r="FIH9312" s="10"/>
      <c r="FII9312" s="10"/>
      <c r="FIJ9312" s="10"/>
      <c r="FIK9312" s="10"/>
      <c r="FIL9312" s="10"/>
      <c r="FIM9312" s="10"/>
      <c r="FIN9312" s="10"/>
      <c r="FIO9312" s="10"/>
      <c r="FIP9312" s="10"/>
      <c r="FIQ9312" s="10"/>
      <c r="FIR9312" s="10"/>
      <c r="FIS9312" s="10"/>
      <c r="FIT9312" s="10"/>
      <c r="FIU9312" s="10"/>
      <c r="FIV9312" s="10"/>
      <c r="FIW9312" s="10"/>
      <c r="FIX9312" s="10"/>
      <c r="FIY9312" s="10"/>
      <c r="FIZ9312" s="10"/>
      <c r="FJA9312" s="10"/>
      <c r="FJB9312" s="10"/>
      <c r="FJC9312" s="10"/>
      <c r="FJD9312" s="10"/>
      <c r="FJE9312" s="10"/>
      <c r="FJF9312" s="10"/>
      <c r="FJG9312" s="10"/>
      <c r="FJH9312" s="10"/>
      <c r="FJI9312" s="10"/>
      <c r="FJJ9312" s="10"/>
      <c r="FJK9312" s="10"/>
      <c r="FJL9312" s="10"/>
      <c r="FJM9312" s="10"/>
      <c r="FJN9312" s="10"/>
      <c r="FJO9312" s="10"/>
      <c r="FJP9312" s="10"/>
      <c r="FJQ9312" s="10"/>
      <c r="FJR9312" s="10"/>
      <c r="FJS9312" s="10"/>
      <c r="FJT9312" s="10"/>
      <c r="FJU9312" s="10"/>
      <c r="FJV9312" s="10"/>
      <c r="FJW9312" s="10"/>
      <c r="FJX9312" s="10"/>
      <c r="FJY9312" s="10"/>
      <c r="FJZ9312" s="10"/>
      <c r="FKA9312" s="10"/>
      <c r="FKB9312" s="10"/>
      <c r="FKC9312" s="10"/>
      <c r="FKD9312" s="10"/>
      <c r="FKE9312" s="10"/>
      <c r="FKF9312" s="10"/>
      <c r="FKG9312" s="10"/>
      <c r="FKH9312" s="10"/>
      <c r="FKI9312" s="10"/>
      <c r="FKJ9312" s="10"/>
      <c r="FKK9312" s="10"/>
      <c r="FKL9312" s="10"/>
      <c r="FKM9312" s="10"/>
      <c r="FKN9312" s="10"/>
      <c r="FKO9312" s="10"/>
      <c r="FKP9312" s="10"/>
      <c r="FKQ9312" s="10"/>
      <c r="FKR9312" s="10"/>
      <c r="FKS9312" s="10"/>
      <c r="FKT9312" s="10"/>
      <c r="FKU9312" s="10"/>
      <c r="FKV9312" s="10"/>
      <c r="FKW9312" s="10"/>
      <c r="FKX9312" s="10"/>
      <c r="FKY9312" s="10"/>
      <c r="FKZ9312" s="10"/>
      <c r="FLA9312" s="10"/>
      <c r="FLB9312" s="10"/>
      <c r="FLC9312" s="10"/>
      <c r="FLD9312" s="10"/>
      <c r="FLE9312" s="10"/>
      <c r="FLF9312" s="10"/>
      <c r="FLG9312" s="10"/>
      <c r="FLH9312" s="10"/>
      <c r="FLI9312" s="10"/>
      <c r="FLJ9312" s="10"/>
      <c r="FLK9312" s="10"/>
      <c r="FLL9312" s="10"/>
      <c r="FLM9312" s="10"/>
      <c r="FLN9312" s="10"/>
      <c r="FLO9312" s="10"/>
      <c r="FLP9312" s="10"/>
      <c r="FLQ9312" s="10"/>
      <c r="FLR9312" s="10"/>
      <c r="FLS9312" s="10"/>
      <c r="FLT9312" s="10"/>
      <c r="FLU9312" s="10"/>
      <c r="FLV9312" s="10"/>
      <c r="FLW9312" s="10"/>
      <c r="FLX9312" s="10"/>
      <c r="FLY9312" s="10"/>
      <c r="FLZ9312" s="10"/>
      <c r="FMA9312" s="10"/>
      <c r="FMB9312" s="10"/>
      <c r="FMC9312" s="10"/>
      <c r="FMD9312" s="10"/>
      <c r="FME9312" s="10"/>
      <c r="FMF9312" s="10"/>
      <c r="FMG9312" s="10"/>
      <c r="FMH9312" s="10"/>
      <c r="FMI9312" s="10"/>
      <c r="FMJ9312" s="10"/>
      <c r="FMK9312" s="10"/>
      <c r="FML9312" s="10"/>
      <c r="FMM9312" s="10"/>
      <c r="FMN9312" s="10"/>
      <c r="FMO9312" s="10"/>
      <c r="FMP9312" s="10"/>
      <c r="FMQ9312" s="10"/>
      <c r="FMR9312" s="10"/>
      <c r="FMS9312" s="10"/>
      <c r="FMT9312" s="10"/>
      <c r="FMU9312" s="10"/>
      <c r="FMV9312" s="10"/>
      <c r="FMW9312" s="10"/>
      <c r="FMX9312" s="10"/>
      <c r="FMY9312" s="10"/>
      <c r="FMZ9312" s="10"/>
      <c r="FNA9312" s="10"/>
      <c r="FNB9312" s="10"/>
      <c r="FNC9312" s="10"/>
      <c r="FND9312" s="10"/>
      <c r="FNE9312" s="10"/>
      <c r="FNF9312" s="10"/>
      <c r="FNG9312" s="10"/>
      <c r="FNH9312" s="10"/>
      <c r="FNI9312" s="10"/>
      <c r="FNJ9312" s="10"/>
      <c r="FNK9312" s="10"/>
      <c r="FNL9312" s="10"/>
      <c r="FNM9312" s="10"/>
      <c r="FNN9312" s="10"/>
      <c r="FNO9312" s="10"/>
      <c r="FNP9312" s="10"/>
      <c r="FNQ9312" s="10"/>
      <c r="FNR9312" s="10"/>
      <c r="FNS9312" s="10"/>
      <c r="FNT9312" s="10"/>
      <c r="FNU9312" s="10"/>
      <c r="FNV9312" s="10"/>
      <c r="FNW9312" s="10"/>
      <c r="FNX9312" s="10"/>
      <c r="FNY9312" s="10"/>
      <c r="FNZ9312" s="10"/>
      <c r="FOA9312" s="10"/>
      <c r="FOB9312" s="10"/>
      <c r="FOC9312" s="10"/>
      <c r="FOD9312" s="10"/>
      <c r="FOE9312" s="10"/>
      <c r="FOF9312" s="10"/>
      <c r="FOG9312" s="10"/>
      <c r="FOH9312" s="10"/>
      <c r="FOI9312" s="10"/>
      <c r="FOJ9312" s="10"/>
      <c r="FOK9312" s="10"/>
      <c r="FOL9312" s="10"/>
      <c r="FOM9312" s="10"/>
      <c r="FON9312" s="10"/>
      <c r="FOO9312" s="10"/>
      <c r="FOP9312" s="10"/>
      <c r="FOQ9312" s="10"/>
      <c r="FOR9312" s="10"/>
      <c r="FOS9312" s="10"/>
      <c r="FOT9312" s="10"/>
      <c r="FOU9312" s="10"/>
      <c r="FOV9312" s="10"/>
      <c r="FOW9312" s="10"/>
      <c r="FOX9312" s="10"/>
      <c r="FOY9312" s="10"/>
      <c r="FOZ9312" s="10"/>
      <c r="FPA9312" s="10"/>
      <c r="FPB9312" s="10"/>
      <c r="FPC9312" s="10"/>
      <c r="FPD9312" s="10"/>
      <c r="FPE9312" s="10"/>
      <c r="FPF9312" s="10"/>
      <c r="FPG9312" s="10"/>
      <c r="FPH9312" s="10"/>
      <c r="FPI9312" s="10"/>
      <c r="FPJ9312" s="10"/>
      <c r="FPK9312" s="10"/>
      <c r="FPL9312" s="10"/>
      <c r="FPM9312" s="10"/>
      <c r="FPN9312" s="10"/>
      <c r="FPO9312" s="10"/>
      <c r="FPP9312" s="10"/>
      <c r="FPQ9312" s="10"/>
      <c r="FPR9312" s="10"/>
      <c r="FPS9312" s="10"/>
      <c r="FPT9312" s="10"/>
      <c r="FPU9312" s="10"/>
      <c r="FPV9312" s="10"/>
      <c r="FPW9312" s="10"/>
      <c r="FPX9312" s="10"/>
      <c r="FPY9312" s="10"/>
      <c r="FPZ9312" s="10"/>
      <c r="FQA9312" s="10"/>
      <c r="FQB9312" s="10"/>
      <c r="FQC9312" s="10"/>
      <c r="FQD9312" s="10"/>
      <c r="FQE9312" s="10"/>
      <c r="FQF9312" s="10"/>
      <c r="FQG9312" s="10"/>
      <c r="FQH9312" s="10"/>
      <c r="FQI9312" s="10"/>
      <c r="FQJ9312" s="10"/>
      <c r="FQK9312" s="10"/>
      <c r="FQL9312" s="10"/>
      <c r="FQM9312" s="10"/>
      <c r="FQN9312" s="10"/>
      <c r="FQO9312" s="10"/>
      <c r="FQP9312" s="10"/>
      <c r="FQQ9312" s="10"/>
      <c r="FQR9312" s="10"/>
      <c r="FQS9312" s="10"/>
      <c r="FQT9312" s="10"/>
      <c r="FQU9312" s="10"/>
      <c r="FQV9312" s="10"/>
      <c r="FQW9312" s="10"/>
      <c r="FQX9312" s="10"/>
      <c r="FQY9312" s="10"/>
      <c r="FQZ9312" s="10"/>
      <c r="FRA9312" s="10"/>
      <c r="FRB9312" s="10"/>
      <c r="FRC9312" s="10"/>
      <c r="FRD9312" s="10"/>
      <c r="FRE9312" s="10"/>
      <c r="FRF9312" s="10"/>
      <c r="FRG9312" s="10"/>
      <c r="FRH9312" s="10"/>
      <c r="FRI9312" s="10"/>
      <c r="FRJ9312" s="10"/>
      <c r="FRK9312" s="10"/>
      <c r="FRL9312" s="10"/>
      <c r="FRM9312" s="10"/>
      <c r="FRN9312" s="10"/>
      <c r="FRO9312" s="10"/>
      <c r="FRP9312" s="10"/>
      <c r="FRQ9312" s="10"/>
      <c r="FRR9312" s="10"/>
      <c r="FRS9312" s="10"/>
      <c r="FRT9312" s="10"/>
      <c r="FRU9312" s="10"/>
      <c r="FRV9312" s="10"/>
      <c r="FRW9312" s="10"/>
      <c r="FRX9312" s="10"/>
      <c r="FRY9312" s="10"/>
      <c r="FRZ9312" s="10"/>
      <c r="FSA9312" s="10"/>
      <c r="FSB9312" s="10"/>
      <c r="FSC9312" s="10"/>
      <c r="FSD9312" s="10"/>
      <c r="FSE9312" s="10"/>
      <c r="FSF9312" s="10"/>
      <c r="FSG9312" s="10"/>
      <c r="FSH9312" s="10"/>
      <c r="FSI9312" s="10"/>
      <c r="FSJ9312" s="10"/>
      <c r="FSK9312" s="10"/>
      <c r="FSL9312" s="10"/>
      <c r="FSM9312" s="10"/>
      <c r="FSN9312" s="10"/>
      <c r="FSO9312" s="10"/>
      <c r="FSP9312" s="10"/>
      <c r="FSQ9312" s="10"/>
      <c r="FSR9312" s="10"/>
      <c r="FSS9312" s="10"/>
      <c r="FST9312" s="10"/>
      <c r="FSU9312" s="10"/>
      <c r="FSV9312" s="10"/>
      <c r="FSW9312" s="10"/>
      <c r="FSX9312" s="10"/>
      <c r="FSY9312" s="10"/>
      <c r="FSZ9312" s="10"/>
      <c r="FTA9312" s="10"/>
      <c r="FTB9312" s="10"/>
      <c r="FTC9312" s="10"/>
      <c r="FTD9312" s="10"/>
      <c r="FTE9312" s="10"/>
      <c r="FTF9312" s="10"/>
      <c r="FTG9312" s="10"/>
      <c r="FTH9312" s="10"/>
      <c r="FTI9312" s="10"/>
      <c r="FTJ9312" s="10"/>
      <c r="FTK9312" s="10"/>
      <c r="FTL9312" s="10"/>
      <c r="FTM9312" s="10"/>
      <c r="FTN9312" s="10"/>
      <c r="FTO9312" s="10"/>
      <c r="FTP9312" s="10"/>
      <c r="FTQ9312" s="10"/>
      <c r="FTR9312" s="10"/>
      <c r="FTS9312" s="10"/>
      <c r="FTT9312" s="10"/>
      <c r="FTU9312" s="10"/>
      <c r="FTV9312" s="10"/>
      <c r="FTW9312" s="10"/>
      <c r="FTX9312" s="10"/>
      <c r="FTY9312" s="10"/>
      <c r="FTZ9312" s="10"/>
      <c r="FUA9312" s="10"/>
      <c r="FUB9312" s="10"/>
      <c r="FUC9312" s="10"/>
      <c r="FUD9312" s="10"/>
      <c r="FUE9312" s="10"/>
      <c r="FUF9312" s="10"/>
      <c r="FUG9312" s="10"/>
      <c r="FUH9312" s="10"/>
      <c r="FUI9312" s="10"/>
      <c r="FUJ9312" s="10"/>
      <c r="FUK9312" s="10"/>
      <c r="FUL9312" s="10"/>
      <c r="FUM9312" s="10"/>
      <c r="FUN9312" s="10"/>
      <c r="FUO9312" s="10"/>
      <c r="FUP9312" s="10"/>
      <c r="FUQ9312" s="10"/>
      <c r="FUR9312" s="10"/>
      <c r="FUS9312" s="10"/>
      <c r="FUT9312" s="10"/>
      <c r="FUU9312" s="10"/>
      <c r="FUV9312" s="10"/>
      <c r="FUW9312" s="10"/>
      <c r="FUX9312" s="10"/>
      <c r="FUY9312" s="10"/>
      <c r="FUZ9312" s="10"/>
      <c r="FVA9312" s="10"/>
      <c r="FVB9312" s="10"/>
      <c r="FVC9312" s="10"/>
      <c r="FVD9312" s="10"/>
      <c r="FVE9312" s="10"/>
      <c r="FVF9312" s="10"/>
      <c r="FVG9312" s="10"/>
      <c r="FVH9312" s="10"/>
      <c r="FVI9312" s="10"/>
      <c r="FVJ9312" s="10"/>
      <c r="FVK9312" s="10"/>
      <c r="FVL9312" s="10"/>
      <c r="FVM9312" s="10"/>
      <c r="FVN9312" s="10"/>
      <c r="FVO9312" s="10"/>
      <c r="FVP9312" s="10"/>
      <c r="FVQ9312" s="10"/>
      <c r="FVR9312" s="10"/>
      <c r="FVS9312" s="10"/>
      <c r="FVT9312" s="10"/>
      <c r="FVU9312" s="10"/>
      <c r="FVV9312" s="10"/>
      <c r="FVW9312" s="10"/>
      <c r="FVX9312" s="10"/>
      <c r="FVY9312" s="10"/>
      <c r="FVZ9312" s="10"/>
      <c r="FWA9312" s="10"/>
      <c r="FWB9312" s="10"/>
      <c r="FWC9312" s="10"/>
      <c r="FWD9312" s="10"/>
      <c r="FWE9312" s="10"/>
      <c r="FWF9312" s="10"/>
      <c r="FWG9312" s="10"/>
      <c r="FWH9312" s="10"/>
      <c r="FWI9312" s="10"/>
      <c r="FWJ9312" s="10"/>
      <c r="FWK9312" s="10"/>
      <c r="FWL9312" s="10"/>
      <c r="FWM9312" s="10"/>
      <c r="FWN9312" s="10"/>
      <c r="FWO9312" s="10"/>
      <c r="FWP9312" s="10"/>
      <c r="FWQ9312" s="10"/>
      <c r="FWR9312" s="10"/>
      <c r="FWS9312" s="10"/>
      <c r="FWT9312" s="10"/>
      <c r="FWU9312" s="10"/>
      <c r="FWV9312" s="10"/>
      <c r="FWW9312" s="10"/>
      <c r="FWX9312" s="10"/>
      <c r="FWY9312" s="10"/>
      <c r="FWZ9312" s="10"/>
      <c r="FXA9312" s="10"/>
      <c r="FXB9312" s="10"/>
      <c r="FXC9312" s="10"/>
      <c r="FXD9312" s="10"/>
      <c r="FXE9312" s="10"/>
      <c r="FXF9312" s="10"/>
      <c r="FXG9312" s="10"/>
      <c r="FXH9312" s="10"/>
      <c r="FXI9312" s="10"/>
      <c r="FXJ9312" s="10"/>
      <c r="FXK9312" s="10"/>
      <c r="FXL9312" s="10"/>
      <c r="FXM9312" s="10"/>
      <c r="FXN9312" s="10"/>
      <c r="FXO9312" s="10"/>
      <c r="FXP9312" s="10"/>
      <c r="FXQ9312" s="10"/>
      <c r="FXR9312" s="10"/>
      <c r="FXS9312" s="10"/>
      <c r="FXT9312" s="10"/>
      <c r="FXU9312" s="10"/>
      <c r="FXV9312" s="10"/>
      <c r="FXW9312" s="10"/>
      <c r="FXX9312" s="10"/>
      <c r="FXY9312" s="10"/>
      <c r="FXZ9312" s="10"/>
      <c r="FYA9312" s="10"/>
      <c r="FYB9312" s="10"/>
      <c r="FYC9312" s="10"/>
      <c r="FYD9312" s="10"/>
      <c r="FYE9312" s="10"/>
      <c r="FYF9312" s="10"/>
      <c r="FYG9312" s="10"/>
      <c r="FYH9312" s="10"/>
      <c r="FYI9312" s="10"/>
      <c r="FYJ9312" s="10"/>
      <c r="FYK9312" s="10"/>
      <c r="FYL9312" s="10"/>
      <c r="FYM9312" s="10"/>
      <c r="FYN9312" s="10"/>
      <c r="FYO9312" s="10"/>
      <c r="FYP9312" s="10"/>
      <c r="FYQ9312" s="10"/>
      <c r="FYR9312" s="10"/>
      <c r="FYS9312" s="10"/>
      <c r="FYT9312" s="10"/>
      <c r="FYU9312" s="10"/>
      <c r="FYV9312" s="10"/>
      <c r="FYW9312" s="10"/>
      <c r="FYX9312" s="10"/>
      <c r="FYY9312" s="10"/>
      <c r="FYZ9312" s="10"/>
      <c r="FZA9312" s="10"/>
      <c r="FZB9312" s="10"/>
      <c r="FZC9312" s="10"/>
      <c r="FZD9312" s="10"/>
      <c r="FZE9312" s="10"/>
      <c r="FZF9312" s="10"/>
      <c r="FZG9312" s="10"/>
      <c r="FZH9312" s="10"/>
      <c r="FZI9312" s="10"/>
      <c r="FZJ9312" s="10"/>
      <c r="FZK9312" s="10"/>
      <c r="FZL9312" s="10"/>
      <c r="FZM9312" s="10"/>
      <c r="FZN9312" s="10"/>
      <c r="FZO9312" s="10"/>
      <c r="FZP9312" s="10"/>
      <c r="FZQ9312" s="10"/>
      <c r="FZR9312" s="10"/>
      <c r="FZS9312" s="10"/>
      <c r="FZT9312" s="10"/>
      <c r="FZU9312" s="10"/>
      <c r="FZV9312" s="10"/>
      <c r="FZW9312" s="10"/>
      <c r="FZX9312" s="10"/>
      <c r="FZY9312" s="10"/>
      <c r="FZZ9312" s="10"/>
      <c r="GAA9312" s="10"/>
      <c r="GAB9312" s="10"/>
      <c r="GAC9312" s="10"/>
      <c r="GAD9312" s="10"/>
      <c r="GAE9312" s="10"/>
      <c r="GAF9312" s="10"/>
      <c r="GAG9312" s="10"/>
      <c r="GAH9312" s="10"/>
      <c r="GAI9312" s="10"/>
      <c r="GAJ9312" s="10"/>
      <c r="GAK9312" s="10"/>
      <c r="GAL9312" s="10"/>
      <c r="GAM9312" s="10"/>
      <c r="GAN9312" s="10"/>
      <c r="GAO9312" s="10"/>
      <c r="GAP9312" s="10"/>
      <c r="GAQ9312" s="10"/>
      <c r="GAR9312" s="10"/>
      <c r="GAS9312" s="10"/>
      <c r="GAT9312" s="10"/>
      <c r="GAU9312" s="10"/>
      <c r="GAV9312" s="10"/>
      <c r="GAW9312" s="10"/>
      <c r="GAX9312" s="10"/>
      <c r="GAY9312" s="10"/>
      <c r="GAZ9312" s="10"/>
      <c r="GBA9312" s="10"/>
      <c r="GBB9312" s="10"/>
      <c r="GBC9312" s="10"/>
      <c r="GBD9312" s="10"/>
      <c r="GBE9312" s="10"/>
      <c r="GBF9312" s="10"/>
      <c r="GBG9312" s="10"/>
      <c r="GBH9312" s="10"/>
      <c r="GBI9312" s="10"/>
      <c r="GBJ9312" s="10"/>
      <c r="GBK9312" s="10"/>
      <c r="GBL9312" s="10"/>
      <c r="GBM9312" s="10"/>
      <c r="GBN9312" s="10"/>
      <c r="GBO9312" s="10"/>
      <c r="GBP9312" s="10"/>
      <c r="GBQ9312" s="10"/>
      <c r="GBR9312" s="10"/>
      <c r="GBS9312" s="10"/>
      <c r="GBT9312" s="10"/>
      <c r="GBU9312" s="10"/>
      <c r="GBV9312" s="10"/>
      <c r="GBW9312" s="10"/>
      <c r="GBX9312" s="10"/>
      <c r="GBY9312" s="10"/>
      <c r="GBZ9312" s="10"/>
      <c r="GCA9312" s="10"/>
      <c r="GCB9312" s="10"/>
      <c r="GCC9312" s="10"/>
      <c r="GCD9312" s="10"/>
      <c r="GCE9312" s="10"/>
      <c r="GCF9312" s="10"/>
      <c r="GCG9312" s="10"/>
      <c r="GCH9312" s="10"/>
      <c r="GCI9312" s="10"/>
      <c r="GCJ9312" s="10"/>
      <c r="GCK9312" s="10"/>
      <c r="GCL9312" s="10"/>
      <c r="GCM9312" s="10"/>
      <c r="GCN9312" s="10"/>
      <c r="GCO9312" s="10"/>
      <c r="GCP9312" s="10"/>
      <c r="GCQ9312" s="10"/>
      <c r="GCR9312" s="10"/>
      <c r="GCS9312" s="10"/>
      <c r="GCT9312" s="10"/>
      <c r="GCU9312" s="10"/>
      <c r="GCV9312" s="10"/>
      <c r="GCW9312" s="10"/>
      <c r="GCX9312" s="10"/>
      <c r="GCY9312" s="10"/>
      <c r="GCZ9312" s="10"/>
      <c r="GDA9312" s="10"/>
      <c r="GDB9312" s="10"/>
      <c r="GDC9312" s="10"/>
      <c r="GDD9312" s="10"/>
      <c r="GDE9312" s="10"/>
      <c r="GDF9312" s="10"/>
      <c r="GDG9312" s="10"/>
      <c r="GDH9312" s="10"/>
      <c r="GDI9312" s="10"/>
      <c r="GDJ9312" s="10"/>
      <c r="GDK9312" s="10"/>
      <c r="GDL9312" s="10"/>
      <c r="GDM9312" s="10"/>
      <c r="GDN9312" s="10"/>
      <c r="GDO9312" s="10"/>
      <c r="GDP9312" s="10"/>
      <c r="GDQ9312" s="10"/>
      <c r="GDR9312" s="10"/>
      <c r="GDS9312" s="10"/>
      <c r="GDT9312" s="10"/>
      <c r="GDU9312" s="10"/>
      <c r="GDV9312" s="10"/>
      <c r="GDW9312" s="10"/>
      <c r="GDX9312" s="10"/>
      <c r="GDY9312" s="10"/>
      <c r="GDZ9312" s="10"/>
      <c r="GEA9312" s="10"/>
      <c r="GEB9312" s="10"/>
      <c r="GEC9312" s="10"/>
      <c r="GED9312" s="10"/>
      <c r="GEE9312" s="10"/>
      <c r="GEF9312" s="10"/>
      <c r="GEG9312" s="10"/>
      <c r="GEH9312" s="10"/>
      <c r="GEI9312" s="10"/>
      <c r="GEJ9312" s="10"/>
      <c r="GEK9312" s="10"/>
      <c r="GEL9312" s="10"/>
      <c r="GEM9312" s="10"/>
      <c r="GEN9312" s="10"/>
      <c r="GEO9312" s="10"/>
      <c r="GEP9312" s="10"/>
      <c r="GEQ9312" s="10"/>
      <c r="GER9312" s="10"/>
      <c r="GES9312" s="10"/>
      <c r="GET9312" s="10"/>
      <c r="GEU9312" s="10"/>
      <c r="GEV9312" s="10"/>
      <c r="GEW9312" s="10"/>
      <c r="GEX9312" s="10"/>
      <c r="GEY9312" s="10"/>
      <c r="GEZ9312" s="10"/>
      <c r="GFA9312" s="10"/>
      <c r="GFB9312" s="10"/>
      <c r="GFC9312" s="10"/>
      <c r="GFD9312" s="10"/>
      <c r="GFE9312" s="10"/>
      <c r="GFF9312" s="10"/>
      <c r="GFG9312" s="10"/>
      <c r="GFH9312" s="10"/>
      <c r="GFI9312" s="10"/>
      <c r="GFJ9312" s="10"/>
      <c r="GFK9312" s="10"/>
      <c r="GFL9312" s="10"/>
      <c r="GFM9312" s="10"/>
      <c r="GFN9312" s="10"/>
      <c r="GFO9312" s="10"/>
      <c r="GFP9312" s="10"/>
      <c r="GFQ9312" s="10"/>
      <c r="GFR9312" s="10"/>
      <c r="GFS9312" s="10"/>
      <c r="GFT9312" s="10"/>
      <c r="GFU9312" s="10"/>
      <c r="GFV9312" s="10"/>
      <c r="GFW9312" s="10"/>
      <c r="GFX9312" s="10"/>
      <c r="GFY9312" s="10"/>
      <c r="GFZ9312" s="10"/>
      <c r="GGA9312" s="10"/>
      <c r="GGB9312" s="10"/>
      <c r="GGC9312" s="10"/>
      <c r="GGD9312" s="10"/>
      <c r="GGE9312" s="10"/>
      <c r="GGF9312" s="10"/>
      <c r="GGG9312" s="10"/>
      <c r="GGH9312" s="10"/>
      <c r="GGI9312" s="10"/>
      <c r="GGJ9312" s="10"/>
      <c r="GGK9312" s="10"/>
      <c r="GGL9312" s="10"/>
      <c r="GGM9312" s="10"/>
      <c r="GGN9312" s="10"/>
      <c r="GGO9312" s="10"/>
      <c r="GGP9312" s="10"/>
      <c r="GGQ9312" s="10"/>
      <c r="GGR9312" s="10"/>
      <c r="GGS9312" s="10"/>
      <c r="GGT9312" s="10"/>
      <c r="GGU9312" s="10"/>
      <c r="GGV9312" s="10"/>
      <c r="GGW9312" s="10"/>
      <c r="GGX9312" s="10"/>
      <c r="GGY9312" s="10"/>
      <c r="GGZ9312" s="10"/>
      <c r="GHA9312" s="10"/>
      <c r="GHB9312" s="10"/>
      <c r="GHC9312" s="10"/>
      <c r="GHD9312" s="10"/>
      <c r="GHE9312" s="10"/>
      <c r="GHF9312" s="10"/>
      <c r="GHG9312" s="10"/>
      <c r="GHH9312" s="10"/>
      <c r="GHI9312" s="10"/>
      <c r="GHJ9312" s="10"/>
      <c r="GHK9312" s="10"/>
      <c r="GHL9312" s="10"/>
      <c r="GHM9312" s="10"/>
      <c r="GHN9312" s="10"/>
      <c r="GHO9312" s="10"/>
      <c r="GHP9312" s="10"/>
      <c r="GHQ9312" s="10"/>
      <c r="GHR9312" s="10"/>
      <c r="GHS9312" s="10"/>
      <c r="GHT9312" s="10"/>
      <c r="GHU9312" s="10"/>
      <c r="GHV9312" s="10"/>
      <c r="GHW9312" s="10"/>
      <c r="GHX9312" s="10"/>
      <c r="GHY9312" s="10"/>
      <c r="GHZ9312" s="10"/>
      <c r="GIA9312" s="10"/>
      <c r="GIB9312" s="10"/>
      <c r="GIC9312" s="10"/>
      <c r="GID9312" s="10"/>
      <c r="GIE9312" s="10"/>
      <c r="GIF9312" s="10"/>
      <c r="GIG9312" s="10"/>
      <c r="GIH9312" s="10"/>
      <c r="GII9312" s="10"/>
      <c r="GIJ9312" s="10"/>
      <c r="GIK9312" s="10"/>
      <c r="GIL9312" s="10"/>
      <c r="GIM9312" s="10"/>
      <c r="GIN9312" s="10"/>
      <c r="GIO9312" s="10"/>
      <c r="GIP9312" s="10"/>
      <c r="GIQ9312" s="10"/>
      <c r="GIR9312" s="10"/>
      <c r="GIS9312" s="10"/>
      <c r="GIT9312" s="10"/>
      <c r="GIU9312" s="10"/>
      <c r="GIV9312" s="10"/>
      <c r="GIW9312" s="10"/>
      <c r="GIX9312" s="10"/>
      <c r="GIY9312" s="10"/>
      <c r="GIZ9312" s="10"/>
      <c r="GJA9312" s="10"/>
      <c r="GJB9312" s="10"/>
      <c r="GJC9312" s="10"/>
      <c r="GJD9312" s="10"/>
      <c r="GJE9312" s="10"/>
      <c r="GJF9312" s="10"/>
      <c r="GJG9312" s="10"/>
      <c r="GJH9312" s="10"/>
      <c r="GJI9312" s="10"/>
      <c r="GJJ9312" s="10"/>
      <c r="GJK9312" s="10"/>
      <c r="GJL9312" s="10"/>
      <c r="GJM9312" s="10"/>
      <c r="GJN9312" s="10"/>
      <c r="GJO9312" s="10"/>
      <c r="GJP9312" s="10"/>
      <c r="GJQ9312" s="10"/>
      <c r="GJR9312" s="10"/>
      <c r="GJS9312" s="10"/>
      <c r="GJT9312" s="10"/>
      <c r="GJU9312" s="10"/>
      <c r="GJV9312" s="10"/>
      <c r="GJW9312" s="10"/>
      <c r="GJX9312" s="10"/>
      <c r="GJY9312" s="10"/>
      <c r="GJZ9312" s="10"/>
      <c r="GKA9312" s="10"/>
      <c r="GKB9312" s="10"/>
      <c r="GKC9312" s="10"/>
      <c r="GKD9312" s="10"/>
      <c r="GKE9312" s="10"/>
      <c r="GKF9312" s="10"/>
      <c r="GKG9312" s="10"/>
      <c r="GKH9312" s="10"/>
      <c r="GKI9312" s="10"/>
      <c r="GKJ9312" s="10"/>
      <c r="GKK9312" s="10"/>
      <c r="GKL9312" s="10"/>
      <c r="GKM9312" s="10"/>
      <c r="GKN9312" s="10"/>
      <c r="GKO9312" s="10"/>
      <c r="GKP9312" s="10"/>
      <c r="GKQ9312" s="10"/>
      <c r="GKR9312" s="10"/>
      <c r="GKS9312" s="10"/>
      <c r="GKT9312" s="10"/>
      <c r="GKU9312" s="10"/>
      <c r="GKV9312" s="10"/>
      <c r="GKW9312" s="10"/>
      <c r="GKX9312" s="10"/>
      <c r="GKY9312" s="10"/>
      <c r="GKZ9312" s="10"/>
      <c r="GLA9312" s="10"/>
      <c r="GLB9312" s="10"/>
      <c r="GLC9312" s="10"/>
      <c r="GLD9312" s="10"/>
      <c r="GLE9312" s="10"/>
      <c r="GLF9312" s="10"/>
      <c r="GLG9312" s="10"/>
      <c r="GLH9312" s="10"/>
      <c r="GLI9312" s="10"/>
      <c r="GLJ9312" s="10"/>
      <c r="GLK9312" s="10"/>
      <c r="GLL9312" s="10"/>
      <c r="GLM9312" s="10"/>
      <c r="GLN9312" s="10"/>
      <c r="GLO9312" s="10"/>
      <c r="GLP9312" s="10"/>
      <c r="GLQ9312" s="10"/>
      <c r="GLR9312" s="10"/>
      <c r="GLS9312" s="10"/>
      <c r="GLT9312" s="10"/>
      <c r="GLU9312" s="10"/>
      <c r="GLV9312" s="10"/>
      <c r="GLW9312" s="10"/>
      <c r="GLX9312" s="10"/>
      <c r="GLY9312" s="10"/>
      <c r="GLZ9312" s="10"/>
      <c r="GMA9312" s="10"/>
      <c r="GMB9312" s="10"/>
      <c r="GMC9312" s="10"/>
      <c r="GMD9312" s="10"/>
      <c r="GME9312" s="10"/>
      <c r="GMF9312" s="10"/>
      <c r="GMG9312" s="10"/>
      <c r="GMH9312" s="10"/>
      <c r="GMI9312" s="10"/>
      <c r="GMJ9312" s="10"/>
      <c r="GMK9312" s="10"/>
      <c r="GML9312" s="10"/>
      <c r="GMM9312" s="10"/>
      <c r="GMN9312" s="10"/>
      <c r="GMO9312" s="10"/>
      <c r="GMP9312" s="10"/>
      <c r="GMQ9312" s="10"/>
      <c r="GMR9312" s="10"/>
      <c r="GMS9312" s="10"/>
      <c r="GMT9312" s="10"/>
      <c r="GMU9312" s="10"/>
      <c r="GMV9312" s="10"/>
      <c r="GMW9312" s="10"/>
      <c r="GMX9312" s="10"/>
      <c r="GMY9312" s="10"/>
      <c r="GMZ9312" s="10"/>
      <c r="GNA9312" s="10"/>
      <c r="GNB9312" s="10"/>
      <c r="GNC9312" s="10"/>
      <c r="GND9312" s="10"/>
      <c r="GNE9312" s="10"/>
      <c r="GNF9312" s="10"/>
      <c r="GNG9312" s="10"/>
      <c r="GNH9312" s="10"/>
      <c r="GNI9312" s="10"/>
      <c r="GNJ9312" s="10"/>
      <c r="GNK9312" s="10"/>
      <c r="GNL9312" s="10"/>
      <c r="GNM9312" s="10"/>
      <c r="GNN9312" s="10"/>
      <c r="GNO9312" s="10"/>
      <c r="GNP9312" s="10"/>
      <c r="GNQ9312" s="10"/>
      <c r="GNR9312" s="10"/>
      <c r="GNS9312" s="10"/>
      <c r="GNT9312" s="10"/>
      <c r="GNU9312" s="10"/>
      <c r="GNV9312" s="10"/>
      <c r="GNW9312" s="10"/>
      <c r="GNX9312" s="10"/>
      <c r="GNY9312" s="10"/>
      <c r="GNZ9312" s="10"/>
      <c r="GOA9312" s="10"/>
      <c r="GOB9312" s="10"/>
      <c r="GOC9312" s="10"/>
      <c r="GOD9312" s="10"/>
      <c r="GOE9312" s="10"/>
      <c r="GOF9312" s="10"/>
      <c r="GOG9312" s="10"/>
      <c r="GOH9312" s="10"/>
      <c r="GOI9312" s="10"/>
      <c r="GOJ9312" s="10"/>
      <c r="GOK9312" s="10"/>
      <c r="GOL9312" s="10"/>
      <c r="GOM9312" s="10"/>
      <c r="GON9312" s="10"/>
      <c r="GOO9312" s="10"/>
      <c r="GOP9312" s="10"/>
      <c r="GOQ9312" s="10"/>
      <c r="GOR9312" s="10"/>
      <c r="GOS9312" s="10"/>
      <c r="GOT9312" s="10"/>
      <c r="GOU9312" s="10"/>
      <c r="GOV9312" s="10"/>
      <c r="GOW9312" s="10"/>
      <c r="GOX9312" s="10"/>
      <c r="GOY9312" s="10"/>
      <c r="GOZ9312" s="10"/>
      <c r="GPA9312" s="10"/>
      <c r="GPB9312" s="10"/>
      <c r="GPC9312" s="10"/>
      <c r="GPD9312" s="10"/>
      <c r="GPE9312" s="10"/>
      <c r="GPF9312" s="10"/>
      <c r="GPG9312" s="10"/>
      <c r="GPH9312" s="10"/>
      <c r="GPI9312" s="10"/>
      <c r="GPJ9312" s="10"/>
      <c r="GPK9312" s="10"/>
      <c r="GPL9312" s="10"/>
      <c r="GPM9312" s="10"/>
      <c r="GPN9312" s="10"/>
      <c r="GPO9312" s="10"/>
      <c r="GPP9312" s="10"/>
      <c r="GPQ9312" s="10"/>
      <c r="GPR9312" s="10"/>
      <c r="GPS9312" s="10"/>
      <c r="GPT9312" s="10"/>
      <c r="GPU9312" s="10"/>
      <c r="GPV9312" s="10"/>
      <c r="GPW9312" s="10"/>
      <c r="GPX9312" s="10"/>
      <c r="GPY9312" s="10"/>
      <c r="GPZ9312" s="10"/>
      <c r="GQA9312" s="10"/>
      <c r="GQB9312" s="10"/>
      <c r="GQC9312" s="10"/>
      <c r="GQD9312" s="10"/>
      <c r="GQE9312" s="10"/>
      <c r="GQF9312" s="10"/>
      <c r="GQG9312" s="10"/>
      <c r="GQH9312" s="10"/>
      <c r="GQI9312" s="10"/>
      <c r="GQJ9312" s="10"/>
      <c r="GQK9312" s="10"/>
      <c r="GQL9312" s="10"/>
      <c r="GQM9312" s="10"/>
      <c r="GQN9312" s="10"/>
      <c r="GQO9312" s="10"/>
      <c r="GQP9312" s="10"/>
      <c r="GQQ9312" s="10"/>
      <c r="GQR9312" s="10"/>
      <c r="GQS9312" s="10"/>
      <c r="GQT9312" s="10"/>
      <c r="GQU9312" s="10"/>
      <c r="GQV9312" s="10"/>
      <c r="GQW9312" s="10"/>
      <c r="GQX9312" s="10"/>
      <c r="GQY9312" s="10"/>
      <c r="GQZ9312" s="10"/>
      <c r="GRA9312" s="10"/>
      <c r="GRB9312" s="10"/>
      <c r="GRC9312" s="10"/>
      <c r="GRD9312" s="10"/>
      <c r="GRE9312" s="10"/>
      <c r="GRF9312" s="10"/>
      <c r="GRG9312" s="10"/>
      <c r="GRH9312" s="10"/>
      <c r="GRI9312" s="10"/>
      <c r="GRJ9312" s="10"/>
      <c r="GRK9312" s="10"/>
      <c r="GRL9312" s="10"/>
      <c r="GRM9312" s="10"/>
      <c r="GRN9312" s="10"/>
      <c r="GRO9312" s="10"/>
      <c r="GRP9312" s="10"/>
      <c r="GRQ9312" s="10"/>
      <c r="GRR9312" s="10"/>
      <c r="GRS9312" s="10"/>
      <c r="GRT9312" s="10"/>
      <c r="GRU9312" s="10"/>
      <c r="GRV9312" s="10"/>
      <c r="GRW9312" s="10"/>
      <c r="GRX9312" s="10"/>
      <c r="GRY9312" s="10"/>
      <c r="GRZ9312" s="10"/>
      <c r="GSA9312" s="10"/>
      <c r="GSB9312" s="10"/>
      <c r="GSC9312" s="10"/>
      <c r="GSD9312" s="10"/>
      <c r="GSE9312" s="10"/>
      <c r="GSF9312" s="10"/>
      <c r="GSG9312" s="10"/>
      <c r="GSH9312" s="10"/>
      <c r="GSI9312" s="10"/>
      <c r="GSJ9312" s="10"/>
      <c r="GSK9312" s="10"/>
      <c r="GSL9312" s="10"/>
      <c r="GSM9312" s="10"/>
      <c r="GSN9312" s="10"/>
      <c r="GSO9312" s="10"/>
      <c r="GSP9312" s="10"/>
      <c r="GSQ9312" s="10"/>
      <c r="GSR9312" s="10"/>
      <c r="GSS9312" s="10"/>
      <c r="GST9312" s="10"/>
      <c r="GSU9312" s="10"/>
      <c r="GSV9312" s="10"/>
      <c r="GSW9312" s="10"/>
      <c r="GSX9312" s="10"/>
      <c r="GSY9312" s="10"/>
      <c r="GSZ9312" s="10"/>
      <c r="GTA9312" s="10"/>
      <c r="GTB9312" s="10"/>
      <c r="GTC9312" s="10"/>
      <c r="GTD9312" s="10"/>
      <c r="GTE9312" s="10"/>
      <c r="GTF9312" s="10"/>
      <c r="GTG9312" s="10"/>
      <c r="GTH9312" s="10"/>
      <c r="GTI9312" s="10"/>
      <c r="GTJ9312" s="10"/>
      <c r="GTK9312" s="10"/>
      <c r="GTL9312" s="10"/>
      <c r="GTM9312" s="10"/>
      <c r="GTN9312" s="10"/>
      <c r="GTO9312" s="10"/>
      <c r="GTP9312" s="10"/>
      <c r="GTQ9312" s="10"/>
      <c r="GTR9312" s="10"/>
      <c r="GTS9312" s="10"/>
      <c r="GTT9312" s="10"/>
      <c r="GTU9312" s="10"/>
      <c r="GTV9312" s="10"/>
      <c r="GTW9312" s="10"/>
      <c r="GTX9312" s="10"/>
      <c r="GTY9312" s="10"/>
      <c r="GTZ9312" s="10"/>
      <c r="GUA9312" s="10"/>
      <c r="GUB9312" s="10"/>
      <c r="GUC9312" s="10"/>
      <c r="GUD9312" s="10"/>
      <c r="GUE9312" s="10"/>
      <c r="GUF9312" s="10"/>
      <c r="GUG9312" s="10"/>
      <c r="GUH9312" s="10"/>
      <c r="GUI9312" s="10"/>
      <c r="GUJ9312" s="10"/>
      <c r="GUK9312" s="10"/>
      <c r="GUL9312" s="10"/>
      <c r="GUM9312" s="10"/>
      <c r="GUN9312" s="10"/>
      <c r="GUO9312" s="10"/>
      <c r="GUP9312" s="10"/>
      <c r="GUQ9312" s="10"/>
      <c r="GUR9312" s="10"/>
      <c r="GUS9312" s="10"/>
      <c r="GUT9312" s="10"/>
      <c r="GUU9312" s="10"/>
      <c r="GUV9312" s="10"/>
      <c r="GUW9312" s="10"/>
      <c r="GUX9312" s="10"/>
      <c r="GUY9312" s="10"/>
      <c r="GUZ9312" s="10"/>
      <c r="GVA9312" s="10"/>
      <c r="GVB9312" s="10"/>
      <c r="GVC9312" s="10"/>
      <c r="GVD9312" s="10"/>
      <c r="GVE9312" s="10"/>
      <c r="GVF9312" s="10"/>
      <c r="GVG9312" s="10"/>
      <c r="GVH9312" s="10"/>
      <c r="GVI9312" s="10"/>
      <c r="GVJ9312" s="10"/>
      <c r="GVK9312" s="10"/>
      <c r="GVL9312" s="10"/>
      <c r="GVM9312" s="10"/>
      <c r="GVN9312" s="10"/>
      <c r="GVO9312" s="10"/>
      <c r="GVP9312" s="10"/>
      <c r="GVQ9312" s="10"/>
      <c r="GVR9312" s="10"/>
      <c r="GVS9312" s="10"/>
      <c r="GVT9312" s="10"/>
      <c r="GVU9312" s="10"/>
      <c r="GVV9312" s="10"/>
      <c r="GVW9312" s="10"/>
      <c r="GVX9312" s="10"/>
      <c r="GVY9312" s="10"/>
      <c r="GVZ9312" s="10"/>
      <c r="GWA9312" s="10"/>
      <c r="GWB9312" s="10"/>
      <c r="GWC9312" s="10"/>
      <c r="GWD9312" s="10"/>
      <c r="GWE9312" s="10"/>
      <c r="GWF9312" s="10"/>
      <c r="GWG9312" s="10"/>
      <c r="GWH9312" s="10"/>
      <c r="GWI9312" s="10"/>
      <c r="GWJ9312" s="10"/>
      <c r="GWK9312" s="10"/>
      <c r="GWL9312" s="10"/>
      <c r="GWM9312" s="10"/>
      <c r="GWN9312" s="10"/>
      <c r="GWO9312" s="10"/>
      <c r="GWP9312" s="10"/>
      <c r="GWQ9312" s="10"/>
      <c r="GWR9312" s="10"/>
      <c r="GWS9312" s="10"/>
      <c r="GWT9312" s="10"/>
      <c r="GWU9312" s="10"/>
      <c r="GWV9312" s="10"/>
      <c r="GWW9312" s="10"/>
      <c r="GWX9312" s="10"/>
      <c r="GWY9312" s="10"/>
      <c r="GWZ9312" s="10"/>
      <c r="GXA9312" s="10"/>
      <c r="GXB9312" s="10"/>
      <c r="GXC9312" s="10"/>
      <c r="GXD9312" s="10"/>
      <c r="GXE9312" s="10"/>
      <c r="GXF9312" s="10"/>
      <c r="GXG9312" s="10"/>
      <c r="GXH9312" s="10"/>
      <c r="GXI9312" s="10"/>
      <c r="GXJ9312" s="10"/>
      <c r="GXK9312" s="10"/>
      <c r="GXL9312" s="10"/>
      <c r="GXM9312" s="10"/>
      <c r="GXN9312" s="10"/>
      <c r="GXO9312" s="10"/>
      <c r="GXP9312" s="10"/>
      <c r="GXQ9312" s="10"/>
      <c r="GXR9312" s="10"/>
      <c r="GXS9312" s="10"/>
      <c r="GXT9312" s="10"/>
      <c r="GXU9312" s="10"/>
      <c r="GXV9312" s="10"/>
      <c r="GXW9312" s="10"/>
      <c r="GXX9312" s="10"/>
      <c r="GXY9312" s="10"/>
      <c r="GXZ9312" s="10"/>
      <c r="GYA9312" s="10"/>
      <c r="GYB9312" s="10"/>
      <c r="GYC9312" s="10"/>
      <c r="GYD9312" s="10"/>
      <c r="GYE9312" s="10"/>
      <c r="GYF9312" s="10"/>
      <c r="GYG9312" s="10"/>
      <c r="GYH9312" s="10"/>
      <c r="GYI9312" s="10"/>
      <c r="GYJ9312" s="10"/>
      <c r="GYK9312" s="10"/>
      <c r="GYL9312" s="10"/>
      <c r="GYM9312" s="10"/>
      <c r="GYN9312" s="10"/>
      <c r="GYO9312" s="10"/>
      <c r="GYP9312" s="10"/>
      <c r="GYQ9312" s="10"/>
      <c r="GYR9312" s="10"/>
      <c r="GYS9312" s="10"/>
      <c r="GYT9312" s="10"/>
      <c r="GYU9312" s="10"/>
      <c r="GYV9312" s="10"/>
      <c r="GYW9312" s="10"/>
      <c r="GYX9312" s="10"/>
      <c r="GYY9312" s="10"/>
      <c r="GYZ9312" s="10"/>
      <c r="GZA9312" s="10"/>
      <c r="GZB9312" s="10"/>
      <c r="GZC9312" s="10"/>
      <c r="GZD9312" s="10"/>
      <c r="GZE9312" s="10"/>
      <c r="GZF9312" s="10"/>
      <c r="GZG9312" s="10"/>
      <c r="GZH9312" s="10"/>
      <c r="GZI9312" s="10"/>
      <c r="GZJ9312" s="10"/>
      <c r="GZK9312" s="10"/>
      <c r="GZL9312" s="10"/>
      <c r="GZM9312" s="10"/>
      <c r="GZN9312" s="10"/>
      <c r="GZO9312" s="10"/>
      <c r="GZP9312" s="10"/>
      <c r="GZQ9312" s="10"/>
      <c r="GZR9312" s="10"/>
      <c r="GZS9312" s="10"/>
      <c r="GZT9312" s="10"/>
      <c r="GZU9312" s="10"/>
      <c r="GZV9312" s="10"/>
      <c r="GZW9312" s="10"/>
      <c r="GZX9312" s="10"/>
      <c r="GZY9312" s="10"/>
      <c r="GZZ9312" s="10"/>
      <c r="HAA9312" s="10"/>
      <c r="HAB9312" s="10"/>
      <c r="HAC9312" s="10"/>
      <c r="HAD9312" s="10"/>
      <c r="HAE9312" s="10"/>
      <c r="HAF9312" s="10"/>
      <c r="HAG9312" s="10"/>
      <c r="HAH9312" s="10"/>
      <c r="HAI9312" s="10"/>
      <c r="HAJ9312" s="10"/>
      <c r="HAK9312" s="10"/>
      <c r="HAL9312" s="10"/>
      <c r="HAM9312" s="10"/>
      <c r="HAN9312" s="10"/>
      <c r="HAO9312" s="10"/>
      <c r="HAP9312" s="10"/>
      <c r="HAQ9312" s="10"/>
      <c r="HAR9312" s="10"/>
      <c r="HAS9312" s="10"/>
      <c r="HAT9312" s="10"/>
      <c r="HAU9312" s="10"/>
      <c r="HAV9312" s="10"/>
      <c r="HAW9312" s="10"/>
      <c r="HAX9312" s="10"/>
      <c r="HAY9312" s="10"/>
      <c r="HAZ9312" s="10"/>
      <c r="HBA9312" s="10"/>
      <c r="HBB9312" s="10"/>
      <c r="HBC9312" s="10"/>
      <c r="HBD9312" s="10"/>
      <c r="HBE9312" s="10"/>
      <c r="HBF9312" s="10"/>
      <c r="HBG9312" s="10"/>
      <c r="HBH9312" s="10"/>
      <c r="HBI9312" s="10"/>
      <c r="HBJ9312" s="10"/>
      <c r="HBK9312" s="10"/>
      <c r="HBL9312" s="10"/>
      <c r="HBM9312" s="10"/>
      <c r="HBN9312" s="10"/>
      <c r="HBO9312" s="10"/>
      <c r="HBP9312" s="10"/>
      <c r="HBQ9312" s="10"/>
      <c r="HBR9312" s="10"/>
      <c r="HBS9312" s="10"/>
      <c r="HBT9312" s="10"/>
      <c r="HBU9312" s="10"/>
      <c r="HBV9312" s="10"/>
      <c r="HBW9312" s="10"/>
      <c r="HBX9312" s="10"/>
      <c r="HBY9312" s="10"/>
      <c r="HBZ9312" s="10"/>
      <c r="HCA9312" s="10"/>
      <c r="HCB9312" s="10"/>
      <c r="HCC9312" s="10"/>
      <c r="HCD9312" s="10"/>
      <c r="HCE9312" s="10"/>
      <c r="HCF9312" s="10"/>
      <c r="HCG9312" s="10"/>
      <c r="HCH9312" s="10"/>
      <c r="HCI9312" s="10"/>
      <c r="HCJ9312" s="10"/>
      <c r="HCK9312" s="10"/>
      <c r="HCL9312" s="10"/>
      <c r="HCM9312" s="10"/>
      <c r="HCN9312" s="10"/>
      <c r="HCO9312" s="10"/>
      <c r="HCP9312" s="10"/>
      <c r="HCQ9312" s="10"/>
      <c r="HCR9312" s="10"/>
      <c r="HCS9312" s="10"/>
      <c r="HCT9312" s="10"/>
      <c r="HCU9312" s="10"/>
      <c r="HCV9312" s="10"/>
      <c r="HCW9312" s="10"/>
      <c r="HCX9312" s="10"/>
      <c r="HCY9312" s="10"/>
      <c r="HCZ9312" s="10"/>
      <c r="HDA9312" s="10"/>
      <c r="HDB9312" s="10"/>
      <c r="HDC9312" s="10"/>
      <c r="HDD9312" s="10"/>
      <c r="HDE9312" s="10"/>
      <c r="HDF9312" s="10"/>
      <c r="HDG9312" s="10"/>
      <c r="HDH9312" s="10"/>
      <c r="HDI9312" s="10"/>
      <c r="HDJ9312" s="10"/>
      <c r="HDK9312" s="10"/>
      <c r="HDL9312" s="10"/>
      <c r="HDM9312" s="10"/>
      <c r="HDN9312" s="10"/>
      <c r="HDO9312" s="10"/>
      <c r="HDP9312" s="10"/>
      <c r="HDQ9312" s="10"/>
      <c r="HDR9312" s="10"/>
      <c r="HDS9312" s="10"/>
      <c r="HDT9312" s="10"/>
      <c r="HDU9312" s="10"/>
      <c r="HDV9312" s="10"/>
      <c r="HDW9312" s="10"/>
      <c r="HDX9312" s="10"/>
      <c r="HDY9312" s="10"/>
      <c r="HDZ9312" s="10"/>
      <c r="HEA9312" s="10"/>
      <c r="HEB9312" s="10"/>
      <c r="HEC9312" s="10"/>
      <c r="HED9312" s="10"/>
      <c r="HEE9312" s="10"/>
      <c r="HEF9312" s="10"/>
      <c r="HEG9312" s="10"/>
      <c r="HEH9312" s="10"/>
      <c r="HEI9312" s="10"/>
      <c r="HEJ9312" s="10"/>
      <c r="HEK9312" s="10"/>
      <c r="HEL9312" s="10"/>
      <c r="HEM9312" s="10"/>
      <c r="HEN9312" s="10"/>
      <c r="HEO9312" s="10"/>
      <c r="HEP9312" s="10"/>
      <c r="HEQ9312" s="10"/>
      <c r="HER9312" s="10"/>
      <c r="HES9312" s="10"/>
      <c r="HET9312" s="10"/>
      <c r="HEU9312" s="10"/>
      <c r="HEV9312" s="10"/>
      <c r="HEW9312" s="10"/>
      <c r="HEX9312" s="10"/>
      <c r="HEY9312" s="10"/>
      <c r="HEZ9312" s="10"/>
      <c r="HFA9312" s="10"/>
      <c r="HFB9312" s="10"/>
      <c r="HFC9312" s="10"/>
      <c r="HFD9312" s="10"/>
      <c r="HFE9312" s="10"/>
      <c r="HFF9312" s="10"/>
      <c r="HFG9312" s="10"/>
      <c r="HFH9312" s="10"/>
      <c r="HFI9312" s="10"/>
      <c r="HFJ9312" s="10"/>
      <c r="HFK9312" s="10"/>
      <c r="HFL9312" s="10"/>
      <c r="HFM9312" s="10"/>
      <c r="HFN9312" s="10"/>
      <c r="HFO9312" s="10"/>
      <c r="HFP9312" s="10"/>
      <c r="HFQ9312" s="10"/>
      <c r="HFR9312" s="10"/>
      <c r="HFS9312" s="10"/>
      <c r="HFT9312" s="10"/>
      <c r="HFU9312" s="10"/>
      <c r="HFV9312" s="10"/>
      <c r="HFW9312" s="10"/>
      <c r="HFX9312" s="10"/>
      <c r="HFY9312" s="10"/>
      <c r="HFZ9312" s="10"/>
      <c r="HGA9312" s="10"/>
      <c r="HGB9312" s="10"/>
      <c r="HGC9312" s="10"/>
      <c r="HGD9312" s="10"/>
      <c r="HGE9312" s="10"/>
      <c r="HGF9312" s="10"/>
      <c r="HGG9312" s="10"/>
      <c r="HGH9312" s="10"/>
      <c r="HGI9312" s="10"/>
      <c r="HGJ9312" s="10"/>
      <c r="HGK9312" s="10"/>
      <c r="HGL9312" s="10"/>
      <c r="HGM9312" s="10"/>
      <c r="HGN9312" s="10"/>
      <c r="HGO9312" s="10"/>
      <c r="HGP9312" s="10"/>
      <c r="HGQ9312" s="10"/>
      <c r="HGR9312" s="10"/>
      <c r="HGS9312" s="10"/>
      <c r="HGT9312" s="10"/>
      <c r="HGU9312" s="10"/>
      <c r="HGV9312" s="10"/>
      <c r="HGW9312" s="10"/>
      <c r="HGX9312" s="10"/>
      <c r="HGY9312" s="10"/>
      <c r="HGZ9312" s="10"/>
      <c r="HHA9312" s="10"/>
      <c r="HHB9312" s="10"/>
      <c r="HHC9312" s="10"/>
      <c r="HHD9312" s="10"/>
      <c r="HHE9312" s="10"/>
      <c r="HHF9312" s="10"/>
      <c r="HHG9312" s="10"/>
      <c r="HHH9312" s="10"/>
      <c r="HHI9312" s="10"/>
      <c r="HHJ9312" s="10"/>
      <c r="HHK9312" s="10"/>
      <c r="HHL9312" s="10"/>
      <c r="HHM9312" s="10"/>
      <c r="HHN9312" s="10"/>
      <c r="HHO9312" s="10"/>
      <c r="HHP9312" s="10"/>
      <c r="HHQ9312" s="10"/>
      <c r="HHR9312" s="10"/>
      <c r="HHS9312" s="10"/>
      <c r="HHT9312" s="10"/>
      <c r="HHU9312" s="10"/>
      <c r="HHV9312" s="10"/>
      <c r="HHW9312" s="10"/>
      <c r="HHX9312" s="10"/>
      <c r="HHY9312" s="10"/>
      <c r="HHZ9312" s="10"/>
      <c r="HIA9312" s="10"/>
      <c r="HIB9312" s="10"/>
      <c r="HIC9312" s="10"/>
      <c r="HID9312" s="10"/>
      <c r="HIE9312" s="10"/>
      <c r="HIF9312" s="10"/>
      <c r="HIG9312" s="10"/>
      <c r="HIH9312" s="10"/>
      <c r="HII9312" s="10"/>
      <c r="HIJ9312" s="10"/>
      <c r="HIK9312" s="10"/>
      <c r="HIL9312" s="10"/>
      <c r="HIM9312" s="10"/>
      <c r="HIN9312" s="10"/>
      <c r="HIO9312" s="10"/>
      <c r="HIP9312" s="10"/>
      <c r="HIQ9312" s="10"/>
      <c r="HIR9312" s="10"/>
      <c r="HIS9312" s="10"/>
      <c r="HIT9312" s="10"/>
      <c r="HIU9312" s="10"/>
      <c r="HIV9312" s="10"/>
      <c r="HIW9312" s="10"/>
      <c r="HIX9312" s="10"/>
      <c r="HIY9312" s="10"/>
      <c r="HIZ9312" s="10"/>
      <c r="HJA9312" s="10"/>
      <c r="HJB9312" s="10"/>
      <c r="HJC9312" s="10"/>
      <c r="HJD9312" s="10"/>
      <c r="HJE9312" s="10"/>
      <c r="HJF9312" s="10"/>
      <c r="HJG9312" s="10"/>
      <c r="HJH9312" s="10"/>
      <c r="HJI9312" s="10"/>
      <c r="HJJ9312" s="10"/>
      <c r="HJK9312" s="10"/>
      <c r="HJL9312" s="10"/>
      <c r="HJM9312" s="10"/>
      <c r="HJN9312" s="10"/>
      <c r="HJO9312" s="10"/>
      <c r="HJP9312" s="10"/>
      <c r="HJQ9312" s="10"/>
      <c r="HJR9312" s="10"/>
      <c r="HJS9312" s="10"/>
      <c r="HJT9312" s="10"/>
      <c r="HJU9312" s="10"/>
      <c r="HJV9312" s="10"/>
      <c r="HJW9312" s="10"/>
      <c r="HJX9312" s="10"/>
      <c r="HJY9312" s="10"/>
      <c r="HJZ9312" s="10"/>
      <c r="HKA9312" s="10"/>
      <c r="HKB9312" s="10"/>
      <c r="HKC9312" s="10"/>
      <c r="HKD9312" s="10"/>
      <c r="HKE9312" s="10"/>
      <c r="HKF9312" s="10"/>
      <c r="HKG9312" s="10"/>
      <c r="HKH9312" s="10"/>
      <c r="HKI9312" s="10"/>
      <c r="HKJ9312" s="10"/>
      <c r="HKK9312" s="10"/>
      <c r="HKL9312" s="10"/>
      <c r="HKM9312" s="10"/>
      <c r="HKN9312" s="10"/>
      <c r="HKO9312" s="10"/>
      <c r="HKP9312" s="10"/>
      <c r="HKQ9312" s="10"/>
      <c r="HKR9312" s="10"/>
      <c r="HKS9312" s="10"/>
      <c r="HKT9312" s="10"/>
      <c r="HKU9312" s="10"/>
      <c r="HKV9312" s="10"/>
      <c r="HKW9312" s="10"/>
      <c r="HKX9312" s="10"/>
      <c r="HKY9312" s="10"/>
      <c r="HKZ9312" s="10"/>
      <c r="HLA9312" s="10"/>
      <c r="HLB9312" s="10"/>
      <c r="HLC9312" s="10"/>
      <c r="HLD9312" s="10"/>
      <c r="HLE9312" s="10"/>
      <c r="HLF9312" s="10"/>
      <c r="HLG9312" s="10"/>
      <c r="HLH9312" s="10"/>
      <c r="HLI9312" s="10"/>
      <c r="HLJ9312" s="10"/>
      <c r="HLK9312" s="10"/>
      <c r="HLL9312" s="10"/>
      <c r="HLM9312" s="10"/>
      <c r="HLN9312" s="10"/>
      <c r="HLO9312" s="10"/>
      <c r="HLP9312" s="10"/>
      <c r="HLQ9312" s="10"/>
      <c r="HLR9312" s="10"/>
      <c r="HLS9312" s="10"/>
      <c r="HLT9312" s="10"/>
      <c r="HLU9312" s="10"/>
      <c r="HLV9312" s="10"/>
      <c r="HLW9312" s="10"/>
      <c r="HLX9312" s="10"/>
      <c r="HLY9312" s="10"/>
      <c r="HLZ9312" s="10"/>
      <c r="HMA9312" s="10"/>
      <c r="HMB9312" s="10"/>
      <c r="HMC9312" s="10"/>
      <c r="HMD9312" s="10"/>
      <c r="HME9312" s="10"/>
      <c r="HMF9312" s="10"/>
      <c r="HMG9312" s="10"/>
      <c r="HMH9312" s="10"/>
      <c r="HMI9312" s="10"/>
      <c r="HMJ9312" s="10"/>
      <c r="HMK9312" s="10"/>
      <c r="HML9312" s="10"/>
      <c r="HMM9312" s="10"/>
      <c r="HMN9312" s="10"/>
      <c r="HMO9312" s="10"/>
      <c r="HMP9312" s="10"/>
      <c r="HMQ9312" s="10"/>
      <c r="HMR9312" s="10"/>
      <c r="HMS9312" s="10"/>
      <c r="HMT9312" s="10"/>
      <c r="HMU9312" s="10"/>
      <c r="HMV9312" s="10"/>
      <c r="HMW9312" s="10"/>
      <c r="HMX9312" s="10"/>
      <c r="HMY9312" s="10"/>
      <c r="HMZ9312" s="10"/>
      <c r="HNA9312" s="10"/>
      <c r="HNB9312" s="10"/>
      <c r="HNC9312" s="10"/>
      <c r="HND9312" s="10"/>
      <c r="HNE9312" s="10"/>
      <c r="HNF9312" s="10"/>
      <c r="HNG9312" s="10"/>
      <c r="HNH9312" s="10"/>
      <c r="HNI9312" s="10"/>
      <c r="HNJ9312" s="10"/>
      <c r="HNK9312" s="10"/>
      <c r="HNL9312" s="10"/>
      <c r="HNM9312" s="10"/>
      <c r="HNN9312" s="10"/>
      <c r="HNO9312" s="10"/>
      <c r="HNP9312" s="10"/>
      <c r="HNQ9312" s="10"/>
      <c r="HNR9312" s="10"/>
      <c r="HNS9312" s="10"/>
      <c r="HNT9312" s="10"/>
      <c r="HNU9312" s="10"/>
      <c r="HNV9312" s="10"/>
      <c r="HNW9312" s="10"/>
      <c r="HNX9312" s="10"/>
      <c r="HNY9312" s="10"/>
      <c r="HNZ9312" s="10"/>
      <c r="HOA9312" s="10"/>
      <c r="HOB9312" s="10"/>
      <c r="HOC9312" s="10"/>
      <c r="HOD9312" s="10"/>
      <c r="HOE9312" s="10"/>
      <c r="HOF9312" s="10"/>
      <c r="HOG9312" s="10"/>
      <c r="HOH9312" s="10"/>
      <c r="HOI9312" s="10"/>
      <c r="HOJ9312" s="10"/>
      <c r="HOK9312" s="10"/>
      <c r="HOL9312" s="10"/>
      <c r="HOM9312" s="10"/>
      <c r="HON9312" s="10"/>
      <c r="HOO9312" s="10"/>
      <c r="HOP9312" s="10"/>
      <c r="HOQ9312" s="10"/>
      <c r="HOR9312" s="10"/>
      <c r="HOS9312" s="10"/>
      <c r="HOT9312" s="10"/>
      <c r="HOU9312" s="10"/>
      <c r="HOV9312" s="10"/>
      <c r="HOW9312" s="10"/>
      <c r="HOX9312" s="10"/>
      <c r="HOY9312" s="10"/>
      <c r="HOZ9312" s="10"/>
      <c r="HPA9312" s="10"/>
      <c r="HPB9312" s="10"/>
      <c r="HPC9312" s="10"/>
      <c r="HPD9312" s="10"/>
      <c r="HPE9312" s="10"/>
      <c r="HPF9312" s="10"/>
      <c r="HPG9312" s="10"/>
      <c r="HPH9312" s="10"/>
      <c r="HPI9312" s="10"/>
      <c r="HPJ9312" s="10"/>
      <c r="HPK9312" s="10"/>
      <c r="HPL9312" s="10"/>
      <c r="HPM9312" s="10"/>
      <c r="HPN9312" s="10"/>
      <c r="HPO9312" s="10"/>
      <c r="HPP9312" s="10"/>
      <c r="HPQ9312" s="10"/>
      <c r="HPR9312" s="10"/>
      <c r="HPS9312" s="10"/>
      <c r="HPT9312" s="10"/>
      <c r="HPU9312" s="10"/>
      <c r="HPV9312" s="10"/>
      <c r="HPW9312" s="10"/>
      <c r="HPX9312" s="10"/>
      <c r="HPY9312" s="10"/>
      <c r="HPZ9312" s="10"/>
      <c r="HQA9312" s="10"/>
      <c r="HQB9312" s="10"/>
      <c r="HQC9312" s="10"/>
      <c r="HQD9312" s="10"/>
      <c r="HQE9312" s="10"/>
      <c r="HQF9312" s="10"/>
      <c r="HQG9312" s="10"/>
      <c r="HQH9312" s="10"/>
      <c r="HQI9312" s="10"/>
      <c r="HQJ9312" s="10"/>
      <c r="HQK9312" s="10"/>
      <c r="HQL9312" s="10"/>
      <c r="HQM9312" s="10"/>
      <c r="HQN9312" s="10"/>
      <c r="HQO9312" s="10"/>
      <c r="HQP9312" s="10"/>
      <c r="HQQ9312" s="10"/>
      <c r="HQR9312" s="10"/>
      <c r="HQS9312" s="10"/>
      <c r="HQT9312" s="10"/>
      <c r="HQU9312" s="10"/>
      <c r="HQV9312" s="10"/>
      <c r="HQW9312" s="10"/>
      <c r="HQX9312" s="10"/>
      <c r="HQY9312" s="10"/>
      <c r="HQZ9312" s="10"/>
      <c r="HRA9312" s="10"/>
      <c r="HRB9312" s="10"/>
      <c r="HRC9312" s="10"/>
      <c r="HRD9312" s="10"/>
      <c r="HRE9312" s="10"/>
      <c r="HRF9312" s="10"/>
      <c r="HRG9312" s="10"/>
      <c r="HRH9312" s="10"/>
      <c r="HRI9312" s="10"/>
      <c r="HRJ9312" s="10"/>
      <c r="HRK9312" s="10"/>
      <c r="HRL9312" s="10"/>
      <c r="HRM9312" s="10"/>
      <c r="HRN9312" s="10"/>
      <c r="HRO9312" s="10"/>
      <c r="HRP9312" s="10"/>
      <c r="HRQ9312" s="10"/>
      <c r="HRR9312" s="10"/>
      <c r="HRS9312" s="10"/>
      <c r="HRT9312" s="10"/>
      <c r="HRU9312" s="10"/>
      <c r="HRV9312" s="10"/>
      <c r="HRW9312" s="10"/>
      <c r="HRX9312" s="10"/>
      <c r="HRY9312" s="10"/>
      <c r="HRZ9312" s="10"/>
      <c r="HSA9312" s="10"/>
      <c r="HSB9312" s="10"/>
      <c r="HSC9312" s="10"/>
      <c r="HSD9312" s="10"/>
      <c r="HSE9312" s="10"/>
      <c r="HSF9312" s="10"/>
      <c r="HSG9312" s="10"/>
      <c r="HSH9312" s="10"/>
      <c r="HSI9312" s="10"/>
      <c r="HSJ9312" s="10"/>
      <c r="HSK9312" s="10"/>
      <c r="HSL9312" s="10"/>
      <c r="HSM9312" s="10"/>
      <c r="HSN9312" s="10"/>
      <c r="HSO9312" s="10"/>
      <c r="HSP9312" s="10"/>
      <c r="HSQ9312" s="10"/>
      <c r="HSR9312" s="10"/>
      <c r="HSS9312" s="10"/>
      <c r="HST9312" s="10"/>
      <c r="HSU9312" s="10"/>
      <c r="HSV9312" s="10"/>
      <c r="HSW9312" s="10"/>
      <c r="HSX9312" s="10"/>
      <c r="HSY9312" s="10"/>
      <c r="HSZ9312" s="10"/>
      <c r="HTA9312" s="10"/>
      <c r="HTB9312" s="10"/>
      <c r="HTC9312" s="10"/>
      <c r="HTD9312" s="10"/>
      <c r="HTE9312" s="10"/>
      <c r="HTF9312" s="10"/>
      <c r="HTG9312" s="10"/>
      <c r="HTH9312" s="10"/>
      <c r="HTI9312" s="10"/>
      <c r="HTJ9312" s="10"/>
      <c r="HTK9312" s="10"/>
      <c r="HTL9312" s="10"/>
      <c r="HTM9312" s="10"/>
      <c r="HTN9312" s="10"/>
      <c r="HTO9312" s="10"/>
      <c r="HTP9312" s="10"/>
      <c r="HTQ9312" s="10"/>
      <c r="HTR9312" s="10"/>
      <c r="HTS9312" s="10"/>
      <c r="HTT9312" s="10"/>
      <c r="HTU9312" s="10"/>
      <c r="HTV9312" s="10"/>
      <c r="HTW9312" s="10"/>
      <c r="HTX9312" s="10"/>
      <c r="HTY9312" s="10"/>
      <c r="HTZ9312" s="10"/>
      <c r="HUA9312" s="10"/>
      <c r="HUB9312" s="10"/>
      <c r="HUC9312" s="10"/>
      <c r="HUD9312" s="10"/>
      <c r="HUE9312" s="10"/>
      <c r="HUF9312" s="10"/>
      <c r="HUG9312" s="10"/>
      <c r="HUH9312" s="10"/>
      <c r="HUI9312" s="10"/>
      <c r="HUJ9312" s="10"/>
      <c r="HUK9312" s="10"/>
      <c r="HUL9312" s="10"/>
      <c r="HUM9312" s="10"/>
      <c r="HUN9312" s="10"/>
      <c r="HUO9312" s="10"/>
      <c r="HUP9312" s="10"/>
      <c r="HUQ9312" s="10"/>
      <c r="HUR9312" s="10"/>
      <c r="HUS9312" s="10"/>
      <c r="HUT9312" s="10"/>
      <c r="HUU9312" s="10"/>
      <c r="HUV9312" s="10"/>
      <c r="HUW9312" s="10"/>
      <c r="HUX9312" s="10"/>
      <c r="HUY9312" s="10"/>
      <c r="HUZ9312" s="10"/>
      <c r="HVA9312" s="10"/>
      <c r="HVB9312" s="10"/>
      <c r="HVC9312" s="10"/>
      <c r="HVD9312" s="10"/>
      <c r="HVE9312" s="10"/>
      <c r="HVF9312" s="10"/>
      <c r="HVG9312" s="10"/>
      <c r="HVH9312" s="10"/>
      <c r="HVI9312" s="10"/>
      <c r="HVJ9312" s="10"/>
      <c r="HVK9312" s="10"/>
      <c r="HVL9312" s="10"/>
      <c r="HVM9312" s="10"/>
      <c r="HVN9312" s="10"/>
      <c r="HVO9312" s="10"/>
      <c r="HVP9312" s="10"/>
      <c r="HVQ9312" s="10"/>
      <c r="HVR9312" s="10"/>
      <c r="HVS9312" s="10"/>
      <c r="HVT9312" s="10"/>
      <c r="HVU9312" s="10"/>
      <c r="HVV9312" s="10"/>
      <c r="HVW9312" s="10"/>
      <c r="HVX9312" s="10"/>
      <c r="HVY9312" s="10"/>
      <c r="HVZ9312" s="10"/>
      <c r="HWA9312" s="10"/>
      <c r="HWB9312" s="10"/>
      <c r="HWC9312" s="10"/>
      <c r="HWD9312" s="10"/>
      <c r="HWE9312" s="10"/>
      <c r="HWF9312" s="10"/>
      <c r="HWG9312" s="10"/>
      <c r="HWH9312" s="10"/>
      <c r="HWI9312" s="10"/>
      <c r="HWJ9312" s="10"/>
      <c r="HWK9312" s="10"/>
      <c r="HWL9312" s="10"/>
      <c r="HWM9312" s="10"/>
      <c r="HWN9312" s="10"/>
      <c r="HWO9312" s="10"/>
      <c r="HWP9312" s="10"/>
      <c r="HWQ9312" s="10"/>
      <c r="HWR9312" s="10"/>
      <c r="HWS9312" s="10"/>
      <c r="HWT9312" s="10"/>
      <c r="HWU9312" s="10"/>
      <c r="HWV9312" s="10"/>
      <c r="HWW9312" s="10"/>
      <c r="HWX9312" s="10"/>
      <c r="HWY9312" s="10"/>
      <c r="HWZ9312" s="10"/>
      <c r="HXA9312" s="10"/>
      <c r="HXB9312" s="10"/>
      <c r="HXC9312" s="10"/>
      <c r="HXD9312" s="10"/>
      <c r="HXE9312" s="10"/>
      <c r="HXF9312" s="10"/>
      <c r="HXG9312" s="10"/>
      <c r="HXH9312" s="10"/>
      <c r="HXI9312" s="10"/>
      <c r="HXJ9312" s="10"/>
      <c r="HXK9312" s="10"/>
      <c r="HXL9312" s="10"/>
      <c r="HXM9312" s="10"/>
      <c r="HXN9312" s="10"/>
      <c r="HXO9312" s="10"/>
      <c r="HXP9312" s="10"/>
      <c r="HXQ9312" s="10"/>
      <c r="HXR9312" s="10"/>
      <c r="HXS9312" s="10"/>
      <c r="HXT9312" s="10"/>
      <c r="HXU9312" s="10"/>
      <c r="HXV9312" s="10"/>
      <c r="HXW9312" s="10"/>
      <c r="HXX9312" s="10"/>
      <c r="HXY9312" s="10"/>
      <c r="HXZ9312" s="10"/>
      <c r="HYA9312" s="10"/>
      <c r="HYB9312" s="10"/>
      <c r="HYC9312" s="10"/>
      <c r="HYD9312" s="10"/>
      <c r="HYE9312" s="10"/>
      <c r="HYF9312" s="10"/>
      <c r="HYG9312" s="10"/>
      <c r="HYH9312" s="10"/>
      <c r="HYI9312" s="10"/>
      <c r="HYJ9312" s="10"/>
      <c r="HYK9312" s="10"/>
      <c r="HYL9312" s="10"/>
      <c r="HYM9312" s="10"/>
      <c r="HYN9312" s="10"/>
      <c r="HYO9312" s="10"/>
      <c r="HYP9312" s="10"/>
      <c r="HYQ9312" s="10"/>
      <c r="HYR9312" s="10"/>
      <c r="HYS9312" s="10"/>
      <c r="HYT9312" s="10"/>
      <c r="HYU9312" s="10"/>
      <c r="HYV9312" s="10"/>
      <c r="HYW9312" s="10"/>
      <c r="HYX9312" s="10"/>
      <c r="HYY9312" s="10"/>
      <c r="HYZ9312" s="10"/>
      <c r="HZA9312" s="10"/>
      <c r="HZB9312" s="10"/>
      <c r="HZC9312" s="10"/>
      <c r="HZD9312" s="10"/>
      <c r="HZE9312" s="10"/>
      <c r="HZF9312" s="10"/>
      <c r="HZG9312" s="10"/>
      <c r="HZH9312" s="10"/>
      <c r="HZI9312" s="10"/>
      <c r="HZJ9312" s="10"/>
      <c r="HZK9312" s="10"/>
      <c r="HZL9312" s="10"/>
      <c r="HZM9312" s="10"/>
      <c r="HZN9312" s="10"/>
      <c r="HZO9312" s="10"/>
      <c r="HZP9312" s="10"/>
      <c r="HZQ9312" s="10"/>
      <c r="HZR9312" s="10"/>
      <c r="HZS9312" s="10"/>
      <c r="HZT9312" s="10"/>
      <c r="HZU9312" s="10"/>
      <c r="HZV9312" s="10"/>
      <c r="HZW9312" s="10"/>
      <c r="HZX9312" s="10"/>
      <c r="HZY9312" s="10"/>
      <c r="HZZ9312" s="10"/>
      <c r="IAA9312" s="10"/>
      <c r="IAB9312" s="10"/>
      <c r="IAC9312" s="10"/>
      <c r="IAD9312" s="10"/>
      <c r="IAE9312" s="10"/>
      <c r="IAF9312" s="10"/>
      <c r="IAG9312" s="10"/>
      <c r="IAH9312" s="10"/>
      <c r="IAI9312" s="10"/>
      <c r="IAJ9312" s="10"/>
      <c r="IAK9312" s="10"/>
      <c r="IAL9312" s="10"/>
      <c r="IAM9312" s="10"/>
      <c r="IAN9312" s="10"/>
      <c r="IAO9312" s="10"/>
      <c r="IAP9312" s="10"/>
      <c r="IAQ9312" s="10"/>
      <c r="IAR9312" s="10"/>
      <c r="IAS9312" s="10"/>
      <c r="IAT9312" s="10"/>
      <c r="IAU9312" s="10"/>
      <c r="IAV9312" s="10"/>
      <c r="IAW9312" s="10"/>
      <c r="IAX9312" s="10"/>
      <c r="IAY9312" s="10"/>
      <c r="IAZ9312" s="10"/>
      <c r="IBA9312" s="10"/>
      <c r="IBB9312" s="10"/>
      <c r="IBC9312" s="10"/>
      <c r="IBD9312" s="10"/>
      <c r="IBE9312" s="10"/>
      <c r="IBF9312" s="10"/>
      <c r="IBG9312" s="10"/>
      <c r="IBH9312" s="10"/>
      <c r="IBI9312" s="10"/>
      <c r="IBJ9312" s="10"/>
      <c r="IBK9312" s="10"/>
      <c r="IBL9312" s="10"/>
      <c r="IBM9312" s="10"/>
      <c r="IBN9312" s="10"/>
      <c r="IBO9312" s="10"/>
      <c r="IBP9312" s="10"/>
      <c r="IBQ9312" s="10"/>
      <c r="IBR9312" s="10"/>
      <c r="IBS9312" s="10"/>
      <c r="IBT9312" s="10"/>
      <c r="IBU9312" s="10"/>
      <c r="IBV9312" s="10"/>
      <c r="IBW9312" s="10"/>
      <c r="IBX9312" s="10"/>
      <c r="IBY9312" s="10"/>
      <c r="IBZ9312" s="10"/>
      <c r="ICA9312" s="10"/>
      <c r="ICB9312" s="10"/>
      <c r="ICC9312" s="10"/>
      <c r="ICD9312" s="10"/>
      <c r="ICE9312" s="10"/>
      <c r="ICF9312" s="10"/>
      <c r="ICG9312" s="10"/>
      <c r="ICH9312" s="10"/>
      <c r="ICI9312" s="10"/>
      <c r="ICJ9312" s="10"/>
      <c r="ICK9312" s="10"/>
      <c r="ICL9312" s="10"/>
      <c r="ICM9312" s="10"/>
      <c r="ICN9312" s="10"/>
      <c r="ICO9312" s="10"/>
      <c r="ICP9312" s="10"/>
      <c r="ICQ9312" s="10"/>
      <c r="ICR9312" s="10"/>
      <c r="ICS9312" s="10"/>
      <c r="ICT9312" s="10"/>
      <c r="ICU9312" s="10"/>
      <c r="ICV9312" s="10"/>
      <c r="ICW9312" s="10"/>
      <c r="ICX9312" s="10"/>
      <c r="ICY9312" s="10"/>
      <c r="ICZ9312" s="10"/>
      <c r="IDA9312" s="10"/>
      <c r="IDB9312" s="10"/>
      <c r="IDC9312" s="10"/>
      <c r="IDD9312" s="10"/>
      <c r="IDE9312" s="10"/>
      <c r="IDF9312" s="10"/>
      <c r="IDG9312" s="10"/>
      <c r="IDH9312" s="10"/>
      <c r="IDI9312" s="10"/>
      <c r="IDJ9312" s="10"/>
      <c r="IDK9312" s="10"/>
      <c r="IDL9312" s="10"/>
      <c r="IDM9312" s="10"/>
      <c r="IDN9312" s="10"/>
      <c r="IDO9312" s="10"/>
      <c r="IDP9312" s="10"/>
      <c r="IDQ9312" s="10"/>
      <c r="IDR9312" s="10"/>
      <c r="IDS9312" s="10"/>
      <c r="IDT9312" s="10"/>
      <c r="IDU9312" s="10"/>
      <c r="IDV9312" s="10"/>
      <c r="IDW9312" s="10"/>
      <c r="IDX9312" s="10"/>
      <c r="IDY9312" s="10"/>
      <c r="IDZ9312" s="10"/>
      <c r="IEA9312" s="10"/>
      <c r="IEB9312" s="10"/>
      <c r="IEC9312" s="10"/>
      <c r="IED9312" s="10"/>
      <c r="IEE9312" s="10"/>
      <c r="IEF9312" s="10"/>
      <c r="IEG9312" s="10"/>
      <c r="IEH9312" s="10"/>
      <c r="IEI9312" s="10"/>
      <c r="IEJ9312" s="10"/>
      <c r="IEK9312" s="10"/>
      <c r="IEL9312" s="10"/>
      <c r="IEM9312" s="10"/>
      <c r="IEN9312" s="10"/>
      <c r="IEO9312" s="10"/>
      <c r="IEP9312" s="10"/>
      <c r="IEQ9312" s="10"/>
      <c r="IER9312" s="10"/>
      <c r="IES9312" s="10"/>
      <c r="IET9312" s="10"/>
      <c r="IEU9312" s="10"/>
      <c r="IEV9312" s="10"/>
      <c r="IEW9312" s="10"/>
      <c r="IEX9312" s="10"/>
      <c r="IEY9312" s="10"/>
      <c r="IEZ9312" s="10"/>
      <c r="IFA9312" s="10"/>
      <c r="IFB9312" s="10"/>
      <c r="IFC9312" s="10"/>
      <c r="IFD9312" s="10"/>
      <c r="IFE9312" s="10"/>
      <c r="IFF9312" s="10"/>
      <c r="IFG9312" s="10"/>
      <c r="IFH9312" s="10"/>
      <c r="IFI9312" s="10"/>
      <c r="IFJ9312" s="10"/>
      <c r="IFK9312" s="10"/>
      <c r="IFL9312" s="10"/>
      <c r="IFM9312" s="10"/>
      <c r="IFN9312" s="10"/>
      <c r="IFO9312" s="10"/>
      <c r="IFP9312" s="10"/>
      <c r="IFQ9312" s="10"/>
      <c r="IFR9312" s="10"/>
      <c r="IFS9312" s="10"/>
      <c r="IFT9312" s="10"/>
      <c r="IFU9312" s="10"/>
      <c r="IFV9312" s="10"/>
      <c r="IFW9312" s="10"/>
      <c r="IFX9312" s="10"/>
      <c r="IFY9312" s="10"/>
      <c r="IFZ9312" s="10"/>
      <c r="IGA9312" s="10"/>
      <c r="IGB9312" s="10"/>
      <c r="IGC9312" s="10"/>
      <c r="IGD9312" s="10"/>
      <c r="IGE9312" s="10"/>
      <c r="IGF9312" s="10"/>
      <c r="IGG9312" s="10"/>
      <c r="IGH9312" s="10"/>
      <c r="IGI9312" s="10"/>
      <c r="IGJ9312" s="10"/>
      <c r="IGK9312" s="10"/>
      <c r="IGL9312" s="10"/>
      <c r="IGM9312" s="10"/>
      <c r="IGN9312" s="10"/>
      <c r="IGO9312" s="10"/>
      <c r="IGP9312" s="10"/>
      <c r="IGQ9312" s="10"/>
      <c r="IGR9312" s="10"/>
      <c r="IGS9312" s="10"/>
      <c r="IGT9312" s="10"/>
      <c r="IGU9312" s="10"/>
      <c r="IGV9312" s="10"/>
      <c r="IGW9312" s="10"/>
      <c r="IGX9312" s="10"/>
      <c r="IGY9312" s="10"/>
      <c r="IGZ9312" s="10"/>
      <c r="IHA9312" s="10"/>
      <c r="IHB9312" s="10"/>
      <c r="IHC9312" s="10"/>
      <c r="IHD9312" s="10"/>
      <c r="IHE9312" s="10"/>
      <c r="IHF9312" s="10"/>
      <c r="IHG9312" s="10"/>
      <c r="IHH9312" s="10"/>
      <c r="IHI9312" s="10"/>
      <c r="IHJ9312" s="10"/>
      <c r="IHK9312" s="10"/>
      <c r="IHL9312" s="10"/>
      <c r="IHM9312" s="10"/>
      <c r="IHN9312" s="10"/>
      <c r="IHO9312" s="10"/>
      <c r="IHP9312" s="10"/>
      <c r="IHQ9312" s="10"/>
      <c r="IHR9312" s="10"/>
      <c r="IHS9312" s="10"/>
      <c r="IHT9312" s="10"/>
      <c r="IHU9312" s="10"/>
      <c r="IHV9312" s="10"/>
      <c r="IHW9312" s="10"/>
      <c r="IHX9312" s="10"/>
      <c r="IHY9312" s="10"/>
      <c r="IHZ9312" s="10"/>
      <c r="IIA9312" s="10"/>
      <c r="IIB9312" s="10"/>
      <c r="IIC9312" s="10"/>
      <c r="IID9312" s="10"/>
      <c r="IIE9312" s="10"/>
      <c r="IIF9312" s="10"/>
      <c r="IIG9312" s="10"/>
      <c r="IIH9312" s="10"/>
      <c r="III9312" s="10"/>
      <c r="IIJ9312" s="10"/>
      <c r="IIK9312" s="10"/>
      <c r="IIL9312" s="10"/>
      <c r="IIM9312" s="10"/>
      <c r="IIN9312" s="10"/>
      <c r="IIO9312" s="10"/>
      <c r="IIP9312" s="10"/>
      <c r="IIQ9312" s="10"/>
      <c r="IIR9312" s="10"/>
      <c r="IIS9312" s="10"/>
      <c r="IIT9312" s="10"/>
      <c r="IIU9312" s="10"/>
      <c r="IIV9312" s="10"/>
      <c r="IIW9312" s="10"/>
      <c r="IIX9312" s="10"/>
      <c r="IIY9312" s="10"/>
      <c r="IIZ9312" s="10"/>
      <c r="IJA9312" s="10"/>
      <c r="IJB9312" s="10"/>
      <c r="IJC9312" s="10"/>
      <c r="IJD9312" s="10"/>
      <c r="IJE9312" s="10"/>
      <c r="IJF9312" s="10"/>
      <c r="IJG9312" s="10"/>
      <c r="IJH9312" s="10"/>
      <c r="IJI9312" s="10"/>
      <c r="IJJ9312" s="10"/>
      <c r="IJK9312" s="10"/>
      <c r="IJL9312" s="10"/>
      <c r="IJM9312" s="10"/>
      <c r="IJN9312" s="10"/>
      <c r="IJO9312" s="10"/>
      <c r="IJP9312" s="10"/>
      <c r="IJQ9312" s="10"/>
      <c r="IJR9312" s="10"/>
      <c r="IJS9312" s="10"/>
      <c r="IJT9312" s="10"/>
      <c r="IJU9312" s="10"/>
      <c r="IJV9312" s="10"/>
      <c r="IJW9312" s="10"/>
      <c r="IJX9312" s="10"/>
      <c r="IJY9312" s="10"/>
      <c r="IJZ9312" s="10"/>
      <c r="IKA9312" s="10"/>
      <c r="IKB9312" s="10"/>
      <c r="IKC9312" s="10"/>
      <c r="IKD9312" s="10"/>
      <c r="IKE9312" s="10"/>
      <c r="IKF9312" s="10"/>
      <c r="IKG9312" s="10"/>
      <c r="IKH9312" s="10"/>
      <c r="IKI9312" s="10"/>
      <c r="IKJ9312" s="10"/>
      <c r="IKK9312" s="10"/>
      <c r="IKL9312" s="10"/>
      <c r="IKM9312" s="10"/>
      <c r="IKN9312" s="10"/>
      <c r="IKO9312" s="10"/>
      <c r="IKP9312" s="10"/>
      <c r="IKQ9312" s="10"/>
      <c r="IKR9312" s="10"/>
      <c r="IKS9312" s="10"/>
      <c r="IKT9312" s="10"/>
      <c r="IKU9312" s="10"/>
      <c r="IKV9312" s="10"/>
      <c r="IKW9312" s="10"/>
      <c r="IKX9312" s="10"/>
      <c r="IKY9312" s="10"/>
      <c r="IKZ9312" s="10"/>
      <c r="ILA9312" s="10"/>
      <c r="ILB9312" s="10"/>
      <c r="ILC9312" s="10"/>
      <c r="ILD9312" s="10"/>
      <c r="ILE9312" s="10"/>
      <c r="ILF9312" s="10"/>
      <c r="ILG9312" s="10"/>
      <c r="ILH9312" s="10"/>
      <c r="ILI9312" s="10"/>
      <c r="ILJ9312" s="10"/>
      <c r="ILK9312" s="10"/>
      <c r="ILL9312" s="10"/>
      <c r="ILM9312" s="10"/>
      <c r="ILN9312" s="10"/>
      <c r="ILO9312" s="10"/>
      <c r="ILP9312" s="10"/>
      <c r="ILQ9312" s="10"/>
      <c r="ILR9312" s="10"/>
      <c r="ILS9312" s="10"/>
      <c r="ILT9312" s="10"/>
      <c r="ILU9312" s="10"/>
      <c r="ILV9312" s="10"/>
      <c r="ILW9312" s="10"/>
      <c r="ILX9312" s="10"/>
      <c r="ILY9312" s="10"/>
      <c r="ILZ9312" s="10"/>
      <c r="IMA9312" s="10"/>
      <c r="IMB9312" s="10"/>
      <c r="IMC9312" s="10"/>
      <c r="IMD9312" s="10"/>
      <c r="IME9312" s="10"/>
      <c r="IMF9312" s="10"/>
      <c r="IMG9312" s="10"/>
      <c r="IMH9312" s="10"/>
      <c r="IMI9312" s="10"/>
      <c r="IMJ9312" s="10"/>
      <c r="IMK9312" s="10"/>
      <c r="IML9312" s="10"/>
      <c r="IMM9312" s="10"/>
      <c r="IMN9312" s="10"/>
      <c r="IMO9312" s="10"/>
      <c r="IMP9312" s="10"/>
      <c r="IMQ9312" s="10"/>
      <c r="IMR9312" s="10"/>
      <c r="IMS9312" s="10"/>
      <c r="IMT9312" s="10"/>
      <c r="IMU9312" s="10"/>
      <c r="IMV9312" s="10"/>
      <c r="IMW9312" s="10"/>
      <c r="IMX9312" s="10"/>
      <c r="IMY9312" s="10"/>
      <c r="IMZ9312" s="10"/>
      <c r="INA9312" s="10"/>
      <c r="INB9312" s="10"/>
      <c r="INC9312" s="10"/>
      <c r="IND9312" s="10"/>
      <c r="INE9312" s="10"/>
      <c r="INF9312" s="10"/>
      <c r="ING9312" s="10"/>
      <c r="INH9312" s="10"/>
      <c r="INI9312" s="10"/>
      <c r="INJ9312" s="10"/>
      <c r="INK9312" s="10"/>
      <c r="INL9312" s="10"/>
      <c r="INM9312" s="10"/>
      <c r="INN9312" s="10"/>
      <c r="INO9312" s="10"/>
      <c r="INP9312" s="10"/>
      <c r="INQ9312" s="10"/>
      <c r="INR9312" s="10"/>
      <c r="INS9312" s="10"/>
      <c r="INT9312" s="10"/>
      <c r="INU9312" s="10"/>
      <c r="INV9312" s="10"/>
      <c r="INW9312" s="10"/>
      <c r="INX9312" s="10"/>
      <c r="INY9312" s="10"/>
      <c r="INZ9312" s="10"/>
      <c r="IOA9312" s="10"/>
      <c r="IOB9312" s="10"/>
      <c r="IOC9312" s="10"/>
      <c r="IOD9312" s="10"/>
      <c r="IOE9312" s="10"/>
      <c r="IOF9312" s="10"/>
      <c r="IOG9312" s="10"/>
      <c r="IOH9312" s="10"/>
      <c r="IOI9312" s="10"/>
      <c r="IOJ9312" s="10"/>
      <c r="IOK9312" s="10"/>
      <c r="IOL9312" s="10"/>
      <c r="IOM9312" s="10"/>
      <c r="ION9312" s="10"/>
      <c r="IOO9312" s="10"/>
      <c r="IOP9312" s="10"/>
      <c r="IOQ9312" s="10"/>
      <c r="IOR9312" s="10"/>
      <c r="IOS9312" s="10"/>
      <c r="IOT9312" s="10"/>
      <c r="IOU9312" s="10"/>
      <c r="IOV9312" s="10"/>
      <c r="IOW9312" s="10"/>
      <c r="IOX9312" s="10"/>
      <c r="IOY9312" s="10"/>
      <c r="IOZ9312" s="10"/>
      <c r="IPA9312" s="10"/>
      <c r="IPB9312" s="10"/>
      <c r="IPC9312" s="10"/>
      <c r="IPD9312" s="10"/>
      <c r="IPE9312" s="10"/>
      <c r="IPF9312" s="10"/>
      <c r="IPG9312" s="10"/>
      <c r="IPH9312" s="10"/>
      <c r="IPI9312" s="10"/>
      <c r="IPJ9312" s="10"/>
      <c r="IPK9312" s="10"/>
      <c r="IPL9312" s="10"/>
      <c r="IPM9312" s="10"/>
      <c r="IPN9312" s="10"/>
      <c r="IPO9312" s="10"/>
      <c r="IPP9312" s="10"/>
      <c r="IPQ9312" s="10"/>
      <c r="IPR9312" s="10"/>
      <c r="IPS9312" s="10"/>
      <c r="IPT9312" s="10"/>
      <c r="IPU9312" s="10"/>
      <c r="IPV9312" s="10"/>
      <c r="IPW9312" s="10"/>
      <c r="IPX9312" s="10"/>
      <c r="IPY9312" s="10"/>
      <c r="IPZ9312" s="10"/>
      <c r="IQA9312" s="10"/>
      <c r="IQB9312" s="10"/>
      <c r="IQC9312" s="10"/>
      <c r="IQD9312" s="10"/>
      <c r="IQE9312" s="10"/>
      <c r="IQF9312" s="10"/>
      <c r="IQG9312" s="10"/>
      <c r="IQH9312" s="10"/>
      <c r="IQI9312" s="10"/>
      <c r="IQJ9312" s="10"/>
      <c r="IQK9312" s="10"/>
      <c r="IQL9312" s="10"/>
      <c r="IQM9312" s="10"/>
      <c r="IQN9312" s="10"/>
      <c r="IQO9312" s="10"/>
      <c r="IQP9312" s="10"/>
      <c r="IQQ9312" s="10"/>
      <c r="IQR9312" s="10"/>
      <c r="IQS9312" s="10"/>
      <c r="IQT9312" s="10"/>
      <c r="IQU9312" s="10"/>
      <c r="IQV9312" s="10"/>
      <c r="IQW9312" s="10"/>
      <c r="IQX9312" s="10"/>
      <c r="IQY9312" s="10"/>
      <c r="IQZ9312" s="10"/>
      <c r="IRA9312" s="10"/>
      <c r="IRB9312" s="10"/>
      <c r="IRC9312" s="10"/>
      <c r="IRD9312" s="10"/>
      <c r="IRE9312" s="10"/>
      <c r="IRF9312" s="10"/>
      <c r="IRG9312" s="10"/>
      <c r="IRH9312" s="10"/>
      <c r="IRI9312" s="10"/>
      <c r="IRJ9312" s="10"/>
      <c r="IRK9312" s="10"/>
      <c r="IRL9312" s="10"/>
      <c r="IRM9312" s="10"/>
      <c r="IRN9312" s="10"/>
      <c r="IRO9312" s="10"/>
      <c r="IRP9312" s="10"/>
      <c r="IRQ9312" s="10"/>
      <c r="IRR9312" s="10"/>
      <c r="IRS9312" s="10"/>
      <c r="IRT9312" s="10"/>
      <c r="IRU9312" s="10"/>
      <c r="IRV9312" s="10"/>
      <c r="IRW9312" s="10"/>
      <c r="IRX9312" s="10"/>
      <c r="IRY9312" s="10"/>
      <c r="IRZ9312" s="10"/>
      <c r="ISA9312" s="10"/>
      <c r="ISB9312" s="10"/>
      <c r="ISC9312" s="10"/>
      <c r="ISD9312" s="10"/>
      <c r="ISE9312" s="10"/>
      <c r="ISF9312" s="10"/>
      <c r="ISG9312" s="10"/>
      <c r="ISH9312" s="10"/>
      <c r="ISI9312" s="10"/>
      <c r="ISJ9312" s="10"/>
      <c r="ISK9312" s="10"/>
      <c r="ISL9312" s="10"/>
      <c r="ISM9312" s="10"/>
      <c r="ISN9312" s="10"/>
      <c r="ISO9312" s="10"/>
      <c r="ISP9312" s="10"/>
      <c r="ISQ9312" s="10"/>
      <c r="ISR9312" s="10"/>
      <c r="ISS9312" s="10"/>
      <c r="IST9312" s="10"/>
      <c r="ISU9312" s="10"/>
      <c r="ISV9312" s="10"/>
      <c r="ISW9312" s="10"/>
      <c r="ISX9312" s="10"/>
      <c r="ISY9312" s="10"/>
      <c r="ISZ9312" s="10"/>
      <c r="ITA9312" s="10"/>
      <c r="ITB9312" s="10"/>
      <c r="ITC9312" s="10"/>
      <c r="ITD9312" s="10"/>
      <c r="ITE9312" s="10"/>
      <c r="ITF9312" s="10"/>
      <c r="ITG9312" s="10"/>
      <c r="ITH9312" s="10"/>
      <c r="ITI9312" s="10"/>
      <c r="ITJ9312" s="10"/>
      <c r="ITK9312" s="10"/>
      <c r="ITL9312" s="10"/>
      <c r="ITM9312" s="10"/>
      <c r="ITN9312" s="10"/>
      <c r="ITO9312" s="10"/>
      <c r="ITP9312" s="10"/>
      <c r="ITQ9312" s="10"/>
      <c r="ITR9312" s="10"/>
      <c r="ITS9312" s="10"/>
      <c r="ITT9312" s="10"/>
      <c r="ITU9312" s="10"/>
      <c r="ITV9312" s="10"/>
      <c r="ITW9312" s="10"/>
      <c r="ITX9312" s="10"/>
      <c r="ITY9312" s="10"/>
      <c r="ITZ9312" s="10"/>
      <c r="IUA9312" s="10"/>
      <c r="IUB9312" s="10"/>
      <c r="IUC9312" s="10"/>
      <c r="IUD9312" s="10"/>
      <c r="IUE9312" s="10"/>
      <c r="IUF9312" s="10"/>
      <c r="IUG9312" s="10"/>
      <c r="IUH9312" s="10"/>
      <c r="IUI9312" s="10"/>
      <c r="IUJ9312" s="10"/>
      <c r="IUK9312" s="10"/>
      <c r="IUL9312" s="10"/>
      <c r="IUM9312" s="10"/>
      <c r="IUN9312" s="10"/>
      <c r="IUO9312" s="10"/>
      <c r="IUP9312" s="10"/>
      <c r="IUQ9312" s="10"/>
      <c r="IUR9312" s="10"/>
      <c r="IUS9312" s="10"/>
      <c r="IUT9312" s="10"/>
      <c r="IUU9312" s="10"/>
      <c r="IUV9312" s="10"/>
      <c r="IUW9312" s="10"/>
      <c r="IUX9312" s="10"/>
      <c r="IUY9312" s="10"/>
      <c r="IUZ9312" s="10"/>
      <c r="IVA9312" s="10"/>
      <c r="IVB9312" s="10"/>
      <c r="IVC9312" s="10"/>
      <c r="IVD9312" s="10"/>
      <c r="IVE9312" s="10"/>
      <c r="IVF9312" s="10"/>
      <c r="IVG9312" s="10"/>
      <c r="IVH9312" s="10"/>
      <c r="IVI9312" s="10"/>
      <c r="IVJ9312" s="10"/>
      <c r="IVK9312" s="10"/>
      <c r="IVL9312" s="10"/>
      <c r="IVM9312" s="10"/>
      <c r="IVN9312" s="10"/>
      <c r="IVO9312" s="10"/>
      <c r="IVP9312" s="10"/>
      <c r="IVQ9312" s="10"/>
      <c r="IVR9312" s="10"/>
      <c r="IVS9312" s="10"/>
      <c r="IVT9312" s="10"/>
      <c r="IVU9312" s="10"/>
      <c r="IVV9312" s="10"/>
      <c r="IVW9312" s="10"/>
      <c r="IVX9312" s="10"/>
      <c r="IVY9312" s="10"/>
      <c r="IVZ9312" s="10"/>
      <c r="IWA9312" s="10"/>
      <c r="IWB9312" s="10"/>
      <c r="IWC9312" s="10"/>
      <c r="IWD9312" s="10"/>
      <c r="IWE9312" s="10"/>
      <c r="IWF9312" s="10"/>
      <c r="IWG9312" s="10"/>
      <c r="IWH9312" s="10"/>
      <c r="IWI9312" s="10"/>
      <c r="IWJ9312" s="10"/>
      <c r="IWK9312" s="10"/>
      <c r="IWL9312" s="10"/>
      <c r="IWM9312" s="10"/>
      <c r="IWN9312" s="10"/>
      <c r="IWO9312" s="10"/>
      <c r="IWP9312" s="10"/>
      <c r="IWQ9312" s="10"/>
      <c r="IWR9312" s="10"/>
      <c r="IWS9312" s="10"/>
      <c r="IWT9312" s="10"/>
      <c r="IWU9312" s="10"/>
      <c r="IWV9312" s="10"/>
      <c r="IWW9312" s="10"/>
      <c r="IWX9312" s="10"/>
      <c r="IWY9312" s="10"/>
      <c r="IWZ9312" s="10"/>
      <c r="IXA9312" s="10"/>
      <c r="IXB9312" s="10"/>
      <c r="IXC9312" s="10"/>
      <c r="IXD9312" s="10"/>
      <c r="IXE9312" s="10"/>
      <c r="IXF9312" s="10"/>
      <c r="IXG9312" s="10"/>
      <c r="IXH9312" s="10"/>
      <c r="IXI9312" s="10"/>
      <c r="IXJ9312" s="10"/>
      <c r="IXK9312" s="10"/>
      <c r="IXL9312" s="10"/>
      <c r="IXM9312" s="10"/>
      <c r="IXN9312" s="10"/>
      <c r="IXO9312" s="10"/>
      <c r="IXP9312" s="10"/>
      <c r="IXQ9312" s="10"/>
      <c r="IXR9312" s="10"/>
      <c r="IXS9312" s="10"/>
      <c r="IXT9312" s="10"/>
      <c r="IXU9312" s="10"/>
      <c r="IXV9312" s="10"/>
      <c r="IXW9312" s="10"/>
      <c r="IXX9312" s="10"/>
      <c r="IXY9312" s="10"/>
      <c r="IXZ9312" s="10"/>
      <c r="IYA9312" s="10"/>
      <c r="IYB9312" s="10"/>
      <c r="IYC9312" s="10"/>
      <c r="IYD9312" s="10"/>
      <c r="IYE9312" s="10"/>
      <c r="IYF9312" s="10"/>
      <c r="IYG9312" s="10"/>
      <c r="IYH9312" s="10"/>
      <c r="IYI9312" s="10"/>
      <c r="IYJ9312" s="10"/>
      <c r="IYK9312" s="10"/>
      <c r="IYL9312" s="10"/>
      <c r="IYM9312" s="10"/>
      <c r="IYN9312" s="10"/>
      <c r="IYO9312" s="10"/>
      <c r="IYP9312" s="10"/>
      <c r="IYQ9312" s="10"/>
      <c r="IYR9312" s="10"/>
      <c r="IYS9312" s="10"/>
      <c r="IYT9312" s="10"/>
      <c r="IYU9312" s="10"/>
      <c r="IYV9312" s="10"/>
      <c r="IYW9312" s="10"/>
      <c r="IYX9312" s="10"/>
      <c r="IYY9312" s="10"/>
      <c r="IYZ9312" s="10"/>
      <c r="IZA9312" s="10"/>
      <c r="IZB9312" s="10"/>
      <c r="IZC9312" s="10"/>
      <c r="IZD9312" s="10"/>
      <c r="IZE9312" s="10"/>
      <c r="IZF9312" s="10"/>
      <c r="IZG9312" s="10"/>
      <c r="IZH9312" s="10"/>
      <c r="IZI9312" s="10"/>
      <c r="IZJ9312" s="10"/>
      <c r="IZK9312" s="10"/>
      <c r="IZL9312" s="10"/>
      <c r="IZM9312" s="10"/>
      <c r="IZN9312" s="10"/>
      <c r="IZO9312" s="10"/>
      <c r="IZP9312" s="10"/>
      <c r="IZQ9312" s="10"/>
      <c r="IZR9312" s="10"/>
      <c r="IZS9312" s="10"/>
      <c r="IZT9312" s="10"/>
      <c r="IZU9312" s="10"/>
      <c r="IZV9312" s="10"/>
      <c r="IZW9312" s="10"/>
      <c r="IZX9312" s="10"/>
      <c r="IZY9312" s="10"/>
      <c r="IZZ9312" s="10"/>
      <c r="JAA9312" s="10"/>
      <c r="JAB9312" s="10"/>
      <c r="JAC9312" s="10"/>
      <c r="JAD9312" s="10"/>
      <c r="JAE9312" s="10"/>
      <c r="JAF9312" s="10"/>
      <c r="JAG9312" s="10"/>
      <c r="JAH9312" s="10"/>
      <c r="JAI9312" s="10"/>
      <c r="JAJ9312" s="10"/>
      <c r="JAK9312" s="10"/>
      <c r="JAL9312" s="10"/>
      <c r="JAM9312" s="10"/>
      <c r="JAN9312" s="10"/>
      <c r="JAO9312" s="10"/>
      <c r="JAP9312" s="10"/>
      <c r="JAQ9312" s="10"/>
      <c r="JAR9312" s="10"/>
      <c r="JAS9312" s="10"/>
      <c r="JAT9312" s="10"/>
      <c r="JAU9312" s="10"/>
      <c r="JAV9312" s="10"/>
      <c r="JAW9312" s="10"/>
      <c r="JAX9312" s="10"/>
      <c r="JAY9312" s="10"/>
      <c r="JAZ9312" s="10"/>
      <c r="JBA9312" s="10"/>
      <c r="JBB9312" s="10"/>
      <c r="JBC9312" s="10"/>
      <c r="JBD9312" s="10"/>
      <c r="JBE9312" s="10"/>
      <c r="JBF9312" s="10"/>
      <c r="JBG9312" s="10"/>
      <c r="JBH9312" s="10"/>
      <c r="JBI9312" s="10"/>
      <c r="JBJ9312" s="10"/>
      <c r="JBK9312" s="10"/>
      <c r="JBL9312" s="10"/>
      <c r="JBM9312" s="10"/>
      <c r="JBN9312" s="10"/>
      <c r="JBO9312" s="10"/>
      <c r="JBP9312" s="10"/>
      <c r="JBQ9312" s="10"/>
      <c r="JBR9312" s="10"/>
      <c r="JBS9312" s="10"/>
      <c r="JBT9312" s="10"/>
      <c r="JBU9312" s="10"/>
      <c r="JBV9312" s="10"/>
      <c r="JBW9312" s="10"/>
      <c r="JBX9312" s="10"/>
      <c r="JBY9312" s="10"/>
      <c r="JBZ9312" s="10"/>
      <c r="JCA9312" s="10"/>
      <c r="JCB9312" s="10"/>
      <c r="JCC9312" s="10"/>
      <c r="JCD9312" s="10"/>
      <c r="JCE9312" s="10"/>
      <c r="JCF9312" s="10"/>
      <c r="JCG9312" s="10"/>
      <c r="JCH9312" s="10"/>
      <c r="JCI9312" s="10"/>
      <c r="JCJ9312" s="10"/>
      <c r="JCK9312" s="10"/>
      <c r="JCL9312" s="10"/>
      <c r="JCM9312" s="10"/>
      <c r="JCN9312" s="10"/>
      <c r="JCO9312" s="10"/>
      <c r="JCP9312" s="10"/>
      <c r="JCQ9312" s="10"/>
      <c r="JCR9312" s="10"/>
      <c r="JCS9312" s="10"/>
      <c r="JCT9312" s="10"/>
      <c r="JCU9312" s="10"/>
      <c r="JCV9312" s="10"/>
      <c r="JCW9312" s="10"/>
      <c r="JCX9312" s="10"/>
      <c r="JCY9312" s="10"/>
      <c r="JCZ9312" s="10"/>
      <c r="JDA9312" s="10"/>
      <c r="JDB9312" s="10"/>
      <c r="JDC9312" s="10"/>
      <c r="JDD9312" s="10"/>
      <c r="JDE9312" s="10"/>
      <c r="JDF9312" s="10"/>
      <c r="JDG9312" s="10"/>
      <c r="JDH9312" s="10"/>
      <c r="JDI9312" s="10"/>
      <c r="JDJ9312" s="10"/>
      <c r="JDK9312" s="10"/>
      <c r="JDL9312" s="10"/>
      <c r="JDM9312" s="10"/>
      <c r="JDN9312" s="10"/>
      <c r="JDO9312" s="10"/>
      <c r="JDP9312" s="10"/>
      <c r="JDQ9312" s="10"/>
      <c r="JDR9312" s="10"/>
      <c r="JDS9312" s="10"/>
      <c r="JDT9312" s="10"/>
      <c r="JDU9312" s="10"/>
      <c r="JDV9312" s="10"/>
      <c r="JDW9312" s="10"/>
      <c r="JDX9312" s="10"/>
      <c r="JDY9312" s="10"/>
      <c r="JDZ9312" s="10"/>
      <c r="JEA9312" s="10"/>
      <c r="JEB9312" s="10"/>
      <c r="JEC9312" s="10"/>
      <c r="JED9312" s="10"/>
      <c r="JEE9312" s="10"/>
      <c r="JEF9312" s="10"/>
      <c r="JEG9312" s="10"/>
      <c r="JEH9312" s="10"/>
      <c r="JEI9312" s="10"/>
      <c r="JEJ9312" s="10"/>
      <c r="JEK9312" s="10"/>
      <c r="JEL9312" s="10"/>
      <c r="JEM9312" s="10"/>
      <c r="JEN9312" s="10"/>
      <c r="JEO9312" s="10"/>
      <c r="JEP9312" s="10"/>
      <c r="JEQ9312" s="10"/>
      <c r="JER9312" s="10"/>
      <c r="JES9312" s="10"/>
      <c r="JET9312" s="10"/>
      <c r="JEU9312" s="10"/>
      <c r="JEV9312" s="10"/>
      <c r="JEW9312" s="10"/>
      <c r="JEX9312" s="10"/>
      <c r="JEY9312" s="10"/>
      <c r="JEZ9312" s="10"/>
      <c r="JFA9312" s="10"/>
      <c r="JFB9312" s="10"/>
      <c r="JFC9312" s="10"/>
      <c r="JFD9312" s="10"/>
      <c r="JFE9312" s="10"/>
      <c r="JFF9312" s="10"/>
      <c r="JFG9312" s="10"/>
      <c r="JFH9312" s="10"/>
      <c r="JFI9312" s="10"/>
      <c r="JFJ9312" s="10"/>
      <c r="JFK9312" s="10"/>
      <c r="JFL9312" s="10"/>
      <c r="JFM9312" s="10"/>
      <c r="JFN9312" s="10"/>
      <c r="JFO9312" s="10"/>
      <c r="JFP9312" s="10"/>
      <c r="JFQ9312" s="10"/>
      <c r="JFR9312" s="10"/>
      <c r="JFS9312" s="10"/>
      <c r="JFT9312" s="10"/>
      <c r="JFU9312" s="10"/>
      <c r="JFV9312" s="10"/>
      <c r="JFW9312" s="10"/>
      <c r="JFX9312" s="10"/>
      <c r="JFY9312" s="10"/>
      <c r="JFZ9312" s="10"/>
      <c r="JGA9312" s="10"/>
      <c r="JGB9312" s="10"/>
      <c r="JGC9312" s="10"/>
      <c r="JGD9312" s="10"/>
      <c r="JGE9312" s="10"/>
      <c r="JGF9312" s="10"/>
      <c r="JGG9312" s="10"/>
      <c r="JGH9312" s="10"/>
      <c r="JGI9312" s="10"/>
      <c r="JGJ9312" s="10"/>
      <c r="JGK9312" s="10"/>
      <c r="JGL9312" s="10"/>
      <c r="JGM9312" s="10"/>
      <c r="JGN9312" s="10"/>
      <c r="JGO9312" s="10"/>
      <c r="JGP9312" s="10"/>
      <c r="JGQ9312" s="10"/>
      <c r="JGR9312" s="10"/>
      <c r="JGS9312" s="10"/>
      <c r="JGT9312" s="10"/>
      <c r="JGU9312" s="10"/>
      <c r="JGV9312" s="10"/>
      <c r="JGW9312" s="10"/>
      <c r="JGX9312" s="10"/>
      <c r="JGY9312" s="10"/>
      <c r="JGZ9312" s="10"/>
      <c r="JHA9312" s="10"/>
      <c r="JHB9312" s="10"/>
      <c r="JHC9312" s="10"/>
      <c r="JHD9312" s="10"/>
      <c r="JHE9312" s="10"/>
      <c r="JHF9312" s="10"/>
      <c r="JHG9312" s="10"/>
      <c r="JHH9312" s="10"/>
      <c r="JHI9312" s="10"/>
      <c r="JHJ9312" s="10"/>
      <c r="JHK9312" s="10"/>
      <c r="JHL9312" s="10"/>
      <c r="JHM9312" s="10"/>
      <c r="JHN9312" s="10"/>
      <c r="JHO9312" s="10"/>
      <c r="JHP9312" s="10"/>
      <c r="JHQ9312" s="10"/>
      <c r="JHR9312" s="10"/>
      <c r="JHS9312" s="10"/>
      <c r="JHT9312" s="10"/>
      <c r="JHU9312" s="10"/>
      <c r="JHV9312" s="10"/>
      <c r="JHW9312" s="10"/>
      <c r="JHX9312" s="10"/>
      <c r="JHY9312" s="10"/>
      <c r="JHZ9312" s="10"/>
      <c r="JIA9312" s="10"/>
      <c r="JIB9312" s="10"/>
      <c r="JIC9312" s="10"/>
      <c r="JID9312" s="10"/>
      <c r="JIE9312" s="10"/>
      <c r="JIF9312" s="10"/>
      <c r="JIG9312" s="10"/>
      <c r="JIH9312" s="10"/>
      <c r="JII9312" s="10"/>
      <c r="JIJ9312" s="10"/>
      <c r="JIK9312" s="10"/>
      <c r="JIL9312" s="10"/>
      <c r="JIM9312" s="10"/>
      <c r="JIN9312" s="10"/>
      <c r="JIO9312" s="10"/>
      <c r="JIP9312" s="10"/>
      <c r="JIQ9312" s="10"/>
      <c r="JIR9312" s="10"/>
      <c r="JIS9312" s="10"/>
      <c r="JIT9312" s="10"/>
      <c r="JIU9312" s="10"/>
      <c r="JIV9312" s="10"/>
      <c r="JIW9312" s="10"/>
      <c r="JIX9312" s="10"/>
      <c r="JIY9312" s="10"/>
      <c r="JIZ9312" s="10"/>
      <c r="JJA9312" s="10"/>
      <c r="JJB9312" s="10"/>
      <c r="JJC9312" s="10"/>
      <c r="JJD9312" s="10"/>
      <c r="JJE9312" s="10"/>
      <c r="JJF9312" s="10"/>
      <c r="JJG9312" s="10"/>
      <c r="JJH9312" s="10"/>
      <c r="JJI9312" s="10"/>
      <c r="JJJ9312" s="10"/>
      <c r="JJK9312" s="10"/>
      <c r="JJL9312" s="10"/>
      <c r="JJM9312" s="10"/>
      <c r="JJN9312" s="10"/>
      <c r="JJO9312" s="10"/>
      <c r="JJP9312" s="10"/>
      <c r="JJQ9312" s="10"/>
      <c r="JJR9312" s="10"/>
      <c r="JJS9312" s="10"/>
      <c r="JJT9312" s="10"/>
      <c r="JJU9312" s="10"/>
      <c r="JJV9312" s="10"/>
      <c r="JJW9312" s="10"/>
      <c r="JJX9312" s="10"/>
      <c r="JJY9312" s="10"/>
      <c r="JJZ9312" s="10"/>
      <c r="JKA9312" s="10"/>
      <c r="JKB9312" s="10"/>
      <c r="JKC9312" s="10"/>
      <c r="JKD9312" s="10"/>
      <c r="JKE9312" s="10"/>
      <c r="JKF9312" s="10"/>
      <c r="JKG9312" s="10"/>
      <c r="JKH9312" s="10"/>
      <c r="JKI9312" s="10"/>
      <c r="JKJ9312" s="10"/>
      <c r="JKK9312" s="10"/>
      <c r="JKL9312" s="10"/>
      <c r="JKM9312" s="10"/>
      <c r="JKN9312" s="10"/>
      <c r="JKO9312" s="10"/>
      <c r="JKP9312" s="10"/>
      <c r="JKQ9312" s="10"/>
      <c r="JKR9312" s="10"/>
      <c r="JKS9312" s="10"/>
      <c r="JKT9312" s="10"/>
      <c r="JKU9312" s="10"/>
      <c r="JKV9312" s="10"/>
      <c r="JKW9312" s="10"/>
      <c r="JKX9312" s="10"/>
      <c r="JKY9312" s="10"/>
      <c r="JKZ9312" s="10"/>
      <c r="JLA9312" s="10"/>
      <c r="JLB9312" s="10"/>
      <c r="JLC9312" s="10"/>
      <c r="JLD9312" s="10"/>
      <c r="JLE9312" s="10"/>
      <c r="JLF9312" s="10"/>
      <c r="JLG9312" s="10"/>
      <c r="JLH9312" s="10"/>
      <c r="JLI9312" s="10"/>
      <c r="JLJ9312" s="10"/>
      <c r="JLK9312" s="10"/>
      <c r="JLL9312" s="10"/>
      <c r="JLM9312" s="10"/>
      <c r="JLN9312" s="10"/>
      <c r="JLO9312" s="10"/>
      <c r="JLP9312" s="10"/>
      <c r="JLQ9312" s="10"/>
      <c r="JLR9312" s="10"/>
      <c r="JLS9312" s="10"/>
      <c r="JLT9312" s="10"/>
      <c r="JLU9312" s="10"/>
      <c r="JLV9312" s="10"/>
      <c r="JLW9312" s="10"/>
      <c r="JLX9312" s="10"/>
      <c r="JLY9312" s="10"/>
      <c r="JLZ9312" s="10"/>
      <c r="JMA9312" s="10"/>
      <c r="JMB9312" s="10"/>
      <c r="JMC9312" s="10"/>
      <c r="JMD9312" s="10"/>
      <c r="JME9312" s="10"/>
      <c r="JMF9312" s="10"/>
      <c r="JMG9312" s="10"/>
      <c r="JMH9312" s="10"/>
      <c r="JMI9312" s="10"/>
      <c r="JMJ9312" s="10"/>
      <c r="JMK9312" s="10"/>
      <c r="JML9312" s="10"/>
      <c r="JMM9312" s="10"/>
      <c r="JMN9312" s="10"/>
      <c r="JMO9312" s="10"/>
      <c r="JMP9312" s="10"/>
      <c r="JMQ9312" s="10"/>
      <c r="JMR9312" s="10"/>
      <c r="JMS9312" s="10"/>
      <c r="JMT9312" s="10"/>
      <c r="JMU9312" s="10"/>
      <c r="JMV9312" s="10"/>
      <c r="JMW9312" s="10"/>
      <c r="JMX9312" s="10"/>
      <c r="JMY9312" s="10"/>
      <c r="JMZ9312" s="10"/>
      <c r="JNA9312" s="10"/>
      <c r="JNB9312" s="10"/>
      <c r="JNC9312" s="10"/>
      <c r="JND9312" s="10"/>
      <c r="JNE9312" s="10"/>
      <c r="JNF9312" s="10"/>
      <c r="JNG9312" s="10"/>
      <c r="JNH9312" s="10"/>
      <c r="JNI9312" s="10"/>
      <c r="JNJ9312" s="10"/>
      <c r="JNK9312" s="10"/>
      <c r="JNL9312" s="10"/>
      <c r="JNM9312" s="10"/>
      <c r="JNN9312" s="10"/>
      <c r="JNO9312" s="10"/>
      <c r="JNP9312" s="10"/>
      <c r="JNQ9312" s="10"/>
      <c r="JNR9312" s="10"/>
      <c r="JNS9312" s="10"/>
      <c r="JNT9312" s="10"/>
      <c r="JNU9312" s="10"/>
      <c r="JNV9312" s="10"/>
      <c r="JNW9312" s="10"/>
      <c r="JNX9312" s="10"/>
      <c r="JNY9312" s="10"/>
      <c r="JNZ9312" s="10"/>
      <c r="JOA9312" s="10"/>
      <c r="JOB9312" s="10"/>
      <c r="JOC9312" s="10"/>
      <c r="JOD9312" s="10"/>
      <c r="JOE9312" s="10"/>
      <c r="JOF9312" s="10"/>
      <c r="JOG9312" s="10"/>
      <c r="JOH9312" s="10"/>
      <c r="JOI9312" s="10"/>
      <c r="JOJ9312" s="10"/>
      <c r="JOK9312" s="10"/>
      <c r="JOL9312" s="10"/>
      <c r="JOM9312" s="10"/>
      <c r="JON9312" s="10"/>
      <c r="JOO9312" s="10"/>
      <c r="JOP9312" s="10"/>
      <c r="JOQ9312" s="10"/>
      <c r="JOR9312" s="10"/>
      <c r="JOS9312" s="10"/>
      <c r="JOT9312" s="10"/>
      <c r="JOU9312" s="10"/>
      <c r="JOV9312" s="10"/>
      <c r="JOW9312" s="10"/>
      <c r="JOX9312" s="10"/>
      <c r="JOY9312" s="10"/>
      <c r="JOZ9312" s="10"/>
      <c r="JPA9312" s="10"/>
      <c r="JPB9312" s="10"/>
      <c r="JPC9312" s="10"/>
      <c r="JPD9312" s="10"/>
      <c r="JPE9312" s="10"/>
      <c r="JPF9312" s="10"/>
      <c r="JPG9312" s="10"/>
      <c r="JPH9312" s="10"/>
      <c r="JPI9312" s="10"/>
      <c r="JPJ9312" s="10"/>
      <c r="JPK9312" s="10"/>
      <c r="JPL9312" s="10"/>
      <c r="JPM9312" s="10"/>
      <c r="JPN9312" s="10"/>
      <c r="JPO9312" s="10"/>
      <c r="JPP9312" s="10"/>
      <c r="JPQ9312" s="10"/>
      <c r="JPR9312" s="10"/>
      <c r="JPS9312" s="10"/>
      <c r="JPT9312" s="10"/>
      <c r="JPU9312" s="10"/>
      <c r="JPV9312" s="10"/>
      <c r="JPW9312" s="10"/>
      <c r="JPX9312" s="10"/>
      <c r="JPY9312" s="10"/>
      <c r="JPZ9312" s="10"/>
      <c r="JQA9312" s="10"/>
      <c r="JQB9312" s="10"/>
      <c r="JQC9312" s="10"/>
      <c r="JQD9312" s="10"/>
      <c r="JQE9312" s="10"/>
      <c r="JQF9312" s="10"/>
      <c r="JQG9312" s="10"/>
      <c r="JQH9312" s="10"/>
      <c r="JQI9312" s="10"/>
      <c r="JQJ9312" s="10"/>
      <c r="JQK9312" s="10"/>
      <c r="JQL9312" s="10"/>
      <c r="JQM9312" s="10"/>
      <c r="JQN9312" s="10"/>
      <c r="JQO9312" s="10"/>
      <c r="JQP9312" s="10"/>
      <c r="JQQ9312" s="10"/>
      <c r="JQR9312" s="10"/>
      <c r="JQS9312" s="10"/>
      <c r="JQT9312" s="10"/>
      <c r="JQU9312" s="10"/>
      <c r="JQV9312" s="10"/>
      <c r="JQW9312" s="10"/>
      <c r="JQX9312" s="10"/>
      <c r="JQY9312" s="10"/>
      <c r="JQZ9312" s="10"/>
      <c r="JRA9312" s="10"/>
      <c r="JRB9312" s="10"/>
      <c r="JRC9312" s="10"/>
      <c r="JRD9312" s="10"/>
      <c r="JRE9312" s="10"/>
      <c r="JRF9312" s="10"/>
      <c r="JRG9312" s="10"/>
      <c r="JRH9312" s="10"/>
      <c r="JRI9312" s="10"/>
      <c r="JRJ9312" s="10"/>
      <c r="JRK9312" s="10"/>
      <c r="JRL9312" s="10"/>
      <c r="JRM9312" s="10"/>
      <c r="JRN9312" s="10"/>
      <c r="JRO9312" s="10"/>
      <c r="JRP9312" s="10"/>
      <c r="JRQ9312" s="10"/>
      <c r="JRR9312" s="10"/>
      <c r="JRS9312" s="10"/>
      <c r="JRT9312" s="10"/>
      <c r="JRU9312" s="10"/>
      <c r="JRV9312" s="10"/>
      <c r="JRW9312" s="10"/>
      <c r="JRX9312" s="10"/>
      <c r="JRY9312" s="10"/>
      <c r="JRZ9312" s="10"/>
      <c r="JSA9312" s="10"/>
      <c r="JSB9312" s="10"/>
      <c r="JSC9312" s="10"/>
      <c r="JSD9312" s="10"/>
      <c r="JSE9312" s="10"/>
      <c r="JSF9312" s="10"/>
      <c r="JSG9312" s="10"/>
      <c r="JSH9312" s="10"/>
      <c r="JSI9312" s="10"/>
      <c r="JSJ9312" s="10"/>
      <c r="JSK9312" s="10"/>
      <c r="JSL9312" s="10"/>
      <c r="JSM9312" s="10"/>
      <c r="JSN9312" s="10"/>
      <c r="JSO9312" s="10"/>
      <c r="JSP9312" s="10"/>
      <c r="JSQ9312" s="10"/>
      <c r="JSR9312" s="10"/>
      <c r="JSS9312" s="10"/>
      <c r="JST9312" s="10"/>
      <c r="JSU9312" s="10"/>
      <c r="JSV9312" s="10"/>
      <c r="JSW9312" s="10"/>
      <c r="JSX9312" s="10"/>
      <c r="JSY9312" s="10"/>
      <c r="JSZ9312" s="10"/>
      <c r="JTA9312" s="10"/>
      <c r="JTB9312" s="10"/>
      <c r="JTC9312" s="10"/>
      <c r="JTD9312" s="10"/>
      <c r="JTE9312" s="10"/>
      <c r="JTF9312" s="10"/>
      <c r="JTG9312" s="10"/>
      <c r="JTH9312" s="10"/>
      <c r="JTI9312" s="10"/>
      <c r="JTJ9312" s="10"/>
      <c r="JTK9312" s="10"/>
      <c r="JTL9312" s="10"/>
      <c r="JTM9312" s="10"/>
      <c r="JTN9312" s="10"/>
      <c r="JTO9312" s="10"/>
      <c r="JTP9312" s="10"/>
      <c r="JTQ9312" s="10"/>
      <c r="JTR9312" s="10"/>
      <c r="JTS9312" s="10"/>
      <c r="JTT9312" s="10"/>
      <c r="JTU9312" s="10"/>
      <c r="JTV9312" s="10"/>
      <c r="JTW9312" s="10"/>
      <c r="JTX9312" s="10"/>
      <c r="JTY9312" s="10"/>
      <c r="JTZ9312" s="10"/>
      <c r="JUA9312" s="10"/>
      <c r="JUB9312" s="10"/>
      <c r="JUC9312" s="10"/>
      <c r="JUD9312" s="10"/>
      <c r="JUE9312" s="10"/>
      <c r="JUF9312" s="10"/>
      <c r="JUG9312" s="10"/>
      <c r="JUH9312" s="10"/>
      <c r="JUI9312" s="10"/>
      <c r="JUJ9312" s="10"/>
      <c r="JUK9312" s="10"/>
      <c r="JUL9312" s="10"/>
      <c r="JUM9312" s="10"/>
      <c r="JUN9312" s="10"/>
      <c r="JUO9312" s="10"/>
      <c r="JUP9312" s="10"/>
      <c r="JUQ9312" s="10"/>
      <c r="JUR9312" s="10"/>
      <c r="JUS9312" s="10"/>
      <c r="JUT9312" s="10"/>
      <c r="JUU9312" s="10"/>
      <c r="JUV9312" s="10"/>
      <c r="JUW9312" s="10"/>
      <c r="JUX9312" s="10"/>
      <c r="JUY9312" s="10"/>
      <c r="JUZ9312" s="10"/>
      <c r="JVA9312" s="10"/>
      <c r="JVB9312" s="10"/>
      <c r="JVC9312" s="10"/>
      <c r="JVD9312" s="10"/>
      <c r="JVE9312" s="10"/>
      <c r="JVF9312" s="10"/>
      <c r="JVG9312" s="10"/>
      <c r="JVH9312" s="10"/>
      <c r="JVI9312" s="10"/>
      <c r="JVJ9312" s="10"/>
      <c r="JVK9312" s="10"/>
      <c r="JVL9312" s="10"/>
      <c r="JVM9312" s="10"/>
      <c r="JVN9312" s="10"/>
      <c r="JVO9312" s="10"/>
      <c r="JVP9312" s="10"/>
      <c r="JVQ9312" s="10"/>
      <c r="JVR9312" s="10"/>
      <c r="JVS9312" s="10"/>
      <c r="JVT9312" s="10"/>
      <c r="JVU9312" s="10"/>
      <c r="JVV9312" s="10"/>
      <c r="JVW9312" s="10"/>
      <c r="JVX9312" s="10"/>
      <c r="JVY9312" s="10"/>
      <c r="JVZ9312" s="10"/>
      <c r="JWA9312" s="10"/>
      <c r="JWB9312" s="10"/>
      <c r="JWC9312" s="10"/>
      <c r="JWD9312" s="10"/>
      <c r="JWE9312" s="10"/>
      <c r="JWF9312" s="10"/>
      <c r="JWG9312" s="10"/>
      <c r="JWH9312" s="10"/>
      <c r="JWI9312" s="10"/>
      <c r="JWJ9312" s="10"/>
      <c r="JWK9312" s="10"/>
      <c r="JWL9312" s="10"/>
      <c r="JWM9312" s="10"/>
      <c r="JWN9312" s="10"/>
      <c r="JWO9312" s="10"/>
      <c r="JWP9312" s="10"/>
      <c r="JWQ9312" s="10"/>
      <c r="JWR9312" s="10"/>
      <c r="JWS9312" s="10"/>
      <c r="JWT9312" s="10"/>
      <c r="JWU9312" s="10"/>
      <c r="JWV9312" s="10"/>
      <c r="JWW9312" s="10"/>
      <c r="JWX9312" s="10"/>
      <c r="JWY9312" s="10"/>
      <c r="JWZ9312" s="10"/>
      <c r="JXA9312" s="10"/>
      <c r="JXB9312" s="10"/>
      <c r="JXC9312" s="10"/>
      <c r="JXD9312" s="10"/>
      <c r="JXE9312" s="10"/>
      <c r="JXF9312" s="10"/>
      <c r="JXG9312" s="10"/>
      <c r="JXH9312" s="10"/>
      <c r="JXI9312" s="10"/>
      <c r="JXJ9312" s="10"/>
      <c r="JXK9312" s="10"/>
      <c r="JXL9312" s="10"/>
      <c r="JXM9312" s="10"/>
      <c r="JXN9312" s="10"/>
      <c r="JXO9312" s="10"/>
      <c r="JXP9312" s="10"/>
      <c r="JXQ9312" s="10"/>
      <c r="JXR9312" s="10"/>
      <c r="JXS9312" s="10"/>
      <c r="JXT9312" s="10"/>
      <c r="JXU9312" s="10"/>
      <c r="JXV9312" s="10"/>
      <c r="JXW9312" s="10"/>
      <c r="JXX9312" s="10"/>
      <c r="JXY9312" s="10"/>
      <c r="JXZ9312" s="10"/>
      <c r="JYA9312" s="10"/>
      <c r="JYB9312" s="10"/>
      <c r="JYC9312" s="10"/>
      <c r="JYD9312" s="10"/>
      <c r="JYE9312" s="10"/>
      <c r="JYF9312" s="10"/>
      <c r="JYG9312" s="10"/>
      <c r="JYH9312" s="10"/>
      <c r="JYI9312" s="10"/>
      <c r="JYJ9312" s="10"/>
      <c r="JYK9312" s="10"/>
      <c r="JYL9312" s="10"/>
      <c r="JYM9312" s="10"/>
      <c r="JYN9312" s="10"/>
      <c r="JYO9312" s="10"/>
      <c r="JYP9312" s="10"/>
      <c r="JYQ9312" s="10"/>
      <c r="JYR9312" s="10"/>
      <c r="JYS9312" s="10"/>
      <c r="JYT9312" s="10"/>
      <c r="JYU9312" s="10"/>
      <c r="JYV9312" s="10"/>
      <c r="JYW9312" s="10"/>
      <c r="JYX9312" s="10"/>
      <c r="JYY9312" s="10"/>
      <c r="JYZ9312" s="10"/>
      <c r="JZA9312" s="10"/>
      <c r="JZB9312" s="10"/>
      <c r="JZC9312" s="10"/>
      <c r="JZD9312" s="10"/>
      <c r="JZE9312" s="10"/>
      <c r="JZF9312" s="10"/>
      <c r="JZG9312" s="10"/>
      <c r="JZH9312" s="10"/>
      <c r="JZI9312" s="10"/>
      <c r="JZJ9312" s="10"/>
      <c r="JZK9312" s="10"/>
      <c r="JZL9312" s="10"/>
      <c r="JZM9312" s="10"/>
      <c r="JZN9312" s="10"/>
      <c r="JZO9312" s="10"/>
      <c r="JZP9312" s="10"/>
      <c r="JZQ9312" s="10"/>
      <c r="JZR9312" s="10"/>
      <c r="JZS9312" s="10"/>
      <c r="JZT9312" s="10"/>
      <c r="JZU9312" s="10"/>
      <c r="JZV9312" s="10"/>
      <c r="JZW9312" s="10"/>
      <c r="JZX9312" s="10"/>
      <c r="JZY9312" s="10"/>
      <c r="JZZ9312" s="10"/>
      <c r="KAA9312" s="10"/>
      <c r="KAB9312" s="10"/>
      <c r="KAC9312" s="10"/>
      <c r="KAD9312" s="10"/>
      <c r="KAE9312" s="10"/>
      <c r="KAF9312" s="10"/>
      <c r="KAG9312" s="10"/>
      <c r="KAH9312" s="10"/>
      <c r="KAI9312" s="10"/>
      <c r="KAJ9312" s="10"/>
      <c r="KAK9312" s="10"/>
      <c r="KAL9312" s="10"/>
      <c r="KAM9312" s="10"/>
      <c r="KAN9312" s="10"/>
      <c r="KAO9312" s="10"/>
      <c r="KAP9312" s="10"/>
      <c r="KAQ9312" s="10"/>
      <c r="KAR9312" s="10"/>
      <c r="KAS9312" s="10"/>
      <c r="KAT9312" s="10"/>
      <c r="KAU9312" s="10"/>
      <c r="KAV9312" s="10"/>
      <c r="KAW9312" s="10"/>
      <c r="KAX9312" s="10"/>
      <c r="KAY9312" s="10"/>
      <c r="KAZ9312" s="10"/>
      <c r="KBA9312" s="10"/>
      <c r="KBB9312" s="10"/>
      <c r="KBC9312" s="10"/>
      <c r="KBD9312" s="10"/>
      <c r="KBE9312" s="10"/>
      <c r="KBF9312" s="10"/>
      <c r="KBG9312" s="10"/>
      <c r="KBH9312" s="10"/>
      <c r="KBI9312" s="10"/>
      <c r="KBJ9312" s="10"/>
      <c r="KBK9312" s="10"/>
      <c r="KBL9312" s="10"/>
      <c r="KBM9312" s="10"/>
      <c r="KBN9312" s="10"/>
      <c r="KBO9312" s="10"/>
      <c r="KBP9312" s="10"/>
      <c r="KBQ9312" s="10"/>
      <c r="KBR9312" s="10"/>
      <c r="KBS9312" s="10"/>
      <c r="KBT9312" s="10"/>
      <c r="KBU9312" s="10"/>
      <c r="KBV9312" s="10"/>
      <c r="KBW9312" s="10"/>
      <c r="KBX9312" s="10"/>
      <c r="KBY9312" s="10"/>
      <c r="KBZ9312" s="10"/>
      <c r="KCA9312" s="10"/>
      <c r="KCB9312" s="10"/>
      <c r="KCC9312" s="10"/>
      <c r="KCD9312" s="10"/>
      <c r="KCE9312" s="10"/>
      <c r="KCF9312" s="10"/>
      <c r="KCG9312" s="10"/>
      <c r="KCH9312" s="10"/>
      <c r="KCI9312" s="10"/>
      <c r="KCJ9312" s="10"/>
      <c r="KCK9312" s="10"/>
      <c r="KCL9312" s="10"/>
      <c r="KCM9312" s="10"/>
      <c r="KCN9312" s="10"/>
      <c r="KCO9312" s="10"/>
      <c r="KCP9312" s="10"/>
      <c r="KCQ9312" s="10"/>
      <c r="KCR9312" s="10"/>
      <c r="KCS9312" s="10"/>
      <c r="KCT9312" s="10"/>
      <c r="KCU9312" s="10"/>
      <c r="KCV9312" s="10"/>
      <c r="KCW9312" s="10"/>
      <c r="KCX9312" s="10"/>
      <c r="KCY9312" s="10"/>
      <c r="KCZ9312" s="10"/>
      <c r="KDA9312" s="10"/>
      <c r="KDB9312" s="10"/>
      <c r="KDC9312" s="10"/>
      <c r="KDD9312" s="10"/>
      <c r="KDE9312" s="10"/>
      <c r="KDF9312" s="10"/>
      <c r="KDG9312" s="10"/>
      <c r="KDH9312" s="10"/>
      <c r="KDI9312" s="10"/>
      <c r="KDJ9312" s="10"/>
      <c r="KDK9312" s="10"/>
      <c r="KDL9312" s="10"/>
      <c r="KDM9312" s="10"/>
      <c r="KDN9312" s="10"/>
      <c r="KDO9312" s="10"/>
      <c r="KDP9312" s="10"/>
      <c r="KDQ9312" s="10"/>
      <c r="KDR9312" s="10"/>
      <c r="KDS9312" s="10"/>
      <c r="KDT9312" s="10"/>
      <c r="KDU9312" s="10"/>
      <c r="KDV9312" s="10"/>
      <c r="KDW9312" s="10"/>
      <c r="KDX9312" s="10"/>
      <c r="KDY9312" s="10"/>
      <c r="KDZ9312" s="10"/>
      <c r="KEA9312" s="10"/>
      <c r="KEB9312" s="10"/>
      <c r="KEC9312" s="10"/>
      <c r="KED9312" s="10"/>
      <c r="KEE9312" s="10"/>
      <c r="KEF9312" s="10"/>
      <c r="KEG9312" s="10"/>
      <c r="KEH9312" s="10"/>
      <c r="KEI9312" s="10"/>
      <c r="KEJ9312" s="10"/>
      <c r="KEK9312" s="10"/>
      <c r="KEL9312" s="10"/>
      <c r="KEM9312" s="10"/>
      <c r="KEN9312" s="10"/>
      <c r="KEO9312" s="10"/>
      <c r="KEP9312" s="10"/>
      <c r="KEQ9312" s="10"/>
      <c r="KER9312" s="10"/>
      <c r="KES9312" s="10"/>
      <c r="KET9312" s="10"/>
      <c r="KEU9312" s="10"/>
      <c r="KEV9312" s="10"/>
      <c r="KEW9312" s="10"/>
      <c r="KEX9312" s="10"/>
      <c r="KEY9312" s="10"/>
      <c r="KEZ9312" s="10"/>
      <c r="KFA9312" s="10"/>
      <c r="KFB9312" s="10"/>
      <c r="KFC9312" s="10"/>
      <c r="KFD9312" s="10"/>
      <c r="KFE9312" s="10"/>
      <c r="KFF9312" s="10"/>
      <c r="KFG9312" s="10"/>
      <c r="KFH9312" s="10"/>
      <c r="KFI9312" s="10"/>
      <c r="KFJ9312" s="10"/>
      <c r="KFK9312" s="10"/>
      <c r="KFL9312" s="10"/>
      <c r="KFM9312" s="10"/>
      <c r="KFN9312" s="10"/>
      <c r="KFO9312" s="10"/>
      <c r="KFP9312" s="10"/>
      <c r="KFQ9312" s="10"/>
      <c r="KFR9312" s="10"/>
      <c r="KFS9312" s="10"/>
      <c r="KFT9312" s="10"/>
      <c r="KFU9312" s="10"/>
      <c r="KFV9312" s="10"/>
      <c r="KFW9312" s="10"/>
      <c r="KFX9312" s="10"/>
      <c r="KFY9312" s="10"/>
      <c r="KFZ9312" s="10"/>
      <c r="KGA9312" s="10"/>
      <c r="KGB9312" s="10"/>
      <c r="KGC9312" s="10"/>
      <c r="KGD9312" s="10"/>
      <c r="KGE9312" s="10"/>
      <c r="KGF9312" s="10"/>
      <c r="KGG9312" s="10"/>
      <c r="KGH9312" s="10"/>
      <c r="KGI9312" s="10"/>
      <c r="KGJ9312" s="10"/>
      <c r="KGK9312" s="10"/>
      <c r="KGL9312" s="10"/>
      <c r="KGM9312" s="10"/>
      <c r="KGN9312" s="10"/>
      <c r="KGO9312" s="10"/>
      <c r="KGP9312" s="10"/>
      <c r="KGQ9312" s="10"/>
      <c r="KGR9312" s="10"/>
      <c r="KGS9312" s="10"/>
      <c r="KGT9312" s="10"/>
      <c r="KGU9312" s="10"/>
      <c r="KGV9312" s="10"/>
      <c r="KGW9312" s="10"/>
      <c r="KGX9312" s="10"/>
      <c r="KGY9312" s="10"/>
      <c r="KGZ9312" s="10"/>
      <c r="KHA9312" s="10"/>
      <c r="KHB9312" s="10"/>
      <c r="KHC9312" s="10"/>
      <c r="KHD9312" s="10"/>
      <c r="KHE9312" s="10"/>
      <c r="KHF9312" s="10"/>
      <c r="KHG9312" s="10"/>
      <c r="KHH9312" s="10"/>
      <c r="KHI9312" s="10"/>
      <c r="KHJ9312" s="10"/>
      <c r="KHK9312" s="10"/>
      <c r="KHL9312" s="10"/>
      <c r="KHM9312" s="10"/>
      <c r="KHN9312" s="10"/>
      <c r="KHO9312" s="10"/>
      <c r="KHP9312" s="10"/>
      <c r="KHQ9312" s="10"/>
      <c r="KHR9312" s="10"/>
      <c r="KHS9312" s="10"/>
      <c r="KHT9312" s="10"/>
      <c r="KHU9312" s="10"/>
      <c r="KHV9312" s="10"/>
      <c r="KHW9312" s="10"/>
      <c r="KHX9312" s="10"/>
      <c r="KHY9312" s="10"/>
      <c r="KHZ9312" s="10"/>
      <c r="KIA9312" s="10"/>
      <c r="KIB9312" s="10"/>
      <c r="KIC9312" s="10"/>
      <c r="KID9312" s="10"/>
      <c r="KIE9312" s="10"/>
      <c r="KIF9312" s="10"/>
      <c r="KIG9312" s="10"/>
      <c r="KIH9312" s="10"/>
      <c r="KII9312" s="10"/>
      <c r="KIJ9312" s="10"/>
      <c r="KIK9312" s="10"/>
      <c r="KIL9312" s="10"/>
      <c r="KIM9312" s="10"/>
      <c r="KIN9312" s="10"/>
      <c r="KIO9312" s="10"/>
      <c r="KIP9312" s="10"/>
      <c r="KIQ9312" s="10"/>
      <c r="KIR9312" s="10"/>
      <c r="KIS9312" s="10"/>
      <c r="KIT9312" s="10"/>
      <c r="KIU9312" s="10"/>
      <c r="KIV9312" s="10"/>
      <c r="KIW9312" s="10"/>
      <c r="KIX9312" s="10"/>
      <c r="KIY9312" s="10"/>
      <c r="KIZ9312" s="10"/>
      <c r="KJA9312" s="10"/>
      <c r="KJB9312" s="10"/>
      <c r="KJC9312" s="10"/>
      <c r="KJD9312" s="10"/>
      <c r="KJE9312" s="10"/>
      <c r="KJF9312" s="10"/>
      <c r="KJG9312" s="10"/>
      <c r="KJH9312" s="10"/>
      <c r="KJI9312" s="10"/>
      <c r="KJJ9312" s="10"/>
      <c r="KJK9312" s="10"/>
      <c r="KJL9312" s="10"/>
      <c r="KJM9312" s="10"/>
      <c r="KJN9312" s="10"/>
      <c r="KJO9312" s="10"/>
      <c r="KJP9312" s="10"/>
      <c r="KJQ9312" s="10"/>
      <c r="KJR9312" s="10"/>
      <c r="KJS9312" s="10"/>
      <c r="KJT9312" s="10"/>
      <c r="KJU9312" s="10"/>
      <c r="KJV9312" s="10"/>
      <c r="KJW9312" s="10"/>
      <c r="KJX9312" s="10"/>
      <c r="KJY9312" s="10"/>
      <c r="KJZ9312" s="10"/>
      <c r="KKA9312" s="10"/>
      <c r="KKB9312" s="10"/>
      <c r="KKC9312" s="10"/>
      <c r="KKD9312" s="10"/>
      <c r="KKE9312" s="10"/>
      <c r="KKF9312" s="10"/>
      <c r="KKG9312" s="10"/>
      <c r="KKH9312" s="10"/>
      <c r="KKI9312" s="10"/>
      <c r="KKJ9312" s="10"/>
      <c r="KKK9312" s="10"/>
      <c r="KKL9312" s="10"/>
      <c r="KKM9312" s="10"/>
      <c r="KKN9312" s="10"/>
      <c r="KKO9312" s="10"/>
      <c r="KKP9312" s="10"/>
      <c r="KKQ9312" s="10"/>
      <c r="KKR9312" s="10"/>
      <c r="KKS9312" s="10"/>
      <c r="KKT9312" s="10"/>
      <c r="KKU9312" s="10"/>
      <c r="KKV9312" s="10"/>
      <c r="KKW9312" s="10"/>
      <c r="KKX9312" s="10"/>
      <c r="KKY9312" s="10"/>
      <c r="KKZ9312" s="10"/>
      <c r="KLA9312" s="10"/>
      <c r="KLB9312" s="10"/>
      <c r="KLC9312" s="10"/>
      <c r="KLD9312" s="10"/>
      <c r="KLE9312" s="10"/>
      <c r="KLF9312" s="10"/>
      <c r="KLG9312" s="10"/>
      <c r="KLH9312" s="10"/>
      <c r="KLI9312" s="10"/>
      <c r="KLJ9312" s="10"/>
      <c r="KLK9312" s="10"/>
      <c r="KLL9312" s="10"/>
      <c r="KLM9312" s="10"/>
      <c r="KLN9312" s="10"/>
      <c r="KLO9312" s="10"/>
      <c r="KLP9312" s="10"/>
      <c r="KLQ9312" s="10"/>
      <c r="KLR9312" s="10"/>
      <c r="KLS9312" s="10"/>
      <c r="KLT9312" s="10"/>
      <c r="KLU9312" s="10"/>
      <c r="KLV9312" s="10"/>
      <c r="KLW9312" s="10"/>
      <c r="KLX9312" s="10"/>
      <c r="KLY9312" s="10"/>
      <c r="KLZ9312" s="10"/>
      <c r="KMA9312" s="10"/>
      <c r="KMB9312" s="10"/>
      <c r="KMC9312" s="10"/>
      <c r="KMD9312" s="10"/>
      <c r="KME9312" s="10"/>
      <c r="KMF9312" s="10"/>
      <c r="KMG9312" s="10"/>
      <c r="KMH9312" s="10"/>
      <c r="KMI9312" s="10"/>
      <c r="KMJ9312" s="10"/>
      <c r="KMK9312" s="10"/>
      <c r="KML9312" s="10"/>
      <c r="KMM9312" s="10"/>
      <c r="KMN9312" s="10"/>
      <c r="KMO9312" s="10"/>
      <c r="KMP9312" s="10"/>
      <c r="KMQ9312" s="10"/>
      <c r="KMR9312" s="10"/>
      <c r="KMS9312" s="10"/>
      <c r="KMT9312" s="10"/>
      <c r="KMU9312" s="10"/>
      <c r="KMV9312" s="10"/>
      <c r="KMW9312" s="10"/>
      <c r="KMX9312" s="10"/>
      <c r="KMY9312" s="10"/>
      <c r="KMZ9312" s="10"/>
      <c r="KNA9312" s="10"/>
      <c r="KNB9312" s="10"/>
      <c r="KNC9312" s="10"/>
      <c r="KND9312" s="10"/>
      <c r="KNE9312" s="10"/>
      <c r="KNF9312" s="10"/>
      <c r="KNG9312" s="10"/>
      <c r="KNH9312" s="10"/>
      <c r="KNI9312" s="10"/>
      <c r="KNJ9312" s="10"/>
      <c r="KNK9312" s="10"/>
      <c r="KNL9312" s="10"/>
      <c r="KNM9312" s="10"/>
      <c r="KNN9312" s="10"/>
      <c r="KNO9312" s="10"/>
      <c r="KNP9312" s="10"/>
      <c r="KNQ9312" s="10"/>
      <c r="KNR9312" s="10"/>
      <c r="KNS9312" s="10"/>
      <c r="KNT9312" s="10"/>
      <c r="KNU9312" s="10"/>
      <c r="KNV9312" s="10"/>
      <c r="KNW9312" s="10"/>
      <c r="KNX9312" s="10"/>
      <c r="KNY9312" s="10"/>
      <c r="KNZ9312" s="10"/>
      <c r="KOA9312" s="10"/>
      <c r="KOB9312" s="10"/>
      <c r="KOC9312" s="10"/>
      <c r="KOD9312" s="10"/>
      <c r="KOE9312" s="10"/>
      <c r="KOF9312" s="10"/>
      <c r="KOG9312" s="10"/>
      <c r="KOH9312" s="10"/>
      <c r="KOI9312" s="10"/>
      <c r="KOJ9312" s="10"/>
      <c r="KOK9312" s="10"/>
      <c r="KOL9312" s="10"/>
      <c r="KOM9312" s="10"/>
      <c r="KON9312" s="10"/>
      <c r="KOO9312" s="10"/>
      <c r="KOP9312" s="10"/>
      <c r="KOQ9312" s="10"/>
      <c r="KOR9312" s="10"/>
      <c r="KOS9312" s="10"/>
      <c r="KOT9312" s="10"/>
      <c r="KOU9312" s="10"/>
      <c r="KOV9312" s="10"/>
      <c r="KOW9312" s="10"/>
      <c r="KOX9312" s="10"/>
      <c r="KOY9312" s="10"/>
      <c r="KOZ9312" s="10"/>
      <c r="KPA9312" s="10"/>
      <c r="KPB9312" s="10"/>
      <c r="KPC9312" s="10"/>
      <c r="KPD9312" s="10"/>
      <c r="KPE9312" s="10"/>
      <c r="KPF9312" s="10"/>
      <c r="KPG9312" s="10"/>
      <c r="KPH9312" s="10"/>
      <c r="KPI9312" s="10"/>
      <c r="KPJ9312" s="10"/>
      <c r="KPK9312" s="10"/>
      <c r="KPL9312" s="10"/>
      <c r="KPM9312" s="10"/>
      <c r="KPN9312" s="10"/>
      <c r="KPO9312" s="10"/>
      <c r="KPP9312" s="10"/>
      <c r="KPQ9312" s="10"/>
      <c r="KPR9312" s="10"/>
      <c r="KPS9312" s="10"/>
      <c r="KPT9312" s="10"/>
      <c r="KPU9312" s="10"/>
      <c r="KPV9312" s="10"/>
      <c r="KPW9312" s="10"/>
      <c r="KPX9312" s="10"/>
      <c r="KPY9312" s="10"/>
      <c r="KPZ9312" s="10"/>
      <c r="KQA9312" s="10"/>
      <c r="KQB9312" s="10"/>
      <c r="KQC9312" s="10"/>
      <c r="KQD9312" s="10"/>
      <c r="KQE9312" s="10"/>
      <c r="KQF9312" s="10"/>
      <c r="KQG9312" s="10"/>
      <c r="KQH9312" s="10"/>
      <c r="KQI9312" s="10"/>
      <c r="KQJ9312" s="10"/>
      <c r="KQK9312" s="10"/>
      <c r="KQL9312" s="10"/>
      <c r="KQM9312" s="10"/>
      <c r="KQN9312" s="10"/>
      <c r="KQO9312" s="10"/>
      <c r="KQP9312" s="10"/>
      <c r="KQQ9312" s="10"/>
      <c r="KQR9312" s="10"/>
      <c r="KQS9312" s="10"/>
      <c r="KQT9312" s="10"/>
      <c r="KQU9312" s="10"/>
      <c r="KQV9312" s="10"/>
      <c r="KQW9312" s="10"/>
      <c r="KQX9312" s="10"/>
      <c r="KQY9312" s="10"/>
      <c r="KQZ9312" s="10"/>
      <c r="KRA9312" s="10"/>
      <c r="KRB9312" s="10"/>
      <c r="KRC9312" s="10"/>
      <c r="KRD9312" s="10"/>
      <c r="KRE9312" s="10"/>
      <c r="KRF9312" s="10"/>
      <c r="KRG9312" s="10"/>
      <c r="KRH9312" s="10"/>
      <c r="KRI9312" s="10"/>
      <c r="KRJ9312" s="10"/>
      <c r="KRK9312" s="10"/>
      <c r="KRL9312" s="10"/>
      <c r="KRM9312" s="10"/>
      <c r="KRN9312" s="10"/>
      <c r="KRO9312" s="10"/>
      <c r="KRP9312" s="10"/>
      <c r="KRQ9312" s="10"/>
      <c r="KRR9312" s="10"/>
      <c r="KRS9312" s="10"/>
      <c r="KRT9312" s="10"/>
      <c r="KRU9312" s="10"/>
      <c r="KRV9312" s="10"/>
      <c r="KRW9312" s="10"/>
      <c r="KRX9312" s="10"/>
      <c r="KRY9312" s="10"/>
      <c r="KRZ9312" s="10"/>
      <c r="KSA9312" s="10"/>
      <c r="KSB9312" s="10"/>
      <c r="KSC9312" s="10"/>
      <c r="KSD9312" s="10"/>
      <c r="KSE9312" s="10"/>
      <c r="KSF9312" s="10"/>
      <c r="KSG9312" s="10"/>
      <c r="KSH9312" s="10"/>
      <c r="KSI9312" s="10"/>
      <c r="KSJ9312" s="10"/>
      <c r="KSK9312" s="10"/>
      <c r="KSL9312" s="10"/>
      <c r="KSM9312" s="10"/>
      <c r="KSN9312" s="10"/>
      <c r="KSO9312" s="10"/>
      <c r="KSP9312" s="10"/>
      <c r="KSQ9312" s="10"/>
      <c r="KSR9312" s="10"/>
      <c r="KSS9312" s="10"/>
      <c r="KST9312" s="10"/>
      <c r="KSU9312" s="10"/>
      <c r="KSV9312" s="10"/>
      <c r="KSW9312" s="10"/>
      <c r="KSX9312" s="10"/>
      <c r="KSY9312" s="10"/>
      <c r="KSZ9312" s="10"/>
      <c r="KTA9312" s="10"/>
      <c r="KTB9312" s="10"/>
      <c r="KTC9312" s="10"/>
      <c r="KTD9312" s="10"/>
      <c r="KTE9312" s="10"/>
      <c r="KTF9312" s="10"/>
      <c r="KTG9312" s="10"/>
      <c r="KTH9312" s="10"/>
      <c r="KTI9312" s="10"/>
      <c r="KTJ9312" s="10"/>
      <c r="KTK9312" s="10"/>
      <c r="KTL9312" s="10"/>
      <c r="KTM9312" s="10"/>
      <c r="KTN9312" s="10"/>
      <c r="KTO9312" s="10"/>
      <c r="KTP9312" s="10"/>
      <c r="KTQ9312" s="10"/>
      <c r="KTR9312" s="10"/>
      <c r="KTS9312" s="10"/>
      <c r="KTT9312" s="10"/>
      <c r="KTU9312" s="10"/>
      <c r="KTV9312" s="10"/>
      <c r="KTW9312" s="10"/>
      <c r="KTX9312" s="10"/>
      <c r="KTY9312" s="10"/>
      <c r="KTZ9312" s="10"/>
      <c r="KUA9312" s="10"/>
      <c r="KUB9312" s="10"/>
      <c r="KUC9312" s="10"/>
      <c r="KUD9312" s="10"/>
      <c r="KUE9312" s="10"/>
      <c r="KUF9312" s="10"/>
      <c r="KUG9312" s="10"/>
      <c r="KUH9312" s="10"/>
      <c r="KUI9312" s="10"/>
      <c r="KUJ9312" s="10"/>
      <c r="KUK9312" s="10"/>
      <c r="KUL9312" s="10"/>
      <c r="KUM9312" s="10"/>
      <c r="KUN9312" s="10"/>
      <c r="KUO9312" s="10"/>
      <c r="KUP9312" s="10"/>
      <c r="KUQ9312" s="10"/>
      <c r="KUR9312" s="10"/>
      <c r="KUS9312" s="10"/>
      <c r="KUT9312" s="10"/>
      <c r="KUU9312" s="10"/>
      <c r="KUV9312" s="10"/>
      <c r="KUW9312" s="10"/>
      <c r="KUX9312" s="10"/>
      <c r="KUY9312" s="10"/>
      <c r="KUZ9312" s="10"/>
      <c r="KVA9312" s="10"/>
      <c r="KVB9312" s="10"/>
      <c r="KVC9312" s="10"/>
      <c r="KVD9312" s="10"/>
      <c r="KVE9312" s="10"/>
      <c r="KVF9312" s="10"/>
      <c r="KVG9312" s="10"/>
      <c r="KVH9312" s="10"/>
      <c r="KVI9312" s="10"/>
      <c r="KVJ9312" s="10"/>
      <c r="KVK9312" s="10"/>
      <c r="KVL9312" s="10"/>
      <c r="KVM9312" s="10"/>
      <c r="KVN9312" s="10"/>
      <c r="KVO9312" s="10"/>
      <c r="KVP9312" s="10"/>
      <c r="KVQ9312" s="10"/>
      <c r="KVR9312" s="10"/>
      <c r="KVS9312" s="10"/>
      <c r="KVT9312" s="10"/>
      <c r="KVU9312" s="10"/>
      <c r="KVV9312" s="10"/>
      <c r="KVW9312" s="10"/>
      <c r="KVX9312" s="10"/>
      <c r="KVY9312" s="10"/>
      <c r="KVZ9312" s="10"/>
      <c r="KWA9312" s="10"/>
      <c r="KWB9312" s="10"/>
      <c r="KWC9312" s="10"/>
      <c r="KWD9312" s="10"/>
      <c r="KWE9312" s="10"/>
      <c r="KWF9312" s="10"/>
      <c r="KWG9312" s="10"/>
      <c r="KWH9312" s="10"/>
      <c r="KWI9312" s="10"/>
      <c r="KWJ9312" s="10"/>
      <c r="KWK9312" s="10"/>
      <c r="KWL9312" s="10"/>
      <c r="KWM9312" s="10"/>
      <c r="KWN9312" s="10"/>
      <c r="KWO9312" s="10"/>
      <c r="KWP9312" s="10"/>
      <c r="KWQ9312" s="10"/>
      <c r="KWR9312" s="10"/>
      <c r="KWS9312" s="10"/>
      <c r="KWT9312" s="10"/>
      <c r="KWU9312" s="10"/>
      <c r="KWV9312" s="10"/>
      <c r="KWW9312" s="10"/>
      <c r="KWX9312" s="10"/>
      <c r="KWY9312" s="10"/>
      <c r="KWZ9312" s="10"/>
      <c r="KXA9312" s="10"/>
      <c r="KXB9312" s="10"/>
      <c r="KXC9312" s="10"/>
      <c r="KXD9312" s="10"/>
      <c r="KXE9312" s="10"/>
      <c r="KXF9312" s="10"/>
      <c r="KXG9312" s="10"/>
      <c r="KXH9312" s="10"/>
      <c r="KXI9312" s="10"/>
      <c r="KXJ9312" s="10"/>
      <c r="KXK9312" s="10"/>
      <c r="KXL9312" s="10"/>
      <c r="KXM9312" s="10"/>
      <c r="KXN9312" s="10"/>
      <c r="KXO9312" s="10"/>
      <c r="KXP9312" s="10"/>
      <c r="KXQ9312" s="10"/>
      <c r="KXR9312" s="10"/>
      <c r="KXS9312" s="10"/>
      <c r="KXT9312" s="10"/>
      <c r="KXU9312" s="10"/>
      <c r="KXV9312" s="10"/>
      <c r="KXW9312" s="10"/>
      <c r="KXX9312" s="10"/>
      <c r="KXY9312" s="10"/>
      <c r="KXZ9312" s="10"/>
      <c r="KYA9312" s="10"/>
      <c r="KYB9312" s="10"/>
      <c r="KYC9312" s="10"/>
      <c r="KYD9312" s="10"/>
      <c r="KYE9312" s="10"/>
      <c r="KYF9312" s="10"/>
      <c r="KYG9312" s="10"/>
      <c r="KYH9312" s="10"/>
      <c r="KYI9312" s="10"/>
      <c r="KYJ9312" s="10"/>
      <c r="KYK9312" s="10"/>
      <c r="KYL9312" s="10"/>
      <c r="KYM9312" s="10"/>
      <c r="KYN9312" s="10"/>
      <c r="KYO9312" s="10"/>
      <c r="KYP9312" s="10"/>
      <c r="KYQ9312" s="10"/>
      <c r="KYR9312" s="10"/>
      <c r="KYS9312" s="10"/>
      <c r="KYT9312" s="10"/>
      <c r="KYU9312" s="10"/>
      <c r="KYV9312" s="10"/>
      <c r="KYW9312" s="10"/>
      <c r="KYX9312" s="10"/>
      <c r="KYY9312" s="10"/>
      <c r="KYZ9312" s="10"/>
      <c r="KZA9312" s="10"/>
      <c r="KZB9312" s="10"/>
      <c r="KZC9312" s="10"/>
      <c r="KZD9312" s="10"/>
      <c r="KZE9312" s="10"/>
      <c r="KZF9312" s="10"/>
      <c r="KZG9312" s="10"/>
      <c r="KZH9312" s="10"/>
      <c r="KZI9312" s="10"/>
      <c r="KZJ9312" s="10"/>
      <c r="KZK9312" s="10"/>
      <c r="KZL9312" s="10"/>
      <c r="KZM9312" s="10"/>
      <c r="KZN9312" s="10"/>
      <c r="KZO9312" s="10"/>
      <c r="KZP9312" s="10"/>
      <c r="KZQ9312" s="10"/>
      <c r="KZR9312" s="10"/>
      <c r="KZS9312" s="10"/>
      <c r="KZT9312" s="10"/>
      <c r="KZU9312" s="10"/>
      <c r="KZV9312" s="10"/>
      <c r="KZW9312" s="10"/>
      <c r="KZX9312" s="10"/>
      <c r="KZY9312" s="10"/>
      <c r="KZZ9312" s="10"/>
      <c r="LAA9312" s="10"/>
      <c r="LAB9312" s="10"/>
      <c r="LAC9312" s="10"/>
      <c r="LAD9312" s="10"/>
      <c r="LAE9312" s="10"/>
      <c r="LAF9312" s="10"/>
      <c r="LAG9312" s="10"/>
      <c r="LAH9312" s="10"/>
      <c r="LAI9312" s="10"/>
      <c r="LAJ9312" s="10"/>
      <c r="LAK9312" s="10"/>
      <c r="LAL9312" s="10"/>
      <c r="LAM9312" s="10"/>
      <c r="LAN9312" s="10"/>
      <c r="LAO9312" s="10"/>
      <c r="LAP9312" s="10"/>
      <c r="LAQ9312" s="10"/>
      <c r="LAR9312" s="10"/>
      <c r="LAS9312" s="10"/>
      <c r="LAT9312" s="10"/>
      <c r="LAU9312" s="10"/>
      <c r="LAV9312" s="10"/>
      <c r="LAW9312" s="10"/>
      <c r="LAX9312" s="10"/>
      <c r="LAY9312" s="10"/>
      <c r="LAZ9312" s="10"/>
      <c r="LBA9312" s="10"/>
      <c r="LBB9312" s="10"/>
      <c r="LBC9312" s="10"/>
      <c r="LBD9312" s="10"/>
      <c r="LBE9312" s="10"/>
      <c r="LBF9312" s="10"/>
      <c r="LBG9312" s="10"/>
      <c r="LBH9312" s="10"/>
      <c r="LBI9312" s="10"/>
      <c r="LBJ9312" s="10"/>
      <c r="LBK9312" s="10"/>
      <c r="LBL9312" s="10"/>
      <c r="LBM9312" s="10"/>
      <c r="LBN9312" s="10"/>
      <c r="LBO9312" s="10"/>
      <c r="LBP9312" s="10"/>
      <c r="LBQ9312" s="10"/>
      <c r="LBR9312" s="10"/>
      <c r="LBS9312" s="10"/>
      <c r="LBT9312" s="10"/>
      <c r="LBU9312" s="10"/>
      <c r="LBV9312" s="10"/>
      <c r="LBW9312" s="10"/>
      <c r="LBX9312" s="10"/>
      <c r="LBY9312" s="10"/>
      <c r="LBZ9312" s="10"/>
      <c r="LCA9312" s="10"/>
      <c r="LCB9312" s="10"/>
      <c r="LCC9312" s="10"/>
      <c r="LCD9312" s="10"/>
      <c r="LCE9312" s="10"/>
      <c r="LCF9312" s="10"/>
      <c r="LCG9312" s="10"/>
      <c r="LCH9312" s="10"/>
      <c r="LCI9312" s="10"/>
      <c r="LCJ9312" s="10"/>
      <c r="LCK9312" s="10"/>
      <c r="LCL9312" s="10"/>
      <c r="LCM9312" s="10"/>
      <c r="LCN9312" s="10"/>
      <c r="LCO9312" s="10"/>
      <c r="LCP9312" s="10"/>
      <c r="LCQ9312" s="10"/>
      <c r="LCR9312" s="10"/>
      <c r="LCS9312" s="10"/>
      <c r="LCT9312" s="10"/>
      <c r="LCU9312" s="10"/>
      <c r="LCV9312" s="10"/>
      <c r="LCW9312" s="10"/>
      <c r="LCX9312" s="10"/>
      <c r="LCY9312" s="10"/>
      <c r="LCZ9312" s="10"/>
      <c r="LDA9312" s="10"/>
      <c r="LDB9312" s="10"/>
      <c r="LDC9312" s="10"/>
      <c r="LDD9312" s="10"/>
      <c r="LDE9312" s="10"/>
      <c r="LDF9312" s="10"/>
      <c r="LDG9312" s="10"/>
      <c r="LDH9312" s="10"/>
      <c r="LDI9312" s="10"/>
      <c r="LDJ9312" s="10"/>
      <c r="LDK9312" s="10"/>
      <c r="LDL9312" s="10"/>
      <c r="LDM9312" s="10"/>
      <c r="LDN9312" s="10"/>
      <c r="LDO9312" s="10"/>
      <c r="LDP9312" s="10"/>
      <c r="LDQ9312" s="10"/>
      <c r="LDR9312" s="10"/>
      <c r="LDS9312" s="10"/>
      <c r="LDT9312" s="10"/>
      <c r="LDU9312" s="10"/>
      <c r="LDV9312" s="10"/>
      <c r="LDW9312" s="10"/>
      <c r="LDX9312" s="10"/>
      <c r="LDY9312" s="10"/>
      <c r="LDZ9312" s="10"/>
      <c r="LEA9312" s="10"/>
      <c r="LEB9312" s="10"/>
      <c r="LEC9312" s="10"/>
      <c r="LED9312" s="10"/>
      <c r="LEE9312" s="10"/>
      <c r="LEF9312" s="10"/>
      <c r="LEG9312" s="10"/>
      <c r="LEH9312" s="10"/>
      <c r="LEI9312" s="10"/>
      <c r="LEJ9312" s="10"/>
      <c r="LEK9312" s="10"/>
      <c r="LEL9312" s="10"/>
      <c r="LEM9312" s="10"/>
      <c r="LEN9312" s="10"/>
      <c r="LEO9312" s="10"/>
      <c r="LEP9312" s="10"/>
      <c r="LEQ9312" s="10"/>
      <c r="LER9312" s="10"/>
      <c r="LES9312" s="10"/>
      <c r="LET9312" s="10"/>
      <c r="LEU9312" s="10"/>
      <c r="LEV9312" s="10"/>
      <c r="LEW9312" s="10"/>
      <c r="LEX9312" s="10"/>
      <c r="LEY9312" s="10"/>
      <c r="LEZ9312" s="10"/>
      <c r="LFA9312" s="10"/>
      <c r="LFB9312" s="10"/>
      <c r="LFC9312" s="10"/>
      <c r="LFD9312" s="10"/>
      <c r="LFE9312" s="10"/>
      <c r="LFF9312" s="10"/>
      <c r="LFG9312" s="10"/>
      <c r="LFH9312" s="10"/>
      <c r="LFI9312" s="10"/>
      <c r="LFJ9312" s="10"/>
      <c r="LFK9312" s="10"/>
      <c r="LFL9312" s="10"/>
      <c r="LFM9312" s="10"/>
      <c r="LFN9312" s="10"/>
      <c r="LFO9312" s="10"/>
      <c r="LFP9312" s="10"/>
      <c r="LFQ9312" s="10"/>
      <c r="LFR9312" s="10"/>
      <c r="LFS9312" s="10"/>
      <c r="LFT9312" s="10"/>
      <c r="LFU9312" s="10"/>
      <c r="LFV9312" s="10"/>
      <c r="LFW9312" s="10"/>
      <c r="LFX9312" s="10"/>
      <c r="LFY9312" s="10"/>
      <c r="LFZ9312" s="10"/>
      <c r="LGA9312" s="10"/>
      <c r="LGB9312" s="10"/>
      <c r="LGC9312" s="10"/>
      <c r="LGD9312" s="10"/>
      <c r="LGE9312" s="10"/>
      <c r="LGF9312" s="10"/>
      <c r="LGG9312" s="10"/>
      <c r="LGH9312" s="10"/>
      <c r="LGI9312" s="10"/>
      <c r="LGJ9312" s="10"/>
      <c r="LGK9312" s="10"/>
      <c r="LGL9312" s="10"/>
      <c r="LGM9312" s="10"/>
      <c r="LGN9312" s="10"/>
      <c r="LGO9312" s="10"/>
      <c r="LGP9312" s="10"/>
      <c r="LGQ9312" s="10"/>
      <c r="LGR9312" s="10"/>
      <c r="LGS9312" s="10"/>
      <c r="LGT9312" s="10"/>
      <c r="LGU9312" s="10"/>
      <c r="LGV9312" s="10"/>
      <c r="LGW9312" s="10"/>
      <c r="LGX9312" s="10"/>
      <c r="LGY9312" s="10"/>
      <c r="LGZ9312" s="10"/>
      <c r="LHA9312" s="10"/>
      <c r="LHB9312" s="10"/>
      <c r="LHC9312" s="10"/>
      <c r="LHD9312" s="10"/>
      <c r="LHE9312" s="10"/>
      <c r="LHF9312" s="10"/>
      <c r="LHG9312" s="10"/>
      <c r="LHH9312" s="10"/>
      <c r="LHI9312" s="10"/>
      <c r="LHJ9312" s="10"/>
      <c r="LHK9312" s="10"/>
      <c r="LHL9312" s="10"/>
      <c r="LHM9312" s="10"/>
      <c r="LHN9312" s="10"/>
      <c r="LHO9312" s="10"/>
      <c r="LHP9312" s="10"/>
      <c r="LHQ9312" s="10"/>
      <c r="LHR9312" s="10"/>
      <c r="LHS9312" s="10"/>
      <c r="LHT9312" s="10"/>
      <c r="LHU9312" s="10"/>
      <c r="LHV9312" s="10"/>
      <c r="LHW9312" s="10"/>
      <c r="LHX9312" s="10"/>
      <c r="LHY9312" s="10"/>
      <c r="LHZ9312" s="10"/>
      <c r="LIA9312" s="10"/>
      <c r="LIB9312" s="10"/>
      <c r="LIC9312" s="10"/>
      <c r="LID9312" s="10"/>
      <c r="LIE9312" s="10"/>
      <c r="LIF9312" s="10"/>
      <c r="LIG9312" s="10"/>
      <c r="LIH9312" s="10"/>
      <c r="LII9312" s="10"/>
      <c r="LIJ9312" s="10"/>
      <c r="LIK9312" s="10"/>
      <c r="LIL9312" s="10"/>
      <c r="LIM9312" s="10"/>
      <c r="LIN9312" s="10"/>
      <c r="LIO9312" s="10"/>
      <c r="LIP9312" s="10"/>
      <c r="LIQ9312" s="10"/>
      <c r="LIR9312" s="10"/>
      <c r="LIS9312" s="10"/>
      <c r="LIT9312" s="10"/>
      <c r="LIU9312" s="10"/>
      <c r="LIV9312" s="10"/>
      <c r="LIW9312" s="10"/>
      <c r="LIX9312" s="10"/>
      <c r="LIY9312" s="10"/>
      <c r="LIZ9312" s="10"/>
      <c r="LJA9312" s="10"/>
      <c r="LJB9312" s="10"/>
      <c r="LJC9312" s="10"/>
      <c r="LJD9312" s="10"/>
      <c r="LJE9312" s="10"/>
      <c r="LJF9312" s="10"/>
      <c r="LJG9312" s="10"/>
      <c r="LJH9312" s="10"/>
      <c r="LJI9312" s="10"/>
      <c r="LJJ9312" s="10"/>
      <c r="LJK9312" s="10"/>
      <c r="LJL9312" s="10"/>
      <c r="LJM9312" s="10"/>
      <c r="LJN9312" s="10"/>
      <c r="LJO9312" s="10"/>
      <c r="LJP9312" s="10"/>
      <c r="LJQ9312" s="10"/>
      <c r="LJR9312" s="10"/>
      <c r="LJS9312" s="10"/>
      <c r="LJT9312" s="10"/>
      <c r="LJU9312" s="10"/>
      <c r="LJV9312" s="10"/>
      <c r="LJW9312" s="10"/>
      <c r="LJX9312" s="10"/>
      <c r="LJY9312" s="10"/>
      <c r="LJZ9312" s="10"/>
      <c r="LKA9312" s="10"/>
      <c r="LKB9312" s="10"/>
      <c r="LKC9312" s="10"/>
      <c r="LKD9312" s="10"/>
      <c r="LKE9312" s="10"/>
      <c r="LKF9312" s="10"/>
      <c r="LKG9312" s="10"/>
      <c r="LKH9312" s="10"/>
      <c r="LKI9312" s="10"/>
      <c r="LKJ9312" s="10"/>
      <c r="LKK9312" s="10"/>
      <c r="LKL9312" s="10"/>
      <c r="LKM9312" s="10"/>
      <c r="LKN9312" s="10"/>
      <c r="LKO9312" s="10"/>
      <c r="LKP9312" s="10"/>
      <c r="LKQ9312" s="10"/>
      <c r="LKR9312" s="10"/>
      <c r="LKS9312" s="10"/>
      <c r="LKT9312" s="10"/>
      <c r="LKU9312" s="10"/>
      <c r="LKV9312" s="10"/>
      <c r="LKW9312" s="10"/>
      <c r="LKX9312" s="10"/>
      <c r="LKY9312" s="10"/>
      <c r="LKZ9312" s="10"/>
      <c r="LLA9312" s="10"/>
      <c r="LLB9312" s="10"/>
      <c r="LLC9312" s="10"/>
      <c r="LLD9312" s="10"/>
      <c r="LLE9312" s="10"/>
      <c r="LLF9312" s="10"/>
      <c r="LLG9312" s="10"/>
      <c r="LLH9312" s="10"/>
      <c r="LLI9312" s="10"/>
      <c r="LLJ9312" s="10"/>
      <c r="LLK9312" s="10"/>
      <c r="LLL9312" s="10"/>
      <c r="LLM9312" s="10"/>
      <c r="LLN9312" s="10"/>
      <c r="LLO9312" s="10"/>
      <c r="LLP9312" s="10"/>
      <c r="LLQ9312" s="10"/>
      <c r="LLR9312" s="10"/>
      <c r="LLS9312" s="10"/>
      <c r="LLT9312" s="10"/>
      <c r="LLU9312" s="10"/>
      <c r="LLV9312" s="10"/>
      <c r="LLW9312" s="10"/>
      <c r="LLX9312" s="10"/>
      <c r="LLY9312" s="10"/>
      <c r="LLZ9312" s="10"/>
      <c r="LMA9312" s="10"/>
      <c r="LMB9312" s="10"/>
      <c r="LMC9312" s="10"/>
      <c r="LMD9312" s="10"/>
      <c r="LME9312" s="10"/>
      <c r="LMF9312" s="10"/>
      <c r="LMG9312" s="10"/>
      <c r="LMH9312" s="10"/>
      <c r="LMI9312" s="10"/>
      <c r="LMJ9312" s="10"/>
      <c r="LMK9312" s="10"/>
      <c r="LML9312" s="10"/>
      <c r="LMM9312" s="10"/>
      <c r="LMN9312" s="10"/>
      <c r="LMO9312" s="10"/>
      <c r="LMP9312" s="10"/>
      <c r="LMQ9312" s="10"/>
      <c r="LMR9312" s="10"/>
      <c r="LMS9312" s="10"/>
      <c r="LMT9312" s="10"/>
      <c r="LMU9312" s="10"/>
      <c r="LMV9312" s="10"/>
      <c r="LMW9312" s="10"/>
      <c r="LMX9312" s="10"/>
      <c r="LMY9312" s="10"/>
      <c r="LMZ9312" s="10"/>
      <c r="LNA9312" s="10"/>
      <c r="LNB9312" s="10"/>
      <c r="LNC9312" s="10"/>
      <c r="LND9312" s="10"/>
      <c r="LNE9312" s="10"/>
      <c r="LNF9312" s="10"/>
      <c r="LNG9312" s="10"/>
      <c r="LNH9312" s="10"/>
      <c r="LNI9312" s="10"/>
      <c r="LNJ9312" s="10"/>
      <c r="LNK9312" s="10"/>
      <c r="LNL9312" s="10"/>
      <c r="LNM9312" s="10"/>
      <c r="LNN9312" s="10"/>
      <c r="LNO9312" s="10"/>
      <c r="LNP9312" s="10"/>
      <c r="LNQ9312" s="10"/>
      <c r="LNR9312" s="10"/>
      <c r="LNS9312" s="10"/>
      <c r="LNT9312" s="10"/>
      <c r="LNU9312" s="10"/>
      <c r="LNV9312" s="10"/>
      <c r="LNW9312" s="10"/>
      <c r="LNX9312" s="10"/>
      <c r="LNY9312" s="10"/>
      <c r="LNZ9312" s="10"/>
      <c r="LOA9312" s="10"/>
      <c r="LOB9312" s="10"/>
      <c r="LOC9312" s="10"/>
      <c r="LOD9312" s="10"/>
      <c r="LOE9312" s="10"/>
      <c r="LOF9312" s="10"/>
      <c r="LOG9312" s="10"/>
      <c r="LOH9312" s="10"/>
      <c r="LOI9312" s="10"/>
      <c r="LOJ9312" s="10"/>
      <c r="LOK9312" s="10"/>
      <c r="LOL9312" s="10"/>
      <c r="LOM9312" s="10"/>
      <c r="LON9312" s="10"/>
      <c r="LOO9312" s="10"/>
      <c r="LOP9312" s="10"/>
      <c r="LOQ9312" s="10"/>
      <c r="LOR9312" s="10"/>
      <c r="LOS9312" s="10"/>
      <c r="LOT9312" s="10"/>
      <c r="LOU9312" s="10"/>
      <c r="LOV9312" s="10"/>
      <c r="LOW9312" s="10"/>
      <c r="LOX9312" s="10"/>
      <c r="LOY9312" s="10"/>
      <c r="LOZ9312" s="10"/>
      <c r="LPA9312" s="10"/>
      <c r="LPB9312" s="10"/>
      <c r="LPC9312" s="10"/>
      <c r="LPD9312" s="10"/>
      <c r="LPE9312" s="10"/>
      <c r="LPF9312" s="10"/>
      <c r="LPG9312" s="10"/>
      <c r="LPH9312" s="10"/>
      <c r="LPI9312" s="10"/>
      <c r="LPJ9312" s="10"/>
      <c r="LPK9312" s="10"/>
      <c r="LPL9312" s="10"/>
      <c r="LPM9312" s="10"/>
      <c r="LPN9312" s="10"/>
      <c r="LPO9312" s="10"/>
      <c r="LPP9312" s="10"/>
      <c r="LPQ9312" s="10"/>
      <c r="LPR9312" s="10"/>
      <c r="LPS9312" s="10"/>
      <c r="LPT9312" s="10"/>
      <c r="LPU9312" s="10"/>
      <c r="LPV9312" s="10"/>
      <c r="LPW9312" s="10"/>
      <c r="LPX9312" s="10"/>
      <c r="LPY9312" s="10"/>
      <c r="LPZ9312" s="10"/>
      <c r="LQA9312" s="10"/>
      <c r="LQB9312" s="10"/>
      <c r="LQC9312" s="10"/>
      <c r="LQD9312" s="10"/>
      <c r="LQE9312" s="10"/>
      <c r="LQF9312" s="10"/>
      <c r="LQG9312" s="10"/>
      <c r="LQH9312" s="10"/>
      <c r="LQI9312" s="10"/>
      <c r="LQJ9312" s="10"/>
      <c r="LQK9312" s="10"/>
      <c r="LQL9312" s="10"/>
      <c r="LQM9312" s="10"/>
      <c r="LQN9312" s="10"/>
      <c r="LQO9312" s="10"/>
      <c r="LQP9312" s="10"/>
      <c r="LQQ9312" s="10"/>
      <c r="LQR9312" s="10"/>
      <c r="LQS9312" s="10"/>
      <c r="LQT9312" s="10"/>
      <c r="LQU9312" s="10"/>
      <c r="LQV9312" s="10"/>
      <c r="LQW9312" s="10"/>
      <c r="LQX9312" s="10"/>
      <c r="LQY9312" s="10"/>
      <c r="LQZ9312" s="10"/>
      <c r="LRA9312" s="10"/>
      <c r="LRB9312" s="10"/>
      <c r="LRC9312" s="10"/>
      <c r="LRD9312" s="10"/>
      <c r="LRE9312" s="10"/>
      <c r="LRF9312" s="10"/>
      <c r="LRG9312" s="10"/>
      <c r="LRH9312" s="10"/>
      <c r="LRI9312" s="10"/>
      <c r="LRJ9312" s="10"/>
      <c r="LRK9312" s="10"/>
      <c r="LRL9312" s="10"/>
      <c r="LRM9312" s="10"/>
      <c r="LRN9312" s="10"/>
      <c r="LRO9312" s="10"/>
      <c r="LRP9312" s="10"/>
      <c r="LRQ9312" s="10"/>
      <c r="LRR9312" s="10"/>
      <c r="LRS9312" s="10"/>
      <c r="LRT9312" s="10"/>
      <c r="LRU9312" s="10"/>
      <c r="LRV9312" s="10"/>
      <c r="LRW9312" s="10"/>
      <c r="LRX9312" s="10"/>
      <c r="LRY9312" s="10"/>
      <c r="LRZ9312" s="10"/>
      <c r="LSA9312" s="10"/>
      <c r="LSB9312" s="10"/>
      <c r="LSC9312" s="10"/>
      <c r="LSD9312" s="10"/>
      <c r="LSE9312" s="10"/>
      <c r="LSF9312" s="10"/>
      <c r="LSG9312" s="10"/>
      <c r="LSH9312" s="10"/>
      <c r="LSI9312" s="10"/>
      <c r="LSJ9312" s="10"/>
      <c r="LSK9312" s="10"/>
      <c r="LSL9312" s="10"/>
      <c r="LSM9312" s="10"/>
      <c r="LSN9312" s="10"/>
      <c r="LSO9312" s="10"/>
      <c r="LSP9312" s="10"/>
      <c r="LSQ9312" s="10"/>
      <c r="LSR9312" s="10"/>
      <c r="LSS9312" s="10"/>
      <c r="LST9312" s="10"/>
      <c r="LSU9312" s="10"/>
      <c r="LSV9312" s="10"/>
      <c r="LSW9312" s="10"/>
      <c r="LSX9312" s="10"/>
      <c r="LSY9312" s="10"/>
      <c r="LSZ9312" s="10"/>
      <c r="LTA9312" s="10"/>
      <c r="LTB9312" s="10"/>
      <c r="LTC9312" s="10"/>
      <c r="LTD9312" s="10"/>
      <c r="LTE9312" s="10"/>
      <c r="LTF9312" s="10"/>
      <c r="LTG9312" s="10"/>
      <c r="LTH9312" s="10"/>
      <c r="LTI9312" s="10"/>
      <c r="LTJ9312" s="10"/>
      <c r="LTK9312" s="10"/>
      <c r="LTL9312" s="10"/>
      <c r="LTM9312" s="10"/>
      <c r="LTN9312" s="10"/>
      <c r="LTO9312" s="10"/>
      <c r="LTP9312" s="10"/>
      <c r="LTQ9312" s="10"/>
      <c r="LTR9312" s="10"/>
      <c r="LTS9312" s="10"/>
      <c r="LTT9312" s="10"/>
      <c r="LTU9312" s="10"/>
      <c r="LTV9312" s="10"/>
      <c r="LTW9312" s="10"/>
      <c r="LTX9312" s="10"/>
      <c r="LTY9312" s="10"/>
      <c r="LTZ9312" s="10"/>
      <c r="LUA9312" s="10"/>
      <c r="LUB9312" s="10"/>
      <c r="LUC9312" s="10"/>
      <c r="LUD9312" s="10"/>
      <c r="LUE9312" s="10"/>
      <c r="LUF9312" s="10"/>
      <c r="LUG9312" s="10"/>
      <c r="LUH9312" s="10"/>
      <c r="LUI9312" s="10"/>
      <c r="LUJ9312" s="10"/>
      <c r="LUK9312" s="10"/>
      <c r="LUL9312" s="10"/>
      <c r="LUM9312" s="10"/>
      <c r="LUN9312" s="10"/>
      <c r="LUO9312" s="10"/>
      <c r="LUP9312" s="10"/>
      <c r="LUQ9312" s="10"/>
      <c r="LUR9312" s="10"/>
      <c r="LUS9312" s="10"/>
      <c r="LUT9312" s="10"/>
      <c r="LUU9312" s="10"/>
      <c r="LUV9312" s="10"/>
      <c r="LUW9312" s="10"/>
      <c r="LUX9312" s="10"/>
      <c r="LUY9312" s="10"/>
      <c r="LUZ9312" s="10"/>
      <c r="LVA9312" s="10"/>
      <c r="LVB9312" s="10"/>
      <c r="LVC9312" s="10"/>
      <c r="LVD9312" s="10"/>
      <c r="LVE9312" s="10"/>
      <c r="LVF9312" s="10"/>
      <c r="LVG9312" s="10"/>
      <c r="LVH9312" s="10"/>
      <c r="LVI9312" s="10"/>
      <c r="LVJ9312" s="10"/>
      <c r="LVK9312" s="10"/>
      <c r="LVL9312" s="10"/>
      <c r="LVM9312" s="10"/>
      <c r="LVN9312" s="10"/>
      <c r="LVO9312" s="10"/>
      <c r="LVP9312" s="10"/>
      <c r="LVQ9312" s="10"/>
      <c r="LVR9312" s="10"/>
      <c r="LVS9312" s="10"/>
      <c r="LVT9312" s="10"/>
      <c r="LVU9312" s="10"/>
      <c r="LVV9312" s="10"/>
      <c r="LVW9312" s="10"/>
      <c r="LVX9312" s="10"/>
      <c r="LVY9312" s="10"/>
      <c r="LVZ9312" s="10"/>
      <c r="LWA9312" s="10"/>
      <c r="LWB9312" s="10"/>
      <c r="LWC9312" s="10"/>
      <c r="LWD9312" s="10"/>
      <c r="LWE9312" s="10"/>
      <c r="LWF9312" s="10"/>
      <c r="LWG9312" s="10"/>
      <c r="LWH9312" s="10"/>
      <c r="LWI9312" s="10"/>
      <c r="LWJ9312" s="10"/>
      <c r="LWK9312" s="10"/>
      <c r="LWL9312" s="10"/>
      <c r="LWM9312" s="10"/>
      <c r="LWN9312" s="10"/>
      <c r="LWO9312" s="10"/>
      <c r="LWP9312" s="10"/>
      <c r="LWQ9312" s="10"/>
      <c r="LWR9312" s="10"/>
      <c r="LWS9312" s="10"/>
      <c r="LWT9312" s="10"/>
      <c r="LWU9312" s="10"/>
      <c r="LWV9312" s="10"/>
      <c r="LWW9312" s="10"/>
      <c r="LWX9312" s="10"/>
      <c r="LWY9312" s="10"/>
      <c r="LWZ9312" s="10"/>
      <c r="LXA9312" s="10"/>
      <c r="LXB9312" s="10"/>
      <c r="LXC9312" s="10"/>
      <c r="LXD9312" s="10"/>
      <c r="LXE9312" s="10"/>
      <c r="LXF9312" s="10"/>
      <c r="LXG9312" s="10"/>
      <c r="LXH9312" s="10"/>
      <c r="LXI9312" s="10"/>
      <c r="LXJ9312" s="10"/>
      <c r="LXK9312" s="10"/>
      <c r="LXL9312" s="10"/>
      <c r="LXM9312" s="10"/>
      <c r="LXN9312" s="10"/>
      <c r="LXO9312" s="10"/>
      <c r="LXP9312" s="10"/>
      <c r="LXQ9312" s="10"/>
      <c r="LXR9312" s="10"/>
      <c r="LXS9312" s="10"/>
      <c r="LXT9312" s="10"/>
      <c r="LXU9312" s="10"/>
      <c r="LXV9312" s="10"/>
      <c r="LXW9312" s="10"/>
      <c r="LXX9312" s="10"/>
      <c r="LXY9312" s="10"/>
      <c r="LXZ9312" s="10"/>
      <c r="LYA9312" s="10"/>
      <c r="LYB9312" s="10"/>
      <c r="LYC9312" s="10"/>
      <c r="LYD9312" s="10"/>
      <c r="LYE9312" s="10"/>
      <c r="LYF9312" s="10"/>
      <c r="LYG9312" s="10"/>
      <c r="LYH9312" s="10"/>
      <c r="LYI9312" s="10"/>
      <c r="LYJ9312" s="10"/>
      <c r="LYK9312" s="10"/>
      <c r="LYL9312" s="10"/>
      <c r="LYM9312" s="10"/>
      <c r="LYN9312" s="10"/>
      <c r="LYO9312" s="10"/>
      <c r="LYP9312" s="10"/>
      <c r="LYQ9312" s="10"/>
      <c r="LYR9312" s="10"/>
      <c r="LYS9312" s="10"/>
      <c r="LYT9312" s="10"/>
      <c r="LYU9312" s="10"/>
      <c r="LYV9312" s="10"/>
      <c r="LYW9312" s="10"/>
      <c r="LYX9312" s="10"/>
      <c r="LYY9312" s="10"/>
      <c r="LYZ9312" s="10"/>
      <c r="LZA9312" s="10"/>
      <c r="LZB9312" s="10"/>
      <c r="LZC9312" s="10"/>
      <c r="LZD9312" s="10"/>
      <c r="LZE9312" s="10"/>
      <c r="LZF9312" s="10"/>
      <c r="LZG9312" s="10"/>
      <c r="LZH9312" s="10"/>
      <c r="LZI9312" s="10"/>
      <c r="LZJ9312" s="10"/>
      <c r="LZK9312" s="10"/>
      <c r="LZL9312" s="10"/>
      <c r="LZM9312" s="10"/>
      <c r="LZN9312" s="10"/>
      <c r="LZO9312" s="10"/>
      <c r="LZP9312" s="10"/>
      <c r="LZQ9312" s="10"/>
      <c r="LZR9312" s="10"/>
      <c r="LZS9312" s="10"/>
      <c r="LZT9312" s="10"/>
      <c r="LZU9312" s="10"/>
      <c r="LZV9312" s="10"/>
      <c r="LZW9312" s="10"/>
      <c r="LZX9312" s="10"/>
      <c r="LZY9312" s="10"/>
      <c r="LZZ9312" s="10"/>
      <c r="MAA9312" s="10"/>
      <c r="MAB9312" s="10"/>
      <c r="MAC9312" s="10"/>
      <c r="MAD9312" s="10"/>
      <c r="MAE9312" s="10"/>
      <c r="MAF9312" s="10"/>
      <c r="MAG9312" s="10"/>
      <c r="MAH9312" s="10"/>
      <c r="MAI9312" s="10"/>
      <c r="MAJ9312" s="10"/>
      <c r="MAK9312" s="10"/>
      <c r="MAL9312" s="10"/>
      <c r="MAM9312" s="10"/>
      <c r="MAN9312" s="10"/>
      <c r="MAO9312" s="10"/>
      <c r="MAP9312" s="10"/>
      <c r="MAQ9312" s="10"/>
      <c r="MAR9312" s="10"/>
      <c r="MAS9312" s="10"/>
      <c r="MAT9312" s="10"/>
      <c r="MAU9312" s="10"/>
      <c r="MAV9312" s="10"/>
      <c r="MAW9312" s="10"/>
      <c r="MAX9312" s="10"/>
      <c r="MAY9312" s="10"/>
      <c r="MAZ9312" s="10"/>
      <c r="MBA9312" s="10"/>
      <c r="MBB9312" s="10"/>
      <c r="MBC9312" s="10"/>
      <c r="MBD9312" s="10"/>
      <c r="MBE9312" s="10"/>
      <c r="MBF9312" s="10"/>
      <c r="MBG9312" s="10"/>
      <c r="MBH9312" s="10"/>
      <c r="MBI9312" s="10"/>
      <c r="MBJ9312" s="10"/>
      <c r="MBK9312" s="10"/>
      <c r="MBL9312" s="10"/>
      <c r="MBM9312" s="10"/>
      <c r="MBN9312" s="10"/>
      <c r="MBO9312" s="10"/>
      <c r="MBP9312" s="10"/>
      <c r="MBQ9312" s="10"/>
      <c r="MBR9312" s="10"/>
      <c r="MBS9312" s="10"/>
      <c r="MBT9312" s="10"/>
      <c r="MBU9312" s="10"/>
      <c r="MBV9312" s="10"/>
      <c r="MBW9312" s="10"/>
      <c r="MBX9312" s="10"/>
      <c r="MBY9312" s="10"/>
      <c r="MBZ9312" s="10"/>
      <c r="MCA9312" s="10"/>
      <c r="MCB9312" s="10"/>
      <c r="MCC9312" s="10"/>
      <c r="MCD9312" s="10"/>
      <c r="MCE9312" s="10"/>
      <c r="MCF9312" s="10"/>
      <c r="MCG9312" s="10"/>
      <c r="MCH9312" s="10"/>
      <c r="MCI9312" s="10"/>
      <c r="MCJ9312" s="10"/>
      <c r="MCK9312" s="10"/>
      <c r="MCL9312" s="10"/>
      <c r="MCM9312" s="10"/>
      <c r="MCN9312" s="10"/>
      <c r="MCO9312" s="10"/>
      <c r="MCP9312" s="10"/>
      <c r="MCQ9312" s="10"/>
      <c r="MCR9312" s="10"/>
      <c r="MCS9312" s="10"/>
      <c r="MCT9312" s="10"/>
      <c r="MCU9312" s="10"/>
      <c r="MCV9312" s="10"/>
      <c r="MCW9312" s="10"/>
      <c r="MCX9312" s="10"/>
      <c r="MCY9312" s="10"/>
      <c r="MCZ9312" s="10"/>
      <c r="MDA9312" s="10"/>
      <c r="MDB9312" s="10"/>
      <c r="MDC9312" s="10"/>
      <c r="MDD9312" s="10"/>
      <c r="MDE9312" s="10"/>
      <c r="MDF9312" s="10"/>
      <c r="MDG9312" s="10"/>
      <c r="MDH9312" s="10"/>
      <c r="MDI9312" s="10"/>
      <c r="MDJ9312" s="10"/>
      <c r="MDK9312" s="10"/>
      <c r="MDL9312" s="10"/>
      <c r="MDM9312" s="10"/>
      <c r="MDN9312" s="10"/>
      <c r="MDO9312" s="10"/>
      <c r="MDP9312" s="10"/>
      <c r="MDQ9312" s="10"/>
      <c r="MDR9312" s="10"/>
      <c r="MDS9312" s="10"/>
      <c r="MDT9312" s="10"/>
      <c r="MDU9312" s="10"/>
      <c r="MDV9312" s="10"/>
      <c r="MDW9312" s="10"/>
      <c r="MDX9312" s="10"/>
      <c r="MDY9312" s="10"/>
      <c r="MDZ9312" s="10"/>
      <c r="MEA9312" s="10"/>
      <c r="MEB9312" s="10"/>
      <c r="MEC9312" s="10"/>
      <c r="MED9312" s="10"/>
      <c r="MEE9312" s="10"/>
      <c r="MEF9312" s="10"/>
      <c r="MEG9312" s="10"/>
      <c r="MEH9312" s="10"/>
      <c r="MEI9312" s="10"/>
      <c r="MEJ9312" s="10"/>
      <c r="MEK9312" s="10"/>
      <c r="MEL9312" s="10"/>
      <c r="MEM9312" s="10"/>
      <c r="MEN9312" s="10"/>
      <c r="MEO9312" s="10"/>
      <c r="MEP9312" s="10"/>
      <c r="MEQ9312" s="10"/>
      <c r="MER9312" s="10"/>
      <c r="MES9312" s="10"/>
      <c r="MET9312" s="10"/>
      <c r="MEU9312" s="10"/>
      <c r="MEV9312" s="10"/>
      <c r="MEW9312" s="10"/>
      <c r="MEX9312" s="10"/>
      <c r="MEY9312" s="10"/>
      <c r="MEZ9312" s="10"/>
      <c r="MFA9312" s="10"/>
      <c r="MFB9312" s="10"/>
      <c r="MFC9312" s="10"/>
      <c r="MFD9312" s="10"/>
      <c r="MFE9312" s="10"/>
      <c r="MFF9312" s="10"/>
      <c r="MFG9312" s="10"/>
      <c r="MFH9312" s="10"/>
      <c r="MFI9312" s="10"/>
      <c r="MFJ9312" s="10"/>
      <c r="MFK9312" s="10"/>
      <c r="MFL9312" s="10"/>
      <c r="MFM9312" s="10"/>
      <c r="MFN9312" s="10"/>
      <c r="MFO9312" s="10"/>
      <c r="MFP9312" s="10"/>
      <c r="MFQ9312" s="10"/>
      <c r="MFR9312" s="10"/>
      <c r="MFS9312" s="10"/>
      <c r="MFT9312" s="10"/>
      <c r="MFU9312" s="10"/>
      <c r="MFV9312" s="10"/>
      <c r="MFW9312" s="10"/>
      <c r="MFX9312" s="10"/>
      <c r="MFY9312" s="10"/>
      <c r="MFZ9312" s="10"/>
      <c r="MGA9312" s="10"/>
      <c r="MGB9312" s="10"/>
      <c r="MGC9312" s="10"/>
      <c r="MGD9312" s="10"/>
      <c r="MGE9312" s="10"/>
      <c r="MGF9312" s="10"/>
      <c r="MGG9312" s="10"/>
      <c r="MGH9312" s="10"/>
      <c r="MGI9312" s="10"/>
      <c r="MGJ9312" s="10"/>
      <c r="MGK9312" s="10"/>
      <c r="MGL9312" s="10"/>
      <c r="MGM9312" s="10"/>
      <c r="MGN9312" s="10"/>
      <c r="MGO9312" s="10"/>
      <c r="MGP9312" s="10"/>
      <c r="MGQ9312" s="10"/>
      <c r="MGR9312" s="10"/>
      <c r="MGS9312" s="10"/>
      <c r="MGT9312" s="10"/>
      <c r="MGU9312" s="10"/>
      <c r="MGV9312" s="10"/>
      <c r="MGW9312" s="10"/>
      <c r="MGX9312" s="10"/>
      <c r="MGY9312" s="10"/>
      <c r="MGZ9312" s="10"/>
      <c r="MHA9312" s="10"/>
      <c r="MHB9312" s="10"/>
      <c r="MHC9312" s="10"/>
      <c r="MHD9312" s="10"/>
      <c r="MHE9312" s="10"/>
      <c r="MHF9312" s="10"/>
      <c r="MHG9312" s="10"/>
      <c r="MHH9312" s="10"/>
      <c r="MHI9312" s="10"/>
      <c r="MHJ9312" s="10"/>
      <c r="MHK9312" s="10"/>
      <c r="MHL9312" s="10"/>
      <c r="MHM9312" s="10"/>
      <c r="MHN9312" s="10"/>
      <c r="MHO9312" s="10"/>
      <c r="MHP9312" s="10"/>
      <c r="MHQ9312" s="10"/>
      <c r="MHR9312" s="10"/>
      <c r="MHS9312" s="10"/>
      <c r="MHT9312" s="10"/>
      <c r="MHU9312" s="10"/>
      <c r="MHV9312" s="10"/>
      <c r="MHW9312" s="10"/>
      <c r="MHX9312" s="10"/>
      <c r="MHY9312" s="10"/>
      <c r="MHZ9312" s="10"/>
      <c r="MIA9312" s="10"/>
      <c r="MIB9312" s="10"/>
      <c r="MIC9312" s="10"/>
      <c r="MID9312" s="10"/>
      <c r="MIE9312" s="10"/>
      <c r="MIF9312" s="10"/>
      <c r="MIG9312" s="10"/>
      <c r="MIH9312" s="10"/>
      <c r="MII9312" s="10"/>
      <c r="MIJ9312" s="10"/>
      <c r="MIK9312" s="10"/>
      <c r="MIL9312" s="10"/>
      <c r="MIM9312" s="10"/>
      <c r="MIN9312" s="10"/>
      <c r="MIO9312" s="10"/>
      <c r="MIP9312" s="10"/>
      <c r="MIQ9312" s="10"/>
      <c r="MIR9312" s="10"/>
      <c r="MIS9312" s="10"/>
      <c r="MIT9312" s="10"/>
      <c r="MIU9312" s="10"/>
      <c r="MIV9312" s="10"/>
      <c r="MIW9312" s="10"/>
      <c r="MIX9312" s="10"/>
      <c r="MIY9312" s="10"/>
      <c r="MIZ9312" s="10"/>
      <c r="MJA9312" s="10"/>
      <c r="MJB9312" s="10"/>
      <c r="MJC9312" s="10"/>
      <c r="MJD9312" s="10"/>
      <c r="MJE9312" s="10"/>
      <c r="MJF9312" s="10"/>
      <c r="MJG9312" s="10"/>
      <c r="MJH9312" s="10"/>
      <c r="MJI9312" s="10"/>
      <c r="MJJ9312" s="10"/>
      <c r="MJK9312" s="10"/>
      <c r="MJL9312" s="10"/>
      <c r="MJM9312" s="10"/>
      <c r="MJN9312" s="10"/>
      <c r="MJO9312" s="10"/>
      <c r="MJP9312" s="10"/>
      <c r="MJQ9312" s="10"/>
      <c r="MJR9312" s="10"/>
      <c r="MJS9312" s="10"/>
      <c r="MJT9312" s="10"/>
      <c r="MJU9312" s="10"/>
      <c r="MJV9312" s="10"/>
      <c r="MJW9312" s="10"/>
      <c r="MJX9312" s="10"/>
      <c r="MJY9312" s="10"/>
      <c r="MJZ9312" s="10"/>
      <c r="MKA9312" s="10"/>
      <c r="MKB9312" s="10"/>
      <c r="MKC9312" s="10"/>
      <c r="MKD9312" s="10"/>
      <c r="MKE9312" s="10"/>
      <c r="MKF9312" s="10"/>
      <c r="MKG9312" s="10"/>
      <c r="MKH9312" s="10"/>
      <c r="MKI9312" s="10"/>
      <c r="MKJ9312" s="10"/>
      <c r="MKK9312" s="10"/>
      <c r="MKL9312" s="10"/>
      <c r="MKM9312" s="10"/>
      <c r="MKN9312" s="10"/>
      <c r="MKO9312" s="10"/>
      <c r="MKP9312" s="10"/>
      <c r="MKQ9312" s="10"/>
      <c r="MKR9312" s="10"/>
      <c r="MKS9312" s="10"/>
      <c r="MKT9312" s="10"/>
      <c r="MKU9312" s="10"/>
      <c r="MKV9312" s="10"/>
      <c r="MKW9312" s="10"/>
      <c r="MKX9312" s="10"/>
      <c r="MKY9312" s="10"/>
      <c r="MKZ9312" s="10"/>
      <c r="MLA9312" s="10"/>
      <c r="MLB9312" s="10"/>
      <c r="MLC9312" s="10"/>
      <c r="MLD9312" s="10"/>
      <c r="MLE9312" s="10"/>
      <c r="MLF9312" s="10"/>
      <c r="MLG9312" s="10"/>
      <c r="MLH9312" s="10"/>
      <c r="MLI9312" s="10"/>
      <c r="MLJ9312" s="10"/>
      <c r="MLK9312" s="10"/>
      <c r="MLL9312" s="10"/>
      <c r="MLM9312" s="10"/>
      <c r="MLN9312" s="10"/>
      <c r="MLO9312" s="10"/>
      <c r="MLP9312" s="10"/>
      <c r="MLQ9312" s="10"/>
      <c r="MLR9312" s="10"/>
      <c r="MLS9312" s="10"/>
      <c r="MLT9312" s="10"/>
      <c r="MLU9312" s="10"/>
      <c r="MLV9312" s="10"/>
      <c r="MLW9312" s="10"/>
      <c r="MLX9312" s="10"/>
      <c r="MLY9312" s="10"/>
      <c r="MLZ9312" s="10"/>
      <c r="MMA9312" s="10"/>
      <c r="MMB9312" s="10"/>
      <c r="MMC9312" s="10"/>
      <c r="MMD9312" s="10"/>
      <c r="MME9312" s="10"/>
      <c r="MMF9312" s="10"/>
      <c r="MMG9312" s="10"/>
      <c r="MMH9312" s="10"/>
      <c r="MMI9312" s="10"/>
      <c r="MMJ9312" s="10"/>
      <c r="MMK9312" s="10"/>
      <c r="MML9312" s="10"/>
      <c r="MMM9312" s="10"/>
      <c r="MMN9312" s="10"/>
      <c r="MMO9312" s="10"/>
      <c r="MMP9312" s="10"/>
      <c r="MMQ9312" s="10"/>
      <c r="MMR9312" s="10"/>
      <c r="MMS9312" s="10"/>
      <c r="MMT9312" s="10"/>
      <c r="MMU9312" s="10"/>
      <c r="MMV9312" s="10"/>
      <c r="MMW9312" s="10"/>
      <c r="MMX9312" s="10"/>
      <c r="MMY9312" s="10"/>
      <c r="MMZ9312" s="10"/>
      <c r="MNA9312" s="10"/>
      <c r="MNB9312" s="10"/>
      <c r="MNC9312" s="10"/>
      <c r="MND9312" s="10"/>
      <c r="MNE9312" s="10"/>
      <c r="MNF9312" s="10"/>
      <c r="MNG9312" s="10"/>
      <c r="MNH9312" s="10"/>
      <c r="MNI9312" s="10"/>
      <c r="MNJ9312" s="10"/>
      <c r="MNK9312" s="10"/>
      <c r="MNL9312" s="10"/>
      <c r="MNM9312" s="10"/>
      <c r="MNN9312" s="10"/>
      <c r="MNO9312" s="10"/>
      <c r="MNP9312" s="10"/>
      <c r="MNQ9312" s="10"/>
      <c r="MNR9312" s="10"/>
      <c r="MNS9312" s="10"/>
      <c r="MNT9312" s="10"/>
      <c r="MNU9312" s="10"/>
      <c r="MNV9312" s="10"/>
      <c r="MNW9312" s="10"/>
      <c r="MNX9312" s="10"/>
      <c r="MNY9312" s="10"/>
      <c r="MNZ9312" s="10"/>
      <c r="MOA9312" s="10"/>
      <c r="MOB9312" s="10"/>
      <c r="MOC9312" s="10"/>
      <c r="MOD9312" s="10"/>
      <c r="MOE9312" s="10"/>
      <c r="MOF9312" s="10"/>
      <c r="MOG9312" s="10"/>
      <c r="MOH9312" s="10"/>
      <c r="MOI9312" s="10"/>
      <c r="MOJ9312" s="10"/>
      <c r="MOK9312" s="10"/>
      <c r="MOL9312" s="10"/>
      <c r="MOM9312" s="10"/>
      <c r="MON9312" s="10"/>
      <c r="MOO9312" s="10"/>
      <c r="MOP9312" s="10"/>
      <c r="MOQ9312" s="10"/>
      <c r="MOR9312" s="10"/>
      <c r="MOS9312" s="10"/>
      <c r="MOT9312" s="10"/>
      <c r="MOU9312" s="10"/>
      <c r="MOV9312" s="10"/>
      <c r="MOW9312" s="10"/>
      <c r="MOX9312" s="10"/>
      <c r="MOY9312" s="10"/>
      <c r="MOZ9312" s="10"/>
      <c r="MPA9312" s="10"/>
      <c r="MPB9312" s="10"/>
      <c r="MPC9312" s="10"/>
      <c r="MPD9312" s="10"/>
      <c r="MPE9312" s="10"/>
      <c r="MPF9312" s="10"/>
      <c r="MPG9312" s="10"/>
      <c r="MPH9312" s="10"/>
      <c r="MPI9312" s="10"/>
      <c r="MPJ9312" s="10"/>
      <c r="MPK9312" s="10"/>
      <c r="MPL9312" s="10"/>
      <c r="MPM9312" s="10"/>
      <c r="MPN9312" s="10"/>
      <c r="MPO9312" s="10"/>
      <c r="MPP9312" s="10"/>
      <c r="MPQ9312" s="10"/>
      <c r="MPR9312" s="10"/>
      <c r="MPS9312" s="10"/>
      <c r="MPT9312" s="10"/>
      <c r="MPU9312" s="10"/>
      <c r="MPV9312" s="10"/>
      <c r="MPW9312" s="10"/>
      <c r="MPX9312" s="10"/>
      <c r="MPY9312" s="10"/>
      <c r="MPZ9312" s="10"/>
      <c r="MQA9312" s="10"/>
      <c r="MQB9312" s="10"/>
      <c r="MQC9312" s="10"/>
      <c r="MQD9312" s="10"/>
      <c r="MQE9312" s="10"/>
      <c r="MQF9312" s="10"/>
      <c r="MQG9312" s="10"/>
      <c r="MQH9312" s="10"/>
      <c r="MQI9312" s="10"/>
      <c r="MQJ9312" s="10"/>
      <c r="MQK9312" s="10"/>
      <c r="MQL9312" s="10"/>
      <c r="MQM9312" s="10"/>
      <c r="MQN9312" s="10"/>
      <c r="MQO9312" s="10"/>
      <c r="MQP9312" s="10"/>
      <c r="MQQ9312" s="10"/>
      <c r="MQR9312" s="10"/>
      <c r="MQS9312" s="10"/>
      <c r="MQT9312" s="10"/>
      <c r="MQU9312" s="10"/>
      <c r="MQV9312" s="10"/>
      <c r="MQW9312" s="10"/>
      <c r="MQX9312" s="10"/>
      <c r="MQY9312" s="10"/>
      <c r="MQZ9312" s="10"/>
      <c r="MRA9312" s="10"/>
      <c r="MRB9312" s="10"/>
      <c r="MRC9312" s="10"/>
      <c r="MRD9312" s="10"/>
      <c r="MRE9312" s="10"/>
      <c r="MRF9312" s="10"/>
      <c r="MRG9312" s="10"/>
      <c r="MRH9312" s="10"/>
      <c r="MRI9312" s="10"/>
      <c r="MRJ9312" s="10"/>
      <c r="MRK9312" s="10"/>
      <c r="MRL9312" s="10"/>
      <c r="MRM9312" s="10"/>
      <c r="MRN9312" s="10"/>
      <c r="MRO9312" s="10"/>
      <c r="MRP9312" s="10"/>
      <c r="MRQ9312" s="10"/>
      <c r="MRR9312" s="10"/>
      <c r="MRS9312" s="10"/>
      <c r="MRT9312" s="10"/>
      <c r="MRU9312" s="10"/>
      <c r="MRV9312" s="10"/>
      <c r="MRW9312" s="10"/>
      <c r="MRX9312" s="10"/>
      <c r="MRY9312" s="10"/>
      <c r="MRZ9312" s="10"/>
      <c r="MSA9312" s="10"/>
      <c r="MSB9312" s="10"/>
      <c r="MSC9312" s="10"/>
      <c r="MSD9312" s="10"/>
      <c r="MSE9312" s="10"/>
      <c r="MSF9312" s="10"/>
      <c r="MSG9312" s="10"/>
      <c r="MSH9312" s="10"/>
      <c r="MSI9312" s="10"/>
      <c r="MSJ9312" s="10"/>
      <c r="MSK9312" s="10"/>
      <c r="MSL9312" s="10"/>
      <c r="MSM9312" s="10"/>
      <c r="MSN9312" s="10"/>
      <c r="MSO9312" s="10"/>
      <c r="MSP9312" s="10"/>
      <c r="MSQ9312" s="10"/>
      <c r="MSR9312" s="10"/>
      <c r="MSS9312" s="10"/>
      <c r="MST9312" s="10"/>
      <c r="MSU9312" s="10"/>
      <c r="MSV9312" s="10"/>
      <c r="MSW9312" s="10"/>
      <c r="MSX9312" s="10"/>
      <c r="MSY9312" s="10"/>
      <c r="MSZ9312" s="10"/>
      <c r="MTA9312" s="10"/>
      <c r="MTB9312" s="10"/>
      <c r="MTC9312" s="10"/>
      <c r="MTD9312" s="10"/>
      <c r="MTE9312" s="10"/>
      <c r="MTF9312" s="10"/>
      <c r="MTG9312" s="10"/>
      <c r="MTH9312" s="10"/>
      <c r="MTI9312" s="10"/>
      <c r="MTJ9312" s="10"/>
      <c r="MTK9312" s="10"/>
      <c r="MTL9312" s="10"/>
      <c r="MTM9312" s="10"/>
      <c r="MTN9312" s="10"/>
      <c r="MTO9312" s="10"/>
      <c r="MTP9312" s="10"/>
      <c r="MTQ9312" s="10"/>
      <c r="MTR9312" s="10"/>
      <c r="MTS9312" s="10"/>
      <c r="MTT9312" s="10"/>
      <c r="MTU9312" s="10"/>
      <c r="MTV9312" s="10"/>
      <c r="MTW9312" s="10"/>
      <c r="MTX9312" s="10"/>
      <c r="MTY9312" s="10"/>
      <c r="MTZ9312" s="10"/>
      <c r="MUA9312" s="10"/>
      <c r="MUB9312" s="10"/>
      <c r="MUC9312" s="10"/>
      <c r="MUD9312" s="10"/>
      <c r="MUE9312" s="10"/>
      <c r="MUF9312" s="10"/>
      <c r="MUG9312" s="10"/>
      <c r="MUH9312" s="10"/>
      <c r="MUI9312" s="10"/>
      <c r="MUJ9312" s="10"/>
      <c r="MUK9312" s="10"/>
      <c r="MUL9312" s="10"/>
      <c r="MUM9312" s="10"/>
      <c r="MUN9312" s="10"/>
      <c r="MUO9312" s="10"/>
      <c r="MUP9312" s="10"/>
      <c r="MUQ9312" s="10"/>
      <c r="MUR9312" s="10"/>
      <c r="MUS9312" s="10"/>
      <c r="MUT9312" s="10"/>
      <c r="MUU9312" s="10"/>
      <c r="MUV9312" s="10"/>
      <c r="MUW9312" s="10"/>
      <c r="MUX9312" s="10"/>
      <c r="MUY9312" s="10"/>
      <c r="MUZ9312" s="10"/>
      <c r="MVA9312" s="10"/>
      <c r="MVB9312" s="10"/>
      <c r="MVC9312" s="10"/>
      <c r="MVD9312" s="10"/>
      <c r="MVE9312" s="10"/>
      <c r="MVF9312" s="10"/>
      <c r="MVG9312" s="10"/>
      <c r="MVH9312" s="10"/>
      <c r="MVI9312" s="10"/>
      <c r="MVJ9312" s="10"/>
      <c r="MVK9312" s="10"/>
      <c r="MVL9312" s="10"/>
      <c r="MVM9312" s="10"/>
      <c r="MVN9312" s="10"/>
      <c r="MVO9312" s="10"/>
      <c r="MVP9312" s="10"/>
      <c r="MVQ9312" s="10"/>
      <c r="MVR9312" s="10"/>
      <c r="MVS9312" s="10"/>
      <c r="MVT9312" s="10"/>
      <c r="MVU9312" s="10"/>
      <c r="MVV9312" s="10"/>
      <c r="MVW9312" s="10"/>
      <c r="MVX9312" s="10"/>
      <c r="MVY9312" s="10"/>
      <c r="MVZ9312" s="10"/>
      <c r="MWA9312" s="10"/>
      <c r="MWB9312" s="10"/>
      <c r="MWC9312" s="10"/>
      <c r="MWD9312" s="10"/>
      <c r="MWE9312" s="10"/>
      <c r="MWF9312" s="10"/>
      <c r="MWG9312" s="10"/>
      <c r="MWH9312" s="10"/>
      <c r="MWI9312" s="10"/>
      <c r="MWJ9312" s="10"/>
      <c r="MWK9312" s="10"/>
      <c r="MWL9312" s="10"/>
      <c r="MWM9312" s="10"/>
      <c r="MWN9312" s="10"/>
      <c r="MWO9312" s="10"/>
      <c r="MWP9312" s="10"/>
      <c r="MWQ9312" s="10"/>
      <c r="MWR9312" s="10"/>
      <c r="MWS9312" s="10"/>
      <c r="MWT9312" s="10"/>
      <c r="MWU9312" s="10"/>
      <c r="MWV9312" s="10"/>
      <c r="MWW9312" s="10"/>
      <c r="MWX9312" s="10"/>
      <c r="MWY9312" s="10"/>
      <c r="MWZ9312" s="10"/>
      <c r="MXA9312" s="10"/>
      <c r="MXB9312" s="10"/>
      <c r="MXC9312" s="10"/>
      <c r="MXD9312" s="10"/>
      <c r="MXE9312" s="10"/>
      <c r="MXF9312" s="10"/>
      <c r="MXG9312" s="10"/>
      <c r="MXH9312" s="10"/>
      <c r="MXI9312" s="10"/>
      <c r="MXJ9312" s="10"/>
      <c r="MXK9312" s="10"/>
      <c r="MXL9312" s="10"/>
      <c r="MXM9312" s="10"/>
      <c r="MXN9312" s="10"/>
      <c r="MXO9312" s="10"/>
      <c r="MXP9312" s="10"/>
      <c r="MXQ9312" s="10"/>
      <c r="MXR9312" s="10"/>
      <c r="MXS9312" s="10"/>
      <c r="MXT9312" s="10"/>
      <c r="MXU9312" s="10"/>
      <c r="MXV9312" s="10"/>
      <c r="MXW9312" s="10"/>
      <c r="MXX9312" s="10"/>
      <c r="MXY9312" s="10"/>
      <c r="MXZ9312" s="10"/>
      <c r="MYA9312" s="10"/>
      <c r="MYB9312" s="10"/>
      <c r="MYC9312" s="10"/>
      <c r="MYD9312" s="10"/>
      <c r="MYE9312" s="10"/>
      <c r="MYF9312" s="10"/>
      <c r="MYG9312" s="10"/>
      <c r="MYH9312" s="10"/>
      <c r="MYI9312" s="10"/>
      <c r="MYJ9312" s="10"/>
      <c r="MYK9312" s="10"/>
      <c r="MYL9312" s="10"/>
      <c r="MYM9312" s="10"/>
      <c r="MYN9312" s="10"/>
      <c r="MYO9312" s="10"/>
      <c r="MYP9312" s="10"/>
      <c r="MYQ9312" s="10"/>
      <c r="MYR9312" s="10"/>
      <c r="MYS9312" s="10"/>
      <c r="MYT9312" s="10"/>
      <c r="MYU9312" s="10"/>
      <c r="MYV9312" s="10"/>
      <c r="MYW9312" s="10"/>
      <c r="MYX9312" s="10"/>
      <c r="MYY9312" s="10"/>
      <c r="MYZ9312" s="10"/>
      <c r="MZA9312" s="10"/>
      <c r="MZB9312" s="10"/>
      <c r="MZC9312" s="10"/>
      <c r="MZD9312" s="10"/>
      <c r="MZE9312" s="10"/>
      <c r="MZF9312" s="10"/>
      <c r="MZG9312" s="10"/>
      <c r="MZH9312" s="10"/>
      <c r="MZI9312" s="10"/>
      <c r="MZJ9312" s="10"/>
      <c r="MZK9312" s="10"/>
      <c r="MZL9312" s="10"/>
      <c r="MZM9312" s="10"/>
      <c r="MZN9312" s="10"/>
      <c r="MZO9312" s="10"/>
      <c r="MZP9312" s="10"/>
      <c r="MZQ9312" s="10"/>
      <c r="MZR9312" s="10"/>
      <c r="MZS9312" s="10"/>
      <c r="MZT9312" s="10"/>
      <c r="MZU9312" s="10"/>
      <c r="MZV9312" s="10"/>
      <c r="MZW9312" s="10"/>
      <c r="MZX9312" s="10"/>
      <c r="MZY9312" s="10"/>
      <c r="MZZ9312" s="10"/>
      <c r="NAA9312" s="10"/>
      <c r="NAB9312" s="10"/>
      <c r="NAC9312" s="10"/>
      <c r="NAD9312" s="10"/>
      <c r="NAE9312" s="10"/>
      <c r="NAF9312" s="10"/>
      <c r="NAG9312" s="10"/>
      <c r="NAH9312" s="10"/>
      <c r="NAI9312" s="10"/>
      <c r="NAJ9312" s="10"/>
      <c r="NAK9312" s="10"/>
      <c r="NAL9312" s="10"/>
      <c r="NAM9312" s="10"/>
      <c r="NAN9312" s="10"/>
      <c r="NAO9312" s="10"/>
      <c r="NAP9312" s="10"/>
      <c r="NAQ9312" s="10"/>
      <c r="NAR9312" s="10"/>
      <c r="NAS9312" s="10"/>
      <c r="NAT9312" s="10"/>
      <c r="NAU9312" s="10"/>
      <c r="NAV9312" s="10"/>
      <c r="NAW9312" s="10"/>
      <c r="NAX9312" s="10"/>
      <c r="NAY9312" s="10"/>
      <c r="NAZ9312" s="10"/>
      <c r="NBA9312" s="10"/>
      <c r="NBB9312" s="10"/>
      <c r="NBC9312" s="10"/>
      <c r="NBD9312" s="10"/>
      <c r="NBE9312" s="10"/>
      <c r="NBF9312" s="10"/>
      <c r="NBG9312" s="10"/>
      <c r="NBH9312" s="10"/>
      <c r="NBI9312" s="10"/>
      <c r="NBJ9312" s="10"/>
      <c r="NBK9312" s="10"/>
      <c r="NBL9312" s="10"/>
      <c r="NBM9312" s="10"/>
      <c r="NBN9312" s="10"/>
      <c r="NBO9312" s="10"/>
      <c r="NBP9312" s="10"/>
      <c r="NBQ9312" s="10"/>
      <c r="NBR9312" s="10"/>
      <c r="NBS9312" s="10"/>
      <c r="NBT9312" s="10"/>
      <c r="NBU9312" s="10"/>
      <c r="NBV9312" s="10"/>
      <c r="NBW9312" s="10"/>
      <c r="NBX9312" s="10"/>
      <c r="NBY9312" s="10"/>
      <c r="NBZ9312" s="10"/>
      <c r="NCA9312" s="10"/>
      <c r="NCB9312" s="10"/>
      <c r="NCC9312" s="10"/>
      <c r="NCD9312" s="10"/>
      <c r="NCE9312" s="10"/>
      <c r="NCF9312" s="10"/>
      <c r="NCG9312" s="10"/>
      <c r="NCH9312" s="10"/>
      <c r="NCI9312" s="10"/>
      <c r="NCJ9312" s="10"/>
      <c r="NCK9312" s="10"/>
      <c r="NCL9312" s="10"/>
      <c r="NCM9312" s="10"/>
      <c r="NCN9312" s="10"/>
      <c r="NCO9312" s="10"/>
      <c r="NCP9312" s="10"/>
      <c r="NCQ9312" s="10"/>
      <c r="NCR9312" s="10"/>
      <c r="NCS9312" s="10"/>
      <c r="NCT9312" s="10"/>
      <c r="NCU9312" s="10"/>
      <c r="NCV9312" s="10"/>
      <c r="NCW9312" s="10"/>
      <c r="NCX9312" s="10"/>
      <c r="NCY9312" s="10"/>
      <c r="NCZ9312" s="10"/>
      <c r="NDA9312" s="10"/>
      <c r="NDB9312" s="10"/>
      <c r="NDC9312" s="10"/>
      <c r="NDD9312" s="10"/>
      <c r="NDE9312" s="10"/>
      <c r="NDF9312" s="10"/>
      <c r="NDG9312" s="10"/>
      <c r="NDH9312" s="10"/>
      <c r="NDI9312" s="10"/>
      <c r="NDJ9312" s="10"/>
      <c r="NDK9312" s="10"/>
      <c r="NDL9312" s="10"/>
      <c r="NDM9312" s="10"/>
      <c r="NDN9312" s="10"/>
      <c r="NDO9312" s="10"/>
      <c r="NDP9312" s="10"/>
      <c r="NDQ9312" s="10"/>
      <c r="NDR9312" s="10"/>
      <c r="NDS9312" s="10"/>
      <c r="NDT9312" s="10"/>
      <c r="NDU9312" s="10"/>
      <c r="NDV9312" s="10"/>
      <c r="NDW9312" s="10"/>
      <c r="NDX9312" s="10"/>
      <c r="NDY9312" s="10"/>
      <c r="NDZ9312" s="10"/>
      <c r="NEA9312" s="10"/>
      <c r="NEB9312" s="10"/>
      <c r="NEC9312" s="10"/>
      <c r="NED9312" s="10"/>
      <c r="NEE9312" s="10"/>
      <c r="NEF9312" s="10"/>
      <c r="NEG9312" s="10"/>
      <c r="NEH9312" s="10"/>
      <c r="NEI9312" s="10"/>
      <c r="NEJ9312" s="10"/>
      <c r="NEK9312" s="10"/>
      <c r="NEL9312" s="10"/>
      <c r="NEM9312" s="10"/>
      <c r="NEN9312" s="10"/>
      <c r="NEO9312" s="10"/>
      <c r="NEP9312" s="10"/>
      <c r="NEQ9312" s="10"/>
      <c r="NER9312" s="10"/>
      <c r="NES9312" s="10"/>
      <c r="NET9312" s="10"/>
      <c r="NEU9312" s="10"/>
      <c r="NEV9312" s="10"/>
      <c r="NEW9312" s="10"/>
      <c r="NEX9312" s="10"/>
      <c r="NEY9312" s="10"/>
      <c r="NEZ9312" s="10"/>
      <c r="NFA9312" s="10"/>
      <c r="NFB9312" s="10"/>
      <c r="NFC9312" s="10"/>
      <c r="NFD9312" s="10"/>
      <c r="NFE9312" s="10"/>
      <c r="NFF9312" s="10"/>
      <c r="NFG9312" s="10"/>
      <c r="NFH9312" s="10"/>
      <c r="NFI9312" s="10"/>
      <c r="NFJ9312" s="10"/>
      <c r="NFK9312" s="10"/>
      <c r="NFL9312" s="10"/>
      <c r="NFM9312" s="10"/>
      <c r="NFN9312" s="10"/>
      <c r="NFO9312" s="10"/>
      <c r="NFP9312" s="10"/>
      <c r="NFQ9312" s="10"/>
      <c r="NFR9312" s="10"/>
      <c r="NFS9312" s="10"/>
      <c r="NFT9312" s="10"/>
      <c r="NFU9312" s="10"/>
      <c r="NFV9312" s="10"/>
      <c r="NFW9312" s="10"/>
      <c r="NFX9312" s="10"/>
      <c r="NFY9312" s="10"/>
      <c r="NFZ9312" s="10"/>
      <c r="NGA9312" s="10"/>
      <c r="NGB9312" s="10"/>
      <c r="NGC9312" s="10"/>
      <c r="NGD9312" s="10"/>
      <c r="NGE9312" s="10"/>
      <c r="NGF9312" s="10"/>
      <c r="NGG9312" s="10"/>
      <c r="NGH9312" s="10"/>
      <c r="NGI9312" s="10"/>
      <c r="NGJ9312" s="10"/>
      <c r="NGK9312" s="10"/>
      <c r="NGL9312" s="10"/>
      <c r="NGM9312" s="10"/>
      <c r="NGN9312" s="10"/>
      <c r="NGO9312" s="10"/>
      <c r="NGP9312" s="10"/>
      <c r="NGQ9312" s="10"/>
      <c r="NGR9312" s="10"/>
      <c r="NGS9312" s="10"/>
      <c r="NGT9312" s="10"/>
      <c r="NGU9312" s="10"/>
      <c r="NGV9312" s="10"/>
      <c r="NGW9312" s="10"/>
      <c r="NGX9312" s="10"/>
      <c r="NGY9312" s="10"/>
      <c r="NGZ9312" s="10"/>
      <c r="NHA9312" s="10"/>
      <c r="NHB9312" s="10"/>
      <c r="NHC9312" s="10"/>
      <c r="NHD9312" s="10"/>
      <c r="NHE9312" s="10"/>
      <c r="NHF9312" s="10"/>
      <c r="NHG9312" s="10"/>
      <c r="NHH9312" s="10"/>
      <c r="NHI9312" s="10"/>
      <c r="NHJ9312" s="10"/>
      <c r="NHK9312" s="10"/>
      <c r="NHL9312" s="10"/>
      <c r="NHM9312" s="10"/>
      <c r="NHN9312" s="10"/>
      <c r="NHO9312" s="10"/>
      <c r="NHP9312" s="10"/>
      <c r="NHQ9312" s="10"/>
      <c r="NHR9312" s="10"/>
      <c r="NHS9312" s="10"/>
      <c r="NHT9312" s="10"/>
      <c r="NHU9312" s="10"/>
      <c r="NHV9312" s="10"/>
      <c r="NHW9312" s="10"/>
      <c r="NHX9312" s="10"/>
      <c r="NHY9312" s="10"/>
      <c r="NHZ9312" s="10"/>
      <c r="NIA9312" s="10"/>
      <c r="NIB9312" s="10"/>
      <c r="NIC9312" s="10"/>
      <c r="NID9312" s="10"/>
      <c r="NIE9312" s="10"/>
      <c r="NIF9312" s="10"/>
      <c r="NIG9312" s="10"/>
      <c r="NIH9312" s="10"/>
      <c r="NII9312" s="10"/>
      <c r="NIJ9312" s="10"/>
      <c r="NIK9312" s="10"/>
      <c r="NIL9312" s="10"/>
      <c r="NIM9312" s="10"/>
      <c r="NIN9312" s="10"/>
      <c r="NIO9312" s="10"/>
      <c r="NIP9312" s="10"/>
      <c r="NIQ9312" s="10"/>
      <c r="NIR9312" s="10"/>
      <c r="NIS9312" s="10"/>
      <c r="NIT9312" s="10"/>
      <c r="NIU9312" s="10"/>
      <c r="NIV9312" s="10"/>
      <c r="NIW9312" s="10"/>
      <c r="NIX9312" s="10"/>
      <c r="NIY9312" s="10"/>
      <c r="NIZ9312" s="10"/>
      <c r="NJA9312" s="10"/>
      <c r="NJB9312" s="10"/>
      <c r="NJC9312" s="10"/>
      <c r="NJD9312" s="10"/>
      <c r="NJE9312" s="10"/>
      <c r="NJF9312" s="10"/>
      <c r="NJG9312" s="10"/>
      <c r="NJH9312" s="10"/>
      <c r="NJI9312" s="10"/>
      <c r="NJJ9312" s="10"/>
      <c r="NJK9312" s="10"/>
      <c r="NJL9312" s="10"/>
      <c r="NJM9312" s="10"/>
      <c r="NJN9312" s="10"/>
      <c r="NJO9312" s="10"/>
      <c r="NJP9312" s="10"/>
      <c r="NJQ9312" s="10"/>
      <c r="NJR9312" s="10"/>
      <c r="NJS9312" s="10"/>
      <c r="NJT9312" s="10"/>
      <c r="NJU9312" s="10"/>
      <c r="NJV9312" s="10"/>
      <c r="NJW9312" s="10"/>
      <c r="NJX9312" s="10"/>
      <c r="NJY9312" s="10"/>
      <c r="NJZ9312" s="10"/>
      <c r="NKA9312" s="10"/>
      <c r="NKB9312" s="10"/>
      <c r="NKC9312" s="10"/>
      <c r="NKD9312" s="10"/>
      <c r="NKE9312" s="10"/>
      <c r="NKF9312" s="10"/>
      <c r="NKG9312" s="10"/>
      <c r="NKH9312" s="10"/>
      <c r="NKI9312" s="10"/>
      <c r="NKJ9312" s="10"/>
      <c r="NKK9312" s="10"/>
      <c r="NKL9312" s="10"/>
      <c r="NKM9312" s="10"/>
      <c r="NKN9312" s="10"/>
      <c r="NKO9312" s="10"/>
      <c r="NKP9312" s="10"/>
      <c r="NKQ9312" s="10"/>
      <c r="NKR9312" s="10"/>
      <c r="NKS9312" s="10"/>
      <c r="NKT9312" s="10"/>
      <c r="NKU9312" s="10"/>
      <c r="NKV9312" s="10"/>
      <c r="NKW9312" s="10"/>
      <c r="NKX9312" s="10"/>
      <c r="NKY9312" s="10"/>
      <c r="NKZ9312" s="10"/>
      <c r="NLA9312" s="10"/>
      <c r="NLB9312" s="10"/>
      <c r="NLC9312" s="10"/>
      <c r="NLD9312" s="10"/>
      <c r="NLE9312" s="10"/>
      <c r="NLF9312" s="10"/>
      <c r="NLG9312" s="10"/>
      <c r="NLH9312" s="10"/>
      <c r="NLI9312" s="10"/>
      <c r="NLJ9312" s="10"/>
      <c r="NLK9312" s="10"/>
      <c r="NLL9312" s="10"/>
      <c r="NLM9312" s="10"/>
      <c r="NLN9312" s="10"/>
      <c r="NLO9312" s="10"/>
      <c r="NLP9312" s="10"/>
      <c r="NLQ9312" s="10"/>
      <c r="NLR9312" s="10"/>
      <c r="NLS9312" s="10"/>
      <c r="NLT9312" s="10"/>
      <c r="NLU9312" s="10"/>
      <c r="NLV9312" s="10"/>
      <c r="NLW9312" s="10"/>
      <c r="NLX9312" s="10"/>
      <c r="NLY9312" s="10"/>
      <c r="NLZ9312" s="10"/>
      <c r="NMA9312" s="10"/>
      <c r="NMB9312" s="10"/>
      <c r="NMC9312" s="10"/>
      <c r="NMD9312" s="10"/>
      <c r="NME9312" s="10"/>
      <c r="NMF9312" s="10"/>
      <c r="NMG9312" s="10"/>
      <c r="NMH9312" s="10"/>
      <c r="NMI9312" s="10"/>
      <c r="NMJ9312" s="10"/>
      <c r="NMK9312" s="10"/>
      <c r="NML9312" s="10"/>
      <c r="NMM9312" s="10"/>
      <c r="NMN9312" s="10"/>
      <c r="NMO9312" s="10"/>
      <c r="NMP9312" s="10"/>
      <c r="NMQ9312" s="10"/>
      <c r="NMR9312" s="10"/>
      <c r="NMS9312" s="10"/>
      <c r="NMT9312" s="10"/>
      <c r="NMU9312" s="10"/>
      <c r="NMV9312" s="10"/>
      <c r="NMW9312" s="10"/>
      <c r="NMX9312" s="10"/>
      <c r="NMY9312" s="10"/>
      <c r="NMZ9312" s="10"/>
      <c r="NNA9312" s="10"/>
      <c r="NNB9312" s="10"/>
      <c r="NNC9312" s="10"/>
      <c r="NND9312" s="10"/>
      <c r="NNE9312" s="10"/>
      <c r="NNF9312" s="10"/>
      <c r="NNG9312" s="10"/>
      <c r="NNH9312" s="10"/>
      <c r="NNI9312" s="10"/>
      <c r="NNJ9312" s="10"/>
      <c r="NNK9312" s="10"/>
      <c r="NNL9312" s="10"/>
      <c r="NNM9312" s="10"/>
      <c r="NNN9312" s="10"/>
      <c r="NNO9312" s="10"/>
      <c r="NNP9312" s="10"/>
      <c r="NNQ9312" s="10"/>
      <c r="NNR9312" s="10"/>
      <c r="NNS9312" s="10"/>
      <c r="NNT9312" s="10"/>
      <c r="NNU9312" s="10"/>
      <c r="NNV9312" s="10"/>
      <c r="NNW9312" s="10"/>
      <c r="NNX9312" s="10"/>
      <c r="NNY9312" s="10"/>
      <c r="NNZ9312" s="10"/>
      <c r="NOA9312" s="10"/>
      <c r="NOB9312" s="10"/>
      <c r="NOC9312" s="10"/>
      <c r="NOD9312" s="10"/>
      <c r="NOE9312" s="10"/>
      <c r="NOF9312" s="10"/>
      <c r="NOG9312" s="10"/>
      <c r="NOH9312" s="10"/>
      <c r="NOI9312" s="10"/>
      <c r="NOJ9312" s="10"/>
      <c r="NOK9312" s="10"/>
      <c r="NOL9312" s="10"/>
      <c r="NOM9312" s="10"/>
      <c r="NON9312" s="10"/>
      <c r="NOO9312" s="10"/>
      <c r="NOP9312" s="10"/>
      <c r="NOQ9312" s="10"/>
      <c r="NOR9312" s="10"/>
      <c r="NOS9312" s="10"/>
      <c r="NOT9312" s="10"/>
      <c r="NOU9312" s="10"/>
      <c r="NOV9312" s="10"/>
      <c r="NOW9312" s="10"/>
      <c r="NOX9312" s="10"/>
      <c r="NOY9312" s="10"/>
      <c r="NOZ9312" s="10"/>
      <c r="NPA9312" s="10"/>
      <c r="NPB9312" s="10"/>
      <c r="NPC9312" s="10"/>
      <c r="NPD9312" s="10"/>
      <c r="NPE9312" s="10"/>
      <c r="NPF9312" s="10"/>
      <c r="NPG9312" s="10"/>
      <c r="NPH9312" s="10"/>
      <c r="NPI9312" s="10"/>
      <c r="NPJ9312" s="10"/>
      <c r="NPK9312" s="10"/>
      <c r="NPL9312" s="10"/>
      <c r="NPM9312" s="10"/>
      <c r="NPN9312" s="10"/>
      <c r="NPO9312" s="10"/>
      <c r="NPP9312" s="10"/>
      <c r="NPQ9312" s="10"/>
      <c r="NPR9312" s="10"/>
      <c r="NPS9312" s="10"/>
      <c r="NPT9312" s="10"/>
      <c r="NPU9312" s="10"/>
      <c r="NPV9312" s="10"/>
      <c r="NPW9312" s="10"/>
      <c r="NPX9312" s="10"/>
      <c r="NPY9312" s="10"/>
      <c r="NPZ9312" s="10"/>
      <c r="NQA9312" s="10"/>
      <c r="NQB9312" s="10"/>
      <c r="NQC9312" s="10"/>
      <c r="NQD9312" s="10"/>
      <c r="NQE9312" s="10"/>
      <c r="NQF9312" s="10"/>
      <c r="NQG9312" s="10"/>
      <c r="NQH9312" s="10"/>
      <c r="NQI9312" s="10"/>
      <c r="NQJ9312" s="10"/>
      <c r="NQK9312" s="10"/>
      <c r="NQL9312" s="10"/>
      <c r="NQM9312" s="10"/>
      <c r="NQN9312" s="10"/>
      <c r="NQO9312" s="10"/>
      <c r="NQP9312" s="10"/>
      <c r="NQQ9312" s="10"/>
      <c r="NQR9312" s="10"/>
      <c r="NQS9312" s="10"/>
      <c r="NQT9312" s="10"/>
      <c r="NQU9312" s="10"/>
      <c r="NQV9312" s="10"/>
      <c r="NQW9312" s="10"/>
      <c r="NQX9312" s="10"/>
      <c r="NQY9312" s="10"/>
      <c r="NQZ9312" s="10"/>
      <c r="NRA9312" s="10"/>
      <c r="NRB9312" s="10"/>
      <c r="NRC9312" s="10"/>
      <c r="NRD9312" s="10"/>
      <c r="NRE9312" s="10"/>
      <c r="NRF9312" s="10"/>
      <c r="NRG9312" s="10"/>
      <c r="NRH9312" s="10"/>
      <c r="NRI9312" s="10"/>
      <c r="NRJ9312" s="10"/>
      <c r="NRK9312" s="10"/>
      <c r="NRL9312" s="10"/>
      <c r="NRM9312" s="10"/>
      <c r="NRN9312" s="10"/>
      <c r="NRO9312" s="10"/>
      <c r="NRP9312" s="10"/>
      <c r="NRQ9312" s="10"/>
      <c r="NRR9312" s="10"/>
      <c r="NRS9312" s="10"/>
      <c r="NRT9312" s="10"/>
      <c r="NRU9312" s="10"/>
      <c r="NRV9312" s="10"/>
      <c r="NRW9312" s="10"/>
      <c r="NRX9312" s="10"/>
      <c r="NRY9312" s="10"/>
      <c r="NRZ9312" s="10"/>
      <c r="NSA9312" s="10"/>
      <c r="NSB9312" s="10"/>
      <c r="NSC9312" s="10"/>
      <c r="NSD9312" s="10"/>
      <c r="NSE9312" s="10"/>
      <c r="NSF9312" s="10"/>
      <c r="NSG9312" s="10"/>
      <c r="NSH9312" s="10"/>
      <c r="NSI9312" s="10"/>
      <c r="NSJ9312" s="10"/>
      <c r="NSK9312" s="10"/>
      <c r="NSL9312" s="10"/>
      <c r="NSM9312" s="10"/>
      <c r="NSN9312" s="10"/>
      <c r="NSO9312" s="10"/>
      <c r="NSP9312" s="10"/>
      <c r="NSQ9312" s="10"/>
      <c r="NSR9312" s="10"/>
      <c r="NSS9312" s="10"/>
      <c r="NST9312" s="10"/>
      <c r="NSU9312" s="10"/>
      <c r="NSV9312" s="10"/>
      <c r="NSW9312" s="10"/>
      <c r="NSX9312" s="10"/>
      <c r="NSY9312" s="10"/>
      <c r="NSZ9312" s="10"/>
      <c r="NTA9312" s="10"/>
      <c r="NTB9312" s="10"/>
      <c r="NTC9312" s="10"/>
      <c r="NTD9312" s="10"/>
      <c r="NTE9312" s="10"/>
      <c r="NTF9312" s="10"/>
      <c r="NTG9312" s="10"/>
      <c r="NTH9312" s="10"/>
      <c r="NTI9312" s="10"/>
      <c r="NTJ9312" s="10"/>
      <c r="NTK9312" s="10"/>
      <c r="NTL9312" s="10"/>
      <c r="NTM9312" s="10"/>
      <c r="NTN9312" s="10"/>
      <c r="NTO9312" s="10"/>
      <c r="NTP9312" s="10"/>
      <c r="NTQ9312" s="10"/>
      <c r="NTR9312" s="10"/>
      <c r="NTS9312" s="10"/>
      <c r="NTT9312" s="10"/>
      <c r="NTU9312" s="10"/>
      <c r="NTV9312" s="10"/>
      <c r="NTW9312" s="10"/>
      <c r="NTX9312" s="10"/>
      <c r="NTY9312" s="10"/>
      <c r="NTZ9312" s="10"/>
      <c r="NUA9312" s="10"/>
      <c r="NUB9312" s="10"/>
      <c r="NUC9312" s="10"/>
      <c r="NUD9312" s="10"/>
      <c r="NUE9312" s="10"/>
      <c r="NUF9312" s="10"/>
      <c r="NUG9312" s="10"/>
      <c r="NUH9312" s="10"/>
      <c r="NUI9312" s="10"/>
      <c r="NUJ9312" s="10"/>
      <c r="NUK9312" s="10"/>
      <c r="NUL9312" s="10"/>
      <c r="NUM9312" s="10"/>
      <c r="NUN9312" s="10"/>
      <c r="NUO9312" s="10"/>
      <c r="NUP9312" s="10"/>
      <c r="NUQ9312" s="10"/>
      <c r="NUR9312" s="10"/>
      <c r="NUS9312" s="10"/>
      <c r="NUT9312" s="10"/>
      <c r="NUU9312" s="10"/>
      <c r="NUV9312" s="10"/>
      <c r="NUW9312" s="10"/>
      <c r="NUX9312" s="10"/>
      <c r="NUY9312" s="10"/>
      <c r="NUZ9312" s="10"/>
      <c r="NVA9312" s="10"/>
      <c r="NVB9312" s="10"/>
      <c r="NVC9312" s="10"/>
      <c r="NVD9312" s="10"/>
      <c r="NVE9312" s="10"/>
      <c r="NVF9312" s="10"/>
      <c r="NVG9312" s="10"/>
      <c r="NVH9312" s="10"/>
      <c r="NVI9312" s="10"/>
      <c r="NVJ9312" s="10"/>
      <c r="NVK9312" s="10"/>
      <c r="NVL9312" s="10"/>
      <c r="NVM9312" s="10"/>
      <c r="NVN9312" s="10"/>
      <c r="NVO9312" s="10"/>
      <c r="NVP9312" s="10"/>
      <c r="NVQ9312" s="10"/>
      <c r="NVR9312" s="10"/>
      <c r="NVS9312" s="10"/>
      <c r="NVT9312" s="10"/>
      <c r="NVU9312" s="10"/>
      <c r="NVV9312" s="10"/>
      <c r="NVW9312" s="10"/>
      <c r="NVX9312" s="10"/>
      <c r="NVY9312" s="10"/>
      <c r="NVZ9312" s="10"/>
      <c r="NWA9312" s="10"/>
      <c r="NWB9312" s="10"/>
      <c r="NWC9312" s="10"/>
      <c r="NWD9312" s="10"/>
      <c r="NWE9312" s="10"/>
      <c r="NWF9312" s="10"/>
      <c r="NWG9312" s="10"/>
      <c r="NWH9312" s="10"/>
      <c r="NWI9312" s="10"/>
      <c r="NWJ9312" s="10"/>
      <c r="NWK9312" s="10"/>
      <c r="NWL9312" s="10"/>
      <c r="NWM9312" s="10"/>
      <c r="NWN9312" s="10"/>
      <c r="NWO9312" s="10"/>
      <c r="NWP9312" s="10"/>
      <c r="NWQ9312" s="10"/>
      <c r="NWR9312" s="10"/>
      <c r="NWS9312" s="10"/>
      <c r="NWT9312" s="10"/>
      <c r="NWU9312" s="10"/>
      <c r="NWV9312" s="10"/>
      <c r="NWW9312" s="10"/>
      <c r="NWX9312" s="10"/>
      <c r="NWY9312" s="10"/>
      <c r="NWZ9312" s="10"/>
      <c r="NXA9312" s="10"/>
      <c r="NXB9312" s="10"/>
      <c r="NXC9312" s="10"/>
      <c r="NXD9312" s="10"/>
      <c r="NXE9312" s="10"/>
      <c r="NXF9312" s="10"/>
      <c r="NXG9312" s="10"/>
      <c r="NXH9312" s="10"/>
      <c r="NXI9312" s="10"/>
      <c r="NXJ9312" s="10"/>
      <c r="NXK9312" s="10"/>
      <c r="NXL9312" s="10"/>
      <c r="NXM9312" s="10"/>
      <c r="NXN9312" s="10"/>
      <c r="NXO9312" s="10"/>
      <c r="NXP9312" s="10"/>
      <c r="NXQ9312" s="10"/>
      <c r="NXR9312" s="10"/>
      <c r="NXS9312" s="10"/>
      <c r="NXT9312" s="10"/>
      <c r="NXU9312" s="10"/>
      <c r="NXV9312" s="10"/>
      <c r="NXW9312" s="10"/>
      <c r="NXX9312" s="10"/>
      <c r="NXY9312" s="10"/>
      <c r="NXZ9312" s="10"/>
      <c r="NYA9312" s="10"/>
      <c r="NYB9312" s="10"/>
      <c r="NYC9312" s="10"/>
      <c r="NYD9312" s="10"/>
      <c r="NYE9312" s="10"/>
      <c r="NYF9312" s="10"/>
      <c r="NYG9312" s="10"/>
      <c r="NYH9312" s="10"/>
      <c r="NYI9312" s="10"/>
      <c r="NYJ9312" s="10"/>
      <c r="NYK9312" s="10"/>
      <c r="NYL9312" s="10"/>
      <c r="NYM9312" s="10"/>
      <c r="NYN9312" s="10"/>
      <c r="NYO9312" s="10"/>
      <c r="NYP9312" s="10"/>
      <c r="NYQ9312" s="10"/>
      <c r="NYR9312" s="10"/>
      <c r="NYS9312" s="10"/>
      <c r="NYT9312" s="10"/>
      <c r="NYU9312" s="10"/>
      <c r="NYV9312" s="10"/>
      <c r="NYW9312" s="10"/>
      <c r="NYX9312" s="10"/>
      <c r="NYY9312" s="10"/>
      <c r="NYZ9312" s="10"/>
      <c r="NZA9312" s="10"/>
      <c r="NZB9312" s="10"/>
      <c r="NZC9312" s="10"/>
      <c r="NZD9312" s="10"/>
      <c r="NZE9312" s="10"/>
      <c r="NZF9312" s="10"/>
      <c r="NZG9312" s="10"/>
      <c r="NZH9312" s="10"/>
      <c r="NZI9312" s="10"/>
      <c r="NZJ9312" s="10"/>
      <c r="NZK9312" s="10"/>
      <c r="NZL9312" s="10"/>
      <c r="NZM9312" s="10"/>
      <c r="NZN9312" s="10"/>
      <c r="NZO9312" s="10"/>
      <c r="NZP9312" s="10"/>
      <c r="NZQ9312" s="10"/>
      <c r="NZR9312" s="10"/>
      <c r="NZS9312" s="10"/>
      <c r="NZT9312" s="10"/>
      <c r="NZU9312" s="10"/>
      <c r="NZV9312" s="10"/>
      <c r="NZW9312" s="10"/>
      <c r="NZX9312" s="10"/>
      <c r="NZY9312" s="10"/>
      <c r="NZZ9312" s="10"/>
      <c r="OAA9312" s="10"/>
      <c r="OAB9312" s="10"/>
      <c r="OAC9312" s="10"/>
      <c r="OAD9312" s="10"/>
      <c r="OAE9312" s="10"/>
      <c r="OAF9312" s="10"/>
      <c r="OAG9312" s="10"/>
      <c r="OAH9312" s="10"/>
      <c r="OAI9312" s="10"/>
      <c r="OAJ9312" s="10"/>
      <c r="OAK9312" s="10"/>
      <c r="OAL9312" s="10"/>
      <c r="OAM9312" s="10"/>
      <c r="OAN9312" s="10"/>
      <c r="OAO9312" s="10"/>
      <c r="OAP9312" s="10"/>
      <c r="OAQ9312" s="10"/>
      <c r="OAR9312" s="10"/>
      <c r="OAS9312" s="10"/>
      <c r="OAT9312" s="10"/>
      <c r="OAU9312" s="10"/>
      <c r="OAV9312" s="10"/>
      <c r="OAW9312" s="10"/>
      <c r="OAX9312" s="10"/>
      <c r="OAY9312" s="10"/>
      <c r="OAZ9312" s="10"/>
      <c r="OBA9312" s="10"/>
      <c r="OBB9312" s="10"/>
      <c r="OBC9312" s="10"/>
      <c r="OBD9312" s="10"/>
      <c r="OBE9312" s="10"/>
      <c r="OBF9312" s="10"/>
      <c r="OBG9312" s="10"/>
      <c r="OBH9312" s="10"/>
      <c r="OBI9312" s="10"/>
      <c r="OBJ9312" s="10"/>
      <c r="OBK9312" s="10"/>
      <c r="OBL9312" s="10"/>
      <c r="OBM9312" s="10"/>
      <c r="OBN9312" s="10"/>
      <c r="OBO9312" s="10"/>
      <c r="OBP9312" s="10"/>
      <c r="OBQ9312" s="10"/>
      <c r="OBR9312" s="10"/>
      <c r="OBS9312" s="10"/>
      <c r="OBT9312" s="10"/>
      <c r="OBU9312" s="10"/>
      <c r="OBV9312" s="10"/>
      <c r="OBW9312" s="10"/>
      <c r="OBX9312" s="10"/>
      <c r="OBY9312" s="10"/>
      <c r="OBZ9312" s="10"/>
      <c r="OCA9312" s="10"/>
      <c r="OCB9312" s="10"/>
      <c r="OCC9312" s="10"/>
      <c r="OCD9312" s="10"/>
      <c r="OCE9312" s="10"/>
      <c r="OCF9312" s="10"/>
      <c r="OCG9312" s="10"/>
      <c r="OCH9312" s="10"/>
      <c r="OCI9312" s="10"/>
      <c r="OCJ9312" s="10"/>
      <c r="OCK9312" s="10"/>
      <c r="OCL9312" s="10"/>
      <c r="OCM9312" s="10"/>
      <c r="OCN9312" s="10"/>
      <c r="OCO9312" s="10"/>
      <c r="OCP9312" s="10"/>
      <c r="OCQ9312" s="10"/>
      <c r="OCR9312" s="10"/>
      <c r="OCS9312" s="10"/>
      <c r="OCT9312" s="10"/>
      <c r="OCU9312" s="10"/>
      <c r="OCV9312" s="10"/>
      <c r="OCW9312" s="10"/>
      <c r="OCX9312" s="10"/>
      <c r="OCY9312" s="10"/>
      <c r="OCZ9312" s="10"/>
      <c r="ODA9312" s="10"/>
      <c r="ODB9312" s="10"/>
      <c r="ODC9312" s="10"/>
      <c r="ODD9312" s="10"/>
      <c r="ODE9312" s="10"/>
      <c r="ODF9312" s="10"/>
      <c r="ODG9312" s="10"/>
      <c r="ODH9312" s="10"/>
      <c r="ODI9312" s="10"/>
      <c r="ODJ9312" s="10"/>
      <c r="ODK9312" s="10"/>
      <c r="ODL9312" s="10"/>
      <c r="ODM9312" s="10"/>
      <c r="ODN9312" s="10"/>
      <c r="ODO9312" s="10"/>
      <c r="ODP9312" s="10"/>
      <c r="ODQ9312" s="10"/>
      <c r="ODR9312" s="10"/>
      <c r="ODS9312" s="10"/>
      <c r="ODT9312" s="10"/>
      <c r="ODU9312" s="10"/>
      <c r="ODV9312" s="10"/>
      <c r="ODW9312" s="10"/>
      <c r="ODX9312" s="10"/>
      <c r="ODY9312" s="10"/>
      <c r="ODZ9312" s="10"/>
      <c r="OEA9312" s="10"/>
      <c r="OEB9312" s="10"/>
      <c r="OEC9312" s="10"/>
      <c r="OED9312" s="10"/>
      <c r="OEE9312" s="10"/>
      <c r="OEF9312" s="10"/>
      <c r="OEG9312" s="10"/>
      <c r="OEH9312" s="10"/>
      <c r="OEI9312" s="10"/>
      <c r="OEJ9312" s="10"/>
      <c r="OEK9312" s="10"/>
      <c r="OEL9312" s="10"/>
      <c r="OEM9312" s="10"/>
      <c r="OEN9312" s="10"/>
      <c r="OEO9312" s="10"/>
      <c r="OEP9312" s="10"/>
      <c r="OEQ9312" s="10"/>
      <c r="OER9312" s="10"/>
      <c r="OES9312" s="10"/>
      <c r="OET9312" s="10"/>
      <c r="OEU9312" s="10"/>
      <c r="OEV9312" s="10"/>
      <c r="OEW9312" s="10"/>
      <c r="OEX9312" s="10"/>
      <c r="OEY9312" s="10"/>
      <c r="OEZ9312" s="10"/>
      <c r="OFA9312" s="10"/>
      <c r="OFB9312" s="10"/>
      <c r="OFC9312" s="10"/>
      <c r="OFD9312" s="10"/>
      <c r="OFE9312" s="10"/>
      <c r="OFF9312" s="10"/>
      <c r="OFG9312" s="10"/>
      <c r="OFH9312" s="10"/>
      <c r="OFI9312" s="10"/>
      <c r="OFJ9312" s="10"/>
      <c r="OFK9312" s="10"/>
      <c r="OFL9312" s="10"/>
      <c r="OFM9312" s="10"/>
      <c r="OFN9312" s="10"/>
      <c r="OFO9312" s="10"/>
      <c r="OFP9312" s="10"/>
      <c r="OFQ9312" s="10"/>
      <c r="OFR9312" s="10"/>
      <c r="OFS9312" s="10"/>
      <c r="OFT9312" s="10"/>
      <c r="OFU9312" s="10"/>
      <c r="OFV9312" s="10"/>
      <c r="OFW9312" s="10"/>
      <c r="OFX9312" s="10"/>
      <c r="OFY9312" s="10"/>
      <c r="OFZ9312" s="10"/>
      <c r="OGA9312" s="10"/>
      <c r="OGB9312" s="10"/>
      <c r="OGC9312" s="10"/>
      <c r="OGD9312" s="10"/>
      <c r="OGE9312" s="10"/>
      <c r="OGF9312" s="10"/>
      <c r="OGG9312" s="10"/>
      <c r="OGH9312" s="10"/>
      <c r="OGI9312" s="10"/>
      <c r="OGJ9312" s="10"/>
      <c r="OGK9312" s="10"/>
      <c r="OGL9312" s="10"/>
      <c r="OGM9312" s="10"/>
      <c r="OGN9312" s="10"/>
      <c r="OGO9312" s="10"/>
      <c r="OGP9312" s="10"/>
      <c r="OGQ9312" s="10"/>
      <c r="OGR9312" s="10"/>
      <c r="OGS9312" s="10"/>
      <c r="OGT9312" s="10"/>
      <c r="OGU9312" s="10"/>
      <c r="OGV9312" s="10"/>
      <c r="OGW9312" s="10"/>
      <c r="OGX9312" s="10"/>
      <c r="OGY9312" s="10"/>
      <c r="OGZ9312" s="10"/>
      <c r="OHA9312" s="10"/>
      <c r="OHB9312" s="10"/>
      <c r="OHC9312" s="10"/>
      <c r="OHD9312" s="10"/>
      <c r="OHE9312" s="10"/>
      <c r="OHF9312" s="10"/>
      <c r="OHG9312" s="10"/>
      <c r="OHH9312" s="10"/>
      <c r="OHI9312" s="10"/>
      <c r="OHJ9312" s="10"/>
      <c r="OHK9312" s="10"/>
      <c r="OHL9312" s="10"/>
      <c r="OHM9312" s="10"/>
      <c r="OHN9312" s="10"/>
      <c r="OHO9312" s="10"/>
      <c r="OHP9312" s="10"/>
      <c r="OHQ9312" s="10"/>
      <c r="OHR9312" s="10"/>
      <c r="OHS9312" s="10"/>
      <c r="OHT9312" s="10"/>
      <c r="OHU9312" s="10"/>
      <c r="OHV9312" s="10"/>
      <c r="OHW9312" s="10"/>
      <c r="OHX9312" s="10"/>
      <c r="OHY9312" s="10"/>
      <c r="OHZ9312" s="10"/>
      <c r="OIA9312" s="10"/>
      <c r="OIB9312" s="10"/>
      <c r="OIC9312" s="10"/>
      <c r="OID9312" s="10"/>
      <c r="OIE9312" s="10"/>
      <c r="OIF9312" s="10"/>
      <c r="OIG9312" s="10"/>
      <c r="OIH9312" s="10"/>
      <c r="OII9312" s="10"/>
      <c r="OIJ9312" s="10"/>
      <c r="OIK9312" s="10"/>
      <c r="OIL9312" s="10"/>
      <c r="OIM9312" s="10"/>
      <c r="OIN9312" s="10"/>
      <c r="OIO9312" s="10"/>
      <c r="OIP9312" s="10"/>
      <c r="OIQ9312" s="10"/>
      <c r="OIR9312" s="10"/>
      <c r="OIS9312" s="10"/>
      <c r="OIT9312" s="10"/>
      <c r="OIU9312" s="10"/>
      <c r="OIV9312" s="10"/>
      <c r="OIW9312" s="10"/>
      <c r="OIX9312" s="10"/>
      <c r="OIY9312" s="10"/>
      <c r="OIZ9312" s="10"/>
      <c r="OJA9312" s="10"/>
      <c r="OJB9312" s="10"/>
      <c r="OJC9312" s="10"/>
      <c r="OJD9312" s="10"/>
      <c r="OJE9312" s="10"/>
      <c r="OJF9312" s="10"/>
      <c r="OJG9312" s="10"/>
      <c r="OJH9312" s="10"/>
      <c r="OJI9312" s="10"/>
      <c r="OJJ9312" s="10"/>
      <c r="OJK9312" s="10"/>
      <c r="OJL9312" s="10"/>
      <c r="OJM9312" s="10"/>
      <c r="OJN9312" s="10"/>
      <c r="OJO9312" s="10"/>
      <c r="OJP9312" s="10"/>
      <c r="OJQ9312" s="10"/>
      <c r="OJR9312" s="10"/>
      <c r="OJS9312" s="10"/>
      <c r="OJT9312" s="10"/>
      <c r="OJU9312" s="10"/>
      <c r="OJV9312" s="10"/>
      <c r="OJW9312" s="10"/>
      <c r="OJX9312" s="10"/>
      <c r="OJY9312" s="10"/>
      <c r="OJZ9312" s="10"/>
      <c r="OKA9312" s="10"/>
      <c r="OKB9312" s="10"/>
      <c r="OKC9312" s="10"/>
      <c r="OKD9312" s="10"/>
      <c r="OKE9312" s="10"/>
      <c r="OKF9312" s="10"/>
      <c r="OKG9312" s="10"/>
      <c r="OKH9312" s="10"/>
      <c r="OKI9312" s="10"/>
      <c r="OKJ9312" s="10"/>
      <c r="OKK9312" s="10"/>
      <c r="OKL9312" s="10"/>
      <c r="OKM9312" s="10"/>
      <c r="OKN9312" s="10"/>
      <c r="OKO9312" s="10"/>
      <c r="OKP9312" s="10"/>
      <c r="OKQ9312" s="10"/>
      <c r="OKR9312" s="10"/>
      <c r="OKS9312" s="10"/>
      <c r="OKT9312" s="10"/>
      <c r="OKU9312" s="10"/>
      <c r="OKV9312" s="10"/>
      <c r="OKW9312" s="10"/>
      <c r="OKX9312" s="10"/>
      <c r="OKY9312" s="10"/>
      <c r="OKZ9312" s="10"/>
      <c r="OLA9312" s="10"/>
      <c r="OLB9312" s="10"/>
      <c r="OLC9312" s="10"/>
      <c r="OLD9312" s="10"/>
      <c r="OLE9312" s="10"/>
      <c r="OLF9312" s="10"/>
      <c r="OLG9312" s="10"/>
      <c r="OLH9312" s="10"/>
      <c r="OLI9312" s="10"/>
      <c r="OLJ9312" s="10"/>
      <c r="OLK9312" s="10"/>
      <c r="OLL9312" s="10"/>
      <c r="OLM9312" s="10"/>
      <c r="OLN9312" s="10"/>
      <c r="OLO9312" s="10"/>
      <c r="OLP9312" s="10"/>
      <c r="OLQ9312" s="10"/>
      <c r="OLR9312" s="10"/>
      <c r="OLS9312" s="10"/>
      <c r="OLT9312" s="10"/>
      <c r="OLU9312" s="10"/>
      <c r="OLV9312" s="10"/>
      <c r="OLW9312" s="10"/>
      <c r="OLX9312" s="10"/>
      <c r="OLY9312" s="10"/>
      <c r="OLZ9312" s="10"/>
      <c r="OMA9312" s="10"/>
      <c r="OMB9312" s="10"/>
      <c r="OMC9312" s="10"/>
      <c r="OMD9312" s="10"/>
      <c r="OME9312" s="10"/>
      <c r="OMF9312" s="10"/>
      <c r="OMG9312" s="10"/>
      <c r="OMH9312" s="10"/>
      <c r="OMI9312" s="10"/>
      <c r="OMJ9312" s="10"/>
      <c r="OMK9312" s="10"/>
      <c r="OML9312" s="10"/>
      <c r="OMM9312" s="10"/>
      <c r="OMN9312" s="10"/>
      <c r="OMO9312" s="10"/>
      <c r="OMP9312" s="10"/>
      <c r="OMQ9312" s="10"/>
      <c r="OMR9312" s="10"/>
      <c r="OMS9312" s="10"/>
      <c r="OMT9312" s="10"/>
      <c r="OMU9312" s="10"/>
      <c r="OMV9312" s="10"/>
      <c r="OMW9312" s="10"/>
      <c r="OMX9312" s="10"/>
      <c r="OMY9312" s="10"/>
      <c r="OMZ9312" s="10"/>
      <c r="ONA9312" s="10"/>
      <c r="ONB9312" s="10"/>
      <c r="ONC9312" s="10"/>
      <c r="OND9312" s="10"/>
      <c r="ONE9312" s="10"/>
      <c r="ONF9312" s="10"/>
      <c r="ONG9312" s="10"/>
      <c r="ONH9312" s="10"/>
      <c r="ONI9312" s="10"/>
      <c r="ONJ9312" s="10"/>
      <c r="ONK9312" s="10"/>
      <c r="ONL9312" s="10"/>
      <c r="ONM9312" s="10"/>
      <c r="ONN9312" s="10"/>
      <c r="ONO9312" s="10"/>
      <c r="ONP9312" s="10"/>
      <c r="ONQ9312" s="10"/>
      <c r="ONR9312" s="10"/>
      <c r="ONS9312" s="10"/>
      <c r="ONT9312" s="10"/>
      <c r="ONU9312" s="10"/>
      <c r="ONV9312" s="10"/>
      <c r="ONW9312" s="10"/>
      <c r="ONX9312" s="10"/>
      <c r="ONY9312" s="10"/>
      <c r="ONZ9312" s="10"/>
      <c r="OOA9312" s="10"/>
      <c r="OOB9312" s="10"/>
      <c r="OOC9312" s="10"/>
      <c r="OOD9312" s="10"/>
      <c r="OOE9312" s="10"/>
      <c r="OOF9312" s="10"/>
      <c r="OOG9312" s="10"/>
      <c r="OOH9312" s="10"/>
      <c r="OOI9312" s="10"/>
      <c r="OOJ9312" s="10"/>
      <c r="OOK9312" s="10"/>
      <c r="OOL9312" s="10"/>
      <c r="OOM9312" s="10"/>
      <c r="OON9312" s="10"/>
      <c r="OOO9312" s="10"/>
      <c r="OOP9312" s="10"/>
      <c r="OOQ9312" s="10"/>
      <c r="OOR9312" s="10"/>
      <c r="OOS9312" s="10"/>
      <c r="OOT9312" s="10"/>
      <c r="OOU9312" s="10"/>
      <c r="OOV9312" s="10"/>
      <c r="OOW9312" s="10"/>
      <c r="OOX9312" s="10"/>
      <c r="OOY9312" s="10"/>
      <c r="OOZ9312" s="10"/>
      <c r="OPA9312" s="10"/>
      <c r="OPB9312" s="10"/>
      <c r="OPC9312" s="10"/>
      <c r="OPD9312" s="10"/>
      <c r="OPE9312" s="10"/>
      <c r="OPF9312" s="10"/>
      <c r="OPG9312" s="10"/>
      <c r="OPH9312" s="10"/>
      <c r="OPI9312" s="10"/>
      <c r="OPJ9312" s="10"/>
      <c r="OPK9312" s="10"/>
      <c r="OPL9312" s="10"/>
      <c r="OPM9312" s="10"/>
      <c r="OPN9312" s="10"/>
      <c r="OPO9312" s="10"/>
      <c r="OPP9312" s="10"/>
      <c r="OPQ9312" s="10"/>
      <c r="OPR9312" s="10"/>
      <c r="OPS9312" s="10"/>
      <c r="OPT9312" s="10"/>
      <c r="OPU9312" s="10"/>
      <c r="OPV9312" s="10"/>
      <c r="OPW9312" s="10"/>
      <c r="OPX9312" s="10"/>
      <c r="OPY9312" s="10"/>
      <c r="OPZ9312" s="10"/>
      <c r="OQA9312" s="10"/>
      <c r="OQB9312" s="10"/>
      <c r="OQC9312" s="10"/>
      <c r="OQD9312" s="10"/>
      <c r="OQE9312" s="10"/>
      <c r="OQF9312" s="10"/>
      <c r="OQG9312" s="10"/>
      <c r="OQH9312" s="10"/>
      <c r="OQI9312" s="10"/>
      <c r="OQJ9312" s="10"/>
      <c r="OQK9312" s="10"/>
      <c r="OQL9312" s="10"/>
      <c r="OQM9312" s="10"/>
      <c r="OQN9312" s="10"/>
      <c r="OQO9312" s="10"/>
      <c r="OQP9312" s="10"/>
      <c r="OQQ9312" s="10"/>
      <c r="OQR9312" s="10"/>
      <c r="OQS9312" s="10"/>
      <c r="OQT9312" s="10"/>
      <c r="OQU9312" s="10"/>
      <c r="OQV9312" s="10"/>
      <c r="OQW9312" s="10"/>
      <c r="OQX9312" s="10"/>
      <c r="OQY9312" s="10"/>
      <c r="OQZ9312" s="10"/>
      <c r="ORA9312" s="10"/>
      <c r="ORB9312" s="10"/>
      <c r="ORC9312" s="10"/>
      <c r="ORD9312" s="10"/>
      <c r="ORE9312" s="10"/>
      <c r="ORF9312" s="10"/>
      <c r="ORG9312" s="10"/>
      <c r="ORH9312" s="10"/>
      <c r="ORI9312" s="10"/>
      <c r="ORJ9312" s="10"/>
      <c r="ORK9312" s="10"/>
      <c r="ORL9312" s="10"/>
      <c r="ORM9312" s="10"/>
      <c r="ORN9312" s="10"/>
      <c r="ORO9312" s="10"/>
      <c r="ORP9312" s="10"/>
      <c r="ORQ9312" s="10"/>
      <c r="ORR9312" s="10"/>
      <c r="ORS9312" s="10"/>
      <c r="ORT9312" s="10"/>
      <c r="ORU9312" s="10"/>
      <c r="ORV9312" s="10"/>
      <c r="ORW9312" s="10"/>
      <c r="ORX9312" s="10"/>
      <c r="ORY9312" s="10"/>
      <c r="ORZ9312" s="10"/>
      <c r="OSA9312" s="10"/>
      <c r="OSB9312" s="10"/>
      <c r="OSC9312" s="10"/>
      <c r="OSD9312" s="10"/>
      <c r="OSE9312" s="10"/>
      <c r="OSF9312" s="10"/>
      <c r="OSG9312" s="10"/>
      <c r="OSH9312" s="10"/>
      <c r="OSI9312" s="10"/>
      <c r="OSJ9312" s="10"/>
      <c r="OSK9312" s="10"/>
      <c r="OSL9312" s="10"/>
      <c r="OSM9312" s="10"/>
      <c r="OSN9312" s="10"/>
      <c r="OSO9312" s="10"/>
      <c r="OSP9312" s="10"/>
      <c r="OSQ9312" s="10"/>
      <c r="OSR9312" s="10"/>
      <c r="OSS9312" s="10"/>
      <c r="OST9312" s="10"/>
      <c r="OSU9312" s="10"/>
      <c r="OSV9312" s="10"/>
      <c r="OSW9312" s="10"/>
      <c r="OSX9312" s="10"/>
      <c r="OSY9312" s="10"/>
      <c r="OSZ9312" s="10"/>
      <c r="OTA9312" s="10"/>
      <c r="OTB9312" s="10"/>
      <c r="OTC9312" s="10"/>
      <c r="OTD9312" s="10"/>
      <c r="OTE9312" s="10"/>
      <c r="OTF9312" s="10"/>
      <c r="OTG9312" s="10"/>
      <c r="OTH9312" s="10"/>
      <c r="OTI9312" s="10"/>
      <c r="OTJ9312" s="10"/>
      <c r="OTK9312" s="10"/>
      <c r="OTL9312" s="10"/>
      <c r="OTM9312" s="10"/>
      <c r="OTN9312" s="10"/>
      <c r="OTO9312" s="10"/>
      <c r="OTP9312" s="10"/>
      <c r="OTQ9312" s="10"/>
      <c r="OTR9312" s="10"/>
      <c r="OTS9312" s="10"/>
      <c r="OTT9312" s="10"/>
      <c r="OTU9312" s="10"/>
      <c r="OTV9312" s="10"/>
      <c r="OTW9312" s="10"/>
      <c r="OTX9312" s="10"/>
      <c r="OTY9312" s="10"/>
      <c r="OTZ9312" s="10"/>
      <c r="OUA9312" s="10"/>
      <c r="OUB9312" s="10"/>
      <c r="OUC9312" s="10"/>
      <c r="OUD9312" s="10"/>
      <c r="OUE9312" s="10"/>
      <c r="OUF9312" s="10"/>
      <c r="OUG9312" s="10"/>
      <c r="OUH9312" s="10"/>
      <c r="OUI9312" s="10"/>
      <c r="OUJ9312" s="10"/>
      <c r="OUK9312" s="10"/>
      <c r="OUL9312" s="10"/>
      <c r="OUM9312" s="10"/>
      <c r="OUN9312" s="10"/>
      <c r="OUO9312" s="10"/>
      <c r="OUP9312" s="10"/>
      <c r="OUQ9312" s="10"/>
      <c r="OUR9312" s="10"/>
      <c r="OUS9312" s="10"/>
      <c r="OUT9312" s="10"/>
      <c r="OUU9312" s="10"/>
      <c r="OUV9312" s="10"/>
      <c r="OUW9312" s="10"/>
      <c r="OUX9312" s="10"/>
      <c r="OUY9312" s="10"/>
      <c r="OUZ9312" s="10"/>
      <c r="OVA9312" s="10"/>
      <c r="OVB9312" s="10"/>
      <c r="OVC9312" s="10"/>
      <c r="OVD9312" s="10"/>
      <c r="OVE9312" s="10"/>
      <c r="OVF9312" s="10"/>
      <c r="OVG9312" s="10"/>
      <c r="OVH9312" s="10"/>
      <c r="OVI9312" s="10"/>
      <c r="OVJ9312" s="10"/>
      <c r="OVK9312" s="10"/>
      <c r="OVL9312" s="10"/>
      <c r="OVM9312" s="10"/>
      <c r="OVN9312" s="10"/>
      <c r="OVO9312" s="10"/>
      <c r="OVP9312" s="10"/>
      <c r="OVQ9312" s="10"/>
      <c r="OVR9312" s="10"/>
      <c r="OVS9312" s="10"/>
      <c r="OVT9312" s="10"/>
      <c r="OVU9312" s="10"/>
      <c r="OVV9312" s="10"/>
      <c r="OVW9312" s="10"/>
      <c r="OVX9312" s="10"/>
      <c r="OVY9312" s="10"/>
      <c r="OVZ9312" s="10"/>
      <c r="OWA9312" s="10"/>
      <c r="OWB9312" s="10"/>
      <c r="OWC9312" s="10"/>
      <c r="OWD9312" s="10"/>
      <c r="OWE9312" s="10"/>
      <c r="OWF9312" s="10"/>
      <c r="OWG9312" s="10"/>
      <c r="OWH9312" s="10"/>
      <c r="OWI9312" s="10"/>
      <c r="OWJ9312" s="10"/>
      <c r="OWK9312" s="10"/>
      <c r="OWL9312" s="10"/>
      <c r="OWM9312" s="10"/>
      <c r="OWN9312" s="10"/>
      <c r="OWO9312" s="10"/>
      <c r="OWP9312" s="10"/>
      <c r="OWQ9312" s="10"/>
      <c r="OWR9312" s="10"/>
      <c r="OWS9312" s="10"/>
      <c r="OWT9312" s="10"/>
      <c r="OWU9312" s="10"/>
      <c r="OWV9312" s="10"/>
      <c r="OWW9312" s="10"/>
      <c r="OWX9312" s="10"/>
      <c r="OWY9312" s="10"/>
      <c r="OWZ9312" s="10"/>
      <c r="OXA9312" s="10"/>
      <c r="OXB9312" s="10"/>
      <c r="OXC9312" s="10"/>
      <c r="OXD9312" s="10"/>
      <c r="OXE9312" s="10"/>
      <c r="OXF9312" s="10"/>
      <c r="OXG9312" s="10"/>
      <c r="OXH9312" s="10"/>
      <c r="OXI9312" s="10"/>
      <c r="OXJ9312" s="10"/>
      <c r="OXK9312" s="10"/>
      <c r="OXL9312" s="10"/>
      <c r="OXM9312" s="10"/>
      <c r="OXN9312" s="10"/>
      <c r="OXO9312" s="10"/>
      <c r="OXP9312" s="10"/>
      <c r="OXQ9312" s="10"/>
      <c r="OXR9312" s="10"/>
      <c r="OXS9312" s="10"/>
      <c r="OXT9312" s="10"/>
      <c r="OXU9312" s="10"/>
      <c r="OXV9312" s="10"/>
      <c r="OXW9312" s="10"/>
      <c r="OXX9312" s="10"/>
      <c r="OXY9312" s="10"/>
      <c r="OXZ9312" s="10"/>
      <c r="OYA9312" s="10"/>
      <c r="OYB9312" s="10"/>
      <c r="OYC9312" s="10"/>
      <c r="OYD9312" s="10"/>
      <c r="OYE9312" s="10"/>
      <c r="OYF9312" s="10"/>
      <c r="OYG9312" s="10"/>
      <c r="OYH9312" s="10"/>
      <c r="OYI9312" s="10"/>
      <c r="OYJ9312" s="10"/>
      <c r="OYK9312" s="10"/>
      <c r="OYL9312" s="10"/>
      <c r="OYM9312" s="10"/>
      <c r="OYN9312" s="10"/>
      <c r="OYO9312" s="10"/>
      <c r="OYP9312" s="10"/>
      <c r="OYQ9312" s="10"/>
      <c r="OYR9312" s="10"/>
      <c r="OYS9312" s="10"/>
      <c r="OYT9312" s="10"/>
      <c r="OYU9312" s="10"/>
      <c r="OYV9312" s="10"/>
      <c r="OYW9312" s="10"/>
      <c r="OYX9312" s="10"/>
      <c r="OYY9312" s="10"/>
      <c r="OYZ9312" s="10"/>
      <c r="OZA9312" s="10"/>
      <c r="OZB9312" s="10"/>
      <c r="OZC9312" s="10"/>
      <c r="OZD9312" s="10"/>
      <c r="OZE9312" s="10"/>
      <c r="OZF9312" s="10"/>
      <c r="OZG9312" s="10"/>
      <c r="OZH9312" s="10"/>
      <c r="OZI9312" s="10"/>
      <c r="OZJ9312" s="10"/>
      <c r="OZK9312" s="10"/>
      <c r="OZL9312" s="10"/>
      <c r="OZM9312" s="10"/>
      <c r="OZN9312" s="10"/>
      <c r="OZO9312" s="10"/>
      <c r="OZP9312" s="10"/>
      <c r="OZQ9312" s="10"/>
      <c r="OZR9312" s="10"/>
      <c r="OZS9312" s="10"/>
      <c r="OZT9312" s="10"/>
      <c r="OZU9312" s="10"/>
      <c r="OZV9312" s="10"/>
      <c r="OZW9312" s="10"/>
      <c r="OZX9312" s="10"/>
      <c r="OZY9312" s="10"/>
      <c r="OZZ9312" s="10"/>
      <c r="PAA9312" s="10"/>
      <c r="PAB9312" s="10"/>
      <c r="PAC9312" s="10"/>
      <c r="PAD9312" s="10"/>
      <c r="PAE9312" s="10"/>
      <c r="PAF9312" s="10"/>
      <c r="PAG9312" s="10"/>
      <c r="PAH9312" s="10"/>
      <c r="PAI9312" s="10"/>
      <c r="PAJ9312" s="10"/>
      <c r="PAK9312" s="10"/>
      <c r="PAL9312" s="10"/>
      <c r="PAM9312" s="10"/>
      <c r="PAN9312" s="10"/>
      <c r="PAO9312" s="10"/>
      <c r="PAP9312" s="10"/>
      <c r="PAQ9312" s="10"/>
      <c r="PAR9312" s="10"/>
      <c r="PAS9312" s="10"/>
      <c r="PAT9312" s="10"/>
      <c r="PAU9312" s="10"/>
      <c r="PAV9312" s="10"/>
      <c r="PAW9312" s="10"/>
      <c r="PAX9312" s="10"/>
      <c r="PAY9312" s="10"/>
      <c r="PAZ9312" s="10"/>
      <c r="PBA9312" s="10"/>
      <c r="PBB9312" s="10"/>
      <c r="PBC9312" s="10"/>
      <c r="PBD9312" s="10"/>
      <c r="PBE9312" s="10"/>
      <c r="PBF9312" s="10"/>
      <c r="PBG9312" s="10"/>
      <c r="PBH9312" s="10"/>
      <c r="PBI9312" s="10"/>
      <c r="PBJ9312" s="10"/>
      <c r="PBK9312" s="10"/>
      <c r="PBL9312" s="10"/>
      <c r="PBM9312" s="10"/>
      <c r="PBN9312" s="10"/>
      <c r="PBO9312" s="10"/>
      <c r="PBP9312" s="10"/>
      <c r="PBQ9312" s="10"/>
      <c r="PBR9312" s="10"/>
      <c r="PBS9312" s="10"/>
      <c r="PBT9312" s="10"/>
      <c r="PBU9312" s="10"/>
      <c r="PBV9312" s="10"/>
      <c r="PBW9312" s="10"/>
      <c r="PBX9312" s="10"/>
      <c r="PBY9312" s="10"/>
      <c r="PBZ9312" s="10"/>
      <c r="PCA9312" s="10"/>
      <c r="PCB9312" s="10"/>
      <c r="PCC9312" s="10"/>
      <c r="PCD9312" s="10"/>
      <c r="PCE9312" s="10"/>
      <c r="PCF9312" s="10"/>
      <c r="PCG9312" s="10"/>
      <c r="PCH9312" s="10"/>
      <c r="PCI9312" s="10"/>
      <c r="PCJ9312" s="10"/>
      <c r="PCK9312" s="10"/>
      <c r="PCL9312" s="10"/>
      <c r="PCM9312" s="10"/>
      <c r="PCN9312" s="10"/>
      <c r="PCO9312" s="10"/>
      <c r="PCP9312" s="10"/>
      <c r="PCQ9312" s="10"/>
      <c r="PCR9312" s="10"/>
      <c r="PCS9312" s="10"/>
      <c r="PCT9312" s="10"/>
      <c r="PCU9312" s="10"/>
      <c r="PCV9312" s="10"/>
      <c r="PCW9312" s="10"/>
      <c r="PCX9312" s="10"/>
      <c r="PCY9312" s="10"/>
      <c r="PCZ9312" s="10"/>
      <c r="PDA9312" s="10"/>
      <c r="PDB9312" s="10"/>
      <c r="PDC9312" s="10"/>
      <c r="PDD9312" s="10"/>
      <c r="PDE9312" s="10"/>
      <c r="PDF9312" s="10"/>
      <c r="PDG9312" s="10"/>
      <c r="PDH9312" s="10"/>
      <c r="PDI9312" s="10"/>
      <c r="PDJ9312" s="10"/>
      <c r="PDK9312" s="10"/>
      <c r="PDL9312" s="10"/>
      <c r="PDM9312" s="10"/>
      <c r="PDN9312" s="10"/>
      <c r="PDO9312" s="10"/>
      <c r="PDP9312" s="10"/>
      <c r="PDQ9312" s="10"/>
      <c r="PDR9312" s="10"/>
      <c r="PDS9312" s="10"/>
      <c r="PDT9312" s="10"/>
      <c r="PDU9312" s="10"/>
      <c r="PDV9312" s="10"/>
      <c r="PDW9312" s="10"/>
      <c r="PDX9312" s="10"/>
      <c r="PDY9312" s="10"/>
      <c r="PDZ9312" s="10"/>
      <c r="PEA9312" s="10"/>
      <c r="PEB9312" s="10"/>
      <c r="PEC9312" s="10"/>
      <c r="PED9312" s="10"/>
      <c r="PEE9312" s="10"/>
      <c r="PEF9312" s="10"/>
      <c r="PEG9312" s="10"/>
      <c r="PEH9312" s="10"/>
      <c r="PEI9312" s="10"/>
      <c r="PEJ9312" s="10"/>
      <c r="PEK9312" s="10"/>
      <c r="PEL9312" s="10"/>
      <c r="PEM9312" s="10"/>
      <c r="PEN9312" s="10"/>
      <c r="PEO9312" s="10"/>
      <c r="PEP9312" s="10"/>
      <c r="PEQ9312" s="10"/>
      <c r="PER9312" s="10"/>
      <c r="PES9312" s="10"/>
      <c r="PET9312" s="10"/>
      <c r="PEU9312" s="10"/>
      <c r="PEV9312" s="10"/>
      <c r="PEW9312" s="10"/>
      <c r="PEX9312" s="10"/>
      <c r="PEY9312" s="10"/>
      <c r="PEZ9312" s="10"/>
      <c r="PFA9312" s="10"/>
      <c r="PFB9312" s="10"/>
      <c r="PFC9312" s="10"/>
      <c r="PFD9312" s="10"/>
      <c r="PFE9312" s="10"/>
      <c r="PFF9312" s="10"/>
      <c r="PFG9312" s="10"/>
      <c r="PFH9312" s="10"/>
      <c r="PFI9312" s="10"/>
      <c r="PFJ9312" s="10"/>
      <c r="PFK9312" s="10"/>
      <c r="PFL9312" s="10"/>
      <c r="PFM9312" s="10"/>
      <c r="PFN9312" s="10"/>
      <c r="PFO9312" s="10"/>
      <c r="PFP9312" s="10"/>
      <c r="PFQ9312" s="10"/>
      <c r="PFR9312" s="10"/>
      <c r="PFS9312" s="10"/>
      <c r="PFT9312" s="10"/>
      <c r="PFU9312" s="10"/>
      <c r="PFV9312" s="10"/>
      <c r="PFW9312" s="10"/>
      <c r="PFX9312" s="10"/>
      <c r="PFY9312" s="10"/>
      <c r="PFZ9312" s="10"/>
      <c r="PGA9312" s="10"/>
      <c r="PGB9312" s="10"/>
      <c r="PGC9312" s="10"/>
      <c r="PGD9312" s="10"/>
      <c r="PGE9312" s="10"/>
      <c r="PGF9312" s="10"/>
      <c r="PGG9312" s="10"/>
      <c r="PGH9312" s="10"/>
      <c r="PGI9312" s="10"/>
      <c r="PGJ9312" s="10"/>
      <c r="PGK9312" s="10"/>
      <c r="PGL9312" s="10"/>
      <c r="PGM9312" s="10"/>
      <c r="PGN9312" s="10"/>
      <c r="PGO9312" s="10"/>
      <c r="PGP9312" s="10"/>
      <c r="PGQ9312" s="10"/>
      <c r="PGR9312" s="10"/>
      <c r="PGS9312" s="10"/>
      <c r="PGT9312" s="10"/>
      <c r="PGU9312" s="10"/>
      <c r="PGV9312" s="10"/>
      <c r="PGW9312" s="10"/>
      <c r="PGX9312" s="10"/>
      <c r="PGY9312" s="10"/>
      <c r="PGZ9312" s="10"/>
      <c r="PHA9312" s="10"/>
      <c r="PHB9312" s="10"/>
      <c r="PHC9312" s="10"/>
      <c r="PHD9312" s="10"/>
      <c r="PHE9312" s="10"/>
      <c r="PHF9312" s="10"/>
      <c r="PHG9312" s="10"/>
      <c r="PHH9312" s="10"/>
      <c r="PHI9312" s="10"/>
      <c r="PHJ9312" s="10"/>
      <c r="PHK9312" s="10"/>
      <c r="PHL9312" s="10"/>
      <c r="PHM9312" s="10"/>
      <c r="PHN9312" s="10"/>
      <c r="PHO9312" s="10"/>
      <c r="PHP9312" s="10"/>
      <c r="PHQ9312" s="10"/>
      <c r="PHR9312" s="10"/>
      <c r="PHS9312" s="10"/>
      <c r="PHT9312" s="10"/>
      <c r="PHU9312" s="10"/>
      <c r="PHV9312" s="10"/>
      <c r="PHW9312" s="10"/>
      <c r="PHX9312" s="10"/>
      <c r="PHY9312" s="10"/>
      <c r="PHZ9312" s="10"/>
      <c r="PIA9312" s="10"/>
      <c r="PIB9312" s="10"/>
      <c r="PIC9312" s="10"/>
      <c r="PID9312" s="10"/>
      <c r="PIE9312" s="10"/>
      <c r="PIF9312" s="10"/>
      <c r="PIG9312" s="10"/>
      <c r="PIH9312" s="10"/>
      <c r="PII9312" s="10"/>
      <c r="PIJ9312" s="10"/>
      <c r="PIK9312" s="10"/>
      <c r="PIL9312" s="10"/>
      <c r="PIM9312" s="10"/>
      <c r="PIN9312" s="10"/>
      <c r="PIO9312" s="10"/>
      <c r="PIP9312" s="10"/>
      <c r="PIQ9312" s="10"/>
      <c r="PIR9312" s="10"/>
      <c r="PIS9312" s="10"/>
      <c r="PIT9312" s="10"/>
      <c r="PIU9312" s="10"/>
      <c r="PIV9312" s="10"/>
      <c r="PIW9312" s="10"/>
      <c r="PIX9312" s="10"/>
      <c r="PIY9312" s="10"/>
      <c r="PIZ9312" s="10"/>
      <c r="PJA9312" s="10"/>
      <c r="PJB9312" s="10"/>
      <c r="PJC9312" s="10"/>
      <c r="PJD9312" s="10"/>
      <c r="PJE9312" s="10"/>
      <c r="PJF9312" s="10"/>
      <c r="PJG9312" s="10"/>
      <c r="PJH9312" s="10"/>
      <c r="PJI9312" s="10"/>
      <c r="PJJ9312" s="10"/>
      <c r="PJK9312" s="10"/>
      <c r="PJL9312" s="10"/>
      <c r="PJM9312" s="10"/>
      <c r="PJN9312" s="10"/>
      <c r="PJO9312" s="10"/>
      <c r="PJP9312" s="10"/>
      <c r="PJQ9312" s="10"/>
      <c r="PJR9312" s="10"/>
      <c r="PJS9312" s="10"/>
      <c r="PJT9312" s="10"/>
      <c r="PJU9312" s="10"/>
      <c r="PJV9312" s="10"/>
      <c r="PJW9312" s="10"/>
      <c r="PJX9312" s="10"/>
      <c r="PJY9312" s="10"/>
      <c r="PJZ9312" s="10"/>
      <c r="PKA9312" s="10"/>
      <c r="PKB9312" s="10"/>
      <c r="PKC9312" s="10"/>
      <c r="PKD9312" s="10"/>
      <c r="PKE9312" s="10"/>
      <c r="PKF9312" s="10"/>
      <c r="PKG9312" s="10"/>
      <c r="PKH9312" s="10"/>
      <c r="PKI9312" s="10"/>
      <c r="PKJ9312" s="10"/>
      <c r="PKK9312" s="10"/>
      <c r="PKL9312" s="10"/>
      <c r="PKM9312" s="10"/>
      <c r="PKN9312" s="10"/>
      <c r="PKO9312" s="10"/>
      <c r="PKP9312" s="10"/>
      <c r="PKQ9312" s="10"/>
      <c r="PKR9312" s="10"/>
      <c r="PKS9312" s="10"/>
      <c r="PKT9312" s="10"/>
      <c r="PKU9312" s="10"/>
      <c r="PKV9312" s="10"/>
      <c r="PKW9312" s="10"/>
      <c r="PKX9312" s="10"/>
      <c r="PKY9312" s="10"/>
      <c r="PKZ9312" s="10"/>
      <c r="PLA9312" s="10"/>
      <c r="PLB9312" s="10"/>
      <c r="PLC9312" s="10"/>
      <c r="PLD9312" s="10"/>
      <c r="PLE9312" s="10"/>
      <c r="PLF9312" s="10"/>
      <c r="PLG9312" s="10"/>
      <c r="PLH9312" s="10"/>
      <c r="PLI9312" s="10"/>
      <c r="PLJ9312" s="10"/>
      <c r="PLK9312" s="10"/>
      <c r="PLL9312" s="10"/>
      <c r="PLM9312" s="10"/>
      <c r="PLN9312" s="10"/>
      <c r="PLO9312" s="10"/>
      <c r="PLP9312" s="10"/>
      <c r="PLQ9312" s="10"/>
      <c r="PLR9312" s="10"/>
      <c r="PLS9312" s="10"/>
      <c r="PLT9312" s="10"/>
      <c r="PLU9312" s="10"/>
      <c r="PLV9312" s="10"/>
      <c r="PLW9312" s="10"/>
      <c r="PLX9312" s="10"/>
      <c r="PLY9312" s="10"/>
      <c r="PLZ9312" s="10"/>
      <c r="PMA9312" s="10"/>
      <c r="PMB9312" s="10"/>
      <c r="PMC9312" s="10"/>
      <c r="PMD9312" s="10"/>
      <c r="PME9312" s="10"/>
      <c r="PMF9312" s="10"/>
      <c r="PMG9312" s="10"/>
      <c r="PMH9312" s="10"/>
      <c r="PMI9312" s="10"/>
      <c r="PMJ9312" s="10"/>
      <c r="PMK9312" s="10"/>
      <c r="PML9312" s="10"/>
      <c r="PMM9312" s="10"/>
      <c r="PMN9312" s="10"/>
      <c r="PMO9312" s="10"/>
      <c r="PMP9312" s="10"/>
      <c r="PMQ9312" s="10"/>
      <c r="PMR9312" s="10"/>
      <c r="PMS9312" s="10"/>
      <c r="PMT9312" s="10"/>
      <c r="PMU9312" s="10"/>
      <c r="PMV9312" s="10"/>
      <c r="PMW9312" s="10"/>
      <c r="PMX9312" s="10"/>
      <c r="PMY9312" s="10"/>
      <c r="PMZ9312" s="10"/>
      <c r="PNA9312" s="10"/>
      <c r="PNB9312" s="10"/>
      <c r="PNC9312" s="10"/>
      <c r="PND9312" s="10"/>
      <c r="PNE9312" s="10"/>
      <c r="PNF9312" s="10"/>
      <c r="PNG9312" s="10"/>
      <c r="PNH9312" s="10"/>
      <c r="PNI9312" s="10"/>
      <c r="PNJ9312" s="10"/>
      <c r="PNK9312" s="10"/>
      <c r="PNL9312" s="10"/>
      <c r="PNM9312" s="10"/>
      <c r="PNN9312" s="10"/>
      <c r="PNO9312" s="10"/>
      <c r="PNP9312" s="10"/>
      <c r="PNQ9312" s="10"/>
      <c r="PNR9312" s="10"/>
      <c r="PNS9312" s="10"/>
      <c r="PNT9312" s="10"/>
      <c r="PNU9312" s="10"/>
      <c r="PNV9312" s="10"/>
      <c r="PNW9312" s="10"/>
      <c r="PNX9312" s="10"/>
      <c r="PNY9312" s="10"/>
      <c r="PNZ9312" s="10"/>
      <c r="POA9312" s="10"/>
      <c r="POB9312" s="10"/>
      <c r="POC9312" s="10"/>
      <c r="POD9312" s="10"/>
      <c r="POE9312" s="10"/>
      <c r="POF9312" s="10"/>
      <c r="POG9312" s="10"/>
      <c r="POH9312" s="10"/>
      <c r="POI9312" s="10"/>
      <c r="POJ9312" s="10"/>
      <c r="POK9312" s="10"/>
      <c r="POL9312" s="10"/>
      <c r="POM9312" s="10"/>
      <c r="PON9312" s="10"/>
      <c r="POO9312" s="10"/>
      <c r="POP9312" s="10"/>
      <c r="POQ9312" s="10"/>
      <c r="POR9312" s="10"/>
      <c r="POS9312" s="10"/>
      <c r="POT9312" s="10"/>
      <c r="POU9312" s="10"/>
      <c r="POV9312" s="10"/>
      <c r="POW9312" s="10"/>
      <c r="POX9312" s="10"/>
      <c r="POY9312" s="10"/>
      <c r="POZ9312" s="10"/>
      <c r="PPA9312" s="10"/>
      <c r="PPB9312" s="10"/>
      <c r="PPC9312" s="10"/>
      <c r="PPD9312" s="10"/>
      <c r="PPE9312" s="10"/>
      <c r="PPF9312" s="10"/>
      <c r="PPG9312" s="10"/>
      <c r="PPH9312" s="10"/>
      <c r="PPI9312" s="10"/>
      <c r="PPJ9312" s="10"/>
      <c r="PPK9312" s="10"/>
      <c r="PPL9312" s="10"/>
      <c r="PPM9312" s="10"/>
      <c r="PPN9312" s="10"/>
      <c r="PPO9312" s="10"/>
      <c r="PPP9312" s="10"/>
      <c r="PPQ9312" s="10"/>
      <c r="PPR9312" s="10"/>
      <c r="PPS9312" s="10"/>
      <c r="PPT9312" s="10"/>
      <c r="PPU9312" s="10"/>
      <c r="PPV9312" s="10"/>
      <c r="PPW9312" s="10"/>
      <c r="PPX9312" s="10"/>
      <c r="PPY9312" s="10"/>
      <c r="PPZ9312" s="10"/>
      <c r="PQA9312" s="10"/>
      <c r="PQB9312" s="10"/>
      <c r="PQC9312" s="10"/>
      <c r="PQD9312" s="10"/>
      <c r="PQE9312" s="10"/>
      <c r="PQF9312" s="10"/>
      <c r="PQG9312" s="10"/>
      <c r="PQH9312" s="10"/>
      <c r="PQI9312" s="10"/>
      <c r="PQJ9312" s="10"/>
      <c r="PQK9312" s="10"/>
      <c r="PQL9312" s="10"/>
      <c r="PQM9312" s="10"/>
      <c r="PQN9312" s="10"/>
      <c r="PQO9312" s="10"/>
      <c r="PQP9312" s="10"/>
      <c r="PQQ9312" s="10"/>
      <c r="PQR9312" s="10"/>
      <c r="PQS9312" s="10"/>
      <c r="PQT9312" s="10"/>
      <c r="PQU9312" s="10"/>
      <c r="PQV9312" s="10"/>
      <c r="PQW9312" s="10"/>
      <c r="PQX9312" s="10"/>
      <c r="PQY9312" s="10"/>
      <c r="PQZ9312" s="10"/>
      <c r="PRA9312" s="10"/>
      <c r="PRB9312" s="10"/>
      <c r="PRC9312" s="10"/>
      <c r="PRD9312" s="10"/>
      <c r="PRE9312" s="10"/>
      <c r="PRF9312" s="10"/>
      <c r="PRG9312" s="10"/>
      <c r="PRH9312" s="10"/>
      <c r="PRI9312" s="10"/>
      <c r="PRJ9312" s="10"/>
      <c r="PRK9312" s="10"/>
      <c r="PRL9312" s="10"/>
      <c r="PRM9312" s="10"/>
      <c r="PRN9312" s="10"/>
      <c r="PRO9312" s="10"/>
      <c r="PRP9312" s="10"/>
      <c r="PRQ9312" s="10"/>
      <c r="PRR9312" s="10"/>
      <c r="PRS9312" s="10"/>
      <c r="PRT9312" s="10"/>
      <c r="PRU9312" s="10"/>
      <c r="PRV9312" s="10"/>
      <c r="PRW9312" s="10"/>
      <c r="PRX9312" s="10"/>
      <c r="PRY9312" s="10"/>
      <c r="PRZ9312" s="10"/>
      <c r="PSA9312" s="10"/>
      <c r="PSB9312" s="10"/>
      <c r="PSC9312" s="10"/>
      <c r="PSD9312" s="10"/>
      <c r="PSE9312" s="10"/>
      <c r="PSF9312" s="10"/>
      <c r="PSG9312" s="10"/>
      <c r="PSH9312" s="10"/>
      <c r="PSI9312" s="10"/>
      <c r="PSJ9312" s="10"/>
      <c r="PSK9312" s="10"/>
      <c r="PSL9312" s="10"/>
      <c r="PSM9312" s="10"/>
      <c r="PSN9312" s="10"/>
      <c r="PSO9312" s="10"/>
      <c r="PSP9312" s="10"/>
      <c r="PSQ9312" s="10"/>
      <c r="PSR9312" s="10"/>
      <c r="PSS9312" s="10"/>
      <c r="PST9312" s="10"/>
      <c r="PSU9312" s="10"/>
      <c r="PSV9312" s="10"/>
      <c r="PSW9312" s="10"/>
      <c r="PSX9312" s="10"/>
      <c r="PSY9312" s="10"/>
      <c r="PSZ9312" s="10"/>
      <c r="PTA9312" s="10"/>
      <c r="PTB9312" s="10"/>
      <c r="PTC9312" s="10"/>
      <c r="PTD9312" s="10"/>
      <c r="PTE9312" s="10"/>
      <c r="PTF9312" s="10"/>
      <c r="PTG9312" s="10"/>
      <c r="PTH9312" s="10"/>
      <c r="PTI9312" s="10"/>
      <c r="PTJ9312" s="10"/>
      <c r="PTK9312" s="10"/>
      <c r="PTL9312" s="10"/>
      <c r="PTM9312" s="10"/>
      <c r="PTN9312" s="10"/>
      <c r="PTO9312" s="10"/>
      <c r="PTP9312" s="10"/>
      <c r="PTQ9312" s="10"/>
      <c r="PTR9312" s="10"/>
      <c r="PTS9312" s="10"/>
      <c r="PTT9312" s="10"/>
      <c r="PTU9312" s="10"/>
      <c r="PTV9312" s="10"/>
      <c r="PTW9312" s="10"/>
      <c r="PTX9312" s="10"/>
      <c r="PTY9312" s="10"/>
      <c r="PTZ9312" s="10"/>
      <c r="PUA9312" s="10"/>
      <c r="PUB9312" s="10"/>
      <c r="PUC9312" s="10"/>
      <c r="PUD9312" s="10"/>
      <c r="PUE9312" s="10"/>
      <c r="PUF9312" s="10"/>
      <c r="PUG9312" s="10"/>
      <c r="PUH9312" s="10"/>
      <c r="PUI9312" s="10"/>
      <c r="PUJ9312" s="10"/>
      <c r="PUK9312" s="10"/>
      <c r="PUL9312" s="10"/>
      <c r="PUM9312" s="10"/>
      <c r="PUN9312" s="10"/>
      <c r="PUO9312" s="10"/>
      <c r="PUP9312" s="10"/>
      <c r="PUQ9312" s="10"/>
      <c r="PUR9312" s="10"/>
      <c r="PUS9312" s="10"/>
      <c r="PUT9312" s="10"/>
      <c r="PUU9312" s="10"/>
      <c r="PUV9312" s="10"/>
      <c r="PUW9312" s="10"/>
      <c r="PUX9312" s="10"/>
      <c r="PUY9312" s="10"/>
      <c r="PUZ9312" s="10"/>
      <c r="PVA9312" s="10"/>
      <c r="PVB9312" s="10"/>
      <c r="PVC9312" s="10"/>
      <c r="PVD9312" s="10"/>
      <c r="PVE9312" s="10"/>
      <c r="PVF9312" s="10"/>
      <c r="PVG9312" s="10"/>
      <c r="PVH9312" s="10"/>
      <c r="PVI9312" s="10"/>
      <c r="PVJ9312" s="10"/>
      <c r="PVK9312" s="10"/>
      <c r="PVL9312" s="10"/>
      <c r="PVM9312" s="10"/>
      <c r="PVN9312" s="10"/>
      <c r="PVO9312" s="10"/>
      <c r="PVP9312" s="10"/>
      <c r="PVQ9312" s="10"/>
      <c r="PVR9312" s="10"/>
      <c r="PVS9312" s="10"/>
      <c r="PVT9312" s="10"/>
      <c r="PVU9312" s="10"/>
      <c r="PVV9312" s="10"/>
      <c r="PVW9312" s="10"/>
      <c r="PVX9312" s="10"/>
      <c r="PVY9312" s="10"/>
      <c r="PVZ9312" s="10"/>
      <c r="PWA9312" s="10"/>
      <c r="PWB9312" s="10"/>
      <c r="PWC9312" s="10"/>
      <c r="PWD9312" s="10"/>
      <c r="PWE9312" s="10"/>
      <c r="PWF9312" s="10"/>
      <c r="PWG9312" s="10"/>
      <c r="PWH9312" s="10"/>
      <c r="PWI9312" s="10"/>
      <c r="PWJ9312" s="10"/>
      <c r="PWK9312" s="10"/>
      <c r="PWL9312" s="10"/>
      <c r="PWM9312" s="10"/>
      <c r="PWN9312" s="10"/>
      <c r="PWO9312" s="10"/>
      <c r="PWP9312" s="10"/>
      <c r="PWQ9312" s="10"/>
      <c r="PWR9312" s="10"/>
      <c r="PWS9312" s="10"/>
      <c r="PWT9312" s="10"/>
      <c r="PWU9312" s="10"/>
      <c r="PWV9312" s="10"/>
      <c r="PWW9312" s="10"/>
      <c r="PWX9312" s="10"/>
      <c r="PWY9312" s="10"/>
      <c r="PWZ9312" s="10"/>
      <c r="PXA9312" s="10"/>
      <c r="PXB9312" s="10"/>
      <c r="PXC9312" s="10"/>
      <c r="PXD9312" s="10"/>
      <c r="PXE9312" s="10"/>
      <c r="PXF9312" s="10"/>
      <c r="PXG9312" s="10"/>
      <c r="PXH9312" s="10"/>
      <c r="PXI9312" s="10"/>
      <c r="PXJ9312" s="10"/>
      <c r="PXK9312" s="10"/>
      <c r="PXL9312" s="10"/>
      <c r="PXM9312" s="10"/>
      <c r="PXN9312" s="10"/>
      <c r="PXO9312" s="10"/>
      <c r="PXP9312" s="10"/>
      <c r="PXQ9312" s="10"/>
      <c r="PXR9312" s="10"/>
      <c r="PXS9312" s="10"/>
      <c r="PXT9312" s="10"/>
      <c r="PXU9312" s="10"/>
      <c r="PXV9312" s="10"/>
      <c r="PXW9312" s="10"/>
      <c r="PXX9312" s="10"/>
      <c r="PXY9312" s="10"/>
      <c r="PXZ9312" s="10"/>
      <c r="PYA9312" s="10"/>
      <c r="PYB9312" s="10"/>
      <c r="PYC9312" s="10"/>
      <c r="PYD9312" s="10"/>
      <c r="PYE9312" s="10"/>
      <c r="PYF9312" s="10"/>
      <c r="PYG9312" s="10"/>
      <c r="PYH9312" s="10"/>
      <c r="PYI9312" s="10"/>
      <c r="PYJ9312" s="10"/>
      <c r="PYK9312" s="10"/>
      <c r="PYL9312" s="10"/>
      <c r="PYM9312" s="10"/>
      <c r="PYN9312" s="10"/>
      <c r="PYO9312" s="10"/>
      <c r="PYP9312" s="10"/>
      <c r="PYQ9312" s="10"/>
      <c r="PYR9312" s="10"/>
      <c r="PYS9312" s="10"/>
      <c r="PYT9312" s="10"/>
      <c r="PYU9312" s="10"/>
      <c r="PYV9312" s="10"/>
      <c r="PYW9312" s="10"/>
      <c r="PYX9312" s="10"/>
      <c r="PYY9312" s="10"/>
      <c r="PYZ9312" s="10"/>
      <c r="PZA9312" s="10"/>
      <c r="PZB9312" s="10"/>
      <c r="PZC9312" s="10"/>
      <c r="PZD9312" s="10"/>
      <c r="PZE9312" s="10"/>
      <c r="PZF9312" s="10"/>
      <c r="PZG9312" s="10"/>
      <c r="PZH9312" s="10"/>
      <c r="PZI9312" s="10"/>
      <c r="PZJ9312" s="10"/>
      <c r="PZK9312" s="10"/>
      <c r="PZL9312" s="10"/>
      <c r="PZM9312" s="10"/>
      <c r="PZN9312" s="10"/>
      <c r="PZO9312" s="10"/>
      <c r="PZP9312" s="10"/>
      <c r="PZQ9312" s="10"/>
      <c r="PZR9312" s="10"/>
      <c r="PZS9312" s="10"/>
      <c r="PZT9312" s="10"/>
      <c r="PZU9312" s="10"/>
      <c r="PZV9312" s="10"/>
      <c r="PZW9312" s="10"/>
      <c r="PZX9312" s="10"/>
      <c r="PZY9312" s="10"/>
      <c r="PZZ9312" s="10"/>
      <c r="QAA9312" s="10"/>
      <c r="QAB9312" s="10"/>
      <c r="QAC9312" s="10"/>
      <c r="QAD9312" s="10"/>
      <c r="QAE9312" s="10"/>
      <c r="QAF9312" s="10"/>
      <c r="QAG9312" s="10"/>
      <c r="QAH9312" s="10"/>
      <c r="QAI9312" s="10"/>
      <c r="QAJ9312" s="10"/>
      <c r="QAK9312" s="10"/>
      <c r="QAL9312" s="10"/>
      <c r="QAM9312" s="10"/>
      <c r="QAN9312" s="10"/>
      <c r="QAO9312" s="10"/>
      <c r="QAP9312" s="10"/>
      <c r="QAQ9312" s="10"/>
      <c r="QAR9312" s="10"/>
      <c r="QAS9312" s="10"/>
      <c r="QAT9312" s="10"/>
      <c r="QAU9312" s="10"/>
      <c r="QAV9312" s="10"/>
      <c r="QAW9312" s="10"/>
      <c r="QAX9312" s="10"/>
      <c r="QAY9312" s="10"/>
      <c r="QAZ9312" s="10"/>
      <c r="QBA9312" s="10"/>
      <c r="QBB9312" s="10"/>
      <c r="QBC9312" s="10"/>
      <c r="QBD9312" s="10"/>
      <c r="QBE9312" s="10"/>
      <c r="QBF9312" s="10"/>
      <c r="QBG9312" s="10"/>
      <c r="QBH9312" s="10"/>
      <c r="QBI9312" s="10"/>
      <c r="QBJ9312" s="10"/>
      <c r="QBK9312" s="10"/>
      <c r="QBL9312" s="10"/>
      <c r="QBM9312" s="10"/>
      <c r="QBN9312" s="10"/>
      <c r="QBO9312" s="10"/>
      <c r="QBP9312" s="10"/>
      <c r="QBQ9312" s="10"/>
      <c r="QBR9312" s="10"/>
      <c r="QBS9312" s="10"/>
      <c r="QBT9312" s="10"/>
      <c r="QBU9312" s="10"/>
      <c r="QBV9312" s="10"/>
      <c r="QBW9312" s="10"/>
      <c r="QBX9312" s="10"/>
      <c r="QBY9312" s="10"/>
      <c r="QBZ9312" s="10"/>
      <c r="QCA9312" s="10"/>
      <c r="QCB9312" s="10"/>
      <c r="QCC9312" s="10"/>
      <c r="QCD9312" s="10"/>
      <c r="QCE9312" s="10"/>
      <c r="QCF9312" s="10"/>
      <c r="QCG9312" s="10"/>
      <c r="QCH9312" s="10"/>
      <c r="QCI9312" s="10"/>
      <c r="QCJ9312" s="10"/>
      <c r="QCK9312" s="10"/>
      <c r="QCL9312" s="10"/>
      <c r="QCM9312" s="10"/>
      <c r="QCN9312" s="10"/>
      <c r="QCO9312" s="10"/>
      <c r="QCP9312" s="10"/>
      <c r="QCQ9312" s="10"/>
      <c r="QCR9312" s="10"/>
      <c r="QCS9312" s="10"/>
      <c r="QCT9312" s="10"/>
      <c r="QCU9312" s="10"/>
      <c r="QCV9312" s="10"/>
      <c r="QCW9312" s="10"/>
      <c r="QCX9312" s="10"/>
      <c r="QCY9312" s="10"/>
      <c r="QCZ9312" s="10"/>
      <c r="QDA9312" s="10"/>
      <c r="QDB9312" s="10"/>
      <c r="QDC9312" s="10"/>
      <c r="QDD9312" s="10"/>
      <c r="QDE9312" s="10"/>
      <c r="QDF9312" s="10"/>
      <c r="QDG9312" s="10"/>
      <c r="QDH9312" s="10"/>
      <c r="QDI9312" s="10"/>
      <c r="QDJ9312" s="10"/>
      <c r="QDK9312" s="10"/>
      <c r="QDL9312" s="10"/>
      <c r="QDM9312" s="10"/>
      <c r="QDN9312" s="10"/>
      <c r="QDO9312" s="10"/>
      <c r="QDP9312" s="10"/>
      <c r="QDQ9312" s="10"/>
      <c r="QDR9312" s="10"/>
      <c r="QDS9312" s="10"/>
      <c r="QDT9312" s="10"/>
      <c r="QDU9312" s="10"/>
      <c r="QDV9312" s="10"/>
      <c r="QDW9312" s="10"/>
      <c r="QDX9312" s="10"/>
      <c r="QDY9312" s="10"/>
      <c r="QDZ9312" s="10"/>
      <c r="QEA9312" s="10"/>
      <c r="QEB9312" s="10"/>
      <c r="QEC9312" s="10"/>
      <c r="QED9312" s="10"/>
      <c r="QEE9312" s="10"/>
      <c r="QEF9312" s="10"/>
      <c r="QEG9312" s="10"/>
      <c r="QEH9312" s="10"/>
      <c r="QEI9312" s="10"/>
      <c r="QEJ9312" s="10"/>
      <c r="QEK9312" s="10"/>
      <c r="QEL9312" s="10"/>
      <c r="QEM9312" s="10"/>
      <c r="QEN9312" s="10"/>
      <c r="QEO9312" s="10"/>
      <c r="QEP9312" s="10"/>
      <c r="QEQ9312" s="10"/>
      <c r="QER9312" s="10"/>
      <c r="QES9312" s="10"/>
      <c r="QET9312" s="10"/>
      <c r="QEU9312" s="10"/>
      <c r="QEV9312" s="10"/>
      <c r="QEW9312" s="10"/>
      <c r="QEX9312" s="10"/>
      <c r="QEY9312" s="10"/>
      <c r="QEZ9312" s="10"/>
      <c r="QFA9312" s="10"/>
      <c r="QFB9312" s="10"/>
      <c r="QFC9312" s="10"/>
      <c r="QFD9312" s="10"/>
      <c r="QFE9312" s="10"/>
      <c r="QFF9312" s="10"/>
      <c r="QFG9312" s="10"/>
      <c r="QFH9312" s="10"/>
      <c r="QFI9312" s="10"/>
      <c r="QFJ9312" s="10"/>
      <c r="QFK9312" s="10"/>
      <c r="QFL9312" s="10"/>
      <c r="QFM9312" s="10"/>
      <c r="QFN9312" s="10"/>
      <c r="QFO9312" s="10"/>
      <c r="QFP9312" s="10"/>
      <c r="QFQ9312" s="10"/>
      <c r="QFR9312" s="10"/>
      <c r="QFS9312" s="10"/>
      <c r="QFT9312" s="10"/>
      <c r="QFU9312" s="10"/>
      <c r="QFV9312" s="10"/>
      <c r="QFW9312" s="10"/>
      <c r="QFX9312" s="10"/>
      <c r="QFY9312" s="10"/>
      <c r="QFZ9312" s="10"/>
      <c r="QGA9312" s="10"/>
      <c r="QGB9312" s="10"/>
      <c r="QGC9312" s="10"/>
      <c r="QGD9312" s="10"/>
      <c r="QGE9312" s="10"/>
      <c r="QGF9312" s="10"/>
      <c r="QGG9312" s="10"/>
      <c r="QGH9312" s="10"/>
      <c r="QGI9312" s="10"/>
      <c r="QGJ9312" s="10"/>
      <c r="QGK9312" s="10"/>
      <c r="QGL9312" s="10"/>
      <c r="QGM9312" s="10"/>
      <c r="QGN9312" s="10"/>
      <c r="QGO9312" s="10"/>
      <c r="QGP9312" s="10"/>
      <c r="QGQ9312" s="10"/>
      <c r="QGR9312" s="10"/>
      <c r="QGS9312" s="10"/>
      <c r="QGT9312" s="10"/>
      <c r="QGU9312" s="10"/>
      <c r="QGV9312" s="10"/>
      <c r="QGW9312" s="10"/>
      <c r="QGX9312" s="10"/>
      <c r="QGY9312" s="10"/>
      <c r="QGZ9312" s="10"/>
      <c r="QHA9312" s="10"/>
      <c r="QHB9312" s="10"/>
      <c r="QHC9312" s="10"/>
      <c r="QHD9312" s="10"/>
      <c r="QHE9312" s="10"/>
      <c r="QHF9312" s="10"/>
      <c r="QHG9312" s="10"/>
      <c r="QHH9312" s="10"/>
      <c r="QHI9312" s="10"/>
      <c r="QHJ9312" s="10"/>
      <c r="QHK9312" s="10"/>
      <c r="QHL9312" s="10"/>
      <c r="QHM9312" s="10"/>
      <c r="QHN9312" s="10"/>
      <c r="QHO9312" s="10"/>
      <c r="QHP9312" s="10"/>
      <c r="QHQ9312" s="10"/>
      <c r="QHR9312" s="10"/>
      <c r="QHS9312" s="10"/>
      <c r="QHT9312" s="10"/>
      <c r="QHU9312" s="10"/>
      <c r="QHV9312" s="10"/>
      <c r="QHW9312" s="10"/>
      <c r="QHX9312" s="10"/>
      <c r="QHY9312" s="10"/>
      <c r="QHZ9312" s="10"/>
      <c r="QIA9312" s="10"/>
      <c r="QIB9312" s="10"/>
      <c r="QIC9312" s="10"/>
      <c r="QID9312" s="10"/>
      <c r="QIE9312" s="10"/>
      <c r="QIF9312" s="10"/>
      <c r="QIG9312" s="10"/>
      <c r="QIH9312" s="10"/>
      <c r="QII9312" s="10"/>
      <c r="QIJ9312" s="10"/>
      <c r="QIK9312" s="10"/>
      <c r="QIL9312" s="10"/>
      <c r="QIM9312" s="10"/>
      <c r="QIN9312" s="10"/>
      <c r="QIO9312" s="10"/>
      <c r="QIP9312" s="10"/>
      <c r="QIQ9312" s="10"/>
      <c r="QIR9312" s="10"/>
      <c r="QIS9312" s="10"/>
      <c r="QIT9312" s="10"/>
      <c r="QIU9312" s="10"/>
      <c r="QIV9312" s="10"/>
      <c r="QIW9312" s="10"/>
      <c r="QIX9312" s="10"/>
      <c r="QIY9312" s="10"/>
      <c r="QIZ9312" s="10"/>
      <c r="QJA9312" s="10"/>
      <c r="QJB9312" s="10"/>
      <c r="QJC9312" s="10"/>
      <c r="QJD9312" s="10"/>
      <c r="QJE9312" s="10"/>
      <c r="QJF9312" s="10"/>
      <c r="QJG9312" s="10"/>
      <c r="QJH9312" s="10"/>
      <c r="QJI9312" s="10"/>
      <c r="QJJ9312" s="10"/>
      <c r="QJK9312" s="10"/>
      <c r="QJL9312" s="10"/>
      <c r="QJM9312" s="10"/>
      <c r="QJN9312" s="10"/>
      <c r="QJO9312" s="10"/>
      <c r="QJP9312" s="10"/>
      <c r="QJQ9312" s="10"/>
      <c r="QJR9312" s="10"/>
      <c r="QJS9312" s="10"/>
      <c r="QJT9312" s="10"/>
      <c r="QJU9312" s="10"/>
      <c r="QJV9312" s="10"/>
      <c r="QJW9312" s="10"/>
      <c r="QJX9312" s="10"/>
      <c r="QJY9312" s="10"/>
      <c r="QJZ9312" s="10"/>
      <c r="QKA9312" s="10"/>
      <c r="QKB9312" s="10"/>
      <c r="QKC9312" s="10"/>
      <c r="QKD9312" s="10"/>
      <c r="QKE9312" s="10"/>
      <c r="QKF9312" s="10"/>
      <c r="QKG9312" s="10"/>
      <c r="QKH9312" s="10"/>
      <c r="QKI9312" s="10"/>
      <c r="QKJ9312" s="10"/>
      <c r="QKK9312" s="10"/>
      <c r="QKL9312" s="10"/>
      <c r="QKM9312" s="10"/>
      <c r="QKN9312" s="10"/>
      <c r="QKO9312" s="10"/>
      <c r="QKP9312" s="10"/>
      <c r="QKQ9312" s="10"/>
      <c r="QKR9312" s="10"/>
      <c r="QKS9312" s="10"/>
      <c r="QKT9312" s="10"/>
      <c r="QKU9312" s="10"/>
      <c r="QKV9312" s="10"/>
      <c r="QKW9312" s="10"/>
      <c r="QKX9312" s="10"/>
      <c r="QKY9312" s="10"/>
      <c r="QKZ9312" s="10"/>
      <c r="QLA9312" s="10"/>
      <c r="QLB9312" s="10"/>
      <c r="QLC9312" s="10"/>
      <c r="QLD9312" s="10"/>
      <c r="QLE9312" s="10"/>
      <c r="QLF9312" s="10"/>
      <c r="QLG9312" s="10"/>
      <c r="QLH9312" s="10"/>
      <c r="QLI9312" s="10"/>
      <c r="QLJ9312" s="10"/>
      <c r="QLK9312" s="10"/>
      <c r="QLL9312" s="10"/>
      <c r="QLM9312" s="10"/>
      <c r="QLN9312" s="10"/>
      <c r="QLO9312" s="10"/>
      <c r="QLP9312" s="10"/>
      <c r="QLQ9312" s="10"/>
      <c r="QLR9312" s="10"/>
      <c r="QLS9312" s="10"/>
      <c r="QLT9312" s="10"/>
      <c r="QLU9312" s="10"/>
      <c r="QLV9312" s="10"/>
      <c r="QLW9312" s="10"/>
      <c r="QLX9312" s="10"/>
      <c r="QLY9312" s="10"/>
      <c r="QLZ9312" s="10"/>
      <c r="QMA9312" s="10"/>
      <c r="QMB9312" s="10"/>
      <c r="QMC9312" s="10"/>
      <c r="QMD9312" s="10"/>
      <c r="QME9312" s="10"/>
      <c r="QMF9312" s="10"/>
      <c r="QMG9312" s="10"/>
      <c r="QMH9312" s="10"/>
      <c r="QMI9312" s="10"/>
      <c r="QMJ9312" s="10"/>
      <c r="QMK9312" s="10"/>
      <c r="QML9312" s="10"/>
      <c r="QMM9312" s="10"/>
      <c r="QMN9312" s="10"/>
      <c r="QMO9312" s="10"/>
      <c r="QMP9312" s="10"/>
      <c r="QMQ9312" s="10"/>
      <c r="QMR9312" s="10"/>
      <c r="QMS9312" s="10"/>
      <c r="QMT9312" s="10"/>
      <c r="QMU9312" s="10"/>
      <c r="QMV9312" s="10"/>
      <c r="QMW9312" s="10"/>
      <c r="QMX9312" s="10"/>
      <c r="QMY9312" s="10"/>
      <c r="QMZ9312" s="10"/>
      <c r="QNA9312" s="10"/>
      <c r="QNB9312" s="10"/>
      <c r="QNC9312" s="10"/>
      <c r="QND9312" s="10"/>
      <c r="QNE9312" s="10"/>
      <c r="QNF9312" s="10"/>
      <c r="QNG9312" s="10"/>
      <c r="QNH9312" s="10"/>
      <c r="QNI9312" s="10"/>
      <c r="QNJ9312" s="10"/>
      <c r="QNK9312" s="10"/>
      <c r="QNL9312" s="10"/>
      <c r="QNM9312" s="10"/>
      <c r="QNN9312" s="10"/>
      <c r="QNO9312" s="10"/>
      <c r="QNP9312" s="10"/>
      <c r="QNQ9312" s="10"/>
      <c r="QNR9312" s="10"/>
      <c r="QNS9312" s="10"/>
      <c r="QNT9312" s="10"/>
      <c r="QNU9312" s="10"/>
      <c r="QNV9312" s="10"/>
      <c r="QNW9312" s="10"/>
      <c r="QNX9312" s="10"/>
      <c r="QNY9312" s="10"/>
      <c r="QNZ9312" s="10"/>
      <c r="QOA9312" s="10"/>
      <c r="QOB9312" s="10"/>
      <c r="QOC9312" s="10"/>
      <c r="QOD9312" s="10"/>
      <c r="QOE9312" s="10"/>
      <c r="QOF9312" s="10"/>
      <c r="QOG9312" s="10"/>
      <c r="QOH9312" s="10"/>
      <c r="QOI9312" s="10"/>
      <c r="QOJ9312" s="10"/>
      <c r="QOK9312" s="10"/>
      <c r="QOL9312" s="10"/>
      <c r="QOM9312" s="10"/>
      <c r="QON9312" s="10"/>
      <c r="QOO9312" s="10"/>
      <c r="QOP9312" s="10"/>
      <c r="QOQ9312" s="10"/>
      <c r="QOR9312" s="10"/>
      <c r="QOS9312" s="10"/>
      <c r="QOT9312" s="10"/>
      <c r="QOU9312" s="10"/>
      <c r="QOV9312" s="10"/>
      <c r="QOW9312" s="10"/>
      <c r="QOX9312" s="10"/>
      <c r="QOY9312" s="10"/>
      <c r="QOZ9312" s="10"/>
      <c r="QPA9312" s="10"/>
      <c r="QPB9312" s="10"/>
      <c r="QPC9312" s="10"/>
      <c r="QPD9312" s="10"/>
      <c r="QPE9312" s="10"/>
      <c r="QPF9312" s="10"/>
      <c r="QPG9312" s="10"/>
      <c r="QPH9312" s="10"/>
      <c r="QPI9312" s="10"/>
      <c r="QPJ9312" s="10"/>
      <c r="QPK9312" s="10"/>
      <c r="QPL9312" s="10"/>
      <c r="QPM9312" s="10"/>
      <c r="QPN9312" s="10"/>
      <c r="QPO9312" s="10"/>
      <c r="QPP9312" s="10"/>
      <c r="QPQ9312" s="10"/>
      <c r="QPR9312" s="10"/>
      <c r="QPS9312" s="10"/>
      <c r="QPT9312" s="10"/>
      <c r="QPU9312" s="10"/>
      <c r="QPV9312" s="10"/>
      <c r="QPW9312" s="10"/>
      <c r="QPX9312" s="10"/>
      <c r="QPY9312" s="10"/>
      <c r="QPZ9312" s="10"/>
      <c r="QQA9312" s="10"/>
      <c r="QQB9312" s="10"/>
      <c r="QQC9312" s="10"/>
      <c r="QQD9312" s="10"/>
      <c r="QQE9312" s="10"/>
      <c r="QQF9312" s="10"/>
      <c r="QQG9312" s="10"/>
      <c r="QQH9312" s="10"/>
      <c r="QQI9312" s="10"/>
      <c r="QQJ9312" s="10"/>
      <c r="QQK9312" s="10"/>
      <c r="QQL9312" s="10"/>
      <c r="QQM9312" s="10"/>
      <c r="QQN9312" s="10"/>
      <c r="QQO9312" s="10"/>
      <c r="QQP9312" s="10"/>
      <c r="QQQ9312" s="10"/>
      <c r="QQR9312" s="10"/>
      <c r="QQS9312" s="10"/>
      <c r="QQT9312" s="10"/>
      <c r="QQU9312" s="10"/>
      <c r="QQV9312" s="10"/>
      <c r="QQW9312" s="10"/>
      <c r="QQX9312" s="10"/>
      <c r="QQY9312" s="10"/>
      <c r="QQZ9312" s="10"/>
      <c r="QRA9312" s="10"/>
      <c r="QRB9312" s="10"/>
      <c r="QRC9312" s="10"/>
      <c r="QRD9312" s="10"/>
      <c r="QRE9312" s="10"/>
      <c r="QRF9312" s="10"/>
      <c r="QRG9312" s="10"/>
      <c r="QRH9312" s="10"/>
      <c r="QRI9312" s="10"/>
      <c r="QRJ9312" s="10"/>
      <c r="QRK9312" s="10"/>
      <c r="QRL9312" s="10"/>
      <c r="QRM9312" s="10"/>
      <c r="QRN9312" s="10"/>
      <c r="QRO9312" s="10"/>
      <c r="QRP9312" s="10"/>
      <c r="QRQ9312" s="10"/>
      <c r="QRR9312" s="10"/>
      <c r="QRS9312" s="10"/>
      <c r="QRT9312" s="10"/>
      <c r="QRU9312" s="10"/>
      <c r="QRV9312" s="10"/>
      <c r="QRW9312" s="10"/>
      <c r="QRX9312" s="10"/>
      <c r="QRY9312" s="10"/>
      <c r="QRZ9312" s="10"/>
      <c r="QSA9312" s="10"/>
      <c r="QSB9312" s="10"/>
      <c r="QSC9312" s="10"/>
      <c r="QSD9312" s="10"/>
      <c r="QSE9312" s="10"/>
      <c r="QSF9312" s="10"/>
      <c r="QSG9312" s="10"/>
      <c r="QSH9312" s="10"/>
      <c r="QSI9312" s="10"/>
      <c r="QSJ9312" s="10"/>
      <c r="QSK9312" s="10"/>
      <c r="QSL9312" s="10"/>
      <c r="QSM9312" s="10"/>
      <c r="QSN9312" s="10"/>
      <c r="QSO9312" s="10"/>
      <c r="QSP9312" s="10"/>
      <c r="QSQ9312" s="10"/>
      <c r="QSR9312" s="10"/>
      <c r="QSS9312" s="10"/>
      <c r="QST9312" s="10"/>
      <c r="QSU9312" s="10"/>
      <c r="QSV9312" s="10"/>
      <c r="QSW9312" s="10"/>
      <c r="QSX9312" s="10"/>
      <c r="QSY9312" s="10"/>
      <c r="QSZ9312" s="10"/>
      <c r="QTA9312" s="10"/>
      <c r="QTB9312" s="10"/>
      <c r="QTC9312" s="10"/>
      <c r="QTD9312" s="10"/>
      <c r="QTE9312" s="10"/>
      <c r="QTF9312" s="10"/>
      <c r="QTG9312" s="10"/>
      <c r="QTH9312" s="10"/>
      <c r="QTI9312" s="10"/>
      <c r="QTJ9312" s="10"/>
      <c r="QTK9312" s="10"/>
      <c r="QTL9312" s="10"/>
      <c r="QTM9312" s="10"/>
      <c r="QTN9312" s="10"/>
      <c r="QTO9312" s="10"/>
      <c r="QTP9312" s="10"/>
      <c r="QTQ9312" s="10"/>
      <c r="QTR9312" s="10"/>
      <c r="QTS9312" s="10"/>
      <c r="QTT9312" s="10"/>
      <c r="QTU9312" s="10"/>
      <c r="QTV9312" s="10"/>
      <c r="QTW9312" s="10"/>
      <c r="QTX9312" s="10"/>
      <c r="QTY9312" s="10"/>
      <c r="QTZ9312" s="10"/>
      <c r="QUA9312" s="10"/>
      <c r="QUB9312" s="10"/>
      <c r="QUC9312" s="10"/>
      <c r="QUD9312" s="10"/>
      <c r="QUE9312" s="10"/>
      <c r="QUF9312" s="10"/>
      <c r="QUG9312" s="10"/>
      <c r="QUH9312" s="10"/>
      <c r="QUI9312" s="10"/>
      <c r="QUJ9312" s="10"/>
      <c r="QUK9312" s="10"/>
      <c r="QUL9312" s="10"/>
      <c r="QUM9312" s="10"/>
      <c r="QUN9312" s="10"/>
      <c r="QUO9312" s="10"/>
      <c r="QUP9312" s="10"/>
      <c r="QUQ9312" s="10"/>
      <c r="QUR9312" s="10"/>
      <c r="QUS9312" s="10"/>
      <c r="QUT9312" s="10"/>
      <c r="QUU9312" s="10"/>
      <c r="QUV9312" s="10"/>
      <c r="QUW9312" s="10"/>
      <c r="QUX9312" s="10"/>
      <c r="QUY9312" s="10"/>
      <c r="QUZ9312" s="10"/>
      <c r="QVA9312" s="10"/>
      <c r="QVB9312" s="10"/>
      <c r="QVC9312" s="10"/>
      <c r="QVD9312" s="10"/>
      <c r="QVE9312" s="10"/>
      <c r="QVF9312" s="10"/>
      <c r="QVG9312" s="10"/>
      <c r="QVH9312" s="10"/>
      <c r="QVI9312" s="10"/>
      <c r="QVJ9312" s="10"/>
      <c r="QVK9312" s="10"/>
      <c r="QVL9312" s="10"/>
      <c r="QVM9312" s="10"/>
      <c r="QVN9312" s="10"/>
      <c r="QVO9312" s="10"/>
      <c r="QVP9312" s="10"/>
      <c r="QVQ9312" s="10"/>
      <c r="QVR9312" s="10"/>
      <c r="QVS9312" s="10"/>
      <c r="QVT9312" s="10"/>
      <c r="QVU9312" s="10"/>
      <c r="QVV9312" s="10"/>
      <c r="QVW9312" s="10"/>
      <c r="QVX9312" s="10"/>
      <c r="QVY9312" s="10"/>
      <c r="QVZ9312" s="10"/>
      <c r="QWA9312" s="10"/>
      <c r="QWB9312" s="10"/>
      <c r="QWC9312" s="10"/>
      <c r="QWD9312" s="10"/>
      <c r="QWE9312" s="10"/>
      <c r="QWF9312" s="10"/>
      <c r="QWG9312" s="10"/>
      <c r="QWH9312" s="10"/>
      <c r="QWI9312" s="10"/>
      <c r="QWJ9312" s="10"/>
      <c r="QWK9312" s="10"/>
      <c r="QWL9312" s="10"/>
      <c r="QWM9312" s="10"/>
      <c r="QWN9312" s="10"/>
      <c r="QWO9312" s="10"/>
      <c r="QWP9312" s="10"/>
      <c r="QWQ9312" s="10"/>
      <c r="QWR9312" s="10"/>
      <c r="QWS9312" s="10"/>
      <c r="QWT9312" s="10"/>
      <c r="QWU9312" s="10"/>
      <c r="QWV9312" s="10"/>
      <c r="QWW9312" s="10"/>
      <c r="QWX9312" s="10"/>
      <c r="QWY9312" s="10"/>
      <c r="QWZ9312" s="10"/>
      <c r="QXA9312" s="10"/>
      <c r="QXB9312" s="10"/>
      <c r="QXC9312" s="10"/>
      <c r="QXD9312" s="10"/>
      <c r="QXE9312" s="10"/>
      <c r="QXF9312" s="10"/>
      <c r="QXG9312" s="10"/>
      <c r="QXH9312" s="10"/>
      <c r="QXI9312" s="10"/>
      <c r="QXJ9312" s="10"/>
      <c r="QXK9312" s="10"/>
      <c r="QXL9312" s="10"/>
      <c r="QXM9312" s="10"/>
      <c r="QXN9312" s="10"/>
      <c r="QXO9312" s="10"/>
      <c r="QXP9312" s="10"/>
      <c r="QXQ9312" s="10"/>
      <c r="QXR9312" s="10"/>
      <c r="QXS9312" s="10"/>
      <c r="QXT9312" s="10"/>
      <c r="QXU9312" s="10"/>
      <c r="QXV9312" s="10"/>
      <c r="QXW9312" s="10"/>
      <c r="QXX9312" s="10"/>
      <c r="QXY9312" s="10"/>
      <c r="QXZ9312" s="10"/>
      <c r="QYA9312" s="10"/>
      <c r="QYB9312" s="10"/>
      <c r="QYC9312" s="10"/>
      <c r="QYD9312" s="10"/>
      <c r="QYE9312" s="10"/>
      <c r="QYF9312" s="10"/>
      <c r="QYG9312" s="10"/>
      <c r="QYH9312" s="10"/>
      <c r="QYI9312" s="10"/>
      <c r="QYJ9312" s="10"/>
      <c r="QYK9312" s="10"/>
      <c r="QYL9312" s="10"/>
      <c r="QYM9312" s="10"/>
      <c r="QYN9312" s="10"/>
      <c r="QYO9312" s="10"/>
      <c r="QYP9312" s="10"/>
      <c r="QYQ9312" s="10"/>
      <c r="QYR9312" s="10"/>
      <c r="QYS9312" s="10"/>
      <c r="QYT9312" s="10"/>
      <c r="QYU9312" s="10"/>
      <c r="QYV9312" s="10"/>
      <c r="QYW9312" s="10"/>
      <c r="QYX9312" s="10"/>
      <c r="QYY9312" s="10"/>
      <c r="QYZ9312" s="10"/>
      <c r="QZA9312" s="10"/>
      <c r="QZB9312" s="10"/>
      <c r="QZC9312" s="10"/>
      <c r="QZD9312" s="10"/>
      <c r="QZE9312" s="10"/>
      <c r="QZF9312" s="10"/>
      <c r="QZG9312" s="10"/>
      <c r="QZH9312" s="10"/>
      <c r="QZI9312" s="10"/>
      <c r="QZJ9312" s="10"/>
      <c r="QZK9312" s="10"/>
      <c r="QZL9312" s="10"/>
      <c r="QZM9312" s="10"/>
      <c r="QZN9312" s="10"/>
      <c r="QZO9312" s="10"/>
      <c r="QZP9312" s="10"/>
      <c r="QZQ9312" s="10"/>
      <c r="QZR9312" s="10"/>
      <c r="QZS9312" s="10"/>
      <c r="QZT9312" s="10"/>
      <c r="QZU9312" s="10"/>
      <c r="QZV9312" s="10"/>
      <c r="QZW9312" s="10"/>
      <c r="QZX9312" s="10"/>
      <c r="QZY9312" s="10"/>
      <c r="QZZ9312" s="10"/>
      <c r="RAA9312" s="10"/>
      <c r="RAB9312" s="10"/>
      <c r="RAC9312" s="10"/>
      <c r="RAD9312" s="10"/>
      <c r="RAE9312" s="10"/>
      <c r="RAF9312" s="10"/>
      <c r="RAG9312" s="10"/>
      <c r="RAH9312" s="10"/>
      <c r="RAI9312" s="10"/>
      <c r="RAJ9312" s="10"/>
      <c r="RAK9312" s="10"/>
      <c r="RAL9312" s="10"/>
      <c r="RAM9312" s="10"/>
      <c r="RAN9312" s="10"/>
      <c r="RAO9312" s="10"/>
      <c r="RAP9312" s="10"/>
      <c r="RAQ9312" s="10"/>
      <c r="RAR9312" s="10"/>
      <c r="RAS9312" s="10"/>
      <c r="RAT9312" s="10"/>
      <c r="RAU9312" s="10"/>
      <c r="RAV9312" s="10"/>
      <c r="RAW9312" s="10"/>
      <c r="RAX9312" s="10"/>
      <c r="RAY9312" s="10"/>
      <c r="RAZ9312" s="10"/>
      <c r="RBA9312" s="10"/>
      <c r="RBB9312" s="10"/>
      <c r="RBC9312" s="10"/>
      <c r="RBD9312" s="10"/>
      <c r="RBE9312" s="10"/>
      <c r="RBF9312" s="10"/>
      <c r="RBG9312" s="10"/>
      <c r="RBH9312" s="10"/>
      <c r="RBI9312" s="10"/>
      <c r="RBJ9312" s="10"/>
      <c r="RBK9312" s="10"/>
      <c r="RBL9312" s="10"/>
      <c r="RBM9312" s="10"/>
      <c r="RBN9312" s="10"/>
      <c r="RBO9312" s="10"/>
      <c r="RBP9312" s="10"/>
      <c r="RBQ9312" s="10"/>
      <c r="RBR9312" s="10"/>
      <c r="RBS9312" s="10"/>
      <c r="RBT9312" s="10"/>
      <c r="RBU9312" s="10"/>
      <c r="RBV9312" s="10"/>
      <c r="RBW9312" s="10"/>
      <c r="RBX9312" s="10"/>
      <c r="RBY9312" s="10"/>
      <c r="RBZ9312" s="10"/>
      <c r="RCA9312" s="10"/>
      <c r="RCB9312" s="10"/>
      <c r="RCC9312" s="10"/>
      <c r="RCD9312" s="10"/>
      <c r="RCE9312" s="10"/>
      <c r="RCF9312" s="10"/>
      <c r="RCG9312" s="10"/>
      <c r="RCH9312" s="10"/>
      <c r="RCI9312" s="10"/>
      <c r="RCJ9312" s="10"/>
      <c r="RCK9312" s="10"/>
      <c r="RCL9312" s="10"/>
      <c r="RCM9312" s="10"/>
      <c r="RCN9312" s="10"/>
      <c r="RCO9312" s="10"/>
      <c r="RCP9312" s="10"/>
      <c r="RCQ9312" s="10"/>
      <c r="RCR9312" s="10"/>
      <c r="RCS9312" s="10"/>
      <c r="RCT9312" s="10"/>
      <c r="RCU9312" s="10"/>
      <c r="RCV9312" s="10"/>
      <c r="RCW9312" s="10"/>
      <c r="RCX9312" s="10"/>
      <c r="RCY9312" s="10"/>
      <c r="RCZ9312" s="10"/>
      <c r="RDA9312" s="10"/>
      <c r="RDB9312" s="10"/>
      <c r="RDC9312" s="10"/>
      <c r="RDD9312" s="10"/>
      <c r="RDE9312" s="10"/>
      <c r="RDF9312" s="10"/>
      <c r="RDG9312" s="10"/>
      <c r="RDH9312" s="10"/>
      <c r="RDI9312" s="10"/>
      <c r="RDJ9312" s="10"/>
      <c r="RDK9312" s="10"/>
      <c r="RDL9312" s="10"/>
      <c r="RDM9312" s="10"/>
      <c r="RDN9312" s="10"/>
      <c r="RDO9312" s="10"/>
      <c r="RDP9312" s="10"/>
      <c r="RDQ9312" s="10"/>
      <c r="RDR9312" s="10"/>
      <c r="RDS9312" s="10"/>
      <c r="RDT9312" s="10"/>
      <c r="RDU9312" s="10"/>
      <c r="RDV9312" s="10"/>
      <c r="RDW9312" s="10"/>
      <c r="RDX9312" s="10"/>
      <c r="RDY9312" s="10"/>
      <c r="RDZ9312" s="10"/>
      <c r="REA9312" s="10"/>
      <c r="REB9312" s="10"/>
      <c r="REC9312" s="10"/>
      <c r="RED9312" s="10"/>
      <c r="REE9312" s="10"/>
      <c r="REF9312" s="10"/>
      <c r="REG9312" s="10"/>
      <c r="REH9312" s="10"/>
      <c r="REI9312" s="10"/>
      <c r="REJ9312" s="10"/>
      <c r="REK9312" s="10"/>
      <c r="REL9312" s="10"/>
      <c r="REM9312" s="10"/>
      <c r="REN9312" s="10"/>
      <c r="REO9312" s="10"/>
      <c r="REP9312" s="10"/>
      <c r="REQ9312" s="10"/>
      <c r="RER9312" s="10"/>
      <c r="RES9312" s="10"/>
      <c r="RET9312" s="10"/>
      <c r="REU9312" s="10"/>
      <c r="REV9312" s="10"/>
      <c r="REW9312" s="10"/>
      <c r="REX9312" s="10"/>
      <c r="REY9312" s="10"/>
      <c r="REZ9312" s="10"/>
      <c r="RFA9312" s="10"/>
      <c r="RFB9312" s="10"/>
      <c r="RFC9312" s="10"/>
      <c r="RFD9312" s="10"/>
      <c r="RFE9312" s="10"/>
      <c r="RFF9312" s="10"/>
      <c r="RFG9312" s="10"/>
      <c r="RFH9312" s="10"/>
      <c r="RFI9312" s="10"/>
      <c r="RFJ9312" s="10"/>
      <c r="RFK9312" s="10"/>
      <c r="RFL9312" s="10"/>
      <c r="RFM9312" s="10"/>
      <c r="RFN9312" s="10"/>
      <c r="RFO9312" s="10"/>
      <c r="RFP9312" s="10"/>
      <c r="RFQ9312" s="10"/>
      <c r="RFR9312" s="10"/>
      <c r="RFS9312" s="10"/>
      <c r="RFT9312" s="10"/>
      <c r="RFU9312" s="10"/>
      <c r="RFV9312" s="10"/>
      <c r="RFW9312" s="10"/>
      <c r="RFX9312" s="10"/>
      <c r="RFY9312" s="10"/>
      <c r="RFZ9312" s="10"/>
      <c r="RGA9312" s="10"/>
      <c r="RGB9312" s="10"/>
      <c r="RGC9312" s="10"/>
      <c r="RGD9312" s="10"/>
      <c r="RGE9312" s="10"/>
      <c r="RGF9312" s="10"/>
      <c r="RGG9312" s="10"/>
      <c r="RGH9312" s="10"/>
      <c r="RGI9312" s="10"/>
      <c r="RGJ9312" s="10"/>
      <c r="RGK9312" s="10"/>
      <c r="RGL9312" s="10"/>
      <c r="RGM9312" s="10"/>
      <c r="RGN9312" s="10"/>
      <c r="RGO9312" s="10"/>
      <c r="RGP9312" s="10"/>
      <c r="RGQ9312" s="10"/>
      <c r="RGR9312" s="10"/>
      <c r="RGS9312" s="10"/>
      <c r="RGT9312" s="10"/>
      <c r="RGU9312" s="10"/>
      <c r="RGV9312" s="10"/>
      <c r="RGW9312" s="10"/>
      <c r="RGX9312" s="10"/>
      <c r="RGY9312" s="10"/>
      <c r="RGZ9312" s="10"/>
      <c r="RHA9312" s="10"/>
      <c r="RHB9312" s="10"/>
      <c r="RHC9312" s="10"/>
      <c r="RHD9312" s="10"/>
      <c r="RHE9312" s="10"/>
      <c r="RHF9312" s="10"/>
      <c r="RHG9312" s="10"/>
      <c r="RHH9312" s="10"/>
      <c r="RHI9312" s="10"/>
      <c r="RHJ9312" s="10"/>
      <c r="RHK9312" s="10"/>
      <c r="RHL9312" s="10"/>
      <c r="RHM9312" s="10"/>
      <c r="RHN9312" s="10"/>
      <c r="RHO9312" s="10"/>
      <c r="RHP9312" s="10"/>
      <c r="RHQ9312" s="10"/>
      <c r="RHR9312" s="10"/>
      <c r="RHS9312" s="10"/>
      <c r="RHT9312" s="10"/>
      <c r="RHU9312" s="10"/>
      <c r="RHV9312" s="10"/>
      <c r="RHW9312" s="10"/>
      <c r="RHX9312" s="10"/>
      <c r="RHY9312" s="10"/>
      <c r="RHZ9312" s="10"/>
      <c r="RIA9312" s="10"/>
      <c r="RIB9312" s="10"/>
      <c r="RIC9312" s="10"/>
      <c r="RID9312" s="10"/>
      <c r="RIE9312" s="10"/>
      <c r="RIF9312" s="10"/>
      <c r="RIG9312" s="10"/>
      <c r="RIH9312" s="10"/>
      <c r="RII9312" s="10"/>
      <c r="RIJ9312" s="10"/>
      <c r="RIK9312" s="10"/>
      <c r="RIL9312" s="10"/>
      <c r="RIM9312" s="10"/>
      <c r="RIN9312" s="10"/>
      <c r="RIO9312" s="10"/>
      <c r="RIP9312" s="10"/>
      <c r="RIQ9312" s="10"/>
      <c r="RIR9312" s="10"/>
      <c r="RIS9312" s="10"/>
      <c r="RIT9312" s="10"/>
      <c r="RIU9312" s="10"/>
      <c r="RIV9312" s="10"/>
      <c r="RIW9312" s="10"/>
      <c r="RIX9312" s="10"/>
      <c r="RIY9312" s="10"/>
      <c r="RIZ9312" s="10"/>
      <c r="RJA9312" s="10"/>
      <c r="RJB9312" s="10"/>
      <c r="RJC9312" s="10"/>
      <c r="RJD9312" s="10"/>
      <c r="RJE9312" s="10"/>
      <c r="RJF9312" s="10"/>
      <c r="RJG9312" s="10"/>
      <c r="RJH9312" s="10"/>
      <c r="RJI9312" s="10"/>
      <c r="RJJ9312" s="10"/>
      <c r="RJK9312" s="10"/>
      <c r="RJL9312" s="10"/>
      <c r="RJM9312" s="10"/>
      <c r="RJN9312" s="10"/>
      <c r="RJO9312" s="10"/>
      <c r="RJP9312" s="10"/>
      <c r="RJQ9312" s="10"/>
      <c r="RJR9312" s="10"/>
      <c r="RJS9312" s="10"/>
      <c r="RJT9312" s="10"/>
      <c r="RJU9312" s="10"/>
      <c r="RJV9312" s="10"/>
      <c r="RJW9312" s="10"/>
      <c r="RJX9312" s="10"/>
      <c r="RJY9312" s="10"/>
      <c r="RJZ9312" s="10"/>
      <c r="RKA9312" s="10"/>
      <c r="RKB9312" s="10"/>
      <c r="RKC9312" s="10"/>
      <c r="RKD9312" s="10"/>
      <c r="RKE9312" s="10"/>
      <c r="RKF9312" s="10"/>
      <c r="RKG9312" s="10"/>
      <c r="RKH9312" s="10"/>
      <c r="RKI9312" s="10"/>
      <c r="RKJ9312" s="10"/>
      <c r="RKK9312" s="10"/>
      <c r="RKL9312" s="10"/>
      <c r="RKM9312" s="10"/>
      <c r="RKN9312" s="10"/>
      <c r="RKO9312" s="10"/>
      <c r="RKP9312" s="10"/>
      <c r="RKQ9312" s="10"/>
      <c r="RKR9312" s="10"/>
      <c r="RKS9312" s="10"/>
      <c r="RKT9312" s="10"/>
      <c r="RKU9312" s="10"/>
      <c r="RKV9312" s="10"/>
      <c r="RKW9312" s="10"/>
      <c r="RKX9312" s="10"/>
      <c r="RKY9312" s="10"/>
      <c r="RKZ9312" s="10"/>
      <c r="RLA9312" s="10"/>
      <c r="RLB9312" s="10"/>
      <c r="RLC9312" s="10"/>
      <c r="RLD9312" s="10"/>
      <c r="RLE9312" s="10"/>
      <c r="RLF9312" s="10"/>
      <c r="RLG9312" s="10"/>
      <c r="RLH9312" s="10"/>
      <c r="RLI9312" s="10"/>
      <c r="RLJ9312" s="10"/>
      <c r="RLK9312" s="10"/>
      <c r="RLL9312" s="10"/>
      <c r="RLM9312" s="10"/>
      <c r="RLN9312" s="10"/>
      <c r="RLO9312" s="10"/>
      <c r="RLP9312" s="10"/>
      <c r="RLQ9312" s="10"/>
      <c r="RLR9312" s="10"/>
      <c r="RLS9312" s="10"/>
      <c r="RLT9312" s="10"/>
      <c r="RLU9312" s="10"/>
      <c r="RLV9312" s="10"/>
      <c r="RLW9312" s="10"/>
      <c r="RLX9312" s="10"/>
      <c r="RLY9312" s="10"/>
      <c r="RLZ9312" s="10"/>
      <c r="RMA9312" s="10"/>
      <c r="RMB9312" s="10"/>
      <c r="RMC9312" s="10"/>
      <c r="RMD9312" s="10"/>
      <c r="RME9312" s="10"/>
      <c r="RMF9312" s="10"/>
      <c r="RMG9312" s="10"/>
      <c r="RMH9312" s="10"/>
      <c r="RMI9312" s="10"/>
      <c r="RMJ9312" s="10"/>
      <c r="RMK9312" s="10"/>
      <c r="RML9312" s="10"/>
      <c r="RMM9312" s="10"/>
      <c r="RMN9312" s="10"/>
      <c r="RMO9312" s="10"/>
      <c r="RMP9312" s="10"/>
      <c r="RMQ9312" s="10"/>
      <c r="RMR9312" s="10"/>
      <c r="RMS9312" s="10"/>
      <c r="RMT9312" s="10"/>
      <c r="RMU9312" s="10"/>
      <c r="RMV9312" s="10"/>
      <c r="RMW9312" s="10"/>
      <c r="RMX9312" s="10"/>
      <c r="RMY9312" s="10"/>
      <c r="RMZ9312" s="10"/>
      <c r="RNA9312" s="10"/>
      <c r="RNB9312" s="10"/>
      <c r="RNC9312" s="10"/>
      <c r="RND9312" s="10"/>
      <c r="RNE9312" s="10"/>
      <c r="RNF9312" s="10"/>
      <c r="RNG9312" s="10"/>
      <c r="RNH9312" s="10"/>
      <c r="RNI9312" s="10"/>
      <c r="RNJ9312" s="10"/>
      <c r="RNK9312" s="10"/>
      <c r="RNL9312" s="10"/>
      <c r="RNM9312" s="10"/>
      <c r="RNN9312" s="10"/>
      <c r="RNO9312" s="10"/>
      <c r="RNP9312" s="10"/>
      <c r="RNQ9312" s="10"/>
      <c r="RNR9312" s="10"/>
      <c r="RNS9312" s="10"/>
      <c r="RNT9312" s="10"/>
      <c r="RNU9312" s="10"/>
      <c r="RNV9312" s="10"/>
      <c r="RNW9312" s="10"/>
      <c r="RNX9312" s="10"/>
      <c r="RNY9312" s="10"/>
      <c r="RNZ9312" s="10"/>
      <c r="ROA9312" s="10"/>
      <c r="ROB9312" s="10"/>
      <c r="ROC9312" s="10"/>
      <c r="ROD9312" s="10"/>
      <c r="ROE9312" s="10"/>
      <c r="ROF9312" s="10"/>
      <c r="ROG9312" s="10"/>
      <c r="ROH9312" s="10"/>
      <c r="ROI9312" s="10"/>
      <c r="ROJ9312" s="10"/>
      <c r="ROK9312" s="10"/>
      <c r="ROL9312" s="10"/>
      <c r="ROM9312" s="10"/>
      <c r="RON9312" s="10"/>
      <c r="ROO9312" s="10"/>
      <c r="ROP9312" s="10"/>
      <c r="ROQ9312" s="10"/>
      <c r="ROR9312" s="10"/>
      <c r="ROS9312" s="10"/>
      <c r="ROT9312" s="10"/>
      <c r="ROU9312" s="10"/>
      <c r="ROV9312" s="10"/>
      <c r="ROW9312" s="10"/>
      <c r="ROX9312" s="10"/>
      <c r="ROY9312" s="10"/>
      <c r="ROZ9312" s="10"/>
      <c r="RPA9312" s="10"/>
      <c r="RPB9312" s="10"/>
      <c r="RPC9312" s="10"/>
      <c r="RPD9312" s="10"/>
      <c r="RPE9312" s="10"/>
      <c r="RPF9312" s="10"/>
      <c r="RPG9312" s="10"/>
      <c r="RPH9312" s="10"/>
      <c r="RPI9312" s="10"/>
      <c r="RPJ9312" s="10"/>
      <c r="RPK9312" s="10"/>
      <c r="RPL9312" s="10"/>
      <c r="RPM9312" s="10"/>
      <c r="RPN9312" s="10"/>
      <c r="RPO9312" s="10"/>
      <c r="RPP9312" s="10"/>
      <c r="RPQ9312" s="10"/>
      <c r="RPR9312" s="10"/>
      <c r="RPS9312" s="10"/>
      <c r="RPT9312" s="10"/>
      <c r="RPU9312" s="10"/>
      <c r="RPV9312" s="10"/>
      <c r="RPW9312" s="10"/>
      <c r="RPX9312" s="10"/>
      <c r="RPY9312" s="10"/>
      <c r="RPZ9312" s="10"/>
      <c r="RQA9312" s="10"/>
      <c r="RQB9312" s="10"/>
      <c r="RQC9312" s="10"/>
      <c r="RQD9312" s="10"/>
      <c r="RQE9312" s="10"/>
      <c r="RQF9312" s="10"/>
      <c r="RQG9312" s="10"/>
      <c r="RQH9312" s="10"/>
      <c r="RQI9312" s="10"/>
      <c r="RQJ9312" s="10"/>
      <c r="RQK9312" s="10"/>
      <c r="RQL9312" s="10"/>
      <c r="RQM9312" s="10"/>
      <c r="RQN9312" s="10"/>
      <c r="RQO9312" s="10"/>
      <c r="RQP9312" s="10"/>
      <c r="RQQ9312" s="10"/>
      <c r="RQR9312" s="10"/>
      <c r="RQS9312" s="10"/>
      <c r="RQT9312" s="10"/>
      <c r="RQU9312" s="10"/>
      <c r="RQV9312" s="10"/>
      <c r="RQW9312" s="10"/>
      <c r="RQX9312" s="10"/>
      <c r="RQY9312" s="10"/>
      <c r="RQZ9312" s="10"/>
      <c r="RRA9312" s="10"/>
      <c r="RRB9312" s="10"/>
      <c r="RRC9312" s="10"/>
      <c r="RRD9312" s="10"/>
      <c r="RRE9312" s="10"/>
      <c r="RRF9312" s="10"/>
      <c r="RRG9312" s="10"/>
      <c r="RRH9312" s="10"/>
      <c r="RRI9312" s="10"/>
      <c r="RRJ9312" s="10"/>
      <c r="RRK9312" s="10"/>
      <c r="RRL9312" s="10"/>
      <c r="RRM9312" s="10"/>
      <c r="RRN9312" s="10"/>
      <c r="RRO9312" s="10"/>
      <c r="RRP9312" s="10"/>
      <c r="RRQ9312" s="10"/>
      <c r="RRR9312" s="10"/>
      <c r="RRS9312" s="10"/>
      <c r="RRT9312" s="10"/>
      <c r="RRU9312" s="10"/>
      <c r="RRV9312" s="10"/>
      <c r="RRW9312" s="10"/>
      <c r="RRX9312" s="10"/>
      <c r="RRY9312" s="10"/>
      <c r="RRZ9312" s="10"/>
      <c r="RSA9312" s="10"/>
      <c r="RSB9312" s="10"/>
      <c r="RSC9312" s="10"/>
      <c r="RSD9312" s="10"/>
      <c r="RSE9312" s="10"/>
      <c r="RSF9312" s="10"/>
      <c r="RSG9312" s="10"/>
      <c r="RSH9312" s="10"/>
      <c r="RSI9312" s="10"/>
      <c r="RSJ9312" s="10"/>
      <c r="RSK9312" s="10"/>
      <c r="RSL9312" s="10"/>
      <c r="RSM9312" s="10"/>
      <c r="RSN9312" s="10"/>
      <c r="RSO9312" s="10"/>
      <c r="RSP9312" s="10"/>
      <c r="RSQ9312" s="10"/>
      <c r="RSR9312" s="10"/>
      <c r="RSS9312" s="10"/>
      <c r="RST9312" s="10"/>
      <c r="RSU9312" s="10"/>
      <c r="RSV9312" s="10"/>
      <c r="RSW9312" s="10"/>
      <c r="RSX9312" s="10"/>
      <c r="RSY9312" s="10"/>
      <c r="RSZ9312" s="10"/>
      <c r="RTA9312" s="10"/>
      <c r="RTB9312" s="10"/>
      <c r="RTC9312" s="10"/>
      <c r="RTD9312" s="10"/>
      <c r="RTE9312" s="10"/>
      <c r="RTF9312" s="10"/>
      <c r="RTG9312" s="10"/>
      <c r="RTH9312" s="10"/>
      <c r="RTI9312" s="10"/>
      <c r="RTJ9312" s="10"/>
      <c r="RTK9312" s="10"/>
      <c r="RTL9312" s="10"/>
      <c r="RTM9312" s="10"/>
      <c r="RTN9312" s="10"/>
      <c r="RTO9312" s="10"/>
      <c r="RTP9312" s="10"/>
      <c r="RTQ9312" s="10"/>
      <c r="RTR9312" s="10"/>
      <c r="RTS9312" s="10"/>
      <c r="RTT9312" s="10"/>
      <c r="RTU9312" s="10"/>
      <c r="RTV9312" s="10"/>
      <c r="RTW9312" s="10"/>
      <c r="RTX9312" s="10"/>
      <c r="RTY9312" s="10"/>
      <c r="RTZ9312" s="10"/>
      <c r="RUA9312" s="10"/>
      <c r="RUB9312" s="10"/>
      <c r="RUC9312" s="10"/>
      <c r="RUD9312" s="10"/>
      <c r="RUE9312" s="10"/>
      <c r="RUF9312" s="10"/>
      <c r="RUG9312" s="10"/>
      <c r="RUH9312" s="10"/>
      <c r="RUI9312" s="10"/>
      <c r="RUJ9312" s="10"/>
      <c r="RUK9312" s="10"/>
      <c r="RUL9312" s="10"/>
      <c r="RUM9312" s="10"/>
      <c r="RUN9312" s="10"/>
      <c r="RUO9312" s="10"/>
      <c r="RUP9312" s="10"/>
      <c r="RUQ9312" s="10"/>
      <c r="RUR9312" s="10"/>
      <c r="RUS9312" s="10"/>
      <c r="RUT9312" s="10"/>
      <c r="RUU9312" s="10"/>
      <c r="RUV9312" s="10"/>
      <c r="RUW9312" s="10"/>
      <c r="RUX9312" s="10"/>
      <c r="RUY9312" s="10"/>
      <c r="RUZ9312" s="10"/>
      <c r="RVA9312" s="10"/>
      <c r="RVB9312" s="10"/>
      <c r="RVC9312" s="10"/>
      <c r="RVD9312" s="10"/>
      <c r="RVE9312" s="10"/>
      <c r="RVF9312" s="10"/>
      <c r="RVG9312" s="10"/>
      <c r="RVH9312" s="10"/>
      <c r="RVI9312" s="10"/>
      <c r="RVJ9312" s="10"/>
      <c r="RVK9312" s="10"/>
      <c r="RVL9312" s="10"/>
      <c r="RVM9312" s="10"/>
      <c r="RVN9312" s="10"/>
      <c r="RVO9312" s="10"/>
      <c r="RVP9312" s="10"/>
      <c r="RVQ9312" s="10"/>
      <c r="RVR9312" s="10"/>
      <c r="RVS9312" s="10"/>
      <c r="RVT9312" s="10"/>
      <c r="RVU9312" s="10"/>
      <c r="RVV9312" s="10"/>
      <c r="RVW9312" s="10"/>
      <c r="RVX9312" s="10"/>
      <c r="RVY9312" s="10"/>
      <c r="RVZ9312" s="10"/>
      <c r="RWA9312" s="10"/>
      <c r="RWB9312" s="10"/>
      <c r="RWC9312" s="10"/>
      <c r="RWD9312" s="10"/>
      <c r="RWE9312" s="10"/>
      <c r="RWF9312" s="10"/>
      <c r="RWG9312" s="10"/>
      <c r="RWH9312" s="10"/>
      <c r="RWI9312" s="10"/>
      <c r="RWJ9312" s="10"/>
      <c r="RWK9312" s="10"/>
      <c r="RWL9312" s="10"/>
      <c r="RWM9312" s="10"/>
      <c r="RWN9312" s="10"/>
      <c r="RWO9312" s="10"/>
      <c r="RWP9312" s="10"/>
      <c r="RWQ9312" s="10"/>
      <c r="RWR9312" s="10"/>
      <c r="RWS9312" s="10"/>
      <c r="RWT9312" s="10"/>
      <c r="RWU9312" s="10"/>
      <c r="RWV9312" s="10"/>
      <c r="RWW9312" s="10"/>
      <c r="RWX9312" s="10"/>
      <c r="RWY9312" s="10"/>
      <c r="RWZ9312" s="10"/>
      <c r="RXA9312" s="10"/>
      <c r="RXB9312" s="10"/>
      <c r="RXC9312" s="10"/>
      <c r="RXD9312" s="10"/>
      <c r="RXE9312" s="10"/>
      <c r="RXF9312" s="10"/>
      <c r="RXG9312" s="10"/>
      <c r="RXH9312" s="10"/>
      <c r="RXI9312" s="10"/>
      <c r="RXJ9312" s="10"/>
      <c r="RXK9312" s="10"/>
      <c r="RXL9312" s="10"/>
      <c r="RXM9312" s="10"/>
      <c r="RXN9312" s="10"/>
      <c r="RXO9312" s="10"/>
      <c r="RXP9312" s="10"/>
      <c r="RXQ9312" s="10"/>
      <c r="RXR9312" s="10"/>
      <c r="RXS9312" s="10"/>
      <c r="RXT9312" s="10"/>
      <c r="RXU9312" s="10"/>
      <c r="RXV9312" s="10"/>
      <c r="RXW9312" s="10"/>
      <c r="RXX9312" s="10"/>
      <c r="RXY9312" s="10"/>
      <c r="RXZ9312" s="10"/>
      <c r="RYA9312" s="10"/>
      <c r="RYB9312" s="10"/>
      <c r="RYC9312" s="10"/>
      <c r="RYD9312" s="10"/>
      <c r="RYE9312" s="10"/>
      <c r="RYF9312" s="10"/>
      <c r="RYG9312" s="10"/>
      <c r="RYH9312" s="10"/>
      <c r="RYI9312" s="10"/>
      <c r="RYJ9312" s="10"/>
      <c r="RYK9312" s="10"/>
      <c r="RYL9312" s="10"/>
      <c r="RYM9312" s="10"/>
      <c r="RYN9312" s="10"/>
      <c r="RYO9312" s="10"/>
      <c r="RYP9312" s="10"/>
      <c r="RYQ9312" s="10"/>
      <c r="RYR9312" s="10"/>
      <c r="RYS9312" s="10"/>
      <c r="RYT9312" s="10"/>
      <c r="RYU9312" s="10"/>
      <c r="RYV9312" s="10"/>
      <c r="RYW9312" s="10"/>
      <c r="RYX9312" s="10"/>
      <c r="RYY9312" s="10"/>
      <c r="RYZ9312" s="10"/>
      <c r="RZA9312" s="10"/>
      <c r="RZB9312" s="10"/>
      <c r="RZC9312" s="10"/>
      <c r="RZD9312" s="10"/>
      <c r="RZE9312" s="10"/>
      <c r="RZF9312" s="10"/>
      <c r="RZG9312" s="10"/>
      <c r="RZH9312" s="10"/>
      <c r="RZI9312" s="10"/>
      <c r="RZJ9312" s="10"/>
      <c r="RZK9312" s="10"/>
      <c r="RZL9312" s="10"/>
      <c r="RZM9312" s="10"/>
      <c r="RZN9312" s="10"/>
      <c r="RZO9312" s="10"/>
      <c r="RZP9312" s="10"/>
      <c r="RZQ9312" s="10"/>
      <c r="RZR9312" s="10"/>
      <c r="RZS9312" s="10"/>
      <c r="RZT9312" s="10"/>
      <c r="RZU9312" s="10"/>
      <c r="RZV9312" s="10"/>
      <c r="RZW9312" s="10"/>
      <c r="RZX9312" s="10"/>
      <c r="RZY9312" s="10"/>
      <c r="RZZ9312" s="10"/>
      <c r="SAA9312" s="10"/>
      <c r="SAB9312" s="10"/>
      <c r="SAC9312" s="10"/>
      <c r="SAD9312" s="10"/>
      <c r="SAE9312" s="10"/>
      <c r="SAF9312" s="10"/>
      <c r="SAG9312" s="10"/>
      <c r="SAH9312" s="10"/>
      <c r="SAI9312" s="10"/>
      <c r="SAJ9312" s="10"/>
      <c r="SAK9312" s="10"/>
      <c r="SAL9312" s="10"/>
      <c r="SAM9312" s="10"/>
      <c r="SAN9312" s="10"/>
      <c r="SAO9312" s="10"/>
      <c r="SAP9312" s="10"/>
      <c r="SAQ9312" s="10"/>
      <c r="SAR9312" s="10"/>
      <c r="SAS9312" s="10"/>
      <c r="SAT9312" s="10"/>
      <c r="SAU9312" s="10"/>
      <c r="SAV9312" s="10"/>
      <c r="SAW9312" s="10"/>
      <c r="SAX9312" s="10"/>
      <c r="SAY9312" s="10"/>
      <c r="SAZ9312" s="10"/>
      <c r="SBA9312" s="10"/>
      <c r="SBB9312" s="10"/>
      <c r="SBC9312" s="10"/>
      <c r="SBD9312" s="10"/>
      <c r="SBE9312" s="10"/>
      <c r="SBF9312" s="10"/>
      <c r="SBG9312" s="10"/>
      <c r="SBH9312" s="10"/>
      <c r="SBI9312" s="10"/>
      <c r="SBJ9312" s="10"/>
      <c r="SBK9312" s="10"/>
      <c r="SBL9312" s="10"/>
      <c r="SBM9312" s="10"/>
      <c r="SBN9312" s="10"/>
      <c r="SBO9312" s="10"/>
      <c r="SBP9312" s="10"/>
      <c r="SBQ9312" s="10"/>
      <c r="SBR9312" s="10"/>
      <c r="SBS9312" s="10"/>
      <c r="SBT9312" s="10"/>
      <c r="SBU9312" s="10"/>
      <c r="SBV9312" s="10"/>
      <c r="SBW9312" s="10"/>
      <c r="SBX9312" s="10"/>
      <c r="SBY9312" s="10"/>
      <c r="SBZ9312" s="10"/>
      <c r="SCA9312" s="10"/>
      <c r="SCB9312" s="10"/>
      <c r="SCC9312" s="10"/>
      <c r="SCD9312" s="10"/>
      <c r="SCE9312" s="10"/>
      <c r="SCF9312" s="10"/>
      <c r="SCG9312" s="10"/>
      <c r="SCH9312" s="10"/>
      <c r="SCI9312" s="10"/>
      <c r="SCJ9312" s="10"/>
      <c r="SCK9312" s="10"/>
      <c r="SCL9312" s="10"/>
      <c r="SCM9312" s="10"/>
      <c r="SCN9312" s="10"/>
      <c r="SCO9312" s="10"/>
      <c r="SCP9312" s="10"/>
      <c r="SCQ9312" s="10"/>
      <c r="SCR9312" s="10"/>
      <c r="SCS9312" s="10"/>
      <c r="SCT9312" s="10"/>
      <c r="SCU9312" s="10"/>
      <c r="SCV9312" s="10"/>
      <c r="SCW9312" s="10"/>
      <c r="SCX9312" s="10"/>
      <c r="SCY9312" s="10"/>
      <c r="SCZ9312" s="10"/>
      <c r="SDA9312" s="10"/>
      <c r="SDB9312" s="10"/>
      <c r="SDC9312" s="10"/>
      <c r="SDD9312" s="10"/>
      <c r="SDE9312" s="10"/>
      <c r="SDF9312" s="10"/>
      <c r="SDG9312" s="10"/>
      <c r="SDH9312" s="10"/>
      <c r="SDI9312" s="10"/>
      <c r="SDJ9312" s="10"/>
      <c r="SDK9312" s="10"/>
      <c r="SDL9312" s="10"/>
      <c r="SDM9312" s="10"/>
      <c r="SDN9312" s="10"/>
      <c r="SDO9312" s="10"/>
      <c r="SDP9312" s="10"/>
      <c r="SDQ9312" s="10"/>
      <c r="SDR9312" s="10"/>
      <c r="SDS9312" s="10"/>
      <c r="SDT9312" s="10"/>
      <c r="SDU9312" s="10"/>
      <c r="SDV9312" s="10"/>
      <c r="SDW9312" s="10"/>
      <c r="SDX9312" s="10"/>
      <c r="SDY9312" s="10"/>
      <c r="SDZ9312" s="10"/>
      <c r="SEA9312" s="10"/>
      <c r="SEB9312" s="10"/>
      <c r="SEC9312" s="10"/>
      <c r="SED9312" s="10"/>
      <c r="SEE9312" s="10"/>
      <c r="SEF9312" s="10"/>
      <c r="SEG9312" s="10"/>
      <c r="SEH9312" s="10"/>
      <c r="SEI9312" s="10"/>
      <c r="SEJ9312" s="10"/>
      <c r="SEK9312" s="10"/>
      <c r="SEL9312" s="10"/>
      <c r="SEM9312" s="10"/>
      <c r="SEN9312" s="10"/>
      <c r="SEO9312" s="10"/>
      <c r="SEP9312" s="10"/>
      <c r="SEQ9312" s="10"/>
      <c r="SER9312" s="10"/>
      <c r="SES9312" s="10"/>
      <c r="SET9312" s="10"/>
      <c r="SEU9312" s="10"/>
      <c r="SEV9312" s="10"/>
      <c r="SEW9312" s="10"/>
      <c r="SEX9312" s="10"/>
      <c r="SEY9312" s="10"/>
      <c r="SEZ9312" s="10"/>
      <c r="SFA9312" s="10"/>
      <c r="SFB9312" s="10"/>
      <c r="SFC9312" s="10"/>
      <c r="SFD9312" s="10"/>
      <c r="SFE9312" s="10"/>
      <c r="SFF9312" s="10"/>
      <c r="SFG9312" s="10"/>
      <c r="SFH9312" s="10"/>
      <c r="SFI9312" s="10"/>
      <c r="SFJ9312" s="10"/>
      <c r="SFK9312" s="10"/>
      <c r="SFL9312" s="10"/>
      <c r="SFM9312" s="10"/>
      <c r="SFN9312" s="10"/>
      <c r="SFO9312" s="10"/>
      <c r="SFP9312" s="10"/>
      <c r="SFQ9312" s="10"/>
      <c r="SFR9312" s="10"/>
      <c r="SFS9312" s="10"/>
      <c r="SFT9312" s="10"/>
      <c r="SFU9312" s="10"/>
      <c r="SFV9312" s="10"/>
      <c r="SFW9312" s="10"/>
      <c r="SFX9312" s="10"/>
      <c r="SFY9312" s="10"/>
      <c r="SFZ9312" s="10"/>
      <c r="SGA9312" s="10"/>
      <c r="SGB9312" s="10"/>
      <c r="SGC9312" s="10"/>
      <c r="SGD9312" s="10"/>
      <c r="SGE9312" s="10"/>
      <c r="SGF9312" s="10"/>
      <c r="SGG9312" s="10"/>
      <c r="SGH9312" s="10"/>
      <c r="SGI9312" s="10"/>
      <c r="SGJ9312" s="10"/>
      <c r="SGK9312" s="10"/>
      <c r="SGL9312" s="10"/>
      <c r="SGM9312" s="10"/>
      <c r="SGN9312" s="10"/>
      <c r="SGO9312" s="10"/>
      <c r="SGP9312" s="10"/>
      <c r="SGQ9312" s="10"/>
      <c r="SGR9312" s="10"/>
      <c r="SGS9312" s="10"/>
      <c r="SGT9312" s="10"/>
      <c r="SGU9312" s="10"/>
      <c r="SGV9312" s="10"/>
      <c r="SGW9312" s="10"/>
      <c r="SGX9312" s="10"/>
      <c r="SGY9312" s="10"/>
      <c r="SGZ9312" s="10"/>
      <c r="SHA9312" s="10"/>
      <c r="SHB9312" s="10"/>
      <c r="SHC9312" s="10"/>
      <c r="SHD9312" s="10"/>
      <c r="SHE9312" s="10"/>
      <c r="SHF9312" s="10"/>
      <c r="SHG9312" s="10"/>
      <c r="SHH9312" s="10"/>
      <c r="SHI9312" s="10"/>
      <c r="SHJ9312" s="10"/>
      <c r="SHK9312" s="10"/>
      <c r="SHL9312" s="10"/>
      <c r="SHM9312" s="10"/>
      <c r="SHN9312" s="10"/>
      <c r="SHO9312" s="10"/>
      <c r="SHP9312" s="10"/>
      <c r="SHQ9312" s="10"/>
      <c r="SHR9312" s="10"/>
      <c r="SHS9312" s="10"/>
      <c r="SHT9312" s="10"/>
      <c r="SHU9312" s="10"/>
      <c r="SHV9312" s="10"/>
      <c r="SHW9312" s="10"/>
      <c r="SHX9312" s="10"/>
      <c r="SHY9312" s="10"/>
      <c r="SHZ9312" s="10"/>
      <c r="SIA9312" s="10"/>
      <c r="SIB9312" s="10"/>
      <c r="SIC9312" s="10"/>
      <c r="SID9312" s="10"/>
      <c r="SIE9312" s="10"/>
      <c r="SIF9312" s="10"/>
      <c r="SIG9312" s="10"/>
      <c r="SIH9312" s="10"/>
      <c r="SII9312" s="10"/>
      <c r="SIJ9312" s="10"/>
      <c r="SIK9312" s="10"/>
      <c r="SIL9312" s="10"/>
      <c r="SIM9312" s="10"/>
      <c r="SIN9312" s="10"/>
      <c r="SIO9312" s="10"/>
      <c r="SIP9312" s="10"/>
      <c r="SIQ9312" s="10"/>
      <c r="SIR9312" s="10"/>
      <c r="SIS9312" s="10"/>
      <c r="SIT9312" s="10"/>
      <c r="SIU9312" s="10"/>
      <c r="SIV9312" s="10"/>
      <c r="SIW9312" s="10"/>
      <c r="SIX9312" s="10"/>
      <c r="SIY9312" s="10"/>
      <c r="SIZ9312" s="10"/>
      <c r="SJA9312" s="10"/>
      <c r="SJB9312" s="10"/>
      <c r="SJC9312" s="10"/>
      <c r="SJD9312" s="10"/>
      <c r="SJE9312" s="10"/>
      <c r="SJF9312" s="10"/>
      <c r="SJG9312" s="10"/>
      <c r="SJH9312" s="10"/>
      <c r="SJI9312" s="10"/>
      <c r="SJJ9312" s="10"/>
      <c r="SJK9312" s="10"/>
      <c r="SJL9312" s="10"/>
      <c r="SJM9312" s="10"/>
      <c r="SJN9312" s="10"/>
      <c r="SJO9312" s="10"/>
      <c r="SJP9312" s="10"/>
      <c r="SJQ9312" s="10"/>
      <c r="SJR9312" s="10"/>
      <c r="SJS9312" s="10"/>
      <c r="SJT9312" s="10"/>
      <c r="SJU9312" s="10"/>
      <c r="SJV9312" s="10"/>
      <c r="SJW9312" s="10"/>
      <c r="SJX9312" s="10"/>
      <c r="SJY9312" s="10"/>
      <c r="SJZ9312" s="10"/>
      <c r="SKA9312" s="10"/>
      <c r="SKB9312" s="10"/>
      <c r="SKC9312" s="10"/>
      <c r="SKD9312" s="10"/>
      <c r="SKE9312" s="10"/>
      <c r="SKF9312" s="10"/>
      <c r="SKG9312" s="10"/>
      <c r="SKH9312" s="10"/>
      <c r="SKI9312" s="10"/>
      <c r="SKJ9312" s="10"/>
      <c r="SKK9312" s="10"/>
      <c r="SKL9312" s="10"/>
      <c r="SKM9312" s="10"/>
      <c r="SKN9312" s="10"/>
      <c r="SKO9312" s="10"/>
      <c r="SKP9312" s="10"/>
      <c r="SKQ9312" s="10"/>
      <c r="SKR9312" s="10"/>
      <c r="SKS9312" s="10"/>
      <c r="SKT9312" s="10"/>
      <c r="SKU9312" s="10"/>
      <c r="SKV9312" s="10"/>
      <c r="SKW9312" s="10"/>
      <c r="SKX9312" s="10"/>
      <c r="SKY9312" s="10"/>
      <c r="SKZ9312" s="10"/>
      <c r="SLA9312" s="10"/>
      <c r="SLB9312" s="10"/>
      <c r="SLC9312" s="10"/>
      <c r="SLD9312" s="10"/>
      <c r="SLE9312" s="10"/>
      <c r="SLF9312" s="10"/>
      <c r="SLG9312" s="10"/>
      <c r="SLH9312" s="10"/>
      <c r="SLI9312" s="10"/>
      <c r="SLJ9312" s="10"/>
      <c r="SLK9312" s="10"/>
      <c r="SLL9312" s="10"/>
      <c r="SLM9312" s="10"/>
      <c r="SLN9312" s="10"/>
      <c r="SLO9312" s="10"/>
      <c r="SLP9312" s="10"/>
      <c r="SLQ9312" s="10"/>
      <c r="SLR9312" s="10"/>
      <c r="SLS9312" s="10"/>
      <c r="SLT9312" s="10"/>
      <c r="SLU9312" s="10"/>
      <c r="SLV9312" s="10"/>
      <c r="SLW9312" s="10"/>
      <c r="SLX9312" s="10"/>
      <c r="SLY9312" s="10"/>
      <c r="SLZ9312" s="10"/>
      <c r="SMA9312" s="10"/>
      <c r="SMB9312" s="10"/>
      <c r="SMC9312" s="10"/>
      <c r="SMD9312" s="10"/>
      <c r="SME9312" s="10"/>
      <c r="SMF9312" s="10"/>
      <c r="SMG9312" s="10"/>
      <c r="SMH9312" s="10"/>
      <c r="SMI9312" s="10"/>
      <c r="SMJ9312" s="10"/>
      <c r="SMK9312" s="10"/>
      <c r="SML9312" s="10"/>
      <c r="SMM9312" s="10"/>
      <c r="SMN9312" s="10"/>
      <c r="SMO9312" s="10"/>
      <c r="SMP9312" s="10"/>
      <c r="SMQ9312" s="10"/>
      <c r="SMR9312" s="10"/>
      <c r="SMS9312" s="10"/>
      <c r="SMT9312" s="10"/>
      <c r="SMU9312" s="10"/>
      <c r="SMV9312" s="10"/>
      <c r="SMW9312" s="10"/>
      <c r="SMX9312" s="10"/>
      <c r="SMY9312" s="10"/>
      <c r="SMZ9312" s="10"/>
      <c r="SNA9312" s="10"/>
      <c r="SNB9312" s="10"/>
      <c r="SNC9312" s="10"/>
      <c r="SND9312" s="10"/>
      <c r="SNE9312" s="10"/>
      <c r="SNF9312" s="10"/>
      <c r="SNG9312" s="10"/>
      <c r="SNH9312" s="10"/>
      <c r="SNI9312" s="10"/>
      <c r="SNJ9312" s="10"/>
      <c r="SNK9312" s="10"/>
      <c r="SNL9312" s="10"/>
      <c r="SNM9312" s="10"/>
      <c r="SNN9312" s="10"/>
      <c r="SNO9312" s="10"/>
      <c r="SNP9312" s="10"/>
      <c r="SNQ9312" s="10"/>
      <c r="SNR9312" s="10"/>
      <c r="SNS9312" s="10"/>
      <c r="SNT9312" s="10"/>
      <c r="SNU9312" s="10"/>
      <c r="SNV9312" s="10"/>
      <c r="SNW9312" s="10"/>
      <c r="SNX9312" s="10"/>
      <c r="SNY9312" s="10"/>
      <c r="SNZ9312" s="10"/>
      <c r="SOA9312" s="10"/>
      <c r="SOB9312" s="10"/>
      <c r="SOC9312" s="10"/>
      <c r="SOD9312" s="10"/>
      <c r="SOE9312" s="10"/>
      <c r="SOF9312" s="10"/>
      <c r="SOG9312" s="10"/>
      <c r="SOH9312" s="10"/>
      <c r="SOI9312" s="10"/>
      <c r="SOJ9312" s="10"/>
      <c r="SOK9312" s="10"/>
      <c r="SOL9312" s="10"/>
      <c r="SOM9312" s="10"/>
      <c r="SON9312" s="10"/>
      <c r="SOO9312" s="10"/>
      <c r="SOP9312" s="10"/>
      <c r="SOQ9312" s="10"/>
      <c r="SOR9312" s="10"/>
      <c r="SOS9312" s="10"/>
      <c r="SOT9312" s="10"/>
      <c r="SOU9312" s="10"/>
      <c r="SOV9312" s="10"/>
      <c r="SOW9312" s="10"/>
      <c r="SOX9312" s="10"/>
      <c r="SOY9312" s="10"/>
      <c r="SOZ9312" s="10"/>
      <c r="SPA9312" s="10"/>
      <c r="SPB9312" s="10"/>
      <c r="SPC9312" s="10"/>
      <c r="SPD9312" s="10"/>
      <c r="SPE9312" s="10"/>
      <c r="SPF9312" s="10"/>
      <c r="SPG9312" s="10"/>
      <c r="SPH9312" s="10"/>
      <c r="SPI9312" s="10"/>
      <c r="SPJ9312" s="10"/>
      <c r="SPK9312" s="10"/>
      <c r="SPL9312" s="10"/>
      <c r="SPM9312" s="10"/>
      <c r="SPN9312" s="10"/>
      <c r="SPO9312" s="10"/>
      <c r="SPP9312" s="10"/>
      <c r="SPQ9312" s="10"/>
      <c r="SPR9312" s="10"/>
      <c r="SPS9312" s="10"/>
      <c r="SPT9312" s="10"/>
      <c r="SPU9312" s="10"/>
      <c r="SPV9312" s="10"/>
      <c r="SPW9312" s="10"/>
      <c r="SPX9312" s="10"/>
      <c r="SPY9312" s="10"/>
      <c r="SPZ9312" s="10"/>
      <c r="SQA9312" s="10"/>
      <c r="SQB9312" s="10"/>
      <c r="SQC9312" s="10"/>
      <c r="SQD9312" s="10"/>
      <c r="SQE9312" s="10"/>
      <c r="SQF9312" s="10"/>
      <c r="SQG9312" s="10"/>
      <c r="SQH9312" s="10"/>
      <c r="SQI9312" s="10"/>
      <c r="SQJ9312" s="10"/>
      <c r="SQK9312" s="10"/>
      <c r="SQL9312" s="10"/>
      <c r="SQM9312" s="10"/>
      <c r="SQN9312" s="10"/>
      <c r="SQO9312" s="10"/>
      <c r="SQP9312" s="10"/>
      <c r="SQQ9312" s="10"/>
      <c r="SQR9312" s="10"/>
      <c r="SQS9312" s="10"/>
      <c r="SQT9312" s="10"/>
      <c r="SQU9312" s="10"/>
      <c r="SQV9312" s="10"/>
      <c r="SQW9312" s="10"/>
      <c r="SQX9312" s="10"/>
      <c r="SQY9312" s="10"/>
      <c r="SQZ9312" s="10"/>
      <c r="SRA9312" s="10"/>
      <c r="SRB9312" s="10"/>
      <c r="SRC9312" s="10"/>
      <c r="SRD9312" s="10"/>
      <c r="SRE9312" s="10"/>
      <c r="SRF9312" s="10"/>
      <c r="SRG9312" s="10"/>
      <c r="SRH9312" s="10"/>
      <c r="SRI9312" s="10"/>
      <c r="SRJ9312" s="10"/>
      <c r="SRK9312" s="10"/>
      <c r="SRL9312" s="10"/>
      <c r="SRM9312" s="10"/>
      <c r="SRN9312" s="10"/>
      <c r="SRO9312" s="10"/>
      <c r="SRP9312" s="10"/>
      <c r="SRQ9312" s="10"/>
      <c r="SRR9312" s="10"/>
      <c r="SRS9312" s="10"/>
      <c r="SRT9312" s="10"/>
      <c r="SRU9312" s="10"/>
      <c r="SRV9312" s="10"/>
      <c r="SRW9312" s="10"/>
      <c r="SRX9312" s="10"/>
      <c r="SRY9312" s="10"/>
      <c r="SRZ9312" s="10"/>
      <c r="SSA9312" s="10"/>
      <c r="SSB9312" s="10"/>
      <c r="SSC9312" s="10"/>
      <c r="SSD9312" s="10"/>
      <c r="SSE9312" s="10"/>
      <c r="SSF9312" s="10"/>
      <c r="SSG9312" s="10"/>
      <c r="SSH9312" s="10"/>
      <c r="SSI9312" s="10"/>
      <c r="SSJ9312" s="10"/>
      <c r="SSK9312" s="10"/>
      <c r="SSL9312" s="10"/>
      <c r="SSM9312" s="10"/>
      <c r="SSN9312" s="10"/>
      <c r="SSO9312" s="10"/>
      <c r="SSP9312" s="10"/>
      <c r="SSQ9312" s="10"/>
      <c r="SSR9312" s="10"/>
      <c r="SSS9312" s="10"/>
      <c r="SST9312" s="10"/>
      <c r="SSU9312" s="10"/>
      <c r="SSV9312" s="10"/>
      <c r="SSW9312" s="10"/>
      <c r="SSX9312" s="10"/>
      <c r="SSY9312" s="10"/>
      <c r="SSZ9312" s="10"/>
      <c r="STA9312" s="10"/>
      <c r="STB9312" s="10"/>
      <c r="STC9312" s="10"/>
      <c r="STD9312" s="10"/>
      <c r="STE9312" s="10"/>
      <c r="STF9312" s="10"/>
      <c r="STG9312" s="10"/>
      <c r="STH9312" s="10"/>
      <c r="STI9312" s="10"/>
      <c r="STJ9312" s="10"/>
      <c r="STK9312" s="10"/>
      <c r="STL9312" s="10"/>
      <c r="STM9312" s="10"/>
      <c r="STN9312" s="10"/>
      <c r="STO9312" s="10"/>
      <c r="STP9312" s="10"/>
      <c r="STQ9312" s="10"/>
      <c r="STR9312" s="10"/>
      <c r="STS9312" s="10"/>
      <c r="STT9312" s="10"/>
      <c r="STU9312" s="10"/>
      <c r="STV9312" s="10"/>
      <c r="STW9312" s="10"/>
      <c r="STX9312" s="10"/>
      <c r="STY9312" s="10"/>
      <c r="STZ9312" s="10"/>
      <c r="SUA9312" s="10"/>
      <c r="SUB9312" s="10"/>
      <c r="SUC9312" s="10"/>
      <c r="SUD9312" s="10"/>
      <c r="SUE9312" s="10"/>
      <c r="SUF9312" s="10"/>
      <c r="SUG9312" s="10"/>
      <c r="SUH9312" s="10"/>
      <c r="SUI9312" s="10"/>
      <c r="SUJ9312" s="10"/>
      <c r="SUK9312" s="10"/>
      <c r="SUL9312" s="10"/>
      <c r="SUM9312" s="10"/>
      <c r="SUN9312" s="10"/>
      <c r="SUO9312" s="10"/>
      <c r="SUP9312" s="10"/>
      <c r="SUQ9312" s="10"/>
      <c r="SUR9312" s="10"/>
      <c r="SUS9312" s="10"/>
      <c r="SUT9312" s="10"/>
      <c r="SUU9312" s="10"/>
      <c r="SUV9312" s="10"/>
      <c r="SUW9312" s="10"/>
      <c r="SUX9312" s="10"/>
      <c r="SUY9312" s="10"/>
      <c r="SUZ9312" s="10"/>
      <c r="SVA9312" s="10"/>
      <c r="SVB9312" s="10"/>
      <c r="SVC9312" s="10"/>
      <c r="SVD9312" s="10"/>
      <c r="SVE9312" s="10"/>
      <c r="SVF9312" s="10"/>
      <c r="SVG9312" s="10"/>
      <c r="SVH9312" s="10"/>
      <c r="SVI9312" s="10"/>
      <c r="SVJ9312" s="10"/>
      <c r="SVK9312" s="10"/>
      <c r="SVL9312" s="10"/>
      <c r="SVM9312" s="10"/>
      <c r="SVN9312" s="10"/>
      <c r="SVO9312" s="10"/>
      <c r="SVP9312" s="10"/>
      <c r="SVQ9312" s="10"/>
      <c r="SVR9312" s="10"/>
      <c r="SVS9312" s="10"/>
      <c r="SVT9312" s="10"/>
      <c r="SVU9312" s="10"/>
      <c r="SVV9312" s="10"/>
      <c r="SVW9312" s="10"/>
      <c r="SVX9312" s="10"/>
      <c r="SVY9312" s="10"/>
      <c r="SVZ9312" s="10"/>
      <c r="SWA9312" s="10"/>
      <c r="SWB9312" s="10"/>
      <c r="SWC9312" s="10"/>
      <c r="SWD9312" s="10"/>
      <c r="SWE9312" s="10"/>
      <c r="SWF9312" s="10"/>
      <c r="SWG9312" s="10"/>
      <c r="SWH9312" s="10"/>
      <c r="SWI9312" s="10"/>
      <c r="SWJ9312" s="10"/>
      <c r="SWK9312" s="10"/>
      <c r="SWL9312" s="10"/>
      <c r="SWM9312" s="10"/>
      <c r="SWN9312" s="10"/>
      <c r="SWO9312" s="10"/>
      <c r="SWP9312" s="10"/>
      <c r="SWQ9312" s="10"/>
      <c r="SWR9312" s="10"/>
      <c r="SWS9312" s="10"/>
      <c r="SWT9312" s="10"/>
      <c r="SWU9312" s="10"/>
      <c r="SWV9312" s="10"/>
      <c r="SWW9312" s="10"/>
      <c r="SWX9312" s="10"/>
      <c r="SWY9312" s="10"/>
      <c r="SWZ9312" s="10"/>
      <c r="SXA9312" s="10"/>
      <c r="SXB9312" s="10"/>
      <c r="SXC9312" s="10"/>
      <c r="SXD9312" s="10"/>
      <c r="SXE9312" s="10"/>
      <c r="SXF9312" s="10"/>
      <c r="SXG9312" s="10"/>
      <c r="SXH9312" s="10"/>
      <c r="SXI9312" s="10"/>
      <c r="SXJ9312" s="10"/>
      <c r="SXK9312" s="10"/>
      <c r="SXL9312" s="10"/>
      <c r="SXM9312" s="10"/>
      <c r="SXN9312" s="10"/>
      <c r="SXO9312" s="10"/>
      <c r="SXP9312" s="10"/>
      <c r="SXQ9312" s="10"/>
      <c r="SXR9312" s="10"/>
      <c r="SXS9312" s="10"/>
      <c r="SXT9312" s="10"/>
      <c r="SXU9312" s="10"/>
      <c r="SXV9312" s="10"/>
      <c r="SXW9312" s="10"/>
      <c r="SXX9312" s="10"/>
      <c r="SXY9312" s="10"/>
      <c r="SXZ9312" s="10"/>
      <c r="SYA9312" s="10"/>
      <c r="SYB9312" s="10"/>
      <c r="SYC9312" s="10"/>
      <c r="SYD9312" s="10"/>
      <c r="SYE9312" s="10"/>
      <c r="SYF9312" s="10"/>
      <c r="SYG9312" s="10"/>
      <c r="SYH9312" s="10"/>
      <c r="SYI9312" s="10"/>
      <c r="SYJ9312" s="10"/>
      <c r="SYK9312" s="10"/>
      <c r="SYL9312" s="10"/>
      <c r="SYM9312" s="10"/>
      <c r="SYN9312" s="10"/>
      <c r="SYO9312" s="10"/>
      <c r="SYP9312" s="10"/>
      <c r="SYQ9312" s="10"/>
      <c r="SYR9312" s="10"/>
      <c r="SYS9312" s="10"/>
      <c r="SYT9312" s="10"/>
      <c r="SYU9312" s="10"/>
      <c r="SYV9312" s="10"/>
      <c r="SYW9312" s="10"/>
      <c r="SYX9312" s="10"/>
      <c r="SYY9312" s="10"/>
      <c r="SYZ9312" s="10"/>
      <c r="SZA9312" s="10"/>
      <c r="SZB9312" s="10"/>
      <c r="SZC9312" s="10"/>
      <c r="SZD9312" s="10"/>
      <c r="SZE9312" s="10"/>
      <c r="SZF9312" s="10"/>
      <c r="SZG9312" s="10"/>
      <c r="SZH9312" s="10"/>
      <c r="SZI9312" s="10"/>
      <c r="SZJ9312" s="10"/>
      <c r="SZK9312" s="10"/>
      <c r="SZL9312" s="10"/>
      <c r="SZM9312" s="10"/>
      <c r="SZN9312" s="10"/>
      <c r="SZO9312" s="10"/>
      <c r="SZP9312" s="10"/>
      <c r="SZQ9312" s="10"/>
      <c r="SZR9312" s="10"/>
      <c r="SZS9312" s="10"/>
      <c r="SZT9312" s="10"/>
      <c r="SZU9312" s="10"/>
      <c r="SZV9312" s="10"/>
      <c r="SZW9312" s="10"/>
      <c r="SZX9312" s="10"/>
      <c r="SZY9312" s="10"/>
      <c r="SZZ9312" s="10"/>
      <c r="TAA9312" s="10"/>
      <c r="TAB9312" s="10"/>
      <c r="TAC9312" s="10"/>
      <c r="TAD9312" s="10"/>
      <c r="TAE9312" s="10"/>
      <c r="TAF9312" s="10"/>
      <c r="TAG9312" s="10"/>
      <c r="TAH9312" s="10"/>
      <c r="TAI9312" s="10"/>
      <c r="TAJ9312" s="10"/>
      <c r="TAK9312" s="10"/>
      <c r="TAL9312" s="10"/>
      <c r="TAM9312" s="10"/>
      <c r="TAN9312" s="10"/>
      <c r="TAO9312" s="10"/>
      <c r="TAP9312" s="10"/>
      <c r="TAQ9312" s="10"/>
      <c r="TAR9312" s="10"/>
      <c r="TAS9312" s="10"/>
      <c r="TAT9312" s="10"/>
      <c r="TAU9312" s="10"/>
      <c r="TAV9312" s="10"/>
      <c r="TAW9312" s="10"/>
      <c r="TAX9312" s="10"/>
      <c r="TAY9312" s="10"/>
      <c r="TAZ9312" s="10"/>
      <c r="TBA9312" s="10"/>
      <c r="TBB9312" s="10"/>
      <c r="TBC9312" s="10"/>
      <c r="TBD9312" s="10"/>
      <c r="TBE9312" s="10"/>
      <c r="TBF9312" s="10"/>
      <c r="TBG9312" s="10"/>
      <c r="TBH9312" s="10"/>
      <c r="TBI9312" s="10"/>
      <c r="TBJ9312" s="10"/>
      <c r="TBK9312" s="10"/>
      <c r="TBL9312" s="10"/>
      <c r="TBM9312" s="10"/>
      <c r="TBN9312" s="10"/>
      <c r="TBO9312" s="10"/>
      <c r="TBP9312" s="10"/>
      <c r="TBQ9312" s="10"/>
      <c r="TBR9312" s="10"/>
      <c r="TBS9312" s="10"/>
      <c r="TBT9312" s="10"/>
      <c r="TBU9312" s="10"/>
      <c r="TBV9312" s="10"/>
      <c r="TBW9312" s="10"/>
      <c r="TBX9312" s="10"/>
      <c r="TBY9312" s="10"/>
      <c r="TBZ9312" s="10"/>
      <c r="TCA9312" s="10"/>
      <c r="TCB9312" s="10"/>
      <c r="TCC9312" s="10"/>
      <c r="TCD9312" s="10"/>
      <c r="TCE9312" s="10"/>
      <c r="TCF9312" s="10"/>
      <c r="TCG9312" s="10"/>
      <c r="TCH9312" s="10"/>
      <c r="TCI9312" s="10"/>
      <c r="TCJ9312" s="10"/>
      <c r="TCK9312" s="10"/>
      <c r="TCL9312" s="10"/>
      <c r="TCM9312" s="10"/>
      <c r="TCN9312" s="10"/>
      <c r="TCO9312" s="10"/>
      <c r="TCP9312" s="10"/>
      <c r="TCQ9312" s="10"/>
      <c r="TCR9312" s="10"/>
      <c r="TCS9312" s="10"/>
      <c r="TCT9312" s="10"/>
      <c r="TCU9312" s="10"/>
      <c r="TCV9312" s="10"/>
      <c r="TCW9312" s="10"/>
      <c r="TCX9312" s="10"/>
      <c r="TCY9312" s="10"/>
      <c r="TCZ9312" s="10"/>
      <c r="TDA9312" s="10"/>
      <c r="TDB9312" s="10"/>
      <c r="TDC9312" s="10"/>
      <c r="TDD9312" s="10"/>
      <c r="TDE9312" s="10"/>
      <c r="TDF9312" s="10"/>
      <c r="TDG9312" s="10"/>
      <c r="TDH9312" s="10"/>
      <c r="TDI9312" s="10"/>
      <c r="TDJ9312" s="10"/>
      <c r="TDK9312" s="10"/>
      <c r="TDL9312" s="10"/>
      <c r="TDM9312" s="10"/>
      <c r="TDN9312" s="10"/>
      <c r="TDO9312" s="10"/>
      <c r="TDP9312" s="10"/>
      <c r="TDQ9312" s="10"/>
      <c r="TDR9312" s="10"/>
      <c r="TDS9312" s="10"/>
      <c r="TDT9312" s="10"/>
      <c r="TDU9312" s="10"/>
      <c r="TDV9312" s="10"/>
      <c r="TDW9312" s="10"/>
      <c r="TDX9312" s="10"/>
      <c r="TDY9312" s="10"/>
      <c r="TDZ9312" s="10"/>
      <c r="TEA9312" s="10"/>
      <c r="TEB9312" s="10"/>
      <c r="TEC9312" s="10"/>
      <c r="TED9312" s="10"/>
      <c r="TEE9312" s="10"/>
      <c r="TEF9312" s="10"/>
      <c r="TEG9312" s="10"/>
      <c r="TEH9312" s="10"/>
      <c r="TEI9312" s="10"/>
      <c r="TEJ9312" s="10"/>
      <c r="TEK9312" s="10"/>
      <c r="TEL9312" s="10"/>
      <c r="TEM9312" s="10"/>
      <c r="TEN9312" s="10"/>
      <c r="TEO9312" s="10"/>
      <c r="TEP9312" s="10"/>
      <c r="TEQ9312" s="10"/>
      <c r="TER9312" s="10"/>
      <c r="TES9312" s="10"/>
      <c r="TET9312" s="10"/>
      <c r="TEU9312" s="10"/>
      <c r="TEV9312" s="10"/>
      <c r="TEW9312" s="10"/>
      <c r="TEX9312" s="10"/>
      <c r="TEY9312" s="10"/>
      <c r="TEZ9312" s="10"/>
      <c r="TFA9312" s="10"/>
      <c r="TFB9312" s="10"/>
      <c r="TFC9312" s="10"/>
      <c r="TFD9312" s="10"/>
      <c r="TFE9312" s="10"/>
      <c r="TFF9312" s="10"/>
      <c r="TFG9312" s="10"/>
      <c r="TFH9312" s="10"/>
      <c r="TFI9312" s="10"/>
      <c r="TFJ9312" s="10"/>
      <c r="TFK9312" s="10"/>
      <c r="TFL9312" s="10"/>
      <c r="TFM9312" s="10"/>
      <c r="TFN9312" s="10"/>
      <c r="TFO9312" s="10"/>
      <c r="TFP9312" s="10"/>
      <c r="TFQ9312" s="10"/>
      <c r="TFR9312" s="10"/>
      <c r="TFS9312" s="10"/>
      <c r="TFT9312" s="10"/>
      <c r="TFU9312" s="10"/>
      <c r="TFV9312" s="10"/>
      <c r="TFW9312" s="10"/>
      <c r="TFX9312" s="10"/>
      <c r="TFY9312" s="10"/>
      <c r="TFZ9312" s="10"/>
      <c r="TGA9312" s="10"/>
      <c r="TGB9312" s="10"/>
      <c r="TGC9312" s="10"/>
      <c r="TGD9312" s="10"/>
      <c r="TGE9312" s="10"/>
      <c r="TGF9312" s="10"/>
      <c r="TGG9312" s="10"/>
      <c r="TGH9312" s="10"/>
      <c r="TGI9312" s="10"/>
      <c r="TGJ9312" s="10"/>
      <c r="TGK9312" s="10"/>
      <c r="TGL9312" s="10"/>
      <c r="TGM9312" s="10"/>
      <c r="TGN9312" s="10"/>
      <c r="TGO9312" s="10"/>
      <c r="TGP9312" s="10"/>
      <c r="TGQ9312" s="10"/>
      <c r="TGR9312" s="10"/>
      <c r="TGS9312" s="10"/>
      <c r="TGT9312" s="10"/>
      <c r="TGU9312" s="10"/>
      <c r="TGV9312" s="10"/>
      <c r="TGW9312" s="10"/>
      <c r="TGX9312" s="10"/>
      <c r="TGY9312" s="10"/>
      <c r="TGZ9312" s="10"/>
      <c r="THA9312" s="10"/>
      <c r="THB9312" s="10"/>
      <c r="THC9312" s="10"/>
      <c r="THD9312" s="10"/>
      <c r="THE9312" s="10"/>
      <c r="THF9312" s="10"/>
      <c r="THG9312" s="10"/>
      <c r="THH9312" s="10"/>
      <c r="THI9312" s="10"/>
      <c r="THJ9312" s="10"/>
      <c r="THK9312" s="10"/>
      <c r="THL9312" s="10"/>
      <c r="THM9312" s="10"/>
      <c r="THN9312" s="10"/>
      <c r="THO9312" s="10"/>
      <c r="THP9312" s="10"/>
      <c r="THQ9312" s="10"/>
      <c r="THR9312" s="10"/>
      <c r="THS9312" s="10"/>
      <c r="THT9312" s="10"/>
      <c r="THU9312" s="10"/>
      <c r="THV9312" s="10"/>
      <c r="THW9312" s="10"/>
      <c r="THX9312" s="10"/>
      <c r="THY9312" s="10"/>
      <c r="THZ9312" s="10"/>
      <c r="TIA9312" s="10"/>
      <c r="TIB9312" s="10"/>
      <c r="TIC9312" s="10"/>
      <c r="TID9312" s="10"/>
      <c r="TIE9312" s="10"/>
      <c r="TIF9312" s="10"/>
      <c r="TIG9312" s="10"/>
      <c r="TIH9312" s="10"/>
      <c r="TII9312" s="10"/>
      <c r="TIJ9312" s="10"/>
      <c r="TIK9312" s="10"/>
      <c r="TIL9312" s="10"/>
      <c r="TIM9312" s="10"/>
      <c r="TIN9312" s="10"/>
      <c r="TIO9312" s="10"/>
      <c r="TIP9312" s="10"/>
      <c r="TIQ9312" s="10"/>
      <c r="TIR9312" s="10"/>
      <c r="TIS9312" s="10"/>
      <c r="TIT9312" s="10"/>
      <c r="TIU9312" s="10"/>
      <c r="TIV9312" s="10"/>
      <c r="TIW9312" s="10"/>
      <c r="TIX9312" s="10"/>
      <c r="TIY9312" s="10"/>
      <c r="TIZ9312" s="10"/>
      <c r="TJA9312" s="10"/>
      <c r="TJB9312" s="10"/>
      <c r="TJC9312" s="10"/>
      <c r="TJD9312" s="10"/>
      <c r="TJE9312" s="10"/>
      <c r="TJF9312" s="10"/>
      <c r="TJG9312" s="10"/>
      <c r="TJH9312" s="10"/>
      <c r="TJI9312" s="10"/>
      <c r="TJJ9312" s="10"/>
      <c r="TJK9312" s="10"/>
      <c r="TJL9312" s="10"/>
      <c r="TJM9312" s="10"/>
      <c r="TJN9312" s="10"/>
      <c r="TJO9312" s="10"/>
      <c r="TJP9312" s="10"/>
      <c r="TJQ9312" s="10"/>
      <c r="TJR9312" s="10"/>
      <c r="TJS9312" s="10"/>
      <c r="TJT9312" s="10"/>
      <c r="TJU9312" s="10"/>
      <c r="TJV9312" s="10"/>
      <c r="TJW9312" s="10"/>
      <c r="TJX9312" s="10"/>
      <c r="TJY9312" s="10"/>
      <c r="TJZ9312" s="10"/>
      <c r="TKA9312" s="10"/>
      <c r="TKB9312" s="10"/>
      <c r="TKC9312" s="10"/>
      <c r="TKD9312" s="10"/>
      <c r="TKE9312" s="10"/>
      <c r="TKF9312" s="10"/>
      <c r="TKG9312" s="10"/>
      <c r="TKH9312" s="10"/>
      <c r="TKI9312" s="10"/>
      <c r="TKJ9312" s="10"/>
      <c r="TKK9312" s="10"/>
      <c r="TKL9312" s="10"/>
      <c r="TKM9312" s="10"/>
      <c r="TKN9312" s="10"/>
      <c r="TKO9312" s="10"/>
      <c r="TKP9312" s="10"/>
      <c r="TKQ9312" s="10"/>
      <c r="TKR9312" s="10"/>
      <c r="TKS9312" s="10"/>
      <c r="TKT9312" s="10"/>
      <c r="TKU9312" s="10"/>
      <c r="TKV9312" s="10"/>
      <c r="TKW9312" s="10"/>
      <c r="TKX9312" s="10"/>
      <c r="TKY9312" s="10"/>
      <c r="TKZ9312" s="10"/>
      <c r="TLA9312" s="10"/>
      <c r="TLB9312" s="10"/>
      <c r="TLC9312" s="10"/>
      <c r="TLD9312" s="10"/>
      <c r="TLE9312" s="10"/>
      <c r="TLF9312" s="10"/>
      <c r="TLG9312" s="10"/>
      <c r="TLH9312" s="10"/>
      <c r="TLI9312" s="10"/>
      <c r="TLJ9312" s="10"/>
      <c r="TLK9312" s="10"/>
      <c r="TLL9312" s="10"/>
      <c r="TLM9312" s="10"/>
      <c r="TLN9312" s="10"/>
      <c r="TLO9312" s="10"/>
      <c r="TLP9312" s="10"/>
      <c r="TLQ9312" s="10"/>
      <c r="TLR9312" s="10"/>
      <c r="TLS9312" s="10"/>
      <c r="TLT9312" s="10"/>
      <c r="TLU9312" s="10"/>
      <c r="TLV9312" s="10"/>
      <c r="TLW9312" s="10"/>
      <c r="TLX9312" s="10"/>
      <c r="TLY9312" s="10"/>
      <c r="TLZ9312" s="10"/>
      <c r="TMA9312" s="10"/>
      <c r="TMB9312" s="10"/>
      <c r="TMC9312" s="10"/>
      <c r="TMD9312" s="10"/>
      <c r="TME9312" s="10"/>
      <c r="TMF9312" s="10"/>
      <c r="TMG9312" s="10"/>
      <c r="TMH9312" s="10"/>
      <c r="TMI9312" s="10"/>
      <c r="TMJ9312" s="10"/>
      <c r="TMK9312" s="10"/>
      <c r="TML9312" s="10"/>
      <c r="TMM9312" s="10"/>
      <c r="TMN9312" s="10"/>
      <c r="TMO9312" s="10"/>
      <c r="TMP9312" s="10"/>
      <c r="TMQ9312" s="10"/>
      <c r="TMR9312" s="10"/>
      <c r="TMS9312" s="10"/>
      <c r="TMT9312" s="10"/>
      <c r="TMU9312" s="10"/>
      <c r="TMV9312" s="10"/>
      <c r="TMW9312" s="10"/>
      <c r="TMX9312" s="10"/>
      <c r="TMY9312" s="10"/>
      <c r="TMZ9312" s="10"/>
      <c r="TNA9312" s="10"/>
      <c r="TNB9312" s="10"/>
      <c r="TNC9312" s="10"/>
      <c r="TND9312" s="10"/>
      <c r="TNE9312" s="10"/>
      <c r="TNF9312" s="10"/>
      <c r="TNG9312" s="10"/>
      <c r="TNH9312" s="10"/>
      <c r="TNI9312" s="10"/>
      <c r="TNJ9312" s="10"/>
      <c r="TNK9312" s="10"/>
      <c r="TNL9312" s="10"/>
      <c r="TNM9312" s="10"/>
      <c r="TNN9312" s="10"/>
      <c r="TNO9312" s="10"/>
      <c r="TNP9312" s="10"/>
      <c r="TNQ9312" s="10"/>
      <c r="TNR9312" s="10"/>
      <c r="TNS9312" s="10"/>
      <c r="TNT9312" s="10"/>
      <c r="TNU9312" s="10"/>
      <c r="TNV9312" s="10"/>
      <c r="TNW9312" s="10"/>
      <c r="TNX9312" s="10"/>
      <c r="TNY9312" s="10"/>
      <c r="TNZ9312" s="10"/>
      <c r="TOA9312" s="10"/>
      <c r="TOB9312" s="10"/>
      <c r="TOC9312" s="10"/>
      <c r="TOD9312" s="10"/>
      <c r="TOE9312" s="10"/>
      <c r="TOF9312" s="10"/>
      <c r="TOG9312" s="10"/>
      <c r="TOH9312" s="10"/>
      <c r="TOI9312" s="10"/>
      <c r="TOJ9312" s="10"/>
      <c r="TOK9312" s="10"/>
      <c r="TOL9312" s="10"/>
      <c r="TOM9312" s="10"/>
      <c r="TON9312" s="10"/>
      <c r="TOO9312" s="10"/>
      <c r="TOP9312" s="10"/>
      <c r="TOQ9312" s="10"/>
      <c r="TOR9312" s="10"/>
      <c r="TOS9312" s="10"/>
      <c r="TOT9312" s="10"/>
      <c r="TOU9312" s="10"/>
      <c r="TOV9312" s="10"/>
      <c r="TOW9312" s="10"/>
      <c r="TOX9312" s="10"/>
      <c r="TOY9312" s="10"/>
      <c r="TOZ9312" s="10"/>
      <c r="TPA9312" s="10"/>
      <c r="TPB9312" s="10"/>
      <c r="TPC9312" s="10"/>
      <c r="TPD9312" s="10"/>
      <c r="TPE9312" s="10"/>
      <c r="TPF9312" s="10"/>
      <c r="TPG9312" s="10"/>
      <c r="TPH9312" s="10"/>
      <c r="TPI9312" s="10"/>
      <c r="TPJ9312" s="10"/>
      <c r="TPK9312" s="10"/>
      <c r="TPL9312" s="10"/>
      <c r="TPM9312" s="10"/>
      <c r="TPN9312" s="10"/>
      <c r="TPO9312" s="10"/>
      <c r="TPP9312" s="10"/>
      <c r="TPQ9312" s="10"/>
      <c r="TPR9312" s="10"/>
      <c r="TPS9312" s="10"/>
      <c r="TPT9312" s="10"/>
      <c r="TPU9312" s="10"/>
      <c r="TPV9312" s="10"/>
      <c r="TPW9312" s="10"/>
      <c r="TPX9312" s="10"/>
      <c r="TPY9312" s="10"/>
      <c r="TPZ9312" s="10"/>
      <c r="TQA9312" s="10"/>
      <c r="TQB9312" s="10"/>
      <c r="TQC9312" s="10"/>
      <c r="TQD9312" s="10"/>
      <c r="TQE9312" s="10"/>
      <c r="TQF9312" s="10"/>
      <c r="TQG9312" s="10"/>
      <c r="TQH9312" s="10"/>
      <c r="TQI9312" s="10"/>
      <c r="TQJ9312" s="10"/>
      <c r="TQK9312" s="10"/>
      <c r="TQL9312" s="10"/>
      <c r="TQM9312" s="10"/>
      <c r="TQN9312" s="10"/>
      <c r="TQO9312" s="10"/>
      <c r="TQP9312" s="10"/>
      <c r="TQQ9312" s="10"/>
      <c r="TQR9312" s="10"/>
      <c r="TQS9312" s="10"/>
      <c r="TQT9312" s="10"/>
      <c r="TQU9312" s="10"/>
      <c r="TQV9312" s="10"/>
      <c r="TQW9312" s="10"/>
      <c r="TQX9312" s="10"/>
      <c r="TQY9312" s="10"/>
      <c r="TQZ9312" s="10"/>
      <c r="TRA9312" s="10"/>
      <c r="TRB9312" s="10"/>
      <c r="TRC9312" s="10"/>
      <c r="TRD9312" s="10"/>
      <c r="TRE9312" s="10"/>
      <c r="TRF9312" s="10"/>
      <c r="TRG9312" s="10"/>
      <c r="TRH9312" s="10"/>
      <c r="TRI9312" s="10"/>
      <c r="TRJ9312" s="10"/>
      <c r="TRK9312" s="10"/>
      <c r="TRL9312" s="10"/>
      <c r="TRM9312" s="10"/>
      <c r="TRN9312" s="10"/>
      <c r="TRO9312" s="10"/>
      <c r="TRP9312" s="10"/>
      <c r="TRQ9312" s="10"/>
      <c r="TRR9312" s="10"/>
      <c r="TRS9312" s="10"/>
      <c r="TRT9312" s="10"/>
      <c r="TRU9312" s="10"/>
      <c r="TRV9312" s="10"/>
      <c r="TRW9312" s="10"/>
      <c r="TRX9312" s="10"/>
      <c r="TRY9312" s="10"/>
      <c r="TRZ9312" s="10"/>
      <c r="TSA9312" s="10"/>
      <c r="TSB9312" s="10"/>
      <c r="TSC9312" s="10"/>
      <c r="TSD9312" s="10"/>
      <c r="TSE9312" s="10"/>
      <c r="TSF9312" s="10"/>
      <c r="TSG9312" s="10"/>
      <c r="TSH9312" s="10"/>
      <c r="TSI9312" s="10"/>
      <c r="TSJ9312" s="10"/>
      <c r="TSK9312" s="10"/>
      <c r="TSL9312" s="10"/>
      <c r="TSM9312" s="10"/>
      <c r="TSN9312" s="10"/>
      <c r="TSO9312" s="10"/>
      <c r="TSP9312" s="10"/>
      <c r="TSQ9312" s="10"/>
      <c r="TSR9312" s="10"/>
      <c r="TSS9312" s="10"/>
      <c r="TST9312" s="10"/>
      <c r="TSU9312" s="10"/>
      <c r="TSV9312" s="10"/>
      <c r="TSW9312" s="10"/>
      <c r="TSX9312" s="10"/>
      <c r="TSY9312" s="10"/>
      <c r="TSZ9312" s="10"/>
      <c r="TTA9312" s="10"/>
      <c r="TTB9312" s="10"/>
      <c r="TTC9312" s="10"/>
      <c r="TTD9312" s="10"/>
      <c r="TTE9312" s="10"/>
      <c r="TTF9312" s="10"/>
      <c r="TTG9312" s="10"/>
      <c r="TTH9312" s="10"/>
      <c r="TTI9312" s="10"/>
      <c r="TTJ9312" s="10"/>
      <c r="TTK9312" s="10"/>
      <c r="TTL9312" s="10"/>
      <c r="TTM9312" s="10"/>
      <c r="TTN9312" s="10"/>
      <c r="TTO9312" s="10"/>
      <c r="TTP9312" s="10"/>
      <c r="TTQ9312" s="10"/>
      <c r="TTR9312" s="10"/>
      <c r="TTS9312" s="10"/>
      <c r="TTT9312" s="10"/>
      <c r="TTU9312" s="10"/>
      <c r="TTV9312" s="10"/>
      <c r="TTW9312" s="10"/>
      <c r="TTX9312" s="10"/>
      <c r="TTY9312" s="10"/>
      <c r="TTZ9312" s="10"/>
      <c r="TUA9312" s="10"/>
      <c r="TUB9312" s="10"/>
      <c r="TUC9312" s="10"/>
      <c r="TUD9312" s="10"/>
      <c r="TUE9312" s="10"/>
      <c r="TUF9312" s="10"/>
      <c r="TUG9312" s="10"/>
      <c r="TUH9312" s="10"/>
      <c r="TUI9312" s="10"/>
      <c r="TUJ9312" s="10"/>
      <c r="TUK9312" s="10"/>
      <c r="TUL9312" s="10"/>
      <c r="TUM9312" s="10"/>
      <c r="TUN9312" s="10"/>
      <c r="TUO9312" s="10"/>
      <c r="TUP9312" s="10"/>
      <c r="TUQ9312" s="10"/>
      <c r="TUR9312" s="10"/>
      <c r="TUS9312" s="10"/>
      <c r="TUT9312" s="10"/>
      <c r="TUU9312" s="10"/>
      <c r="TUV9312" s="10"/>
      <c r="TUW9312" s="10"/>
      <c r="TUX9312" s="10"/>
      <c r="TUY9312" s="10"/>
      <c r="TUZ9312" s="10"/>
      <c r="TVA9312" s="10"/>
      <c r="TVB9312" s="10"/>
      <c r="TVC9312" s="10"/>
      <c r="TVD9312" s="10"/>
      <c r="TVE9312" s="10"/>
      <c r="TVF9312" s="10"/>
      <c r="TVG9312" s="10"/>
      <c r="TVH9312" s="10"/>
      <c r="TVI9312" s="10"/>
      <c r="TVJ9312" s="10"/>
      <c r="TVK9312" s="10"/>
      <c r="TVL9312" s="10"/>
      <c r="TVM9312" s="10"/>
      <c r="TVN9312" s="10"/>
      <c r="TVO9312" s="10"/>
      <c r="TVP9312" s="10"/>
      <c r="TVQ9312" s="10"/>
      <c r="TVR9312" s="10"/>
      <c r="TVS9312" s="10"/>
      <c r="TVT9312" s="10"/>
      <c r="TVU9312" s="10"/>
      <c r="TVV9312" s="10"/>
      <c r="TVW9312" s="10"/>
      <c r="TVX9312" s="10"/>
      <c r="TVY9312" s="10"/>
      <c r="TVZ9312" s="10"/>
      <c r="TWA9312" s="10"/>
      <c r="TWB9312" s="10"/>
      <c r="TWC9312" s="10"/>
      <c r="TWD9312" s="10"/>
      <c r="TWE9312" s="10"/>
      <c r="TWF9312" s="10"/>
      <c r="TWG9312" s="10"/>
      <c r="TWH9312" s="10"/>
      <c r="TWI9312" s="10"/>
      <c r="TWJ9312" s="10"/>
      <c r="TWK9312" s="10"/>
      <c r="TWL9312" s="10"/>
      <c r="TWM9312" s="10"/>
      <c r="TWN9312" s="10"/>
      <c r="TWO9312" s="10"/>
      <c r="TWP9312" s="10"/>
      <c r="TWQ9312" s="10"/>
      <c r="TWR9312" s="10"/>
      <c r="TWS9312" s="10"/>
      <c r="TWT9312" s="10"/>
      <c r="TWU9312" s="10"/>
      <c r="TWV9312" s="10"/>
      <c r="TWW9312" s="10"/>
      <c r="TWX9312" s="10"/>
      <c r="TWY9312" s="10"/>
      <c r="TWZ9312" s="10"/>
      <c r="TXA9312" s="10"/>
      <c r="TXB9312" s="10"/>
      <c r="TXC9312" s="10"/>
      <c r="TXD9312" s="10"/>
      <c r="TXE9312" s="10"/>
      <c r="TXF9312" s="10"/>
      <c r="TXG9312" s="10"/>
      <c r="TXH9312" s="10"/>
      <c r="TXI9312" s="10"/>
      <c r="TXJ9312" s="10"/>
      <c r="TXK9312" s="10"/>
      <c r="TXL9312" s="10"/>
      <c r="TXM9312" s="10"/>
      <c r="TXN9312" s="10"/>
      <c r="TXO9312" s="10"/>
      <c r="TXP9312" s="10"/>
      <c r="TXQ9312" s="10"/>
      <c r="TXR9312" s="10"/>
      <c r="TXS9312" s="10"/>
      <c r="TXT9312" s="10"/>
      <c r="TXU9312" s="10"/>
      <c r="TXV9312" s="10"/>
      <c r="TXW9312" s="10"/>
      <c r="TXX9312" s="10"/>
      <c r="TXY9312" s="10"/>
      <c r="TXZ9312" s="10"/>
      <c r="TYA9312" s="10"/>
      <c r="TYB9312" s="10"/>
      <c r="TYC9312" s="10"/>
      <c r="TYD9312" s="10"/>
      <c r="TYE9312" s="10"/>
      <c r="TYF9312" s="10"/>
      <c r="TYG9312" s="10"/>
      <c r="TYH9312" s="10"/>
      <c r="TYI9312" s="10"/>
      <c r="TYJ9312" s="10"/>
      <c r="TYK9312" s="10"/>
      <c r="TYL9312" s="10"/>
      <c r="TYM9312" s="10"/>
      <c r="TYN9312" s="10"/>
      <c r="TYO9312" s="10"/>
      <c r="TYP9312" s="10"/>
      <c r="TYQ9312" s="10"/>
      <c r="TYR9312" s="10"/>
      <c r="TYS9312" s="10"/>
      <c r="TYT9312" s="10"/>
      <c r="TYU9312" s="10"/>
      <c r="TYV9312" s="10"/>
      <c r="TYW9312" s="10"/>
      <c r="TYX9312" s="10"/>
      <c r="TYY9312" s="10"/>
      <c r="TYZ9312" s="10"/>
      <c r="TZA9312" s="10"/>
      <c r="TZB9312" s="10"/>
      <c r="TZC9312" s="10"/>
      <c r="TZD9312" s="10"/>
      <c r="TZE9312" s="10"/>
      <c r="TZF9312" s="10"/>
      <c r="TZG9312" s="10"/>
      <c r="TZH9312" s="10"/>
      <c r="TZI9312" s="10"/>
      <c r="TZJ9312" s="10"/>
      <c r="TZK9312" s="10"/>
      <c r="TZL9312" s="10"/>
      <c r="TZM9312" s="10"/>
      <c r="TZN9312" s="10"/>
      <c r="TZO9312" s="10"/>
      <c r="TZP9312" s="10"/>
      <c r="TZQ9312" s="10"/>
      <c r="TZR9312" s="10"/>
      <c r="TZS9312" s="10"/>
      <c r="TZT9312" s="10"/>
      <c r="TZU9312" s="10"/>
      <c r="TZV9312" s="10"/>
      <c r="TZW9312" s="10"/>
      <c r="TZX9312" s="10"/>
      <c r="TZY9312" s="10"/>
      <c r="TZZ9312" s="10"/>
      <c r="UAA9312" s="10"/>
      <c r="UAB9312" s="10"/>
      <c r="UAC9312" s="10"/>
      <c r="UAD9312" s="10"/>
      <c r="UAE9312" s="10"/>
      <c r="UAF9312" s="10"/>
      <c r="UAG9312" s="10"/>
      <c r="UAH9312" s="10"/>
      <c r="UAI9312" s="10"/>
      <c r="UAJ9312" s="10"/>
      <c r="UAK9312" s="10"/>
      <c r="UAL9312" s="10"/>
      <c r="UAM9312" s="10"/>
      <c r="UAN9312" s="10"/>
      <c r="UAO9312" s="10"/>
      <c r="UAP9312" s="10"/>
      <c r="UAQ9312" s="10"/>
      <c r="UAR9312" s="10"/>
      <c r="UAS9312" s="10"/>
      <c r="UAT9312" s="10"/>
      <c r="UAU9312" s="10"/>
      <c r="UAV9312" s="10"/>
      <c r="UAW9312" s="10"/>
      <c r="UAX9312" s="10"/>
      <c r="UAY9312" s="10"/>
      <c r="UAZ9312" s="10"/>
      <c r="UBA9312" s="10"/>
      <c r="UBB9312" s="10"/>
      <c r="UBC9312" s="10"/>
      <c r="UBD9312" s="10"/>
      <c r="UBE9312" s="10"/>
      <c r="UBF9312" s="10"/>
      <c r="UBG9312" s="10"/>
      <c r="UBH9312" s="10"/>
      <c r="UBI9312" s="10"/>
      <c r="UBJ9312" s="10"/>
      <c r="UBK9312" s="10"/>
      <c r="UBL9312" s="10"/>
      <c r="UBM9312" s="10"/>
      <c r="UBN9312" s="10"/>
      <c r="UBO9312" s="10"/>
      <c r="UBP9312" s="10"/>
      <c r="UBQ9312" s="10"/>
      <c r="UBR9312" s="10"/>
      <c r="UBS9312" s="10"/>
      <c r="UBT9312" s="10"/>
      <c r="UBU9312" s="10"/>
      <c r="UBV9312" s="10"/>
      <c r="UBW9312" s="10"/>
      <c r="UBX9312" s="10"/>
      <c r="UBY9312" s="10"/>
      <c r="UBZ9312" s="10"/>
      <c r="UCA9312" s="10"/>
      <c r="UCB9312" s="10"/>
      <c r="UCC9312" s="10"/>
      <c r="UCD9312" s="10"/>
      <c r="UCE9312" s="10"/>
      <c r="UCF9312" s="10"/>
      <c r="UCG9312" s="10"/>
      <c r="UCH9312" s="10"/>
      <c r="UCI9312" s="10"/>
      <c r="UCJ9312" s="10"/>
      <c r="UCK9312" s="10"/>
      <c r="UCL9312" s="10"/>
      <c r="UCM9312" s="10"/>
      <c r="UCN9312" s="10"/>
      <c r="UCO9312" s="10"/>
      <c r="UCP9312" s="10"/>
      <c r="UCQ9312" s="10"/>
      <c r="UCR9312" s="10"/>
      <c r="UCS9312" s="10"/>
      <c r="UCT9312" s="10"/>
      <c r="UCU9312" s="10"/>
      <c r="UCV9312" s="10"/>
      <c r="UCW9312" s="10"/>
      <c r="UCX9312" s="10"/>
      <c r="UCY9312" s="10"/>
      <c r="UCZ9312" s="10"/>
      <c r="UDA9312" s="10"/>
      <c r="UDB9312" s="10"/>
      <c r="UDC9312" s="10"/>
      <c r="UDD9312" s="10"/>
      <c r="UDE9312" s="10"/>
      <c r="UDF9312" s="10"/>
      <c r="UDG9312" s="10"/>
      <c r="UDH9312" s="10"/>
      <c r="UDI9312" s="10"/>
      <c r="UDJ9312" s="10"/>
      <c r="UDK9312" s="10"/>
      <c r="UDL9312" s="10"/>
      <c r="UDM9312" s="10"/>
      <c r="UDN9312" s="10"/>
      <c r="UDO9312" s="10"/>
      <c r="UDP9312" s="10"/>
      <c r="UDQ9312" s="10"/>
      <c r="UDR9312" s="10"/>
      <c r="UDS9312" s="10"/>
      <c r="UDT9312" s="10"/>
      <c r="UDU9312" s="10"/>
      <c r="UDV9312" s="10"/>
      <c r="UDW9312" s="10"/>
      <c r="UDX9312" s="10"/>
      <c r="UDY9312" s="10"/>
      <c r="UDZ9312" s="10"/>
      <c r="UEA9312" s="10"/>
      <c r="UEB9312" s="10"/>
      <c r="UEC9312" s="10"/>
      <c r="UED9312" s="10"/>
      <c r="UEE9312" s="10"/>
      <c r="UEF9312" s="10"/>
      <c r="UEG9312" s="10"/>
      <c r="UEH9312" s="10"/>
      <c r="UEI9312" s="10"/>
      <c r="UEJ9312" s="10"/>
      <c r="UEK9312" s="10"/>
      <c r="UEL9312" s="10"/>
      <c r="UEM9312" s="10"/>
      <c r="UEN9312" s="10"/>
      <c r="UEO9312" s="10"/>
      <c r="UEP9312" s="10"/>
      <c r="UEQ9312" s="10"/>
      <c r="UER9312" s="10"/>
      <c r="UES9312" s="10"/>
      <c r="UET9312" s="10"/>
      <c r="UEU9312" s="10"/>
      <c r="UEV9312" s="10"/>
      <c r="UEW9312" s="10"/>
      <c r="UEX9312" s="10"/>
      <c r="UEY9312" s="10"/>
      <c r="UEZ9312" s="10"/>
      <c r="UFA9312" s="10"/>
      <c r="UFB9312" s="10"/>
      <c r="UFC9312" s="10"/>
      <c r="UFD9312" s="10"/>
      <c r="UFE9312" s="10"/>
      <c r="UFF9312" s="10"/>
      <c r="UFG9312" s="10"/>
      <c r="UFH9312" s="10"/>
      <c r="UFI9312" s="10"/>
      <c r="UFJ9312" s="10"/>
      <c r="UFK9312" s="10"/>
      <c r="UFL9312" s="10"/>
      <c r="UFM9312" s="10"/>
      <c r="UFN9312" s="10"/>
      <c r="UFO9312" s="10"/>
      <c r="UFP9312" s="10"/>
      <c r="UFQ9312" s="10"/>
      <c r="UFR9312" s="10"/>
      <c r="UFS9312" s="10"/>
      <c r="UFT9312" s="10"/>
      <c r="UFU9312" s="10"/>
      <c r="UFV9312" s="10"/>
      <c r="UFW9312" s="10"/>
      <c r="UFX9312" s="10"/>
      <c r="UFY9312" s="10"/>
      <c r="UFZ9312" s="10"/>
      <c r="UGA9312" s="10"/>
      <c r="UGB9312" s="10"/>
      <c r="UGC9312" s="10"/>
      <c r="UGD9312" s="10"/>
      <c r="UGE9312" s="10"/>
      <c r="UGF9312" s="10"/>
      <c r="UGG9312" s="10"/>
      <c r="UGH9312" s="10"/>
      <c r="UGI9312" s="10"/>
      <c r="UGJ9312" s="10"/>
      <c r="UGK9312" s="10"/>
      <c r="UGL9312" s="10"/>
      <c r="UGM9312" s="10"/>
      <c r="UGN9312" s="10"/>
      <c r="UGO9312" s="10"/>
      <c r="UGP9312" s="10"/>
      <c r="UGQ9312" s="10"/>
      <c r="UGR9312" s="10"/>
      <c r="UGS9312" s="10"/>
      <c r="UGT9312" s="10"/>
      <c r="UGU9312" s="10"/>
      <c r="UGV9312" s="10"/>
      <c r="UGW9312" s="10"/>
      <c r="UGX9312" s="10"/>
      <c r="UGY9312" s="10"/>
      <c r="UGZ9312" s="10"/>
      <c r="UHA9312" s="10"/>
      <c r="UHB9312" s="10"/>
      <c r="UHC9312" s="10"/>
      <c r="UHD9312" s="10"/>
      <c r="UHE9312" s="10"/>
      <c r="UHF9312" s="10"/>
      <c r="UHG9312" s="10"/>
      <c r="UHH9312" s="10"/>
      <c r="UHI9312" s="10"/>
      <c r="UHJ9312" s="10"/>
      <c r="UHK9312" s="10"/>
      <c r="UHL9312" s="10"/>
      <c r="UHM9312" s="10"/>
      <c r="UHN9312" s="10"/>
      <c r="UHO9312" s="10"/>
      <c r="UHP9312" s="10"/>
      <c r="UHQ9312" s="10"/>
      <c r="UHR9312" s="10"/>
      <c r="UHS9312" s="10"/>
      <c r="UHT9312" s="10"/>
      <c r="UHU9312" s="10"/>
      <c r="UHV9312" s="10"/>
      <c r="UHW9312" s="10"/>
      <c r="UHX9312" s="10"/>
      <c r="UHY9312" s="10"/>
      <c r="UHZ9312" s="10"/>
      <c r="UIA9312" s="10"/>
      <c r="UIB9312" s="10"/>
      <c r="UIC9312" s="10"/>
      <c r="UID9312" s="10"/>
      <c r="UIE9312" s="10"/>
      <c r="UIF9312" s="10"/>
      <c r="UIG9312" s="10"/>
      <c r="UIH9312" s="10"/>
      <c r="UII9312" s="10"/>
      <c r="UIJ9312" s="10"/>
      <c r="UIK9312" s="10"/>
      <c r="UIL9312" s="10"/>
      <c r="UIM9312" s="10"/>
      <c r="UIN9312" s="10"/>
      <c r="UIO9312" s="10"/>
      <c r="UIP9312" s="10"/>
      <c r="UIQ9312" s="10"/>
      <c r="UIR9312" s="10"/>
      <c r="UIS9312" s="10"/>
      <c r="UIT9312" s="10"/>
      <c r="UIU9312" s="10"/>
      <c r="UIV9312" s="10"/>
      <c r="UIW9312" s="10"/>
      <c r="UIX9312" s="10"/>
      <c r="UIY9312" s="10"/>
      <c r="UIZ9312" s="10"/>
      <c r="UJA9312" s="10"/>
      <c r="UJB9312" s="10"/>
      <c r="UJC9312" s="10"/>
      <c r="UJD9312" s="10"/>
      <c r="UJE9312" s="10"/>
      <c r="UJF9312" s="10"/>
      <c r="UJG9312" s="10"/>
      <c r="UJH9312" s="10"/>
      <c r="UJI9312" s="10"/>
      <c r="UJJ9312" s="10"/>
      <c r="UJK9312" s="10"/>
      <c r="UJL9312" s="10"/>
      <c r="UJM9312" s="10"/>
      <c r="UJN9312" s="10"/>
      <c r="UJO9312" s="10"/>
      <c r="UJP9312" s="10"/>
      <c r="UJQ9312" s="10"/>
      <c r="UJR9312" s="10"/>
      <c r="UJS9312" s="10"/>
      <c r="UJT9312" s="10"/>
      <c r="UJU9312" s="10"/>
      <c r="UJV9312" s="10"/>
      <c r="UJW9312" s="10"/>
      <c r="UJX9312" s="10"/>
      <c r="UJY9312" s="10"/>
      <c r="UJZ9312" s="10"/>
      <c r="UKA9312" s="10"/>
      <c r="UKB9312" s="10"/>
      <c r="UKC9312" s="10"/>
      <c r="UKD9312" s="10"/>
      <c r="UKE9312" s="10"/>
      <c r="UKF9312" s="10"/>
      <c r="UKG9312" s="10"/>
      <c r="UKH9312" s="10"/>
      <c r="UKI9312" s="10"/>
      <c r="UKJ9312" s="10"/>
      <c r="UKK9312" s="10"/>
      <c r="UKL9312" s="10"/>
      <c r="UKM9312" s="10"/>
      <c r="UKN9312" s="10"/>
      <c r="UKO9312" s="10"/>
      <c r="UKP9312" s="10"/>
      <c r="UKQ9312" s="10"/>
      <c r="UKR9312" s="10"/>
      <c r="UKS9312" s="10"/>
      <c r="UKT9312" s="10"/>
      <c r="UKU9312" s="10"/>
      <c r="UKV9312" s="10"/>
      <c r="UKW9312" s="10"/>
      <c r="UKX9312" s="10"/>
      <c r="UKY9312" s="10"/>
      <c r="UKZ9312" s="10"/>
      <c r="ULA9312" s="10"/>
      <c r="ULB9312" s="10"/>
      <c r="ULC9312" s="10"/>
      <c r="ULD9312" s="10"/>
      <c r="ULE9312" s="10"/>
      <c r="ULF9312" s="10"/>
      <c r="ULG9312" s="10"/>
      <c r="ULH9312" s="10"/>
      <c r="ULI9312" s="10"/>
      <c r="ULJ9312" s="10"/>
      <c r="ULK9312" s="10"/>
      <c r="ULL9312" s="10"/>
      <c r="ULM9312" s="10"/>
      <c r="ULN9312" s="10"/>
      <c r="ULO9312" s="10"/>
      <c r="ULP9312" s="10"/>
      <c r="ULQ9312" s="10"/>
      <c r="ULR9312" s="10"/>
      <c r="ULS9312" s="10"/>
      <c r="ULT9312" s="10"/>
      <c r="ULU9312" s="10"/>
      <c r="ULV9312" s="10"/>
      <c r="ULW9312" s="10"/>
      <c r="ULX9312" s="10"/>
      <c r="ULY9312" s="10"/>
      <c r="ULZ9312" s="10"/>
      <c r="UMA9312" s="10"/>
      <c r="UMB9312" s="10"/>
      <c r="UMC9312" s="10"/>
      <c r="UMD9312" s="10"/>
      <c r="UME9312" s="10"/>
      <c r="UMF9312" s="10"/>
      <c r="UMG9312" s="10"/>
      <c r="UMH9312" s="10"/>
      <c r="UMI9312" s="10"/>
      <c r="UMJ9312" s="10"/>
      <c r="UMK9312" s="10"/>
      <c r="UML9312" s="10"/>
      <c r="UMM9312" s="10"/>
      <c r="UMN9312" s="10"/>
      <c r="UMO9312" s="10"/>
      <c r="UMP9312" s="10"/>
      <c r="UMQ9312" s="10"/>
      <c r="UMR9312" s="10"/>
      <c r="UMS9312" s="10"/>
      <c r="UMT9312" s="10"/>
      <c r="UMU9312" s="10"/>
      <c r="UMV9312" s="10"/>
      <c r="UMW9312" s="10"/>
      <c r="UMX9312" s="10"/>
      <c r="UMY9312" s="10"/>
      <c r="UMZ9312" s="10"/>
      <c r="UNA9312" s="10"/>
      <c r="UNB9312" s="10"/>
      <c r="UNC9312" s="10"/>
      <c r="UND9312" s="10"/>
      <c r="UNE9312" s="10"/>
      <c r="UNF9312" s="10"/>
      <c r="UNG9312" s="10"/>
      <c r="UNH9312" s="10"/>
      <c r="UNI9312" s="10"/>
      <c r="UNJ9312" s="10"/>
      <c r="UNK9312" s="10"/>
      <c r="UNL9312" s="10"/>
      <c r="UNM9312" s="10"/>
      <c r="UNN9312" s="10"/>
      <c r="UNO9312" s="10"/>
      <c r="UNP9312" s="10"/>
      <c r="UNQ9312" s="10"/>
      <c r="UNR9312" s="10"/>
      <c r="UNS9312" s="10"/>
      <c r="UNT9312" s="10"/>
      <c r="UNU9312" s="10"/>
      <c r="UNV9312" s="10"/>
      <c r="UNW9312" s="10"/>
      <c r="UNX9312" s="10"/>
      <c r="UNY9312" s="10"/>
      <c r="UNZ9312" s="10"/>
      <c r="UOA9312" s="10"/>
      <c r="UOB9312" s="10"/>
      <c r="UOC9312" s="10"/>
      <c r="UOD9312" s="10"/>
      <c r="UOE9312" s="10"/>
      <c r="UOF9312" s="10"/>
      <c r="UOG9312" s="10"/>
      <c r="UOH9312" s="10"/>
      <c r="UOI9312" s="10"/>
      <c r="UOJ9312" s="10"/>
      <c r="UOK9312" s="10"/>
      <c r="UOL9312" s="10"/>
      <c r="UOM9312" s="10"/>
      <c r="UON9312" s="10"/>
      <c r="UOO9312" s="10"/>
      <c r="UOP9312" s="10"/>
      <c r="UOQ9312" s="10"/>
      <c r="UOR9312" s="10"/>
      <c r="UOS9312" s="10"/>
      <c r="UOT9312" s="10"/>
      <c r="UOU9312" s="10"/>
      <c r="UOV9312" s="10"/>
      <c r="UOW9312" s="10"/>
      <c r="UOX9312" s="10"/>
      <c r="UOY9312" s="10"/>
      <c r="UOZ9312" s="10"/>
      <c r="UPA9312" s="10"/>
      <c r="UPB9312" s="10"/>
      <c r="UPC9312" s="10"/>
      <c r="UPD9312" s="10"/>
      <c r="UPE9312" s="10"/>
      <c r="UPF9312" s="10"/>
      <c r="UPG9312" s="10"/>
      <c r="UPH9312" s="10"/>
      <c r="UPI9312" s="10"/>
      <c r="UPJ9312" s="10"/>
      <c r="UPK9312" s="10"/>
      <c r="UPL9312" s="10"/>
      <c r="UPM9312" s="10"/>
      <c r="UPN9312" s="10"/>
      <c r="UPO9312" s="10"/>
      <c r="UPP9312" s="10"/>
      <c r="UPQ9312" s="10"/>
      <c r="UPR9312" s="10"/>
      <c r="UPS9312" s="10"/>
      <c r="UPT9312" s="10"/>
      <c r="UPU9312" s="10"/>
      <c r="UPV9312" s="10"/>
      <c r="UPW9312" s="10"/>
      <c r="UPX9312" s="10"/>
      <c r="UPY9312" s="10"/>
      <c r="UPZ9312" s="10"/>
      <c r="UQA9312" s="10"/>
      <c r="UQB9312" s="10"/>
      <c r="UQC9312" s="10"/>
      <c r="UQD9312" s="10"/>
      <c r="UQE9312" s="10"/>
      <c r="UQF9312" s="10"/>
      <c r="UQG9312" s="10"/>
      <c r="UQH9312" s="10"/>
      <c r="UQI9312" s="10"/>
      <c r="UQJ9312" s="10"/>
      <c r="UQK9312" s="10"/>
      <c r="UQL9312" s="10"/>
      <c r="UQM9312" s="10"/>
      <c r="UQN9312" s="10"/>
      <c r="UQO9312" s="10"/>
      <c r="UQP9312" s="10"/>
      <c r="UQQ9312" s="10"/>
      <c r="UQR9312" s="10"/>
      <c r="UQS9312" s="10"/>
      <c r="UQT9312" s="10"/>
      <c r="UQU9312" s="10"/>
      <c r="UQV9312" s="10"/>
      <c r="UQW9312" s="10"/>
      <c r="UQX9312" s="10"/>
      <c r="UQY9312" s="10"/>
      <c r="UQZ9312" s="10"/>
      <c r="URA9312" s="10"/>
      <c r="URB9312" s="10"/>
      <c r="URC9312" s="10"/>
      <c r="URD9312" s="10"/>
      <c r="URE9312" s="10"/>
      <c r="URF9312" s="10"/>
      <c r="URG9312" s="10"/>
      <c r="URH9312" s="10"/>
      <c r="URI9312" s="10"/>
      <c r="URJ9312" s="10"/>
      <c r="URK9312" s="10"/>
      <c r="URL9312" s="10"/>
      <c r="URM9312" s="10"/>
      <c r="URN9312" s="10"/>
      <c r="URO9312" s="10"/>
      <c r="URP9312" s="10"/>
      <c r="URQ9312" s="10"/>
      <c r="URR9312" s="10"/>
      <c r="URS9312" s="10"/>
      <c r="URT9312" s="10"/>
      <c r="URU9312" s="10"/>
      <c r="URV9312" s="10"/>
      <c r="URW9312" s="10"/>
      <c r="URX9312" s="10"/>
      <c r="URY9312" s="10"/>
      <c r="URZ9312" s="10"/>
      <c r="USA9312" s="10"/>
      <c r="USB9312" s="10"/>
      <c r="USC9312" s="10"/>
      <c r="USD9312" s="10"/>
      <c r="USE9312" s="10"/>
      <c r="USF9312" s="10"/>
      <c r="USG9312" s="10"/>
      <c r="USH9312" s="10"/>
      <c r="USI9312" s="10"/>
      <c r="USJ9312" s="10"/>
      <c r="USK9312" s="10"/>
      <c r="USL9312" s="10"/>
      <c r="USM9312" s="10"/>
      <c r="USN9312" s="10"/>
      <c r="USO9312" s="10"/>
      <c r="USP9312" s="10"/>
      <c r="USQ9312" s="10"/>
      <c r="USR9312" s="10"/>
      <c r="USS9312" s="10"/>
      <c r="UST9312" s="10"/>
      <c r="USU9312" s="10"/>
      <c r="USV9312" s="10"/>
      <c r="USW9312" s="10"/>
      <c r="USX9312" s="10"/>
      <c r="USY9312" s="10"/>
      <c r="USZ9312" s="10"/>
      <c r="UTA9312" s="10"/>
      <c r="UTB9312" s="10"/>
      <c r="UTC9312" s="10"/>
      <c r="UTD9312" s="10"/>
      <c r="UTE9312" s="10"/>
      <c r="UTF9312" s="10"/>
      <c r="UTG9312" s="10"/>
      <c r="UTH9312" s="10"/>
      <c r="UTI9312" s="10"/>
      <c r="UTJ9312" s="10"/>
      <c r="UTK9312" s="10"/>
      <c r="UTL9312" s="10"/>
      <c r="UTM9312" s="10"/>
      <c r="UTN9312" s="10"/>
      <c r="UTO9312" s="10"/>
      <c r="UTP9312" s="10"/>
      <c r="UTQ9312" s="10"/>
      <c r="UTR9312" s="10"/>
      <c r="UTS9312" s="10"/>
      <c r="UTT9312" s="10"/>
      <c r="UTU9312" s="10"/>
      <c r="UTV9312" s="10"/>
      <c r="UTW9312" s="10"/>
      <c r="UTX9312" s="10"/>
      <c r="UTY9312" s="10"/>
      <c r="UTZ9312" s="10"/>
      <c r="UUA9312" s="10"/>
      <c r="UUB9312" s="10"/>
      <c r="UUC9312" s="10"/>
      <c r="UUD9312" s="10"/>
      <c r="UUE9312" s="10"/>
      <c r="UUF9312" s="10"/>
      <c r="UUG9312" s="10"/>
      <c r="UUH9312" s="10"/>
      <c r="UUI9312" s="10"/>
      <c r="UUJ9312" s="10"/>
      <c r="UUK9312" s="10"/>
      <c r="UUL9312" s="10"/>
      <c r="UUM9312" s="10"/>
      <c r="UUN9312" s="10"/>
      <c r="UUO9312" s="10"/>
      <c r="UUP9312" s="10"/>
      <c r="UUQ9312" s="10"/>
      <c r="UUR9312" s="10"/>
      <c r="UUS9312" s="10"/>
      <c r="UUT9312" s="10"/>
      <c r="UUU9312" s="10"/>
      <c r="UUV9312" s="10"/>
      <c r="UUW9312" s="10"/>
      <c r="UUX9312" s="10"/>
      <c r="UUY9312" s="10"/>
      <c r="UUZ9312" s="10"/>
      <c r="UVA9312" s="10"/>
      <c r="UVB9312" s="10"/>
      <c r="UVC9312" s="10"/>
      <c r="UVD9312" s="10"/>
      <c r="UVE9312" s="10"/>
      <c r="UVF9312" s="10"/>
      <c r="UVG9312" s="10"/>
      <c r="UVH9312" s="10"/>
      <c r="UVI9312" s="10"/>
      <c r="UVJ9312" s="10"/>
      <c r="UVK9312" s="10"/>
      <c r="UVL9312" s="10"/>
      <c r="UVM9312" s="10"/>
      <c r="UVN9312" s="10"/>
      <c r="UVO9312" s="10"/>
      <c r="UVP9312" s="10"/>
      <c r="UVQ9312" s="10"/>
      <c r="UVR9312" s="10"/>
      <c r="UVS9312" s="10"/>
      <c r="UVT9312" s="10"/>
      <c r="UVU9312" s="10"/>
      <c r="UVV9312" s="10"/>
      <c r="UVW9312" s="10"/>
      <c r="UVX9312" s="10"/>
      <c r="UVY9312" s="10"/>
      <c r="UVZ9312" s="10"/>
      <c r="UWA9312" s="10"/>
      <c r="UWB9312" s="10"/>
      <c r="UWC9312" s="10"/>
      <c r="UWD9312" s="10"/>
      <c r="UWE9312" s="10"/>
      <c r="UWF9312" s="10"/>
      <c r="UWG9312" s="10"/>
      <c r="UWH9312" s="10"/>
      <c r="UWI9312" s="10"/>
      <c r="UWJ9312" s="10"/>
      <c r="UWK9312" s="10"/>
      <c r="UWL9312" s="10"/>
      <c r="UWM9312" s="10"/>
      <c r="UWN9312" s="10"/>
      <c r="UWO9312" s="10"/>
      <c r="UWP9312" s="10"/>
      <c r="UWQ9312" s="10"/>
      <c r="UWR9312" s="10"/>
      <c r="UWS9312" s="10"/>
      <c r="UWT9312" s="10"/>
      <c r="UWU9312" s="10"/>
      <c r="UWV9312" s="10"/>
      <c r="UWW9312" s="10"/>
      <c r="UWX9312" s="10"/>
      <c r="UWY9312" s="10"/>
      <c r="UWZ9312" s="10"/>
      <c r="UXA9312" s="10"/>
      <c r="UXB9312" s="10"/>
      <c r="UXC9312" s="10"/>
      <c r="UXD9312" s="10"/>
      <c r="UXE9312" s="10"/>
      <c r="UXF9312" s="10"/>
      <c r="UXG9312" s="10"/>
      <c r="UXH9312" s="10"/>
      <c r="UXI9312" s="10"/>
      <c r="UXJ9312" s="10"/>
      <c r="UXK9312" s="10"/>
      <c r="UXL9312" s="10"/>
      <c r="UXM9312" s="10"/>
      <c r="UXN9312" s="10"/>
      <c r="UXO9312" s="10"/>
      <c r="UXP9312" s="10"/>
      <c r="UXQ9312" s="10"/>
      <c r="UXR9312" s="10"/>
      <c r="UXS9312" s="10"/>
      <c r="UXT9312" s="10"/>
      <c r="UXU9312" s="10"/>
      <c r="UXV9312" s="10"/>
      <c r="UXW9312" s="10"/>
      <c r="UXX9312" s="10"/>
      <c r="UXY9312" s="10"/>
      <c r="UXZ9312" s="10"/>
      <c r="UYA9312" s="10"/>
      <c r="UYB9312" s="10"/>
      <c r="UYC9312" s="10"/>
      <c r="UYD9312" s="10"/>
      <c r="UYE9312" s="10"/>
      <c r="UYF9312" s="10"/>
      <c r="UYG9312" s="10"/>
      <c r="UYH9312" s="10"/>
      <c r="UYI9312" s="10"/>
      <c r="UYJ9312" s="10"/>
      <c r="UYK9312" s="10"/>
      <c r="UYL9312" s="10"/>
      <c r="UYM9312" s="10"/>
      <c r="UYN9312" s="10"/>
      <c r="UYO9312" s="10"/>
      <c r="UYP9312" s="10"/>
      <c r="UYQ9312" s="10"/>
      <c r="UYR9312" s="10"/>
      <c r="UYS9312" s="10"/>
      <c r="UYT9312" s="10"/>
      <c r="UYU9312" s="10"/>
      <c r="UYV9312" s="10"/>
      <c r="UYW9312" s="10"/>
      <c r="UYX9312" s="10"/>
      <c r="UYY9312" s="10"/>
      <c r="UYZ9312" s="10"/>
      <c r="UZA9312" s="10"/>
      <c r="UZB9312" s="10"/>
      <c r="UZC9312" s="10"/>
      <c r="UZD9312" s="10"/>
      <c r="UZE9312" s="10"/>
      <c r="UZF9312" s="10"/>
      <c r="UZG9312" s="10"/>
      <c r="UZH9312" s="10"/>
      <c r="UZI9312" s="10"/>
      <c r="UZJ9312" s="10"/>
      <c r="UZK9312" s="10"/>
      <c r="UZL9312" s="10"/>
      <c r="UZM9312" s="10"/>
      <c r="UZN9312" s="10"/>
      <c r="UZO9312" s="10"/>
      <c r="UZP9312" s="10"/>
      <c r="UZQ9312" s="10"/>
      <c r="UZR9312" s="10"/>
      <c r="UZS9312" s="10"/>
      <c r="UZT9312" s="10"/>
      <c r="UZU9312" s="10"/>
      <c r="UZV9312" s="10"/>
      <c r="UZW9312" s="10"/>
      <c r="UZX9312" s="10"/>
      <c r="UZY9312" s="10"/>
      <c r="UZZ9312" s="10"/>
      <c r="VAA9312" s="10"/>
      <c r="VAB9312" s="10"/>
      <c r="VAC9312" s="10"/>
      <c r="VAD9312" s="10"/>
      <c r="VAE9312" s="10"/>
      <c r="VAF9312" s="10"/>
      <c r="VAG9312" s="10"/>
      <c r="VAH9312" s="10"/>
      <c r="VAI9312" s="10"/>
      <c r="VAJ9312" s="10"/>
      <c r="VAK9312" s="10"/>
      <c r="VAL9312" s="10"/>
      <c r="VAM9312" s="10"/>
      <c r="VAN9312" s="10"/>
      <c r="VAO9312" s="10"/>
      <c r="VAP9312" s="10"/>
      <c r="VAQ9312" s="10"/>
      <c r="VAR9312" s="10"/>
      <c r="VAS9312" s="10"/>
      <c r="VAT9312" s="10"/>
      <c r="VAU9312" s="10"/>
      <c r="VAV9312" s="10"/>
      <c r="VAW9312" s="10"/>
      <c r="VAX9312" s="10"/>
      <c r="VAY9312" s="10"/>
      <c r="VAZ9312" s="10"/>
      <c r="VBA9312" s="10"/>
      <c r="VBB9312" s="10"/>
      <c r="VBC9312" s="10"/>
      <c r="VBD9312" s="10"/>
      <c r="VBE9312" s="10"/>
      <c r="VBF9312" s="10"/>
      <c r="VBG9312" s="10"/>
      <c r="VBH9312" s="10"/>
      <c r="VBI9312" s="10"/>
      <c r="VBJ9312" s="10"/>
      <c r="VBK9312" s="10"/>
      <c r="VBL9312" s="10"/>
      <c r="VBM9312" s="10"/>
      <c r="VBN9312" s="10"/>
      <c r="VBO9312" s="10"/>
      <c r="VBP9312" s="10"/>
      <c r="VBQ9312" s="10"/>
      <c r="VBR9312" s="10"/>
      <c r="VBS9312" s="10"/>
      <c r="VBT9312" s="10"/>
      <c r="VBU9312" s="10"/>
      <c r="VBV9312" s="10"/>
      <c r="VBW9312" s="10"/>
      <c r="VBX9312" s="10"/>
      <c r="VBY9312" s="10"/>
      <c r="VBZ9312" s="10"/>
      <c r="VCA9312" s="10"/>
      <c r="VCB9312" s="10"/>
      <c r="VCC9312" s="10"/>
      <c r="VCD9312" s="10"/>
      <c r="VCE9312" s="10"/>
      <c r="VCF9312" s="10"/>
      <c r="VCG9312" s="10"/>
      <c r="VCH9312" s="10"/>
      <c r="VCI9312" s="10"/>
      <c r="VCJ9312" s="10"/>
      <c r="VCK9312" s="10"/>
      <c r="VCL9312" s="10"/>
      <c r="VCM9312" s="10"/>
      <c r="VCN9312" s="10"/>
      <c r="VCO9312" s="10"/>
      <c r="VCP9312" s="10"/>
      <c r="VCQ9312" s="10"/>
      <c r="VCR9312" s="10"/>
      <c r="VCS9312" s="10"/>
      <c r="VCT9312" s="10"/>
      <c r="VCU9312" s="10"/>
      <c r="VCV9312" s="10"/>
      <c r="VCW9312" s="10"/>
      <c r="VCX9312" s="10"/>
      <c r="VCY9312" s="10"/>
      <c r="VCZ9312" s="10"/>
      <c r="VDA9312" s="10"/>
      <c r="VDB9312" s="10"/>
      <c r="VDC9312" s="10"/>
      <c r="VDD9312" s="10"/>
      <c r="VDE9312" s="10"/>
      <c r="VDF9312" s="10"/>
      <c r="VDG9312" s="10"/>
      <c r="VDH9312" s="10"/>
      <c r="VDI9312" s="10"/>
      <c r="VDJ9312" s="10"/>
      <c r="VDK9312" s="10"/>
      <c r="VDL9312" s="10"/>
      <c r="VDM9312" s="10"/>
      <c r="VDN9312" s="10"/>
      <c r="VDO9312" s="10"/>
      <c r="VDP9312" s="10"/>
      <c r="VDQ9312" s="10"/>
      <c r="VDR9312" s="10"/>
      <c r="VDS9312" s="10"/>
      <c r="VDT9312" s="10"/>
      <c r="VDU9312" s="10"/>
      <c r="VDV9312" s="10"/>
      <c r="VDW9312" s="10"/>
      <c r="VDX9312" s="10"/>
      <c r="VDY9312" s="10"/>
      <c r="VDZ9312" s="10"/>
      <c r="VEA9312" s="10"/>
      <c r="VEB9312" s="10"/>
      <c r="VEC9312" s="10"/>
      <c r="VED9312" s="10"/>
      <c r="VEE9312" s="10"/>
      <c r="VEF9312" s="10"/>
      <c r="VEG9312" s="10"/>
      <c r="VEH9312" s="10"/>
      <c r="VEI9312" s="10"/>
      <c r="VEJ9312" s="10"/>
      <c r="VEK9312" s="10"/>
      <c r="VEL9312" s="10"/>
      <c r="VEM9312" s="10"/>
      <c r="VEN9312" s="10"/>
      <c r="VEO9312" s="10"/>
      <c r="VEP9312" s="10"/>
      <c r="VEQ9312" s="10"/>
      <c r="VER9312" s="10"/>
      <c r="VES9312" s="10"/>
      <c r="VET9312" s="10"/>
      <c r="VEU9312" s="10"/>
      <c r="VEV9312" s="10"/>
      <c r="VEW9312" s="10"/>
      <c r="VEX9312" s="10"/>
      <c r="VEY9312" s="10"/>
      <c r="VEZ9312" s="10"/>
      <c r="VFA9312" s="10"/>
      <c r="VFB9312" s="10"/>
      <c r="VFC9312" s="10"/>
      <c r="VFD9312" s="10"/>
      <c r="VFE9312" s="10"/>
      <c r="VFF9312" s="10"/>
      <c r="VFG9312" s="10"/>
      <c r="VFH9312" s="10"/>
      <c r="VFI9312" s="10"/>
      <c r="VFJ9312" s="10"/>
      <c r="VFK9312" s="10"/>
      <c r="VFL9312" s="10"/>
      <c r="VFM9312" s="10"/>
      <c r="VFN9312" s="10"/>
      <c r="VFO9312" s="10"/>
      <c r="VFP9312" s="10"/>
      <c r="VFQ9312" s="10"/>
      <c r="VFR9312" s="10"/>
      <c r="VFS9312" s="10"/>
      <c r="VFT9312" s="10"/>
      <c r="VFU9312" s="10"/>
      <c r="VFV9312" s="10"/>
      <c r="VFW9312" s="10"/>
      <c r="VFX9312" s="10"/>
      <c r="VFY9312" s="10"/>
      <c r="VFZ9312" s="10"/>
      <c r="VGA9312" s="10"/>
      <c r="VGB9312" s="10"/>
      <c r="VGC9312" s="10"/>
      <c r="VGD9312" s="10"/>
      <c r="VGE9312" s="10"/>
      <c r="VGF9312" s="10"/>
      <c r="VGG9312" s="10"/>
      <c r="VGH9312" s="10"/>
      <c r="VGI9312" s="10"/>
      <c r="VGJ9312" s="10"/>
      <c r="VGK9312" s="10"/>
      <c r="VGL9312" s="10"/>
      <c r="VGM9312" s="10"/>
      <c r="VGN9312" s="10"/>
      <c r="VGO9312" s="10"/>
      <c r="VGP9312" s="10"/>
      <c r="VGQ9312" s="10"/>
      <c r="VGR9312" s="10"/>
      <c r="VGS9312" s="10"/>
      <c r="VGT9312" s="10"/>
      <c r="VGU9312" s="10"/>
      <c r="VGV9312" s="10"/>
      <c r="VGW9312" s="10"/>
      <c r="VGX9312" s="10"/>
      <c r="VGY9312" s="10"/>
      <c r="VGZ9312" s="10"/>
      <c r="VHA9312" s="10"/>
      <c r="VHB9312" s="10"/>
      <c r="VHC9312" s="10"/>
      <c r="VHD9312" s="10"/>
      <c r="VHE9312" s="10"/>
      <c r="VHF9312" s="10"/>
      <c r="VHG9312" s="10"/>
      <c r="VHH9312" s="10"/>
      <c r="VHI9312" s="10"/>
      <c r="VHJ9312" s="10"/>
      <c r="VHK9312" s="10"/>
      <c r="VHL9312" s="10"/>
      <c r="VHM9312" s="10"/>
      <c r="VHN9312" s="10"/>
      <c r="VHO9312" s="10"/>
      <c r="VHP9312" s="10"/>
      <c r="VHQ9312" s="10"/>
      <c r="VHR9312" s="10"/>
      <c r="VHS9312" s="10"/>
      <c r="VHT9312" s="10"/>
      <c r="VHU9312" s="10"/>
      <c r="VHV9312" s="10"/>
      <c r="VHW9312" s="10"/>
      <c r="VHX9312" s="10"/>
      <c r="VHY9312" s="10"/>
      <c r="VHZ9312" s="10"/>
      <c r="VIA9312" s="10"/>
      <c r="VIB9312" s="10"/>
      <c r="VIC9312" s="10"/>
      <c r="VID9312" s="10"/>
      <c r="VIE9312" s="10"/>
      <c r="VIF9312" s="10"/>
      <c r="VIG9312" s="10"/>
      <c r="VIH9312" s="10"/>
      <c r="VII9312" s="10"/>
      <c r="VIJ9312" s="10"/>
      <c r="VIK9312" s="10"/>
      <c r="VIL9312" s="10"/>
      <c r="VIM9312" s="10"/>
      <c r="VIN9312" s="10"/>
      <c r="VIO9312" s="10"/>
      <c r="VIP9312" s="10"/>
      <c r="VIQ9312" s="10"/>
      <c r="VIR9312" s="10"/>
      <c r="VIS9312" s="10"/>
      <c r="VIT9312" s="10"/>
      <c r="VIU9312" s="10"/>
      <c r="VIV9312" s="10"/>
      <c r="VIW9312" s="10"/>
      <c r="VIX9312" s="10"/>
      <c r="VIY9312" s="10"/>
      <c r="VIZ9312" s="10"/>
      <c r="VJA9312" s="10"/>
      <c r="VJB9312" s="10"/>
      <c r="VJC9312" s="10"/>
      <c r="VJD9312" s="10"/>
      <c r="VJE9312" s="10"/>
      <c r="VJF9312" s="10"/>
      <c r="VJG9312" s="10"/>
      <c r="VJH9312" s="10"/>
      <c r="VJI9312" s="10"/>
      <c r="VJJ9312" s="10"/>
      <c r="VJK9312" s="10"/>
      <c r="VJL9312" s="10"/>
      <c r="VJM9312" s="10"/>
      <c r="VJN9312" s="10"/>
      <c r="VJO9312" s="10"/>
      <c r="VJP9312" s="10"/>
      <c r="VJQ9312" s="10"/>
      <c r="VJR9312" s="10"/>
      <c r="VJS9312" s="10"/>
      <c r="VJT9312" s="10"/>
      <c r="VJU9312" s="10"/>
      <c r="VJV9312" s="10"/>
      <c r="VJW9312" s="10"/>
      <c r="VJX9312" s="10"/>
      <c r="VJY9312" s="10"/>
      <c r="VJZ9312" s="10"/>
      <c r="VKA9312" s="10"/>
      <c r="VKB9312" s="10"/>
      <c r="VKC9312" s="10"/>
      <c r="VKD9312" s="10"/>
      <c r="VKE9312" s="10"/>
      <c r="VKF9312" s="10"/>
      <c r="VKG9312" s="10"/>
      <c r="VKH9312" s="10"/>
      <c r="VKI9312" s="10"/>
      <c r="VKJ9312" s="10"/>
      <c r="VKK9312" s="10"/>
      <c r="VKL9312" s="10"/>
      <c r="VKM9312" s="10"/>
      <c r="VKN9312" s="10"/>
      <c r="VKO9312" s="10"/>
      <c r="VKP9312" s="10"/>
      <c r="VKQ9312" s="10"/>
      <c r="VKR9312" s="10"/>
      <c r="VKS9312" s="10"/>
      <c r="VKT9312" s="10"/>
      <c r="VKU9312" s="10"/>
      <c r="VKV9312" s="10"/>
      <c r="VKW9312" s="10"/>
      <c r="VKX9312" s="10"/>
      <c r="VKY9312" s="10"/>
      <c r="VKZ9312" s="10"/>
      <c r="VLA9312" s="10"/>
      <c r="VLB9312" s="10"/>
      <c r="VLC9312" s="10"/>
      <c r="VLD9312" s="10"/>
      <c r="VLE9312" s="10"/>
      <c r="VLF9312" s="10"/>
      <c r="VLG9312" s="10"/>
      <c r="VLH9312" s="10"/>
      <c r="VLI9312" s="10"/>
      <c r="VLJ9312" s="10"/>
      <c r="VLK9312" s="10"/>
      <c r="VLL9312" s="10"/>
      <c r="VLM9312" s="10"/>
      <c r="VLN9312" s="10"/>
      <c r="VLO9312" s="10"/>
      <c r="VLP9312" s="10"/>
      <c r="VLQ9312" s="10"/>
      <c r="VLR9312" s="10"/>
      <c r="VLS9312" s="10"/>
      <c r="VLT9312" s="10"/>
      <c r="VLU9312" s="10"/>
      <c r="VLV9312" s="10"/>
      <c r="VLW9312" s="10"/>
      <c r="VLX9312" s="10"/>
      <c r="VLY9312" s="10"/>
      <c r="VLZ9312" s="10"/>
      <c r="VMA9312" s="10"/>
      <c r="VMB9312" s="10"/>
      <c r="VMC9312" s="10"/>
      <c r="VMD9312" s="10"/>
      <c r="VME9312" s="10"/>
      <c r="VMF9312" s="10"/>
      <c r="VMG9312" s="10"/>
      <c r="VMH9312" s="10"/>
      <c r="VMI9312" s="10"/>
      <c r="VMJ9312" s="10"/>
      <c r="VMK9312" s="10"/>
      <c r="VML9312" s="10"/>
      <c r="VMM9312" s="10"/>
      <c r="VMN9312" s="10"/>
      <c r="VMO9312" s="10"/>
      <c r="VMP9312" s="10"/>
      <c r="VMQ9312" s="10"/>
      <c r="VMR9312" s="10"/>
      <c r="VMS9312" s="10"/>
      <c r="VMT9312" s="10"/>
      <c r="VMU9312" s="10"/>
      <c r="VMV9312" s="10"/>
      <c r="VMW9312" s="10"/>
      <c r="VMX9312" s="10"/>
      <c r="VMY9312" s="10"/>
      <c r="VMZ9312" s="10"/>
      <c r="VNA9312" s="10"/>
      <c r="VNB9312" s="10"/>
      <c r="VNC9312" s="10"/>
      <c r="VND9312" s="10"/>
      <c r="VNE9312" s="10"/>
      <c r="VNF9312" s="10"/>
      <c r="VNG9312" s="10"/>
      <c r="VNH9312" s="10"/>
      <c r="VNI9312" s="10"/>
      <c r="VNJ9312" s="10"/>
      <c r="VNK9312" s="10"/>
      <c r="VNL9312" s="10"/>
      <c r="VNM9312" s="10"/>
      <c r="VNN9312" s="10"/>
      <c r="VNO9312" s="10"/>
      <c r="VNP9312" s="10"/>
      <c r="VNQ9312" s="10"/>
      <c r="VNR9312" s="10"/>
      <c r="VNS9312" s="10"/>
      <c r="VNT9312" s="10"/>
      <c r="VNU9312" s="10"/>
      <c r="VNV9312" s="10"/>
      <c r="VNW9312" s="10"/>
      <c r="VNX9312" s="10"/>
      <c r="VNY9312" s="10"/>
      <c r="VNZ9312" s="10"/>
      <c r="VOA9312" s="10"/>
      <c r="VOB9312" s="10"/>
      <c r="VOC9312" s="10"/>
      <c r="VOD9312" s="10"/>
      <c r="VOE9312" s="10"/>
      <c r="VOF9312" s="10"/>
      <c r="VOG9312" s="10"/>
      <c r="VOH9312" s="10"/>
      <c r="VOI9312" s="10"/>
      <c r="VOJ9312" s="10"/>
      <c r="VOK9312" s="10"/>
      <c r="VOL9312" s="10"/>
      <c r="VOM9312" s="10"/>
      <c r="VON9312" s="10"/>
      <c r="VOO9312" s="10"/>
      <c r="VOP9312" s="10"/>
      <c r="VOQ9312" s="10"/>
      <c r="VOR9312" s="10"/>
      <c r="VOS9312" s="10"/>
      <c r="VOT9312" s="10"/>
      <c r="VOU9312" s="10"/>
      <c r="VOV9312" s="10"/>
      <c r="VOW9312" s="10"/>
      <c r="VOX9312" s="10"/>
      <c r="VOY9312" s="10"/>
      <c r="VOZ9312" s="10"/>
      <c r="VPA9312" s="10"/>
      <c r="VPB9312" s="10"/>
      <c r="VPC9312" s="10"/>
      <c r="VPD9312" s="10"/>
      <c r="VPE9312" s="10"/>
      <c r="VPF9312" s="10"/>
      <c r="VPG9312" s="10"/>
      <c r="VPH9312" s="10"/>
      <c r="VPI9312" s="10"/>
      <c r="VPJ9312" s="10"/>
      <c r="VPK9312" s="10"/>
      <c r="VPL9312" s="10"/>
      <c r="VPM9312" s="10"/>
      <c r="VPN9312" s="10"/>
      <c r="VPO9312" s="10"/>
      <c r="VPP9312" s="10"/>
      <c r="VPQ9312" s="10"/>
      <c r="VPR9312" s="10"/>
      <c r="VPS9312" s="10"/>
      <c r="VPT9312" s="10"/>
      <c r="VPU9312" s="10"/>
      <c r="VPV9312" s="10"/>
      <c r="VPW9312" s="10"/>
      <c r="VPX9312" s="10"/>
      <c r="VPY9312" s="10"/>
      <c r="VPZ9312" s="10"/>
      <c r="VQA9312" s="10"/>
      <c r="VQB9312" s="10"/>
      <c r="VQC9312" s="10"/>
      <c r="VQD9312" s="10"/>
      <c r="VQE9312" s="10"/>
      <c r="VQF9312" s="10"/>
      <c r="VQG9312" s="10"/>
      <c r="VQH9312" s="10"/>
      <c r="VQI9312" s="10"/>
      <c r="VQJ9312" s="10"/>
      <c r="VQK9312" s="10"/>
      <c r="VQL9312" s="10"/>
      <c r="VQM9312" s="10"/>
      <c r="VQN9312" s="10"/>
      <c r="VQO9312" s="10"/>
      <c r="VQP9312" s="10"/>
      <c r="VQQ9312" s="10"/>
      <c r="VQR9312" s="10"/>
      <c r="VQS9312" s="10"/>
      <c r="VQT9312" s="10"/>
      <c r="VQU9312" s="10"/>
      <c r="VQV9312" s="10"/>
      <c r="VQW9312" s="10"/>
      <c r="VQX9312" s="10"/>
      <c r="VQY9312" s="10"/>
      <c r="VQZ9312" s="10"/>
      <c r="VRA9312" s="10"/>
      <c r="VRB9312" s="10"/>
      <c r="VRC9312" s="10"/>
      <c r="VRD9312" s="10"/>
      <c r="VRE9312" s="10"/>
      <c r="VRF9312" s="10"/>
      <c r="VRG9312" s="10"/>
      <c r="VRH9312" s="10"/>
      <c r="VRI9312" s="10"/>
      <c r="VRJ9312" s="10"/>
      <c r="VRK9312" s="10"/>
      <c r="VRL9312" s="10"/>
      <c r="VRM9312" s="10"/>
      <c r="VRN9312" s="10"/>
      <c r="VRO9312" s="10"/>
      <c r="VRP9312" s="10"/>
      <c r="VRQ9312" s="10"/>
      <c r="VRR9312" s="10"/>
      <c r="VRS9312" s="10"/>
      <c r="VRT9312" s="10"/>
      <c r="VRU9312" s="10"/>
      <c r="VRV9312" s="10"/>
      <c r="VRW9312" s="10"/>
      <c r="VRX9312" s="10"/>
      <c r="VRY9312" s="10"/>
      <c r="VRZ9312" s="10"/>
      <c r="VSA9312" s="10"/>
      <c r="VSB9312" s="10"/>
      <c r="VSC9312" s="10"/>
      <c r="VSD9312" s="10"/>
      <c r="VSE9312" s="10"/>
      <c r="VSF9312" s="10"/>
      <c r="VSG9312" s="10"/>
      <c r="VSH9312" s="10"/>
      <c r="VSI9312" s="10"/>
      <c r="VSJ9312" s="10"/>
      <c r="VSK9312" s="10"/>
      <c r="VSL9312" s="10"/>
      <c r="VSM9312" s="10"/>
      <c r="VSN9312" s="10"/>
      <c r="VSO9312" s="10"/>
      <c r="VSP9312" s="10"/>
      <c r="VSQ9312" s="10"/>
      <c r="VSR9312" s="10"/>
      <c r="VSS9312" s="10"/>
      <c r="VST9312" s="10"/>
      <c r="VSU9312" s="10"/>
      <c r="VSV9312" s="10"/>
      <c r="VSW9312" s="10"/>
      <c r="VSX9312" s="10"/>
      <c r="VSY9312" s="10"/>
      <c r="VSZ9312" s="10"/>
      <c r="VTA9312" s="10"/>
      <c r="VTB9312" s="10"/>
      <c r="VTC9312" s="10"/>
      <c r="VTD9312" s="10"/>
      <c r="VTE9312" s="10"/>
      <c r="VTF9312" s="10"/>
      <c r="VTG9312" s="10"/>
      <c r="VTH9312" s="10"/>
      <c r="VTI9312" s="10"/>
      <c r="VTJ9312" s="10"/>
      <c r="VTK9312" s="10"/>
      <c r="VTL9312" s="10"/>
      <c r="VTM9312" s="10"/>
      <c r="VTN9312" s="10"/>
      <c r="VTO9312" s="10"/>
      <c r="VTP9312" s="10"/>
      <c r="VTQ9312" s="10"/>
      <c r="VTR9312" s="10"/>
      <c r="VTS9312" s="10"/>
      <c r="VTT9312" s="10"/>
      <c r="VTU9312" s="10"/>
      <c r="VTV9312" s="10"/>
      <c r="VTW9312" s="10"/>
      <c r="VTX9312" s="10"/>
      <c r="VTY9312" s="10"/>
      <c r="VTZ9312" s="10"/>
      <c r="VUA9312" s="10"/>
      <c r="VUB9312" s="10"/>
      <c r="VUC9312" s="10"/>
      <c r="VUD9312" s="10"/>
      <c r="VUE9312" s="10"/>
      <c r="VUF9312" s="10"/>
      <c r="VUG9312" s="10"/>
      <c r="VUH9312" s="10"/>
      <c r="VUI9312" s="10"/>
      <c r="VUJ9312" s="10"/>
      <c r="VUK9312" s="10"/>
      <c r="VUL9312" s="10"/>
      <c r="VUM9312" s="10"/>
      <c r="VUN9312" s="10"/>
      <c r="VUO9312" s="10"/>
      <c r="VUP9312" s="10"/>
      <c r="VUQ9312" s="10"/>
      <c r="VUR9312" s="10"/>
      <c r="VUS9312" s="10"/>
      <c r="VUT9312" s="10"/>
      <c r="VUU9312" s="10"/>
      <c r="VUV9312" s="10"/>
      <c r="VUW9312" s="10"/>
      <c r="VUX9312" s="10"/>
      <c r="VUY9312" s="10"/>
      <c r="VUZ9312" s="10"/>
      <c r="VVA9312" s="10"/>
      <c r="VVB9312" s="10"/>
      <c r="VVC9312" s="10"/>
      <c r="VVD9312" s="10"/>
      <c r="VVE9312" s="10"/>
      <c r="VVF9312" s="10"/>
      <c r="VVG9312" s="10"/>
      <c r="VVH9312" s="10"/>
      <c r="VVI9312" s="10"/>
      <c r="VVJ9312" s="10"/>
      <c r="VVK9312" s="10"/>
      <c r="VVL9312" s="10"/>
      <c r="VVM9312" s="10"/>
      <c r="VVN9312" s="10"/>
      <c r="VVO9312" s="10"/>
      <c r="VVP9312" s="10"/>
      <c r="VVQ9312" s="10"/>
      <c r="VVR9312" s="10"/>
      <c r="VVS9312" s="10"/>
      <c r="VVT9312" s="10"/>
      <c r="VVU9312" s="10"/>
      <c r="VVV9312" s="10"/>
      <c r="VVW9312" s="10"/>
      <c r="VVX9312" s="10"/>
      <c r="VVY9312" s="10"/>
      <c r="VVZ9312" s="10"/>
      <c r="VWA9312" s="10"/>
      <c r="VWB9312" s="10"/>
      <c r="VWC9312" s="10"/>
      <c r="VWD9312" s="10"/>
      <c r="VWE9312" s="10"/>
      <c r="VWF9312" s="10"/>
      <c r="VWG9312" s="10"/>
      <c r="VWH9312" s="10"/>
      <c r="VWI9312" s="10"/>
      <c r="VWJ9312" s="10"/>
      <c r="VWK9312" s="10"/>
      <c r="VWL9312" s="10"/>
      <c r="VWM9312" s="10"/>
      <c r="VWN9312" s="10"/>
      <c r="VWO9312" s="10"/>
      <c r="VWP9312" s="10"/>
      <c r="VWQ9312" s="10"/>
      <c r="VWR9312" s="10"/>
      <c r="VWS9312" s="10"/>
      <c r="VWT9312" s="10"/>
      <c r="VWU9312" s="10"/>
      <c r="VWV9312" s="10"/>
      <c r="VWW9312" s="10"/>
      <c r="VWX9312" s="10"/>
      <c r="VWY9312" s="10"/>
      <c r="VWZ9312" s="10"/>
      <c r="VXA9312" s="10"/>
      <c r="VXB9312" s="10"/>
      <c r="VXC9312" s="10"/>
      <c r="VXD9312" s="10"/>
      <c r="VXE9312" s="10"/>
      <c r="VXF9312" s="10"/>
      <c r="VXG9312" s="10"/>
      <c r="VXH9312" s="10"/>
      <c r="VXI9312" s="10"/>
      <c r="VXJ9312" s="10"/>
      <c r="VXK9312" s="10"/>
      <c r="VXL9312" s="10"/>
      <c r="VXM9312" s="10"/>
      <c r="VXN9312" s="10"/>
      <c r="VXO9312" s="10"/>
      <c r="VXP9312" s="10"/>
      <c r="VXQ9312" s="10"/>
      <c r="VXR9312" s="10"/>
      <c r="VXS9312" s="10"/>
      <c r="VXT9312" s="10"/>
      <c r="VXU9312" s="10"/>
      <c r="VXV9312" s="10"/>
      <c r="VXW9312" s="10"/>
      <c r="VXX9312" s="10"/>
      <c r="VXY9312" s="10"/>
      <c r="VXZ9312" s="10"/>
      <c r="VYA9312" s="10"/>
      <c r="VYB9312" s="10"/>
      <c r="VYC9312" s="10"/>
      <c r="VYD9312" s="10"/>
      <c r="VYE9312" s="10"/>
      <c r="VYF9312" s="10"/>
      <c r="VYG9312" s="10"/>
      <c r="VYH9312" s="10"/>
      <c r="VYI9312" s="10"/>
      <c r="VYJ9312" s="10"/>
      <c r="VYK9312" s="10"/>
      <c r="VYL9312" s="10"/>
      <c r="VYM9312" s="10"/>
      <c r="VYN9312" s="10"/>
      <c r="VYO9312" s="10"/>
      <c r="VYP9312" s="10"/>
      <c r="VYQ9312" s="10"/>
      <c r="VYR9312" s="10"/>
      <c r="VYS9312" s="10"/>
      <c r="VYT9312" s="10"/>
      <c r="VYU9312" s="10"/>
      <c r="VYV9312" s="10"/>
      <c r="VYW9312" s="10"/>
      <c r="VYX9312" s="10"/>
      <c r="VYY9312" s="10"/>
      <c r="VYZ9312" s="10"/>
      <c r="VZA9312" s="10"/>
      <c r="VZB9312" s="10"/>
      <c r="VZC9312" s="10"/>
      <c r="VZD9312" s="10"/>
      <c r="VZE9312" s="10"/>
      <c r="VZF9312" s="10"/>
      <c r="VZG9312" s="10"/>
      <c r="VZH9312" s="10"/>
      <c r="VZI9312" s="10"/>
      <c r="VZJ9312" s="10"/>
      <c r="VZK9312" s="10"/>
      <c r="VZL9312" s="10"/>
      <c r="VZM9312" s="10"/>
      <c r="VZN9312" s="10"/>
      <c r="VZO9312" s="10"/>
      <c r="VZP9312" s="10"/>
      <c r="VZQ9312" s="10"/>
      <c r="VZR9312" s="10"/>
      <c r="VZS9312" s="10"/>
      <c r="VZT9312" s="10"/>
      <c r="VZU9312" s="10"/>
      <c r="VZV9312" s="10"/>
      <c r="VZW9312" s="10"/>
      <c r="VZX9312" s="10"/>
      <c r="VZY9312" s="10"/>
      <c r="VZZ9312" s="10"/>
      <c r="WAA9312" s="10"/>
      <c r="WAB9312" s="10"/>
      <c r="WAC9312" s="10"/>
      <c r="WAD9312" s="10"/>
      <c r="WAE9312" s="10"/>
      <c r="WAF9312" s="10"/>
      <c r="WAG9312" s="10"/>
      <c r="WAH9312" s="10"/>
      <c r="WAI9312" s="10"/>
      <c r="WAJ9312" s="10"/>
      <c r="WAK9312" s="10"/>
      <c r="WAL9312" s="10"/>
      <c r="WAM9312" s="10"/>
      <c r="WAN9312" s="10"/>
      <c r="WAO9312" s="10"/>
      <c r="WAP9312" s="10"/>
      <c r="WAQ9312" s="10"/>
      <c r="WAR9312" s="10"/>
      <c r="WAS9312" s="10"/>
      <c r="WAT9312" s="10"/>
      <c r="WAU9312" s="10"/>
      <c r="WAV9312" s="10"/>
      <c r="WAW9312" s="10"/>
      <c r="WAX9312" s="10"/>
      <c r="WAY9312" s="10"/>
      <c r="WAZ9312" s="10"/>
      <c r="WBA9312" s="10"/>
      <c r="WBB9312" s="10"/>
      <c r="WBC9312" s="10"/>
      <c r="WBD9312" s="10"/>
      <c r="WBE9312" s="10"/>
      <c r="WBF9312" s="10"/>
      <c r="WBG9312" s="10"/>
      <c r="WBH9312" s="10"/>
      <c r="WBI9312" s="10"/>
      <c r="WBJ9312" s="10"/>
      <c r="WBK9312" s="10"/>
      <c r="WBL9312" s="10"/>
      <c r="WBM9312" s="10"/>
      <c r="WBN9312" s="10"/>
      <c r="WBO9312" s="10"/>
      <c r="WBP9312" s="10"/>
      <c r="WBQ9312" s="10"/>
      <c r="WBR9312" s="10"/>
      <c r="WBS9312" s="10"/>
      <c r="WBT9312" s="10"/>
      <c r="WBU9312" s="10"/>
      <c r="WBV9312" s="10"/>
      <c r="WBW9312" s="10"/>
      <c r="WBX9312" s="10"/>
      <c r="WBY9312" s="10"/>
      <c r="WBZ9312" s="10"/>
      <c r="WCA9312" s="10"/>
      <c r="WCB9312" s="10"/>
      <c r="WCC9312" s="10"/>
      <c r="WCD9312" s="10"/>
      <c r="WCE9312" s="10"/>
      <c r="WCF9312" s="10"/>
      <c r="WCG9312" s="10"/>
      <c r="WCH9312" s="10"/>
      <c r="WCI9312" s="10"/>
      <c r="WCJ9312" s="10"/>
      <c r="WCK9312" s="10"/>
      <c r="WCL9312" s="10"/>
      <c r="WCM9312" s="10"/>
      <c r="WCN9312" s="10"/>
      <c r="WCO9312" s="10"/>
      <c r="WCP9312" s="10"/>
      <c r="WCQ9312" s="10"/>
      <c r="WCR9312" s="10"/>
      <c r="WCS9312" s="10"/>
      <c r="WCT9312" s="10"/>
      <c r="WCU9312" s="10"/>
      <c r="WCV9312" s="10"/>
      <c r="WCW9312" s="10"/>
      <c r="WCX9312" s="10"/>
      <c r="WCY9312" s="10"/>
      <c r="WCZ9312" s="10"/>
      <c r="WDA9312" s="10"/>
      <c r="WDB9312" s="10"/>
      <c r="WDC9312" s="10"/>
      <c r="WDD9312" s="10"/>
      <c r="WDE9312" s="10"/>
      <c r="WDF9312" s="10"/>
      <c r="WDG9312" s="10"/>
      <c r="WDH9312" s="10"/>
      <c r="WDI9312" s="10"/>
      <c r="WDJ9312" s="10"/>
      <c r="WDK9312" s="10"/>
      <c r="WDL9312" s="10"/>
      <c r="WDM9312" s="10"/>
      <c r="WDN9312" s="10"/>
      <c r="WDO9312" s="10"/>
      <c r="WDP9312" s="10"/>
      <c r="WDQ9312" s="10"/>
      <c r="WDR9312" s="10"/>
      <c r="WDS9312" s="10"/>
      <c r="WDT9312" s="10"/>
      <c r="WDU9312" s="10"/>
      <c r="WDV9312" s="10"/>
      <c r="WDW9312" s="10"/>
      <c r="WDX9312" s="10"/>
      <c r="WDY9312" s="10"/>
      <c r="WDZ9312" s="10"/>
      <c r="WEA9312" s="10"/>
      <c r="WEB9312" s="10"/>
      <c r="WEC9312" s="10"/>
      <c r="WED9312" s="10"/>
      <c r="WEE9312" s="10"/>
      <c r="WEF9312" s="10"/>
      <c r="WEG9312" s="10"/>
      <c r="WEH9312" s="10"/>
      <c r="WEI9312" s="10"/>
      <c r="WEJ9312" s="10"/>
      <c r="WEK9312" s="10"/>
      <c r="WEL9312" s="10"/>
      <c r="WEM9312" s="10"/>
      <c r="WEN9312" s="10"/>
      <c r="WEO9312" s="10"/>
      <c r="WEP9312" s="10"/>
      <c r="WEQ9312" s="10"/>
      <c r="WER9312" s="10"/>
      <c r="WES9312" s="10"/>
      <c r="WET9312" s="10"/>
      <c r="WEU9312" s="10"/>
      <c r="WEV9312" s="10"/>
      <c r="WEW9312" s="10"/>
      <c r="WEX9312" s="10"/>
      <c r="WEY9312" s="10"/>
      <c r="WEZ9312" s="10"/>
      <c r="WFA9312" s="10"/>
      <c r="WFB9312" s="10"/>
      <c r="WFC9312" s="10"/>
      <c r="WFD9312" s="10"/>
      <c r="WFE9312" s="10"/>
      <c r="WFF9312" s="10"/>
      <c r="WFG9312" s="10"/>
      <c r="WFH9312" s="10"/>
      <c r="WFI9312" s="10"/>
      <c r="WFJ9312" s="10"/>
      <c r="WFK9312" s="10"/>
      <c r="WFL9312" s="10"/>
      <c r="WFM9312" s="10"/>
      <c r="WFN9312" s="10"/>
      <c r="WFO9312" s="10"/>
      <c r="WFP9312" s="10"/>
      <c r="WFQ9312" s="10"/>
      <c r="WFR9312" s="10"/>
      <c r="WFS9312" s="10"/>
      <c r="WFT9312" s="10"/>
      <c r="WFU9312" s="10"/>
      <c r="WFV9312" s="10"/>
      <c r="WFW9312" s="10"/>
      <c r="WFX9312" s="10"/>
      <c r="WFY9312" s="10"/>
      <c r="WFZ9312" s="10"/>
      <c r="WGA9312" s="10"/>
      <c r="WGB9312" s="10"/>
      <c r="WGC9312" s="10"/>
      <c r="WGD9312" s="10"/>
      <c r="WGE9312" s="10"/>
      <c r="WGF9312" s="10"/>
      <c r="WGG9312" s="10"/>
      <c r="WGH9312" s="10"/>
      <c r="WGI9312" s="10"/>
      <c r="WGJ9312" s="10"/>
      <c r="WGK9312" s="10"/>
      <c r="WGL9312" s="10"/>
      <c r="WGM9312" s="10"/>
      <c r="WGN9312" s="10"/>
      <c r="WGO9312" s="10"/>
      <c r="WGP9312" s="10"/>
      <c r="WGQ9312" s="10"/>
      <c r="WGR9312" s="10"/>
      <c r="WGS9312" s="10"/>
      <c r="WGT9312" s="10"/>
      <c r="WGU9312" s="10"/>
      <c r="WGV9312" s="10"/>
      <c r="WGW9312" s="10"/>
      <c r="WGX9312" s="10"/>
      <c r="WGY9312" s="10"/>
      <c r="WGZ9312" s="10"/>
      <c r="WHA9312" s="10"/>
      <c r="WHB9312" s="10"/>
      <c r="WHC9312" s="10"/>
      <c r="WHD9312" s="10"/>
      <c r="WHE9312" s="10"/>
      <c r="WHF9312" s="10"/>
      <c r="WHG9312" s="10"/>
      <c r="WHH9312" s="10"/>
      <c r="WHI9312" s="10"/>
      <c r="WHJ9312" s="10"/>
      <c r="WHK9312" s="10"/>
      <c r="WHL9312" s="10"/>
      <c r="WHM9312" s="10"/>
      <c r="WHN9312" s="10"/>
      <c r="WHO9312" s="10"/>
      <c r="WHP9312" s="10"/>
      <c r="WHQ9312" s="10"/>
      <c r="WHR9312" s="10"/>
      <c r="WHS9312" s="10"/>
      <c r="WHT9312" s="10"/>
      <c r="WHU9312" s="10"/>
      <c r="WHV9312" s="10"/>
      <c r="WHW9312" s="10"/>
      <c r="WHX9312" s="10"/>
      <c r="WHY9312" s="10"/>
      <c r="WHZ9312" s="10"/>
      <c r="WIA9312" s="10"/>
      <c r="WIB9312" s="10"/>
      <c r="WIC9312" s="10"/>
      <c r="WID9312" s="10"/>
      <c r="WIE9312" s="10"/>
      <c r="WIF9312" s="10"/>
      <c r="WIG9312" s="10"/>
      <c r="WIH9312" s="10"/>
      <c r="WII9312" s="10"/>
      <c r="WIJ9312" s="10"/>
      <c r="WIK9312" s="10"/>
      <c r="WIL9312" s="10"/>
      <c r="WIM9312" s="10"/>
      <c r="WIN9312" s="10"/>
      <c r="WIO9312" s="10"/>
      <c r="WIP9312" s="10"/>
      <c r="WIQ9312" s="10"/>
      <c r="WIR9312" s="10"/>
      <c r="WIS9312" s="10"/>
      <c r="WIT9312" s="10"/>
      <c r="WIU9312" s="10"/>
      <c r="WIV9312" s="10"/>
      <c r="WIW9312" s="10"/>
      <c r="WIX9312" s="10"/>
      <c r="WIY9312" s="10"/>
      <c r="WIZ9312" s="10"/>
      <c r="WJA9312" s="10"/>
      <c r="WJB9312" s="10"/>
      <c r="WJC9312" s="10"/>
      <c r="WJD9312" s="10"/>
      <c r="WJE9312" s="10"/>
      <c r="WJF9312" s="10"/>
      <c r="WJG9312" s="10"/>
      <c r="WJH9312" s="10"/>
      <c r="WJI9312" s="10"/>
      <c r="WJJ9312" s="10"/>
      <c r="WJK9312" s="10"/>
      <c r="WJL9312" s="10"/>
      <c r="WJM9312" s="10"/>
      <c r="WJN9312" s="10"/>
      <c r="WJO9312" s="10"/>
      <c r="WJP9312" s="10"/>
      <c r="WJQ9312" s="10"/>
      <c r="WJR9312" s="10"/>
      <c r="WJS9312" s="10"/>
      <c r="WJT9312" s="10"/>
      <c r="WJU9312" s="10"/>
      <c r="WJV9312" s="10"/>
      <c r="WJW9312" s="10"/>
      <c r="WJX9312" s="10"/>
      <c r="WJY9312" s="10"/>
      <c r="WJZ9312" s="10"/>
      <c r="WKA9312" s="10"/>
      <c r="WKB9312" s="10"/>
      <c r="WKC9312" s="10"/>
      <c r="WKD9312" s="10"/>
      <c r="WKE9312" s="10"/>
      <c r="WKF9312" s="10"/>
      <c r="WKG9312" s="10"/>
      <c r="WKH9312" s="10"/>
      <c r="WKI9312" s="10"/>
      <c r="WKJ9312" s="10"/>
      <c r="WKK9312" s="10"/>
      <c r="WKL9312" s="10"/>
      <c r="WKM9312" s="10"/>
      <c r="WKN9312" s="10"/>
      <c r="WKO9312" s="10"/>
      <c r="WKP9312" s="10"/>
      <c r="WKQ9312" s="10"/>
      <c r="WKR9312" s="10"/>
      <c r="WKS9312" s="10"/>
      <c r="WKT9312" s="10"/>
      <c r="WKU9312" s="10"/>
      <c r="WKV9312" s="10"/>
      <c r="WKW9312" s="10"/>
      <c r="WKX9312" s="10"/>
      <c r="WKY9312" s="10"/>
      <c r="WKZ9312" s="10"/>
      <c r="WLA9312" s="10"/>
      <c r="WLB9312" s="10"/>
      <c r="WLC9312" s="10"/>
      <c r="WLD9312" s="10"/>
      <c r="WLE9312" s="10"/>
      <c r="WLF9312" s="10"/>
      <c r="WLG9312" s="10"/>
      <c r="WLH9312" s="10"/>
      <c r="WLI9312" s="10"/>
      <c r="WLJ9312" s="10"/>
      <c r="WLK9312" s="10"/>
      <c r="WLL9312" s="10"/>
      <c r="WLM9312" s="10"/>
      <c r="WLN9312" s="10"/>
      <c r="WLO9312" s="10"/>
      <c r="WLP9312" s="10"/>
      <c r="WLQ9312" s="10"/>
      <c r="WLR9312" s="10"/>
      <c r="WLS9312" s="10"/>
      <c r="WLT9312" s="10"/>
      <c r="WLU9312" s="10"/>
      <c r="WLV9312" s="10"/>
      <c r="WLW9312" s="10"/>
      <c r="WLX9312" s="10"/>
      <c r="WLY9312" s="10"/>
      <c r="WLZ9312" s="10"/>
      <c r="WMA9312" s="10"/>
      <c r="WMB9312" s="10"/>
      <c r="WMC9312" s="10"/>
      <c r="WMD9312" s="10"/>
      <c r="WME9312" s="10"/>
      <c r="WMF9312" s="10"/>
      <c r="WMG9312" s="10"/>
      <c r="WMH9312" s="10"/>
      <c r="WMI9312" s="10"/>
      <c r="WMJ9312" s="10"/>
      <c r="WMK9312" s="10"/>
      <c r="WML9312" s="10"/>
      <c r="WMM9312" s="10"/>
      <c r="WMN9312" s="10"/>
      <c r="WMO9312" s="10"/>
      <c r="WMP9312" s="10"/>
      <c r="WMQ9312" s="10"/>
      <c r="WMR9312" s="10"/>
      <c r="WMS9312" s="10"/>
      <c r="WMT9312" s="10"/>
      <c r="WMU9312" s="10"/>
      <c r="WMV9312" s="10"/>
      <c r="WMW9312" s="10"/>
      <c r="WMX9312" s="10"/>
      <c r="WMY9312" s="10"/>
      <c r="WMZ9312" s="10"/>
      <c r="WNA9312" s="10"/>
      <c r="WNB9312" s="10"/>
      <c r="WNC9312" s="10"/>
      <c r="WND9312" s="10"/>
      <c r="WNE9312" s="10"/>
      <c r="WNF9312" s="10"/>
      <c r="WNG9312" s="10"/>
      <c r="WNH9312" s="10"/>
      <c r="WNI9312" s="10"/>
      <c r="WNJ9312" s="10"/>
      <c r="WNK9312" s="10"/>
      <c r="WNL9312" s="10"/>
      <c r="WNM9312" s="10"/>
      <c r="WNN9312" s="10"/>
      <c r="WNO9312" s="10"/>
      <c r="WNP9312" s="10"/>
      <c r="WNQ9312" s="10"/>
      <c r="WNR9312" s="10"/>
      <c r="WNS9312" s="10"/>
      <c r="WNT9312" s="10"/>
      <c r="WNU9312" s="10"/>
      <c r="WNV9312" s="10"/>
      <c r="WNW9312" s="10"/>
      <c r="WNX9312" s="10"/>
      <c r="WNY9312" s="10"/>
      <c r="WNZ9312" s="10"/>
      <c r="WOA9312" s="10"/>
      <c r="WOB9312" s="10"/>
      <c r="WOC9312" s="10"/>
      <c r="WOD9312" s="10"/>
      <c r="WOE9312" s="10"/>
      <c r="WOF9312" s="10"/>
      <c r="WOG9312" s="10"/>
      <c r="WOH9312" s="10"/>
      <c r="WOI9312" s="10"/>
      <c r="WOJ9312" s="10"/>
      <c r="WOK9312" s="10"/>
      <c r="WOL9312" s="10"/>
      <c r="WOM9312" s="10"/>
      <c r="WON9312" s="10"/>
      <c r="WOO9312" s="10"/>
      <c r="WOP9312" s="10"/>
      <c r="WOQ9312" s="10"/>
      <c r="WOR9312" s="10"/>
      <c r="WOS9312" s="10"/>
      <c r="WOT9312" s="10"/>
      <c r="WOU9312" s="10"/>
      <c r="WOV9312" s="10"/>
      <c r="WOW9312" s="10"/>
      <c r="WOX9312" s="10"/>
      <c r="WOY9312" s="10"/>
      <c r="WOZ9312" s="10"/>
      <c r="WPA9312" s="10"/>
      <c r="WPB9312" s="10"/>
      <c r="WPC9312" s="10"/>
      <c r="WPD9312" s="10"/>
      <c r="WPE9312" s="10"/>
      <c r="WPF9312" s="10"/>
      <c r="WPG9312" s="10"/>
      <c r="WPH9312" s="10"/>
      <c r="WPI9312" s="10"/>
      <c r="WPJ9312" s="10"/>
      <c r="WPK9312" s="10"/>
      <c r="WPL9312" s="10"/>
      <c r="WPM9312" s="10"/>
      <c r="WPN9312" s="10"/>
      <c r="WPO9312" s="10"/>
      <c r="WPP9312" s="10"/>
      <c r="WPQ9312" s="10"/>
      <c r="WPR9312" s="10"/>
      <c r="WPS9312" s="10"/>
      <c r="WPT9312" s="10"/>
      <c r="WPU9312" s="10"/>
      <c r="WPV9312" s="10"/>
      <c r="WPW9312" s="10"/>
      <c r="WPX9312" s="10"/>
      <c r="WPY9312" s="10"/>
      <c r="WPZ9312" s="10"/>
      <c r="WQA9312" s="10"/>
      <c r="WQB9312" s="10"/>
      <c r="WQC9312" s="10"/>
      <c r="WQD9312" s="10"/>
      <c r="WQE9312" s="10"/>
      <c r="WQF9312" s="10"/>
      <c r="WQG9312" s="10"/>
      <c r="WQH9312" s="10"/>
      <c r="WQI9312" s="10"/>
      <c r="WQJ9312" s="10"/>
      <c r="WQK9312" s="10"/>
      <c r="WQL9312" s="10"/>
      <c r="WQM9312" s="10"/>
      <c r="WQN9312" s="10"/>
      <c r="WQO9312" s="10"/>
      <c r="WQP9312" s="10"/>
      <c r="WQQ9312" s="10"/>
      <c r="WQR9312" s="10"/>
      <c r="WQS9312" s="10"/>
      <c r="WQT9312" s="10"/>
      <c r="WQU9312" s="10"/>
      <c r="WQV9312" s="10"/>
      <c r="WQW9312" s="10"/>
      <c r="WQX9312" s="10"/>
      <c r="WQY9312" s="10"/>
      <c r="WQZ9312" s="10"/>
      <c r="WRA9312" s="10"/>
      <c r="WRB9312" s="10"/>
      <c r="WRC9312" s="10"/>
      <c r="WRD9312" s="10"/>
      <c r="WRE9312" s="10"/>
      <c r="WRF9312" s="10"/>
      <c r="WRG9312" s="10"/>
      <c r="WRH9312" s="10"/>
      <c r="WRI9312" s="10"/>
      <c r="WRJ9312" s="10"/>
      <c r="WRK9312" s="10"/>
      <c r="WRL9312" s="10"/>
      <c r="WRM9312" s="10"/>
      <c r="WRN9312" s="10"/>
      <c r="WRO9312" s="10"/>
      <c r="WRP9312" s="10"/>
      <c r="WRQ9312" s="10"/>
      <c r="WRR9312" s="10"/>
      <c r="WRS9312" s="10"/>
      <c r="WRT9312" s="10"/>
      <c r="WRU9312" s="10"/>
      <c r="WRV9312" s="10"/>
      <c r="WRW9312" s="10"/>
      <c r="WRX9312" s="10"/>
      <c r="WRY9312" s="10"/>
      <c r="WRZ9312" s="10"/>
      <c r="WSA9312" s="10"/>
      <c r="WSB9312" s="10"/>
      <c r="WSC9312" s="10"/>
      <c r="WSD9312" s="10"/>
      <c r="WSE9312" s="10"/>
      <c r="WSF9312" s="10"/>
      <c r="WSG9312" s="10"/>
      <c r="WSH9312" s="10"/>
      <c r="WSI9312" s="10"/>
      <c r="WSJ9312" s="10"/>
      <c r="WSK9312" s="10"/>
      <c r="WSL9312" s="10"/>
      <c r="WSM9312" s="10"/>
      <c r="WSN9312" s="10"/>
      <c r="WSO9312" s="10"/>
      <c r="WSP9312" s="10"/>
      <c r="WSQ9312" s="10"/>
      <c r="WSR9312" s="10"/>
      <c r="WSS9312" s="10"/>
      <c r="WST9312" s="10"/>
      <c r="WSU9312" s="10"/>
      <c r="WSV9312" s="10"/>
      <c r="WSW9312" s="10"/>
      <c r="WSX9312" s="10"/>
      <c r="WSY9312" s="10"/>
      <c r="WSZ9312" s="10"/>
      <c r="WTA9312" s="10"/>
      <c r="WTB9312" s="10"/>
      <c r="WTC9312" s="10"/>
      <c r="WTD9312" s="10"/>
      <c r="WTE9312" s="10"/>
      <c r="WTF9312" s="10"/>
      <c r="WTG9312" s="10"/>
      <c r="WTH9312" s="10"/>
      <c r="WTI9312" s="10"/>
      <c r="WTJ9312" s="10"/>
      <c r="WTK9312" s="10"/>
      <c r="WTL9312" s="10"/>
      <c r="WTM9312" s="10"/>
      <c r="WTN9312" s="10"/>
      <c r="WTO9312" s="10"/>
      <c r="WTP9312" s="10"/>
      <c r="WTQ9312" s="10"/>
      <c r="WTR9312" s="10"/>
      <c r="WTS9312" s="10"/>
      <c r="WTT9312" s="10"/>
      <c r="WTU9312" s="10"/>
      <c r="WTV9312" s="10"/>
      <c r="WTW9312" s="10"/>
      <c r="WTX9312" s="10"/>
      <c r="WTY9312" s="10"/>
      <c r="WTZ9312" s="10"/>
      <c r="WUA9312" s="10"/>
      <c r="WUB9312" s="10"/>
      <c r="WUC9312" s="10"/>
      <c r="WUD9312" s="10"/>
      <c r="WUE9312" s="10"/>
      <c r="WUF9312" s="10"/>
      <c r="WUG9312" s="10"/>
      <c r="WUH9312" s="10"/>
      <c r="WUI9312" s="10"/>
      <c r="WUJ9312" s="10"/>
      <c r="WUK9312" s="10"/>
      <c r="WUL9312" s="10"/>
      <c r="WUM9312" s="10"/>
      <c r="WUN9312" s="10"/>
      <c r="WUO9312" s="10"/>
      <c r="WUP9312" s="10"/>
      <c r="WUQ9312" s="10"/>
      <c r="WUR9312" s="10"/>
      <c r="WUS9312" s="10"/>
      <c r="WUT9312" s="10"/>
      <c r="WUU9312" s="10"/>
      <c r="WUV9312" s="10"/>
      <c r="WUW9312" s="10"/>
      <c r="WUX9312" s="10"/>
      <c r="WUY9312" s="10"/>
      <c r="WUZ9312" s="10"/>
      <c r="WVA9312" s="10"/>
      <c r="WVB9312" s="10"/>
      <c r="WVC9312" s="10"/>
      <c r="WVD9312" s="10"/>
      <c r="WVE9312" s="10"/>
      <c r="WVF9312" s="10"/>
      <c r="WVG9312" s="10"/>
      <c r="WVH9312" s="10"/>
      <c r="WVI9312" s="10"/>
      <c r="WVJ9312" s="10"/>
      <c r="WVK9312" s="10"/>
      <c r="WVL9312" s="10"/>
      <c r="WVM9312" s="10"/>
      <c r="WVN9312" s="10"/>
      <c r="WVO9312" s="10"/>
      <c r="WVP9312" s="10"/>
      <c r="WVQ9312" s="10"/>
      <c r="WVR9312" s="10"/>
      <c r="WVS9312" s="10"/>
      <c r="WVT9312" s="10"/>
      <c r="WVU9312" s="10"/>
      <c r="WVV9312" s="10"/>
      <c r="WVW9312" s="10"/>
      <c r="WVX9312" s="10"/>
      <c r="WVY9312" s="10"/>
      <c r="WVZ9312" s="10"/>
      <c r="WWA9312" s="10"/>
      <c r="WWB9312" s="10"/>
      <c r="WWC9312" s="10"/>
      <c r="WWD9312" s="10"/>
      <c r="WWE9312" s="10"/>
      <c r="WWF9312" s="10"/>
      <c r="WWG9312" s="10"/>
      <c r="WWH9312" s="10"/>
      <c r="WWI9312" s="10"/>
      <c r="WWJ9312" s="10"/>
      <c r="WWK9312" s="10"/>
      <c r="WWL9312" s="10"/>
      <c r="WWM9312" s="10"/>
      <c r="WWN9312" s="10"/>
      <c r="WWO9312" s="10"/>
      <c r="WWP9312" s="10"/>
      <c r="WWQ9312" s="10"/>
      <c r="WWR9312" s="10"/>
      <c r="WWS9312" s="10"/>
      <c r="WWT9312" s="10"/>
      <c r="WWU9312" s="10"/>
      <c r="WWV9312" s="10"/>
      <c r="WWW9312" s="10"/>
      <c r="WWX9312" s="10"/>
      <c r="WWY9312" s="10"/>
      <c r="WWZ9312" s="10"/>
      <c r="WXA9312" s="10"/>
      <c r="WXB9312" s="10"/>
      <c r="WXC9312" s="10"/>
      <c r="WXD9312" s="10"/>
      <c r="WXE9312" s="10"/>
      <c r="WXF9312" s="10"/>
      <c r="WXG9312" s="10"/>
      <c r="WXH9312" s="10"/>
      <c r="WXI9312" s="10"/>
      <c r="WXJ9312" s="10"/>
      <c r="WXK9312" s="10"/>
      <c r="WXL9312" s="10"/>
      <c r="WXM9312" s="10"/>
      <c r="WXN9312" s="10"/>
      <c r="WXO9312" s="10"/>
      <c r="WXP9312" s="10"/>
      <c r="WXQ9312" s="10"/>
      <c r="WXR9312" s="10"/>
      <c r="WXS9312" s="10"/>
      <c r="WXT9312" s="10"/>
      <c r="WXU9312" s="10"/>
      <c r="WXV9312" s="10"/>
      <c r="WXW9312" s="10"/>
      <c r="WXX9312" s="10"/>
      <c r="WXY9312" s="10"/>
      <c r="WXZ9312" s="10"/>
      <c r="WYA9312" s="10"/>
      <c r="WYB9312" s="10"/>
      <c r="WYC9312" s="10"/>
      <c r="WYD9312" s="10"/>
      <c r="WYE9312" s="10"/>
      <c r="WYF9312" s="10"/>
      <c r="WYG9312" s="10"/>
      <c r="WYH9312" s="10"/>
      <c r="WYI9312" s="10"/>
      <c r="WYJ9312" s="10"/>
      <c r="WYK9312" s="10"/>
      <c r="WYL9312" s="10"/>
      <c r="WYM9312" s="10"/>
      <c r="WYN9312" s="10"/>
      <c r="WYO9312" s="10"/>
      <c r="WYP9312" s="10"/>
      <c r="WYQ9312" s="10"/>
      <c r="WYR9312" s="10"/>
      <c r="WYS9312" s="10"/>
      <c r="WYT9312" s="10"/>
      <c r="WYU9312" s="10"/>
      <c r="WYV9312" s="10"/>
      <c r="WYW9312" s="10"/>
      <c r="WYX9312" s="10"/>
      <c r="WYY9312" s="10"/>
      <c r="WYZ9312" s="10"/>
      <c r="WZA9312" s="10"/>
      <c r="WZB9312" s="10"/>
      <c r="WZC9312" s="10"/>
      <c r="WZD9312" s="10"/>
      <c r="WZE9312" s="10"/>
      <c r="WZF9312" s="10"/>
      <c r="WZG9312" s="10"/>
      <c r="WZH9312" s="10"/>
      <c r="WZI9312" s="10"/>
    </row>
    <row r="9313" spans="1:16233" s="4" customFormat="1" ht="22.5" x14ac:dyDescent="0.25">
      <c r="A9313" s="64" t="s">
        <v>3284</v>
      </c>
      <c r="B9313" s="64" t="s">
        <v>3</v>
      </c>
      <c r="C9313" s="64" t="s">
        <v>13</v>
      </c>
      <c r="D9313" s="64" t="s">
        <v>3286</v>
      </c>
      <c r="E9313" s="20" t="s">
        <v>154</v>
      </c>
      <c r="F9313" s="64" t="s">
        <v>3570</v>
      </c>
      <c r="G9313" s="53" t="s">
        <v>3287</v>
      </c>
      <c r="H9313" s="53" t="s">
        <v>3524</v>
      </c>
      <c r="I9313" s="26">
        <v>200100</v>
      </c>
      <c r="J9313" s="26">
        <v>200100</v>
      </c>
      <c r="K9313" s="26">
        <v>0</v>
      </c>
      <c r="L9313" s="26">
        <f t="shared" si="8682"/>
        <v>0</v>
      </c>
      <c r="M9313" s="26"/>
      <c r="N9313" s="26"/>
      <c r="O9313" s="26"/>
      <c r="P9313" s="26">
        <f t="shared" si="8685"/>
        <v>0</v>
      </c>
      <c r="Q9313" s="26">
        <f t="shared" si="8688"/>
        <v>0</v>
      </c>
      <c r="R9313" s="90"/>
      <c r="S9313" s="90"/>
      <c r="T9313" s="90"/>
      <c r="U9313" s="90"/>
      <c r="V9313" s="90"/>
      <c r="W9313" s="90"/>
      <c r="X9313" s="90"/>
      <c r="Y9313" s="90"/>
      <c r="Z9313" s="1"/>
      <c r="AA9313" s="1"/>
      <c r="AB9313" s="1"/>
      <c r="AC9313" s="1"/>
      <c r="AD9313" s="1"/>
      <c r="AE9313" s="1"/>
      <c r="AF9313" s="1"/>
      <c r="AG9313" s="1"/>
      <c r="AH9313" s="1"/>
      <c r="AI9313" s="1"/>
      <c r="AJ9313" s="1"/>
      <c r="AK9313" s="1"/>
      <c r="AL9313" s="1"/>
      <c r="AM9313" s="1"/>
      <c r="AN9313" s="1"/>
      <c r="AO9313" s="1"/>
      <c r="AP9313" s="1"/>
      <c r="AQ9313" s="1"/>
      <c r="AR9313" s="1"/>
      <c r="AS9313" s="1"/>
      <c r="AT9313" s="1"/>
      <c r="AU9313" s="1"/>
      <c r="AV9313" s="1"/>
      <c r="AW9313" s="1"/>
      <c r="AX9313" s="1"/>
      <c r="AY9313" s="1"/>
      <c r="AZ9313" s="1"/>
      <c r="BA9313" s="1"/>
      <c r="BB9313" s="1"/>
      <c r="BC9313" s="1"/>
      <c r="BD9313" s="1"/>
      <c r="BE9313" s="1"/>
      <c r="BF9313" s="1"/>
      <c r="BG9313" s="1"/>
      <c r="BH9313" s="1"/>
      <c r="BI9313" s="1"/>
      <c r="BJ9313" s="1"/>
      <c r="BK9313" s="1"/>
      <c r="BL9313" s="1"/>
      <c r="BM9313" s="1"/>
      <c r="BN9313" s="1"/>
      <c r="BO9313" s="1"/>
      <c r="BP9313" s="1"/>
      <c r="BQ9313" s="1"/>
      <c r="BR9313" s="1"/>
      <c r="BS9313" s="1"/>
      <c r="BT9313" s="1"/>
      <c r="BU9313" s="1"/>
      <c r="BV9313" s="1"/>
      <c r="BW9313" s="1"/>
      <c r="BX9313" s="1"/>
      <c r="BY9313" s="1"/>
      <c r="BZ9313" s="1"/>
      <c r="CA9313" s="1"/>
      <c r="CB9313" s="1"/>
      <c r="CC9313" s="1"/>
      <c r="CD9313" s="1"/>
      <c r="CE9313" s="1"/>
      <c r="CF9313" s="1"/>
      <c r="CG9313" s="1"/>
      <c r="CH9313" s="1"/>
      <c r="CI9313" s="1"/>
      <c r="CJ9313" s="1"/>
      <c r="CK9313" s="1"/>
      <c r="CL9313" s="1"/>
      <c r="CM9313" s="1"/>
      <c r="CN9313" s="1"/>
      <c r="CO9313" s="1"/>
      <c r="CP9313" s="1"/>
      <c r="CQ9313" s="1"/>
      <c r="CR9313" s="1"/>
      <c r="CS9313" s="1"/>
      <c r="CT9313" s="1"/>
      <c r="CU9313" s="1"/>
      <c r="CV9313" s="1"/>
      <c r="CW9313" s="1"/>
      <c r="CX9313" s="1"/>
      <c r="CY9313" s="1"/>
      <c r="CZ9313" s="1"/>
      <c r="DA9313" s="1"/>
      <c r="DB9313" s="1"/>
      <c r="DC9313" s="1"/>
      <c r="DD9313" s="1"/>
      <c r="DE9313" s="1"/>
      <c r="DF9313" s="1"/>
      <c r="DG9313" s="1"/>
      <c r="DH9313" s="1"/>
      <c r="DI9313" s="1"/>
      <c r="DJ9313" s="1"/>
      <c r="DK9313" s="1"/>
      <c r="DL9313" s="1"/>
      <c r="DM9313" s="1"/>
      <c r="DN9313" s="1"/>
      <c r="DO9313" s="1"/>
      <c r="DP9313" s="1"/>
      <c r="DQ9313" s="1"/>
      <c r="DR9313" s="1"/>
      <c r="DS9313" s="1"/>
      <c r="DT9313" s="1"/>
      <c r="DU9313" s="1"/>
      <c r="DV9313" s="1"/>
      <c r="DW9313" s="1"/>
      <c r="DX9313" s="1"/>
      <c r="DY9313" s="1"/>
      <c r="DZ9313" s="1"/>
      <c r="EA9313" s="1"/>
      <c r="EB9313" s="1"/>
      <c r="EC9313" s="1"/>
      <c r="ED9313" s="1"/>
      <c r="EE9313" s="1"/>
      <c r="EF9313" s="1"/>
      <c r="EG9313" s="1"/>
      <c r="EH9313" s="1"/>
      <c r="EI9313" s="1"/>
      <c r="EJ9313" s="1"/>
      <c r="EK9313" s="1"/>
      <c r="EL9313" s="1"/>
      <c r="EM9313" s="1"/>
      <c r="EN9313" s="1"/>
      <c r="EO9313" s="1"/>
      <c r="EP9313" s="1"/>
      <c r="EQ9313" s="1"/>
      <c r="ER9313" s="1"/>
      <c r="ES9313" s="1"/>
      <c r="ET9313" s="1"/>
      <c r="EU9313" s="1"/>
      <c r="EV9313" s="1"/>
      <c r="EW9313" s="1"/>
      <c r="EX9313" s="1"/>
      <c r="EY9313" s="1"/>
      <c r="EZ9313" s="1"/>
      <c r="FA9313" s="1"/>
      <c r="FB9313" s="1"/>
      <c r="FC9313" s="1"/>
      <c r="FD9313" s="1"/>
      <c r="FE9313" s="1"/>
      <c r="FF9313" s="1"/>
      <c r="FG9313" s="1"/>
      <c r="FH9313" s="1"/>
      <c r="FI9313" s="1"/>
      <c r="FJ9313" s="1"/>
      <c r="FK9313" s="1"/>
      <c r="FL9313" s="1"/>
      <c r="FM9313" s="1"/>
      <c r="FN9313" s="1"/>
      <c r="FO9313" s="1"/>
      <c r="FP9313" s="1"/>
      <c r="FQ9313" s="1"/>
      <c r="FR9313" s="1"/>
      <c r="FS9313" s="1"/>
      <c r="FT9313" s="1"/>
      <c r="FU9313" s="1"/>
      <c r="FV9313" s="1"/>
      <c r="FW9313" s="1"/>
      <c r="FX9313" s="1"/>
      <c r="FY9313" s="1"/>
      <c r="FZ9313" s="1"/>
      <c r="GA9313" s="1"/>
      <c r="GB9313" s="1"/>
      <c r="GC9313" s="1"/>
      <c r="GD9313" s="1"/>
      <c r="GE9313" s="1"/>
      <c r="GF9313" s="1"/>
      <c r="GG9313" s="1"/>
      <c r="GH9313" s="1"/>
      <c r="GI9313" s="1"/>
      <c r="GJ9313" s="1"/>
      <c r="GK9313" s="1"/>
      <c r="GL9313" s="1"/>
      <c r="GM9313" s="1"/>
      <c r="GN9313" s="1"/>
      <c r="GO9313" s="1"/>
      <c r="GP9313" s="1"/>
      <c r="GQ9313" s="1"/>
      <c r="GR9313" s="1"/>
      <c r="GS9313" s="1"/>
      <c r="GT9313" s="1"/>
      <c r="GU9313" s="1"/>
      <c r="GV9313" s="1"/>
      <c r="GW9313" s="1"/>
      <c r="GX9313" s="1"/>
      <c r="GY9313" s="1"/>
      <c r="GZ9313" s="1"/>
      <c r="HA9313" s="1"/>
      <c r="HB9313" s="1"/>
      <c r="HC9313" s="1"/>
      <c r="HD9313" s="1"/>
      <c r="HE9313" s="1"/>
      <c r="HF9313" s="1"/>
      <c r="HG9313" s="1"/>
      <c r="HH9313" s="1"/>
      <c r="HI9313" s="1"/>
      <c r="HJ9313" s="1"/>
      <c r="HK9313" s="1"/>
      <c r="HL9313" s="1"/>
      <c r="HM9313" s="1"/>
      <c r="HN9313" s="1"/>
      <c r="HO9313" s="1"/>
      <c r="HP9313" s="1"/>
      <c r="HQ9313" s="1"/>
      <c r="HR9313" s="1"/>
      <c r="HS9313" s="1"/>
      <c r="HT9313" s="1"/>
      <c r="HU9313" s="1"/>
      <c r="HV9313" s="1"/>
      <c r="HW9313" s="1"/>
      <c r="HX9313" s="1"/>
      <c r="HY9313" s="1"/>
      <c r="HZ9313" s="1"/>
      <c r="IA9313" s="1"/>
      <c r="IB9313" s="1"/>
      <c r="IC9313" s="1"/>
      <c r="ID9313" s="1"/>
      <c r="IE9313" s="1"/>
      <c r="IF9313" s="1"/>
      <c r="IG9313" s="1"/>
      <c r="IH9313" s="1"/>
      <c r="II9313" s="1"/>
      <c r="IJ9313" s="1"/>
      <c r="IK9313" s="1"/>
      <c r="IL9313" s="1"/>
      <c r="IM9313" s="1"/>
      <c r="IN9313" s="1"/>
      <c r="IO9313" s="1"/>
      <c r="IP9313" s="1"/>
      <c r="IQ9313" s="1"/>
      <c r="IR9313" s="1"/>
      <c r="IS9313" s="1"/>
      <c r="IT9313" s="1"/>
      <c r="IU9313" s="1"/>
      <c r="IV9313" s="1"/>
      <c r="IW9313" s="1"/>
      <c r="IX9313" s="1"/>
      <c r="IY9313" s="1"/>
      <c r="IZ9313" s="1"/>
      <c r="JA9313" s="1"/>
      <c r="JB9313" s="1"/>
      <c r="JC9313" s="1"/>
      <c r="JD9313" s="1"/>
      <c r="JE9313" s="1"/>
      <c r="JF9313" s="1"/>
      <c r="JG9313" s="1"/>
      <c r="JH9313" s="1"/>
      <c r="JI9313" s="1"/>
      <c r="JJ9313" s="1"/>
      <c r="JK9313" s="1"/>
      <c r="JL9313" s="1"/>
      <c r="JM9313" s="1"/>
      <c r="JN9313" s="1"/>
      <c r="JO9313" s="1"/>
      <c r="JP9313" s="1"/>
      <c r="JQ9313" s="1"/>
      <c r="JR9313" s="1"/>
      <c r="JS9313" s="1"/>
      <c r="JT9313" s="1"/>
      <c r="JU9313" s="1"/>
      <c r="JV9313" s="1"/>
      <c r="JW9313" s="1"/>
      <c r="JX9313" s="1"/>
      <c r="JY9313" s="1"/>
      <c r="JZ9313" s="1"/>
      <c r="KA9313" s="1"/>
      <c r="KB9313" s="1"/>
      <c r="KC9313" s="1"/>
      <c r="KD9313" s="1"/>
      <c r="KE9313" s="1"/>
      <c r="KF9313" s="1"/>
      <c r="KG9313" s="1"/>
      <c r="KH9313" s="1"/>
      <c r="KI9313" s="1"/>
      <c r="KJ9313" s="1"/>
      <c r="KK9313" s="1"/>
      <c r="KL9313" s="1"/>
      <c r="KM9313" s="1"/>
      <c r="KN9313" s="1"/>
      <c r="KO9313" s="1"/>
      <c r="KP9313" s="1"/>
      <c r="KQ9313" s="1"/>
      <c r="KR9313" s="1"/>
      <c r="KS9313" s="1"/>
      <c r="KT9313" s="1"/>
      <c r="KU9313" s="1"/>
      <c r="KV9313" s="1"/>
      <c r="KW9313" s="1"/>
      <c r="KX9313" s="1"/>
      <c r="KY9313" s="1"/>
      <c r="KZ9313" s="1"/>
      <c r="LA9313" s="1"/>
      <c r="LB9313" s="1"/>
      <c r="LC9313" s="1"/>
      <c r="LD9313" s="1"/>
      <c r="LE9313" s="1"/>
      <c r="LF9313" s="1"/>
      <c r="LG9313" s="1"/>
      <c r="LH9313" s="1"/>
      <c r="LI9313" s="1"/>
      <c r="LJ9313" s="1"/>
      <c r="LK9313" s="1"/>
      <c r="LL9313" s="1"/>
      <c r="LM9313" s="1"/>
      <c r="LN9313" s="1"/>
      <c r="LO9313" s="1"/>
      <c r="LP9313" s="1"/>
      <c r="LQ9313" s="1"/>
      <c r="LR9313" s="1"/>
      <c r="LS9313" s="1"/>
      <c r="LT9313" s="1"/>
      <c r="LU9313" s="1"/>
      <c r="LV9313" s="1"/>
      <c r="LW9313" s="1"/>
      <c r="LX9313" s="1"/>
      <c r="LY9313" s="1"/>
      <c r="LZ9313" s="1"/>
      <c r="MA9313" s="1"/>
      <c r="MB9313" s="1"/>
      <c r="MC9313" s="1"/>
      <c r="MD9313" s="1"/>
      <c r="ME9313" s="1"/>
      <c r="MF9313" s="1"/>
      <c r="MG9313" s="1"/>
      <c r="MH9313" s="1"/>
      <c r="MI9313" s="1"/>
      <c r="MJ9313" s="1"/>
      <c r="MK9313" s="1"/>
      <c r="ML9313" s="1"/>
      <c r="MM9313" s="1"/>
      <c r="MN9313" s="1"/>
      <c r="MO9313" s="1"/>
      <c r="MP9313" s="1"/>
      <c r="MQ9313" s="1"/>
      <c r="MR9313" s="1"/>
      <c r="MS9313" s="1"/>
      <c r="MT9313" s="1"/>
      <c r="MU9313" s="1"/>
      <c r="MV9313" s="1"/>
      <c r="MW9313" s="1"/>
      <c r="MX9313" s="1"/>
      <c r="MY9313" s="1"/>
      <c r="MZ9313" s="1"/>
      <c r="NA9313" s="1"/>
      <c r="NB9313" s="1"/>
      <c r="NC9313" s="1"/>
      <c r="ND9313" s="1"/>
      <c r="NE9313" s="1"/>
      <c r="NF9313" s="1"/>
      <c r="NG9313" s="1"/>
      <c r="NH9313" s="1"/>
      <c r="NI9313" s="1"/>
      <c r="NJ9313" s="1"/>
      <c r="NK9313" s="1"/>
      <c r="NL9313" s="1"/>
      <c r="NM9313" s="1"/>
      <c r="NN9313" s="1"/>
      <c r="NO9313" s="1"/>
      <c r="NP9313" s="1"/>
      <c r="NQ9313" s="1"/>
      <c r="NR9313" s="1"/>
      <c r="NS9313" s="1"/>
      <c r="NT9313" s="1"/>
      <c r="NU9313" s="1"/>
      <c r="NV9313" s="1"/>
      <c r="NW9313" s="1"/>
      <c r="NX9313" s="1"/>
      <c r="NY9313" s="1"/>
      <c r="NZ9313" s="1"/>
      <c r="OA9313" s="1"/>
      <c r="OB9313" s="1"/>
      <c r="OC9313" s="1"/>
      <c r="OD9313" s="1"/>
      <c r="OE9313" s="1"/>
      <c r="OF9313" s="1"/>
      <c r="OG9313" s="1"/>
      <c r="OH9313" s="1"/>
      <c r="OI9313" s="1"/>
      <c r="OJ9313" s="1"/>
      <c r="OK9313" s="1"/>
      <c r="OL9313" s="1"/>
      <c r="OM9313" s="1"/>
      <c r="ON9313" s="1"/>
      <c r="OO9313" s="1"/>
      <c r="OP9313" s="1"/>
      <c r="OQ9313" s="1"/>
      <c r="OR9313" s="1"/>
      <c r="OS9313" s="1"/>
      <c r="OT9313" s="1"/>
      <c r="OU9313" s="1"/>
      <c r="OV9313" s="1"/>
      <c r="OW9313" s="1"/>
      <c r="OX9313" s="1"/>
      <c r="OY9313" s="1"/>
      <c r="OZ9313" s="1"/>
      <c r="PA9313" s="1"/>
      <c r="PB9313" s="1"/>
      <c r="PC9313" s="1"/>
      <c r="PD9313" s="1"/>
      <c r="PE9313" s="1"/>
      <c r="PF9313" s="1"/>
      <c r="PG9313" s="1"/>
      <c r="PH9313" s="1"/>
      <c r="PI9313" s="1"/>
      <c r="PJ9313" s="1"/>
      <c r="PK9313" s="1"/>
      <c r="PL9313" s="1"/>
      <c r="PM9313" s="1"/>
      <c r="PN9313" s="1"/>
      <c r="PO9313" s="1"/>
      <c r="PP9313" s="1"/>
      <c r="PQ9313" s="1"/>
      <c r="PR9313" s="1"/>
      <c r="PS9313" s="1"/>
      <c r="PT9313" s="1"/>
      <c r="PU9313" s="1"/>
      <c r="PV9313" s="1"/>
      <c r="PW9313" s="1"/>
      <c r="PX9313" s="1"/>
      <c r="PY9313" s="1"/>
      <c r="PZ9313" s="1"/>
      <c r="QA9313" s="1"/>
      <c r="QB9313" s="1"/>
      <c r="QC9313" s="1"/>
      <c r="QD9313" s="1"/>
      <c r="QE9313" s="1"/>
      <c r="QF9313" s="1"/>
      <c r="QG9313" s="1"/>
      <c r="QH9313" s="1"/>
      <c r="QI9313" s="1"/>
      <c r="QJ9313" s="1"/>
      <c r="QK9313" s="1"/>
      <c r="QL9313" s="1"/>
      <c r="QM9313" s="1"/>
      <c r="QN9313" s="1"/>
      <c r="QO9313" s="1"/>
      <c r="QP9313" s="1"/>
      <c r="QQ9313" s="1"/>
      <c r="QR9313" s="1"/>
      <c r="QS9313" s="1"/>
      <c r="QT9313" s="1"/>
      <c r="QU9313" s="1"/>
      <c r="QV9313" s="1"/>
      <c r="QW9313" s="1"/>
      <c r="QX9313" s="1"/>
      <c r="QY9313" s="1"/>
      <c r="QZ9313" s="1"/>
      <c r="RA9313" s="1"/>
      <c r="RB9313" s="1"/>
      <c r="RC9313" s="1"/>
      <c r="RD9313" s="1"/>
      <c r="RE9313" s="1"/>
      <c r="RF9313" s="1"/>
      <c r="RG9313" s="1"/>
      <c r="RH9313" s="1"/>
      <c r="RI9313" s="1"/>
      <c r="RJ9313" s="1"/>
      <c r="RK9313" s="1"/>
      <c r="RL9313" s="1"/>
      <c r="RM9313" s="1"/>
      <c r="RN9313" s="1"/>
      <c r="RO9313" s="1"/>
      <c r="RP9313" s="1"/>
      <c r="RQ9313" s="1"/>
      <c r="RR9313" s="1"/>
      <c r="RS9313" s="1"/>
      <c r="RT9313" s="1"/>
      <c r="RU9313" s="1"/>
      <c r="RV9313" s="1"/>
      <c r="RW9313" s="1"/>
      <c r="RX9313" s="1"/>
      <c r="RY9313" s="1"/>
      <c r="RZ9313" s="1"/>
      <c r="SA9313" s="1"/>
      <c r="SB9313" s="1"/>
      <c r="SC9313" s="1"/>
      <c r="SD9313" s="1"/>
      <c r="SE9313" s="1"/>
      <c r="SF9313" s="1"/>
      <c r="SG9313" s="1"/>
      <c r="SH9313" s="1"/>
      <c r="SI9313" s="1"/>
      <c r="SJ9313" s="1"/>
      <c r="SK9313" s="1"/>
      <c r="SL9313" s="1"/>
      <c r="SM9313" s="1"/>
      <c r="SN9313" s="1"/>
      <c r="SO9313" s="1"/>
      <c r="SP9313" s="1"/>
      <c r="SQ9313" s="1"/>
      <c r="SR9313" s="1"/>
      <c r="SS9313" s="1"/>
      <c r="ST9313" s="1"/>
      <c r="SU9313" s="1"/>
      <c r="SV9313" s="1"/>
      <c r="SW9313" s="1"/>
      <c r="SX9313" s="1"/>
      <c r="SY9313" s="1"/>
      <c r="SZ9313" s="1"/>
      <c r="TA9313" s="1"/>
      <c r="TB9313" s="1"/>
      <c r="TC9313" s="1"/>
      <c r="TD9313" s="1"/>
      <c r="TE9313" s="1"/>
      <c r="TF9313" s="1"/>
      <c r="TG9313" s="1"/>
      <c r="TH9313" s="1"/>
      <c r="TI9313" s="1"/>
      <c r="TJ9313" s="1"/>
      <c r="TK9313" s="1"/>
      <c r="TL9313" s="1"/>
      <c r="TM9313" s="1"/>
      <c r="TN9313" s="1"/>
      <c r="TO9313" s="1"/>
      <c r="TP9313" s="1"/>
      <c r="TQ9313" s="1"/>
      <c r="TR9313" s="1"/>
      <c r="TS9313" s="1"/>
      <c r="TT9313" s="1"/>
      <c r="TU9313" s="1"/>
      <c r="TV9313" s="1"/>
      <c r="TW9313" s="1"/>
      <c r="TX9313" s="1"/>
      <c r="TY9313" s="1"/>
      <c r="TZ9313" s="1"/>
      <c r="UA9313" s="1"/>
      <c r="UB9313" s="1"/>
      <c r="UC9313" s="1"/>
      <c r="UD9313" s="1"/>
      <c r="UE9313" s="1"/>
      <c r="UF9313" s="1"/>
      <c r="UG9313" s="1"/>
      <c r="UH9313" s="1"/>
      <c r="UI9313" s="1"/>
      <c r="UJ9313" s="1"/>
      <c r="UK9313" s="1"/>
      <c r="UL9313" s="1"/>
      <c r="UM9313" s="1"/>
      <c r="UN9313" s="1"/>
      <c r="UO9313" s="1"/>
      <c r="UP9313" s="1"/>
      <c r="UQ9313" s="1"/>
      <c r="UR9313" s="1"/>
      <c r="US9313" s="1"/>
      <c r="UT9313" s="1"/>
      <c r="UU9313" s="1"/>
      <c r="UV9313" s="1"/>
      <c r="UW9313" s="1"/>
      <c r="UX9313" s="1"/>
      <c r="UY9313" s="1"/>
      <c r="UZ9313" s="1"/>
      <c r="VA9313" s="1"/>
      <c r="VB9313" s="1"/>
      <c r="VC9313" s="1"/>
      <c r="VD9313" s="1"/>
      <c r="VE9313" s="1"/>
      <c r="VF9313" s="1"/>
      <c r="VG9313" s="1"/>
      <c r="VH9313" s="1"/>
      <c r="VI9313" s="1"/>
      <c r="VJ9313" s="1"/>
      <c r="VK9313" s="1"/>
      <c r="VL9313" s="1"/>
      <c r="VM9313" s="1"/>
      <c r="VN9313" s="1"/>
      <c r="VO9313" s="1"/>
      <c r="VP9313" s="1"/>
      <c r="VQ9313" s="1"/>
      <c r="VR9313" s="1"/>
      <c r="VS9313" s="1"/>
      <c r="VT9313" s="1"/>
      <c r="VU9313" s="1"/>
      <c r="VV9313" s="1"/>
      <c r="VW9313" s="1"/>
      <c r="VX9313" s="1"/>
      <c r="VY9313" s="1"/>
      <c r="VZ9313" s="1"/>
      <c r="WA9313" s="1"/>
      <c r="WB9313" s="1"/>
      <c r="WC9313" s="1"/>
      <c r="WD9313" s="1"/>
      <c r="WE9313" s="1"/>
      <c r="WF9313" s="1"/>
      <c r="WG9313" s="1"/>
      <c r="WH9313" s="1"/>
      <c r="WI9313" s="1"/>
      <c r="WJ9313" s="1"/>
      <c r="WK9313" s="1"/>
      <c r="WL9313" s="1"/>
      <c r="WM9313" s="1"/>
      <c r="WN9313" s="1"/>
      <c r="WO9313" s="1"/>
      <c r="WP9313" s="1"/>
      <c r="WQ9313" s="1"/>
      <c r="WR9313" s="1"/>
      <c r="WS9313" s="1"/>
      <c r="WT9313" s="1"/>
      <c r="WU9313" s="1"/>
      <c r="WV9313" s="1"/>
      <c r="WW9313" s="1"/>
      <c r="WX9313" s="1"/>
      <c r="WY9313" s="1"/>
      <c r="WZ9313" s="1"/>
      <c r="XA9313" s="1"/>
      <c r="XB9313" s="1"/>
      <c r="XC9313" s="1"/>
      <c r="XD9313" s="1"/>
      <c r="XE9313" s="1"/>
      <c r="XF9313" s="1"/>
      <c r="XG9313" s="1"/>
      <c r="XH9313" s="1"/>
      <c r="XI9313" s="1"/>
      <c r="XJ9313" s="1"/>
      <c r="XK9313" s="1"/>
      <c r="XL9313" s="1"/>
      <c r="XM9313" s="1"/>
      <c r="XN9313" s="1"/>
      <c r="XO9313" s="1"/>
      <c r="XP9313" s="1"/>
      <c r="XQ9313" s="1"/>
      <c r="XR9313" s="1"/>
      <c r="XS9313" s="1"/>
      <c r="XT9313" s="1"/>
      <c r="XU9313" s="1"/>
      <c r="XV9313" s="1"/>
      <c r="XW9313" s="1"/>
      <c r="XX9313" s="1"/>
      <c r="XY9313" s="1"/>
      <c r="XZ9313" s="1"/>
      <c r="YA9313" s="1"/>
      <c r="YB9313" s="1"/>
      <c r="YC9313" s="1"/>
      <c r="YD9313" s="1"/>
      <c r="YE9313" s="1"/>
      <c r="YF9313" s="1"/>
      <c r="YG9313" s="1"/>
      <c r="YH9313" s="1"/>
      <c r="YI9313" s="1"/>
      <c r="YJ9313" s="1"/>
      <c r="YK9313" s="1"/>
      <c r="YL9313" s="1"/>
      <c r="YM9313" s="1"/>
      <c r="YN9313" s="1"/>
      <c r="YO9313" s="1"/>
      <c r="YP9313" s="1"/>
      <c r="YQ9313" s="1"/>
      <c r="YR9313" s="1"/>
      <c r="YS9313" s="1"/>
      <c r="YT9313" s="1"/>
      <c r="YU9313" s="1"/>
      <c r="YV9313" s="1"/>
      <c r="YW9313" s="1"/>
      <c r="YX9313" s="1"/>
      <c r="YY9313" s="1"/>
      <c r="YZ9313" s="1"/>
      <c r="ZA9313" s="1"/>
      <c r="ZB9313" s="1"/>
      <c r="ZC9313" s="1"/>
      <c r="ZD9313" s="1"/>
      <c r="ZE9313" s="1"/>
      <c r="ZF9313" s="1"/>
      <c r="ZG9313" s="1"/>
      <c r="ZH9313" s="1"/>
      <c r="ZI9313" s="1"/>
      <c r="ZJ9313" s="1"/>
      <c r="ZK9313" s="1"/>
      <c r="ZL9313" s="1"/>
      <c r="ZM9313" s="1"/>
      <c r="ZN9313" s="1"/>
      <c r="ZO9313" s="1"/>
      <c r="ZP9313" s="1"/>
      <c r="ZQ9313" s="1"/>
      <c r="ZR9313" s="1"/>
      <c r="ZS9313" s="1"/>
      <c r="ZT9313" s="1"/>
      <c r="ZU9313" s="1"/>
      <c r="ZV9313" s="1"/>
      <c r="ZW9313" s="1"/>
      <c r="ZX9313" s="1"/>
      <c r="ZY9313" s="1"/>
      <c r="ZZ9313" s="1"/>
      <c r="AAA9313" s="1"/>
      <c r="AAB9313" s="1"/>
      <c r="AAC9313" s="1"/>
      <c r="AAD9313" s="1"/>
      <c r="AAE9313" s="1"/>
      <c r="AAF9313" s="1"/>
      <c r="AAG9313" s="1"/>
      <c r="AAH9313" s="1"/>
      <c r="AAI9313" s="1"/>
      <c r="AAJ9313" s="1"/>
      <c r="AAK9313" s="1"/>
      <c r="AAL9313" s="1"/>
      <c r="AAM9313" s="1"/>
      <c r="AAN9313" s="1"/>
      <c r="AAO9313" s="1"/>
      <c r="AAP9313" s="1"/>
      <c r="AAQ9313" s="1"/>
      <c r="AAR9313" s="1"/>
      <c r="AAS9313" s="1"/>
      <c r="AAT9313" s="1"/>
      <c r="AAU9313" s="1"/>
      <c r="AAV9313" s="1"/>
      <c r="AAW9313" s="1"/>
      <c r="AAX9313" s="1"/>
      <c r="AAY9313" s="1"/>
      <c r="AAZ9313" s="1"/>
      <c r="ABA9313" s="1"/>
      <c r="ABB9313" s="1"/>
      <c r="ABC9313" s="1"/>
      <c r="ABD9313" s="1"/>
      <c r="ABE9313" s="1"/>
      <c r="ABF9313" s="1"/>
      <c r="ABG9313" s="1"/>
      <c r="ABH9313" s="1"/>
      <c r="ABI9313" s="1"/>
      <c r="ABJ9313" s="1"/>
      <c r="ABK9313" s="1"/>
      <c r="ABL9313" s="1"/>
      <c r="ABM9313" s="1"/>
      <c r="ABN9313" s="1"/>
      <c r="ABO9313" s="1"/>
      <c r="ABP9313" s="1"/>
      <c r="ABQ9313" s="1"/>
      <c r="ABR9313" s="1"/>
      <c r="ABS9313" s="1"/>
      <c r="ABT9313" s="1"/>
      <c r="ABU9313" s="1"/>
      <c r="ABV9313" s="1"/>
      <c r="ABW9313" s="1"/>
      <c r="ABX9313" s="1"/>
      <c r="ABY9313" s="1"/>
      <c r="ABZ9313" s="1"/>
      <c r="ACA9313" s="1"/>
      <c r="ACB9313" s="1"/>
      <c r="ACC9313" s="1"/>
      <c r="ACD9313" s="1"/>
      <c r="ACE9313" s="1"/>
      <c r="ACF9313" s="1"/>
      <c r="ACG9313" s="1"/>
      <c r="ACH9313" s="1"/>
      <c r="ACI9313" s="1"/>
      <c r="ACJ9313" s="1"/>
      <c r="ACK9313" s="1"/>
      <c r="ACL9313" s="1"/>
      <c r="ACM9313" s="1"/>
      <c r="ACN9313" s="1"/>
      <c r="ACO9313" s="1"/>
      <c r="ACP9313" s="1"/>
      <c r="ACQ9313" s="1"/>
      <c r="ACR9313" s="1"/>
      <c r="ACS9313" s="1"/>
      <c r="ACT9313" s="1"/>
      <c r="ACU9313" s="1"/>
      <c r="ACV9313" s="1"/>
      <c r="ACW9313" s="1"/>
      <c r="ACX9313" s="1"/>
      <c r="ACY9313" s="1"/>
      <c r="ACZ9313" s="1"/>
      <c r="ADA9313" s="1"/>
      <c r="ADB9313" s="1"/>
      <c r="ADC9313" s="1"/>
      <c r="ADD9313" s="1"/>
      <c r="ADE9313" s="1"/>
      <c r="ADF9313" s="1"/>
      <c r="ADG9313" s="1"/>
      <c r="ADH9313" s="1"/>
      <c r="ADI9313" s="1"/>
      <c r="ADJ9313" s="1"/>
      <c r="ADK9313" s="1"/>
      <c r="ADL9313" s="1"/>
      <c r="ADM9313" s="1"/>
      <c r="ADN9313" s="1"/>
      <c r="ADO9313" s="1"/>
      <c r="ADP9313" s="1"/>
      <c r="ADQ9313" s="1"/>
      <c r="ADR9313" s="1"/>
      <c r="ADS9313" s="1"/>
      <c r="ADT9313" s="1"/>
      <c r="ADU9313" s="1"/>
      <c r="ADV9313" s="1"/>
      <c r="ADW9313" s="1"/>
      <c r="ADX9313" s="1"/>
      <c r="ADY9313" s="1"/>
      <c r="ADZ9313" s="1"/>
      <c r="AEA9313" s="1"/>
      <c r="AEB9313" s="1"/>
      <c r="AEC9313" s="1"/>
      <c r="AED9313" s="1"/>
      <c r="AEE9313" s="1"/>
      <c r="AEF9313" s="1"/>
      <c r="AEG9313" s="1"/>
      <c r="AEH9313" s="1"/>
      <c r="AEI9313" s="1"/>
      <c r="AEJ9313" s="1"/>
      <c r="AEK9313" s="1"/>
      <c r="AEL9313" s="1"/>
      <c r="AEM9313" s="1"/>
      <c r="AEN9313" s="1"/>
      <c r="AEO9313" s="1"/>
      <c r="AEP9313" s="1"/>
      <c r="AEQ9313" s="1"/>
      <c r="AER9313" s="1"/>
      <c r="AES9313" s="1"/>
      <c r="AET9313" s="1"/>
      <c r="AEU9313" s="1"/>
      <c r="AEV9313" s="1"/>
      <c r="AEW9313" s="1"/>
      <c r="AEX9313" s="1"/>
      <c r="AEY9313" s="1"/>
      <c r="AEZ9313" s="1"/>
      <c r="AFA9313" s="1"/>
      <c r="AFB9313" s="1"/>
      <c r="AFC9313" s="1"/>
      <c r="AFD9313" s="1"/>
      <c r="AFE9313" s="1"/>
      <c r="AFF9313" s="1"/>
      <c r="AFG9313" s="1"/>
      <c r="AFH9313" s="1"/>
      <c r="AFI9313" s="1"/>
      <c r="AFJ9313" s="1"/>
      <c r="AFK9313" s="1"/>
      <c r="AFL9313" s="1"/>
      <c r="AFM9313" s="1"/>
      <c r="AFN9313" s="1"/>
      <c r="AFO9313" s="1"/>
      <c r="AFP9313" s="1"/>
      <c r="AFQ9313" s="1"/>
      <c r="AFR9313" s="1"/>
      <c r="AFS9313" s="1"/>
      <c r="AFT9313" s="1"/>
      <c r="AFU9313" s="1"/>
      <c r="AFV9313" s="1"/>
      <c r="AFW9313" s="1"/>
      <c r="AFX9313" s="1"/>
      <c r="AFY9313" s="1"/>
      <c r="AFZ9313" s="1"/>
      <c r="AGA9313" s="1"/>
      <c r="AGB9313" s="1"/>
      <c r="AGC9313" s="1"/>
      <c r="AGD9313" s="1"/>
      <c r="AGE9313" s="1"/>
      <c r="AGF9313" s="1"/>
      <c r="AGG9313" s="1"/>
      <c r="AGH9313" s="1"/>
      <c r="AGI9313" s="1"/>
      <c r="AGJ9313" s="1"/>
      <c r="AGK9313" s="1"/>
      <c r="AGL9313" s="1"/>
      <c r="AGM9313" s="1"/>
      <c r="AGN9313" s="1"/>
      <c r="AGO9313" s="1"/>
      <c r="AGP9313" s="1"/>
      <c r="AGQ9313" s="1"/>
      <c r="AGR9313" s="1"/>
      <c r="AGS9313" s="1"/>
      <c r="AGT9313" s="1"/>
      <c r="AGU9313" s="1"/>
      <c r="AGV9313" s="1"/>
      <c r="AGW9313" s="1"/>
      <c r="AGX9313" s="1"/>
      <c r="AGY9313" s="1"/>
      <c r="AGZ9313" s="1"/>
      <c r="AHA9313" s="1"/>
      <c r="AHB9313" s="1"/>
      <c r="AHC9313" s="1"/>
      <c r="AHD9313" s="1"/>
      <c r="AHE9313" s="1"/>
      <c r="AHF9313" s="1"/>
      <c r="AHG9313" s="1"/>
      <c r="AHH9313" s="1"/>
      <c r="AHI9313" s="1"/>
      <c r="AHJ9313" s="1"/>
      <c r="AHK9313" s="1"/>
      <c r="AHL9313" s="1"/>
      <c r="AHM9313" s="1"/>
      <c r="AHN9313" s="1"/>
      <c r="AHO9313" s="1"/>
      <c r="AHP9313" s="1"/>
      <c r="AHQ9313" s="1"/>
      <c r="AHR9313" s="1"/>
      <c r="AHS9313" s="1"/>
      <c r="AHT9313" s="1"/>
      <c r="AHU9313" s="1"/>
      <c r="AHV9313" s="1"/>
      <c r="AHW9313" s="1"/>
      <c r="AHX9313" s="1"/>
      <c r="AHY9313" s="1"/>
      <c r="AHZ9313" s="1"/>
      <c r="AIA9313" s="1"/>
      <c r="AIB9313" s="1"/>
      <c r="AIC9313" s="1"/>
      <c r="AID9313" s="1"/>
      <c r="AIE9313" s="1"/>
      <c r="AIF9313" s="1"/>
      <c r="AIG9313" s="1"/>
      <c r="AIH9313" s="1"/>
      <c r="AII9313" s="1"/>
      <c r="AIJ9313" s="1"/>
      <c r="AIK9313" s="1"/>
      <c r="AIL9313" s="1"/>
      <c r="AIM9313" s="1"/>
      <c r="AIN9313" s="1"/>
      <c r="AIO9313" s="1"/>
      <c r="AIP9313" s="1"/>
      <c r="AIQ9313" s="1"/>
      <c r="AIR9313" s="1"/>
      <c r="AIS9313" s="1"/>
      <c r="AIT9313" s="1"/>
      <c r="AIU9313" s="1"/>
      <c r="AIV9313" s="1"/>
      <c r="AIW9313" s="1"/>
      <c r="AIX9313" s="1"/>
      <c r="AIY9313" s="1"/>
      <c r="AIZ9313" s="1"/>
      <c r="AJA9313" s="1"/>
      <c r="AJB9313" s="1"/>
      <c r="AJC9313" s="1"/>
      <c r="AJD9313" s="1"/>
      <c r="AJE9313" s="1"/>
      <c r="AJF9313" s="1"/>
      <c r="AJG9313" s="1"/>
      <c r="AJH9313" s="1"/>
      <c r="AJI9313" s="1"/>
      <c r="AJJ9313" s="1"/>
      <c r="AJK9313" s="1"/>
      <c r="AJL9313" s="1"/>
      <c r="AJM9313" s="1"/>
      <c r="AJN9313" s="1"/>
      <c r="AJO9313" s="1"/>
      <c r="AJP9313" s="1"/>
      <c r="AJQ9313" s="1"/>
      <c r="AJR9313" s="1"/>
      <c r="AJS9313" s="1"/>
      <c r="AJT9313" s="1"/>
      <c r="AJU9313" s="1"/>
      <c r="AJV9313" s="1"/>
      <c r="AJW9313" s="1"/>
      <c r="AJX9313" s="1"/>
      <c r="AJY9313" s="1"/>
      <c r="AJZ9313" s="1"/>
      <c r="AKA9313" s="1"/>
      <c r="AKB9313" s="1"/>
      <c r="AKC9313" s="1"/>
      <c r="AKD9313" s="1"/>
      <c r="AKE9313" s="1"/>
      <c r="AKF9313" s="1"/>
      <c r="AKG9313" s="1"/>
      <c r="AKH9313" s="1"/>
      <c r="AKI9313" s="1"/>
      <c r="AKJ9313" s="1"/>
      <c r="AKK9313" s="1"/>
      <c r="AKL9313" s="1"/>
      <c r="AKM9313" s="1"/>
      <c r="AKN9313" s="1"/>
      <c r="AKO9313" s="1"/>
      <c r="AKP9313" s="1"/>
      <c r="AKQ9313" s="1"/>
      <c r="AKR9313" s="1"/>
      <c r="AKS9313" s="1"/>
      <c r="AKT9313" s="1"/>
      <c r="AKU9313" s="1"/>
      <c r="AKV9313" s="1"/>
      <c r="AKW9313" s="1"/>
      <c r="AKX9313" s="1"/>
      <c r="AKY9313" s="1"/>
      <c r="AKZ9313" s="1"/>
      <c r="ALA9313" s="1"/>
      <c r="ALB9313" s="1"/>
      <c r="ALC9313" s="1"/>
      <c r="ALD9313" s="1"/>
      <c r="ALE9313" s="1"/>
      <c r="ALF9313" s="1"/>
      <c r="ALG9313" s="1"/>
      <c r="ALH9313" s="1"/>
      <c r="ALI9313" s="1"/>
      <c r="ALJ9313" s="1"/>
      <c r="ALK9313" s="1"/>
      <c r="ALL9313" s="1"/>
      <c r="ALM9313" s="1"/>
      <c r="ALN9313" s="1"/>
      <c r="ALO9313" s="1"/>
      <c r="ALP9313" s="1"/>
      <c r="ALQ9313" s="1"/>
      <c r="ALR9313" s="1"/>
      <c r="ALS9313" s="1"/>
      <c r="ALT9313" s="1"/>
      <c r="ALU9313" s="1"/>
      <c r="ALV9313" s="1"/>
      <c r="ALW9313" s="1"/>
      <c r="ALX9313" s="1"/>
      <c r="ALY9313" s="1"/>
      <c r="ALZ9313" s="1"/>
      <c r="AMA9313" s="1"/>
      <c r="AMB9313" s="1"/>
      <c r="AMC9313" s="1"/>
      <c r="AMD9313" s="1"/>
      <c r="AME9313" s="1"/>
      <c r="AMF9313" s="1"/>
      <c r="AMG9313" s="1"/>
      <c r="AMH9313" s="1"/>
      <c r="AMI9313" s="1"/>
      <c r="AMJ9313" s="1"/>
      <c r="AMK9313" s="1"/>
      <c r="AML9313" s="1"/>
      <c r="AMM9313" s="1"/>
      <c r="AMN9313" s="1"/>
      <c r="AMO9313" s="1"/>
      <c r="AMP9313" s="1"/>
      <c r="AMQ9313" s="1"/>
      <c r="AMR9313" s="1"/>
      <c r="AMS9313" s="1"/>
      <c r="AMT9313" s="1"/>
      <c r="AMU9313" s="1"/>
      <c r="AMV9313" s="1"/>
      <c r="AMW9313" s="1"/>
      <c r="AMX9313" s="1"/>
      <c r="AMY9313" s="1"/>
      <c r="AMZ9313" s="1"/>
      <c r="ANA9313" s="1"/>
      <c r="ANB9313" s="1"/>
      <c r="ANC9313" s="1"/>
      <c r="AND9313" s="1"/>
      <c r="ANE9313" s="1"/>
      <c r="ANF9313" s="1"/>
      <c r="ANG9313" s="1"/>
      <c r="ANH9313" s="1"/>
      <c r="ANI9313" s="1"/>
      <c r="ANJ9313" s="1"/>
      <c r="ANK9313" s="1"/>
      <c r="ANL9313" s="1"/>
      <c r="ANM9313" s="1"/>
      <c r="ANN9313" s="1"/>
      <c r="ANO9313" s="1"/>
      <c r="ANP9313" s="1"/>
      <c r="ANQ9313" s="1"/>
      <c r="ANR9313" s="1"/>
      <c r="ANS9313" s="1"/>
      <c r="ANT9313" s="1"/>
      <c r="ANU9313" s="1"/>
      <c r="ANV9313" s="1"/>
      <c r="ANW9313" s="1"/>
      <c r="ANX9313" s="1"/>
      <c r="ANY9313" s="1"/>
      <c r="ANZ9313" s="1"/>
      <c r="AOA9313" s="1"/>
      <c r="AOB9313" s="1"/>
      <c r="AOC9313" s="1"/>
      <c r="AOD9313" s="1"/>
      <c r="AOE9313" s="1"/>
      <c r="AOF9313" s="1"/>
      <c r="AOG9313" s="1"/>
      <c r="AOH9313" s="1"/>
      <c r="AOI9313" s="1"/>
      <c r="AOJ9313" s="1"/>
      <c r="AOK9313" s="1"/>
      <c r="AOL9313" s="1"/>
      <c r="AOM9313" s="1"/>
      <c r="AON9313" s="1"/>
      <c r="AOO9313" s="1"/>
      <c r="AOP9313" s="1"/>
      <c r="AOQ9313" s="1"/>
      <c r="AOR9313" s="1"/>
      <c r="AOS9313" s="1"/>
      <c r="AOT9313" s="1"/>
      <c r="AOU9313" s="1"/>
      <c r="AOV9313" s="1"/>
      <c r="AOW9313" s="1"/>
      <c r="AOX9313" s="1"/>
      <c r="AOY9313" s="1"/>
      <c r="AOZ9313" s="1"/>
      <c r="APA9313" s="1"/>
      <c r="APB9313" s="1"/>
      <c r="APC9313" s="1"/>
      <c r="APD9313" s="1"/>
      <c r="APE9313" s="1"/>
      <c r="APF9313" s="1"/>
      <c r="APG9313" s="1"/>
      <c r="APH9313" s="1"/>
      <c r="API9313" s="1"/>
      <c r="APJ9313" s="1"/>
      <c r="APK9313" s="1"/>
      <c r="APL9313" s="1"/>
      <c r="APM9313" s="1"/>
      <c r="APN9313" s="1"/>
      <c r="APO9313" s="1"/>
      <c r="APP9313" s="1"/>
      <c r="APQ9313" s="1"/>
      <c r="APR9313" s="1"/>
      <c r="APS9313" s="1"/>
      <c r="APT9313" s="1"/>
      <c r="APU9313" s="1"/>
      <c r="APV9313" s="1"/>
      <c r="APW9313" s="1"/>
      <c r="APX9313" s="1"/>
      <c r="APY9313" s="1"/>
      <c r="APZ9313" s="1"/>
      <c r="AQA9313" s="1"/>
      <c r="AQB9313" s="1"/>
      <c r="AQC9313" s="1"/>
      <c r="AQD9313" s="1"/>
      <c r="AQE9313" s="1"/>
      <c r="AQF9313" s="1"/>
      <c r="AQG9313" s="1"/>
      <c r="AQH9313" s="1"/>
      <c r="AQI9313" s="1"/>
      <c r="AQJ9313" s="1"/>
      <c r="AQK9313" s="1"/>
      <c r="AQL9313" s="1"/>
      <c r="AQM9313" s="1"/>
      <c r="AQN9313" s="1"/>
      <c r="AQO9313" s="1"/>
      <c r="AQP9313" s="1"/>
      <c r="AQQ9313" s="1"/>
      <c r="AQR9313" s="1"/>
      <c r="AQS9313" s="1"/>
      <c r="AQT9313" s="1"/>
      <c r="AQU9313" s="1"/>
      <c r="AQV9313" s="1"/>
      <c r="AQW9313" s="1"/>
      <c r="AQX9313" s="1"/>
      <c r="AQY9313" s="1"/>
      <c r="AQZ9313" s="1"/>
      <c r="ARA9313" s="1"/>
      <c r="ARB9313" s="1"/>
      <c r="ARC9313" s="1"/>
      <c r="ARD9313" s="1"/>
      <c r="ARE9313" s="1"/>
      <c r="ARF9313" s="1"/>
      <c r="ARG9313" s="1"/>
      <c r="ARH9313" s="1"/>
      <c r="ARI9313" s="1"/>
      <c r="ARJ9313" s="1"/>
      <c r="ARK9313" s="1"/>
      <c r="ARL9313" s="1"/>
      <c r="ARM9313" s="1"/>
      <c r="ARN9313" s="1"/>
      <c r="ARO9313" s="1"/>
      <c r="ARP9313" s="1"/>
      <c r="ARQ9313" s="1"/>
      <c r="ARR9313" s="1"/>
      <c r="ARS9313" s="1"/>
      <c r="ART9313" s="1"/>
      <c r="ARU9313" s="1"/>
      <c r="ARV9313" s="1"/>
      <c r="ARW9313" s="1"/>
      <c r="ARX9313" s="1"/>
      <c r="ARY9313" s="1"/>
      <c r="ARZ9313" s="1"/>
      <c r="ASA9313" s="1"/>
      <c r="ASB9313" s="1"/>
      <c r="ASC9313" s="1"/>
      <c r="ASD9313" s="1"/>
      <c r="ASE9313" s="1"/>
      <c r="ASF9313" s="1"/>
      <c r="ASG9313" s="1"/>
      <c r="ASH9313" s="1"/>
      <c r="ASI9313" s="1"/>
      <c r="ASJ9313" s="1"/>
      <c r="ASK9313" s="1"/>
      <c r="ASL9313" s="1"/>
      <c r="ASM9313" s="1"/>
      <c r="ASN9313" s="1"/>
      <c r="ASO9313" s="1"/>
      <c r="ASP9313" s="1"/>
      <c r="ASQ9313" s="1"/>
      <c r="ASR9313" s="1"/>
      <c r="ASS9313" s="1"/>
      <c r="AST9313" s="1"/>
      <c r="ASU9313" s="1"/>
      <c r="ASV9313" s="1"/>
      <c r="ASW9313" s="1"/>
      <c r="ASX9313" s="1"/>
      <c r="ASY9313" s="1"/>
      <c r="ASZ9313" s="1"/>
      <c r="ATA9313" s="1"/>
      <c r="ATB9313" s="1"/>
      <c r="ATC9313" s="1"/>
      <c r="ATD9313" s="1"/>
      <c r="ATE9313" s="1"/>
      <c r="ATF9313" s="1"/>
      <c r="ATG9313" s="1"/>
      <c r="ATH9313" s="1"/>
      <c r="ATI9313" s="1"/>
      <c r="ATJ9313" s="1"/>
      <c r="ATK9313" s="1"/>
      <c r="ATL9313" s="1"/>
      <c r="ATM9313" s="1"/>
      <c r="ATN9313" s="1"/>
      <c r="ATO9313" s="1"/>
      <c r="ATP9313" s="1"/>
      <c r="ATQ9313" s="1"/>
      <c r="ATR9313" s="1"/>
      <c r="ATS9313" s="1"/>
      <c r="ATT9313" s="1"/>
      <c r="ATU9313" s="1"/>
      <c r="ATV9313" s="1"/>
      <c r="ATW9313" s="1"/>
      <c r="ATX9313" s="1"/>
      <c r="ATY9313" s="1"/>
      <c r="ATZ9313" s="1"/>
      <c r="AUA9313" s="1"/>
      <c r="AUB9313" s="1"/>
      <c r="AUC9313" s="1"/>
      <c r="AUD9313" s="1"/>
      <c r="AUE9313" s="1"/>
      <c r="AUF9313" s="1"/>
      <c r="AUG9313" s="1"/>
      <c r="AUH9313" s="1"/>
      <c r="AUI9313" s="1"/>
      <c r="AUJ9313" s="1"/>
      <c r="AUK9313" s="1"/>
      <c r="AUL9313" s="1"/>
      <c r="AUM9313" s="1"/>
      <c r="AUN9313" s="1"/>
      <c r="AUO9313" s="1"/>
      <c r="AUP9313" s="1"/>
      <c r="AUQ9313" s="1"/>
      <c r="AUR9313" s="1"/>
      <c r="AUS9313" s="1"/>
      <c r="AUT9313" s="1"/>
      <c r="AUU9313" s="1"/>
      <c r="AUV9313" s="1"/>
      <c r="AUW9313" s="1"/>
      <c r="AUX9313" s="1"/>
      <c r="AUY9313" s="1"/>
      <c r="AUZ9313" s="1"/>
      <c r="AVA9313" s="1"/>
      <c r="AVB9313" s="1"/>
      <c r="AVC9313" s="1"/>
      <c r="AVD9313" s="1"/>
      <c r="AVE9313" s="1"/>
      <c r="AVF9313" s="1"/>
      <c r="AVG9313" s="1"/>
      <c r="AVH9313" s="1"/>
      <c r="AVI9313" s="1"/>
      <c r="AVJ9313" s="1"/>
      <c r="AVK9313" s="1"/>
      <c r="AVL9313" s="1"/>
      <c r="AVM9313" s="1"/>
      <c r="AVN9313" s="1"/>
      <c r="AVO9313" s="1"/>
      <c r="AVP9313" s="1"/>
      <c r="AVQ9313" s="1"/>
      <c r="AVR9313" s="1"/>
      <c r="AVS9313" s="1"/>
      <c r="AVT9313" s="1"/>
      <c r="AVU9313" s="1"/>
      <c r="AVV9313" s="1"/>
      <c r="AVW9313" s="1"/>
      <c r="AVX9313" s="1"/>
      <c r="AVY9313" s="1"/>
      <c r="AVZ9313" s="1"/>
      <c r="AWA9313" s="1"/>
      <c r="AWB9313" s="1"/>
      <c r="AWC9313" s="1"/>
      <c r="AWD9313" s="1"/>
      <c r="AWE9313" s="1"/>
      <c r="AWF9313" s="1"/>
      <c r="AWG9313" s="1"/>
      <c r="AWH9313" s="1"/>
      <c r="AWI9313" s="1"/>
      <c r="AWJ9313" s="1"/>
      <c r="AWK9313" s="1"/>
      <c r="AWL9313" s="1"/>
      <c r="AWM9313" s="1"/>
      <c r="AWN9313" s="1"/>
      <c r="AWO9313" s="1"/>
      <c r="AWP9313" s="1"/>
      <c r="AWQ9313" s="1"/>
      <c r="AWR9313" s="1"/>
      <c r="AWS9313" s="1"/>
      <c r="AWT9313" s="1"/>
      <c r="AWU9313" s="1"/>
      <c r="AWV9313" s="1"/>
      <c r="AWW9313" s="1"/>
      <c r="AWX9313" s="1"/>
      <c r="AWY9313" s="1"/>
      <c r="AWZ9313" s="1"/>
      <c r="AXA9313" s="1"/>
      <c r="AXB9313" s="1"/>
      <c r="AXC9313" s="1"/>
      <c r="AXD9313" s="1"/>
      <c r="AXE9313" s="1"/>
      <c r="AXF9313" s="1"/>
      <c r="AXG9313" s="1"/>
      <c r="AXH9313" s="1"/>
      <c r="AXI9313" s="1"/>
      <c r="AXJ9313" s="1"/>
      <c r="AXK9313" s="1"/>
      <c r="AXL9313" s="1"/>
      <c r="AXM9313" s="1"/>
      <c r="AXN9313" s="1"/>
      <c r="AXO9313" s="1"/>
      <c r="AXP9313" s="1"/>
      <c r="AXQ9313" s="1"/>
      <c r="AXR9313" s="1"/>
      <c r="AXS9313" s="1"/>
      <c r="AXT9313" s="1"/>
      <c r="AXU9313" s="1"/>
      <c r="AXV9313" s="1"/>
      <c r="AXW9313" s="1"/>
      <c r="AXX9313" s="1"/>
      <c r="AXY9313" s="1"/>
      <c r="AXZ9313" s="1"/>
      <c r="AYA9313" s="1"/>
      <c r="AYB9313" s="1"/>
      <c r="AYC9313" s="1"/>
      <c r="AYD9313" s="1"/>
      <c r="AYE9313" s="1"/>
      <c r="AYF9313" s="1"/>
      <c r="AYG9313" s="1"/>
      <c r="AYH9313" s="1"/>
      <c r="AYI9313" s="1"/>
      <c r="AYJ9313" s="1"/>
      <c r="AYK9313" s="1"/>
      <c r="AYL9313" s="1"/>
      <c r="AYM9313" s="1"/>
      <c r="AYN9313" s="1"/>
      <c r="AYO9313" s="1"/>
      <c r="AYP9313" s="1"/>
      <c r="AYQ9313" s="1"/>
      <c r="AYR9313" s="1"/>
      <c r="AYS9313" s="1"/>
      <c r="AYT9313" s="1"/>
      <c r="AYU9313" s="1"/>
      <c r="AYV9313" s="1"/>
      <c r="AYW9313" s="1"/>
      <c r="AYX9313" s="1"/>
      <c r="AYY9313" s="1"/>
      <c r="AYZ9313" s="1"/>
      <c r="AZA9313" s="1"/>
      <c r="AZB9313" s="1"/>
      <c r="AZC9313" s="1"/>
      <c r="AZD9313" s="1"/>
      <c r="AZE9313" s="1"/>
      <c r="AZF9313" s="1"/>
      <c r="AZG9313" s="1"/>
      <c r="AZH9313" s="1"/>
      <c r="AZI9313" s="1"/>
      <c r="AZJ9313" s="1"/>
      <c r="AZK9313" s="1"/>
      <c r="AZL9313" s="1"/>
      <c r="AZM9313" s="1"/>
      <c r="AZN9313" s="1"/>
      <c r="AZO9313" s="1"/>
      <c r="AZP9313" s="1"/>
      <c r="AZQ9313" s="1"/>
      <c r="AZR9313" s="1"/>
      <c r="AZS9313" s="1"/>
      <c r="AZT9313" s="1"/>
      <c r="AZU9313" s="1"/>
      <c r="AZV9313" s="1"/>
      <c r="AZW9313" s="1"/>
      <c r="AZX9313" s="1"/>
      <c r="AZY9313" s="1"/>
      <c r="AZZ9313" s="1"/>
      <c r="BAA9313" s="1"/>
      <c r="BAB9313" s="1"/>
      <c r="BAC9313" s="1"/>
      <c r="BAD9313" s="1"/>
      <c r="BAE9313" s="1"/>
      <c r="BAF9313" s="1"/>
      <c r="BAG9313" s="1"/>
      <c r="BAH9313" s="1"/>
      <c r="BAI9313" s="1"/>
      <c r="BAJ9313" s="1"/>
      <c r="BAK9313" s="1"/>
      <c r="BAL9313" s="1"/>
      <c r="BAM9313" s="1"/>
      <c r="BAN9313" s="1"/>
      <c r="BAO9313" s="1"/>
      <c r="BAP9313" s="1"/>
      <c r="BAQ9313" s="1"/>
      <c r="BAR9313" s="1"/>
      <c r="BAS9313" s="1"/>
      <c r="BAT9313" s="1"/>
      <c r="BAU9313" s="1"/>
      <c r="BAV9313" s="1"/>
      <c r="BAW9313" s="1"/>
      <c r="BAX9313" s="1"/>
      <c r="BAY9313" s="1"/>
      <c r="BAZ9313" s="1"/>
      <c r="BBA9313" s="1"/>
      <c r="BBB9313" s="1"/>
      <c r="BBC9313" s="1"/>
      <c r="BBD9313" s="1"/>
      <c r="BBE9313" s="1"/>
      <c r="BBF9313" s="1"/>
      <c r="BBG9313" s="1"/>
      <c r="BBH9313" s="1"/>
      <c r="BBI9313" s="1"/>
      <c r="BBJ9313" s="1"/>
      <c r="BBK9313" s="1"/>
      <c r="BBL9313" s="1"/>
      <c r="BBM9313" s="1"/>
      <c r="BBN9313" s="1"/>
      <c r="BBO9313" s="1"/>
      <c r="BBP9313" s="1"/>
      <c r="BBQ9313" s="1"/>
      <c r="BBR9313" s="1"/>
      <c r="BBS9313" s="1"/>
      <c r="BBT9313" s="1"/>
      <c r="BBU9313" s="1"/>
      <c r="BBV9313" s="1"/>
      <c r="BBW9313" s="1"/>
      <c r="BBX9313" s="1"/>
      <c r="BBY9313" s="1"/>
      <c r="BBZ9313" s="1"/>
      <c r="BCA9313" s="1"/>
      <c r="BCB9313" s="1"/>
      <c r="BCC9313" s="1"/>
      <c r="BCD9313" s="1"/>
      <c r="BCE9313" s="1"/>
      <c r="BCF9313" s="1"/>
      <c r="BCG9313" s="1"/>
      <c r="BCH9313" s="1"/>
      <c r="BCI9313" s="1"/>
      <c r="BCJ9313" s="1"/>
      <c r="BCK9313" s="1"/>
      <c r="BCL9313" s="1"/>
      <c r="BCM9313" s="1"/>
      <c r="BCN9313" s="1"/>
      <c r="BCO9313" s="1"/>
      <c r="BCP9313" s="1"/>
      <c r="BCQ9313" s="1"/>
      <c r="BCR9313" s="1"/>
      <c r="BCS9313" s="1"/>
      <c r="BCT9313" s="1"/>
      <c r="BCU9313" s="1"/>
      <c r="BCV9313" s="1"/>
      <c r="BCW9313" s="1"/>
      <c r="BCX9313" s="1"/>
      <c r="BCY9313" s="1"/>
      <c r="BCZ9313" s="1"/>
      <c r="BDA9313" s="1"/>
      <c r="BDB9313" s="1"/>
      <c r="BDC9313" s="1"/>
      <c r="BDD9313" s="1"/>
      <c r="BDE9313" s="1"/>
      <c r="BDF9313" s="1"/>
      <c r="BDG9313" s="1"/>
      <c r="BDH9313" s="1"/>
      <c r="BDI9313" s="1"/>
      <c r="BDJ9313" s="1"/>
      <c r="BDK9313" s="1"/>
      <c r="BDL9313" s="1"/>
      <c r="BDM9313" s="1"/>
      <c r="BDN9313" s="1"/>
      <c r="BDO9313" s="1"/>
      <c r="BDP9313" s="1"/>
      <c r="BDQ9313" s="1"/>
      <c r="BDR9313" s="1"/>
      <c r="BDS9313" s="1"/>
      <c r="BDT9313" s="1"/>
      <c r="BDU9313" s="1"/>
      <c r="BDV9313" s="1"/>
      <c r="BDW9313" s="1"/>
      <c r="BDX9313" s="1"/>
      <c r="BDY9313" s="1"/>
      <c r="BDZ9313" s="1"/>
      <c r="BEA9313" s="1"/>
      <c r="BEB9313" s="1"/>
      <c r="BEC9313" s="1"/>
      <c r="BED9313" s="1"/>
      <c r="BEE9313" s="1"/>
      <c r="BEF9313" s="1"/>
      <c r="BEG9313" s="1"/>
      <c r="BEH9313" s="1"/>
      <c r="BEI9313" s="1"/>
      <c r="BEJ9313" s="1"/>
      <c r="BEK9313" s="1"/>
      <c r="BEL9313" s="1"/>
      <c r="BEM9313" s="1"/>
      <c r="BEN9313" s="1"/>
      <c r="BEO9313" s="1"/>
      <c r="BEP9313" s="1"/>
      <c r="BEQ9313" s="1"/>
      <c r="BER9313" s="1"/>
      <c r="BES9313" s="1"/>
      <c r="BET9313" s="1"/>
      <c r="BEU9313" s="1"/>
      <c r="BEV9313" s="1"/>
      <c r="BEW9313" s="1"/>
      <c r="BEX9313" s="1"/>
      <c r="BEY9313" s="1"/>
      <c r="BEZ9313" s="1"/>
      <c r="BFA9313" s="1"/>
      <c r="BFB9313" s="1"/>
      <c r="BFC9313" s="1"/>
      <c r="BFD9313" s="1"/>
      <c r="BFE9313" s="1"/>
      <c r="BFF9313" s="1"/>
      <c r="BFG9313" s="1"/>
      <c r="BFH9313" s="1"/>
      <c r="BFI9313" s="1"/>
      <c r="BFJ9313" s="1"/>
      <c r="BFK9313" s="1"/>
      <c r="BFL9313" s="1"/>
      <c r="BFM9313" s="1"/>
      <c r="BFN9313" s="1"/>
      <c r="BFO9313" s="1"/>
      <c r="BFP9313" s="1"/>
      <c r="BFQ9313" s="1"/>
      <c r="BFR9313" s="1"/>
      <c r="BFS9313" s="1"/>
      <c r="BFT9313" s="1"/>
      <c r="BFU9313" s="1"/>
      <c r="BFV9313" s="1"/>
      <c r="BFW9313" s="1"/>
      <c r="BFX9313" s="1"/>
      <c r="BFY9313" s="1"/>
      <c r="BFZ9313" s="1"/>
      <c r="BGA9313" s="1"/>
      <c r="BGB9313" s="1"/>
      <c r="BGC9313" s="1"/>
      <c r="BGD9313" s="1"/>
      <c r="BGE9313" s="1"/>
      <c r="BGF9313" s="1"/>
      <c r="BGG9313" s="1"/>
      <c r="BGH9313" s="1"/>
      <c r="BGI9313" s="1"/>
      <c r="BGJ9313" s="1"/>
      <c r="BGK9313" s="1"/>
      <c r="BGL9313" s="1"/>
      <c r="BGM9313" s="1"/>
      <c r="BGN9313" s="1"/>
      <c r="BGO9313" s="1"/>
      <c r="BGP9313" s="1"/>
      <c r="BGQ9313" s="1"/>
      <c r="BGR9313" s="1"/>
      <c r="BGS9313" s="1"/>
      <c r="BGT9313" s="1"/>
      <c r="BGU9313" s="1"/>
      <c r="BGV9313" s="1"/>
      <c r="BGW9313" s="1"/>
      <c r="BGX9313" s="1"/>
      <c r="BGY9313" s="1"/>
      <c r="BGZ9313" s="1"/>
      <c r="BHA9313" s="1"/>
      <c r="BHB9313" s="1"/>
      <c r="BHC9313" s="1"/>
      <c r="BHD9313" s="1"/>
      <c r="BHE9313" s="1"/>
      <c r="BHF9313" s="1"/>
      <c r="BHG9313" s="1"/>
      <c r="BHH9313" s="1"/>
      <c r="BHI9313" s="1"/>
      <c r="BHJ9313" s="1"/>
      <c r="BHK9313" s="1"/>
      <c r="BHL9313" s="1"/>
      <c r="BHM9313" s="1"/>
      <c r="BHN9313" s="1"/>
      <c r="BHO9313" s="1"/>
      <c r="BHP9313" s="1"/>
      <c r="BHQ9313" s="1"/>
      <c r="BHR9313" s="1"/>
      <c r="BHS9313" s="1"/>
      <c r="BHT9313" s="1"/>
      <c r="BHU9313" s="1"/>
      <c r="BHV9313" s="1"/>
      <c r="BHW9313" s="1"/>
      <c r="BHX9313" s="1"/>
      <c r="BHY9313" s="1"/>
      <c r="BHZ9313" s="1"/>
      <c r="BIA9313" s="1"/>
      <c r="BIB9313" s="1"/>
      <c r="BIC9313" s="1"/>
      <c r="BID9313" s="1"/>
      <c r="BIE9313" s="1"/>
      <c r="BIF9313" s="1"/>
      <c r="BIG9313" s="1"/>
      <c r="BIH9313" s="1"/>
      <c r="BII9313" s="1"/>
      <c r="BIJ9313" s="1"/>
      <c r="BIK9313" s="1"/>
      <c r="BIL9313" s="1"/>
      <c r="BIM9313" s="1"/>
      <c r="BIN9313" s="1"/>
      <c r="BIO9313" s="1"/>
      <c r="BIP9313" s="1"/>
      <c r="BIQ9313" s="1"/>
      <c r="BIR9313" s="1"/>
      <c r="BIS9313" s="1"/>
      <c r="BIT9313" s="1"/>
      <c r="BIU9313" s="1"/>
      <c r="BIV9313" s="1"/>
      <c r="BIW9313" s="1"/>
      <c r="BIX9313" s="1"/>
      <c r="BIY9313" s="1"/>
      <c r="BIZ9313" s="1"/>
      <c r="BJA9313" s="1"/>
      <c r="BJB9313" s="1"/>
      <c r="BJC9313" s="1"/>
      <c r="BJD9313" s="1"/>
      <c r="BJE9313" s="1"/>
      <c r="BJF9313" s="1"/>
      <c r="BJG9313" s="1"/>
      <c r="BJH9313" s="1"/>
      <c r="BJI9313" s="1"/>
      <c r="BJJ9313" s="1"/>
      <c r="BJK9313" s="1"/>
      <c r="BJL9313" s="1"/>
      <c r="BJM9313" s="1"/>
      <c r="BJN9313" s="1"/>
      <c r="BJO9313" s="1"/>
      <c r="BJP9313" s="1"/>
      <c r="BJQ9313" s="1"/>
      <c r="BJR9313" s="1"/>
      <c r="BJS9313" s="1"/>
      <c r="BJT9313" s="1"/>
      <c r="BJU9313" s="1"/>
      <c r="BJV9313" s="1"/>
      <c r="BJW9313" s="1"/>
      <c r="BJX9313" s="1"/>
      <c r="BJY9313" s="1"/>
      <c r="BJZ9313" s="1"/>
      <c r="BKA9313" s="1"/>
      <c r="BKB9313" s="1"/>
      <c r="BKC9313" s="1"/>
      <c r="BKD9313" s="1"/>
      <c r="BKE9313" s="1"/>
      <c r="BKF9313" s="1"/>
      <c r="BKG9313" s="1"/>
      <c r="BKH9313" s="1"/>
      <c r="BKI9313" s="1"/>
      <c r="BKJ9313" s="1"/>
      <c r="BKK9313" s="1"/>
      <c r="BKL9313" s="1"/>
      <c r="BKM9313" s="1"/>
      <c r="BKN9313" s="1"/>
      <c r="BKO9313" s="1"/>
      <c r="BKP9313" s="1"/>
      <c r="BKQ9313" s="1"/>
      <c r="BKR9313" s="1"/>
      <c r="BKS9313" s="1"/>
      <c r="BKT9313" s="1"/>
      <c r="BKU9313" s="1"/>
      <c r="BKV9313" s="1"/>
      <c r="BKW9313" s="1"/>
      <c r="BKX9313" s="1"/>
      <c r="BKY9313" s="1"/>
      <c r="BKZ9313" s="1"/>
      <c r="BLA9313" s="1"/>
      <c r="BLB9313" s="1"/>
      <c r="BLC9313" s="1"/>
      <c r="BLD9313" s="1"/>
      <c r="BLE9313" s="1"/>
      <c r="BLF9313" s="1"/>
      <c r="BLG9313" s="1"/>
      <c r="BLH9313" s="1"/>
      <c r="BLI9313" s="1"/>
      <c r="BLJ9313" s="1"/>
      <c r="BLK9313" s="1"/>
      <c r="BLL9313" s="1"/>
      <c r="BLM9313" s="1"/>
      <c r="BLN9313" s="1"/>
      <c r="BLO9313" s="1"/>
      <c r="BLP9313" s="1"/>
      <c r="BLQ9313" s="1"/>
      <c r="BLR9313" s="1"/>
      <c r="BLS9313" s="1"/>
      <c r="BLT9313" s="1"/>
      <c r="BLU9313" s="1"/>
      <c r="BLV9313" s="1"/>
      <c r="BLW9313" s="1"/>
      <c r="BLX9313" s="1"/>
      <c r="BLY9313" s="1"/>
      <c r="BLZ9313" s="1"/>
      <c r="BMA9313" s="1"/>
      <c r="BMB9313" s="1"/>
      <c r="BMC9313" s="1"/>
      <c r="BMD9313" s="1"/>
      <c r="BME9313" s="1"/>
      <c r="BMF9313" s="1"/>
      <c r="BMG9313" s="1"/>
      <c r="BMH9313" s="1"/>
      <c r="BMI9313" s="1"/>
      <c r="BMJ9313" s="1"/>
      <c r="BMK9313" s="1"/>
      <c r="BML9313" s="1"/>
      <c r="BMM9313" s="1"/>
      <c r="BMN9313" s="1"/>
      <c r="BMO9313" s="1"/>
      <c r="BMP9313" s="1"/>
      <c r="BMQ9313" s="1"/>
      <c r="BMR9313" s="1"/>
      <c r="BMS9313" s="1"/>
      <c r="BMT9313" s="1"/>
      <c r="BMU9313" s="1"/>
      <c r="BMV9313" s="1"/>
      <c r="BMW9313" s="1"/>
      <c r="BMX9313" s="1"/>
      <c r="BMY9313" s="1"/>
      <c r="BMZ9313" s="1"/>
      <c r="BNA9313" s="1"/>
      <c r="BNB9313" s="1"/>
      <c r="BNC9313" s="1"/>
      <c r="BND9313" s="1"/>
      <c r="BNE9313" s="1"/>
      <c r="BNF9313" s="1"/>
      <c r="BNG9313" s="1"/>
      <c r="BNH9313" s="1"/>
      <c r="BNI9313" s="1"/>
      <c r="BNJ9313" s="1"/>
      <c r="BNK9313" s="1"/>
      <c r="BNL9313" s="1"/>
      <c r="BNM9313" s="1"/>
      <c r="BNN9313" s="1"/>
      <c r="BNO9313" s="1"/>
      <c r="BNP9313" s="1"/>
      <c r="BNQ9313" s="1"/>
      <c r="BNR9313" s="1"/>
      <c r="BNS9313" s="1"/>
      <c r="BNT9313" s="1"/>
      <c r="BNU9313" s="1"/>
      <c r="BNV9313" s="1"/>
      <c r="BNW9313" s="1"/>
      <c r="BNX9313" s="1"/>
      <c r="BNY9313" s="1"/>
      <c r="BNZ9313" s="1"/>
      <c r="BOA9313" s="1"/>
      <c r="BOB9313" s="1"/>
      <c r="BOC9313" s="1"/>
      <c r="BOD9313" s="1"/>
      <c r="BOE9313" s="1"/>
      <c r="BOF9313" s="1"/>
      <c r="BOG9313" s="1"/>
      <c r="BOH9313" s="1"/>
      <c r="BOI9313" s="1"/>
      <c r="BOJ9313" s="1"/>
      <c r="BOK9313" s="1"/>
      <c r="BOL9313" s="1"/>
      <c r="BOM9313" s="1"/>
      <c r="BON9313" s="1"/>
      <c r="BOO9313" s="1"/>
      <c r="BOP9313" s="1"/>
      <c r="BOQ9313" s="1"/>
      <c r="BOR9313" s="1"/>
      <c r="BOS9313" s="1"/>
      <c r="BOT9313" s="1"/>
      <c r="BOU9313" s="1"/>
      <c r="BOV9313" s="1"/>
      <c r="BOW9313" s="1"/>
      <c r="BOX9313" s="1"/>
      <c r="BOY9313" s="1"/>
      <c r="BOZ9313" s="1"/>
      <c r="BPA9313" s="1"/>
      <c r="BPB9313" s="1"/>
      <c r="BPC9313" s="1"/>
      <c r="BPD9313" s="1"/>
      <c r="BPE9313" s="1"/>
      <c r="BPF9313" s="1"/>
      <c r="BPG9313" s="1"/>
      <c r="BPH9313" s="1"/>
      <c r="BPI9313" s="1"/>
      <c r="BPJ9313" s="1"/>
      <c r="BPK9313" s="1"/>
      <c r="BPL9313" s="1"/>
      <c r="BPM9313" s="1"/>
      <c r="BPN9313" s="1"/>
      <c r="BPO9313" s="1"/>
      <c r="BPP9313" s="1"/>
      <c r="BPQ9313" s="1"/>
      <c r="BPR9313" s="1"/>
      <c r="BPS9313" s="1"/>
      <c r="BPT9313" s="1"/>
      <c r="BPU9313" s="1"/>
      <c r="BPV9313" s="1"/>
      <c r="BPW9313" s="1"/>
      <c r="BPX9313" s="1"/>
      <c r="BPY9313" s="1"/>
      <c r="BPZ9313" s="1"/>
      <c r="BQA9313" s="1"/>
      <c r="BQB9313" s="1"/>
      <c r="BQC9313" s="1"/>
      <c r="BQD9313" s="1"/>
      <c r="BQE9313" s="1"/>
      <c r="BQF9313" s="1"/>
      <c r="BQG9313" s="1"/>
      <c r="BQH9313" s="1"/>
      <c r="BQI9313" s="1"/>
      <c r="BQJ9313" s="1"/>
      <c r="BQK9313" s="1"/>
      <c r="BQL9313" s="1"/>
      <c r="BQM9313" s="1"/>
      <c r="BQN9313" s="1"/>
      <c r="BQO9313" s="1"/>
      <c r="BQP9313" s="1"/>
      <c r="BQQ9313" s="1"/>
      <c r="BQR9313" s="1"/>
      <c r="BQS9313" s="1"/>
      <c r="BQT9313" s="1"/>
      <c r="BQU9313" s="1"/>
      <c r="BQV9313" s="1"/>
      <c r="BQW9313" s="1"/>
      <c r="BQX9313" s="1"/>
      <c r="BQY9313" s="1"/>
      <c r="BQZ9313" s="1"/>
      <c r="BRA9313" s="1"/>
      <c r="BRB9313" s="1"/>
      <c r="BRC9313" s="1"/>
      <c r="BRD9313" s="1"/>
      <c r="BRE9313" s="1"/>
      <c r="BRF9313" s="1"/>
      <c r="BRG9313" s="1"/>
      <c r="BRH9313" s="1"/>
      <c r="BRI9313" s="1"/>
      <c r="BRJ9313" s="1"/>
      <c r="BRK9313" s="1"/>
      <c r="BRL9313" s="1"/>
      <c r="BRM9313" s="1"/>
      <c r="BRN9313" s="1"/>
      <c r="BRO9313" s="1"/>
      <c r="BRP9313" s="1"/>
      <c r="BRQ9313" s="1"/>
      <c r="BRR9313" s="1"/>
      <c r="BRS9313" s="1"/>
      <c r="BRT9313" s="1"/>
      <c r="BRU9313" s="1"/>
      <c r="BRV9313" s="1"/>
      <c r="BRW9313" s="1"/>
      <c r="BRX9313" s="1"/>
      <c r="BRY9313" s="1"/>
      <c r="BRZ9313" s="1"/>
      <c r="BSA9313" s="1"/>
      <c r="BSB9313" s="1"/>
      <c r="BSC9313" s="1"/>
      <c r="BSD9313" s="1"/>
      <c r="BSE9313" s="1"/>
      <c r="BSF9313" s="1"/>
      <c r="BSG9313" s="1"/>
      <c r="BSH9313" s="1"/>
      <c r="BSI9313" s="1"/>
      <c r="BSJ9313" s="1"/>
      <c r="BSK9313" s="1"/>
      <c r="BSL9313" s="1"/>
      <c r="BSM9313" s="1"/>
      <c r="BSN9313" s="1"/>
      <c r="BSO9313" s="1"/>
      <c r="BSP9313" s="1"/>
      <c r="BSQ9313" s="1"/>
      <c r="BSR9313" s="1"/>
      <c r="BSS9313" s="1"/>
      <c r="BST9313" s="1"/>
      <c r="BSU9313" s="1"/>
      <c r="BSV9313" s="1"/>
      <c r="BSW9313" s="1"/>
      <c r="BSX9313" s="1"/>
      <c r="BSY9313" s="1"/>
      <c r="BSZ9313" s="1"/>
      <c r="BTA9313" s="1"/>
      <c r="BTB9313" s="1"/>
      <c r="BTC9313" s="1"/>
      <c r="BTD9313" s="1"/>
      <c r="BTE9313" s="1"/>
      <c r="BTF9313" s="1"/>
      <c r="BTG9313" s="1"/>
      <c r="BTH9313" s="1"/>
      <c r="BTI9313" s="1"/>
      <c r="BTJ9313" s="1"/>
      <c r="BTK9313" s="1"/>
      <c r="BTL9313" s="1"/>
      <c r="BTM9313" s="1"/>
      <c r="BTN9313" s="1"/>
      <c r="BTO9313" s="1"/>
      <c r="BTP9313" s="1"/>
      <c r="BTQ9313" s="1"/>
      <c r="BTR9313" s="1"/>
      <c r="BTS9313" s="1"/>
      <c r="BTT9313" s="1"/>
      <c r="BTU9313" s="1"/>
      <c r="BTV9313" s="1"/>
      <c r="BTW9313" s="1"/>
      <c r="BTX9313" s="1"/>
      <c r="BTY9313" s="1"/>
      <c r="BTZ9313" s="1"/>
      <c r="BUA9313" s="1"/>
      <c r="BUB9313" s="1"/>
      <c r="BUC9313" s="1"/>
      <c r="BUD9313" s="1"/>
      <c r="BUE9313" s="1"/>
      <c r="BUF9313" s="1"/>
      <c r="BUG9313" s="1"/>
      <c r="BUH9313" s="1"/>
      <c r="BUI9313" s="1"/>
      <c r="BUJ9313" s="1"/>
      <c r="BUK9313" s="1"/>
      <c r="BUL9313" s="1"/>
      <c r="BUM9313" s="1"/>
      <c r="BUN9313" s="1"/>
      <c r="BUO9313" s="1"/>
      <c r="BUP9313" s="1"/>
      <c r="BUQ9313" s="1"/>
      <c r="BUR9313" s="1"/>
      <c r="BUS9313" s="1"/>
      <c r="BUT9313" s="1"/>
      <c r="BUU9313" s="1"/>
      <c r="BUV9313" s="1"/>
      <c r="BUW9313" s="1"/>
      <c r="BUX9313" s="1"/>
      <c r="BUY9313" s="1"/>
      <c r="BUZ9313" s="1"/>
      <c r="BVA9313" s="1"/>
      <c r="BVB9313" s="1"/>
      <c r="BVC9313" s="1"/>
      <c r="BVD9313" s="1"/>
      <c r="BVE9313" s="1"/>
      <c r="BVF9313" s="1"/>
      <c r="BVG9313" s="1"/>
      <c r="BVH9313" s="1"/>
      <c r="BVI9313" s="1"/>
      <c r="BVJ9313" s="1"/>
      <c r="BVK9313" s="1"/>
      <c r="BVL9313" s="1"/>
      <c r="BVM9313" s="1"/>
      <c r="BVN9313" s="1"/>
      <c r="BVO9313" s="1"/>
      <c r="BVP9313" s="1"/>
      <c r="BVQ9313" s="1"/>
      <c r="BVR9313" s="1"/>
      <c r="BVS9313" s="1"/>
      <c r="BVT9313" s="1"/>
      <c r="BVU9313" s="1"/>
      <c r="BVV9313" s="1"/>
      <c r="BVW9313" s="1"/>
      <c r="BVX9313" s="1"/>
      <c r="BVY9313" s="1"/>
      <c r="BVZ9313" s="1"/>
      <c r="BWA9313" s="1"/>
      <c r="BWB9313" s="1"/>
      <c r="BWC9313" s="1"/>
      <c r="BWD9313" s="1"/>
      <c r="BWE9313" s="1"/>
      <c r="BWF9313" s="1"/>
      <c r="BWG9313" s="1"/>
      <c r="BWH9313" s="1"/>
      <c r="BWI9313" s="1"/>
      <c r="BWJ9313" s="1"/>
      <c r="BWK9313" s="1"/>
      <c r="BWL9313" s="1"/>
      <c r="BWM9313" s="1"/>
      <c r="BWN9313" s="1"/>
      <c r="BWO9313" s="1"/>
      <c r="BWP9313" s="1"/>
      <c r="BWQ9313" s="1"/>
      <c r="BWR9313" s="1"/>
      <c r="BWS9313" s="1"/>
      <c r="BWT9313" s="1"/>
      <c r="BWU9313" s="1"/>
      <c r="BWV9313" s="1"/>
      <c r="BWW9313" s="1"/>
      <c r="BWX9313" s="1"/>
      <c r="BWY9313" s="1"/>
      <c r="BWZ9313" s="1"/>
      <c r="BXA9313" s="1"/>
      <c r="BXB9313" s="1"/>
      <c r="BXC9313" s="1"/>
      <c r="BXD9313" s="1"/>
      <c r="BXE9313" s="1"/>
      <c r="BXF9313" s="1"/>
      <c r="BXG9313" s="1"/>
      <c r="BXH9313" s="1"/>
      <c r="BXI9313" s="1"/>
      <c r="BXJ9313" s="1"/>
      <c r="BXK9313" s="1"/>
      <c r="BXL9313" s="1"/>
      <c r="BXM9313" s="1"/>
      <c r="BXN9313" s="1"/>
      <c r="BXO9313" s="1"/>
      <c r="BXP9313" s="1"/>
      <c r="BXQ9313" s="1"/>
      <c r="BXR9313" s="1"/>
      <c r="BXS9313" s="1"/>
      <c r="BXT9313" s="1"/>
      <c r="BXU9313" s="1"/>
      <c r="BXV9313" s="1"/>
      <c r="BXW9313" s="1"/>
      <c r="BXX9313" s="1"/>
      <c r="BXY9313" s="1"/>
      <c r="BXZ9313" s="1"/>
      <c r="BYA9313" s="1"/>
      <c r="BYB9313" s="1"/>
      <c r="BYC9313" s="1"/>
      <c r="BYD9313" s="1"/>
      <c r="BYE9313" s="1"/>
      <c r="BYF9313" s="1"/>
      <c r="BYG9313" s="1"/>
      <c r="BYH9313" s="1"/>
      <c r="BYI9313" s="1"/>
      <c r="BYJ9313" s="1"/>
      <c r="BYK9313" s="1"/>
      <c r="BYL9313" s="1"/>
      <c r="BYM9313" s="1"/>
      <c r="BYN9313" s="1"/>
      <c r="BYO9313" s="1"/>
      <c r="BYP9313" s="1"/>
      <c r="BYQ9313" s="1"/>
      <c r="BYR9313" s="1"/>
      <c r="BYS9313" s="1"/>
      <c r="BYT9313" s="1"/>
      <c r="BYU9313" s="1"/>
      <c r="BYV9313" s="1"/>
      <c r="BYW9313" s="1"/>
      <c r="BYX9313" s="1"/>
      <c r="BYY9313" s="1"/>
      <c r="BYZ9313" s="1"/>
      <c r="BZA9313" s="1"/>
      <c r="BZB9313" s="1"/>
      <c r="BZC9313" s="1"/>
      <c r="BZD9313" s="1"/>
      <c r="BZE9313" s="1"/>
      <c r="BZF9313" s="1"/>
      <c r="BZG9313" s="1"/>
      <c r="BZH9313" s="1"/>
      <c r="BZI9313" s="1"/>
      <c r="BZJ9313" s="1"/>
      <c r="BZK9313" s="1"/>
      <c r="BZL9313" s="1"/>
      <c r="BZM9313" s="1"/>
      <c r="BZN9313" s="1"/>
      <c r="BZO9313" s="1"/>
      <c r="BZP9313" s="1"/>
      <c r="BZQ9313" s="1"/>
      <c r="BZR9313" s="1"/>
      <c r="BZS9313" s="1"/>
      <c r="BZT9313" s="1"/>
      <c r="BZU9313" s="1"/>
      <c r="BZV9313" s="1"/>
      <c r="BZW9313" s="1"/>
      <c r="BZX9313" s="1"/>
      <c r="BZY9313" s="1"/>
      <c r="BZZ9313" s="1"/>
      <c r="CAA9313" s="1"/>
      <c r="CAB9313" s="1"/>
      <c r="CAC9313" s="1"/>
      <c r="CAD9313" s="1"/>
      <c r="CAE9313" s="1"/>
      <c r="CAF9313" s="1"/>
      <c r="CAG9313" s="1"/>
      <c r="CAH9313" s="1"/>
      <c r="CAI9313" s="1"/>
      <c r="CAJ9313" s="1"/>
      <c r="CAK9313" s="1"/>
      <c r="CAL9313" s="1"/>
      <c r="CAM9313" s="1"/>
      <c r="CAN9313" s="1"/>
      <c r="CAO9313" s="1"/>
      <c r="CAP9313" s="1"/>
      <c r="CAQ9313" s="1"/>
      <c r="CAR9313" s="1"/>
      <c r="CAS9313" s="1"/>
      <c r="CAT9313" s="1"/>
      <c r="CAU9313" s="1"/>
      <c r="CAV9313" s="1"/>
      <c r="CAW9313" s="1"/>
      <c r="CAX9313" s="1"/>
      <c r="CAY9313" s="1"/>
      <c r="CAZ9313" s="1"/>
      <c r="CBA9313" s="1"/>
      <c r="CBB9313" s="1"/>
      <c r="CBC9313" s="1"/>
      <c r="CBD9313" s="1"/>
      <c r="CBE9313" s="1"/>
      <c r="CBF9313" s="1"/>
      <c r="CBG9313" s="1"/>
      <c r="CBH9313" s="1"/>
      <c r="CBI9313" s="1"/>
      <c r="CBJ9313" s="1"/>
      <c r="CBK9313" s="1"/>
      <c r="CBL9313" s="1"/>
      <c r="CBM9313" s="1"/>
      <c r="CBN9313" s="1"/>
      <c r="CBO9313" s="1"/>
      <c r="CBP9313" s="1"/>
      <c r="CBQ9313" s="1"/>
      <c r="CBR9313" s="1"/>
      <c r="CBS9313" s="1"/>
      <c r="CBT9313" s="1"/>
      <c r="CBU9313" s="1"/>
      <c r="CBV9313" s="1"/>
      <c r="CBW9313" s="1"/>
      <c r="CBX9313" s="1"/>
      <c r="CBY9313" s="1"/>
      <c r="CBZ9313" s="1"/>
      <c r="CCA9313" s="1"/>
      <c r="CCB9313" s="1"/>
      <c r="CCC9313" s="1"/>
      <c r="CCD9313" s="1"/>
      <c r="CCE9313" s="1"/>
      <c r="CCF9313" s="1"/>
      <c r="CCG9313" s="1"/>
      <c r="CCH9313" s="1"/>
      <c r="CCI9313" s="1"/>
      <c r="CCJ9313" s="1"/>
      <c r="CCK9313" s="1"/>
      <c r="CCL9313" s="1"/>
      <c r="CCM9313" s="1"/>
      <c r="CCN9313" s="1"/>
      <c r="CCO9313" s="1"/>
      <c r="CCP9313" s="1"/>
      <c r="CCQ9313" s="1"/>
      <c r="CCR9313" s="1"/>
      <c r="CCS9313" s="1"/>
      <c r="CCT9313" s="1"/>
      <c r="CCU9313" s="1"/>
      <c r="CCV9313" s="1"/>
      <c r="CCW9313" s="1"/>
      <c r="CCX9313" s="1"/>
      <c r="CCY9313" s="1"/>
      <c r="CCZ9313" s="1"/>
      <c r="CDA9313" s="1"/>
      <c r="CDB9313" s="1"/>
      <c r="CDC9313" s="1"/>
      <c r="CDD9313" s="1"/>
      <c r="CDE9313" s="1"/>
      <c r="CDF9313" s="1"/>
      <c r="CDG9313" s="1"/>
      <c r="CDH9313" s="1"/>
      <c r="CDI9313" s="1"/>
      <c r="CDJ9313" s="1"/>
      <c r="CDK9313" s="1"/>
      <c r="CDL9313" s="1"/>
      <c r="CDM9313" s="1"/>
      <c r="CDN9313" s="1"/>
      <c r="CDO9313" s="1"/>
      <c r="CDP9313" s="1"/>
      <c r="CDQ9313" s="1"/>
      <c r="CDR9313" s="1"/>
      <c r="CDS9313" s="1"/>
      <c r="CDT9313" s="1"/>
      <c r="CDU9313" s="1"/>
      <c r="CDV9313" s="1"/>
      <c r="CDW9313" s="1"/>
      <c r="CDX9313" s="1"/>
      <c r="CDY9313" s="1"/>
      <c r="CDZ9313" s="1"/>
      <c r="CEA9313" s="1"/>
      <c r="CEB9313" s="1"/>
      <c r="CEC9313" s="1"/>
      <c r="CED9313" s="1"/>
      <c r="CEE9313" s="1"/>
      <c r="CEF9313" s="1"/>
      <c r="CEG9313" s="1"/>
      <c r="CEH9313" s="1"/>
      <c r="CEI9313" s="1"/>
      <c r="CEJ9313" s="1"/>
      <c r="CEK9313" s="1"/>
      <c r="CEL9313" s="1"/>
      <c r="CEM9313" s="1"/>
      <c r="CEN9313" s="1"/>
      <c r="CEO9313" s="1"/>
      <c r="CEP9313" s="1"/>
      <c r="CEQ9313" s="1"/>
      <c r="CER9313" s="1"/>
      <c r="CES9313" s="1"/>
      <c r="CET9313" s="1"/>
      <c r="CEU9313" s="1"/>
      <c r="CEV9313" s="1"/>
      <c r="CEW9313" s="1"/>
      <c r="CEX9313" s="1"/>
      <c r="CEY9313" s="1"/>
      <c r="CEZ9313" s="1"/>
      <c r="CFA9313" s="1"/>
      <c r="CFB9313" s="1"/>
      <c r="CFC9313" s="1"/>
      <c r="CFD9313" s="1"/>
      <c r="CFE9313" s="1"/>
      <c r="CFF9313" s="1"/>
      <c r="CFG9313" s="1"/>
      <c r="CFH9313" s="1"/>
      <c r="CFI9313" s="1"/>
      <c r="CFJ9313" s="1"/>
      <c r="CFK9313" s="1"/>
      <c r="CFL9313" s="1"/>
      <c r="CFM9313" s="1"/>
      <c r="CFN9313" s="1"/>
      <c r="CFO9313" s="1"/>
      <c r="CFP9313" s="1"/>
      <c r="CFQ9313" s="1"/>
      <c r="CFR9313" s="1"/>
      <c r="CFS9313" s="1"/>
      <c r="CFT9313" s="1"/>
      <c r="CFU9313" s="1"/>
      <c r="CFV9313" s="1"/>
      <c r="CFW9313" s="1"/>
      <c r="CFX9313" s="1"/>
      <c r="CFY9313" s="1"/>
      <c r="CFZ9313" s="1"/>
      <c r="CGA9313" s="1"/>
      <c r="CGB9313" s="1"/>
      <c r="CGC9313" s="1"/>
      <c r="CGD9313" s="1"/>
      <c r="CGE9313" s="1"/>
      <c r="CGF9313" s="1"/>
      <c r="CGG9313" s="1"/>
      <c r="CGH9313" s="1"/>
      <c r="CGI9313" s="1"/>
      <c r="CGJ9313" s="1"/>
      <c r="CGK9313" s="1"/>
      <c r="CGL9313" s="1"/>
      <c r="CGM9313" s="1"/>
      <c r="CGN9313" s="1"/>
      <c r="CGO9313" s="1"/>
      <c r="CGP9313" s="1"/>
      <c r="CGQ9313" s="1"/>
      <c r="CGR9313" s="1"/>
      <c r="CGS9313" s="1"/>
      <c r="CGT9313" s="1"/>
      <c r="CGU9313" s="1"/>
      <c r="CGV9313" s="1"/>
      <c r="CGW9313" s="1"/>
      <c r="CGX9313" s="1"/>
      <c r="CGY9313" s="1"/>
      <c r="CGZ9313" s="1"/>
      <c r="CHA9313" s="1"/>
      <c r="CHB9313" s="1"/>
      <c r="CHC9313" s="1"/>
      <c r="CHD9313" s="1"/>
      <c r="CHE9313" s="1"/>
      <c r="CHF9313" s="1"/>
      <c r="CHG9313" s="1"/>
      <c r="CHH9313" s="1"/>
      <c r="CHI9313" s="1"/>
      <c r="CHJ9313" s="1"/>
      <c r="CHK9313" s="1"/>
      <c r="CHL9313" s="1"/>
      <c r="CHM9313" s="1"/>
      <c r="CHN9313" s="1"/>
      <c r="CHO9313" s="1"/>
      <c r="CHP9313" s="1"/>
      <c r="CHQ9313" s="1"/>
      <c r="CHR9313" s="1"/>
      <c r="CHS9313" s="1"/>
      <c r="CHT9313" s="1"/>
      <c r="CHU9313" s="1"/>
      <c r="CHV9313" s="1"/>
      <c r="CHW9313" s="1"/>
      <c r="CHX9313" s="1"/>
      <c r="CHY9313" s="1"/>
      <c r="CHZ9313" s="1"/>
      <c r="CIA9313" s="1"/>
      <c r="CIB9313" s="1"/>
      <c r="CIC9313" s="1"/>
      <c r="CID9313" s="1"/>
      <c r="CIE9313" s="1"/>
      <c r="CIF9313" s="1"/>
      <c r="CIG9313" s="1"/>
      <c r="CIH9313" s="1"/>
      <c r="CII9313" s="1"/>
      <c r="CIJ9313" s="1"/>
      <c r="CIK9313" s="1"/>
      <c r="CIL9313" s="1"/>
      <c r="CIM9313" s="1"/>
      <c r="CIN9313" s="1"/>
      <c r="CIO9313" s="1"/>
      <c r="CIP9313" s="1"/>
      <c r="CIQ9313" s="1"/>
      <c r="CIR9313" s="1"/>
      <c r="CIS9313" s="1"/>
      <c r="CIT9313" s="1"/>
      <c r="CIU9313" s="1"/>
      <c r="CIV9313" s="1"/>
      <c r="CIW9313" s="1"/>
      <c r="CIX9313" s="1"/>
      <c r="CIY9313" s="1"/>
      <c r="CIZ9313" s="1"/>
      <c r="CJA9313" s="1"/>
      <c r="CJB9313" s="1"/>
      <c r="CJC9313" s="1"/>
      <c r="CJD9313" s="1"/>
      <c r="CJE9313" s="1"/>
      <c r="CJF9313" s="1"/>
      <c r="CJG9313" s="1"/>
      <c r="CJH9313" s="1"/>
      <c r="CJI9313" s="1"/>
      <c r="CJJ9313" s="1"/>
      <c r="CJK9313" s="1"/>
      <c r="CJL9313" s="1"/>
      <c r="CJM9313" s="1"/>
      <c r="CJN9313" s="1"/>
      <c r="CJO9313" s="1"/>
      <c r="CJP9313" s="1"/>
      <c r="CJQ9313" s="1"/>
      <c r="CJR9313" s="1"/>
      <c r="CJS9313" s="1"/>
      <c r="CJT9313" s="1"/>
      <c r="CJU9313" s="1"/>
      <c r="CJV9313" s="1"/>
      <c r="CJW9313" s="1"/>
      <c r="CJX9313" s="1"/>
      <c r="CJY9313" s="1"/>
      <c r="CJZ9313" s="1"/>
      <c r="CKA9313" s="1"/>
      <c r="CKB9313" s="1"/>
      <c r="CKC9313" s="1"/>
      <c r="CKD9313" s="1"/>
      <c r="CKE9313" s="1"/>
      <c r="CKF9313" s="1"/>
      <c r="CKG9313" s="1"/>
      <c r="CKH9313" s="1"/>
      <c r="CKI9313" s="1"/>
      <c r="CKJ9313" s="1"/>
      <c r="CKK9313" s="1"/>
      <c r="CKL9313" s="1"/>
      <c r="CKM9313" s="1"/>
      <c r="CKN9313" s="1"/>
      <c r="CKO9313" s="1"/>
      <c r="CKP9313" s="1"/>
      <c r="CKQ9313" s="1"/>
      <c r="CKR9313" s="1"/>
      <c r="CKS9313" s="1"/>
      <c r="CKT9313" s="1"/>
      <c r="CKU9313" s="1"/>
      <c r="CKV9313" s="1"/>
      <c r="CKW9313" s="1"/>
      <c r="CKX9313" s="1"/>
      <c r="CKY9313" s="1"/>
      <c r="CKZ9313" s="1"/>
      <c r="CLA9313" s="1"/>
      <c r="CLB9313" s="1"/>
      <c r="CLC9313" s="1"/>
      <c r="CLD9313" s="1"/>
      <c r="CLE9313" s="1"/>
      <c r="CLF9313" s="1"/>
      <c r="CLG9313" s="1"/>
      <c r="CLH9313" s="1"/>
      <c r="CLI9313" s="1"/>
      <c r="CLJ9313" s="1"/>
      <c r="CLK9313" s="1"/>
      <c r="CLL9313" s="1"/>
      <c r="CLM9313" s="1"/>
      <c r="CLN9313" s="1"/>
      <c r="CLO9313" s="1"/>
      <c r="CLP9313" s="1"/>
      <c r="CLQ9313" s="1"/>
      <c r="CLR9313" s="1"/>
      <c r="CLS9313" s="1"/>
      <c r="CLT9313" s="1"/>
      <c r="CLU9313" s="1"/>
      <c r="CLV9313" s="1"/>
      <c r="CLW9313" s="1"/>
      <c r="CLX9313" s="1"/>
      <c r="CLY9313" s="1"/>
      <c r="CLZ9313" s="1"/>
      <c r="CMA9313" s="1"/>
      <c r="CMB9313" s="1"/>
      <c r="CMC9313" s="1"/>
      <c r="CMD9313" s="1"/>
      <c r="CME9313" s="1"/>
      <c r="CMF9313" s="1"/>
      <c r="CMG9313" s="1"/>
      <c r="CMH9313" s="1"/>
      <c r="CMI9313" s="1"/>
      <c r="CMJ9313" s="1"/>
      <c r="CMK9313" s="1"/>
      <c r="CML9313" s="1"/>
      <c r="CMM9313" s="1"/>
      <c r="CMN9313" s="1"/>
      <c r="CMO9313" s="1"/>
      <c r="CMP9313" s="1"/>
      <c r="CMQ9313" s="1"/>
      <c r="CMR9313" s="1"/>
      <c r="CMS9313" s="1"/>
      <c r="CMT9313" s="1"/>
      <c r="CMU9313" s="1"/>
      <c r="CMV9313" s="1"/>
      <c r="CMW9313" s="1"/>
      <c r="CMX9313" s="1"/>
      <c r="CMY9313" s="1"/>
      <c r="CMZ9313" s="1"/>
      <c r="CNA9313" s="1"/>
      <c r="CNB9313" s="1"/>
      <c r="CNC9313" s="1"/>
      <c r="CND9313" s="1"/>
      <c r="CNE9313" s="1"/>
      <c r="CNF9313" s="1"/>
      <c r="CNG9313" s="1"/>
      <c r="CNH9313" s="1"/>
      <c r="CNI9313" s="1"/>
      <c r="CNJ9313" s="1"/>
      <c r="CNK9313" s="1"/>
      <c r="CNL9313" s="1"/>
      <c r="CNM9313" s="1"/>
      <c r="CNN9313" s="1"/>
      <c r="CNO9313" s="1"/>
      <c r="CNP9313" s="1"/>
      <c r="CNQ9313" s="1"/>
      <c r="CNR9313" s="1"/>
      <c r="CNS9313" s="1"/>
      <c r="CNT9313" s="1"/>
      <c r="CNU9313" s="1"/>
      <c r="CNV9313" s="1"/>
      <c r="CNW9313" s="1"/>
      <c r="CNX9313" s="1"/>
      <c r="CNY9313" s="1"/>
      <c r="CNZ9313" s="1"/>
      <c r="COA9313" s="1"/>
      <c r="COB9313" s="1"/>
      <c r="COC9313" s="1"/>
      <c r="COD9313" s="1"/>
      <c r="COE9313" s="1"/>
      <c r="COF9313" s="1"/>
      <c r="COG9313" s="1"/>
      <c r="COH9313" s="1"/>
      <c r="COI9313" s="1"/>
      <c r="COJ9313" s="1"/>
      <c r="COK9313" s="1"/>
      <c r="COL9313" s="1"/>
      <c r="COM9313" s="1"/>
      <c r="CON9313" s="1"/>
      <c r="COO9313" s="1"/>
      <c r="COP9313" s="1"/>
      <c r="COQ9313" s="1"/>
      <c r="COR9313" s="1"/>
      <c r="COS9313" s="1"/>
      <c r="COT9313" s="1"/>
      <c r="COU9313" s="1"/>
      <c r="COV9313" s="1"/>
      <c r="COW9313" s="1"/>
      <c r="COX9313" s="1"/>
      <c r="COY9313" s="1"/>
      <c r="COZ9313" s="1"/>
      <c r="CPA9313" s="1"/>
      <c r="CPB9313" s="1"/>
      <c r="CPC9313" s="1"/>
      <c r="CPD9313" s="1"/>
      <c r="CPE9313" s="1"/>
      <c r="CPF9313" s="1"/>
      <c r="CPG9313" s="1"/>
      <c r="CPH9313" s="1"/>
      <c r="CPI9313" s="1"/>
      <c r="CPJ9313" s="1"/>
      <c r="CPK9313" s="1"/>
      <c r="CPL9313" s="1"/>
      <c r="CPM9313" s="1"/>
      <c r="CPN9313" s="1"/>
      <c r="CPO9313" s="1"/>
      <c r="CPP9313" s="1"/>
      <c r="CPQ9313" s="1"/>
      <c r="CPR9313" s="1"/>
      <c r="CPS9313" s="1"/>
      <c r="CPT9313" s="1"/>
      <c r="CPU9313" s="1"/>
      <c r="CPV9313" s="1"/>
      <c r="CPW9313" s="1"/>
      <c r="CPX9313" s="1"/>
      <c r="CPY9313" s="1"/>
      <c r="CPZ9313" s="1"/>
      <c r="CQA9313" s="1"/>
      <c r="CQB9313" s="1"/>
      <c r="CQC9313" s="1"/>
      <c r="CQD9313" s="1"/>
      <c r="CQE9313" s="1"/>
      <c r="CQF9313" s="1"/>
      <c r="CQG9313" s="1"/>
      <c r="CQH9313" s="1"/>
      <c r="CQI9313" s="1"/>
      <c r="CQJ9313" s="1"/>
      <c r="CQK9313" s="1"/>
      <c r="CQL9313" s="1"/>
      <c r="CQM9313" s="1"/>
      <c r="CQN9313" s="1"/>
      <c r="CQO9313" s="1"/>
      <c r="CQP9313" s="1"/>
      <c r="CQQ9313" s="1"/>
      <c r="CQR9313" s="1"/>
      <c r="CQS9313" s="1"/>
      <c r="CQT9313" s="1"/>
      <c r="CQU9313" s="1"/>
      <c r="CQV9313" s="1"/>
      <c r="CQW9313" s="1"/>
      <c r="CQX9313" s="1"/>
      <c r="CQY9313" s="1"/>
      <c r="CQZ9313" s="1"/>
      <c r="CRA9313" s="1"/>
      <c r="CRB9313" s="1"/>
      <c r="CRC9313" s="1"/>
      <c r="CRD9313" s="1"/>
      <c r="CRE9313" s="1"/>
      <c r="CRF9313" s="1"/>
      <c r="CRG9313" s="1"/>
      <c r="CRH9313" s="1"/>
      <c r="CRI9313" s="1"/>
      <c r="CRJ9313" s="1"/>
      <c r="CRK9313" s="1"/>
      <c r="CRL9313" s="1"/>
      <c r="CRM9313" s="1"/>
      <c r="CRN9313" s="1"/>
      <c r="CRO9313" s="1"/>
      <c r="CRP9313" s="1"/>
      <c r="CRQ9313" s="1"/>
      <c r="CRR9313" s="1"/>
      <c r="CRS9313" s="1"/>
      <c r="CRT9313" s="1"/>
      <c r="CRU9313" s="1"/>
      <c r="CRV9313" s="1"/>
      <c r="CRW9313" s="1"/>
      <c r="CRX9313" s="1"/>
      <c r="CRY9313" s="1"/>
      <c r="CRZ9313" s="1"/>
      <c r="CSA9313" s="1"/>
      <c r="CSB9313" s="1"/>
      <c r="CSC9313" s="1"/>
      <c r="CSD9313" s="1"/>
      <c r="CSE9313" s="1"/>
      <c r="CSF9313" s="1"/>
      <c r="CSG9313" s="1"/>
      <c r="CSH9313" s="1"/>
      <c r="CSI9313" s="1"/>
      <c r="CSJ9313" s="1"/>
      <c r="CSK9313" s="1"/>
      <c r="CSL9313" s="1"/>
      <c r="CSM9313" s="1"/>
      <c r="CSN9313" s="1"/>
      <c r="CSO9313" s="1"/>
      <c r="CSP9313" s="1"/>
      <c r="CSQ9313" s="1"/>
      <c r="CSR9313" s="1"/>
      <c r="CSS9313" s="1"/>
      <c r="CST9313" s="1"/>
      <c r="CSU9313" s="1"/>
      <c r="CSV9313" s="1"/>
      <c r="CSW9313" s="1"/>
      <c r="CSX9313" s="1"/>
      <c r="CSY9313" s="1"/>
      <c r="CSZ9313" s="1"/>
      <c r="CTA9313" s="1"/>
      <c r="CTB9313" s="1"/>
      <c r="CTC9313" s="1"/>
      <c r="CTD9313" s="1"/>
      <c r="CTE9313" s="1"/>
      <c r="CTF9313" s="1"/>
      <c r="CTG9313" s="1"/>
      <c r="CTH9313" s="1"/>
      <c r="CTI9313" s="1"/>
      <c r="CTJ9313" s="1"/>
      <c r="CTK9313" s="1"/>
      <c r="CTL9313" s="1"/>
      <c r="CTM9313" s="1"/>
      <c r="CTN9313" s="1"/>
      <c r="CTO9313" s="1"/>
      <c r="CTP9313" s="1"/>
      <c r="CTQ9313" s="1"/>
      <c r="CTR9313" s="1"/>
      <c r="CTS9313" s="1"/>
      <c r="CTT9313" s="1"/>
      <c r="CTU9313" s="1"/>
      <c r="CTV9313" s="1"/>
      <c r="CTW9313" s="1"/>
      <c r="CTX9313" s="1"/>
      <c r="CTY9313" s="1"/>
      <c r="CTZ9313" s="1"/>
      <c r="CUA9313" s="1"/>
      <c r="CUB9313" s="1"/>
      <c r="CUC9313" s="1"/>
      <c r="CUD9313" s="1"/>
      <c r="CUE9313" s="1"/>
      <c r="CUF9313" s="1"/>
      <c r="CUG9313" s="1"/>
      <c r="CUH9313" s="1"/>
      <c r="CUI9313" s="1"/>
      <c r="CUJ9313" s="1"/>
      <c r="CUK9313" s="1"/>
      <c r="CUL9313" s="1"/>
      <c r="CUM9313" s="1"/>
      <c r="CUN9313" s="1"/>
      <c r="CUO9313" s="1"/>
      <c r="CUP9313" s="1"/>
      <c r="CUQ9313" s="1"/>
      <c r="CUR9313" s="1"/>
      <c r="CUS9313" s="1"/>
      <c r="CUT9313" s="1"/>
      <c r="CUU9313" s="1"/>
      <c r="CUV9313" s="1"/>
      <c r="CUW9313" s="1"/>
      <c r="CUX9313" s="1"/>
      <c r="CUY9313" s="1"/>
      <c r="CUZ9313" s="1"/>
      <c r="CVA9313" s="1"/>
      <c r="CVB9313" s="1"/>
      <c r="CVC9313" s="1"/>
      <c r="CVD9313" s="1"/>
      <c r="CVE9313" s="1"/>
      <c r="CVF9313" s="1"/>
      <c r="CVG9313" s="1"/>
      <c r="CVH9313" s="1"/>
      <c r="CVI9313" s="1"/>
      <c r="CVJ9313" s="1"/>
      <c r="CVK9313" s="1"/>
      <c r="CVL9313" s="1"/>
      <c r="CVM9313" s="1"/>
      <c r="CVN9313" s="1"/>
      <c r="CVO9313" s="1"/>
      <c r="CVP9313" s="1"/>
      <c r="CVQ9313" s="1"/>
      <c r="CVR9313" s="1"/>
      <c r="CVS9313" s="1"/>
      <c r="CVT9313" s="1"/>
      <c r="CVU9313" s="1"/>
      <c r="CVV9313" s="1"/>
      <c r="CVW9313" s="1"/>
      <c r="CVX9313" s="1"/>
      <c r="CVY9313" s="1"/>
      <c r="CVZ9313" s="1"/>
      <c r="CWA9313" s="1"/>
      <c r="CWB9313" s="1"/>
      <c r="CWC9313" s="1"/>
      <c r="CWD9313" s="1"/>
      <c r="CWE9313" s="1"/>
      <c r="CWF9313" s="1"/>
      <c r="CWG9313" s="1"/>
      <c r="CWH9313" s="1"/>
      <c r="CWI9313" s="1"/>
      <c r="CWJ9313" s="1"/>
      <c r="CWK9313" s="1"/>
      <c r="CWL9313" s="1"/>
      <c r="CWM9313" s="1"/>
      <c r="CWN9313" s="1"/>
      <c r="CWO9313" s="1"/>
      <c r="CWP9313" s="1"/>
      <c r="CWQ9313" s="1"/>
      <c r="CWR9313" s="1"/>
      <c r="CWS9313" s="1"/>
      <c r="CWT9313" s="1"/>
      <c r="CWU9313" s="1"/>
      <c r="CWV9313" s="1"/>
      <c r="CWW9313" s="1"/>
      <c r="CWX9313" s="1"/>
      <c r="CWY9313" s="1"/>
      <c r="CWZ9313" s="1"/>
      <c r="CXA9313" s="1"/>
      <c r="CXB9313" s="1"/>
      <c r="CXC9313" s="1"/>
      <c r="CXD9313" s="1"/>
      <c r="CXE9313" s="1"/>
      <c r="CXF9313" s="1"/>
      <c r="CXG9313" s="1"/>
      <c r="CXH9313" s="1"/>
      <c r="CXI9313" s="1"/>
      <c r="CXJ9313" s="1"/>
      <c r="CXK9313" s="1"/>
      <c r="CXL9313" s="1"/>
      <c r="CXM9313" s="1"/>
      <c r="CXN9313" s="1"/>
      <c r="CXO9313" s="1"/>
      <c r="CXP9313" s="1"/>
      <c r="CXQ9313" s="1"/>
      <c r="CXR9313" s="1"/>
      <c r="CXS9313" s="1"/>
      <c r="CXT9313" s="1"/>
      <c r="CXU9313" s="1"/>
      <c r="CXV9313" s="1"/>
      <c r="CXW9313" s="1"/>
      <c r="CXX9313" s="1"/>
      <c r="CXY9313" s="1"/>
      <c r="CXZ9313" s="1"/>
      <c r="CYA9313" s="1"/>
      <c r="CYB9313" s="1"/>
      <c r="CYC9313" s="1"/>
      <c r="CYD9313" s="1"/>
      <c r="CYE9313" s="1"/>
      <c r="CYF9313" s="1"/>
      <c r="CYG9313" s="1"/>
      <c r="CYH9313" s="1"/>
      <c r="CYI9313" s="1"/>
      <c r="CYJ9313" s="1"/>
      <c r="CYK9313" s="1"/>
      <c r="CYL9313" s="1"/>
      <c r="CYM9313" s="1"/>
      <c r="CYN9313" s="1"/>
      <c r="CYO9313" s="1"/>
      <c r="CYP9313" s="1"/>
      <c r="CYQ9313" s="1"/>
      <c r="CYR9313" s="1"/>
      <c r="CYS9313" s="1"/>
      <c r="CYT9313" s="1"/>
      <c r="CYU9313" s="1"/>
      <c r="CYV9313" s="1"/>
      <c r="CYW9313" s="1"/>
      <c r="CYX9313" s="1"/>
      <c r="CYY9313" s="1"/>
      <c r="CYZ9313" s="1"/>
      <c r="CZA9313" s="1"/>
      <c r="CZB9313" s="1"/>
      <c r="CZC9313" s="1"/>
      <c r="CZD9313" s="1"/>
      <c r="CZE9313" s="1"/>
      <c r="CZF9313" s="1"/>
      <c r="CZG9313" s="1"/>
      <c r="CZH9313" s="1"/>
      <c r="CZI9313" s="1"/>
      <c r="CZJ9313" s="1"/>
      <c r="CZK9313" s="1"/>
      <c r="CZL9313" s="1"/>
      <c r="CZM9313" s="1"/>
      <c r="CZN9313" s="1"/>
      <c r="CZO9313" s="1"/>
      <c r="CZP9313" s="1"/>
      <c r="CZQ9313" s="1"/>
      <c r="CZR9313" s="1"/>
      <c r="CZS9313" s="1"/>
      <c r="CZT9313" s="1"/>
      <c r="CZU9313" s="1"/>
      <c r="CZV9313" s="1"/>
      <c r="CZW9313" s="1"/>
      <c r="CZX9313" s="1"/>
      <c r="CZY9313" s="1"/>
      <c r="CZZ9313" s="1"/>
      <c r="DAA9313" s="1"/>
      <c r="DAB9313" s="1"/>
      <c r="DAC9313" s="1"/>
      <c r="DAD9313" s="1"/>
      <c r="DAE9313" s="1"/>
      <c r="DAF9313" s="1"/>
      <c r="DAG9313" s="1"/>
      <c r="DAH9313" s="1"/>
      <c r="DAI9313" s="1"/>
      <c r="DAJ9313" s="1"/>
      <c r="DAK9313" s="1"/>
      <c r="DAL9313" s="1"/>
      <c r="DAM9313" s="1"/>
      <c r="DAN9313" s="1"/>
      <c r="DAO9313" s="1"/>
      <c r="DAP9313" s="1"/>
      <c r="DAQ9313" s="1"/>
      <c r="DAR9313" s="1"/>
      <c r="DAS9313" s="1"/>
      <c r="DAT9313" s="1"/>
      <c r="DAU9313" s="1"/>
      <c r="DAV9313" s="1"/>
      <c r="DAW9313" s="1"/>
      <c r="DAX9313" s="1"/>
      <c r="DAY9313" s="1"/>
      <c r="DAZ9313" s="1"/>
      <c r="DBA9313" s="1"/>
      <c r="DBB9313" s="1"/>
      <c r="DBC9313" s="1"/>
      <c r="DBD9313" s="1"/>
      <c r="DBE9313" s="1"/>
      <c r="DBF9313" s="1"/>
      <c r="DBG9313" s="1"/>
      <c r="DBH9313" s="1"/>
      <c r="DBI9313" s="1"/>
      <c r="DBJ9313" s="1"/>
      <c r="DBK9313" s="1"/>
      <c r="DBL9313" s="1"/>
      <c r="DBM9313" s="1"/>
      <c r="DBN9313" s="1"/>
      <c r="DBO9313" s="1"/>
      <c r="DBP9313" s="1"/>
      <c r="DBQ9313" s="1"/>
      <c r="DBR9313" s="1"/>
      <c r="DBS9313" s="1"/>
      <c r="DBT9313" s="1"/>
      <c r="DBU9313" s="1"/>
      <c r="DBV9313" s="1"/>
      <c r="DBW9313" s="1"/>
      <c r="DBX9313" s="1"/>
      <c r="DBY9313" s="1"/>
      <c r="DBZ9313" s="1"/>
      <c r="DCA9313" s="1"/>
      <c r="DCB9313" s="1"/>
      <c r="DCC9313" s="1"/>
      <c r="DCD9313" s="1"/>
      <c r="DCE9313" s="1"/>
      <c r="DCF9313" s="1"/>
      <c r="DCG9313" s="1"/>
      <c r="DCH9313" s="1"/>
      <c r="DCI9313" s="1"/>
      <c r="DCJ9313" s="1"/>
      <c r="DCK9313" s="1"/>
      <c r="DCL9313" s="1"/>
      <c r="DCM9313" s="1"/>
      <c r="DCN9313" s="1"/>
      <c r="DCO9313" s="1"/>
      <c r="DCP9313" s="1"/>
      <c r="DCQ9313" s="1"/>
      <c r="DCR9313" s="1"/>
      <c r="DCS9313" s="1"/>
      <c r="DCT9313" s="1"/>
      <c r="DCU9313" s="1"/>
      <c r="DCV9313" s="1"/>
      <c r="DCW9313" s="1"/>
      <c r="DCX9313" s="1"/>
      <c r="DCY9313" s="1"/>
      <c r="DCZ9313" s="1"/>
      <c r="DDA9313" s="1"/>
      <c r="DDB9313" s="1"/>
      <c r="DDC9313" s="1"/>
      <c r="DDD9313" s="1"/>
      <c r="DDE9313" s="1"/>
      <c r="DDF9313" s="1"/>
      <c r="DDG9313" s="1"/>
      <c r="DDH9313" s="1"/>
      <c r="DDI9313" s="1"/>
      <c r="DDJ9313" s="1"/>
      <c r="DDK9313" s="1"/>
      <c r="DDL9313" s="1"/>
      <c r="DDM9313" s="1"/>
      <c r="DDN9313" s="1"/>
      <c r="DDO9313" s="1"/>
      <c r="DDP9313" s="1"/>
      <c r="DDQ9313" s="1"/>
      <c r="DDR9313" s="1"/>
      <c r="DDS9313" s="1"/>
      <c r="DDT9313" s="1"/>
      <c r="DDU9313" s="1"/>
      <c r="DDV9313" s="1"/>
      <c r="DDW9313" s="1"/>
      <c r="DDX9313" s="1"/>
      <c r="DDY9313" s="1"/>
      <c r="DDZ9313" s="1"/>
      <c r="DEA9313" s="1"/>
      <c r="DEB9313" s="1"/>
      <c r="DEC9313" s="1"/>
      <c r="DED9313" s="1"/>
      <c r="DEE9313" s="1"/>
      <c r="DEF9313" s="1"/>
      <c r="DEG9313" s="1"/>
      <c r="DEH9313" s="1"/>
      <c r="DEI9313" s="1"/>
      <c r="DEJ9313" s="1"/>
      <c r="DEK9313" s="1"/>
      <c r="DEL9313" s="1"/>
      <c r="DEM9313" s="1"/>
      <c r="DEN9313" s="1"/>
      <c r="DEO9313" s="1"/>
      <c r="DEP9313" s="1"/>
      <c r="DEQ9313" s="1"/>
      <c r="DER9313" s="1"/>
      <c r="DES9313" s="1"/>
      <c r="DET9313" s="1"/>
      <c r="DEU9313" s="1"/>
      <c r="DEV9313" s="1"/>
      <c r="DEW9313" s="1"/>
      <c r="DEX9313" s="1"/>
      <c r="DEY9313" s="1"/>
      <c r="DEZ9313" s="1"/>
      <c r="DFA9313" s="1"/>
      <c r="DFB9313" s="1"/>
      <c r="DFC9313" s="1"/>
      <c r="DFD9313" s="1"/>
      <c r="DFE9313" s="1"/>
      <c r="DFF9313" s="1"/>
      <c r="DFG9313" s="1"/>
      <c r="DFH9313" s="1"/>
      <c r="DFI9313" s="1"/>
      <c r="DFJ9313" s="1"/>
      <c r="DFK9313" s="1"/>
      <c r="DFL9313" s="1"/>
      <c r="DFM9313" s="1"/>
      <c r="DFN9313" s="1"/>
      <c r="DFO9313" s="1"/>
      <c r="DFP9313" s="1"/>
      <c r="DFQ9313" s="1"/>
      <c r="DFR9313" s="1"/>
      <c r="DFS9313" s="1"/>
      <c r="DFT9313" s="1"/>
      <c r="DFU9313" s="1"/>
      <c r="DFV9313" s="1"/>
      <c r="DFW9313" s="1"/>
      <c r="DFX9313" s="1"/>
      <c r="DFY9313" s="1"/>
      <c r="DFZ9313" s="1"/>
      <c r="DGA9313" s="1"/>
      <c r="DGB9313" s="1"/>
      <c r="DGC9313" s="1"/>
      <c r="DGD9313" s="1"/>
      <c r="DGE9313" s="1"/>
      <c r="DGF9313" s="1"/>
      <c r="DGG9313" s="1"/>
      <c r="DGH9313" s="1"/>
      <c r="DGI9313" s="1"/>
      <c r="DGJ9313" s="1"/>
      <c r="DGK9313" s="1"/>
      <c r="DGL9313" s="1"/>
      <c r="DGM9313" s="1"/>
      <c r="DGN9313" s="1"/>
      <c r="DGO9313" s="1"/>
      <c r="DGP9313" s="1"/>
      <c r="DGQ9313" s="1"/>
      <c r="DGR9313" s="1"/>
      <c r="DGS9313" s="1"/>
      <c r="DGT9313" s="1"/>
      <c r="DGU9313" s="1"/>
      <c r="DGV9313" s="1"/>
      <c r="DGW9313" s="1"/>
      <c r="DGX9313" s="1"/>
      <c r="DGY9313" s="1"/>
      <c r="DGZ9313" s="1"/>
      <c r="DHA9313" s="1"/>
      <c r="DHB9313" s="1"/>
      <c r="DHC9313" s="1"/>
      <c r="DHD9313" s="1"/>
      <c r="DHE9313" s="1"/>
      <c r="DHF9313" s="1"/>
      <c r="DHG9313" s="1"/>
      <c r="DHH9313" s="1"/>
      <c r="DHI9313" s="1"/>
      <c r="DHJ9313" s="1"/>
      <c r="DHK9313" s="1"/>
      <c r="DHL9313" s="1"/>
      <c r="DHM9313" s="1"/>
      <c r="DHN9313" s="1"/>
      <c r="DHO9313" s="1"/>
      <c r="DHP9313" s="1"/>
      <c r="DHQ9313" s="1"/>
      <c r="DHR9313" s="1"/>
      <c r="DHS9313" s="1"/>
      <c r="DHT9313" s="1"/>
      <c r="DHU9313" s="1"/>
      <c r="DHV9313" s="1"/>
      <c r="DHW9313" s="1"/>
      <c r="DHX9313" s="1"/>
      <c r="DHY9313" s="1"/>
      <c r="DHZ9313" s="1"/>
      <c r="DIA9313" s="1"/>
      <c r="DIB9313" s="1"/>
      <c r="DIC9313" s="1"/>
      <c r="DID9313" s="1"/>
      <c r="DIE9313" s="1"/>
      <c r="DIF9313" s="1"/>
      <c r="DIG9313" s="1"/>
      <c r="DIH9313" s="1"/>
      <c r="DII9313" s="1"/>
      <c r="DIJ9313" s="1"/>
      <c r="DIK9313" s="1"/>
      <c r="DIL9313" s="1"/>
      <c r="DIM9313" s="1"/>
      <c r="DIN9313" s="1"/>
      <c r="DIO9313" s="1"/>
      <c r="DIP9313" s="1"/>
      <c r="DIQ9313" s="1"/>
      <c r="DIR9313" s="1"/>
      <c r="DIS9313" s="1"/>
      <c r="DIT9313" s="1"/>
      <c r="DIU9313" s="1"/>
      <c r="DIV9313" s="1"/>
      <c r="DIW9313" s="1"/>
      <c r="DIX9313" s="1"/>
      <c r="DIY9313" s="1"/>
      <c r="DIZ9313" s="1"/>
      <c r="DJA9313" s="1"/>
      <c r="DJB9313" s="1"/>
      <c r="DJC9313" s="1"/>
      <c r="DJD9313" s="1"/>
      <c r="DJE9313" s="1"/>
      <c r="DJF9313" s="1"/>
      <c r="DJG9313" s="1"/>
      <c r="DJH9313" s="1"/>
      <c r="DJI9313" s="1"/>
      <c r="DJJ9313" s="1"/>
      <c r="DJK9313" s="1"/>
      <c r="DJL9313" s="1"/>
      <c r="DJM9313" s="1"/>
      <c r="DJN9313" s="1"/>
      <c r="DJO9313" s="1"/>
      <c r="DJP9313" s="1"/>
      <c r="DJQ9313" s="1"/>
      <c r="DJR9313" s="1"/>
      <c r="DJS9313" s="1"/>
      <c r="DJT9313" s="1"/>
      <c r="DJU9313" s="1"/>
      <c r="DJV9313" s="1"/>
      <c r="DJW9313" s="1"/>
      <c r="DJX9313" s="1"/>
      <c r="DJY9313" s="1"/>
      <c r="DJZ9313" s="1"/>
      <c r="DKA9313" s="1"/>
      <c r="DKB9313" s="1"/>
      <c r="DKC9313" s="1"/>
      <c r="DKD9313" s="1"/>
      <c r="DKE9313" s="1"/>
      <c r="DKF9313" s="1"/>
      <c r="DKG9313" s="1"/>
      <c r="DKH9313" s="1"/>
      <c r="DKI9313" s="1"/>
      <c r="DKJ9313" s="1"/>
      <c r="DKK9313" s="1"/>
      <c r="DKL9313" s="1"/>
      <c r="DKM9313" s="1"/>
      <c r="DKN9313" s="1"/>
      <c r="DKO9313" s="1"/>
      <c r="DKP9313" s="1"/>
      <c r="DKQ9313" s="1"/>
      <c r="DKR9313" s="1"/>
      <c r="DKS9313" s="1"/>
      <c r="DKT9313" s="1"/>
      <c r="DKU9313" s="1"/>
      <c r="DKV9313" s="1"/>
      <c r="DKW9313" s="1"/>
      <c r="DKX9313" s="1"/>
      <c r="DKY9313" s="1"/>
      <c r="DKZ9313" s="1"/>
      <c r="DLA9313" s="1"/>
      <c r="DLB9313" s="1"/>
      <c r="DLC9313" s="1"/>
      <c r="DLD9313" s="1"/>
      <c r="DLE9313" s="1"/>
      <c r="DLF9313" s="1"/>
      <c r="DLG9313" s="1"/>
      <c r="DLH9313" s="1"/>
      <c r="DLI9313" s="1"/>
      <c r="DLJ9313" s="1"/>
      <c r="DLK9313" s="1"/>
      <c r="DLL9313" s="1"/>
      <c r="DLM9313" s="1"/>
      <c r="DLN9313" s="1"/>
      <c r="DLO9313" s="1"/>
      <c r="DLP9313" s="1"/>
      <c r="DLQ9313" s="1"/>
      <c r="DLR9313" s="1"/>
      <c r="DLS9313" s="1"/>
      <c r="DLT9313" s="1"/>
      <c r="DLU9313" s="1"/>
      <c r="DLV9313" s="1"/>
      <c r="DLW9313" s="1"/>
      <c r="DLX9313" s="1"/>
      <c r="DLY9313" s="1"/>
      <c r="DLZ9313" s="1"/>
      <c r="DMA9313" s="1"/>
      <c r="DMB9313" s="1"/>
      <c r="DMC9313" s="1"/>
      <c r="DMD9313" s="1"/>
      <c r="DME9313" s="1"/>
      <c r="DMF9313" s="1"/>
      <c r="DMG9313" s="1"/>
      <c r="DMH9313" s="1"/>
      <c r="DMI9313" s="1"/>
      <c r="DMJ9313" s="1"/>
      <c r="DMK9313" s="1"/>
      <c r="DML9313" s="1"/>
      <c r="DMM9313" s="1"/>
      <c r="DMN9313" s="1"/>
      <c r="DMO9313" s="1"/>
      <c r="DMP9313" s="1"/>
      <c r="DMQ9313" s="1"/>
      <c r="DMR9313" s="1"/>
      <c r="DMS9313" s="1"/>
      <c r="DMT9313" s="1"/>
      <c r="DMU9313" s="1"/>
      <c r="DMV9313" s="1"/>
      <c r="DMW9313" s="1"/>
      <c r="DMX9313" s="1"/>
      <c r="DMY9313" s="1"/>
      <c r="DMZ9313" s="1"/>
      <c r="DNA9313" s="1"/>
      <c r="DNB9313" s="1"/>
      <c r="DNC9313" s="1"/>
      <c r="DND9313" s="1"/>
      <c r="DNE9313" s="1"/>
      <c r="DNF9313" s="1"/>
      <c r="DNG9313" s="1"/>
      <c r="DNH9313" s="1"/>
      <c r="DNI9313" s="1"/>
      <c r="DNJ9313" s="1"/>
      <c r="DNK9313" s="1"/>
      <c r="DNL9313" s="1"/>
      <c r="DNM9313" s="1"/>
      <c r="DNN9313" s="1"/>
      <c r="DNO9313" s="1"/>
      <c r="DNP9313" s="1"/>
      <c r="DNQ9313" s="1"/>
      <c r="DNR9313" s="1"/>
      <c r="DNS9313" s="1"/>
      <c r="DNT9313" s="1"/>
      <c r="DNU9313" s="1"/>
      <c r="DNV9313" s="1"/>
      <c r="DNW9313" s="1"/>
      <c r="DNX9313" s="1"/>
      <c r="DNY9313" s="1"/>
      <c r="DNZ9313" s="1"/>
      <c r="DOA9313" s="1"/>
      <c r="DOB9313" s="1"/>
      <c r="DOC9313" s="1"/>
      <c r="DOD9313" s="1"/>
      <c r="DOE9313" s="1"/>
      <c r="DOF9313" s="1"/>
      <c r="DOG9313" s="1"/>
      <c r="DOH9313" s="1"/>
      <c r="DOI9313" s="1"/>
      <c r="DOJ9313" s="1"/>
      <c r="DOK9313" s="1"/>
      <c r="DOL9313" s="1"/>
      <c r="DOM9313" s="1"/>
      <c r="DON9313" s="1"/>
      <c r="DOO9313" s="1"/>
      <c r="DOP9313" s="1"/>
      <c r="DOQ9313" s="1"/>
      <c r="DOR9313" s="1"/>
      <c r="DOS9313" s="1"/>
      <c r="DOT9313" s="1"/>
      <c r="DOU9313" s="1"/>
      <c r="DOV9313" s="1"/>
      <c r="DOW9313" s="1"/>
      <c r="DOX9313" s="1"/>
      <c r="DOY9313" s="1"/>
      <c r="DOZ9313" s="1"/>
      <c r="DPA9313" s="1"/>
      <c r="DPB9313" s="1"/>
      <c r="DPC9313" s="1"/>
      <c r="DPD9313" s="1"/>
      <c r="DPE9313" s="1"/>
      <c r="DPF9313" s="1"/>
      <c r="DPG9313" s="1"/>
      <c r="DPH9313" s="1"/>
      <c r="DPI9313" s="1"/>
      <c r="DPJ9313" s="1"/>
      <c r="DPK9313" s="1"/>
      <c r="DPL9313" s="1"/>
      <c r="DPM9313" s="1"/>
      <c r="DPN9313" s="1"/>
      <c r="DPO9313" s="1"/>
      <c r="DPP9313" s="1"/>
      <c r="DPQ9313" s="1"/>
      <c r="DPR9313" s="1"/>
      <c r="DPS9313" s="1"/>
      <c r="DPT9313" s="1"/>
      <c r="DPU9313" s="1"/>
      <c r="DPV9313" s="1"/>
      <c r="DPW9313" s="1"/>
      <c r="DPX9313" s="1"/>
      <c r="DPY9313" s="1"/>
      <c r="DPZ9313" s="1"/>
      <c r="DQA9313" s="1"/>
      <c r="DQB9313" s="1"/>
      <c r="DQC9313" s="1"/>
      <c r="DQD9313" s="1"/>
      <c r="DQE9313" s="1"/>
      <c r="DQF9313" s="1"/>
      <c r="DQG9313" s="1"/>
      <c r="DQH9313" s="1"/>
      <c r="DQI9313" s="1"/>
      <c r="DQJ9313" s="1"/>
      <c r="DQK9313" s="1"/>
      <c r="DQL9313" s="1"/>
      <c r="DQM9313" s="1"/>
      <c r="DQN9313" s="1"/>
      <c r="DQO9313" s="1"/>
      <c r="DQP9313" s="1"/>
      <c r="DQQ9313" s="1"/>
      <c r="DQR9313" s="1"/>
      <c r="DQS9313" s="1"/>
      <c r="DQT9313" s="1"/>
      <c r="DQU9313" s="1"/>
      <c r="DQV9313" s="1"/>
      <c r="DQW9313" s="1"/>
      <c r="DQX9313" s="1"/>
      <c r="DQY9313" s="1"/>
      <c r="DQZ9313" s="1"/>
      <c r="DRA9313" s="1"/>
      <c r="DRB9313" s="1"/>
      <c r="DRC9313" s="1"/>
      <c r="DRD9313" s="1"/>
      <c r="DRE9313" s="1"/>
      <c r="DRF9313" s="1"/>
      <c r="DRG9313" s="1"/>
      <c r="DRH9313" s="1"/>
      <c r="DRI9313" s="1"/>
      <c r="DRJ9313" s="1"/>
      <c r="DRK9313" s="1"/>
      <c r="DRL9313" s="1"/>
      <c r="DRM9313" s="1"/>
      <c r="DRN9313" s="1"/>
      <c r="DRO9313" s="1"/>
      <c r="DRP9313" s="1"/>
      <c r="DRQ9313" s="1"/>
      <c r="DRR9313" s="1"/>
      <c r="DRS9313" s="1"/>
      <c r="DRT9313" s="1"/>
      <c r="DRU9313" s="1"/>
      <c r="DRV9313" s="1"/>
      <c r="DRW9313" s="1"/>
      <c r="DRX9313" s="1"/>
      <c r="DRY9313" s="1"/>
      <c r="DRZ9313" s="1"/>
      <c r="DSA9313" s="1"/>
      <c r="DSB9313" s="1"/>
      <c r="DSC9313" s="1"/>
      <c r="DSD9313" s="1"/>
      <c r="DSE9313" s="1"/>
      <c r="DSF9313" s="1"/>
      <c r="DSG9313" s="1"/>
      <c r="DSH9313" s="1"/>
      <c r="DSI9313" s="1"/>
      <c r="DSJ9313" s="1"/>
      <c r="DSK9313" s="1"/>
      <c r="DSL9313" s="1"/>
      <c r="DSM9313" s="1"/>
      <c r="DSN9313" s="1"/>
      <c r="DSO9313" s="1"/>
      <c r="DSP9313" s="1"/>
      <c r="DSQ9313" s="1"/>
      <c r="DSR9313" s="1"/>
      <c r="DSS9313" s="1"/>
      <c r="DST9313" s="1"/>
      <c r="DSU9313" s="1"/>
      <c r="DSV9313" s="1"/>
      <c r="DSW9313" s="1"/>
      <c r="DSX9313" s="1"/>
      <c r="DSY9313" s="1"/>
      <c r="DSZ9313" s="1"/>
      <c r="DTA9313" s="1"/>
      <c r="DTB9313" s="1"/>
      <c r="DTC9313" s="1"/>
      <c r="DTD9313" s="1"/>
      <c r="DTE9313" s="1"/>
      <c r="DTF9313" s="1"/>
      <c r="DTG9313" s="1"/>
      <c r="DTH9313" s="1"/>
      <c r="DTI9313" s="1"/>
      <c r="DTJ9313" s="1"/>
      <c r="DTK9313" s="1"/>
      <c r="DTL9313" s="1"/>
      <c r="DTM9313" s="1"/>
      <c r="DTN9313" s="1"/>
      <c r="DTO9313" s="1"/>
      <c r="DTP9313" s="1"/>
      <c r="DTQ9313" s="1"/>
      <c r="DTR9313" s="1"/>
      <c r="DTS9313" s="1"/>
      <c r="DTT9313" s="1"/>
      <c r="DTU9313" s="1"/>
      <c r="DTV9313" s="1"/>
      <c r="DTW9313" s="1"/>
      <c r="DTX9313" s="1"/>
      <c r="DTY9313" s="1"/>
      <c r="DTZ9313" s="1"/>
      <c r="DUA9313" s="1"/>
      <c r="DUB9313" s="1"/>
      <c r="DUC9313" s="1"/>
      <c r="DUD9313" s="1"/>
      <c r="DUE9313" s="1"/>
      <c r="DUF9313" s="1"/>
      <c r="DUG9313" s="1"/>
      <c r="DUH9313" s="1"/>
      <c r="DUI9313" s="1"/>
      <c r="DUJ9313" s="1"/>
      <c r="DUK9313" s="1"/>
      <c r="DUL9313" s="1"/>
      <c r="DUM9313" s="1"/>
      <c r="DUN9313" s="1"/>
      <c r="DUO9313" s="1"/>
      <c r="DUP9313" s="1"/>
      <c r="DUQ9313" s="1"/>
      <c r="DUR9313" s="1"/>
      <c r="DUS9313" s="1"/>
      <c r="DUT9313" s="1"/>
      <c r="DUU9313" s="1"/>
      <c r="DUV9313" s="1"/>
      <c r="DUW9313" s="1"/>
      <c r="DUX9313" s="1"/>
      <c r="DUY9313" s="1"/>
      <c r="DUZ9313" s="1"/>
      <c r="DVA9313" s="1"/>
      <c r="DVB9313" s="1"/>
      <c r="DVC9313" s="1"/>
      <c r="DVD9313" s="1"/>
      <c r="DVE9313" s="1"/>
      <c r="DVF9313" s="1"/>
      <c r="DVG9313" s="1"/>
      <c r="DVH9313" s="1"/>
      <c r="DVI9313" s="1"/>
      <c r="DVJ9313" s="1"/>
      <c r="DVK9313" s="1"/>
      <c r="DVL9313" s="1"/>
      <c r="DVM9313" s="1"/>
      <c r="DVN9313" s="1"/>
      <c r="DVO9313" s="1"/>
      <c r="DVP9313" s="1"/>
      <c r="DVQ9313" s="1"/>
      <c r="DVR9313" s="1"/>
      <c r="DVS9313" s="1"/>
      <c r="DVT9313" s="1"/>
      <c r="DVU9313" s="1"/>
      <c r="DVV9313" s="1"/>
      <c r="DVW9313" s="1"/>
      <c r="DVX9313" s="1"/>
      <c r="DVY9313" s="1"/>
      <c r="DVZ9313" s="1"/>
      <c r="DWA9313" s="1"/>
      <c r="DWB9313" s="1"/>
      <c r="DWC9313" s="1"/>
      <c r="DWD9313" s="1"/>
      <c r="DWE9313" s="1"/>
      <c r="DWF9313" s="1"/>
      <c r="DWG9313" s="1"/>
      <c r="DWH9313" s="1"/>
      <c r="DWI9313" s="1"/>
      <c r="DWJ9313" s="1"/>
      <c r="DWK9313" s="1"/>
      <c r="DWL9313" s="1"/>
      <c r="DWM9313" s="1"/>
      <c r="DWN9313" s="1"/>
      <c r="DWO9313" s="1"/>
      <c r="DWP9313" s="1"/>
      <c r="DWQ9313" s="1"/>
      <c r="DWR9313" s="1"/>
      <c r="DWS9313" s="1"/>
      <c r="DWT9313" s="1"/>
      <c r="DWU9313" s="1"/>
      <c r="DWV9313" s="1"/>
      <c r="DWW9313" s="1"/>
      <c r="DWX9313" s="1"/>
      <c r="DWY9313" s="1"/>
      <c r="DWZ9313" s="1"/>
      <c r="DXA9313" s="1"/>
      <c r="DXB9313" s="1"/>
      <c r="DXC9313" s="1"/>
      <c r="DXD9313" s="1"/>
      <c r="DXE9313" s="1"/>
      <c r="DXF9313" s="1"/>
      <c r="DXG9313" s="1"/>
      <c r="DXH9313" s="1"/>
      <c r="DXI9313" s="1"/>
      <c r="DXJ9313" s="1"/>
      <c r="DXK9313" s="1"/>
      <c r="DXL9313" s="1"/>
      <c r="DXM9313" s="1"/>
      <c r="DXN9313" s="1"/>
      <c r="DXO9313" s="1"/>
      <c r="DXP9313" s="1"/>
      <c r="DXQ9313" s="1"/>
      <c r="DXR9313" s="1"/>
      <c r="DXS9313" s="1"/>
      <c r="DXT9313" s="1"/>
      <c r="DXU9313" s="1"/>
      <c r="DXV9313" s="1"/>
      <c r="DXW9313" s="1"/>
      <c r="DXX9313" s="1"/>
      <c r="DXY9313" s="1"/>
      <c r="DXZ9313" s="1"/>
      <c r="DYA9313" s="1"/>
      <c r="DYB9313" s="1"/>
      <c r="DYC9313" s="1"/>
      <c r="DYD9313" s="1"/>
      <c r="DYE9313" s="1"/>
      <c r="DYF9313" s="1"/>
      <c r="DYG9313" s="1"/>
      <c r="DYH9313" s="1"/>
      <c r="DYI9313" s="1"/>
      <c r="DYJ9313" s="1"/>
      <c r="DYK9313" s="1"/>
      <c r="DYL9313" s="1"/>
      <c r="DYM9313" s="1"/>
      <c r="DYN9313" s="1"/>
      <c r="DYO9313" s="1"/>
      <c r="DYP9313" s="1"/>
      <c r="DYQ9313" s="1"/>
      <c r="DYR9313" s="1"/>
      <c r="DYS9313" s="1"/>
      <c r="DYT9313" s="1"/>
      <c r="DYU9313" s="1"/>
      <c r="DYV9313" s="1"/>
      <c r="DYW9313" s="1"/>
      <c r="DYX9313" s="1"/>
      <c r="DYY9313" s="1"/>
      <c r="DYZ9313" s="1"/>
      <c r="DZA9313" s="1"/>
      <c r="DZB9313" s="1"/>
      <c r="DZC9313" s="1"/>
      <c r="DZD9313" s="1"/>
      <c r="DZE9313" s="1"/>
      <c r="DZF9313" s="1"/>
      <c r="DZG9313" s="1"/>
      <c r="DZH9313" s="1"/>
      <c r="DZI9313" s="1"/>
      <c r="DZJ9313" s="1"/>
      <c r="DZK9313" s="1"/>
      <c r="DZL9313" s="1"/>
      <c r="DZM9313" s="1"/>
      <c r="DZN9313" s="1"/>
      <c r="DZO9313" s="1"/>
      <c r="DZP9313" s="1"/>
      <c r="DZQ9313" s="1"/>
      <c r="DZR9313" s="1"/>
      <c r="DZS9313" s="1"/>
      <c r="DZT9313" s="1"/>
      <c r="DZU9313" s="1"/>
      <c r="DZV9313" s="1"/>
      <c r="DZW9313" s="1"/>
      <c r="DZX9313" s="1"/>
      <c r="DZY9313" s="1"/>
      <c r="DZZ9313" s="1"/>
      <c r="EAA9313" s="1"/>
      <c r="EAB9313" s="1"/>
      <c r="EAC9313" s="1"/>
      <c r="EAD9313" s="1"/>
      <c r="EAE9313" s="1"/>
      <c r="EAF9313" s="1"/>
      <c r="EAG9313" s="1"/>
      <c r="EAH9313" s="1"/>
      <c r="EAI9313" s="1"/>
      <c r="EAJ9313" s="1"/>
      <c r="EAK9313" s="1"/>
      <c r="EAL9313" s="1"/>
      <c r="EAM9313" s="1"/>
      <c r="EAN9313" s="1"/>
      <c r="EAO9313" s="1"/>
      <c r="EAP9313" s="1"/>
      <c r="EAQ9313" s="1"/>
      <c r="EAR9313" s="1"/>
      <c r="EAS9313" s="1"/>
      <c r="EAT9313" s="1"/>
      <c r="EAU9313" s="1"/>
      <c r="EAV9313" s="1"/>
      <c r="EAW9313" s="1"/>
      <c r="EAX9313" s="1"/>
      <c r="EAY9313" s="1"/>
      <c r="EAZ9313" s="1"/>
      <c r="EBA9313" s="1"/>
      <c r="EBB9313" s="1"/>
      <c r="EBC9313" s="1"/>
      <c r="EBD9313" s="1"/>
      <c r="EBE9313" s="1"/>
      <c r="EBF9313" s="1"/>
      <c r="EBG9313" s="1"/>
      <c r="EBH9313" s="1"/>
      <c r="EBI9313" s="1"/>
      <c r="EBJ9313" s="1"/>
      <c r="EBK9313" s="1"/>
      <c r="EBL9313" s="1"/>
      <c r="EBM9313" s="1"/>
      <c r="EBN9313" s="1"/>
      <c r="EBO9313" s="1"/>
      <c r="EBP9313" s="1"/>
      <c r="EBQ9313" s="1"/>
      <c r="EBR9313" s="1"/>
      <c r="EBS9313" s="1"/>
      <c r="EBT9313" s="1"/>
      <c r="EBU9313" s="1"/>
      <c r="EBV9313" s="1"/>
      <c r="EBW9313" s="1"/>
      <c r="EBX9313" s="1"/>
      <c r="EBY9313" s="1"/>
      <c r="EBZ9313" s="1"/>
      <c r="ECA9313" s="1"/>
      <c r="ECB9313" s="1"/>
      <c r="ECC9313" s="1"/>
      <c r="ECD9313" s="1"/>
      <c r="ECE9313" s="1"/>
      <c r="ECF9313" s="1"/>
      <c r="ECG9313" s="1"/>
      <c r="ECH9313" s="1"/>
      <c r="ECI9313" s="1"/>
      <c r="ECJ9313" s="1"/>
      <c r="ECK9313" s="1"/>
      <c r="ECL9313" s="1"/>
      <c r="ECM9313" s="1"/>
      <c r="ECN9313" s="1"/>
      <c r="ECO9313" s="1"/>
      <c r="ECP9313" s="1"/>
      <c r="ECQ9313" s="1"/>
      <c r="ECR9313" s="1"/>
      <c r="ECS9313" s="1"/>
      <c r="ECT9313" s="1"/>
      <c r="ECU9313" s="1"/>
      <c r="ECV9313" s="1"/>
      <c r="ECW9313" s="1"/>
      <c r="ECX9313" s="1"/>
      <c r="ECY9313" s="1"/>
      <c r="ECZ9313" s="1"/>
      <c r="EDA9313" s="1"/>
      <c r="EDB9313" s="1"/>
      <c r="EDC9313" s="1"/>
      <c r="EDD9313" s="1"/>
      <c r="EDE9313" s="1"/>
      <c r="EDF9313" s="1"/>
      <c r="EDG9313" s="1"/>
      <c r="EDH9313" s="1"/>
      <c r="EDI9313" s="1"/>
      <c r="EDJ9313" s="1"/>
      <c r="EDK9313" s="1"/>
      <c r="EDL9313" s="1"/>
      <c r="EDM9313" s="1"/>
      <c r="EDN9313" s="1"/>
      <c r="EDO9313" s="1"/>
      <c r="EDP9313" s="1"/>
      <c r="EDQ9313" s="1"/>
      <c r="EDR9313" s="1"/>
      <c r="EDS9313" s="1"/>
      <c r="EDT9313" s="1"/>
      <c r="EDU9313" s="1"/>
      <c r="EDV9313" s="1"/>
      <c r="EDW9313" s="1"/>
      <c r="EDX9313" s="1"/>
      <c r="EDY9313" s="1"/>
      <c r="EDZ9313" s="1"/>
      <c r="EEA9313" s="1"/>
      <c r="EEB9313" s="1"/>
      <c r="EEC9313" s="1"/>
      <c r="EED9313" s="1"/>
      <c r="EEE9313" s="1"/>
      <c r="EEF9313" s="1"/>
      <c r="EEG9313" s="1"/>
      <c r="EEH9313" s="1"/>
      <c r="EEI9313" s="1"/>
      <c r="EEJ9313" s="1"/>
      <c r="EEK9313" s="1"/>
      <c r="EEL9313" s="1"/>
      <c r="EEM9313" s="1"/>
      <c r="EEN9313" s="1"/>
      <c r="EEO9313" s="1"/>
      <c r="EEP9313" s="1"/>
      <c r="EEQ9313" s="1"/>
      <c r="EER9313" s="1"/>
      <c r="EES9313" s="1"/>
      <c r="EET9313" s="1"/>
      <c r="EEU9313" s="1"/>
      <c r="EEV9313" s="1"/>
      <c r="EEW9313" s="1"/>
      <c r="EEX9313" s="1"/>
      <c r="EEY9313" s="1"/>
      <c r="EEZ9313" s="1"/>
      <c r="EFA9313" s="1"/>
      <c r="EFB9313" s="1"/>
      <c r="EFC9313" s="1"/>
      <c r="EFD9313" s="1"/>
      <c r="EFE9313" s="1"/>
      <c r="EFF9313" s="1"/>
      <c r="EFG9313" s="1"/>
      <c r="EFH9313" s="1"/>
      <c r="EFI9313" s="1"/>
      <c r="EFJ9313" s="1"/>
      <c r="EFK9313" s="1"/>
      <c r="EFL9313" s="1"/>
      <c r="EFM9313" s="1"/>
      <c r="EFN9313" s="1"/>
      <c r="EFO9313" s="1"/>
      <c r="EFP9313" s="1"/>
      <c r="EFQ9313" s="1"/>
      <c r="EFR9313" s="1"/>
      <c r="EFS9313" s="1"/>
      <c r="EFT9313" s="1"/>
      <c r="EFU9313" s="1"/>
      <c r="EFV9313" s="1"/>
      <c r="EFW9313" s="1"/>
      <c r="EFX9313" s="1"/>
      <c r="EFY9313" s="1"/>
      <c r="EFZ9313" s="1"/>
      <c r="EGA9313" s="1"/>
      <c r="EGB9313" s="1"/>
      <c r="EGC9313" s="1"/>
      <c r="EGD9313" s="1"/>
      <c r="EGE9313" s="1"/>
      <c r="EGF9313" s="1"/>
      <c r="EGG9313" s="1"/>
      <c r="EGH9313" s="1"/>
      <c r="EGI9313" s="1"/>
      <c r="EGJ9313" s="1"/>
      <c r="EGK9313" s="1"/>
      <c r="EGL9313" s="1"/>
      <c r="EGM9313" s="1"/>
      <c r="EGN9313" s="1"/>
      <c r="EGO9313" s="1"/>
      <c r="EGP9313" s="1"/>
      <c r="EGQ9313" s="1"/>
      <c r="EGR9313" s="1"/>
      <c r="EGS9313" s="1"/>
      <c r="EGT9313" s="1"/>
      <c r="EGU9313" s="1"/>
      <c r="EGV9313" s="1"/>
      <c r="EGW9313" s="1"/>
      <c r="EGX9313" s="1"/>
      <c r="EGY9313" s="1"/>
      <c r="EGZ9313" s="1"/>
      <c r="EHA9313" s="1"/>
      <c r="EHB9313" s="1"/>
      <c r="EHC9313" s="1"/>
      <c r="EHD9313" s="1"/>
      <c r="EHE9313" s="1"/>
      <c r="EHF9313" s="1"/>
      <c r="EHG9313" s="1"/>
      <c r="EHH9313" s="1"/>
      <c r="EHI9313" s="1"/>
      <c r="EHJ9313" s="1"/>
      <c r="EHK9313" s="1"/>
      <c r="EHL9313" s="1"/>
      <c r="EHM9313" s="1"/>
      <c r="EHN9313" s="1"/>
      <c r="EHO9313" s="1"/>
      <c r="EHP9313" s="1"/>
      <c r="EHQ9313" s="1"/>
      <c r="EHR9313" s="1"/>
      <c r="EHS9313" s="1"/>
      <c r="EHT9313" s="1"/>
      <c r="EHU9313" s="1"/>
      <c r="EHV9313" s="1"/>
      <c r="EHW9313" s="1"/>
      <c r="EHX9313" s="1"/>
      <c r="EHY9313" s="1"/>
      <c r="EHZ9313" s="1"/>
      <c r="EIA9313" s="1"/>
      <c r="EIB9313" s="1"/>
      <c r="EIC9313" s="1"/>
      <c r="EID9313" s="1"/>
      <c r="EIE9313" s="1"/>
      <c r="EIF9313" s="1"/>
      <c r="EIG9313" s="1"/>
      <c r="EIH9313" s="1"/>
      <c r="EII9313" s="1"/>
      <c r="EIJ9313" s="1"/>
      <c r="EIK9313" s="1"/>
      <c r="EIL9313" s="1"/>
      <c r="EIM9313" s="1"/>
      <c r="EIN9313" s="1"/>
      <c r="EIO9313" s="1"/>
      <c r="EIP9313" s="1"/>
      <c r="EIQ9313" s="1"/>
      <c r="EIR9313" s="1"/>
      <c r="EIS9313" s="1"/>
      <c r="EIT9313" s="1"/>
      <c r="EIU9313" s="1"/>
      <c r="EIV9313" s="1"/>
      <c r="EIW9313" s="1"/>
      <c r="EIX9313" s="1"/>
      <c r="EIY9313" s="1"/>
      <c r="EIZ9313" s="1"/>
      <c r="EJA9313" s="1"/>
      <c r="EJB9313" s="1"/>
      <c r="EJC9313" s="1"/>
      <c r="EJD9313" s="1"/>
      <c r="EJE9313" s="1"/>
      <c r="EJF9313" s="1"/>
      <c r="EJG9313" s="1"/>
      <c r="EJH9313" s="1"/>
      <c r="EJI9313" s="1"/>
      <c r="EJJ9313" s="1"/>
      <c r="EJK9313" s="1"/>
      <c r="EJL9313" s="1"/>
      <c r="EJM9313" s="1"/>
      <c r="EJN9313" s="1"/>
      <c r="EJO9313" s="1"/>
      <c r="EJP9313" s="1"/>
      <c r="EJQ9313" s="1"/>
      <c r="EJR9313" s="1"/>
      <c r="EJS9313" s="1"/>
      <c r="EJT9313" s="1"/>
      <c r="EJU9313" s="1"/>
      <c r="EJV9313" s="1"/>
      <c r="EJW9313" s="1"/>
      <c r="EJX9313" s="1"/>
      <c r="EJY9313" s="1"/>
      <c r="EJZ9313" s="1"/>
      <c r="EKA9313" s="1"/>
      <c r="EKB9313" s="1"/>
      <c r="EKC9313" s="1"/>
      <c r="EKD9313" s="1"/>
      <c r="EKE9313" s="1"/>
      <c r="EKF9313" s="1"/>
      <c r="EKG9313" s="1"/>
      <c r="EKH9313" s="1"/>
      <c r="EKI9313" s="1"/>
      <c r="EKJ9313" s="1"/>
      <c r="EKK9313" s="1"/>
      <c r="EKL9313" s="1"/>
      <c r="EKM9313" s="1"/>
      <c r="EKN9313" s="1"/>
      <c r="EKO9313" s="1"/>
      <c r="EKP9313" s="1"/>
      <c r="EKQ9313" s="1"/>
      <c r="EKR9313" s="1"/>
      <c r="EKS9313" s="1"/>
      <c r="EKT9313" s="1"/>
      <c r="EKU9313" s="1"/>
      <c r="EKV9313" s="1"/>
      <c r="EKW9313" s="1"/>
      <c r="EKX9313" s="1"/>
      <c r="EKY9313" s="1"/>
      <c r="EKZ9313" s="1"/>
      <c r="ELA9313" s="1"/>
      <c r="ELB9313" s="1"/>
      <c r="ELC9313" s="1"/>
      <c r="ELD9313" s="1"/>
      <c r="ELE9313" s="1"/>
      <c r="ELF9313" s="1"/>
      <c r="ELG9313" s="1"/>
      <c r="ELH9313" s="1"/>
      <c r="ELI9313" s="1"/>
      <c r="ELJ9313" s="1"/>
      <c r="ELK9313" s="1"/>
      <c r="ELL9313" s="1"/>
      <c r="ELM9313" s="1"/>
      <c r="ELN9313" s="1"/>
      <c r="ELO9313" s="1"/>
      <c r="ELP9313" s="1"/>
      <c r="ELQ9313" s="1"/>
      <c r="ELR9313" s="1"/>
      <c r="ELS9313" s="1"/>
      <c r="ELT9313" s="1"/>
      <c r="ELU9313" s="1"/>
      <c r="ELV9313" s="1"/>
      <c r="ELW9313" s="1"/>
      <c r="ELX9313" s="1"/>
      <c r="ELY9313" s="1"/>
      <c r="ELZ9313" s="1"/>
      <c r="EMA9313" s="1"/>
      <c r="EMB9313" s="1"/>
      <c r="EMC9313" s="1"/>
      <c r="EMD9313" s="1"/>
      <c r="EME9313" s="1"/>
      <c r="EMF9313" s="1"/>
      <c r="EMG9313" s="1"/>
      <c r="EMH9313" s="1"/>
      <c r="EMI9313" s="1"/>
      <c r="EMJ9313" s="1"/>
      <c r="EMK9313" s="1"/>
      <c r="EML9313" s="1"/>
      <c r="EMM9313" s="1"/>
      <c r="EMN9313" s="1"/>
      <c r="EMO9313" s="1"/>
      <c r="EMP9313" s="1"/>
      <c r="EMQ9313" s="1"/>
      <c r="EMR9313" s="1"/>
      <c r="EMS9313" s="1"/>
      <c r="EMT9313" s="1"/>
      <c r="EMU9313" s="1"/>
      <c r="EMV9313" s="1"/>
      <c r="EMW9313" s="1"/>
      <c r="EMX9313" s="1"/>
      <c r="EMY9313" s="1"/>
      <c r="EMZ9313" s="1"/>
      <c r="ENA9313" s="1"/>
      <c r="ENB9313" s="1"/>
      <c r="ENC9313" s="1"/>
      <c r="END9313" s="1"/>
      <c r="ENE9313" s="1"/>
      <c r="ENF9313" s="1"/>
      <c r="ENG9313" s="1"/>
      <c r="ENH9313" s="1"/>
      <c r="ENI9313" s="1"/>
      <c r="ENJ9313" s="1"/>
      <c r="ENK9313" s="1"/>
      <c r="ENL9313" s="1"/>
      <c r="ENM9313" s="1"/>
      <c r="ENN9313" s="1"/>
      <c r="ENO9313" s="1"/>
      <c r="ENP9313" s="1"/>
      <c r="ENQ9313" s="1"/>
      <c r="ENR9313" s="1"/>
      <c r="ENS9313" s="1"/>
      <c r="ENT9313" s="1"/>
      <c r="ENU9313" s="1"/>
      <c r="ENV9313" s="1"/>
      <c r="ENW9313" s="1"/>
      <c r="ENX9313" s="1"/>
      <c r="ENY9313" s="1"/>
      <c r="ENZ9313" s="1"/>
      <c r="EOA9313" s="1"/>
      <c r="EOB9313" s="1"/>
      <c r="EOC9313" s="1"/>
      <c r="EOD9313" s="1"/>
      <c r="EOE9313" s="1"/>
      <c r="EOF9313" s="1"/>
      <c r="EOG9313" s="1"/>
      <c r="EOH9313" s="1"/>
      <c r="EOI9313" s="1"/>
      <c r="EOJ9313" s="1"/>
      <c r="EOK9313" s="1"/>
      <c r="EOL9313" s="1"/>
      <c r="EOM9313" s="1"/>
      <c r="EON9313" s="1"/>
      <c r="EOO9313" s="1"/>
      <c r="EOP9313" s="1"/>
      <c r="EOQ9313" s="1"/>
      <c r="EOR9313" s="1"/>
      <c r="EOS9313" s="1"/>
      <c r="EOT9313" s="1"/>
      <c r="EOU9313" s="1"/>
      <c r="EOV9313" s="1"/>
      <c r="EOW9313" s="1"/>
      <c r="EOX9313" s="1"/>
      <c r="EOY9313" s="1"/>
      <c r="EOZ9313" s="1"/>
      <c r="EPA9313" s="1"/>
      <c r="EPB9313" s="1"/>
      <c r="EPC9313" s="1"/>
      <c r="EPD9313" s="1"/>
      <c r="EPE9313" s="1"/>
      <c r="EPF9313" s="1"/>
      <c r="EPG9313" s="1"/>
      <c r="EPH9313" s="1"/>
      <c r="EPI9313" s="1"/>
      <c r="EPJ9313" s="1"/>
      <c r="EPK9313" s="1"/>
      <c r="EPL9313" s="1"/>
      <c r="EPM9313" s="1"/>
      <c r="EPN9313" s="1"/>
      <c r="EPO9313" s="1"/>
      <c r="EPP9313" s="1"/>
      <c r="EPQ9313" s="1"/>
      <c r="EPR9313" s="1"/>
      <c r="EPS9313" s="1"/>
      <c r="EPT9313" s="1"/>
      <c r="EPU9313" s="1"/>
      <c r="EPV9313" s="1"/>
      <c r="EPW9313" s="1"/>
      <c r="EPX9313" s="1"/>
      <c r="EPY9313" s="1"/>
      <c r="EPZ9313" s="1"/>
      <c r="EQA9313" s="1"/>
      <c r="EQB9313" s="1"/>
      <c r="EQC9313" s="1"/>
      <c r="EQD9313" s="1"/>
      <c r="EQE9313" s="1"/>
      <c r="EQF9313" s="1"/>
      <c r="EQG9313" s="1"/>
      <c r="EQH9313" s="1"/>
      <c r="EQI9313" s="1"/>
      <c r="EQJ9313" s="1"/>
      <c r="EQK9313" s="1"/>
      <c r="EQL9313" s="1"/>
      <c r="EQM9313" s="1"/>
      <c r="EQN9313" s="1"/>
      <c r="EQO9313" s="1"/>
      <c r="EQP9313" s="1"/>
      <c r="EQQ9313" s="1"/>
      <c r="EQR9313" s="1"/>
      <c r="EQS9313" s="1"/>
      <c r="EQT9313" s="1"/>
      <c r="EQU9313" s="1"/>
      <c r="EQV9313" s="1"/>
      <c r="EQW9313" s="1"/>
      <c r="EQX9313" s="1"/>
      <c r="EQY9313" s="1"/>
      <c r="EQZ9313" s="1"/>
      <c r="ERA9313" s="1"/>
      <c r="ERB9313" s="1"/>
      <c r="ERC9313" s="1"/>
      <c r="ERD9313" s="1"/>
      <c r="ERE9313" s="1"/>
      <c r="ERF9313" s="1"/>
      <c r="ERG9313" s="1"/>
      <c r="ERH9313" s="1"/>
      <c r="ERI9313" s="1"/>
      <c r="ERJ9313" s="1"/>
      <c r="ERK9313" s="1"/>
      <c r="ERL9313" s="1"/>
      <c r="ERM9313" s="1"/>
      <c r="ERN9313" s="1"/>
      <c r="ERO9313" s="1"/>
      <c r="ERP9313" s="1"/>
      <c r="ERQ9313" s="1"/>
      <c r="ERR9313" s="1"/>
      <c r="ERS9313" s="1"/>
      <c r="ERT9313" s="1"/>
      <c r="ERU9313" s="1"/>
      <c r="ERV9313" s="1"/>
      <c r="ERW9313" s="1"/>
      <c r="ERX9313" s="1"/>
      <c r="ERY9313" s="1"/>
      <c r="ERZ9313" s="1"/>
      <c r="ESA9313" s="1"/>
      <c r="ESB9313" s="1"/>
      <c r="ESC9313" s="1"/>
      <c r="ESD9313" s="1"/>
      <c r="ESE9313" s="1"/>
      <c r="ESF9313" s="1"/>
      <c r="ESG9313" s="1"/>
      <c r="ESH9313" s="1"/>
      <c r="ESI9313" s="1"/>
      <c r="ESJ9313" s="1"/>
      <c r="ESK9313" s="1"/>
      <c r="ESL9313" s="1"/>
      <c r="ESM9313" s="1"/>
      <c r="ESN9313" s="1"/>
      <c r="ESO9313" s="1"/>
      <c r="ESP9313" s="1"/>
      <c r="ESQ9313" s="1"/>
      <c r="ESR9313" s="1"/>
      <c r="ESS9313" s="1"/>
      <c r="EST9313" s="1"/>
      <c r="ESU9313" s="1"/>
      <c r="ESV9313" s="1"/>
      <c r="ESW9313" s="1"/>
      <c r="ESX9313" s="1"/>
      <c r="ESY9313" s="1"/>
      <c r="ESZ9313" s="1"/>
      <c r="ETA9313" s="1"/>
      <c r="ETB9313" s="1"/>
      <c r="ETC9313" s="1"/>
      <c r="ETD9313" s="1"/>
      <c r="ETE9313" s="1"/>
      <c r="ETF9313" s="1"/>
      <c r="ETG9313" s="1"/>
      <c r="ETH9313" s="1"/>
      <c r="ETI9313" s="1"/>
      <c r="ETJ9313" s="1"/>
      <c r="ETK9313" s="1"/>
      <c r="ETL9313" s="1"/>
      <c r="ETM9313" s="1"/>
      <c r="ETN9313" s="1"/>
      <c r="ETO9313" s="1"/>
      <c r="ETP9313" s="1"/>
      <c r="ETQ9313" s="1"/>
      <c r="ETR9313" s="1"/>
      <c r="ETS9313" s="1"/>
      <c r="ETT9313" s="1"/>
      <c r="ETU9313" s="1"/>
      <c r="ETV9313" s="1"/>
      <c r="ETW9313" s="1"/>
      <c r="ETX9313" s="1"/>
      <c r="ETY9313" s="1"/>
      <c r="ETZ9313" s="1"/>
      <c r="EUA9313" s="1"/>
      <c r="EUB9313" s="1"/>
      <c r="EUC9313" s="1"/>
      <c r="EUD9313" s="1"/>
      <c r="EUE9313" s="1"/>
      <c r="EUF9313" s="1"/>
      <c r="EUG9313" s="1"/>
      <c r="EUH9313" s="1"/>
      <c r="EUI9313" s="1"/>
      <c r="EUJ9313" s="1"/>
      <c r="EUK9313" s="1"/>
      <c r="EUL9313" s="1"/>
      <c r="EUM9313" s="1"/>
      <c r="EUN9313" s="1"/>
      <c r="EUO9313" s="1"/>
      <c r="EUP9313" s="1"/>
      <c r="EUQ9313" s="1"/>
      <c r="EUR9313" s="1"/>
      <c r="EUS9313" s="1"/>
      <c r="EUT9313" s="1"/>
      <c r="EUU9313" s="1"/>
      <c r="EUV9313" s="1"/>
      <c r="EUW9313" s="1"/>
      <c r="EUX9313" s="1"/>
      <c r="EUY9313" s="1"/>
      <c r="EUZ9313" s="1"/>
      <c r="EVA9313" s="1"/>
      <c r="EVB9313" s="1"/>
      <c r="EVC9313" s="1"/>
      <c r="EVD9313" s="1"/>
      <c r="EVE9313" s="1"/>
      <c r="EVF9313" s="1"/>
      <c r="EVG9313" s="1"/>
      <c r="EVH9313" s="1"/>
      <c r="EVI9313" s="1"/>
      <c r="EVJ9313" s="1"/>
      <c r="EVK9313" s="1"/>
      <c r="EVL9313" s="1"/>
      <c r="EVM9313" s="1"/>
      <c r="EVN9313" s="1"/>
      <c r="EVO9313" s="1"/>
      <c r="EVP9313" s="1"/>
      <c r="EVQ9313" s="1"/>
      <c r="EVR9313" s="1"/>
      <c r="EVS9313" s="1"/>
      <c r="EVT9313" s="1"/>
      <c r="EVU9313" s="1"/>
      <c r="EVV9313" s="1"/>
      <c r="EVW9313" s="1"/>
      <c r="EVX9313" s="1"/>
      <c r="EVY9313" s="1"/>
      <c r="EVZ9313" s="1"/>
      <c r="EWA9313" s="1"/>
      <c r="EWB9313" s="1"/>
      <c r="EWC9313" s="1"/>
      <c r="EWD9313" s="1"/>
      <c r="EWE9313" s="1"/>
      <c r="EWF9313" s="1"/>
      <c r="EWG9313" s="1"/>
      <c r="EWH9313" s="1"/>
      <c r="EWI9313" s="1"/>
      <c r="EWJ9313" s="1"/>
      <c r="EWK9313" s="1"/>
      <c r="EWL9313" s="1"/>
      <c r="EWM9313" s="1"/>
      <c r="EWN9313" s="1"/>
      <c r="EWO9313" s="1"/>
      <c r="EWP9313" s="1"/>
      <c r="EWQ9313" s="1"/>
      <c r="EWR9313" s="1"/>
      <c r="EWS9313" s="1"/>
      <c r="EWT9313" s="1"/>
      <c r="EWU9313" s="1"/>
      <c r="EWV9313" s="1"/>
      <c r="EWW9313" s="1"/>
      <c r="EWX9313" s="1"/>
      <c r="EWY9313" s="1"/>
      <c r="EWZ9313" s="1"/>
      <c r="EXA9313" s="1"/>
      <c r="EXB9313" s="1"/>
      <c r="EXC9313" s="1"/>
      <c r="EXD9313" s="1"/>
      <c r="EXE9313" s="1"/>
      <c r="EXF9313" s="1"/>
      <c r="EXG9313" s="1"/>
      <c r="EXH9313" s="1"/>
      <c r="EXI9313" s="1"/>
      <c r="EXJ9313" s="1"/>
      <c r="EXK9313" s="1"/>
      <c r="EXL9313" s="1"/>
      <c r="EXM9313" s="1"/>
      <c r="EXN9313" s="1"/>
      <c r="EXO9313" s="1"/>
      <c r="EXP9313" s="1"/>
      <c r="EXQ9313" s="1"/>
      <c r="EXR9313" s="1"/>
      <c r="EXS9313" s="1"/>
      <c r="EXT9313" s="1"/>
      <c r="EXU9313" s="1"/>
      <c r="EXV9313" s="1"/>
      <c r="EXW9313" s="1"/>
      <c r="EXX9313" s="1"/>
      <c r="EXY9313" s="1"/>
      <c r="EXZ9313" s="1"/>
      <c r="EYA9313" s="1"/>
      <c r="EYB9313" s="1"/>
      <c r="EYC9313" s="1"/>
      <c r="EYD9313" s="1"/>
      <c r="EYE9313" s="1"/>
      <c r="EYF9313" s="1"/>
      <c r="EYG9313" s="1"/>
      <c r="EYH9313" s="1"/>
      <c r="EYI9313" s="1"/>
      <c r="EYJ9313" s="1"/>
      <c r="EYK9313" s="1"/>
      <c r="EYL9313" s="1"/>
      <c r="EYM9313" s="1"/>
      <c r="EYN9313" s="1"/>
      <c r="EYO9313" s="1"/>
      <c r="EYP9313" s="1"/>
      <c r="EYQ9313" s="1"/>
      <c r="EYR9313" s="1"/>
      <c r="EYS9313" s="1"/>
      <c r="EYT9313" s="1"/>
      <c r="EYU9313" s="1"/>
      <c r="EYV9313" s="1"/>
      <c r="EYW9313" s="1"/>
      <c r="EYX9313" s="1"/>
      <c r="EYY9313" s="1"/>
      <c r="EYZ9313" s="1"/>
      <c r="EZA9313" s="1"/>
      <c r="EZB9313" s="1"/>
      <c r="EZC9313" s="1"/>
      <c r="EZD9313" s="1"/>
      <c r="EZE9313" s="1"/>
      <c r="EZF9313" s="1"/>
      <c r="EZG9313" s="1"/>
      <c r="EZH9313" s="1"/>
      <c r="EZI9313" s="1"/>
      <c r="EZJ9313" s="1"/>
      <c r="EZK9313" s="1"/>
      <c r="EZL9313" s="1"/>
      <c r="EZM9313" s="1"/>
      <c r="EZN9313" s="1"/>
      <c r="EZO9313" s="1"/>
      <c r="EZP9313" s="1"/>
      <c r="EZQ9313" s="1"/>
      <c r="EZR9313" s="1"/>
      <c r="EZS9313" s="1"/>
      <c r="EZT9313" s="1"/>
      <c r="EZU9313" s="1"/>
      <c r="EZV9313" s="1"/>
      <c r="EZW9313" s="1"/>
      <c r="EZX9313" s="1"/>
      <c r="EZY9313" s="1"/>
      <c r="EZZ9313" s="1"/>
      <c r="FAA9313" s="1"/>
      <c r="FAB9313" s="1"/>
      <c r="FAC9313" s="1"/>
      <c r="FAD9313" s="1"/>
      <c r="FAE9313" s="1"/>
      <c r="FAF9313" s="1"/>
      <c r="FAG9313" s="1"/>
      <c r="FAH9313" s="1"/>
      <c r="FAI9313" s="1"/>
      <c r="FAJ9313" s="1"/>
      <c r="FAK9313" s="1"/>
      <c r="FAL9313" s="1"/>
      <c r="FAM9313" s="1"/>
      <c r="FAN9313" s="1"/>
      <c r="FAO9313" s="1"/>
      <c r="FAP9313" s="1"/>
      <c r="FAQ9313" s="1"/>
      <c r="FAR9313" s="1"/>
      <c r="FAS9313" s="1"/>
      <c r="FAT9313" s="1"/>
      <c r="FAU9313" s="1"/>
      <c r="FAV9313" s="1"/>
      <c r="FAW9313" s="1"/>
      <c r="FAX9313" s="1"/>
      <c r="FAY9313" s="1"/>
      <c r="FAZ9313" s="1"/>
      <c r="FBA9313" s="1"/>
      <c r="FBB9313" s="1"/>
      <c r="FBC9313" s="1"/>
      <c r="FBD9313" s="1"/>
      <c r="FBE9313" s="1"/>
      <c r="FBF9313" s="1"/>
      <c r="FBG9313" s="1"/>
      <c r="FBH9313" s="1"/>
      <c r="FBI9313" s="1"/>
      <c r="FBJ9313" s="1"/>
      <c r="FBK9313" s="1"/>
      <c r="FBL9313" s="1"/>
      <c r="FBM9313" s="1"/>
      <c r="FBN9313" s="1"/>
      <c r="FBO9313" s="1"/>
      <c r="FBP9313" s="1"/>
      <c r="FBQ9313" s="1"/>
      <c r="FBR9313" s="1"/>
      <c r="FBS9313" s="1"/>
      <c r="FBT9313" s="1"/>
      <c r="FBU9313" s="1"/>
      <c r="FBV9313" s="1"/>
      <c r="FBW9313" s="1"/>
      <c r="FBX9313" s="1"/>
      <c r="FBY9313" s="1"/>
      <c r="FBZ9313" s="1"/>
      <c r="FCA9313" s="1"/>
      <c r="FCB9313" s="1"/>
      <c r="FCC9313" s="1"/>
      <c r="FCD9313" s="1"/>
      <c r="FCE9313" s="1"/>
      <c r="FCF9313" s="1"/>
      <c r="FCG9313" s="1"/>
      <c r="FCH9313" s="1"/>
      <c r="FCI9313" s="1"/>
      <c r="FCJ9313" s="1"/>
      <c r="FCK9313" s="1"/>
      <c r="FCL9313" s="1"/>
      <c r="FCM9313" s="1"/>
      <c r="FCN9313" s="1"/>
      <c r="FCO9313" s="1"/>
      <c r="FCP9313" s="1"/>
      <c r="FCQ9313" s="1"/>
      <c r="FCR9313" s="1"/>
      <c r="FCS9313" s="1"/>
      <c r="FCT9313" s="1"/>
      <c r="FCU9313" s="1"/>
      <c r="FCV9313" s="1"/>
      <c r="FCW9313" s="1"/>
      <c r="FCX9313" s="1"/>
      <c r="FCY9313" s="1"/>
      <c r="FCZ9313" s="1"/>
      <c r="FDA9313" s="1"/>
      <c r="FDB9313" s="1"/>
      <c r="FDC9313" s="1"/>
      <c r="FDD9313" s="1"/>
      <c r="FDE9313" s="1"/>
      <c r="FDF9313" s="1"/>
      <c r="FDG9313" s="1"/>
      <c r="FDH9313" s="1"/>
      <c r="FDI9313" s="1"/>
      <c r="FDJ9313" s="1"/>
      <c r="FDK9313" s="1"/>
      <c r="FDL9313" s="1"/>
      <c r="FDM9313" s="1"/>
      <c r="FDN9313" s="1"/>
      <c r="FDO9313" s="1"/>
      <c r="FDP9313" s="1"/>
      <c r="FDQ9313" s="1"/>
      <c r="FDR9313" s="1"/>
      <c r="FDS9313" s="1"/>
      <c r="FDT9313" s="1"/>
      <c r="FDU9313" s="1"/>
      <c r="FDV9313" s="1"/>
      <c r="FDW9313" s="1"/>
      <c r="FDX9313" s="1"/>
      <c r="FDY9313" s="1"/>
      <c r="FDZ9313" s="1"/>
      <c r="FEA9313" s="1"/>
      <c r="FEB9313" s="1"/>
      <c r="FEC9313" s="1"/>
      <c r="FED9313" s="1"/>
      <c r="FEE9313" s="1"/>
      <c r="FEF9313" s="1"/>
      <c r="FEG9313" s="1"/>
      <c r="FEH9313" s="1"/>
      <c r="FEI9313" s="1"/>
      <c r="FEJ9313" s="1"/>
      <c r="FEK9313" s="1"/>
      <c r="FEL9313" s="1"/>
      <c r="FEM9313" s="1"/>
      <c r="FEN9313" s="1"/>
      <c r="FEO9313" s="1"/>
      <c r="FEP9313" s="1"/>
      <c r="FEQ9313" s="1"/>
      <c r="FER9313" s="1"/>
      <c r="FES9313" s="1"/>
      <c r="FET9313" s="1"/>
      <c r="FEU9313" s="1"/>
      <c r="FEV9313" s="1"/>
      <c r="FEW9313" s="1"/>
      <c r="FEX9313" s="1"/>
      <c r="FEY9313" s="1"/>
      <c r="FEZ9313" s="1"/>
      <c r="FFA9313" s="1"/>
      <c r="FFB9313" s="1"/>
      <c r="FFC9313" s="1"/>
      <c r="FFD9313" s="1"/>
      <c r="FFE9313" s="1"/>
      <c r="FFF9313" s="1"/>
      <c r="FFG9313" s="1"/>
      <c r="FFH9313" s="1"/>
      <c r="FFI9313" s="1"/>
      <c r="FFJ9313" s="1"/>
      <c r="FFK9313" s="1"/>
      <c r="FFL9313" s="1"/>
      <c r="FFM9313" s="1"/>
      <c r="FFN9313" s="1"/>
      <c r="FFO9313" s="1"/>
      <c r="FFP9313" s="1"/>
      <c r="FFQ9313" s="1"/>
      <c r="FFR9313" s="1"/>
      <c r="FFS9313" s="1"/>
      <c r="FFT9313" s="1"/>
      <c r="FFU9313" s="1"/>
      <c r="FFV9313" s="1"/>
      <c r="FFW9313" s="1"/>
      <c r="FFX9313" s="1"/>
      <c r="FFY9313" s="1"/>
      <c r="FFZ9313" s="1"/>
      <c r="FGA9313" s="1"/>
      <c r="FGB9313" s="1"/>
      <c r="FGC9313" s="1"/>
      <c r="FGD9313" s="1"/>
      <c r="FGE9313" s="1"/>
      <c r="FGF9313" s="1"/>
      <c r="FGG9313" s="1"/>
      <c r="FGH9313" s="1"/>
      <c r="FGI9313" s="1"/>
      <c r="FGJ9313" s="1"/>
      <c r="FGK9313" s="1"/>
      <c r="FGL9313" s="1"/>
      <c r="FGM9313" s="1"/>
      <c r="FGN9313" s="1"/>
      <c r="FGO9313" s="1"/>
      <c r="FGP9313" s="1"/>
      <c r="FGQ9313" s="1"/>
      <c r="FGR9313" s="1"/>
      <c r="FGS9313" s="1"/>
      <c r="FGT9313" s="1"/>
      <c r="FGU9313" s="1"/>
      <c r="FGV9313" s="1"/>
      <c r="FGW9313" s="1"/>
      <c r="FGX9313" s="1"/>
      <c r="FGY9313" s="1"/>
      <c r="FGZ9313" s="1"/>
      <c r="FHA9313" s="1"/>
      <c r="FHB9313" s="1"/>
      <c r="FHC9313" s="1"/>
      <c r="FHD9313" s="1"/>
      <c r="FHE9313" s="1"/>
      <c r="FHF9313" s="1"/>
      <c r="FHG9313" s="1"/>
      <c r="FHH9313" s="1"/>
      <c r="FHI9313" s="1"/>
      <c r="FHJ9313" s="1"/>
      <c r="FHK9313" s="1"/>
      <c r="FHL9313" s="1"/>
      <c r="FHM9313" s="1"/>
      <c r="FHN9313" s="1"/>
      <c r="FHO9313" s="1"/>
      <c r="FHP9313" s="1"/>
      <c r="FHQ9313" s="1"/>
      <c r="FHR9313" s="1"/>
      <c r="FHS9313" s="1"/>
      <c r="FHT9313" s="1"/>
      <c r="FHU9313" s="1"/>
      <c r="FHV9313" s="1"/>
      <c r="FHW9313" s="1"/>
      <c r="FHX9313" s="1"/>
      <c r="FHY9313" s="1"/>
      <c r="FHZ9313" s="1"/>
      <c r="FIA9313" s="1"/>
      <c r="FIB9313" s="1"/>
      <c r="FIC9313" s="1"/>
      <c r="FID9313" s="1"/>
      <c r="FIE9313" s="1"/>
      <c r="FIF9313" s="1"/>
      <c r="FIG9313" s="1"/>
      <c r="FIH9313" s="1"/>
      <c r="FII9313" s="1"/>
      <c r="FIJ9313" s="1"/>
      <c r="FIK9313" s="1"/>
      <c r="FIL9313" s="1"/>
      <c r="FIM9313" s="1"/>
      <c r="FIN9313" s="1"/>
      <c r="FIO9313" s="1"/>
      <c r="FIP9313" s="1"/>
      <c r="FIQ9313" s="1"/>
      <c r="FIR9313" s="1"/>
      <c r="FIS9313" s="1"/>
      <c r="FIT9313" s="1"/>
      <c r="FIU9313" s="1"/>
      <c r="FIV9313" s="1"/>
      <c r="FIW9313" s="1"/>
      <c r="FIX9313" s="1"/>
      <c r="FIY9313" s="1"/>
      <c r="FIZ9313" s="1"/>
      <c r="FJA9313" s="1"/>
      <c r="FJB9313" s="1"/>
      <c r="FJC9313" s="1"/>
      <c r="FJD9313" s="1"/>
      <c r="FJE9313" s="1"/>
      <c r="FJF9313" s="1"/>
      <c r="FJG9313" s="1"/>
      <c r="FJH9313" s="1"/>
      <c r="FJI9313" s="1"/>
      <c r="FJJ9313" s="1"/>
      <c r="FJK9313" s="1"/>
      <c r="FJL9313" s="1"/>
      <c r="FJM9313" s="1"/>
      <c r="FJN9313" s="1"/>
      <c r="FJO9313" s="1"/>
      <c r="FJP9313" s="1"/>
      <c r="FJQ9313" s="1"/>
      <c r="FJR9313" s="1"/>
      <c r="FJS9313" s="1"/>
      <c r="FJT9313" s="1"/>
      <c r="FJU9313" s="1"/>
      <c r="FJV9313" s="1"/>
      <c r="FJW9313" s="1"/>
      <c r="FJX9313" s="1"/>
      <c r="FJY9313" s="1"/>
      <c r="FJZ9313" s="1"/>
      <c r="FKA9313" s="1"/>
      <c r="FKB9313" s="1"/>
      <c r="FKC9313" s="1"/>
      <c r="FKD9313" s="1"/>
      <c r="FKE9313" s="1"/>
      <c r="FKF9313" s="1"/>
      <c r="FKG9313" s="1"/>
      <c r="FKH9313" s="1"/>
      <c r="FKI9313" s="1"/>
      <c r="FKJ9313" s="1"/>
      <c r="FKK9313" s="1"/>
      <c r="FKL9313" s="1"/>
      <c r="FKM9313" s="1"/>
      <c r="FKN9313" s="1"/>
      <c r="FKO9313" s="1"/>
      <c r="FKP9313" s="1"/>
      <c r="FKQ9313" s="1"/>
      <c r="FKR9313" s="1"/>
      <c r="FKS9313" s="1"/>
      <c r="FKT9313" s="1"/>
      <c r="FKU9313" s="1"/>
      <c r="FKV9313" s="1"/>
      <c r="FKW9313" s="1"/>
      <c r="FKX9313" s="1"/>
      <c r="FKY9313" s="1"/>
      <c r="FKZ9313" s="1"/>
      <c r="FLA9313" s="1"/>
      <c r="FLB9313" s="1"/>
      <c r="FLC9313" s="1"/>
      <c r="FLD9313" s="1"/>
      <c r="FLE9313" s="1"/>
      <c r="FLF9313" s="1"/>
      <c r="FLG9313" s="1"/>
      <c r="FLH9313" s="1"/>
      <c r="FLI9313" s="1"/>
      <c r="FLJ9313" s="1"/>
      <c r="FLK9313" s="1"/>
      <c r="FLL9313" s="1"/>
      <c r="FLM9313" s="1"/>
      <c r="FLN9313" s="1"/>
      <c r="FLO9313" s="1"/>
      <c r="FLP9313" s="1"/>
      <c r="FLQ9313" s="1"/>
      <c r="FLR9313" s="1"/>
      <c r="FLS9313" s="1"/>
      <c r="FLT9313" s="1"/>
      <c r="FLU9313" s="1"/>
      <c r="FLV9313" s="1"/>
      <c r="FLW9313" s="1"/>
      <c r="FLX9313" s="1"/>
      <c r="FLY9313" s="1"/>
      <c r="FLZ9313" s="1"/>
      <c r="FMA9313" s="1"/>
      <c r="FMB9313" s="1"/>
      <c r="FMC9313" s="1"/>
      <c r="FMD9313" s="1"/>
      <c r="FME9313" s="1"/>
      <c r="FMF9313" s="1"/>
      <c r="FMG9313" s="1"/>
      <c r="FMH9313" s="1"/>
      <c r="FMI9313" s="1"/>
      <c r="FMJ9313" s="1"/>
      <c r="FMK9313" s="1"/>
      <c r="FML9313" s="1"/>
      <c r="FMM9313" s="1"/>
      <c r="FMN9313" s="1"/>
      <c r="FMO9313" s="1"/>
      <c r="FMP9313" s="1"/>
      <c r="FMQ9313" s="1"/>
      <c r="FMR9313" s="1"/>
      <c r="FMS9313" s="1"/>
      <c r="FMT9313" s="1"/>
      <c r="FMU9313" s="1"/>
      <c r="FMV9313" s="1"/>
      <c r="FMW9313" s="1"/>
      <c r="FMX9313" s="1"/>
      <c r="FMY9313" s="1"/>
      <c r="FMZ9313" s="1"/>
      <c r="FNA9313" s="1"/>
      <c r="FNB9313" s="1"/>
      <c r="FNC9313" s="1"/>
      <c r="FND9313" s="1"/>
      <c r="FNE9313" s="1"/>
      <c r="FNF9313" s="1"/>
      <c r="FNG9313" s="1"/>
      <c r="FNH9313" s="1"/>
      <c r="FNI9313" s="1"/>
      <c r="FNJ9313" s="1"/>
      <c r="FNK9313" s="1"/>
      <c r="FNL9313" s="1"/>
      <c r="FNM9313" s="1"/>
      <c r="FNN9313" s="1"/>
      <c r="FNO9313" s="1"/>
      <c r="FNP9313" s="1"/>
      <c r="FNQ9313" s="1"/>
      <c r="FNR9313" s="1"/>
      <c r="FNS9313" s="1"/>
      <c r="FNT9313" s="1"/>
      <c r="FNU9313" s="1"/>
      <c r="FNV9313" s="1"/>
      <c r="FNW9313" s="1"/>
      <c r="FNX9313" s="1"/>
      <c r="FNY9313" s="1"/>
      <c r="FNZ9313" s="1"/>
      <c r="FOA9313" s="1"/>
      <c r="FOB9313" s="1"/>
      <c r="FOC9313" s="1"/>
      <c r="FOD9313" s="1"/>
      <c r="FOE9313" s="1"/>
      <c r="FOF9313" s="1"/>
      <c r="FOG9313" s="1"/>
      <c r="FOH9313" s="1"/>
      <c r="FOI9313" s="1"/>
      <c r="FOJ9313" s="1"/>
      <c r="FOK9313" s="1"/>
      <c r="FOL9313" s="1"/>
      <c r="FOM9313" s="1"/>
      <c r="FON9313" s="1"/>
      <c r="FOO9313" s="1"/>
      <c r="FOP9313" s="1"/>
      <c r="FOQ9313" s="1"/>
      <c r="FOR9313" s="1"/>
      <c r="FOS9313" s="1"/>
      <c r="FOT9313" s="1"/>
      <c r="FOU9313" s="1"/>
      <c r="FOV9313" s="1"/>
      <c r="FOW9313" s="1"/>
      <c r="FOX9313" s="1"/>
      <c r="FOY9313" s="1"/>
      <c r="FOZ9313" s="1"/>
      <c r="FPA9313" s="1"/>
      <c r="FPB9313" s="1"/>
      <c r="FPC9313" s="1"/>
      <c r="FPD9313" s="1"/>
      <c r="FPE9313" s="1"/>
      <c r="FPF9313" s="1"/>
      <c r="FPG9313" s="1"/>
      <c r="FPH9313" s="1"/>
      <c r="FPI9313" s="1"/>
      <c r="FPJ9313" s="1"/>
      <c r="FPK9313" s="1"/>
      <c r="FPL9313" s="1"/>
      <c r="FPM9313" s="1"/>
      <c r="FPN9313" s="1"/>
      <c r="FPO9313" s="1"/>
      <c r="FPP9313" s="1"/>
      <c r="FPQ9313" s="1"/>
      <c r="FPR9313" s="1"/>
      <c r="FPS9313" s="1"/>
      <c r="FPT9313" s="1"/>
      <c r="FPU9313" s="1"/>
      <c r="FPV9313" s="1"/>
      <c r="FPW9313" s="1"/>
      <c r="FPX9313" s="1"/>
      <c r="FPY9313" s="1"/>
      <c r="FPZ9313" s="1"/>
      <c r="FQA9313" s="1"/>
      <c r="FQB9313" s="1"/>
      <c r="FQC9313" s="1"/>
      <c r="FQD9313" s="1"/>
      <c r="FQE9313" s="1"/>
      <c r="FQF9313" s="1"/>
      <c r="FQG9313" s="1"/>
      <c r="FQH9313" s="1"/>
      <c r="FQI9313" s="1"/>
      <c r="FQJ9313" s="1"/>
      <c r="FQK9313" s="1"/>
      <c r="FQL9313" s="1"/>
      <c r="FQM9313" s="1"/>
      <c r="FQN9313" s="1"/>
      <c r="FQO9313" s="1"/>
      <c r="FQP9313" s="1"/>
      <c r="FQQ9313" s="1"/>
      <c r="FQR9313" s="1"/>
      <c r="FQS9313" s="1"/>
      <c r="FQT9313" s="1"/>
      <c r="FQU9313" s="1"/>
      <c r="FQV9313" s="1"/>
      <c r="FQW9313" s="1"/>
      <c r="FQX9313" s="1"/>
      <c r="FQY9313" s="1"/>
      <c r="FQZ9313" s="1"/>
      <c r="FRA9313" s="1"/>
      <c r="FRB9313" s="1"/>
      <c r="FRC9313" s="1"/>
      <c r="FRD9313" s="1"/>
      <c r="FRE9313" s="1"/>
      <c r="FRF9313" s="1"/>
      <c r="FRG9313" s="1"/>
      <c r="FRH9313" s="1"/>
      <c r="FRI9313" s="1"/>
      <c r="FRJ9313" s="1"/>
      <c r="FRK9313" s="1"/>
      <c r="FRL9313" s="1"/>
      <c r="FRM9313" s="1"/>
      <c r="FRN9313" s="1"/>
      <c r="FRO9313" s="1"/>
      <c r="FRP9313" s="1"/>
      <c r="FRQ9313" s="1"/>
      <c r="FRR9313" s="1"/>
      <c r="FRS9313" s="1"/>
      <c r="FRT9313" s="1"/>
      <c r="FRU9313" s="1"/>
      <c r="FRV9313" s="1"/>
      <c r="FRW9313" s="1"/>
      <c r="FRX9313" s="1"/>
      <c r="FRY9313" s="1"/>
      <c r="FRZ9313" s="1"/>
      <c r="FSA9313" s="1"/>
      <c r="FSB9313" s="1"/>
      <c r="FSC9313" s="1"/>
      <c r="FSD9313" s="1"/>
      <c r="FSE9313" s="1"/>
      <c r="FSF9313" s="1"/>
      <c r="FSG9313" s="1"/>
      <c r="FSH9313" s="1"/>
      <c r="FSI9313" s="1"/>
      <c r="FSJ9313" s="1"/>
      <c r="FSK9313" s="1"/>
      <c r="FSL9313" s="1"/>
      <c r="FSM9313" s="1"/>
      <c r="FSN9313" s="1"/>
      <c r="FSO9313" s="1"/>
      <c r="FSP9313" s="1"/>
      <c r="FSQ9313" s="1"/>
      <c r="FSR9313" s="1"/>
      <c r="FSS9313" s="1"/>
      <c r="FST9313" s="1"/>
      <c r="FSU9313" s="1"/>
      <c r="FSV9313" s="1"/>
      <c r="FSW9313" s="1"/>
      <c r="FSX9313" s="1"/>
      <c r="FSY9313" s="1"/>
      <c r="FSZ9313" s="1"/>
      <c r="FTA9313" s="1"/>
      <c r="FTB9313" s="1"/>
      <c r="FTC9313" s="1"/>
      <c r="FTD9313" s="1"/>
      <c r="FTE9313" s="1"/>
      <c r="FTF9313" s="1"/>
      <c r="FTG9313" s="1"/>
      <c r="FTH9313" s="1"/>
      <c r="FTI9313" s="1"/>
      <c r="FTJ9313" s="1"/>
      <c r="FTK9313" s="1"/>
      <c r="FTL9313" s="1"/>
      <c r="FTM9313" s="1"/>
      <c r="FTN9313" s="1"/>
      <c r="FTO9313" s="1"/>
      <c r="FTP9313" s="1"/>
      <c r="FTQ9313" s="1"/>
      <c r="FTR9313" s="1"/>
      <c r="FTS9313" s="1"/>
      <c r="FTT9313" s="1"/>
      <c r="FTU9313" s="1"/>
      <c r="FTV9313" s="1"/>
      <c r="FTW9313" s="1"/>
      <c r="FTX9313" s="1"/>
      <c r="FTY9313" s="1"/>
      <c r="FTZ9313" s="1"/>
      <c r="FUA9313" s="1"/>
      <c r="FUB9313" s="1"/>
      <c r="FUC9313" s="1"/>
      <c r="FUD9313" s="1"/>
      <c r="FUE9313" s="1"/>
      <c r="FUF9313" s="1"/>
      <c r="FUG9313" s="1"/>
      <c r="FUH9313" s="1"/>
      <c r="FUI9313" s="1"/>
      <c r="FUJ9313" s="1"/>
      <c r="FUK9313" s="1"/>
      <c r="FUL9313" s="1"/>
      <c r="FUM9313" s="1"/>
      <c r="FUN9313" s="1"/>
      <c r="FUO9313" s="1"/>
      <c r="FUP9313" s="1"/>
      <c r="FUQ9313" s="1"/>
      <c r="FUR9313" s="1"/>
      <c r="FUS9313" s="1"/>
      <c r="FUT9313" s="1"/>
      <c r="FUU9313" s="1"/>
      <c r="FUV9313" s="1"/>
      <c r="FUW9313" s="1"/>
      <c r="FUX9313" s="1"/>
      <c r="FUY9313" s="1"/>
      <c r="FUZ9313" s="1"/>
      <c r="FVA9313" s="1"/>
      <c r="FVB9313" s="1"/>
      <c r="FVC9313" s="1"/>
      <c r="FVD9313" s="1"/>
      <c r="FVE9313" s="1"/>
      <c r="FVF9313" s="1"/>
      <c r="FVG9313" s="1"/>
      <c r="FVH9313" s="1"/>
      <c r="FVI9313" s="1"/>
      <c r="FVJ9313" s="1"/>
      <c r="FVK9313" s="1"/>
      <c r="FVL9313" s="1"/>
      <c r="FVM9313" s="1"/>
      <c r="FVN9313" s="1"/>
      <c r="FVO9313" s="1"/>
      <c r="FVP9313" s="1"/>
      <c r="FVQ9313" s="1"/>
      <c r="FVR9313" s="1"/>
      <c r="FVS9313" s="1"/>
      <c r="FVT9313" s="1"/>
      <c r="FVU9313" s="1"/>
      <c r="FVV9313" s="1"/>
      <c r="FVW9313" s="1"/>
      <c r="FVX9313" s="1"/>
      <c r="FVY9313" s="1"/>
      <c r="FVZ9313" s="1"/>
      <c r="FWA9313" s="1"/>
      <c r="FWB9313" s="1"/>
      <c r="FWC9313" s="1"/>
      <c r="FWD9313" s="1"/>
      <c r="FWE9313" s="1"/>
      <c r="FWF9313" s="1"/>
      <c r="FWG9313" s="1"/>
      <c r="FWH9313" s="1"/>
      <c r="FWI9313" s="1"/>
      <c r="FWJ9313" s="1"/>
      <c r="FWK9313" s="1"/>
      <c r="FWL9313" s="1"/>
      <c r="FWM9313" s="1"/>
      <c r="FWN9313" s="1"/>
      <c r="FWO9313" s="1"/>
      <c r="FWP9313" s="1"/>
      <c r="FWQ9313" s="1"/>
      <c r="FWR9313" s="1"/>
      <c r="FWS9313" s="1"/>
      <c r="FWT9313" s="1"/>
      <c r="FWU9313" s="1"/>
      <c r="FWV9313" s="1"/>
      <c r="FWW9313" s="1"/>
      <c r="FWX9313" s="1"/>
      <c r="FWY9313" s="1"/>
      <c r="FWZ9313" s="1"/>
      <c r="FXA9313" s="1"/>
      <c r="FXB9313" s="1"/>
      <c r="FXC9313" s="1"/>
      <c r="FXD9313" s="1"/>
      <c r="FXE9313" s="1"/>
      <c r="FXF9313" s="1"/>
      <c r="FXG9313" s="1"/>
      <c r="FXH9313" s="1"/>
      <c r="FXI9313" s="1"/>
      <c r="FXJ9313" s="1"/>
      <c r="FXK9313" s="1"/>
      <c r="FXL9313" s="1"/>
      <c r="FXM9313" s="1"/>
      <c r="FXN9313" s="1"/>
      <c r="FXO9313" s="1"/>
      <c r="FXP9313" s="1"/>
      <c r="FXQ9313" s="1"/>
      <c r="FXR9313" s="1"/>
      <c r="FXS9313" s="1"/>
      <c r="FXT9313" s="1"/>
      <c r="FXU9313" s="1"/>
      <c r="FXV9313" s="1"/>
      <c r="FXW9313" s="1"/>
      <c r="FXX9313" s="1"/>
      <c r="FXY9313" s="1"/>
      <c r="FXZ9313" s="1"/>
      <c r="FYA9313" s="1"/>
      <c r="FYB9313" s="1"/>
      <c r="FYC9313" s="1"/>
      <c r="FYD9313" s="1"/>
      <c r="FYE9313" s="1"/>
      <c r="FYF9313" s="1"/>
      <c r="FYG9313" s="1"/>
      <c r="FYH9313" s="1"/>
      <c r="FYI9313" s="1"/>
      <c r="FYJ9313" s="1"/>
      <c r="FYK9313" s="1"/>
      <c r="FYL9313" s="1"/>
      <c r="FYM9313" s="1"/>
      <c r="FYN9313" s="1"/>
      <c r="FYO9313" s="1"/>
      <c r="FYP9313" s="1"/>
      <c r="FYQ9313" s="1"/>
      <c r="FYR9313" s="1"/>
      <c r="FYS9313" s="1"/>
      <c r="FYT9313" s="1"/>
      <c r="FYU9313" s="1"/>
      <c r="FYV9313" s="1"/>
      <c r="FYW9313" s="1"/>
      <c r="FYX9313" s="1"/>
      <c r="FYY9313" s="1"/>
      <c r="FYZ9313" s="1"/>
      <c r="FZA9313" s="1"/>
      <c r="FZB9313" s="1"/>
      <c r="FZC9313" s="1"/>
      <c r="FZD9313" s="1"/>
      <c r="FZE9313" s="1"/>
      <c r="FZF9313" s="1"/>
      <c r="FZG9313" s="1"/>
      <c r="FZH9313" s="1"/>
      <c r="FZI9313" s="1"/>
      <c r="FZJ9313" s="1"/>
      <c r="FZK9313" s="1"/>
      <c r="FZL9313" s="1"/>
      <c r="FZM9313" s="1"/>
      <c r="FZN9313" s="1"/>
      <c r="FZO9313" s="1"/>
      <c r="FZP9313" s="1"/>
      <c r="FZQ9313" s="1"/>
      <c r="FZR9313" s="1"/>
      <c r="FZS9313" s="1"/>
      <c r="FZT9313" s="1"/>
      <c r="FZU9313" s="1"/>
      <c r="FZV9313" s="1"/>
      <c r="FZW9313" s="1"/>
      <c r="FZX9313" s="1"/>
      <c r="FZY9313" s="1"/>
      <c r="FZZ9313" s="1"/>
      <c r="GAA9313" s="1"/>
      <c r="GAB9313" s="1"/>
      <c r="GAC9313" s="1"/>
      <c r="GAD9313" s="1"/>
      <c r="GAE9313" s="1"/>
      <c r="GAF9313" s="1"/>
      <c r="GAG9313" s="1"/>
      <c r="GAH9313" s="1"/>
      <c r="GAI9313" s="1"/>
      <c r="GAJ9313" s="1"/>
      <c r="GAK9313" s="1"/>
      <c r="GAL9313" s="1"/>
      <c r="GAM9313" s="1"/>
      <c r="GAN9313" s="1"/>
      <c r="GAO9313" s="1"/>
      <c r="GAP9313" s="1"/>
      <c r="GAQ9313" s="1"/>
      <c r="GAR9313" s="1"/>
      <c r="GAS9313" s="1"/>
      <c r="GAT9313" s="1"/>
      <c r="GAU9313" s="1"/>
      <c r="GAV9313" s="1"/>
      <c r="GAW9313" s="1"/>
      <c r="GAX9313" s="1"/>
      <c r="GAY9313" s="1"/>
      <c r="GAZ9313" s="1"/>
      <c r="GBA9313" s="1"/>
      <c r="GBB9313" s="1"/>
      <c r="GBC9313" s="1"/>
      <c r="GBD9313" s="1"/>
      <c r="GBE9313" s="1"/>
      <c r="GBF9313" s="1"/>
      <c r="GBG9313" s="1"/>
      <c r="GBH9313" s="1"/>
      <c r="GBI9313" s="1"/>
      <c r="GBJ9313" s="1"/>
      <c r="GBK9313" s="1"/>
      <c r="GBL9313" s="1"/>
      <c r="GBM9313" s="1"/>
      <c r="GBN9313" s="1"/>
      <c r="GBO9313" s="1"/>
      <c r="GBP9313" s="1"/>
      <c r="GBQ9313" s="1"/>
      <c r="GBR9313" s="1"/>
      <c r="GBS9313" s="1"/>
      <c r="GBT9313" s="1"/>
      <c r="GBU9313" s="1"/>
      <c r="GBV9313" s="1"/>
      <c r="GBW9313" s="1"/>
      <c r="GBX9313" s="1"/>
      <c r="GBY9313" s="1"/>
      <c r="GBZ9313" s="1"/>
      <c r="GCA9313" s="1"/>
      <c r="GCB9313" s="1"/>
      <c r="GCC9313" s="1"/>
      <c r="GCD9313" s="1"/>
      <c r="GCE9313" s="1"/>
      <c r="GCF9313" s="1"/>
      <c r="GCG9313" s="1"/>
      <c r="GCH9313" s="1"/>
      <c r="GCI9313" s="1"/>
      <c r="GCJ9313" s="1"/>
      <c r="GCK9313" s="1"/>
      <c r="GCL9313" s="1"/>
      <c r="GCM9313" s="1"/>
      <c r="GCN9313" s="1"/>
      <c r="GCO9313" s="1"/>
      <c r="GCP9313" s="1"/>
      <c r="GCQ9313" s="1"/>
      <c r="GCR9313" s="1"/>
      <c r="GCS9313" s="1"/>
      <c r="GCT9313" s="1"/>
      <c r="GCU9313" s="1"/>
      <c r="GCV9313" s="1"/>
      <c r="GCW9313" s="1"/>
      <c r="GCX9313" s="1"/>
      <c r="GCY9313" s="1"/>
      <c r="GCZ9313" s="1"/>
      <c r="GDA9313" s="1"/>
      <c r="GDB9313" s="1"/>
      <c r="GDC9313" s="1"/>
      <c r="GDD9313" s="1"/>
      <c r="GDE9313" s="1"/>
      <c r="GDF9313" s="1"/>
      <c r="GDG9313" s="1"/>
      <c r="GDH9313" s="1"/>
      <c r="GDI9313" s="1"/>
      <c r="GDJ9313" s="1"/>
      <c r="GDK9313" s="1"/>
      <c r="GDL9313" s="1"/>
      <c r="GDM9313" s="1"/>
      <c r="GDN9313" s="1"/>
      <c r="GDO9313" s="1"/>
      <c r="GDP9313" s="1"/>
      <c r="GDQ9313" s="1"/>
      <c r="GDR9313" s="1"/>
      <c r="GDS9313" s="1"/>
      <c r="GDT9313" s="1"/>
      <c r="GDU9313" s="1"/>
      <c r="GDV9313" s="1"/>
      <c r="GDW9313" s="1"/>
      <c r="GDX9313" s="1"/>
      <c r="GDY9313" s="1"/>
      <c r="GDZ9313" s="1"/>
      <c r="GEA9313" s="1"/>
      <c r="GEB9313" s="1"/>
      <c r="GEC9313" s="1"/>
      <c r="GED9313" s="1"/>
      <c r="GEE9313" s="1"/>
      <c r="GEF9313" s="1"/>
      <c r="GEG9313" s="1"/>
      <c r="GEH9313" s="1"/>
      <c r="GEI9313" s="1"/>
      <c r="GEJ9313" s="1"/>
      <c r="GEK9313" s="1"/>
      <c r="GEL9313" s="1"/>
      <c r="GEM9313" s="1"/>
      <c r="GEN9313" s="1"/>
      <c r="GEO9313" s="1"/>
      <c r="GEP9313" s="1"/>
      <c r="GEQ9313" s="1"/>
      <c r="GER9313" s="1"/>
      <c r="GES9313" s="1"/>
      <c r="GET9313" s="1"/>
      <c r="GEU9313" s="1"/>
      <c r="GEV9313" s="1"/>
      <c r="GEW9313" s="1"/>
      <c r="GEX9313" s="1"/>
      <c r="GEY9313" s="1"/>
      <c r="GEZ9313" s="1"/>
      <c r="GFA9313" s="1"/>
      <c r="GFB9313" s="1"/>
      <c r="GFC9313" s="1"/>
      <c r="GFD9313" s="1"/>
      <c r="GFE9313" s="1"/>
      <c r="GFF9313" s="1"/>
      <c r="GFG9313" s="1"/>
      <c r="GFH9313" s="1"/>
      <c r="GFI9313" s="1"/>
      <c r="GFJ9313" s="1"/>
      <c r="GFK9313" s="1"/>
      <c r="GFL9313" s="1"/>
      <c r="GFM9313" s="1"/>
      <c r="GFN9313" s="1"/>
      <c r="GFO9313" s="1"/>
      <c r="GFP9313" s="1"/>
      <c r="GFQ9313" s="1"/>
      <c r="GFR9313" s="1"/>
      <c r="GFS9313" s="1"/>
      <c r="GFT9313" s="1"/>
      <c r="GFU9313" s="1"/>
      <c r="GFV9313" s="1"/>
      <c r="GFW9313" s="1"/>
      <c r="GFX9313" s="1"/>
      <c r="GFY9313" s="1"/>
      <c r="GFZ9313" s="1"/>
      <c r="GGA9313" s="1"/>
      <c r="GGB9313" s="1"/>
      <c r="GGC9313" s="1"/>
      <c r="GGD9313" s="1"/>
      <c r="GGE9313" s="1"/>
      <c r="GGF9313" s="1"/>
      <c r="GGG9313" s="1"/>
      <c r="GGH9313" s="1"/>
      <c r="GGI9313" s="1"/>
      <c r="GGJ9313" s="1"/>
      <c r="GGK9313" s="1"/>
      <c r="GGL9313" s="1"/>
      <c r="GGM9313" s="1"/>
      <c r="GGN9313" s="1"/>
      <c r="GGO9313" s="1"/>
      <c r="GGP9313" s="1"/>
      <c r="GGQ9313" s="1"/>
      <c r="GGR9313" s="1"/>
      <c r="GGS9313" s="1"/>
      <c r="GGT9313" s="1"/>
      <c r="GGU9313" s="1"/>
      <c r="GGV9313" s="1"/>
      <c r="GGW9313" s="1"/>
      <c r="GGX9313" s="1"/>
      <c r="GGY9313" s="1"/>
      <c r="GGZ9313" s="1"/>
      <c r="GHA9313" s="1"/>
      <c r="GHB9313" s="1"/>
      <c r="GHC9313" s="1"/>
      <c r="GHD9313" s="1"/>
      <c r="GHE9313" s="1"/>
      <c r="GHF9313" s="1"/>
      <c r="GHG9313" s="1"/>
      <c r="GHH9313" s="1"/>
      <c r="GHI9313" s="1"/>
      <c r="GHJ9313" s="1"/>
      <c r="GHK9313" s="1"/>
      <c r="GHL9313" s="1"/>
      <c r="GHM9313" s="1"/>
      <c r="GHN9313" s="1"/>
      <c r="GHO9313" s="1"/>
      <c r="GHP9313" s="1"/>
      <c r="GHQ9313" s="1"/>
      <c r="GHR9313" s="1"/>
      <c r="GHS9313" s="1"/>
      <c r="GHT9313" s="1"/>
      <c r="GHU9313" s="1"/>
      <c r="GHV9313" s="1"/>
      <c r="GHW9313" s="1"/>
      <c r="GHX9313" s="1"/>
      <c r="GHY9313" s="1"/>
      <c r="GHZ9313" s="1"/>
      <c r="GIA9313" s="1"/>
      <c r="GIB9313" s="1"/>
      <c r="GIC9313" s="1"/>
      <c r="GID9313" s="1"/>
      <c r="GIE9313" s="1"/>
      <c r="GIF9313" s="1"/>
      <c r="GIG9313" s="1"/>
      <c r="GIH9313" s="1"/>
      <c r="GII9313" s="1"/>
      <c r="GIJ9313" s="1"/>
      <c r="GIK9313" s="1"/>
      <c r="GIL9313" s="1"/>
      <c r="GIM9313" s="1"/>
      <c r="GIN9313" s="1"/>
      <c r="GIO9313" s="1"/>
      <c r="GIP9313" s="1"/>
      <c r="GIQ9313" s="1"/>
      <c r="GIR9313" s="1"/>
      <c r="GIS9313" s="1"/>
      <c r="GIT9313" s="1"/>
      <c r="GIU9313" s="1"/>
      <c r="GIV9313" s="1"/>
      <c r="GIW9313" s="1"/>
      <c r="GIX9313" s="1"/>
      <c r="GIY9313" s="1"/>
      <c r="GIZ9313" s="1"/>
      <c r="GJA9313" s="1"/>
      <c r="GJB9313" s="1"/>
      <c r="GJC9313" s="1"/>
      <c r="GJD9313" s="1"/>
      <c r="GJE9313" s="1"/>
      <c r="GJF9313" s="1"/>
      <c r="GJG9313" s="1"/>
      <c r="GJH9313" s="1"/>
      <c r="GJI9313" s="1"/>
      <c r="GJJ9313" s="1"/>
      <c r="GJK9313" s="1"/>
      <c r="GJL9313" s="1"/>
      <c r="GJM9313" s="1"/>
      <c r="GJN9313" s="1"/>
      <c r="GJO9313" s="1"/>
      <c r="GJP9313" s="1"/>
      <c r="GJQ9313" s="1"/>
      <c r="GJR9313" s="1"/>
      <c r="GJS9313" s="1"/>
      <c r="GJT9313" s="1"/>
      <c r="GJU9313" s="1"/>
      <c r="GJV9313" s="1"/>
      <c r="GJW9313" s="1"/>
      <c r="GJX9313" s="1"/>
      <c r="GJY9313" s="1"/>
      <c r="GJZ9313" s="1"/>
      <c r="GKA9313" s="1"/>
      <c r="GKB9313" s="1"/>
      <c r="GKC9313" s="1"/>
      <c r="GKD9313" s="1"/>
      <c r="GKE9313" s="1"/>
      <c r="GKF9313" s="1"/>
      <c r="GKG9313" s="1"/>
      <c r="GKH9313" s="1"/>
      <c r="GKI9313" s="1"/>
      <c r="GKJ9313" s="1"/>
      <c r="GKK9313" s="1"/>
      <c r="GKL9313" s="1"/>
      <c r="GKM9313" s="1"/>
      <c r="GKN9313" s="1"/>
      <c r="GKO9313" s="1"/>
      <c r="GKP9313" s="1"/>
      <c r="GKQ9313" s="1"/>
      <c r="GKR9313" s="1"/>
      <c r="GKS9313" s="1"/>
      <c r="GKT9313" s="1"/>
      <c r="GKU9313" s="1"/>
      <c r="GKV9313" s="1"/>
      <c r="GKW9313" s="1"/>
      <c r="GKX9313" s="1"/>
      <c r="GKY9313" s="1"/>
      <c r="GKZ9313" s="1"/>
      <c r="GLA9313" s="1"/>
      <c r="GLB9313" s="1"/>
      <c r="GLC9313" s="1"/>
      <c r="GLD9313" s="1"/>
      <c r="GLE9313" s="1"/>
      <c r="GLF9313" s="1"/>
      <c r="GLG9313" s="1"/>
      <c r="GLH9313" s="1"/>
      <c r="GLI9313" s="1"/>
      <c r="GLJ9313" s="1"/>
      <c r="GLK9313" s="1"/>
      <c r="GLL9313" s="1"/>
      <c r="GLM9313" s="1"/>
      <c r="GLN9313" s="1"/>
      <c r="GLO9313" s="1"/>
      <c r="GLP9313" s="1"/>
      <c r="GLQ9313" s="1"/>
      <c r="GLR9313" s="1"/>
      <c r="GLS9313" s="1"/>
      <c r="GLT9313" s="1"/>
      <c r="GLU9313" s="1"/>
      <c r="GLV9313" s="1"/>
      <c r="GLW9313" s="1"/>
      <c r="GLX9313" s="1"/>
      <c r="GLY9313" s="1"/>
      <c r="GLZ9313" s="1"/>
      <c r="GMA9313" s="1"/>
      <c r="GMB9313" s="1"/>
      <c r="GMC9313" s="1"/>
      <c r="GMD9313" s="1"/>
      <c r="GME9313" s="1"/>
      <c r="GMF9313" s="1"/>
      <c r="GMG9313" s="1"/>
      <c r="GMH9313" s="1"/>
      <c r="GMI9313" s="1"/>
      <c r="GMJ9313" s="1"/>
      <c r="GMK9313" s="1"/>
      <c r="GML9313" s="1"/>
      <c r="GMM9313" s="1"/>
      <c r="GMN9313" s="1"/>
      <c r="GMO9313" s="1"/>
      <c r="GMP9313" s="1"/>
      <c r="GMQ9313" s="1"/>
      <c r="GMR9313" s="1"/>
      <c r="GMS9313" s="1"/>
      <c r="GMT9313" s="1"/>
      <c r="GMU9313" s="1"/>
      <c r="GMV9313" s="1"/>
      <c r="GMW9313" s="1"/>
      <c r="GMX9313" s="1"/>
      <c r="GMY9313" s="1"/>
      <c r="GMZ9313" s="1"/>
      <c r="GNA9313" s="1"/>
      <c r="GNB9313" s="1"/>
      <c r="GNC9313" s="1"/>
      <c r="GND9313" s="1"/>
      <c r="GNE9313" s="1"/>
      <c r="GNF9313" s="1"/>
      <c r="GNG9313" s="1"/>
      <c r="GNH9313" s="1"/>
      <c r="GNI9313" s="1"/>
      <c r="GNJ9313" s="1"/>
      <c r="GNK9313" s="1"/>
      <c r="GNL9313" s="1"/>
      <c r="GNM9313" s="1"/>
      <c r="GNN9313" s="1"/>
      <c r="GNO9313" s="1"/>
      <c r="GNP9313" s="1"/>
      <c r="GNQ9313" s="1"/>
      <c r="GNR9313" s="1"/>
      <c r="GNS9313" s="1"/>
      <c r="GNT9313" s="1"/>
      <c r="GNU9313" s="1"/>
      <c r="GNV9313" s="1"/>
      <c r="GNW9313" s="1"/>
      <c r="GNX9313" s="1"/>
      <c r="GNY9313" s="1"/>
      <c r="GNZ9313" s="1"/>
      <c r="GOA9313" s="1"/>
      <c r="GOB9313" s="1"/>
      <c r="GOC9313" s="1"/>
      <c r="GOD9313" s="1"/>
      <c r="GOE9313" s="1"/>
      <c r="GOF9313" s="1"/>
      <c r="GOG9313" s="1"/>
      <c r="GOH9313" s="1"/>
      <c r="GOI9313" s="1"/>
      <c r="GOJ9313" s="1"/>
      <c r="GOK9313" s="1"/>
      <c r="GOL9313" s="1"/>
      <c r="GOM9313" s="1"/>
      <c r="GON9313" s="1"/>
      <c r="GOO9313" s="1"/>
      <c r="GOP9313" s="1"/>
      <c r="GOQ9313" s="1"/>
      <c r="GOR9313" s="1"/>
      <c r="GOS9313" s="1"/>
      <c r="GOT9313" s="1"/>
      <c r="GOU9313" s="1"/>
      <c r="GOV9313" s="1"/>
      <c r="GOW9313" s="1"/>
      <c r="GOX9313" s="1"/>
      <c r="GOY9313" s="1"/>
      <c r="GOZ9313" s="1"/>
      <c r="GPA9313" s="1"/>
      <c r="GPB9313" s="1"/>
      <c r="GPC9313" s="1"/>
      <c r="GPD9313" s="1"/>
      <c r="GPE9313" s="1"/>
      <c r="GPF9313" s="1"/>
      <c r="GPG9313" s="1"/>
      <c r="GPH9313" s="1"/>
      <c r="GPI9313" s="1"/>
      <c r="GPJ9313" s="1"/>
      <c r="GPK9313" s="1"/>
      <c r="GPL9313" s="1"/>
      <c r="GPM9313" s="1"/>
      <c r="GPN9313" s="1"/>
      <c r="GPO9313" s="1"/>
      <c r="GPP9313" s="1"/>
      <c r="GPQ9313" s="1"/>
      <c r="GPR9313" s="1"/>
      <c r="GPS9313" s="1"/>
      <c r="GPT9313" s="1"/>
      <c r="GPU9313" s="1"/>
      <c r="GPV9313" s="1"/>
      <c r="GPW9313" s="1"/>
      <c r="GPX9313" s="1"/>
      <c r="GPY9313" s="1"/>
      <c r="GPZ9313" s="1"/>
      <c r="GQA9313" s="1"/>
      <c r="GQB9313" s="1"/>
      <c r="GQC9313" s="1"/>
      <c r="GQD9313" s="1"/>
      <c r="GQE9313" s="1"/>
      <c r="GQF9313" s="1"/>
      <c r="GQG9313" s="1"/>
      <c r="GQH9313" s="1"/>
      <c r="GQI9313" s="1"/>
      <c r="GQJ9313" s="1"/>
      <c r="GQK9313" s="1"/>
      <c r="GQL9313" s="1"/>
      <c r="GQM9313" s="1"/>
      <c r="GQN9313" s="1"/>
      <c r="GQO9313" s="1"/>
      <c r="GQP9313" s="1"/>
      <c r="GQQ9313" s="1"/>
      <c r="GQR9313" s="1"/>
      <c r="GQS9313" s="1"/>
      <c r="GQT9313" s="1"/>
      <c r="GQU9313" s="1"/>
      <c r="GQV9313" s="1"/>
      <c r="GQW9313" s="1"/>
      <c r="GQX9313" s="1"/>
      <c r="GQY9313" s="1"/>
      <c r="GQZ9313" s="1"/>
      <c r="GRA9313" s="1"/>
      <c r="GRB9313" s="1"/>
      <c r="GRC9313" s="1"/>
      <c r="GRD9313" s="1"/>
      <c r="GRE9313" s="1"/>
      <c r="GRF9313" s="1"/>
      <c r="GRG9313" s="1"/>
      <c r="GRH9313" s="1"/>
      <c r="GRI9313" s="1"/>
      <c r="GRJ9313" s="1"/>
      <c r="GRK9313" s="1"/>
      <c r="GRL9313" s="1"/>
      <c r="GRM9313" s="1"/>
      <c r="GRN9313" s="1"/>
      <c r="GRO9313" s="1"/>
      <c r="GRP9313" s="1"/>
      <c r="GRQ9313" s="1"/>
      <c r="GRR9313" s="1"/>
      <c r="GRS9313" s="1"/>
      <c r="GRT9313" s="1"/>
      <c r="GRU9313" s="1"/>
      <c r="GRV9313" s="1"/>
      <c r="GRW9313" s="1"/>
      <c r="GRX9313" s="1"/>
      <c r="GRY9313" s="1"/>
      <c r="GRZ9313" s="1"/>
      <c r="GSA9313" s="1"/>
      <c r="GSB9313" s="1"/>
      <c r="GSC9313" s="1"/>
      <c r="GSD9313" s="1"/>
      <c r="GSE9313" s="1"/>
      <c r="GSF9313" s="1"/>
      <c r="GSG9313" s="1"/>
      <c r="GSH9313" s="1"/>
      <c r="GSI9313" s="1"/>
      <c r="GSJ9313" s="1"/>
      <c r="GSK9313" s="1"/>
      <c r="GSL9313" s="1"/>
      <c r="GSM9313" s="1"/>
      <c r="GSN9313" s="1"/>
      <c r="GSO9313" s="1"/>
      <c r="GSP9313" s="1"/>
      <c r="GSQ9313" s="1"/>
      <c r="GSR9313" s="1"/>
      <c r="GSS9313" s="1"/>
      <c r="GST9313" s="1"/>
      <c r="GSU9313" s="1"/>
      <c r="GSV9313" s="1"/>
      <c r="GSW9313" s="1"/>
      <c r="GSX9313" s="1"/>
      <c r="GSY9313" s="1"/>
      <c r="GSZ9313" s="1"/>
      <c r="GTA9313" s="1"/>
      <c r="GTB9313" s="1"/>
      <c r="GTC9313" s="1"/>
      <c r="GTD9313" s="1"/>
      <c r="GTE9313" s="1"/>
      <c r="GTF9313" s="1"/>
      <c r="GTG9313" s="1"/>
      <c r="GTH9313" s="1"/>
      <c r="GTI9313" s="1"/>
      <c r="GTJ9313" s="1"/>
      <c r="GTK9313" s="1"/>
      <c r="GTL9313" s="1"/>
      <c r="GTM9313" s="1"/>
      <c r="GTN9313" s="1"/>
      <c r="GTO9313" s="1"/>
      <c r="GTP9313" s="1"/>
      <c r="GTQ9313" s="1"/>
      <c r="GTR9313" s="1"/>
      <c r="GTS9313" s="1"/>
      <c r="GTT9313" s="1"/>
      <c r="GTU9313" s="1"/>
      <c r="GTV9313" s="1"/>
      <c r="GTW9313" s="1"/>
      <c r="GTX9313" s="1"/>
      <c r="GTY9313" s="1"/>
      <c r="GTZ9313" s="1"/>
      <c r="GUA9313" s="1"/>
      <c r="GUB9313" s="1"/>
      <c r="GUC9313" s="1"/>
      <c r="GUD9313" s="1"/>
      <c r="GUE9313" s="1"/>
      <c r="GUF9313" s="1"/>
      <c r="GUG9313" s="1"/>
      <c r="GUH9313" s="1"/>
      <c r="GUI9313" s="1"/>
      <c r="GUJ9313" s="1"/>
      <c r="GUK9313" s="1"/>
      <c r="GUL9313" s="1"/>
      <c r="GUM9313" s="1"/>
      <c r="GUN9313" s="1"/>
      <c r="GUO9313" s="1"/>
      <c r="GUP9313" s="1"/>
      <c r="GUQ9313" s="1"/>
      <c r="GUR9313" s="1"/>
      <c r="GUS9313" s="1"/>
      <c r="GUT9313" s="1"/>
      <c r="GUU9313" s="1"/>
      <c r="GUV9313" s="1"/>
      <c r="GUW9313" s="1"/>
      <c r="GUX9313" s="1"/>
      <c r="GUY9313" s="1"/>
      <c r="GUZ9313" s="1"/>
      <c r="GVA9313" s="1"/>
      <c r="GVB9313" s="1"/>
      <c r="GVC9313" s="1"/>
      <c r="GVD9313" s="1"/>
      <c r="GVE9313" s="1"/>
      <c r="GVF9313" s="1"/>
      <c r="GVG9313" s="1"/>
      <c r="GVH9313" s="1"/>
      <c r="GVI9313" s="1"/>
      <c r="GVJ9313" s="1"/>
      <c r="GVK9313" s="1"/>
      <c r="GVL9313" s="1"/>
      <c r="GVM9313" s="1"/>
      <c r="GVN9313" s="1"/>
      <c r="GVO9313" s="1"/>
      <c r="GVP9313" s="1"/>
      <c r="GVQ9313" s="1"/>
      <c r="GVR9313" s="1"/>
      <c r="GVS9313" s="1"/>
      <c r="GVT9313" s="1"/>
      <c r="GVU9313" s="1"/>
      <c r="GVV9313" s="1"/>
      <c r="GVW9313" s="1"/>
      <c r="GVX9313" s="1"/>
      <c r="GVY9313" s="1"/>
      <c r="GVZ9313" s="1"/>
      <c r="GWA9313" s="1"/>
      <c r="GWB9313" s="1"/>
      <c r="GWC9313" s="1"/>
      <c r="GWD9313" s="1"/>
      <c r="GWE9313" s="1"/>
      <c r="GWF9313" s="1"/>
      <c r="GWG9313" s="1"/>
      <c r="GWH9313" s="1"/>
      <c r="GWI9313" s="1"/>
      <c r="GWJ9313" s="1"/>
      <c r="GWK9313" s="1"/>
      <c r="GWL9313" s="1"/>
      <c r="GWM9313" s="1"/>
      <c r="GWN9313" s="1"/>
      <c r="GWO9313" s="1"/>
      <c r="GWP9313" s="1"/>
      <c r="GWQ9313" s="1"/>
      <c r="GWR9313" s="1"/>
      <c r="GWS9313" s="1"/>
      <c r="GWT9313" s="1"/>
      <c r="GWU9313" s="1"/>
      <c r="GWV9313" s="1"/>
      <c r="GWW9313" s="1"/>
      <c r="GWX9313" s="1"/>
      <c r="GWY9313" s="1"/>
      <c r="GWZ9313" s="1"/>
      <c r="GXA9313" s="1"/>
      <c r="GXB9313" s="1"/>
      <c r="GXC9313" s="1"/>
      <c r="GXD9313" s="1"/>
      <c r="GXE9313" s="1"/>
      <c r="GXF9313" s="1"/>
      <c r="GXG9313" s="1"/>
      <c r="GXH9313" s="1"/>
      <c r="GXI9313" s="1"/>
      <c r="GXJ9313" s="1"/>
      <c r="GXK9313" s="1"/>
      <c r="GXL9313" s="1"/>
      <c r="GXM9313" s="1"/>
      <c r="GXN9313" s="1"/>
      <c r="GXO9313" s="1"/>
      <c r="GXP9313" s="1"/>
      <c r="GXQ9313" s="1"/>
      <c r="GXR9313" s="1"/>
      <c r="GXS9313" s="1"/>
      <c r="GXT9313" s="1"/>
      <c r="GXU9313" s="1"/>
      <c r="GXV9313" s="1"/>
      <c r="GXW9313" s="1"/>
      <c r="GXX9313" s="1"/>
      <c r="GXY9313" s="1"/>
      <c r="GXZ9313" s="1"/>
      <c r="GYA9313" s="1"/>
      <c r="GYB9313" s="1"/>
      <c r="GYC9313" s="1"/>
      <c r="GYD9313" s="1"/>
      <c r="GYE9313" s="1"/>
      <c r="GYF9313" s="1"/>
      <c r="GYG9313" s="1"/>
      <c r="GYH9313" s="1"/>
      <c r="GYI9313" s="1"/>
      <c r="GYJ9313" s="1"/>
      <c r="GYK9313" s="1"/>
      <c r="GYL9313" s="1"/>
      <c r="GYM9313" s="1"/>
      <c r="GYN9313" s="1"/>
      <c r="GYO9313" s="1"/>
      <c r="GYP9313" s="1"/>
      <c r="GYQ9313" s="1"/>
      <c r="GYR9313" s="1"/>
      <c r="GYS9313" s="1"/>
      <c r="GYT9313" s="1"/>
      <c r="GYU9313" s="1"/>
      <c r="GYV9313" s="1"/>
      <c r="GYW9313" s="1"/>
      <c r="GYX9313" s="1"/>
      <c r="GYY9313" s="1"/>
      <c r="GYZ9313" s="1"/>
      <c r="GZA9313" s="1"/>
      <c r="GZB9313" s="1"/>
      <c r="GZC9313" s="1"/>
      <c r="GZD9313" s="1"/>
      <c r="GZE9313" s="1"/>
      <c r="GZF9313" s="1"/>
      <c r="GZG9313" s="1"/>
      <c r="GZH9313" s="1"/>
      <c r="GZI9313" s="1"/>
      <c r="GZJ9313" s="1"/>
      <c r="GZK9313" s="1"/>
      <c r="GZL9313" s="1"/>
      <c r="GZM9313" s="1"/>
      <c r="GZN9313" s="1"/>
      <c r="GZO9313" s="1"/>
      <c r="GZP9313" s="1"/>
      <c r="GZQ9313" s="1"/>
      <c r="GZR9313" s="1"/>
      <c r="GZS9313" s="1"/>
      <c r="GZT9313" s="1"/>
      <c r="GZU9313" s="1"/>
      <c r="GZV9313" s="1"/>
      <c r="GZW9313" s="1"/>
      <c r="GZX9313" s="1"/>
      <c r="GZY9313" s="1"/>
      <c r="GZZ9313" s="1"/>
      <c r="HAA9313" s="1"/>
      <c r="HAB9313" s="1"/>
      <c r="HAC9313" s="1"/>
      <c r="HAD9313" s="1"/>
      <c r="HAE9313" s="1"/>
      <c r="HAF9313" s="1"/>
      <c r="HAG9313" s="1"/>
      <c r="HAH9313" s="1"/>
      <c r="HAI9313" s="1"/>
      <c r="HAJ9313" s="1"/>
      <c r="HAK9313" s="1"/>
      <c r="HAL9313" s="1"/>
      <c r="HAM9313" s="1"/>
      <c r="HAN9313" s="1"/>
      <c r="HAO9313" s="1"/>
      <c r="HAP9313" s="1"/>
      <c r="HAQ9313" s="1"/>
      <c r="HAR9313" s="1"/>
      <c r="HAS9313" s="1"/>
      <c r="HAT9313" s="1"/>
      <c r="HAU9313" s="1"/>
      <c r="HAV9313" s="1"/>
      <c r="HAW9313" s="1"/>
      <c r="HAX9313" s="1"/>
      <c r="HAY9313" s="1"/>
      <c r="HAZ9313" s="1"/>
      <c r="HBA9313" s="1"/>
      <c r="HBB9313" s="1"/>
      <c r="HBC9313" s="1"/>
      <c r="HBD9313" s="1"/>
      <c r="HBE9313" s="1"/>
      <c r="HBF9313" s="1"/>
      <c r="HBG9313" s="1"/>
      <c r="HBH9313" s="1"/>
      <c r="HBI9313" s="1"/>
      <c r="HBJ9313" s="1"/>
      <c r="HBK9313" s="1"/>
      <c r="HBL9313" s="1"/>
      <c r="HBM9313" s="1"/>
      <c r="HBN9313" s="1"/>
      <c r="HBO9313" s="1"/>
      <c r="HBP9313" s="1"/>
      <c r="HBQ9313" s="1"/>
      <c r="HBR9313" s="1"/>
      <c r="HBS9313" s="1"/>
      <c r="HBT9313" s="1"/>
      <c r="HBU9313" s="1"/>
      <c r="HBV9313" s="1"/>
      <c r="HBW9313" s="1"/>
      <c r="HBX9313" s="1"/>
      <c r="HBY9313" s="1"/>
      <c r="HBZ9313" s="1"/>
      <c r="HCA9313" s="1"/>
      <c r="HCB9313" s="1"/>
      <c r="HCC9313" s="1"/>
      <c r="HCD9313" s="1"/>
      <c r="HCE9313" s="1"/>
      <c r="HCF9313" s="1"/>
      <c r="HCG9313" s="1"/>
      <c r="HCH9313" s="1"/>
      <c r="HCI9313" s="1"/>
      <c r="HCJ9313" s="1"/>
      <c r="HCK9313" s="1"/>
      <c r="HCL9313" s="1"/>
      <c r="HCM9313" s="1"/>
      <c r="HCN9313" s="1"/>
      <c r="HCO9313" s="1"/>
      <c r="HCP9313" s="1"/>
      <c r="HCQ9313" s="1"/>
      <c r="HCR9313" s="1"/>
      <c r="HCS9313" s="1"/>
      <c r="HCT9313" s="1"/>
      <c r="HCU9313" s="1"/>
      <c r="HCV9313" s="1"/>
      <c r="HCW9313" s="1"/>
      <c r="HCX9313" s="1"/>
      <c r="HCY9313" s="1"/>
      <c r="HCZ9313" s="1"/>
      <c r="HDA9313" s="1"/>
      <c r="HDB9313" s="1"/>
      <c r="HDC9313" s="1"/>
      <c r="HDD9313" s="1"/>
      <c r="HDE9313" s="1"/>
      <c r="HDF9313" s="1"/>
      <c r="HDG9313" s="1"/>
      <c r="HDH9313" s="1"/>
      <c r="HDI9313" s="1"/>
      <c r="HDJ9313" s="1"/>
      <c r="HDK9313" s="1"/>
      <c r="HDL9313" s="1"/>
      <c r="HDM9313" s="1"/>
      <c r="HDN9313" s="1"/>
      <c r="HDO9313" s="1"/>
      <c r="HDP9313" s="1"/>
      <c r="HDQ9313" s="1"/>
      <c r="HDR9313" s="1"/>
      <c r="HDS9313" s="1"/>
      <c r="HDT9313" s="1"/>
      <c r="HDU9313" s="1"/>
      <c r="HDV9313" s="1"/>
      <c r="HDW9313" s="1"/>
      <c r="HDX9313" s="1"/>
      <c r="HDY9313" s="1"/>
      <c r="HDZ9313" s="1"/>
      <c r="HEA9313" s="1"/>
      <c r="HEB9313" s="1"/>
      <c r="HEC9313" s="1"/>
      <c r="HED9313" s="1"/>
      <c r="HEE9313" s="1"/>
      <c r="HEF9313" s="1"/>
      <c r="HEG9313" s="1"/>
      <c r="HEH9313" s="1"/>
      <c r="HEI9313" s="1"/>
      <c r="HEJ9313" s="1"/>
      <c r="HEK9313" s="1"/>
      <c r="HEL9313" s="1"/>
      <c r="HEM9313" s="1"/>
      <c r="HEN9313" s="1"/>
      <c r="HEO9313" s="1"/>
      <c r="HEP9313" s="1"/>
      <c r="HEQ9313" s="1"/>
      <c r="HER9313" s="1"/>
      <c r="HES9313" s="1"/>
      <c r="HET9313" s="1"/>
      <c r="HEU9313" s="1"/>
      <c r="HEV9313" s="1"/>
      <c r="HEW9313" s="1"/>
      <c r="HEX9313" s="1"/>
      <c r="HEY9313" s="1"/>
      <c r="HEZ9313" s="1"/>
      <c r="HFA9313" s="1"/>
      <c r="HFB9313" s="1"/>
      <c r="HFC9313" s="1"/>
      <c r="HFD9313" s="1"/>
      <c r="HFE9313" s="1"/>
      <c r="HFF9313" s="1"/>
      <c r="HFG9313" s="1"/>
      <c r="HFH9313" s="1"/>
      <c r="HFI9313" s="1"/>
      <c r="HFJ9313" s="1"/>
      <c r="HFK9313" s="1"/>
      <c r="HFL9313" s="1"/>
      <c r="HFM9313" s="1"/>
      <c r="HFN9313" s="1"/>
      <c r="HFO9313" s="1"/>
      <c r="HFP9313" s="1"/>
      <c r="HFQ9313" s="1"/>
      <c r="HFR9313" s="1"/>
      <c r="HFS9313" s="1"/>
      <c r="HFT9313" s="1"/>
      <c r="HFU9313" s="1"/>
      <c r="HFV9313" s="1"/>
      <c r="HFW9313" s="1"/>
      <c r="HFX9313" s="1"/>
      <c r="HFY9313" s="1"/>
      <c r="HFZ9313" s="1"/>
      <c r="HGA9313" s="1"/>
      <c r="HGB9313" s="1"/>
      <c r="HGC9313" s="1"/>
      <c r="HGD9313" s="1"/>
      <c r="HGE9313" s="1"/>
      <c r="HGF9313" s="1"/>
      <c r="HGG9313" s="1"/>
      <c r="HGH9313" s="1"/>
      <c r="HGI9313" s="1"/>
      <c r="HGJ9313" s="1"/>
      <c r="HGK9313" s="1"/>
      <c r="HGL9313" s="1"/>
      <c r="HGM9313" s="1"/>
      <c r="HGN9313" s="1"/>
      <c r="HGO9313" s="1"/>
      <c r="HGP9313" s="1"/>
      <c r="HGQ9313" s="1"/>
      <c r="HGR9313" s="1"/>
      <c r="HGS9313" s="1"/>
      <c r="HGT9313" s="1"/>
      <c r="HGU9313" s="1"/>
      <c r="HGV9313" s="1"/>
      <c r="HGW9313" s="1"/>
      <c r="HGX9313" s="1"/>
      <c r="HGY9313" s="1"/>
      <c r="HGZ9313" s="1"/>
      <c r="HHA9313" s="1"/>
      <c r="HHB9313" s="1"/>
      <c r="HHC9313" s="1"/>
      <c r="HHD9313" s="1"/>
      <c r="HHE9313" s="1"/>
      <c r="HHF9313" s="1"/>
      <c r="HHG9313" s="1"/>
      <c r="HHH9313" s="1"/>
      <c r="HHI9313" s="1"/>
      <c r="HHJ9313" s="1"/>
      <c r="HHK9313" s="1"/>
      <c r="HHL9313" s="1"/>
      <c r="HHM9313" s="1"/>
      <c r="HHN9313" s="1"/>
      <c r="HHO9313" s="1"/>
      <c r="HHP9313" s="1"/>
      <c r="HHQ9313" s="1"/>
      <c r="HHR9313" s="1"/>
      <c r="HHS9313" s="1"/>
      <c r="HHT9313" s="1"/>
      <c r="HHU9313" s="1"/>
      <c r="HHV9313" s="1"/>
      <c r="HHW9313" s="1"/>
      <c r="HHX9313" s="1"/>
      <c r="HHY9313" s="1"/>
      <c r="HHZ9313" s="1"/>
      <c r="HIA9313" s="1"/>
      <c r="HIB9313" s="1"/>
      <c r="HIC9313" s="1"/>
      <c r="HID9313" s="1"/>
      <c r="HIE9313" s="1"/>
      <c r="HIF9313" s="1"/>
      <c r="HIG9313" s="1"/>
      <c r="HIH9313" s="1"/>
      <c r="HII9313" s="1"/>
      <c r="HIJ9313" s="1"/>
      <c r="HIK9313" s="1"/>
      <c r="HIL9313" s="1"/>
      <c r="HIM9313" s="1"/>
      <c r="HIN9313" s="1"/>
      <c r="HIO9313" s="1"/>
      <c r="HIP9313" s="1"/>
      <c r="HIQ9313" s="1"/>
      <c r="HIR9313" s="1"/>
      <c r="HIS9313" s="1"/>
      <c r="HIT9313" s="1"/>
      <c r="HIU9313" s="1"/>
      <c r="HIV9313" s="1"/>
      <c r="HIW9313" s="1"/>
      <c r="HIX9313" s="1"/>
      <c r="HIY9313" s="1"/>
      <c r="HIZ9313" s="1"/>
      <c r="HJA9313" s="1"/>
      <c r="HJB9313" s="1"/>
      <c r="HJC9313" s="1"/>
      <c r="HJD9313" s="1"/>
      <c r="HJE9313" s="1"/>
      <c r="HJF9313" s="1"/>
      <c r="HJG9313" s="1"/>
      <c r="HJH9313" s="1"/>
      <c r="HJI9313" s="1"/>
      <c r="HJJ9313" s="1"/>
      <c r="HJK9313" s="1"/>
      <c r="HJL9313" s="1"/>
      <c r="HJM9313" s="1"/>
      <c r="HJN9313" s="1"/>
      <c r="HJO9313" s="1"/>
      <c r="HJP9313" s="1"/>
      <c r="HJQ9313" s="1"/>
      <c r="HJR9313" s="1"/>
      <c r="HJS9313" s="1"/>
      <c r="HJT9313" s="1"/>
      <c r="HJU9313" s="1"/>
      <c r="HJV9313" s="1"/>
      <c r="HJW9313" s="1"/>
      <c r="HJX9313" s="1"/>
      <c r="HJY9313" s="1"/>
      <c r="HJZ9313" s="1"/>
      <c r="HKA9313" s="1"/>
      <c r="HKB9313" s="1"/>
      <c r="HKC9313" s="1"/>
      <c r="HKD9313" s="1"/>
      <c r="HKE9313" s="1"/>
      <c r="HKF9313" s="1"/>
      <c r="HKG9313" s="1"/>
      <c r="HKH9313" s="1"/>
      <c r="HKI9313" s="1"/>
      <c r="HKJ9313" s="1"/>
      <c r="HKK9313" s="1"/>
      <c r="HKL9313" s="1"/>
      <c r="HKM9313" s="1"/>
      <c r="HKN9313" s="1"/>
      <c r="HKO9313" s="1"/>
      <c r="HKP9313" s="1"/>
      <c r="HKQ9313" s="1"/>
      <c r="HKR9313" s="1"/>
      <c r="HKS9313" s="1"/>
      <c r="HKT9313" s="1"/>
      <c r="HKU9313" s="1"/>
      <c r="HKV9313" s="1"/>
      <c r="HKW9313" s="1"/>
      <c r="HKX9313" s="1"/>
      <c r="HKY9313" s="1"/>
      <c r="HKZ9313" s="1"/>
      <c r="HLA9313" s="1"/>
      <c r="HLB9313" s="1"/>
      <c r="HLC9313" s="1"/>
      <c r="HLD9313" s="1"/>
      <c r="HLE9313" s="1"/>
      <c r="HLF9313" s="1"/>
      <c r="HLG9313" s="1"/>
      <c r="HLH9313" s="1"/>
      <c r="HLI9313" s="1"/>
      <c r="HLJ9313" s="1"/>
      <c r="HLK9313" s="1"/>
      <c r="HLL9313" s="1"/>
      <c r="HLM9313" s="1"/>
      <c r="HLN9313" s="1"/>
      <c r="HLO9313" s="1"/>
      <c r="HLP9313" s="1"/>
      <c r="HLQ9313" s="1"/>
      <c r="HLR9313" s="1"/>
      <c r="HLS9313" s="1"/>
      <c r="HLT9313" s="1"/>
      <c r="HLU9313" s="1"/>
      <c r="HLV9313" s="1"/>
      <c r="HLW9313" s="1"/>
      <c r="HLX9313" s="1"/>
      <c r="HLY9313" s="1"/>
      <c r="HLZ9313" s="1"/>
      <c r="HMA9313" s="1"/>
      <c r="HMB9313" s="1"/>
      <c r="HMC9313" s="1"/>
      <c r="HMD9313" s="1"/>
      <c r="HME9313" s="1"/>
      <c r="HMF9313" s="1"/>
      <c r="HMG9313" s="1"/>
      <c r="HMH9313" s="1"/>
      <c r="HMI9313" s="1"/>
      <c r="HMJ9313" s="1"/>
      <c r="HMK9313" s="1"/>
      <c r="HML9313" s="1"/>
      <c r="HMM9313" s="1"/>
      <c r="HMN9313" s="1"/>
      <c r="HMO9313" s="1"/>
      <c r="HMP9313" s="1"/>
      <c r="HMQ9313" s="1"/>
      <c r="HMR9313" s="1"/>
      <c r="HMS9313" s="1"/>
      <c r="HMT9313" s="1"/>
      <c r="HMU9313" s="1"/>
      <c r="HMV9313" s="1"/>
      <c r="HMW9313" s="1"/>
      <c r="HMX9313" s="1"/>
      <c r="HMY9313" s="1"/>
      <c r="HMZ9313" s="1"/>
      <c r="HNA9313" s="1"/>
      <c r="HNB9313" s="1"/>
      <c r="HNC9313" s="1"/>
      <c r="HND9313" s="1"/>
      <c r="HNE9313" s="1"/>
      <c r="HNF9313" s="1"/>
      <c r="HNG9313" s="1"/>
      <c r="HNH9313" s="1"/>
      <c r="HNI9313" s="1"/>
      <c r="HNJ9313" s="1"/>
      <c r="HNK9313" s="1"/>
      <c r="HNL9313" s="1"/>
      <c r="HNM9313" s="1"/>
      <c r="HNN9313" s="1"/>
      <c r="HNO9313" s="1"/>
      <c r="HNP9313" s="1"/>
      <c r="HNQ9313" s="1"/>
      <c r="HNR9313" s="1"/>
      <c r="HNS9313" s="1"/>
      <c r="HNT9313" s="1"/>
      <c r="HNU9313" s="1"/>
      <c r="HNV9313" s="1"/>
      <c r="HNW9313" s="1"/>
      <c r="HNX9313" s="1"/>
      <c r="HNY9313" s="1"/>
      <c r="HNZ9313" s="1"/>
      <c r="HOA9313" s="1"/>
      <c r="HOB9313" s="1"/>
      <c r="HOC9313" s="1"/>
      <c r="HOD9313" s="1"/>
      <c r="HOE9313" s="1"/>
      <c r="HOF9313" s="1"/>
      <c r="HOG9313" s="1"/>
      <c r="HOH9313" s="1"/>
      <c r="HOI9313" s="1"/>
      <c r="HOJ9313" s="1"/>
      <c r="HOK9313" s="1"/>
      <c r="HOL9313" s="1"/>
      <c r="HOM9313" s="1"/>
      <c r="HON9313" s="1"/>
      <c r="HOO9313" s="1"/>
      <c r="HOP9313" s="1"/>
      <c r="HOQ9313" s="1"/>
      <c r="HOR9313" s="1"/>
      <c r="HOS9313" s="1"/>
      <c r="HOT9313" s="1"/>
      <c r="HOU9313" s="1"/>
      <c r="HOV9313" s="1"/>
      <c r="HOW9313" s="1"/>
      <c r="HOX9313" s="1"/>
      <c r="HOY9313" s="1"/>
      <c r="HOZ9313" s="1"/>
      <c r="HPA9313" s="1"/>
      <c r="HPB9313" s="1"/>
      <c r="HPC9313" s="1"/>
      <c r="HPD9313" s="1"/>
      <c r="HPE9313" s="1"/>
      <c r="HPF9313" s="1"/>
      <c r="HPG9313" s="1"/>
      <c r="HPH9313" s="1"/>
      <c r="HPI9313" s="1"/>
      <c r="HPJ9313" s="1"/>
      <c r="HPK9313" s="1"/>
      <c r="HPL9313" s="1"/>
      <c r="HPM9313" s="1"/>
      <c r="HPN9313" s="1"/>
      <c r="HPO9313" s="1"/>
      <c r="HPP9313" s="1"/>
      <c r="HPQ9313" s="1"/>
      <c r="HPR9313" s="1"/>
      <c r="HPS9313" s="1"/>
      <c r="HPT9313" s="1"/>
      <c r="HPU9313" s="1"/>
      <c r="HPV9313" s="1"/>
      <c r="HPW9313" s="1"/>
      <c r="HPX9313" s="1"/>
      <c r="HPY9313" s="1"/>
      <c r="HPZ9313" s="1"/>
      <c r="HQA9313" s="1"/>
      <c r="HQB9313" s="1"/>
      <c r="HQC9313" s="1"/>
      <c r="HQD9313" s="1"/>
      <c r="HQE9313" s="1"/>
      <c r="HQF9313" s="1"/>
      <c r="HQG9313" s="1"/>
      <c r="HQH9313" s="1"/>
      <c r="HQI9313" s="1"/>
      <c r="HQJ9313" s="1"/>
      <c r="HQK9313" s="1"/>
      <c r="HQL9313" s="1"/>
      <c r="HQM9313" s="1"/>
      <c r="HQN9313" s="1"/>
      <c r="HQO9313" s="1"/>
      <c r="HQP9313" s="1"/>
      <c r="HQQ9313" s="1"/>
      <c r="HQR9313" s="1"/>
      <c r="HQS9313" s="1"/>
      <c r="HQT9313" s="1"/>
      <c r="HQU9313" s="1"/>
      <c r="HQV9313" s="1"/>
      <c r="HQW9313" s="1"/>
      <c r="HQX9313" s="1"/>
      <c r="HQY9313" s="1"/>
      <c r="HQZ9313" s="1"/>
      <c r="HRA9313" s="1"/>
      <c r="HRB9313" s="1"/>
      <c r="HRC9313" s="1"/>
      <c r="HRD9313" s="1"/>
      <c r="HRE9313" s="1"/>
      <c r="HRF9313" s="1"/>
      <c r="HRG9313" s="1"/>
      <c r="HRH9313" s="1"/>
      <c r="HRI9313" s="1"/>
      <c r="HRJ9313" s="1"/>
      <c r="HRK9313" s="1"/>
      <c r="HRL9313" s="1"/>
      <c r="HRM9313" s="1"/>
      <c r="HRN9313" s="1"/>
      <c r="HRO9313" s="1"/>
      <c r="HRP9313" s="1"/>
      <c r="HRQ9313" s="1"/>
      <c r="HRR9313" s="1"/>
      <c r="HRS9313" s="1"/>
      <c r="HRT9313" s="1"/>
      <c r="HRU9313" s="1"/>
      <c r="HRV9313" s="1"/>
      <c r="HRW9313" s="1"/>
      <c r="HRX9313" s="1"/>
      <c r="HRY9313" s="1"/>
      <c r="HRZ9313" s="1"/>
      <c r="HSA9313" s="1"/>
      <c r="HSB9313" s="1"/>
      <c r="HSC9313" s="1"/>
      <c r="HSD9313" s="1"/>
      <c r="HSE9313" s="1"/>
      <c r="HSF9313" s="1"/>
      <c r="HSG9313" s="1"/>
      <c r="HSH9313" s="1"/>
      <c r="HSI9313" s="1"/>
      <c r="HSJ9313" s="1"/>
      <c r="HSK9313" s="1"/>
      <c r="HSL9313" s="1"/>
      <c r="HSM9313" s="1"/>
      <c r="HSN9313" s="1"/>
      <c r="HSO9313" s="1"/>
      <c r="HSP9313" s="1"/>
      <c r="HSQ9313" s="1"/>
      <c r="HSR9313" s="1"/>
      <c r="HSS9313" s="1"/>
      <c r="HST9313" s="1"/>
      <c r="HSU9313" s="1"/>
      <c r="HSV9313" s="1"/>
      <c r="HSW9313" s="1"/>
      <c r="HSX9313" s="1"/>
      <c r="HSY9313" s="1"/>
      <c r="HSZ9313" s="1"/>
      <c r="HTA9313" s="1"/>
      <c r="HTB9313" s="1"/>
      <c r="HTC9313" s="1"/>
      <c r="HTD9313" s="1"/>
      <c r="HTE9313" s="1"/>
      <c r="HTF9313" s="1"/>
      <c r="HTG9313" s="1"/>
      <c r="HTH9313" s="1"/>
      <c r="HTI9313" s="1"/>
      <c r="HTJ9313" s="1"/>
      <c r="HTK9313" s="1"/>
      <c r="HTL9313" s="1"/>
      <c r="HTM9313" s="1"/>
      <c r="HTN9313" s="1"/>
      <c r="HTO9313" s="1"/>
      <c r="HTP9313" s="1"/>
      <c r="HTQ9313" s="1"/>
      <c r="HTR9313" s="1"/>
      <c r="HTS9313" s="1"/>
      <c r="HTT9313" s="1"/>
      <c r="HTU9313" s="1"/>
      <c r="HTV9313" s="1"/>
      <c r="HTW9313" s="1"/>
      <c r="HTX9313" s="1"/>
      <c r="HTY9313" s="1"/>
      <c r="HTZ9313" s="1"/>
      <c r="HUA9313" s="1"/>
      <c r="HUB9313" s="1"/>
      <c r="HUC9313" s="1"/>
      <c r="HUD9313" s="1"/>
      <c r="HUE9313" s="1"/>
      <c r="HUF9313" s="1"/>
      <c r="HUG9313" s="1"/>
      <c r="HUH9313" s="1"/>
      <c r="HUI9313" s="1"/>
      <c r="HUJ9313" s="1"/>
      <c r="HUK9313" s="1"/>
      <c r="HUL9313" s="1"/>
      <c r="HUM9313" s="1"/>
      <c r="HUN9313" s="1"/>
      <c r="HUO9313" s="1"/>
      <c r="HUP9313" s="1"/>
      <c r="HUQ9313" s="1"/>
      <c r="HUR9313" s="1"/>
      <c r="HUS9313" s="1"/>
      <c r="HUT9313" s="1"/>
      <c r="HUU9313" s="1"/>
      <c r="HUV9313" s="1"/>
      <c r="HUW9313" s="1"/>
      <c r="HUX9313" s="1"/>
      <c r="HUY9313" s="1"/>
      <c r="HUZ9313" s="1"/>
      <c r="HVA9313" s="1"/>
      <c r="HVB9313" s="1"/>
      <c r="HVC9313" s="1"/>
      <c r="HVD9313" s="1"/>
      <c r="HVE9313" s="1"/>
      <c r="HVF9313" s="1"/>
      <c r="HVG9313" s="1"/>
      <c r="HVH9313" s="1"/>
      <c r="HVI9313" s="1"/>
      <c r="HVJ9313" s="1"/>
      <c r="HVK9313" s="1"/>
      <c r="HVL9313" s="1"/>
      <c r="HVM9313" s="1"/>
      <c r="HVN9313" s="1"/>
      <c r="HVO9313" s="1"/>
      <c r="HVP9313" s="1"/>
      <c r="HVQ9313" s="1"/>
      <c r="HVR9313" s="1"/>
      <c r="HVS9313" s="1"/>
      <c r="HVT9313" s="1"/>
      <c r="HVU9313" s="1"/>
      <c r="HVV9313" s="1"/>
      <c r="HVW9313" s="1"/>
      <c r="HVX9313" s="1"/>
      <c r="HVY9313" s="1"/>
      <c r="HVZ9313" s="1"/>
      <c r="HWA9313" s="1"/>
      <c r="HWB9313" s="1"/>
      <c r="HWC9313" s="1"/>
      <c r="HWD9313" s="1"/>
      <c r="HWE9313" s="1"/>
      <c r="HWF9313" s="1"/>
      <c r="HWG9313" s="1"/>
      <c r="HWH9313" s="1"/>
      <c r="HWI9313" s="1"/>
      <c r="HWJ9313" s="1"/>
      <c r="HWK9313" s="1"/>
      <c r="HWL9313" s="1"/>
      <c r="HWM9313" s="1"/>
      <c r="HWN9313" s="1"/>
      <c r="HWO9313" s="1"/>
      <c r="HWP9313" s="1"/>
      <c r="HWQ9313" s="1"/>
      <c r="HWR9313" s="1"/>
      <c r="HWS9313" s="1"/>
      <c r="HWT9313" s="1"/>
      <c r="HWU9313" s="1"/>
      <c r="HWV9313" s="1"/>
      <c r="HWW9313" s="1"/>
      <c r="HWX9313" s="1"/>
      <c r="HWY9313" s="1"/>
      <c r="HWZ9313" s="1"/>
      <c r="HXA9313" s="1"/>
      <c r="HXB9313" s="1"/>
      <c r="HXC9313" s="1"/>
      <c r="HXD9313" s="1"/>
      <c r="HXE9313" s="1"/>
      <c r="HXF9313" s="1"/>
      <c r="HXG9313" s="1"/>
      <c r="HXH9313" s="1"/>
      <c r="HXI9313" s="1"/>
      <c r="HXJ9313" s="1"/>
      <c r="HXK9313" s="1"/>
      <c r="HXL9313" s="1"/>
      <c r="HXM9313" s="1"/>
      <c r="HXN9313" s="1"/>
      <c r="HXO9313" s="1"/>
      <c r="HXP9313" s="1"/>
      <c r="HXQ9313" s="1"/>
      <c r="HXR9313" s="1"/>
      <c r="HXS9313" s="1"/>
      <c r="HXT9313" s="1"/>
      <c r="HXU9313" s="1"/>
      <c r="HXV9313" s="1"/>
      <c r="HXW9313" s="1"/>
      <c r="HXX9313" s="1"/>
      <c r="HXY9313" s="1"/>
      <c r="HXZ9313" s="1"/>
      <c r="HYA9313" s="1"/>
      <c r="HYB9313" s="1"/>
      <c r="HYC9313" s="1"/>
      <c r="HYD9313" s="1"/>
      <c r="HYE9313" s="1"/>
      <c r="HYF9313" s="1"/>
      <c r="HYG9313" s="1"/>
      <c r="HYH9313" s="1"/>
      <c r="HYI9313" s="1"/>
      <c r="HYJ9313" s="1"/>
      <c r="HYK9313" s="1"/>
      <c r="HYL9313" s="1"/>
      <c r="HYM9313" s="1"/>
      <c r="HYN9313" s="1"/>
      <c r="HYO9313" s="1"/>
      <c r="HYP9313" s="1"/>
      <c r="HYQ9313" s="1"/>
      <c r="HYR9313" s="1"/>
      <c r="HYS9313" s="1"/>
      <c r="HYT9313" s="1"/>
      <c r="HYU9313" s="1"/>
      <c r="HYV9313" s="1"/>
      <c r="HYW9313" s="1"/>
      <c r="HYX9313" s="1"/>
      <c r="HYY9313" s="1"/>
      <c r="HYZ9313" s="1"/>
      <c r="HZA9313" s="1"/>
      <c r="HZB9313" s="1"/>
      <c r="HZC9313" s="1"/>
      <c r="HZD9313" s="1"/>
      <c r="HZE9313" s="1"/>
      <c r="HZF9313" s="1"/>
      <c r="HZG9313" s="1"/>
      <c r="HZH9313" s="1"/>
      <c r="HZI9313" s="1"/>
      <c r="HZJ9313" s="1"/>
      <c r="HZK9313" s="1"/>
      <c r="HZL9313" s="1"/>
      <c r="HZM9313" s="1"/>
      <c r="HZN9313" s="1"/>
      <c r="HZO9313" s="1"/>
      <c r="HZP9313" s="1"/>
      <c r="HZQ9313" s="1"/>
      <c r="HZR9313" s="1"/>
      <c r="HZS9313" s="1"/>
      <c r="HZT9313" s="1"/>
      <c r="HZU9313" s="1"/>
      <c r="HZV9313" s="1"/>
      <c r="HZW9313" s="1"/>
      <c r="HZX9313" s="1"/>
      <c r="HZY9313" s="1"/>
      <c r="HZZ9313" s="1"/>
      <c r="IAA9313" s="1"/>
      <c r="IAB9313" s="1"/>
      <c r="IAC9313" s="1"/>
      <c r="IAD9313" s="1"/>
      <c r="IAE9313" s="1"/>
      <c r="IAF9313" s="1"/>
      <c r="IAG9313" s="1"/>
      <c r="IAH9313" s="1"/>
      <c r="IAI9313" s="1"/>
      <c r="IAJ9313" s="1"/>
      <c r="IAK9313" s="1"/>
      <c r="IAL9313" s="1"/>
      <c r="IAM9313" s="1"/>
      <c r="IAN9313" s="1"/>
      <c r="IAO9313" s="1"/>
      <c r="IAP9313" s="1"/>
      <c r="IAQ9313" s="1"/>
      <c r="IAR9313" s="1"/>
      <c r="IAS9313" s="1"/>
      <c r="IAT9313" s="1"/>
      <c r="IAU9313" s="1"/>
      <c r="IAV9313" s="1"/>
      <c r="IAW9313" s="1"/>
      <c r="IAX9313" s="1"/>
      <c r="IAY9313" s="1"/>
      <c r="IAZ9313" s="1"/>
      <c r="IBA9313" s="1"/>
      <c r="IBB9313" s="1"/>
      <c r="IBC9313" s="1"/>
      <c r="IBD9313" s="1"/>
      <c r="IBE9313" s="1"/>
      <c r="IBF9313" s="1"/>
      <c r="IBG9313" s="1"/>
      <c r="IBH9313" s="1"/>
      <c r="IBI9313" s="1"/>
      <c r="IBJ9313" s="1"/>
      <c r="IBK9313" s="1"/>
      <c r="IBL9313" s="1"/>
      <c r="IBM9313" s="1"/>
      <c r="IBN9313" s="1"/>
      <c r="IBO9313" s="1"/>
      <c r="IBP9313" s="1"/>
      <c r="IBQ9313" s="1"/>
      <c r="IBR9313" s="1"/>
      <c r="IBS9313" s="1"/>
      <c r="IBT9313" s="1"/>
      <c r="IBU9313" s="1"/>
      <c r="IBV9313" s="1"/>
      <c r="IBW9313" s="1"/>
      <c r="IBX9313" s="1"/>
      <c r="IBY9313" s="1"/>
      <c r="IBZ9313" s="1"/>
      <c r="ICA9313" s="1"/>
      <c r="ICB9313" s="1"/>
      <c r="ICC9313" s="1"/>
      <c r="ICD9313" s="1"/>
      <c r="ICE9313" s="1"/>
      <c r="ICF9313" s="1"/>
      <c r="ICG9313" s="1"/>
      <c r="ICH9313" s="1"/>
      <c r="ICI9313" s="1"/>
      <c r="ICJ9313" s="1"/>
      <c r="ICK9313" s="1"/>
      <c r="ICL9313" s="1"/>
      <c r="ICM9313" s="1"/>
      <c r="ICN9313" s="1"/>
      <c r="ICO9313" s="1"/>
      <c r="ICP9313" s="1"/>
      <c r="ICQ9313" s="1"/>
      <c r="ICR9313" s="1"/>
      <c r="ICS9313" s="1"/>
      <c r="ICT9313" s="1"/>
      <c r="ICU9313" s="1"/>
      <c r="ICV9313" s="1"/>
      <c r="ICW9313" s="1"/>
      <c r="ICX9313" s="1"/>
      <c r="ICY9313" s="1"/>
      <c r="ICZ9313" s="1"/>
      <c r="IDA9313" s="1"/>
      <c r="IDB9313" s="1"/>
      <c r="IDC9313" s="1"/>
      <c r="IDD9313" s="1"/>
      <c r="IDE9313" s="1"/>
      <c r="IDF9313" s="1"/>
      <c r="IDG9313" s="1"/>
      <c r="IDH9313" s="1"/>
      <c r="IDI9313" s="1"/>
      <c r="IDJ9313" s="1"/>
      <c r="IDK9313" s="1"/>
      <c r="IDL9313" s="1"/>
      <c r="IDM9313" s="1"/>
      <c r="IDN9313" s="1"/>
      <c r="IDO9313" s="1"/>
      <c r="IDP9313" s="1"/>
      <c r="IDQ9313" s="1"/>
      <c r="IDR9313" s="1"/>
      <c r="IDS9313" s="1"/>
      <c r="IDT9313" s="1"/>
      <c r="IDU9313" s="1"/>
      <c r="IDV9313" s="1"/>
      <c r="IDW9313" s="1"/>
      <c r="IDX9313" s="1"/>
      <c r="IDY9313" s="1"/>
      <c r="IDZ9313" s="1"/>
      <c r="IEA9313" s="1"/>
      <c r="IEB9313" s="1"/>
      <c r="IEC9313" s="1"/>
      <c r="IED9313" s="1"/>
      <c r="IEE9313" s="1"/>
      <c r="IEF9313" s="1"/>
      <c r="IEG9313" s="1"/>
      <c r="IEH9313" s="1"/>
      <c r="IEI9313" s="1"/>
      <c r="IEJ9313" s="1"/>
      <c r="IEK9313" s="1"/>
      <c r="IEL9313" s="1"/>
      <c r="IEM9313" s="1"/>
      <c r="IEN9313" s="1"/>
      <c r="IEO9313" s="1"/>
      <c r="IEP9313" s="1"/>
      <c r="IEQ9313" s="1"/>
      <c r="IER9313" s="1"/>
      <c r="IES9313" s="1"/>
      <c r="IET9313" s="1"/>
      <c r="IEU9313" s="1"/>
      <c r="IEV9313" s="1"/>
      <c r="IEW9313" s="1"/>
      <c r="IEX9313" s="1"/>
      <c r="IEY9313" s="1"/>
      <c r="IEZ9313" s="1"/>
      <c r="IFA9313" s="1"/>
      <c r="IFB9313" s="1"/>
      <c r="IFC9313" s="1"/>
      <c r="IFD9313" s="1"/>
      <c r="IFE9313" s="1"/>
      <c r="IFF9313" s="1"/>
      <c r="IFG9313" s="1"/>
      <c r="IFH9313" s="1"/>
      <c r="IFI9313" s="1"/>
      <c r="IFJ9313" s="1"/>
      <c r="IFK9313" s="1"/>
      <c r="IFL9313" s="1"/>
      <c r="IFM9313" s="1"/>
      <c r="IFN9313" s="1"/>
      <c r="IFO9313" s="1"/>
      <c r="IFP9313" s="1"/>
      <c r="IFQ9313" s="1"/>
      <c r="IFR9313" s="1"/>
      <c r="IFS9313" s="1"/>
      <c r="IFT9313" s="1"/>
      <c r="IFU9313" s="1"/>
      <c r="IFV9313" s="1"/>
      <c r="IFW9313" s="1"/>
      <c r="IFX9313" s="1"/>
      <c r="IFY9313" s="1"/>
      <c r="IFZ9313" s="1"/>
      <c r="IGA9313" s="1"/>
      <c r="IGB9313" s="1"/>
      <c r="IGC9313" s="1"/>
      <c r="IGD9313" s="1"/>
      <c r="IGE9313" s="1"/>
      <c r="IGF9313" s="1"/>
      <c r="IGG9313" s="1"/>
      <c r="IGH9313" s="1"/>
      <c r="IGI9313" s="1"/>
      <c r="IGJ9313" s="1"/>
      <c r="IGK9313" s="1"/>
      <c r="IGL9313" s="1"/>
      <c r="IGM9313" s="1"/>
      <c r="IGN9313" s="1"/>
      <c r="IGO9313" s="1"/>
      <c r="IGP9313" s="1"/>
      <c r="IGQ9313" s="1"/>
      <c r="IGR9313" s="1"/>
      <c r="IGS9313" s="1"/>
      <c r="IGT9313" s="1"/>
      <c r="IGU9313" s="1"/>
      <c r="IGV9313" s="1"/>
      <c r="IGW9313" s="1"/>
      <c r="IGX9313" s="1"/>
      <c r="IGY9313" s="1"/>
      <c r="IGZ9313" s="1"/>
      <c r="IHA9313" s="1"/>
      <c r="IHB9313" s="1"/>
      <c r="IHC9313" s="1"/>
      <c r="IHD9313" s="1"/>
      <c r="IHE9313" s="1"/>
      <c r="IHF9313" s="1"/>
      <c r="IHG9313" s="1"/>
      <c r="IHH9313" s="1"/>
      <c r="IHI9313" s="1"/>
      <c r="IHJ9313" s="1"/>
      <c r="IHK9313" s="1"/>
      <c r="IHL9313" s="1"/>
      <c r="IHM9313" s="1"/>
      <c r="IHN9313" s="1"/>
      <c r="IHO9313" s="1"/>
      <c r="IHP9313" s="1"/>
      <c r="IHQ9313" s="1"/>
      <c r="IHR9313" s="1"/>
      <c r="IHS9313" s="1"/>
      <c r="IHT9313" s="1"/>
      <c r="IHU9313" s="1"/>
      <c r="IHV9313" s="1"/>
      <c r="IHW9313" s="1"/>
      <c r="IHX9313" s="1"/>
      <c r="IHY9313" s="1"/>
      <c r="IHZ9313" s="1"/>
      <c r="IIA9313" s="1"/>
      <c r="IIB9313" s="1"/>
      <c r="IIC9313" s="1"/>
      <c r="IID9313" s="1"/>
      <c r="IIE9313" s="1"/>
      <c r="IIF9313" s="1"/>
      <c r="IIG9313" s="1"/>
      <c r="IIH9313" s="1"/>
      <c r="III9313" s="1"/>
      <c r="IIJ9313" s="1"/>
      <c r="IIK9313" s="1"/>
      <c r="IIL9313" s="1"/>
      <c r="IIM9313" s="1"/>
      <c r="IIN9313" s="1"/>
      <c r="IIO9313" s="1"/>
      <c r="IIP9313" s="1"/>
      <c r="IIQ9313" s="1"/>
      <c r="IIR9313" s="1"/>
      <c r="IIS9313" s="1"/>
      <c r="IIT9313" s="1"/>
      <c r="IIU9313" s="1"/>
      <c r="IIV9313" s="1"/>
      <c r="IIW9313" s="1"/>
      <c r="IIX9313" s="1"/>
      <c r="IIY9313" s="1"/>
      <c r="IIZ9313" s="1"/>
      <c r="IJA9313" s="1"/>
      <c r="IJB9313" s="1"/>
      <c r="IJC9313" s="1"/>
      <c r="IJD9313" s="1"/>
      <c r="IJE9313" s="1"/>
      <c r="IJF9313" s="1"/>
      <c r="IJG9313" s="1"/>
      <c r="IJH9313" s="1"/>
      <c r="IJI9313" s="1"/>
      <c r="IJJ9313" s="1"/>
      <c r="IJK9313" s="1"/>
      <c r="IJL9313" s="1"/>
      <c r="IJM9313" s="1"/>
      <c r="IJN9313" s="1"/>
      <c r="IJO9313" s="1"/>
      <c r="IJP9313" s="1"/>
      <c r="IJQ9313" s="1"/>
      <c r="IJR9313" s="1"/>
      <c r="IJS9313" s="1"/>
      <c r="IJT9313" s="1"/>
      <c r="IJU9313" s="1"/>
      <c r="IJV9313" s="1"/>
      <c r="IJW9313" s="1"/>
      <c r="IJX9313" s="1"/>
      <c r="IJY9313" s="1"/>
      <c r="IJZ9313" s="1"/>
      <c r="IKA9313" s="1"/>
      <c r="IKB9313" s="1"/>
      <c r="IKC9313" s="1"/>
      <c r="IKD9313" s="1"/>
      <c r="IKE9313" s="1"/>
      <c r="IKF9313" s="1"/>
      <c r="IKG9313" s="1"/>
      <c r="IKH9313" s="1"/>
      <c r="IKI9313" s="1"/>
      <c r="IKJ9313" s="1"/>
      <c r="IKK9313" s="1"/>
      <c r="IKL9313" s="1"/>
      <c r="IKM9313" s="1"/>
      <c r="IKN9313" s="1"/>
      <c r="IKO9313" s="1"/>
      <c r="IKP9313" s="1"/>
      <c r="IKQ9313" s="1"/>
      <c r="IKR9313" s="1"/>
      <c r="IKS9313" s="1"/>
      <c r="IKT9313" s="1"/>
      <c r="IKU9313" s="1"/>
      <c r="IKV9313" s="1"/>
      <c r="IKW9313" s="1"/>
      <c r="IKX9313" s="1"/>
      <c r="IKY9313" s="1"/>
      <c r="IKZ9313" s="1"/>
      <c r="ILA9313" s="1"/>
      <c r="ILB9313" s="1"/>
      <c r="ILC9313" s="1"/>
      <c r="ILD9313" s="1"/>
      <c r="ILE9313" s="1"/>
      <c r="ILF9313" s="1"/>
      <c r="ILG9313" s="1"/>
      <c r="ILH9313" s="1"/>
      <c r="ILI9313" s="1"/>
      <c r="ILJ9313" s="1"/>
      <c r="ILK9313" s="1"/>
      <c r="ILL9313" s="1"/>
      <c r="ILM9313" s="1"/>
      <c r="ILN9313" s="1"/>
      <c r="ILO9313" s="1"/>
      <c r="ILP9313" s="1"/>
      <c r="ILQ9313" s="1"/>
      <c r="ILR9313" s="1"/>
      <c r="ILS9313" s="1"/>
      <c r="ILT9313" s="1"/>
      <c r="ILU9313" s="1"/>
      <c r="ILV9313" s="1"/>
      <c r="ILW9313" s="1"/>
      <c r="ILX9313" s="1"/>
      <c r="ILY9313" s="1"/>
      <c r="ILZ9313" s="1"/>
      <c r="IMA9313" s="1"/>
      <c r="IMB9313" s="1"/>
      <c r="IMC9313" s="1"/>
      <c r="IMD9313" s="1"/>
      <c r="IME9313" s="1"/>
      <c r="IMF9313" s="1"/>
      <c r="IMG9313" s="1"/>
      <c r="IMH9313" s="1"/>
      <c r="IMI9313" s="1"/>
      <c r="IMJ9313" s="1"/>
      <c r="IMK9313" s="1"/>
      <c r="IML9313" s="1"/>
      <c r="IMM9313" s="1"/>
      <c r="IMN9313" s="1"/>
      <c r="IMO9313" s="1"/>
      <c r="IMP9313" s="1"/>
      <c r="IMQ9313" s="1"/>
      <c r="IMR9313" s="1"/>
      <c r="IMS9313" s="1"/>
      <c r="IMT9313" s="1"/>
      <c r="IMU9313" s="1"/>
      <c r="IMV9313" s="1"/>
      <c r="IMW9313" s="1"/>
      <c r="IMX9313" s="1"/>
      <c r="IMY9313" s="1"/>
      <c r="IMZ9313" s="1"/>
      <c r="INA9313" s="1"/>
      <c r="INB9313" s="1"/>
      <c r="INC9313" s="1"/>
      <c r="IND9313" s="1"/>
      <c r="INE9313" s="1"/>
      <c r="INF9313" s="1"/>
      <c r="ING9313" s="1"/>
      <c r="INH9313" s="1"/>
      <c r="INI9313" s="1"/>
      <c r="INJ9313" s="1"/>
      <c r="INK9313" s="1"/>
      <c r="INL9313" s="1"/>
      <c r="INM9313" s="1"/>
      <c r="INN9313" s="1"/>
      <c r="INO9313" s="1"/>
      <c r="INP9313" s="1"/>
      <c r="INQ9313" s="1"/>
      <c r="INR9313" s="1"/>
      <c r="INS9313" s="1"/>
      <c r="INT9313" s="1"/>
      <c r="INU9313" s="1"/>
      <c r="INV9313" s="1"/>
      <c r="INW9313" s="1"/>
      <c r="INX9313" s="1"/>
      <c r="INY9313" s="1"/>
      <c r="INZ9313" s="1"/>
      <c r="IOA9313" s="1"/>
      <c r="IOB9313" s="1"/>
      <c r="IOC9313" s="1"/>
      <c r="IOD9313" s="1"/>
      <c r="IOE9313" s="1"/>
      <c r="IOF9313" s="1"/>
      <c r="IOG9313" s="1"/>
      <c r="IOH9313" s="1"/>
      <c r="IOI9313" s="1"/>
      <c r="IOJ9313" s="1"/>
      <c r="IOK9313" s="1"/>
      <c r="IOL9313" s="1"/>
      <c r="IOM9313" s="1"/>
      <c r="ION9313" s="1"/>
      <c r="IOO9313" s="1"/>
      <c r="IOP9313" s="1"/>
      <c r="IOQ9313" s="1"/>
      <c r="IOR9313" s="1"/>
      <c r="IOS9313" s="1"/>
      <c r="IOT9313" s="1"/>
      <c r="IOU9313" s="1"/>
      <c r="IOV9313" s="1"/>
      <c r="IOW9313" s="1"/>
      <c r="IOX9313" s="1"/>
      <c r="IOY9313" s="1"/>
      <c r="IOZ9313" s="1"/>
      <c r="IPA9313" s="1"/>
      <c r="IPB9313" s="1"/>
      <c r="IPC9313" s="1"/>
      <c r="IPD9313" s="1"/>
      <c r="IPE9313" s="1"/>
      <c r="IPF9313" s="1"/>
      <c r="IPG9313" s="1"/>
      <c r="IPH9313" s="1"/>
      <c r="IPI9313" s="1"/>
      <c r="IPJ9313" s="1"/>
      <c r="IPK9313" s="1"/>
      <c r="IPL9313" s="1"/>
      <c r="IPM9313" s="1"/>
      <c r="IPN9313" s="1"/>
      <c r="IPO9313" s="1"/>
      <c r="IPP9313" s="1"/>
      <c r="IPQ9313" s="1"/>
      <c r="IPR9313" s="1"/>
      <c r="IPS9313" s="1"/>
      <c r="IPT9313" s="1"/>
      <c r="IPU9313" s="1"/>
      <c r="IPV9313" s="1"/>
      <c r="IPW9313" s="1"/>
      <c r="IPX9313" s="1"/>
      <c r="IPY9313" s="1"/>
      <c r="IPZ9313" s="1"/>
      <c r="IQA9313" s="1"/>
      <c r="IQB9313" s="1"/>
      <c r="IQC9313" s="1"/>
      <c r="IQD9313" s="1"/>
      <c r="IQE9313" s="1"/>
      <c r="IQF9313" s="1"/>
      <c r="IQG9313" s="1"/>
      <c r="IQH9313" s="1"/>
      <c r="IQI9313" s="1"/>
      <c r="IQJ9313" s="1"/>
      <c r="IQK9313" s="1"/>
      <c r="IQL9313" s="1"/>
      <c r="IQM9313" s="1"/>
      <c r="IQN9313" s="1"/>
      <c r="IQO9313" s="1"/>
      <c r="IQP9313" s="1"/>
      <c r="IQQ9313" s="1"/>
      <c r="IQR9313" s="1"/>
      <c r="IQS9313" s="1"/>
      <c r="IQT9313" s="1"/>
      <c r="IQU9313" s="1"/>
      <c r="IQV9313" s="1"/>
      <c r="IQW9313" s="1"/>
      <c r="IQX9313" s="1"/>
      <c r="IQY9313" s="1"/>
      <c r="IQZ9313" s="1"/>
      <c r="IRA9313" s="1"/>
      <c r="IRB9313" s="1"/>
      <c r="IRC9313" s="1"/>
      <c r="IRD9313" s="1"/>
      <c r="IRE9313" s="1"/>
      <c r="IRF9313" s="1"/>
      <c r="IRG9313" s="1"/>
      <c r="IRH9313" s="1"/>
      <c r="IRI9313" s="1"/>
      <c r="IRJ9313" s="1"/>
      <c r="IRK9313" s="1"/>
      <c r="IRL9313" s="1"/>
      <c r="IRM9313" s="1"/>
      <c r="IRN9313" s="1"/>
      <c r="IRO9313" s="1"/>
      <c r="IRP9313" s="1"/>
      <c r="IRQ9313" s="1"/>
      <c r="IRR9313" s="1"/>
      <c r="IRS9313" s="1"/>
      <c r="IRT9313" s="1"/>
      <c r="IRU9313" s="1"/>
      <c r="IRV9313" s="1"/>
      <c r="IRW9313" s="1"/>
      <c r="IRX9313" s="1"/>
      <c r="IRY9313" s="1"/>
      <c r="IRZ9313" s="1"/>
      <c r="ISA9313" s="1"/>
      <c r="ISB9313" s="1"/>
      <c r="ISC9313" s="1"/>
      <c r="ISD9313" s="1"/>
      <c r="ISE9313" s="1"/>
      <c r="ISF9313" s="1"/>
      <c r="ISG9313" s="1"/>
      <c r="ISH9313" s="1"/>
      <c r="ISI9313" s="1"/>
      <c r="ISJ9313" s="1"/>
      <c r="ISK9313" s="1"/>
      <c r="ISL9313" s="1"/>
      <c r="ISM9313" s="1"/>
      <c r="ISN9313" s="1"/>
      <c r="ISO9313" s="1"/>
      <c r="ISP9313" s="1"/>
      <c r="ISQ9313" s="1"/>
      <c r="ISR9313" s="1"/>
      <c r="ISS9313" s="1"/>
      <c r="IST9313" s="1"/>
      <c r="ISU9313" s="1"/>
      <c r="ISV9313" s="1"/>
      <c r="ISW9313" s="1"/>
      <c r="ISX9313" s="1"/>
      <c r="ISY9313" s="1"/>
      <c r="ISZ9313" s="1"/>
      <c r="ITA9313" s="1"/>
      <c r="ITB9313" s="1"/>
      <c r="ITC9313" s="1"/>
      <c r="ITD9313" s="1"/>
      <c r="ITE9313" s="1"/>
      <c r="ITF9313" s="1"/>
      <c r="ITG9313" s="1"/>
      <c r="ITH9313" s="1"/>
      <c r="ITI9313" s="1"/>
      <c r="ITJ9313" s="1"/>
      <c r="ITK9313" s="1"/>
      <c r="ITL9313" s="1"/>
      <c r="ITM9313" s="1"/>
      <c r="ITN9313" s="1"/>
      <c r="ITO9313" s="1"/>
      <c r="ITP9313" s="1"/>
      <c r="ITQ9313" s="1"/>
      <c r="ITR9313" s="1"/>
      <c r="ITS9313" s="1"/>
      <c r="ITT9313" s="1"/>
      <c r="ITU9313" s="1"/>
      <c r="ITV9313" s="1"/>
      <c r="ITW9313" s="1"/>
      <c r="ITX9313" s="1"/>
      <c r="ITY9313" s="1"/>
      <c r="ITZ9313" s="1"/>
      <c r="IUA9313" s="1"/>
      <c r="IUB9313" s="1"/>
      <c r="IUC9313" s="1"/>
      <c r="IUD9313" s="1"/>
      <c r="IUE9313" s="1"/>
      <c r="IUF9313" s="1"/>
      <c r="IUG9313" s="1"/>
      <c r="IUH9313" s="1"/>
      <c r="IUI9313" s="1"/>
      <c r="IUJ9313" s="1"/>
      <c r="IUK9313" s="1"/>
      <c r="IUL9313" s="1"/>
      <c r="IUM9313" s="1"/>
      <c r="IUN9313" s="1"/>
      <c r="IUO9313" s="1"/>
      <c r="IUP9313" s="1"/>
      <c r="IUQ9313" s="1"/>
      <c r="IUR9313" s="1"/>
      <c r="IUS9313" s="1"/>
      <c r="IUT9313" s="1"/>
      <c r="IUU9313" s="1"/>
      <c r="IUV9313" s="1"/>
      <c r="IUW9313" s="1"/>
      <c r="IUX9313" s="1"/>
      <c r="IUY9313" s="1"/>
      <c r="IUZ9313" s="1"/>
      <c r="IVA9313" s="1"/>
      <c r="IVB9313" s="1"/>
      <c r="IVC9313" s="1"/>
      <c r="IVD9313" s="1"/>
      <c r="IVE9313" s="1"/>
      <c r="IVF9313" s="1"/>
      <c r="IVG9313" s="1"/>
      <c r="IVH9313" s="1"/>
      <c r="IVI9313" s="1"/>
      <c r="IVJ9313" s="1"/>
      <c r="IVK9313" s="1"/>
      <c r="IVL9313" s="1"/>
      <c r="IVM9313" s="1"/>
      <c r="IVN9313" s="1"/>
      <c r="IVO9313" s="1"/>
      <c r="IVP9313" s="1"/>
      <c r="IVQ9313" s="1"/>
      <c r="IVR9313" s="1"/>
      <c r="IVS9313" s="1"/>
      <c r="IVT9313" s="1"/>
      <c r="IVU9313" s="1"/>
      <c r="IVV9313" s="1"/>
      <c r="IVW9313" s="1"/>
      <c r="IVX9313" s="1"/>
      <c r="IVY9313" s="1"/>
      <c r="IVZ9313" s="1"/>
      <c r="IWA9313" s="1"/>
      <c r="IWB9313" s="1"/>
      <c r="IWC9313" s="1"/>
      <c r="IWD9313" s="1"/>
      <c r="IWE9313" s="1"/>
      <c r="IWF9313" s="1"/>
      <c r="IWG9313" s="1"/>
      <c r="IWH9313" s="1"/>
      <c r="IWI9313" s="1"/>
      <c r="IWJ9313" s="1"/>
      <c r="IWK9313" s="1"/>
      <c r="IWL9313" s="1"/>
      <c r="IWM9313" s="1"/>
      <c r="IWN9313" s="1"/>
      <c r="IWO9313" s="1"/>
      <c r="IWP9313" s="1"/>
      <c r="IWQ9313" s="1"/>
      <c r="IWR9313" s="1"/>
      <c r="IWS9313" s="1"/>
      <c r="IWT9313" s="1"/>
      <c r="IWU9313" s="1"/>
      <c r="IWV9313" s="1"/>
      <c r="IWW9313" s="1"/>
      <c r="IWX9313" s="1"/>
      <c r="IWY9313" s="1"/>
      <c r="IWZ9313" s="1"/>
      <c r="IXA9313" s="1"/>
      <c r="IXB9313" s="1"/>
      <c r="IXC9313" s="1"/>
      <c r="IXD9313" s="1"/>
      <c r="IXE9313" s="1"/>
      <c r="IXF9313" s="1"/>
      <c r="IXG9313" s="1"/>
      <c r="IXH9313" s="1"/>
      <c r="IXI9313" s="1"/>
      <c r="IXJ9313" s="1"/>
      <c r="IXK9313" s="1"/>
      <c r="IXL9313" s="1"/>
      <c r="IXM9313" s="1"/>
      <c r="IXN9313" s="1"/>
      <c r="IXO9313" s="1"/>
      <c r="IXP9313" s="1"/>
      <c r="IXQ9313" s="1"/>
      <c r="IXR9313" s="1"/>
      <c r="IXS9313" s="1"/>
      <c r="IXT9313" s="1"/>
      <c r="IXU9313" s="1"/>
      <c r="IXV9313" s="1"/>
      <c r="IXW9313" s="1"/>
      <c r="IXX9313" s="1"/>
      <c r="IXY9313" s="1"/>
      <c r="IXZ9313" s="1"/>
      <c r="IYA9313" s="1"/>
      <c r="IYB9313" s="1"/>
      <c r="IYC9313" s="1"/>
      <c r="IYD9313" s="1"/>
      <c r="IYE9313" s="1"/>
      <c r="IYF9313" s="1"/>
      <c r="IYG9313" s="1"/>
      <c r="IYH9313" s="1"/>
      <c r="IYI9313" s="1"/>
      <c r="IYJ9313" s="1"/>
      <c r="IYK9313" s="1"/>
      <c r="IYL9313" s="1"/>
      <c r="IYM9313" s="1"/>
      <c r="IYN9313" s="1"/>
      <c r="IYO9313" s="1"/>
      <c r="IYP9313" s="1"/>
      <c r="IYQ9313" s="1"/>
      <c r="IYR9313" s="1"/>
      <c r="IYS9313" s="1"/>
      <c r="IYT9313" s="1"/>
      <c r="IYU9313" s="1"/>
      <c r="IYV9313" s="1"/>
      <c r="IYW9313" s="1"/>
      <c r="IYX9313" s="1"/>
      <c r="IYY9313" s="1"/>
      <c r="IYZ9313" s="1"/>
      <c r="IZA9313" s="1"/>
      <c r="IZB9313" s="1"/>
      <c r="IZC9313" s="1"/>
      <c r="IZD9313" s="1"/>
      <c r="IZE9313" s="1"/>
      <c r="IZF9313" s="1"/>
      <c r="IZG9313" s="1"/>
      <c r="IZH9313" s="1"/>
      <c r="IZI9313" s="1"/>
      <c r="IZJ9313" s="1"/>
      <c r="IZK9313" s="1"/>
      <c r="IZL9313" s="1"/>
      <c r="IZM9313" s="1"/>
      <c r="IZN9313" s="1"/>
      <c r="IZO9313" s="1"/>
      <c r="IZP9313" s="1"/>
      <c r="IZQ9313" s="1"/>
      <c r="IZR9313" s="1"/>
      <c r="IZS9313" s="1"/>
      <c r="IZT9313" s="1"/>
      <c r="IZU9313" s="1"/>
      <c r="IZV9313" s="1"/>
      <c r="IZW9313" s="1"/>
      <c r="IZX9313" s="1"/>
      <c r="IZY9313" s="1"/>
      <c r="IZZ9313" s="1"/>
      <c r="JAA9313" s="1"/>
      <c r="JAB9313" s="1"/>
      <c r="JAC9313" s="1"/>
      <c r="JAD9313" s="1"/>
      <c r="JAE9313" s="1"/>
      <c r="JAF9313" s="1"/>
      <c r="JAG9313" s="1"/>
      <c r="JAH9313" s="1"/>
      <c r="JAI9313" s="1"/>
      <c r="JAJ9313" s="1"/>
      <c r="JAK9313" s="1"/>
      <c r="JAL9313" s="1"/>
      <c r="JAM9313" s="1"/>
      <c r="JAN9313" s="1"/>
      <c r="JAO9313" s="1"/>
      <c r="JAP9313" s="1"/>
      <c r="JAQ9313" s="1"/>
      <c r="JAR9313" s="1"/>
      <c r="JAS9313" s="1"/>
      <c r="JAT9313" s="1"/>
      <c r="JAU9313" s="1"/>
      <c r="JAV9313" s="1"/>
      <c r="JAW9313" s="1"/>
      <c r="JAX9313" s="1"/>
      <c r="JAY9313" s="1"/>
      <c r="JAZ9313" s="1"/>
      <c r="JBA9313" s="1"/>
      <c r="JBB9313" s="1"/>
      <c r="JBC9313" s="1"/>
      <c r="JBD9313" s="1"/>
      <c r="JBE9313" s="1"/>
      <c r="JBF9313" s="1"/>
      <c r="JBG9313" s="1"/>
      <c r="JBH9313" s="1"/>
      <c r="JBI9313" s="1"/>
      <c r="JBJ9313" s="1"/>
      <c r="JBK9313" s="1"/>
      <c r="JBL9313" s="1"/>
      <c r="JBM9313" s="1"/>
      <c r="JBN9313" s="1"/>
      <c r="JBO9313" s="1"/>
      <c r="JBP9313" s="1"/>
      <c r="JBQ9313" s="1"/>
      <c r="JBR9313" s="1"/>
      <c r="JBS9313" s="1"/>
      <c r="JBT9313" s="1"/>
      <c r="JBU9313" s="1"/>
      <c r="JBV9313" s="1"/>
      <c r="JBW9313" s="1"/>
      <c r="JBX9313" s="1"/>
      <c r="JBY9313" s="1"/>
      <c r="JBZ9313" s="1"/>
      <c r="JCA9313" s="1"/>
      <c r="JCB9313" s="1"/>
      <c r="JCC9313" s="1"/>
      <c r="JCD9313" s="1"/>
      <c r="JCE9313" s="1"/>
      <c r="JCF9313" s="1"/>
      <c r="JCG9313" s="1"/>
      <c r="JCH9313" s="1"/>
      <c r="JCI9313" s="1"/>
      <c r="JCJ9313" s="1"/>
      <c r="JCK9313" s="1"/>
      <c r="JCL9313" s="1"/>
      <c r="JCM9313" s="1"/>
      <c r="JCN9313" s="1"/>
      <c r="JCO9313" s="1"/>
      <c r="JCP9313" s="1"/>
      <c r="JCQ9313" s="1"/>
      <c r="JCR9313" s="1"/>
      <c r="JCS9313" s="1"/>
      <c r="JCT9313" s="1"/>
      <c r="JCU9313" s="1"/>
      <c r="JCV9313" s="1"/>
      <c r="JCW9313" s="1"/>
      <c r="JCX9313" s="1"/>
      <c r="JCY9313" s="1"/>
      <c r="JCZ9313" s="1"/>
      <c r="JDA9313" s="1"/>
      <c r="JDB9313" s="1"/>
      <c r="JDC9313" s="1"/>
      <c r="JDD9313" s="1"/>
      <c r="JDE9313" s="1"/>
      <c r="JDF9313" s="1"/>
      <c r="JDG9313" s="1"/>
      <c r="JDH9313" s="1"/>
      <c r="JDI9313" s="1"/>
      <c r="JDJ9313" s="1"/>
      <c r="JDK9313" s="1"/>
      <c r="JDL9313" s="1"/>
      <c r="JDM9313" s="1"/>
      <c r="JDN9313" s="1"/>
      <c r="JDO9313" s="1"/>
      <c r="JDP9313" s="1"/>
      <c r="JDQ9313" s="1"/>
      <c r="JDR9313" s="1"/>
      <c r="JDS9313" s="1"/>
      <c r="JDT9313" s="1"/>
      <c r="JDU9313" s="1"/>
      <c r="JDV9313" s="1"/>
      <c r="JDW9313" s="1"/>
      <c r="JDX9313" s="1"/>
      <c r="JDY9313" s="1"/>
      <c r="JDZ9313" s="1"/>
      <c r="JEA9313" s="1"/>
      <c r="JEB9313" s="1"/>
      <c r="JEC9313" s="1"/>
      <c r="JED9313" s="1"/>
      <c r="JEE9313" s="1"/>
      <c r="JEF9313" s="1"/>
      <c r="JEG9313" s="1"/>
      <c r="JEH9313" s="1"/>
      <c r="JEI9313" s="1"/>
      <c r="JEJ9313" s="1"/>
      <c r="JEK9313" s="1"/>
      <c r="JEL9313" s="1"/>
      <c r="JEM9313" s="1"/>
      <c r="JEN9313" s="1"/>
      <c r="JEO9313" s="1"/>
      <c r="JEP9313" s="1"/>
      <c r="JEQ9313" s="1"/>
      <c r="JER9313" s="1"/>
      <c r="JES9313" s="1"/>
      <c r="JET9313" s="1"/>
      <c r="JEU9313" s="1"/>
      <c r="JEV9313" s="1"/>
      <c r="JEW9313" s="1"/>
      <c r="JEX9313" s="1"/>
      <c r="JEY9313" s="1"/>
      <c r="JEZ9313" s="1"/>
      <c r="JFA9313" s="1"/>
      <c r="JFB9313" s="1"/>
      <c r="JFC9313" s="1"/>
      <c r="JFD9313" s="1"/>
      <c r="JFE9313" s="1"/>
      <c r="JFF9313" s="1"/>
      <c r="JFG9313" s="1"/>
      <c r="JFH9313" s="1"/>
      <c r="JFI9313" s="1"/>
      <c r="JFJ9313" s="1"/>
      <c r="JFK9313" s="1"/>
      <c r="JFL9313" s="1"/>
      <c r="JFM9313" s="1"/>
      <c r="JFN9313" s="1"/>
      <c r="JFO9313" s="1"/>
      <c r="JFP9313" s="1"/>
      <c r="JFQ9313" s="1"/>
      <c r="JFR9313" s="1"/>
      <c r="JFS9313" s="1"/>
      <c r="JFT9313" s="1"/>
      <c r="JFU9313" s="1"/>
      <c r="JFV9313" s="1"/>
      <c r="JFW9313" s="1"/>
      <c r="JFX9313" s="1"/>
      <c r="JFY9313" s="1"/>
      <c r="JFZ9313" s="1"/>
      <c r="JGA9313" s="1"/>
      <c r="JGB9313" s="1"/>
      <c r="JGC9313" s="1"/>
      <c r="JGD9313" s="1"/>
      <c r="JGE9313" s="1"/>
      <c r="JGF9313" s="1"/>
      <c r="JGG9313" s="1"/>
      <c r="JGH9313" s="1"/>
      <c r="JGI9313" s="1"/>
      <c r="JGJ9313" s="1"/>
      <c r="JGK9313" s="1"/>
      <c r="JGL9313" s="1"/>
      <c r="JGM9313" s="1"/>
      <c r="JGN9313" s="1"/>
      <c r="JGO9313" s="1"/>
      <c r="JGP9313" s="1"/>
      <c r="JGQ9313" s="1"/>
      <c r="JGR9313" s="1"/>
      <c r="JGS9313" s="1"/>
      <c r="JGT9313" s="1"/>
      <c r="JGU9313" s="1"/>
      <c r="JGV9313" s="1"/>
      <c r="JGW9313" s="1"/>
      <c r="JGX9313" s="1"/>
      <c r="JGY9313" s="1"/>
      <c r="JGZ9313" s="1"/>
      <c r="JHA9313" s="1"/>
      <c r="JHB9313" s="1"/>
      <c r="JHC9313" s="1"/>
      <c r="JHD9313" s="1"/>
      <c r="JHE9313" s="1"/>
      <c r="JHF9313" s="1"/>
      <c r="JHG9313" s="1"/>
      <c r="JHH9313" s="1"/>
      <c r="JHI9313" s="1"/>
      <c r="JHJ9313" s="1"/>
      <c r="JHK9313" s="1"/>
      <c r="JHL9313" s="1"/>
      <c r="JHM9313" s="1"/>
      <c r="JHN9313" s="1"/>
      <c r="JHO9313" s="1"/>
      <c r="JHP9313" s="1"/>
      <c r="JHQ9313" s="1"/>
      <c r="JHR9313" s="1"/>
      <c r="JHS9313" s="1"/>
      <c r="JHT9313" s="1"/>
      <c r="JHU9313" s="1"/>
      <c r="JHV9313" s="1"/>
      <c r="JHW9313" s="1"/>
      <c r="JHX9313" s="1"/>
      <c r="JHY9313" s="1"/>
      <c r="JHZ9313" s="1"/>
      <c r="JIA9313" s="1"/>
      <c r="JIB9313" s="1"/>
      <c r="JIC9313" s="1"/>
      <c r="JID9313" s="1"/>
      <c r="JIE9313" s="1"/>
      <c r="JIF9313" s="1"/>
      <c r="JIG9313" s="1"/>
      <c r="JIH9313" s="1"/>
      <c r="JII9313" s="1"/>
      <c r="JIJ9313" s="1"/>
      <c r="JIK9313" s="1"/>
      <c r="JIL9313" s="1"/>
      <c r="JIM9313" s="1"/>
      <c r="JIN9313" s="1"/>
      <c r="JIO9313" s="1"/>
      <c r="JIP9313" s="1"/>
      <c r="JIQ9313" s="1"/>
      <c r="JIR9313" s="1"/>
      <c r="JIS9313" s="1"/>
      <c r="JIT9313" s="1"/>
      <c r="JIU9313" s="1"/>
      <c r="JIV9313" s="1"/>
      <c r="JIW9313" s="1"/>
      <c r="JIX9313" s="1"/>
      <c r="JIY9313" s="1"/>
      <c r="JIZ9313" s="1"/>
      <c r="JJA9313" s="1"/>
      <c r="JJB9313" s="1"/>
      <c r="JJC9313" s="1"/>
      <c r="JJD9313" s="1"/>
      <c r="JJE9313" s="1"/>
      <c r="JJF9313" s="1"/>
      <c r="JJG9313" s="1"/>
      <c r="JJH9313" s="1"/>
      <c r="JJI9313" s="1"/>
      <c r="JJJ9313" s="1"/>
      <c r="JJK9313" s="1"/>
      <c r="JJL9313" s="1"/>
      <c r="JJM9313" s="1"/>
      <c r="JJN9313" s="1"/>
      <c r="JJO9313" s="1"/>
      <c r="JJP9313" s="1"/>
      <c r="JJQ9313" s="1"/>
      <c r="JJR9313" s="1"/>
      <c r="JJS9313" s="1"/>
      <c r="JJT9313" s="1"/>
      <c r="JJU9313" s="1"/>
      <c r="JJV9313" s="1"/>
      <c r="JJW9313" s="1"/>
      <c r="JJX9313" s="1"/>
      <c r="JJY9313" s="1"/>
      <c r="JJZ9313" s="1"/>
      <c r="JKA9313" s="1"/>
      <c r="JKB9313" s="1"/>
      <c r="JKC9313" s="1"/>
      <c r="JKD9313" s="1"/>
      <c r="JKE9313" s="1"/>
      <c r="JKF9313" s="1"/>
      <c r="JKG9313" s="1"/>
      <c r="JKH9313" s="1"/>
      <c r="JKI9313" s="1"/>
      <c r="JKJ9313" s="1"/>
      <c r="JKK9313" s="1"/>
      <c r="JKL9313" s="1"/>
      <c r="JKM9313" s="1"/>
      <c r="JKN9313" s="1"/>
      <c r="JKO9313" s="1"/>
      <c r="JKP9313" s="1"/>
      <c r="JKQ9313" s="1"/>
      <c r="JKR9313" s="1"/>
      <c r="JKS9313" s="1"/>
      <c r="JKT9313" s="1"/>
      <c r="JKU9313" s="1"/>
      <c r="JKV9313" s="1"/>
      <c r="JKW9313" s="1"/>
      <c r="JKX9313" s="1"/>
      <c r="JKY9313" s="1"/>
      <c r="JKZ9313" s="1"/>
      <c r="JLA9313" s="1"/>
      <c r="JLB9313" s="1"/>
      <c r="JLC9313" s="1"/>
      <c r="JLD9313" s="1"/>
      <c r="JLE9313" s="1"/>
      <c r="JLF9313" s="1"/>
      <c r="JLG9313" s="1"/>
      <c r="JLH9313" s="1"/>
      <c r="JLI9313" s="1"/>
      <c r="JLJ9313" s="1"/>
      <c r="JLK9313" s="1"/>
      <c r="JLL9313" s="1"/>
      <c r="JLM9313" s="1"/>
      <c r="JLN9313" s="1"/>
      <c r="JLO9313" s="1"/>
      <c r="JLP9313" s="1"/>
      <c r="JLQ9313" s="1"/>
      <c r="JLR9313" s="1"/>
      <c r="JLS9313" s="1"/>
      <c r="JLT9313" s="1"/>
      <c r="JLU9313" s="1"/>
      <c r="JLV9313" s="1"/>
      <c r="JLW9313" s="1"/>
      <c r="JLX9313" s="1"/>
      <c r="JLY9313" s="1"/>
      <c r="JLZ9313" s="1"/>
      <c r="JMA9313" s="1"/>
      <c r="JMB9313" s="1"/>
      <c r="JMC9313" s="1"/>
      <c r="JMD9313" s="1"/>
      <c r="JME9313" s="1"/>
      <c r="JMF9313" s="1"/>
      <c r="JMG9313" s="1"/>
      <c r="JMH9313" s="1"/>
      <c r="JMI9313" s="1"/>
      <c r="JMJ9313" s="1"/>
      <c r="JMK9313" s="1"/>
      <c r="JML9313" s="1"/>
      <c r="JMM9313" s="1"/>
      <c r="JMN9313" s="1"/>
      <c r="JMO9313" s="1"/>
      <c r="JMP9313" s="1"/>
      <c r="JMQ9313" s="1"/>
      <c r="JMR9313" s="1"/>
      <c r="JMS9313" s="1"/>
      <c r="JMT9313" s="1"/>
      <c r="JMU9313" s="1"/>
      <c r="JMV9313" s="1"/>
      <c r="JMW9313" s="1"/>
      <c r="JMX9313" s="1"/>
      <c r="JMY9313" s="1"/>
      <c r="JMZ9313" s="1"/>
      <c r="JNA9313" s="1"/>
      <c r="JNB9313" s="1"/>
      <c r="JNC9313" s="1"/>
      <c r="JND9313" s="1"/>
      <c r="JNE9313" s="1"/>
      <c r="JNF9313" s="1"/>
      <c r="JNG9313" s="1"/>
      <c r="JNH9313" s="1"/>
      <c r="JNI9313" s="1"/>
      <c r="JNJ9313" s="1"/>
      <c r="JNK9313" s="1"/>
      <c r="JNL9313" s="1"/>
      <c r="JNM9313" s="1"/>
      <c r="JNN9313" s="1"/>
      <c r="JNO9313" s="1"/>
      <c r="JNP9313" s="1"/>
      <c r="JNQ9313" s="1"/>
      <c r="JNR9313" s="1"/>
      <c r="JNS9313" s="1"/>
      <c r="JNT9313" s="1"/>
      <c r="JNU9313" s="1"/>
      <c r="JNV9313" s="1"/>
      <c r="JNW9313" s="1"/>
      <c r="JNX9313" s="1"/>
      <c r="JNY9313" s="1"/>
      <c r="JNZ9313" s="1"/>
      <c r="JOA9313" s="1"/>
      <c r="JOB9313" s="1"/>
      <c r="JOC9313" s="1"/>
      <c r="JOD9313" s="1"/>
      <c r="JOE9313" s="1"/>
      <c r="JOF9313" s="1"/>
      <c r="JOG9313" s="1"/>
      <c r="JOH9313" s="1"/>
      <c r="JOI9313" s="1"/>
      <c r="JOJ9313" s="1"/>
      <c r="JOK9313" s="1"/>
      <c r="JOL9313" s="1"/>
      <c r="JOM9313" s="1"/>
      <c r="JON9313" s="1"/>
      <c r="JOO9313" s="1"/>
      <c r="JOP9313" s="1"/>
      <c r="JOQ9313" s="1"/>
      <c r="JOR9313" s="1"/>
      <c r="JOS9313" s="1"/>
      <c r="JOT9313" s="1"/>
      <c r="JOU9313" s="1"/>
      <c r="JOV9313" s="1"/>
      <c r="JOW9313" s="1"/>
      <c r="JOX9313" s="1"/>
      <c r="JOY9313" s="1"/>
      <c r="JOZ9313" s="1"/>
      <c r="JPA9313" s="1"/>
      <c r="JPB9313" s="1"/>
      <c r="JPC9313" s="1"/>
      <c r="JPD9313" s="1"/>
      <c r="JPE9313" s="1"/>
      <c r="JPF9313" s="1"/>
      <c r="JPG9313" s="1"/>
      <c r="JPH9313" s="1"/>
      <c r="JPI9313" s="1"/>
      <c r="JPJ9313" s="1"/>
      <c r="JPK9313" s="1"/>
      <c r="JPL9313" s="1"/>
      <c r="JPM9313" s="1"/>
      <c r="JPN9313" s="1"/>
      <c r="JPO9313" s="1"/>
      <c r="JPP9313" s="1"/>
      <c r="JPQ9313" s="1"/>
      <c r="JPR9313" s="1"/>
      <c r="JPS9313" s="1"/>
      <c r="JPT9313" s="1"/>
      <c r="JPU9313" s="1"/>
      <c r="JPV9313" s="1"/>
      <c r="JPW9313" s="1"/>
      <c r="JPX9313" s="1"/>
      <c r="JPY9313" s="1"/>
      <c r="JPZ9313" s="1"/>
      <c r="JQA9313" s="1"/>
      <c r="JQB9313" s="1"/>
      <c r="JQC9313" s="1"/>
      <c r="JQD9313" s="1"/>
      <c r="JQE9313" s="1"/>
      <c r="JQF9313" s="1"/>
      <c r="JQG9313" s="1"/>
      <c r="JQH9313" s="1"/>
      <c r="JQI9313" s="1"/>
      <c r="JQJ9313" s="1"/>
      <c r="JQK9313" s="1"/>
      <c r="JQL9313" s="1"/>
      <c r="JQM9313" s="1"/>
      <c r="JQN9313" s="1"/>
      <c r="JQO9313" s="1"/>
      <c r="JQP9313" s="1"/>
      <c r="JQQ9313" s="1"/>
      <c r="JQR9313" s="1"/>
      <c r="JQS9313" s="1"/>
      <c r="JQT9313" s="1"/>
      <c r="JQU9313" s="1"/>
      <c r="JQV9313" s="1"/>
      <c r="JQW9313" s="1"/>
      <c r="JQX9313" s="1"/>
      <c r="JQY9313" s="1"/>
      <c r="JQZ9313" s="1"/>
      <c r="JRA9313" s="1"/>
      <c r="JRB9313" s="1"/>
      <c r="JRC9313" s="1"/>
      <c r="JRD9313" s="1"/>
      <c r="JRE9313" s="1"/>
      <c r="JRF9313" s="1"/>
      <c r="JRG9313" s="1"/>
      <c r="JRH9313" s="1"/>
      <c r="JRI9313" s="1"/>
      <c r="JRJ9313" s="1"/>
      <c r="JRK9313" s="1"/>
      <c r="JRL9313" s="1"/>
      <c r="JRM9313" s="1"/>
      <c r="JRN9313" s="1"/>
      <c r="JRO9313" s="1"/>
      <c r="JRP9313" s="1"/>
      <c r="JRQ9313" s="1"/>
      <c r="JRR9313" s="1"/>
      <c r="JRS9313" s="1"/>
      <c r="JRT9313" s="1"/>
      <c r="JRU9313" s="1"/>
      <c r="JRV9313" s="1"/>
      <c r="JRW9313" s="1"/>
      <c r="JRX9313" s="1"/>
      <c r="JRY9313" s="1"/>
      <c r="JRZ9313" s="1"/>
      <c r="JSA9313" s="1"/>
      <c r="JSB9313" s="1"/>
      <c r="JSC9313" s="1"/>
      <c r="JSD9313" s="1"/>
      <c r="JSE9313" s="1"/>
      <c r="JSF9313" s="1"/>
      <c r="JSG9313" s="1"/>
      <c r="JSH9313" s="1"/>
      <c r="JSI9313" s="1"/>
      <c r="JSJ9313" s="1"/>
      <c r="JSK9313" s="1"/>
      <c r="JSL9313" s="1"/>
      <c r="JSM9313" s="1"/>
      <c r="JSN9313" s="1"/>
      <c r="JSO9313" s="1"/>
      <c r="JSP9313" s="1"/>
      <c r="JSQ9313" s="1"/>
      <c r="JSR9313" s="1"/>
      <c r="JSS9313" s="1"/>
      <c r="JST9313" s="1"/>
      <c r="JSU9313" s="1"/>
      <c r="JSV9313" s="1"/>
      <c r="JSW9313" s="1"/>
      <c r="JSX9313" s="1"/>
      <c r="JSY9313" s="1"/>
      <c r="JSZ9313" s="1"/>
      <c r="JTA9313" s="1"/>
      <c r="JTB9313" s="1"/>
      <c r="JTC9313" s="1"/>
      <c r="JTD9313" s="1"/>
      <c r="JTE9313" s="1"/>
      <c r="JTF9313" s="1"/>
      <c r="JTG9313" s="1"/>
      <c r="JTH9313" s="1"/>
      <c r="JTI9313" s="1"/>
      <c r="JTJ9313" s="1"/>
      <c r="JTK9313" s="1"/>
      <c r="JTL9313" s="1"/>
      <c r="JTM9313" s="1"/>
      <c r="JTN9313" s="1"/>
      <c r="JTO9313" s="1"/>
      <c r="JTP9313" s="1"/>
      <c r="JTQ9313" s="1"/>
      <c r="JTR9313" s="1"/>
      <c r="JTS9313" s="1"/>
      <c r="JTT9313" s="1"/>
      <c r="JTU9313" s="1"/>
      <c r="JTV9313" s="1"/>
      <c r="JTW9313" s="1"/>
      <c r="JTX9313" s="1"/>
      <c r="JTY9313" s="1"/>
      <c r="JTZ9313" s="1"/>
      <c r="JUA9313" s="1"/>
      <c r="JUB9313" s="1"/>
      <c r="JUC9313" s="1"/>
      <c r="JUD9313" s="1"/>
      <c r="JUE9313" s="1"/>
      <c r="JUF9313" s="1"/>
      <c r="JUG9313" s="1"/>
      <c r="JUH9313" s="1"/>
      <c r="JUI9313" s="1"/>
      <c r="JUJ9313" s="1"/>
      <c r="JUK9313" s="1"/>
      <c r="JUL9313" s="1"/>
      <c r="JUM9313" s="1"/>
      <c r="JUN9313" s="1"/>
      <c r="JUO9313" s="1"/>
      <c r="JUP9313" s="1"/>
      <c r="JUQ9313" s="1"/>
      <c r="JUR9313" s="1"/>
      <c r="JUS9313" s="1"/>
      <c r="JUT9313" s="1"/>
      <c r="JUU9313" s="1"/>
      <c r="JUV9313" s="1"/>
      <c r="JUW9313" s="1"/>
      <c r="JUX9313" s="1"/>
      <c r="JUY9313" s="1"/>
      <c r="JUZ9313" s="1"/>
      <c r="JVA9313" s="1"/>
      <c r="JVB9313" s="1"/>
      <c r="JVC9313" s="1"/>
      <c r="JVD9313" s="1"/>
      <c r="JVE9313" s="1"/>
      <c r="JVF9313" s="1"/>
      <c r="JVG9313" s="1"/>
      <c r="JVH9313" s="1"/>
      <c r="JVI9313" s="1"/>
      <c r="JVJ9313" s="1"/>
      <c r="JVK9313" s="1"/>
      <c r="JVL9313" s="1"/>
      <c r="JVM9313" s="1"/>
      <c r="JVN9313" s="1"/>
      <c r="JVO9313" s="1"/>
      <c r="JVP9313" s="1"/>
      <c r="JVQ9313" s="1"/>
      <c r="JVR9313" s="1"/>
      <c r="JVS9313" s="1"/>
      <c r="JVT9313" s="1"/>
      <c r="JVU9313" s="1"/>
      <c r="JVV9313" s="1"/>
      <c r="JVW9313" s="1"/>
      <c r="JVX9313" s="1"/>
      <c r="JVY9313" s="1"/>
      <c r="JVZ9313" s="1"/>
      <c r="JWA9313" s="1"/>
      <c r="JWB9313" s="1"/>
      <c r="JWC9313" s="1"/>
      <c r="JWD9313" s="1"/>
      <c r="JWE9313" s="1"/>
      <c r="JWF9313" s="1"/>
      <c r="JWG9313" s="1"/>
      <c r="JWH9313" s="1"/>
      <c r="JWI9313" s="1"/>
      <c r="JWJ9313" s="1"/>
      <c r="JWK9313" s="1"/>
      <c r="JWL9313" s="1"/>
      <c r="JWM9313" s="1"/>
      <c r="JWN9313" s="1"/>
      <c r="JWO9313" s="1"/>
      <c r="JWP9313" s="1"/>
      <c r="JWQ9313" s="1"/>
      <c r="JWR9313" s="1"/>
      <c r="JWS9313" s="1"/>
      <c r="JWT9313" s="1"/>
      <c r="JWU9313" s="1"/>
      <c r="JWV9313" s="1"/>
      <c r="JWW9313" s="1"/>
      <c r="JWX9313" s="1"/>
      <c r="JWY9313" s="1"/>
      <c r="JWZ9313" s="1"/>
      <c r="JXA9313" s="1"/>
      <c r="JXB9313" s="1"/>
      <c r="JXC9313" s="1"/>
      <c r="JXD9313" s="1"/>
      <c r="JXE9313" s="1"/>
      <c r="JXF9313" s="1"/>
      <c r="JXG9313" s="1"/>
      <c r="JXH9313" s="1"/>
      <c r="JXI9313" s="1"/>
      <c r="JXJ9313" s="1"/>
      <c r="JXK9313" s="1"/>
      <c r="JXL9313" s="1"/>
      <c r="JXM9313" s="1"/>
      <c r="JXN9313" s="1"/>
      <c r="JXO9313" s="1"/>
      <c r="JXP9313" s="1"/>
      <c r="JXQ9313" s="1"/>
      <c r="JXR9313" s="1"/>
      <c r="JXS9313" s="1"/>
      <c r="JXT9313" s="1"/>
      <c r="JXU9313" s="1"/>
      <c r="JXV9313" s="1"/>
      <c r="JXW9313" s="1"/>
      <c r="JXX9313" s="1"/>
      <c r="JXY9313" s="1"/>
      <c r="JXZ9313" s="1"/>
      <c r="JYA9313" s="1"/>
      <c r="JYB9313" s="1"/>
      <c r="JYC9313" s="1"/>
      <c r="JYD9313" s="1"/>
      <c r="JYE9313" s="1"/>
      <c r="JYF9313" s="1"/>
      <c r="JYG9313" s="1"/>
      <c r="JYH9313" s="1"/>
      <c r="JYI9313" s="1"/>
      <c r="JYJ9313" s="1"/>
      <c r="JYK9313" s="1"/>
      <c r="JYL9313" s="1"/>
      <c r="JYM9313" s="1"/>
      <c r="JYN9313" s="1"/>
      <c r="JYO9313" s="1"/>
      <c r="JYP9313" s="1"/>
      <c r="JYQ9313" s="1"/>
      <c r="JYR9313" s="1"/>
      <c r="JYS9313" s="1"/>
      <c r="JYT9313" s="1"/>
      <c r="JYU9313" s="1"/>
      <c r="JYV9313" s="1"/>
      <c r="JYW9313" s="1"/>
      <c r="JYX9313" s="1"/>
      <c r="JYY9313" s="1"/>
      <c r="JYZ9313" s="1"/>
      <c r="JZA9313" s="1"/>
      <c r="JZB9313" s="1"/>
      <c r="JZC9313" s="1"/>
      <c r="JZD9313" s="1"/>
      <c r="JZE9313" s="1"/>
      <c r="JZF9313" s="1"/>
      <c r="JZG9313" s="1"/>
      <c r="JZH9313" s="1"/>
      <c r="JZI9313" s="1"/>
      <c r="JZJ9313" s="1"/>
      <c r="JZK9313" s="1"/>
      <c r="JZL9313" s="1"/>
      <c r="JZM9313" s="1"/>
      <c r="JZN9313" s="1"/>
      <c r="JZO9313" s="1"/>
      <c r="JZP9313" s="1"/>
      <c r="JZQ9313" s="1"/>
      <c r="JZR9313" s="1"/>
      <c r="JZS9313" s="1"/>
      <c r="JZT9313" s="1"/>
      <c r="JZU9313" s="1"/>
      <c r="JZV9313" s="1"/>
      <c r="JZW9313" s="1"/>
      <c r="JZX9313" s="1"/>
      <c r="JZY9313" s="1"/>
      <c r="JZZ9313" s="1"/>
      <c r="KAA9313" s="1"/>
      <c r="KAB9313" s="1"/>
      <c r="KAC9313" s="1"/>
      <c r="KAD9313" s="1"/>
      <c r="KAE9313" s="1"/>
      <c r="KAF9313" s="1"/>
      <c r="KAG9313" s="1"/>
      <c r="KAH9313" s="1"/>
      <c r="KAI9313" s="1"/>
      <c r="KAJ9313" s="1"/>
      <c r="KAK9313" s="1"/>
      <c r="KAL9313" s="1"/>
      <c r="KAM9313" s="1"/>
      <c r="KAN9313" s="1"/>
      <c r="KAO9313" s="1"/>
      <c r="KAP9313" s="1"/>
      <c r="KAQ9313" s="1"/>
      <c r="KAR9313" s="1"/>
      <c r="KAS9313" s="1"/>
      <c r="KAT9313" s="1"/>
      <c r="KAU9313" s="1"/>
      <c r="KAV9313" s="1"/>
      <c r="KAW9313" s="1"/>
      <c r="KAX9313" s="1"/>
      <c r="KAY9313" s="1"/>
      <c r="KAZ9313" s="1"/>
      <c r="KBA9313" s="1"/>
      <c r="KBB9313" s="1"/>
      <c r="KBC9313" s="1"/>
      <c r="KBD9313" s="1"/>
      <c r="KBE9313" s="1"/>
      <c r="KBF9313" s="1"/>
      <c r="KBG9313" s="1"/>
      <c r="KBH9313" s="1"/>
      <c r="KBI9313" s="1"/>
      <c r="KBJ9313" s="1"/>
      <c r="KBK9313" s="1"/>
      <c r="KBL9313" s="1"/>
      <c r="KBM9313" s="1"/>
      <c r="KBN9313" s="1"/>
      <c r="KBO9313" s="1"/>
      <c r="KBP9313" s="1"/>
      <c r="KBQ9313" s="1"/>
      <c r="KBR9313" s="1"/>
      <c r="KBS9313" s="1"/>
      <c r="KBT9313" s="1"/>
      <c r="KBU9313" s="1"/>
      <c r="KBV9313" s="1"/>
      <c r="KBW9313" s="1"/>
      <c r="KBX9313" s="1"/>
      <c r="KBY9313" s="1"/>
      <c r="KBZ9313" s="1"/>
      <c r="KCA9313" s="1"/>
      <c r="KCB9313" s="1"/>
      <c r="KCC9313" s="1"/>
      <c r="KCD9313" s="1"/>
      <c r="KCE9313" s="1"/>
      <c r="KCF9313" s="1"/>
      <c r="KCG9313" s="1"/>
      <c r="KCH9313" s="1"/>
      <c r="KCI9313" s="1"/>
      <c r="KCJ9313" s="1"/>
      <c r="KCK9313" s="1"/>
      <c r="KCL9313" s="1"/>
      <c r="KCM9313" s="1"/>
      <c r="KCN9313" s="1"/>
      <c r="KCO9313" s="1"/>
      <c r="KCP9313" s="1"/>
      <c r="KCQ9313" s="1"/>
      <c r="KCR9313" s="1"/>
      <c r="KCS9313" s="1"/>
      <c r="KCT9313" s="1"/>
      <c r="KCU9313" s="1"/>
      <c r="KCV9313" s="1"/>
      <c r="KCW9313" s="1"/>
      <c r="KCX9313" s="1"/>
      <c r="KCY9313" s="1"/>
      <c r="KCZ9313" s="1"/>
      <c r="KDA9313" s="1"/>
      <c r="KDB9313" s="1"/>
      <c r="KDC9313" s="1"/>
      <c r="KDD9313" s="1"/>
      <c r="KDE9313" s="1"/>
      <c r="KDF9313" s="1"/>
      <c r="KDG9313" s="1"/>
      <c r="KDH9313" s="1"/>
      <c r="KDI9313" s="1"/>
      <c r="KDJ9313" s="1"/>
      <c r="KDK9313" s="1"/>
      <c r="KDL9313" s="1"/>
      <c r="KDM9313" s="1"/>
      <c r="KDN9313" s="1"/>
      <c r="KDO9313" s="1"/>
      <c r="KDP9313" s="1"/>
      <c r="KDQ9313" s="1"/>
      <c r="KDR9313" s="1"/>
      <c r="KDS9313" s="1"/>
      <c r="KDT9313" s="1"/>
      <c r="KDU9313" s="1"/>
      <c r="KDV9313" s="1"/>
      <c r="KDW9313" s="1"/>
      <c r="KDX9313" s="1"/>
      <c r="KDY9313" s="1"/>
      <c r="KDZ9313" s="1"/>
      <c r="KEA9313" s="1"/>
      <c r="KEB9313" s="1"/>
      <c r="KEC9313" s="1"/>
      <c r="KED9313" s="1"/>
      <c r="KEE9313" s="1"/>
      <c r="KEF9313" s="1"/>
      <c r="KEG9313" s="1"/>
      <c r="KEH9313" s="1"/>
      <c r="KEI9313" s="1"/>
      <c r="KEJ9313" s="1"/>
      <c r="KEK9313" s="1"/>
      <c r="KEL9313" s="1"/>
      <c r="KEM9313" s="1"/>
      <c r="KEN9313" s="1"/>
      <c r="KEO9313" s="1"/>
      <c r="KEP9313" s="1"/>
      <c r="KEQ9313" s="1"/>
      <c r="KER9313" s="1"/>
      <c r="KES9313" s="1"/>
      <c r="KET9313" s="1"/>
      <c r="KEU9313" s="1"/>
      <c r="KEV9313" s="1"/>
      <c r="KEW9313" s="1"/>
      <c r="KEX9313" s="1"/>
      <c r="KEY9313" s="1"/>
      <c r="KEZ9313" s="1"/>
      <c r="KFA9313" s="1"/>
      <c r="KFB9313" s="1"/>
      <c r="KFC9313" s="1"/>
      <c r="KFD9313" s="1"/>
      <c r="KFE9313" s="1"/>
      <c r="KFF9313" s="1"/>
      <c r="KFG9313" s="1"/>
      <c r="KFH9313" s="1"/>
      <c r="KFI9313" s="1"/>
      <c r="KFJ9313" s="1"/>
      <c r="KFK9313" s="1"/>
      <c r="KFL9313" s="1"/>
      <c r="KFM9313" s="1"/>
      <c r="KFN9313" s="1"/>
      <c r="KFO9313" s="1"/>
      <c r="KFP9313" s="1"/>
      <c r="KFQ9313" s="1"/>
      <c r="KFR9313" s="1"/>
      <c r="KFS9313" s="1"/>
      <c r="KFT9313" s="1"/>
      <c r="KFU9313" s="1"/>
      <c r="KFV9313" s="1"/>
      <c r="KFW9313" s="1"/>
      <c r="KFX9313" s="1"/>
      <c r="KFY9313" s="1"/>
      <c r="KFZ9313" s="1"/>
      <c r="KGA9313" s="1"/>
      <c r="KGB9313" s="1"/>
      <c r="KGC9313" s="1"/>
      <c r="KGD9313" s="1"/>
      <c r="KGE9313" s="1"/>
      <c r="KGF9313" s="1"/>
      <c r="KGG9313" s="1"/>
      <c r="KGH9313" s="1"/>
      <c r="KGI9313" s="1"/>
      <c r="KGJ9313" s="1"/>
      <c r="KGK9313" s="1"/>
      <c r="KGL9313" s="1"/>
      <c r="KGM9313" s="1"/>
      <c r="KGN9313" s="1"/>
      <c r="KGO9313" s="1"/>
      <c r="KGP9313" s="1"/>
      <c r="KGQ9313" s="1"/>
      <c r="KGR9313" s="1"/>
      <c r="KGS9313" s="1"/>
      <c r="KGT9313" s="1"/>
      <c r="KGU9313" s="1"/>
      <c r="KGV9313" s="1"/>
      <c r="KGW9313" s="1"/>
      <c r="KGX9313" s="1"/>
      <c r="KGY9313" s="1"/>
      <c r="KGZ9313" s="1"/>
      <c r="KHA9313" s="1"/>
      <c r="KHB9313" s="1"/>
      <c r="KHC9313" s="1"/>
      <c r="KHD9313" s="1"/>
      <c r="KHE9313" s="1"/>
      <c r="KHF9313" s="1"/>
      <c r="KHG9313" s="1"/>
      <c r="KHH9313" s="1"/>
      <c r="KHI9313" s="1"/>
      <c r="KHJ9313" s="1"/>
      <c r="KHK9313" s="1"/>
      <c r="KHL9313" s="1"/>
      <c r="KHM9313" s="1"/>
      <c r="KHN9313" s="1"/>
      <c r="KHO9313" s="1"/>
      <c r="KHP9313" s="1"/>
      <c r="KHQ9313" s="1"/>
      <c r="KHR9313" s="1"/>
      <c r="KHS9313" s="1"/>
      <c r="KHT9313" s="1"/>
      <c r="KHU9313" s="1"/>
      <c r="KHV9313" s="1"/>
      <c r="KHW9313" s="1"/>
      <c r="KHX9313" s="1"/>
      <c r="KHY9313" s="1"/>
      <c r="KHZ9313" s="1"/>
      <c r="KIA9313" s="1"/>
      <c r="KIB9313" s="1"/>
      <c r="KIC9313" s="1"/>
      <c r="KID9313" s="1"/>
      <c r="KIE9313" s="1"/>
      <c r="KIF9313" s="1"/>
      <c r="KIG9313" s="1"/>
      <c r="KIH9313" s="1"/>
      <c r="KII9313" s="1"/>
      <c r="KIJ9313" s="1"/>
      <c r="KIK9313" s="1"/>
      <c r="KIL9313" s="1"/>
      <c r="KIM9313" s="1"/>
      <c r="KIN9313" s="1"/>
      <c r="KIO9313" s="1"/>
      <c r="KIP9313" s="1"/>
      <c r="KIQ9313" s="1"/>
      <c r="KIR9313" s="1"/>
      <c r="KIS9313" s="1"/>
      <c r="KIT9313" s="1"/>
      <c r="KIU9313" s="1"/>
      <c r="KIV9313" s="1"/>
      <c r="KIW9313" s="1"/>
      <c r="KIX9313" s="1"/>
      <c r="KIY9313" s="1"/>
      <c r="KIZ9313" s="1"/>
      <c r="KJA9313" s="1"/>
      <c r="KJB9313" s="1"/>
      <c r="KJC9313" s="1"/>
      <c r="KJD9313" s="1"/>
      <c r="KJE9313" s="1"/>
      <c r="KJF9313" s="1"/>
      <c r="KJG9313" s="1"/>
      <c r="KJH9313" s="1"/>
      <c r="KJI9313" s="1"/>
      <c r="KJJ9313" s="1"/>
      <c r="KJK9313" s="1"/>
      <c r="KJL9313" s="1"/>
      <c r="KJM9313" s="1"/>
      <c r="KJN9313" s="1"/>
      <c r="KJO9313" s="1"/>
      <c r="KJP9313" s="1"/>
      <c r="KJQ9313" s="1"/>
      <c r="KJR9313" s="1"/>
      <c r="KJS9313" s="1"/>
      <c r="KJT9313" s="1"/>
      <c r="KJU9313" s="1"/>
      <c r="KJV9313" s="1"/>
      <c r="KJW9313" s="1"/>
      <c r="KJX9313" s="1"/>
      <c r="KJY9313" s="1"/>
      <c r="KJZ9313" s="1"/>
      <c r="KKA9313" s="1"/>
      <c r="KKB9313" s="1"/>
      <c r="KKC9313" s="1"/>
      <c r="KKD9313" s="1"/>
      <c r="KKE9313" s="1"/>
      <c r="KKF9313" s="1"/>
      <c r="KKG9313" s="1"/>
      <c r="KKH9313" s="1"/>
      <c r="KKI9313" s="1"/>
      <c r="KKJ9313" s="1"/>
      <c r="KKK9313" s="1"/>
      <c r="KKL9313" s="1"/>
      <c r="KKM9313" s="1"/>
      <c r="KKN9313" s="1"/>
      <c r="KKO9313" s="1"/>
      <c r="KKP9313" s="1"/>
      <c r="KKQ9313" s="1"/>
      <c r="KKR9313" s="1"/>
      <c r="KKS9313" s="1"/>
      <c r="KKT9313" s="1"/>
      <c r="KKU9313" s="1"/>
      <c r="KKV9313" s="1"/>
      <c r="KKW9313" s="1"/>
      <c r="KKX9313" s="1"/>
      <c r="KKY9313" s="1"/>
      <c r="KKZ9313" s="1"/>
      <c r="KLA9313" s="1"/>
      <c r="KLB9313" s="1"/>
      <c r="KLC9313" s="1"/>
      <c r="KLD9313" s="1"/>
      <c r="KLE9313" s="1"/>
      <c r="KLF9313" s="1"/>
      <c r="KLG9313" s="1"/>
      <c r="KLH9313" s="1"/>
      <c r="KLI9313" s="1"/>
      <c r="KLJ9313" s="1"/>
      <c r="KLK9313" s="1"/>
      <c r="KLL9313" s="1"/>
      <c r="KLM9313" s="1"/>
      <c r="KLN9313" s="1"/>
      <c r="KLO9313" s="1"/>
      <c r="KLP9313" s="1"/>
      <c r="KLQ9313" s="1"/>
      <c r="KLR9313" s="1"/>
      <c r="KLS9313" s="1"/>
      <c r="KLT9313" s="1"/>
      <c r="KLU9313" s="1"/>
      <c r="KLV9313" s="1"/>
      <c r="KLW9313" s="1"/>
      <c r="KLX9313" s="1"/>
      <c r="KLY9313" s="1"/>
      <c r="KLZ9313" s="1"/>
      <c r="KMA9313" s="1"/>
      <c r="KMB9313" s="1"/>
      <c r="KMC9313" s="1"/>
      <c r="KMD9313" s="1"/>
      <c r="KME9313" s="1"/>
      <c r="KMF9313" s="1"/>
      <c r="KMG9313" s="1"/>
      <c r="KMH9313" s="1"/>
      <c r="KMI9313" s="1"/>
      <c r="KMJ9313" s="1"/>
      <c r="KMK9313" s="1"/>
      <c r="KML9313" s="1"/>
      <c r="KMM9313" s="1"/>
      <c r="KMN9313" s="1"/>
      <c r="KMO9313" s="1"/>
      <c r="KMP9313" s="1"/>
      <c r="KMQ9313" s="1"/>
      <c r="KMR9313" s="1"/>
      <c r="KMS9313" s="1"/>
      <c r="KMT9313" s="1"/>
      <c r="KMU9313" s="1"/>
      <c r="KMV9313" s="1"/>
      <c r="KMW9313" s="1"/>
      <c r="KMX9313" s="1"/>
      <c r="KMY9313" s="1"/>
      <c r="KMZ9313" s="1"/>
      <c r="KNA9313" s="1"/>
      <c r="KNB9313" s="1"/>
      <c r="KNC9313" s="1"/>
      <c r="KND9313" s="1"/>
      <c r="KNE9313" s="1"/>
      <c r="KNF9313" s="1"/>
      <c r="KNG9313" s="1"/>
      <c r="KNH9313" s="1"/>
      <c r="KNI9313" s="1"/>
      <c r="KNJ9313" s="1"/>
      <c r="KNK9313" s="1"/>
      <c r="KNL9313" s="1"/>
      <c r="KNM9313" s="1"/>
      <c r="KNN9313" s="1"/>
      <c r="KNO9313" s="1"/>
      <c r="KNP9313" s="1"/>
      <c r="KNQ9313" s="1"/>
      <c r="KNR9313" s="1"/>
      <c r="KNS9313" s="1"/>
      <c r="KNT9313" s="1"/>
      <c r="KNU9313" s="1"/>
      <c r="KNV9313" s="1"/>
      <c r="KNW9313" s="1"/>
      <c r="KNX9313" s="1"/>
      <c r="KNY9313" s="1"/>
      <c r="KNZ9313" s="1"/>
      <c r="KOA9313" s="1"/>
      <c r="KOB9313" s="1"/>
      <c r="KOC9313" s="1"/>
      <c r="KOD9313" s="1"/>
      <c r="KOE9313" s="1"/>
      <c r="KOF9313" s="1"/>
      <c r="KOG9313" s="1"/>
      <c r="KOH9313" s="1"/>
      <c r="KOI9313" s="1"/>
      <c r="KOJ9313" s="1"/>
      <c r="KOK9313" s="1"/>
      <c r="KOL9313" s="1"/>
      <c r="KOM9313" s="1"/>
      <c r="KON9313" s="1"/>
      <c r="KOO9313" s="1"/>
      <c r="KOP9313" s="1"/>
      <c r="KOQ9313" s="1"/>
      <c r="KOR9313" s="1"/>
      <c r="KOS9313" s="1"/>
      <c r="KOT9313" s="1"/>
      <c r="KOU9313" s="1"/>
      <c r="KOV9313" s="1"/>
      <c r="KOW9313" s="1"/>
      <c r="KOX9313" s="1"/>
      <c r="KOY9313" s="1"/>
      <c r="KOZ9313" s="1"/>
      <c r="KPA9313" s="1"/>
      <c r="KPB9313" s="1"/>
      <c r="KPC9313" s="1"/>
      <c r="KPD9313" s="1"/>
      <c r="KPE9313" s="1"/>
      <c r="KPF9313" s="1"/>
      <c r="KPG9313" s="1"/>
      <c r="KPH9313" s="1"/>
      <c r="KPI9313" s="1"/>
      <c r="KPJ9313" s="1"/>
      <c r="KPK9313" s="1"/>
      <c r="KPL9313" s="1"/>
      <c r="KPM9313" s="1"/>
      <c r="KPN9313" s="1"/>
      <c r="KPO9313" s="1"/>
      <c r="KPP9313" s="1"/>
      <c r="KPQ9313" s="1"/>
      <c r="KPR9313" s="1"/>
      <c r="KPS9313" s="1"/>
      <c r="KPT9313" s="1"/>
      <c r="KPU9313" s="1"/>
      <c r="KPV9313" s="1"/>
      <c r="KPW9313" s="1"/>
      <c r="KPX9313" s="1"/>
      <c r="KPY9313" s="1"/>
      <c r="KPZ9313" s="1"/>
      <c r="KQA9313" s="1"/>
      <c r="KQB9313" s="1"/>
      <c r="KQC9313" s="1"/>
      <c r="KQD9313" s="1"/>
      <c r="KQE9313" s="1"/>
      <c r="KQF9313" s="1"/>
      <c r="KQG9313" s="1"/>
      <c r="KQH9313" s="1"/>
      <c r="KQI9313" s="1"/>
      <c r="KQJ9313" s="1"/>
      <c r="KQK9313" s="1"/>
      <c r="KQL9313" s="1"/>
      <c r="KQM9313" s="1"/>
      <c r="KQN9313" s="1"/>
      <c r="KQO9313" s="1"/>
      <c r="KQP9313" s="1"/>
      <c r="KQQ9313" s="1"/>
      <c r="KQR9313" s="1"/>
      <c r="KQS9313" s="1"/>
      <c r="KQT9313" s="1"/>
      <c r="KQU9313" s="1"/>
      <c r="KQV9313" s="1"/>
      <c r="KQW9313" s="1"/>
      <c r="KQX9313" s="1"/>
      <c r="KQY9313" s="1"/>
      <c r="KQZ9313" s="1"/>
      <c r="KRA9313" s="1"/>
      <c r="KRB9313" s="1"/>
      <c r="KRC9313" s="1"/>
      <c r="KRD9313" s="1"/>
      <c r="KRE9313" s="1"/>
      <c r="KRF9313" s="1"/>
      <c r="KRG9313" s="1"/>
      <c r="KRH9313" s="1"/>
      <c r="KRI9313" s="1"/>
      <c r="KRJ9313" s="1"/>
      <c r="KRK9313" s="1"/>
      <c r="KRL9313" s="1"/>
      <c r="KRM9313" s="1"/>
      <c r="KRN9313" s="1"/>
      <c r="KRO9313" s="1"/>
      <c r="KRP9313" s="1"/>
      <c r="KRQ9313" s="1"/>
      <c r="KRR9313" s="1"/>
      <c r="KRS9313" s="1"/>
      <c r="KRT9313" s="1"/>
      <c r="KRU9313" s="1"/>
      <c r="KRV9313" s="1"/>
      <c r="KRW9313" s="1"/>
      <c r="KRX9313" s="1"/>
      <c r="KRY9313" s="1"/>
      <c r="KRZ9313" s="1"/>
      <c r="KSA9313" s="1"/>
      <c r="KSB9313" s="1"/>
      <c r="KSC9313" s="1"/>
      <c r="KSD9313" s="1"/>
      <c r="KSE9313" s="1"/>
      <c r="KSF9313" s="1"/>
      <c r="KSG9313" s="1"/>
      <c r="KSH9313" s="1"/>
      <c r="KSI9313" s="1"/>
      <c r="KSJ9313" s="1"/>
      <c r="KSK9313" s="1"/>
      <c r="KSL9313" s="1"/>
      <c r="KSM9313" s="1"/>
      <c r="KSN9313" s="1"/>
      <c r="KSO9313" s="1"/>
      <c r="KSP9313" s="1"/>
      <c r="KSQ9313" s="1"/>
      <c r="KSR9313" s="1"/>
      <c r="KSS9313" s="1"/>
      <c r="KST9313" s="1"/>
      <c r="KSU9313" s="1"/>
      <c r="KSV9313" s="1"/>
      <c r="KSW9313" s="1"/>
      <c r="KSX9313" s="1"/>
      <c r="KSY9313" s="1"/>
      <c r="KSZ9313" s="1"/>
      <c r="KTA9313" s="1"/>
      <c r="KTB9313" s="1"/>
      <c r="KTC9313" s="1"/>
      <c r="KTD9313" s="1"/>
      <c r="KTE9313" s="1"/>
      <c r="KTF9313" s="1"/>
      <c r="KTG9313" s="1"/>
      <c r="KTH9313" s="1"/>
      <c r="KTI9313" s="1"/>
      <c r="KTJ9313" s="1"/>
      <c r="KTK9313" s="1"/>
      <c r="KTL9313" s="1"/>
      <c r="KTM9313" s="1"/>
      <c r="KTN9313" s="1"/>
      <c r="KTO9313" s="1"/>
      <c r="KTP9313" s="1"/>
      <c r="KTQ9313" s="1"/>
      <c r="KTR9313" s="1"/>
      <c r="KTS9313" s="1"/>
      <c r="KTT9313" s="1"/>
      <c r="KTU9313" s="1"/>
      <c r="KTV9313" s="1"/>
      <c r="KTW9313" s="1"/>
      <c r="KTX9313" s="1"/>
      <c r="KTY9313" s="1"/>
      <c r="KTZ9313" s="1"/>
      <c r="KUA9313" s="1"/>
      <c r="KUB9313" s="1"/>
      <c r="KUC9313" s="1"/>
      <c r="KUD9313" s="1"/>
      <c r="KUE9313" s="1"/>
      <c r="KUF9313" s="1"/>
      <c r="KUG9313" s="1"/>
      <c r="KUH9313" s="1"/>
      <c r="KUI9313" s="1"/>
      <c r="KUJ9313" s="1"/>
      <c r="KUK9313" s="1"/>
      <c r="KUL9313" s="1"/>
      <c r="KUM9313" s="1"/>
      <c r="KUN9313" s="1"/>
      <c r="KUO9313" s="1"/>
      <c r="KUP9313" s="1"/>
      <c r="KUQ9313" s="1"/>
      <c r="KUR9313" s="1"/>
      <c r="KUS9313" s="1"/>
      <c r="KUT9313" s="1"/>
      <c r="KUU9313" s="1"/>
      <c r="KUV9313" s="1"/>
      <c r="KUW9313" s="1"/>
      <c r="KUX9313" s="1"/>
      <c r="KUY9313" s="1"/>
      <c r="KUZ9313" s="1"/>
      <c r="KVA9313" s="1"/>
      <c r="KVB9313" s="1"/>
      <c r="KVC9313" s="1"/>
      <c r="KVD9313" s="1"/>
      <c r="KVE9313" s="1"/>
      <c r="KVF9313" s="1"/>
      <c r="KVG9313" s="1"/>
      <c r="KVH9313" s="1"/>
      <c r="KVI9313" s="1"/>
      <c r="KVJ9313" s="1"/>
      <c r="KVK9313" s="1"/>
      <c r="KVL9313" s="1"/>
      <c r="KVM9313" s="1"/>
      <c r="KVN9313" s="1"/>
      <c r="KVO9313" s="1"/>
      <c r="KVP9313" s="1"/>
      <c r="KVQ9313" s="1"/>
      <c r="KVR9313" s="1"/>
      <c r="KVS9313" s="1"/>
      <c r="KVT9313" s="1"/>
      <c r="KVU9313" s="1"/>
      <c r="KVV9313" s="1"/>
      <c r="KVW9313" s="1"/>
      <c r="KVX9313" s="1"/>
      <c r="KVY9313" s="1"/>
      <c r="KVZ9313" s="1"/>
      <c r="KWA9313" s="1"/>
      <c r="KWB9313" s="1"/>
      <c r="KWC9313" s="1"/>
      <c r="KWD9313" s="1"/>
      <c r="KWE9313" s="1"/>
      <c r="KWF9313" s="1"/>
      <c r="KWG9313" s="1"/>
      <c r="KWH9313" s="1"/>
      <c r="KWI9313" s="1"/>
      <c r="KWJ9313" s="1"/>
      <c r="KWK9313" s="1"/>
      <c r="KWL9313" s="1"/>
      <c r="KWM9313" s="1"/>
      <c r="KWN9313" s="1"/>
      <c r="KWO9313" s="1"/>
      <c r="KWP9313" s="1"/>
      <c r="KWQ9313" s="1"/>
      <c r="KWR9313" s="1"/>
      <c r="KWS9313" s="1"/>
      <c r="KWT9313" s="1"/>
      <c r="KWU9313" s="1"/>
      <c r="KWV9313" s="1"/>
      <c r="KWW9313" s="1"/>
      <c r="KWX9313" s="1"/>
      <c r="KWY9313" s="1"/>
      <c r="KWZ9313" s="1"/>
      <c r="KXA9313" s="1"/>
      <c r="KXB9313" s="1"/>
      <c r="KXC9313" s="1"/>
      <c r="KXD9313" s="1"/>
      <c r="KXE9313" s="1"/>
      <c r="KXF9313" s="1"/>
      <c r="KXG9313" s="1"/>
      <c r="KXH9313" s="1"/>
      <c r="KXI9313" s="1"/>
      <c r="KXJ9313" s="1"/>
      <c r="KXK9313" s="1"/>
      <c r="KXL9313" s="1"/>
      <c r="KXM9313" s="1"/>
      <c r="KXN9313" s="1"/>
      <c r="KXO9313" s="1"/>
      <c r="KXP9313" s="1"/>
      <c r="KXQ9313" s="1"/>
      <c r="KXR9313" s="1"/>
      <c r="KXS9313" s="1"/>
      <c r="KXT9313" s="1"/>
      <c r="KXU9313" s="1"/>
      <c r="KXV9313" s="1"/>
      <c r="KXW9313" s="1"/>
      <c r="KXX9313" s="1"/>
      <c r="KXY9313" s="1"/>
      <c r="KXZ9313" s="1"/>
      <c r="KYA9313" s="1"/>
      <c r="KYB9313" s="1"/>
      <c r="KYC9313" s="1"/>
      <c r="KYD9313" s="1"/>
      <c r="KYE9313" s="1"/>
      <c r="KYF9313" s="1"/>
      <c r="KYG9313" s="1"/>
      <c r="KYH9313" s="1"/>
      <c r="KYI9313" s="1"/>
      <c r="KYJ9313" s="1"/>
      <c r="KYK9313" s="1"/>
      <c r="KYL9313" s="1"/>
      <c r="KYM9313" s="1"/>
      <c r="KYN9313" s="1"/>
      <c r="KYO9313" s="1"/>
      <c r="KYP9313" s="1"/>
      <c r="KYQ9313" s="1"/>
      <c r="KYR9313" s="1"/>
      <c r="KYS9313" s="1"/>
      <c r="KYT9313" s="1"/>
      <c r="KYU9313" s="1"/>
      <c r="KYV9313" s="1"/>
      <c r="KYW9313" s="1"/>
      <c r="KYX9313" s="1"/>
      <c r="KYY9313" s="1"/>
      <c r="KYZ9313" s="1"/>
      <c r="KZA9313" s="1"/>
      <c r="KZB9313" s="1"/>
      <c r="KZC9313" s="1"/>
      <c r="KZD9313" s="1"/>
      <c r="KZE9313" s="1"/>
      <c r="KZF9313" s="1"/>
      <c r="KZG9313" s="1"/>
      <c r="KZH9313" s="1"/>
      <c r="KZI9313" s="1"/>
      <c r="KZJ9313" s="1"/>
      <c r="KZK9313" s="1"/>
      <c r="KZL9313" s="1"/>
      <c r="KZM9313" s="1"/>
      <c r="KZN9313" s="1"/>
      <c r="KZO9313" s="1"/>
      <c r="KZP9313" s="1"/>
      <c r="KZQ9313" s="1"/>
      <c r="KZR9313" s="1"/>
      <c r="KZS9313" s="1"/>
      <c r="KZT9313" s="1"/>
      <c r="KZU9313" s="1"/>
      <c r="KZV9313" s="1"/>
      <c r="KZW9313" s="1"/>
      <c r="KZX9313" s="1"/>
      <c r="KZY9313" s="1"/>
      <c r="KZZ9313" s="1"/>
      <c r="LAA9313" s="1"/>
      <c r="LAB9313" s="1"/>
      <c r="LAC9313" s="1"/>
      <c r="LAD9313" s="1"/>
      <c r="LAE9313" s="1"/>
      <c r="LAF9313" s="1"/>
      <c r="LAG9313" s="1"/>
      <c r="LAH9313" s="1"/>
      <c r="LAI9313" s="1"/>
      <c r="LAJ9313" s="1"/>
      <c r="LAK9313" s="1"/>
      <c r="LAL9313" s="1"/>
      <c r="LAM9313" s="1"/>
      <c r="LAN9313" s="1"/>
      <c r="LAO9313" s="1"/>
      <c r="LAP9313" s="1"/>
      <c r="LAQ9313" s="1"/>
      <c r="LAR9313" s="1"/>
      <c r="LAS9313" s="1"/>
      <c r="LAT9313" s="1"/>
      <c r="LAU9313" s="1"/>
      <c r="LAV9313" s="1"/>
      <c r="LAW9313" s="1"/>
      <c r="LAX9313" s="1"/>
      <c r="LAY9313" s="1"/>
      <c r="LAZ9313" s="1"/>
      <c r="LBA9313" s="1"/>
      <c r="LBB9313" s="1"/>
      <c r="LBC9313" s="1"/>
      <c r="LBD9313" s="1"/>
      <c r="LBE9313" s="1"/>
      <c r="LBF9313" s="1"/>
      <c r="LBG9313" s="1"/>
      <c r="LBH9313" s="1"/>
      <c r="LBI9313" s="1"/>
      <c r="LBJ9313" s="1"/>
      <c r="LBK9313" s="1"/>
      <c r="LBL9313" s="1"/>
      <c r="LBM9313" s="1"/>
      <c r="LBN9313" s="1"/>
      <c r="LBO9313" s="1"/>
      <c r="LBP9313" s="1"/>
      <c r="LBQ9313" s="1"/>
      <c r="LBR9313" s="1"/>
      <c r="LBS9313" s="1"/>
      <c r="LBT9313" s="1"/>
      <c r="LBU9313" s="1"/>
      <c r="LBV9313" s="1"/>
      <c r="LBW9313" s="1"/>
      <c r="LBX9313" s="1"/>
      <c r="LBY9313" s="1"/>
      <c r="LBZ9313" s="1"/>
      <c r="LCA9313" s="1"/>
      <c r="LCB9313" s="1"/>
      <c r="LCC9313" s="1"/>
      <c r="LCD9313" s="1"/>
      <c r="LCE9313" s="1"/>
      <c r="LCF9313" s="1"/>
      <c r="LCG9313" s="1"/>
      <c r="LCH9313" s="1"/>
      <c r="LCI9313" s="1"/>
      <c r="LCJ9313" s="1"/>
      <c r="LCK9313" s="1"/>
      <c r="LCL9313" s="1"/>
      <c r="LCM9313" s="1"/>
      <c r="LCN9313" s="1"/>
      <c r="LCO9313" s="1"/>
      <c r="LCP9313" s="1"/>
      <c r="LCQ9313" s="1"/>
      <c r="LCR9313" s="1"/>
      <c r="LCS9313" s="1"/>
      <c r="LCT9313" s="1"/>
      <c r="LCU9313" s="1"/>
      <c r="LCV9313" s="1"/>
      <c r="LCW9313" s="1"/>
      <c r="LCX9313" s="1"/>
      <c r="LCY9313" s="1"/>
      <c r="LCZ9313" s="1"/>
      <c r="LDA9313" s="1"/>
      <c r="LDB9313" s="1"/>
      <c r="LDC9313" s="1"/>
      <c r="LDD9313" s="1"/>
      <c r="LDE9313" s="1"/>
      <c r="LDF9313" s="1"/>
      <c r="LDG9313" s="1"/>
      <c r="LDH9313" s="1"/>
      <c r="LDI9313" s="1"/>
      <c r="LDJ9313" s="1"/>
      <c r="LDK9313" s="1"/>
      <c r="LDL9313" s="1"/>
      <c r="LDM9313" s="1"/>
      <c r="LDN9313" s="1"/>
      <c r="LDO9313" s="1"/>
      <c r="LDP9313" s="1"/>
      <c r="LDQ9313" s="1"/>
      <c r="LDR9313" s="1"/>
      <c r="LDS9313" s="1"/>
      <c r="LDT9313" s="1"/>
      <c r="LDU9313" s="1"/>
      <c r="LDV9313" s="1"/>
      <c r="LDW9313" s="1"/>
      <c r="LDX9313" s="1"/>
      <c r="LDY9313" s="1"/>
      <c r="LDZ9313" s="1"/>
      <c r="LEA9313" s="1"/>
      <c r="LEB9313" s="1"/>
      <c r="LEC9313" s="1"/>
      <c r="LED9313" s="1"/>
      <c r="LEE9313" s="1"/>
      <c r="LEF9313" s="1"/>
      <c r="LEG9313" s="1"/>
      <c r="LEH9313" s="1"/>
      <c r="LEI9313" s="1"/>
      <c r="LEJ9313" s="1"/>
      <c r="LEK9313" s="1"/>
      <c r="LEL9313" s="1"/>
      <c r="LEM9313" s="1"/>
      <c r="LEN9313" s="1"/>
      <c r="LEO9313" s="1"/>
      <c r="LEP9313" s="1"/>
      <c r="LEQ9313" s="1"/>
      <c r="LER9313" s="1"/>
      <c r="LES9313" s="1"/>
      <c r="LET9313" s="1"/>
      <c r="LEU9313" s="1"/>
      <c r="LEV9313" s="1"/>
      <c r="LEW9313" s="1"/>
      <c r="LEX9313" s="1"/>
      <c r="LEY9313" s="1"/>
      <c r="LEZ9313" s="1"/>
      <c r="LFA9313" s="1"/>
      <c r="LFB9313" s="1"/>
      <c r="LFC9313" s="1"/>
      <c r="LFD9313" s="1"/>
      <c r="LFE9313" s="1"/>
      <c r="LFF9313" s="1"/>
      <c r="LFG9313" s="1"/>
      <c r="LFH9313" s="1"/>
      <c r="LFI9313" s="1"/>
      <c r="LFJ9313" s="1"/>
      <c r="LFK9313" s="1"/>
      <c r="LFL9313" s="1"/>
      <c r="LFM9313" s="1"/>
      <c r="LFN9313" s="1"/>
      <c r="LFO9313" s="1"/>
      <c r="LFP9313" s="1"/>
      <c r="LFQ9313" s="1"/>
      <c r="LFR9313" s="1"/>
      <c r="LFS9313" s="1"/>
      <c r="LFT9313" s="1"/>
      <c r="LFU9313" s="1"/>
      <c r="LFV9313" s="1"/>
      <c r="LFW9313" s="1"/>
      <c r="LFX9313" s="1"/>
      <c r="LFY9313" s="1"/>
      <c r="LFZ9313" s="1"/>
      <c r="LGA9313" s="1"/>
      <c r="LGB9313" s="1"/>
      <c r="LGC9313" s="1"/>
      <c r="LGD9313" s="1"/>
      <c r="LGE9313" s="1"/>
      <c r="LGF9313" s="1"/>
      <c r="LGG9313" s="1"/>
      <c r="LGH9313" s="1"/>
      <c r="LGI9313" s="1"/>
      <c r="LGJ9313" s="1"/>
      <c r="LGK9313" s="1"/>
      <c r="LGL9313" s="1"/>
      <c r="LGM9313" s="1"/>
      <c r="LGN9313" s="1"/>
      <c r="LGO9313" s="1"/>
      <c r="LGP9313" s="1"/>
      <c r="LGQ9313" s="1"/>
      <c r="LGR9313" s="1"/>
      <c r="LGS9313" s="1"/>
      <c r="LGT9313" s="1"/>
      <c r="LGU9313" s="1"/>
      <c r="LGV9313" s="1"/>
      <c r="LGW9313" s="1"/>
      <c r="LGX9313" s="1"/>
      <c r="LGY9313" s="1"/>
      <c r="LGZ9313" s="1"/>
      <c r="LHA9313" s="1"/>
      <c r="LHB9313" s="1"/>
      <c r="LHC9313" s="1"/>
      <c r="LHD9313" s="1"/>
      <c r="LHE9313" s="1"/>
      <c r="LHF9313" s="1"/>
      <c r="LHG9313" s="1"/>
      <c r="LHH9313" s="1"/>
      <c r="LHI9313" s="1"/>
      <c r="LHJ9313" s="1"/>
      <c r="LHK9313" s="1"/>
      <c r="LHL9313" s="1"/>
      <c r="LHM9313" s="1"/>
      <c r="LHN9313" s="1"/>
      <c r="LHO9313" s="1"/>
      <c r="LHP9313" s="1"/>
      <c r="LHQ9313" s="1"/>
      <c r="LHR9313" s="1"/>
      <c r="LHS9313" s="1"/>
      <c r="LHT9313" s="1"/>
      <c r="LHU9313" s="1"/>
      <c r="LHV9313" s="1"/>
      <c r="LHW9313" s="1"/>
      <c r="LHX9313" s="1"/>
      <c r="LHY9313" s="1"/>
      <c r="LHZ9313" s="1"/>
      <c r="LIA9313" s="1"/>
      <c r="LIB9313" s="1"/>
      <c r="LIC9313" s="1"/>
      <c r="LID9313" s="1"/>
      <c r="LIE9313" s="1"/>
      <c r="LIF9313" s="1"/>
      <c r="LIG9313" s="1"/>
      <c r="LIH9313" s="1"/>
      <c r="LII9313" s="1"/>
      <c r="LIJ9313" s="1"/>
      <c r="LIK9313" s="1"/>
      <c r="LIL9313" s="1"/>
      <c r="LIM9313" s="1"/>
      <c r="LIN9313" s="1"/>
      <c r="LIO9313" s="1"/>
      <c r="LIP9313" s="1"/>
      <c r="LIQ9313" s="1"/>
      <c r="LIR9313" s="1"/>
      <c r="LIS9313" s="1"/>
      <c r="LIT9313" s="1"/>
      <c r="LIU9313" s="1"/>
      <c r="LIV9313" s="1"/>
      <c r="LIW9313" s="1"/>
      <c r="LIX9313" s="1"/>
      <c r="LIY9313" s="1"/>
      <c r="LIZ9313" s="1"/>
      <c r="LJA9313" s="1"/>
      <c r="LJB9313" s="1"/>
      <c r="LJC9313" s="1"/>
      <c r="LJD9313" s="1"/>
      <c r="LJE9313" s="1"/>
      <c r="LJF9313" s="1"/>
      <c r="LJG9313" s="1"/>
      <c r="LJH9313" s="1"/>
      <c r="LJI9313" s="1"/>
      <c r="LJJ9313" s="1"/>
      <c r="LJK9313" s="1"/>
      <c r="LJL9313" s="1"/>
      <c r="LJM9313" s="1"/>
      <c r="LJN9313" s="1"/>
      <c r="LJO9313" s="1"/>
      <c r="LJP9313" s="1"/>
      <c r="LJQ9313" s="1"/>
      <c r="LJR9313" s="1"/>
      <c r="LJS9313" s="1"/>
      <c r="LJT9313" s="1"/>
      <c r="LJU9313" s="1"/>
      <c r="LJV9313" s="1"/>
      <c r="LJW9313" s="1"/>
      <c r="LJX9313" s="1"/>
      <c r="LJY9313" s="1"/>
      <c r="LJZ9313" s="1"/>
      <c r="LKA9313" s="1"/>
      <c r="LKB9313" s="1"/>
      <c r="LKC9313" s="1"/>
      <c r="LKD9313" s="1"/>
      <c r="LKE9313" s="1"/>
      <c r="LKF9313" s="1"/>
      <c r="LKG9313" s="1"/>
      <c r="LKH9313" s="1"/>
      <c r="LKI9313" s="1"/>
      <c r="LKJ9313" s="1"/>
      <c r="LKK9313" s="1"/>
      <c r="LKL9313" s="1"/>
      <c r="LKM9313" s="1"/>
      <c r="LKN9313" s="1"/>
      <c r="LKO9313" s="1"/>
      <c r="LKP9313" s="1"/>
      <c r="LKQ9313" s="1"/>
      <c r="LKR9313" s="1"/>
      <c r="LKS9313" s="1"/>
      <c r="LKT9313" s="1"/>
      <c r="LKU9313" s="1"/>
      <c r="LKV9313" s="1"/>
      <c r="LKW9313" s="1"/>
      <c r="LKX9313" s="1"/>
      <c r="LKY9313" s="1"/>
      <c r="LKZ9313" s="1"/>
      <c r="LLA9313" s="1"/>
      <c r="LLB9313" s="1"/>
      <c r="LLC9313" s="1"/>
      <c r="LLD9313" s="1"/>
      <c r="LLE9313" s="1"/>
      <c r="LLF9313" s="1"/>
      <c r="LLG9313" s="1"/>
      <c r="LLH9313" s="1"/>
      <c r="LLI9313" s="1"/>
      <c r="LLJ9313" s="1"/>
      <c r="LLK9313" s="1"/>
      <c r="LLL9313" s="1"/>
      <c r="LLM9313" s="1"/>
      <c r="LLN9313" s="1"/>
      <c r="LLO9313" s="1"/>
      <c r="LLP9313" s="1"/>
      <c r="LLQ9313" s="1"/>
      <c r="LLR9313" s="1"/>
      <c r="LLS9313" s="1"/>
      <c r="LLT9313" s="1"/>
      <c r="LLU9313" s="1"/>
      <c r="LLV9313" s="1"/>
      <c r="LLW9313" s="1"/>
      <c r="LLX9313" s="1"/>
      <c r="LLY9313" s="1"/>
      <c r="LLZ9313" s="1"/>
      <c r="LMA9313" s="1"/>
      <c r="LMB9313" s="1"/>
      <c r="LMC9313" s="1"/>
      <c r="LMD9313" s="1"/>
      <c r="LME9313" s="1"/>
      <c r="LMF9313" s="1"/>
      <c r="LMG9313" s="1"/>
      <c r="LMH9313" s="1"/>
      <c r="LMI9313" s="1"/>
      <c r="LMJ9313" s="1"/>
      <c r="LMK9313" s="1"/>
      <c r="LML9313" s="1"/>
      <c r="LMM9313" s="1"/>
      <c r="LMN9313" s="1"/>
      <c r="LMO9313" s="1"/>
      <c r="LMP9313" s="1"/>
      <c r="LMQ9313" s="1"/>
      <c r="LMR9313" s="1"/>
      <c r="LMS9313" s="1"/>
      <c r="LMT9313" s="1"/>
      <c r="LMU9313" s="1"/>
      <c r="LMV9313" s="1"/>
      <c r="LMW9313" s="1"/>
      <c r="LMX9313" s="1"/>
      <c r="LMY9313" s="1"/>
      <c r="LMZ9313" s="1"/>
      <c r="LNA9313" s="1"/>
      <c r="LNB9313" s="1"/>
      <c r="LNC9313" s="1"/>
      <c r="LND9313" s="1"/>
      <c r="LNE9313" s="1"/>
      <c r="LNF9313" s="1"/>
      <c r="LNG9313" s="1"/>
      <c r="LNH9313" s="1"/>
      <c r="LNI9313" s="1"/>
      <c r="LNJ9313" s="1"/>
      <c r="LNK9313" s="1"/>
      <c r="LNL9313" s="1"/>
      <c r="LNM9313" s="1"/>
      <c r="LNN9313" s="1"/>
      <c r="LNO9313" s="1"/>
      <c r="LNP9313" s="1"/>
      <c r="LNQ9313" s="1"/>
      <c r="LNR9313" s="1"/>
      <c r="LNS9313" s="1"/>
      <c r="LNT9313" s="1"/>
      <c r="LNU9313" s="1"/>
      <c r="LNV9313" s="1"/>
      <c r="LNW9313" s="1"/>
      <c r="LNX9313" s="1"/>
      <c r="LNY9313" s="1"/>
      <c r="LNZ9313" s="1"/>
      <c r="LOA9313" s="1"/>
      <c r="LOB9313" s="1"/>
      <c r="LOC9313" s="1"/>
      <c r="LOD9313" s="1"/>
      <c r="LOE9313" s="1"/>
      <c r="LOF9313" s="1"/>
      <c r="LOG9313" s="1"/>
      <c r="LOH9313" s="1"/>
      <c r="LOI9313" s="1"/>
      <c r="LOJ9313" s="1"/>
      <c r="LOK9313" s="1"/>
      <c r="LOL9313" s="1"/>
      <c r="LOM9313" s="1"/>
      <c r="LON9313" s="1"/>
      <c r="LOO9313" s="1"/>
      <c r="LOP9313" s="1"/>
      <c r="LOQ9313" s="1"/>
      <c r="LOR9313" s="1"/>
      <c r="LOS9313" s="1"/>
      <c r="LOT9313" s="1"/>
      <c r="LOU9313" s="1"/>
      <c r="LOV9313" s="1"/>
      <c r="LOW9313" s="1"/>
      <c r="LOX9313" s="1"/>
      <c r="LOY9313" s="1"/>
      <c r="LOZ9313" s="1"/>
      <c r="LPA9313" s="1"/>
      <c r="LPB9313" s="1"/>
      <c r="LPC9313" s="1"/>
      <c r="LPD9313" s="1"/>
      <c r="LPE9313" s="1"/>
      <c r="LPF9313" s="1"/>
      <c r="LPG9313" s="1"/>
      <c r="LPH9313" s="1"/>
      <c r="LPI9313" s="1"/>
      <c r="LPJ9313" s="1"/>
      <c r="LPK9313" s="1"/>
      <c r="LPL9313" s="1"/>
      <c r="LPM9313" s="1"/>
      <c r="LPN9313" s="1"/>
      <c r="LPO9313" s="1"/>
      <c r="LPP9313" s="1"/>
      <c r="LPQ9313" s="1"/>
      <c r="LPR9313" s="1"/>
      <c r="LPS9313" s="1"/>
      <c r="LPT9313" s="1"/>
      <c r="LPU9313" s="1"/>
      <c r="LPV9313" s="1"/>
      <c r="LPW9313" s="1"/>
      <c r="LPX9313" s="1"/>
      <c r="LPY9313" s="1"/>
      <c r="LPZ9313" s="1"/>
      <c r="LQA9313" s="1"/>
      <c r="LQB9313" s="1"/>
      <c r="LQC9313" s="1"/>
      <c r="LQD9313" s="1"/>
      <c r="LQE9313" s="1"/>
      <c r="LQF9313" s="1"/>
      <c r="LQG9313" s="1"/>
      <c r="LQH9313" s="1"/>
      <c r="LQI9313" s="1"/>
      <c r="LQJ9313" s="1"/>
      <c r="LQK9313" s="1"/>
      <c r="LQL9313" s="1"/>
      <c r="LQM9313" s="1"/>
      <c r="LQN9313" s="1"/>
      <c r="LQO9313" s="1"/>
      <c r="LQP9313" s="1"/>
      <c r="LQQ9313" s="1"/>
      <c r="LQR9313" s="1"/>
      <c r="LQS9313" s="1"/>
      <c r="LQT9313" s="1"/>
      <c r="LQU9313" s="1"/>
      <c r="LQV9313" s="1"/>
      <c r="LQW9313" s="1"/>
      <c r="LQX9313" s="1"/>
      <c r="LQY9313" s="1"/>
      <c r="LQZ9313" s="1"/>
      <c r="LRA9313" s="1"/>
      <c r="LRB9313" s="1"/>
      <c r="LRC9313" s="1"/>
      <c r="LRD9313" s="1"/>
      <c r="LRE9313" s="1"/>
      <c r="LRF9313" s="1"/>
      <c r="LRG9313" s="1"/>
      <c r="LRH9313" s="1"/>
      <c r="LRI9313" s="1"/>
      <c r="LRJ9313" s="1"/>
      <c r="LRK9313" s="1"/>
      <c r="LRL9313" s="1"/>
      <c r="LRM9313" s="1"/>
      <c r="LRN9313" s="1"/>
      <c r="LRO9313" s="1"/>
      <c r="LRP9313" s="1"/>
      <c r="LRQ9313" s="1"/>
      <c r="LRR9313" s="1"/>
      <c r="LRS9313" s="1"/>
      <c r="LRT9313" s="1"/>
      <c r="LRU9313" s="1"/>
      <c r="LRV9313" s="1"/>
      <c r="LRW9313" s="1"/>
      <c r="LRX9313" s="1"/>
      <c r="LRY9313" s="1"/>
      <c r="LRZ9313" s="1"/>
      <c r="LSA9313" s="1"/>
      <c r="LSB9313" s="1"/>
      <c r="LSC9313" s="1"/>
      <c r="LSD9313" s="1"/>
      <c r="LSE9313" s="1"/>
      <c r="LSF9313" s="1"/>
      <c r="LSG9313" s="1"/>
      <c r="LSH9313" s="1"/>
      <c r="LSI9313" s="1"/>
      <c r="LSJ9313" s="1"/>
      <c r="LSK9313" s="1"/>
      <c r="LSL9313" s="1"/>
      <c r="LSM9313" s="1"/>
      <c r="LSN9313" s="1"/>
      <c r="LSO9313" s="1"/>
      <c r="LSP9313" s="1"/>
      <c r="LSQ9313" s="1"/>
      <c r="LSR9313" s="1"/>
      <c r="LSS9313" s="1"/>
      <c r="LST9313" s="1"/>
      <c r="LSU9313" s="1"/>
      <c r="LSV9313" s="1"/>
      <c r="LSW9313" s="1"/>
      <c r="LSX9313" s="1"/>
      <c r="LSY9313" s="1"/>
      <c r="LSZ9313" s="1"/>
      <c r="LTA9313" s="1"/>
      <c r="LTB9313" s="1"/>
      <c r="LTC9313" s="1"/>
      <c r="LTD9313" s="1"/>
      <c r="LTE9313" s="1"/>
      <c r="LTF9313" s="1"/>
      <c r="LTG9313" s="1"/>
      <c r="LTH9313" s="1"/>
      <c r="LTI9313" s="1"/>
      <c r="LTJ9313" s="1"/>
      <c r="LTK9313" s="1"/>
      <c r="LTL9313" s="1"/>
      <c r="LTM9313" s="1"/>
      <c r="LTN9313" s="1"/>
      <c r="LTO9313" s="1"/>
      <c r="LTP9313" s="1"/>
      <c r="LTQ9313" s="1"/>
      <c r="LTR9313" s="1"/>
      <c r="LTS9313" s="1"/>
      <c r="LTT9313" s="1"/>
      <c r="LTU9313" s="1"/>
      <c r="LTV9313" s="1"/>
      <c r="LTW9313" s="1"/>
      <c r="LTX9313" s="1"/>
      <c r="LTY9313" s="1"/>
      <c r="LTZ9313" s="1"/>
      <c r="LUA9313" s="1"/>
      <c r="LUB9313" s="1"/>
      <c r="LUC9313" s="1"/>
      <c r="LUD9313" s="1"/>
      <c r="LUE9313" s="1"/>
      <c r="LUF9313" s="1"/>
      <c r="LUG9313" s="1"/>
      <c r="LUH9313" s="1"/>
      <c r="LUI9313" s="1"/>
      <c r="LUJ9313" s="1"/>
      <c r="LUK9313" s="1"/>
      <c r="LUL9313" s="1"/>
      <c r="LUM9313" s="1"/>
      <c r="LUN9313" s="1"/>
      <c r="LUO9313" s="1"/>
      <c r="LUP9313" s="1"/>
      <c r="LUQ9313" s="1"/>
      <c r="LUR9313" s="1"/>
      <c r="LUS9313" s="1"/>
      <c r="LUT9313" s="1"/>
      <c r="LUU9313" s="1"/>
      <c r="LUV9313" s="1"/>
      <c r="LUW9313" s="1"/>
      <c r="LUX9313" s="1"/>
      <c r="LUY9313" s="1"/>
      <c r="LUZ9313" s="1"/>
      <c r="LVA9313" s="1"/>
      <c r="LVB9313" s="1"/>
      <c r="LVC9313" s="1"/>
      <c r="LVD9313" s="1"/>
      <c r="LVE9313" s="1"/>
      <c r="LVF9313" s="1"/>
      <c r="LVG9313" s="1"/>
      <c r="LVH9313" s="1"/>
      <c r="LVI9313" s="1"/>
      <c r="LVJ9313" s="1"/>
      <c r="LVK9313" s="1"/>
      <c r="LVL9313" s="1"/>
      <c r="LVM9313" s="1"/>
      <c r="LVN9313" s="1"/>
      <c r="LVO9313" s="1"/>
      <c r="LVP9313" s="1"/>
      <c r="LVQ9313" s="1"/>
      <c r="LVR9313" s="1"/>
      <c r="LVS9313" s="1"/>
      <c r="LVT9313" s="1"/>
      <c r="LVU9313" s="1"/>
      <c r="LVV9313" s="1"/>
      <c r="LVW9313" s="1"/>
      <c r="LVX9313" s="1"/>
      <c r="LVY9313" s="1"/>
      <c r="LVZ9313" s="1"/>
      <c r="LWA9313" s="1"/>
      <c r="LWB9313" s="1"/>
      <c r="LWC9313" s="1"/>
      <c r="LWD9313" s="1"/>
      <c r="LWE9313" s="1"/>
      <c r="LWF9313" s="1"/>
      <c r="LWG9313" s="1"/>
      <c r="LWH9313" s="1"/>
      <c r="LWI9313" s="1"/>
      <c r="LWJ9313" s="1"/>
      <c r="LWK9313" s="1"/>
      <c r="LWL9313" s="1"/>
      <c r="LWM9313" s="1"/>
      <c r="LWN9313" s="1"/>
      <c r="LWO9313" s="1"/>
      <c r="LWP9313" s="1"/>
      <c r="LWQ9313" s="1"/>
      <c r="LWR9313" s="1"/>
      <c r="LWS9313" s="1"/>
      <c r="LWT9313" s="1"/>
      <c r="LWU9313" s="1"/>
      <c r="LWV9313" s="1"/>
      <c r="LWW9313" s="1"/>
      <c r="LWX9313" s="1"/>
      <c r="LWY9313" s="1"/>
      <c r="LWZ9313" s="1"/>
      <c r="LXA9313" s="1"/>
      <c r="LXB9313" s="1"/>
      <c r="LXC9313" s="1"/>
      <c r="LXD9313" s="1"/>
      <c r="LXE9313" s="1"/>
      <c r="LXF9313" s="1"/>
      <c r="LXG9313" s="1"/>
      <c r="LXH9313" s="1"/>
      <c r="LXI9313" s="1"/>
      <c r="LXJ9313" s="1"/>
      <c r="LXK9313" s="1"/>
      <c r="LXL9313" s="1"/>
      <c r="LXM9313" s="1"/>
      <c r="LXN9313" s="1"/>
      <c r="LXO9313" s="1"/>
      <c r="LXP9313" s="1"/>
      <c r="LXQ9313" s="1"/>
      <c r="LXR9313" s="1"/>
      <c r="LXS9313" s="1"/>
      <c r="LXT9313" s="1"/>
      <c r="LXU9313" s="1"/>
      <c r="LXV9313" s="1"/>
      <c r="LXW9313" s="1"/>
      <c r="LXX9313" s="1"/>
      <c r="LXY9313" s="1"/>
      <c r="LXZ9313" s="1"/>
      <c r="LYA9313" s="1"/>
      <c r="LYB9313" s="1"/>
      <c r="LYC9313" s="1"/>
      <c r="LYD9313" s="1"/>
      <c r="LYE9313" s="1"/>
      <c r="LYF9313" s="1"/>
      <c r="LYG9313" s="1"/>
      <c r="LYH9313" s="1"/>
      <c r="LYI9313" s="1"/>
      <c r="LYJ9313" s="1"/>
      <c r="LYK9313" s="1"/>
      <c r="LYL9313" s="1"/>
      <c r="LYM9313" s="1"/>
      <c r="LYN9313" s="1"/>
      <c r="LYO9313" s="1"/>
      <c r="LYP9313" s="1"/>
      <c r="LYQ9313" s="1"/>
      <c r="LYR9313" s="1"/>
      <c r="LYS9313" s="1"/>
      <c r="LYT9313" s="1"/>
      <c r="LYU9313" s="1"/>
      <c r="LYV9313" s="1"/>
      <c r="LYW9313" s="1"/>
      <c r="LYX9313" s="1"/>
      <c r="LYY9313" s="1"/>
      <c r="LYZ9313" s="1"/>
      <c r="LZA9313" s="1"/>
      <c r="LZB9313" s="1"/>
      <c r="LZC9313" s="1"/>
      <c r="LZD9313" s="1"/>
      <c r="LZE9313" s="1"/>
      <c r="LZF9313" s="1"/>
      <c r="LZG9313" s="1"/>
      <c r="LZH9313" s="1"/>
      <c r="LZI9313" s="1"/>
      <c r="LZJ9313" s="1"/>
      <c r="LZK9313" s="1"/>
      <c r="LZL9313" s="1"/>
      <c r="LZM9313" s="1"/>
      <c r="LZN9313" s="1"/>
      <c r="LZO9313" s="1"/>
      <c r="LZP9313" s="1"/>
      <c r="LZQ9313" s="1"/>
      <c r="LZR9313" s="1"/>
      <c r="LZS9313" s="1"/>
      <c r="LZT9313" s="1"/>
      <c r="LZU9313" s="1"/>
      <c r="LZV9313" s="1"/>
      <c r="LZW9313" s="1"/>
      <c r="LZX9313" s="1"/>
      <c r="LZY9313" s="1"/>
      <c r="LZZ9313" s="1"/>
      <c r="MAA9313" s="1"/>
      <c r="MAB9313" s="1"/>
      <c r="MAC9313" s="1"/>
      <c r="MAD9313" s="1"/>
      <c r="MAE9313" s="1"/>
      <c r="MAF9313" s="1"/>
      <c r="MAG9313" s="1"/>
      <c r="MAH9313" s="1"/>
      <c r="MAI9313" s="1"/>
      <c r="MAJ9313" s="1"/>
      <c r="MAK9313" s="1"/>
      <c r="MAL9313" s="1"/>
      <c r="MAM9313" s="1"/>
      <c r="MAN9313" s="1"/>
      <c r="MAO9313" s="1"/>
      <c r="MAP9313" s="1"/>
      <c r="MAQ9313" s="1"/>
      <c r="MAR9313" s="1"/>
      <c r="MAS9313" s="1"/>
      <c r="MAT9313" s="1"/>
      <c r="MAU9313" s="1"/>
      <c r="MAV9313" s="1"/>
      <c r="MAW9313" s="1"/>
      <c r="MAX9313" s="1"/>
      <c r="MAY9313" s="1"/>
      <c r="MAZ9313" s="1"/>
      <c r="MBA9313" s="1"/>
      <c r="MBB9313" s="1"/>
      <c r="MBC9313" s="1"/>
      <c r="MBD9313" s="1"/>
      <c r="MBE9313" s="1"/>
      <c r="MBF9313" s="1"/>
      <c r="MBG9313" s="1"/>
      <c r="MBH9313" s="1"/>
      <c r="MBI9313" s="1"/>
      <c r="MBJ9313" s="1"/>
      <c r="MBK9313" s="1"/>
      <c r="MBL9313" s="1"/>
      <c r="MBM9313" s="1"/>
      <c r="MBN9313" s="1"/>
      <c r="MBO9313" s="1"/>
      <c r="MBP9313" s="1"/>
      <c r="MBQ9313" s="1"/>
      <c r="MBR9313" s="1"/>
      <c r="MBS9313" s="1"/>
      <c r="MBT9313" s="1"/>
      <c r="MBU9313" s="1"/>
      <c r="MBV9313" s="1"/>
      <c r="MBW9313" s="1"/>
      <c r="MBX9313" s="1"/>
      <c r="MBY9313" s="1"/>
      <c r="MBZ9313" s="1"/>
      <c r="MCA9313" s="1"/>
      <c r="MCB9313" s="1"/>
      <c r="MCC9313" s="1"/>
      <c r="MCD9313" s="1"/>
      <c r="MCE9313" s="1"/>
      <c r="MCF9313" s="1"/>
      <c r="MCG9313" s="1"/>
      <c r="MCH9313" s="1"/>
      <c r="MCI9313" s="1"/>
      <c r="MCJ9313" s="1"/>
      <c r="MCK9313" s="1"/>
      <c r="MCL9313" s="1"/>
      <c r="MCM9313" s="1"/>
      <c r="MCN9313" s="1"/>
      <c r="MCO9313" s="1"/>
      <c r="MCP9313" s="1"/>
      <c r="MCQ9313" s="1"/>
      <c r="MCR9313" s="1"/>
      <c r="MCS9313" s="1"/>
      <c r="MCT9313" s="1"/>
      <c r="MCU9313" s="1"/>
      <c r="MCV9313" s="1"/>
      <c r="MCW9313" s="1"/>
      <c r="MCX9313" s="1"/>
      <c r="MCY9313" s="1"/>
      <c r="MCZ9313" s="1"/>
      <c r="MDA9313" s="1"/>
      <c r="MDB9313" s="1"/>
      <c r="MDC9313" s="1"/>
      <c r="MDD9313" s="1"/>
      <c r="MDE9313" s="1"/>
      <c r="MDF9313" s="1"/>
      <c r="MDG9313" s="1"/>
      <c r="MDH9313" s="1"/>
      <c r="MDI9313" s="1"/>
      <c r="MDJ9313" s="1"/>
      <c r="MDK9313" s="1"/>
      <c r="MDL9313" s="1"/>
      <c r="MDM9313" s="1"/>
      <c r="MDN9313" s="1"/>
      <c r="MDO9313" s="1"/>
      <c r="MDP9313" s="1"/>
      <c r="MDQ9313" s="1"/>
      <c r="MDR9313" s="1"/>
      <c r="MDS9313" s="1"/>
      <c r="MDT9313" s="1"/>
      <c r="MDU9313" s="1"/>
      <c r="MDV9313" s="1"/>
      <c r="MDW9313" s="1"/>
      <c r="MDX9313" s="1"/>
      <c r="MDY9313" s="1"/>
      <c r="MDZ9313" s="1"/>
      <c r="MEA9313" s="1"/>
      <c r="MEB9313" s="1"/>
      <c r="MEC9313" s="1"/>
      <c r="MED9313" s="1"/>
      <c r="MEE9313" s="1"/>
      <c r="MEF9313" s="1"/>
      <c r="MEG9313" s="1"/>
      <c r="MEH9313" s="1"/>
      <c r="MEI9313" s="1"/>
      <c r="MEJ9313" s="1"/>
      <c r="MEK9313" s="1"/>
      <c r="MEL9313" s="1"/>
      <c r="MEM9313" s="1"/>
      <c r="MEN9313" s="1"/>
      <c r="MEO9313" s="1"/>
      <c r="MEP9313" s="1"/>
      <c r="MEQ9313" s="1"/>
      <c r="MER9313" s="1"/>
      <c r="MES9313" s="1"/>
      <c r="MET9313" s="1"/>
      <c r="MEU9313" s="1"/>
      <c r="MEV9313" s="1"/>
      <c r="MEW9313" s="1"/>
      <c r="MEX9313" s="1"/>
      <c r="MEY9313" s="1"/>
      <c r="MEZ9313" s="1"/>
      <c r="MFA9313" s="1"/>
      <c r="MFB9313" s="1"/>
      <c r="MFC9313" s="1"/>
      <c r="MFD9313" s="1"/>
      <c r="MFE9313" s="1"/>
      <c r="MFF9313" s="1"/>
      <c r="MFG9313" s="1"/>
      <c r="MFH9313" s="1"/>
      <c r="MFI9313" s="1"/>
      <c r="MFJ9313" s="1"/>
      <c r="MFK9313" s="1"/>
      <c r="MFL9313" s="1"/>
      <c r="MFM9313" s="1"/>
      <c r="MFN9313" s="1"/>
      <c r="MFO9313" s="1"/>
      <c r="MFP9313" s="1"/>
      <c r="MFQ9313" s="1"/>
      <c r="MFR9313" s="1"/>
      <c r="MFS9313" s="1"/>
      <c r="MFT9313" s="1"/>
      <c r="MFU9313" s="1"/>
      <c r="MFV9313" s="1"/>
      <c r="MFW9313" s="1"/>
      <c r="MFX9313" s="1"/>
      <c r="MFY9313" s="1"/>
      <c r="MFZ9313" s="1"/>
      <c r="MGA9313" s="1"/>
      <c r="MGB9313" s="1"/>
      <c r="MGC9313" s="1"/>
      <c r="MGD9313" s="1"/>
      <c r="MGE9313" s="1"/>
      <c r="MGF9313" s="1"/>
      <c r="MGG9313" s="1"/>
      <c r="MGH9313" s="1"/>
      <c r="MGI9313" s="1"/>
      <c r="MGJ9313" s="1"/>
      <c r="MGK9313" s="1"/>
      <c r="MGL9313" s="1"/>
      <c r="MGM9313" s="1"/>
      <c r="MGN9313" s="1"/>
      <c r="MGO9313" s="1"/>
      <c r="MGP9313" s="1"/>
      <c r="MGQ9313" s="1"/>
      <c r="MGR9313" s="1"/>
      <c r="MGS9313" s="1"/>
      <c r="MGT9313" s="1"/>
      <c r="MGU9313" s="1"/>
      <c r="MGV9313" s="1"/>
      <c r="MGW9313" s="1"/>
      <c r="MGX9313" s="1"/>
      <c r="MGY9313" s="1"/>
      <c r="MGZ9313" s="1"/>
      <c r="MHA9313" s="1"/>
      <c r="MHB9313" s="1"/>
      <c r="MHC9313" s="1"/>
      <c r="MHD9313" s="1"/>
      <c r="MHE9313" s="1"/>
      <c r="MHF9313" s="1"/>
      <c r="MHG9313" s="1"/>
      <c r="MHH9313" s="1"/>
      <c r="MHI9313" s="1"/>
      <c r="MHJ9313" s="1"/>
      <c r="MHK9313" s="1"/>
      <c r="MHL9313" s="1"/>
      <c r="MHM9313" s="1"/>
      <c r="MHN9313" s="1"/>
      <c r="MHO9313" s="1"/>
      <c r="MHP9313" s="1"/>
      <c r="MHQ9313" s="1"/>
      <c r="MHR9313" s="1"/>
      <c r="MHS9313" s="1"/>
      <c r="MHT9313" s="1"/>
      <c r="MHU9313" s="1"/>
      <c r="MHV9313" s="1"/>
      <c r="MHW9313" s="1"/>
      <c r="MHX9313" s="1"/>
      <c r="MHY9313" s="1"/>
      <c r="MHZ9313" s="1"/>
      <c r="MIA9313" s="1"/>
      <c r="MIB9313" s="1"/>
      <c r="MIC9313" s="1"/>
      <c r="MID9313" s="1"/>
      <c r="MIE9313" s="1"/>
      <c r="MIF9313" s="1"/>
      <c r="MIG9313" s="1"/>
      <c r="MIH9313" s="1"/>
      <c r="MII9313" s="1"/>
      <c r="MIJ9313" s="1"/>
      <c r="MIK9313" s="1"/>
      <c r="MIL9313" s="1"/>
      <c r="MIM9313" s="1"/>
      <c r="MIN9313" s="1"/>
      <c r="MIO9313" s="1"/>
      <c r="MIP9313" s="1"/>
      <c r="MIQ9313" s="1"/>
      <c r="MIR9313" s="1"/>
      <c r="MIS9313" s="1"/>
      <c r="MIT9313" s="1"/>
      <c r="MIU9313" s="1"/>
      <c r="MIV9313" s="1"/>
      <c r="MIW9313" s="1"/>
      <c r="MIX9313" s="1"/>
      <c r="MIY9313" s="1"/>
      <c r="MIZ9313" s="1"/>
      <c r="MJA9313" s="1"/>
      <c r="MJB9313" s="1"/>
      <c r="MJC9313" s="1"/>
      <c r="MJD9313" s="1"/>
      <c r="MJE9313" s="1"/>
      <c r="MJF9313" s="1"/>
      <c r="MJG9313" s="1"/>
      <c r="MJH9313" s="1"/>
      <c r="MJI9313" s="1"/>
      <c r="MJJ9313" s="1"/>
      <c r="MJK9313" s="1"/>
      <c r="MJL9313" s="1"/>
      <c r="MJM9313" s="1"/>
      <c r="MJN9313" s="1"/>
      <c r="MJO9313" s="1"/>
      <c r="MJP9313" s="1"/>
      <c r="MJQ9313" s="1"/>
      <c r="MJR9313" s="1"/>
      <c r="MJS9313" s="1"/>
      <c r="MJT9313" s="1"/>
      <c r="MJU9313" s="1"/>
      <c r="MJV9313" s="1"/>
      <c r="MJW9313" s="1"/>
      <c r="MJX9313" s="1"/>
      <c r="MJY9313" s="1"/>
      <c r="MJZ9313" s="1"/>
      <c r="MKA9313" s="1"/>
      <c r="MKB9313" s="1"/>
      <c r="MKC9313" s="1"/>
      <c r="MKD9313" s="1"/>
      <c r="MKE9313" s="1"/>
      <c r="MKF9313" s="1"/>
      <c r="MKG9313" s="1"/>
      <c r="MKH9313" s="1"/>
      <c r="MKI9313" s="1"/>
      <c r="MKJ9313" s="1"/>
      <c r="MKK9313" s="1"/>
      <c r="MKL9313" s="1"/>
      <c r="MKM9313" s="1"/>
      <c r="MKN9313" s="1"/>
      <c r="MKO9313" s="1"/>
      <c r="MKP9313" s="1"/>
      <c r="MKQ9313" s="1"/>
      <c r="MKR9313" s="1"/>
      <c r="MKS9313" s="1"/>
      <c r="MKT9313" s="1"/>
      <c r="MKU9313" s="1"/>
      <c r="MKV9313" s="1"/>
      <c r="MKW9313" s="1"/>
      <c r="MKX9313" s="1"/>
      <c r="MKY9313" s="1"/>
      <c r="MKZ9313" s="1"/>
      <c r="MLA9313" s="1"/>
      <c r="MLB9313" s="1"/>
      <c r="MLC9313" s="1"/>
      <c r="MLD9313" s="1"/>
      <c r="MLE9313" s="1"/>
      <c r="MLF9313" s="1"/>
      <c r="MLG9313" s="1"/>
      <c r="MLH9313" s="1"/>
      <c r="MLI9313" s="1"/>
      <c r="MLJ9313" s="1"/>
      <c r="MLK9313" s="1"/>
      <c r="MLL9313" s="1"/>
      <c r="MLM9313" s="1"/>
      <c r="MLN9313" s="1"/>
      <c r="MLO9313" s="1"/>
      <c r="MLP9313" s="1"/>
      <c r="MLQ9313" s="1"/>
      <c r="MLR9313" s="1"/>
      <c r="MLS9313" s="1"/>
      <c r="MLT9313" s="1"/>
      <c r="MLU9313" s="1"/>
      <c r="MLV9313" s="1"/>
      <c r="MLW9313" s="1"/>
      <c r="MLX9313" s="1"/>
      <c r="MLY9313" s="1"/>
      <c r="MLZ9313" s="1"/>
      <c r="MMA9313" s="1"/>
      <c r="MMB9313" s="1"/>
      <c r="MMC9313" s="1"/>
      <c r="MMD9313" s="1"/>
      <c r="MME9313" s="1"/>
      <c r="MMF9313" s="1"/>
      <c r="MMG9313" s="1"/>
      <c r="MMH9313" s="1"/>
      <c r="MMI9313" s="1"/>
      <c r="MMJ9313" s="1"/>
      <c r="MMK9313" s="1"/>
      <c r="MML9313" s="1"/>
      <c r="MMM9313" s="1"/>
      <c r="MMN9313" s="1"/>
      <c r="MMO9313" s="1"/>
      <c r="MMP9313" s="1"/>
      <c r="MMQ9313" s="1"/>
      <c r="MMR9313" s="1"/>
      <c r="MMS9313" s="1"/>
      <c r="MMT9313" s="1"/>
      <c r="MMU9313" s="1"/>
      <c r="MMV9313" s="1"/>
      <c r="MMW9313" s="1"/>
      <c r="MMX9313" s="1"/>
      <c r="MMY9313" s="1"/>
      <c r="MMZ9313" s="1"/>
      <c r="MNA9313" s="1"/>
      <c r="MNB9313" s="1"/>
      <c r="MNC9313" s="1"/>
      <c r="MND9313" s="1"/>
      <c r="MNE9313" s="1"/>
      <c r="MNF9313" s="1"/>
      <c r="MNG9313" s="1"/>
      <c r="MNH9313" s="1"/>
      <c r="MNI9313" s="1"/>
      <c r="MNJ9313" s="1"/>
      <c r="MNK9313" s="1"/>
      <c r="MNL9313" s="1"/>
      <c r="MNM9313" s="1"/>
      <c r="MNN9313" s="1"/>
      <c r="MNO9313" s="1"/>
      <c r="MNP9313" s="1"/>
      <c r="MNQ9313" s="1"/>
      <c r="MNR9313" s="1"/>
      <c r="MNS9313" s="1"/>
      <c r="MNT9313" s="1"/>
      <c r="MNU9313" s="1"/>
      <c r="MNV9313" s="1"/>
      <c r="MNW9313" s="1"/>
      <c r="MNX9313" s="1"/>
      <c r="MNY9313" s="1"/>
      <c r="MNZ9313" s="1"/>
      <c r="MOA9313" s="1"/>
      <c r="MOB9313" s="1"/>
      <c r="MOC9313" s="1"/>
      <c r="MOD9313" s="1"/>
      <c r="MOE9313" s="1"/>
      <c r="MOF9313" s="1"/>
      <c r="MOG9313" s="1"/>
      <c r="MOH9313" s="1"/>
      <c r="MOI9313" s="1"/>
      <c r="MOJ9313" s="1"/>
      <c r="MOK9313" s="1"/>
      <c r="MOL9313" s="1"/>
      <c r="MOM9313" s="1"/>
      <c r="MON9313" s="1"/>
      <c r="MOO9313" s="1"/>
      <c r="MOP9313" s="1"/>
      <c r="MOQ9313" s="1"/>
      <c r="MOR9313" s="1"/>
      <c r="MOS9313" s="1"/>
      <c r="MOT9313" s="1"/>
      <c r="MOU9313" s="1"/>
      <c r="MOV9313" s="1"/>
      <c r="MOW9313" s="1"/>
      <c r="MOX9313" s="1"/>
      <c r="MOY9313" s="1"/>
      <c r="MOZ9313" s="1"/>
      <c r="MPA9313" s="1"/>
      <c r="MPB9313" s="1"/>
      <c r="MPC9313" s="1"/>
      <c r="MPD9313" s="1"/>
      <c r="MPE9313" s="1"/>
      <c r="MPF9313" s="1"/>
      <c r="MPG9313" s="1"/>
      <c r="MPH9313" s="1"/>
      <c r="MPI9313" s="1"/>
      <c r="MPJ9313" s="1"/>
      <c r="MPK9313" s="1"/>
      <c r="MPL9313" s="1"/>
      <c r="MPM9313" s="1"/>
      <c r="MPN9313" s="1"/>
      <c r="MPO9313" s="1"/>
      <c r="MPP9313" s="1"/>
      <c r="MPQ9313" s="1"/>
      <c r="MPR9313" s="1"/>
      <c r="MPS9313" s="1"/>
      <c r="MPT9313" s="1"/>
      <c r="MPU9313" s="1"/>
      <c r="MPV9313" s="1"/>
      <c r="MPW9313" s="1"/>
      <c r="MPX9313" s="1"/>
      <c r="MPY9313" s="1"/>
      <c r="MPZ9313" s="1"/>
      <c r="MQA9313" s="1"/>
      <c r="MQB9313" s="1"/>
      <c r="MQC9313" s="1"/>
      <c r="MQD9313" s="1"/>
      <c r="MQE9313" s="1"/>
      <c r="MQF9313" s="1"/>
      <c r="MQG9313" s="1"/>
      <c r="MQH9313" s="1"/>
      <c r="MQI9313" s="1"/>
      <c r="MQJ9313" s="1"/>
      <c r="MQK9313" s="1"/>
      <c r="MQL9313" s="1"/>
      <c r="MQM9313" s="1"/>
      <c r="MQN9313" s="1"/>
      <c r="MQO9313" s="1"/>
      <c r="MQP9313" s="1"/>
      <c r="MQQ9313" s="1"/>
      <c r="MQR9313" s="1"/>
      <c r="MQS9313" s="1"/>
      <c r="MQT9313" s="1"/>
      <c r="MQU9313" s="1"/>
      <c r="MQV9313" s="1"/>
      <c r="MQW9313" s="1"/>
      <c r="MQX9313" s="1"/>
      <c r="MQY9313" s="1"/>
      <c r="MQZ9313" s="1"/>
      <c r="MRA9313" s="1"/>
      <c r="MRB9313" s="1"/>
      <c r="MRC9313" s="1"/>
      <c r="MRD9313" s="1"/>
      <c r="MRE9313" s="1"/>
      <c r="MRF9313" s="1"/>
      <c r="MRG9313" s="1"/>
      <c r="MRH9313" s="1"/>
      <c r="MRI9313" s="1"/>
      <c r="MRJ9313" s="1"/>
      <c r="MRK9313" s="1"/>
      <c r="MRL9313" s="1"/>
      <c r="MRM9313" s="1"/>
      <c r="MRN9313" s="1"/>
      <c r="MRO9313" s="1"/>
      <c r="MRP9313" s="1"/>
      <c r="MRQ9313" s="1"/>
      <c r="MRR9313" s="1"/>
      <c r="MRS9313" s="1"/>
      <c r="MRT9313" s="1"/>
      <c r="MRU9313" s="1"/>
      <c r="MRV9313" s="1"/>
      <c r="MRW9313" s="1"/>
      <c r="MRX9313" s="1"/>
      <c r="MRY9313" s="1"/>
      <c r="MRZ9313" s="1"/>
      <c r="MSA9313" s="1"/>
      <c r="MSB9313" s="1"/>
      <c r="MSC9313" s="1"/>
      <c r="MSD9313" s="1"/>
      <c r="MSE9313" s="1"/>
      <c r="MSF9313" s="1"/>
      <c r="MSG9313" s="1"/>
      <c r="MSH9313" s="1"/>
      <c r="MSI9313" s="1"/>
      <c r="MSJ9313" s="1"/>
      <c r="MSK9313" s="1"/>
      <c r="MSL9313" s="1"/>
      <c r="MSM9313" s="1"/>
      <c r="MSN9313" s="1"/>
      <c r="MSO9313" s="1"/>
      <c r="MSP9313" s="1"/>
      <c r="MSQ9313" s="1"/>
      <c r="MSR9313" s="1"/>
      <c r="MSS9313" s="1"/>
      <c r="MST9313" s="1"/>
      <c r="MSU9313" s="1"/>
      <c r="MSV9313" s="1"/>
      <c r="MSW9313" s="1"/>
      <c r="MSX9313" s="1"/>
      <c r="MSY9313" s="1"/>
      <c r="MSZ9313" s="1"/>
      <c r="MTA9313" s="1"/>
      <c r="MTB9313" s="1"/>
      <c r="MTC9313" s="1"/>
      <c r="MTD9313" s="1"/>
      <c r="MTE9313" s="1"/>
      <c r="MTF9313" s="1"/>
      <c r="MTG9313" s="1"/>
      <c r="MTH9313" s="1"/>
      <c r="MTI9313" s="1"/>
      <c r="MTJ9313" s="1"/>
      <c r="MTK9313" s="1"/>
      <c r="MTL9313" s="1"/>
      <c r="MTM9313" s="1"/>
      <c r="MTN9313" s="1"/>
      <c r="MTO9313" s="1"/>
      <c r="MTP9313" s="1"/>
      <c r="MTQ9313" s="1"/>
      <c r="MTR9313" s="1"/>
      <c r="MTS9313" s="1"/>
      <c r="MTT9313" s="1"/>
      <c r="MTU9313" s="1"/>
      <c r="MTV9313" s="1"/>
      <c r="MTW9313" s="1"/>
      <c r="MTX9313" s="1"/>
      <c r="MTY9313" s="1"/>
      <c r="MTZ9313" s="1"/>
      <c r="MUA9313" s="1"/>
      <c r="MUB9313" s="1"/>
      <c r="MUC9313" s="1"/>
      <c r="MUD9313" s="1"/>
      <c r="MUE9313" s="1"/>
      <c r="MUF9313" s="1"/>
      <c r="MUG9313" s="1"/>
      <c r="MUH9313" s="1"/>
      <c r="MUI9313" s="1"/>
      <c r="MUJ9313" s="1"/>
      <c r="MUK9313" s="1"/>
      <c r="MUL9313" s="1"/>
      <c r="MUM9313" s="1"/>
      <c r="MUN9313" s="1"/>
      <c r="MUO9313" s="1"/>
      <c r="MUP9313" s="1"/>
      <c r="MUQ9313" s="1"/>
      <c r="MUR9313" s="1"/>
      <c r="MUS9313" s="1"/>
      <c r="MUT9313" s="1"/>
      <c r="MUU9313" s="1"/>
      <c r="MUV9313" s="1"/>
      <c r="MUW9313" s="1"/>
      <c r="MUX9313" s="1"/>
      <c r="MUY9313" s="1"/>
      <c r="MUZ9313" s="1"/>
      <c r="MVA9313" s="1"/>
      <c r="MVB9313" s="1"/>
      <c r="MVC9313" s="1"/>
      <c r="MVD9313" s="1"/>
      <c r="MVE9313" s="1"/>
      <c r="MVF9313" s="1"/>
      <c r="MVG9313" s="1"/>
      <c r="MVH9313" s="1"/>
      <c r="MVI9313" s="1"/>
      <c r="MVJ9313" s="1"/>
      <c r="MVK9313" s="1"/>
      <c r="MVL9313" s="1"/>
      <c r="MVM9313" s="1"/>
      <c r="MVN9313" s="1"/>
      <c r="MVO9313" s="1"/>
      <c r="MVP9313" s="1"/>
      <c r="MVQ9313" s="1"/>
      <c r="MVR9313" s="1"/>
      <c r="MVS9313" s="1"/>
      <c r="MVT9313" s="1"/>
      <c r="MVU9313" s="1"/>
      <c r="MVV9313" s="1"/>
      <c r="MVW9313" s="1"/>
      <c r="MVX9313" s="1"/>
      <c r="MVY9313" s="1"/>
      <c r="MVZ9313" s="1"/>
      <c r="MWA9313" s="1"/>
      <c r="MWB9313" s="1"/>
      <c r="MWC9313" s="1"/>
      <c r="MWD9313" s="1"/>
      <c r="MWE9313" s="1"/>
      <c r="MWF9313" s="1"/>
      <c r="MWG9313" s="1"/>
      <c r="MWH9313" s="1"/>
      <c r="MWI9313" s="1"/>
      <c r="MWJ9313" s="1"/>
      <c r="MWK9313" s="1"/>
      <c r="MWL9313" s="1"/>
      <c r="MWM9313" s="1"/>
      <c r="MWN9313" s="1"/>
      <c r="MWO9313" s="1"/>
      <c r="MWP9313" s="1"/>
      <c r="MWQ9313" s="1"/>
      <c r="MWR9313" s="1"/>
      <c r="MWS9313" s="1"/>
      <c r="MWT9313" s="1"/>
      <c r="MWU9313" s="1"/>
      <c r="MWV9313" s="1"/>
      <c r="MWW9313" s="1"/>
      <c r="MWX9313" s="1"/>
      <c r="MWY9313" s="1"/>
      <c r="MWZ9313" s="1"/>
      <c r="MXA9313" s="1"/>
      <c r="MXB9313" s="1"/>
      <c r="MXC9313" s="1"/>
      <c r="MXD9313" s="1"/>
      <c r="MXE9313" s="1"/>
      <c r="MXF9313" s="1"/>
      <c r="MXG9313" s="1"/>
      <c r="MXH9313" s="1"/>
      <c r="MXI9313" s="1"/>
      <c r="MXJ9313" s="1"/>
      <c r="MXK9313" s="1"/>
      <c r="MXL9313" s="1"/>
      <c r="MXM9313" s="1"/>
      <c r="MXN9313" s="1"/>
      <c r="MXO9313" s="1"/>
      <c r="MXP9313" s="1"/>
      <c r="MXQ9313" s="1"/>
      <c r="MXR9313" s="1"/>
      <c r="MXS9313" s="1"/>
      <c r="MXT9313" s="1"/>
      <c r="MXU9313" s="1"/>
      <c r="MXV9313" s="1"/>
      <c r="MXW9313" s="1"/>
      <c r="MXX9313" s="1"/>
      <c r="MXY9313" s="1"/>
      <c r="MXZ9313" s="1"/>
      <c r="MYA9313" s="1"/>
      <c r="MYB9313" s="1"/>
      <c r="MYC9313" s="1"/>
      <c r="MYD9313" s="1"/>
      <c r="MYE9313" s="1"/>
      <c r="MYF9313" s="1"/>
      <c r="MYG9313" s="1"/>
      <c r="MYH9313" s="1"/>
      <c r="MYI9313" s="1"/>
      <c r="MYJ9313" s="1"/>
      <c r="MYK9313" s="1"/>
      <c r="MYL9313" s="1"/>
      <c r="MYM9313" s="1"/>
      <c r="MYN9313" s="1"/>
      <c r="MYO9313" s="1"/>
      <c r="MYP9313" s="1"/>
      <c r="MYQ9313" s="1"/>
      <c r="MYR9313" s="1"/>
      <c r="MYS9313" s="1"/>
      <c r="MYT9313" s="1"/>
      <c r="MYU9313" s="1"/>
      <c r="MYV9313" s="1"/>
      <c r="MYW9313" s="1"/>
      <c r="MYX9313" s="1"/>
      <c r="MYY9313" s="1"/>
      <c r="MYZ9313" s="1"/>
      <c r="MZA9313" s="1"/>
      <c r="MZB9313" s="1"/>
      <c r="MZC9313" s="1"/>
      <c r="MZD9313" s="1"/>
      <c r="MZE9313" s="1"/>
      <c r="MZF9313" s="1"/>
      <c r="MZG9313" s="1"/>
      <c r="MZH9313" s="1"/>
      <c r="MZI9313" s="1"/>
      <c r="MZJ9313" s="1"/>
      <c r="MZK9313" s="1"/>
      <c r="MZL9313" s="1"/>
      <c r="MZM9313" s="1"/>
      <c r="MZN9313" s="1"/>
      <c r="MZO9313" s="1"/>
      <c r="MZP9313" s="1"/>
      <c r="MZQ9313" s="1"/>
      <c r="MZR9313" s="1"/>
      <c r="MZS9313" s="1"/>
      <c r="MZT9313" s="1"/>
      <c r="MZU9313" s="1"/>
      <c r="MZV9313" s="1"/>
      <c r="MZW9313" s="1"/>
      <c r="MZX9313" s="1"/>
      <c r="MZY9313" s="1"/>
      <c r="MZZ9313" s="1"/>
      <c r="NAA9313" s="1"/>
      <c r="NAB9313" s="1"/>
      <c r="NAC9313" s="1"/>
      <c r="NAD9313" s="1"/>
      <c r="NAE9313" s="1"/>
      <c r="NAF9313" s="1"/>
      <c r="NAG9313" s="1"/>
      <c r="NAH9313" s="1"/>
      <c r="NAI9313" s="1"/>
      <c r="NAJ9313" s="1"/>
      <c r="NAK9313" s="1"/>
      <c r="NAL9313" s="1"/>
      <c r="NAM9313" s="1"/>
      <c r="NAN9313" s="1"/>
      <c r="NAO9313" s="1"/>
      <c r="NAP9313" s="1"/>
      <c r="NAQ9313" s="1"/>
      <c r="NAR9313" s="1"/>
      <c r="NAS9313" s="1"/>
      <c r="NAT9313" s="1"/>
      <c r="NAU9313" s="1"/>
      <c r="NAV9313" s="1"/>
      <c r="NAW9313" s="1"/>
      <c r="NAX9313" s="1"/>
      <c r="NAY9313" s="1"/>
      <c r="NAZ9313" s="1"/>
      <c r="NBA9313" s="1"/>
      <c r="NBB9313" s="1"/>
      <c r="NBC9313" s="1"/>
      <c r="NBD9313" s="1"/>
      <c r="NBE9313" s="1"/>
      <c r="NBF9313" s="1"/>
      <c r="NBG9313" s="1"/>
      <c r="NBH9313" s="1"/>
      <c r="NBI9313" s="1"/>
      <c r="NBJ9313" s="1"/>
      <c r="NBK9313" s="1"/>
      <c r="NBL9313" s="1"/>
      <c r="NBM9313" s="1"/>
      <c r="NBN9313" s="1"/>
      <c r="NBO9313" s="1"/>
      <c r="NBP9313" s="1"/>
      <c r="NBQ9313" s="1"/>
      <c r="NBR9313" s="1"/>
      <c r="NBS9313" s="1"/>
      <c r="NBT9313" s="1"/>
      <c r="NBU9313" s="1"/>
      <c r="NBV9313" s="1"/>
      <c r="NBW9313" s="1"/>
      <c r="NBX9313" s="1"/>
      <c r="NBY9313" s="1"/>
      <c r="NBZ9313" s="1"/>
      <c r="NCA9313" s="1"/>
      <c r="NCB9313" s="1"/>
      <c r="NCC9313" s="1"/>
      <c r="NCD9313" s="1"/>
      <c r="NCE9313" s="1"/>
      <c r="NCF9313" s="1"/>
      <c r="NCG9313" s="1"/>
      <c r="NCH9313" s="1"/>
      <c r="NCI9313" s="1"/>
      <c r="NCJ9313" s="1"/>
      <c r="NCK9313" s="1"/>
      <c r="NCL9313" s="1"/>
      <c r="NCM9313" s="1"/>
      <c r="NCN9313" s="1"/>
      <c r="NCO9313" s="1"/>
      <c r="NCP9313" s="1"/>
      <c r="NCQ9313" s="1"/>
      <c r="NCR9313" s="1"/>
      <c r="NCS9313" s="1"/>
      <c r="NCT9313" s="1"/>
      <c r="NCU9313" s="1"/>
      <c r="NCV9313" s="1"/>
      <c r="NCW9313" s="1"/>
      <c r="NCX9313" s="1"/>
      <c r="NCY9313" s="1"/>
      <c r="NCZ9313" s="1"/>
      <c r="NDA9313" s="1"/>
      <c r="NDB9313" s="1"/>
      <c r="NDC9313" s="1"/>
      <c r="NDD9313" s="1"/>
      <c r="NDE9313" s="1"/>
      <c r="NDF9313" s="1"/>
      <c r="NDG9313" s="1"/>
      <c r="NDH9313" s="1"/>
      <c r="NDI9313" s="1"/>
      <c r="NDJ9313" s="1"/>
      <c r="NDK9313" s="1"/>
      <c r="NDL9313" s="1"/>
      <c r="NDM9313" s="1"/>
      <c r="NDN9313" s="1"/>
      <c r="NDO9313" s="1"/>
      <c r="NDP9313" s="1"/>
      <c r="NDQ9313" s="1"/>
      <c r="NDR9313" s="1"/>
      <c r="NDS9313" s="1"/>
      <c r="NDT9313" s="1"/>
      <c r="NDU9313" s="1"/>
      <c r="NDV9313" s="1"/>
      <c r="NDW9313" s="1"/>
      <c r="NDX9313" s="1"/>
      <c r="NDY9313" s="1"/>
      <c r="NDZ9313" s="1"/>
      <c r="NEA9313" s="1"/>
      <c r="NEB9313" s="1"/>
      <c r="NEC9313" s="1"/>
      <c r="NED9313" s="1"/>
      <c r="NEE9313" s="1"/>
      <c r="NEF9313" s="1"/>
      <c r="NEG9313" s="1"/>
      <c r="NEH9313" s="1"/>
      <c r="NEI9313" s="1"/>
      <c r="NEJ9313" s="1"/>
      <c r="NEK9313" s="1"/>
      <c r="NEL9313" s="1"/>
      <c r="NEM9313" s="1"/>
      <c r="NEN9313" s="1"/>
      <c r="NEO9313" s="1"/>
      <c r="NEP9313" s="1"/>
      <c r="NEQ9313" s="1"/>
      <c r="NER9313" s="1"/>
      <c r="NES9313" s="1"/>
      <c r="NET9313" s="1"/>
      <c r="NEU9313" s="1"/>
      <c r="NEV9313" s="1"/>
      <c r="NEW9313" s="1"/>
      <c r="NEX9313" s="1"/>
      <c r="NEY9313" s="1"/>
      <c r="NEZ9313" s="1"/>
      <c r="NFA9313" s="1"/>
      <c r="NFB9313" s="1"/>
      <c r="NFC9313" s="1"/>
      <c r="NFD9313" s="1"/>
      <c r="NFE9313" s="1"/>
      <c r="NFF9313" s="1"/>
      <c r="NFG9313" s="1"/>
      <c r="NFH9313" s="1"/>
      <c r="NFI9313" s="1"/>
      <c r="NFJ9313" s="1"/>
      <c r="NFK9313" s="1"/>
      <c r="NFL9313" s="1"/>
      <c r="NFM9313" s="1"/>
      <c r="NFN9313" s="1"/>
      <c r="NFO9313" s="1"/>
      <c r="NFP9313" s="1"/>
      <c r="NFQ9313" s="1"/>
      <c r="NFR9313" s="1"/>
      <c r="NFS9313" s="1"/>
      <c r="NFT9313" s="1"/>
      <c r="NFU9313" s="1"/>
      <c r="NFV9313" s="1"/>
      <c r="NFW9313" s="1"/>
      <c r="NFX9313" s="1"/>
      <c r="NFY9313" s="1"/>
      <c r="NFZ9313" s="1"/>
      <c r="NGA9313" s="1"/>
      <c r="NGB9313" s="1"/>
      <c r="NGC9313" s="1"/>
      <c r="NGD9313" s="1"/>
      <c r="NGE9313" s="1"/>
      <c r="NGF9313" s="1"/>
      <c r="NGG9313" s="1"/>
      <c r="NGH9313" s="1"/>
      <c r="NGI9313" s="1"/>
      <c r="NGJ9313" s="1"/>
      <c r="NGK9313" s="1"/>
      <c r="NGL9313" s="1"/>
      <c r="NGM9313" s="1"/>
      <c r="NGN9313" s="1"/>
      <c r="NGO9313" s="1"/>
      <c r="NGP9313" s="1"/>
      <c r="NGQ9313" s="1"/>
      <c r="NGR9313" s="1"/>
      <c r="NGS9313" s="1"/>
      <c r="NGT9313" s="1"/>
      <c r="NGU9313" s="1"/>
      <c r="NGV9313" s="1"/>
      <c r="NGW9313" s="1"/>
      <c r="NGX9313" s="1"/>
      <c r="NGY9313" s="1"/>
      <c r="NGZ9313" s="1"/>
      <c r="NHA9313" s="1"/>
      <c r="NHB9313" s="1"/>
      <c r="NHC9313" s="1"/>
      <c r="NHD9313" s="1"/>
      <c r="NHE9313" s="1"/>
      <c r="NHF9313" s="1"/>
      <c r="NHG9313" s="1"/>
      <c r="NHH9313" s="1"/>
      <c r="NHI9313" s="1"/>
      <c r="NHJ9313" s="1"/>
      <c r="NHK9313" s="1"/>
      <c r="NHL9313" s="1"/>
      <c r="NHM9313" s="1"/>
      <c r="NHN9313" s="1"/>
      <c r="NHO9313" s="1"/>
      <c r="NHP9313" s="1"/>
      <c r="NHQ9313" s="1"/>
      <c r="NHR9313" s="1"/>
      <c r="NHS9313" s="1"/>
      <c r="NHT9313" s="1"/>
      <c r="NHU9313" s="1"/>
      <c r="NHV9313" s="1"/>
      <c r="NHW9313" s="1"/>
      <c r="NHX9313" s="1"/>
      <c r="NHY9313" s="1"/>
      <c r="NHZ9313" s="1"/>
      <c r="NIA9313" s="1"/>
      <c r="NIB9313" s="1"/>
      <c r="NIC9313" s="1"/>
      <c r="NID9313" s="1"/>
      <c r="NIE9313" s="1"/>
      <c r="NIF9313" s="1"/>
      <c r="NIG9313" s="1"/>
      <c r="NIH9313" s="1"/>
      <c r="NII9313" s="1"/>
      <c r="NIJ9313" s="1"/>
      <c r="NIK9313" s="1"/>
      <c r="NIL9313" s="1"/>
      <c r="NIM9313" s="1"/>
      <c r="NIN9313" s="1"/>
      <c r="NIO9313" s="1"/>
      <c r="NIP9313" s="1"/>
      <c r="NIQ9313" s="1"/>
      <c r="NIR9313" s="1"/>
      <c r="NIS9313" s="1"/>
      <c r="NIT9313" s="1"/>
      <c r="NIU9313" s="1"/>
      <c r="NIV9313" s="1"/>
      <c r="NIW9313" s="1"/>
      <c r="NIX9313" s="1"/>
      <c r="NIY9313" s="1"/>
      <c r="NIZ9313" s="1"/>
      <c r="NJA9313" s="1"/>
      <c r="NJB9313" s="1"/>
      <c r="NJC9313" s="1"/>
      <c r="NJD9313" s="1"/>
      <c r="NJE9313" s="1"/>
      <c r="NJF9313" s="1"/>
      <c r="NJG9313" s="1"/>
      <c r="NJH9313" s="1"/>
      <c r="NJI9313" s="1"/>
      <c r="NJJ9313" s="1"/>
      <c r="NJK9313" s="1"/>
      <c r="NJL9313" s="1"/>
      <c r="NJM9313" s="1"/>
      <c r="NJN9313" s="1"/>
      <c r="NJO9313" s="1"/>
      <c r="NJP9313" s="1"/>
      <c r="NJQ9313" s="1"/>
      <c r="NJR9313" s="1"/>
      <c r="NJS9313" s="1"/>
      <c r="NJT9313" s="1"/>
      <c r="NJU9313" s="1"/>
      <c r="NJV9313" s="1"/>
      <c r="NJW9313" s="1"/>
      <c r="NJX9313" s="1"/>
      <c r="NJY9313" s="1"/>
      <c r="NJZ9313" s="1"/>
      <c r="NKA9313" s="1"/>
      <c r="NKB9313" s="1"/>
      <c r="NKC9313" s="1"/>
      <c r="NKD9313" s="1"/>
      <c r="NKE9313" s="1"/>
      <c r="NKF9313" s="1"/>
      <c r="NKG9313" s="1"/>
      <c r="NKH9313" s="1"/>
      <c r="NKI9313" s="1"/>
      <c r="NKJ9313" s="1"/>
      <c r="NKK9313" s="1"/>
      <c r="NKL9313" s="1"/>
      <c r="NKM9313" s="1"/>
      <c r="NKN9313" s="1"/>
      <c r="NKO9313" s="1"/>
      <c r="NKP9313" s="1"/>
      <c r="NKQ9313" s="1"/>
      <c r="NKR9313" s="1"/>
      <c r="NKS9313" s="1"/>
      <c r="NKT9313" s="1"/>
      <c r="NKU9313" s="1"/>
      <c r="NKV9313" s="1"/>
      <c r="NKW9313" s="1"/>
      <c r="NKX9313" s="1"/>
      <c r="NKY9313" s="1"/>
      <c r="NKZ9313" s="1"/>
      <c r="NLA9313" s="1"/>
      <c r="NLB9313" s="1"/>
      <c r="NLC9313" s="1"/>
      <c r="NLD9313" s="1"/>
      <c r="NLE9313" s="1"/>
      <c r="NLF9313" s="1"/>
      <c r="NLG9313" s="1"/>
      <c r="NLH9313" s="1"/>
      <c r="NLI9313" s="1"/>
      <c r="NLJ9313" s="1"/>
      <c r="NLK9313" s="1"/>
      <c r="NLL9313" s="1"/>
      <c r="NLM9313" s="1"/>
      <c r="NLN9313" s="1"/>
      <c r="NLO9313" s="1"/>
      <c r="NLP9313" s="1"/>
      <c r="NLQ9313" s="1"/>
      <c r="NLR9313" s="1"/>
      <c r="NLS9313" s="1"/>
      <c r="NLT9313" s="1"/>
      <c r="NLU9313" s="1"/>
      <c r="NLV9313" s="1"/>
      <c r="NLW9313" s="1"/>
      <c r="NLX9313" s="1"/>
      <c r="NLY9313" s="1"/>
      <c r="NLZ9313" s="1"/>
      <c r="NMA9313" s="1"/>
      <c r="NMB9313" s="1"/>
      <c r="NMC9313" s="1"/>
      <c r="NMD9313" s="1"/>
      <c r="NME9313" s="1"/>
      <c r="NMF9313" s="1"/>
      <c r="NMG9313" s="1"/>
      <c r="NMH9313" s="1"/>
      <c r="NMI9313" s="1"/>
      <c r="NMJ9313" s="1"/>
      <c r="NMK9313" s="1"/>
      <c r="NML9313" s="1"/>
      <c r="NMM9313" s="1"/>
      <c r="NMN9313" s="1"/>
      <c r="NMO9313" s="1"/>
      <c r="NMP9313" s="1"/>
      <c r="NMQ9313" s="1"/>
      <c r="NMR9313" s="1"/>
      <c r="NMS9313" s="1"/>
      <c r="NMT9313" s="1"/>
      <c r="NMU9313" s="1"/>
      <c r="NMV9313" s="1"/>
      <c r="NMW9313" s="1"/>
      <c r="NMX9313" s="1"/>
      <c r="NMY9313" s="1"/>
      <c r="NMZ9313" s="1"/>
      <c r="NNA9313" s="1"/>
      <c r="NNB9313" s="1"/>
      <c r="NNC9313" s="1"/>
      <c r="NND9313" s="1"/>
      <c r="NNE9313" s="1"/>
      <c r="NNF9313" s="1"/>
      <c r="NNG9313" s="1"/>
      <c r="NNH9313" s="1"/>
      <c r="NNI9313" s="1"/>
      <c r="NNJ9313" s="1"/>
      <c r="NNK9313" s="1"/>
      <c r="NNL9313" s="1"/>
      <c r="NNM9313" s="1"/>
      <c r="NNN9313" s="1"/>
      <c r="NNO9313" s="1"/>
      <c r="NNP9313" s="1"/>
      <c r="NNQ9313" s="1"/>
      <c r="NNR9313" s="1"/>
      <c r="NNS9313" s="1"/>
      <c r="NNT9313" s="1"/>
      <c r="NNU9313" s="1"/>
      <c r="NNV9313" s="1"/>
      <c r="NNW9313" s="1"/>
      <c r="NNX9313" s="1"/>
      <c r="NNY9313" s="1"/>
      <c r="NNZ9313" s="1"/>
      <c r="NOA9313" s="1"/>
      <c r="NOB9313" s="1"/>
      <c r="NOC9313" s="1"/>
      <c r="NOD9313" s="1"/>
      <c r="NOE9313" s="1"/>
      <c r="NOF9313" s="1"/>
      <c r="NOG9313" s="1"/>
      <c r="NOH9313" s="1"/>
      <c r="NOI9313" s="1"/>
      <c r="NOJ9313" s="1"/>
      <c r="NOK9313" s="1"/>
      <c r="NOL9313" s="1"/>
      <c r="NOM9313" s="1"/>
      <c r="NON9313" s="1"/>
      <c r="NOO9313" s="1"/>
      <c r="NOP9313" s="1"/>
      <c r="NOQ9313" s="1"/>
      <c r="NOR9313" s="1"/>
      <c r="NOS9313" s="1"/>
      <c r="NOT9313" s="1"/>
      <c r="NOU9313" s="1"/>
      <c r="NOV9313" s="1"/>
      <c r="NOW9313" s="1"/>
      <c r="NOX9313" s="1"/>
      <c r="NOY9313" s="1"/>
      <c r="NOZ9313" s="1"/>
      <c r="NPA9313" s="1"/>
      <c r="NPB9313" s="1"/>
      <c r="NPC9313" s="1"/>
      <c r="NPD9313" s="1"/>
      <c r="NPE9313" s="1"/>
      <c r="NPF9313" s="1"/>
      <c r="NPG9313" s="1"/>
      <c r="NPH9313" s="1"/>
      <c r="NPI9313" s="1"/>
      <c r="NPJ9313" s="1"/>
      <c r="NPK9313" s="1"/>
      <c r="NPL9313" s="1"/>
      <c r="NPM9313" s="1"/>
      <c r="NPN9313" s="1"/>
      <c r="NPO9313" s="1"/>
      <c r="NPP9313" s="1"/>
      <c r="NPQ9313" s="1"/>
      <c r="NPR9313" s="1"/>
      <c r="NPS9313" s="1"/>
      <c r="NPT9313" s="1"/>
      <c r="NPU9313" s="1"/>
      <c r="NPV9313" s="1"/>
      <c r="NPW9313" s="1"/>
      <c r="NPX9313" s="1"/>
      <c r="NPY9313" s="1"/>
      <c r="NPZ9313" s="1"/>
      <c r="NQA9313" s="1"/>
      <c r="NQB9313" s="1"/>
      <c r="NQC9313" s="1"/>
      <c r="NQD9313" s="1"/>
      <c r="NQE9313" s="1"/>
      <c r="NQF9313" s="1"/>
      <c r="NQG9313" s="1"/>
      <c r="NQH9313" s="1"/>
      <c r="NQI9313" s="1"/>
      <c r="NQJ9313" s="1"/>
      <c r="NQK9313" s="1"/>
      <c r="NQL9313" s="1"/>
      <c r="NQM9313" s="1"/>
      <c r="NQN9313" s="1"/>
      <c r="NQO9313" s="1"/>
      <c r="NQP9313" s="1"/>
      <c r="NQQ9313" s="1"/>
      <c r="NQR9313" s="1"/>
      <c r="NQS9313" s="1"/>
      <c r="NQT9313" s="1"/>
      <c r="NQU9313" s="1"/>
      <c r="NQV9313" s="1"/>
      <c r="NQW9313" s="1"/>
      <c r="NQX9313" s="1"/>
      <c r="NQY9313" s="1"/>
      <c r="NQZ9313" s="1"/>
      <c r="NRA9313" s="1"/>
      <c r="NRB9313" s="1"/>
      <c r="NRC9313" s="1"/>
      <c r="NRD9313" s="1"/>
      <c r="NRE9313" s="1"/>
      <c r="NRF9313" s="1"/>
      <c r="NRG9313" s="1"/>
      <c r="NRH9313" s="1"/>
      <c r="NRI9313" s="1"/>
      <c r="NRJ9313" s="1"/>
      <c r="NRK9313" s="1"/>
      <c r="NRL9313" s="1"/>
      <c r="NRM9313" s="1"/>
      <c r="NRN9313" s="1"/>
      <c r="NRO9313" s="1"/>
      <c r="NRP9313" s="1"/>
      <c r="NRQ9313" s="1"/>
      <c r="NRR9313" s="1"/>
      <c r="NRS9313" s="1"/>
      <c r="NRT9313" s="1"/>
      <c r="NRU9313" s="1"/>
      <c r="NRV9313" s="1"/>
      <c r="NRW9313" s="1"/>
      <c r="NRX9313" s="1"/>
      <c r="NRY9313" s="1"/>
      <c r="NRZ9313" s="1"/>
      <c r="NSA9313" s="1"/>
      <c r="NSB9313" s="1"/>
      <c r="NSC9313" s="1"/>
      <c r="NSD9313" s="1"/>
      <c r="NSE9313" s="1"/>
      <c r="NSF9313" s="1"/>
      <c r="NSG9313" s="1"/>
      <c r="NSH9313" s="1"/>
      <c r="NSI9313" s="1"/>
      <c r="NSJ9313" s="1"/>
      <c r="NSK9313" s="1"/>
      <c r="NSL9313" s="1"/>
      <c r="NSM9313" s="1"/>
      <c r="NSN9313" s="1"/>
      <c r="NSO9313" s="1"/>
      <c r="NSP9313" s="1"/>
      <c r="NSQ9313" s="1"/>
      <c r="NSR9313" s="1"/>
      <c r="NSS9313" s="1"/>
      <c r="NST9313" s="1"/>
      <c r="NSU9313" s="1"/>
      <c r="NSV9313" s="1"/>
      <c r="NSW9313" s="1"/>
      <c r="NSX9313" s="1"/>
      <c r="NSY9313" s="1"/>
      <c r="NSZ9313" s="1"/>
      <c r="NTA9313" s="1"/>
      <c r="NTB9313" s="1"/>
      <c r="NTC9313" s="1"/>
      <c r="NTD9313" s="1"/>
      <c r="NTE9313" s="1"/>
      <c r="NTF9313" s="1"/>
      <c r="NTG9313" s="1"/>
      <c r="NTH9313" s="1"/>
      <c r="NTI9313" s="1"/>
      <c r="NTJ9313" s="1"/>
      <c r="NTK9313" s="1"/>
      <c r="NTL9313" s="1"/>
      <c r="NTM9313" s="1"/>
      <c r="NTN9313" s="1"/>
      <c r="NTO9313" s="1"/>
      <c r="NTP9313" s="1"/>
      <c r="NTQ9313" s="1"/>
      <c r="NTR9313" s="1"/>
      <c r="NTS9313" s="1"/>
      <c r="NTT9313" s="1"/>
      <c r="NTU9313" s="1"/>
      <c r="NTV9313" s="1"/>
      <c r="NTW9313" s="1"/>
      <c r="NTX9313" s="1"/>
      <c r="NTY9313" s="1"/>
      <c r="NTZ9313" s="1"/>
      <c r="NUA9313" s="1"/>
      <c r="NUB9313" s="1"/>
      <c r="NUC9313" s="1"/>
      <c r="NUD9313" s="1"/>
      <c r="NUE9313" s="1"/>
      <c r="NUF9313" s="1"/>
      <c r="NUG9313" s="1"/>
      <c r="NUH9313" s="1"/>
      <c r="NUI9313" s="1"/>
      <c r="NUJ9313" s="1"/>
      <c r="NUK9313" s="1"/>
      <c r="NUL9313" s="1"/>
      <c r="NUM9313" s="1"/>
      <c r="NUN9313" s="1"/>
      <c r="NUO9313" s="1"/>
      <c r="NUP9313" s="1"/>
      <c r="NUQ9313" s="1"/>
      <c r="NUR9313" s="1"/>
      <c r="NUS9313" s="1"/>
      <c r="NUT9313" s="1"/>
      <c r="NUU9313" s="1"/>
      <c r="NUV9313" s="1"/>
      <c r="NUW9313" s="1"/>
      <c r="NUX9313" s="1"/>
      <c r="NUY9313" s="1"/>
      <c r="NUZ9313" s="1"/>
      <c r="NVA9313" s="1"/>
      <c r="NVB9313" s="1"/>
      <c r="NVC9313" s="1"/>
      <c r="NVD9313" s="1"/>
      <c r="NVE9313" s="1"/>
      <c r="NVF9313" s="1"/>
      <c r="NVG9313" s="1"/>
      <c r="NVH9313" s="1"/>
      <c r="NVI9313" s="1"/>
      <c r="NVJ9313" s="1"/>
      <c r="NVK9313" s="1"/>
      <c r="NVL9313" s="1"/>
      <c r="NVM9313" s="1"/>
      <c r="NVN9313" s="1"/>
      <c r="NVO9313" s="1"/>
      <c r="NVP9313" s="1"/>
      <c r="NVQ9313" s="1"/>
      <c r="NVR9313" s="1"/>
      <c r="NVS9313" s="1"/>
      <c r="NVT9313" s="1"/>
      <c r="NVU9313" s="1"/>
      <c r="NVV9313" s="1"/>
      <c r="NVW9313" s="1"/>
      <c r="NVX9313" s="1"/>
      <c r="NVY9313" s="1"/>
      <c r="NVZ9313" s="1"/>
      <c r="NWA9313" s="1"/>
      <c r="NWB9313" s="1"/>
      <c r="NWC9313" s="1"/>
      <c r="NWD9313" s="1"/>
      <c r="NWE9313" s="1"/>
      <c r="NWF9313" s="1"/>
      <c r="NWG9313" s="1"/>
      <c r="NWH9313" s="1"/>
      <c r="NWI9313" s="1"/>
      <c r="NWJ9313" s="1"/>
      <c r="NWK9313" s="1"/>
      <c r="NWL9313" s="1"/>
      <c r="NWM9313" s="1"/>
      <c r="NWN9313" s="1"/>
      <c r="NWO9313" s="1"/>
      <c r="NWP9313" s="1"/>
      <c r="NWQ9313" s="1"/>
      <c r="NWR9313" s="1"/>
      <c r="NWS9313" s="1"/>
      <c r="NWT9313" s="1"/>
      <c r="NWU9313" s="1"/>
      <c r="NWV9313" s="1"/>
      <c r="NWW9313" s="1"/>
      <c r="NWX9313" s="1"/>
      <c r="NWY9313" s="1"/>
      <c r="NWZ9313" s="1"/>
      <c r="NXA9313" s="1"/>
      <c r="NXB9313" s="1"/>
      <c r="NXC9313" s="1"/>
      <c r="NXD9313" s="1"/>
      <c r="NXE9313" s="1"/>
      <c r="NXF9313" s="1"/>
      <c r="NXG9313" s="1"/>
      <c r="NXH9313" s="1"/>
      <c r="NXI9313" s="1"/>
      <c r="NXJ9313" s="1"/>
      <c r="NXK9313" s="1"/>
      <c r="NXL9313" s="1"/>
      <c r="NXM9313" s="1"/>
      <c r="NXN9313" s="1"/>
      <c r="NXO9313" s="1"/>
      <c r="NXP9313" s="1"/>
      <c r="NXQ9313" s="1"/>
      <c r="NXR9313" s="1"/>
      <c r="NXS9313" s="1"/>
      <c r="NXT9313" s="1"/>
      <c r="NXU9313" s="1"/>
      <c r="NXV9313" s="1"/>
      <c r="NXW9313" s="1"/>
      <c r="NXX9313" s="1"/>
      <c r="NXY9313" s="1"/>
      <c r="NXZ9313" s="1"/>
      <c r="NYA9313" s="1"/>
      <c r="NYB9313" s="1"/>
      <c r="NYC9313" s="1"/>
      <c r="NYD9313" s="1"/>
      <c r="NYE9313" s="1"/>
      <c r="NYF9313" s="1"/>
      <c r="NYG9313" s="1"/>
      <c r="NYH9313" s="1"/>
      <c r="NYI9313" s="1"/>
      <c r="NYJ9313" s="1"/>
      <c r="NYK9313" s="1"/>
      <c r="NYL9313" s="1"/>
      <c r="NYM9313" s="1"/>
      <c r="NYN9313" s="1"/>
      <c r="NYO9313" s="1"/>
      <c r="NYP9313" s="1"/>
      <c r="NYQ9313" s="1"/>
      <c r="NYR9313" s="1"/>
      <c r="NYS9313" s="1"/>
      <c r="NYT9313" s="1"/>
      <c r="NYU9313" s="1"/>
      <c r="NYV9313" s="1"/>
      <c r="NYW9313" s="1"/>
      <c r="NYX9313" s="1"/>
      <c r="NYY9313" s="1"/>
      <c r="NYZ9313" s="1"/>
      <c r="NZA9313" s="1"/>
      <c r="NZB9313" s="1"/>
      <c r="NZC9313" s="1"/>
      <c r="NZD9313" s="1"/>
      <c r="NZE9313" s="1"/>
      <c r="NZF9313" s="1"/>
      <c r="NZG9313" s="1"/>
      <c r="NZH9313" s="1"/>
      <c r="NZI9313" s="1"/>
      <c r="NZJ9313" s="1"/>
      <c r="NZK9313" s="1"/>
      <c r="NZL9313" s="1"/>
      <c r="NZM9313" s="1"/>
      <c r="NZN9313" s="1"/>
      <c r="NZO9313" s="1"/>
      <c r="NZP9313" s="1"/>
      <c r="NZQ9313" s="1"/>
      <c r="NZR9313" s="1"/>
      <c r="NZS9313" s="1"/>
      <c r="NZT9313" s="1"/>
      <c r="NZU9313" s="1"/>
      <c r="NZV9313" s="1"/>
      <c r="NZW9313" s="1"/>
      <c r="NZX9313" s="1"/>
      <c r="NZY9313" s="1"/>
      <c r="NZZ9313" s="1"/>
      <c r="OAA9313" s="1"/>
      <c r="OAB9313" s="1"/>
      <c r="OAC9313" s="1"/>
      <c r="OAD9313" s="1"/>
      <c r="OAE9313" s="1"/>
      <c r="OAF9313" s="1"/>
      <c r="OAG9313" s="1"/>
      <c r="OAH9313" s="1"/>
      <c r="OAI9313" s="1"/>
      <c r="OAJ9313" s="1"/>
      <c r="OAK9313" s="1"/>
      <c r="OAL9313" s="1"/>
      <c r="OAM9313" s="1"/>
      <c r="OAN9313" s="1"/>
      <c r="OAO9313" s="1"/>
      <c r="OAP9313" s="1"/>
      <c r="OAQ9313" s="1"/>
      <c r="OAR9313" s="1"/>
      <c r="OAS9313" s="1"/>
      <c r="OAT9313" s="1"/>
      <c r="OAU9313" s="1"/>
      <c r="OAV9313" s="1"/>
      <c r="OAW9313" s="1"/>
      <c r="OAX9313" s="1"/>
      <c r="OAY9313" s="1"/>
      <c r="OAZ9313" s="1"/>
      <c r="OBA9313" s="1"/>
      <c r="OBB9313" s="1"/>
      <c r="OBC9313" s="1"/>
      <c r="OBD9313" s="1"/>
      <c r="OBE9313" s="1"/>
      <c r="OBF9313" s="1"/>
      <c r="OBG9313" s="1"/>
      <c r="OBH9313" s="1"/>
      <c r="OBI9313" s="1"/>
      <c r="OBJ9313" s="1"/>
      <c r="OBK9313" s="1"/>
      <c r="OBL9313" s="1"/>
      <c r="OBM9313" s="1"/>
      <c r="OBN9313" s="1"/>
      <c r="OBO9313" s="1"/>
      <c r="OBP9313" s="1"/>
      <c r="OBQ9313" s="1"/>
      <c r="OBR9313" s="1"/>
      <c r="OBS9313" s="1"/>
      <c r="OBT9313" s="1"/>
      <c r="OBU9313" s="1"/>
      <c r="OBV9313" s="1"/>
      <c r="OBW9313" s="1"/>
      <c r="OBX9313" s="1"/>
      <c r="OBY9313" s="1"/>
      <c r="OBZ9313" s="1"/>
      <c r="OCA9313" s="1"/>
      <c r="OCB9313" s="1"/>
      <c r="OCC9313" s="1"/>
      <c r="OCD9313" s="1"/>
      <c r="OCE9313" s="1"/>
      <c r="OCF9313" s="1"/>
      <c r="OCG9313" s="1"/>
      <c r="OCH9313" s="1"/>
      <c r="OCI9313" s="1"/>
      <c r="OCJ9313" s="1"/>
      <c r="OCK9313" s="1"/>
      <c r="OCL9313" s="1"/>
      <c r="OCM9313" s="1"/>
      <c r="OCN9313" s="1"/>
      <c r="OCO9313" s="1"/>
      <c r="OCP9313" s="1"/>
      <c r="OCQ9313" s="1"/>
      <c r="OCR9313" s="1"/>
      <c r="OCS9313" s="1"/>
      <c r="OCT9313" s="1"/>
      <c r="OCU9313" s="1"/>
      <c r="OCV9313" s="1"/>
      <c r="OCW9313" s="1"/>
      <c r="OCX9313" s="1"/>
      <c r="OCY9313" s="1"/>
      <c r="OCZ9313" s="1"/>
      <c r="ODA9313" s="1"/>
      <c r="ODB9313" s="1"/>
      <c r="ODC9313" s="1"/>
      <c r="ODD9313" s="1"/>
      <c r="ODE9313" s="1"/>
      <c r="ODF9313" s="1"/>
      <c r="ODG9313" s="1"/>
      <c r="ODH9313" s="1"/>
      <c r="ODI9313" s="1"/>
      <c r="ODJ9313" s="1"/>
      <c r="ODK9313" s="1"/>
      <c r="ODL9313" s="1"/>
      <c r="ODM9313" s="1"/>
      <c r="ODN9313" s="1"/>
      <c r="ODO9313" s="1"/>
      <c r="ODP9313" s="1"/>
      <c r="ODQ9313" s="1"/>
      <c r="ODR9313" s="1"/>
      <c r="ODS9313" s="1"/>
      <c r="ODT9313" s="1"/>
      <c r="ODU9313" s="1"/>
      <c r="ODV9313" s="1"/>
      <c r="ODW9313" s="1"/>
      <c r="ODX9313" s="1"/>
      <c r="ODY9313" s="1"/>
      <c r="ODZ9313" s="1"/>
      <c r="OEA9313" s="1"/>
      <c r="OEB9313" s="1"/>
      <c r="OEC9313" s="1"/>
      <c r="OED9313" s="1"/>
      <c r="OEE9313" s="1"/>
      <c r="OEF9313" s="1"/>
      <c r="OEG9313" s="1"/>
      <c r="OEH9313" s="1"/>
      <c r="OEI9313" s="1"/>
      <c r="OEJ9313" s="1"/>
      <c r="OEK9313" s="1"/>
      <c r="OEL9313" s="1"/>
      <c r="OEM9313" s="1"/>
      <c r="OEN9313" s="1"/>
      <c r="OEO9313" s="1"/>
      <c r="OEP9313" s="1"/>
      <c r="OEQ9313" s="1"/>
      <c r="OER9313" s="1"/>
      <c r="OES9313" s="1"/>
      <c r="OET9313" s="1"/>
      <c r="OEU9313" s="1"/>
      <c r="OEV9313" s="1"/>
      <c r="OEW9313" s="1"/>
      <c r="OEX9313" s="1"/>
      <c r="OEY9313" s="1"/>
      <c r="OEZ9313" s="1"/>
      <c r="OFA9313" s="1"/>
      <c r="OFB9313" s="1"/>
      <c r="OFC9313" s="1"/>
      <c r="OFD9313" s="1"/>
      <c r="OFE9313" s="1"/>
      <c r="OFF9313" s="1"/>
      <c r="OFG9313" s="1"/>
      <c r="OFH9313" s="1"/>
      <c r="OFI9313" s="1"/>
      <c r="OFJ9313" s="1"/>
      <c r="OFK9313" s="1"/>
      <c r="OFL9313" s="1"/>
      <c r="OFM9313" s="1"/>
      <c r="OFN9313" s="1"/>
      <c r="OFO9313" s="1"/>
      <c r="OFP9313" s="1"/>
      <c r="OFQ9313" s="1"/>
      <c r="OFR9313" s="1"/>
      <c r="OFS9313" s="1"/>
      <c r="OFT9313" s="1"/>
      <c r="OFU9313" s="1"/>
      <c r="OFV9313" s="1"/>
      <c r="OFW9313" s="1"/>
      <c r="OFX9313" s="1"/>
      <c r="OFY9313" s="1"/>
      <c r="OFZ9313" s="1"/>
      <c r="OGA9313" s="1"/>
      <c r="OGB9313" s="1"/>
      <c r="OGC9313" s="1"/>
      <c r="OGD9313" s="1"/>
      <c r="OGE9313" s="1"/>
      <c r="OGF9313" s="1"/>
      <c r="OGG9313" s="1"/>
      <c r="OGH9313" s="1"/>
      <c r="OGI9313" s="1"/>
      <c r="OGJ9313" s="1"/>
      <c r="OGK9313" s="1"/>
      <c r="OGL9313" s="1"/>
      <c r="OGM9313" s="1"/>
      <c r="OGN9313" s="1"/>
      <c r="OGO9313" s="1"/>
      <c r="OGP9313" s="1"/>
      <c r="OGQ9313" s="1"/>
      <c r="OGR9313" s="1"/>
      <c r="OGS9313" s="1"/>
      <c r="OGT9313" s="1"/>
      <c r="OGU9313" s="1"/>
      <c r="OGV9313" s="1"/>
      <c r="OGW9313" s="1"/>
      <c r="OGX9313" s="1"/>
      <c r="OGY9313" s="1"/>
      <c r="OGZ9313" s="1"/>
      <c r="OHA9313" s="1"/>
      <c r="OHB9313" s="1"/>
      <c r="OHC9313" s="1"/>
      <c r="OHD9313" s="1"/>
      <c r="OHE9313" s="1"/>
      <c r="OHF9313" s="1"/>
      <c r="OHG9313" s="1"/>
      <c r="OHH9313" s="1"/>
      <c r="OHI9313" s="1"/>
      <c r="OHJ9313" s="1"/>
      <c r="OHK9313" s="1"/>
      <c r="OHL9313" s="1"/>
      <c r="OHM9313" s="1"/>
      <c r="OHN9313" s="1"/>
      <c r="OHO9313" s="1"/>
      <c r="OHP9313" s="1"/>
      <c r="OHQ9313" s="1"/>
      <c r="OHR9313" s="1"/>
      <c r="OHS9313" s="1"/>
      <c r="OHT9313" s="1"/>
      <c r="OHU9313" s="1"/>
      <c r="OHV9313" s="1"/>
      <c r="OHW9313" s="1"/>
      <c r="OHX9313" s="1"/>
      <c r="OHY9313" s="1"/>
      <c r="OHZ9313" s="1"/>
      <c r="OIA9313" s="1"/>
      <c r="OIB9313" s="1"/>
      <c r="OIC9313" s="1"/>
      <c r="OID9313" s="1"/>
      <c r="OIE9313" s="1"/>
      <c r="OIF9313" s="1"/>
      <c r="OIG9313" s="1"/>
      <c r="OIH9313" s="1"/>
      <c r="OII9313" s="1"/>
      <c r="OIJ9313" s="1"/>
      <c r="OIK9313" s="1"/>
      <c r="OIL9313" s="1"/>
      <c r="OIM9313" s="1"/>
      <c r="OIN9313" s="1"/>
      <c r="OIO9313" s="1"/>
      <c r="OIP9313" s="1"/>
      <c r="OIQ9313" s="1"/>
      <c r="OIR9313" s="1"/>
      <c r="OIS9313" s="1"/>
      <c r="OIT9313" s="1"/>
      <c r="OIU9313" s="1"/>
      <c r="OIV9313" s="1"/>
      <c r="OIW9313" s="1"/>
      <c r="OIX9313" s="1"/>
      <c r="OIY9313" s="1"/>
      <c r="OIZ9313" s="1"/>
      <c r="OJA9313" s="1"/>
      <c r="OJB9313" s="1"/>
      <c r="OJC9313" s="1"/>
      <c r="OJD9313" s="1"/>
      <c r="OJE9313" s="1"/>
      <c r="OJF9313" s="1"/>
      <c r="OJG9313" s="1"/>
      <c r="OJH9313" s="1"/>
      <c r="OJI9313" s="1"/>
      <c r="OJJ9313" s="1"/>
      <c r="OJK9313" s="1"/>
      <c r="OJL9313" s="1"/>
      <c r="OJM9313" s="1"/>
      <c r="OJN9313" s="1"/>
      <c r="OJO9313" s="1"/>
      <c r="OJP9313" s="1"/>
      <c r="OJQ9313" s="1"/>
      <c r="OJR9313" s="1"/>
      <c r="OJS9313" s="1"/>
      <c r="OJT9313" s="1"/>
      <c r="OJU9313" s="1"/>
      <c r="OJV9313" s="1"/>
      <c r="OJW9313" s="1"/>
      <c r="OJX9313" s="1"/>
      <c r="OJY9313" s="1"/>
      <c r="OJZ9313" s="1"/>
      <c r="OKA9313" s="1"/>
      <c r="OKB9313" s="1"/>
      <c r="OKC9313" s="1"/>
      <c r="OKD9313" s="1"/>
      <c r="OKE9313" s="1"/>
      <c r="OKF9313" s="1"/>
      <c r="OKG9313" s="1"/>
      <c r="OKH9313" s="1"/>
      <c r="OKI9313" s="1"/>
      <c r="OKJ9313" s="1"/>
      <c r="OKK9313" s="1"/>
      <c r="OKL9313" s="1"/>
      <c r="OKM9313" s="1"/>
      <c r="OKN9313" s="1"/>
      <c r="OKO9313" s="1"/>
      <c r="OKP9313" s="1"/>
      <c r="OKQ9313" s="1"/>
      <c r="OKR9313" s="1"/>
      <c r="OKS9313" s="1"/>
      <c r="OKT9313" s="1"/>
      <c r="OKU9313" s="1"/>
      <c r="OKV9313" s="1"/>
      <c r="OKW9313" s="1"/>
      <c r="OKX9313" s="1"/>
      <c r="OKY9313" s="1"/>
      <c r="OKZ9313" s="1"/>
      <c r="OLA9313" s="1"/>
      <c r="OLB9313" s="1"/>
      <c r="OLC9313" s="1"/>
      <c r="OLD9313" s="1"/>
      <c r="OLE9313" s="1"/>
      <c r="OLF9313" s="1"/>
      <c r="OLG9313" s="1"/>
      <c r="OLH9313" s="1"/>
      <c r="OLI9313" s="1"/>
      <c r="OLJ9313" s="1"/>
      <c r="OLK9313" s="1"/>
      <c r="OLL9313" s="1"/>
      <c r="OLM9313" s="1"/>
      <c r="OLN9313" s="1"/>
      <c r="OLO9313" s="1"/>
      <c r="OLP9313" s="1"/>
      <c r="OLQ9313" s="1"/>
      <c r="OLR9313" s="1"/>
      <c r="OLS9313" s="1"/>
      <c r="OLT9313" s="1"/>
      <c r="OLU9313" s="1"/>
      <c r="OLV9313" s="1"/>
      <c r="OLW9313" s="1"/>
      <c r="OLX9313" s="1"/>
      <c r="OLY9313" s="1"/>
      <c r="OLZ9313" s="1"/>
      <c r="OMA9313" s="1"/>
      <c r="OMB9313" s="1"/>
      <c r="OMC9313" s="1"/>
      <c r="OMD9313" s="1"/>
      <c r="OME9313" s="1"/>
      <c r="OMF9313" s="1"/>
      <c r="OMG9313" s="1"/>
      <c r="OMH9313" s="1"/>
      <c r="OMI9313" s="1"/>
      <c r="OMJ9313" s="1"/>
      <c r="OMK9313" s="1"/>
      <c r="OML9313" s="1"/>
      <c r="OMM9313" s="1"/>
      <c r="OMN9313" s="1"/>
      <c r="OMO9313" s="1"/>
      <c r="OMP9313" s="1"/>
      <c r="OMQ9313" s="1"/>
      <c r="OMR9313" s="1"/>
      <c r="OMS9313" s="1"/>
      <c r="OMT9313" s="1"/>
      <c r="OMU9313" s="1"/>
      <c r="OMV9313" s="1"/>
      <c r="OMW9313" s="1"/>
      <c r="OMX9313" s="1"/>
      <c r="OMY9313" s="1"/>
      <c r="OMZ9313" s="1"/>
      <c r="ONA9313" s="1"/>
      <c r="ONB9313" s="1"/>
      <c r="ONC9313" s="1"/>
      <c r="OND9313" s="1"/>
      <c r="ONE9313" s="1"/>
      <c r="ONF9313" s="1"/>
      <c r="ONG9313" s="1"/>
      <c r="ONH9313" s="1"/>
      <c r="ONI9313" s="1"/>
      <c r="ONJ9313" s="1"/>
      <c r="ONK9313" s="1"/>
      <c r="ONL9313" s="1"/>
      <c r="ONM9313" s="1"/>
      <c r="ONN9313" s="1"/>
      <c r="ONO9313" s="1"/>
      <c r="ONP9313" s="1"/>
      <c r="ONQ9313" s="1"/>
      <c r="ONR9313" s="1"/>
      <c r="ONS9313" s="1"/>
      <c r="ONT9313" s="1"/>
      <c r="ONU9313" s="1"/>
      <c r="ONV9313" s="1"/>
      <c r="ONW9313" s="1"/>
      <c r="ONX9313" s="1"/>
      <c r="ONY9313" s="1"/>
      <c r="ONZ9313" s="1"/>
      <c r="OOA9313" s="1"/>
      <c r="OOB9313" s="1"/>
      <c r="OOC9313" s="1"/>
      <c r="OOD9313" s="1"/>
      <c r="OOE9313" s="1"/>
      <c r="OOF9313" s="1"/>
      <c r="OOG9313" s="1"/>
      <c r="OOH9313" s="1"/>
      <c r="OOI9313" s="1"/>
      <c r="OOJ9313" s="1"/>
      <c r="OOK9313" s="1"/>
      <c r="OOL9313" s="1"/>
      <c r="OOM9313" s="1"/>
      <c r="OON9313" s="1"/>
      <c r="OOO9313" s="1"/>
      <c r="OOP9313" s="1"/>
      <c r="OOQ9313" s="1"/>
      <c r="OOR9313" s="1"/>
      <c r="OOS9313" s="1"/>
      <c r="OOT9313" s="1"/>
      <c r="OOU9313" s="1"/>
      <c r="OOV9313" s="1"/>
      <c r="OOW9313" s="1"/>
      <c r="OOX9313" s="1"/>
      <c r="OOY9313" s="1"/>
      <c r="OOZ9313" s="1"/>
      <c r="OPA9313" s="1"/>
      <c r="OPB9313" s="1"/>
      <c r="OPC9313" s="1"/>
      <c r="OPD9313" s="1"/>
      <c r="OPE9313" s="1"/>
      <c r="OPF9313" s="1"/>
      <c r="OPG9313" s="1"/>
      <c r="OPH9313" s="1"/>
      <c r="OPI9313" s="1"/>
      <c r="OPJ9313" s="1"/>
      <c r="OPK9313" s="1"/>
      <c r="OPL9313" s="1"/>
      <c r="OPM9313" s="1"/>
      <c r="OPN9313" s="1"/>
      <c r="OPO9313" s="1"/>
      <c r="OPP9313" s="1"/>
      <c r="OPQ9313" s="1"/>
      <c r="OPR9313" s="1"/>
      <c r="OPS9313" s="1"/>
      <c r="OPT9313" s="1"/>
      <c r="OPU9313" s="1"/>
      <c r="OPV9313" s="1"/>
      <c r="OPW9313" s="1"/>
      <c r="OPX9313" s="1"/>
      <c r="OPY9313" s="1"/>
      <c r="OPZ9313" s="1"/>
      <c r="OQA9313" s="1"/>
      <c r="OQB9313" s="1"/>
      <c r="OQC9313" s="1"/>
      <c r="OQD9313" s="1"/>
      <c r="OQE9313" s="1"/>
      <c r="OQF9313" s="1"/>
      <c r="OQG9313" s="1"/>
      <c r="OQH9313" s="1"/>
      <c r="OQI9313" s="1"/>
      <c r="OQJ9313" s="1"/>
      <c r="OQK9313" s="1"/>
      <c r="OQL9313" s="1"/>
      <c r="OQM9313" s="1"/>
      <c r="OQN9313" s="1"/>
      <c r="OQO9313" s="1"/>
      <c r="OQP9313" s="1"/>
      <c r="OQQ9313" s="1"/>
      <c r="OQR9313" s="1"/>
      <c r="OQS9313" s="1"/>
      <c r="OQT9313" s="1"/>
      <c r="OQU9313" s="1"/>
      <c r="OQV9313" s="1"/>
      <c r="OQW9313" s="1"/>
      <c r="OQX9313" s="1"/>
      <c r="OQY9313" s="1"/>
      <c r="OQZ9313" s="1"/>
      <c r="ORA9313" s="1"/>
      <c r="ORB9313" s="1"/>
      <c r="ORC9313" s="1"/>
      <c r="ORD9313" s="1"/>
      <c r="ORE9313" s="1"/>
      <c r="ORF9313" s="1"/>
      <c r="ORG9313" s="1"/>
      <c r="ORH9313" s="1"/>
      <c r="ORI9313" s="1"/>
      <c r="ORJ9313" s="1"/>
      <c r="ORK9313" s="1"/>
      <c r="ORL9313" s="1"/>
      <c r="ORM9313" s="1"/>
      <c r="ORN9313" s="1"/>
      <c r="ORO9313" s="1"/>
      <c r="ORP9313" s="1"/>
      <c r="ORQ9313" s="1"/>
      <c r="ORR9313" s="1"/>
      <c r="ORS9313" s="1"/>
      <c r="ORT9313" s="1"/>
      <c r="ORU9313" s="1"/>
      <c r="ORV9313" s="1"/>
      <c r="ORW9313" s="1"/>
      <c r="ORX9313" s="1"/>
      <c r="ORY9313" s="1"/>
      <c r="ORZ9313" s="1"/>
      <c r="OSA9313" s="1"/>
      <c r="OSB9313" s="1"/>
      <c r="OSC9313" s="1"/>
      <c r="OSD9313" s="1"/>
      <c r="OSE9313" s="1"/>
      <c r="OSF9313" s="1"/>
      <c r="OSG9313" s="1"/>
      <c r="OSH9313" s="1"/>
      <c r="OSI9313" s="1"/>
      <c r="OSJ9313" s="1"/>
      <c r="OSK9313" s="1"/>
      <c r="OSL9313" s="1"/>
      <c r="OSM9313" s="1"/>
      <c r="OSN9313" s="1"/>
      <c r="OSO9313" s="1"/>
      <c r="OSP9313" s="1"/>
      <c r="OSQ9313" s="1"/>
      <c r="OSR9313" s="1"/>
      <c r="OSS9313" s="1"/>
      <c r="OST9313" s="1"/>
      <c r="OSU9313" s="1"/>
      <c r="OSV9313" s="1"/>
      <c r="OSW9313" s="1"/>
      <c r="OSX9313" s="1"/>
      <c r="OSY9313" s="1"/>
      <c r="OSZ9313" s="1"/>
      <c r="OTA9313" s="1"/>
      <c r="OTB9313" s="1"/>
      <c r="OTC9313" s="1"/>
      <c r="OTD9313" s="1"/>
      <c r="OTE9313" s="1"/>
      <c r="OTF9313" s="1"/>
      <c r="OTG9313" s="1"/>
      <c r="OTH9313" s="1"/>
      <c r="OTI9313" s="1"/>
      <c r="OTJ9313" s="1"/>
      <c r="OTK9313" s="1"/>
      <c r="OTL9313" s="1"/>
      <c r="OTM9313" s="1"/>
      <c r="OTN9313" s="1"/>
      <c r="OTO9313" s="1"/>
      <c r="OTP9313" s="1"/>
      <c r="OTQ9313" s="1"/>
      <c r="OTR9313" s="1"/>
      <c r="OTS9313" s="1"/>
      <c r="OTT9313" s="1"/>
      <c r="OTU9313" s="1"/>
      <c r="OTV9313" s="1"/>
      <c r="OTW9313" s="1"/>
      <c r="OTX9313" s="1"/>
      <c r="OTY9313" s="1"/>
      <c r="OTZ9313" s="1"/>
      <c r="OUA9313" s="1"/>
      <c r="OUB9313" s="1"/>
      <c r="OUC9313" s="1"/>
      <c r="OUD9313" s="1"/>
      <c r="OUE9313" s="1"/>
      <c r="OUF9313" s="1"/>
      <c r="OUG9313" s="1"/>
      <c r="OUH9313" s="1"/>
      <c r="OUI9313" s="1"/>
      <c r="OUJ9313" s="1"/>
      <c r="OUK9313" s="1"/>
      <c r="OUL9313" s="1"/>
      <c r="OUM9313" s="1"/>
      <c r="OUN9313" s="1"/>
      <c r="OUO9313" s="1"/>
      <c r="OUP9313" s="1"/>
      <c r="OUQ9313" s="1"/>
      <c r="OUR9313" s="1"/>
      <c r="OUS9313" s="1"/>
      <c r="OUT9313" s="1"/>
      <c r="OUU9313" s="1"/>
      <c r="OUV9313" s="1"/>
      <c r="OUW9313" s="1"/>
      <c r="OUX9313" s="1"/>
      <c r="OUY9313" s="1"/>
      <c r="OUZ9313" s="1"/>
      <c r="OVA9313" s="1"/>
      <c r="OVB9313" s="1"/>
      <c r="OVC9313" s="1"/>
      <c r="OVD9313" s="1"/>
      <c r="OVE9313" s="1"/>
      <c r="OVF9313" s="1"/>
      <c r="OVG9313" s="1"/>
      <c r="OVH9313" s="1"/>
      <c r="OVI9313" s="1"/>
      <c r="OVJ9313" s="1"/>
      <c r="OVK9313" s="1"/>
      <c r="OVL9313" s="1"/>
      <c r="OVM9313" s="1"/>
      <c r="OVN9313" s="1"/>
      <c r="OVO9313" s="1"/>
      <c r="OVP9313" s="1"/>
      <c r="OVQ9313" s="1"/>
      <c r="OVR9313" s="1"/>
      <c r="OVS9313" s="1"/>
      <c r="OVT9313" s="1"/>
      <c r="OVU9313" s="1"/>
      <c r="OVV9313" s="1"/>
      <c r="OVW9313" s="1"/>
      <c r="OVX9313" s="1"/>
      <c r="OVY9313" s="1"/>
      <c r="OVZ9313" s="1"/>
      <c r="OWA9313" s="1"/>
      <c r="OWB9313" s="1"/>
      <c r="OWC9313" s="1"/>
      <c r="OWD9313" s="1"/>
      <c r="OWE9313" s="1"/>
      <c r="OWF9313" s="1"/>
      <c r="OWG9313" s="1"/>
      <c r="OWH9313" s="1"/>
      <c r="OWI9313" s="1"/>
      <c r="OWJ9313" s="1"/>
      <c r="OWK9313" s="1"/>
      <c r="OWL9313" s="1"/>
      <c r="OWM9313" s="1"/>
      <c r="OWN9313" s="1"/>
      <c r="OWO9313" s="1"/>
      <c r="OWP9313" s="1"/>
      <c r="OWQ9313" s="1"/>
      <c r="OWR9313" s="1"/>
      <c r="OWS9313" s="1"/>
      <c r="OWT9313" s="1"/>
      <c r="OWU9313" s="1"/>
      <c r="OWV9313" s="1"/>
      <c r="OWW9313" s="1"/>
      <c r="OWX9313" s="1"/>
      <c r="OWY9313" s="1"/>
      <c r="OWZ9313" s="1"/>
      <c r="OXA9313" s="1"/>
      <c r="OXB9313" s="1"/>
      <c r="OXC9313" s="1"/>
      <c r="OXD9313" s="1"/>
      <c r="OXE9313" s="1"/>
      <c r="OXF9313" s="1"/>
      <c r="OXG9313" s="1"/>
      <c r="OXH9313" s="1"/>
      <c r="OXI9313" s="1"/>
      <c r="OXJ9313" s="1"/>
      <c r="OXK9313" s="1"/>
      <c r="OXL9313" s="1"/>
      <c r="OXM9313" s="1"/>
      <c r="OXN9313" s="1"/>
      <c r="OXO9313" s="1"/>
      <c r="OXP9313" s="1"/>
      <c r="OXQ9313" s="1"/>
      <c r="OXR9313" s="1"/>
      <c r="OXS9313" s="1"/>
      <c r="OXT9313" s="1"/>
      <c r="OXU9313" s="1"/>
      <c r="OXV9313" s="1"/>
      <c r="OXW9313" s="1"/>
      <c r="OXX9313" s="1"/>
      <c r="OXY9313" s="1"/>
      <c r="OXZ9313" s="1"/>
      <c r="OYA9313" s="1"/>
      <c r="OYB9313" s="1"/>
      <c r="OYC9313" s="1"/>
      <c r="OYD9313" s="1"/>
      <c r="OYE9313" s="1"/>
      <c r="OYF9313" s="1"/>
      <c r="OYG9313" s="1"/>
      <c r="OYH9313" s="1"/>
      <c r="OYI9313" s="1"/>
      <c r="OYJ9313" s="1"/>
      <c r="OYK9313" s="1"/>
      <c r="OYL9313" s="1"/>
      <c r="OYM9313" s="1"/>
      <c r="OYN9313" s="1"/>
      <c r="OYO9313" s="1"/>
      <c r="OYP9313" s="1"/>
      <c r="OYQ9313" s="1"/>
      <c r="OYR9313" s="1"/>
      <c r="OYS9313" s="1"/>
      <c r="OYT9313" s="1"/>
      <c r="OYU9313" s="1"/>
      <c r="OYV9313" s="1"/>
      <c r="OYW9313" s="1"/>
      <c r="OYX9313" s="1"/>
      <c r="OYY9313" s="1"/>
      <c r="OYZ9313" s="1"/>
      <c r="OZA9313" s="1"/>
      <c r="OZB9313" s="1"/>
      <c r="OZC9313" s="1"/>
      <c r="OZD9313" s="1"/>
      <c r="OZE9313" s="1"/>
      <c r="OZF9313" s="1"/>
      <c r="OZG9313" s="1"/>
      <c r="OZH9313" s="1"/>
      <c r="OZI9313" s="1"/>
      <c r="OZJ9313" s="1"/>
      <c r="OZK9313" s="1"/>
      <c r="OZL9313" s="1"/>
      <c r="OZM9313" s="1"/>
      <c r="OZN9313" s="1"/>
      <c r="OZO9313" s="1"/>
      <c r="OZP9313" s="1"/>
      <c r="OZQ9313" s="1"/>
      <c r="OZR9313" s="1"/>
      <c r="OZS9313" s="1"/>
      <c r="OZT9313" s="1"/>
      <c r="OZU9313" s="1"/>
      <c r="OZV9313" s="1"/>
      <c r="OZW9313" s="1"/>
      <c r="OZX9313" s="1"/>
      <c r="OZY9313" s="1"/>
      <c r="OZZ9313" s="1"/>
      <c r="PAA9313" s="1"/>
      <c r="PAB9313" s="1"/>
      <c r="PAC9313" s="1"/>
      <c r="PAD9313" s="1"/>
      <c r="PAE9313" s="1"/>
      <c r="PAF9313" s="1"/>
      <c r="PAG9313" s="1"/>
      <c r="PAH9313" s="1"/>
      <c r="PAI9313" s="1"/>
      <c r="PAJ9313" s="1"/>
      <c r="PAK9313" s="1"/>
      <c r="PAL9313" s="1"/>
      <c r="PAM9313" s="1"/>
      <c r="PAN9313" s="1"/>
      <c r="PAO9313" s="1"/>
      <c r="PAP9313" s="1"/>
      <c r="PAQ9313" s="1"/>
      <c r="PAR9313" s="1"/>
      <c r="PAS9313" s="1"/>
      <c r="PAT9313" s="1"/>
      <c r="PAU9313" s="1"/>
      <c r="PAV9313" s="1"/>
      <c r="PAW9313" s="1"/>
      <c r="PAX9313" s="1"/>
      <c r="PAY9313" s="1"/>
      <c r="PAZ9313" s="1"/>
      <c r="PBA9313" s="1"/>
      <c r="PBB9313" s="1"/>
      <c r="PBC9313" s="1"/>
      <c r="PBD9313" s="1"/>
      <c r="PBE9313" s="1"/>
      <c r="PBF9313" s="1"/>
      <c r="PBG9313" s="1"/>
      <c r="PBH9313" s="1"/>
      <c r="PBI9313" s="1"/>
      <c r="PBJ9313" s="1"/>
      <c r="PBK9313" s="1"/>
      <c r="PBL9313" s="1"/>
      <c r="PBM9313" s="1"/>
      <c r="PBN9313" s="1"/>
      <c r="PBO9313" s="1"/>
      <c r="PBP9313" s="1"/>
      <c r="PBQ9313" s="1"/>
      <c r="PBR9313" s="1"/>
      <c r="PBS9313" s="1"/>
      <c r="PBT9313" s="1"/>
      <c r="PBU9313" s="1"/>
      <c r="PBV9313" s="1"/>
      <c r="PBW9313" s="1"/>
      <c r="PBX9313" s="1"/>
      <c r="PBY9313" s="1"/>
      <c r="PBZ9313" s="1"/>
      <c r="PCA9313" s="1"/>
      <c r="PCB9313" s="1"/>
      <c r="PCC9313" s="1"/>
      <c r="PCD9313" s="1"/>
      <c r="PCE9313" s="1"/>
      <c r="PCF9313" s="1"/>
      <c r="PCG9313" s="1"/>
      <c r="PCH9313" s="1"/>
      <c r="PCI9313" s="1"/>
      <c r="PCJ9313" s="1"/>
      <c r="PCK9313" s="1"/>
      <c r="PCL9313" s="1"/>
      <c r="PCM9313" s="1"/>
      <c r="PCN9313" s="1"/>
      <c r="PCO9313" s="1"/>
      <c r="PCP9313" s="1"/>
      <c r="PCQ9313" s="1"/>
      <c r="PCR9313" s="1"/>
      <c r="PCS9313" s="1"/>
      <c r="PCT9313" s="1"/>
      <c r="PCU9313" s="1"/>
      <c r="PCV9313" s="1"/>
      <c r="PCW9313" s="1"/>
      <c r="PCX9313" s="1"/>
      <c r="PCY9313" s="1"/>
      <c r="PCZ9313" s="1"/>
      <c r="PDA9313" s="1"/>
      <c r="PDB9313" s="1"/>
      <c r="PDC9313" s="1"/>
      <c r="PDD9313" s="1"/>
      <c r="PDE9313" s="1"/>
      <c r="PDF9313" s="1"/>
      <c r="PDG9313" s="1"/>
      <c r="PDH9313" s="1"/>
      <c r="PDI9313" s="1"/>
      <c r="PDJ9313" s="1"/>
      <c r="PDK9313" s="1"/>
      <c r="PDL9313" s="1"/>
      <c r="PDM9313" s="1"/>
      <c r="PDN9313" s="1"/>
      <c r="PDO9313" s="1"/>
      <c r="PDP9313" s="1"/>
      <c r="PDQ9313" s="1"/>
      <c r="PDR9313" s="1"/>
      <c r="PDS9313" s="1"/>
      <c r="PDT9313" s="1"/>
      <c r="PDU9313" s="1"/>
      <c r="PDV9313" s="1"/>
      <c r="PDW9313" s="1"/>
      <c r="PDX9313" s="1"/>
      <c r="PDY9313" s="1"/>
      <c r="PDZ9313" s="1"/>
      <c r="PEA9313" s="1"/>
      <c r="PEB9313" s="1"/>
      <c r="PEC9313" s="1"/>
      <c r="PED9313" s="1"/>
      <c r="PEE9313" s="1"/>
      <c r="PEF9313" s="1"/>
      <c r="PEG9313" s="1"/>
      <c r="PEH9313" s="1"/>
      <c r="PEI9313" s="1"/>
      <c r="PEJ9313" s="1"/>
      <c r="PEK9313" s="1"/>
      <c r="PEL9313" s="1"/>
      <c r="PEM9313" s="1"/>
      <c r="PEN9313" s="1"/>
      <c r="PEO9313" s="1"/>
      <c r="PEP9313" s="1"/>
      <c r="PEQ9313" s="1"/>
      <c r="PER9313" s="1"/>
      <c r="PES9313" s="1"/>
      <c r="PET9313" s="1"/>
      <c r="PEU9313" s="1"/>
      <c r="PEV9313" s="1"/>
      <c r="PEW9313" s="1"/>
      <c r="PEX9313" s="1"/>
      <c r="PEY9313" s="1"/>
      <c r="PEZ9313" s="1"/>
      <c r="PFA9313" s="1"/>
      <c r="PFB9313" s="1"/>
      <c r="PFC9313" s="1"/>
      <c r="PFD9313" s="1"/>
      <c r="PFE9313" s="1"/>
      <c r="PFF9313" s="1"/>
      <c r="PFG9313" s="1"/>
      <c r="PFH9313" s="1"/>
      <c r="PFI9313" s="1"/>
      <c r="PFJ9313" s="1"/>
      <c r="PFK9313" s="1"/>
      <c r="PFL9313" s="1"/>
      <c r="PFM9313" s="1"/>
      <c r="PFN9313" s="1"/>
      <c r="PFO9313" s="1"/>
      <c r="PFP9313" s="1"/>
      <c r="PFQ9313" s="1"/>
      <c r="PFR9313" s="1"/>
      <c r="PFS9313" s="1"/>
      <c r="PFT9313" s="1"/>
      <c r="PFU9313" s="1"/>
      <c r="PFV9313" s="1"/>
      <c r="PFW9313" s="1"/>
      <c r="PFX9313" s="1"/>
      <c r="PFY9313" s="1"/>
      <c r="PFZ9313" s="1"/>
      <c r="PGA9313" s="1"/>
      <c r="PGB9313" s="1"/>
      <c r="PGC9313" s="1"/>
      <c r="PGD9313" s="1"/>
      <c r="PGE9313" s="1"/>
      <c r="PGF9313" s="1"/>
      <c r="PGG9313" s="1"/>
      <c r="PGH9313" s="1"/>
      <c r="PGI9313" s="1"/>
      <c r="PGJ9313" s="1"/>
      <c r="PGK9313" s="1"/>
      <c r="PGL9313" s="1"/>
      <c r="PGM9313" s="1"/>
      <c r="PGN9313" s="1"/>
      <c r="PGO9313" s="1"/>
      <c r="PGP9313" s="1"/>
      <c r="PGQ9313" s="1"/>
      <c r="PGR9313" s="1"/>
      <c r="PGS9313" s="1"/>
      <c r="PGT9313" s="1"/>
      <c r="PGU9313" s="1"/>
      <c r="PGV9313" s="1"/>
      <c r="PGW9313" s="1"/>
      <c r="PGX9313" s="1"/>
      <c r="PGY9313" s="1"/>
      <c r="PGZ9313" s="1"/>
      <c r="PHA9313" s="1"/>
      <c r="PHB9313" s="1"/>
      <c r="PHC9313" s="1"/>
      <c r="PHD9313" s="1"/>
      <c r="PHE9313" s="1"/>
      <c r="PHF9313" s="1"/>
      <c r="PHG9313" s="1"/>
      <c r="PHH9313" s="1"/>
      <c r="PHI9313" s="1"/>
      <c r="PHJ9313" s="1"/>
      <c r="PHK9313" s="1"/>
      <c r="PHL9313" s="1"/>
      <c r="PHM9313" s="1"/>
      <c r="PHN9313" s="1"/>
      <c r="PHO9313" s="1"/>
      <c r="PHP9313" s="1"/>
      <c r="PHQ9313" s="1"/>
      <c r="PHR9313" s="1"/>
      <c r="PHS9313" s="1"/>
      <c r="PHT9313" s="1"/>
      <c r="PHU9313" s="1"/>
      <c r="PHV9313" s="1"/>
      <c r="PHW9313" s="1"/>
      <c r="PHX9313" s="1"/>
      <c r="PHY9313" s="1"/>
      <c r="PHZ9313" s="1"/>
      <c r="PIA9313" s="1"/>
      <c r="PIB9313" s="1"/>
      <c r="PIC9313" s="1"/>
      <c r="PID9313" s="1"/>
      <c r="PIE9313" s="1"/>
      <c r="PIF9313" s="1"/>
      <c r="PIG9313" s="1"/>
      <c r="PIH9313" s="1"/>
      <c r="PII9313" s="1"/>
      <c r="PIJ9313" s="1"/>
      <c r="PIK9313" s="1"/>
      <c r="PIL9313" s="1"/>
      <c r="PIM9313" s="1"/>
      <c r="PIN9313" s="1"/>
      <c r="PIO9313" s="1"/>
      <c r="PIP9313" s="1"/>
      <c r="PIQ9313" s="1"/>
      <c r="PIR9313" s="1"/>
      <c r="PIS9313" s="1"/>
      <c r="PIT9313" s="1"/>
      <c r="PIU9313" s="1"/>
      <c r="PIV9313" s="1"/>
      <c r="PIW9313" s="1"/>
      <c r="PIX9313" s="1"/>
      <c r="PIY9313" s="1"/>
      <c r="PIZ9313" s="1"/>
      <c r="PJA9313" s="1"/>
      <c r="PJB9313" s="1"/>
      <c r="PJC9313" s="1"/>
      <c r="PJD9313" s="1"/>
      <c r="PJE9313" s="1"/>
      <c r="PJF9313" s="1"/>
      <c r="PJG9313" s="1"/>
      <c r="PJH9313" s="1"/>
      <c r="PJI9313" s="1"/>
      <c r="PJJ9313" s="1"/>
      <c r="PJK9313" s="1"/>
      <c r="PJL9313" s="1"/>
      <c r="PJM9313" s="1"/>
      <c r="PJN9313" s="1"/>
      <c r="PJO9313" s="1"/>
      <c r="PJP9313" s="1"/>
      <c r="PJQ9313" s="1"/>
      <c r="PJR9313" s="1"/>
      <c r="PJS9313" s="1"/>
      <c r="PJT9313" s="1"/>
      <c r="PJU9313" s="1"/>
      <c r="PJV9313" s="1"/>
      <c r="PJW9313" s="1"/>
      <c r="PJX9313" s="1"/>
      <c r="PJY9313" s="1"/>
      <c r="PJZ9313" s="1"/>
      <c r="PKA9313" s="1"/>
      <c r="PKB9313" s="1"/>
      <c r="PKC9313" s="1"/>
      <c r="PKD9313" s="1"/>
      <c r="PKE9313" s="1"/>
      <c r="PKF9313" s="1"/>
      <c r="PKG9313" s="1"/>
      <c r="PKH9313" s="1"/>
      <c r="PKI9313" s="1"/>
      <c r="PKJ9313" s="1"/>
      <c r="PKK9313" s="1"/>
      <c r="PKL9313" s="1"/>
      <c r="PKM9313" s="1"/>
      <c r="PKN9313" s="1"/>
      <c r="PKO9313" s="1"/>
      <c r="PKP9313" s="1"/>
      <c r="PKQ9313" s="1"/>
      <c r="PKR9313" s="1"/>
      <c r="PKS9313" s="1"/>
      <c r="PKT9313" s="1"/>
      <c r="PKU9313" s="1"/>
      <c r="PKV9313" s="1"/>
      <c r="PKW9313" s="1"/>
      <c r="PKX9313" s="1"/>
      <c r="PKY9313" s="1"/>
      <c r="PKZ9313" s="1"/>
      <c r="PLA9313" s="1"/>
      <c r="PLB9313" s="1"/>
      <c r="PLC9313" s="1"/>
      <c r="PLD9313" s="1"/>
      <c r="PLE9313" s="1"/>
      <c r="PLF9313" s="1"/>
      <c r="PLG9313" s="1"/>
      <c r="PLH9313" s="1"/>
      <c r="PLI9313" s="1"/>
      <c r="PLJ9313" s="1"/>
      <c r="PLK9313" s="1"/>
      <c r="PLL9313" s="1"/>
      <c r="PLM9313" s="1"/>
      <c r="PLN9313" s="1"/>
      <c r="PLO9313" s="1"/>
      <c r="PLP9313" s="1"/>
      <c r="PLQ9313" s="1"/>
      <c r="PLR9313" s="1"/>
      <c r="PLS9313" s="1"/>
      <c r="PLT9313" s="1"/>
      <c r="PLU9313" s="1"/>
      <c r="PLV9313" s="1"/>
      <c r="PLW9313" s="1"/>
      <c r="PLX9313" s="1"/>
      <c r="PLY9313" s="1"/>
      <c r="PLZ9313" s="1"/>
      <c r="PMA9313" s="1"/>
      <c r="PMB9313" s="1"/>
      <c r="PMC9313" s="1"/>
      <c r="PMD9313" s="1"/>
      <c r="PME9313" s="1"/>
      <c r="PMF9313" s="1"/>
      <c r="PMG9313" s="1"/>
      <c r="PMH9313" s="1"/>
      <c r="PMI9313" s="1"/>
      <c r="PMJ9313" s="1"/>
      <c r="PMK9313" s="1"/>
      <c r="PML9313" s="1"/>
      <c r="PMM9313" s="1"/>
      <c r="PMN9313" s="1"/>
      <c r="PMO9313" s="1"/>
      <c r="PMP9313" s="1"/>
      <c r="PMQ9313" s="1"/>
      <c r="PMR9313" s="1"/>
      <c r="PMS9313" s="1"/>
      <c r="PMT9313" s="1"/>
      <c r="PMU9313" s="1"/>
      <c r="PMV9313" s="1"/>
      <c r="PMW9313" s="1"/>
      <c r="PMX9313" s="1"/>
      <c r="PMY9313" s="1"/>
      <c r="PMZ9313" s="1"/>
      <c r="PNA9313" s="1"/>
      <c r="PNB9313" s="1"/>
      <c r="PNC9313" s="1"/>
      <c r="PND9313" s="1"/>
      <c r="PNE9313" s="1"/>
      <c r="PNF9313" s="1"/>
      <c r="PNG9313" s="1"/>
      <c r="PNH9313" s="1"/>
      <c r="PNI9313" s="1"/>
      <c r="PNJ9313" s="1"/>
      <c r="PNK9313" s="1"/>
      <c r="PNL9313" s="1"/>
      <c r="PNM9313" s="1"/>
      <c r="PNN9313" s="1"/>
      <c r="PNO9313" s="1"/>
      <c r="PNP9313" s="1"/>
      <c r="PNQ9313" s="1"/>
      <c r="PNR9313" s="1"/>
      <c r="PNS9313" s="1"/>
      <c r="PNT9313" s="1"/>
      <c r="PNU9313" s="1"/>
      <c r="PNV9313" s="1"/>
      <c r="PNW9313" s="1"/>
      <c r="PNX9313" s="1"/>
      <c r="PNY9313" s="1"/>
      <c r="PNZ9313" s="1"/>
      <c r="POA9313" s="1"/>
      <c r="POB9313" s="1"/>
      <c r="POC9313" s="1"/>
      <c r="POD9313" s="1"/>
      <c r="POE9313" s="1"/>
      <c r="POF9313" s="1"/>
      <c r="POG9313" s="1"/>
      <c r="POH9313" s="1"/>
      <c r="POI9313" s="1"/>
      <c r="POJ9313" s="1"/>
      <c r="POK9313" s="1"/>
      <c r="POL9313" s="1"/>
      <c r="POM9313" s="1"/>
      <c r="PON9313" s="1"/>
      <c r="POO9313" s="1"/>
      <c r="POP9313" s="1"/>
      <c r="POQ9313" s="1"/>
      <c r="POR9313" s="1"/>
      <c r="POS9313" s="1"/>
      <c r="POT9313" s="1"/>
      <c r="POU9313" s="1"/>
      <c r="POV9313" s="1"/>
      <c r="POW9313" s="1"/>
      <c r="POX9313" s="1"/>
      <c r="POY9313" s="1"/>
      <c r="POZ9313" s="1"/>
      <c r="PPA9313" s="1"/>
      <c r="PPB9313" s="1"/>
      <c r="PPC9313" s="1"/>
      <c r="PPD9313" s="1"/>
      <c r="PPE9313" s="1"/>
      <c r="PPF9313" s="1"/>
      <c r="PPG9313" s="1"/>
      <c r="PPH9313" s="1"/>
      <c r="PPI9313" s="1"/>
      <c r="PPJ9313" s="1"/>
      <c r="PPK9313" s="1"/>
      <c r="PPL9313" s="1"/>
      <c r="PPM9313" s="1"/>
      <c r="PPN9313" s="1"/>
      <c r="PPO9313" s="1"/>
      <c r="PPP9313" s="1"/>
      <c r="PPQ9313" s="1"/>
      <c r="PPR9313" s="1"/>
      <c r="PPS9313" s="1"/>
      <c r="PPT9313" s="1"/>
      <c r="PPU9313" s="1"/>
      <c r="PPV9313" s="1"/>
      <c r="PPW9313" s="1"/>
      <c r="PPX9313" s="1"/>
      <c r="PPY9313" s="1"/>
      <c r="PPZ9313" s="1"/>
      <c r="PQA9313" s="1"/>
      <c r="PQB9313" s="1"/>
      <c r="PQC9313" s="1"/>
      <c r="PQD9313" s="1"/>
      <c r="PQE9313" s="1"/>
      <c r="PQF9313" s="1"/>
      <c r="PQG9313" s="1"/>
      <c r="PQH9313" s="1"/>
      <c r="PQI9313" s="1"/>
      <c r="PQJ9313" s="1"/>
      <c r="PQK9313" s="1"/>
      <c r="PQL9313" s="1"/>
      <c r="PQM9313" s="1"/>
      <c r="PQN9313" s="1"/>
      <c r="PQO9313" s="1"/>
      <c r="PQP9313" s="1"/>
      <c r="PQQ9313" s="1"/>
      <c r="PQR9313" s="1"/>
      <c r="PQS9313" s="1"/>
      <c r="PQT9313" s="1"/>
      <c r="PQU9313" s="1"/>
      <c r="PQV9313" s="1"/>
      <c r="PQW9313" s="1"/>
      <c r="PQX9313" s="1"/>
      <c r="PQY9313" s="1"/>
      <c r="PQZ9313" s="1"/>
      <c r="PRA9313" s="1"/>
      <c r="PRB9313" s="1"/>
      <c r="PRC9313" s="1"/>
      <c r="PRD9313" s="1"/>
      <c r="PRE9313" s="1"/>
      <c r="PRF9313" s="1"/>
      <c r="PRG9313" s="1"/>
      <c r="PRH9313" s="1"/>
      <c r="PRI9313" s="1"/>
      <c r="PRJ9313" s="1"/>
      <c r="PRK9313" s="1"/>
      <c r="PRL9313" s="1"/>
      <c r="PRM9313" s="1"/>
      <c r="PRN9313" s="1"/>
      <c r="PRO9313" s="1"/>
      <c r="PRP9313" s="1"/>
      <c r="PRQ9313" s="1"/>
      <c r="PRR9313" s="1"/>
      <c r="PRS9313" s="1"/>
      <c r="PRT9313" s="1"/>
      <c r="PRU9313" s="1"/>
      <c r="PRV9313" s="1"/>
      <c r="PRW9313" s="1"/>
      <c r="PRX9313" s="1"/>
      <c r="PRY9313" s="1"/>
      <c r="PRZ9313" s="1"/>
      <c r="PSA9313" s="1"/>
      <c r="PSB9313" s="1"/>
      <c r="PSC9313" s="1"/>
      <c r="PSD9313" s="1"/>
      <c r="PSE9313" s="1"/>
      <c r="PSF9313" s="1"/>
      <c r="PSG9313" s="1"/>
      <c r="PSH9313" s="1"/>
      <c r="PSI9313" s="1"/>
      <c r="PSJ9313" s="1"/>
      <c r="PSK9313" s="1"/>
      <c r="PSL9313" s="1"/>
      <c r="PSM9313" s="1"/>
      <c r="PSN9313" s="1"/>
      <c r="PSO9313" s="1"/>
      <c r="PSP9313" s="1"/>
      <c r="PSQ9313" s="1"/>
      <c r="PSR9313" s="1"/>
      <c r="PSS9313" s="1"/>
      <c r="PST9313" s="1"/>
      <c r="PSU9313" s="1"/>
      <c r="PSV9313" s="1"/>
      <c r="PSW9313" s="1"/>
      <c r="PSX9313" s="1"/>
      <c r="PSY9313" s="1"/>
      <c r="PSZ9313" s="1"/>
      <c r="PTA9313" s="1"/>
      <c r="PTB9313" s="1"/>
      <c r="PTC9313" s="1"/>
      <c r="PTD9313" s="1"/>
      <c r="PTE9313" s="1"/>
      <c r="PTF9313" s="1"/>
      <c r="PTG9313" s="1"/>
      <c r="PTH9313" s="1"/>
      <c r="PTI9313" s="1"/>
      <c r="PTJ9313" s="1"/>
      <c r="PTK9313" s="1"/>
      <c r="PTL9313" s="1"/>
      <c r="PTM9313" s="1"/>
      <c r="PTN9313" s="1"/>
      <c r="PTO9313" s="1"/>
      <c r="PTP9313" s="1"/>
      <c r="PTQ9313" s="1"/>
      <c r="PTR9313" s="1"/>
      <c r="PTS9313" s="1"/>
      <c r="PTT9313" s="1"/>
      <c r="PTU9313" s="1"/>
      <c r="PTV9313" s="1"/>
      <c r="PTW9313" s="1"/>
      <c r="PTX9313" s="1"/>
      <c r="PTY9313" s="1"/>
      <c r="PTZ9313" s="1"/>
      <c r="PUA9313" s="1"/>
      <c r="PUB9313" s="1"/>
      <c r="PUC9313" s="1"/>
      <c r="PUD9313" s="1"/>
      <c r="PUE9313" s="1"/>
      <c r="PUF9313" s="1"/>
      <c r="PUG9313" s="1"/>
      <c r="PUH9313" s="1"/>
      <c r="PUI9313" s="1"/>
      <c r="PUJ9313" s="1"/>
      <c r="PUK9313" s="1"/>
      <c r="PUL9313" s="1"/>
      <c r="PUM9313" s="1"/>
      <c r="PUN9313" s="1"/>
      <c r="PUO9313" s="1"/>
      <c r="PUP9313" s="1"/>
      <c r="PUQ9313" s="1"/>
      <c r="PUR9313" s="1"/>
      <c r="PUS9313" s="1"/>
      <c r="PUT9313" s="1"/>
      <c r="PUU9313" s="1"/>
      <c r="PUV9313" s="1"/>
      <c r="PUW9313" s="1"/>
      <c r="PUX9313" s="1"/>
      <c r="PUY9313" s="1"/>
      <c r="PUZ9313" s="1"/>
      <c r="PVA9313" s="1"/>
      <c r="PVB9313" s="1"/>
      <c r="PVC9313" s="1"/>
      <c r="PVD9313" s="1"/>
      <c r="PVE9313" s="1"/>
      <c r="PVF9313" s="1"/>
      <c r="PVG9313" s="1"/>
      <c r="PVH9313" s="1"/>
      <c r="PVI9313" s="1"/>
      <c r="PVJ9313" s="1"/>
      <c r="PVK9313" s="1"/>
      <c r="PVL9313" s="1"/>
      <c r="PVM9313" s="1"/>
      <c r="PVN9313" s="1"/>
      <c r="PVO9313" s="1"/>
      <c r="PVP9313" s="1"/>
      <c r="PVQ9313" s="1"/>
      <c r="PVR9313" s="1"/>
      <c r="PVS9313" s="1"/>
      <c r="PVT9313" s="1"/>
      <c r="PVU9313" s="1"/>
      <c r="PVV9313" s="1"/>
      <c r="PVW9313" s="1"/>
      <c r="PVX9313" s="1"/>
      <c r="PVY9313" s="1"/>
      <c r="PVZ9313" s="1"/>
      <c r="PWA9313" s="1"/>
      <c r="PWB9313" s="1"/>
      <c r="PWC9313" s="1"/>
      <c r="PWD9313" s="1"/>
      <c r="PWE9313" s="1"/>
      <c r="PWF9313" s="1"/>
      <c r="PWG9313" s="1"/>
      <c r="PWH9313" s="1"/>
      <c r="PWI9313" s="1"/>
      <c r="PWJ9313" s="1"/>
      <c r="PWK9313" s="1"/>
      <c r="PWL9313" s="1"/>
      <c r="PWM9313" s="1"/>
      <c r="PWN9313" s="1"/>
      <c r="PWO9313" s="1"/>
      <c r="PWP9313" s="1"/>
      <c r="PWQ9313" s="1"/>
      <c r="PWR9313" s="1"/>
      <c r="PWS9313" s="1"/>
      <c r="PWT9313" s="1"/>
      <c r="PWU9313" s="1"/>
      <c r="PWV9313" s="1"/>
      <c r="PWW9313" s="1"/>
      <c r="PWX9313" s="1"/>
      <c r="PWY9313" s="1"/>
      <c r="PWZ9313" s="1"/>
      <c r="PXA9313" s="1"/>
      <c r="PXB9313" s="1"/>
      <c r="PXC9313" s="1"/>
      <c r="PXD9313" s="1"/>
      <c r="PXE9313" s="1"/>
      <c r="PXF9313" s="1"/>
      <c r="PXG9313" s="1"/>
      <c r="PXH9313" s="1"/>
      <c r="PXI9313" s="1"/>
      <c r="PXJ9313" s="1"/>
      <c r="PXK9313" s="1"/>
      <c r="PXL9313" s="1"/>
      <c r="PXM9313" s="1"/>
      <c r="PXN9313" s="1"/>
      <c r="PXO9313" s="1"/>
      <c r="PXP9313" s="1"/>
      <c r="PXQ9313" s="1"/>
      <c r="PXR9313" s="1"/>
      <c r="PXS9313" s="1"/>
      <c r="PXT9313" s="1"/>
      <c r="PXU9313" s="1"/>
      <c r="PXV9313" s="1"/>
      <c r="PXW9313" s="1"/>
      <c r="PXX9313" s="1"/>
      <c r="PXY9313" s="1"/>
      <c r="PXZ9313" s="1"/>
      <c r="PYA9313" s="1"/>
      <c r="PYB9313" s="1"/>
      <c r="PYC9313" s="1"/>
      <c r="PYD9313" s="1"/>
      <c r="PYE9313" s="1"/>
      <c r="PYF9313" s="1"/>
      <c r="PYG9313" s="1"/>
      <c r="PYH9313" s="1"/>
      <c r="PYI9313" s="1"/>
      <c r="PYJ9313" s="1"/>
      <c r="PYK9313" s="1"/>
      <c r="PYL9313" s="1"/>
      <c r="PYM9313" s="1"/>
      <c r="PYN9313" s="1"/>
      <c r="PYO9313" s="1"/>
      <c r="PYP9313" s="1"/>
      <c r="PYQ9313" s="1"/>
      <c r="PYR9313" s="1"/>
      <c r="PYS9313" s="1"/>
      <c r="PYT9313" s="1"/>
      <c r="PYU9313" s="1"/>
      <c r="PYV9313" s="1"/>
      <c r="PYW9313" s="1"/>
      <c r="PYX9313" s="1"/>
      <c r="PYY9313" s="1"/>
      <c r="PYZ9313" s="1"/>
      <c r="PZA9313" s="1"/>
      <c r="PZB9313" s="1"/>
      <c r="PZC9313" s="1"/>
      <c r="PZD9313" s="1"/>
      <c r="PZE9313" s="1"/>
      <c r="PZF9313" s="1"/>
      <c r="PZG9313" s="1"/>
      <c r="PZH9313" s="1"/>
      <c r="PZI9313" s="1"/>
      <c r="PZJ9313" s="1"/>
      <c r="PZK9313" s="1"/>
      <c r="PZL9313" s="1"/>
      <c r="PZM9313" s="1"/>
      <c r="PZN9313" s="1"/>
      <c r="PZO9313" s="1"/>
      <c r="PZP9313" s="1"/>
      <c r="PZQ9313" s="1"/>
      <c r="PZR9313" s="1"/>
      <c r="PZS9313" s="1"/>
      <c r="PZT9313" s="1"/>
      <c r="PZU9313" s="1"/>
      <c r="PZV9313" s="1"/>
      <c r="PZW9313" s="1"/>
      <c r="PZX9313" s="1"/>
      <c r="PZY9313" s="1"/>
      <c r="PZZ9313" s="1"/>
      <c r="QAA9313" s="1"/>
      <c r="QAB9313" s="1"/>
      <c r="QAC9313" s="1"/>
      <c r="QAD9313" s="1"/>
      <c r="QAE9313" s="1"/>
      <c r="QAF9313" s="1"/>
      <c r="QAG9313" s="1"/>
      <c r="QAH9313" s="1"/>
      <c r="QAI9313" s="1"/>
      <c r="QAJ9313" s="1"/>
      <c r="QAK9313" s="1"/>
      <c r="QAL9313" s="1"/>
      <c r="QAM9313" s="1"/>
      <c r="QAN9313" s="1"/>
      <c r="QAO9313" s="1"/>
      <c r="QAP9313" s="1"/>
      <c r="QAQ9313" s="1"/>
      <c r="QAR9313" s="1"/>
      <c r="QAS9313" s="1"/>
      <c r="QAT9313" s="1"/>
      <c r="QAU9313" s="1"/>
      <c r="QAV9313" s="1"/>
      <c r="QAW9313" s="1"/>
      <c r="QAX9313" s="1"/>
      <c r="QAY9313" s="1"/>
      <c r="QAZ9313" s="1"/>
      <c r="QBA9313" s="1"/>
      <c r="QBB9313" s="1"/>
      <c r="QBC9313" s="1"/>
      <c r="QBD9313" s="1"/>
      <c r="QBE9313" s="1"/>
      <c r="QBF9313" s="1"/>
      <c r="QBG9313" s="1"/>
      <c r="QBH9313" s="1"/>
      <c r="QBI9313" s="1"/>
      <c r="QBJ9313" s="1"/>
      <c r="QBK9313" s="1"/>
      <c r="QBL9313" s="1"/>
      <c r="QBM9313" s="1"/>
      <c r="QBN9313" s="1"/>
      <c r="QBO9313" s="1"/>
      <c r="QBP9313" s="1"/>
      <c r="QBQ9313" s="1"/>
      <c r="QBR9313" s="1"/>
      <c r="QBS9313" s="1"/>
      <c r="QBT9313" s="1"/>
      <c r="QBU9313" s="1"/>
      <c r="QBV9313" s="1"/>
      <c r="QBW9313" s="1"/>
      <c r="QBX9313" s="1"/>
      <c r="QBY9313" s="1"/>
      <c r="QBZ9313" s="1"/>
      <c r="QCA9313" s="1"/>
      <c r="QCB9313" s="1"/>
      <c r="QCC9313" s="1"/>
      <c r="QCD9313" s="1"/>
      <c r="QCE9313" s="1"/>
      <c r="QCF9313" s="1"/>
      <c r="QCG9313" s="1"/>
      <c r="QCH9313" s="1"/>
      <c r="QCI9313" s="1"/>
      <c r="QCJ9313" s="1"/>
      <c r="QCK9313" s="1"/>
      <c r="QCL9313" s="1"/>
      <c r="QCM9313" s="1"/>
      <c r="QCN9313" s="1"/>
      <c r="QCO9313" s="1"/>
      <c r="QCP9313" s="1"/>
      <c r="QCQ9313" s="1"/>
      <c r="QCR9313" s="1"/>
      <c r="QCS9313" s="1"/>
      <c r="QCT9313" s="1"/>
      <c r="QCU9313" s="1"/>
      <c r="QCV9313" s="1"/>
      <c r="QCW9313" s="1"/>
      <c r="QCX9313" s="1"/>
      <c r="QCY9313" s="1"/>
      <c r="QCZ9313" s="1"/>
      <c r="QDA9313" s="1"/>
      <c r="QDB9313" s="1"/>
      <c r="QDC9313" s="1"/>
      <c r="QDD9313" s="1"/>
      <c r="QDE9313" s="1"/>
      <c r="QDF9313" s="1"/>
      <c r="QDG9313" s="1"/>
      <c r="QDH9313" s="1"/>
      <c r="QDI9313" s="1"/>
      <c r="QDJ9313" s="1"/>
      <c r="QDK9313" s="1"/>
      <c r="QDL9313" s="1"/>
      <c r="QDM9313" s="1"/>
      <c r="QDN9313" s="1"/>
      <c r="QDO9313" s="1"/>
      <c r="QDP9313" s="1"/>
      <c r="QDQ9313" s="1"/>
      <c r="QDR9313" s="1"/>
      <c r="QDS9313" s="1"/>
      <c r="QDT9313" s="1"/>
      <c r="QDU9313" s="1"/>
      <c r="QDV9313" s="1"/>
      <c r="QDW9313" s="1"/>
      <c r="QDX9313" s="1"/>
      <c r="QDY9313" s="1"/>
      <c r="QDZ9313" s="1"/>
      <c r="QEA9313" s="1"/>
      <c r="QEB9313" s="1"/>
      <c r="QEC9313" s="1"/>
      <c r="QED9313" s="1"/>
      <c r="QEE9313" s="1"/>
      <c r="QEF9313" s="1"/>
      <c r="QEG9313" s="1"/>
      <c r="QEH9313" s="1"/>
      <c r="QEI9313" s="1"/>
      <c r="QEJ9313" s="1"/>
      <c r="QEK9313" s="1"/>
      <c r="QEL9313" s="1"/>
      <c r="QEM9313" s="1"/>
      <c r="QEN9313" s="1"/>
      <c r="QEO9313" s="1"/>
      <c r="QEP9313" s="1"/>
      <c r="QEQ9313" s="1"/>
      <c r="QER9313" s="1"/>
      <c r="QES9313" s="1"/>
      <c r="QET9313" s="1"/>
      <c r="QEU9313" s="1"/>
      <c r="QEV9313" s="1"/>
      <c r="QEW9313" s="1"/>
      <c r="QEX9313" s="1"/>
      <c r="QEY9313" s="1"/>
      <c r="QEZ9313" s="1"/>
      <c r="QFA9313" s="1"/>
      <c r="QFB9313" s="1"/>
      <c r="QFC9313" s="1"/>
      <c r="QFD9313" s="1"/>
      <c r="QFE9313" s="1"/>
      <c r="QFF9313" s="1"/>
      <c r="QFG9313" s="1"/>
      <c r="QFH9313" s="1"/>
      <c r="QFI9313" s="1"/>
      <c r="QFJ9313" s="1"/>
      <c r="QFK9313" s="1"/>
      <c r="QFL9313" s="1"/>
      <c r="QFM9313" s="1"/>
      <c r="QFN9313" s="1"/>
      <c r="QFO9313" s="1"/>
      <c r="QFP9313" s="1"/>
      <c r="QFQ9313" s="1"/>
      <c r="QFR9313" s="1"/>
      <c r="QFS9313" s="1"/>
      <c r="QFT9313" s="1"/>
      <c r="QFU9313" s="1"/>
      <c r="QFV9313" s="1"/>
      <c r="QFW9313" s="1"/>
      <c r="QFX9313" s="1"/>
      <c r="QFY9313" s="1"/>
      <c r="QFZ9313" s="1"/>
      <c r="QGA9313" s="1"/>
      <c r="QGB9313" s="1"/>
      <c r="QGC9313" s="1"/>
      <c r="QGD9313" s="1"/>
      <c r="QGE9313" s="1"/>
      <c r="QGF9313" s="1"/>
      <c r="QGG9313" s="1"/>
      <c r="QGH9313" s="1"/>
      <c r="QGI9313" s="1"/>
      <c r="QGJ9313" s="1"/>
      <c r="QGK9313" s="1"/>
      <c r="QGL9313" s="1"/>
      <c r="QGM9313" s="1"/>
      <c r="QGN9313" s="1"/>
      <c r="QGO9313" s="1"/>
      <c r="QGP9313" s="1"/>
      <c r="QGQ9313" s="1"/>
      <c r="QGR9313" s="1"/>
      <c r="QGS9313" s="1"/>
      <c r="QGT9313" s="1"/>
      <c r="QGU9313" s="1"/>
      <c r="QGV9313" s="1"/>
      <c r="QGW9313" s="1"/>
      <c r="QGX9313" s="1"/>
      <c r="QGY9313" s="1"/>
      <c r="QGZ9313" s="1"/>
      <c r="QHA9313" s="1"/>
      <c r="QHB9313" s="1"/>
      <c r="QHC9313" s="1"/>
      <c r="QHD9313" s="1"/>
      <c r="QHE9313" s="1"/>
      <c r="QHF9313" s="1"/>
      <c r="QHG9313" s="1"/>
      <c r="QHH9313" s="1"/>
      <c r="QHI9313" s="1"/>
      <c r="QHJ9313" s="1"/>
      <c r="QHK9313" s="1"/>
      <c r="QHL9313" s="1"/>
      <c r="QHM9313" s="1"/>
      <c r="QHN9313" s="1"/>
      <c r="QHO9313" s="1"/>
      <c r="QHP9313" s="1"/>
      <c r="QHQ9313" s="1"/>
      <c r="QHR9313" s="1"/>
      <c r="QHS9313" s="1"/>
      <c r="QHT9313" s="1"/>
      <c r="QHU9313" s="1"/>
      <c r="QHV9313" s="1"/>
      <c r="QHW9313" s="1"/>
      <c r="QHX9313" s="1"/>
      <c r="QHY9313" s="1"/>
      <c r="QHZ9313" s="1"/>
      <c r="QIA9313" s="1"/>
      <c r="QIB9313" s="1"/>
      <c r="QIC9313" s="1"/>
      <c r="QID9313" s="1"/>
      <c r="QIE9313" s="1"/>
      <c r="QIF9313" s="1"/>
      <c r="QIG9313" s="1"/>
      <c r="QIH9313" s="1"/>
      <c r="QII9313" s="1"/>
      <c r="QIJ9313" s="1"/>
      <c r="QIK9313" s="1"/>
      <c r="QIL9313" s="1"/>
      <c r="QIM9313" s="1"/>
      <c r="QIN9313" s="1"/>
      <c r="QIO9313" s="1"/>
      <c r="QIP9313" s="1"/>
      <c r="QIQ9313" s="1"/>
      <c r="QIR9313" s="1"/>
      <c r="QIS9313" s="1"/>
      <c r="QIT9313" s="1"/>
      <c r="QIU9313" s="1"/>
      <c r="QIV9313" s="1"/>
      <c r="QIW9313" s="1"/>
      <c r="QIX9313" s="1"/>
      <c r="QIY9313" s="1"/>
      <c r="QIZ9313" s="1"/>
      <c r="QJA9313" s="1"/>
      <c r="QJB9313" s="1"/>
      <c r="QJC9313" s="1"/>
      <c r="QJD9313" s="1"/>
      <c r="QJE9313" s="1"/>
      <c r="QJF9313" s="1"/>
      <c r="QJG9313" s="1"/>
      <c r="QJH9313" s="1"/>
      <c r="QJI9313" s="1"/>
      <c r="QJJ9313" s="1"/>
      <c r="QJK9313" s="1"/>
      <c r="QJL9313" s="1"/>
      <c r="QJM9313" s="1"/>
      <c r="QJN9313" s="1"/>
      <c r="QJO9313" s="1"/>
      <c r="QJP9313" s="1"/>
      <c r="QJQ9313" s="1"/>
      <c r="QJR9313" s="1"/>
      <c r="QJS9313" s="1"/>
      <c r="QJT9313" s="1"/>
      <c r="QJU9313" s="1"/>
      <c r="QJV9313" s="1"/>
      <c r="QJW9313" s="1"/>
      <c r="QJX9313" s="1"/>
      <c r="QJY9313" s="1"/>
      <c r="QJZ9313" s="1"/>
      <c r="QKA9313" s="1"/>
      <c r="QKB9313" s="1"/>
      <c r="QKC9313" s="1"/>
      <c r="QKD9313" s="1"/>
      <c r="QKE9313" s="1"/>
      <c r="QKF9313" s="1"/>
      <c r="QKG9313" s="1"/>
      <c r="QKH9313" s="1"/>
      <c r="QKI9313" s="1"/>
      <c r="QKJ9313" s="1"/>
      <c r="QKK9313" s="1"/>
      <c r="QKL9313" s="1"/>
      <c r="QKM9313" s="1"/>
      <c r="QKN9313" s="1"/>
      <c r="QKO9313" s="1"/>
      <c r="QKP9313" s="1"/>
      <c r="QKQ9313" s="1"/>
      <c r="QKR9313" s="1"/>
      <c r="QKS9313" s="1"/>
      <c r="QKT9313" s="1"/>
      <c r="QKU9313" s="1"/>
      <c r="QKV9313" s="1"/>
      <c r="QKW9313" s="1"/>
      <c r="QKX9313" s="1"/>
      <c r="QKY9313" s="1"/>
      <c r="QKZ9313" s="1"/>
      <c r="QLA9313" s="1"/>
      <c r="QLB9313" s="1"/>
      <c r="QLC9313" s="1"/>
      <c r="QLD9313" s="1"/>
      <c r="QLE9313" s="1"/>
      <c r="QLF9313" s="1"/>
      <c r="QLG9313" s="1"/>
      <c r="QLH9313" s="1"/>
      <c r="QLI9313" s="1"/>
      <c r="QLJ9313" s="1"/>
      <c r="QLK9313" s="1"/>
      <c r="QLL9313" s="1"/>
      <c r="QLM9313" s="1"/>
      <c r="QLN9313" s="1"/>
      <c r="QLO9313" s="1"/>
      <c r="QLP9313" s="1"/>
      <c r="QLQ9313" s="1"/>
      <c r="QLR9313" s="1"/>
      <c r="QLS9313" s="1"/>
      <c r="QLT9313" s="1"/>
      <c r="QLU9313" s="1"/>
      <c r="QLV9313" s="1"/>
      <c r="QLW9313" s="1"/>
      <c r="QLX9313" s="1"/>
      <c r="QLY9313" s="1"/>
      <c r="QLZ9313" s="1"/>
      <c r="QMA9313" s="1"/>
      <c r="QMB9313" s="1"/>
      <c r="QMC9313" s="1"/>
      <c r="QMD9313" s="1"/>
      <c r="QME9313" s="1"/>
      <c r="QMF9313" s="1"/>
      <c r="QMG9313" s="1"/>
      <c r="QMH9313" s="1"/>
      <c r="QMI9313" s="1"/>
      <c r="QMJ9313" s="1"/>
      <c r="QMK9313" s="1"/>
      <c r="QML9313" s="1"/>
      <c r="QMM9313" s="1"/>
      <c r="QMN9313" s="1"/>
      <c r="QMO9313" s="1"/>
      <c r="QMP9313" s="1"/>
      <c r="QMQ9313" s="1"/>
      <c r="QMR9313" s="1"/>
      <c r="QMS9313" s="1"/>
      <c r="QMT9313" s="1"/>
      <c r="QMU9313" s="1"/>
      <c r="QMV9313" s="1"/>
      <c r="QMW9313" s="1"/>
      <c r="QMX9313" s="1"/>
      <c r="QMY9313" s="1"/>
      <c r="QMZ9313" s="1"/>
      <c r="QNA9313" s="1"/>
      <c r="QNB9313" s="1"/>
      <c r="QNC9313" s="1"/>
      <c r="QND9313" s="1"/>
      <c r="QNE9313" s="1"/>
      <c r="QNF9313" s="1"/>
      <c r="QNG9313" s="1"/>
      <c r="QNH9313" s="1"/>
      <c r="QNI9313" s="1"/>
      <c r="QNJ9313" s="1"/>
      <c r="QNK9313" s="1"/>
      <c r="QNL9313" s="1"/>
      <c r="QNM9313" s="1"/>
      <c r="QNN9313" s="1"/>
      <c r="QNO9313" s="1"/>
      <c r="QNP9313" s="1"/>
      <c r="QNQ9313" s="1"/>
      <c r="QNR9313" s="1"/>
      <c r="QNS9313" s="1"/>
      <c r="QNT9313" s="1"/>
      <c r="QNU9313" s="1"/>
      <c r="QNV9313" s="1"/>
      <c r="QNW9313" s="1"/>
      <c r="QNX9313" s="1"/>
      <c r="QNY9313" s="1"/>
      <c r="QNZ9313" s="1"/>
      <c r="QOA9313" s="1"/>
      <c r="QOB9313" s="1"/>
      <c r="QOC9313" s="1"/>
      <c r="QOD9313" s="1"/>
      <c r="QOE9313" s="1"/>
      <c r="QOF9313" s="1"/>
      <c r="QOG9313" s="1"/>
      <c r="QOH9313" s="1"/>
      <c r="QOI9313" s="1"/>
      <c r="QOJ9313" s="1"/>
      <c r="QOK9313" s="1"/>
      <c r="QOL9313" s="1"/>
      <c r="QOM9313" s="1"/>
      <c r="QON9313" s="1"/>
      <c r="QOO9313" s="1"/>
      <c r="QOP9313" s="1"/>
      <c r="QOQ9313" s="1"/>
      <c r="QOR9313" s="1"/>
      <c r="QOS9313" s="1"/>
      <c r="QOT9313" s="1"/>
      <c r="QOU9313" s="1"/>
      <c r="QOV9313" s="1"/>
      <c r="QOW9313" s="1"/>
      <c r="QOX9313" s="1"/>
      <c r="QOY9313" s="1"/>
      <c r="QOZ9313" s="1"/>
      <c r="QPA9313" s="1"/>
      <c r="QPB9313" s="1"/>
      <c r="QPC9313" s="1"/>
      <c r="QPD9313" s="1"/>
      <c r="QPE9313" s="1"/>
      <c r="QPF9313" s="1"/>
      <c r="QPG9313" s="1"/>
      <c r="QPH9313" s="1"/>
      <c r="QPI9313" s="1"/>
      <c r="QPJ9313" s="1"/>
      <c r="QPK9313" s="1"/>
      <c r="QPL9313" s="1"/>
      <c r="QPM9313" s="1"/>
      <c r="QPN9313" s="1"/>
      <c r="QPO9313" s="1"/>
      <c r="QPP9313" s="1"/>
      <c r="QPQ9313" s="1"/>
      <c r="QPR9313" s="1"/>
      <c r="QPS9313" s="1"/>
      <c r="QPT9313" s="1"/>
      <c r="QPU9313" s="1"/>
      <c r="QPV9313" s="1"/>
      <c r="QPW9313" s="1"/>
      <c r="QPX9313" s="1"/>
      <c r="QPY9313" s="1"/>
      <c r="QPZ9313" s="1"/>
      <c r="QQA9313" s="1"/>
      <c r="QQB9313" s="1"/>
      <c r="QQC9313" s="1"/>
      <c r="QQD9313" s="1"/>
      <c r="QQE9313" s="1"/>
      <c r="QQF9313" s="1"/>
      <c r="QQG9313" s="1"/>
      <c r="QQH9313" s="1"/>
      <c r="QQI9313" s="1"/>
      <c r="QQJ9313" s="1"/>
      <c r="QQK9313" s="1"/>
      <c r="QQL9313" s="1"/>
      <c r="QQM9313" s="1"/>
      <c r="QQN9313" s="1"/>
      <c r="QQO9313" s="1"/>
      <c r="QQP9313" s="1"/>
      <c r="QQQ9313" s="1"/>
      <c r="QQR9313" s="1"/>
      <c r="QQS9313" s="1"/>
      <c r="QQT9313" s="1"/>
      <c r="QQU9313" s="1"/>
      <c r="QQV9313" s="1"/>
      <c r="QQW9313" s="1"/>
      <c r="QQX9313" s="1"/>
      <c r="QQY9313" s="1"/>
      <c r="QQZ9313" s="1"/>
      <c r="QRA9313" s="1"/>
      <c r="QRB9313" s="1"/>
      <c r="QRC9313" s="1"/>
      <c r="QRD9313" s="1"/>
      <c r="QRE9313" s="1"/>
      <c r="QRF9313" s="1"/>
      <c r="QRG9313" s="1"/>
      <c r="QRH9313" s="1"/>
      <c r="QRI9313" s="1"/>
      <c r="QRJ9313" s="1"/>
      <c r="QRK9313" s="1"/>
      <c r="QRL9313" s="1"/>
      <c r="QRM9313" s="1"/>
      <c r="QRN9313" s="1"/>
      <c r="QRO9313" s="1"/>
      <c r="QRP9313" s="1"/>
      <c r="QRQ9313" s="1"/>
      <c r="QRR9313" s="1"/>
      <c r="QRS9313" s="1"/>
      <c r="QRT9313" s="1"/>
      <c r="QRU9313" s="1"/>
      <c r="QRV9313" s="1"/>
      <c r="QRW9313" s="1"/>
      <c r="QRX9313" s="1"/>
      <c r="QRY9313" s="1"/>
      <c r="QRZ9313" s="1"/>
      <c r="QSA9313" s="1"/>
      <c r="QSB9313" s="1"/>
      <c r="QSC9313" s="1"/>
      <c r="QSD9313" s="1"/>
      <c r="QSE9313" s="1"/>
      <c r="QSF9313" s="1"/>
      <c r="QSG9313" s="1"/>
      <c r="QSH9313" s="1"/>
      <c r="QSI9313" s="1"/>
      <c r="QSJ9313" s="1"/>
      <c r="QSK9313" s="1"/>
      <c r="QSL9313" s="1"/>
      <c r="QSM9313" s="1"/>
      <c r="QSN9313" s="1"/>
      <c r="QSO9313" s="1"/>
      <c r="QSP9313" s="1"/>
      <c r="QSQ9313" s="1"/>
      <c r="QSR9313" s="1"/>
      <c r="QSS9313" s="1"/>
      <c r="QST9313" s="1"/>
      <c r="QSU9313" s="1"/>
      <c r="QSV9313" s="1"/>
      <c r="QSW9313" s="1"/>
      <c r="QSX9313" s="1"/>
      <c r="QSY9313" s="1"/>
      <c r="QSZ9313" s="1"/>
      <c r="QTA9313" s="1"/>
      <c r="QTB9313" s="1"/>
      <c r="QTC9313" s="1"/>
      <c r="QTD9313" s="1"/>
      <c r="QTE9313" s="1"/>
      <c r="QTF9313" s="1"/>
      <c r="QTG9313" s="1"/>
      <c r="QTH9313" s="1"/>
      <c r="QTI9313" s="1"/>
      <c r="QTJ9313" s="1"/>
      <c r="QTK9313" s="1"/>
      <c r="QTL9313" s="1"/>
      <c r="QTM9313" s="1"/>
      <c r="QTN9313" s="1"/>
      <c r="QTO9313" s="1"/>
      <c r="QTP9313" s="1"/>
      <c r="QTQ9313" s="1"/>
      <c r="QTR9313" s="1"/>
      <c r="QTS9313" s="1"/>
      <c r="QTT9313" s="1"/>
      <c r="QTU9313" s="1"/>
      <c r="QTV9313" s="1"/>
      <c r="QTW9313" s="1"/>
      <c r="QTX9313" s="1"/>
      <c r="QTY9313" s="1"/>
      <c r="QTZ9313" s="1"/>
      <c r="QUA9313" s="1"/>
      <c r="QUB9313" s="1"/>
      <c r="QUC9313" s="1"/>
      <c r="QUD9313" s="1"/>
      <c r="QUE9313" s="1"/>
      <c r="QUF9313" s="1"/>
      <c r="QUG9313" s="1"/>
      <c r="QUH9313" s="1"/>
      <c r="QUI9313" s="1"/>
      <c r="QUJ9313" s="1"/>
      <c r="QUK9313" s="1"/>
      <c r="QUL9313" s="1"/>
      <c r="QUM9313" s="1"/>
      <c r="QUN9313" s="1"/>
      <c r="QUO9313" s="1"/>
      <c r="QUP9313" s="1"/>
      <c r="QUQ9313" s="1"/>
      <c r="QUR9313" s="1"/>
      <c r="QUS9313" s="1"/>
      <c r="QUT9313" s="1"/>
      <c r="QUU9313" s="1"/>
      <c r="QUV9313" s="1"/>
      <c r="QUW9313" s="1"/>
      <c r="QUX9313" s="1"/>
      <c r="QUY9313" s="1"/>
      <c r="QUZ9313" s="1"/>
      <c r="QVA9313" s="1"/>
      <c r="QVB9313" s="1"/>
      <c r="QVC9313" s="1"/>
      <c r="QVD9313" s="1"/>
      <c r="QVE9313" s="1"/>
      <c r="QVF9313" s="1"/>
      <c r="QVG9313" s="1"/>
      <c r="QVH9313" s="1"/>
      <c r="QVI9313" s="1"/>
      <c r="QVJ9313" s="1"/>
      <c r="QVK9313" s="1"/>
      <c r="QVL9313" s="1"/>
      <c r="QVM9313" s="1"/>
      <c r="QVN9313" s="1"/>
      <c r="QVO9313" s="1"/>
      <c r="QVP9313" s="1"/>
      <c r="QVQ9313" s="1"/>
      <c r="QVR9313" s="1"/>
      <c r="QVS9313" s="1"/>
      <c r="QVT9313" s="1"/>
      <c r="QVU9313" s="1"/>
      <c r="QVV9313" s="1"/>
      <c r="QVW9313" s="1"/>
      <c r="QVX9313" s="1"/>
      <c r="QVY9313" s="1"/>
      <c r="QVZ9313" s="1"/>
      <c r="QWA9313" s="1"/>
      <c r="QWB9313" s="1"/>
      <c r="QWC9313" s="1"/>
      <c r="QWD9313" s="1"/>
      <c r="QWE9313" s="1"/>
      <c r="QWF9313" s="1"/>
      <c r="QWG9313" s="1"/>
      <c r="QWH9313" s="1"/>
      <c r="QWI9313" s="1"/>
      <c r="QWJ9313" s="1"/>
      <c r="QWK9313" s="1"/>
      <c r="QWL9313" s="1"/>
      <c r="QWM9313" s="1"/>
      <c r="QWN9313" s="1"/>
      <c r="QWO9313" s="1"/>
      <c r="QWP9313" s="1"/>
      <c r="QWQ9313" s="1"/>
      <c r="QWR9313" s="1"/>
      <c r="QWS9313" s="1"/>
      <c r="QWT9313" s="1"/>
      <c r="QWU9313" s="1"/>
      <c r="QWV9313" s="1"/>
      <c r="QWW9313" s="1"/>
      <c r="QWX9313" s="1"/>
      <c r="QWY9313" s="1"/>
      <c r="QWZ9313" s="1"/>
      <c r="QXA9313" s="1"/>
      <c r="QXB9313" s="1"/>
      <c r="QXC9313" s="1"/>
      <c r="QXD9313" s="1"/>
      <c r="QXE9313" s="1"/>
      <c r="QXF9313" s="1"/>
      <c r="QXG9313" s="1"/>
      <c r="QXH9313" s="1"/>
      <c r="QXI9313" s="1"/>
      <c r="QXJ9313" s="1"/>
      <c r="QXK9313" s="1"/>
      <c r="QXL9313" s="1"/>
      <c r="QXM9313" s="1"/>
      <c r="QXN9313" s="1"/>
      <c r="QXO9313" s="1"/>
      <c r="QXP9313" s="1"/>
      <c r="QXQ9313" s="1"/>
      <c r="QXR9313" s="1"/>
      <c r="QXS9313" s="1"/>
      <c r="QXT9313" s="1"/>
      <c r="QXU9313" s="1"/>
      <c r="QXV9313" s="1"/>
      <c r="QXW9313" s="1"/>
      <c r="QXX9313" s="1"/>
      <c r="QXY9313" s="1"/>
      <c r="QXZ9313" s="1"/>
      <c r="QYA9313" s="1"/>
      <c r="QYB9313" s="1"/>
      <c r="QYC9313" s="1"/>
      <c r="QYD9313" s="1"/>
      <c r="QYE9313" s="1"/>
      <c r="QYF9313" s="1"/>
      <c r="QYG9313" s="1"/>
      <c r="QYH9313" s="1"/>
      <c r="QYI9313" s="1"/>
      <c r="QYJ9313" s="1"/>
      <c r="QYK9313" s="1"/>
      <c r="QYL9313" s="1"/>
      <c r="QYM9313" s="1"/>
      <c r="QYN9313" s="1"/>
      <c r="QYO9313" s="1"/>
      <c r="QYP9313" s="1"/>
      <c r="QYQ9313" s="1"/>
      <c r="QYR9313" s="1"/>
      <c r="QYS9313" s="1"/>
      <c r="QYT9313" s="1"/>
      <c r="QYU9313" s="1"/>
      <c r="QYV9313" s="1"/>
      <c r="QYW9313" s="1"/>
      <c r="QYX9313" s="1"/>
      <c r="QYY9313" s="1"/>
      <c r="QYZ9313" s="1"/>
      <c r="QZA9313" s="1"/>
      <c r="QZB9313" s="1"/>
      <c r="QZC9313" s="1"/>
      <c r="QZD9313" s="1"/>
      <c r="QZE9313" s="1"/>
      <c r="QZF9313" s="1"/>
      <c r="QZG9313" s="1"/>
      <c r="QZH9313" s="1"/>
      <c r="QZI9313" s="1"/>
      <c r="QZJ9313" s="1"/>
      <c r="QZK9313" s="1"/>
      <c r="QZL9313" s="1"/>
      <c r="QZM9313" s="1"/>
      <c r="QZN9313" s="1"/>
      <c r="QZO9313" s="1"/>
      <c r="QZP9313" s="1"/>
      <c r="QZQ9313" s="1"/>
      <c r="QZR9313" s="1"/>
      <c r="QZS9313" s="1"/>
      <c r="QZT9313" s="1"/>
      <c r="QZU9313" s="1"/>
      <c r="QZV9313" s="1"/>
      <c r="QZW9313" s="1"/>
      <c r="QZX9313" s="1"/>
      <c r="QZY9313" s="1"/>
      <c r="QZZ9313" s="1"/>
      <c r="RAA9313" s="1"/>
      <c r="RAB9313" s="1"/>
      <c r="RAC9313" s="1"/>
      <c r="RAD9313" s="1"/>
      <c r="RAE9313" s="1"/>
      <c r="RAF9313" s="1"/>
      <c r="RAG9313" s="1"/>
      <c r="RAH9313" s="1"/>
      <c r="RAI9313" s="1"/>
      <c r="RAJ9313" s="1"/>
      <c r="RAK9313" s="1"/>
      <c r="RAL9313" s="1"/>
      <c r="RAM9313" s="1"/>
      <c r="RAN9313" s="1"/>
      <c r="RAO9313" s="1"/>
      <c r="RAP9313" s="1"/>
      <c r="RAQ9313" s="1"/>
      <c r="RAR9313" s="1"/>
      <c r="RAS9313" s="1"/>
      <c r="RAT9313" s="1"/>
      <c r="RAU9313" s="1"/>
      <c r="RAV9313" s="1"/>
      <c r="RAW9313" s="1"/>
      <c r="RAX9313" s="1"/>
      <c r="RAY9313" s="1"/>
      <c r="RAZ9313" s="1"/>
      <c r="RBA9313" s="1"/>
      <c r="RBB9313" s="1"/>
      <c r="RBC9313" s="1"/>
      <c r="RBD9313" s="1"/>
      <c r="RBE9313" s="1"/>
      <c r="RBF9313" s="1"/>
      <c r="RBG9313" s="1"/>
      <c r="RBH9313" s="1"/>
      <c r="RBI9313" s="1"/>
      <c r="RBJ9313" s="1"/>
      <c r="RBK9313" s="1"/>
      <c r="RBL9313" s="1"/>
      <c r="RBM9313" s="1"/>
      <c r="RBN9313" s="1"/>
      <c r="RBO9313" s="1"/>
      <c r="RBP9313" s="1"/>
      <c r="RBQ9313" s="1"/>
      <c r="RBR9313" s="1"/>
      <c r="RBS9313" s="1"/>
      <c r="RBT9313" s="1"/>
      <c r="RBU9313" s="1"/>
      <c r="RBV9313" s="1"/>
      <c r="RBW9313" s="1"/>
      <c r="RBX9313" s="1"/>
      <c r="RBY9313" s="1"/>
      <c r="RBZ9313" s="1"/>
      <c r="RCA9313" s="1"/>
      <c r="RCB9313" s="1"/>
      <c r="RCC9313" s="1"/>
      <c r="RCD9313" s="1"/>
      <c r="RCE9313" s="1"/>
      <c r="RCF9313" s="1"/>
      <c r="RCG9313" s="1"/>
      <c r="RCH9313" s="1"/>
      <c r="RCI9313" s="1"/>
      <c r="RCJ9313" s="1"/>
      <c r="RCK9313" s="1"/>
      <c r="RCL9313" s="1"/>
      <c r="RCM9313" s="1"/>
      <c r="RCN9313" s="1"/>
      <c r="RCO9313" s="1"/>
      <c r="RCP9313" s="1"/>
      <c r="RCQ9313" s="1"/>
      <c r="RCR9313" s="1"/>
      <c r="RCS9313" s="1"/>
      <c r="RCT9313" s="1"/>
      <c r="RCU9313" s="1"/>
      <c r="RCV9313" s="1"/>
      <c r="RCW9313" s="1"/>
      <c r="RCX9313" s="1"/>
      <c r="RCY9313" s="1"/>
      <c r="RCZ9313" s="1"/>
      <c r="RDA9313" s="1"/>
      <c r="RDB9313" s="1"/>
      <c r="RDC9313" s="1"/>
      <c r="RDD9313" s="1"/>
      <c r="RDE9313" s="1"/>
      <c r="RDF9313" s="1"/>
      <c r="RDG9313" s="1"/>
      <c r="RDH9313" s="1"/>
      <c r="RDI9313" s="1"/>
      <c r="RDJ9313" s="1"/>
      <c r="RDK9313" s="1"/>
      <c r="RDL9313" s="1"/>
      <c r="RDM9313" s="1"/>
      <c r="RDN9313" s="1"/>
      <c r="RDO9313" s="1"/>
      <c r="RDP9313" s="1"/>
      <c r="RDQ9313" s="1"/>
      <c r="RDR9313" s="1"/>
      <c r="RDS9313" s="1"/>
      <c r="RDT9313" s="1"/>
      <c r="RDU9313" s="1"/>
      <c r="RDV9313" s="1"/>
      <c r="RDW9313" s="1"/>
      <c r="RDX9313" s="1"/>
      <c r="RDY9313" s="1"/>
      <c r="RDZ9313" s="1"/>
      <c r="REA9313" s="1"/>
      <c r="REB9313" s="1"/>
      <c r="REC9313" s="1"/>
      <c r="RED9313" s="1"/>
      <c r="REE9313" s="1"/>
      <c r="REF9313" s="1"/>
      <c r="REG9313" s="1"/>
      <c r="REH9313" s="1"/>
      <c r="REI9313" s="1"/>
      <c r="REJ9313" s="1"/>
      <c r="REK9313" s="1"/>
      <c r="REL9313" s="1"/>
      <c r="REM9313" s="1"/>
      <c r="REN9313" s="1"/>
      <c r="REO9313" s="1"/>
      <c r="REP9313" s="1"/>
      <c r="REQ9313" s="1"/>
      <c r="RER9313" s="1"/>
      <c r="RES9313" s="1"/>
      <c r="RET9313" s="1"/>
      <c r="REU9313" s="1"/>
      <c r="REV9313" s="1"/>
      <c r="REW9313" s="1"/>
      <c r="REX9313" s="1"/>
      <c r="REY9313" s="1"/>
      <c r="REZ9313" s="1"/>
      <c r="RFA9313" s="1"/>
      <c r="RFB9313" s="1"/>
      <c r="RFC9313" s="1"/>
      <c r="RFD9313" s="1"/>
      <c r="RFE9313" s="1"/>
      <c r="RFF9313" s="1"/>
      <c r="RFG9313" s="1"/>
      <c r="RFH9313" s="1"/>
      <c r="RFI9313" s="1"/>
      <c r="RFJ9313" s="1"/>
      <c r="RFK9313" s="1"/>
      <c r="RFL9313" s="1"/>
      <c r="RFM9313" s="1"/>
      <c r="RFN9313" s="1"/>
      <c r="RFO9313" s="1"/>
      <c r="RFP9313" s="1"/>
      <c r="RFQ9313" s="1"/>
      <c r="RFR9313" s="1"/>
      <c r="RFS9313" s="1"/>
      <c r="RFT9313" s="1"/>
      <c r="RFU9313" s="1"/>
      <c r="RFV9313" s="1"/>
      <c r="RFW9313" s="1"/>
      <c r="RFX9313" s="1"/>
      <c r="RFY9313" s="1"/>
      <c r="RFZ9313" s="1"/>
      <c r="RGA9313" s="1"/>
      <c r="RGB9313" s="1"/>
      <c r="RGC9313" s="1"/>
      <c r="RGD9313" s="1"/>
      <c r="RGE9313" s="1"/>
      <c r="RGF9313" s="1"/>
      <c r="RGG9313" s="1"/>
      <c r="RGH9313" s="1"/>
      <c r="RGI9313" s="1"/>
      <c r="RGJ9313" s="1"/>
      <c r="RGK9313" s="1"/>
      <c r="RGL9313" s="1"/>
      <c r="RGM9313" s="1"/>
      <c r="RGN9313" s="1"/>
      <c r="RGO9313" s="1"/>
      <c r="RGP9313" s="1"/>
      <c r="RGQ9313" s="1"/>
      <c r="RGR9313" s="1"/>
      <c r="RGS9313" s="1"/>
      <c r="RGT9313" s="1"/>
      <c r="RGU9313" s="1"/>
      <c r="RGV9313" s="1"/>
      <c r="RGW9313" s="1"/>
      <c r="RGX9313" s="1"/>
      <c r="RGY9313" s="1"/>
      <c r="RGZ9313" s="1"/>
      <c r="RHA9313" s="1"/>
      <c r="RHB9313" s="1"/>
      <c r="RHC9313" s="1"/>
      <c r="RHD9313" s="1"/>
      <c r="RHE9313" s="1"/>
      <c r="RHF9313" s="1"/>
      <c r="RHG9313" s="1"/>
      <c r="RHH9313" s="1"/>
      <c r="RHI9313" s="1"/>
      <c r="RHJ9313" s="1"/>
      <c r="RHK9313" s="1"/>
      <c r="RHL9313" s="1"/>
      <c r="RHM9313" s="1"/>
      <c r="RHN9313" s="1"/>
      <c r="RHO9313" s="1"/>
      <c r="RHP9313" s="1"/>
      <c r="RHQ9313" s="1"/>
      <c r="RHR9313" s="1"/>
      <c r="RHS9313" s="1"/>
      <c r="RHT9313" s="1"/>
      <c r="RHU9313" s="1"/>
      <c r="RHV9313" s="1"/>
      <c r="RHW9313" s="1"/>
      <c r="RHX9313" s="1"/>
      <c r="RHY9313" s="1"/>
      <c r="RHZ9313" s="1"/>
      <c r="RIA9313" s="1"/>
      <c r="RIB9313" s="1"/>
      <c r="RIC9313" s="1"/>
      <c r="RID9313" s="1"/>
      <c r="RIE9313" s="1"/>
      <c r="RIF9313" s="1"/>
      <c r="RIG9313" s="1"/>
      <c r="RIH9313" s="1"/>
      <c r="RII9313" s="1"/>
      <c r="RIJ9313" s="1"/>
      <c r="RIK9313" s="1"/>
      <c r="RIL9313" s="1"/>
      <c r="RIM9313" s="1"/>
      <c r="RIN9313" s="1"/>
      <c r="RIO9313" s="1"/>
      <c r="RIP9313" s="1"/>
      <c r="RIQ9313" s="1"/>
      <c r="RIR9313" s="1"/>
      <c r="RIS9313" s="1"/>
      <c r="RIT9313" s="1"/>
      <c r="RIU9313" s="1"/>
      <c r="RIV9313" s="1"/>
      <c r="RIW9313" s="1"/>
      <c r="RIX9313" s="1"/>
      <c r="RIY9313" s="1"/>
      <c r="RIZ9313" s="1"/>
      <c r="RJA9313" s="1"/>
      <c r="RJB9313" s="1"/>
      <c r="RJC9313" s="1"/>
      <c r="RJD9313" s="1"/>
      <c r="RJE9313" s="1"/>
      <c r="RJF9313" s="1"/>
      <c r="RJG9313" s="1"/>
      <c r="RJH9313" s="1"/>
      <c r="RJI9313" s="1"/>
      <c r="RJJ9313" s="1"/>
      <c r="RJK9313" s="1"/>
      <c r="RJL9313" s="1"/>
      <c r="RJM9313" s="1"/>
      <c r="RJN9313" s="1"/>
      <c r="RJO9313" s="1"/>
      <c r="RJP9313" s="1"/>
      <c r="RJQ9313" s="1"/>
      <c r="RJR9313" s="1"/>
      <c r="RJS9313" s="1"/>
      <c r="RJT9313" s="1"/>
      <c r="RJU9313" s="1"/>
      <c r="RJV9313" s="1"/>
      <c r="RJW9313" s="1"/>
      <c r="RJX9313" s="1"/>
      <c r="RJY9313" s="1"/>
      <c r="RJZ9313" s="1"/>
      <c r="RKA9313" s="1"/>
      <c r="RKB9313" s="1"/>
      <c r="RKC9313" s="1"/>
      <c r="RKD9313" s="1"/>
      <c r="RKE9313" s="1"/>
      <c r="RKF9313" s="1"/>
      <c r="RKG9313" s="1"/>
      <c r="RKH9313" s="1"/>
      <c r="RKI9313" s="1"/>
      <c r="RKJ9313" s="1"/>
      <c r="RKK9313" s="1"/>
      <c r="RKL9313" s="1"/>
      <c r="RKM9313" s="1"/>
      <c r="RKN9313" s="1"/>
      <c r="RKO9313" s="1"/>
      <c r="RKP9313" s="1"/>
      <c r="RKQ9313" s="1"/>
      <c r="RKR9313" s="1"/>
      <c r="RKS9313" s="1"/>
      <c r="RKT9313" s="1"/>
      <c r="RKU9313" s="1"/>
      <c r="RKV9313" s="1"/>
      <c r="RKW9313" s="1"/>
      <c r="RKX9313" s="1"/>
      <c r="RKY9313" s="1"/>
      <c r="RKZ9313" s="1"/>
      <c r="RLA9313" s="1"/>
      <c r="RLB9313" s="1"/>
      <c r="RLC9313" s="1"/>
      <c r="RLD9313" s="1"/>
      <c r="RLE9313" s="1"/>
      <c r="RLF9313" s="1"/>
      <c r="RLG9313" s="1"/>
      <c r="RLH9313" s="1"/>
      <c r="RLI9313" s="1"/>
      <c r="RLJ9313" s="1"/>
      <c r="RLK9313" s="1"/>
      <c r="RLL9313" s="1"/>
      <c r="RLM9313" s="1"/>
      <c r="RLN9313" s="1"/>
      <c r="RLO9313" s="1"/>
      <c r="RLP9313" s="1"/>
      <c r="RLQ9313" s="1"/>
      <c r="RLR9313" s="1"/>
      <c r="RLS9313" s="1"/>
      <c r="RLT9313" s="1"/>
      <c r="RLU9313" s="1"/>
      <c r="RLV9313" s="1"/>
      <c r="RLW9313" s="1"/>
      <c r="RLX9313" s="1"/>
      <c r="RLY9313" s="1"/>
      <c r="RLZ9313" s="1"/>
      <c r="RMA9313" s="1"/>
      <c r="RMB9313" s="1"/>
      <c r="RMC9313" s="1"/>
      <c r="RMD9313" s="1"/>
      <c r="RME9313" s="1"/>
      <c r="RMF9313" s="1"/>
      <c r="RMG9313" s="1"/>
      <c r="RMH9313" s="1"/>
      <c r="RMI9313" s="1"/>
      <c r="RMJ9313" s="1"/>
      <c r="RMK9313" s="1"/>
      <c r="RML9313" s="1"/>
      <c r="RMM9313" s="1"/>
      <c r="RMN9313" s="1"/>
      <c r="RMO9313" s="1"/>
      <c r="RMP9313" s="1"/>
      <c r="RMQ9313" s="1"/>
      <c r="RMR9313" s="1"/>
      <c r="RMS9313" s="1"/>
      <c r="RMT9313" s="1"/>
      <c r="RMU9313" s="1"/>
      <c r="RMV9313" s="1"/>
      <c r="RMW9313" s="1"/>
      <c r="RMX9313" s="1"/>
      <c r="RMY9313" s="1"/>
      <c r="RMZ9313" s="1"/>
      <c r="RNA9313" s="1"/>
      <c r="RNB9313" s="1"/>
      <c r="RNC9313" s="1"/>
      <c r="RND9313" s="1"/>
      <c r="RNE9313" s="1"/>
      <c r="RNF9313" s="1"/>
      <c r="RNG9313" s="1"/>
      <c r="RNH9313" s="1"/>
      <c r="RNI9313" s="1"/>
      <c r="RNJ9313" s="1"/>
      <c r="RNK9313" s="1"/>
      <c r="RNL9313" s="1"/>
      <c r="RNM9313" s="1"/>
      <c r="RNN9313" s="1"/>
      <c r="RNO9313" s="1"/>
      <c r="RNP9313" s="1"/>
      <c r="RNQ9313" s="1"/>
      <c r="RNR9313" s="1"/>
      <c r="RNS9313" s="1"/>
      <c r="RNT9313" s="1"/>
      <c r="RNU9313" s="1"/>
      <c r="RNV9313" s="1"/>
      <c r="RNW9313" s="1"/>
      <c r="RNX9313" s="1"/>
      <c r="RNY9313" s="1"/>
      <c r="RNZ9313" s="1"/>
      <c r="ROA9313" s="1"/>
      <c r="ROB9313" s="1"/>
      <c r="ROC9313" s="1"/>
      <c r="ROD9313" s="1"/>
      <c r="ROE9313" s="1"/>
      <c r="ROF9313" s="1"/>
      <c r="ROG9313" s="1"/>
      <c r="ROH9313" s="1"/>
      <c r="ROI9313" s="1"/>
      <c r="ROJ9313" s="1"/>
      <c r="ROK9313" s="1"/>
      <c r="ROL9313" s="1"/>
      <c r="ROM9313" s="1"/>
      <c r="RON9313" s="1"/>
      <c r="ROO9313" s="1"/>
      <c r="ROP9313" s="1"/>
      <c r="ROQ9313" s="1"/>
      <c r="ROR9313" s="1"/>
      <c r="ROS9313" s="1"/>
      <c r="ROT9313" s="1"/>
      <c r="ROU9313" s="1"/>
      <c r="ROV9313" s="1"/>
      <c r="ROW9313" s="1"/>
      <c r="ROX9313" s="1"/>
      <c r="ROY9313" s="1"/>
      <c r="ROZ9313" s="1"/>
      <c r="RPA9313" s="1"/>
      <c r="RPB9313" s="1"/>
      <c r="RPC9313" s="1"/>
      <c r="RPD9313" s="1"/>
      <c r="RPE9313" s="1"/>
      <c r="RPF9313" s="1"/>
      <c r="RPG9313" s="1"/>
      <c r="RPH9313" s="1"/>
      <c r="RPI9313" s="1"/>
      <c r="RPJ9313" s="1"/>
      <c r="RPK9313" s="1"/>
      <c r="RPL9313" s="1"/>
      <c r="RPM9313" s="1"/>
      <c r="RPN9313" s="1"/>
      <c r="RPO9313" s="1"/>
      <c r="RPP9313" s="1"/>
      <c r="RPQ9313" s="1"/>
      <c r="RPR9313" s="1"/>
      <c r="RPS9313" s="1"/>
      <c r="RPT9313" s="1"/>
      <c r="RPU9313" s="1"/>
      <c r="RPV9313" s="1"/>
      <c r="RPW9313" s="1"/>
      <c r="RPX9313" s="1"/>
      <c r="RPY9313" s="1"/>
      <c r="RPZ9313" s="1"/>
      <c r="RQA9313" s="1"/>
      <c r="RQB9313" s="1"/>
      <c r="RQC9313" s="1"/>
      <c r="RQD9313" s="1"/>
      <c r="RQE9313" s="1"/>
      <c r="RQF9313" s="1"/>
      <c r="RQG9313" s="1"/>
      <c r="RQH9313" s="1"/>
      <c r="RQI9313" s="1"/>
      <c r="RQJ9313" s="1"/>
      <c r="RQK9313" s="1"/>
      <c r="RQL9313" s="1"/>
      <c r="RQM9313" s="1"/>
      <c r="RQN9313" s="1"/>
      <c r="RQO9313" s="1"/>
      <c r="RQP9313" s="1"/>
      <c r="RQQ9313" s="1"/>
      <c r="RQR9313" s="1"/>
      <c r="RQS9313" s="1"/>
      <c r="RQT9313" s="1"/>
      <c r="RQU9313" s="1"/>
      <c r="RQV9313" s="1"/>
      <c r="RQW9313" s="1"/>
      <c r="RQX9313" s="1"/>
      <c r="RQY9313" s="1"/>
      <c r="RQZ9313" s="1"/>
      <c r="RRA9313" s="1"/>
      <c r="RRB9313" s="1"/>
      <c r="RRC9313" s="1"/>
      <c r="RRD9313" s="1"/>
      <c r="RRE9313" s="1"/>
      <c r="RRF9313" s="1"/>
      <c r="RRG9313" s="1"/>
      <c r="RRH9313" s="1"/>
      <c r="RRI9313" s="1"/>
      <c r="RRJ9313" s="1"/>
      <c r="RRK9313" s="1"/>
      <c r="RRL9313" s="1"/>
      <c r="RRM9313" s="1"/>
      <c r="RRN9313" s="1"/>
      <c r="RRO9313" s="1"/>
      <c r="RRP9313" s="1"/>
      <c r="RRQ9313" s="1"/>
      <c r="RRR9313" s="1"/>
      <c r="RRS9313" s="1"/>
      <c r="RRT9313" s="1"/>
      <c r="RRU9313" s="1"/>
      <c r="RRV9313" s="1"/>
      <c r="RRW9313" s="1"/>
      <c r="RRX9313" s="1"/>
      <c r="RRY9313" s="1"/>
      <c r="RRZ9313" s="1"/>
      <c r="RSA9313" s="1"/>
      <c r="RSB9313" s="1"/>
      <c r="RSC9313" s="1"/>
      <c r="RSD9313" s="1"/>
      <c r="RSE9313" s="1"/>
      <c r="RSF9313" s="1"/>
      <c r="RSG9313" s="1"/>
      <c r="RSH9313" s="1"/>
      <c r="RSI9313" s="1"/>
      <c r="RSJ9313" s="1"/>
      <c r="RSK9313" s="1"/>
      <c r="RSL9313" s="1"/>
      <c r="RSM9313" s="1"/>
      <c r="RSN9313" s="1"/>
      <c r="RSO9313" s="1"/>
      <c r="RSP9313" s="1"/>
      <c r="RSQ9313" s="1"/>
      <c r="RSR9313" s="1"/>
      <c r="RSS9313" s="1"/>
      <c r="RST9313" s="1"/>
      <c r="RSU9313" s="1"/>
      <c r="RSV9313" s="1"/>
      <c r="RSW9313" s="1"/>
      <c r="RSX9313" s="1"/>
      <c r="RSY9313" s="1"/>
      <c r="RSZ9313" s="1"/>
      <c r="RTA9313" s="1"/>
      <c r="RTB9313" s="1"/>
      <c r="RTC9313" s="1"/>
      <c r="RTD9313" s="1"/>
      <c r="RTE9313" s="1"/>
      <c r="RTF9313" s="1"/>
      <c r="RTG9313" s="1"/>
      <c r="RTH9313" s="1"/>
      <c r="RTI9313" s="1"/>
      <c r="RTJ9313" s="1"/>
      <c r="RTK9313" s="1"/>
      <c r="RTL9313" s="1"/>
      <c r="RTM9313" s="1"/>
      <c r="RTN9313" s="1"/>
      <c r="RTO9313" s="1"/>
      <c r="RTP9313" s="1"/>
      <c r="RTQ9313" s="1"/>
      <c r="RTR9313" s="1"/>
      <c r="RTS9313" s="1"/>
      <c r="RTT9313" s="1"/>
      <c r="RTU9313" s="1"/>
      <c r="RTV9313" s="1"/>
      <c r="RTW9313" s="1"/>
      <c r="RTX9313" s="1"/>
      <c r="RTY9313" s="1"/>
      <c r="RTZ9313" s="1"/>
      <c r="RUA9313" s="1"/>
      <c r="RUB9313" s="1"/>
      <c r="RUC9313" s="1"/>
      <c r="RUD9313" s="1"/>
      <c r="RUE9313" s="1"/>
      <c r="RUF9313" s="1"/>
      <c r="RUG9313" s="1"/>
      <c r="RUH9313" s="1"/>
      <c r="RUI9313" s="1"/>
      <c r="RUJ9313" s="1"/>
      <c r="RUK9313" s="1"/>
      <c r="RUL9313" s="1"/>
      <c r="RUM9313" s="1"/>
      <c r="RUN9313" s="1"/>
      <c r="RUO9313" s="1"/>
      <c r="RUP9313" s="1"/>
      <c r="RUQ9313" s="1"/>
      <c r="RUR9313" s="1"/>
      <c r="RUS9313" s="1"/>
      <c r="RUT9313" s="1"/>
      <c r="RUU9313" s="1"/>
      <c r="RUV9313" s="1"/>
      <c r="RUW9313" s="1"/>
      <c r="RUX9313" s="1"/>
      <c r="RUY9313" s="1"/>
      <c r="RUZ9313" s="1"/>
      <c r="RVA9313" s="1"/>
      <c r="RVB9313" s="1"/>
      <c r="RVC9313" s="1"/>
      <c r="RVD9313" s="1"/>
      <c r="RVE9313" s="1"/>
      <c r="RVF9313" s="1"/>
      <c r="RVG9313" s="1"/>
      <c r="RVH9313" s="1"/>
      <c r="RVI9313" s="1"/>
      <c r="RVJ9313" s="1"/>
      <c r="RVK9313" s="1"/>
      <c r="RVL9313" s="1"/>
      <c r="RVM9313" s="1"/>
      <c r="RVN9313" s="1"/>
      <c r="RVO9313" s="1"/>
      <c r="RVP9313" s="1"/>
      <c r="RVQ9313" s="1"/>
      <c r="RVR9313" s="1"/>
      <c r="RVS9313" s="1"/>
      <c r="RVT9313" s="1"/>
      <c r="RVU9313" s="1"/>
      <c r="RVV9313" s="1"/>
      <c r="RVW9313" s="1"/>
      <c r="RVX9313" s="1"/>
      <c r="RVY9313" s="1"/>
      <c r="RVZ9313" s="1"/>
      <c r="RWA9313" s="1"/>
      <c r="RWB9313" s="1"/>
      <c r="RWC9313" s="1"/>
      <c r="RWD9313" s="1"/>
      <c r="RWE9313" s="1"/>
      <c r="RWF9313" s="1"/>
      <c r="RWG9313" s="1"/>
      <c r="RWH9313" s="1"/>
      <c r="RWI9313" s="1"/>
      <c r="RWJ9313" s="1"/>
      <c r="RWK9313" s="1"/>
      <c r="RWL9313" s="1"/>
      <c r="RWM9313" s="1"/>
      <c r="RWN9313" s="1"/>
      <c r="RWO9313" s="1"/>
      <c r="RWP9313" s="1"/>
      <c r="RWQ9313" s="1"/>
      <c r="RWR9313" s="1"/>
      <c r="RWS9313" s="1"/>
      <c r="RWT9313" s="1"/>
      <c r="RWU9313" s="1"/>
      <c r="RWV9313" s="1"/>
      <c r="RWW9313" s="1"/>
      <c r="RWX9313" s="1"/>
      <c r="RWY9313" s="1"/>
      <c r="RWZ9313" s="1"/>
      <c r="RXA9313" s="1"/>
      <c r="RXB9313" s="1"/>
      <c r="RXC9313" s="1"/>
      <c r="RXD9313" s="1"/>
      <c r="RXE9313" s="1"/>
      <c r="RXF9313" s="1"/>
      <c r="RXG9313" s="1"/>
      <c r="RXH9313" s="1"/>
      <c r="RXI9313" s="1"/>
      <c r="RXJ9313" s="1"/>
      <c r="RXK9313" s="1"/>
      <c r="RXL9313" s="1"/>
      <c r="RXM9313" s="1"/>
      <c r="RXN9313" s="1"/>
      <c r="RXO9313" s="1"/>
      <c r="RXP9313" s="1"/>
      <c r="RXQ9313" s="1"/>
      <c r="RXR9313" s="1"/>
      <c r="RXS9313" s="1"/>
      <c r="RXT9313" s="1"/>
      <c r="RXU9313" s="1"/>
      <c r="RXV9313" s="1"/>
      <c r="RXW9313" s="1"/>
      <c r="RXX9313" s="1"/>
      <c r="RXY9313" s="1"/>
      <c r="RXZ9313" s="1"/>
      <c r="RYA9313" s="1"/>
      <c r="RYB9313" s="1"/>
      <c r="RYC9313" s="1"/>
      <c r="RYD9313" s="1"/>
      <c r="RYE9313" s="1"/>
      <c r="RYF9313" s="1"/>
      <c r="RYG9313" s="1"/>
      <c r="RYH9313" s="1"/>
      <c r="RYI9313" s="1"/>
      <c r="RYJ9313" s="1"/>
      <c r="RYK9313" s="1"/>
      <c r="RYL9313" s="1"/>
      <c r="RYM9313" s="1"/>
      <c r="RYN9313" s="1"/>
      <c r="RYO9313" s="1"/>
      <c r="RYP9313" s="1"/>
      <c r="RYQ9313" s="1"/>
      <c r="RYR9313" s="1"/>
      <c r="RYS9313" s="1"/>
      <c r="RYT9313" s="1"/>
      <c r="RYU9313" s="1"/>
      <c r="RYV9313" s="1"/>
      <c r="RYW9313" s="1"/>
      <c r="RYX9313" s="1"/>
      <c r="RYY9313" s="1"/>
      <c r="RYZ9313" s="1"/>
      <c r="RZA9313" s="1"/>
      <c r="RZB9313" s="1"/>
      <c r="RZC9313" s="1"/>
      <c r="RZD9313" s="1"/>
      <c r="RZE9313" s="1"/>
      <c r="RZF9313" s="1"/>
      <c r="RZG9313" s="1"/>
      <c r="RZH9313" s="1"/>
      <c r="RZI9313" s="1"/>
      <c r="RZJ9313" s="1"/>
      <c r="RZK9313" s="1"/>
      <c r="RZL9313" s="1"/>
      <c r="RZM9313" s="1"/>
      <c r="RZN9313" s="1"/>
      <c r="RZO9313" s="1"/>
      <c r="RZP9313" s="1"/>
      <c r="RZQ9313" s="1"/>
      <c r="RZR9313" s="1"/>
      <c r="RZS9313" s="1"/>
      <c r="RZT9313" s="1"/>
      <c r="RZU9313" s="1"/>
      <c r="RZV9313" s="1"/>
      <c r="RZW9313" s="1"/>
      <c r="RZX9313" s="1"/>
      <c r="RZY9313" s="1"/>
      <c r="RZZ9313" s="1"/>
      <c r="SAA9313" s="1"/>
      <c r="SAB9313" s="1"/>
      <c r="SAC9313" s="1"/>
      <c r="SAD9313" s="1"/>
      <c r="SAE9313" s="1"/>
      <c r="SAF9313" s="1"/>
      <c r="SAG9313" s="1"/>
      <c r="SAH9313" s="1"/>
      <c r="SAI9313" s="1"/>
      <c r="SAJ9313" s="1"/>
      <c r="SAK9313" s="1"/>
      <c r="SAL9313" s="1"/>
      <c r="SAM9313" s="1"/>
      <c r="SAN9313" s="1"/>
      <c r="SAO9313" s="1"/>
      <c r="SAP9313" s="1"/>
      <c r="SAQ9313" s="1"/>
      <c r="SAR9313" s="1"/>
      <c r="SAS9313" s="1"/>
      <c r="SAT9313" s="1"/>
      <c r="SAU9313" s="1"/>
      <c r="SAV9313" s="1"/>
      <c r="SAW9313" s="1"/>
      <c r="SAX9313" s="1"/>
      <c r="SAY9313" s="1"/>
      <c r="SAZ9313" s="1"/>
      <c r="SBA9313" s="1"/>
      <c r="SBB9313" s="1"/>
      <c r="SBC9313" s="1"/>
      <c r="SBD9313" s="1"/>
      <c r="SBE9313" s="1"/>
      <c r="SBF9313" s="1"/>
      <c r="SBG9313" s="1"/>
      <c r="SBH9313" s="1"/>
      <c r="SBI9313" s="1"/>
      <c r="SBJ9313" s="1"/>
      <c r="SBK9313" s="1"/>
      <c r="SBL9313" s="1"/>
      <c r="SBM9313" s="1"/>
      <c r="SBN9313" s="1"/>
      <c r="SBO9313" s="1"/>
      <c r="SBP9313" s="1"/>
      <c r="SBQ9313" s="1"/>
      <c r="SBR9313" s="1"/>
      <c r="SBS9313" s="1"/>
      <c r="SBT9313" s="1"/>
      <c r="SBU9313" s="1"/>
      <c r="SBV9313" s="1"/>
      <c r="SBW9313" s="1"/>
      <c r="SBX9313" s="1"/>
      <c r="SBY9313" s="1"/>
      <c r="SBZ9313" s="1"/>
      <c r="SCA9313" s="1"/>
      <c r="SCB9313" s="1"/>
      <c r="SCC9313" s="1"/>
      <c r="SCD9313" s="1"/>
      <c r="SCE9313" s="1"/>
      <c r="SCF9313" s="1"/>
      <c r="SCG9313" s="1"/>
      <c r="SCH9313" s="1"/>
      <c r="SCI9313" s="1"/>
      <c r="SCJ9313" s="1"/>
      <c r="SCK9313" s="1"/>
      <c r="SCL9313" s="1"/>
      <c r="SCM9313" s="1"/>
      <c r="SCN9313" s="1"/>
      <c r="SCO9313" s="1"/>
      <c r="SCP9313" s="1"/>
      <c r="SCQ9313" s="1"/>
      <c r="SCR9313" s="1"/>
      <c r="SCS9313" s="1"/>
      <c r="SCT9313" s="1"/>
      <c r="SCU9313" s="1"/>
      <c r="SCV9313" s="1"/>
      <c r="SCW9313" s="1"/>
      <c r="SCX9313" s="1"/>
      <c r="SCY9313" s="1"/>
      <c r="SCZ9313" s="1"/>
      <c r="SDA9313" s="1"/>
      <c r="SDB9313" s="1"/>
      <c r="SDC9313" s="1"/>
      <c r="SDD9313" s="1"/>
      <c r="SDE9313" s="1"/>
      <c r="SDF9313" s="1"/>
      <c r="SDG9313" s="1"/>
      <c r="SDH9313" s="1"/>
      <c r="SDI9313" s="1"/>
      <c r="SDJ9313" s="1"/>
      <c r="SDK9313" s="1"/>
      <c r="SDL9313" s="1"/>
      <c r="SDM9313" s="1"/>
      <c r="SDN9313" s="1"/>
      <c r="SDO9313" s="1"/>
      <c r="SDP9313" s="1"/>
      <c r="SDQ9313" s="1"/>
      <c r="SDR9313" s="1"/>
      <c r="SDS9313" s="1"/>
      <c r="SDT9313" s="1"/>
      <c r="SDU9313" s="1"/>
      <c r="SDV9313" s="1"/>
      <c r="SDW9313" s="1"/>
      <c r="SDX9313" s="1"/>
      <c r="SDY9313" s="1"/>
      <c r="SDZ9313" s="1"/>
      <c r="SEA9313" s="1"/>
      <c r="SEB9313" s="1"/>
      <c r="SEC9313" s="1"/>
      <c r="SED9313" s="1"/>
      <c r="SEE9313" s="1"/>
      <c r="SEF9313" s="1"/>
      <c r="SEG9313" s="1"/>
      <c r="SEH9313" s="1"/>
      <c r="SEI9313" s="1"/>
      <c r="SEJ9313" s="1"/>
      <c r="SEK9313" s="1"/>
      <c r="SEL9313" s="1"/>
      <c r="SEM9313" s="1"/>
      <c r="SEN9313" s="1"/>
      <c r="SEO9313" s="1"/>
      <c r="SEP9313" s="1"/>
      <c r="SEQ9313" s="1"/>
      <c r="SER9313" s="1"/>
      <c r="SES9313" s="1"/>
      <c r="SET9313" s="1"/>
      <c r="SEU9313" s="1"/>
      <c r="SEV9313" s="1"/>
      <c r="SEW9313" s="1"/>
      <c r="SEX9313" s="1"/>
      <c r="SEY9313" s="1"/>
      <c r="SEZ9313" s="1"/>
      <c r="SFA9313" s="1"/>
      <c r="SFB9313" s="1"/>
      <c r="SFC9313" s="1"/>
      <c r="SFD9313" s="1"/>
      <c r="SFE9313" s="1"/>
      <c r="SFF9313" s="1"/>
      <c r="SFG9313" s="1"/>
      <c r="SFH9313" s="1"/>
      <c r="SFI9313" s="1"/>
      <c r="SFJ9313" s="1"/>
      <c r="SFK9313" s="1"/>
      <c r="SFL9313" s="1"/>
      <c r="SFM9313" s="1"/>
      <c r="SFN9313" s="1"/>
      <c r="SFO9313" s="1"/>
      <c r="SFP9313" s="1"/>
      <c r="SFQ9313" s="1"/>
      <c r="SFR9313" s="1"/>
      <c r="SFS9313" s="1"/>
      <c r="SFT9313" s="1"/>
      <c r="SFU9313" s="1"/>
      <c r="SFV9313" s="1"/>
      <c r="SFW9313" s="1"/>
      <c r="SFX9313" s="1"/>
      <c r="SFY9313" s="1"/>
      <c r="SFZ9313" s="1"/>
      <c r="SGA9313" s="1"/>
      <c r="SGB9313" s="1"/>
      <c r="SGC9313" s="1"/>
      <c r="SGD9313" s="1"/>
      <c r="SGE9313" s="1"/>
      <c r="SGF9313" s="1"/>
      <c r="SGG9313" s="1"/>
      <c r="SGH9313" s="1"/>
      <c r="SGI9313" s="1"/>
      <c r="SGJ9313" s="1"/>
      <c r="SGK9313" s="1"/>
      <c r="SGL9313" s="1"/>
      <c r="SGM9313" s="1"/>
      <c r="SGN9313" s="1"/>
      <c r="SGO9313" s="1"/>
      <c r="SGP9313" s="1"/>
      <c r="SGQ9313" s="1"/>
      <c r="SGR9313" s="1"/>
      <c r="SGS9313" s="1"/>
      <c r="SGT9313" s="1"/>
      <c r="SGU9313" s="1"/>
      <c r="SGV9313" s="1"/>
      <c r="SGW9313" s="1"/>
      <c r="SGX9313" s="1"/>
      <c r="SGY9313" s="1"/>
      <c r="SGZ9313" s="1"/>
      <c r="SHA9313" s="1"/>
      <c r="SHB9313" s="1"/>
      <c r="SHC9313" s="1"/>
      <c r="SHD9313" s="1"/>
      <c r="SHE9313" s="1"/>
      <c r="SHF9313" s="1"/>
      <c r="SHG9313" s="1"/>
      <c r="SHH9313" s="1"/>
      <c r="SHI9313" s="1"/>
      <c r="SHJ9313" s="1"/>
      <c r="SHK9313" s="1"/>
      <c r="SHL9313" s="1"/>
      <c r="SHM9313" s="1"/>
      <c r="SHN9313" s="1"/>
      <c r="SHO9313" s="1"/>
      <c r="SHP9313" s="1"/>
      <c r="SHQ9313" s="1"/>
      <c r="SHR9313" s="1"/>
      <c r="SHS9313" s="1"/>
      <c r="SHT9313" s="1"/>
      <c r="SHU9313" s="1"/>
      <c r="SHV9313" s="1"/>
      <c r="SHW9313" s="1"/>
      <c r="SHX9313" s="1"/>
      <c r="SHY9313" s="1"/>
      <c r="SHZ9313" s="1"/>
      <c r="SIA9313" s="1"/>
      <c r="SIB9313" s="1"/>
      <c r="SIC9313" s="1"/>
      <c r="SID9313" s="1"/>
      <c r="SIE9313" s="1"/>
      <c r="SIF9313" s="1"/>
      <c r="SIG9313" s="1"/>
      <c r="SIH9313" s="1"/>
      <c r="SII9313" s="1"/>
      <c r="SIJ9313" s="1"/>
      <c r="SIK9313" s="1"/>
      <c r="SIL9313" s="1"/>
      <c r="SIM9313" s="1"/>
      <c r="SIN9313" s="1"/>
      <c r="SIO9313" s="1"/>
      <c r="SIP9313" s="1"/>
      <c r="SIQ9313" s="1"/>
      <c r="SIR9313" s="1"/>
      <c r="SIS9313" s="1"/>
      <c r="SIT9313" s="1"/>
      <c r="SIU9313" s="1"/>
      <c r="SIV9313" s="1"/>
      <c r="SIW9313" s="1"/>
      <c r="SIX9313" s="1"/>
      <c r="SIY9313" s="1"/>
      <c r="SIZ9313" s="1"/>
      <c r="SJA9313" s="1"/>
      <c r="SJB9313" s="1"/>
      <c r="SJC9313" s="1"/>
      <c r="SJD9313" s="1"/>
      <c r="SJE9313" s="1"/>
      <c r="SJF9313" s="1"/>
      <c r="SJG9313" s="1"/>
      <c r="SJH9313" s="1"/>
      <c r="SJI9313" s="1"/>
      <c r="SJJ9313" s="1"/>
      <c r="SJK9313" s="1"/>
      <c r="SJL9313" s="1"/>
      <c r="SJM9313" s="1"/>
      <c r="SJN9313" s="1"/>
      <c r="SJO9313" s="1"/>
      <c r="SJP9313" s="1"/>
      <c r="SJQ9313" s="1"/>
      <c r="SJR9313" s="1"/>
      <c r="SJS9313" s="1"/>
      <c r="SJT9313" s="1"/>
      <c r="SJU9313" s="1"/>
      <c r="SJV9313" s="1"/>
      <c r="SJW9313" s="1"/>
      <c r="SJX9313" s="1"/>
      <c r="SJY9313" s="1"/>
      <c r="SJZ9313" s="1"/>
      <c r="SKA9313" s="1"/>
      <c r="SKB9313" s="1"/>
      <c r="SKC9313" s="1"/>
      <c r="SKD9313" s="1"/>
      <c r="SKE9313" s="1"/>
      <c r="SKF9313" s="1"/>
      <c r="SKG9313" s="1"/>
      <c r="SKH9313" s="1"/>
      <c r="SKI9313" s="1"/>
      <c r="SKJ9313" s="1"/>
      <c r="SKK9313" s="1"/>
      <c r="SKL9313" s="1"/>
      <c r="SKM9313" s="1"/>
      <c r="SKN9313" s="1"/>
      <c r="SKO9313" s="1"/>
      <c r="SKP9313" s="1"/>
      <c r="SKQ9313" s="1"/>
      <c r="SKR9313" s="1"/>
      <c r="SKS9313" s="1"/>
      <c r="SKT9313" s="1"/>
      <c r="SKU9313" s="1"/>
      <c r="SKV9313" s="1"/>
      <c r="SKW9313" s="1"/>
      <c r="SKX9313" s="1"/>
      <c r="SKY9313" s="1"/>
      <c r="SKZ9313" s="1"/>
      <c r="SLA9313" s="1"/>
      <c r="SLB9313" s="1"/>
      <c r="SLC9313" s="1"/>
      <c r="SLD9313" s="1"/>
      <c r="SLE9313" s="1"/>
      <c r="SLF9313" s="1"/>
      <c r="SLG9313" s="1"/>
      <c r="SLH9313" s="1"/>
      <c r="SLI9313" s="1"/>
      <c r="SLJ9313" s="1"/>
      <c r="SLK9313" s="1"/>
      <c r="SLL9313" s="1"/>
      <c r="SLM9313" s="1"/>
      <c r="SLN9313" s="1"/>
      <c r="SLO9313" s="1"/>
      <c r="SLP9313" s="1"/>
      <c r="SLQ9313" s="1"/>
      <c r="SLR9313" s="1"/>
      <c r="SLS9313" s="1"/>
      <c r="SLT9313" s="1"/>
      <c r="SLU9313" s="1"/>
      <c r="SLV9313" s="1"/>
      <c r="SLW9313" s="1"/>
      <c r="SLX9313" s="1"/>
      <c r="SLY9313" s="1"/>
      <c r="SLZ9313" s="1"/>
      <c r="SMA9313" s="1"/>
      <c r="SMB9313" s="1"/>
      <c r="SMC9313" s="1"/>
      <c r="SMD9313" s="1"/>
      <c r="SME9313" s="1"/>
      <c r="SMF9313" s="1"/>
      <c r="SMG9313" s="1"/>
      <c r="SMH9313" s="1"/>
      <c r="SMI9313" s="1"/>
      <c r="SMJ9313" s="1"/>
      <c r="SMK9313" s="1"/>
      <c r="SML9313" s="1"/>
      <c r="SMM9313" s="1"/>
      <c r="SMN9313" s="1"/>
      <c r="SMO9313" s="1"/>
      <c r="SMP9313" s="1"/>
      <c r="SMQ9313" s="1"/>
      <c r="SMR9313" s="1"/>
      <c r="SMS9313" s="1"/>
      <c r="SMT9313" s="1"/>
      <c r="SMU9313" s="1"/>
      <c r="SMV9313" s="1"/>
      <c r="SMW9313" s="1"/>
      <c r="SMX9313" s="1"/>
      <c r="SMY9313" s="1"/>
      <c r="SMZ9313" s="1"/>
      <c r="SNA9313" s="1"/>
      <c r="SNB9313" s="1"/>
      <c r="SNC9313" s="1"/>
      <c r="SND9313" s="1"/>
      <c r="SNE9313" s="1"/>
      <c r="SNF9313" s="1"/>
      <c r="SNG9313" s="1"/>
      <c r="SNH9313" s="1"/>
      <c r="SNI9313" s="1"/>
      <c r="SNJ9313" s="1"/>
      <c r="SNK9313" s="1"/>
      <c r="SNL9313" s="1"/>
      <c r="SNM9313" s="1"/>
      <c r="SNN9313" s="1"/>
      <c r="SNO9313" s="1"/>
      <c r="SNP9313" s="1"/>
      <c r="SNQ9313" s="1"/>
      <c r="SNR9313" s="1"/>
      <c r="SNS9313" s="1"/>
      <c r="SNT9313" s="1"/>
      <c r="SNU9313" s="1"/>
      <c r="SNV9313" s="1"/>
      <c r="SNW9313" s="1"/>
      <c r="SNX9313" s="1"/>
      <c r="SNY9313" s="1"/>
      <c r="SNZ9313" s="1"/>
      <c r="SOA9313" s="1"/>
      <c r="SOB9313" s="1"/>
      <c r="SOC9313" s="1"/>
      <c r="SOD9313" s="1"/>
      <c r="SOE9313" s="1"/>
      <c r="SOF9313" s="1"/>
      <c r="SOG9313" s="1"/>
      <c r="SOH9313" s="1"/>
      <c r="SOI9313" s="1"/>
      <c r="SOJ9313" s="1"/>
      <c r="SOK9313" s="1"/>
      <c r="SOL9313" s="1"/>
      <c r="SOM9313" s="1"/>
      <c r="SON9313" s="1"/>
      <c r="SOO9313" s="1"/>
      <c r="SOP9313" s="1"/>
      <c r="SOQ9313" s="1"/>
      <c r="SOR9313" s="1"/>
      <c r="SOS9313" s="1"/>
      <c r="SOT9313" s="1"/>
      <c r="SOU9313" s="1"/>
      <c r="SOV9313" s="1"/>
      <c r="SOW9313" s="1"/>
      <c r="SOX9313" s="1"/>
      <c r="SOY9313" s="1"/>
      <c r="SOZ9313" s="1"/>
      <c r="SPA9313" s="1"/>
      <c r="SPB9313" s="1"/>
      <c r="SPC9313" s="1"/>
      <c r="SPD9313" s="1"/>
      <c r="SPE9313" s="1"/>
      <c r="SPF9313" s="1"/>
      <c r="SPG9313" s="1"/>
      <c r="SPH9313" s="1"/>
      <c r="SPI9313" s="1"/>
      <c r="SPJ9313" s="1"/>
      <c r="SPK9313" s="1"/>
      <c r="SPL9313" s="1"/>
      <c r="SPM9313" s="1"/>
      <c r="SPN9313" s="1"/>
      <c r="SPO9313" s="1"/>
      <c r="SPP9313" s="1"/>
      <c r="SPQ9313" s="1"/>
      <c r="SPR9313" s="1"/>
      <c r="SPS9313" s="1"/>
      <c r="SPT9313" s="1"/>
      <c r="SPU9313" s="1"/>
      <c r="SPV9313" s="1"/>
      <c r="SPW9313" s="1"/>
      <c r="SPX9313" s="1"/>
      <c r="SPY9313" s="1"/>
      <c r="SPZ9313" s="1"/>
      <c r="SQA9313" s="1"/>
      <c r="SQB9313" s="1"/>
      <c r="SQC9313" s="1"/>
      <c r="SQD9313" s="1"/>
      <c r="SQE9313" s="1"/>
      <c r="SQF9313" s="1"/>
      <c r="SQG9313" s="1"/>
      <c r="SQH9313" s="1"/>
      <c r="SQI9313" s="1"/>
      <c r="SQJ9313" s="1"/>
      <c r="SQK9313" s="1"/>
      <c r="SQL9313" s="1"/>
      <c r="SQM9313" s="1"/>
      <c r="SQN9313" s="1"/>
      <c r="SQO9313" s="1"/>
      <c r="SQP9313" s="1"/>
      <c r="SQQ9313" s="1"/>
      <c r="SQR9313" s="1"/>
      <c r="SQS9313" s="1"/>
      <c r="SQT9313" s="1"/>
      <c r="SQU9313" s="1"/>
      <c r="SQV9313" s="1"/>
      <c r="SQW9313" s="1"/>
      <c r="SQX9313" s="1"/>
      <c r="SQY9313" s="1"/>
      <c r="SQZ9313" s="1"/>
      <c r="SRA9313" s="1"/>
      <c r="SRB9313" s="1"/>
      <c r="SRC9313" s="1"/>
      <c r="SRD9313" s="1"/>
      <c r="SRE9313" s="1"/>
      <c r="SRF9313" s="1"/>
      <c r="SRG9313" s="1"/>
      <c r="SRH9313" s="1"/>
      <c r="SRI9313" s="1"/>
      <c r="SRJ9313" s="1"/>
      <c r="SRK9313" s="1"/>
      <c r="SRL9313" s="1"/>
      <c r="SRM9313" s="1"/>
      <c r="SRN9313" s="1"/>
      <c r="SRO9313" s="1"/>
      <c r="SRP9313" s="1"/>
      <c r="SRQ9313" s="1"/>
      <c r="SRR9313" s="1"/>
      <c r="SRS9313" s="1"/>
      <c r="SRT9313" s="1"/>
      <c r="SRU9313" s="1"/>
      <c r="SRV9313" s="1"/>
      <c r="SRW9313" s="1"/>
      <c r="SRX9313" s="1"/>
      <c r="SRY9313" s="1"/>
      <c r="SRZ9313" s="1"/>
      <c r="SSA9313" s="1"/>
      <c r="SSB9313" s="1"/>
      <c r="SSC9313" s="1"/>
      <c r="SSD9313" s="1"/>
      <c r="SSE9313" s="1"/>
      <c r="SSF9313" s="1"/>
      <c r="SSG9313" s="1"/>
      <c r="SSH9313" s="1"/>
      <c r="SSI9313" s="1"/>
      <c r="SSJ9313" s="1"/>
      <c r="SSK9313" s="1"/>
      <c r="SSL9313" s="1"/>
      <c r="SSM9313" s="1"/>
      <c r="SSN9313" s="1"/>
      <c r="SSO9313" s="1"/>
      <c r="SSP9313" s="1"/>
      <c r="SSQ9313" s="1"/>
      <c r="SSR9313" s="1"/>
      <c r="SSS9313" s="1"/>
      <c r="SST9313" s="1"/>
      <c r="SSU9313" s="1"/>
      <c r="SSV9313" s="1"/>
      <c r="SSW9313" s="1"/>
      <c r="SSX9313" s="1"/>
      <c r="SSY9313" s="1"/>
      <c r="SSZ9313" s="1"/>
      <c r="STA9313" s="1"/>
      <c r="STB9313" s="1"/>
      <c r="STC9313" s="1"/>
      <c r="STD9313" s="1"/>
      <c r="STE9313" s="1"/>
      <c r="STF9313" s="1"/>
      <c r="STG9313" s="1"/>
      <c r="STH9313" s="1"/>
      <c r="STI9313" s="1"/>
      <c r="STJ9313" s="1"/>
      <c r="STK9313" s="1"/>
      <c r="STL9313" s="1"/>
      <c r="STM9313" s="1"/>
      <c r="STN9313" s="1"/>
      <c r="STO9313" s="1"/>
      <c r="STP9313" s="1"/>
      <c r="STQ9313" s="1"/>
      <c r="STR9313" s="1"/>
      <c r="STS9313" s="1"/>
      <c r="STT9313" s="1"/>
      <c r="STU9313" s="1"/>
      <c r="STV9313" s="1"/>
      <c r="STW9313" s="1"/>
      <c r="STX9313" s="1"/>
      <c r="STY9313" s="1"/>
      <c r="STZ9313" s="1"/>
      <c r="SUA9313" s="1"/>
      <c r="SUB9313" s="1"/>
      <c r="SUC9313" s="1"/>
      <c r="SUD9313" s="1"/>
      <c r="SUE9313" s="1"/>
      <c r="SUF9313" s="1"/>
      <c r="SUG9313" s="1"/>
      <c r="SUH9313" s="1"/>
      <c r="SUI9313" s="1"/>
      <c r="SUJ9313" s="1"/>
      <c r="SUK9313" s="1"/>
      <c r="SUL9313" s="1"/>
      <c r="SUM9313" s="1"/>
      <c r="SUN9313" s="1"/>
      <c r="SUO9313" s="1"/>
      <c r="SUP9313" s="1"/>
      <c r="SUQ9313" s="1"/>
      <c r="SUR9313" s="1"/>
      <c r="SUS9313" s="1"/>
      <c r="SUT9313" s="1"/>
      <c r="SUU9313" s="1"/>
      <c r="SUV9313" s="1"/>
      <c r="SUW9313" s="1"/>
      <c r="SUX9313" s="1"/>
      <c r="SUY9313" s="1"/>
      <c r="SUZ9313" s="1"/>
      <c r="SVA9313" s="1"/>
      <c r="SVB9313" s="1"/>
      <c r="SVC9313" s="1"/>
      <c r="SVD9313" s="1"/>
      <c r="SVE9313" s="1"/>
      <c r="SVF9313" s="1"/>
      <c r="SVG9313" s="1"/>
      <c r="SVH9313" s="1"/>
      <c r="SVI9313" s="1"/>
      <c r="SVJ9313" s="1"/>
      <c r="SVK9313" s="1"/>
      <c r="SVL9313" s="1"/>
      <c r="SVM9313" s="1"/>
      <c r="SVN9313" s="1"/>
      <c r="SVO9313" s="1"/>
      <c r="SVP9313" s="1"/>
      <c r="SVQ9313" s="1"/>
      <c r="SVR9313" s="1"/>
      <c r="SVS9313" s="1"/>
      <c r="SVT9313" s="1"/>
      <c r="SVU9313" s="1"/>
      <c r="SVV9313" s="1"/>
      <c r="SVW9313" s="1"/>
      <c r="SVX9313" s="1"/>
      <c r="SVY9313" s="1"/>
      <c r="SVZ9313" s="1"/>
      <c r="SWA9313" s="1"/>
      <c r="SWB9313" s="1"/>
      <c r="SWC9313" s="1"/>
      <c r="SWD9313" s="1"/>
      <c r="SWE9313" s="1"/>
      <c r="SWF9313" s="1"/>
      <c r="SWG9313" s="1"/>
      <c r="SWH9313" s="1"/>
      <c r="SWI9313" s="1"/>
      <c r="SWJ9313" s="1"/>
      <c r="SWK9313" s="1"/>
      <c r="SWL9313" s="1"/>
      <c r="SWM9313" s="1"/>
      <c r="SWN9313" s="1"/>
      <c r="SWO9313" s="1"/>
      <c r="SWP9313" s="1"/>
      <c r="SWQ9313" s="1"/>
      <c r="SWR9313" s="1"/>
      <c r="SWS9313" s="1"/>
      <c r="SWT9313" s="1"/>
      <c r="SWU9313" s="1"/>
      <c r="SWV9313" s="1"/>
      <c r="SWW9313" s="1"/>
      <c r="SWX9313" s="1"/>
      <c r="SWY9313" s="1"/>
      <c r="SWZ9313" s="1"/>
      <c r="SXA9313" s="1"/>
      <c r="SXB9313" s="1"/>
      <c r="SXC9313" s="1"/>
      <c r="SXD9313" s="1"/>
      <c r="SXE9313" s="1"/>
      <c r="SXF9313" s="1"/>
      <c r="SXG9313" s="1"/>
      <c r="SXH9313" s="1"/>
      <c r="SXI9313" s="1"/>
      <c r="SXJ9313" s="1"/>
      <c r="SXK9313" s="1"/>
      <c r="SXL9313" s="1"/>
      <c r="SXM9313" s="1"/>
      <c r="SXN9313" s="1"/>
      <c r="SXO9313" s="1"/>
      <c r="SXP9313" s="1"/>
      <c r="SXQ9313" s="1"/>
      <c r="SXR9313" s="1"/>
      <c r="SXS9313" s="1"/>
      <c r="SXT9313" s="1"/>
      <c r="SXU9313" s="1"/>
      <c r="SXV9313" s="1"/>
      <c r="SXW9313" s="1"/>
      <c r="SXX9313" s="1"/>
      <c r="SXY9313" s="1"/>
      <c r="SXZ9313" s="1"/>
      <c r="SYA9313" s="1"/>
      <c r="SYB9313" s="1"/>
      <c r="SYC9313" s="1"/>
      <c r="SYD9313" s="1"/>
      <c r="SYE9313" s="1"/>
      <c r="SYF9313" s="1"/>
      <c r="SYG9313" s="1"/>
      <c r="SYH9313" s="1"/>
      <c r="SYI9313" s="1"/>
      <c r="SYJ9313" s="1"/>
      <c r="SYK9313" s="1"/>
      <c r="SYL9313" s="1"/>
      <c r="SYM9313" s="1"/>
      <c r="SYN9313" s="1"/>
      <c r="SYO9313" s="1"/>
      <c r="SYP9313" s="1"/>
      <c r="SYQ9313" s="1"/>
      <c r="SYR9313" s="1"/>
      <c r="SYS9313" s="1"/>
      <c r="SYT9313" s="1"/>
      <c r="SYU9313" s="1"/>
      <c r="SYV9313" s="1"/>
      <c r="SYW9313" s="1"/>
      <c r="SYX9313" s="1"/>
      <c r="SYY9313" s="1"/>
      <c r="SYZ9313" s="1"/>
      <c r="SZA9313" s="1"/>
      <c r="SZB9313" s="1"/>
      <c r="SZC9313" s="1"/>
      <c r="SZD9313" s="1"/>
      <c r="SZE9313" s="1"/>
      <c r="SZF9313" s="1"/>
      <c r="SZG9313" s="1"/>
      <c r="SZH9313" s="1"/>
      <c r="SZI9313" s="1"/>
      <c r="SZJ9313" s="1"/>
      <c r="SZK9313" s="1"/>
      <c r="SZL9313" s="1"/>
      <c r="SZM9313" s="1"/>
      <c r="SZN9313" s="1"/>
      <c r="SZO9313" s="1"/>
      <c r="SZP9313" s="1"/>
      <c r="SZQ9313" s="1"/>
      <c r="SZR9313" s="1"/>
      <c r="SZS9313" s="1"/>
      <c r="SZT9313" s="1"/>
      <c r="SZU9313" s="1"/>
      <c r="SZV9313" s="1"/>
      <c r="SZW9313" s="1"/>
      <c r="SZX9313" s="1"/>
      <c r="SZY9313" s="1"/>
      <c r="SZZ9313" s="1"/>
      <c r="TAA9313" s="1"/>
      <c r="TAB9313" s="1"/>
      <c r="TAC9313" s="1"/>
      <c r="TAD9313" s="1"/>
      <c r="TAE9313" s="1"/>
      <c r="TAF9313" s="1"/>
      <c r="TAG9313" s="1"/>
      <c r="TAH9313" s="1"/>
      <c r="TAI9313" s="1"/>
      <c r="TAJ9313" s="1"/>
      <c r="TAK9313" s="1"/>
      <c r="TAL9313" s="1"/>
      <c r="TAM9313" s="1"/>
      <c r="TAN9313" s="1"/>
      <c r="TAO9313" s="1"/>
      <c r="TAP9313" s="1"/>
      <c r="TAQ9313" s="1"/>
      <c r="TAR9313" s="1"/>
      <c r="TAS9313" s="1"/>
      <c r="TAT9313" s="1"/>
      <c r="TAU9313" s="1"/>
      <c r="TAV9313" s="1"/>
      <c r="TAW9313" s="1"/>
      <c r="TAX9313" s="1"/>
      <c r="TAY9313" s="1"/>
      <c r="TAZ9313" s="1"/>
      <c r="TBA9313" s="1"/>
      <c r="TBB9313" s="1"/>
      <c r="TBC9313" s="1"/>
      <c r="TBD9313" s="1"/>
      <c r="TBE9313" s="1"/>
      <c r="TBF9313" s="1"/>
      <c r="TBG9313" s="1"/>
      <c r="TBH9313" s="1"/>
      <c r="TBI9313" s="1"/>
      <c r="TBJ9313" s="1"/>
      <c r="TBK9313" s="1"/>
      <c r="TBL9313" s="1"/>
      <c r="TBM9313" s="1"/>
      <c r="TBN9313" s="1"/>
      <c r="TBO9313" s="1"/>
      <c r="TBP9313" s="1"/>
      <c r="TBQ9313" s="1"/>
      <c r="TBR9313" s="1"/>
      <c r="TBS9313" s="1"/>
      <c r="TBT9313" s="1"/>
      <c r="TBU9313" s="1"/>
      <c r="TBV9313" s="1"/>
      <c r="TBW9313" s="1"/>
      <c r="TBX9313" s="1"/>
      <c r="TBY9313" s="1"/>
      <c r="TBZ9313" s="1"/>
      <c r="TCA9313" s="1"/>
      <c r="TCB9313" s="1"/>
      <c r="TCC9313" s="1"/>
      <c r="TCD9313" s="1"/>
      <c r="TCE9313" s="1"/>
      <c r="TCF9313" s="1"/>
      <c r="TCG9313" s="1"/>
      <c r="TCH9313" s="1"/>
      <c r="TCI9313" s="1"/>
      <c r="TCJ9313" s="1"/>
      <c r="TCK9313" s="1"/>
      <c r="TCL9313" s="1"/>
      <c r="TCM9313" s="1"/>
      <c r="TCN9313" s="1"/>
      <c r="TCO9313" s="1"/>
      <c r="TCP9313" s="1"/>
      <c r="TCQ9313" s="1"/>
      <c r="TCR9313" s="1"/>
      <c r="TCS9313" s="1"/>
      <c r="TCT9313" s="1"/>
      <c r="TCU9313" s="1"/>
      <c r="TCV9313" s="1"/>
      <c r="TCW9313" s="1"/>
      <c r="TCX9313" s="1"/>
      <c r="TCY9313" s="1"/>
      <c r="TCZ9313" s="1"/>
      <c r="TDA9313" s="1"/>
      <c r="TDB9313" s="1"/>
      <c r="TDC9313" s="1"/>
      <c r="TDD9313" s="1"/>
      <c r="TDE9313" s="1"/>
      <c r="TDF9313" s="1"/>
      <c r="TDG9313" s="1"/>
      <c r="TDH9313" s="1"/>
      <c r="TDI9313" s="1"/>
      <c r="TDJ9313" s="1"/>
      <c r="TDK9313" s="1"/>
      <c r="TDL9313" s="1"/>
      <c r="TDM9313" s="1"/>
      <c r="TDN9313" s="1"/>
      <c r="TDO9313" s="1"/>
      <c r="TDP9313" s="1"/>
      <c r="TDQ9313" s="1"/>
      <c r="TDR9313" s="1"/>
      <c r="TDS9313" s="1"/>
      <c r="TDT9313" s="1"/>
      <c r="TDU9313" s="1"/>
      <c r="TDV9313" s="1"/>
      <c r="TDW9313" s="1"/>
      <c r="TDX9313" s="1"/>
      <c r="TDY9313" s="1"/>
      <c r="TDZ9313" s="1"/>
      <c r="TEA9313" s="1"/>
      <c r="TEB9313" s="1"/>
      <c r="TEC9313" s="1"/>
      <c r="TED9313" s="1"/>
      <c r="TEE9313" s="1"/>
      <c r="TEF9313" s="1"/>
      <c r="TEG9313" s="1"/>
      <c r="TEH9313" s="1"/>
      <c r="TEI9313" s="1"/>
      <c r="TEJ9313" s="1"/>
      <c r="TEK9313" s="1"/>
      <c r="TEL9313" s="1"/>
      <c r="TEM9313" s="1"/>
      <c r="TEN9313" s="1"/>
      <c r="TEO9313" s="1"/>
      <c r="TEP9313" s="1"/>
      <c r="TEQ9313" s="1"/>
      <c r="TER9313" s="1"/>
      <c r="TES9313" s="1"/>
      <c r="TET9313" s="1"/>
      <c r="TEU9313" s="1"/>
      <c r="TEV9313" s="1"/>
      <c r="TEW9313" s="1"/>
      <c r="TEX9313" s="1"/>
      <c r="TEY9313" s="1"/>
      <c r="TEZ9313" s="1"/>
      <c r="TFA9313" s="1"/>
      <c r="TFB9313" s="1"/>
      <c r="TFC9313" s="1"/>
      <c r="TFD9313" s="1"/>
      <c r="TFE9313" s="1"/>
      <c r="TFF9313" s="1"/>
      <c r="TFG9313" s="1"/>
      <c r="TFH9313" s="1"/>
      <c r="TFI9313" s="1"/>
      <c r="TFJ9313" s="1"/>
      <c r="TFK9313" s="1"/>
      <c r="TFL9313" s="1"/>
      <c r="TFM9313" s="1"/>
      <c r="TFN9313" s="1"/>
      <c r="TFO9313" s="1"/>
      <c r="TFP9313" s="1"/>
      <c r="TFQ9313" s="1"/>
      <c r="TFR9313" s="1"/>
      <c r="TFS9313" s="1"/>
      <c r="TFT9313" s="1"/>
      <c r="TFU9313" s="1"/>
      <c r="TFV9313" s="1"/>
      <c r="TFW9313" s="1"/>
      <c r="TFX9313" s="1"/>
      <c r="TFY9313" s="1"/>
      <c r="TFZ9313" s="1"/>
      <c r="TGA9313" s="1"/>
      <c r="TGB9313" s="1"/>
      <c r="TGC9313" s="1"/>
      <c r="TGD9313" s="1"/>
      <c r="TGE9313" s="1"/>
      <c r="TGF9313" s="1"/>
      <c r="TGG9313" s="1"/>
      <c r="TGH9313" s="1"/>
      <c r="TGI9313" s="1"/>
      <c r="TGJ9313" s="1"/>
      <c r="TGK9313" s="1"/>
      <c r="TGL9313" s="1"/>
      <c r="TGM9313" s="1"/>
      <c r="TGN9313" s="1"/>
      <c r="TGO9313" s="1"/>
      <c r="TGP9313" s="1"/>
      <c r="TGQ9313" s="1"/>
      <c r="TGR9313" s="1"/>
      <c r="TGS9313" s="1"/>
      <c r="TGT9313" s="1"/>
      <c r="TGU9313" s="1"/>
      <c r="TGV9313" s="1"/>
      <c r="TGW9313" s="1"/>
      <c r="TGX9313" s="1"/>
      <c r="TGY9313" s="1"/>
      <c r="TGZ9313" s="1"/>
      <c r="THA9313" s="1"/>
      <c r="THB9313" s="1"/>
      <c r="THC9313" s="1"/>
      <c r="THD9313" s="1"/>
      <c r="THE9313" s="1"/>
      <c r="THF9313" s="1"/>
      <c r="THG9313" s="1"/>
      <c r="THH9313" s="1"/>
      <c r="THI9313" s="1"/>
      <c r="THJ9313" s="1"/>
      <c r="THK9313" s="1"/>
      <c r="THL9313" s="1"/>
      <c r="THM9313" s="1"/>
      <c r="THN9313" s="1"/>
      <c r="THO9313" s="1"/>
      <c r="THP9313" s="1"/>
      <c r="THQ9313" s="1"/>
      <c r="THR9313" s="1"/>
      <c r="THS9313" s="1"/>
      <c r="THT9313" s="1"/>
      <c r="THU9313" s="1"/>
      <c r="THV9313" s="1"/>
      <c r="THW9313" s="1"/>
      <c r="THX9313" s="1"/>
      <c r="THY9313" s="1"/>
      <c r="THZ9313" s="1"/>
      <c r="TIA9313" s="1"/>
      <c r="TIB9313" s="1"/>
      <c r="TIC9313" s="1"/>
      <c r="TID9313" s="1"/>
      <c r="TIE9313" s="1"/>
      <c r="TIF9313" s="1"/>
      <c r="TIG9313" s="1"/>
      <c r="TIH9313" s="1"/>
      <c r="TII9313" s="1"/>
      <c r="TIJ9313" s="1"/>
      <c r="TIK9313" s="1"/>
      <c r="TIL9313" s="1"/>
      <c r="TIM9313" s="1"/>
      <c r="TIN9313" s="1"/>
      <c r="TIO9313" s="1"/>
      <c r="TIP9313" s="1"/>
      <c r="TIQ9313" s="1"/>
      <c r="TIR9313" s="1"/>
      <c r="TIS9313" s="1"/>
      <c r="TIT9313" s="1"/>
      <c r="TIU9313" s="1"/>
      <c r="TIV9313" s="1"/>
      <c r="TIW9313" s="1"/>
      <c r="TIX9313" s="1"/>
      <c r="TIY9313" s="1"/>
      <c r="TIZ9313" s="1"/>
      <c r="TJA9313" s="1"/>
      <c r="TJB9313" s="1"/>
      <c r="TJC9313" s="1"/>
      <c r="TJD9313" s="1"/>
      <c r="TJE9313" s="1"/>
      <c r="TJF9313" s="1"/>
      <c r="TJG9313" s="1"/>
      <c r="TJH9313" s="1"/>
      <c r="TJI9313" s="1"/>
      <c r="TJJ9313" s="1"/>
      <c r="TJK9313" s="1"/>
      <c r="TJL9313" s="1"/>
      <c r="TJM9313" s="1"/>
      <c r="TJN9313" s="1"/>
      <c r="TJO9313" s="1"/>
      <c r="TJP9313" s="1"/>
      <c r="TJQ9313" s="1"/>
      <c r="TJR9313" s="1"/>
      <c r="TJS9313" s="1"/>
      <c r="TJT9313" s="1"/>
      <c r="TJU9313" s="1"/>
      <c r="TJV9313" s="1"/>
      <c r="TJW9313" s="1"/>
      <c r="TJX9313" s="1"/>
      <c r="TJY9313" s="1"/>
      <c r="TJZ9313" s="1"/>
      <c r="TKA9313" s="1"/>
      <c r="TKB9313" s="1"/>
      <c r="TKC9313" s="1"/>
      <c r="TKD9313" s="1"/>
      <c r="TKE9313" s="1"/>
      <c r="TKF9313" s="1"/>
      <c r="TKG9313" s="1"/>
      <c r="TKH9313" s="1"/>
      <c r="TKI9313" s="1"/>
      <c r="TKJ9313" s="1"/>
      <c r="TKK9313" s="1"/>
      <c r="TKL9313" s="1"/>
      <c r="TKM9313" s="1"/>
      <c r="TKN9313" s="1"/>
      <c r="TKO9313" s="1"/>
      <c r="TKP9313" s="1"/>
      <c r="TKQ9313" s="1"/>
      <c r="TKR9313" s="1"/>
      <c r="TKS9313" s="1"/>
      <c r="TKT9313" s="1"/>
      <c r="TKU9313" s="1"/>
      <c r="TKV9313" s="1"/>
      <c r="TKW9313" s="1"/>
      <c r="TKX9313" s="1"/>
      <c r="TKY9313" s="1"/>
      <c r="TKZ9313" s="1"/>
      <c r="TLA9313" s="1"/>
      <c r="TLB9313" s="1"/>
      <c r="TLC9313" s="1"/>
      <c r="TLD9313" s="1"/>
      <c r="TLE9313" s="1"/>
      <c r="TLF9313" s="1"/>
      <c r="TLG9313" s="1"/>
      <c r="TLH9313" s="1"/>
      <c r="TLI9313" s="1"/>
      <c r="TLJ9313" s="1"/>
      <c r="TLK9313" s="1"/>
      <c r="TLL9313" s="1"/>
      <c r="TLM9313" s="1"/>
      <c r="TLN9313" s="1"/>
      <c r="TLO9313" s="1"/>
      <c r="TLP9313" s="1"/>
      <c r="TLQ9313" s="1"/>
      <c r="TLR9313" s="1"/>
      <c r="TLS9313" s="1"/>
      <c r="TLT9313" s="1"/>
      <c r="TLU9313" s="1"/>
      <c r="TLV9313" s="1"/>
      <c r="TLW9313" s="1"/>
      <c r="TLX9313" s="1"/>
      <c r="TLY9313" s="1"/>
      <c r="TLZ9313" s="1"/>
      <c r="TMA9313" s="1"/>
      <c r="TMB9313" s="1"/>
      <c r="TMC9313" s="1"/>
      <c r="TMD9313" s="1"/>
      <c r="TME9313" s="1"/>
      <c r="TMF9313" s="1"/>
      <c r="TMG9313" s="1"/>
      <c r="TMH9313" s="1"/>
      <c r="TMI9313" s="1"/>
      <c r="TMJ9313" s="1"/>
      <c r="TMK9313" s="1"/>
      <c r="TML9313" s="1"/>
      <c r="TMM9313" s="1"/>
      <c r="TMN9313" s="1"/>
      <c r="TMO9313" s="1"/>
      <c r="TMP9313" s="1"/>
      <c r="TMQ9313" s="1"/>
      <c r="TMR9313" s="1"/>
      <c r="TMS9313" s="1"/>
      <c r="TMT9313" s="1"/>
      <c r="TMU9313" s="1"/>
      <c r="TMV9313" s="1"/>
      <c r="TMW9313" s="1"/>
      <c r="TMX9313" s="1"/>
      <c r="TMY9313" s="1"/>
      <c r="TMZ9313" s="1"/>
      <c r="TNA9313" s="1"/>
      <c r="TNB9313" s="1"/>
      <c r="TNC9313" s="1"/>
      <c r="TND9313" s="1"/>
      <c r="TNE9313" s="1"/>
      <c r="TNF9313" s="1"/>
      <c r="TNG9313" s="1"/>
      <c r="TNH9313" s="1"/>
      <c r="TNI9313" s="1"/>
      <c r="TNJ9313" s="1"/>
      <c r="TNK9313" s="1"/>
      <c r="TNL9313" s="1"/>
      <c r="TNM9313" s="1"/>
      <c r="TNN9313" s="1"/>
      <c r="TNO9313" s="1"/>
      <c r="TNP9313" s="1"/>
      <c r="TNQ9313" s="1"/>
      <c r="TNR9313" s="1"/>
      <c r="TNS9313" s="1"/>
      <c r="TNT9313" s="1"/>
      <c r="TNU9313" s="1"/>
      <c r="TNV9313" s="1"/>
      <c r="TNW9313" s="1"/>
      <c r="TNX9313" s="1"/>
      <c r="TNY9313" s="1"/>
      <c r="TNZ9313" s="1"/>
      <c r="TOA9313" s="1"/>
      <c r="TOB9313" s="1"/>
      <c r="TOC9313" s="1"/>
      <c r="TOD9313" s="1"/>
      <c r="TOE9313" s="1"/>
      <c r="TOF9313" s="1"/>
      <c r="TOG9313" s="1"/>
      <c r="TOH9313" s="1"/>
      <c r="TOI9313" s="1"/>
      <c r="TOJ9313" s="1"/>
      <c r="TOK9313" s="1"/>
      <c r="TOL9313" s="1"/>
      <c r="TOM9313" s="1"/>
      <c r="TON9313" s="1"/>
      <c r="TOO9313" s="1"/>
      <c r="TOP9313" s="1"/>
      <c r="TOQ9313" s="1"/>
      <c r="TOR9313" s="1"/>
      <c r="TOS9313" s="1"/>
      <c r="TOT9313" s="1"/>
      <c r="TOU9313" s="1"/>
      <c r="TOV9313" s="1"/>
      <c r="TOW9313" s="1"/>
      <c r="TOX9313" s="1"/>
      <c r="TOY9313" s="1"/>
      <c r="TOZ9313" s="1"/>
      <c r="TPA9313" s="1"/>
      <c r="TPB9313" s="1"/>
      <c r="TPC9313" s="1"/>
      <c r="TPD9313" s="1"/>
      <c r="TPE9313" s="1"/>
      <c r="TPF9313" s="1"/>
      <c r="TPG9313" s="1"/>
      <c r="TPH9313" s="1"/>
      <c r="TPI9313" s="1"/>
      <c r="TPJ9313" s="1"/>
      <c r="TPK9313" s="1"/>
      <c r="TPL9313" s="1"/>
      <c r="TPM9313" s="1"/>
      <c r="TPN9313" s="1"/>
      <c r="TPO9313" s="1"/>
      <c r="TPP9313" s="1"/>
      <c r="TPQ9313" s="1"/>
      <c r="TPR9313" s="1"/>
      <c r="TPS9313" s="1"/>
      <c r="TPT9313" s="1"/>
      <c r="TPU9313" s="1"/>
      <c r="TPV9313" s="1"/>
      <c r="TPW9313" s="1"/>
      <c r="TPX9313" s="1"/>
      <c r="TPY9313" s="1"/>
      <c r="TPZ9313" s="1"/>
      <c r="TQA9313" s="1"/>
      <c r="TQB9313" s="1"/>
      <c r="TQC9313" s="1"/>
      <c r="TQD9313" s="1"/>
      <c r="TQE9313" s="1"/>
      <c r="TQF9313" s="1"/>
      <c r="TQG9313" s="1"/>
      <c r="TQH9313" s="1"/>
      <c r="TQI9313" s="1"/>
      <c r="TQJ9313" s="1"/>
      <c r="TQK9313" s="1"/>
      <c r="TQL9313" s="1"/>
      <c r="TQM9313" s="1"/>
      <c r="TQN9313" s="1"/>
      <c r="TQO9313" s="1"/>
      <c r="TQP9313" s="1"/>
      <c r="TQQ9313" s="1"/>
      <c r="TQR9313" s="1"/>
      <c r="TQS9313" s="1"/>
      <c r="TQT9313" s="1"/>
      <c r="TQU9313" s="1"/>
      <c r="TQV9313" s="1"/>
      <c r="TQW9313" s="1"/>
      <c r="TQX9313" s="1"/>
      <c r="TQY9313" s="1"/>
      <c r="TQZ9313" s="1"/>
      <c r="TRA9313" s="1"/>
      <c r="TRB9313" s="1"/>
      <c r="TRC9313" s="1"/>
      <c r="TRD9313" s="1"/>
      <c r="TRE9313" s="1"/>
      <c r="TRF9313" s="1"/>
      <c r="TRG9313" s="1"/>
      <c r="TRH9313" s="1"/>
      <c r="TRI9313" s="1"/>
      <c r="TRJ9313" s="1"/>
      <c r="TRK9313" s="1"/>
      <c r="TRL9313" s="1"/>
      <c r="TRM9313" s="1"/>
      <c r="TRN9313" s="1"/>
      <c r="TRO9313" s="1"/>
      <c r="TRP9313" s="1"/>
      <c r="TRQ9313" s="1"/>
      <c r="TRR9313" s="1"/>
      <c r="TRS9313" s="1"/>
      <c r="TRT9313" s="1"/>
      <c r="TRU9313" s="1"/>
      <c r="TRV9313" s="1"/>
      <c r="TRW9313" s="1"/>
      <c r="TRX9313" s="1"/>
      <c r="TRY9313" s="1"/>
      <c r="TRZ9313" s="1"/>
      <c r="TSA9313" s="1"/>
      <c r="TSB9313" s="1"/>
      <c r="TSC9313" s="1"/>
      <c r="TSD9313" s="1"/>
      <c r="TSE9313" s="1"/>
      <c r="TSF9313" s="1"/>
      <c r="TSG9313" s="1"/>
      <c r="TSH9313" s="1"/>
      <c r="TSI9313" s="1"/>
      <c r="TSJ9313" s="1"/>
      <c r="TSK9313" s="1"/>
      <c r="TSL9313" s="1"/>
      <c r="TSM9313" s="1"/>
      <c r="TSN9313" s="1"/>
      <c r="TSO9313" s="1"/>
      <c r="TSP9313" s="1"/>
      <c r="TSQ9313" s="1"/>
      <c r="TSR9313" s="1"/>
      <c r="TSS9313" s="1"/>
      <c r="TST9313" s="1"/>
      <c r="TSU9313" s="1"/>
      <c r="TSV9313" s="1"/>
      <c r="TSW9313" s="1"/>
      <c r="TSX9313" s="1"/>
      <c r="TSY9313" s="1"/>
      <c r="TSZ9313" s="1"/>
      <c r="TTA9313" s="1"/>
      <c r="TTB9313" s="1"/>
      <c r="TTC9313" s="1"/>
      <c r="TTD9313" s="1"/>
      <c r="TTE9313" s="1"/>
      <c r="TTF9313" s="1"/>
      <c r="TTG9313" s="1"/>
      <c r="TTH9313" s="1"/>
      <c r="TTI9313" s="1"/>
      <c r="TTJ9313" s="1"/>
      <c r="TTK9313" s="1"/>
      <c r="TTL9313" s="1"/>
      <c r="TTM9313" s="1"/>
      <c r="TTN9313" s="1"/>
      <c r="TTO9313" s="1"/>
      <c r="TTP9313" s="1"/>
      <c r="TTQ9313" s="1"/>
      <c r="TTR9313" s="1"/>
      <c r="TTS9313" s="1"/>
      <c r="TTT9313" s="1"/>
      <c r="TTU9313" s="1"/>
      <c r="TTV9313" s="1"/>
      <c r="TTW9313" s="1"/>
      <c r="TTX9313" s="1"/>
      <c r="TTY9313" s="1"/>
      <c r="TTZ9313" s="1"/>
      <c r="TUA9313" s="1"/>
      <c r="TUB9313" s="1"/>
      <c r="TUC9313" s="1"/>
      <c r="TUD9313" s="1"/>
      <c r="TUE9313" s="1"/>
      <c r="TUF9313" s="1"/>
      <c r="TUG9313" s="1"/>
      <c r="TUH9313" s="1"/>
      <c r="TUI9313" s="1"/>
      <c r="TUJ9313" s="1"/>
      <c r="TUK9313" s="1"/>
      <c r="TUL9313" s="1"/>
      <c r="TUM9313" s="1"/>
      <c r="TUN9313" s="1"/>
      <c r="TUO9313" s="1"/>
      <c r="TUP9313" s="1"/>
      <c r="TUQ9313" s="1"/>
      <c r="TUR9313" s="1"/>
      <c r="TUS9313" s="1"/>
      <c r="TUT9313" s="1"/>
      <c r="TUU9313" s="1"/>
      <c r="TUV9313" s="1"/>
      <c r="TUW9313" s="1"/>
      <c r="TUX9313" s="1"/>
      <c r="TUY9313" s="1"/>
      <c r="TUZ9313" s="1"/>
      <c r="TVA9313" s="1"/>
      <c r="TVB9313" s="1"/>
      <c r="TVC9313" s="1"/>
      <c r="TVD9313" s="1"/>
      <c r="TVE9313" s="1"/>
      <c r="TVF9313" s="1"/>
      <c r="TVG9313" s="1"/>
      <c r="TVH9313" s="1"/>
      <c r="TVI9313" s="1"/>
      <c r="TVJ9313" s="1"/>
      <c r="TVK9313" s="1"/>
      <c r="TVL9313" s="1"/>
      <c r="TVM9313" s="1"/>
      <c r="TVN9313" s="1"/>
      <c r="TVO9313" s="1"/>
      <c r="TVP9313" s="1"/>
      <c r="TVQ9313" s="1"/>
      <c r="TVR9313" s="1"/>
      <c r="TVS9313" s="1"/>
      <c r="TVT9313" s="1"/>
      <c r="TVU9313" s="1"/>
      <c r="TVV9313" s="1"/>
      <c r="TVW9313" s="1"/>
      <c r="TVX9313" s="1"/>
      <c r="TVY9313" s="1"/>
      <c r="TVZ9313" s="1"/>
      <c r="TWA9313" s="1"/>
      <c r="TWB9313" s="1"/>
      <c r="TWC9313" s="1"/>
      <c r="TWD9313" s="1"/>
      <c r="TWE9313" s="1"/>
      <c r="TWF9313" s="1"/>
      <c r="TWG9313" s="1"/>
      <c r="TWH9313" s="1"/>
      <c r="TWI9313" s="1"/>
      <c r="TWJ9313" s="1"/>
      <c r="TWK9313" s="1"/>
      <c r="TWL9313" s="1"/>
      <c r="TWM9313" s="1"/>
      <c r="TWN9313" s="1"/>
      <c r="TWO9313" s="1"/>
      <c r="TWP9313" s="1"/>
      <c r="TWQ9313" s="1"/>
      <c r="TWR9313" s="1"/>
      <c r="TWS9313" s="1"/>
      <c r="TWT9313" s="1"/>
      <c r="TWU9313" s="1"/>
      <c r="TWV9313" s="1"/>
      <c r="TWW9313" s="1"/>
      <c r="TWX9313" s="1"/>
      <c r="TWY9313" s="1"/>
      <c r="TWZ9313" s="1"/>
      <c r="TXA9313" s="1"/>
      <c r="TXB9313" s="1"/>
      <c r="TXC9313" s="1"/>
      <c r="TXD9313" s="1"/>
      <c r="TXE9313" s="1"/>
      <c r="TXF9313" s="1"/>
      <c r="TXG9313" s="1"/>
      <c r="TXH9313" s="1"/>
      <c r="TXI9313" s="1"/>
      <c r="TXJ9313" s="1"/>
      <c r="TXK9313" s="1"/>
      <c r="TXL9313" s="1"/>
      <c r="TXM9313" s="1"/>
      <c r="TXN9313" s="1"/>
      <c r="TXO9313" s="1"/>
      <c r="TXP9313" s="1"/>
      <c r="TXQ9313" s="1"/>
      <c r="TXR9313" s="1"/>
      <c r="TXS9313" s="1"/>
      <c r="TXT9313" s="1"/>
      <c r="TXU9313" s="1"/>
      <c r="TXV9313" s="1"/>
      <c r="TXW9313" s="1"/>
      <c r="TXX9313" s="1"/>
      <c r="TXY9313" s="1"/>
      <c r="TXZ9313" s="1"/>
      <c r="TYA9313" s="1"/>
      <c r="TYB9313" s="1"/>
      <c r="TYC9313" s="1"/>
      <c r="TYD9313" s="1"/>
      <c r="TYE9313" s="1"/>
      <c r="TYF9313" s="1"/>
      <c r="TYG9313" s="1"/>
      <c r="TYH9313" s="1"/>
      <c r="TYI9313" s="1"/>
      <c r="TYJ9313" s="1"/>
      <c r="TYK9313" s="1"/>
      <c r="TYL9313" s="1"/>
      <c r="TYM9313" s="1"/>
      <c r="TYN9313" s="1"/>
      <c r="TYO9313" s="1"/>
      <c r="TYP9313" s="1"/>
      <c r="TYQ9313" s="1"/>
      <c r="TYR9313" s="1"/>
      <c r="TYS9313" s="1"/>
      <c r="TYT9313" s="1"/>
      <c r="TYU9313" s="1"/>
      <c r="TYV9313" s="1"/>
      <c r="TYW9313" s="1"/>
      <c r="TYX9313" s="1"/>
      <c r="TYY9313" s="1"/>
      <c r="TYZ9313" s="1"/>
      <c r="TZA9313" s="1"/>
      <c r="TZB9313" s="1"/>
      <c r="TZC9313" s="1"/>
      <c r="TZD9313" s="1"/>
      <c r="TZE9313" s="1"/>
      <c r="TZF9313" s="1"/>
      <c r="TZG9313" s="1"/>
      <c r="TZH9313" s="1"/>
      <c r="TZI9313" s="1"/>
      <c r="TZJ9313" s="1"/>
      <c r="TZK9313" s="1"/>
      <c r="TZL9313" s="1"/>
      <c r="TZM9313" s="1"/>
      <c r="TZN9313" s="1"/>
      <c r="TZO9313" s="1"/>
      <c r="TZP9313" s="1"/>
      <c r="TZQ9313" s="1"/>
      <c r="TZR9313" s="1"/>
      <c r="TZS9313" s="1"/>
      <c r="TZT9313" s="1"/>
      <c r="TZU9313" s="1"/>
      <c r="TZV9313" s="1"/>
      <c r="TZW9313" s="1"/>
      <c r="TZX9313" s="1"/>
      <c r="TZY9313" s="1"/>
      <c r="TZZ9313" s="1"/>
      <c r="UAA9313" s="1"/>
      <c r="UAB9313" s="1"/>
      <c r="UAC9313" s="1"/>
      <c r="UAD9313" s="1"/>
      <c r="UAE9313" s="1"/>
      <c r="UAF9313" s="1"/>
      <c r="UAG9313" s="1"/>
      <c r="UAH9313" s="1"/>
      <c r="UAI9313" s="1"/>
      <c r="UAJ9313" s="1"/>
      <c r="UAK9313" s="1"/>
      <c r="UAL9313" s="1"/>
      <c r="UAM9313" s="1"/>
      <c r="UAN9313" s="1"/>
      <c r="UAO9313" s="1"/>
      <c r="UAP9313" s="1"/>
      <c r="UAQ9313" s="1"/>
      <c r="UAR9313" s="1"/>
      <c r="UAS9313" s="1"/>
      <c r="UAT9313" s="1"/>
      <c r="UAU9313" s="1"/>
      <c r="UAV9313" s="1"/>
      <c r="UAW9313" s="1"/>
      <c r="UAX9313" s="1"/>
      <c r="UAY9313" s="1"/>
      <c r="UAZ9313" s="1"/>
      <c r="UBA9313" s="1"/>
      <c r="UBB9313" s="1"/>
      <c r="UBC9313" s="1"/>
      <c r="UBD9313" s="1"/>
      <c r="UBE9313" s="1"/>
      <c r="UBF9313" s="1"/>
      <c r="UBG9313" s="1"/>
      <c r="UBH9313" s="1"/>
      <c r="UBI9313" s="1"/>
      <c r="UBJ9313" s="1"/>
      <c r="UBK9313" s="1"/>
      <c r="UBL9313" s="1"/>
      <c r="UBM9313" s="1"/>
      <c r="UBN9313" s="1"/>
      <c r="UBO9313" s="1"/>
      <c r="UBP9313" s="1"/>
      <c r="UBQ9313" s="1"/>
      <c r="UBR9313" s="1"/>
      <c r="UBS9313" s="1"/>
      <c r="UBT9313" s="1"/>
      <c r="UBU9313" s="1"/>
      <c r="UBV9313" s="1"/>
      <c r="UBW9313" s="1"/>
      <c r="UBX9313" s="1"/>
      <c r="UBY9313" s="1"/>
      <c r="UBZ9313" s="1"/>
      <c r="UCA9313" s="1"/>
      <c r="UCB9313" s="1"/>
      <c r="UCC9313" s="1"/>
      <c r="UCD9313" s="1"/>
      <c r="UCE9313" s="1"/>
      <c r="UCF9313" s="1"/>
      <c r="UCG9313" s="1"/>
      <c r="UCH9313" s="1"/>
      <c r="UCI9313" s="1"/>
      <c r="UCJ9313" s="1"/>
      <c r="UCK9313" s="1"/>
      <c r="UCL9313" s="1"/>
      <c r="UCM9313" s="1"/>
      <c r="UCN9313" s="1"/>
      <c r="UCO9313" s="1"/>
      <c r="UCP9313" s="1"/>
      <c r="UCQ9313" s="1"/>
      <c r="UCR9313" s="1"/>
      <c r="UCS9313" s="1"/>
      <c r="UCT9313" s="1"/>
      <c r="UCU9313" s="1"/>
      <c r="UCV9313" s="1"/>
      <c r="UCW9313" s="1"/>
      <c r="UCX9313" s="1"/>
      <c r="UCY9313" s="1"/>
      <c r="UCZ9313" s="1"/>
      <c r="UDA9313" s="1"/>
      <c r="UDB9313" s="1"/>
      <c r="UDC9313" s="1"/>
      <c r="UDD9313" s="1"/>
      <c r="UDE9313" s="1"/>
      <c r="UDF9313" s="1"/>
      <c r="UDG9313" s="1"/>
      <c r="UDH9313" s="1"/>
      <c r="UDI9313" s="1"/>
      <c r="UDJ9313" s="1"/>
      <c r="UDK9313" s="1"/>
      <c r="UDL9313" s="1"/>
      <c r="UDM9313" s="1"/>
      <c r="UDN9313" s="1"/>
      <c r="UDO9313" s="1"/>
      <c r="UDP9313" s="1"/>
      <c r="UDQ9313" s="1"/>
      <c r="UDR9313" s="1"/>
      <c r="UDS9313" s="1"/>
      <c r="UDT9313" s="1"/>
      <c r="UDU9313" s="1"/>
      <c r="UDV9313" s="1"/>
      <c r="UDW9313" s="1"/>
      <c r="UDX9313" s="1"/>
      <c r="UDY9313" s="1"/>
      <c r="UDZ9313" s="1"/>
      <c r="UEA9313" s="1"/>
      <c r="UEB9313" s="1"/>
      <c r="UEC9313" s="1"/>
      <c r="UED9313" s="1"/>
      <c r="UEE9313" s="1"/>
      <c r="UEF9313" s="1"/>
      <c r="UEG9313" s="1"/>
      <c r="UEH9313" s="1"/>
      <c r="UEI9313" s="1"/>
      <c r="UEJ9313" s="1"/>
      <c r="UEK9313" s="1"/>
      <c r="UEL9313" s="1"/>
      <c r="UEM9313" s="1"/>
      <c r="UEN9313" s="1"/>
      <c r="UEO9313" s="1"/>
      <c r="UEP9313" s="1"/>
      <c r="UEQ9313" s="1"/>
      <c r="UER9313" s="1"/>
      <c r="UES9313" s="1"/>
      <c r="UET9313" s="1"/>
      <c r="UEU9313" s="1"/>
      <c r="UEV9313" s="1"/>
      <c r="UEW9313" s="1"/>
      <c r="UEX9313" s="1"/>
      <c r="UEY9313" s="1"/>
      <c r="UEZ9313" s="1"/>
      <c r="UFA9313" s="1"/>
      <c r="UFB9313" s="1"/>
      <c r="UFC9313" s="1"/>
      <c r="UFD9313" s="1"/>
      <c r="UFE9313" s="1"/>
      <c r="UFF9313" s="1"/>
      <c r="UFG9313" s="1"/>
      <c r="UFH9313" s="1"/>
      <c r="UFI9313" s="1"/>
      <c r="UFJ9313" s="1"/>
      <c r="UFK9313" s="1"/>
      <c r="UFL9313" s="1"/>
      <c r="UFM9313" s="1"/>
      <c r="UFN9313" s="1"/>
      <c r="UFO9313" s="1"/>
      <c r="UFP9313" s="1"/>
      <c r="UFQ9313" s="1"/>
      <c r="UFR9313" s="1"/>
      <c r="UFS9313" s="1"/>
      <c r="UFT9313" s="1"/>
      <c r="UFU9313" s="1"/>
      <c r="UFV9313" s="1"/>
      <c r="UFW9313" s="1"/>
      <c r="UFX9313" s="1"/>
      <c r="UFY9313" s="1"/>
      <c r="UFZ9313" s="1"/>
      <c r="UGA9313" s="1"/>
      <c r="UGB9313" s="1"/>
      <c r="UGC9313" s="1"/>
      <c r="UGD9313" s="1"/>
      <c r="UGE9313" s="1"/>
      <c r="UGF9313" s="1"/>
      <c r="UGG9313" s="1"/>
      <c r="UGH9313" s="1"/>
      <c r="UGI9313" s="1"/>
      <c r="UGJ9313" s="1"/>
      <c r="UGK9313" s="1"/>
      <c r="UGL9313" s="1"/>
      <c r="UGM9313" s="1"/>
      <c r="UGN9313" s="1"/>
      <c r="UGO9313" s="1"/>
      <c r="UGP9313" s="1"/>
      <c r="UGQ9313" s="1"/>
      <c r="UGR9313" s="1"/>
      <c r="UGS9313" s="1"/>
      <c r="UGT9313" s="1"/>
      <c r="UGU9313" s="1"/>
      <c r="UGV9313" s="1"/>
      <c r="UGW9313" s="1"/>
      <c r="UGX9313" s="1"/>
      <c r="UGY9313" s="1"/>
      <c r="UGZ9313" s="1"/>
      <c r="UHA9313" s="1"/>
      <c r="UHB9313" s="1"/>
      <c r="UHC9313" s="1"/>
      <c r="UHD9313" s="1"/>
      <c r="UHE9313" s="1"/>
      <c r="UHF9313" s="1"/>
      <c r="UHG9313" s="1"/>
      <c r="UHH9313" s="1"/>
      <c r="UHI9313" s="1"/>
      <c r="UHJ9313" s="1"/>
      <c r="UHK9313" s="1"/>
      <c r="UHL9313" s="1"/>
      <c r="UHM9313" s="1"/>
      <c r="UHN9313" s="1"/>
      <c r="UHO9313" s="1"/>
      <c r="UHP9313" s="1"/>
      <c r="UHQ9313" s="1"/>
      <c r="UHR9313" s="1"/>
      <c r="UHS9313" s="1"/>
      <c r="UHT9313" s="1"/>
      <c r="UHU9313" s="1"/>
      <c r="UHV9313" s="1"/>
      <c r="UHW9313" s="1"/>
      <c r="UHX9313" s="1"/>
      <c r="UHY9313" s="1"/>
      <c r="UHZ9313" s="1"/>
      <c r="UIA9313" s="1"/>
      <c r="UIB9313" s="1"/>
      <c r="UIC9313" s="1"/>
      <c r="UID9313" s="1"/>
      <c r="UIE9313" s="1"/>
      <c r="UIF9313" s="1"/>
      <c r="UIG9313" s="1"/>
      <c r="UIH9313" s="1"/>
      <c r="UII9313" s="1"/>
      <c r="UIJ9313" s="1"/>
      <c r="UIK9313" s="1"/>
      <c r="UIL9313" s="1"/>
      <c r="UIM9313" s="1"/>
      <c r="UIN9313" s="1"/>
      <c r="UIO9313" s="1"/>
      <c r="UIP9313" s="1"/>
      <c r="UIQ9313" s="1"/>
      <c r="UIR9313" s="1"/>
      <c r="UIS9313" s="1"/>
      <c r="UIT9313" s="1"/>
      <c r="UIU9313" s="1"/>
      <c r="UIV9313" s="1"/>
      <c r="UIW9313" s="1"/>
      <c r="UIX9313" s="1"/>
      <c r="UIY9313" s="1"/>
      <c r="UIZ9313" s="1"/>
      <c r="UJA9313" s="1"/>
      <c r="UJB9313" s="1"/>
      <c r="UJC9313" s="1"/>
      <c r="UJD9313" s="1"/>
      <c r="UJE9313" s="1"/>
      <c r="UJF9313" s="1"/>
      <c r="UJG9313" s="1"/>
      <c r="UJH9313" s="1"/>
      <c r="UJI9313" s="1"/>
      <c r="UJJ9313" s="1"/>
      <c r="UJK9313" s="1"/>
      <c r="UJL9313" s="1"/>
      <c r="UJM9313" s="1"/>
      <c r="UJN9313" s="1"/>
      <c r="UJO9313" s="1"/>
      <c r="UJP9313" s="1"/>
      <c r="UJQ9313" s="1"/>
      <c r="UJR9313" s="1"/>
      <c r="UJS9313" s="1"/>
      <c r="UJT9313" s="1"/>
      <c r="UJU9313" s="1"/>
      <c r="UJV9313" s="1"/>
      <c r="UJW9313" s="1"/>
      <c r="UJX9313" s="1"/>
      <c r="UJY9313" s="1"/>
      <c r="UJZ9313" s="1"/>
      <c r="UKA9313" s="1"/>
      <c r="UKB9313" s="1"/>
      <c r="UKC9313" s="1"/>
      <c r="UKD9313" s="1"/>
      <c r="UKE9313" s="1"/>
      <c r="UKF9313" s="1"/>
      <c r="UKG9313" s="1"/>
      <c r="UKH9313" s="1"/>
      <c r="UKI9313" s="1"/>
      <c r="UKJ9313" s="1"/>
      <c r="UKK9313" s="1"/>
      <c r="UKL9313" s="1"/>
      <c r="UKM9313" s="1"/>
      <c r="UKN9313" s="1"/>
      <c r="UKO9313" s="1"/>
      <c r="UKP9313" s="1"/>
      <c r="UKQ9313" s="1"/>
      <c r="UKR9313" s="1"/>
      <c r="UKS9313" s="1"/>
      <c r="UKT9313" s="1"/>
      <c r="UKU9313" s="1"/>
      <c r="UKV9313" s="1"/>
      <c r="UKW9313" s="1"/>
      <c r="UKX9313" s="1"/>
      <c r="UKY9313" s="1"/>
      <c r="UKZ9313" s="1"/>
      <c r="ULA9313" s="1"/>
      <c r="ULB9313" s="1"/>
      <c r="ULC9313" s="1"/>
      <c r="ULD9313" s="1"/>
      <c r="ULE9313" s="1"/>
      <c r="ULF9313" s="1"/>
      <c r="ULG9313" s="1"/>
      <c r="ULH9313" s="1"/>
      <c r="ULI9313" s="1"/>
      <c r="ULJ9313" s="1"/>
      <c r="ULK9313" s="1"/>
      <c r="ULL9313" s="1"/>
      <c r="ULM9313" s="1"/>
      <c r="ULN9313" s="1"/>
      <c r="ULO9313" s="1"/>
      <c r="ULP9313" s="1"/>
      <c r="ULQ9313" s="1"/>
      <c r="ULR9313" s="1"/>
      <c r="ULS9313" s="1"/>
      <c r="ULT9313" s="1"/>
      <c r="ULU9313" s="1"/>
      <c r="ULV9313" s="1"/>
      <c r="ULW9313" s="1"/>
      <c r="ULX9313" s="1"/>
      <c r="ULY9313" s="1"/>
      <c r="ULZ9313" s="1"/>
      <c r="UMA9313" s="1"/>
      <c r="UMB9313" s="1"/>
      <c r="UMC9313" s="1"/>
      <c r="UMD9313" s="1"/>
      <c r="UME9313" s="1"/>
      <c r="UMF9313" s="1"/>
      <c r="UMG9313" s="1"/>
      <c r="UMH9313" s="1"/>
      <c r="UMI9313" s="1"/>
      <c r="UMJ9313" s="1"/>
      <c r="UMK9313" s="1"/>
      <c r="UML9313" s="1"/>
      <c r="UMM9313" s="1"/>
      <c r="UMN9313" s="1"/>
      <c r="UMO9313" s="1"/>
      <c r="UMP9313" s="1"/>
      <c r="UMQ9313" s="1"/>
      <c r="UMR9313" s="1"/>
      <c r="UMS9313" s="1"/>
      <c r="UMT9313" s="1"/>
      <c r="UMU9313" s="1"/>
      <c r="UMV9313" s="1"/>
      <c r="UMW9313" s="1"/>
      <c r="UMX9313" s="1"/>
      <c r="UMY9313" s="1"/>
      <c r="UMZ9313" s="1"/>
      <c r="UNA9313" s="1"/>
      <c r="UNB9313" s="1"/>
      <c r="UNC9313" s="1"/>
      <c r="UND9313" s="1"/>
      <c r="UNE9313" s="1"/>
      <c r="UNF9313" s="1"/>
      <c r="UNG9313" s="1"/>
      <c r="UNH9313" s="1"/>
      <c r="UNI9313" s="1"/>
      <c r="UNJ9313" s="1"/>
      <c r="UNK9313" s="1"/>
      <c r="UNL9313" s="1"/>
      <c r="UNM9313" s="1"/>
      <c r="UNN9313" s="1"/>
      <c r="UNO9313" s="1"/>
      <c r="UNP9313" s="1"/>
      <c r="UNQ9313" s="1"/>
      <c r="UNR9313" s="1"/>
      <c r="UNS9313" s="1"/>
      <c r="UNT9313" s="1"/>
      <c r="UNU9313" s="1"/>
      <c r="UNV9313" s="1"/>
      <c r="UNW9313" s="1"/>
      <c r="UNX9313" s="1"/>
      <c r="UNY9313" s="1"/>
      <c r="UNZ9313" s="1"/>
      <c r="UOA9313" s="1"/>
      <c r="UOB9313" s="1"/>
      <c r="UOC9313" s="1"/>
      <c r="UOD9313" s="1"/>
      <c r="UOE9313" s="1"/>
      <c r="UOF9313" s="1"/>
      <c r="UOG9313" s="1"/>
      <c r="UOH9313" s="1"/>
      <c r="UOI9313" s="1"/>
      <c r="UOJ9313" s="1"/>
      <c r="UOK9313" s="1"/>
      <c r="UOL9313" s="1"/>
      <c r="UOM9313" s="1"/>
      <c r="UON9313" s="1"/>
      <c r="UOO9313" s="1"/>
      <c r="UOP9313" s="1"/>
      <c r="UOQ9313" s="1"/>
      <c r="UOR9313" s="1"/>
      <c r="UOS9313" s="1"/>
      <c r="UOT9313" s="1"/>
      <c r="UOU9313" s="1"/>
      <c r="UOV9313" s="1"/>
      <c r="UOW9313" s="1"/>
      <c r="UOX9313" s="1"/>
      <c r="UOY9313" s="1"/>
      <c r="UOZ9313" s="1"/>
      <c r="UPA9313" s="1"/>
      <c r="UPB9313" s="1"/>
      <c r="UPC9313" s="1"/>
      <c r="UPD9313" s="1"/>
      <c r="UPE9313" s="1"/>
      <c r="UPF9313" s="1"/>
      <c r="UPG9313" s="1"/>
      <c r="UPH9313" s="1"/>
      <c r="UPI9313" s="1"/>
      <c r="UPJ9313" s="1"/>
      <c r="UPK9313" s="1"/>
      <c r="UPL9313" s="1"/>
      <c r="UPM9313" s="1"/>
      <c r="UPN9313" s="1"/>
      <c r="UPO9313" s="1"/>
      <c r="UPP9313" s="1"/>
      <c r="UPQ9313" s="1"/>
      <c r="UPR9313" s="1"/>
      <c r="UPS9313" s="1"/>
      <c r="UPT9313" s="1"/>
      <c r="UPU9313" s="1"/>
      <c r="UPV9313" s="1"/>
      <c r="UPW9313" s="1"/>
      <c r="UPX9313" s="1"/>
      <c r="UPY9313" s="1"/>
      <c r="UPZ9313" s="1"/>
      <c r="UQA9313" s="1"/>
      <c r="UQB9313" s="1"/>
      <c r="UQC9313" s="1"/>
      <c r="UQD9313" s="1"/>
      <c r="UQE9313" s="1"/>
      <c r="UQF9313" s="1"/>
      <c r="UQG9313" s="1"/>
      <c r="UQH9313" s="1"/>
      <c r="UQI9313" s="1"/>
      <c r="UQJ9313" s="1"/>
      <c r="UQK9313" s="1"/>
      <c r="UQL9313" s="1"/>
      <c r="UQM9313" s="1"/>
      <c r="UQN9313" s="1"/>
      <c r="UQO9313" s="1"/>
      <c r="UQP9313" s="1"/>
      <c r="UQQ9313" s="1"/>
      <c r="UQR9313" s="1"/>
      <c r="UQS9313" s="1"/>
      <c r="UQT9313" s="1"/>
      <c r="UQU9313" s="1"/>
      <c r="UQV9313" s="1"/>
      <c r="UQW9313" s="1"/>
      <c r="UQX9313" s="1"/>
      <c r="UQY9313" s="1"/>
      <c r="UQZ9313" s="1"/>
      <c r="URA9313" s="1"/>
      <c r="URB9313" s="1"/>
      <c r="URC9313" s="1"/>
      <c r="URD9313" s="1"/>
      <c r="URE9313" s="1"/>
      <c r="URF9313" s="1"/>
      <c r="URG9313" s="1"/>
      <c r="URH9313" s="1"/>
      <c r="URI9313" s="1"/>
      <c r="URJ9313" s="1"/>
      <c r="URK9313" s="1"/>
      <c r="URL9313" s="1"/>
      <c r="URM9313" s="1"/>
      <c r="URN9313" s="1"/>
      <c r="URO9313" s="1"/>
      <c r="URP9313" s="1"/>
      <c r="URQ9313" s="1"/>
      <c r="URR9313" s="1"/>
      <c r="URS9313" s="1"/>
      <c r="URT9313" s="1"/>
      <c r="URU9313" s="1"/>
      <c r="URV9313" s="1"/>
      <c r="URW9313" s="1"/>
      <c r="URX9313" s="1"/>
      <c r="URY9313" s="1"/>
      <c r="URZ9313" s="1"/>
      <c r="USA9313" s="1"/>
      <c r="USB9313" s="1"/>
      <c r="USC9313" s="1"/>
      <c r="USD9313" s="1"/>
      <c r="USE9313" s="1"/>
      <c r="USF9313" s="1"/>
      <c r="USG9313" s="1"/>
      <c r="USH9313" s="1"/>
      <c r="USI9313" s="1"/>
      <c r="USJ9313" s="1"/>
      <c r="USK9313" s="1"/>
      <c r="USL9313" s="1"/>
      <c r="USM9313" s="1"/>
      <c r="USN9313" s="1"/>
      <c r="USO9313" s="1"/>
      <c r="USP9313" s="1"/>
      <c r="USQ9313" s="1"/>
      <c r="USR9313" s="1"/>
      <c r="USS9313" s="1"/>
      <c r="UST9313" s="1"/>
      <c r="USU9313" s="1"/>
      <c r="USV9313" s="1"/>
      <c r="USW9313" s="1"/>
      <c r="USX9313" s="1"/>
      <c r="USY9313" s="1"/>
      <c r="USZ9313" s="1"/>
      <c r="UTA9313" s="1"/>
      <c r="UTB9313" s="1"/>
      <c r="UTC9313" s="1"/>
      <c r="UTD9313" s="1"/>
      <c r="UTE9313" s="1"/>
      <c r="UTF9313" s="1"/>
      <c r="UTG9313" s="1"/>
      <c r="UTH9313" s="1"/>
      <c r="UTI9313" s="1"/>
      <c r="UTJ9313" s="1"/>
      <c r="UTK9313" s="1"/>
      <c r="UTL9313" s="1"/>
      <c r="UTM9313" s="1"/>
      <c r="UTN9313" s="1"/>
      <c r="UTO9313" s="1"/>
      <c r="UTP9313" s="1"/>
      <c r="UTQ9313" s="1"/>
      <c r="UTR9313" s="1"/>
      <c r="UTS9313" s="1"/>
      <c r="UTT9313" s="1"/>
      <c r="UTU9313" s="1"/>
      <c r="UTV9313" s="1"/>
      <c r="UTW9313" s="1"/>
      <c r="UTX9313" s="1"/>
      <c r="UTY9313" s="1"/>
      <c r="UTZ9313" s="1"/>
      <c r="UUA9313" s="1"/>
      <c r="UUB9313" s="1"/>
      <c r="UUC9313" s="1"/>
      <c r="UUD9313" s="1"/>
      <c r="UUE9313" s="1"/>
      <c r="UUF9313" s="1"/>
      <c r="UUG9313" s="1"/>
      <c r="UUH9313" s="1"/>
      <c r="UUI9313" s="1"/>
      <c r="UUJ9313" s="1"/>
      <c r="UUK9313" s="1"/>
      <c r="UUL9313" s="1"/>
      <c r="UUM9313" s="1"/>
      <c r="UUN9313" s="1"/>
      <c r="UUO9313" s="1"/>
      <c r="UUP9313" s="1"/>
      <c r="UUQ9313" s="1"/>
      <c r="UUR9313" s="1"/>
      <c r="UUS9313" s="1"/>
      <c r="UUT9313" s="1"/>
      <c r="UUU9313" s="1"/>
      <c r="UUV9313" s="1"/>
      <c r="UUW9313" s="1"/>
      <c r="UUX9313" s="1"/>
      <c r="UUY9313" s="1"/>
      <c r="UUZ9313" s="1"/>
      <c r="UVA9313" s="1"/>
      <c r="UVB9313" s="1"/>
      <c r="UVC9313" s="1"/>
      <c r="UVD9313" s="1"/>
      <c r="UVE9313" s="1"/>
      <c r="UVF9313" s="1"/>
      <c r="UVG9313" s="1"/>
      <c r="UVH9313" s="1"/>
      <c r="UVI9313" s="1"/>
      <c r="UVJ9313" s="1"/>
      <c r="UVK9313" s="1"/>
      <c r="UVL9313" s="1"/>
      <c r="UVM9313" s="1"/>
      <c r="UVN9313" s="1"/>
      <c r="UVO9313" s="1"/>
      <c r="UVP9313" s="1"/>
      <c r="UVQ9313" s="1"/>
      <c r="UVR9313" s="1"/>
      <c r="UVS9313" s="1"/>
      <c r="UVT9313" s="1"/>
      <c r="UVU9313" s="1"/>
      <c r="UVV9313" s="1"/>
      <c r="UVW9313" s="1"/>
      <c r="UVX9313" s="1"/>
      <c r="UVY9313" s="1"/>
      <c r="UVZ9313" s="1"/>
      <c r="UWA9313" s="1"/>
      <c r="UWB9313" s="1"/>
      <c r="UWC9313" s="1"/>
      <c r="UWD9313" s="1"/>
      <c r="UWE9313" s="1"/>
      <c r="UWF9313" s="1"/>
      <c r="UWG9313" s="1"/>
      <c r="UWH9313" s="1"/>
      <c r="UWI9313" s="1"/>
      <c r="UWJ9313" s="1"/>
      <c r="UWK9313" s="1"/>
      <c r="UWL9313" s="1"/>
      <c r="UWM9313" s="1"/>
      <c r="UWN9313" s="1"/>
      <c r="UWO9313" s="1"/>
      <c r="UWP9313" s="1"/>
      <c r="UWQ9313" s="1"/>
      <c r="UWR9313" s="1"/>
      <c r="UWS9313" s="1"/>
      <c r="UWT9313" s="1"/>
      <c r="UWU9313" s="1"/>
      <c r="UWV9313" s="1"/>
      <c r="UWW9313" s="1"/>
      <c r="UWX9313" s="1"/>
      <c r="UWY9313" s="1"/>
      <c r="UWZ9313" s="1"/>
      <c r="UXA9313" s="1"/>
      <c r="UXB9313" s="1"/>
      <c r="UXC9313" s="1"/>
      <c r="UXD9313" s="1"/>
      <c r="UXE9313" s="1"/>
      <c r="UXF9313" s="1"/>
      <c r="UXG9313" s="1"/>
      <c r="UXH9313" s="1"/>
      <c r="UXI9313" s="1"/>
      <c r="UXJ9313" s="1"/>
      <c r="UXK9313" s="1"/>
      <c r="UXL9313" s="1"/>
      <c r="UXM9313" s="1"/>
      <c r="UXN9313" s="1"/>
      <c r="UXO9313" s="1"/>
      <c r="UXP9313" s="1"/>
      <c r="UXQ9313" s="1"/>
      <c r="UXR9313" s="1"/>
      <c r="UXS9313" s="1"/>
      <c r="UXT9313" s="1"/>
      <c r="UXU9313" s="1"/>
      <c r="UXV9313" s="1"/>
      <c r="UXW9313" s="1"/>
      <c r="UXX9313" s="1"/>
      <c r="UXY9313" s="1"/>
      <c r="UXZ9313" s="1"/>
      <c r="UYA9313" s="1"/>
      <c r="UYB9313" s="1"/>
      <c r="UYC9313" s="1"/>
      <c r="UYD9313" s="1"/>
      <c r="UYE9313" s="1"/>
      <c r="UYF9313" s="1"/>
      <c r="UYG9313" s="1"/>
      <c r="UYH9313" s="1"/>
      <c r="UYI9313" s="1"/>
      <c r="UYJ9313" s="1"/>
      <c r="UYK9313" s="1"/>
      <c r="UYL9313" s="1"/>
      <c r="UYM9313" s="1"/>
      <c r="UYN9313" s="1"/>
      <c r="UYO9313" s="1"/>
      <c r="UYP9313" s="1"/>
      <c r="UYQ9313" s="1"/>
      <c r="UYR9313" s="1"/>
      <c r="UYS9313" s="1"/>
      <c r="UYT9313" s="1"/>
      <c r="UYU9313" s="1"/>
      <c r="UYV9313" s="1"/>
      <c r="UYW9313" s="1"/>
      <c r="UYX9313" s="1"/>
      <c r="UYY9313" s="1"/>
      <c r="UYZ9313" s="1"/>
      <c r="UZA9313" s="1"/>
      <c r="UZB9313" s="1"/>
      <c r="UZC9313" s="1"/>
      <c r="UZD9313" s="1"/>
      <c r="UZE9313" s="1"/>
      <c r="UZF9313" s="1"/>
      <c r="UZG9313" s="1"/>
      <c r="UZH9313" s="1"/>
      <c r="UZI9313" s="1"/>
      <c r="UZJ9313" s="1"/>
      <c r="UZK9313" s="1"/>
      <c r="UZL9313" s="1"/>
      <c r="UZM9313" s="1"/>
      <c r="UZN9313" s="1"/>
      <c r="UZO9313" s="1"/>
      <c r="UZP9313" s="1"/>
      <c r="UZQ9313" s="1"/>
      <c r="UZR9313" s="1"/>
      <c r="UZS9313" s="1"/>
      <c r="UZT9313" s="1"/>
      <c r="UZU9313" s="1"/>
      <c r="UZV9313" s="1"/>
      <c r="UZW9313" s="1"/>
      <c r="UZX9313" s="1"/>
      <c r="UZY9313" s="1"/>
      <c r="UZZ9313" s="1"/>
      <c r="VAA9313" s="1"/>
      <c r="VAB9313" s="1"/>
      <c r="VAC9313" s="1"/>
      <c r="VAD9313" s="1"/>
      <c r="VAE9313" s="1"/>
      <c r="VAF9313" s="1"/>
      <c r="VAG9313" s="1"/>
      <c r="VAH9313" s="1"/>
      <c r="VAI9313" s="1"/>
      <c r="VAJ9313" s="1"/>
      <c r="VAK9313" s="1"/>
      <c r="VAL9313" s="1"/>
      <c r="VAM9313" s="1"/>
      <c r="VAN9313" s="1"/>
      <c r="VAO9313" s="1"/>
      <c r="VAP9313" s="1"/>
      <c r="VAQ9313" s="1"/>
      <c r="VAR9313" s="1"/>
      <c r="VAS9313" s="1"/>
      <c r="VAT9313" s="1"/>
      <c r="VAU9313" s="1"/>
      <c r="VAV9313" s="1"/>
      <c r="VAW9313" s="1"/>
      <c r="VAX9313" s="1"/>
      <c r="VAY9313" s="1"/>
      <c r="VAZ9313" s="1"/>
      <c r="VBA9313" s="1"/>
      <c r="VBB9313" s="1"/>
      <c r="VBC9313" s="1"/>
      <c r="VBD9313" s="1"/>
      <c r="VBE9313" s="1"/>
      <c r="VBF9313" s="1"/>
      <c r="VBG9313" s="1"/>
      <c r="VBH9313" s="1"/>
      <c r="VBI9313" s="1"/>
      <c r="VBJ9313" s="1"/>
      <c r="VBK9313" s="1"/>
      <c r="VBL9313" s="1"/>
      <c r="VBM9313" s="1"/>
      <c r="VBN9313" s="1"/>
      <c r="VBO9313" s="1"/>
      <c r="VBP9313" s="1"/>
      <c r="VBQ9313" s="1"/>
      <c r="VBR9313" s="1"/>
      <c r="VBS9313" s="1"/>
      <c r="VBT9313" s="1"/>
      <c r="VBU9313" s="1"/>
      <c r="VBV9313" s="1"/>
      <c r="VBW9313" s="1"/>
      <c r="VBX9313" s="1"/>
      <c r="VBY9313" s="1"/>
      <c r="VBZ9313" s="1"/>
      <c r="VCA9313" s="1"/>
      <c r="VCB9313" s="1"/>
      <c r="VCC9313" s="1"/>
      <c r="VCD9313" s="1"/>
      <c r="VCE9313" s="1"/>
      <c r="VCF9313" s="1"/>
      <c r="VCG9313" s="1"/>
      <c r="VCH9313" s="1"/>
      <c r="VCI9313" s="1"/>
      <c r="VCJ9313" s="1"/>
      <c r="VCK9313" s="1"/>
      <c r="VCL9313" s="1"/>
      <c r="VCM9313" s="1"/>
      <c r="VCN9313" s="1"/>
      <c r="VCO9313" s="1"/>
      <c r="VCP9313" s="1"/>
      <c r="VCQ9313" s="1"/>
      <c r="VCR9313" s="1"/>
      <c r="VCS9313" s="1"/>
      <c r="VCT9313" s="1"/>
      <c r="VCU9313" s="1"/>
      <c r="VCV9313" s="1"/>
      <c r="VCW9313" s="1"/>
      <c r="VCX9313" s="1"/>
      <c r="VCY9313" s="1"/>
      <c r="VCZ9313" s="1"/>
      <c r="VDA9313" s="1"/>
      <c r="VDB9313" s="1"/>
      <c r="VDC9313" s="1"/>
      <c r="VDD9313" s="1"/>
      <c r="VDE9313" s="1"/>
      <c r="VDF9313" s="1"/>
      <c r="VDG9313" s="1"/>
      <c r="VDH9313" s="1"/>
      <c r="VDI9313" s="1"/>
      <c r="VDJ9313" s="1"/>
      <c r="VDK9313" s="1"/>
      <c r="VDL9313" s="1"/>
      <c r="VDM9313" s="1"/>
      <c r="VDN9313" s="1"/>
      <c r="VDO9313" s="1"/>
      <c r="VDP9313" s="1"/>
      <c r="VDQ9313" s="1"/>
      <c r="VDR9313" s="1"/>
      <c r="VDS9313" s="1"/>
      <c r="VDT9313" s="1"/>
      <c r="VDU9313" s="1"/>
      <c r="VDV9313" s="1"/>
      <c r="VDW9313" s="1"/>
      <c r="VDX9313" s="1"/>
      <c r="VDY9313" s="1"/>
      <c r="VDZ9313" s="1"/>
      <c r="VEA9313" s="1"/>
      <c r="VEB9313" s="1"/>
      <c r="VEC9313" s="1"/>
      <c r="VED9313" s="1"/>
      <c r="VEE9313" s="1"/>
      <c r="VEF9313" s="1"/>
      <c r="VEG9313" s="1"/>
      <c r="VEH9313" s="1"/>
      <c r="VEI9313" s="1"/>
      <c r="VEJ9313" s="1"/>
      <c r="VEK9313" s="1"/>
      <c r="VEL9313" s="1"/>
      <c r="VEM9313" s="1"/>
      <c r="VEN9313" s="1"/>
      <c r="VEO9313" s="1"/>
      <c r="VEP9313" s="1"/>
      <c r="VEQ9313" s="1"/>
      <c r="VER9313" s="1"/>
      <c r="VES9313" s="1"/>
      <c r="VET9313" s="1"/>
      <c r="VEU9313" s="1"/>
      <c r="VEV9313" s="1"/>
      <c r="VEW9313" s="1"/>
      <c r="VEX9313" s="1"/>
      <c r="VEY9313" s="1"/>
      <c r="VEZ9313" s="1"/>
      <c r="VFA9313" s="1"/>
      <c r="VFB9313" s="1"/>
      <c r="VFC9313" s="1"/>
      <c r="VFD9313" s="1"/>
      <c r="VFE9313" s="1"/>
      <c r="VFF9313" s="1"/>
      <c r="VFG9313" s="1"/>
      <c r="VFH9313" s="1"/>
      <c r="VFI9313" s="1"/>
      <c r="VFJ9313" s="1"/>
      <c r="VFK9313" s="1"/>
      <c r="VFL9313" s="1"/>
      <c r="VFM9313" s="1"/>
      <c r="VFN9313" s="1"/>
      <c r="VFO9313" s="1"/>
      <c r="VFP9313" s="1"/>
      <c r="VFQ9313" s="1"/>
      <c r="VFR9313" s="1"/>
      <c r="VFS9313" s="1"/>
      <c r="VFT9313" s="1"/>
      <c r="VFU9313" s="1"/>
      <c r="VFV9313" s="1"/>
      <c r="VFW9313" s="1"/>
      <c r="VFX9313" s="1"/>
      <c r="VFY9313" s="1"/>
      <c r="VFZ9313" s="1"/>
      <c r="VGA9313" s="1"/>
      <c r="VGB9313" s="1"/>
      <c r="VGC9313" s="1"/>
      <c r="VGD9313" s="1"/>
      <c r="VGE9313" s="1"/>
      <c r="VGF9313" s="1"/>
      <c r="VGG9313" s="1"/>
      <c r="VGH9313" s="1"/>
      <c r="VGI9313" s="1"/>
      <c r="VGJ9313" s="1"/>
      <c r="VGK9313" s="1"/>
      <c r="VGL9313" s="1"/>
      <c r="VGM9313" s="1"/>
      <c r="VGN9313" s="1"/>
      <c r="VGO9313" s="1"/>
      <c r="VGP9313" s="1"/>
      <c r="VGQ9313" s="1"/>
      <c r="VGR9313" s="1"/>
      <c r="VGS9313" s="1"/>
      <c r="VGT9313" s="1"/>
      <c r="VGU9313" s="1"/>
      <c r="VGV9313" s="1"/>
      <c r="VGW9313" s="1"/>
      <c r="VGX9313" s="1"/>
      <c r="VGY9313" s="1"/>
      <c r="VGZ9313" s="1"/>
      <c r="VHA9313" s="1"/>
      <c r="VHB9313" s="1"/>
      <c r="VHC9313" s="1"/>
      <c r="VHD9313" s="1"/>
      <c r="VHE9313" s="1"/>
      <c r="VHF9313" s="1"/>
      <c r="VHG9313" s="1"/>
      <c r="VHH9313" s="1"/>
      <c r="VHI9313" s="1"/>
      <c r="VHJ9313" s="1"/>
      <c r="VHK9313" s="1"/>
      <c r="VHL9313" s="1"/>
      <c r="VHM9313" s="1"/>
      <c r="VHN9313" s="1"/>
      <c r="VHO9313" s="1"/>
      <c r="VHP9313" s="1"/>
      <c r="VHQ9313" s="1"/>
      <c r="VHR9313" s="1"/>
      <c r="VHS9313" s="1"/>
      <c r="VHT9313" s="1"/>
      <c r="VHU9313" s="1"/>
      <c r="VHV9313" s="1"/>
      <c r="VHW9313" s="1"/>
      <c r="VHX9313" s="1"/>
      <c r="VHY9313" s="1"/>
      <c r="VHZ9313" s="1"/>
      <c r="VIA9313" s="1"/>
      <c r="VIB9313" s="1"/>
      <c r="VIC9313" s="1"/>
      <c r="VID9313" s="1"/>
      <c r="VIE9313" s="1"/>
      <c r="VIF9313" s="1"/>
      <c r="VIG9313" s="1"/>
      <c r="VIH9313" s="1"/>
      <c r="VII9313" s="1"/>
      <c r="VIJ9313" s="1"/>
      <c r="VIK9313" s="1"/>
      <c r="VIL9313" s="1"/>
      <c r="VIM9313" s="1"/>
      <c r="VIN9313" s="1"/>
      <c r="VIO9313" s="1"/>
      <c r="VIP9313" s="1"/>
      <c r="VIQ9313" s="1"/>
      <c r="VIR9313" s="1"/>
      <c r="VIS9313" s="1"/>
      <c r="VIT9313" s="1"/>
      <c r="VIU9313" s="1"/>
      <c r="VIV9313" s="1"/>
      <c r="VIW9313" s="1"/>
      <c r="VIX9313" s="1"/>
      <c r="VIY9313" s="1"/>
      <c r="VIZ9313" s="1"/>
      <c r="VJA9313" s="1"/>
      <c r="VJB9313" s="1"/>
      <c r="VJC9313" s="1"/>
      <c r="VJD9313" s="1"/>
      <c r="VJE9313" s="1"/>
      <c r="VJF9313" s="1"/>
      <c r="VJG9313" s="1"/>
      <c r="VJH9313" s="1"/>
      <c r="VJI9313" s="1"/>
      <c r="VJJ9313" s="1"/>
      <c r="VJK9313" s="1"/>
      <c r="VJL9313" s="1"/>
      <c r="VJM9313" s="1"/>
      <c r="VJN9313" s="1"/>
      <c r="VJO9313" s="1"/>
      <c r="VJP9313" s="1"/>
      <c r="VJQ9313" s="1"/>
      <c r="VJR9313" s="1"/>
      <c r="VJS9313" s="1"/>
      <c r="VJT9313" s="1"/>
      <c r="VJU9313" s="1"/>
      <c r="VJV9313" s="1"/>
      <c r="VJW9313" s="1"/>
      <c r="VJX9313" s="1"/>
      <c r="VJY9313" s="1"/>
      <c r="VJZ9313" s="1"/>
      <c r="VKA9313" s="1"/>
      <c r="VKB9313" s="1"/>
      <c r="VKC9313" s="1"/>
      <c r="VKD9313" s="1"/>
      <c r="VKE9313" s="1"/>
      <c r="VKF9313" s="1"/>
      <c r="VKG9313" s="1"/>
      <c r="VKH9313" s="1"/>
      <c r="VKI9313" s="1"/>
      <c r="VKJ9313" s="1"/>
      <c r="VKK9313" s="1"/>
      <c r="VKL9313" s="1"/>
      <c r="VKM9313" s="1"/>
      <c r="VKN9313" s="1"/>
      <c r="VKO9313" s="1"/>
      <c r="VKP9313" s="1"/>
      <c r="VKQ9313" s="1"/>
      <c r="VKR9313" s="1"/>
      <c r="VKS9313" s="1"/>
      <c r="VKT9313" s="1"/>
      <c r="VKU9313" s="1"/>
      <c r="VKV9313" s="1"/>
      <c r="VKW9313" s="1"/>
      <c r="VKX9313" s="1"/>
      <c r="VKY9313" s="1"/>
      <c r="VKZ9313" s="1"/>
      <c r="VLA9313" s="1"/>
      <c r="VLB9313" s="1"/>
      <c r="VLC9313" s="1"/>
      <c r="VLD9313" s="1"/>
      <c r="VLE9313" s="1"/>
      <c r="VLF9313" s="1"/>
      <c r="VLG9313" s="1"/>
      <c r="VLH9313" s="1"/>
      <c r="VLI9313" s="1"/>
      <c r="VLJ9313" s="1"/>
      <c r="VLK9313" s="1"/>
      <c r="VLL9313" s="1"/>
      <c r="VLM9313" s="1"/>
      <c r="VLN9313" s="1"/>
      <c r="VLO9313" s="1"/>
      <c r="VLP9313" s="1"/>
      <c r="VLQ9313" s="1"/>
      <c r="VLR9313" s="1"/>
      <c r="VLS9313" s="1"/>
      <c r="VLT9313" s="1"/>
      <c r="VLU9313" s="1"/>
      <c r="VLV9313" s="1"/>
      <c r="VLW9313" s="1"/>
      <c r="VLX9313" s="1"/>
      <c r="VLY9313" s="1"/>
      <c r="VLZ9313" s="1"/>
      <c r="VMA9313" s="1"/>
      <c r="VMB9313" s="1"/>
      <c r="VMC9313" s="1"/>
      <c r="VMD9313" s="1"/>
      <c r="VME9313" s="1"/>
      <c r="VMF9313" s="1"/>
      <c r="VMG9313" s="1"/>
      <c r="VMH9313" s="1"/>
      <c r="VMI9313" s="1"/>
      <c r="VMJ9313" s="1"/>
      <c r="VMK9313" s="1"/>
      <c r="VML9313" s="1"/>
      <c r="VMM9313" s="1"/>
      <c r="VMN9313" s="1"/>
      <c r="VMO9313" s="1"/>
      <c r="VMP9313" s="1"/>
      <c r="VMQ9313" s="1"/>
      <c r="VMR9313" s="1"/>
      <c r="VMS9313" s="1"/>
      <c r="VMT9313" s="1"/>
      <c r="VMU9313" s="1"/>
      <c r="VMV9313" s="1"/>
      <c r="VMW9313" s="1"/>
      <c r="VMX9313" s="1"/>
      <c r="VMY9313" s="1"/>
      <c r="VMZ9313" s="1"/>
      <c r="VNA9313" s="1"/>
      <c r="VNB9313" s="1"/>
      <c r="VNC9313" s="1"/>
      <c r="VND9313" s="1"/>
      <c r="VNE9313" s="1"/>
      <c r="VNF9313" s="1"/>
      <c r="VNG9313" s="1"/>
      <c r="VNH9313" s="1"/>
      <c r="VNI9313" s="1"/>
      <c r="VNJ9313" s="1"/>
      <c r="VNK9313" s="1"/>
      <c r="VNL9313" s="1"/>
      <c r="VNM9313" s="1"/>
      <c r="VNN9313" s="1"/>
      <c r="VNO9313" s="1"/>
      <c r="VNP9313" s="1"/>
      <c r="VNQ9313" s="1"/>
      <c r="VNR9313" s="1"/>
      <c r="VNS9313" s="1"/>
      <c r="VNT9313" s="1"/>
      <c r="VNU9313" s="1"/>
      <c r="VNV9313" s="1"/>
      <c r="VNW9313" s="1"/>
      <c r="VNX9313" s="1"/>
      <c r="VNY9313" s="1"/>
      <c r="VNZ9313" s="1"/>
      <c r="VOA9313" s="1"/>
      <c r="VOB9313" s="1"/>
      <c r="VOC9313" s="1"/>
      <c r="VOD9313" s="1"/>
      <c r="VOE9313" s="1"/>
      <c r="VOF9313" s="1"/>
      <c r="VOG9313" s="1"/>
      <c r="VOH9313" s="1"/>
      <c r="VOI9313" s="1"/>
      <c r="VOJ9313" s="1"/>
      <c r="VOK9313" s="1"/>
      <c r="VOL9313" s="1"/>
      <c r="VOM9313" s="1"/>
      <c r="VON9313" s="1"/>
      <c r="VOO9313" s="1"/>
      <c r="VOP9313" s="1"/>
      <c r="VOQ9313" s="1"/>
      <c r="VOR9313" s="1"/>
      <c r="VOS9313" s="1"/>
      <c r="VOT9313" s="1"/>
      <c r="VOU9313" s="1"/>
      <c r="VOV9313" s="1"/>
      <c r="VOW9313" s="1"/>
      <c r="VOX9313" s="1"/>
      <c r="VOY9313" s="1"/>
      <c r="VOZ9313" s="1"/>
      <c r="VPA9313" s="1"/>
      <c r="VPB9313" s="1"/>
      <c r="VPC9313" s="1"/>
      <c r="VPD9313" s="1"/>
      <c r="VPE9313" s="1"/>
      <c r="VPF9313" s="1"/>
      <c r="VPG9313" s="1"/>
      <c r="VPH9313" s="1"/>
      <c r="VPI9313" s="1"/>
      <c r="VPJ9313" s="1"/>
      <c r="VPK9313" s="1"/>
      <c r="VPL9313" s="1"/>
      <c r="VPM9313" s="1"/>
      <c r="VPN9313" s="1"/>
      <c r="VPO9313" s="1"/>
      <c r="VPP9313" s="1"/>
      <c r="VPQ9313" s="1"/>
      <c r="VPR9313" s="1"/>
      <c r="VPS9313" s="1"/>
      <c r="VPT9313" s="1"/>
      <c r="VPU9313" s="1"/>
      <c r="VPV9313" s="1"/>
      <c r="VPW9313" s="1"/>
      <c r="VPX9313" s="1"/>
      <c r="VPY9313" s="1"/>
      <c r="VPZ9313" s="1"/>
      <c r="VQA9313" s="1"/>
      <c r="VQB9313" s="1"/>
      <c r="VQC9313" s="1"/>
      <c r="VQD9313" s="1"/>
      <c r="VQE9313" s="1"/>
      <c r="VQF9313" s="1"/>
      <c r="VQG9313" s="1"/>
      <c r="VQH9313" s="1"/>
      <c r="VQI9313" s="1"/>
      <c r="VQJ9313" s="1"/>
      <c r="VQK9313" s="1"/>
      <c r="VQL9313" s="1"/>
      <c r="VQM9313" s="1"/>
      <c r="VQN9313" s="1"/>
      <c r="VQO9313" s="1"/>
      <c r="VQP9313" s="1"/>
      <c r="VQQ9313" s="1"/>
      <c r="VQR9313" s="1"/>
      <c r="VQS9313" s="1"/>
      <c r="VQT9313" s="1"/>
      <c r="VQU9313" s="1"/>
      <c r="VQV9313" s="1"/>
      <c r="VQW9313" s="1"/>
      <c r="VQX9313" s="1"/>
      <c r="VQY9313" s="1"/>
      <c r="VQZ9313" s="1"/>
      <c r="VRA9313" s="1"/>
      <c r="VRB9313" s="1"/>
      <c r="VRC9313" s="1"/>
      <c r="VRD9313" s="1"/>
      <c r="VRE9313" s="1"/>
      <c r="VRF9313" s="1"/>
      <c r="VRG9313" s="1"/>
      <c r="VRH9313" s="1"/>
      <c r="VRI9313" s="1"/>
      <c r="VRJ9313" s="1"/>
      <c r="VRK9313" s="1"/>
      <c r="VRL9313" s="1"/>
      <c r="VRM9313" s="1"/>
      <c r="VRN9313" s="1"/>
      <c r="VRO9313" s="1"/>
      <c r="VRP9313" s="1"/>
      <c r="VRQ9313" s="1"/>
      <c r="VRR9313" s="1"/>
      <c r="VRS9313" s="1"/>
      <c r="VRT9313" s="1"/>
      <c r="VRU9313" s="1"/>
      <c r="VRV9313" s="1"/>
      <c r="VRW9313" s="1"/>
      <c r="VRX9313" s="1"/>
      <c r="VRY9313" s="1"/>
      <c r="VRZ9313" s="1"/>
      <c r="VSA9313" s="1"/>
      <c r="VSB9313" s="1"/>
      <c r="VSC9313" s="1"/>
      <c r="VSD9313" s="1"/>
      <c r="VSE9313" s="1"/>
      <c r="VSF9313" s="1"/>
      <c r="VSG9313" s="1"/>
      <c r="VSH9313" s="1"/>
      <c r="VSI9313" s="1"/>
      <c r="VSJ9313" s="1"/>
      <c r="VSK9313" s="1"/>
      <c r="VSL9313" s="1"/>
      <c r="VSM9313" s="1"/>
      <c r="VSN9313" s="1"/>
      <c r="VSO9313" s="1"/>
      <c r="VSP9313" s="1"/>
      <c r="VSQ9313" s="1"/>
      <c r="VSR9313" s="1"/>
      <c r="VSS9313" s="1"/>
      <c r="VST9313" s="1"/>
      <c r="VSU9313" s="1"/>
      <c r="VSV9313" s="1"/>
      <c r="VSW9313" s="1"/>
      <c r="VSX9313" s="1"/>
      <c r="VSY9313" s="1"/>
      <c r="VSZ9313" s="1"/>
      <c r="VTA9313" s="1"/>
      <c r="VTB9313" s="1"/>
      <c r="VTC9313" s="1"/>
      <c r="VTD9313" s="1"/>
      <c r="VTE9313" s="1"/>
      <c r="VTF9313" s="1"/>
      <c r="VTG9313" s="1"/>
      <c r="VTH9313" s="1"/>
      <c r="VTI9313" s="1"/>
      <c r="VTJ9313" s="1"/>
      <c r="VTK9313" s="1"/>
      <c r="VTL9313" s="1"/>
      <c r="VTM9313" s="1"/>
      <c r="VTN9313" s="1"/>
      <c r="VTO9313" s="1"/>
      <c r="VTP9313" s="1"/>
      <c r="VTQ9313" s="1"/>
      <c r="VTR9313" s="1"/>
      <c r="VTS9313" s="1"/>
      <c r="VTT9313" s="1"/>
      <c r="VTU9313" s="1"/>
      <c r="VTV9313" s="1"/>
      <c r="VTW9313" s="1"/>
      <c r="VTX9313" s="1"/>
      <c r="VTY9313" s="1"/>
      <c r="VTZ9313" s="1"/>
      <c r="VUA9313" s="1"/>
      <c r="VUB9313" s="1"/>
      <c r="VUC9313" s="1"/>
      <c r="VUD9313" s="1"/>
      <c r="VUE9313" s="1"/>
      <c r="VUF9313" s="1"/>
      <c r="VUG9313" s="1"/>
      <c r="VUH9313" s="1"/>
      <c r="VUI9313" s="1"/>
      <c r="VUJ9313" s="1"/>
      <c r="VUK9313" s="1"/>
      <c r="VUL9313" s="1"/>
      <c r="VUM9313" s="1"/>
      <c r="VUN9313" s="1"/>
      <c r="VUO9313" s="1"/>
      <c r="VUP9313" s="1"/>
      <c r="VUQ9313" s="1"/>
      <c r="VUR9313" s="1"/>
      <c r="VUS9313" s="1"/>
      <c r="VUT9313" s="1"/>
      <c r="VUU9313" s="1"/>
      <c r="VUV9313" s="1"/>
      <c r="VUW9313" s="1"/>
      <c r="VUX9313" s="1"/>
      <c r="VUY9313" s="1"/>
      <c r="VUZ9313" s="1"/>
      <c r="VVA9313" s="1"/>
      <c r="VVB9313" s="1"/>
      <c r="VVC9313" s="1"/>
      <c r="VVD9313" s="1"/>
      <c r="VVE9313" s="1"/>
      <c r="VVF9313" s="1"/>
      <c r="VVG9313" s="1"/>
      <c r="VVH9313" s="1"/>
      <c r="VVI9313" s="1"/>
      <c r="VVJ9313" s="1"/>
      <c r="VVK9313" s="1"/>
      <c r="VVL9313" s="1"/>
      <c r="VVM9313" s="1"/>
      <c r="VVN9313" s="1"/>
      <c r="VVO9313" s="1"/>
      <c r="VVP9313" s="1"/>
      <c r="VVQ9313" s="1"/>
      <c r="VVR9313" s="1"/>
      <c r="VVS9313" s="1"/>
      <c r="VVT9313" s="1"/>
      <c r="VVU9313" s="1"/>
      <c r="VVV9313" s="1"/>
      <c r="VVW9313" s="1"/>
      <c r="VVX9313" s="1"/>
      <c r="VVY9313" s="1"/>
      <c r="VVZ9313" s="1"/>
      <c r="VWA9313" s="1"/>
      <c r="VWB9313" s="1"/>
      <c r="VWC9313" s="1"/>
      <c r="VWD9313" s="1"/>
      <c r="VWE9313" s="1"/>
      <c r="VWF9313" s="1"/>
      <c r="VWG9313" s="1"/>
      <c r="VWH9313" s="1"/>
      <c r="VWI9313" s="1"/>
      <c r="VWJ9313" s="1"/>
      <c r="VWK9313" s="1"/>
      <c r="VWL9313" s="1"/>
      <c r="VWM9313" s="1"/>
      <c r="VWN9313" s="1"/>
      <c r="VWO9313" s="1"/>
      <c r="VWP9313" s="1"/>
      <c r="VWQ9313" s="1"/>
      <c r="VWR9313" s="1"/>
      <c r="VWS9313" s="1"/>
      <c r="VWT9313" s="1"/>
      <c r="VWU9313" s="1"/>
      <c r="VWV9313" s="1"/>
      <c r="VWW9313" s="1"/>
      <c r="VWX9313" s="1"/>
      <c r="VWY9313" s="1"/>
      <c r="VWZ9313" s="1"/>
      <c r="VXA9313" s="1"/>
      <c r="VXB9313" s="1"/>
      <c r="VXC9313" s="1"/>
      <c r="VXD9313" s="1"/>
      <c r="VXE9313" s="1"/>
      <c r="VXF9313" s="1"/>
      <c r="VXG9313" s="1"/>
      <c r="VXH9313" s="1"/>
      <c r="VXI9313" s="1"/>
      <c r="VXJ9313" s="1"/>
      <c r="VXK9313" s="1"/>
      <c r="VXL9313" s="1"/>
      <c r="VXM9313" s="1"/>
      <c r="VXN9313" s="1"/>
      <c r="VXO9313" s="1"/>
      <c r="VXP9313" s="1"/>
      <c r="VXQ9313" s="1"/>
      <c r="VXR9313" s="1"/>
      <c r="VXS9313" s="1"/>
      <c r="VXT9313" s="1"/>
      <c r="VXU9313" s="1"/>
      <c r="VXV9313" s="1"/>
      <c r="VXW9313" s="1"/>
      <c r="VXX9313" s="1"/>
      <c r="VXY9313" s="1"/>
      <c r="VXZ9313" s="1"/>
      <c r="VYA9313" s="1"/>
      <c r="VYB9313" s="1"/>
      <c r="VYC9313" s="1"/>
      <c r="VYD9313" s="1"/>
      <c r="VYE9313" s="1"/>
      <c r="VYF9313" s="1"/>
      <c r="VYG9313" s="1"/>
      <c r="VYH9313" s="1"/>
      <c r="VYI9313" s="1"/>
      <c r="VYJ9313" s="1"/>
      <c r="VYK9313" s="1"/>
      <c r="VYL9313" s="1"/>
      <c r="VYM9313" s="1"/>
      <c r="VYN9313" s="1"/>
      <c r="VYO9313" s="1"/>
      <c r="VYP9313" s="1"/>
      <c r="VYQ9313" s="1"/>
      <c r="VYR9313" s="1"/>
      <c r="VYS9313" s="1"/>
      <c r="VYT9313" s="1"/>
      <c r="VYU9313" s="1"/>
      <c r="VYV9313" s="1"/>
      <c r="VYW9313" s="1"/>
      <c r="VYX9313" s="1"/>
      <c r="VYY9313" s="1"/>
      <c r="VYZ9313" s="1"/>
      <c r="VZA9313" s="1"/>
      <c r="VZB9313" s="1"/>
      <c r="VZC9313" s="1"/>
      <c r="VZD9313" s="1"/>
      <c r="VZE9313" s="1"/>
      <c r="VZF9313" s="1"/>
      <c r="VZG9313" s="1"/>
      <c r="VZH9313" s="1"/>
      <c r="VZI9313" s="1"/>
      <c r="VZJ9313" s="1"/>
      <c r="VZK9313" s="1"/>
      <c r="VZL9313" s="1"/>
      <c r="VZM9313" s="1"/>
      <c r="VZN9313" s="1"/>
      <c r="VZO9313" s="1"/>
      <c r="VZP9313" s="1"/>
      <c r="VZQ9313" s="1"/>
      <c r="VZR9313" s="1"/>
      <c r="VZS9313" s="1"/>
      <c r="VZT9313" s="1"/>
      <c r="VZU9313" s="1"/>
      <c r="VZV9313" s="1"/>
      <c r="VZW9313" s="1"/>
      <c r="VZX9313" s="1"/>
      <c r="VZY9313" s="1"/>
      <c r="VZZ9313" s="1"/>
      <c r="WAA9313" s="1"/>
      <c r="WAB9313" s="1"/>
      <c r="WAC9313" s="1"/>
      <c r="WAD9313" s="1"/>
      <c r="WAE9313" s="1"/>
      <c r="WAF9313" s="1"/>
      <c r="WAG9313" s="1"/>
      <c r="WAH9313" s="1"/>
      <c r="WAI9313" s="1"/>
      <c r="WAJ9313" s="1"/>
      <c r="WAK9313" s="1"/>
      <c r="WAL9313" s="1"/>
      <c r="WAM9313" s="1"/>
      <c r="WAN9313" s="1"/>
      <c r="WAO9313" s="1"/>
      <c r="WAP9313" s="1"/>
      <c r="WAQ9313" s="1"/>
      <c r="WAR9313" s="1"/>
      <c r="WAS9313" s="1"/>
      <c r="WAT9313" s="1"/>
      <c r="WAU9313" s="1"/>
      <c r="WAV9313" s="1"/>
      <c r="WAW9313" s="1"/>
      <c r="WAX9313" s="1"/>
      <c r="WAY9313" s="1"/>
      <c r="WAZ9313" s="1"/>
      <c r="WBA9313" s="1"/>
      <c r="WBB9313" s="1"/>
      <c r="WBC9313" s="1"/>
      <c r="WBD9313" s="1"/>
      <c r="WBE9313" s="1"/>
      <c r="WBF9313" s="1"/>
      <c r="WBG9313" s="1"/>
      <c r="WBH9313" s="1"/>
      <c r="WBI9313" s="1"/>
      <c r="WBJ9313" s="1"/>
      <c r="WBK9313" s="1"/>
      <c r="WBL9313" s="1"/>
      <c r="WBM9313" s="1"/>
      <c r="WBN9313" s="1"/>
      <c r="WBO9313" s="1"/>
      <c r="WBP9313" s="1"/>
      <c r="WBQ9313" s="1"/>
      <c r="WBR9313" s="1"/>
      <c r="WBS9313" s="1"/>
      <c r="WBT9313" s="1"/>
      <c r="WBU9313" s="1"/>
      <c r="WBV9313" s="1"/>
      <c r="WBW9313" s="1"/>
      <c r="WBX9313" s="1"/>
      <c r="WBY9313" s="1"/>
      <c r="WBZ9313" s="1"/>
      <c r="WCA9313" s="1"/>
      <c r="WCB9313" s="1"/>
      <c r="WCC9313" s="1"/>
      <c r="WCD9313" s="1"/>
      <c r="WCE9313" s="1"/>
      <c r="WCF9313" s="1"/>
      <c r="WCG9313" s="1"/>
      <c r="WCH9313" s="1"/>
      <c r="WCI9313" s="1"/>
      <c r="WCJ9313" s="1"/>
      <c r="WCK9313" s="1"/>
      <c r="WCL9313" s="1"/>
      <c r="WCM9313" s="1"/>
      <c r="WCN9313" s="1"/>
      <c r="WCO9313" s="1"/>
      <c r="WCP9313" s="1"/>
      <c r="WCQ9313" s="1"/>
      <c r="WCR9313" s="1"/>
      <c r="WCS9313" s="1"/>
      <c r="WCT9313" s="1"/>
      <c r="WCU9313" s="1"/>
      <c r="WCV9313" s="1"/>
      <c r="WCW9313" s="1"/>
      <c r="WCX9313" s="1"/>
      <c r="WCY9313" s="1"/>
      <c r="WCZ9313" s="1"/>
      <c r="WDA9313" s="1"/>
      <c r="WDB9313" s="1"/>
      <c r="WDC9313" s="1"/>
      <c r="WDD9313" s="1"/>
      <c r="WDE9313" s="1"/>
      <c r="WDF9313" s="1"/>
      <c r="WDG9313" s="1"/>
      <c r="WDH9313" s="1"/>
      <c r="WDI9313" s="1"/>
      <c r="WDJ9313" s="1"/>
      <c r="WDK9313" s="1"/>
      <c r="WDL9313" s="1"/>
      <c r="WDM9313" s="1"/>
      <c r="WDN9313" s="1"/>
      <c r="WDO9313" s="1"/>
      <c r="WDP9313" s="1"/>
      <c r="WDQ9313" s="1"/>
      <c r="WDR9313" s="1"/>
      <c r="WDS9313" s="1"/>
      <c r="WDT9313" s="1"/>
      <c r="WDU9313" s="1"/>
      <c r="WDV9313" s="1"/>
      <c r="WDW9313" s="1"/>
      <c r="WDX9313" s="1"/>
      <c r="WDY9313" s="1"/>
      <c r="WDZ9313" s="1"/>
      <c r="WEA9313" s="1"/>
      <c r="WEB9313" s="1"/>
      <c r="WEC9313" s="1"/>
      <c r="WED9313" s="1"/>
      <c r="WEE9313" s="1"/>
      <c r="WEF9313" s="1"/>
      <c r="WEG9313" s="1"/>
      <c r="WEH9313" s="1"/>
      <c r="WEI9313" s="1"/>
      <c r="WEJ9313" s="1"/>
      <c r="WEK9313" s="1"/>
      <c r="WEL9313" s="1"/>
      <c r="WEM9313" s="1"/>
      <c r="WEN9313" s="1"/>
      <c r="WEO9313" s="1"/>
      <c r="WEP9313" s="1"/>
      <c r="WEQ9313" s="1"/>
      <c r="WER9313" s="1"/>
      <c r="WES9313" s="1"/>
      <c r="WET9313" s="1"/>
      <c r="WEU9313" s="1"/>
      <c r="WEV9313" s="1"/>
      <c r="WEW9313" s="1"/>
      <c r="WEX9313" s="1"/>
      <c r="WEY9313" s="1"/>
      <c r="WEZ9313" s="1"/>
      <c r="WFA9313" s="1"/>
      <c r="WFB9313" s="1"/>
      <c r="WFC9313" s="1"/>
      <c r="WFD9313" s="1"/>
      <c r="WFE9313" s="1"/>
      <c r="WFF9313" s="1"/>
      <c r="WFG9313" s="1"/>
      <c r="WFH9313" s="1"/>
      <c r="WFI9313" s="1"/>
      <c r="WFJ9313" s="1"/>
      <c r="WFK9313" s="1"/>
      <c r="WFL9313" s="1"/>
      <c r="WFM9313" s="1"/>
      <c r="WFN9313" s="1"/>
      <c r="WFO9313" s="1"/>
      <c r="WFP9313" s="1"/>
      <c r="WFQ9313" s="1"/>
      <c r="WFR9313" s="1"/>
      <c r="WFS9313" s="1"/>
      <c r="WFT9313" s="1"/>
      <c r="WFU9313" s="1"/>
      <c r="WFV9313" s="1"/>
      <c r="WFW9313" s="1"/>
      <c r="WFX9313" s="1"/>
      <c r="WFY9313" s="1"/>
      <c r="WFZ9313" s="1"/>
      <c r="WGA9313" s="1"/>
      <c r="WGB9313" s="1"/>
      <c r="WGC9313" s="1"/>
      <c r="WGD9313" s="1"/>
      <c r="WGE9313" s="1"/>
      <c r="WGF9313" s="1"/>
      <c r="WGG9313" s="1"/>
      <c r="WGH9313" s="1"/>
      <c r="WGI9313" s="1"/>
      <c r="WGJ9313" s="1"/>
      <c r="WGK9313" s="1"/>
      <c r="WGL9313" s="1"/>
      <c r="WGM9313" s="1"/>
      <c r="WGN9313" s="1"/>
      <c r="WGO9313" s="1"/>
      <c r="WGP9313" s="1"/>
      <c r="WGQ9313" s="1"/>
      <c r="WGR9313" s="1"/>
      <c r="WGS9313" s="1"/>
      <c r="WGT9313" s="1"/>
      <c r="WGU9313" s="1"/>
      <c r="WGV9313" s="1"/>
      <c r="WGW9313" s="1"/>
      <c r="WGX9313" s="1"/>
      <c r="WGY9313" s="1"/>
      <c r="WGZ9313" s="1"/>
      <c r="WHA9313" s="1"/>
      <c r="WHB9313" s="1"/>
      <c r="WHC9313" s="1"/>
      <c r="WHD9313" s="1"/>
      <c r="WHE9313" s="1"/>
      <c r="WHF9313" s="1"/>
      <c r="WHG9313" s="1"/>
      <c r="WHH9313" s="1"/>
      <c r="WHI9313" s="1"/>
      <c r="WHJ9313" s="1"/>
      <c r="WHK9313" s="1"/>
      <c r="WHL9313" s="1"/>
      <c r="WHM9313" s="1"/>
      <c r="WHN9313" s="1"/>
      <c r="WHO9313" s="1"/>
      <c r="WHP9313" s="1"/>
      <c r="WHQ9313" s="1"/>
      <c r="WHR9313" s="1"/>
      <c r="WHS9313" s="1"/>
      <c r="WHT9313" s="1"/>
      <c r="WHU9313" s="1"/>
      <c r="WHV9313" s="1"/>
      <c r="WHW9313" s="1"/>
      <c r="WHX9313" s="1"/>
      <c r="WHY9313" s="1"/>
      <c r="WHZ9313" s="1"/>
      <c r="WIA9313" s="1"/>
      <c r="WIB9313" s="1"/>
      <c r="WIC9313" s="1"/>
      <c r="WID9313" s="1"/>
      <c r="WIE9313" s="1"/>
      <c r="WIF9313" s="1"/>
      <c r="WIG9313" s="1"/>
      <c r="WIH9313" s="1"/>
      <c r="WII9313" s="1"/>
      <c r="WIJ9313" s="1"/>
      <c r="WIK9313" s="1"/>
      <c r="WIL9313" s="1"/>
      <c r="WIM9313" s="1"/>
      <c r="WIN9313" s="1"/>
      <c r="WIO9313" s="1"/>
      <c r="WIP9313" s="1"/>
      <c r="WIQ9313" s="1"/>
      <c r="WIR9313" s="1"/>
      <c r="WIS9313" s="1"/>
      <c r="WIT9313" s="1"/>
      <c r="WIU9313" s="1"/>
      <c r="WIV9313" s="1"/>
      <c r="WIW9313" s="1"/>
      <c r="WIX9313" s="1"/>
      <c r="WIY9313" s="1"/>
      <c r="WIZ9313" s="1"/>
      <c r="WJA9313" s="1"/>
      <c r="WJB9313" s="1"/>
      <c r="WJC9313" s="1"/>
      <c r="WJD9313" s="1"/>
      <c r="WJE9313" s="1"/>
      <c r="WJF9313" s="1"/>
      <c r="WJG9313" s="1"/>
      <c r="WJH9313" s="1"/>
      <c r="WJI9313" s="1"/>
      <c r="WJJ9313" s="1"/>
      <c r="WJK9313" s="1"/>
      <c r="WJL9313" s="1"/>
      <c r="WJM9313" s="1"/>
      <c r="WJN9313" s="1"/>
      <c r="WJO9313" s="1"/>
      <c r="WJP9313" s="1"/>
      <c r="WJQ9313" s="1"/>
      <c r="WJR9313" s="1"/>
      <c r="WJS9313" s="1"/>
      <c r="WJT9313" s="1"/>
      <c r="WJU9313" s="1"/>
      <c r="WJV9313" s="1"/>
      <c r="WJW9313" s="1"/>
      <c r="WJX9313" s="1"/>
      <c r="WJY9313" s="1"/>
      <c r="WJZ9313" s="1"/>
      <c r="WKA9313" s="1"/>
      <c r="WKB9313" s="1"/>
      <c r="WKC9313" s="1"/>
      <c r="WKD9313" s="1"/>
      <c r="WKE9313" s="1"/>
      <c r="WKF9313" s="1"/>
      <c r="WKG9313" s="1"/>
      <c r="WKH9313" s="1"/>
      <c r="WKI9313" s="1"/>
      <c r="WKJ9313" s="1"/>
      <c r="WKK9313" s="1"/>
      <c r="WKL9313" s="1"/>
      <c r="WKM9313" s="1"/>
      <c r="WKN9313" s="1"/>
      <c r="WKO9313" s="1"/>
      <c r="WKP9313" s="1"/>
      <c r="WKQ9313" s="1"/>
      <c r="WKR9313" s="1"/>
      <c r="WKS9313" s="1"/>
      <c r="WKT9313" s="1"/>
      <c r="WKU9313" s="1"/>
      <c r="WKV9313" s="1"/>
      <c r="WKW9313" s="1"/>
      <c r="WKX9313" s="1"/>
      <c r="WKY9313" s="1"/>
      <c r="WKZ9313" s="1"/>
      <c r="WLA9313" s="1"/>
      <c r="WLB9313" s="1"/>
      <c r="WLC9313" s="1"/>
      <c r="WLD9313" s="1"/>
      <c r="WLE9313" s="1"/>
      <c r="WLF9313" s="1"/>
      <c r="WLG9313" s="1"/>
      <c r="WLH9313" s="1"/>
      <c r="WLI9313" s="1"/>
      <c r="WLJ9313" s="1"/>
      <c r="WLK9313" s="1"/>
      <c r="WLL9313" s="1"/>
      <c r="WLM9313" s="1"/>
      <c r="WLN9313" s="1"/>
      <c r="WLO9313" s="1"/>
      <c r="WLP9313" s="1"/>
      <c r="WLQ9313" s="1"/>
      <c r="WLR9313" s="1"/>
      <c r="WLS9313" s="1"/>
      <c r="WLT9313" s="1"/>
      <c r="WLU9313" s="1"/>
      <c r="WLV9313" s="1"/>
      <c r="WLW9313" s="1"/>
      <c r="WLX9313" s="1"/>
      <c r="WLY9313" s="1"/>
      <c r="WLZ9313" s="1"/>
      <c r="WMA9313" s="1"/>
      <c r="WMB9313" s="1"/>
      <c r="WMC9313" s="1"/>
      <c r="WMD9313" s="1"/>
      <c r="WME9313" s="1"/>
      <c r="WMF9313" s="1"/>
      <c r="WMG9313" s="1"/>
      <c r="WMH9313" s="1"/>
      <c r="WMI9313" s="1"/>
      <c r="WMJ9313" s="1"/>
      <c r="WMK9313" s="1"/>
      <c r="WML9313" s="1"/>
      <c r="WMM9313" s="1"/>
      <c r="WMN9313" s="1"/>
      <c r="WMO9313" s="1"/>
      <c r="WMP9313" s="1"/>
      <c r="WMQ9313" s="1"/>
      <c r="WMR9313" s="1"/>
      <c r="WMS9313" s="1"/>
      <c r="WMT9313" s="1"/>
      <c r="WMU9313" s="1"/>
      <c r="WMV9313" s="1"/>
      <c r="WMW9313" s="1"/>
      <c r="WMX9313" s="1"/>
      <c r="WMY9313" s="1"/>
      <c r="WMZ9313" s="1"/>
      <c r="WNA9313" s="1"/>
      <c r="WNB9313" s="1"/>
      <c r="WNC9313" s="1"/>
      <c r="WND9313" s="1"/>
      <c r="WNE9313" s="1"/>
      <c r="WNF9313" s="1"/>
      <c r="WNG9313" s="1"/>
      <c r="WNH9313" s="1"/>
      <c r="WNI9313" s="1"/>
      <c r="WNJ9313" s="1"/>
      <c r="WNK9313" s="1"/>
      <c r="WNL9313" s="1"/>
      <c r="WNM9313" s="1"/>
      <c r="WNN9313" s="1"/>
      <c r="WNO9313" s="1"/>
      <c r="WNP9313" s="1"/>
      <c r="WNQ9313" s="1"/>
      <c r="WNR9313" s="1"/>
      <c r="WNS9313" s="1"/>
      <c r="WNT9313" s="1"/>
      <c r="WNU9313" s="1"/>
      <c r="WNV9313" s="1"/>
      <c r="WNW9313" s="1"/>
      <c r="WNX9313" s="1"/>
      <c r="WNY9313" s="1"/>
      <c r="WNZ9313" s="1"/>
      <c r="WOA9313" s="1"/>
      <c r="WOB9313" s="1"/>
      <c r="WOC9313" s="1"/>
      <c r="WOD9313" s="1"/>
      <c r="WOE9313" s="1"/>
      <c r="WOF9313" s="1"/>
      <c r="WOG9313" s="1"/>
      <c r="WOH9313" s="1"/>
      <c r="WOI9313" s="1"/>
      <c r="WOJ9313" s="1"/>
      <c r="WOK9313" s="1"/>
      <c r="WOL9313" s="1"/>
      <c r="WOM9313" s="1"/>
      <c r="WON9313" s="1"/>
      <c r="WOO9313" s="1"/>
      <c r="WOP9313" s="1"/>
      <c r="WOQ9313" s="1"/>
      <c r="WOR9313" s="1"/>
      <c r="WOS9313" s="1"/>
      <c r="WOT9313" s="1"/>
      <c r="WOU9313" s="1"/>
      <c r="WOV9313" s="1"/>
      <c r="WOW9313" s="1"/>
      <c r="WOX9313" s="1"/>
      <c r="WOY9313" s="1"/>
      <c r="WOZ9313" s="1"/>
      <c r="WPA9313" s="1"/>
      <c r="WPB9313" s="1"/>
      <c r="WPC9313" s="1"/>
      <c r="WPD9313" s="1"/>
      <c r="WPE9313" s="1"/>
      <c r="WPF9313" s="1"/>
      <c r="WPG9313" s="1"/>
      <c r="WPH9313" s="1"/>
      <c r="WPI9313" s="1"/>
      <c r="WPJ9313" s="1"/>
      <c r="WPK9313" s="1"/>
      <c r="WPL9313" s="1"/>
      <c r="WPM9313" s="1"/>
      <c r="WPN9313" s="1"/>
      <c r="WPO9313" s="1"/>
      <c r="WPP9313" s="1"/>
      <c r="WPQ9313" s="1"/>
      <c r="WPR9313" s="1"/>
      <c r="WPS9313" s="1"/>
      <c r="WPT9313" s="1"/>
      <c r="WPU9313" s="1"/>
      <c r="WPV9313" s="1"/>
      <c r="WPW9313" s="1"/>
      <c r="WPX9313" s="1"/>
      <c r="WPY9313" s="1"/>
      <c r="WPZ9313" s="1"/>
      <c r="WQA9313" s="1"/>
      <c r="WQB9313" s="1"/>
      <c r="WQC9313" s="1"/>
      <c r="WQD9313" s="1"/>
      <c r="WQE9313" s="1"/>
      <c r="WQF9313" s="1"/>
      <c r="WQG9313" s="1"/>
      <c r="WQH9313" s="1"/>
      <c r="WQI9313" s="1"/>
      <c r="WQJ9313" s="1"/>
      <c r="WQK9313" s="1"/>
      <c r="WQL9313" s="1"/>
      <c r="WQM9313" s="1"/>
      <c r="WQN9313" s="1"/>
      <c r="WQO9313" s="1"/>
      <c r="WQP9313" s="1"/>
      <c r="WQQ9313" s="1"/>
      <c r="WQR9313" s="1"/>
      <c r="WQS9313" s="1"/>
      <c r="WQT9313" s="1"/>
      <c r="WQU9313" s="1"/>
      <c r="WQV9313" s="1"/>
      <c r="WQW9313" s="1"/>
      <c r="WQX9313" s="1"/>
      <c r="WQY9313" s="1"/>
      <c r="WQZ9313" s="1"/>
      <c r="WRA9313" s="1"/>
      <c r="WRB9313" s="1"/>
      <c r="WRC9313" s="1"/>
      <c r="WRD9313" s="1"/>
      <c r="WRE9313" s="1"/>
      <c r="WRF9313" s="1"/>
      <c r="WRG9313" s="1"/>
      <c r="WRH9313" s="1"/>
      <c r="WRI9313" s="1"/>
      <c r="WRJ9313" s="1"/>
      <c r="WRK9313" s="1"/>
      <c r="WRL9313" s="1"/>
      <c r="WRM9313" s="1"/>
      <c r="WRN9313" s="1"/>
      <c r="WRO9313" s="1"/>
      <c r="WRP9313" s="1"/>
      <c r="WRQ9313" s="1"/>
      <c r="WRR9313" s="1"/>
      <c r="WRS9313" s="1"/>
      <c r="WRT9313" s="1"/>
      <c r="WRU9313" s="1"/>
      <c r="WRV9313" s="1"/>
      <c r="WRW9313" s="1"/>
      <c r="WRX9313" s="1"/>
      <c r="WRY9313" s="1"/>
      <c r="WRZ9313" s="1"/>
      <c r="WSA9313" s="1"/>
      <c r="WSB9313" s="1"/>
      <c r="WSC9313" s="1"/>
      <c r="WSD9313" s="1"/>
      <c r="WSE9313" s="1"/>
      <c r="WSF9313" s="1"/>
      <c r="WSG9313" s="1"/>
      <c r="WSH9313" s="1"/>
      <c r="WSI9313" s="1"/>
      <c r="WSJ9313" s="1"/>
      <c r="WSK9313" s="1"/>
      <c r="WSL9313" s="1"/>
      <c r="WSM9313" s="1"/>
      <c r="WSN9313" s="1"/>
      <c r="WSO9313" s="1"/>
      <c r="WSP9313" s="1"/>
      <c r="WSQ9313" s="1"/>
      <c r="WSR9313" s="1"/>
      <c r="WSS9313" s="1"/>
      <c r="WST9313" s="1"/>
      <c r="WSU9313" s="1"/>
      <c r="WSV9313" s="1"/>
      <c r="WSW9313" s="1"/>
      <c r="WSX9313" s="1"/>
      <c r="WSY9313" s="1"/>
      <c r="WSZ9313" s="1"/>
      <c r="WTA9313" s="1"/>
      <c r="WTB9313" s="1"/>
      <c r="WTC9313" s="1"/>
      <c r="WTD9313" s="1"/>
      <c r="WTE9313" s="1"/>
      <c r="WTF9313" s="1"/>
      <c r="WTG9313" s="1"/>
      <c r="WTH9313" s="1"/>
      <c r="WTI9313" s="1"/>
      <c r="WTJ9313" s="1"/>
      <c r="WTK9313" s="1"/>
      <c r="WTL9313" s="1"/>
      <c r="WTM9313" s="1"/>
      <c r="WTN9313" s="1"/>
      <c r="WTO9313" s="1"/>
      <c r="WTP9313" s="1"/>
      <c r="WTQ9313" s="1"/>
      <c r="WTR9313" s="1"/>
      <c r="WTS9313" s="1"/>
      <c r="WTT9313" s="1"/>
      <c r="WTU9313" s="1"/>
      <c r="WTV9313" s="1"/>
      <c r="WTW9313" s="1"/>
      <c r="WTX9313" s="1"/>
      <c r="WTY9313" s="1"/>
      <c r="WTZ9313" s="1"/>
      <c r="WUA9313" s="1"/>
      <c r="WUB9313" s="1"/>
      <c r="WUC9313" s="1"/>
      <c r="WUD9313" s="1"/>
      <c r="WUE9313" s="1"/>
      <c r="WUF9313" s="1"/>
      <c r="WUG9313" s="1"/>
      <c r="WUH9313" s="1"/>
      <c r="WUI9313" s="1"/>
      <c r="WUJ9313" s="1"/>
      <c r="WUK9313" s="1"/>
      <c r="WUL9313" s="1"/>
      <c r="WUM9313" s="1"/>
      <c r="WUN9313" s="1"/>
      <c r="WUO9313" s="1"/>
      <c r="WUP9313" s="1"/>
      <c r="WUQ9313" s="1"/>
      <c r="WUR9313" s="1"/>
      <c r="WUS9313" s="1"/>
      <c r="WUT9313" s="1"/>
      <c r="WUU9313" s="1"/>
      <c r="WUV9313" s="1"/>
      <c r="WUW9313" s="1"/>
      <c r="WUX9313" s="1"/>
      <c r="WUY9313" s="1"/>
      <c r="WUZ9313" s="1"/>
      <c r="WVA9313" s="1"/>
      <c r="WVB9313" s="1"/>
      <c r="WVC9313" s="1"/>
      <c r="WVD9313" s="1"/>
      <c r="WVE9313" s="1"/>
      <c r="WVF9313" s="1"/>
      <c r="WVG9313" s="1"/>
      <c r="WVH9313" s="1"/>
      <c r="WVI9313" s="1"/>
      <c r="WVJ9313" s="1"/>
      <c r="WVK9313" s="1"/>
      <c r="WVL9313" s="1"/>
      <c r="WVM9313" s="1"/>
      <c r="WVN9313" s="1"/>
      <c r="WVO9313" s="1"/>
      <c r="WVP9313" s="1"/>
      <c r="WVQ9313" s="1"/>
      <c r="WVR9313" s="1"/>
      <c r="WVS9313" s="1"/>
      <c r="WVT9313" s="1"/>
      <c r="WVU9313" s="1"/>
      <c r="WVV9313" s="1"/>
      <c r="WVW9313" s="1"/>
      <c r="WVX9313" s="1"/>
      <c r="WVY9313" s="1"/>
      <c r="WVZ9313" s="1"/>
      <c r="WWA9313" s="1"/>
      <c r="WWB9313" s="1"/>
      <c r="WWC9313" s="1"/>
      <c r="WWD9313" s="1"/>
      <c r="WWE9313" s="1"/>
      <c r="WWF9313" s="1"/>
      <c r="WWG9313" s="1"/>
      <c r="WWH9313" s="1"/>
      <c r="WWI9313" s="1"/>
      <c r="WWJ9313" s="1"/>
      <c r="WWK9313" s="1"/>
      <c r="WWL9313" s="1"/>
      <c r="WWM9313" s="1"/>
      <c r="WWN9313" s="1"/>
      <c r="WWO9313" s="1"/>
      <c r="WWP9313" s="1"/>
      <c r="WWQ9313" s="1"/>
      <c r="WWR9313" s="1"/>
      <c r="WWS9313" s="1"/>
      <c r="WWT9313" s="1"/>
      <c r="WWU9313" s="1"/>
      <c r="WWV9313" s="1"/>
      <c r="WWW9313" s="1"/>
      <c r="WWX9313" s="1"/>
      <c r="WWY9313" s="1"/>
      <c r="WWZ9313" s="1"/>
      <c r="WXA9313" s="1"/>
      <c r="WXB9313" s="1"/>
      <c r="WXC9313" s="1"/>
      <c r="WXD9313" s="1"/>
      <c r="WXE9313" s="1"/>
      <c r="WXF9313" s="1"/>
      <c r="WXG9313" s="1"/>
      <c r="WXH9313" s="1"/>
      <c r="WXI9313" s="1"/>
      <c r="WXJ9313" s="1"/>
      <c r="WXK9313" s="1"/>
      <c r="WXL9313" s="1"/>
      <c r="WXM9313" s="1"/>
      <c r="WXN9313" s="1"/>
      <c r="WXO9313" s="1"/>
      <c r="WXP9313" s="1"/>
      <c r="WXQ9313" s="1"/>
      <c r="WXR9313" s="1"/>
      <c r="WXS9313" s="1"/>
      <c r="WXT9313" s="1"/>
      <c r="WXU9313" s="1"/>
      <c r="WXV9313" s="1"/>
      <c r="WXW9313" s="1"/>
      <c r="WXX9313" s="1"/>
      <c r="WXY9313" s="1"/>
      <c r="WXZ9313" s="1"/>
      <c r="WYA9313" s="1"/>
      <c r="WYB9313" s="1"/>
      <c r="WYC9313" s="1"/>
      <c r="WYD9313" s="1"/>
      <c r="WYE9313" s="1"/>
      <c r="WYF9313" s="1"/>
      <c r="WYG9313" s="1"/>
      <c r="WYH9313" s="1"/>
      <c r="WYI9313" s="1"/>
      <c r="WYJ9313" s="1"/>
      <c r="WYK9313" s="1"/>
      <c r="WYL9313" s="1"/>
      <c r="WYM9313" s="1"/>
      <c r="WYN9313" s="1"/>
      <c r="WYO9313" s="1"/>
      <c r="WYP9313" s="1"/>
      <c r="WYQ9313" s="1"/>
      <c r="WYR9313" s="1"/>
      <c r="WYS9313" s="1"/>
      <c r="WYT9313" s="1"/>
      <c r="WYU9313" s="1"/>
      <c r="WYV9313" s="1"/>
      <c r="WYW9313" s="1"/>
      <c r="WYX9313" s="1"/>
      <c r="WYY9313" s="1"/>
      <c r="WYZ9313" s="1"/>
      <c r="WZA9313" s="1"/>
      <c r="WZB9313" s="1"/>
      <c r="WZC9313" s="1"/>
      <c r="WZD9313" s="1"/>
      <c r="WZE9313" s="1"/>
      <c r="WZF9313" s="1"/>
      <c r="WZG9313" s="1"/>
      <c r="WZH9313" s="1"/>
      <c r="WZI9313" s="1"/>
    </row>
    <row r="9314" spans="1:16233" s="4" customFormat="1" x14ac:dyDescent="0.25">
      <c r="A9314" s="64" t="s">
        <v>3284</v>
      </c>
      <c r="B9314" s="64" t="s">
        <v>3</v>
      </c>
      <c r="C9314" s="64" t="s">
        <v>13</v>
      </c>
      <c r="D9314" s="64" t="s">
        <v>3286</v>
      </c>
      <c r="E9314" s="20" t="s">
        <v>154</v>
      </c>
      <c r="F9314" s="64" t="s">
        <v>4017</v>
      </c>
      <c r="G9314" s="89" t="s">
        <v>3287</v>
      </c>
      <c r="H9314" s="87" t="s">
        <v>4018</v>
      </c>
      <c r="I9314" s="26">
        <v>100000</v>
      </c>
      <c r="J9314" s="26">
        <v>100000</v>
      </c>
      <c r="K9314" s="26">
        <v>0</v>
      </c>
      <c r="L9314" s="26">
        <f t="shared" si="8682"/>
        <v>0</v>
      </c>
      <c r="M9314" s="26"/>
      <c r="N9314" s="26"/>
      <c r="O9314" s="26"/>
      <c r="P9314" s="26">
        <f t="shared" si="8685"/>
        <v>0</v>
      </c>
      <c r="Q9314" s="26">
        <f t="shared" si="8688"/>
        <v>0</v>
      </c>
      <c r="R9314" s="90"/>
      <c r="S9314" s="90"/>
      <c r="T9314" s="90"/>
      <c r="U9314" s="90"/>
      <c r="V9314" s="90"/>
      <c r="W9314" s="90"/>
      <c r="X9314" s="90"/>
      <c r="Y9314" s="90"/>
      <c r="Z9314" s="1"/>
      <c r="AA9314" s="1"/>
      <c r="AB9314" s="1"/>
      <c r="AC9314" s="1"/>
      <c r="AD9314" s="1"/>
      <c r="AE9314" s="1"/>
      <c r="AF9314" s="1"/>
      <c r="AG9314" s="1"/>
      <c r="AH9314" s="1"/>
      <c r="AI9314" s="1"/>
      <c r="AJ9314" s="1"/>
      <c r="AK9314" s="1"/>
      <c r="AL9314" s="1"/>
      <c r="AM9314" s="1"/>
      <c r="AN9314" s="1"/>
      <c r="AO9314" s="1"/>
      <c r="AP9314" s="1"/>
      <c r="AQ9314" s="1"/>
      <c r="AR9314" s="1"/>
      <c r="AS9314" s="1"/>
      <c r="AT9314" s="1"/>
      <c r="AU9314" s="1"/>
      <c r="AV9314" s="1"/>
      <c r="AW9314" s="1"/>
      <c r="AX9314" s="1"/>
      <c r="AY9314" s="1"/>
      <c r="AZ9314" s="1"/>
      <c r="BA9314" s="1"/>
      <c r="BB9314" s="1"/>
      <c r="BC9314" s="1"/>
      <c r="BD9314" s="1"/>
      <c r="BE9314" s="1"/>
      <c r="BF9314" s="1"/>
      <c r="BG9314" s="1"/>
      <c r="BH9314" s="1"/>
      <c r="BI9314" s="1"/>
      <c r="BJ9314" s="1"/>
      <c r="BK9314" s="1"/>
      <c r="BL9314" s="1"/>
      <c r="BM9314" s="1"/>
      <c r="BN9314" s="1"/>
      <c r="BO9314" s="1"/>
      <c r="BP9314" s="1"/>
      <c r="BQ9314" s="1"/>
      <c r="BR9314" s="1"/>
      <c r="BS9314" s="1"/>
      <c r="BT9314" s="1"/>
      <c r="BU9314" s="1"/>
      <c r="BV9314" s="1"/>
      <c r="BW9314" s="1"/>
      <c r="BX9314" s="1"/>
      <c r="BY9314" s="1"/>
      <c r="BZ9314" s="1"/>
      <c r="CA9314" s="1"/>
      <c r="CB9314" s="1"/>
      <c r="CC9314" s="1"/>
      <c r="CD9314" s="1"/>
      <c r="CE9314" s="1"/>
      <c r="CF9314" s="1"/>
      <c r="CG9314" s="1"/>
      <c r="CH9314" s="1"/>
      <c r="CI9314" s="1"/>
      <c r="CJ9314" s="1"/>
      <c r="CK9314" s="1"/>
      <c r="CL9314" s="1"/>
      <c r="CM9314" s="1"/>
      <c r="CN9314" s="1"/>
      <c r="CO9314" s="1"/>
      <c r="CP9314" s="1"/>
      <c r="CQ9314" s="1"/>
      <c r="CR9314" s="1"/>
      <c r="CS9314" s="1"/>
      <c r="CT9314" s="1"/>
      <c r="CU9314" s="1"/>
      <c r="CV9314" s="1"/>
      <c r="CW9314" s="1"/>
      <c r="CX9314" s="1"/>
      <c r="CY9314" s="1"/>
      <c r="CZ9314" s="1"/>
      <c r="DA9314" s="1"/>
      <c r="DB9314" s="1"/>
      <c r="DC9314" s="1"/>
      <c r="DD9314" s="1"/>
      <c r="DE9314" s="1"/>
      <c r="DF9314" s="1"/>
      <c r="DG9314" s="1"/>
      <c r="DH9314" s="1"/>
      <c r="DI9314" s="1"/>
      <c r="DJ9314" s="1"/>
      <c r="DK9314" s="1"/>
      <c r="DL9314" s="1"/>
      <c r="DM9314" s="1"/>
      <c r="DN9314" s="1"/>
      <c r="DO9314" s="1"/>
      <c r="DP9314" s="1"/>
      <c r="DQ9314" s="1"/>
      <c r="DR9314" s="1"/>
      <c r="DS9314" s="1"/>
      <c r="DT9314" s="1"/>
      <c r="DU9314" s="1"/>
      <c r="DV9314" s="1"/>
      <c r="DW9314" s="1"/>
      <c r="DX9314" s="1"/>
      <c r="DY9314" s="1"/>
      <c r="DZ9314" s="1"/>
      <c r="EA9314" s="1"/>
      <c r="EB9314" s="1"/>
      <c r="EC9314" s="1"/>
      <c r="ED9314" s="1"/>
      <c r="EE9314" s="1"/>
      <c r="EF9314" s="1"/>
      <c r="EG9314" s="1"/>
      <c r="EH9314" s="1"/>
      <c r="EI9314" s="1"/>
      <c r="EJ9314" s="1"/>
      <c r="EK9314" s="1"/>
      <c r="EL9314" s="1"/>
      <c r="EM9314" s="1"/>
      <c r="EN9314" s="1"/>
      <c r="EO9314" s="1"/>
      <c r="EP9314" s="1"/>
      <c r="EQ9314" s="1"/>
      <c r="ER9314" s="1"/>
      <c r="ES9314" s="1"/>
      <c r="ET9314" s="1"/>
      <c r="EU9314" s="1"/>
      <c r="EV9314" s="1"/>
      <c r="EW9314" s="1"/>
      <c r="EX9314" s="1"/>
      <c r="EY9314" s="1"/>
      <c r="EZ9314" s="1"/>
      <c r="FA9314" s="1"/>
      <c r="FB9314" s="1"/>
      <c r="FC9314" s="1"/>
      <c r="FD9314" s="1"/>
      <c r="FE9314" s="1"/>
      <c r="FF9314" s="1"/>
      <c r="FG9314" s="1"/>
      <c r="FH9314" s="1"/>
      <c r="FI9314" s="1"/>
      <c r="FJ9314" s="1"/>
      <c r="FK9314" s="1"/>
      <c r="FL9314" s="1"/>
      <c r="FM9314" s="1"/>
      <c r="FN9314" s="1"/>
      <c r="FO9314" s="1"/>
      <c r="FP9314" s="1"/>
      <c r="FQ9314" s="1"/>
      <c r="FR9314" s="1"/>
      <c r="FS9314" s="1"/>
      <c r="FT9314" s="1"/>
      <c r="FU9314" s="1"/>
      <c r="FV9314" s="1"/>
      <c r="FW9314" s="1"/>
      <c r="FX9314" s="1"/>
      <c r="FY9314" s="1"/>
      <c r="FZ9314" s="1"/>
      <c r="GA9314" s="1"/>
      <c r="GB9314" s="1"/>
      <c r="GC9314" s="1"/>
      <c r="GD9314" s="1"/>
      <c r="GE9314" s="1"/>
      <c r="GF9314" s="1"/>
      <c r="GG9314" s="1"/>
      <c r="GH9314" s="1"/>
      <c r="GI9314" s="1"/>
      <c r="GJ9314" s="1"/>
      <c r="GK9314" s="1"/>
      <c r="GL9314" s="1"/>
      <c r="GM9314" s="1"/>
      <c r="GN9314" s="1"/>
      <c r="GO9314" s="1"/>
      <c r="GP9314" s="1"/>
      <c r="GQ9314" s="1"/>
      <c r="GR9314" s="1"/>
      <c r="GS9314" s="1"/>
      <c r="GT9314" s="1"/>
      <c r="GU9314" s="1"/>
      <c r="GV9314" s="1"/>
      <c r="GW9314" s="1"/>
      <c r="GX9314" s="1"/>
      <c r="GY9314" s="1"/>
      <c r="GZ9314" s="1"/>
      <c r="HA9314" s="1"/>
      <c r="HB9314" s="1"/>
      <c r="HC9314" s="1"/>
      <c r="HD9314" s="1"/>
      <c r="HE9314" s="1"/>
      <c r="HF9314" s="1"/>
      <c r="HG9314" s="1"/>
      <c r="HH9314" s="1"/>
      <c r="HI9314" s="1"/>
      <c r="HJ9314" s="1"/>
      <c r="HK9314" s="1"/>
      <c r="HL9314" s="1"/>
      <c r="HM9314" s="1"/>
      <c r="HN9314" s="1"/>
      <c r="HO9314" s="1"/>
      <c r="HP9314" s="1"/>
      <c r="HQ9314" s="1"/>
      <c r="HR9314" s="1"/>
      <c r="HS9314" s="1"/>
      <c r="HT9314" s="1"/>
      <c r="HU9314" s="1"/>
      <c r="HV9314" s="1"/>
      <c r="HW9314" s="1"/>
      <c r="HX9314" s="1"/>
      <c r="HY9314" s="1"/>
      <c r="HZ9314" s="1"/>
      <c r="IA9314" s="1"/>
      <c r="IB9314" s="1"/>
      <c r="IC9314" s="1"/>
      <c r="ID9314" s="1"/>
      <c r="IE9314" s="1"/>
      <c r="IF9314" s="1"/>
      <c r="IG9314" s="1"/>
      <c r="IH9314" s="1"/>
      <c r="II9314" s="1"/>
      <c r="IJ9314" s="1"/>
      <c r="IK9314" s="1"/>
      <c r="IL9314" s="1"/>
      <c r="IM9314" s="1"/>
      <c r="IN9314" s="1"/>
      <c r="IO9314" s="1"/>
      <c r="IP9314" s="1"/>
      <c r="IQ9314" s="1"/>
      <c r="IR9314" s="1"/>
      <c r="IS9314" s="1"/>
      <c r="IT9314" s="1"/>
      <c r="IU9314" s="1"/>
      <c r="IV9314" s="1"/>
      <c r="IW9314" s="1"/>
      <c r="IX9314" s="1"/>
      <c r="IY9314" s="1"/>
      <c r="IZ9314" s="1"/>
      <c r="JA9314" s="1"/>
      <c r="JB9314" s="1"/>
      <c r="JC9314" s="1"/>
      <c r="JD9314" s="1"/>
      <c r="JE9314" s="1"/>
      <c r="JF9314" s="1"/>
      <c r="JG9314" s="1"/>
      <c r="JH9314" s="1"/>
      <c r="JI9314" s="1"/>
      <c r="JJ9314" s="1"/>
      <c r="JK9314" s="1"/>
      <c r="JL9314" s="1"/>
      <c r="JM9314" s="1"/>
      <c r="JN9314" s="1"/>
      <c r="JO9314" s="1"/>
      <c r="JP9314" s="1"/>
      <c r="JQ9314" s="1"/>
      <c r="JR9314" s="1"/>
      <c r="JS9314" s="1"/>
      <c r="JT9314" s="1"/>
      <c r="JU9314" s="1"/>
      <c r="JV9314" s="1"/>
      <c r="JW9314" s="1"/>
      <c r="JX9314" s="1"/>
      <c r="JY9314" s="1"/>
      <c r="JZ9314" s="1"/>
      <c r="KA9314" s="1"/>
      <c r="KB9314" s="1"/>
      <c r="KC9314" s="1"/>
      <c r="KD9314" s="1"/>
      <c r="KE9314" s="1"/>
      <c r="KF9314" s="1"/>
      <c r="KG9314" s="1"/>
      <c r="KH9314" s="1"/>
      <c r="KI9314" s="1"/>
      <c r="KJ9314" s="1"/>
      <c r="KK9314" s="1"/>
      <c r="KL9314" s="1"/>
      <c r="KM9314" s="1"/>
      <c r="KN9314" s="1"/>
      <c r="KO9314" s="1"/>
      <c r="KP9314" s="1"/>
      <c r="KQ9314" s="1"/>
      <c r="KR9314" s="1"/>
      <c r="KS9314" s="1"/>
      <c r="KT9314" s="1"/>
      <c r="KU9314" s="1"/>
      <c r="KV9314" s="1"/>
      <c r="KW9314" s="1"/>
      <c r="KX9314" s="1"/>
      <c r="KY9314" s="1"/>
      <c r="KZ9314" s="1"/>
      <c r="LA9314" s="1"/>
      <c r="LB9314" s="1"/>
      <c r="LC9314" s="1"/>
      <c r="LD9314" s="1"/>
      <c r="LE9314" s="1"/>
      <c r="LF9314" s="1"/>
      <c r="LG9314" s="1"/>
      <c r="LH9314" s="1"/>
      <c r="LI9314" s="1"/>
      <c r="LJ9314" s="1"/>
      <c r="LK9314" s="1"/>
      <c r="LL9314" s="1"/>
      <c r="LM9314" s="1"/>
      <c r="LN9314" s="1"/>
      <c r="LO9314" s="1"/>
      <c r="LP9314" s="1"/>
      <c r="LQ9314" s="1"/>
      <c r="LR9314" s="1"/>
      <c r="LS9314" s="1"/>
      <c r="LT9314" s="1"/>
      <c r="LU9314" s="1"/>
      <c r="LV9314" s="1"/>
      <c r="LW9314" s="1"/>
      <c r="LX9314" s="1"/>
      <c r="LY9314" s="1"/>
      <c r="LZ9314" s="1"/>
      <c r="MA9314" s="1"/>
      <c r="MB9314" s="1"/>
      <c r="MC9314" s="1"/>
      <c r="MD9314" s="1"/>
      <c r="ME9314" s="1"/>
      <c r="MF9314" s="1"/>
      <c r="MG9314" s="1"/>
      <c r="MH9314" s="1"/>
      <c r="MI9314" s="1"/>
      <c r="MJ9314" s="1"/>
      <c r="MK9314" s="1"/>
      <c r="ML9314" s="1"/>
      <c r="MM9314" s="1"/>
      <c r="MN9314" s="1"/>
      <c r="MO9314" s="1"/>
      <c r="MP9314" s="1"/>
      <c r="MQ9314" s="1"/>
      <c r="MR9314" s="1"/>
      <c r="MS9314" s="1"/>
      <c r="MT9314" s="1"/>
      <c r="MU9314" s="1"/>
      <c r="MV9314" s="1"/>
      <c r="MW9314" s="1"/>
      <c r="MX9314" s="1"/>
      <c r="MY9314" s="1"/>
      <c r="MZ9314" s="1"/>
      <c r="NA9314" s="1"/>
      <c r="NB9314" s="1"/>
      <c r="NC9314" s="1"/>
      <c r="ND9314" s="1"/>
      <c r="NE9314" s="1"/>
      <c r="NF9314" s="1"/>
      <c r="NG9314" s="1"/>
      <c r="NH9314" s="1"/>
      <c r="NI9314" s="1"/>
      <c r="NJ9314" s="1"/>
      <c r="NK9314" s="1"/>
      <c r="NL9314" s="1"/>
      <c r="NM9314" s="1"/>
      <c r="NN9314" s="1"/>
      <c r="NO9314" s="1"/>
      <c r="NP9314" s="1"/>
      <c r="NQ9314" s="1"/>
      <c r="NR9314" s="1"/>
      <c r="NS9314" s="1"/>
      <c r="NT9314" s="1"/>
      <c r="NU9314" s="1"/>
      <c r="NV9314" s="1"/>
      <c r="NW9314" s="1"/>
      <c r="NX9314" s="1"/>
      <c r="NY9314" s="1"/>
      <c r="NZ9314" s="1"/>
      <c r="OA9314" s="1"/>
      <c r="OB9314" s="1"/>
      <c r="OC9314" s="1"/>
      <c r="OD9314" s="1"/>
      <c r="OE9314" s="1"/>
      <c r="OF9314" s="1"/>
      <c r="OG9314" s="1"/>
      <c r="OH9314" s="1"/>
      <c r="OI9314" s="1"/>
      <c r="OJ9314" s="1"/>
      <c r="OK9314" s="1"/>
      <c r="OL9314" s="1"/>
      <c r="OM9314" s="1"/>
      <c r="ON9314" s="1"/>
      <c r="OO9314" s="1"/>
      <c r="OP9314" s="1"/>
      <c r="OQ9314" s="1"/>
      <c r="OR9314" s="1"/>
      <c r="OS9314" s="1"/>
      <c r="OT9314" s="1"/>
      <c r="OU9314" s="1"/>
      <c r="OV9314" s="1"/>
      <c r="OW9314" s="1"/>
      <c r="OX9314" s="1"/>
      <c r="OY9314" s="1"/>
      <c r="OZ9314" s="1"/>
      <c r="PA9314" s="1"/>
      <c r="PB9314" s="1"/>
      <c r="PC9314" s="1"/>
      <c r="PD9314" s="1"/>
      <c r="PE9314" s="1"/>
      <c r="PF9314" s="1"/>
      <c r="PG9314" s="1"/>
      <c r="PH9314" s="1"/>
      <c r="PI9314" s="1"/>
      <c r="PJ9314" s="1"/>
      <c r="PK9314" s="1"/>
      <c r="PL9314" s="1"/>
      <c r="PM9314" s="1"/>
      <c r="PN9314" s="1"/>
      <c r="PO9314" s="1"/>
      <c r="PP9314" s="1"/>
      <c r="PQ9314" s="1"/>
      <c r="PR9314" s="1"/>
      <c r="PS9314" s="1"/>
      <c r="PT9314" s="1"/>
      <c r="PU9314" s="1"/>
      <c r="PV9314" s="1"/>
      <c r="PW9314" s="1"/>
      <c r="PX9314" s="1"/>
      <c r="PY9314" s="1"/>
      <c r="PZ9314" s="1"/>
      <c r="QA9314" s="1"/>
      <c r="QB9314" s="1"/>
      <c r="QC9314" s="1"/>
      <c r="QD9314" s="1"/>
      <c r="QE9314" s="1"/>
      <c r="QF9314" s="1"/>
      <c r="QG9314" s="1"/>
      <c r="QH9314" s="1"/>
      <c r="QI9314" s="1"/>
      <c r="QJ9314" s="1"/>
      <c r="QK9314" s="1"/>
      <c r="QL9314" s="1"/>
      <c r="QM9314" s="1"/>
      <c r="QN9314" s="1"/>
      <c r="QO9314" s="1"/>
      <c r="QP9314" s="1"/>
      <c r="QQ9314" s="1"/>
      <c r="QR9314" s="1"/>
      <c r="QS9314" s="1"/>
      <c r="QT9314" s="1"/>
      <c r="QU9314" s="1"/>
      <c r="QV9314" s="1"/>
      <c r="QW9314" s="1"/>
      <c r="QX9314" s="1"/>
      <c r="QY9314" s="1"/>
      <c r="QZ9314" s="1"/>
      <c r="RA9314" s="1"/>
      <c r="RB9314" s="1"/>
      <c r="RC9314" s="1"/>
      <c r="RD9314" s="1"/>
      <c r="RE9314" s="1"/>
      <c r="RF9314" s="1"/>
      <c r="RG9314" s="1"/>
      <c r="RH9314" s="1"/>
      <c r="RI9314" s="1"/>
      <c r="RJ9314" s="1"/>
      <c r="RK9314" s="1"/>
      <c r="RL9314" s="1"/>
      <c r="RM9314" s="1"/>
      <c r="RN9314" s="1"/>
      <c r="RO9314" s="1"/>
      <c r="RP9314" s="1"/>
      <c r="RQ9314" s="1"/>
      <c r="RR9314" s="1"/>
      <c r="RS9314" s="1"/>
      <c r="RT9314" s="1"/>
      <c r="RU9314" s="1"/>
      <c r="RV9314" s="1"/>
      <c r="RW9314" s="1"/>
      <c r="RX9314" s="1"/>
      <c r="RY9314" s="1"/>
      <c r="RZ9314" s="1"/>
      <c r="SA9314" s="1"/>
      <c r="SB9314" s="1"/>
      <c r="SC9314" s="1"/>
      <c r="SD9314" s="1"/>
      <c r="SE9314" s="1"/>
      <c r="SF9314" s="1"/>
      <c r="SG9314" s="1"/>
      <c r="SH9314" s="1"/>
      <c r="SI9314" s="1"/>
      <c r="SJ9314" s="1"/>
      <c r="SK9314" s="1"/>
      <c r="SL9314" s="1"/>
      <c r="SM9314" s="1"/>
      <c r="SN9314" s="1"/>
      <c r="SO9314" s="1"/>
      <c r="SP9314" s="1"/>
      <c r="SQ9314" s="1"/>
      <c r="SR9314" s="1"/>
      <c r="SS9314" s="1"/>
      <c r="ST9314" s="1"/>
      <c r="SU9314" s="1"/>
      <c r="SV9314" s="1"/>
      <c r="SW9314" s="1"/>
      <c r="SX9314" s="1"/>
      <c r="SY9314" s="1"/>
      <c r="SZ9314" s="1"/>
      <c r="TA9314" s="1"/>
      <c r="TB9314" s="1"/>
      <c r="TC9314" s="1"/>
      <c r="TD9314" s="1"/>
      <c r="TE9314" s="1"/>
      <c r="TF9314" s="1"/>
      <c r="TG9314" s="1"/>
      <c r="TH9314" s="1"/>
      <c r="TI9314" s="1"/>
      <c r="TJ9314" s="1"/>
      <c r="TK9314" s="1"/>
      <c r="TL9314" s="1"/>
      <c r="TM9314" s="1"/>
      <c r="TN9314" s="1"/>
      <c r="TO9314" s="1"/>
      <c r="TP9314" s="1"/>
      <c r="TQ9314" s="1"/>
      <c r="TR9314" s="1"/>
      <c r="TS9314" s="1"/>
      <c r="TT9314" s="1"/>
      <c r="TU9314" s="1"/>
      <c r="TV9314" s="1"/>
      <c r="TW9314" s="1"/>
      <c r="TX9314" s="1"/>
      <c r="TY9314" s="1"/>
      <c r="TZ9314" s="1"/>
      <c r="UA9314" s="1"/>
      <c r="UB9314" s="1"/>
      <c r="UC9314" s="1"/>
      <c r="UD9314" s="1"/>
      <c r="UE9314" s="1"/>
      <c r="UF9314" s="1"/>
      <c r="UG9314" s="1"/>
      <c r="UH9314" s="1"/>
      <c r="UI9314" s="1"/>
      <c r="UJ9314" s="1"/>
      <c r="UK9314" s="1"/>
      <c r="UL9314" s="1"/>
      <c r="UM9314" s="1"/>
      <c r="UN9314" s="1"/>
      <c r="UO9314" s="1"/>
      <c r="UP9314" s="1"/>
      <c r="UQ9314" s="1"/>
      <c r="UR9314" s="1"/>
      <c r="US9314" s="1"/>
      <c r="UT9314" s="1"/>
      <c r="UU9314" s="1"/>
      <c r="UV9314" s="1"/>
      <c r="UW9314" s="1"/>
      <c r="UX9314" s="1"/>
      <c r="UY9314" s="1"/>
      <c r="UZ9314" s="1"/>
      <c r="VA9314" s="1"/>
      <c r="VB9314" s="1"/>
      <c r="VC9314" s="1"/>
      <c r="VD9314" s="1"/>
      <c r="VE9314" s="1"/>
      <c r="VF9314" s="1"/>
      <c r="VG9314" s="1"/>
      <c r="VH9314" s="1"/>
      <c r="VI9314" s="1"/>
      <c r="VJ9314" s="1"/>
      <c r="VK9314" s="1"/>
      <c r="VL9314" s="1"/>
      <c r="VM9314" s="1"/>
      <c r="VN9314" s="1"/>
      <c r="VO9314" s="1"/>
      <c r="VP9314" s="1"/>
      <c r="VQ9314" s="1"/>
      <c r="VR9314" s="1"/>
      <c r="VS9314" s="1"/>
      <c r="VT9314" s="1"/>
      <c r="VU9314" s="1"/>
      <c r="VV9314" s="1"/>
      <c r="VW9314" s="1"/>
      <c r="VX9314" s="1"/>
      <c r="VY9314" s="1"/>
      <c r="VZ9314" s="1"/>
      <c r="WA9314" s="1"/>
      <c r="WB9314" s="1"/>
      <c r="WC9314" s="1"/>
      <c r="WD9314" s="1"/>
      <c r="WE9314" s="1"/>
      <c r="WF9314" s="1"/>
      <c r="WG9314" s="1"/>
      <c r="WH9314" s="1"/>
      <c r="WI9314" s="1"/>
      <c r="WJ9314" s="1"/>
      <c r="WK9314" s="1"/>
      <c r="WL9314" s="1"/>
      <c r="WM9314" s="1"/>
      <c r="WN9314" s="1"/>
      <c r="WO9314" s="1"/>
      <c r="WP9314" s="1"/>
      <c r="WQ9314" s="1"/>
      <c r="WR9314" s="1"/>
      <c r="WS9314" s="1"/>
      <c r="WT9314" s="1"/>
      <c r="WU9314" s="1"/>
      <c r="WV9314" s="1"/>
      <c r="WW9314" s="1"/>
      <c r="WX9314" s="1"/>
      <c r="WY9314" s="1"/>
      <c r="WZ9314" s="1"/>
      <c r="XA9314" s="1"/>
      <c r="XB9314" s="1"/>
      <c r="XC9314" s="1"/>
      <c r="XD9314" s="1"/>
      <c r="XE9314" s="1"/>
      <c r="XF9314" s="1"/>
      <c r="XG9314" s="1"/>
      <c r="XH9314" s="1"/>
      <c r="XI9314" s="1"/>
      <c r="XJ9314" s="1"/>
      <c r="XK9314" s="1"/>
      <c r="XL9314" s="1"/>
      <c r="XM9314" s="1"/>
      <c r="XN9314" s="1"/>
      <c r="XO9314" s="1"/>
      <c r="XP9314" s="1"/>
      <c r="XQ9314" s="1"/>
      <c r="XR9314" s="1"/>
      <c r="XS9314" s="1"/>
      <c r="XT9314" s="1"/>
      <c r="XU9314" s="1"/>
      <c r="XV9314" s="1"/>
      <c r="XW9314" s="1"/>
      <c r="XX9314" s="1"/>
      <c r="XY9314" s="1"/>
      <c r="XZ9314" s="1"/>
      <c r="YA9314" s="1"/>
      <c r="YB9314" s="1"/>
      <c r="YC9314" s="1"/>
      <c r="YD9314" s="1"/>
      <c r="YE9314" s="1"/>
      <c r="YF9314" s="1"/>
      <c r="YG9314" s="1"/>
      <c r="YH9314" s="1"/>
      <c r="YI9314" s="1"/>
      <c r="YJ9314" s="1"/>
      <c r="YK9314" s="1"/>
      <c r="YL9314" s="1"/>
      <c r="YM9314" s="1"/>
      <c r="YN9314" s="1"/>
      <c r="YO9314" s="1"/>
      <c r="YP9314" s="1"/>
      <c r="YQ9314" s="1"/>
      <c r="YR9314" s="1"/>
      <c r="YS9314" s="1"/>
      <c r="YT9314" s="1"/>
      <c r="YU9314" s="1"/>
      <c r="YV9314" s="1"/>
      <c r="YW9314" s="1"/>
      <c r="YX9314" s="1"/>
      <c r="YY9314" s="1"/>
      <c r="YZ9314" s="1"/>
      <c r="ZA9314" s="1"/>
      <c r="ZB9314" s="1"/>
      <c r="ZC9314" s="1"/>
      <c r="ZD9314" s="1"/>
      <c r="ZE9314" s="1"/>
      <c r="ZF9314" s="1"/>
      <c r="ZG9314" s="1"/>
      <c r="ZH9314" s="1"/>
      <c r="ZI9314" s="1"/>
      <c r="ZJ9314" s="1"/>
      <c r="ZK9314" s="1"/>
      <c r="ZL9314" s="1"/>
      <c r="ZM9314" s="1"/>
      <c r="ZN9314" s="1"/>
      <c r="ZO9314" s="1"/>
      <c r="ZP9314" s="1"/>
      <c r="ZQ9314" s="1"/>
      <c r="ZR9314" s="1"/>
      <c r="ZS9314" s="1"/>
      <c r="ZT9314" s="1"/>
      <c r="ZU9314" s="1"/>
      <c r="ZV9314" s="1"/>
      <c r="ZW9314" s="1"/>
      <c r="ZX9314" s="1"/>
      <c r="ZY9314" s="1"/>
      <c r="ZZ9314" s="1"/>
      <c r="AAA9314" s="1"/>
      <c r="AAB9314" s="1"/>
      <c r="AAC9314" s="1"/>
      <c r="AAD9314" s="1"/>
      <c r="AAE9314" s="1"/>
      <c r="AAF9314" s="1"/>
      <c r="AAG9314" s="1"/>
      <c r="AAH9314" s="1"/>
      <c r="AAI9314" s="1"/>
      <c r="AAJ9314" s="1"/>
      <c r="AAK9314" s="1"/>
      <c r="AAL9314" s="1"/>
      <c r="AAM9314" s="1"/>
      <c r="AAN9314" s="1"/>
      <c r="AAO9314" s="1"/>
      <c r="AAP9314" s="1"/>
      <c r="AAQ9314" s="1"/>
      <c r="AAR9314" s="1"/>
      <c r="AAS9314" s="1"/>
      <c r="AAT9314" s="1"/>
      <c r="AAU9314" s="1"/>
      <c r="AAV9314" s="1"/>
      <c r="AAW9314" s="1"/>
      <c r="AAX9314" s="1"/>
      <c r="AAY9314" s="1"/>
      <c r="AAZ9314" s="1"/>
      <c r="ABA9314" s="1"/>
      <c r="ABB9314" s="1"/>
      <c r="ABC9314" s="1"/>
      <c r="ABD9314" s="1"/>
      <c r="ABE9314" s="1"/>
      <c r="ABF9314" s="1"/>
      <c r="ABG9314" s="1"/>
      <c r="ABH9314" s="1"/>
      <c r="ABI9314" s="1"/>
      <c r="ABJ9314" s="1"/>
      <c r="ABK9314" s="1"/>
      <c r="ABL9314" s="1"/>
      <c r="ABM9314" s="1"/>
      <c r="ABN9314" s="1"/>
      <c r="ABO9314" s="1"/>
      <c r="ABP9314" s="1"/>
      <c r="ABQ9314" s="1"/>
      <c r="ABR9314" s="1"/>
      <c r="ABS9314" s="1"/>
      <c r="ABT9314" s="1"/>
      <c r="ABU9314" s="1"/>
      <c r="ABV9314" s="1"/>
      <c r="ABW9314" s="1"/>
      <c r="ABX9314" s="1"/>
      <c r="ABY9314" s="1"/>
      <c r="ABZ9314" s="1"/>
      <c r="ACA9314" s="1"/>
      <c r="ACB9314" s="1"/>
      <c r="ACC9314" s="1"/>
      <c r="ACD9314" s="1"/>
      <c r="ACE9314" s="1"/>
      <c r="ACF9314" s="1"/>
      <c r="ACG9314" s="1"/>
      <c r="ACH9314" s="1"/>
      <c r="ACI9314" s="1"/>
      <c r="ACJ9314" s="1"/>
      <c r="ACK9314" s="1"/>
      <c r="ACL9314" s="1"/>
      <c r="ACM9314" s="1"/>
      <c r="ACN9314" s="1"/>
      <c r="ACO9314" s="1"/>
      <c r="ACP9314" s="1"/>
      <c r="ACQ9314" s="1"/>
      <c r="ACR9314" s="1"/>
      <c r="ACS9314" s="1"/>
      <c r="ACT9314" s="1"/>
      <c r="ACU9314" s="1"/>
      <c r="ACV9314" s="1"/>
      <c r="ACW9314" s="1"/>
      <c r="ACX9314" s="1"/>
      <c r="ACY9314" s="1"/>
      <c r="ACZ9314" s="1"/>
      <c r="ADA9314" s="1"/>
      <c r="ADB9314" s="1"/>
      <c r="ADC9314" s="1"/>
      <c r="ADD9314" s="1"/>
      <c r="ADE9314" s="1"/>
      <c r="ADF9314" s="1"/>
      <c r="ADG9314" s="1"/>
      <c r="ADH9314" s="1"/>
      <c r="ADI9314" s="1"/>
      <c r="ADJ9314" s="1"/>
      <c r="ADK9314" s="1"/>
      <c r="ADL9314" s="1"/>
      <c r="ADM9314" s="1"/>
      <c r="ADN9314" s="1"/>
      <c r="ADO9314" s="1"/>
      <c r="ADP9314" s="1"/>
      <c r="ADQ9314" s="1"/>
      <c r="ADR9314" s="1"/>
      <c r="ADS9314" s="1"/>
      <c r="ADT9314" s="1"/>
      <c r="ADU9314" s="1"/>
      <c r="ADV9314" s="1"/>
      <c r="ADW9314" s="1"/>
      <c r="ADX9314" s="1"/>
      <c r="ADY9314" s="1"/>
      <c r="ADZ9314" s="1"/>
      <c r="AEA9314" s="1"/>
      <c r="AEB9314" s="1"/>
      <c r="AEC9314" s="1"/>
      <c r="AED9314" s="1"/>
      <c r="AEE9314" s="1"/>
      <c r="AEF9314" s="1"/>
      <c r="AEG9314" s="1"/>
      <c r="AEH9314" s="1"/>
      <c r="AEI9314" s="1"/>
      <c r="AEJ9314" s="1"/>
      <c r="AEK9314" s="1"/>
      <c r="AEL9314" s="1"/>
      <c r="AEM9314" s="1"/>
      <c r="AEN9314" s="1"/>
      <c r="AEO9314" s="1"/>
      <c r="AEP9314" s="1"/>
      <c r="AEQ9314" s="1"/>
      <c r="AER9314" s="1"/>
      <c r="AES9314" s="1"/>
      <c r="AET9314" s="1"/>
      <c r="AEU9314" s="1"/>
      <c r="AEV9314" s="1"/>
      <c r="AEW9314" s="1"/>
      <c r="AEX9314" s="1"/>
      <c r="AEY9314" s="1"/>
      <c r="AEZ9314" s="1"/>
      <c r="AFA9314" s="1"/>
      <c r="AFB9314" s="1"/>
      <c r="AFC9314" s="1"/>
      <c r="AFD9314" s="1"/>
      <c r="AFE9314" s="1"/>
      <c r="AFF9314" s="1"/>
      <c r="AFG9314" s="1"/>
      <c r="AFH9314" s="1"/>
      <c r="AFI9314" s="1"/>
      <c r="AFJ9314" s="1"/>
      <c r="AFK9314" s="1"/>
      <c r="AFL9314" s="1"/>
      <c r="AFM9314" s="1"/>
      <c r="AFN9314" s="1"/>
      <c r="AFO9314" s="1"/>
      <c r="AFP9314" s="1"/>
      <c r="AFQ9314" s="1"/>
      <c r="AFR9314" s="1"/>
      <c r="AFS9314" s="1"/>
      <c r="AFT9314" s="1"/>
      <c r="AFU9314" s="1"/>
      <c r="AFV9314" s="1"/>
      <c r="AFW9314" s="1"/>
      <c r="AFX9314" s="1"/>
      <c r="AFY9314" s="1"/>
      <c r="AFZ9314" s="1"/>
      <c r="AGA9314" s="1"/>
      <c r="AGB9314" s="1"/>
      <c r="AGC9314" s="1"/>
      <c r="AGD9314" s="1"/>
      <c r="AGE9314" s="1"/>
      <c r="AGF9314" s="1"/>
      <c r="AGG9314" s="1"/>
      <c r="AGH9314" s="1"/>
      <c r="AGI9314" s="1"/>
      <c r="AGJ9314" s="1"/>
      <c r="AGK9314" s="1"/>
      <c r="AGL9314" s="1"/>
      <c r="AGM9314" s="1"/>
      <c r="AGN9314" s="1"/>
      <c r="AGO9314" s="1"/>
      <c r="AGP9314" s="1"/>
      <c r="AGQ9314" s="1"/>
      <c r="AGR9314" s="1"/>
      <c r="AGS9314" s="1"/>
      <c r="AGT9314" s="1"/>
      <c r="AGU9314" s="1"/>
      <c r="AGV9314" s="1"/>
      <c r="AGW9314" s="1"/>
      <c r="AGX9314" s="1"/>
      <c r="AGY9314" s="1"/>
      <c r="AGZ9314" s="1"/>
      <c r="AHA9314" s="1"/>
      <c r="AHB9314" s="1"/>
      <c r="AHC9314" s="1"/>
      <c r="AHD9314" s="1"/>
      <c r="AHE9314" s="1"/>
      <c r="AHF9314" s="1"/>
      <c r="AHG9314" s="1"/>
      <c r="AHH9314" s="1"/>
      <c r="AHI9314" s="1"/>
      <c r="AHJ9314" s="1"/>
      <c r="AHK9314" s="1"/>
      <c r="AHL9314" s="1"/>
      <c r="AHM9314" s="1"/>
      <c r="AHN9314" s="1"/>
      <c r="AHO9314" s="1"/>
      <c r="AHP9314" s="1"/>
      <c r="AHQ9314" s="1"/>
      <c r="AHR9314" s="1"/>
      <c r="AHS9314" s="1"/>
      <c r="AHT9314" s="1"/>
      <c r="AHU9314" s="1"/>
      <c r="AHV9314" s="1"/>
      <c r="AHW9314" s="1"/>
      <c r="AHX9314" s="1"/>
      <c r="AHY9314" s="1"/>
      <c r="AHZ9314" s="1"/>
      <c r="AIA9314" s="1"/>
      <c r="AIB9314" s="1"/>
      <c r="AIC9314" s="1"/>
      <c r="AID9314" s="1"/>
      <c r="AIE9314" s="1"/>
      <c r="AIF9314" s="1"/>
      <c r="AIG9314" s="1"/>
      <c r="AIH9314" s="1"/>
      <c r="AII9314" s="1"/>
      <c r="AIJ9314" s="1"/>
      <c r="AIK9314" s="1"/>
      <c r="AIL9314" s="1"/>
      <c r="AIM9314" s="1"/>
      <c r="AIN9314" s="1"/>
      <c r="AIO9314" s="1"/>
      <c r="AIP9314" s="1"/>
      <c r="AIQ9314" s="1"/>
      <c r="AIR9314" s="1"/>
      <c r="AIS9314" s="1"/>
      <c r="AIT9314" s="1"/>
      <c r="AIU9314" s="1"/>
      <c r="AIV9314" s="1"/>
      <c r="AIW9314" s="1"/>
      <c r="AIX9314" s="1"/>
      <c r="AIY9314" s="1"/>
      <c r="AIZ9314" s="1"/>
      <c r="AJA9314" s="1"/>
      <c r="AJB9314" s="1"/>
      <c r="AJC9314" s="1"/>
      <c r="AJD9314" s="1"/>
      <c r="AJE9314" s="1"/>
      <c r="AJF9314" s="1"/>
      <c r="AJG9314" s="1"/>
      <c r="AJH9314" s="1"/>
      <c r="AJI9314" s="1"/>
      <c r="AJJ9314" s="1"/>
      <c r="AJK9314" s="1"/>
      <c r="AJL9314" s="1"/>
      <c r="AJM9314" s="1"/>
      <c r="AJN9314" s="1"/>
      <c r="AJO9314" s="1"/>
      <c r="AJP9314" s="1"/>
      <c r="AJQ9314" s="1"/>
      <c r="AJR9314" s="1"/>
      <c r="AJS9314" s="1"/>
      <c r="AJT9314" s="1"/>
      <c r="AJU9314" s="1"/>
      <c r="AJV9314" s="1"/>
      <c r="AJW9314" s="1"/>
      <c r="AJX9314" s="1"/>
      <c r="AJY9314" s="1"/>
      <c r="AJZ9314" s="1"/>
      <c r="AKA9314" s="1"/>
      <c r="AKB9314" s="1"/>
      <c r="AKC9314" s="1"/>
      <c r="AKD9314" s="1"/>
      <c r="AKE9314" s="1"/>
      <c r="AKF9314" s="1"/>
      <c r="AKG9314" s="1"/>
      <c r="AKH9314" s="1"/>
      <c r="AKI9314" s="1"/>
      <c r="AKJ9314" s="1"/>
      <c r="AKK9314" s="1"/>
      <c r="AKL9314" s="1"/>
      <c r="AKM9314" s="1"/>
      <c r="AKN9314" s="1"/>
      <c r="AKO9314" s="1"/>
      <c r="AKP9314" s="1"/>
      <c r="AKQ9314" s="1"/>
      <c r="AKR9314" s="1"/>
      <c r="AKS9314" s="1"/>
      <c r="AKT9314" s="1"/>
      <c r="AKU9314" s="1"/>
      <c r="AKV9314" s="1"/>
      <c r="AKW9314" s="1"/>
      <c r="AKX9314" s="1"/>
      <c r="AKY9314" s="1"/>
      <c r="AKZ9314" s="1"/>
      <c r="ALA9314" s="1"/>
      <c r="ALB9314" s="1"/>
      <c r="ALC9314" s="1"/>
      <c r="ALD9314" s="1"/>
      <c r="ALE9314" s="1"/>
      <c r="ALF9314" s="1"/>
      <c r="ALG9314" s="1"/>
      <c r="ALH9314" s="1"/>
      <c r="ALI9314" s="1"/>
      <c r="ALJ9314" s="1"/>
      <c r="ALK9314" s="1"/>
      <c r="ALL9314" s="1"/>
      <c r="ALM9314" s="1"/>
      <c r="ALN9314" s="1"/>
      <c r="ALO9314" s="1"/>
      <c r="ALP9314" s="1"/>
      <c r="ALQ9314" s="1"/>
      <c r="ALR9314" s="1"/>
      <c r="ALS9314" s="1"/>
      <c r="ALT9314" s="1"/>
      <c r="ALU9314" s="1"/>
      <c r="ALV9314" s="1"/>
      <c r="ALW9314" s="1"/>
      <c r="ALX9314" s="1"/>
      <c r="ALY9314" s="1"/>
      <c r="ALZ9314" s="1"/>
      <c r="AMA9314" s="1"/>
      <c r="AMB9314" s="1"/>
      <c r="AMC9314" s="1"/>
      <c r="AMD9314" s="1"/>
      <c r="AME9314" s="1"/>
      <c r="AMF9314" s="1"/>
      <c r="AMG9314" s="1"/>
      <c r="AMH9314" s="1"/>
      <c r="AMI9314" s="1"/>
      <c r="AMJ9314" s="1"/>
      <c r="AMK9314" s="1"/>
      <c r="AML9314" s="1"/>
      <c r="AMM9314" s="1"/>
      <c r="AMN9314" s="1"/>
      <c r="AMO9314" s="1"/>
      <c r="AMP9314" s="1"/>
      <c r="AMQ9314" s="1"/>
      <c r="AMR9314" s="1"/>
      <c r="AMS9314" s="1"/>
      <c r="AMT9314" s="1"/>
      <c r="AMU9314" s="1"/>
      <c r="AMV9314" s="1"/>
      <c r="AMW9314" s="1"/>
      <c r="AMX9314" s="1"/>
      <c r="AMY9314" s="1"/>
      <c r="AMZ9314" s="1"/>
      <c r="ANA9314" s="1"/>
      <c r="ANB9314" s="1"/>
      <c r="ANC9314" s="1"/>
      <c r="AND9314" s="1"/>
      <c r="ANE9314" s="1"/>
      <c r="ANF9314" s="1"/>
      <c r="ANG9314" s="1"/>
      <c r="ANH9314" s="1"/>
      <c r="ANI9314" s="1"/>
      <c r="ANJ9314" s="1"/>
      <c r="ANK9314" s="1"/>
      <c r="ANL9314" s="1"/>
      <c r="ANM9314" s="1"/>
      <c r="ANN9314" s="1"/>
      <c r="ANO9314" s="1"/>
      <c r="ANP9314" s="1"/>
      <c r="ANQ9314" s="1"/>
      <c r="ANR9314" s="1"/>
      <c r="ANS9314" s="1"/>
      <c r="ANT9314" s="1"/>
      <c r="ANU9314" s="1"/>
      <c r="ANV9314" s="1"/>
      <c r="ANW9314" s="1"/>
      <c r="ANX9314" s="1"/>
      <c r="ANY9314" s="1"/>
      <c r="ANZ9314" s="1"/>
      <c r="AOA9314" s="1"/>
      <c r="AOB9314" s="1"/>
      <c r="AOC9314" s="1"/>
      <c r="AOD9314" s="1"/>
      <c r="AOE9314" s="1"/>
      <c r="AOF9314" s="1"/>
      <c r="AOG9314" s="1"/>
      <c r="AOH9314" s="1"/>
      <c r="AOI9314" s="1"/>
      <c r="AOJ9314" s="1"/>
      <c r="AOK9314" s="1"/>
      <c r="AOL9314" s="1"/>
      <c r="AOM9314" s="1"/>
      <c r="AON9314" s="1"/>
      <c r="AOO9314" s="1"/>
      <c r="AOP9314" s="1"/>
      <c r="AOQ9314" s="1"/>
      <c r="AOR9314" s="1"/>
      <c r="AOS9314" s="1"/>
      <c r="AOT9314" s="1"/>
      <c r="AOU9314" s="1"/>
      <c r="AOV9314" s="1"/>
      <c r="AOW9314" s="1"/>
      <c r="AOX9314" s="1"/>
      <c r="AOY9314" s="1"/>
      <c r="AOZ9314" s="1"/>
      <c r="APA9314" s="1"/>
      <c r="APB9314" s="1"/>
      <c r="APC9314" s="1"/>
      <c r="APD9314" s="1"/>
      <c r="APE9314" s="1"/>
      <c r="APF9314" s="1"/>
      <c r="APG9314" s="1"/>
      <c r="APH9314" s="1"/>
      <c r="API9314" s="1"/>
      <c r="APJ9314" s="1"/>
      <c r="APK9314" s="1"/>
      <c r="APL9314" s="1"/>
      <c r="APM9314" s="1"/>
      <c r="APN9314" s="1"/>
      <c r="APO9314" s="1"/>
      <c r="APP9314" s="1"/>
      <c r="APQ9314" s="1"/>
      <c r="APR9314" s="1"/>
      <c r="APS9314" s="1"/>
      <c r="APT9314" s="1"/>
      <c r="APU9314" s="1"/>
      <c r="APV9314" s="1"/>
      <c r="APW9314" s="1"/>
      <c r="APX9314" s="1"/>
      <c r="APY9314" s="1"/>
      <c r="APZ9314" s="1"/>
      <c r="AQA9314" s="1"/>
      <c r="AQB9314" s="1"/>
      <c r="AQC9314" s="1"/>
      <c r="AQD9314" s="1"/>
      <c r="AQE9314" s="1"/>
      <c r="AQF9314" s="1"/>
      <c r="AQG9314" s="1"/>
      <c r="AQH9314" s="1"/>
      <c r="AQI9314" s="1"/>
      <c r="AQJ9314" s="1"/>
      <c r="AQK9314" s="1"/>
      <c r="AQL9314" s="1"/>
      <c r="AQM9314" s="1"/>
      <c r="AQN9314" s="1"/>
      <c r="AQO9314" s="1"/>
      <c r="AQP9314" s="1"/>
      <c r="AQQ9314" s="1"/>
      <c r="AQR9314" s="1"/>
      <c r="AQS9314" s="1"/>
      <c r="AQT9314" s="1"/>
      <c r="AQU9314" s="1"/>
      <c r="AQV9314" s="1"/>
      <c r="AQW9314" s="1"/>
      <c r="AQX9314" s="1"/>
      <c r="AQY9314" s="1"/>
      <c r="AQZ9314" s="1"/>
      <c r="ARA9314" s="1"/>
      <c r="ARB9314" s="1"/>
      <c r="ARC9314" s="1"/>
      <c r="ARD9314" s="1"/>
      <c r="ARE9314" s="1"/>
      <c r="ARF9314" s="1"/>
      <c r="ARG9314" s="1"/>
      <c r="ARH9314" s="1"/>
      <c r="ARI9314" s="1"/>
      <c r="ARJ9314" s="1"/>
      <c r="ARK9314" s="1"/>
      <c r="ARL9314" s="1"/>
      <c r="ARM9314" s="1"/>
      <c r="ARN9314" s="1"/>
      <c r="ARO9314" s="1"/>
      <c r="ARP9314" s="1"/>
      <c r="ARQ9314" s="1"/>
      <c r="ARR9314" s="1"/>
      <c r="ARS9314" s="1"/>
      <c r="ART9314" s="1"/>
      <c r="ARU9314" s="1"/>
      <c r="ARV9314" s="1"/>
      <c r="ARW9314" s="1"/>
      <c r="ARX9314" s="1"/>
      <c r="ARY9314" s="1"/>
      <c r="ARZ9314" s="1"/>
      <c r="ASA9314" s="1"/>
      <c r="ASB9314" s="1"/>
      <c r="ASC9314" s="1"/>
      <c r="ASD9314" s="1"/>
      <c r="ASE9314" s="1"/>
      <c r="ASF9314" s="1"/>
      <c r="ASG9314" s="1"/>
      <c r="ASH9314" s="1"/>
      <c r="ASI9314" s="1"/>
      <c r="ASJ9314" s="1"/>
      <c r="ASK9314" s="1"/>
      <c r="ASL9314" s="1"/>
      <c r="ASM9314" s="1"/>
      <c r="ASN9314" s="1"/>
      <c r="ASO9314" s="1"/>
      <c r="ASP9314" s="1"/>
      <c r="ASQ9314" s="1"/>
      <c r="ASR9314" s="1"/>
      <c r="ASS9314" s="1"/>
      <c r="AST9314" s="1"/>
      <c r="ASU9314" s="1"/>
      <c r="ASV9314" s="1"/>
      <c r="ASW9314" s="1"/>
      <c r="ASX9314" s="1"/>
      <c r="ASY9314" s="1"/>
      <c r="ASZ9314" s="1"/>
      <c r="ATA9314" s="1"/>
      <c r="ATB9314" s="1"/>
      <c r="ATC9314" s="1"/>
      <c r="ATD9314" s="1"/>
      <c r="ATE9314" s="1"/>
      <c r="ATF9314" s="1"/>
      <c r="ATG9314" s="1"/>
      <c r="ATH9314" s="1"/>
      <c r="ATI9314" s="1"/>
      <c r="ATJ9314" s="1"/>
      <c r="ATK9314" s="1"/>
      <c r="ATL9314" s="1"/>
      <c r="ATM9314" s="1"/>
      <c r="ATN9314" s="1"/>
      <c r="ATO9314" s="1"/>
      <c r="ATP9314" s="1"/>
      <c r="ATQ9314" s="1"/>
      <c r="ATR9314" s="1"/>
      <c r="ATS9314" s="1"/>
      <c r="ATT9314" s="1"/>
      <c r="ATU9314" s="1"/>
      <c r="ATV9314" s="1"/>
      <c r="ATW9314" s="1"/>
      <c r="ATX9314" s="1"/>
      <c r="ATY9314" s="1"/>
      <c r="ATZ9314" s="1"/>
      <c r="AUA9314" s="1"/>
      <c r="AUB9314" s="1"/>
      <c r="AUC9314" s="1"/>
      <c r="AUD9314" s="1"/>
      <c r="AUE9314" s="1"/>
      <c r="AUF9314" s="1"/>
      <c r="AUG9314" s="1"/>
      <c r="AUH9314" s="1"/>
      <c r="AUI9314" s="1"/>
      <c r="AUJ9314" s="1"/>
      <c r="AUK9314" s="1"/>
      <c r="AUL9314" s="1"/>
      <c r="AUM9314" s="1"/>
      <c r="AUN9314" s="1"/>
      <c r="AUO9314" s="1"/>
      <c r="AUP9314" s="1"/>
      <c r="AUQ9314" s="1"/>
      <c r="AUR9314" s="1"/>
      <c r="AUS9314" s="1"/>
      <c r="AUT9314" s="1"/>
      <c r="AUU9314" s="1"/>
      <c r="AUV9314" s="1"/>
      <c r="AUW9314" s="1"/>
      <c r="AUX9314" s="1"/>
      <c r="AUY9314" s="1"/>
      <c r="AUZ9314" s="1"/>
      <c r="AVA9314" s="1"/>
      <c r="AVB9314" s="1"/>
      <c r="AVC9314" s="1"/>
      <c r="AVD9314" s="1"/>
      <c r="AVE9314" s="1"/>
      <c r="AVF9314" s="1"/>
      <c r="AVG9314" s="1"/>
      <c r="AVH9314" s="1"/>
      <c r="AVI9314" s="1"/>
      <c r="AVJ9314" s="1"/>
      <c r="AVK9314" s="1"/>
      <c r="AVL9314" s="1"/>
      <c r="AVM9314" s="1"/>
      <c r="AVN9314" s="1"/>
      <c r="AVO9314" s="1"/>
      <c r="AVP9314" s="1"/>
      <c r="AVQ9314" s="1"/>
      <c r="AVR9314" s="1"/>
      <c r="AVS9314" s="1"/>
      <c r="AVT9314" s="1"/>
      <c r="AVU9314" s="1"/>
      <c r="AVV9314" s="1"/>
      <c r="AVW9314" s="1"/>
      <c r="AVX9314" s="1"/>
      <c r="AVY9314" s="1"/>
      <c r="AVZ9314" s="1"/>
      <c r="AWA9314" s="1"/>
      <c r="AWB9314" s="1"/>
      <c r="AWC9314" s="1"/>
      <c r="AWD9314" s="1"/>
      <c r="AWE9314" s="1"/>
      <c r="AWF9314" s="1"/>
      <c r="AWG9314" s="1"/>
      <c r="AWH9314" s="1"/>
      <c r="AWI9314" s="1"/>
      <c r="AWJ9314" s="1"/>
      <c r="AWK9314" s="1"/>
      <c r="AWL9314" s="1"/>
      <c r="AWM9314" s="1"/>
      <c r="AWN9314" s="1"/>
      <c r="AWO9314" s="1"/>
      <c r="AWP9314" s="1"/>
      <c r="AWQ9314" s="1"/>
      <c r="AWR9314" s="1"/>
      <c r="AWS9314" s="1"/>
      <c r="AWT9314" s="1"/>
      <c r="AWU9314" s="1"/>
      <c r="AWV9314" s="1"/>
      <c r="AWW9314" s="1"/>
      <c r="AWX9314" s="1"/>
      <c r="AWY9314" s="1"/>
      <c r="AWZ9314" s="1"/>
      <c r="AXA9314" s="1"/>
      <c r="AXB9314" s="1"/>
      <c r="AXC9314" s="1"/>
      <c r="AXD9314" s="1"/>
      <c r="AXE9314" s="1"/>
      <c r="AXF9314" s="1"/>
      <c r="AXG9314" s="1"/>
      <c r="AXH9314" s="1"/>
      <c r="AXI9314" s="1"/>
      <c r="AXJ9314" s="1"/>
      <c r="AXK9314" s="1"/>
      <c r="AXL9314" s="1"/>
      <c r="AXM9314" s="1"/>
      <c r="AXN9314" s="1"/>
      <c r="AXO9314" s="1"/>
      <c r="AXP9314" s="1"/>
      <c r="AXQ9314" s="1"/>
      <c r="AXR9314" s="1"/>
      <c r="AXS9314" s="1"/>
      <c r="AXT9314" s="1"/>
      <c r="AXU9314" s="1"/>
      <c r="AXV9314" s="1"/>
      <c r="AXW9314" s="1"/>
      <c r="AXX9314" s="1"/>
      <c r="AXY9314" s="1"/>
      <c r="AXZ9314" s="1"/>
      <c r="AYA9314" s="1"/>
      <c r="AYB9314" s="1"/>
      <c r="AYC9314" s="1"/>
      <c r="AYD9314" s="1"/>
      <c r="AYE9314" s="1"/>
      <c r="AYF9314" s="1"/>
      <c r="AYG9314" s="1"/>
      <c r="AYH9314" s="1"/>
      <c r="AYI9314" s="1"/>
      <c r="AYJ9314" s="1"/>
      <c r="AYK9314" s="1"/>
      <c r="AYL9314" s="1"/>
      <c r="AYM9314" s="1"/>
      <c r="AYN9314" s="1"/>
      <c r="AYO9314" s="1"/>
      <c r="AYP9314" s="1"/>
      <c r="AYQ9314" s="1"/>
      <c r="AYR9314" s="1"/>
      <c r="AYS9314" s="1"/>
      <c r="AYT9314" s="1"/>
      <c r="AYU9314" s="1"/>
      <c r="AYV9314" s="1"/>
      <c r="AYW9314" s="1"/>
      <c r="AYX9314" s="1"/>
      <c r="AYY9314" s="1"/>
      <c r="AYZ9314" s="1"/>
      <c r="AZA9314" s="1"/>
      <c r="AZB9314" s="1"/>
      <c r="AZC9314" s="1"/>
      <c r="AZD9314" s="1"/>
      <c r="AZE9314" s="1"/>
      <c r="AZF9314" s="1"/>
      <c r="AZG9314" s="1"/>
      <c r="AZH9314" s="1"/>
      <c r="AZI9314" s="1"/>
      <c r="AZJ9314" s="1"/>
      <c r="AZK9314" s="1"/>
      <c r="AZL9314" s="1"/>
      <c r="AZM9314" s="1"/>
      <c r="AZN9314" s="1"/>
      <c r="AZO9314" s="1"/>
      <c r="AZP9314" s="1"/>
      <c r="AZQ9314" s="1"/>
      <c r="AZR9314" s="1"/>
      <c r="AZS9314" s="1"/>
      <c r="AZT9314" s="1"/>
      <c r="AZU9314" s="1"/>
      <c r="AZV9314" s="1"/>
      <c r="AZW9314" s="1"/>
      <c r="AZX9314" s="1"/>
      <c r="AZY9314" s="1"/>
      <c r="AZZ9314" s="1"/>
      <c r="BAA9314" s="1"/>
      <c r="BAB9314" s="1"/>
      <c r="BAC9314" s="1"/>
      <c r="BAD9314" s="1"/>
      <c r="BAE9314" s="1"/>
      <c r="BAF9314" s="1"/>
      <c r="BAG9314" s="1"/>
      <c r="BAH9314" s="1"/>
      <c r="BAI9314" s="1"/>
      <c r="BAJ9314" s="1"/>
      <c r="BAK9314" s="1"/>
      <c r="BAL9314" s="1"/>
      <c r="BAM9314" s="1"/>
      <c r="BAN9314" s="1"/>
      <c r="BAO9314" s="1"/>
      <c r="BAP9314" s="1"/>
      <c r="BAQ9314" s="1"/>
      <c r="BAR9314" s="1"/>
      <c r="BAS9314" s="1"/>
      <c r="BAT9314" s="1"/>
      <c r="BAU9314" s="1"/>
      <c r="BAV9314" s="1"/>
      <c r="BAW9314" s="1"/>
      <c r="BAX9314" s="1"/>
      <c r="BAY9314" s="1"/>
      <c r="BAZ9314" s="1"/>
      <c r="BBA9314" s="1"/>
      <c r="BBB9314" s="1"/>
      <c r="BBC9314" s="1"/>
      <c r="BBD9314" s="1"/>
      <c r="BBE9314" s="1"/>
      <c r="BBF9314" s="1"/>
      <c r="BBG9314" s="1"/>
      <c r="BBH9314" s="1"/>
      <c r="BBI9314" s="1"/>
      <c r="BBJ9314" s="1"/>
      <c r="BBK9314" s="1"/>
      <c r="BBL9314" s="1"/>
      <c r="BBM9314" s="1"/>
      <c r="BBN9314" s="1"/>
      <c r="BBO9314" s="1"/>
      <c r="BBP9314" s="1"/>
      <c r="BBQ9314" s="1"/>
      <c r="BBR9314" s="1"/>
      <c r="BBS9314" s="1"/>
      <c r="BBT9314" s="1"/>
      <c r="BBU9314" s="1"/>
      <c r="BBV9314" s="1"/>
      <c r="BBW9314" s="1"/>
      <c r="BBX9314" s="1"/>
      <c r="BBY9314" s="1"/>
      <c r="BBZ9314" s="1"/>
      <c r="BCA9314" s="1"/>
      <c r="BCB9314" s="1"/>
      <c r="BCC9314" s="1"/>
      <c r="BCD9314" s="1"/>
      <c r="BCE9314" s="1"/>
      <c r="BCF9314" s="1"/>
      <c r="BCG9314" s="1"/>
      <c r="BCH9314" s="1"/>
      <c r="BCI9314" s="1"/>
      <c r="BCJ9314" s="1"/>
      <c r="BCK9314" s="1"/>
      <c r="BCL9314" s="1"/>
      <c r="BCM9314" s="1"/>
      <c r="BCN9314" s="1"/>
      <c r="BCO9314" s="1"/>
      <c r="BCP9314" s="1"/>
      <c r="BCQ9314" s="1"/>
      <c r="BCR9314" s="1"/>
      <c r="BCS9314" s="1"/>
      <c r="BCT9314" s="1"/>
      <c r="BCU9314" s="1"/>
      <c r="BCV9314" s="1"/>
      <c r="BCW9314" s="1"/>
      <c r="BCX9314" s="1"/>
      <c r="BCY9314" s="1"/>
      <c r="BCZ9314" s="1"/>
      <c r="BDA9314" s="1"/>
      <c r="BDB9314" s="1"/>
      <c r="BDC9314" s="1"/>
      <c r="BDD9314" s="1"/>
      <c r="BDE9314" s="1"/>
      <c r="BDF9314" s="1"/>
      <c r="BDG9314" s="1"/>
      <c r="BDH9314" s="1"/>
      <c r="BDI9314" s="1"/>
      <c r="BDJ9314" s="1"/>
      <c r="BDK9314" s="1"/>
      <c r="BDL9314" s="1"/>
      <c r="BDM9314" s="1"/>
      <c r="BDN9314" s="1"/>
      <c r="BDO9314" s="1"/>
      <c r="BDP9314" s="1"/>
      <c r="BDQ9314" s="1"/>
      <c r="BDR9314" s="1"/>
      <c r="BDS9314" s="1"/>
      <c r="BDT9314" s="1"/>
      <c r="BDU9314" s="1"/>
      <c r="BDV9314" s="1"/>
      <c r="BDW9314" s="1"/>
      <c r="BDX9314" s="1"/>
      <c r="BDY9314" s="1"/>
      <c r="BDZ9314" s="1"/>
      <c r="BEA9314" s="1"/>
      <c r="BEB9314" s="1"/>
      <c r="BEC9314" s="1"/>
      <c r="BED9314" s="1"/>
      <c r="BEE9314" s="1"/>
      <c r="BEF9314" s="1"/>
      <c r="BEG9314" s="1"/>
      <c r="BEH9314" s="1"/>
      <c r="BEI9314" s="1"/>
      <c r="BEJ9314" s="1"/>
      <c r="BEK9314" s="1"/>
      <c r="BEL9314" s="1"/>
      <c r="BEM9314" s="1"/>
      <c r="BEN9314" s="1"/>
      <c r="BEO9314" s="1"/>
      <c r="BEP9314" s="1"/>
      <c r="BEQ9314" s="1"/>
      <c r="BER9314" s="1"/>
      <c r="BES9314" s="1"/>
      <c r="BET9314" s="1"/>
      <c r="BEU9314" s="1"/>
      <c r="BEV9314" s="1"/>
      <c r="BEW9314" s="1"/>
      <c r="BEX9314" s="1"/>
      <c r="BEY9314" s="1"/>
      <c r="BEZ9314" s="1"/>
      <c r="BFA9314" s="1"/>
      <c r="BFB9314" s="1"/>
      <c r="BFC9314" s="1"/>
      <c r="BFD9314" s="1"/>
      <c r="BFE9314" s="1"/>
      <c r="BFF9314" s="1"/>
      <c r="BFG9314" s="1"/>
      <c r="BFH9314" s="1"/>
      <c r="BFI9314" s="1"/>
      <c r="BFJ9314" s="1"/>
      <c r="BFK9314" s="1"/>
      <c r="BFL9314" s="1"/>
      <c r="BFM9314" s="1"/>
      <c r="BFN9314" s="1"/>
      <c r="BFO9314" s="1"/>
      <c r="BFP9314" s="1"/>
      <c r="BFQ9314" s="1"/>
      <c r="BFR9314" s="1"/>
      <c r="BFS9314" s="1"/>
      <c r="BFT9314" s="1"/>
      <c r="BFU9314" s="1"/>
      <c r="BFV9314" s="1"/>
      <c r="BFW9314" s="1"/>
      <c r="BFX9314" s="1"/>
      <c r="BFY9314" s="1"/>
      <c r="BFZ9314" s="1"/>
      <c r="BGA9314" s="1"/>
      <c r="BGB9314" s="1"/>
      <c r="BGC9314" s="1"/>
      <c r="BGD9314" s="1"/>
      <c r="BGE9314" s="1"/>
      <c r="BGF9314" s="1"/>
      <c r="BGG9314" s="1"/>
      <c r="BGH9314" s="1"/>
      <c r="BGI9314" s="1"/>
      <c r="BGJ9314" s="1"/>
      <c r="BGK9314" s="1"/>
      <c r="BGL9314" s="1"/>
      <c r="BGM9314" s="1"/>
      <c r="BGN9314" s="1"/>
      <c r="BGO9314" s="1"/>
      <c r="BGP9314" s="1"/>
      <c r="BGQ9314" s="1"/>
      <c r="BGR9314" s="1"/>
      <c r="BGS9314" s="1"/>
      <c r="BGT9314" s="1"/>
      <c r="BGU9314" s="1"/>
      <c r="BGV9314" s="1"/>
      <c r="BGW9314" s="1"/>
      <c r="BGX9314" s="1"/>
      <c r="BGY9314" s="1"/>
      <c r="BGZ9314" s="1"/>
      <c r="BHA9314" s="1"/>
      <c r="BHB9314" s="1"/>
      <c r="BHC9314" s="1"/>
      <c r="BHD9314" s="1"/>
      <c r="BHE9314" s="1"/>
      <c r="BHF9314" s="1"/>
      <c r="BHG9314" s="1"/>
      <c r="BHH9314" s="1"/>
      <c r="BHI9314" s="1"/>
      <c r="BHJ9314" s="1"/>
      <c r="BHK9314" s="1"/>
      <c r="BHL9314" s="1"/>
      <c r="BHM9314" s="1"/>
      <c r="BHN9314" s="1"/>
      <c r="BHO9314" s="1"/>
      <c r="BHP9314" s="1"/>
      <c r="BHQ9314" s="1"/>
      <c r="BHR9314" s="1"/>
      <c r="BHS9314" s="1"/>
      <c r="BHT9314" s="1"/>
      <c r="BHU9314" s="1"/>
      <c r="BHV9314" s="1"/>
      <c r="BHW9314" s="1"/>
      <c r="BHX9314" s="1"/>
      <c r="BHY9314" s="1"/>
      <c r="BHZ9314" s="1"/>
      <c r="BIA9314" s="1"/>
      <c r="BIB9314" s="1"/>
      <c r="BIC9314" s="1"/>
      <c r="BID9314" s="1"/>
      <c r="BIE9314" s="1"/>
      <c r="BIF9314" s="1"/>
      <c r="BIG9314" s="1"/>
      <c r="BIH9314" s="1"/>
      <c r="BII9314" s="1"/>
      <c r="BIJ9314" s="1"/>
      <c r="BIK9314" s="1"/>
      <c r="BIL9314" s="1"/>
      <c r="BIM9314" s="1"/>
      <c r="BIN9314" s="1"/>
      <c r="BIO9314" s="1"/>
      <c r="BIP9314" s="1"/>
      <c r="BIQ9314" s="1"/>
      <c r="BIR9314" s="1"/>
      <c r="BIS9314" s="1"/>
      <c r="BIT9314" s="1"/>
      <c r="BIU9314" s="1"/>
      <c r="BIV9314" s="1"/>
      <c r="BIW9314" s="1"/>
      <c r="BIX9314" s="1"/>
      <c r="BIY9314" s="1"/>
      <c r="BIZ9314" s="1"/>
      <c r="BJA9314" s="1"/>
      <c r="BJB9314" s="1"/>
      <c r="BJC9314" s="1"/>
      <c r="BJD9314" s="1"/>
      <c r="BJE9314" s="1"/>
      <c r="BJF9314" s="1"/>
      <c r="BJG9314" s="1"/>
      <c r="BJH9314" s="1"/>
      <c r="BJI9314" s="1"/>
      <c r="BJJ9314" s="1"/>
      <c r="BJK9314" s="1"/>
      <c r="BJL9314" s="1"/>
      <c r="BJM9314" s="1"/>
      <c r="BJN9314" s="1"/>
      <c r="BJO9314" s="1"/>
      <c r="BJP9314" s="1"/>
      <c r="BJQ9314" s="1"/>
      <c r="BJR9314" s="1"/>
      <c r="BJS9314" s="1"/>
      <c r="BJT9314" s="1"/>
      <c r="BJU9314" s="1"/>
      <c r="BJV9314" s="1"/>
      <c r="BJW9314" s="1"/>
      <c r="BJX9314" s="1"/>
      <c r="BJY9314" s="1"/>
      <c r="BJZ9314" s="1"/>
      <c r="BKA9314" s="1"/>
      <c r="BKB9314" s="1"/>
      <c r="BKC9314" s="1"/>
      <c r="BKD9314" s="1"/>
      <c r="BKE9314" s="1"/>
      <c r="BKF9314" s="1"/>
      <c r="BKG9314" s="1"/>
      <c r="BKH9314" s="1"/>
      <c r="BKI9314" s="1"/>
      <c r="BKJ9314" s="1"/>
      <c r="BKK9314" s="1"/>
      <c r="BKL9314" s="1"/>
      <c r="BKM9314" s="1"/>
      <c r="BKN9314" s="1"/>
      <c r="BKO9314" s="1"/>
      <c r="BKP9314" s="1"/>
      <c r="BKQ9314" s="1"/>
      <c r="BKR9314" s="1"/>
      <c r="BKS9314" s="1"/>
      <c r="BKT9314" s="1"/>
      <c r="BKU9314" s="1"/>
      <c r="BKV9314" s="1"/>
      <c r="BKW9314" s="1"/>
      <c r="BKX9314" s="1"/>
      <c r="BKY9314" s="1"/>
      <c r="BKZ9314" s="1"/>
      <c r="BLA9314" s="1"/>
      <c r="BLB9314" s="1"/>
      <c r="BLC9314" s="1"/>
      <c r="BLD9314" s="1"/>
      <c r="BLE9314" s="1"/>
      <c r="BLF9314" s="1"/>
      <c r="BLG9314" s="1"/>
      <c r="BLH9314" s="1"/>
      <c r="BLI9314" s="1"/>
      <c r="BLJ9314" s="1"/>
      <c r="BLK9314" s="1"/>
      <c r="BLL9314" s="1"/>
      <c r="BLM9314" s="1"/>
      <c r="BLN9314" s="1"/>
      <c r="BLO9314" s="1"/>
      <c r="BLP9314" s="1"/>
      <c r="BLQ9314" s="1"/>
      <c r="BLR9314" s="1"/>
      <c r="BLS9314" s="1"/>
      <c r="BLT9314" s="1"/>
      <c r="BLU9314" s="1"/>
      <c r="BLV9314" s="1"/>
      <c r="BLW9314" s="1"/>
      <c r="BLX9314" s="1"/>
      <c r="BLY9314" s="1"/>
      <c r="BLZ9314" s="1"/>
      <c r="BMA9314" s="1"/>
      <c r="BMB9314" s="1"/>
      <c r="BMC9314" s="1"/>
      <c r="BMD9314" s="1"/>
      <c r="BME9314" s="1"/>
      <c r="BMF9314" s="1"/>
      <c r="BMG9314" s="1"/>
      <c r="BMH9314" s="1"/>
      <c r="BMI9314" s="1"/>
      <c r="BMJ9314" s="1"/>
      <c r="BMK9314" s="1"/>
      <c r="BML9314" s="1"/>
      <c r="BMM9314" s="1"/>
      <c r="BMN9314" s="1"/>
      <c r="BMO9314" s="1"/>
      <c r="BMP9314" s="1"/>
      <c r="BMQ9314" s="1"/>
      <c r="BMR9314" s="1"/>
      <c r="BMS9314" s="1"/>
      <c r="BMT9314" s="1"/>
      <c r="BMU9314" s="1"/>
      <c r="BMV9314" s="1"/>
      <c r="BMW9314" s="1"/>
      <c r="BMX9314" s="1"/>
      <c r="BMY9314" s="1"/>
      <c r="BMZ9314" s="1"/>
      <c r="BNA9314" s="1"/>
      <c r="BNB9314" s="1"/>
      <c r="BNC9314" s="1"/>
      <c r="BND9314" s="1"/>
      <c r="BNE9314" s="1"/>
      <c r="BNF9314" s="1"/>
      <c r="BNG9314" s="1"/>
      <c r="BNH9314" s="1"/>
      <c r="BNI9314" s="1"/>
      <c r="BNJ9314" s="1"/>
      <c r="BNK9314" s="1"/>
      <c r="BNL9314" s="1"/>
      <c r="BNM9314" s="1"/>
      <c r="BNN9314" s="1"/>
      <c r="BNO9314" s="1"/>
      <c r="BNP9314" s="1"/>
      <c r="BNQ9314" s="1"/>
      <c r="BNR9314" s="1"/>
      <c r="BNS9314" s="1"/>
      <c r="BNT9314" s="1"/>
      <c r="BNU9314" s="1"/>
      <c r="BNV9314" s="1"/>
      <c r="BNW9314" s="1"/>
      <c r="BNX9314" s="1"/>
      <c r="BNY9314" s="1"/>
      <c r="BNZ9314" s="1"/>
      <c r="BOA9314" s="1"/>
      <c r="BOB9314" s="1"/>
      <c r="BOC9314" s="1"/>
      <c r="BOD9314" s="1"/>
      <c r="BOE9314" s="1"/>
      <c r="BOF9314" s="1"/>
      <c r="BOG9314" s="1"/>
      <c r="BOH9314" s="1"/>
      <c r="BOI9314" s="1"/>
      <c r="BOJ9314" s="1"/>
      <c r="BOK9314" s="1"/>
      <c r="BOL9314" s="1"/>
      <c r="BOM9314" s="1"/>
      <c r="BON9314" s="1"/>
      <c r="BOO9314" s="1"/>
      <c r="BOP9314" s="1"/>
      <c r="BOQ9314" s="1"/>
      <c r="BOR9314" s="1"/>
      <c r="BOS9314" s="1"/>
      <c r="BOT9314" s="1"/>
      <c r="BOU9314" s="1"/>
      <c r="BOV9314" s="1"/>
      <c r="BOW9314" s="1"/>
      <c r="BOX9314" s="1"/>
      <c r="BOY9314" s="1"/>
      <c r="BOZ9314" s="1"/>
      <c r="BPA9314" s="1"/>
      <c r="BPB9314" s="1"/>
      <c r="BPC9314" s="1"/>
      <c r="BPD9314" s="1"/>
      <c r="BPE9314" s="1"/>
      <c r="BPF9314" s="1"/>
      <c r="BPG9314" s="1"/>
      <c r="BPH9314" s="1"/>
      <c r="BPI9314" s="1"/>
      <c r="BPJ9314" s="1"/>
      <c r="BPK9314" s="1"/>
      <c r="BPL9314" s="1"/>
      <c r="BPM9314" s="1"/>
      <c r="BPN9314" s="1"/>
      <c r="BPO9314" s="1"/>
      <c r="BPP9314" s="1"/>
      <c r="BPQ9314" s="1"/>
      <c r="BPR9314" s="1"/>
      <c r="BPS9314" s="1"/>
      <c r="BPT9314" s="1"/>
      <c r="BPU9314" s="1"/>
      <c r="BPV9314" s="1"/>
      <c r="BPW9314" s="1"/>
      <c r="BPX9314" s="1"/>
      <c r="BPY9314" s="1"/>
      <c r="BPZ9314" s="1"/>
      <c r="BQA9314" s="1"/>
      <c r="BQB9314" s="1"/>
      <c r="BQC9314" s="1"/>
      <c r="BQD9314" s="1"/>
      <c r="BQE9314" s="1"/>
      <c r="BQF9314" s="1"/>
      <c r="BQG9314" s="1"/>
      <c r="BQH9314" s="1"/>
      <c r="BQI9314" s="1"/>
      <c r="BQJ9314" s="1"/>
      <c r="BQK9314" s="1"/>
      <c r="BQL9314" s="1"/>
      <c r="BQM9314" s="1"/>
      <c r="BQN9314" s="1"/>
      <c r="BQO9314" s="1"/>
      <c r="BQP9314" s="1"/>
      <c r="BQQ9314" s="1"/>
      <c r="BQR9314" s="1"/>
      <c r="BQS9314" s="1"/>
      <c r="BQT9314" s="1"/>
      <c r="BQU9314" s="1"/>
      <c r="BQV9314" s="1"/>
      <c r="BQW9314" s="1"/>
      <c r="BQX9314" s="1"/>
      <c r="BQY9314" s="1"/>
      <c r="BQZ9314" s="1"/>
      <c r="BRA9314" s="1"/>
      <c r="BRB9314" s="1"/>
      <c r="BRC9314" s="1"/>
      <c r="BRD9314" s="1"/>
      <c r="BRE9314" s="1"/>
      <c r="BRF9314" s="1"/>
      <c r="BRG9314" s="1"/>
      <c r="BRH9314" s="1"/>
      <c r="BRI9314" s="1"/>
      <c r="BRJ9314" s="1"/>
      <c r="BRK9314" s="1"/>
      <c r="BRL9314" s="1"/>
      <c r="BRM9314" s="1"/>
      <c r="BRN9314" s="1"/>
      <c r="BRO9314" s="1"/>
      <c r="BRP9314" s="1"/>
      <c r="BRQ9314" s="1"/>
      <c r="BRR9314" s="1"/>
      <c r="BRS9314" s="1"/>
      <c r="BRT9314" s="1"/>
      <c r="BRU9314" s="1"/>
      <c r="BRV9314" s="1"/>
      <c r="BRW9314" s="1"/>
      <c r="BRX9314" s="1"/>
      <c r="BRY9314" s="1"/>
      <c r="BRZ9314" s="1"/>
      <c r="BSA9314" s="1"/>
      <c r="BSB9314" s="1"/>
      <c r="BSC9314" s="1"/>
      <c r="BSD9314" s="1"/>
      <c r="BSE9314" s="1"/>
      <c r="BSF9314" s="1"/>
      <c r="BSG9314" s="1"/>
      <c r="BSH9314" s="1"/>
      <c r="BSI9314" s="1"/>
      <c r="BSJ9314" s="1"/>
      <c r="BSK9314" s="1"/>
      <c r="BSL9314" s="1"/>
      <c r="BSM9314" s="1"/>
      <c r="BSN9314" s="1"/>
      <c r="BSO9314" s="1"/>
      <c r="BSP9314" s="1"/>
      <c r="BSQ9314" s="1"/>
      <c r="BSR9314" s="1"/>
      <c r="BSS9314" s="1"/>
      <c r="BST9314" s="1"/>
      <c r="BSU9314" s="1"/>
      <c r="BSV9314" s="1"/>
      <c r="BSW9314" s="1"/>
      <c r="BSX9314" s="1"/>
      <c r="BSY9314" s="1"/>
      <c r="BSZ9314" s="1"/>
      <c r="BTA9314" s="1"/>
      <c r="BTB9314" s="1"/>
      <c r="BTC9314" s="1"/>
      <c r="BTD9314" s="1"/>
      <c r="BTE9314" s="1"/>
      <c r="BTF9314" s="1"/>
      <c r="BTG9314" s="1"/>
      <c r="BTH9314" s="1"/>
      <c r="BTI9314" s="1"/>
      <c r="BTJ9314" s="1"/>
      <c r="BTK9314" s="1"/>
      <c r="BTL9314" s="1"/>
      <c r="BTM9314" s="1"/>
      <c r="BTN9314" s="1"/>
      <c r="BTO9314" s="1"/>
      <c r="BTP9314" s="1"/>
      <c r="BTQ9314" s="1"/>
      <c r="BTR9314" s="1"/>
      <c r="BTS9314" s="1"/>
      <c r="BTT9314" s="1"/>
      <c r="BTU9314" s="1"/>
      <c r="BTV9314" s="1"/>
      <c r="BTW9314" s="1"/>
      <c r="BTX9314" s="1"/>
      <c r="BTY9314" s="1"/>
      <c r="BTZ9314" s="1"/>
      <c r="BUA9314" s="1"/>
      <c r="BUB9314" s="1"/>
      <c r="BUC9314" s="1"/>
      <c r="BUD9314" s="1"/>
      <c r="BUE9314" s="1"/>
      <c r="BUF9314" s="1"/>
      <c r="BUG9314" s="1"/>
      <c r="BUH9314" s="1"/>
      <c r="BUI9314" s="1"/>
      <c r="BUJ9314" s="1"/>
      <c r="BUK9314" s="1"/>
      <c r="BUL9314" s="1"/>
      <c r="BUM9314" s="1"/>
      <c r="BUN9314" s="1"/>
      <c r="BUO9314" s="1"/>
      <c r="BUP9314" s="1"/>
      <c r="BUQ9314" s="1"/>
      <c r="BUR9314" s="1"/>
      <c r="BUS9314" s="1"/>
      <c r="BUT9314" s="1"/>
      <c r="BUU9314" s="1"/>
      <c r="BUV9314" s="1"/>
      <c r="BUW9314" s="1"/>
      <c r="BUX9314" s="1"/>
      <c r="BUY9314" s="1"/>
      <c r="BUZ9314" s="1"/>
      <c r="BVA9314" s="1"/>
      <c r="BVB9314" s="1"/>
      <c r="BVC9314" s="1"/>
      <c r="BVD9314" s="1"/>
      <c r="BVE9314" s="1"/>
      <c r="BVF9314" s="1"/>
      <c r="BVG9314" s="1"/>
      <c r="BVH9314" s="1"/>
      <c r="BVI9314" s="1"/>
      <c r="BVJ9314" s="1"/>
      <c r="BVK9314" s="1"/>
      <c r="BVL9314" s="1"/>
      <c r="BVM9314" s="1"/>
      <c r="BVN9314" s="1"/>
      <c r="BVO9314" s="1"/>
      <c r="BVP9314" s="1"/>
      <c r="BVQ9314" s="1"/>
      <c r="BVR9314" s="1"/>
      <c r="BVS9314" s="1"/>
      <c r="BVT9314" s="1"/>
      <c r="BVU9314" s="1"/>
      <c r="BVV9314" s="1"/>
      <c r="BVW9314" s="1"/>
      <c r="BVX9314" s="1"/>
      <c r="BVY9314" s="1"/>
      <c r="BVZ9314" s="1"/>
      <c r="BWA9314" s="1"/>
      <c r="BWB9314" s="1"/>
      <c r="BWC9314" s="1"/>
      <c r="BWD9314" s="1"/>
      <c r="BWE9314" s="1"/>
      <c r="BWF9314" s="1"/>
      <c r="BWG9314" s="1"/>
      <c r="BWH9314" s="1"/>
      <c r="BWI9314" s="1"/>
      <c r="BWJ9314" s="1"/>
      <c r="BWK9314" s="1"/>
      <c r="BWL9314" s="1"/>
      <c r="BWM9314" s="1"/>
      <c r="BWN9314" s="1"/>
      <c r="BWO9314" s="1"/>
      <c r="BWP9314" s="1"/>
      <c r="BWQ9314" s="1"/>
      <c r="BWR9314" s="1"/>
      <c r="BWS9314" s="1"/>
      <c r="BWT9314" s="1"/>
      <c r="BWU9314" s="1"/>
      <c r="BWV9314" s="1"/>
      <c r="BWW9314" s="1"/>
      <c r="BWX9314" s="1"/>
      <c r="BWY9314" s="1"/>
      <c r="BWZ9314" s="1"/>
      <c r="BXA9314" s="1"/>
      <c r="BXB9314" s="1"/>
      <c r="BXC9314" s="1"/>
      <c r="BXD9314" s="1"/>
      <c r="BXE9314" s="1"/>
      <c r="BXF9314" s="1"/>
      <c r="BXG9314" s="1"/>
      <c r="BXH9314" s="1"/>
      <c r="BXI9314" s="1"/>
      <c r="BXJ9314" s="1"/>
      <c r="BXK9314" s="1"/>
      <c r="BXL9314" s="1"/>
      <c r="BXM9314" s="1"/>
      <c r="BXN9314" s="1"/>
      <c r="BXO9314" s="1"/>
      <c r="BXP9314" s="1"/>
      <c r="BXQ9314" s="1"/>
      <c r="BXR9314" s="1"/>
      <c r="BXS9314" s="1"/>
      <c r="BXT9314" s="1"/>
      <c r="BXU9314" s="1"/>
      <c r="BXV9314" s="1"/>
      <c r="BXW9314" s="1"/>
      <c r="BXX9314" s="1"/>
      <c r="BXY9314" s="1"/>
      <c r="BXZ9314" s="1"/>
      <c r="BYA9314" s="1"/>
      <c r="BYB9314" s="1"/>
      <c r="BYC9314" s="1"/>
      <c r="BYD9314" s="1"/>
      <c r="BYE9314" s="1"/>
      <c r="BYF9314" s="1"/>
      <c r="BYG9314" s="1"/>
      <c r="BYH9314" s="1"/>
      <c r="BYI9314" s="1"/>
      <c r="BYJ9314" s="1"/>
      <c r="BYK9314" s="1"/>
      <c r="BYL9314" s="1"/>
      <c r="BYM9314" s="1"/>
      <c r="BYN9314" s="1"/>
      <c r="BYO9314" s="1"/>
      <c r="BYP9314" s="1"/>
      <c r="BYQ9314" s="1"/>
      <c r="BYR9314" s="1"/>
      <c r="BYS9314" s="1"/>
      <c r="BYT9314" s="1"/>
      <c r="BYU9314" s="1"/>
      <c r="BYV9314" s="1"/>
      <c r="BYW9314" s="1"/>
      <c r="BYX9314" s="1"/>
      <c r="BYY9314" s="1"/>
      <c r="BYZ9314" s="1"/>
      <c r="BZA9314" s="1"/>
      <c r="BZB9314" s="1"/>
      <c r="BZC9314" s="1"/>
      <c r="BZD9314" s="1"/>
      <c r="BZE9314" s="1"/>
      <c r="BZF9314" s="1"/>
      <c r="BZG9314" s="1"/>
      <c r="BZH9314" s="1"/>
      <c r="BZI9314" s="1"/>
      <c r="BZJ9314" s="1"/>
      <c r="BZK9314" s="1"/>
      <c r="BZL9314" s="1"/>
      <c r="BZM9314" s="1"/>
      <c r="BZN9314" s="1"/>
      <c r="BZO9314" s="1"/>
      <c r="BZP9314" s="1"/>
      <c r="BZQ9314" s="1"/>
      <c r="BZR9314" s="1"/>
      <c r="BZS9314" s="1"/>
      <c r="BZT9314" s="1"/>
      <c r="BZU9314" s="1"/>
      <c r="BZV9314" s="1"/>
      <c r="BZW9314" s="1"/>
      <c r="BZX9314" s="1"/>
      <c r="BZY9314" s="1"/>
      <c r="BZZ9314" s="1"/>
      <c r="CAA9314" s="1"/>
      <c r="CAB9314" s="1"/>
      <c r="CAC9314" s="1"/>
      <c r="CAD9314" s="1"/>
      <c r="CAE9314" s="1"/>
      <c r="CAF9314" s="1"/>
      <c r="CAG9314" s="1"/>
      <c r="CAH9314" s="1"/>
      <c r="CAI9314" s="1"/>
      <c r="CAJ9314" s="1"/>
      <c r="CAK9314" s="1"/>
      <c r="CAL9314" s="1"/>
      <c r="CAM9314" s="1"/>
      <c r="CAN9314" s="1"/>
      <c r="CAO9314" s="1"/>
      <c r="CAP9314" s="1"/>
      <c r="CAQ9314" s="1"/>
      <c r="CAR9314" s="1"/>
      <c r="CAS9314" s="1"/>
      <c r="CAT9314" s="1"/>
      <c r="CAU9314" s="1"/>
      <c r="CAV9314" s="1"/>
      <c r="CAW9314" s="1"/>
      <c r="CAX9314" s="1"/>
      <c r="CAY9314" s="1"/>
      <c r="CAZ9314" s="1"/>
      <c r="CBA9314" s="1"/>
      <c r="CBB9314" s="1"/>
      <c r="CBC9314" s="1"/>
      <c r="CBD9314" s="1"/>
      <c r="CBE9314" s="1"/>
      <c r="CBF9314" s="1"/>
      <c r="CBG9314" s="1"/>
      <c r="CBH9314" s="1"/>
      <c r="CBI9314" s="1"/>
      <c r="CBJ9314" s="1"/>
      <c r="CBK9314" s="1"/>
      <c r="CBL9314" s="1"/>
      <c r="CBM9314" s="1"/>
      <c r="CBN9314" s="1"/>
      <c r="CBO9314" s="1"/>
      <c r="CBP9314" s="1"/>
      <c r="CBQ9314" s="1"/>
      <c r="CBR9314" s="1"/>
      <c r="CBS9314" s="1"/>
      <c r="CBT9314" s="1"/>
      <c r="CBU9314" s="1"/>
      <c r="CBV9314" s="1"/>
      <c r="CBW9314" s="1"/>
      <c r="CBX9314" s="1"/>
      <c r="CBY9314" s="1"/>
      <c r="CBZ9314" s="1"/>
      <c r="CCA9314" s="1"/>
      <c r="CCB9314" s="1"/>
      <c r="CCC9314" s="1"/>
      <c r="CCD9314" s="1"/>
      <c r="CCE9314" s="1"/>
      <c r="CCF9314" s="1"/>
      <c r="CCG9314" s="1"/>
      <c r="CCH9314" s="1"/>
      <c r="CCI9314" s="1"/>
      <c r="CCJ9314" s="1"/>
      <c r="CCK9314" s="1"/>
      <c r="CCL9314" s="1"/>
      <c r="CCM9314" s="1"/>
      <c r="CCN9314" s="1"/>
      <c r="CCO9314" s="1"/>
      <c r="CCP9314" s="1"/>
      <c r="CCQ9314" s="1"/>
      <c r="CCR9314" s="1"/>
      <c r="CCS9314" s="1"/>
      <c r="CCT9314" s="1"/>
      <c r="CCU9314" s="1"/>
      <c r="CCV9314" s="1"/>
      <c r="CCW9314" s="1"/>
      <c r="CCX9314" s="1"/>
      <c r="CCY9314" s="1"/>
      <c r="CCZ9314" s="1"/>
      <c r="CDA9314" s="1"/>
      <c r="CDB9314" s="1"/>
      <c r="CDC9314" s="1"/>
      <c r="CDD9314" s="1"/>
      <c r="CDE9314" s="1"/>
      <c r="CDF9314" s="1"/>
      <c r="CDG9314" s="1"/>
      <c r="CDH9314" s="1"/>
      <c r="CDI9314" s="1"/>
      <c r="CDJ9314" s="1"/>
      <c r="CDK9314" s="1"/>
      <c r="CDL9314" s="1"/>
      <c r="CDM9314" s="1"/>
      <c r="CDN9314" s="1"/>
      <c r="CDO9314" s="1"/>
      <c r="CDP9314" s="1"/>
      <c r="CDQ9314" s="1"/>
      <c r="CDR9314" s="1"/>
      <c r="CDS9314" s="1"/>
      <c r="CDT9314" s="1"/>
      <c r="CDU9314" s="1"/>
      <c r="CDV9314" s="1"/>
      <c r="CDW9314" s="1"/>
      <c r="CDX9314" s="1"/>
      <c r="CDY9314" s="1"/>
      <c r="CDZ9314" s="1"/>
      <c r="CEA9314" s="1"/>
      <c r="CEB9314" s="1"/>
      <c r="CEC9314" s="1"/>
      <c r="CED9314" s="1"/>
      <c r="CEE9314" s="1"/>
      <c r="CEF9314" s="1"/>
      <c r="CEG9314" s="1"/>
      <c r="CEH9314" s="1"/>
      <c r="CEI9314" s="1"/>
      <c r="CEJ9314" s="1"/>
      <c r="CEK9314" s="1"/>
      <c r="CEL9314" s="1"/>
      <c r="CEM9314" s="1"/>
      <c r="CEN9314" s="1"/>
      <c r="CEO9314" s="1"/>
      <c r="CEP9314" s="1"/>
      <c r="CEQ9314" s="1"/>
      <c r="CER9314" s="1"/>
      <c r="CES9314" s="1"/>
      <c r="CET9314" s="1"/>
      <c r="CEU9314" s="1"/>
      <c r="CEV9314" s="1"/>
      <c r="CEW9314" s="1"/>
      <c r="CEX9314" s="1"/>
      <c r="CEY9314" s="1"/>
      <c r="CEZ9314" s="1"/>
      <c r="CFA9314" s="1"/>
      <c r="CFB9314" s="1"/>
      <c r="CFC9314" s="1"/>
      <c r="CFD9314" s="1"/>
      <c r="CFE9314" s="1"/>
      <c r="CFF9314" s="1"/>
      <c r="CFG9314" s="1"/>
      <c r="CFH9314" s="1"/>
      <c r="CFI9314" s="1"/>
      <c r="CFJ9314" s="1"/>
      <c r="CFK9314" s="1"/>
      <c r="CFL9314" s="1"/>
      <c r="CFM9314" s="1"/>
      <c r="CFN9314" s="1"/>
      <c r="CFO9314" s="1"/>
      <c r="CFP9314" s="1"/>
      <c r="CFQ9314" s="1"/>
      <c r="CFR9314" s="1"/>
      <c r="CFS9314" s="1"/>
      <c r="CFT9314" s="1"/>
      <c r="CFU9314" s="1"/>
      <c r="CFV9314" s="1"/>
      <c r="CFW9314" s="1"/>
      <c r="CFX9314" s="1"/>
      <c r="CFY9314" s="1"/>
      <c r="CFZ9314" s="1"/>
      <c r="CGA9314" s="1"/>
      <c r="CGB9314" s="1"/>
      <c r="CGC9314" s="1"/>
      <c r="CGD9314" s="1"/>
      <c r="CGE9314" s="1"/>
      <c r="CGF9314" s="1"/>
      <c r="CGG9314" s="1"/>
      <c r="CGH9314" s="1"/>
      <c r="CGI9314" s="1"/>
      <c r="CGJ9314" s="1"/>
      <c r="CGK9314" s="1"/>
      <c r="CGL9314" s="1"/>
      <c r="CGM9314" s="1"/>
      <c r="CGN9314" s="1"/>
      <c r="CGO9314" s="1"/>
      <c r="CGP9314" s="1"/>
      <c r="CGQ9314" s="1"/>
      <c r="CGR9314" s="1"/>
      <c r="CGS9314" s="1"/>
      <c r="CGT9314" s="1"/>
      <c r="CGU9314" s="1"/>
      <c r="CGV9314" s="1"/>
      <c r="CGW9314" s="1"/>
      <c r="CGX9314" s="1"/>
      <c r="CGY9314" s="1"/>
      <c r="CGZ9314" s="1"/>
      <c r="CHA9314" s="1"/>
      <c r="CHB9314" s="1"/>
      <c r="CHC9314" s="1"/>
      <c r="CHD9314" s="1"/>
      <c r="CHE9314" s="1"/>
      <c r="CHF9314" s="1"/>
      <c r="CHG9314" s="1"/>
      <c r="CHH9314" s="1"/>
      <c r="CHI9314" s="1"/>
      <c r="CHJ9314" s="1"/>
      <c r="CHK9314" s="1"/>
      <c r="CHL9314" s="1"/>
      <c r="CHM9314" s="1"/>
      <c r="CHN9314" s="1"/>
      <c r="CHO9314" s="1"/>
      <c r="CHP9314" s="1"/>
      <c r="CHQ9314" s="1"/>
      <c r="CHR9314" s="1"/>
      <c r="CHS9314" s="1"/>
      <c r="CHT9314" s="1"/>
      <c r="CHU9314" s="1"/>
      <c r="CHV9314" s="1"/>
      <c r="CHW9314" s="1"/>
      <c r="CHX9314" s="1"/>
      <c r="CHY9314" s="1"/>
      <c r="CHZ9314" s="1"/>
      <c r="CIA9314" s="1"/>
      <c r="CIB9314" s="1"/>
      <c r="CIC9314" s="1"/>
      <c r="CID9314" s="1"/>
      <c r="CIE9314" s="1"/>
      <c r="CIF9314" s="1"/>
      <c r="CIG9314" s="1"/>
      <c r="CIH9314" s="1"/>
      <c r="CII9314" s="1"/>
      <c r="CIJ9314" s="1"/>
      <c r="CIK9314" s="1"/>
      <c r="CIL9314" s="1"/>
      <c r="CIM9314" s="1"/>
      <c r="CIN9314" s="1"/>
      <c r="CIO9314" s="1"/>
      <c r="CIP9314" s="1"/>
      <c r="CIQ9314" s="1"/>
      <c r="CIR9314" s="1"/>
      <c r="CIS9314" s="1"/>
      <c r="CIT9314" s="1"/>
      <c r="CIU9314" s="1"/>
      <c r="CIV9314" s="1"/>
      <c r="CIW9314" s="1"/>
      <c r="CIX9314" s="1"/>
      <c r="CIY9314" s="1"/>
      <c r="CIZ9314" s="1"/>
      <c r="CJA9314" s="1"/>
      <c r="CJB9314" s="1"/>
      <c r="CJC9314" s="1"/>
      <c r="CJD9314" s="1"/>
      <c r="CJE9314" s="1"/>
      <c r="CJF9314" s="1"/>
      <c r="CJG9314" s="1"/>
      <c r="CJH9314" s="1"/>
      <c r="CJI9314" s="1"/>
      <c r="CJJ9314" s="1"/>
      <c r="CJK9314" s="1"/>
      <c r="CJL9314" s="1"/>
      <c r="CJM9314" s="1"/>
      <c r="CJN9314" s="1"/>
      <c r="CJO9314" s="1"/>
      <c r="CJP9314" s="1"/>
      <c r="CJQ9314" s="1"/>
      <c r="CJR9314" s="1"/>
      <c r="CJS9314" s="1"/>
      <c r="CJT9314" s="1"/>
      <c r="CJU9314" s="1"/>
      <c r="CJV9314" s="1"/>
      <c r="CJW9314" s="1"/>
      <c r="CJX9314" s="1"/>
      <c r="CJY9314" s="1"/>
      <c r="CJZ9314" s="1"/>
      <c r="CKA9314" s="1"/>
      <c r="CKB9314" s="1"/>
      <c r="CKC9314" s="1"/>
      <c r="CKD9314" s="1"/>
      <c r="CKE9314" s="1"/>
      <c r="CKF9314" s="1"/>
      <c r="CKG9314" s="1"/>
      <c r="CKH9314" s="1"/>
      <c r="CKI9314" s="1"/>
      <c r="CKJ9314" s="1"/>
      <c r="CKK9314" s="1"/>
      <c r="CKL9314" s="1"/>
      <c r="CKM9314" s="1"/>
      <c r="CKN9314" s="1"/>
      <c r="CKO9314" s="1"/>
      <c r="CKP9314" s="1"/>
      <c r="CKQ9314" s="1"/>
      <c r="CKR9314" s="1"/>
      <c r="CKS9314" s="1"/>
      <c r="CKT9314" s="1"/>
      <c r="CKU9314" s="1"/>
      <c r="CKV9314" s="1"/>
      <c r="CKW9314" s="1"/>
      <c r="CKX9314" s="1"/>
      <c r="CKY9314" s="1"/>
      <c r="CKZ9314" s="1"/>
      <c r="CLA9314" s="1"/>
      <c r="CLB9314" s="1"/>
      <c r="CLC9314" s="1"/>
      <c r="CLD9314" s="1"/>
      <c r="CLE9314" s="1"/>
      <c r="CLF9314" s="1"/>
      <c r="CLG9314" s="1"/>
      <c r="CLH9314" s="1"/>
      <c r="CLI9314" s="1"/>
      <c r="CLJ9314" s="1"/>
      <c r="CLK9314" s="1"/>
      <c r="CLL9314" s="1"/>
      <c r="CLM9314" s="1"/>
      <c r="CLN9314" s="1"/>
      <c r="CLO9314" s="1"/>
      <c r="CLP9314" s="1"/>
      <c r="CLQ9314" s="1"/>
      <c r="CLR9314" s="1"/>
      <c r="CLS9314" s="1"/>
      <c r="CLT9314" s="1"/>
      <c r="CLU9314" s="1"/>
      <c r="CLV9314" s="1"/>
      <c r="CLW9314" s="1"/>
      <c r="CLX9314" s="1"/>
      <c r="CLY9314" s="1"/>
      <c r="CLZ9314" s="1"/>
      <c r="CMA9314" s="1"/>
      <c r="CMB9314" s="1"/>
      <c r="CMC9314" s="1"/>
      <c r="CMD9314" s="1"/>
      <c r="CME9314" s="1"/>
      <c r="CMF9314" s="1"/>
      <c r="CMG9314" s="1"/>
      <c r="CMH9314" s="1"/>
      <c r="CMI9314" s="1"/>
      <c r="CMJ9314" s="1"/>
      <c r="CMK9314" s="1"/>
      <c r="CML9314" s="1"/>
      <c r="CMM9314" s="1"/>
      <c r="CMN9314" s="1"/>
      <c r="CMO9314" s="1"/>
      <c r="CMP9314" s="1"/>
      <c r="CMQ9314" s="1"/>
      <c r="CMR9314" s="1"/>
      <c r="CMS9314" s="1"/>
      <c r="CMT9314" s="1"/>
      <c r="CMU9314" s="1"/>
      <c r="CMV9314" s="1"/>
      <c r="CMW9314" s="1"/>
      <c r="CMX9314" s="1"/>
      <c r="CMY9314" s="1"/>
      <c r="CMZ9314" s="1"/>
      <c r="CNA9314" s="1"/>
      <c r="CNB9314" s="1"/>
      <c r="CNC9314" s="1"/>
      <c r="CND9314" s="1"/>
      <c r="CNE9314" s="1"/>
      <c r="CNF9314" s="1"/>
      <c r="CNG9314" s="1"/>
      <c r="CNH9314" s="1"/>
      <c r="CNI9314" s="1"/>
      <c r="CNJ9314" s="1"/>
      <c r="CNK9314" s="1"/>
      <c r="CNL9314" s="1"/>
      <c r="CNM9314" s="1"/>
      <c r="CNN9314" s="1"/>
      <c r="CNO9314" s="1"/>
      <c r="CNP9314" s="1"/>
      <c r="CNQ9314" s="1"/>
      <c r="CNR9314" s="1"/>
      <c r="CNS9314" s="1"/>
      <c r="CNT9314" s="1"/>
      <c r="CNU9314" s="1"/>
      <c r="CNV9314" s="1"/>
      <c r="CNW9314" s="1"/>
      <c r="CNX9314" s="1"/>
      <c r="CNY9314" s="1"/>
      <c r="CNZ9314" s="1"/>
      <c r="COA9314" s="1"/>
      <c r="COB9314" s="1"/>
      <c r="COC9314" s="1"/>
      <c r="COD9314" s="1"/>
      <c r="COE9314" s="1"/>
      <c r="COF9314" s="1"/>
      <c r="COG9314" s="1"/>
      <c r="COH9314" s="1"/>
      <c r="COI9314" s="1"/>
      <c r="COJ9314" s="1"/>
      <c r="COK9314" s="1"/>
      <c r="COL9314" s="1"/>
      <c r="COM9314" s="1"/>
      <c r="CON9314" s="1"/>
      <c r="COO9314" s="1"/>
      <c r="COP9314" s="1"/>
      <c r="COQ9314" s="1"/>
      <c r="COR9314" s="1"/>
      <c r="COS9314" s="1"/>
      <c r="COT9314" s="1"/>
      <c r="COU9314" s="1"/>
      <c r="COV9314" s="1"/>
      <c r="COW9314" s="1"/>
      <c r="COX9314" s="1"/>
      <c r="COY9314" s="1"/>
      <c r="COZ9314" s="1"/>
      <c r="CPA9314" s="1"/>
      <c r="CPB9314" s="1"/>
      <c r="CPC9314" s="1"/>
      <c r="CPD9314" s="1"/>
      <c r="CPE9314" s="1"/>
      <c r="CPF9314" s="1"/>
      <c r="CPG9314" s="1"/>
      <c r="CPH9314" s="1"/>
      <c r="CPI9314" s="1"/>
      <c r="CPJ9314" s="1"/>
      <c r="CPK9314" s="1"/>
      <c r="CPL9314" s="1"/>
      <c r="CPM9314" s="1"/>
      <c r="CPN9314" s="1"/>
      <c r="CPO9314" s="1"/>
      <c r="CPP9314" s="1"/>
      <c r="CPQ9314" s="1"/>
      <c r="CPR9314" s="1"/>
      <c r="CPS9314" s="1"/>
      <c r="CPT9314" s="1"/>
      <c r="CPU9314" s="1"/>
      <c r="CPV9314" s="1"/>
      <c r="CPW9314" s="1"/>
      <c r="CPX9314" s="1"/>
      <c r="CPY9314" s="1"/>
      <c r="CPZ9314" s="1"/>
      <c r="CQA9314" s="1"/>
      <c r="CQB9314" s="1"/>
      <c r="CQC9314" s="1"/>
      <c r="CQD9314" s="1"/>
      <c r="CQE9314" s="1"/>
      <c r="CQF9314" s="1"/>
      <c r="CQG9314" s="1"/>
      <c r="CQH9314" s="1"/>
      <c r="CQI9314" s="1"/>
      <c r="CQJ9314" s="1"/>
      <c r="CQK9314" s="1"/>
      <c r="CQL9314" s="1"/>
      <c r="CQM9314" s="1"/>
      <c r="CQN9314" s="1"/>
      <c r="CQO9314" s="1"/>
      <c r="CQP9314" s="1"/>
      <c r="CQQ9314" s="1"/>
      <c r="CQR9314" s="1"/>
      <c r="CQS9314" s="1"/>
      <c r="CQT9314" s="1"/>
      <c r="CQU9314" s="1"/>
      <c r="CQV9314" s="1"/>
      <c r="CQW9314" s="1"/>
      <c r="CQX9314" s="1"/>
      <c r="CQY9314" s="1"/>
      <c r="CQZ9314" s="1"/>
      <c r="CRA9314" s="1"/>
      <c r="CRB9314" s="1"/>
      <c r="CRC9314" s="1"/>
      <c r="CRD9314" s="1"/>
      <c r="CRE9314" s="1"/>
      <c r="CRF9314" s="1"/>
      <c r="CRG9314" s="1"/>
      <c r="CRH9314" s="1"/>
      <c r="CRI9314" s="1"/>
      <c r="CRJ9314" s="1"/>
      <c r="CRK9314" s="1"/>
      <c r="CRL9314" s="1"/>
      <c r="CRM9314" s="1"/>
      <c r="CRN9314" s="1"/>
      <c r="CRO9314" s="1"/>
      <c r="CRP9314" s="1"/>
      <c r="CRQ9314" s="1"/>
      <c r="CRR9314" s="1"/>
      <c r="CRS9314" s="1"/>
      <c r="CRT9314" s="1"/>
      <c r="CRU9314" s="1"/>
      <c r="CRV9314" s="1"/>
      <c r="CRW9314" s="1"/>
      <c r="CRX9314" s="1"/>
      <c r="CRY9314" s="1"/>
      <c r="CRZ9314" s="1"/>
      <c r="CSA9314" s="1"/>
      <c r="CSB9314" s="1"/>
      <c r="CSC9314" s="1"/>
      <c r="CSD9314" s="1"/>
      <c r="CSE9314" s="1"/>
      <c r="CSF9314" s="1"/>
      <c r="CSG9314" s="1"/>
      <c r="CSH9314" s="1"/>
      <c r="CSI9314" s="1"/>
      <c r="CSJ9314" s="1"/>
      <c r="CSK9314" s="1"/>
      <c r="CSL9314" s="1"/>
      <c r="CSM9314" s="1"/>
      <c r="CSN9314" s="1"/>
      <c r="CSO9314" s="1"/>
      <c r="CSP9314" s="1"/>
      <c r="CSQ9314" s="1"/>
      <c r="CSR9314" s="1"/>
      <c r="CSS9314" s="1"/>
      <c r="CST9314" s="1"/>
      <c r="CSU9314" s="1"/>
      <c r="CSV9314" s="1"/>
      <c r="CSW9314" s="1"/>
      <c r="CSX9314" s="1"/>
      <c r="CSY9314" s="1"/>
      <c r="CSZ9314" s="1"/>
      <c r="CTA9314" s="1"/>
      <c r="CTB9314" s="1"/>
      <c r="CTC9314" s="1"/>
      <c r="CTD9314" s="1"/>
      <c r="CTE9314" s="1"/>
      <c r="CTF9314" s="1"/>
      <c r="CTG9314" s="1"/>
      <c r="CTH9314" s="1"/>
      <c r="CTI9314" s="1"/>
      <c r="CTJ9314" s="1"/>
      <c r="CTK9314" s="1"/>
      <c r="CTL9314" s="1"/>
      <c r="CTM9314" s="1"/>
      <c r="CTN9314" s="1"/>
      <c r="CTO9314" s="1"/>
      <c r="CTP9314" s="1"/>
      <c r="CTQ9314" s="1"/>
      <c r="CTR9314" s="1"/>
      <c r="CTS9314" s="1"/>
      <c r="CTT9314" s="1"/>
      <c r="CTU9314" s="1"/>
      <c r="CTV9314" s="1"/>
      <c r="CTW9314" s="1"/>
      <c r="CTX9314" s="1"/>
      <c r="CTY9314" s="1"/>
      <c r="CTZ9314" s="1"/>
      <c r="CUA9314" s="1"/>
      <c r="CUB9314" s="1"/>
      <c r="CUC9314" s="1"/>
      <c r="CUD9314" s="1"/>
      <c r="CUE9314" s="1"/>
      <c r="CUF9314" s="1"/>
      <c r="CUG9314" s="1"/>
      <c r="CUH9314" s="1"/>
      <c r="CUI9314" s="1"/>
      <c r="CUJ9314" s="1"/>
      <c r="CUK9314" s="1"/>
      <c r="CUL9314" s="1"/>
      <c r="CUM9314" s="1"/>
      <c r="CUN9314" s="1"/>
      <c r="CUO9314" s="1"/>
      <c r="CUP9314" s="1"/>
      <c r="CUQ9314" s="1"/>
      <c r="CUR9314" s="1"/>
      <c r="CUS9314" s="1"/>
      <c r="CUT9314" s="1"/>
      <c r="CUU9314" s="1"/>
      <c r="CUV9314" s="1"/>
      <c r="CUW9314" s="1"/>
      <c r="CUX9314" s="1"/>
      <c r="CUY9314" s="1"/>
      <c r="CUZ9314" s="1"/>
      <c r="CVA9314" s="1"/>
      <c r="CVB9314" s="1"/>
      <c r="CVC9314" s="1"/>
      <c r="CVD9314" s="1"/>
      <c r="CVE9314" s="1"/>
      <c r="CVF9314" s="1"/>
      <c r="CVG9314" s="1"/>
      <c r="CVH9314" s="1"/>
      <c r="CVI9314" s="1"/>
      <c r="CVJ9314" s="1"/>
      <c r="CVK9314" s="1"/>
      <c r="CVL9314" s="1"/>
      <c r="CVM9314" s="1"/>
      <c r="CVN9314" s="1"/>
      <c r="CVO9314" s="1"/>
      <c r="CVP9314" s="1"/>
      <c r="CVQ9314" s="1"/>
      <c r="CVR9314" s="1"/>
      <c r="CVS9314" s="1"/>
      <c r="CVT9314" s="1"/>
      <c r="CVU9314" s="1"/>
      <c r="CVV9314" s="1"/>
      <c r="CVW9314" s="1"/>
      <c r="CVX9314" s="1"/>
      <c r="CVY9314" s="1"/>
      <c r="CVZ9314" s="1"/>
      <c r="CWA9314" s="1"/>
      <c r="CWB9314" s="1"/>
      <c r="CWC9314" s="1"/>
      <c r="CWD9314" s="1"/>
      <c r="CWE9314" s="1"/>
      <c r="CWF9314" s="1"/>
      <c r="CWG9314" s="1"/>
      <c r="CWH9314" s="1"/>
      <c r="CWI9314" s="1"/>
      <c r="CWJ9314" s="1"/>
      <c r="CWK9314" s="1"/>
      <c r="CWL9314" s="1"/>
      <c r="CWM9314" s="1"/>
      <c r="CWN9314" s="1"/>
      <c r="CWO9314" s="1"/>
      <c r="CWP9314" s="1"/>
      <c r="CWQ9314" s="1"/>
      <c r="CWR9314" s="1"/>
      <c r="CWS9314" s="1"/>
      <c r="CWT9314" s="1"/>
      <c r="CWU9314" s="1"/>
      <c r="CWV9314" s="1"/>
      <c r="CWW9314" s="1"/>
      <c r="CWX9314" s="1"/>
      <c r="CWY9314" s="1"/>
      <c r="CWZ9314" s="1"/>
      <c r="CXA9314" s="1"/>
      <c r="CXB9314" s="1"/>
      <c r="CXC9314" s="1"/>
      <c r="CXD9314" s="1"/>
      <c r="CXE9314" s="1"/>
      <c r="CXF9314" s="1"/>
      <c r="CXG9314" s="1"/>
      <c r="CXH9314" s="1"/>
      <c r="CXI9314" s="1"/>
      <c r="CXJ9314" s="1"/>
      <c r="CXK9314" s="1"/>
      <c r="CXL9314" s="1"/>
      <c r="CXM9314" s="1"/>
      <c r="CXN9314" s="1"/>
      <c r="CXO9314" s="1"/>
      <c r="CXP9314" s="1"/>
      <c r="CXQ9314" s="1"/>
      <c r="CXR9314" s="1"/>
      <c r="CXS9314" s="1"/>
      <c r="CXT9314" s="1"/>
      <c r="CXU9314" s="1"/>
      <c r="CXV9314" s="1"/>
      <c r="CXW9314" s="1"/>
      <c r="CXX9314" s="1"/>
      <c r="CXY9314" s="1"/>
      <c r="CXZ9314" s="1"/>
      <c r="CYA9314" s="1"/>
      <c r="CYB9314" s="1"/>
      <c r="CYC9314" s="1"/>
      <c r="CYD9314" s="1"/>
      <c r="CYE9314" s="1"/>
      <c r="CYF9314" s="1"/>
      <c r="CYG9314" s="1"/>
      <c r="CYH9314" s="1"/>
      <c r="CYI9314" s="1"/>
      <c r="CYJ9314" s="1"/>
      <c r="CYK9314" s="1"/>
      <c r="CYL9314" s="1"/>
      <c r="CYM9314" s="1"/>
      <c r="CYN9314" s="1"/>
      <c r="CYO9314" s="1"/>
      <c r="CYP9314" s="1"/>
      <c r="CYQ9314" s="1"/>
      <c r="CYR9314" s="1"/>
      <c r="CYS9314" s="1"/>
      <c r="CYT9314" s="1"/>
      <c r="CYU9314" s="1"/>
      <c r="CYV9314" s="1"/>
      <c r="CYW9314" s="1"/>
      <c r="CYX9314" s="1"/>
      <c r="CYY9314" s="1"/>
      <c r="CYZ9314" s="1"/>
      <c r="CZA9314" s="1"/>
      <c r="CZB9314" s="1"/>
      <c r="CZC9314" s="1"/>
      <c r="CZD9314" s="1"/>
      <c r="CZE9314" s="1"/>
      <c r="CZF9314" s="1"/>
      <c r="CZG9314" s="1"/>
      <c r="CZH9314" s="1"/>
      <c r="CZI9314" s="1"/>
      <c r="CZJ9314" s="1"/>
      <c r="CZK9314" s="1"/>
      <c r="CZL9314" s="1"/>
      <c r="CZM9314" s="1"/>
      <c r="CZN9314" s="1"/>
      <c r="CZO9314" s="1"/>
      <c r="CZP9314" s="1"/>
      <c r="CZQ9314" s="1"/>
      <c r="CZR9314" s="1"/>
      <c r="CZS9314" s="1"/>
      <c r="CZT9314" s="1"/>
      <c r="CZU9314" s="1"/>
      <c r="CZV9314" s="1"/>
      <c r="CZW9314" s="1"/>
      <c r="CZX9314" s="1"/>
      <c r="CZY9314" s="1"/>
      <c r="CZZ9314" s="1"/>
      <c r="DAA9314" s="1"/>
      <c r="DAB9314" s="1"/>
      <c r="DAC9314" s="1"/>
      <c r="DAD9314" s="1"/>
      <c r="DAE9314" s="1"/>
      <c r="DAF9314" s="1"/>
      <c r="DAG9314" s="1"/>
      <c r="DAH9314" s="1"/>
      <c r="DAI9314" s="1"/>
      <c r="DAJ9314" s="1"/>
      <c r="DAK9314" s="1"/>
      <c r="DAL9314" s="1"/>
      <c r="DAM9314" s="1"/>
      <c r="DAN9314" s="1"/>
      <c r="DAO9314" s="1"/>
      <c r="DAP9314" s="1"/>
      <c r="DAQ9314" s="1"/>
      <c r="DAR9314" s="1"/>
      <c r="DAS9314" s="1"/>
      <c r="DAT9314" s="1"/>
      <c r="DAU9314" s="1"/>
      <c r="DAV9314" s="1"/>
      <c r="DAW9314" s="1"/>
      <c r="DAX9314" s="1"/>
      <c r="DAY9314" s="1"/>
      <c r="DAZ9314" s="1"/>
      <c r="DBA9314" s="1"/>
      <c r="DBB9314" s="1"/>
      <c r="DBC9314" s="1"/>
      <c r="DBD9314" s="1"/>
      <c r="DBE9314" s="1"/>
      <c r="DBF9314" s="1"/>
      <c r="DBG9314" s="1"/>
      <c r="DBH9314" s="1"/>
      <c r="DBI9314" s="1"/>
      <c r="DBJ9314" s="1"/>
      <c r="DBK9314" s="1"/>
      <c r="DBL9314" s="1"/>
      <c r="DBM9314" s="1"/>
      <c r="DBN9314" s="1"/>
      <c r="DBO9314" s="1"/>
      <c r="DBP9314" s="1"/>
      <c r="DBQ9314" s="1"/>
      <c r="DBR9314" s="1"/>
      <c r="DBS9314" s="1"/>
      <c r="DBT9314" s="1"/>
      <c r="DBU9314" s="1"/>
      <c r="DBV9314" s="1"/>
      <c r="DBW9314" s="1"/>
      <c r="DBX9314" s="1"/>
      <c r="DBY9314" s="1"/>
      <c r="DBZ9314" s="1"/>
      <c r="DCA9314" s="1"/>
      <c r="DCB9314" s="1"/>
      <c r="DCC9314" s="1"/>
      <c r="DCD9314" s="1"/>
      <c r="DCE9314" s="1"/>
      <c r="DCF9314" s="1"/>
      <c r="DCG9314" s="1"/>
      <c r="DCH9314" s="1"/>
      <c r="DCI9314" s="1"/>
      <c r="DCJ9314" s="1"/>
      <c r="DCK9314" s="1"/>
      <c r="DCL9314" s="1"/>
      <c r="DCM9314" s="1"/>
      <c r="DCN9314" s="1"/>
      <c r="DCO9314" s="1"/>
      <c r="DCP9314" s="1"/>
      <c r="DCQ9314" s="1"/>
      <c r="DCR9314" s="1"/>
      <c r="DCS9314" s="1"/>
      <c r="DCT9314" s="1"/>
      <c r="DCU9314" s="1"/>
      <c r="DCV9314" s="1"/>
      <c r="DCW9314" s="1"/>
      <c r="DCX9314" s="1"/>
      <c r="DCY9314" s="1"/>
      <c r="DCZ9314" s="1"/>
      <c r="DDA9314" s="1"/>
      <c r="DDB9314" s="1"/>
      <c r="DDC9314" s="1"/>
      <c r="DDD9314" s="1"/>
      <c r="DDE9314" s="1"/>
      <c r="DDF9314" s="1"/>
      <c r="DDG9314" s="1"/>
      <c r="DDH9314" s="1"/>
      <c r="DDI9314" s="1"/>
      <c r="DDJ9314" s="1"/>
      <c r="DDK9314" s="1"/>
      <c r="DDL9314" s="1"/>
      <c r="DDM9314" s="1"/>
      <c r="DDN9314" s="1"/>
      <c r="DDO9314" s="1"/>
      <c r="DDP9314" s="1"/>
      <c r="DDQ9314" s="1"/>
      <c r="DDR9314" s="1"/>
      <c r="DDS9314" s="1"/>
      <c r="DDT9314" s="1"/>
      <c r="DDU9314" s="1"/>
      <c r="DDV9314" s="1"/>
      <c r="DDW9314" s="1"/>
      <c r="DDX9314" s="1"/>
      <c r="DDY9314" s="1"/>
      <c r="DDZ9314" s="1"/>
      <c r="DEA9314" s="1"/>
      <c r="DEB9314" s="1"/>
      <c r="DEC9314" s="1"/>
      <c r="DED9314" s="1"/>
      <c r="DEE9314" s="1"/>
      <c r="DEF9314" s="1"/>
      <c r="DEG9314" s="1"/>
      <c r="DEH9314" s="1"/>
      <c r="DEI9314" s="1"/>
      <c r="DEJ9314" s="1"/>
      <c r="DEK9314" s="1"/>
      <c r="DEL9314" s="1"/>
      <c r="DEM9314" s="1"/>
      <c r="DEN9314" s="1"/>
      <c r="DEO9314" s="1"/>
      <c r="DEP9314" s="1"/>
      <c r="DEQ9314" s="1"/>
      <c r="DER9314" s="1"/>
      <c r="DES9314" s="1"/>
      <c r="DET9314" s="1"/>
      <c r="DEU9314" s="1"/>
      <c r="DEV9314" s="1"/>
      <c r="DEW9314" s="1"/>
      <c r="DEX9314" s="1"/>
      <c r="DEY9314" s="1"/>
      <c r="DEZ9314" s="1"/>
      <c r="DFA9314" s="1"/>
      <c r="DFB9314" s="1"/>
      <c r="DFC9314" s="1"/>
      <c r="DFD9314" s="1"/>
      <c r="DFE9314" s="1"/>
      <c r="DFF9314" s="1"/>
      <c r="DFG9314" s="1"/>
      <c r="DFH9314" s="1"/>
      <c r="DFI9314" s="1"/>
      <c r="DFJ9314" s="1"/>
      <c r="DFK9314" s="1"/>
      <c r="DFL9314" s="1"/>
      <c r="DFM9314" s="1"/>
      <c r="DFN9314" s="1"/>
      <c r="DFO9314" s="1"/>
      <c r="DFP9314" s="1"/>
      <c r="DFQ9314" s="1"/>
      <c r="DFR9314" s="1"/>
      <c r="DFS9314" s="1"/>
      <c r="DFT9314" s="1"/>
      <c r="DFU9314" s="1"/>
      <c r="DFV9314" s="1"/>
      <c r="DFW9314" s="1"/>
      <c r="DFX9314" s="1"/>
      <c r="DFY9314" s="1"/>
      <c r="DFZ9314" s="1"/>
      <c r="DGA9314" s="1"/>
      <c r="DGB9314" s="1"/>
      <c r="DGC9314" s="1"/>
      <c r="DGD9314" s="1"/>
      <c r="DGE9314" s="1"/>
      <c r="DGF9314" s="1"/>
      <c r="DGG9314" s="1"/>
      <c r="DGH9314" s="1"/>
      <c r="DGI9314" s="1"/>
      <c r="DGJ9314" s="1"/>
      <c r="DGK9314" s="1"/>
      <c r="DGL9314" s="1"/>
      <c r="DGM9314" s="1"/>
      <c r="DGN9314" s="1"/>
      <c r="DGO9314" s="1"/>
      <c r="DGP9314" s="1"/>
      <c r="DGQ9314" s="1"/>
      <c r="DGR9314" s="1"/>
      <c r="DGS9314" s="1"/>
      <c r="DGT9314" s="1"/>
      <c r="DGU9314" s="1"/>
      <c r="DGV9314" s="1"/>
      <c r="DGW9314" s="1"/>
      <c r="DGX9314" s="1"/>
      <c r="DGY9314" s="1"/>
      <c r="DGZ9314" s="1"/>
      <c r="DHA9314" s="1"/>
      <c r="DHB9314" s="1"/>
      <c r="DHC9314" s="1"/>
      <c r="DHD9314" s="1"/>
      <c r="DHE9314" s="1"/>
      <c r="DHF9314" s="1"/>
      <c r="DHG9314" s="1"/>
      <c r="DHH9314" s="1"/>
      <c r="DHI9314" s="1"/>
      <c r="DHJ9314" s="1"/>
      <c r="DHK9314" s="1"/>
      <c r="DHL9314" s="1"/>
      <c r="DHM9314" s="1"/>
      <c r="DHN9314" s="1"/>
      <c r="DHO9314" s="1"/>
      <c r="DHP9314" s="1"/>
      <c r="DHQ9314" s="1"/>
      <c r="DHR9314" s="1"/>
      <c r="DHS9314" s="1"/>
      <c r="DHT9314" s="1"/>
      <c r="DHU9314" s="1"/>
      <c r="DHV9314" s="1"/>
      <c r="DHW9314" s="1"/>
      <c r="DHX9314" s="1"/>
      <c r="DHY9314" s="1"/>
      <c r="DHZ9314" s="1"/>
      <c r="DIA9314" s="1"/>
      <c r="DIB9314" s="1"/>
      <c r="DIC9314" s="1"/>
      <c r="DID9314" s="1"/>
      <c r="DIE9314" s="1"/>
      <c r="DIF9314" s="1"/>
      <c r="DIG9314" s="1"/>
      <c r="DIH9314" s="1"/>
      <c r="DII9314" s="1"/>
      <c r="DIJ9314" s="1"/>
      <c r="DIK9314" s="1"/>
      <c r="DIL9314" s="1"/>
      <c r="DIM9314" s="1"/>
      <c r="DIN9314" s="1"/>
      <c r="DIO9314" s="1"/>
      <c r="DIP9314" s="1"/>
      <c r="DIQ9314" s="1"/>
      <c r="DIR9314" s="1"/>
      <c r="DIS9314" s="1"/>
      <c r="DIT9314" s="1"/>
      <c r="DIU9314" s="1"/>
      <c r="DIV9314" s="1"/>
      <c r="DIW9314" s="1"/>
      <c r="DIX9314" s="1"/>
      <c r="DIY9314" s="1"/>
      <c r="DIZ9314" s="1"/>
      <c r="DJA9314" s="1"/>
      <c r="DJB9314" s="1"/>
      <c r="DJC9314" s="1"/>
      <c r="DJD9314" s="1"/>
      <c r="DJE9314" s="1"/>
      <c r="DJF9314" s="1"/>
      <c r="DJG9314" s="1"/>
      <c r="DJH9314" s="1"/>
      <c r="DJI9314" s="1"/>
      <c r="DJJ9314" s="1"/>
      <c r="DJK9314" s="1"/>
      <c r="DJL9314" s="1"/>
      <c r="DJM9314" s="1"/>
      <c r="DJN9314" s="1"/>
      <c r="DJO9314" s="1"/>
      <c r="DJP9314" s="1"/>
      <c r="DJQ9314" s="1"/>
      <c r="DJR9314" s="1"/>
      <c r="DJS9314" s="1"/>
      <c r="DJT9314" s="1"/>
      <c r="DJU9314" s="1"/>
      <c r="DJV9314" s="1"/>
      <c r="DJW9314" s="1"/>
      <c r="DJX9314" s="1"/>
      <c r="DJY9314" s="1"/>
      <c r="DJZ9314" s="1"/>
      <c r="DKA9314" s="1"/>
      <c r="DKB9314" s="1"/>
      <c r="DKC9314" s="1"/>
      <c r="DKD9314" s="1"/>
      <c r="DKE9314" s="1"/>
      <c r="DKF9314" s="1"/>
      <c r="DKG9314" s="1"/>
      <c r="DKH9314" s="1"/>
      <c r="DKI9314" s="1"/>
      <c r="DKJ9314" s="1"/>
      <c r="DKK9314" s="1"/>
      <c r="DKL9314" s="1"/>
      <c r="DKM9314" s="1"/>
      <c r="DKN9314" s="1"/>
      <c r="DKO9314" s="1"/>
      <c r="DKP9314" s="1"/>
      <c r="DKQ9314" s="1"/>
      <c r="DKR9314" s="1"/>
      <c r="DKS9314" s="1"/>
      <c r="DKT9314" s="1"/>
      <c r="DKU9314" s="1"/>
      <c r="DKV9314" s="1"/>
      <c r="DKW9314" s="1"/>
      <c r="DKX9314" s="1"/>
      <c r="DKY9314" s="1"/>
      <c r="DKZ9314" s="1"/>
      <c r="DLA9314" s="1"/>
      <c r="DLB9314" s="1"/>
      <c r="DLC9314" s="1"/>
      <c r="DLD9314" s="1"/>
      <c r="DLE9314" s="1"/>
      <c r="DLF9314" s="1"/>
      <c r="DLG9314" s="1"/>
      <c r="DLH9314" s="1"/>
      <c r="DLI9314" s="1"/>
      <c r="DLJ9314" s="1"/>
      <c r="DLK9314" s="1"/>
      <c r="DLL9314" s="1"/>
      <c r="DLM9314" s="1"/>
      <c r="DLN9314" s="1"/>
      <c r="DLO9314" s="1"/>
      <c r="DLP9314" s="1"/>
      <c r="DLQ9314" s="1"/>
      <c r="DLR9314" s="1"/>
      <c r="DLS9314" s="1"/>
      <c r="DLT9314" s="1"/>
      <c r="DLU9314" s="1"/>
      <c r="DLV9314" s="1"/>
      <c r="DLW9314" s="1"/>
      <c r="DLX9314" s="1"/>
      <c r="DLY9314" s="1"/>
      <c r="DLZ9314" s="1"/>
      <c r="DMA9314" s="1"/>
      <c r="DMB9314" s="1"/>
      <c r="DMC9314" s="1"/>
      <c r="DMD9314" s="1"/>
      <c r="DME9314" s="1"/>
      <c r="DMF9314" s="1"/>
      <c r="DMG9314" s="1"/>
      <c r="DMH9314" s="1"/>
      <c r="DMI9314" s="1"/>
      <c r="DMJ9314" s="1"/>
      <c r="DMK9314" s="1"/>
      <c r="DML9314" s="1"/>
      <c r="DMM9314" s="1"/>
      <c r="DMN9314" s="1"/>
      <c r="DMO9314" s="1"/>
      <c r="DMP9314" s="1"/>
      <c r="DMQ9314" s="1"/>
      <c r="DMR9314" s="1"/>
      <c r="DMS9314" s="1"/>
      <c r="DMT9314" s="1"/>
      <c r="DMU9314" s="1"/>
      <c r="DMV9314" s="1"/>
      <c r="DMW9314" s="1"/>
      <c r="DMX9314" s="1"/>
      <c r="DMY9314" s="1"/>
      <c r="DMZ9314" s="1"/>
      <c r="DNA9314" s="1"/>
      <c r="DNB9314" s="1"/>
      <c r="DNC9314" s="1"/>
      <c r="DND9314" s="1"/>
      <c r="DNE9314" s="1"/>
      <c r="DNF9314" s="1"/>
      <c r="DNG9314" s="1"/>
      <c r="DNH9314" s="1"/>
      <c r="DNI9314" s="1"/>
      <c r="DNJ9314" s="1"/>
      <c r="DNK9314" s="1"/>
      <c r="DNL9314" s="1"/>
      <c r="DNM9314" s="1"/>
      <c r="DNN9314" s="1"/>
      <c r="DNO9314" s="1"/>
      <c r="DNP9314" s="1"/>
      <c r="DNQ9314" s="1"/>
      <c r="DNR9314" s="1"/>
      <c r="DNS9314" s="1"/>
      <c r="DNT9314" s="1"/>
      <c r="DNU9314" s="1"/>
      <c r="DNV9314" s="1"/>
      <c r="DNW9314" s="1"/>
      <c r="DNX9314" s="1"/>
      <c r="DNY9314" s="1"/>
      <c r="DNZ9314" s="1"/>
      <c r="DOA9314" s="1"/>
      <c r="DOB9314" s="1"/>
      <c r="DOC9314" s="1"/>
      <c r="DOD9314" s="1"/>
      <c r="DOE9314" s="1"/>
      <c r="DOF9314" s="1"/>
      <c r="DOG9314" s="1"/>
      <c r="DOH9314" s="1"/>
      <c r="DOI9314" s="1"/>
      <c r="DOJ9314" s="1"/>
      <c r="DOK9314" s="1"/>
      <c r="DOL9314" s="1"/>
      <c r="DOM9314" s="1"/>
      <c r="DON9314" s="1"/>
      <c r="DOO9314" s="1"/>
      <c r="DOP9314" s="1"/>
      <c r="DOQ9314" s="1"/>
      <c r="DOR9314" s="1"/>
      <c r="DOS9314" s="1"/>
      <c r="DOT9314" s="1"/>
      <c r="DOU9314" s="1"/>
      <c r="DOV9314" s="1"/>
      <c r="DOW9314" s="1"/>
      <c r="DOX9314" s="1"/>
      <c r="DOY9314" s="1"/>
      <c r="DOZ9314" s="1"/>
      <c r="DPA9314" s="1"/>
      <c r="DPB9314" s="1"/>
      <c r="DPC9314" s="1"/>
      <c r="DPD9314" s="1"/>
      <c r="DPE9314" s="1"/>
      <c r="DPF9314" s="1"/>
      <c r="DPG9314" s="1"/>
      <c r="DPH9314" s="1"/>
      <c r="DPI9314" s="1"/>
      <c r="DPJ9314" s="1"/>
      <c r="DPK9314" s="1"/>
      <c r="DPL9314" s="1"/>
      <c r="DPM9314" s="1"/>
      <c r="DPN9314" s="1"/>
      <c r="DPO9314" s="1"/>
      <c r="DPP9314" s="1"/>
      <c r="DPQ9314" s="1"/>
      <c r="DPR9314" s="1"/>
      <c r="DPS9314" s="1"/>
      <c r="DPT9314" s="1"/>
      <c r="DPU9314" s="1"/>
      <c r="DPV9314" s="1"/>
      <c r="DPW9314" s="1"/>
      <c r="DPX9314" s="1"/>
      <c r="DPY9314" s="1"/>
      <c r="DPZ9314" s="1"/>
      <c r="DQA9314" s="1"/>
      <c r="DQB9314" s="1"/>
      <c r="DQC9314" s="1"/>
      <c r="DQD9314" s="1"/>
      <c r="DQE9314" s="1"/>
      <c r="DQF9314" s="1"/>
      <c r="DQG9314" s="1"/>
      <c r="DQH9314" s="1"/>
      <c r="DQI9314" s="1"/>
      <c r="DQJ9314" s="1"/>
      <c r="DQK9314" s="1"/>
      <c r="DQL9314" s="1"/>
      <c r="DQM9314" s="1"/>
      <c r="DQN9314" s="1"/>
      <c r="DQO9314" s="1"/>
      <c r="DQP9314" s="1"/>
      <c r="DQQ9314" s="1"/>
      <c r="DQR9314" s="1"/>
      <c r="DQS9314" s="1"/>
      <c r="DQT9314" s="1"/>
      <c r="DQU9314" s="1"/>
      <c r="DQV9314" s="1"/>
      <c r="DQW9314" s="1"/>
      <c r="DQX9314" s="1"/>
      <c r="DQY9314" s="1"/>
      <c r="DQZ9314" s="1"/>
      <c r="DRA9314" s="1"/>
      <c r="DRB9314" s="1"/>
      <c r="DRC9314" s="1"/>
      <c r="DRD9314" s="1"/>
      <c r="DRE9314" s="1"/>
      <c r="DRF9314" s="1"/>
      <c r="DRG9314" s="1"/>
      <c r="DRH9314" s="1"/>
      <c r="DRI9314" s="1"/>
      <c r="DRJ9314" s="1"/>
      <c r="DRK9314" s="1"/>
      <c r="DRL9314" s="1"/>
      <c r="DRM9314" s="1"/>
      <c r="DRN9314" s="1"/>
      <c r="DRO9314" s="1"/>
      <c r="DRP9314" s="1"/>
      <c r="DRQ9314" s="1"/>
      <c r="DRR9314" s="1"/>
      <c r="DRS9314" s="1"/>
      <c r="DRT9314" s="1"/>
      <c r="DRU9314" s="1"/>
      <c r="DRV9314" s="1"/>
      <c r="DRW9314" s="1"/>
      <c r="DRX9314" s="1"/>
      <c r="DRY9314" s="1"/>
      <c r="DRZ9314" s="1"/>
      <c r="DSA9314" s="1"/>
      <c r="DSB9314" s="1"/>
      <c r="DSC9314" s="1"/>
      <c r="DSD9314" s="1"/>
      <c r="DSE9314" s="1"/>
      <c r="DSF9314" s="1"/>
      <c r="DSG9314" s="1"/>
      <c r="DSH9314" s="1"/>
      <c r="DSI9314" s="1"/>
      <c r="DSJ9314" s="1"/>
      <c r="DSK9314" s="1"/>
      <c r="DSL9314" s="1"/>
      <c r="DSM9314" s="1"/>
      <c r="DSN9314" s="1"/>
      <c r="DSO9314" s="1"/>
      <c r="DSP9314" s="1"/>
      <c r="DSQ9314" s="1"/>
      <c r="DSR9314" s="1"/>
      <c r="DSS9314" s="1"/>
      <c r="DST9314" s="1"/>
      <c r="DSU9314" s="1"/>
      <c r="DSV9314" s="1"/>
      <c r="DSW9314" s="1"/>
      <c r="DSX9314" s="1"/>
      <c r="DSY9314" s="1"/>
      <c r="DSZ9314" s="1"/>
      <c r="DTA9314" s="1"/>
      <c r="DTB9314" s="1"/>
      <c r="DTC9314" s="1"/>
      <c r="DTD9314" s="1"/>
      <c r="DTE9314" s="1"/>
      <c r="DTF9314" s="1"/>
      <c r="DTG9314" s="1"/>
      <c r="DTH9314" s="1"/>
      <c r="DTI9314" s="1"/>
      <c r="DTJ9314" s="1"/>
      <c r="DTK9314" s="1"/>
      <c r="DTL9314" s="1"/>
      <c r="DTM9314" s="1"/>
      <c r="DTN9314" s="1"/>
      <c r="DTO9314" s="1"/>
      <c r="DTP9314" s="1"/>
      <c r="DTQ9314" s="1"/>
      <c r="DTR9314" s="1"/>
      <c r="DTS9314" s="1"/>
      <c r="DTT9314" s="1"/>
      <c r="DTU9314" s="1"/>
      <c r="DTV9314" s="1"/>
      <c r="DTW9314" s="1"/>
      <c r="DTX9314" s="1"/>
      <c r="DTY9314" s="1"/>
      <c r="DTZ9314" s="1"/>
      <c r="DUA9314" s="1"/>
      <c r="DUB9314" s="1"/>
      <c r="DUC9314" s="1"/>
      <c r="DUD9314" s="1"/>
      <c r="DUE9314" s="1"/>
      <c r="DUF9314" s="1"/>
      <c r="DUG9314" s="1"/>
      <c r="DUH9314" s="1"/>
      <c r="DUI9314" s="1"/>
      <c r="DUJ9314" s="1"/>
      <c r="DUK9314" s="1"/>
      <c r="DUL9314" s="1"/>
      <c r="DUM9314" s="1"/>
      <c r="DUN9314" s="1"/>
      <c r="DUO9314" s="1"/>
      <c r="DUP9314" s="1"/>
      <c r="DUQ9314" s="1"/>
      <c r="DUR9314" s="1"/>
      <c r="DUS9314" s="1"/>
      <c r="DUT9314" s="1"/>
      <c r="DUU9314" s="1"/>
      <c r="DUV9314" s="1"/>
      <c r="DUW9314" s="1"/>
      <c r="DUX9314" s="1"/>
      <c r="DUY9314" s="1"/>
      <c r="DUZ9314" s="1"/>
      <c r="DVA9314" s="1"/>
      <c r="DVB9314" s="1"/>
      <c r="DVC9314" s="1"/>
      <c r="DVD9314" s="1"/>
      <c r="DVE9314" s="1"/>
      <c r="DVF9314" s="1"/>
      <c r="DVG9314" s="1"/>
      <c r="DVH9314" s="1"/>
      <c r="DVI9314" s="1"/>
      <c r="DVJ9314" s="1"/>
      <c r="DVK9314" s="1"/>
      <c r="DVL9314" s="1"/>
      <c r="DVM9314" s="1"/>
      <c r="DVN9314" s="1"/>
      <c r="DVO9314" s="1"/>
      <c r="DVP9314" s="1"/>
      <c r="DVQ9314" s="1"/>
      <c r="DVR9314" s="1"/>
      <c r="DVS9314" s="1"/>
      <c r="DVT9314" s="1"/>
      <c r="DVU9314" s="1"/>
      <c r="DVV9314" s="1"/>
      <c r="DVW9314" s="1"/>
      <c r="DVX9314" s="1"/>
      <c r="DVY9314" s="1"/>
      <c r="DVZ9314" s="1"/>
      <c r="DWA9314" s="1"/>
      <c r="DWB9314" s="1"/>
      <c r="DWC9314" s="1"/>
      <c r="DWD9314" s="1"/>
      <c r="DWE9314" s="1"/>
      <c r="DWF9314" s="1"/>
      <c r="DWG9314" s="1"/>
      <c r="DWH9314" s="1"/>
      <c r="DWI9314" s="1"/>
      <c r="DWJ9314" s="1"/>
      <c r="DWK9314" s="1"/>
      <c r="DWL9314" s="1"/>
      <c r="DWM9314" s="1"/>
      <c r="DWN9314" s="1"/>
      <c r="DWO9314" s="1"/>
      <c r="DWP9314" s="1"/>
      <c r="DWQ9314" s="1"/>
      <c r="DWR9314" s="1"/>
      <c r="DWS9314" s="1"/>
      <c r="DWT9314" s="1"/>
      <c r="DWU9314" s="1"/>
      <c r="DWV9314" s="1"/>
      <c r="DWW9314" s="1"/>
      <c r="DWX9314" s="1"/>
      <c r="DWY9314" s="1"/>
      <c r="DWZ9314" s="1"/>
      <c r="DXA9314" s="1"/>
      <c r="DXB9314" s="1"/>
      <c r="DXC9314" s="1"/>
      <c r="DXD9314" s="1"/>
      <c r="DXE9314" s="1"/>
      <c r="DXF9314" s="1"/>
      <c r="DXG9314" s="1"/>
      <c r="DXH9314" s="1"/>
      <c r="DXI9314" s="1"/>
      <c r="DXJ9314" s="1"/>
      <c r="DXK9314" s="1"/>
      <c r="DXL9314" s="1"/>
      <c r="DXM9314" s="1"/>
      <c r="DXN9314" s="1"/>
      <c r="DXO9314" s="1"/>
      <c r="DXP9314" s="1"/>
      <c r="DXQ9314" s="1"/>
      <c r="DXR9314" s="1"/>
      <c r="DXS9314" s="1"/>
      <c r="DXT9314" s="1"/>
      <c r="DXU9314" s="1"/>
      <c r="DXV9314" s="1"/>
      <c r="DXW9314" s="1"/>
      <c r="DXX9314" s="1"/>
      <c r="DXY9314" s="1"/>
      <c r="DXZ9314" s="1"/>
      <c r="DYA9314" s="1"/>
      <c r="DYB9314" s="1"/>
      <c r="DYC9314" s="1"/>
      <c r="DYD9314" s="1"/>
      <c r="DYE9314" s="1"/>
      <c r="DYF9314" s="1"/>
      <c r="DYG9314" s="1"/>
      <c r="DYH9314" s="1"/>
      <c r="DYI9314" s="1"/>
      <c r="DYJ9314" s="1"/>
      <c r="DYK9314" s="1"/>
      <c r="DYL9314" s="1"/>
      <c r="DYM9314" s="1"/>
      <c r="DYN9314" s="1"/>
      <c r="DYO9314" s="1"/>
      <c r="DYP9314" s="1"/>
      <c r="DYQ9314" s="1"/>
      <c r="DYR9314" s="1"/>
      <c r="DYS9314" s="1"/>
      <c r="DYT9314" s="1"/>
      <c r="DYU9314" s="1"/>
      <c r="DYV9314" s="1"/>
      <c r="DYW9314" s="1"/>
      <c r="DYX9314" s="1"/>
      <c r="DYY9314" s="1"/>
      <c r="DYZ9314" s="1"/>
      <c r="DZA9314" s="1"/>
      <c r="DZB9314" s="1"/>
      <c r="DZC9314" s="1"/>
      <c r="DZD9314" s="1"/>
      <c r="DZE9314" s="1"/>
      <c r="DZF9314" s="1"/>
      <c r="DZG9314" s="1"/>
      <c r="DZH9314" s="1"/>
      <c r="DZI9314" s="1"/>
      <c r="DZJ9314" s="1"/>
      <c r="DZK9314" s="1"/>
      <c r="DZL9314" s="1"/>
      <c r="DZM9314" s="1"/>
      <c r="DZN9314" s="1"/>
      <c r="DZO9314" s="1"/>
      <c r="DZP9314" s="1"/>
      <c r="DZQ9314" s="1"/>
      <c r="DZR9314" s="1"/>
      <c r="DZS9314" s="1"/>
      <c r="DZT9314" s="1"/>
      <c r="DZU9314" s="1"/>
      <c r="DZV9314" s="1"/>
      <c r="DZW9314" s="1"/>
      <c r="DZX9314" s="1"/>
      <c r="DZY9314" s="1"/>
      <c r="DZZ9314" s="1"/>
      <c r="EAA9314" s="1"/>
      <c r="EAB9314" s="1"/>
      <c r="EAC9314" s="1"/>
      <c r="EAD9314" s="1"/>
      <c r="EAE9314" s="1"/>
      <c r="EAF9314" s="1"/>
      <c r="EAG9314" s="1"/>
      <c r="EAH9314" s="1"/>
      <c r="EAI9314" s="1"/>
      <c r="EAJ9314" s="1"/>
      <c r="EAK9314" s="1"/>
      <c r="EAL9314" s="1"/>
      <c r="EAM9314" s="1"/>
      <c r="EAN9314" s="1"/>
      <c r="EAO9314" s="1"/>
      <c r="EAP9314" s="1"/>
      <c r="EAQ9314" s="1"/>
      <c r="EAR9314" s="1"/>
      <c r="EAS9314" s="1"/>
      <c r="EAT9314" s="1"/>
      <c r="EAU9314" s="1"/>
      <c r="EAV9314" s="1"/>
      <c r="EAW9314" s="1"/>
      <c r="EAX9314" s="1"/>
      <c r="EAY9314" s="1"/>
      <c r="EAZ9314" s="1"/>
      <c r="EBA9314" s="1"/>
      <c r="EBB9314" s="1"/>
      <c r="EBC9314" s="1"/>
      <c r="EBD9314" s="1"/>
      <c r="EBE9314" s="1"/>
      <c r="EBF9314" s="1"/>
      <c r="EBG9314" s="1"/>
      <c r="EBH9314" s="1"/>
      <c r="EBI9314" s="1"/>
      <c r="EBJ9314" s="1"/>
      <c r="EBK9314" s="1"/>
      <c r="EBL9314" s="1"/>
      <c r="EBM9314" s="1"/>
      <c r="EBN9314" s="1"/>
      <c r="EBO9314" s="1"/>
      <c r="EBP9314" s="1"/>
      <c r="EBQ9314" s="1"/>
      <c r="EBR9314" s="1"/>
      <c r="EBS9314" s="1"/>
      <c r="EBT9314" s="1"/>
      <c r="EBU9314" s="1"/>
      <c r="EBV9314" s="1"/>
      <c r="EBW9314" s="1"/>
      <c r="EBX9314" s="1"/>
      <c r="EBY9314" s="1"/>
      <c r="EBZ9314" s="1"/>
      <c r="ECA9314" s="1"/>
      <c r="ECB9314" s="1"/>
      <c r="ECC9314" s="1"/>
      <c r="ECD9314" s="1"/>
      <c r="ECE9314" s="1"/>
      <c r="ECF9314" s="1"/>
      <c r="ECG9314" s="1"/>
      <c r="ECH9314" s="1"/>
      <c r="ECI9314" s="1"/>
      <c r="ECJ9314" s="1"/>
      <c r="ECK9314" s="1"/>
      <c r="ECL9314" s="1"/>
      <c r="ECM9314" s="1"/>
      <c r="ECN9314" s="1"/>
      <c r="ECO9314" s="1"/>
      <c r="ECP9314" s="1"/>
      <c r="ECQ9314" s="1"/>
      <c r="ECR9314" s="1"/>
      <c r="ECS9314" s="1"/>
      <c r="ECT9314" s="1"/>
      <c r="ECU9314" s="1"/>
      <c r="ECV9314" s="1"/>
      <c r="ECW9314" s="1"/>
      <c r="ECX9314" s="1"/>
      <c r="ECY9314" s="1"/>
      <c r="ECZ9314" s="1"/>
      <c r="EDA9314" s="1"/>
      <c r="EDB9314" s="1"/>
      <c r="EDC9314" s="1"/>
      <c r="EDD9314" s="1"/>
      <c r="EDE9314" s="1"/>
      <c r="EDF9314" s="1"/>
      <c r="EDG9314" s="1"/>
      <c r="EDH9314" s="1"/>
      <c r="EDI9314" s="1"/>
      <c r="EDJ9314" s="1"/>
      <c r="EDK9314" s="1"/>
      <c r="EDL9314" s="1"/>
      <c r="EDM9314" s="1"/>
      <c r="EDN9314" s="1"/>
      <c r="EDO9314" s="1"/>
      <c r="EDP9314" s="1"/>
      <c r="EDQ9314" s="1"/>
      <c r="EDR9314" s="1"/>
      <c r="EDS9314" s="1"/>
      <c r="EDT9314" s="1"/>
      <c r="EDU9314" s="1"/>
      <c r="EDV9314" s="1"/>
      <c r="EDW9314" s="1"/>
      <c r="EDX9314" s="1"/>
      <c r="EDY9314" s="1"/>
      <c r="EDZ9314" s="1"/>
      <c r="EEA9314" s="1"/>
      <c r="EEB9314" s="1"/>
      <c r="EEC9314" s="1"/>
      <c r="EED9314" s="1"/>
      <c r="EEE9314" s="1"/>
      <c r="EEF9314" s="1"/>
      <c r="EEG9314" s="1"/>
      <c r="EEH9314" s="1"/>
      <c r="EEI9314" s="1"/>
      <c r="EEJ9314" s="1"/>
      <c r="EEK9314" s="1"/>
      <c r="EEL9314" s="1"/>
      <c r="EEM9314" s="1"/>
      <c r="EEN9314" s="1"/>
      <c r="EEO9314" s="1"/>
      <c r="EEP9314" s="1"/>
      <c r="EEQ9314" s="1"/>
      <c r="EER9314" s="1"/>
      <c r="EES9314" s="1"/>
      <c r="EET9314" s="1"/>
      <c r="EEU9314" s="1"/>
      <c r="EEV9314" s="1"/>
      <c r="EEW9314" s="1"/>
      <c r="EEX9314" s="1"/>
      <c r="EEY9314" s="1"/>
      <c r="EEZ9314" s="1"/>
      <c r="EFA9314" s="1"/>
      <c r="EFB9314" s="1"/>
      <c r="EFC9314" s="1"/>
      <c r="EFD9314" s="1"/>
      <c r="EFE9314" s="1"/>
      <c r="EFF9314" s="1"/>
      <c r="EFG9314" s="1"/>
      <c r="EFH9314" s="1"/>
      <c r="EFI9314" s="1"/>
      <c r="EFJ9314" s="1"/>
      <c r="EFK9314" s="1"/>
      <c r="EFL9314" s="1"/>
      <c r="EFM9314" s="1"/>
      <c r="EFN9314" s="1"/>
      <c r="EFO9314" s="1"/>
      <c r="EFP9314" s="1"/>
      <c r="EFQ9314" s="1"/>
      <c r="EFR9314" s="1"/>
      <c r="EFS9314" s="1"/>
      <c r="EFT9314" s="1"/>
      <c r="EFU9314" s="1"/>
      <c r="EFV9314" s="1"/>
      <c r="EFW9314" s="1"/>
      <c r="EFX9314" s="1"/>
      <c r="EFY9314" s="1"/>
      <c r="EFZ9314" s="1"/>
      <c r="EGA9314" s="1"/>
      <c r="EGB9314" s="1"/>
      <c r="EGC9314" s="1"/>
      <c r="EGD9314" s="1"/>
      <c r="EGE9314" s="1"/>
      <c r="EGF9314" s="1"/>
      <c r="EGG9314" s="1"/>
      <c r="EGH9314" s="1"/>
      <c r="EGI9314" s="1"/>
      <c r="EGJ9314" s="1"/>
      <c r="EGK9314" s="1"/>
      <c r="EGL9314" s="1"/>
      <c r="EGM9314" s="1"/>
      <c r="EGN9314" s="1"/>
      <c r="EGO9314" s="1"/>
      <c r="EGP9314" s="1"/>
      <c r="EGQ9314" s="1"/>
      <c r="EGR9314" s="1"/>
      <c r="EGS9314" s="1"/>
      <c r="EGT9314" s="1"/>
      <c r="EGU9314" s="1"/>
      <c r="EGV9314" s="1"/>
      <c r="EGW9314" s="1"/>
      <c r="EGX9314" s="1"/>
      <c r="EGY9314" s="1"/>
      <c r="EGZ9314" s="1"/>
      <c r="EHA9314" s="1"/>
      <c r="EHB9314" s="1"/>
      <c r="EHC9314" s="1"/>
      <c r="EHD9314" s="1"/>
      <c r="EHE9314" s="1"/>
      <c r="EHF9314" s="1"/>
      <c r="EHG9314" s="1"/>
      <c r="EHH9314" s="1"/>
      <c r="EHI9314" s="1"/>
      <c r="EHJ9314" s="1"/>
      <c r="EHK9314" s="1"/>
      <c r="EHL9314" s="1"/>
      <c r="EHM9314" s="1"/>
      <c r="EHN9314" s="1"/>
      <c r="EHO9314" s="1"/>
      <c r="EHP9314" s="1"/>
      <c r="EHQ9314" s="1"/>
      <c r="EHR9314" s="1"/>
      <c r="EHS9314" s="1"/>
      <c r="EHT9314" s="1"/>
      <c r="EHU9314" s="1"/>
      <c r="EHV9314" s="1"/>
      <c r="EHW9314" s="1"/>
      <c r="EHX9314" s="1"/>
      <c r="EHY9314" s="1"/>
      <c r="EHZ9314" s="1"/>
      <c r="EIA9314" s="1"/>
      <c r="EIB9314" s="1"/>
      <c r="EIC9314" s="1"/>
      <c r="EID9314" s="1"/>
      <c r="EIE9314" s="1"/>
      <c r="EIF9314" s="1"/>
      <c r="EIG9314" s="1"/>
      <c r="EIH9314" s="1"/>
      <c r="EII9314" s="1"/>
      <c r="EIJ9314" s="1"/>
      <c r="EIK9314" s="1"/>
      <c r="EIL9314" s="1"/>
      <c r="EIM9314" s="1"/>
      <c r="EIN9314" s="1"/>
      <c r="EIO9314" s="1"/>
      <c r="EIP9314" s="1"/>
      <c r="EIQ9314" s="1"/>
      <c r="EIR9314" s="1"/>
      <c r="EIS9314" s="1"/>
      <c r="EIT9314" s="1"/>
      <c r="EIU9314" s="1"/>
      <c r="EIV9314" s="1"/>
      <c r="EIW9314" s="1"/>
      <c r="EIX9314" s="1"/>
      <c r="EIY9314" s="1"/>
      <c r="EIZ9314" s="1"/>
      <c r="EJA9314" s="1"/>
      <c r="EJB9314" s="1"/>
      <c r="EJC9314" s="1"/>
      <c r="EJD9314" s="1"/>
      <c r="EJE9314" s="1"/>
      <c r="EJF9314" s="1"/>
      <c r="EJG9314" s="1"/>
      <c r="EJH9314" s="1"/>
      <c r="EJI9314" s="1"/>
      <c r="EJJ9314" s="1"/>
      <c r="EJK9314" s="1"/>
      <c r="EJL9314" s="1"/>
      <c r="EJM9314" s="1"/>
      <c r="EJN9314" s="1"/>
      <c r="EJO9314" s="1"/>
      <c r="EJP9314" s="1"/>
      <c r="EJQ9314" s="1"/>
      <c r="EJR9314" s="1"/>
      <c r="EJS9314" s="1"/>
      <c r="EJT9314" s="1"/>
      <c r="EJU9314" s="1"/>
      <c r="EJV9314" s="1"/>
      <c r="EJW9314" s="1"/>
      <c r="EJX9314" s="1"/>
      <c r="EJY9314" s="1"/>
      <c r="EJZ9314" s="1"/>
      <c r="EKA9314" s="1"/>
      <c r="EKB9314" s="1"/>
      <c r="EKC9314" s="1"/>
      <c r="EKD9314" s="1"/>
      <c r="EKE9314" s="1"/>
      <c r="EKF9314" s="1"/>
      <c r="EKG9314" s="1"/>
      <c r="EKH9314" s="1"/>
      <c r="EKI9314" s="1"/>
      <c r="EKJ9314" s="1"/>
      <c r="EKK9314" s="1"/>
      <c r="EKL9314" s="1"/>
      <c r="EKM9314" s="1"/>
      <c r="EKN9314" s="1"/>
      <c r="EKO9314" s="1"/>
      <c r="EKP9314" s="1"/>
      <c r="EKQ9314" s="1"/>
      <c r="EKR9314" s="1"/>
      <c r="EKS9314" s="1"/>
      <c r="EKT9314" s="1"/>
      <c r="EKU9314" s="1"/>
      <c r="EKV9314" s="1"/>
      <c r="EKW9314" s="1"/>
      <c r="EKX9314" s="1"/>
      <c r="EKY9314" s="1"/>
      <c r="EKZ9314" s="1"/>
      <c r="ELA9314" s="1"/>
      <c r="ELB9314" s="1"/>
      <c r="ELC9314" s="1"/>
      <c r="ELD9314" s="1"/>
      <c r="ELE9314" s="1"/>
      <c r="ELF9314" s="1"/>
      <c r="ELG9314" s="1"/>
      <c r="ELH9314" s="1"/>
      <c r="ELI9314" s="1"/>
      <c r="ELJ9314" s="1"/>
      <c r="ELK9314" s="1"/>
      <c r="ELL9314" s="1"/>
      <c r="ELM9314" s="1"/>
      <c r="ELN9314" s="1"/>
      <c r="ELO9314" s="1"/>
      <c r="ELP9314" s="1"/>
      <c r="ELQ9314" s="1"/>
      <c r="ELR9314" s="1"/>
      <c r="ELS9314" s="1"/>
      <c r="ELT9314" s="1"/>
      <c r="ELU9314" s="1"/>
      <c r="ELV9314" s="1"/>
      <c r="ELW9314" s="1"/>
      <c r="ELX9314" s="1"/>
      <c r="ELY9314" s="1"/>
      <c r="ELZ9314" s="1"/>
      <c r="EMA9314" s="1"/>
      <c r="EMB9314" s="1"/>
      <c r="EMC9314" s="1"/>
      <c r="EMD9314" s="1"/>
      <c r="EME9314" s="1"/>
      <c r="EMF9314" s="1"/>
      <c r="EMG9314" s="1"/>
      <c r="EMH9314" s="1"/>
      <c r="EMI9314" s="1"/>
      <c r="EMJ9314" s="1"/>
      <c r="EMK9314" s="1"/>
      <c r="EML9314" s="1"/>
      <c r="EMM9314" s="1"/>
      <c r="EMN9314" s="1"/>
      <c r="EMO9314" s="1"/>
      <c r="EMP9314" s="1"/>
      <c r="EMQ9314" s="1"/>
      <c r="EMR9314" s="1"/>
      <c r="EMS9314" s="1"/>
      <c r="EMT9314" s="1"/>
      <c r="EMU9314" s="1"/>
      <c r="EMV9314" s="1"/>
      <c r="EMW9314" s="1"/>
      <c r="EMX9314" s="1"/>
      <c r="EMY9314" s="1"/>
      <c r="EMZ9314" s="1"/>
      <c r="ENA9314" s="1"/>
      <c r="ENB9314" s="1"/>
      <c r="ENC9314" s="1"/>
      <c r="END9314" s="1"/>
      <c r="ENE9314" s="1"/>
      <c r="ENF9314" s="1"/>
      <c r="ENG9314" s="1"/>
      <c r="ENH9314" s="1"/>
      <c r="ENI9314" s="1"/>
      <c r="ENJ9314" s="1"/>
      <c r="ENK9314" s="1"/>
      <c r="ENL9314" s="1"/>
      <c r="ENM9314" s="1"/>
      <c r="ENN9314" s="1"/>
      <c r="ENO9314" s="1"/>
      <c r="ENP9314" s="1"/>
      <c r="ENQ9314" s="1"/>
      <c r="ENR9314" s="1"/>
      <c r="ENS9314" s="1"/>
      <c r="ENT9314" s="1"/>
      <c r="ENU9314" s="1"/>
      <c r="ENV9314" s="1"/>
      <c r="ENW9314" s="1"/>
      <c r="ENX9314" s="1"/>
      <c r="ENY9314" s="1"/>
      <c r="ENZ9314" s="1"/>
      <c r="EOA9314" s="1"/>
      <c r="EOB9314" s="1"/>
      <c r="EOC9314" s="1"/>
      <c r="EOD9314" s="1"/>
      <c r="EOE9314" s="1"/>
      <c r="EOF9314" s="1"/>
      <c r="EOG9314" s="1"/>
      <c r="EOH9314" s="1"/>
      <c r="EOI9314" s="1"/>
      <c r="EOJ9314" s="1"/>
      <c r="EOK9314" s="1"/>
      <c r="EOL9314" s="1"/>
      <c r="EOM9314" s="1"/>
      <c r="EON9314" s="1"/>
      <c r="EOO9314" s="1"/>
      <c r="EOP9314" s="1"/>
      <c r="EOQ9314" s="1"/>
      <c r="EOR9314" s="1"/>
      <c r="EOS9314" s="1"/>
      <c r="EOT9314" s="1"/>
      <c r="EOU9314" s="1"/>
      <c r="EOV9314" s="1"/>
      <c r="EOW9314" s="1"/>
      <c r="EOX9314" s="1"/>
      <c r="EOY9314" s="1"/>
      <c r="EOZ9314" s="1"/>
      <c r="EPA9314" s="1"/>
      <c r="EPB9314" s="1"/>
      <c r="EPC9314" s="1"/>
      <c r="EPD9314" s="1"/>
      <c r="EPE9314" s="1"/>
      <c r="EPF9314" s="1"/>
      <c r="EPG9314" s="1"/>
      <c r="EPH9314" s="1"/>
      <c r="EPI9314" s="1"/>
      <c r="EPJ9314" s="1"/>
      <c r="EPK9314" s="1"/>
      <c r="EPL9314" s="1"/>
      <c r="EPM9314" s="1"/>
      <c r="EPN9314" s="1"/>
      <c r="EPO9314" s="1"/>
      <c r="EPP9314" s="1"/>
      <c r="EPQ9314" s="1"/>
      <c r="EPR9314" s="1"/>
      <c r="EPS9314" s="1"/>
      <c r="EPT9314" s="1"/>
      <c r="EPU9314" s="1"/>
      <c r="EPV9314" s="1"/>
      <c r="EPW9314" s="1"/>
      <c r="EPX9314" s="1"/>
      <c r="EPY9314" s="1"/>
      <c r="EPZ9314" s="1"/>
      <c r="EQA9314" s="1"/>
      <c r="EQB9314" s="1"/>
      <c r="EQC9314" s="1"/>
      <c r="EQD9314" s="1"/>
      <c r="EQE9314" s="1"/>
      <c r="EQF9314" s="1"/>
      <c r="EQG9314" s="1"/>
      <c r="EQH9314" s="1"/>
      <c r="EQI9314" s="1"/>
      <c r="EQJ9314" s="1"/>
      <c r="EQK9314" s="1"/>
      <c r="EQL9314" s="1"/>
      <c r="EQM9314" s="1"/>
      <c r="EQN9314" s="1"/>
      <c r="EQO9314" s="1"/>
      <c r="EQP9314" s="1"/>
      <c r="EQQ9314" s="1"/>
      <c r="EQR9314" s="1"/>
      <c r="EQS9314" s="1"/>
      <c r="EQT9314" s="1"/>
      <c r="EQU9314" s="1"/>
      <c r="EQV9314" s="1"/>
      <c r="EQW9314" s="1"/>
      <c r="EQX9314" s="1"/>
      <c r="EQY9314" s="1"/>
      <c r="EQZ9314" s="1"/>
      <c r="ERA9314" s="1"/>
      <c r="ERB9314" s="1"/>
      <c r="ERC9314" s="1"/>
      <c r="ERD9314" s="1"/>
      <c r="ERE9314" s="1"/>
      <c r="ERF9314" s="1"/>
      <c r="ERG9314" s="1"/>
      <c r="ERH9314" s="1"/>
      <c r="ERI9314" s="1"/>
      <c r="ERJ9314" s="1"/>
      <c r="ERK9314" s="1"/>
      <c r="ERL9314" s="1"/>
      <c r="ERM9314" s="1"/>
      <c r="ERN9314" s="1"/>
      <c r="ERO9314" s="1"/>
      <c r="ERP9314" s="1"/>
      <c r="ERQ9314" s="1"/>
      <c r="ERR9314" s="1"/>
      <c r="ERS9314" s="1"/>
      <c r="ERT9314" s="1"/>
      <c r="ERU9314" s="1"/>
      <c r="ERV9314" s="1"/>
      <c r="ERW9314" s="1"/>
      <c r="ERX9314" s="1"/>
      <c r="ERY9314" s="1"/>
      <c r="ERZ9314" s="1"/>
      <c r="ESA9314" s="1"/>
      <c r="ESB9314" s="1"/>
      <c r="ESC9314" s="1"/>
      <c r="ESD9314" s="1"/>
      <c r="ESE9314" s="1"/>
      <c r="ESF9314" s="1"/>
      <c r="ESG9314" s="1"/>
      <c r="ESH9314" s="1"/>
      <c r="ESI9314" s="1"/>
      <c r="ESJ9314" s="1"/>
      <c r="ESK9314" s="1"/>
      <c r="ESL9314" s="1"/>
      <c r="ESM9314" s="1"/>
      <c r="ESN9314" s="1"/>
      <c r="ESO9314" s="1"/>
      <c r="ESP9314" s="1"/>
      <c r="ESQ9314" s="1"/>
      <c r="ESR9314" s="1"/>
      <c r="ESS9314" s="1"/>
      <c r="EST9314" s="1"/>
      <c r="ESU9314" s="1"/>
      <c r="ESV9314" s="1"/>
      <c r="ESW9314" s="1"/>
      <c r="ESX9314" s="1"/>
      <c r="ESY9314" s="1"/>
      <c r="ESZ9314" s="1"/>
      <c r="ETA9314" s="1"/>
      <c r="ETB9314" s="1"/>
      <c r="ETC9314" s="1"/>
      <c r="ETD9314" s="1"/>
      <c r="ETE9314" s="1"/>
      <c r="ETF9314" s="1"/>
      <c r="ETG9314" s="1"/>
      <c r="ETH9314" s="1"/>
      <c r="ETI9314" s="1"/>
      <c r="ETJ9314" s="1"/>
      <c r="ETK9314" s="1"/>
      <c r="ETL9314" s="1"/>
      <c r="ETM9314" s="1"/>
      <c r="ETN9314" s="1"/>
      <c r="ETO9314" s="1"/>
      <c r="ETP9314" s="1"/>
      <c r="ETQ9314" s="1"/>
      <c r="ETR9314" s="1"/>
      <c r="ETS9314" s="1"/>
      <c r="ETT9314" s="1"/>
      <c r="ETU9314" s="1"/>
      <c r="ETV9314" s="1"/>
      <c r="ETW9314" s="1"/>
      <c r="ETX9314" s="1"/>
      <c r="ETY9314" s="1"/>
      <c r="ETZ9314" s="1"/>
      <c r="EUA9314" s="1"/>
      <c r="EUB9314" s="1"/>
      <c r="EUC9314" s="1"/>
      <c r="EUD9314" s="1"/>
      <c r="EUE9314" s="1"/>
      <c r="EUF9314" s="1"/>
      <c r="EUG9314" s="1"/>
      <c r="EUH9314" s="1"/>
      <c r="EUI9314" s="1"/>
      <c r="EUJ9314" s="1"/>
      <c r="EUK9314" s="1"/>
      <c r="EUL9314" s="1"/>
      <c r="EUM9314" s="1"/>
      <c r="EUN9314" s="1"/>
      <c r="EUO9314" s="1"/>
      <c r="EUP9314" s="1"/>
      <c r="EUQ9314" s="1"/>
      <c r="EUR9314" s="1"/>
      <c r="EUS9314" s="1"/>
      <c r="EUT9314" s="1"/>
      <c r="EUU9314" s="1"/>
      <c r="EUV9314" s="1"/>
      <c r="EUW9314" s="1"/>
      <c r="EUX9314" s="1"/>
      <c r="EUY9314" s="1"/>
      <c r="EUZ9314" s="1"/>
      <c r="EVA9314" s="1"/>
      <c r="EVB9314" s="1"/>
      <c r="EVC9314" s="1"/>
      <c r="EVD9314" s="1"/>
      <c r="EVE9314" s="1"/>
      <c r="EVF9314" s="1"/>
      <c r="EVG9314" s="1"/>
      <c r="EVH9314" s="1"/>
      <c r="EVI9314" s="1"/>
      <c r="EVJ9314" s="1"/>
      <c r="EVK9314" s="1"/>
      <c r="EVL9314" s="1"/>
      <c r="EVM9314" s="1"/>
      <c r="EVN9314" s="1"/>
      <c r="EVO9314" s="1"/>
      <c r="EVP9314" s="1"/>
      <c r="EVQ9314" s="1"/>
      <c r="EVR9314" s="1"/>
      <c r="EVS9314" s="1"/>
      <c r="EVT9314" s="1"/>
      <c r="EVU9314" s="1"/>
      <c r="EVV9314" s="1"/>
      <c r="EVW9314" s="1"/>
      <c r="EVX9314" s="1"/>
      <c r="EVY9314" s="1"/>
      <c r="EVZ9314" s="1"/>
      <c r="EWA9314" s="1"/>
      <c r="EWB9314" s="1"/>
      <c r="EWC9314" s="1"/>
      <c r="EWD9314" s="1"/>
      <c r="EWE9314" s="1"/>
      <c r="EWF9314" s="1"/>
      <c r="EWG9314" s="1"/>
      <c r="EWH9314" s="1"/>
      <c r="EWI9314" s="1"/>
      <c r="EWJ9314" s="1"/>
      <c r="EWK9314" s="1"/>
      <c r="EWL9314" s="1"/>
      <c r="EWM9314" s="1"/>
      <c r="EWN9314" s="1"/>
      <c r="EWO9314" s="1"/>
      <c r="EWP9314" s="1"/>
      <c r="EWQ9314" s="1"/>
      <c r="EWR9314" s="1"/>
      <c r="EWS9314" s="1"/>
      <c r="EWT9314" s="1"/>
      <c r="EWU9314" s="1"/>
      <c r="EWV9314" s="1"/>
      <c r="EWW9314" s="1"/>
      <c r="EWX9314" s="1"/>
      <c r="EWY9314" s="1"/>
      <c r="EWZ9314" s="1"/>
      <c r="EXA9314" s="1"/>
      <c r="EXB9314" s="1"/>
      <c r="EXC9314" s="1"/>
      <c r="EXD9314" s="1"/>
      <c r="EXE9314" s="1"/>
      <c r="EXF9314" s="1"/>
      <c r="EXG9314" s="1"/>
      <c r="EXH9314" s="1"/>
      <c r="EXI9314" s="1"/>
      <c r="EXJ9314" s="1"/>
      <c r="EXK9314" s="1"/>
      <c r="EXL9314" s="1"/>
      <c r="EXM9314" s="1"/>
      <c r="EXN9314" s="1"/>
      <c r="EXO9314" s="1"/>
      <c r="EXP9314" s="1"/>
      <c r="EXQ9314" s="1"/>
      <c r="EXR9314" s="1"/>
      <c r="EXS9314" s="1"/>
      <c r="EXT9314" s="1"/>
      <c r="EXU9314" s="1"/>
      <c r="EXV9314" s="1"/>
      <c r="EXW9314" s="1"/>
      <c r="EXX9314" s="1"/>
      <c r="EXY9314" s="1"/>
      <c r="EXZ9314" s="1"/>
      <c r="EYA9314" s="1"/>
      <c r="EYB9314" s="1"/>
      <c r="EYC9314" s="1"/>
      <c r="EYD9314" s="1"/>
      <c r="EYE9314" s="1"/>
      <c r="EYF9314" s="1"/>
      <c r="EYG9314" s="1"/>
      <c r="EYH9314" s="1"/>
      <c r="EYI9314" s="1"/>
      <c r="EYJ9314" s="1"/>
      <c r="EYK9314" s="1"/>
      <c r="EYL9314" s="1"/>
      <c r="EYM9314" s="1"/>
      <c r="EYN9314" s="1"/>
      <c r="EYO9314" s="1"/>
      <c r="EYP9314" s="1"/>
      <c r="EYQ9314" s="1"/>
      <c r="EYR9314" s="1"/>
      <c r="EYS9314" s="1"/>
      <c r="EYT9314" s="1"/>
      <c r="EYU9314" s="1"/>
      <c r="EYV9314" s="1"/>
      <c r="EYW9314" s="1"/>
      <c r="EYX9314" s="1"/>
      <c r="EYY9314" s="1"/>
      <c r="EYZ9314" s="1"/>
      <c r="EZA9314" s="1"/>
      <c r="EZB9314" s="1"/>
      <c r="EZC9314" s="1"/>
      <c r="EZD9314" s="1"/>
      <c r="EZE9314" s="1"/>
      <c r="EZF9314" s="1"/>
      <c r="EZG9314" s="1"/>
      <c r="EZH9314" s="1"/>
      <c r="EZI9314" s="1"/>
      <c r="EZJ9314" s="1"/>
      <c r="EZK9314" s="1"/>
      <c r="EZL9314" s="1"/>
      <c r="EZM9314" s="1"/>
      <c r="EZN9314" s="1"/>
      <c r="EZO9314" s="1"/>
      <c r="EZP9314" s="1"/>
      <c r="EZQ9314" s="1"/>
      <c r="EZR9314" s="1"/>
      <c r="EZS9314" s="1"/>
      <c r="EZT9314" s="1"/>
      <c r="EZU9314" s="1"/>
      <c r="EZV9314" s="1"/>
      <c r="EZW9314" s="1"/>
      <c r="EZX9314" s="1"/>
      <c r="EZY9314" s="1"/>
      <c r="EZZ9314" s="1"/>
      <c r="FAA9314" s="1"/>
      <c r="FAB9314" s="1"/>
      <c r="FAC9314" s="1"/>
      <c r="FAD9314" s="1"/>
      <c r="FAE9314" s="1"/>
      <c r="FAF9314" s="1"/>
      <c r="FAG9314" s="1"/>
      <c r="FAH9314" s="1"/>
      <c r="FAI9314" s="1"/>
      <c r="FAJ9314" s="1"/>
      <c r="FAK9314" s="1"/>
      <c r="FAL9314" s="1"/>
      <c r="FAM9314" s="1"/>
      <c r="FAN9314" s="1"/>
      <c r="FAO9314" s="1"/>
      <c r="FAP9314" s="1"/>
      <c r="FAQ9314" s="1"/>
      <c r="FAR9314" s="1"/>
      <c r="FAS9314" s="1"/>
      <c r="FAT9314" s="1"/>
      <c r="FAU9314" s="1"/>
      <c r="FAV9314" s="1"/>
      <c r="FAW9314" s="1"/>
      <c r="FAX9314" s="1"/>
      <c r="FAY9314" s="1"/>
      <c r="FAZ9314" s="1"/>
      <c r="FBA9314" s="1"/>
      <c r="FBB9314" s="1"/>
      <c r="FBC9314" s="1"/>
      <c r="FBD9314" s="1"/>
      <c r="FBE9314" s="1"/>
      <c r="FBF9314" s="1"/>
      <c r="FBG9314" s="1"/>
      <c r="FBH9314" s="1"/>
      <c r="FBI9314" s="1"/>
      <c r="FBJ9314" s="1"/>
      <c r="FBK9314" s="1"/>
      <c r="FBL9314" s="1"/>
      <c r="FBM9314" s="1"/>
      <c r="FBN9314" s="1"/>
      <c r="FBO9314" s="1"/>
      <c r="FBP9314" s="1"/>
      <c r="FBQ9314" s="1"/>
      <c r="FBR9314" s="1"/>
      <c r="FBS9314" s="1"/>
      <c r="FBT9314" s="1"/>
      <c r="FBU9314" s="1"/>
      <c r="FBV9314" s="1"/>
      <c r="FBW9314" s="1"/>
      <c r="FBX9314" s="1"/>
      <c r="FBY9314" s="1"/>
      <c r="FBZ9314" s="1"/>
      <c r="FCA9314" s="1"/>
      <c r="FCB9314" s="1"/>
      <c r="FCC9314" s="1"/>
      <c r="FCD9314" s="1"/>
      <c r="FCE9314" s="1"/>
      <c r="FCF9314" s="1"/>
      <c r="FCG9314" s="1"/>
      <c r="FCH9314" s="1"/>
      <c r="FCI9314" s="1"/>
      <c r="FCJ9314" s="1"/>
      <c r="FCK9314" s="1"/>
      <c r="FCL9314" s="1"/>
      <c r="FCM9314" s="1"/>
      <c r="FCN9314" s="1"/>
      <c r="FCO9314" s="1"/>
      <c r="FCP9314" s="1"/>
      <c r="FCQ9314" s="1"/>
      <c r="FCR9314" s="1"/>
      <c r="FCS9314" s="1"/>
      <c r="FCT9314" s="1"/>
      <c r="FCU9314" s="1"/>
      <c r="FCV9314" s="1"/>
      <c r="FCW9314" s="1"/>
      <c r="FCX9314" s="1"/>
      <c r="FCY9314" s="1"/>
      <c r="FCZ9314" s="1"/>
      <c r="FDA9314" s="1"/>
      <c r="FDB9314" s="1"/>
      <c r="FDC9314" s="1"/>
      <c r="FDD9314" s="1"/>
      <c r="FDE9314" s="1"/>
      <c r="FDF9314" s="1"/>
      <c r="FDG9314" s="1"/>
      <c r="FDH9314" s="1"/>
      <c r="FDI9314" s="1"/>
      <c r="FDJ9314" s="1"/>
      <c r="FDK9314" s="1"/>
      <c r="FDL9314" s="1"/>
      <c r="FDM9314" s="1"/>
      <c r="FDN9314" s="1"/>
      <c r="FDO9314" s="1"/>
      <c r="FDP9314" s="1"/>
      <c r="FDQ9314" s="1"/>
      <c r="FDR9314" s="1"/>
      <c r="FDS9314" s="1"/>
      <c r="FDT9314" s="1"/>
      <c r="FDU9314" s="1"/>
      <c r="FDV9314" s="1"/>
      <c r="FDW9314" s="1"/>
      <c r="FDX9314" s="1"/>
      <c r="FDY9314" s="1"/>
      <c r="FDZ9314" s="1"/>
      <c r="FEA9314" s="1"/>
      <c r="FEB9314" s="1"/>
      <c r="FEC9314" s="1"/>
      <c r="FED9314" s="1"/>
      <c r="FEE9314" s="1"/>
      <c r="FEF9314" s="1"/>
      <c r="FEG9314" s="1"/>
      <c r="FEH9314" s="1"/>
      <c r="FEI9314" s="1"/>
      <c r="FEJ9314" s="1"/>
      <c r="FEK9314" s="1"/>
      <c r="FEL9314" s="1"/>
      <c r="FEM9314" s="1"/>
      <c r="FEN9314" s="1"/>
      <c r="FEO9314" s="1"/>
      <c r="FEP9314" s="1"/>
      <c r="FEQ9314" s="1"/>
      <c r="FER9314" s="1"/>
      <c r="FES9314" s="1"/>
      <c r="FET9314" s="1"/>
      <c r="FEU9314" s="1"/>
      <c r="FEV9314" s="1"/>
      <c r="FEW9314" s="1"/>
      <c r="FEX9314" s="1"/>
      <c r="FEY9314" s="1"/>
      <c r="FEZ9314" s="1"/>
      <c r="FFA9314" s="1"/>
      <c r="FFB9314" s="1"/>
      <c r="FFC9314" s="1"/>
      <c r="FFD9314" s="1"/>
      <c r="FFE9314" s="1"/>
      <c r="FFF9314" s="1"/>
      <c r="FFG9314" s="1"/>
      <c r="FFH9314" s="1"/>
      <c r="FFI9314" s="1"/>
      <c r="FFJ9314" s="1"/>
      <c r="FFK9314" s="1"/>
      <c r="FFL9314" s="1"/>
      <c r="FFM9314" s="1"/>
      <c r="FFN9314" s="1"/>
      <c r="FFO9314" s="1"/>
      <c r="FFP9314" s="1"/>
      <c r="FFQ9314" s="1"/>
      <c r="FFR9314" s="1"/>
      <c r="FFS9314" s="1"/>
      <c r="FFT9314" s="1"/>
      <c r="FFU9314" s="1"/>
      <c r="FFV9314" s="1"/>
      <c r="FFW9314" s="1"/>
      <c r="FFX9314" s="1"/>
      <c r="FFY9314" s="1"/>
      <c r="FFZ9314" s="1"/>
      <c r="FGA9314" s="1"/>
      <c r="FGB9314" s="1"/>
      <c r="FGC9314" s="1"/>
      <c r="FGD9314" s="1"/>
      <c r="FGE9314" s="1"/>
      <c r="FGF9314" s="1"/>
      <c r="FGG9314" s="1"/>
      <c r="FGH9314" s="1"/>
      <c r="FGI9314" s="1"/>
      <c r="FGJ9314" s="1"/>
      <c r="FGK9314" s="1"/>
      <c r="FGL9314" s="1"/>
      <c r="FGM9314" s="1"/>
      <c r="FGN9314" s="1"/>
      <c r="FGO9314" s="1"/>
      <c r="FGP9314" s="1"/>
      <c r="FGQ9314" s="1"/>
      <c r="FGR9314" s="1"/>
      <c r="FGS9314" s="1"/>
      <c r="FGT9314" s="1"/>
      <c r="FGU9314" s="1"/>
      <c r="FGV9314" s="1"/>
      <c r="FGW9314" s="1"/>
      <c r="FGX9314" s="1"/>
      <c r="FGY9314" s="1"/>
      <c r="FGZ9314" s="1"/>
      <c r="FHA9314" s="1"/>
      <c r="FHB9314" s="1"/>
      <c r="FHC9314" s="1"/>
      <c r="FHD9314" s="1"/>
      <c r="FHE9314" s="1"/>
      <c r="FHF9314" s="1"/>
      <c r="FHG9314" s="1"/>
      <c r="FHH9314" s="1"/>
      <c r="FHI9314" s="1"/>
      <c r="FHJ9314" s="1"/>
      <c r="FHK9314" s="1"/>
      <c r="FHL9314" s="1"/>
      <c r="FHM9314" s="1"/>
      <c r="FHN9314" s="1"/>
      <c r="FHO9314" s="1"/>
      <c r="FHP9314" s="1"/>
      <c r="FHQ9314" s="1"/>
      <c r="FHR9314" s="1"/>
      <c r="FHS9314" s="1"/>
      <c r="FHT9314" s="1"/>
      <c r="FHU9314" s="1"/>
      <c r="FHV9314" s="1"/>
      <c r="FHW9314" s="1"/>
      <c r="FHX9314" s="1"/>
      <c r="FHY9314" s="1"/>
      <c r="FHZ9314" s="1"/>
      <c r="FIA9314" s="1"/>
      <c r="FIB9314" s="1"/>
      <c r="FIC9314" s="1"/>
      <c r="FID9314" s="1"/>
      <c r="FIE9314" s="1"/>
      <c r="FIF9314" s="1"/>
      <c r="FIG9314" s="1"/>
      <c r="FIH9314" s="1"/>
      <c r="FII9314" s="1"/>
      <c r="FIJ9314" s="1"/>
      <c r="FIK9314" s="1"/>
      <c r="FIL9314" s="1"/>
      <c r="FIM9314" s="1"/>
      <c r="FIN9314" s="1"/>
      <c r="FIO9314" s="1"/>
      <c r="FIP9314" s="1"/>
      <c r="FIQ9314" s="1"/>
      <c r="FIR9314" s="1"/>
      <c r="FIS9314" s="1"/>
      <c r="FIT9314" s="1"/>
      <c r="FIU9314" s="1"/>
      <c r="FIV9314" s="1"/>
      <c r="FIW9314" s="1"/>
      <c r="FIX9314" s="1"/>
      <c r="FIY9314" s="1"/>
      <c r="FIZ9314" s="1"/>
      <c r="FJA9314" s="1"/>
      <c r="FJB9314" s="1"/>
      <c r="FJC9314" s="1"/>
      <c r="FJD9314" s="1"/>
      <c r="FJE9314" s="1"/>
      <c r="FJF9314" s="1"/>
      <c r="FJG9314" s="1"/>
      <c r="FJH9314" s="1"/>
      <c r="FJI9314" s="1"/>
      <c r="FJJ9314" s="1"/>
      <c r="FJK9314" s="1"/>
      <c r="FJL9314" s="1"/>
      <c r="FJM9314" s="1"/>
      <c r="FJN9314" s="1"/>
      <c r="FJO9314" s="1"/>
      <c r="FJP9314" s="1"/>
      <c r="FJQ9314" s="1"/>
      <c r="FJR9314" s="1"/>
      <c r="FJS9314" s="1"/>
      <c r="FJT9314" s="1"/>
      <c r="FJU9314" s="1"/>
      <c r="FJV9314" s="1"/>
      <c r="FJW9314" s="1"/>
      <c r="FJX9314" s="1"/>
      <c r="FJY9314" s="1"/>
      <c r="FJZ9314" s="1"/>
      <c r="FKA9314" s="1"/>
      <c r="FKB9314" s="1"/>
      <c r="FKC9314" s="1"/>
      <c r="FKD9314" s="1"/>
      <c r="FKE9314" s="1"/>
      <c r="FKF9314" s="1"/>
      <c r="FKG9314" s="1"/>
      <c r="FKH9314" s="1"/>
      <c r="FKI9314" s="1"/>
      <c r="FKJ9314" s="1"/>
      <c r="FKK9314" s="1"/>
      <c r="FKL9314" s="1"/>
      <c r="FKM9314" s="1"/>
      <c r="FKN9314" s="1"/>
      <c r="FKO9314" s="1"/>
      <c r="FKP9314" s="1"/>
      <c r="FKQ9314" s="1"/>
      <c r="FKR9314" s="1"/>
      <c r="FKS9314" s="1"/>
      <c r="FKT9314" s="1"/>
      <c r="FKU9314" s="1"/>
      <c r="FKV9314" s="1"/>
      <c r="FKW9314" s="1"/>
      <c r="FKX9314" s="1"/>
      <c r="FKY9314" s="1"/>
      <c r="FKZ9314" s="1"/>
      <c r="FLA9314" s="1"/>
      <c r="FLB9314" s="1"/>
      <c r="FLC9314" s="1"/>
      <c r="FLD9314" s="1"/>
      <c r="FLE9314" s="1"/>
      <c r="FLF9314" s="1"/>
      <c r="FLG9314" s="1"/>
      <c r="FLH9314" s="1"/>
      <c r="FLI9314" s="1"/>
      <c r="FLJ9314" s="1"/>
      <c r="FLK9314" s="1"/>
      <c r="FLL9314" s="1"/>
      <c r="FLM9314" s="1"/>
      <c r="FLN9314" s="1"/>
      <c r="FLO9314" s="1"/>
      <c r="FLP9314" s="1"/>
      <c r="FLQ9314" s="1"/>
      <c r="FLR9314" s="1"/>
      <c r="FLS9314" s="1"/>
      <c r="FLT9314" s="1"/>
      <c r="FLU9314" s="1"/>
      <c r="FLV9314" s="1"/>
      <c r="FLW9314" s="1"/>
      <c r="FLX9314" s="1"/>
      <c r="FLY9314" s="1"/>
      <c r="FLZ9314" s="1"/>
      <c r="FMA9314" s="1"/>
      <c r="FMB9314" s="1"/>
      <c r="FMC9314" s="1"/>
      <c r="FMD9314" s="1"/>
      <c r="FME9314" s="1"/>
      <c r="FMF9314" s="1"/>
      <c r="FMG9314" s="1"/>
      <c r="FMH9314" s="1"/>
      <c r="FMI9314" s="1"/>
      <c r="FMJ9314" s="1"/>
      <c r="FMK9314" s="1"/>
      <c r="FML9314" s="1"/>
      <c r="FMM9314" s="1"/>
      <c r="FMN9314" s="1"/>
      <c r="FMO9314" s="1"/>
      <c r="FMP9314" s="1"/>
      <c r="FMQ9314" s="1"/>
      <c r="FMR9314" s="1"/>
      <c r="FMS9314" s="1"/>
      <c r="FMT9314" s="1"/>
      <c r="FMU9314" s="1"/>
      <c r="FMV9314" s="1"/>
      <c r="FMW9314" s="1"/>
      <c r="FMX9314" s="1"/>
      <c r="FMY9314" s="1"/>
      <c r="FMZ9314" s="1"/>
      <c r="FNA9314" s="1"/>
      <c r="FNB9314" s="1"/>
      <c r="FNC9314" s="1"/>
      <c r="FND9314" s="1"/>
      <c r="FNE9314" s="1"/>
      <c r="FNF9314" s="1"/>
      <c r="FNG9314" s="1"/>
      <c r="FNH9314" s="1"/>
      <c r="FNI9314" s="1"/>
      <c r="FNJ9314" s="1"/>
      <c r="FNK9314" s="1"/>
      <c r="FNL9314" s="1"/>
      <c r="FNM9314" s="1"/>
      <c r="FNN9314" s="1"/>
      <c r="FNO9314" s="1"/>
      <c r="FNP9314" s="1"/>
      <c r="FNQ9314" s="1"/>
      <c r="FNR9314" s="1"/>
      <c r="FNS9314" s="1"/>
      <c r="FNT9314" s="1"/>
      <c r="FNU9314" s="1"/>
      <c r="FNV9314" s="1"/>
      <c r="FNW9314" s="1"/>
      <c r="FNX9314" s="1"/>
      <c r="FNY9314" s="1"/>
      <c r="FNZ9314" s="1"/>
      <c r="FOA9314" s="1"/>
      <c r="FOB9314" s="1"/>
      <c r="FOC9314" s="1"/>
      <c r="FOD9314" s="1"/>
      <c r="FOE9314" s="1"/>
      <c r="FOF9314" s="1"/>
      <c r="FOG9314" s="1"/>
      <c r="FOH9314" s="1"/>
      <c r="FOI9314" s="1"/>
      <c r="FOJ9314" s="1"/>
      <c r="FOK9314" s="1"/>
      <c r="FOL9314" s="1"/>
      <c r="FOM9314" s="1"/>
      <c r="FON9314" s="1"/>
      <c r="FOO9314" s="1"/>
      <c r="FOP9314" s="1"/>
      <c r="FOQ9314" s="1"/>
      <c r="FOR9314" s="1"/>
      <c r="FOS9314" s="1"/>
      <c r="FOT9314" s="1"/>
      <c r="FOU9314" s="1"/>
      <c r="FOV9314" s="1"/>
      <c r="FOW9314" s="1"/>
      <c r="FOX9314" s="1"/>
      <c r="FOY9314" s="1"/>
      <c r="FOZ9314" s="1"/>
      <c r="FPA9314" s="1"/>
      <c r="FPB9314" s="1"/>
      <c r="FPC9314" s="1"/>
      <c r="FPD9314" s="1"/>
      <c r="FPE9314" s="1"/>
      <c r="FPF9314" s="1"/>
      <c r="FPG9314" s="1"/>
      <c r="FPH9314" s="1"/>
      <c r="FPI9314" s="1"/>
      <c r="FPJ9314" s="1"/>
      <c r="FPK9314" s="1"/>
      <c r="FPL9314" s="1"/>
      <c r="FPM9314" s="1"/>
      <c r="FPN9314" s="1"/>
      <c r="FPO9314" s="1"/>
      <c r="FPP9314" s="1"/>
      <c r="FPQ9314" s="1"/>
      <c r="FPR9314" s="1"/>
      <c r="FPS9314" s="1"/>
      <c r="FPT9314" s="1"/>
      <c r="FPU9314" s="1"/>
      <c r="FPV9314" s="1"/>
      <c r="FPW9314" s="1"/>
      <c r="FPX9314" s="1"/>
      <c r="FPY9314" s="1"/>
      <c r="FPZ9314" s="1"/>
      <c r="FQA9314" s="1"/>
      <c r="FQB9314" s="1"/>
      <c r="FQC9314" s="1"/>
      <c r="FQD9314" s="1"/>
      <c r="FQE9314" s="1"/>
      <c r="FQF9314" s="1"/>
      <c r="FQG9314" s="1"/>
      <c r="FQH9314" s="1"/>
      <c r="FQI9314" s="1"/>
      <c r="FQJ9314" s="1"/>
      <c r="FQK9314" s="1"/>
      <c r="FQL9314" s="1"/>
      <c r="FQM9314" s="1"/>
      <c r="FQN9314" s="1"/>
      <c r="FQO9314" s="1"/>
      <c r="FQP9314" s="1"/>
      <c r="FQQ9314" s="1"/>
      <c r="FQR9314" s="1"/>
      <c r="FQS9314" s="1"/>
      <c r="FQT9314" s="1"/>
      <c r="FQU9314" s="1"/>
      <c r="FQV9314" s="1"/>
      <c r="FQW9314" s="1"/>
      <c r="FQX9314" s="1"/>
      <c r="FQY9314" s="1"/>
      <c r="FQZ9314" s="1"/>
      <c r="FRA9314" s="1"/>
      <c r="FRB9314" s="1"/>
      <c r="FRC9314" s="1"/>
      <c r="FRD9314" s="1"/>
      <c r="FRE9314" s="1"/>
      <c r="FRF9314" s="1"/>
      <c r="FRG9314" s="1"/>
      <c r="FRH9314" s="1"/>
      <c r="FRI9314" s="1"/>
      <c r="FRJ9314" s="1"/>
      <c r="FRK9314" s="1"/>
      <c r="FRL9314" s="1"/>
      <c r="FRM9314" s="1"/>
      <c r="FRN9314" s="1"/>
      <c r="FRO9314" s="1"/>
      <c r="FRP9314" s="1"/>
      <c r="FRQ9314" s="1"/>
      <c r="FRR9314" s="1"/>
      <c r="FRS9314" s="1"/>
      <c r="FRT9314" s="1"/>
      <c r="FRU9314" s="1"/>
      <c r="FRV9314" s="1"/>
      <c r="FRW9314" s="1"/>
      <c r="FRX9314" s="1"/>
      <c r="FRY9314" s="1"/>
      <c r="FRZ9314" s="1"/>
      <c r="FSA9314" s="1"/>
      <c r="FSB9314" s="1"/>
      <c r="FSC9314" s="1"/>
      <c r="FSD9314" s="1"/>
      <c r="FSE9314" s="1"/>
      <c r="FSF9314" s="1"/>
      <c r="FSG9314" s="1"/>
      <c r="FSH9314" s="1"/>
      <c r="FSI9314" s="1"/>
      <c r="FSJ9314" s="1"/>
      <c r="FSK9314" s="1"/>
      <c r="FSL9314" s="1"/>
      <c r="FSM9314" s="1"/>
      <c r="FSN9314" s="1"/>
      <c r="FSO9314" s="1"/>
      <c r="FSP9314" s="1"/>
      <c r="FSQ9314" s="1"/>
      <c r="FSR9314" s="1"/>
      <c r="FSS9314" s="1"/>
      <c r="FST9314" s="1"/>
      <c r="FSU9314" s="1"/>
      <c r="FSV9314" s="1"/>
      <c r="FSW9314" s="1"/>
      <c r="FSX9314" s="1"/>
      <c r="FSY9314" s="1"/>
      <c r="FSZ9314" s="1"/>
      <c r="FTA9314" s="1"/>
      <c r="FTB9314" s="1"/>
      <c r="FTC9314" s="1"/>
      <c r="FTD9314" s="1"/>
      <c r="FTE9314" s="1"/>
      <c r="FTF9314" s="1"/>
      <c r="FTG9314" s="1"/>
      <c r="FTH9314" s="1"/>
      <c r="FTI9314" s="1"/>
      <c r="FTJ9314" s="1"/>
      <c r="FTK9314" s="1"/>
      <c r="FTL9314" s="1"/>
      <c r="FTM9314" s="1"/>
      <c r="FTN9314" s="1"/>
      <c r="FTO9314" s="1"/>
      <c r="FTP9314" s="1"/>
      <c r="FTQ9314" s="1"/>
      <c r="FTR9314" s="1"/>
      <c r="FTS9314" s="1"/>
      <c r="FTT9314" s="1"/>
      <c r="FTU9314" s="1"/>
      <c r="FTV9314" s="1"/>
      <c r="FTW9314" s="1"/>
      <c r="FTX9314" s="1"/>
      <c r="FTY9314" s="1"/>
      <c r="FTZ9314" s="1"/>
      <c r="FUA9314" s="1"/>
      <c r="FUB9314" s="1"/>
      <c r="FUC9314" s="1"/>
      <c r="FUD9314" s="1"/>
      <c r="FUE9314" s="1"/>
      <c r="FUF9314" s="1"/>
      <c r="FUG9314" s="1"/>
      <c r="FUH9314" s="1"/>
      <c r="FUI9314" s="1"/>
      <c r="FUJ9314" s="1"/>
      <c r="FUK9314" s="1"/>
      <c r="FUL9314" s="1"/>
      <c r="FUM9314" s="1"/>
      <c r="FUN9314" s="1"/>
      <c r="FUO9314" s="1"/>
      <c r="FUP9314" s="1"/>
      <c r="FUQ9314" s="1"/>
      <c r="FUR9314" s="1"/>
      <c r="FUS9314" s="1"/>
      <c r="FUT9314" s="1"/>
      <c r="FUU9314" s="1"/>
      <c r="FUV9314" s="1"/>
      <c r="FUW9314" s="1"/>
      <c r="FUX9314" s="1"/>
      <c r="FUY9314" s="1"/>
      <c r="FUZ9314" s="1"/>
      <c r="FVA9314" s="1"/>
      <c r="FVB9314" s="1"/>
      <c r="FVC9314" s="1"/>
      <c r="FVD9314" s="1"/>
      <c r="FVE9314" s="1"/>
      <c r="FVF9314" s="1"/>
      <c r="FVG9314" s="1"/>
      <c r="FVH9314" s="1"/>
      <c r="FVI9314" s="1"/>
      <c r="FVJ9314" s="1"/>
      <c r="FVK9314" s="1"/>
      <c r="FVL9314" s="1"/>
      <c r="FVM9314" s="1"/>
      <c r="FVN9314" s="1"/>
      <c r="FVO9314" s="1"/>
      <c r="FVP9314" s="1"/>
      <c r="FVQ9314" s="1"/>
      <c r="FVR9314" s="1"/>
      <c r="FVS9314" s="1"/>
      <c r="FVT9314" s="1"/>
      <c r="FVU9314" s="1"/>
      <c r="FVV9314" s="1"/>
      <c r="FVW9314" s="1"/>
      <c r="FVX9314" s="1"/>
      <c r="FVY9314" s="1"/>
      <c r="FVZ9314" s="1"/>
      <c r="FWA9314" s="1"/>
      <c r="FWB9314" s="1"/>
      <c r="FWC9314" s="1"/>
      <c r="FWD9314" s="1"/>
      <c r="FWE9314" s="1"/>
      <c r="FWF9314" s="1"/>
      <c r="FWG9314" s="1"/>
      <c r="FWH9314" s="1"/>
      <c r="FWI9314" s="1"/>
      <c r="FWJ9314" s="1"/>
      <c r="FWK9314" s="1"/>
      <c r="FWL9314" s="1"/>
      <c r="FWM9314" s="1"/>
      <c r="FWN9314" s="1"/>
      <c r="FWO9314" s="1"/>
      <c r="FWP9314" s="1"/>
      <c r="FWQ9314" s="1"/>
      <c r="FWR9314" s="1"/>
      <c r="FWS9314" s="1"/>
      <c r="FWT9314" s="1"/>
      <c r="FWU9314" s="1"/>
      <c r="FWV9314" s="1"/>
      <c r="FWW9314" s="1"/>
      <c r="FWX9314" s="1"/>
      <c r="FWY9314" s="1"/>
      <c r="FWZ9314" s="1"/>
      <c r="FXA9314" s="1"/>
      <c r="FXB9314" s="1"/>
      <c r="FXC9314" s="1"/>
      <c r="FXD9314" s="1"/>
      <c r="FXE9314" s="1"/>
      <c r="FXF9314" s="1"/>
      <c r="FXG9314" s="1"/>
      <c r="FXH9314" s="1"/>
      <c r="FXI9314" s="1"/>
      <c r="FXJ9314" s="1"/>
      <c r="FXK9314" s="1"/>
      <c r="FXL9314" s="1"/>
      <c r="FXM9314" s="1"/>
      <c r="FXN9314" s="1"/>
      <c r="FXO9314" s="1"/>
      <c r="FXP9314" s="1"/>
      <c r="FXQ9314" s="1"/>
      <c r="FXR9314" s="1"/>
      <c r="FXS9314" s="1"/>
      <c r="FXT9314" s="1"/>
      <c r="FXU9314" s="1"/>
      <c r="FXV9314" s="1"/>
      <c r="FXW9314" s="1"/>
      <c r="FXX9314" s="1"/>
      <c r="FXY9314" s="1"/>
      <c r="FXZ9314" s="1"/>
      <c r="FYA9314" s="1"/>
      <c r="FYB9314" s="1"/>
      <c r="FYC9314" s="1"/>
      <c r="FYD9314" s="1"/>
      <c r="FYE9314" s="1"/>
      <c r="FYF9314" s="1"/>
      <c r="FYG9314" s="1"/>
      <c r="FYH9314" s="1"/>
      <c r="FYI9314" s="1"/>
      <c r="FYJ9314" s="1"/>
      <c r="FYK9314" s="1"/>
      <c r="FYL9314" s="1"/>
      <c r="FYM9314" s="1"/>
      <c r="FYN9314" s="1"/>
      <c r="FYO9314" s="1"/>
      <c r="FYP9314" s="1"/>
      <c r="FYQ9314" s="1"/>
      <c r="FYR9314" s="1"/>
      <c r="FYS9314" s="1"/>
      <c r="FYT9314" s="1"/>
      <c r="FYU9314" s="1"/>
      <c r="FYV9314" s="1"/>
      <c r="FYW9314" s="1"/>
      <c r="FYX9314" s="1"/>
      <c r="FYY9314" s="1"/>
      <c r="FYZ9314" s="1"/>
      <c r="FZA9314" s="1"/>
      <c r="FZB9314" s="1"/>
      <c r="FZC9314" s="1"/>
      <c r="FZD9314" s="1"/>
      <c r="FZE9314" s="1"/>
      <c r="FZF9314" s="1"/>
      <c r="FZG9314" s="1"/>
      <c r="FZH9314" s="1"/>
      <c r="FZI9314" s="1"/>
      <c r="FZJ9314" s="1"/>
      <c r="FZK9314" s="1"/>
      <c r="FZL9314" s="1"/>
      <c r="FZM9314" s="1"/>
      <c r="FZN9314" s="1"/>
      <c r="FZO9314" s="1"/>
      <c r="FZP9314" s="1"/>
      <c r="FZQ9314" s="1"/>
      <c r="FZR9314" s="1"/>
      <c r="FZS9314" s="1"/>
      <c r="FZT9314" s="1"/>
      <c r="FZU9314" s="1"/>
      <c r="FZV9314" s="1"/>
      <c r="FZW9314" s="1"/>
      <c r="FZX9314" s="1"/>
      <c r="FZY9314" s="1"/>
      <c r="FZZ9314" s="1"/>
      <c r="GAA9314" s="1"/>
      <c r="GAB9314" s="1"/>
      <c r="GAC9314" s="1"/>
      <c r="GAD9314" s="1"/>
      <c r="GAE9314" s="1"/>
      <c r="GAF9314" s="1"/>
      <c r="GAG9314" s="1"/>
      <c r="GAH9314" s="1"/>
      <c r="GAI9314" s="1"/>
      <c r="GAJ9314" s="1"/>
      <c r="GAK9314" s="1"/>
      <c r="GAL9314" s="1"/>
      <c r="GAM9314" s="1"/>
      <c r="GAN9314" s="1"/>
      <c r="GAO9314" s="1"/>
      <c r="GAP9314" s="1"/>
      <c r="GAQ9314" s="1"/>
      <c r="GAR9314" s="1"/>
      <c r="GAS9314" s="1"/>
      <c r="GAT9314" s="1"/>
      <c r="GAU9314" s="1"/>
      <c r="GAV9314" s="1"/>
      <c r="GAW9314" s="1"/>
      <c r="GAX9314" s="1"/>
      <c r="GAY9314" s="1"/>
      <c r="GAZ9314" s="1"/>
      <c r="GBA9314" s="1"/>
      <c r="GBB9314" s="1"/>
      <c r="GBC9314" s="1"/>
      <c r="GBD9314" s="1"/>
      <c r="GBE9314" s="1"/>
      <c r="GBF9314" s="1"/>
      <c r="GBG9314" s="1"/>
      <c r="GBH9314" s="1"/>
      <c r="GBI9314" s="1"/>
      <c r="GBJ9314" s="1"/>
      <c r="GBK9314" s="1"/>
      <c r="GBL9314" s="1"/>
      <c r="GBM9314" s="1"/>
      <c r="GBN9314" s="1"/>
      <c r="GBO9314" s="1"/>
      <c r="GBP9314" s="1"/>
      <c r="GBQ9314" s="1"/>
      <c r="GBR9314" s="1"/>
      <c r="GBS9314" s="1"/>
      <c r="GBT9314" s="1"/>
      <c r="GBU9314" s="1"/>
      <c r="GBV9314" s="1"/>
      <c r="GBW9314" s="1"/>
      <c r="GBX9314" s="1"/>
      <c r="GBY9314" s="1"/>
      <c r="GBZ9314" s="1"/>
      <c r="GCA9314" s="1"/>
      <c r="GCB9314" s="1"/>
      <c r="GCC9314" s="1"/>
      <c r="GCD9314" s="1"/>
      <c r="GCE9314" s="1"/>
      <c r="GCF9314" s="1"/>
      <c r="GCG9314" s="1"/>
      <c r="GCH9314" s="1"/>
      <c r="GCI9314" s="1"/>
      <c r="GCJ9314" s="1"/>
      <c r="GCK9314" s="1"/>
      <c r="GCL9314" s="1"/>
      <c r="GCM9314" s="1"/>
      <c r="GCN9314" s="1"/>
      <c r="GCO9314" s="1"/>
      <c r="GCP9314" s="1"/>
      <c r="GCQ9314" s="1"/>
      <c r="GCR9314" s="1"/>
      <c r="GCS9314" s="1"/>
      <c r="GCT9314" s="1"/>
      <c r="GCU9314" s="1"/>
      <c r="GCV9314" s="1"/>
      <c r="GCW9314" s="1"/>
      <c r="GCX9314" s="1"/>
      <c r="GCY9314" s="1"/>
      <c r="GCZ9314" s="1"/>
      <c r="GDA9314" s="1"/>
      <c r="GDB9314" s="1"/>
      <c r="GDC9314" s="1"/>
      <c r="GDD9314" s="1"/>
      <c r="GDE9314" s="1"/>
      <c r="GDF9314" s="1"/>
      <c r="GDG9314" s="1"/>
      <c r="GDH9314" s="1"/>
      <c r="GDI9314" s="1"/>
      <c r="GDJ9314" s="1"/>
      <c r="GDK9314" s="1"/>
      <c r="GDL9314" s="1"/>
      <c r="GDM9314" s="1"/>
      <c r="GDN9314" s="1"/>
      <c r="GDO9314" s="1"/>
      <c r="GDP9314" s="1"/>
      <c r="GDQ9314" s="1"/>
      <c r="GDR9314" s="1"/>
      <c r="GDS9314" s="1"/>
      <c r="GDT9314" s="1"/>
      <c r="GDU9314" s="1"/>
      <c r="GDV9314" s="1"/>
      <c r="GDW9314" s="1"/>
      <c r="GDX9314" s="1"/>
      <c r="GDY9314" s="1"/>
      <c r="GDZ9314" s="1"/>
      <c r="GEA9314" s="1"/>
      <c r="GEB9314" s="1"/>
      <c r="GEC9314" s="1"/>
      <c r="GED9314" s="1"/>
      <c r="GEE9314" s="1"/>
      <c r="GEF9314" s="1"/>
      <c r="GEG9314" s="1"/>
      <c r="GEH9314" s="1"/>
      <c r="GEI9314" s="1"/>
      <c r="GEJ9314" s="1"/>
      <c r="GEK9314" s="1"/>
      <c r="GEL9314" s="1"/>
      <c r="GEM9314" s="1"/>
      <c r="GEN9314" s="1"/>
      <c r="GEO9314" s="1"/>
      <c r="GEP9314" s="1"/>
      <c r="GEQ9314" s="1"/>
      <c r="GER9314" s="1"/>
      <c r="GES9314" s="1"/>
      <c r="GET9314" s="1"/>
      <c r="GEU9314" s="1"/>
      <c r="GEV9314" s="1"/>
      <c r="GEW9314" s="1"/>
      <c r="GEX9314" s="1"/>
      <c r="GEY9314" s="1"/>
      <c r="GEZ9314" s="1"/>
      <c r="GFA9314" s="1"/>
      <c r="GFB9314" s="1"/>
      <c r="GFC9314" s="1"/>
      <c r="GFD9314" s="1"/>
      <c r="GFE9314" s="1"/>
      <c r="GFF9314" s="1"/>
      <c r="GFG9314" s="1"/>
      <c r="GFH9314" s="1"/>
      <c r="GFI9314" s="1"/>
      <c r="GFJ9314" s="1"/>
      <c r="GFK9314" s="1"/>
      <c r="GFL9314" s="1"/>
      <c r="GFM9314" s="1"/>
      <c r="GFN9314" s="1"/>
      <c r="GFO9314" s="1"/>
      <c r="GFP9314" s="1"/>
      <c r="GFQ9314" s="1"/>
      <c r="GFR9314" s="1"/>
      <c r="GFS9314" s="1"/>
      <c r="GFT9314" s="1"/>
      <c r="GFU9314" s="1"/>
      <c r="GFV9314" s="1"/>
      <c r="GFW9314" s="1"/>
      <c r="GFX9314" s="1"/>
      <c r="GFY9314" s="1"/>
      <c r="GFZ9314" s="1"/>
      <c r="GGA9314" s="1"/>
      <c r="GGB9314" s="1"/>
      <c r="GGC9314" s="1"/>
      <c r="GGD9314" s="1"/>
      <c r="GGE9314" s="1"/>
      <c r="GGF9314" s="1"/>
      <c r="GGG9314" s="1"/>
      <c r="GGH9314" s="1"/>
      <c r="GGI9314" s="1"/>
      <c r="GGJ9314" s="1"/>
      <c r="GGK9314" s="1"/>
      <c r="GGL9314" s="1"/>
      <c r="GGM9314" s="1"/>
      <c r="GGN9314" s="1"/>
      <c r="GGO9314" s="1"/>
      <c r="GGP9314" s="1"/>
      <c r="GGQ9314" s="1"/>
      <c r="GGR9314" s="1"/>
      <c r="GGS9314" s="1"/>
      <c r="GGT9314" s="1"/>
      <c r="GGU9314" s="1"/>
      <c r="GGV9314" s="1"/>
      <c r="GGW9314" s="1"/>
      <c r="GGX9314" s="1"/>
      <c r="GGY9314" s="1"/>
      <c r="GGZ9314" s="1"/>
      <c r="GHA9314" s="1"/>
      <c r="GHB9314" s="1"/>
      <c r="GHC9314" s="1"/>
      <c r="GHD9314" s="1"/>
      <c r="GHE9314" s="1"/>
      <c r="GHF9314" s="1"/>
      <c r="GHG9314" s="1"/>
      <c r="GHH9314" s="1"/>
      <c r="GHI9314" s="1"/>
      <c r="GHJ9314" s="1"/>
      <c r="GHK9314" s="1"/>
      <c r="GHL9314" s="1"/>
      <c r="GHM9314" s="1"/>
      <c r="GHN9314" s="1"/>
      <c r="GHO9314" s="1"/>
      <c r="GHP9314" s="1"/>
      <c r="GHQ9314" s="1"/>
      <c r="GHR9314" s="1"/>
      <c r="GHS9314" s="1"/>
      <c r="GHT9314" s="1"/>
      <c r="GHU9314" s="1"/>
      <c r="GHV9314" s="1"/>
      <c r="GHW9314" s="1"/>
      <c r="GHX9314" s="1"/>
      <c r="GHY9314" s="1"/>
      <c r="GHZ9314" s="1"/>
      <c r="GIA9314" s="1"/>
      <c r="GIB9314" s="1"/>
      <c r="GIC9314" s="1"/>
      <c r="GID9314" s="1"/>
      <c r="GIE9314" s="1"/>
      <c r="GIF9314" s="1"/>
      <c r="GIG9314" s="1"/>
      <c r="GIH9314" s="1"/>
      <c r="GII9314" s="1"/>
      <c r="GIJ9314" s="1"/>
      <c r="GIK9314" s="1"/>
      <c r="GIL9314" s="1"/>
      <c r="GIM9314" s="1"/>
      <c r="GIN9314" s="1"/>
      <c r="GIO9314" s="1"/>
      <c r="GIP9314" s="1"/>
      <c r="GIQ9314" s="1"/>
      <c r="GIR9314" s="1"/>
      <c r="GIS9314" s="1"/>
      <c r="GIT9314" s="1"/>
      <c r="GIU9314" s="1"/>
      <c r="GIV9314" s="1"/>
      <c r="GIW9314" s="1"/>
      <c r="GIX9314" s="1"/>
      <c r="GIY9314" s="1"/>
      <c r="GIZ9314" s="1"/>
      <c r="GJA9314" s="1"/>
      <c r="GJB9314" s="1"/>
      <c r="GJC9314" s="1"/>
      <c r="GJD9314" s="1"/>
      <c r="GJE9314" s="1"/>
      <c r="GJF9314" s="1"/>
      <c r="GJG9314" s="1"/>
      <c r="GJH9314" s="1"/>
      <c r="GJI9314" s="1"/>
      <c r="GJJ9314" s="1"/>
      <c r="GJK9314" s="1"/>
      <c r="GJL9314" s="1"/>
      <c r="GJM9314" s="1"/>
      <c r="GJN9314" s="1"/>
      <c r="GJO9314" s="1"/>
      <c r="GJP9314" s="1"/>
      <c r="GJQ9314" s="1"/>
      <c r="GJR9314" s="1"/>
      <c r="GJS9314" s="1"/>
      <c r="GJT9314" s="1"/>
      <c r="GJU9314" s="1"/>
      <c r="GJV9314" s="1"/>
      <c r="GJW9314" s="1"/>
      <c r="GJX9314" s="1"/>
      <c r="GJY9314" s="1"/>
      <c r="GJZ9314" s="1"/>
      <c r="GKA9314" s="1"/>
      <c r="GKB9314" s="1"/>
      <c r="GKC9314" s="1"/>
      <c r="GKD9314" s="1"/>
      <c r="GKE9314" s="1"/>
      <c r="GKF9314" s="1"/>
      <c r="GKG9314" s="1"/>
      <c r="GKH9314" s="1"/>
      <c r="GKI9314" s="1"/>
      <c r="GKJ9314" s="1"/>
      <c r="GKK9314" s="1"/>
      <c r="GKL9314" s="1"/>
      <c r="GKM9314" s="1"/>
      <c r="GKN9314" s="1"/>
      <c r="GKO9314" s="1"/>
      <c r="GKP9314" s="1"/>
      <c r="GKQ9314" s="1"/>
      <c r="GKR9314" s="1"/>
      <c r="GKS9314" s="1"/>
      <c r="GKT9314" s="1"/>
      <c r="GKU9314" s="1"/>
      <c r="GKV9314" s="1"/>
      <c r="GKW9314" s="1"/>
      <c r="GKX9314" s="1"/>
      <c r="GKY9314" s="1"/>
      <c r="GKZ9314" s="1"/>
      <c r="GLA9314" s="1"/>
      <c r="GLB9314" s="1"/>
      <c r="GLC9314" s="1"/>
      <c r="GLD9314" s="1"/>
      <c r="GLE9314" s="1"/>
      <c r="GLF9314" s="1"/>
      <c r="GLG9314" s="1"/>
      <c r="GLH9314" s="1"/>
      <c r="GLI9314" s="1"/>
      <c r="GLJ9314" s="1"/>
      <c r="GLK9314" s="1"/>
      <c r="GLL9314" s="1"/>
      <c r="GLM9314" s="1"/>
      <c r="GLN9314" s="1"/>
      <c r="GLO9314" s="1"/>
      <c r="GLP9314" s="1"/>
      <c r="GLQ9314" s="1"/>
      <c r="GLR9314" s="1"/>
      <c r="GLS9314" s="1"/>
      <c r="GLT9314" s="1"/>
      <c r="GLU9314" s="1"/>
      <c r="GLV9314" s="1"/>
      <c r="GLW9314" s="1"/>
      <c r="GLX9314" s="1"/>
      <c r="GLY9314" s="1"/>
      <c r="GLZ9314" s="1"/>
      <c r="GMA9314" s="1"/>
      <c r="GMB9314" s="1"/>
      <c r="GMC9314" s="1"/>
      <c r="GMD9314" s="1"/>
      <c r="GME9314" s="1"/>
      <c r="GMF9314" s="1"/>
      <c r="GMG9314" s="1"/>
      <c r="GMH9314" s="1"/>
      <c r="GMI9314" s="1"/>
      <c r="GMJ9314" s="1"/>
      <c r="GMK9314" s="1"/>
      <c r="GML9314" s="1"/>
      <c r="GMM9314" s="1"/>
      <c r="GMN9314" s="1"/>
      <c r="GMO9314" s="1"/>
      <c r="GMP9314" s="1"/>
      <c r="GMQ9314" s="1"/>
      <c r="GMR9314" s="1"/>
      <c r="GMS9314" s="1"/>
      <c r="GMT9314" s="1"/>
      <c r="GMU9314" s="1"/>
      <c r="GMV9314" s="1"/>
      <c r="GMW9314" s="1"/>
      <c r="GMX9314" s="1"/>
      <c r="GMY9314" s="1"/>
      <c r="GMZ9314" s="1"/>
      <c r="GNA9314" s="1"/>
      <c r="GNB9314" s="1"/>
      <c r="GNC9314" s="1"/>
      <c r="GND9314" s="1"/>
      <c r="GNE9314" s="1"/>
      <c r="GNF9314" s="1"/>
      <c r="GNG9314" s="1"/>
      <c r="GNH9314" s="1"/>
      <c r="GNI9314" s="1"/>
      <c r="GNJ9314" s="1"/>
      <c r="GNK9314" s="1"/>
      <c r="GNL9314" s="1"/>
      <c r="GNM9314" s="1"/>
      <c r="GNN9314" s="1"/>
      <c r="GNO9314" s="1"/>
      <c r="GNP9314" s="1"/>
      <c r="GNQ9314" s="1"/>
      <c r="GNR9314" s="1"/>
      <c r="GNS9314" s="1"/>
      <c r="GNT9314" s="1"/>
      <c r="GNU9314" s="1"/>
      <c r="GNV9314" s="1"/>
      <c r="GNW9314" s="1"/>
      <c r="GNX9314" s="1"/>
      <c r="GNY9314" s="1"/>
      <c r="GNZ9314" s="1"/>
      <c r="GOA9314" s="1"/>
      <c r="GOB9314" s="1"/>
      <c r="GOC9314" s="1"/>
      <c r="GOD9314" s="1"/>
      <c r="GOE9314" s="1"/>
      <c r="GOF9314" s="1"/>
      <c r="GOG9314" s="1"/>
      <c r="GOH9314" s="1"/>
      <c r="GOI9314" s="1"/>
      <c r="GOJ9314" s="1"/>
      <c r="GOK9314" s="1"/>
      <c r="GOL9314" s="1"/>
      <c r="GOM9314" s="1"/>
      <c r="GON9314" s="1"/>
      <c r="GOO9314" s="1"/>
      <c r="GOP9314" s="1"/>
      <c r="GOQ9314" s="1"/>
      <c r="GOR9314" s="1"/>
      <c r="GOS9314" s="1"/>
      <c r="GOT9314" s="1"/>
      <c r="GOU9314" s="1"/>
      <c r="GOV9314" s="1"/>
      <c r="GOW9314" s="1"/>
      <c r="GOX9314" s="1"/>
      <c r="GOY9314" s="1"/>
      <c r="GOZ9314" s="1"/>
      <c r="GPA9314" s="1"/>
      <c r="GPB9314" s="1"/>
      <c r="GPC9314" s="1"/>
      <c r="GPD9314" s="1"/>
      <c r="GPE9314" s="1"/>
      <c r="GPF9314" s="1"/>
      <c r="GPG9314" s="1"/>
      <c r="GPH9314" s="1"/>
      <c r="GPI9314" s="1"/>
      <c r="GPJ9314" s="1"/>
      <c r="GPK9314" s="1"/>
      <c r="GPL9314" s="1"/>
      <c r="GPM9314" s="1"/>
      <c r="GPN9314" s="1"/>
      <c r="GPO9314" s="1"/>
      <c r="GPP9314" s="1"/>
      <c r="GPQ9314" s="1"/>
      <c r="GPR9314" s="1"/>
      <c r="GPS9314" s="1"/>
      <c r="GPT9314" s="1"/>
      <c r="GPU9314" s="1"/>
      <c r="GPV9314" s="1"/>
      <c r="GPW9314" s="1"/>
      <c r="GPX9314" s="1"/>
      <c r="GPY9314" s="1"/>
      <c r="GPZ9314" s="1"/>
      <c r="GQA9314" s="1"/>
      <c r="GQB9314" s="1"/>
      <c r="GQC9314" s="1"/>
      <c r="GQD9314" s="1"/>
      <c r="GQE9314" s="1"/>
      <c r="GQF9314" s="1"/>
      <c r="GQG9314" s="1"/>
      <c r="GQH9314" s="1"/>
      <c r="GQI9314" s="1"/>
      <c r="GQJ9314" s="1"/>
      <c r="GQK9314" s="1"/>
      <c r="GQL9314" s="1"/>
      <c r="GQM9314" s="1"/>
      <c r="GQN9314" s="1"/>
      <c r="GQO9314" s="1"/>
      <c r="GQP9314" s="1"/>
      <c r="GQQ9314" s="1"/>
      <c r="GQR9314" s="1"/>
      <c r="GQS9314" s="1"/>
      <c r="GQT9314" s="1"/>
      <c r="GQU9314" s="1"/>
      <c r="GQV9314" s="1"/>
      <c r="GQW9314" s="1"/>
      <c r="GQX9314" s="1"/>
      <c r="GQY9314" s="1"/>
      <c r="GQZ9314" s="1"/>
      <c r="GRA9314" s="1"/>
      <c r="GRB9314" s="1"/>
      <c r="GRC9314" s="1"/>
      <c r="GRD9314" s="1"/>
      <c r="GRE9314" s="1"/>
      <c r="GRF9314" s="1"/>
      <c r="GRG9314" s="1"/>
      <c r="GRH9314" s="1"/>
      <c r="GRI9314" s="1"/>
      <c r="GRJ9314" s="1"/>
      <c r="GRK9314" s="1"/>
      <c r="GRL9314" s="1"/>
      <c r="GRM9314" s="1"/>
      <c r="GRN9314" s="1"/>
      <c r="GRO9314" s="1"/>
      <c r="GRP9314" s="1"/>
      <c r="GRQ9314" s="1"/>
      <c r="GRR9314" s="1"/>
      <c r="GRS9314" s="1"/>
      <c r="GRT9314" s="1"/>
      <c r="GRU9314" s="1"/>
      <c r="GRV9314" s="1"/>
      <c r="GRW9314" s="1"/>
      <c r="GRX9314" s="1"/>
      <c r="GRY9314" s="1"/>
      <c r="GRZ9314" s="1"/>
      <c r="GSA9314" s="1"/>
      <c r="GSB9314" s="1"/>
      <c r="GSC9314" s="1"/>
      <c r="GSD9314" s="1"/>
      <c r="GSE9314" s="1"/>
      <c r="GSF9314" s="1"/>
      <c r="GSG9314" s="1"/>
      <c r="GSH9314" s="1"/>
      <c r="GSI9314" s="1"/>
      <c r="GSJ9314" s="1"/>
      <c r="GSK9314" s="1"/>
      <c r="GSL9314" s="1"/>
      <c r="GSM9314" s="1"/>
      <c r="GSN9314" s="1"/>
      <c r="GSO9314" s="1"/>
      <c r="GSP9314" s="1"/>
      <c r="GSQ9314" s="1"/>
      <c r="GSR9314" s="1"/>
      <c r="GSS9314" s="1"/>
      <c r="GST9314" s="1"/>
      <c r="GSU9314" s="1"/>
      <c r="GSV9314" s="1"/>
      <c r="GSW9314" s="1"/>
      <c r="GSX9314" s="1"/>
      <c r="GSY9314" s="1"/>
      <c r="GSZ9314" s="1"/>
      <c r="GTA9314" s="1"/>
      <c r="GTB9314" s="1"/>
      <c r="GTC9314" s="1"/>
      <c r="GTD9314" s="1"/>
      <c r="GTE9314" s="1"/>
      <c r="GTF9314" s="1"/>
      <c r="GTG9314" s="1"/>
      <c r="GTH9314" s="1"/>
      <c r="GTI9314" s="1"/>
      <c r="GTJ9314" s="1"/>
      <c r="GTK9314" s="1"/>
      <c r="GTL9314" s="1"/>
      <c r="GTM9314" s="1"/>
      <c r="GTN9314" s="1"/>
      <c r="GTO9314" s="1"/>
      <c r="GTP9314" s="1"/>
      <c r="GTQ9314" s="1"/>
      <c r="GTR9314" s="1"/>
      <c r="GTS9314" s="1"/>
      <c r="GTT9314" s="1"/>
      <c r="GTU9314" s="1"/>
      <c r="GTV9314" s="1"/>
      <c r="GTW9314" s="1"/>
      <c r="GTX9314" s="1"/>
      <c r="GTY9314" s="1"/>
      <c r="GTZ9314" s="1"/>
      <c r="GUA9314" s="1"/>
      <c r="GUB9314" s="1"/>
      <c r="GUC9314" s="1"/>
      <c r="GUD9314" s="1"/>
      <c r="GUE9314" s="1"/>
      <c r="GUF9314" s="1"/>
      <c r="GUG9314" s="1"/>
      <c r="GUH9314" s="1"/>
      <c r="GUI9314" s="1"/>
      <c r="GUJ9314" s="1"/>
      <c r="GUK9314" s="1"/>
      <c r="GUL9314" s="1"/>
      <c r="GUM9314" s="1"/>
      <c r="GUN9314" s="1"/>
      <c r="GUO9314" s="1"/>
      <c r="GUP9314" s="1"/>
      <c r="GUQ9314" s="1"/>
      <c r="GUR9314" s="1"/>
      <c r="GUS9314" s="1"/>
      <c r="GUT9314" s="1"/>
      <c r="GUU9314" s="1"/>
      <c r="GUV9314" s="1"/>
      <c r="GUW9314" s="1"/>
      <c r="GUX9314" s="1"/>
      <c r="GUY9314" s="1"/>
      <c r="GUZ9314" s="1"/>
      <c r="GVA9314" s="1"/>
      <c r="GVB9314" s="1"/>
      <c r="GVC9314" s="1"/>
      <c r="GVD9314" s="1"/>
      <c r="GVE9314" s="1"/>
      <c r="GVF9314" s="1"/>
      <c r="GVG9314" s="1"/>
      <c r="GVH9314" s="1"/>
      <c r="GVI9314" s="1"/>
      <c r="GVJ9314" s="1"/>
      <c r="GVK9314" s="1"/>
      <c r="GVL9314" s="1"/>
      <c r="GVM9314" s="1"/>
      <c r="GVN9314" s="1"/>
      <c r="GVO9314" s="1"/>
      <c r="GVP9314" s="1"/>
      <c r="GVQ9314" s="1"/>
      <c r="GVR9314" s="1"/>
      <c r="GVS9314" s="1"/>
      <c r="GVT9314" s="1"/>
      <c r="GVU9314" s="1"/>
      <c r="GVV9314" s="1"/>
      <c r="GVW9314" s="1"/>
      <c r="GVX9314" s="1"/>
      <c r="GVY9314" s="1"/>
      <c r="GVZ9314" s="1"/>
      <c r="GWA9314" s="1"/>
      <c r="GWB9314" s="1"/>
      <c r="GWC9314" s="1"/>
      <c r="GWD9314" s="1"/>
      <c r="GWE9314" s="1"/>
      <c r="GWF9314" s="1"/>
      <c r="GWG9314" s="1"/>
      <c r="GWH9314" s="1"/>
      <c r="GWI9314" s="1"/>
      <c r="GWJ9314" s="1"/>
      <c r="GWK9314" s="1"/>
      <c r="GWL9314" s="1"/>
      <c r="GWM9314" s="1"/>
      <c r="GWN9314" s="1"/>
      <c r="GWO9314" s="1"/>
      <c r="GWP9314" s="1"/>
      <c r="GWQ9314" s="1"/>
      <c r="GWR9314" s="1"/>
      <c r="GWS9314" s="1"/>
      <c r="GWT9314" s="1"/>
      <c r="GWU9314" s="1"/>
      <c r="GWV9314" s="1"/>
      <c r="GWW9314" s="1"/>
      <c r="GWX9314" s="1"/>
      <c r="GWY9314" s="1"/>
      <c r="GWZ9314" s="1"/>
      <c r="GXA9314" s="1"/>
      <c r="GXB9314" s="1"/>
      <c r="GXC9314" s="1"/>
      <c r="GXD9314" s="1"/>
      <c r="GXE9314" s="1"/>
      <c r="GXF9314" s="1"/>
      <c r="GXG9314" s="1"/>
      <c r="GXH9314" s="1"/>
      <c r="GXI9314" s="1"/>
      <c r="GXJ9314" s="1"/>
      <c r="GXK9314" s="1"/>
      <c r="GXL9314" s="1"/>
      <c r="GXM9314" s="1"/>
      <c r="GXN9314" s="1"/>
      <c r="GXO9314" s="1"/>
      <c r="GXP9314" s="1"/>
      <c r="GXQ9314" s="1"/>
      <c r="GXR9314" s="1"/>
      <c r="GXS9314" s="1"/>
      <c r="GXT9314" s="1"/>
      <c r="GXU9314" s="1"/>
      <c r="GXV9314" s="1"/>
      <c r="GXW9314" s="1"/>
      <c r="GXX9314" s="1"/>
      <c r="GXY9314" s="1"/>
      <c r="GXZ9314" s="1"/>
      <c r="GYA9314" s="1"/>
      <c r="GYB9314" s="1"/>
      <c r="GYC9314" s="1"/>
      <c r="GYD9314" s="1"/>
      <c r="GYE9314" s="1"/>
      <c r="GYF9314" s="1"/>
      <c r="GYG9314" s="1"/>
      <c r="GYH9314" s="1"/>
      <c r="GYI9314" s="1"/>
      <c r="GYJ9314" s="1"/>
      <c r="GYK9314" s="1"/>
      <c r="GYL9314" s="1"/>
      <c r="GYM9314" s="1"/>
      <c r="GYN9314" s="1"/>
      <c r="GYO9314" s="1"/>
      <c r="GYP9314" s="1"/>
      <c r="GYQ9314" s="1"/>
      <c r="GYR9314" s="1"/>
      <c r="GYS9314" s="1"/>
      <c r="GYT9314" s="1"/>
      <c r="GYU9314" s="1"/>
      <c r="GYV9314" s="1"/>
      <c r="GYW9314" s="1"/>
      <c r="GYX9314" s="1"/>
      <c r="GYY9314" s="1"/>
      <c r="GYZ9314" s="1"/>
      <c r="GZA9314" s="1"/>
      <c r="GZB9314" s="1"/>
      <c r="GZC9314" s="1"/>
      <c r="GZD9314" s="1"/>
      <c r="GZE9314" s="1"/>
      <c r="GZF9314" s="1"/>
      <c r="GZG9314" s="1"/>
      <c r="GZH9314" s="1"/>
      <c r="GZI9314" s="1"/>
      <c r="GZJ9314" s="1"/>
      <c r="GZK9314" s="1"/>
      <c r="GZL9314" s="1"/>
      <c r="GZM9314" s="1"/>
      <c r="GZN9314" s="1"/>
      <c r="GZO9314" s="1"/>
      <c r="GZP9314" s="1"/>
      <c r="GZQ9314" s="1"/>
      <c r="GZR9314" s="1"/>
      <c r="GZS9314" s="1"/>
      <c r="GZT9314" s="1"/>
      <c r="GZU9314" s="1"/>
      <c r="GZV9314" s="1"/>
      <c r="GZW9314" s="1"/>
      <c r="GZX9314" s="1"/>
      <c r="GZY9314" s="1"/>
      <c r="GZZ9314" s="1"/>
      <c r="HAA9314" s="1"/>
      <c r="HAB9314" s="1"/>
      <c r="HAC9314" s="1"/>
      <c r="HAD9314" s="1"/>
      <c r="HAE9314" s="1"/>
      <c r="HAF9314" s="1"/>
      <c r="HAG9314" s="1"/>
      <c r="HAH9314" s="1"/>
      <c r="HAI9314" s="1"/>
      <c r="HAJ9314" s="1"/>
      <c r="HAK9314" s="1"/>
      <c r="HAL9314" s="1"/>
      <c r="HAM9314" s="1"/>
      <c r="HAN9314" s="1"/>
      <c r="HAO9314" s="1"/>
      <c r="HAP9314" s="1"/>
      <c r="HAQ9314" s="1"/>
      <c r="HAR9314" s="1"/>
      <c r="HAS9314" s="1"/>
      <c r="HAT9314" s="1"/>
      <c r="HAU9314" s="1"/>
      <c r="HAV9314" s="1"/>
      <c r="HAW9314" s="1"/>
      <c r="HAX9314" s="1"/>
      <c r="HAY9314" s="1"/>
      <c r="HAZ9314" s="1"/>
      <c r="HBA9314" s="1"/>
      <c r="HBB9314" s="1"/>
      <c r="HBC9314" s="1"/>
      <c r="HBD9314" s="1"/>
      <c r="HBE9314" s="1"/>
      <c r="HBF9314" s="1"/>
      <c r="HBG9314" s="1"/>
      <c r="HBH9314" s="1"/>
      <c r="HBI9314" s="1"/>
      <c r="HBJ9314" s="1"/>
      <c r="HBK9314" s="1"/>
      <c r="HBL9314" s="1"/>
      <c r="HBM9314" s="1"/>
      <c r="HBN9314" s="1"/>
      <c r="HBO9314" s="1"/>
      <c r="HBP9314" s="1"/>
      <c r="HBQ9314" s="1"/>
      <c r="HBR9314" s="1"/>
      <c r="HBS9314" s="1"/>
      <c r="HBT9314" s="1"/>
      <c r="HBU9314" s="1"/>
      <c r="HBV9314" s="1"/>
      <c r="HBW9314" s="1"/>
      <c r="HBX9314" s="1"/>
      <c r="HBY9314" s="1"/>
      <c r="HBZ9314" s="1"/>
      <c r="HCA9314" s="1"/>
      <c r="HCB9314" s="1"/>
      <c r="HCC9314" s="1"/>
      <c r="HCD9314" s="1"/>
      <c r="HCE9314" s="1"/>
      <c r="HCF9314" s="1"/>
      <c r="HCG9314" s="1"/>
      <c r="HCH9314" s="1"/>
      <c r="HCI9314" s="1"/>
      <c r="HCJ9314" s="1"/>
      <c r="HCK9314" s="1"/>
      <c r="HCL9314" s="1"/>
      <c r="HCM9314" s="1"/>
      <c r="HCN9314" s="1"/>
      <c r="HCO9314" s="1"/>
      <c r="HCP9314" s="1"/>
      <c r="HCQ9314" s="1"/>
      <c r="HCR9314" s="1"/>
      <c r="HCS9314" s="1"/>
      <c r="HCT9314" s="1"/>
      <c r="HCU9314" s="1"/>
      <c r="HCV9314" s="1"/>
      <c r="HCW9314" s="1"/>
      <c r="HCX9314" s="1"/>
      <c r="HCY9314" s="1"/>
      <c r="HCZ9314" s="1"/>
      <c r="HDA9314" s="1"/>
      <c r="HDB9314" s="1"/>
      <c r="HDC9314" s="1"/>
      <c r="HDD9314" s="1"/>
      <c r="HDE9314" s="1"/>
      <c r="HDF9314" s="1"/>
      <c r="HDG9314" s="1"/>
      <c r="HDH9314" s="1"/>
      <c r="HDI9314" s="1"/>
      <c r="HDJ9314" s="1"/>
      <c r="HDK9314" s="1"/>
      <c r="HDL9314" s="1"/>
      <c r="HDM9314" s="1"/>
      <c r="HDN9314" s="1"/>
      <c r="HDO9314" s="1"/>
      <c r="HDP9314" s="1"/>
      <c r="HDQ9314" s="1"/>
      <c r="HDR9314" s="1"/>
      <c r="HDS9314" s="1"/>
      <c r="HDT9314" s="1"/>
      <c r="HDU9314" s="1"/>
      <c r="HDV9314" s="1"/>
      <c r="HDW9314" s="1"/>
      <c r="HDX9314" s="1"/>
      <c r="HDY9314" s="1"/>
      <c r="HDZ9314" s="1"/>
      <c r="HEA9314" s="1"/>
      <c r="HEB9314" s="1"/>
      <c r="HEC9314" s="1"/>
      <c r="HED9314" s="1"/>
      <c r="HEE9314" s="1"/>
      <c r="HEF9314" s="1"/>
      <c r="HEG9314" s="1"/>
      <c r="HEH9314" s="1"/>
      <c r="HEI9314" s="1"/>
      <c r="HEJ9314" s="1"/>
      <c r="HEK9314" s="1"/>
      <c r="HEL9314" s="1"/>
      <c r="HEM9314" s="1"/>
      <c r="HEN9314" s="1"/>
      <c r="HEO9314" s="1"/>
      <c r="HEP9314" s="1"/>
      <c r="HEQ9314" s="1"/>
      <c r="HER9314" s="1"/>
      <c r="HES9314" s="1"/>
      <c r="HET9314" s="1"/>
      <c r="HEU9314" s="1"/>
      <c r="HEV9314" s="1"/>
      <c r="HEW9314" s="1"/>
      <c r="HEX9314" s="1"/>
      <c r="HEY9314" s="1"/>
      <c r="HEZ9314" s="1"/>
      <c r="HFA9314" s="1"/>
      <c r="HFB9314" s="1"/>
      <c r="HFC9314" s="1"/>
      <c r="HFD9314" s="1"/>
      <c r="HFE9314" s="1"/>
      <c r="HFF9314" s="1"/>
      <c r="HFG9314" s="1"/>
      <c r="HFH9314" s="1"/>
      <c r="HFI9314" s="1"/>
      <c r="HFJ9314" s="1"/>
      <c r="HFK9314" s="1"/>
      <c r="HFL9314" s="1"/>
      <c r="HFM9314" s="1"/>
      <c r="HFN9314" s="1"/>
      <c r="HFO9314" s="1"/>
      <c r="HFP9314" s="1"/>
      <c r="HFQ9314" s="1"/>
      <c r="HFR9314" s="1"/>
      <c r="HFS9314" s="1"/>
      <c r="HFT9314" s="1"/>
      <c r="HFU9314" s="1"/>
      <c r="HFV9314" s="1"/>
      <c r="HFW9314" s="1"/>
      <c r="HFX9314" s="1"/>
      <c r="HFY9314" s="1"/>
      <c r="HFZ9314" s="1"/>
      <c r="HGA9314" s="1"/>
      <c r="HGB9314" s="1"/>
      <c r="HGC9314" s="1"/>
      <c r="HGD9314" s="1"/>
      <c r="HGE9314" s="1"/>
      <c r="HGF9314" s="1"/>
      <c r="HGG9314" s="1"/>
      <c r="HGH9314" s="1"/>
      <c r="HGI9314" s="1"/>
      <c r="HGJ9314" s="1"/>
      <c r="HGK9314" s="1"/>
      <c r="HGL9314" s="1"/>
      <c r="HGM9314" s="1"/>
      <c r="HGN9314" s="1"/>
      <c r="HGO9314" s="1"/>
      <c r="HGP9314" s="1"/>
      <c r="HGQ9314" s="1"/>
      <c r="HGR9314" s="1"/>
      <c r="HGS9314" s="1"/>
      <c r="HGT9314" s="1"/>
      <c r="HGU9314" s="1"/>
      <c r="HGV9314" s="1"/>
      <c r="HGW9314" s="1"/>
      <c r="HGX9314" s="1"/>
      <c r="HGY9314" s="1"/>
      <c r="HGZ9314" s="1"/>
      <c r="HHA9314" s="1"/>
      <c r="HHB9314" s="1"/>
      <c r="HHC9314" s="1"/>
      <c r="HHD9314" s="1"/>
      <c r="HHE9314" s="1"/>
      <c r="HHF9314" s="1"/>
      <c r="HHG9314" s="1"/>
      <c r="HHH9314" s="1"/>
      <c r="HHI9314" s="1"/>
      <c r="HHJ9314" s="1"/>
      <c r="HHK9314" s="1"/>
      <c r="HHL9314" s="1"/>
      <c r="HHM9314" s="1"/>
      <c r="HHN9314" s="1"/>
      <c r="HHO9314" s="1"/>
      <c r="HHP9314" s="1"/>
      <c r="HHQ9314" s="1"/>
      <c r="HHR9314" s="1"/>
      <c r="HHS9314" s="1"/>
      <c r="HHT9314" s="1"/>
      <c r="HHU9314" s="1"/>
      <c r="HHV9314" s="1"/>
      <c r="HHW9314" s="1"/>
      <c r="HHX9314" s="1"/>
      <c r="HHY9314" s="1"/>
      <c r="HHZ9314" s="1"/>
      <c r="HIA9314" s="1"/>
      <c r="HIB9314" s="1"/>
      <c r="HIC9314" s="1"/>
      <c r="HID9314" s="1"/>
      <c r="HIE9314" s="1"/>
      <c r="HIF9314" s="1"/>
      <c r="HIG9314" s="1"/>
      <c r="HIH9314" s="1"/>
      <c r="HII9314" s="1"/>
      <c r="HIJ9314" s="1"/>
      <c r="HIK9314" s="1"/>
      <c r="HIL9314" s="1"/>
      <c r="HIM9314" s="1"/>
      <c r="HIN9314" s="1"/>
      <c r="HIO9314" s="1"/>
      <c r="HIP9314" s="1"/>
      <c r="HIQ9314" s="1"/>
      <c r="HIR9314" s="1"/>
      <c r="HIS9314" s="1"/>
      <c r="HIT9314" s="1"/>
      <c r="HIU9314" s="1"/>
      <c r="HIV9314" s="1"/>
      <c r="HIW9314" s="1"/>
      <c r="HIX9314" s="1"/>
      <c r="HIY9314" s="1"/>
      <c r="HIZ9314" s="1"/>
      <c r="HJA9314" s="1"/>
      <c r="HJB9314" s="1"/>
      <c r="HJC9314" s="1"/>
      <c r="HJD9314" s="1"/>
      <c r="HJE9314" s="1"/>
      <c r="HJF9314" s="1"/>
      <c r="HJG9314" s="1"/>
      <c r="HJH9314" s="1"/>
      <c r="HJI9314" s="1"/>
      <c r="HJJ9314" s="1"/>
      <c r="HJK9314" s="1"/>
      <c r="HJL9314" s="1"/>
      <c r="HJM9314" s="1"/>
      <c r="HJN9314" s="1"/>
      <c r="HJO9314" s="1"/>
      <c r="HJP9314" s="1"/>
      <c r="HJQ9314" s="1"/>
      <c r="HJR9314" s="1"/>
      <c r="HJS9314" s="1"/>
      <c r="HJT9314" s="1"/>
      <c r="HJU9314" s="1"/>
      <c r="HJV9314" s="1"/>
      <c r="HJW9314" s="1"/>
      <c r="HJX9314" s="1"/>
      <c r="HJY9314" s="1"/>
      <c r="HJZ9314" s="1"/>
      <c r="HKA9314" s="1"/>
      <c r="HKB9314" s="1"/>
      <c r="HKC9314" s="1"/>
      <c r="HKD9314" s="1"/>
      <c r="HKE9314" s="1"/>
      <c r="HKF9314" s="1"/>
      <c r="HKG9314" s="1"/>
      <c r="HKH9314" s="1"/>
      <c r="HKI9314" s="1"/>
      <c r="HKJ9314" s="1"/>
      <c r="HKK9314" s="1"/>
      <c r="HKL9314" s="1"/>
      <c r="HKM9314" s="1"/>
      <c r="HKN9314" s="1"/>
      <c r="HKO9314" s="1"/>
      <c r="HKP9314" s="1"/>
      <c r="HKQ9314" s="1"/>
      <c r="HKR9314" s="1"/>
      <c r="HKS9314" s="1"/>
      <c r="HKT9314" s="1"/>
      <c r="HKU9314" s="1"/>
      <c r="HKV9314" s="1"/>
      <c r="HKW9314" s="1"/>
      <c r="HKX9314" s="1"/>
      <c r="HKY9314" s="1"/>
      <c r="HKZ9314" s="1"/>
      <c r="HLA9314" s="1"/>
      <c r="HLB9314" s="1"/>
      <c r="HLC9314" s="1"/>
      <c r="HLD9314" s="1"/>
      <c r="HLE9314" s="1"/>
      <c r="HLF9314" s="1"/>
      <c r="HLG9314" s="1"/>
      <c r="HLH9314" s="1"/>
      <c r="HLI9314" s="1"/>
      <c r="HLJ9314" s="1"/>
      <c r="HLK9314" s="1"/>
      <c r="HLL9314" s="1"/>
      <c r="HLM9314" s="1"/>
      <c r="HLN9314" s="1"/>
      <c r="HLO9314" s="1"/>
      <c r="HLP9314" s="1"/>
      <c r="HLQ9314" s="1"/>
      <c r="HLR9314" s="1"/>
      <c r="HLS9314" s="1"/>
      <c r="HLT9314" s="1"/>
      <c r="HLU9314" s="1"/>
      <c r="HLV9314" s="1"/>
      <c r="HLW9314" s="1"/>
      <c r="HLX9314" s="1"/>
      <c r="HLY9314" s="1"/>
      <c r="HLZ9314" s="1"/>
      <c r="HMA9314" s="1"/>
      <c r="HMB9314" s="1"/>
      <c r="HMC9314" s="1"/>
      <c r="HMD9314" s="1"/>
      <c r="HME9314" s="1"/>
      <c r="HMF9314" s="1"/>
      <c r="HMG9314" s="1"/>
      <c r="HMH9314" s="1"/>
      <c r="HMI9314" s="1"/>
      <c r="HMJ9314" s="1"/>
      <c r="HMK9314" s="1"/>
      <c r="HML9314" s="1"/>
      <c r="HMM9314" s="1"/>
      <c r="HMN9314" s="1"/>
      <c r="HMO9314" s="1"/>
      <c r="HMP9314" s="1"/>
      <c r="HMQ9314" s="1"/>
      <c r="HMR9314" s="1"/>
      <c r="HMS9314" s="1"/>
      <c r="HMT9314" s="1"/>
      <c r="HMU9314" s="1"/>
      <c r="HMV9314" s="1"/>
      <c r="HMW9314" s="1"/>
      <c r="HMX9314" s="1"/>
      <c r="HMY9314" s="1"/>
      <c r="HMZ9314" s="1"/>
      <c r="HNA9314" s="1"/>
      <c r="HNB9314" s="1"/>
      <c r="HNC9314" s="1"/>
      <c r="HND9314" s="1"/>
      <c r="HNE9314" s="1"/>
      <c r="HNF9314" s="1"/>
      <c r="HNG9314" s="1"/>
      <c r="HNH9314" s="1"/>
      <c r="HNI9314" s="1"/>
      <c r="HNJ9314" s="1"/>
      <c r="HNK9314" s="1"/>
      <c r="HNL9314" s="1"/>
      <c r="HNM9314" s="1"/>
      <c r="HNN9314" s="1"/>
      <c r="HNO9314" s="1"/>
      <c r="HNP9314" s="1"/>
      <c r="HNQ9314" s="1"/>
      <c r="HNR9314" s="1"/>
      <c r="HNS9314" s="1"/>
      <c r="HNT9314" s="1"/>
      <c r="HNU9314" s="1"/>
      <c r="HNV9314" s="1"/>
      <c r="HNW9314" s="1"/>
      <c r="HNX9314" s="1"/>
      <c r="HNY9314" s="1"/>
      <c r="HNZ9314" s="1"/>
      <c r="HOA9314" s="1"/>
      <c r="HOB9314" s="1"/>
      <c r="HOC9314" s="1"/>
      <c r="HOD9314" s="1"/>
      <c r="HOE9314" s="1"/>
      <c r="HOF9314" s="1"/>
      <c r="HOG9314" s="1"/>
      <c r="HOH9314" s="1"/>
      <c r="HOI9314" s="1"/>
      <c r="HOJ9314" s="1"/>
      <c r="HOK9314" s="1"/>
      <c r="HOL9314" s="1"/>
      <c r="HOM9314" s="1"/>
      <c r="HON9314" s="1"/>
      <c r="HOO9314" s="1"/>
      <c r="HOP9314" s="1"/>
      <c r="HOQ9314" s="1"/>
      <c r="HOR9314" s="1"/>
      <c r="HOS9314" s="1"/>
      <c r="HOT9314" s="1"/>
      <c r="HOU9314" s="1"/>
      <c r="HOV9314" s="1"/>
      <c r="HOW9314" s="1"/>
      <c r="HOX9314" s="1"/>
      <c r="HOY9314" s="1"/>
      <c r="HOZ9314" s="1"/>
      <c r="HPA9314" s="1"/>
      <c r="HPB9314" s="1"/>
      <c r="HPC9314" s="1"/>
      <c r="HPD9314" s="1"/>
      <c r="HPE9314" s="1"/>
      <c r="HPF9314" s="1"/>
      <c r="HPG9314" s="1"/>
      <c r="HPH9314" s="1"/>
      <c r="HPI9314" s="1"/>
      <c r="HPJ9314" s="1"/>
      <c r="HPK9314" s="1"/>
      <c r="HPL9314" s="1"/>
      <c r="HPM9314" s="1"/>
      <c r="HPN9314" s="1"/>
      <c r="HPO9314" s="1"/>
      <c r="HPP9314" s="1"/>
      <c r="HPQ9314" s="1"/>
      <c r="HPR9314" s="1"/>
      <c r="HPS9314" s="1"/>
      <c r="HPT9314" s="1"/>
      <c r="HPU9314" s="1"/>
      <c r="HPV9314" s="1"/>
      <c r="HPW9314" s="1"/>
      <c r="HPX9314" s="1"/>
      <c r="HPY9314" s="1"/>
      <c r="HPZ9314" s="1"/>
      <c r="HQA9314" s="1"/>
      <c r="HQB9314" s="1"/>
      <c r="HQC9314" s="1"/>
      <c r="HQD9314" s="1"/>
      <c r="HQE9314" s="1"/>
      <c r="HQF9314" s="1"/>
      <c r="HQG9314" s="1"/>
      <c r="HQH9314" s="1"/>
      <c r="HQI9314" s="1"/>
      <c r="HQJ9314" s="1"/>
      <c r="HQK9314" s="1"/>
      <c r="HQL9314" s="1"/>
      <c r="HQM9314" s="1"/>
      <c r="HQN9314" s="1"/>
      <c r="HQO9314" s="1"/>
      <c r="HQP9314" s="1"/>
      <c r="HQQ9314" s="1"/>
      <c r="HQR9314" s="1"/>
      <c r="HQS9314" s="1"/>
      <c r="HQT9314" s="1"/>
      <c r="HQU9314" s="1"/>
      <c r="HQV9314" s="1"/>
      <c r="HQW9314" s="1"/>
      <c r="HQX9314" s="1"/>
      <c r="HQY9314" s="1"/>
      <c r="HQZ9314" s="1"/>
      <c r="HRA9314" s="1"/>
      <c r="HRB9314" s="1"/>
      <c r="HRC9314" s="1"/>
      <c r="HRD9314" s="1"/>
      <c r="HRE9314" s="1"/>
      <c r="HRF9314" s="1"/>
      <c r="HRG9314" s="1"/>
      <c r="HRH9314" s="1"/>
      <c r="HRI9314" s="1"/>
      <c r="HRJ9314" s="1"/>
      <c r="HRK9314" s="1"/>
      <c r="HRL9314" s="1"/>
      <c r="HRM9314" s="1"/>
      <c r="HRN9314" s="1"/>
      <c r="HRO9314" s="1"/>
      <c r="HRP9314" s="1"/>
      <c r="HRQ9314" s="1"/>
      <c r="HRR9314" s="1"/>
      <c r="HRS9314" s="1"/>
      <c r="HRT9314" s="1"/>
      <c r="HRU9314" s="1"/>
      <c r="HRV9314" s="1"/>
      <c r="HRW9314" s="1"/>
      <c r="HRX9314" s="1"/>
      <c r="HRY9314" s="1"/>
      <c r="HRZ9314" s="1"/>
      <c r="HSA9314" s="1"/>
      <c r="HSB9314" s="1"/>
      <c r="HSC9314" s="1"/>
      <c r="HSD9314" s="1"/>
      <c r="HSE9314" s="1"/>
      <c r="HSF9314" s="1"/>
      <c r="HSG9314" s="1"/>
      <c r="HSH9314" s="1"/>
      <c r="HSI9314" s="1"/>
      <c r="HSJ9314" s="1"/>
      <c r="HSK9314" s="1"/>
      <c r="HSL9314" s="1"/>
      <c r="HSM9314" s="1"/>
      <c r="HSN9314" s="1"/>
      <c r="HSO9314" s="1"/>
      <c r="HSP9314" s="1"/>
      <c r="HSQ9314" s="1"/>
      <c r="HSR9314" s="1"/>
      <c r="HSS9314" s="1"/>
      <c r="HST9314" s="1"/>
      <c r="HSU9314" s="1"/>
      <c r="HSV9314" s="1"/>
      <c r="HSW9314" s="1"/>
      <c r="HSX9314" s="1"/>
      <c r="HSY9314" s="1"/>
      <c r="HSZ9314" s="1"/>
      <c r="HTA9314" s="1"/>
      <c r="HTB9314" s="1"/>
      <c r="HTC9314" s="1"/>
      <c r="HTD9314" s="1"/>
      <c r="HTE9314" s="1"/>
      <c r="HTF9314" s="1"/>
      <c r="HTG9314" s="1"/>
      <c r="HTH9314" s="1"/>
      <c r="HTI9314" s="1"/>
      <c r="HTJ9314" s="1"/>
      <c r="HTK9314" s="1"/>
      <c r="HTL9314" s="1"/>
      <c r="HTM9314" s="1"/>
      <c r="HTN9314" s="1"/>
      <c r="HTO9314" s="1"/>
      <c r="HTP9314" s="1"/>
      <c r="HTQ9314" s="1"/>
      <c r="HTR9314" s="1"/>
      <c r="HTS9314" s="1"/>
      <c r="HTT9314" s="1"/>
      <c r="HTU9314" s="1"/>
      <c r="HTV9314" s="1"/>
      <c r="HTW9314" s="1"/>
      <c r="HTX9314" s="1"/>
      <c r="HTY9314" s="1"/>
      <c r="HTZ9314" s="1"/>
      <c r="HUA9314" s="1"/>
      <c r="HUB9314" s="1"/>
      <c r="HUC9314" s="1"/>
      <c r="HUD9314" s="1"/>
      <c r="HUE9314" s="1"/>
      <c r="HUF9314" s="1"/>
      <c r="HUG9314" s="1"/>
      <c r="HUH9314" s="1"/>
      <c r="HUI9314" s="1"/>
      <c r="HUJ9314" s="1"/>
      <c r="HUK9314" s="1"/>
      <c r="HUL9314" s="1"/>
      <c r="HUM9314" s="1"/>
      <c r="HUN9314" s="1"/>
      <c r="HUO9314" s="1"/>
      <c r="HUP9314" s="1"/>
      <c r="HUQ9314" s="1"/>
      <c r="HUR9314" s="1"/>
      <c r="HUS9314" s="1"/>
      <c r="HUT9314" s="1"/>
      <c r="HUU9314" s="1"/>
      <c r="HUV9314" s="1"/>
      <c r="HUW9314" s="1"/>
      <c r="HUX9314" s="1"/>
      <c r="HUY9314" s="1"/>
      <c r="HUZ9314" s="1"/>
      <c r="HVA9314" s="1"/>
      <c r="HVB9314" s="1"/>
      <c r="HVC9314" s="1"/>
      <c r="HVD9314" s="1"/>
      <c r="HVE9314" s="1"/>
      <c r="HVF9314" s="1"/>
      <c r="HVG9314" s="1"/>
      <c r="HVH9314" s="1"/>
      <c r="HVI9314" s="1"/>
      <c r="HVJ9314" s="1"/>
      <c r="HVK9314" s="1"/>
      <c r="HVL9314" s="1"/>
      <c r="HVM9314" s="1"/>
      <c r="HVN9314" s="1"/>
      <c r="HVO9314" s="1"/>
      <c r="HVP9314" s="1"/>
      <c r="HVQ9314" s="1"/>
      <c r="HVR9314" s="1"/>
      <c r="HVS9314" s="1"/>
      <c r="HVT9314" s="1"/>
      <c r="HVU9314" s="1"/>
      <c r="HVV9314" s="1"/>
      <c r="HVW9314" s="1"/>
      <c r="HVX9314" s="1"/>
      <c r="HVY9314" s="1"/>
      <c r="HVZ9314" s="1"/>
      <c r="HWA9314" s="1"/>
      <c r="HWB9314" s="1"/>
      <c r="HWC9314" s="1"/>
      <c r="HWD9314" s="1"/>
      <c r="HWE9314" s="1"/>
      <c r="HWF9314" s="1"/>
      <c r="HWG9314" s="1"/>
      <c r="HWH9314" s="1"/>
      <c r="HWI9314" s="1"/>
      <c r="HWJ9314" s="1"/>
      <c r="HWK9314" s="1"/>
      <c r="HWL9314" s="1"/>
      <c r="HWM9314" s="1"/>
      <c r="HWN9314" s="1"/>
      <c r="HWO9314" s="1"/>
      <c r="HWP9314" s="1"/>
      <c r="HWQ9314" s="1"/>
      <c r="HWR9314" s="1"/>
      <c r="HWS9314" s="1"/>
      <c r="HWT9314" s="1"/>
      <c r="HWU9314" s="1"/>
      <c r="HWV9314" s="1"/>
      <c r="HWW9314" s="1"/>
      <c r="HWX9314" s="1"/>
      <c r="HWY9314" s="1"/>
      <c r="HWZ9314" s="1"/>
      <c r="HXA9314" s="1"/>
      <c r="HXB9314" s="1"/>
      <c r="HXC9314" s="1"/>
      <c r="HXD9314" s="1"/>
      <c r="HXE9314" s="1"/>
      <c r="HXF9314" s="1"/>
      <c r="HXG9314" s="1"/>
      <c r="HXH9314" s="1"/>
      <c r="HXI9314" s="1"/>
      <c r="HXJ9314" s="1"/>
      <c r="HXK9314" s="1"/>
      <c r="HXL9314" s="1"/>
      <c r="HXM9314" s="1"/>
      <c r="HXN9314" s="1"/>
      <c r="HXO9314" s="1"/>
      <c r="HXP9314" s="1"/>
      <c r="HXQ9314" s="1"/>
      <c r="HXR9314" s="1"/>
      <c r="HXS9314" s="1"/>
      <c r="HXT9314" s="1"/>
      <c r="HXU9314" s="1"/>
      <c r="HXV9314" s="1"/>
      <c r="HXW9314" s="1"/>
      <c r="HXX9314" s="1"/>
      <c r="HXY9314" s="1"/>
      <c r="HXZ9314" s="1"/>
      <c r="HYA9314" s="1"/>
      <c r="HYB9314" s="1"/>
      <c r="HYC9314" s="1"/>
      <c r="HYD9314" s="1"/>
      <c r="HYE9314" s="1"/>
      <c r="HYF9314" s="1"/>
      <c r="HYG9314" s="1"/>
      <c r="HYH9314" s="1"/>
      <c r="HYI9314" s="1"/>
      <c r="HYJ9314" s="1"/>
      <c r="HYK9314" s="1"/>
      <c r="HYL9314" s="1"/>
      <c r="HYM9314" s="1"/>
      <c r="HYN9314" s="1"/>
      <c r="HYO9314" s="1"/>
      <c r="HYP9314" s="1"/>
      <c r="HYQ9314" s="1"/>
      <c r="HYR9314" s="1"/>
      <c r="HYS9314" s="1"/>
      <c r="HYT9314" s="1"/>
      <c r="HYU9314" s="1"/>
      <c r="HYV9314" s="1"/>
      <c r="HYW9314" s="1"/>
      <c r="HYX9314" s="1"/>
      <c r="HYY9314" s="1"/>
      <c r="HYZ9314" s="1"/>
      <c r="HZA9314" s="1"/>
      <c r="HZB9314" s="1"/>
      <c r="HZC9314" s="1"/>
      <c r="HZD9314" s="1"/>
      <c r="HZE9314" s="1"/>
      <c r="HZF9314" s="1"/>
      <c r="HZG9314" s="1"/>
      <c r="HZH9314" s="1"/>
      <c r="HZI9314" s="1"/>
      <c r="HZJ9314" s="1"/>
      <c r="HZK9314" s="1"/>
      <c r="HZL9314" s="1"/>
      <c r="HZM9314" s="1"/>
      <c r="HZN9314" s="1"/>
      <c r="HZO9314" s="1"/>
      <c r="HZP9314" s="1"/>
      <c r="HZQ9314" s="1"/>
      <c r="HZR9314" s="1"/>
      <c r="HZS9314" s="1"/>
      <c r="HZT9314" s="1"/>
      <c r="HZU9314" s="1"/>
      <c r="HZV9314" s="1"/>
      <c r="HZW9314" s="1"/>
      <c r="HZX9314" s="1"/>
      <c r="HZY9314" s="1"/>
      <c r="HZZ9314" s="1"/>
      <c r="IAA9314" s="1"/>
      <c r="IAB9314" s="1"/>
      <c r="IAC9314" s="1"/>
      <c r="IAD9314" s="1"/>
      <c r="IAE9314" s="1"/>
      <c r="IAF9314" s="1"/>
      <c r="IAG9314" s="1"/>
      <c r="IAH9314" s="1"/>
      <c r="IAI9314" s="1"/>
      <c r="IAJ9314" s="1"/>
      <c r="IAK9314" s="1"/>
      <c r="IAL9314" s="1"/>
      <c r="IAM9314" s="1"/>
      <c r="IAN9314" s="1"/>
      <c r="IAO9314" s="1"/>
      <c r="IAP9314" s="1"/>
      <c r="IAQ9314" s="1"/>
      <c r="IAR9314" s="1"/>
      <c r="IAS9314" s="1"/>
      <c r="IAT9314" s="1"/>
      <c r="IAU9314" s="1"/>
      <c r="IAV9314" s="1"/>
      <c r="IAW9314" s="1"/>
      <c r="IAX9314" s="1"/>
      <c r="IAY9314" s="1"/>
      <c r="IAZ9314" s="1"/>
      <c r="IBA9314" s="1"/>
      <c r="IBB9314" s="1"/>
      <c r="IBC9314" s="1"/>
      <c r="IBD9314" s="1"/>
      <c r="IBE9314" s="1"/>
      <c r="IBF9314" s="1"/>
      <c r="IBG9314" s="1"/>
      <c r="IBH9314" s="1"/>
      <c r="IBI9314" s="1"/>
      <c r="IBJ9314" s="1"/>
      <c r="IBK9314" s="1"/>
      <c r="IBL9314" s="1"/>
      <c r="IBM9314" s="1"/>
      <c r="IBN9314" s="1"/>
      <c r="IBO9314" s="1"/>
      <c r="IBP9314" s="1"/>
      <c r="IBQ9314" s="1"/>
      <c r="IBR9314" s="1"/>
      <c r="IBS9314" s="1"/>
      <c r="IBT9314" s="1"/>
      <c r="IBU9314" s="1"/>
      <c r="IBV9314" s="1"/>
      <c r="IBW9314" s="1"/>
      <c r="IBX9314" s="1"/>
      <c r="IBY9314" s="1"/>
      <c r="IBZ9314" s="1"/>
      <c r="ICA9314" s="1"/>
      <c r="ICB9314" s="1"/>
      <c r="ICC9314" s="1"/>
      <c r="ICD9314" s="1"/>
      <c r="ICE9314" s="1"/>
      <c r="ICF9314" s="1"/>
      <c r="ICG9314" s="1"/>
      <c r="ICH9314" s="1"/>
      <c r="ICI9314" s="1"/>
      <c r="ICJ9314" s="1"/>
      <c r="ICK9314" s="1"/>
      <c r="ICL9314" s="1"/>
      <c r="ICM9314" s="1"/>
      <c r="ICN9314" s="1"/>
      <c r="ICO9314" s="1"/>
      <c r="ICP9314" s="1"/>
      <c r="ICQ9314" s="1"/>
      <c r="ICR9314" s="1"/>
      <c r="ICS9314" s="1"/>
      <c r="ICT9314" s="1"/>
      <c r="ICU9314" s="1"/>
      <c r="ICV9314" s="1"/>
      <c r="ICW9314" s="1"/>
      <c r="ICX9314" s="1"/>
      <c r="ICY9314" s="1"/>
      <c r="ICZ9314" s="1"/>
      <c r="IDA9314" s="1"/>
      <c r="IDB9314" s="1"/>
      <c r="IDC9314" s="1"/>
      <c r="IDD9314" s="1"/>
      <c r="IDE9314" s="1"/>
      <c r="IDF9314" s="1"/>
      <c r="IDG9314" s="1"/>
      <c r="IDH9314" s="1"/>
      <c r="IDI9314" s="1"/>
      <c r="IDJ9314" s="1"/>
      <c r="IDK9314" s="1"/>
      <c r="IDL9314" s="1"/>
      <c r="IDM9314" s="1"/>
      <c r="IDN9314" s="1"/>
      <c r="IDO9314" s="1"/>
      <c r="IDP9314" s="1"/>
      <c r="IDQ9314" s="1"/>
      <c r="IDR9314" s="1"/>
      <c r="IDS9314" s="1"/>
      <c r="IDT9314" s="1"/>
      <c r="IDU9314" s="1"/>
      <c r="IDV9314" s="1"/>
      <c r="IDW9314" s="1"/>
      <c r="IDX9314" s="1"/>
      <c r="IDY9314" s="1"/>
      <c r="IDZ9314" s="1"/>
      <c r="IEA9314" s="1"/>
      <c r="IEB9314" s="1"/>
      <c r="IEC9314" s="1"/>
      <c r="IED9314" s="1"/>
      <c r="IEE9314" s="1"/>
      <c r="IEF9314" s="1"/>
      <c r="IEG9314" s="1"/>
      <c r="IEH9314" s="1"/>
      <c r="IEI9314" s="1"/>
      <c r="IEJ9314" s="1"/>
      <c r="IEK9314" s="1"/>
      <c r="IEL9314" s="1"/>
      <c r="IEM9314" s="1"/>
      <c r="IEN9314" s="1"/>
      <c r="IEO9314" s="1"/>
      <c r="IEP9314" s="1"/>
      <c r="IEQ9314" s="1"/>
      <c r="IER9314" s="1"/>
      <c r="IES9314" s="1"/>
      <c r="IET9314" s="1"/>
      <c r="IEU9314" s="1"/>
      <c r="IEV9314" s="1"/>
      <c r="IEW9314" s="1"/>
      <c r="IEX9314" s="1"/>
      <c r="IEY9314" s="1"/>
      <c r="IEZ9314" s="1"/>
      <c r="IFA9314" s="1"/>
      <c r="IFB9314" s="1"/>
      <c r="IFC9314" s="1"/>
      <c r="IFD9314" s="1"/>
      <c r="IFE9314" s="1"/>
      <c r="IFF9314" s="1"/>
      <c r="IFG9314" s="1"/>
      <c r="IFH9314" s="1"/>
      <c r="IFI9314" s="1"/>
      <c r="IFJ9314" s="1"/>
      <c r="IFK9314" s="1"/>
      <c r="IFL9314" s="1"/>
      <c r="IFM9314" s="1"/>
      <c r="IFN9314" s="1"/>
      <c r="IFO9314" s="1"/>
      <c r="IFP9314" s="1"/>
      <c r="IFQ9314" s="1"/>
      <c r="IFR9314" s="1"/>
      <c r="IFS9314" s="1"/>
      <c r="IFT9314" s="1"/>
      <c r="IFU9314" s="1"/>
      <c r="IFV9314" s="1"/>
      <c r="IFW9314" s="1"/>
      <c r="IFX9314" s="1"/>
      <c r="IFY9314" s="1"/>
      <c r="IFZ9314" s="1"/>
      <c r="IGA9314" s="1"/>
      <c r="IGB9314" s="1"/>
      <c r="IGC9314" s="1"/>
      <c r="IGD9314" s="1"/>
      <c r="IGE9314" s="1"/>
      <c r="IGF9314" s="1"/>
      <c r="IGG9314" s="1"/>
      <c r="IGH9314" s="1"/>
      <c r="IGI9314" s="1"/>
      <c r="IGJ9314" s="1"/>
      <c r="IGK9314" s="1"/>
      <c r="IGL9314" s="1"/>
      <c r="IGM9314" s="1"/>
      <c r="IGN9314" s="1"/>
      <c r="IGO9314" s="1"/>
      <c r="IGP9314" s="1"/>
      <c r="IGQ9314" s="1"/>
      <c r="IGR9314" s="1"/>
      <c r="IGS9314" s="1"/>
      <c r="IGT9314" s="1"/>
      <c r="IGU9314" s="1"/>
      <c r="IGV9314" s="1"/>
      <c r="IGW9314" s="1"/>
      <c r="IGX9314" s="1"/>
      <c r="IGY9314" s="1"/>
      <c r="IGZ9314" s="1"/>
      <c r="IHA9314" s="1"/>
      <c r="IHB9314" s="1"/>
      <c r="IHC9314" s="1"/>
      <c r="IHD9314" s="1"/>
      <c r="IHE9314" s="1"/>
      <c r="IHF9314" s="1"/>
      <c r="IHG9314" s="1"/>
      <c r="IHH9314" s="1"/>
      <c r="IHI9314" s="1"/>
      <c r="IHJ9314" s="1"/>
      <c r="IHK9314" s="1"/>
      <c r="IHL9314" s="1"/>
      <c r="IHM9314" s="1"/>
      <c r="IHN9314" s="1"/>
      <c r="IHO9314" s="1"/>
      <c r="IHP9314" s="1"/>
      <c r="IHQ9314" s="1"/>
      <c r="IHR9314" s="1"/>
      <c r="IHS9314" s="1"/>
      <c r="IHT9314" s="1"/>
      <c r="IHU9314" s="1"/>
      <c r="IHV9314" s="1"/>
      <c r="IHW9314" s="1"/>
      <c r="IHX9314" s="1"/>
      <c r="IHY9314" s="1"/>
      <c r="IHZ9314" s="1"/>
      <c r="IIA9314" s="1"/>
      <c r="IIB9314" s="1"/>
      <c r="IIC9314" s="1"/>
      <c r="IID9314" s="1"/>
      <c r="IIE9314" s="1"/>
      <c r="IIF9314" s="1"/>
      <c r="IIG9314" s="1"/>
      <c r="IIH9314" s="1"/>
      <c r="III9314" s="1"/>
      <c r="IIJ9314" s="1"/>
      <c r="IIK9314" s="1"/>
      <c r="IIL9314" s="1"/>
      <c r="IIM9314" s="1"/>
      <c r="IIN9314" s="1"/>
      <c r="IIO9314" s="1"/>
      <c r="IIP9314" s="1"/>
      <c r="IIQ9314" s="1"/>
      <c r="IIR9314" s="1"/>
      <c r="IIS9314" s="1"/>
      <c r="IIT9314" s="1"/>
      <c r="IIU9314" s="1"/>
      <c r="IIV9314" s="1"/>
      <c r="IIW9314" s="1"/>
      <c r="IIX9314" s="1"/>
      <c r="IIY9314" s="1"/>
      <c r="IIZ9314" s="1"/>
      <c r="IJA9314" s="1"/>
      <c r="IJB9314" s="1"/>
      <c r="IJC9314" s="1"/>
      <c r="IJD9314" s="1"/>
      <c r="IJE9314" s="1"/>
      <c r="IJF9314" s="1"/>
      <c r="IJG9314" s="1"/>
      <c r="IJH9314" s="1"/>
      <c r="IJI9314" s="1"/>
      <c r="IJJ9314" s="1"/>
      <c r="IJK9314" s="1"/>
      <c r="IJL9314" s="1"/>
      <c r="IJM9314" s="1"/>
      <c r="IJN9314" s="1"/>
      <c r="IJO9314" s="1"/>
      <c r="IJP9314" s="1"/>
      <c r="IJQ9314" s="1"/>
      <c r="IJR9314" s="1"/>
      <c r="IJS9314" s="1"/>
      <c r="IJT9314" s="1"/>
      <c r="IJU9314" s="1"/>
      <c r="IJV9314" s="1"/>
      <c r="IJW9314" s="1"/>
      <c r="IJX9314" s="1"/>
      <c r="IJY9314" s="1"/>
      <c r="IJZ9314" s="1"/>
      <c r="IKA9314" s="1"/>
      <c r="IKB9314" s="1"/>
      <c r="IKC9314" s="1"/>
      <c r="IKD9314" s="1"/>
      <c r="IKE9314" s="1"/>
      <c r="IKF9314" s="1"/>
      <c r="IKG9314" s="1"/>
      <c r="IKH9314" s="1"/>
      <c r="IKI9314" s="1"/>
      <c r="IKJ9314" s="1"/>
      <c r="IKK9314" s="1"/>
      <c r="IKL9314" s="1"/>
      <c r="IKM9314" s="1"/>
      <c r="IKN9314" s="1"/>
      <c r="IKO9314" s="1"/>
      <c r="IKP9314" s="1"/>
      <c r="IKQ9314" s="1"/>
      <c r="IKR9314" s="1"/>
      <c r="IKS9314" s="1"/>
      <c r="IKT9314" s="1"/>
      <c r="IKU9314" s="1"/>
      <c r="IKV9314" s="1"/>
      <c r="IKW9314" s="1"/>
      <c r="IKX9314" s="1"/>
      <c r="IKY9314" s="1"/>
      <c r="IKZ9314" s="1"/>
      <c r="ILA9314" s="1"/>
      <c r="ILB9314" s="1"/>
      <c r="ILC9314" s="1"/>
      <c r="ILD9314" s="1"/>
      <c r="ILE9314" s="1"/>
      <c r="ILF9314" s="1"/>
      <c r="ILG9314" s="1"/>
      <c r="ILH9314" s="1"/>
      <c r="ILI9314" s="1"/>
      <c r="ILJ9314" s="1"/>
      <c r="ILK9314" s="1"/>
      <c r="ILL9314" s="1"/>
      <c r="ILM9314" s="1"/>
      <c r="ILN9314" s="1"/>
      <c r="ILO9314" s="1"/>
      <c r="ILP9314" s="1"/>
      <c r="ILQ9314" s="1"/>
      <c r="ILR9314" s="1"/>
      <c r="ILS9314" s="1"/>
      <c r="ILT9314" s="1"/>
      <c r="ILU9314" s="1"/>
      <c r="ILV9314" s="1"/>
      <c r="ILW9314" s="1"/>
      <c r="ILX9314" s="1"/>
      <c r="ILY9314" s="1"/>
      <c r="ILZ9314" s="1"/>
      <c r="IMA9314" s="1"/>
      <c r="IMB9314" s="1"/>
      <c r="IMC9314" s="1"/>
      <c r="IMD9314" s="1"/>
      <c r="IME9314" s="1"/>
      <c r="IMF9314" s="1"/>
      <c r="IMG9314" s="1"/>
      <c r="IMH9314" s="1"/>
      <c r="IMI9314" s="1"/>
      <c r="IMJ9314" s="1"/>
      <c r="IMK9314" s="1"/>
      <c r="IML9314" s="1"/>
      <c r="IMM9314" s="1"/>
      <c r="IMN9314" s="1"/>
      <c r="IMO9314" s="1"/>
      <c r="IMP9314" s="1"/>
      <c r="IMQ9314" s="1"/>
      <c r="IMR9314" s="1"/>
      <c r="IMS9314" s="1"/>
      <c r="IMT9314" s="1"/>
      <c r="IMU9314" s="1"/>
      <c r="IMV9314" s="1"/>
      <c r="IMW9314" s="1"/>
      <c r="IMX9314" s="1"/>
      <c r="IMY9314" s="1"/>
      <c r="IMZ9314" s="1"/>
      <c r="INA9314" s="1"/>
      <c r="INB9314" s="1"/>
      <c r="INC9314" s="1"/>
      <c r="IND9314" s="1"/>
      <c r="INE9314" s="1"/>
      <c r="INF9314" s="1"/>
      <c r="ING9314" s="1"/>
      <c r="INH9314" s="1"/>
      <c r="INI9314" s="1"/>
      <c r="INJ9314" s="1"/>
      <c r="INK9314" s="1"/>
      <c r="INL9314" s="1"/>
      <c r="INM9314" s="1"/>
      <c r="INN9314" s="1"/>
      <c r="INO9314" s="1"/>
      <c r="INP9314" s="1"/>
      <c r="INQ9314" s="1"/>
      <c r="INR9314" s="1"/>
      <c r="INS9314" s="1"/>
      <c r="INT9314" s="1"/>
      <c r="INU9314" s="1"/>
      <c r="INV9314" s="1"/>
      <c r="INW9314" s="1"/>
      <c r="INX9314" s="1"/>
      <c r="INY9314" s="1"/>
      <c r="INZ9314" s="1"/>
      <c r="IOA9314" s="1"/>
      <c r="IOB9314" s="1"/>
      <c r="IOC9314" s="1"/>
      <c r="IOD9314" s="1"/>
      <c r="IOE9314" s="1"/>
      <c r="IOF9314" s="1"/>
      <c r="IOG9314" s="1"/>
      <c r="IOH9314" s="1"/>
      <c r="IOI9314" s="1"/>
      <c r="IOJ9314" s="1"/>
      <c r="IOK9314" s="1"/>
      <c r="IOL9314" s="1"/>
      <c r="IOM9314" s="1"/>
      <c r="ION9314" s="1"/>
      <c r="IOO9314" s="1"/>
      <c r="IOP9314" s="1"/>
      <c r="IOQ9314" s="1"/>
      <c r="IOR9314" s="1"/>
      <c r="IOS9314" s="1"/>
      <c r="IOT9314" s="1"/>
      <c r="IOU9314" s="1"/>
      <c r="IOV9314" s="1"/>
      <c r="IOW9314" s="1"/>
      <c r="IOX9314" s="1"/>
      <c r="IOY9314" s="1"/>
      <c r="IOZ9314" s="1"/>
      <c r="IPA9314" s="1"/>
      <c r="IPB9314" s="1"/>
      <c r="IPC9314" s="1"/>
      <c r="IPD9314" s="1"/>
      <c r="IPE9314" s="1"/>
      <c r="IPF9314" s="1"/>
      <c r="IPG9314" s="1"/>
      <c r="IPH9314" s="1"/>
      <c r="IPI9314" s="1"/>
      <c r="IPJ9314" s="1"/>
      <c r="IPK9314" s="1"/>
      <c r="IPL9314" s="1"/>
      <c r="IPM9314" s="1"/>
      <c r="IPN9314" s="1"/>
      <c r="IPO9314" s="1"/>
      <c r="IPP9314" s="1"/>
      <c r="IPQ9314" s="1"/>
      <c r="IPR9314" s="1"/>
      <c r="IPS9314" s="1"/>
      <c r="IPT9314" s="1"/>
      <c r="IPU9314" s="1"/>
      <c r="IPV9314" s="1"/>
      <c r="IPW9314" s="1"/>
      <c r="IPX9314" s="1"/>
      <c r="IPY9314" s="1"/>
      <c r="IPZ9314" s="1"/>
      <c r="IQA9314" s="1"/>
      <c r="IQB9314" s="1"/>
      <c r="IQC9314" s="1"/>
      <c r="IQD9314" s="1"/>
      <c r="IQE9314" s="1"/>
      <c r="IQF9314" s="1"/>
      <c r="IQG9314" s="1"/>
      <c r="IQH9314" s="1"/>
      <c r="IQI9314" s="1"/>
      <c r="IQJ9314" s="1"/>
      <c r="IQK9314" s="1"/>
      <c r="IQL9314" s="1"/>
      <c r="IQM9314" s="1"/>
      <c r="IQN9314" s="1"/>
      <c r="IQO9314" s="1"/>
      <c r="IQP9314" s="1"/>
      <c r="IQQ9314" s="1"/>
      <c r="IQR9314" s="1"/>
      <c r="IQS9314" s="1"/>
      <c r="IQT9314" s="1"/>
      <c r="IQU9314" s="1"/>
      <c r="IQV9314" s="1"/>
      <c r="IQW9314" s="1"/>
      <c r="IQX9314" s="1"/>
      <c r="IQY9314" s="1"/>
      <c r="IQZ9314" s="1"/>
      <c r="IRA9314" s="1"/>
      <c r="IRB9314" s="1"/>
      <c r="IRC9314" s="1"/>
      <c r="IRD9314" s="1"/>
      <c r="IRE9314" s="1"/>
      <c r="IRF9314" s="1"/>
      <c r="IRG9314" s="1"/>
      <c r="IRH9314" s="1"/>
      <c r="IRI9314" s="1"/>
      <c r="IRJ9314" s="1"/>
      <c r="IRK9314" s="1"/>
      <c r="IRL9314" s="1"/>
      <c r="IRM9314" s="1"/>
      <c r="IRN9314" s="1"/>
      <c r="IRO9314" s="1"/>
      <c r="IRP9314" s="1"/>
      <c r="IRQ9314" s="1"/>
      <c r="IRR9314" s="1"/>
      <c r="IRS9314" s="1"/>
      <c r="IRT9314" s="1"/>
      <c r="IRU9314" s="1"/>
      <c r="IRV9314" s="1"/>
      <c r="IRW9314" s="1"/>
      <c r="IRX9314" s="1"/>
      <c r="IRY9314" s="1"/>
      <c r="IRZ9314" s="1"/>
      <c r="ISA9314" s="1"/>
      <c r="ISB9314" s="1"/>
      <c r="ISC9314" s="1"/>
      <c r="ISD9314" s="1"/>
      <c r="ISE9314" s="1"/>
      <c r="ISF9314" s="1"/>
      <c r="ISG9314" s="1"/>
      <c r="ISH9314" s="1"/>
      <c r="ISI9314" s="1"/>
      <c r="ISJ9314" s="1"/>
      <c r="ISK9314" s="1"/>
      <c r="ISL9314" s="1"/>
      <c r="ISM9314" s="1"/>
      <c r="ISN9314" s="1"/>
      <c r="ISO9314" s="1"/>
      <c r="ISP9314" s="1"/>
      <c r="ISQ9314" s="1"/>
      <c r="ISR9314" s="1"/>
      <c r="ISS9314" s="1"/>
      <c r="IST9314" s="1"/>
      <c r="ISU9314" s="1"/>
      <c r="ISV9314" s="1"/>
      <c r="ISW9314" s="1"/>
      <c r="ISX9314" s="1"/>
      <c r="ISY9314" s="1"/>
      <c r="ISZ9314" s="1"/>
      <c r="ITA9314" s="1"/>
      <c r="ITB9314" s="1"/>
      <c r="ITC9314" s="1"/>
      <c r="ITD9314" s="1"/>
      <c r="ITE9314" s="1"/>
      <c r="ITF9314" s="1"/>
      <c r="ITG9314" s="1"/>
      <c r="ITH9314" s="1"/>
      <c r="ITI9314" s="1"/>
      <c r="ITJ9314" s="1"/>
      <c r="ITK9314" s="1"/>
      <c r="ITL9314" s="1"/>
      <c r="ITM9314" s="1"/>
      <c r="ITN9314" s="1"/>
      <c r="ITO9314" s="1"/>
      <c r="ITP9314" s="1"/>
      <c r="ITQ9314" s="1"/>
      <c r="ITR9314" s="1"/>
      <c r="ITS9314" s="1"/>
      <c r="ITT9314" s="1"/>
      <c r="ITU9314" s="1"/>
      <c r="ITV9314" s="1"/>
      <c r="ITW9314" s="1"/>
      <c r="ITX9314" s="1"/>
      <c r="ITY9314" s="1"/>
      <c r="ITZ9314" s="1"/>
      <c r="IUA9314" s="1"/>
      <c r="IUB9314" s="1"/>
      <c r="IUC9314" s="1"/>
      <c r="IUD9314" s="1"/>
      <c r="IUE9314" s="1"/>
      <c r="IUF9314" s="1"/>
      <c r="IUG9314" s="1"/>
      <c r="IUH9314" s="1"/>
      <c r="IUI9314" s="1"/>
      <c r="IUJ9314" s="1"/>
      <c r="IUK9314" s="1"/>
      <c r="IUL9314" s="1"/>
      <c r="IUM9314" s="1"/>
      <c r="IUN9314" s="1"/>
      <c r="IUO9314" s="1"/>
      <c r="IUP9314" s="1"/>
      <c r="IUQ9314" s="1"/>
      <c r="IUR9314" s="1"/>
      <c r="IUS9314" s="1"/>
      <c r="IUT9314" s="1"/>
      <c r="IUU9314" s="1"/>
      <c r="IUV9314" s="1"/>
      <c r="IUW9314" s="1"/>
      <c r="IUX9314" s="1"/>
      <c r="IUY9314" s="1"/>
      <c r="IUZ9314" s="1"/>
      <c r="IVA9314" s="1"/>
      <c r="IVB9314" s="1"/>
      <c r="IVC9314" s="1"/>
      <c r="IVD9314" s="1"/>
      <c r="IVE9314" s="1"/>
      <c r="IVF9314" s="1"/>
      <c r="IVG9314" s="1"/>
      <c r="IVH9314" s="1"/>
      <c r="IVI9314" s="1"/>
      <c r="IVJ9314" s="1"/>
      <c r="IVK9314" s="1"/>
      <c r="IVL9314" s="1"/>
      <c r="IVM9314" s="1"/>
      <c r="IVN9314" s="1"/>
      <c r="IVO9314" s="1"/>
      <c r="IVP9314" s="1"/>
      <c r="IVQ9314" s="1"/>
      <c r="IVR9314" s="1"/>
      <c r="IVS9314" s="1"/>
      <c r="IVT9314" s="1"/>
      <c r="IVU9314" s="1"/>
      <c r="IVV9314" s="1"/>
      <c r="IVW9314" s="1"/>
      <c r="IVX9314" s="1"/>
      <c r="IVY9314" s="1"/>
      <c r="IVZ9314" s="1"/>
      <c r="IWA9314" s="1"/>
      <c r="IWB9314" s="1"/>
      <c r="IWC9314" s="1"/>
      <c r="IWD9314" s="1"/>
      <c r="IWE9314" s="1"/>
      <c r="IWF9314" s="1"/>
      <c r="IWG9314" s="1"/>
      <c r="IWH9314" s="1"/>
      <c r="IWI9314" s="1"/>
      <c r="IWJ9314" s="1"/>
      <c r="IWK9314" s="1"/>
      <c r="IWL9314" s="1"/>
      <c r="IWM9314" s="1"/>
      <c r="IWN9314" s="1"/>
      <c r="IWO9314" s="1"/>
      <c r="IWP9314" s="1"/>
      <c r="IWQ9314" s="1"/>
      <c r="IWR9314" s="1"/>
      <c r="IWS9314" s="1"/>
      <c r="IWT9314" s="1"/>
      <c r="IWU9314" s="1"/>
      <c r="IWV9314" s="1"/>
      <c r="IWW9314" s="1"/>
      <c r="IWX9314" s="1"/>
      <c r="IWY9314" s="1"/>
      <c r="IWZ9314" s="1"/>
      <c r="IXA9314" s="1"/>
      <c r="IXB9314" s="1"/>
      <c r="IXC9314" s="1"/>
      <c r="IXD9314" s="1"/>
      <c r="IXE9314" s="1"/>
      <c r="IXF9314" s="1"/>
      <c r="IXG9314" s="1"/>
      <c r="IXH9314" s="1"/>
      <c r="IXI9314" s="1"/>
      <c r="IXJ9314" s="1"/>
      <c r="IXK9314" s="1"/>
      <c r="IXL9314" s="1"/>
      <c r="IXM9314" s="1"/>
      <c r="IXN9314" s="1"/>
      <c r="IXO9314" s="1"/>
      <c r="IXP9314" s="1"/>
      <c r="IXQ9314" s="1"/>
      <c r="IXR9314" s="1"/>
      <c r="IXS9314" s="1"/>
      <c r="IXT9314" s="1"/>
      <c r="IXU9314" s="1"/>
      <c r="IXV9314" s="1"/>
      <c r="IXW9314" s="1"/>
      <c r="IXX9314" s="1"/>
      <c r="IXY9314" s="1"/>
      <c r="IXZ9314" s="1"/>
      <c r="IYA9314" s="1"/>
      <c r="IYB9314" s="1"/>
      <c r="IYC9314" s="1"/>
      <c r="IYD9314" s="1"/>
      <c r="IYE9314" s="1"/>
      <c r="IYF9314" s="1"/>
      <c r="IYG9314" s="1"/>
      <c r="IYH9314" s="1"/>
      <c r="IYI9314" s="1"/>
      <c r="IYJ9314" s="1"/>
      <c r="IYK9314" s="1"/>
      <c r="IYL9314" s="1"/>
      <c r="IYM9314" s="1"/>
      <c r="IYN9314" s="1"/>
      <c r="IYO9314" s="1"/>
      <c r="IYP9314" s="1"/>
      <c r="IYQ9314" s="1"/>
      <c r="IYR9314" s="1"/>
      <c r="IYS9314" s="1"/>
      <c r="IYT9314" s="1"/>
      <c r="IYU9314" s="1"/>
      <c r="IYV9314" s="1"/>
      <c r="IYW9314" s="1"/>
      <c r="IYX9314" s="1"/>
      <c r="IYY9314" s="1"/>
      <c r="IYZ9314" s="1"/>
      <c r="IZA9314" s="1"/>
      <c r="IZB9314" s="1"/>
      <c r="IZC9314" s="1"/>
      <c r="IZD9314" s="1"/>
      <c r="IZE9314" s="1"/>
      <c r="IZF9314" s="1"/>
      <c r="IZG9314" s="1"/>
      <c r="IZH9314" s="1"/>
      <c r="IZI9314" s="1"/>
      <c r="IZJ9314" s="1"/>
      <c r="IZK9314" s="1"/>
      <c r="IZL9314" s="1"/>
      <c r="IZM9314" s="1"/>
      <c r="IZN9314" s="1"/>
      <c r="IZO9314" s="1"/>
      <c r="IZP9314" s="1"/>
      <c r="IZQ9314" s="1"/>
      <c r="IZR9314" s="1"/>
      <c r="IZS9314" s="1"/>
      <c r="IZT9314" s="1"/>
      <c r="IZU9314" s="1"/>
      <c r="IZV9314" s="1"/>
      <c r="IZW9314" s="1"/>
      <c r="IZX9314" s="1"/>
      <c r="IZY9314" s="1"/>
      <c r="IZZ9314" s="1"/>
      <c r="JAA9314" s="1"/>
      <c r="JAB9314" s="1"/>
      <c r="JAC9314" s="1"/>
      <c r="JAD9314" s="1"/>
      <c r="JAE9314" s="1"/>
      <c r="JAF9314" s="1"/>
      <c r="JAG9314" s="1"/>
      <c r="JAH9314" s="1"/>
      <c r="JAI9314" s="1"/>
      <c r="JAJ9314" s="1"/>
      <c r="JAK9314" s="1"/>
      <c r="JAL9314" s="1"/>
      <c r="JAM9314" s="1"/>
      <c r="JAN9314" s="1"/>
      <c r="JAO9314" s="1"/>
      <c r="JAP9314" s="1"/>
      <c r="JAQ9314" s="1"/>
      <c r="JAR9314" s="1"/>
      <c r="JAS9314" s="1"/>
      <c r="JAT9314" s="1"/>
      <c r="JAU9314" s="1"/>
      <c r="JAV9314" s="1"/>
      <c r="JAW9314" s="1"/>
      <c r="JAX9314" s="1"/>
      <c r="JAY9314" s="1"/>
      <c r="JAZ9314" s="1"/>
      <c r="JBA9314" s="1"/>
      <c r="JBB9314" s="1"/>
      <c r="JBC9314" s="1"/>
      <c r="JBD9314" s="1"/>
      <c r="JBE9314" s="1"/>
      <c r="JBF9314" s="1"/>
      <c r="JBG9314" s="1"/>
      <c r="JBH9314" s="1"/>
      <c r="JBI9314" s="1"/>
      <c r="JBJ9314" s="1"/>
      <c r="JBK9314" s="1"/>
      <c r="JBL9314" s="1"/>
      <c r="JBM9314" s="1"/>
      <c r="JBN9314" s="1"/>
      <c r="JBO9314" s="1"/>
      <c r="JBP9314" s="1"/>
      <c r="JBQ9314" s="1"/>
      <c r="JBR9314" s="1"/>
      <c r="JBS9314" s="1"/>
      <c r="JBT9314" s="1"/>
      <c r="JBU9314" s="1"/>
      <c r="JBV9314" s="1"/>
      <c r="JBW9314" s="1"/>
      <c r="JBX9314" s="1"/>
      <c r="JBY9314" s="1"/>
      <c r="JBZ9314" s="1"/>
      <c r="JCA9314" s="1"/>
      <c r="JCB9314" s="1"/>
      <c r="JCC9314" s="1"/>
      <c r="JCD9314" s="1"/>
      <c r="JCE9314" s="1"/>
      <c r="JCF9314" s="1"/>
      <c r="JCG9314" s="1"/>
      <c r="JCH9314" s="1"/>
      <c r="JCI9314" s="1"/>
      <c r="JCJ9314" s="1"/>
      <c r="JCK9314" s="1"/>
      <c r="JCL9314" s="1"/>
      <c r="JCM9314" s="1"/>
      <c r="JCN9314" s="1"/>
      <c r="JCO9314" s="1"/>
      <c r="JCP9314" s="1"/>
      <c r="JCQ9314" s="1"/>
      <c r="JCR9314" s="1"/>
      <c r="JCS9314" s="1"/>
      <c r="JCT9314" s="1"/>
      <c r="JCU9314" s="1"/>
      <c r="JCV9314" s="1"/>
      <c r="JCW9314" s="1"/>
      <c r="JCX9314" s="1"/>
      <c r="JCY9314" s="1"/>
      <c r="JCZ9314" s="1"/>
      <c r="JDA9314" s="1"/>
      <c r="JDB9314" s="1"/>
      <c r="JDC9314" s="1"/>
      <c r="JDD9314" s="1"/>
      <c r="JDE9314" s="1"/>
      <c r="JDF9314" s="1"/>
      <c r="JDG9314" s="1"/>
      <c r="JDH9314" s="1"/>
      <c r="JDI9314" s="1"/>
      <c r="JDJ9314" s="1"/>
      <c r="JDK9314" s="1"/>
      <c r="JDL9314" s="1"/>
      <c r="JDM9314" s="1"/>
      <c r="JDN9314" s="1"/>
      <c r="JDO9314" s="1"/>
      <c r="JDP9314" s="1"/>
      <c r="JDQ9314" s="1"/>
      <c r="JDR9314" s="1"/>
      <c r="JDS9314" s="1"/>
      <c r="JDT9314" s="1"/>
      <c r="JDU9314" s="1"/>
      <c r="JDV9314" s="1"/>
      <c r="JDW9314" s="1"/>
      <c r="JDX9314" s="1"/>
      <c r="JDY9314" s="1"/>
      <c r="JDZ9314" s="1"/>
      <c r="JEA9314" s="1"/>
      <c r="JEB9314" s="1"/>
      <c r="JEC9314" s="1"/>
      <c r="JED9314" s="1"/>
      <c r="JEE9314" s="1"/>
      <c r="JEF9314" s="1"/>
      <c r="JEG9314" s="1"/>
      <c r="JEH9314" s="1"/>
      <c r="JEI9314" s="1"/>
      <c r="JEJ9314" s="1"/>
      <c r="JEK9314" s="1"/>
      <c r="JEL9314" s="1"/>
      <c r="JEM9314" s="1"/>
      <c r="JEN9314" s="1"/>
      <c r="JEO9314" s="1"/>
      <c r="JEP9314" s="1"/>
      <c r="JEQ9314" s="1"/>
      <c r="JER9314" s="1"/>
      <c r="JES9314" s="1"/>
      <c r="JET9314" s="1"/>
      <c r="JEU9314" s="1"/>
      <c r="JEV9314" s="1"/>
      <c r="JEW9314" s="1"/>
      <c r="JEX9314" s="1"/>
      <c r="JEY9314" s="1"/>
      <c r="JEZ9314" s="1"/>
      <c r="JFA9314" s="1"/>
      <c r="JFB9314" s="1"/>
      <c r="JFC9314" s="1"/>
      <c r="JFD9314" s="1"/>
      <c r="JFE9314" s="1"/>
      <c r="JFF9314" s="1"/>
      <c r="JFG9314" s="1"/>
      <c r="JFH9314" s="1"/>
      <c r="JFI9314" s="1"/>
      <c r="JFJ9314" s="1"/>
      <c r="JFK9314" s="1"/>
      <c r="JFL9314" s="1"/>
      <c r="JFM9314" s="1"/>
      <c r="JFN9314" s="1"/>
      <c r="JFO9314" s="1"/>
      <c r="JFP9314" s="1"/>
      <c r="JFQ9314" s="1"/>
      <c r="JFR9314" s="1"/>
      <c r="JFS9314" s="1"/>
      <c r="JFT9314" s="1"/>
      <c r="JFU9314" s="1"/>
      <c r="JFV9314" s="1"/>
      <c r="JFW9314" s="1"/>
      <c r="JFX9314" s="1"/>
      <c r="JFY9314" s="1"/>
      <c r="JFZ9314" s="1"/>
      <c r="JGA9314" s="1"/>
      <c r="JGB9314" s="1"/>
      <c r="JGC9314" s="1"/>
      <c r="JGD9314" s="1"/>
      <c r="JGE9314" s="1"/>
      <c r="JGF9314" s="1"/>
      <c r="JGG9314" s="1"/>
      <c r="JGH9314" s="1"/>
      <c r="JGI9314" s="1"/>
      <c r="JGJ9314" s="1"/>
      <c r="JGK9314" s="1"/>
      <c r="JGL9314" s="1"/>
      <c r="JGM9314" s="1"/>
      <c r="JGN9314" s="1"/>
      <c r="JGO9314" s="1"/>
      <c r="JGP9314" s="1"/>
      <c r="JGQ9314" s="1"/>
      <c r="JGR9314" s="1"/>
      <c r="JGS9314" s="1"/>
      <c r="JGT9314" s="1"/>
      <c r="JGU9314" s="1"/>
      <c r="JGV9314" s="1"/>
      <c r="JGW9314" s="1"/>
      <c r="JGX9314" s="1"/>
      <c r="JGY9314" s="1"/>
      <c r="JGZ9314" s="1"/>
      <c r="JHA9314" s="1"/>
      <c r="JHB9314" s="1"/>
      <c r="JHC9314" s="1"/>
      <c r="JHD9314" s="1"/>
      <c r="JHE9314" s="1"/>
      <c r="JHF9314" s="1"/>
      <c r="JHG9314" s="1"/>
      <c r="JHH9314" s="1"/>
      <c r="JHI9314" s="1"/>
      <c r="JHJ9314" s="1"/>
      <c r="JHK9314" s="1"/>
      <c r="JHL9314" s="1"/>
      <c r="JHM9314" s="1"/>
      <c r="JHN9314" s="1"/>
      <c r="JHO9314" s="1"/>
      <c r="JHP9314" s="1"/>
      <c r="JHQ9314" s="1"/>
      <c r="JHR9314" s="1"/>
      <c r="JHS9314" s="1"/>
      <c r="JHT9314" s="1"/>
      <c r="JHU9314" s="1"/>
      <c r="JHV9314" s="1"/>
      <c r="JHW9314" s="1"/>
      <c r="JHX9314" s="1"/>
      <c r="JHY9314" s="1"/>
      <c r="JHZ9314" s="1"/>
      <c r="JIA9314" s="1"/>
      <c r="JIB9314" s="1"/>
      <c r="JIC9314" s="1"/>
      <c r="JID9314" s="1"/>
      <c r="JIE9314" s="1"/>
      <c r="JIF9314" s="1"/>
      <c r="JIG9314" s="1"/>
      <c r="JIH9314" s="1"/>
      <c r="JII9314" s="1"/>
      <c r="JIJ9314" s="1"/>
      <c r="JIK9314" s="1"/>
      <c r="JIL9314" s="1"/>
      <c r="JIM9314" s="1"/>
      <c r="JIN9314" s="1"/>
      <c r="JIO9314" s="1"/>
      <c r="JIP9314" s="1"/>
      <c r="JIQ9314" s="1"/>
      <c r="JIR9314" s="1"/>
      <c r="JIS9314" s="1"/>
      <c r="JIT9314" s="1"/>
      <c r="JIU9314" s="1"/>
      <c r="JIV9314" s="1"/>
      <c r="JIW9314" s="1"/>
      <c r="JIX9314" s="1"/>
      <c r="JIY9314" s="1"/>
      <c r="JIZ9314" s="1"/>
      <c r="JJA9314" s="1"/>
      <c r="JJB9314" s="1"/>
      <c r="JJC9314" s="1"/>
      <c r="JJD9314" s="1"/>
      <c r="JJE9314" s="1"/>
      <c r="JJF9314" s="1"/>
      <c r="JJG9314" s="1"/>
      <c r="JJH9314" s="1"/>
      <c r="JJI9314" s="1"/>
      <c r="JJJ9314" s="1"/>
      <c r="JJK9314" s="1"/>
      <c r="JJL9314" s="1"/>
      <c r="JJM9314" s="1"/>
      <c r="JJN9314" s="1"/>
      <c r="JJO9314" s="1"/>
      <c r="JJP9314" s="1"/>
      <c r="JJQ9314" s="1"/>
      <c r="JJR9314" s="1"/>
      <c r="JJS9314" s="1"/>
      <c r="JJT9314" s="1"/>
      <c r="JJU9314" s="1"/>
      <c r="JJV9314" s="1"/>
      <c r="JJW9314" s="1"/>
      <c r="JJX9314" s="1"/>
      <c r="JJY9314" s="1"/>
      <c r="JJZ9314" s="1"/>
      <c r="JKA9314" s="1"/>
      <c r="JKB9314" s="1"/>
      <c r="JKC9314" s="1"/>
      <c r="JKD9314" s="1"/>
      <c r="JKE9314" s="1"/>
      <c r="JKF9314" s="1"/>
      <c r="JKG9314" s="1"/>
      <c r="JKH9314" s="1"/>
      <c r="JKI9314" s="1"/>
      <c r="JKJ9314" s="1"/>
      <c r="JKK9314" s="1"/>
      <c r="JKL9314" s="1"/>
      <c r="JKM9314" s="1"/>
      <c r="JKN9314" s="1"/>
      <c r="JKO9314" s="1"/>
      <c r="JKP9314" s="1"/>
      <c r="JKQ9314" s="1"/>
      <c r="JKR9314" s="1"/>
      <c r="JKS9314" s="1"/>
      <c r="JKT9314" s="1"/>
      <c r="JKU9314" s="1"/>
      <c r="JKV9314" s="1"/>
      <c r="JKW9314" s="1"/>
      <c r="JKX9314" s="1"/>
      <c r="JKY9314" s="1"/>
      <c r="JKZ9314" s="1"/>
      <c r="JLA9314" s="1"/>
      <c r="JLB9314" s="1"/>
      <c r="JLC9314" s="1"/>
      <c r="JLD9314" s="1"/>
      <c r="JLE9314" s="1"/>
      <c r="JLF9314" s="1"/>
      <c r="JLG9314" s="1"/>
      <c r="JLH9314" s="1"/>
      <c r="JLI9314" s="1"/>
      <c r="JLJ9314" s="1"/>
      <c r="JLK9314" s="1"/>
      <c r="JLL9314" s="1"/>
      <c r="JLM9314" s="1"/>
      <c r="JLN9314" s="1"/>
      <c r="JLO9314" s="1"/>
      <c r="JLP9314" s="1"/>
      <c r="JLQ9314" s="1"/>
      <c r="JLR9314" s="1"/>
      <c r="JLS9314" s="1"/>
      <c r="JLT9314" s="1"/>
      <c r="JLU9314" s="1"/>
      <c r="JLV9314" s="1"/>
      <c r="JLW9314" s="1"/>
      <c r="JLX9314" s="1"/>
      <c r="JLY9314" s="1"/>
      <c r="JLZ9314" s="1"/>
      <c r="JMA9314" s="1"/>
      <c r="JMB9314" s="1"/>
      <c r="JMC9314" s="1"/>
      <c r="JMD9314" s="1"/>
      <c r="JME9314" s="1"/>
      <c r="JMF9314" s="1"/>
      <c r="JMG9314" s="1"/>
      <c r="JMH9314" s="1"/>
      <c r="JMI9314" s="1"/>
      <c r="JMJ9314" s="1"/>
      <c r="JMK9314" s="1"/>
      <c r="JML9314" s="1"/>
      <c r="JMM9314" s="1"/>
      <c r="JMN9314" s="1"/>
      <c r="JMO9314" s="1"/>
      <c r="JMP9314" s="1"/>
      <c r="JMQ9314" s="1"/>
      <c r="JMR9314" s="1"/>
      <c r="JMS9314" s="1"/>
      <c r="JMT9314" s="1"/>
      <c r="JMU9314" s="1"/>
      <c r="JMV9314" s="1"/>
      <c r="JMW9314" s="1"/>
      <c r="JMX9314" s="1"/>
      <c r="JMY9314" s="1"/>
      <c r="JMZ9314" s="1"/>
      <c r="JNA9314" s="1"/>
      <c r="JNB9314" s="1"/>
      <c r="JNC9314" s="1"/>
      <c r="JND9314" s="1"/>
      <c r="JNE9314" s="1"/>
      <c r="JNF9314" s="1"/>
      <c r="JNG9314" s="1"/>
      <c r="JNH9314" s="1"/>
      <c r="JNI9314" s="1"/>
      <c r="JNJ9314" s="1"/>
      <c r="JNK9314" s="1"/>
      <c r="JNL9314" s="1"/>
      <c r="JNM9314" s="1"/>
      <c r="JNN9314" s="1"/>
      <c r="JNO9314" s="1"/>
      <c r="JNP9314" s="1"/>
      <c r="JNQ9314" s="1"/>
      <c r="JNR9314" s="1"/>
      <c r="JNS9314" s="1"/>
      <c r="JNT9314" s="1"/>
      <c r="JNU9314" s="1"/>
      <c r="JNV9314" s="1"/>
      <c r="JNW9314" s="1"/>
      <c r="JNX9314" s="1"/>
      <c r="JNY9314" s="1"/>
      <c r="JNZ9314" s="1"/>
      <c r="JOA9314" s="1"/>
      <c r="JOB9314" s="1"/>
      <c r="JOC9314" s="1"/>
      <c r="JOD9314" s="1"/>
      <c r="JOE9314" s="1"/>
      <c r="JOF9314" s="1"/>
      <c r="JOG9314" s="1"/>
      <c r="JOH9314" s="1"/>
      <c r="JOI9314" s="1"/>
      <c r="JOJ9314" s="1"/>
      <c r="JOK9314" s="1"/>
      <c r="JOL9314" s="1"/>
      <c r="JOM9314" s="1"/>
      <c r="JON9314" s="1"/>
      <c r="JOO9314" s="1"/>
      <c r="JOP9314" s="1"/>
      <c r="JOQ9314" s="1"/>
      <c r="JOR9314" s="1"/>
      <c r="JOS9314" s="1"/>
      <c r="JOT9314" s="1"/>
      <c r="JOU9314" s="1"/>
      <c r="JOV9314" s="1"/>
      <c r="JOW9314" s="1"/>
      <c r="JOX9314" s="1"/>
      <c r="JOY9314" s="1"/>
      <c r="JOZ9314" s="1"/>
      <c r="JPA9314" s="1"/>
      <c r="JPB9314" s="1"/>
      <c r="JPC9314" s="1"/>
      <c r="JPD9314" s="1"/>
      <c r="JPE9314" s="1"/>
      <c r="JPF9314" s="1"/>
      <c r="JPG9314" s="1"/>
      <c r="JPH9314" s="1"/>
      <c r="JPI9314" s="1"/>
      <c r="JPJ9314" s="1"/>
      <c r="JPK9314" s="1"/>
      <c r="JPL9314" s="1"/>
      <c r="JPM9314" s="1"/>
      <c r="JPN9314" s="1"/>
      <c r="JPO9314" s="1"/>
      <c r="JPP9314" s="1"/>
      <c r="JPQ9314" s="1"/>
      <c r="JPR9314" s="1"/>
      <c r="JPS9314" s="1"/>
      <c r="JPT9314" s="1"/>
      <c r="JPU9314" s="1"/>
      <c r="JPV9314" s="1"/>
      <c r="JPW9314" s="1"/>
      <c r="JPX9314" s="1"/>
      <c r="JPY9314" s="1"/>
      <c r="JPZ9314" s="1"/>
      <c r="JQA9314" s="1"/>
      <c r="JQB9314" s="1"/>
      <c r="JQC9314" s="1"/>
      <c r="JQD9314" s="1"/>
      <c r="JQE9314" s="1"/>
      <c r="JQF9314" s="1"/>
      <c r="JQG9314" s="1"/>
      <c r="JQH9314" s="1"/>
      <c r="JQI9314" s="1"/>
      <c r="JQJ9314" s="1"/>
      <c r="JQK9314" s="1"/>
      <c r="JQL9314" s="1"/>
      <c r="JQM9314" s="1"/>
      <c r="JQN9314" s="1"/>
      <c r="JQO9314" s="1"/>
      <c r="JQP9314" s="1"/>
      <c r="JQQ9314" s="1"/>
      <c r="JQR9314" s="1"/>
      <c r="JQS9314" s="1"/>
      <c r="JQT9314" s="1"/>
      <c r="JQU9314" s="1"/>
      <c r="JQV9314" s="1"/>
      <c r="JQW9314" s="1"/>
      <c r="JQX9314" s="1"/>
      <c r="JQY9314" s="1"/>
      <c r="JQZ9314" s="1"/>
      <c r="JRA9314" s="1"/>
      <c r="JRB9314" s="1"/>
      <c r="JRC9314" s="1"/>
      <c r="JRD9314" s="1"/>
      <c r="JRE9314" s="1"/>
      <c r="JRF9314" s="1"/>
      <c r="JRG9314" s="1"/>
      <c r="JRH9314" s="1"/>
      <c r="JRI9314" s="1"/>
      <c r="JRJ9314" s="1"/>
      <c r="JRK9314" s="1"/>
      <c r="JRL9314" s="1"/>
      <c r="JRM9314" s="1"/>
      <c r="JRN9314" s="1"/>
      <c r="JRO9314" s="1"/>
      <c r="JRP9314" s="1"/>
      <c r="JRQ9314" s="1"/>
      <c r="JRR9314" s="1"/>
      <c r="JRS9314" s="1"/>
      <c r="JRT9314" s="1"/>
      <c r="JRU9314" s="1"/>
      <c r="JRV9314" s="1"/>
      <c r="JRW9314" s="1"/>
      <c r="JRX9314" s="1"/>
      <c r="JRY9314" s="1"/>
      <c r="JRZ9314" s="1"/>
      <c r="JSA9314" s="1"/>
      <c r="JSB9314" s="1"/>
      <c r="JSC9314" s="1"/>
      <c r="JSD9314" s="1"/>
      <c r="JSE9314" s="1"/>
      <c r="JSF9314" s="1"/>
      <c r="JSG9314" s="1"/>
      <c r="JSH9314" s="1"/>
      <c r="JSI9314" s="1"/>
      <c r="JSJ9314" s="1"/>
      <c r="JSK9314" s="1"/>
      <c r="JSL9314" s="1"/>
      <c r="JSM9314" s="1"/>
      <c r="JSN9314" s="1"/>
      <c r="JSO9314" s="1"/>
      <c r="JSP9314" s="1"/>
      <c r="JSQ9314" s="1"/>
      <c r="JSR9314" s="1"/>
      <c r="JSS9314" s="1"/>
      <c r="JST9314" s="1"/>
      <c r="JSU9314" s="1"/>
      <c r="JSV9314" s="1"/>
      <c r="JSW9314" s="1"/>
      <c r="JSX9314" s="1"/>
      <c r="JSY9314" s="1"/>
      <c r="JSZ9314" s="1"/>
      <c r="JTA9314" s="1"/>
      <c r="JTB9314" s="1"/>
      <c r="JTC9314" s="1"/>
      <c r="JTD9314" s="1"/>
      <c r="JTE9314" s="1"/>
      <c r="JTF9314" s="1"/>
      <c r="JTG9314" s="1"/>
      <c r="JTH9314" s="1"/>
      <c r="JTI9314" s="1"/>
      <c r="JTJ9314" s="1"/>
      <c r="JTK9314" s="1"/>
      <c r="JTL9314" s="1"/>
      <c r="JTM9314" s="1"/>
      <c r="JTN9314" s="1"/>
      <c r="JTO9314" s="1"/>
      <c r="JTP9314" s="1"/>
      <c r="JTQ9314" s="1"/>
      <c r="JTR9314" s="1"/>
      <c r="JTS9314" s="1"/>
      <c r="JTT9314" s="1"/>
      <c r="JTU9314" s="1"/>
      <c r="JTV9314" s="1"/>
      <c r="JTW9314" s="1"/>
      <c r="JTX9314" s="1"/>
      <c r="JTY9314" s="1"/>
      <c r="JTZ9314" s="1"/>
      <c r="JUA9314" s="1"/>
      <c r="JUB9314" s="1"/>
      <c r="JUC9314" s="1"/>
      <c r="JUD9314" s="1"/>
      <c r="JUE9314" s="1"/>
      <c r="JUF9314" s="1"/>
      <c r="JUG9314" s="1"/>
      <c r="JUH9314" s="1"/>
      <c r="JUI9314" s="1"/>
      <c r="JUJ9314" s="1"/>
      <c r="JUK9314" s="1"/>
      <c r="JUL9314" s="1"/>
      <c r="JUM9314" s="1"/>
      <c r="JUN9314" s="1"/>
      <c r="JUO9314" s="1"/>
      <c r="JUP9314" s="1"/>
      <c r="JUQ9314" s="1"/>
      <c r="JUR9314" s="1"/>
      <c r="JUS9314" s="1"/>
      <c r="JUT9314" s="1"/>
      <c r="JUU9314" s="1"/>
      <c r="JUV9314" s="1"/>
      <c r="JUW9314" s="1"/>
      <c r="JUX9314" s="1"/>
      <c r="JUY9314" s="1"/>
      <c r="JUZ9314" s="1"/>
      <c r="JVA9314" s="1"/>
      <c r="JVB9314" s="1"/>
      <c r="JVC9314" s="1"/>
      <c r="JVD9314" s="1"/>
      <c r="JVE9314" s="1"/>
      <c r="JVF9314" s="1"/>
      <c r="JVG9314" s="1"/>
      <c r="JVH9314" s="1"/>
      <c r="JVI9314" s="1"/>
      <c r="JVJ9314" s="1"/>
      <c r="JVK9314" s="1"/>
      <c r="JVL9314" s="1"/>
      <c r="JVM9314" s="1"/>
      <c r="JVN9314" s="1"/>
      <c r="JVO9314" s="1"/>
      <c r="JVP9314" s="1"/>
      <c r="JVQ9314" s="1"/>
      <c r="JVR9314" s="1"/>
      <c r="JVS9314" s="1"/>
      <c r="JVT9314" s="1"/>
      <c r="JVU9314" s="1"/>
      <c r="JVV9314" s="1"/>
      <c r="JVW9314" s="1"/>
      <c r="JVX9314" s="1"/>
      <c r="JVY9314" s="1"/>
      <c r="JVZ9314" s="1"/>
      <c r="JWA9314" s="1"/>
      <c r="JWB9314" s="1"/>
      <c r="JWC9314" s="1"/>
      <c r="JWD9314" s="1"/>
      <c r="JWE9314" s="1"/>
      <c r="JWF9314" s="1"/>
      <c r="JWG9314" s="1"/>
      <c r="JWH9314" s="1"/>
      <c r="JWI9314" s="1"/>
      <c r="JWJ9314" s="1"/>
      <c r="JWK9314" s="1"/>
      <c r="JWL9314" s="1"/>
      <c r="JWM9314" s="1"/>
      <c r="JWN9314" s="1"/>
      <c r="JWO9314" s="1"/>
      <c r="JWP9314" s="1"/>
      <c r="JWQ9314" s="1"/>
      <c r="JWR9314" s="1"/>
      <c r="JWS9314" s="1"/>
      <c r="JWT9314" s="1"/>
      <c r="JWU9314" s="1"/>
      <c r="JWV9314" s="1"/>
      <c r="JWW9314" s="1"/>
      <c r="JWX9314" s="1"/>
      <c r="JWY9314" s="1"/>
      <c r="JWZ9314" s="1"/>
      <c r="JXA9314" s="1"/>
      <c r="JXB9314" s="1"/>
      <c r="JXC9314" s="1"/>
      <c r="JXD9314" s="1"/>
      <c r="JXE9314" s="1"/>
      <c r="JXF9314" s="1"/>
      <c r="JXG9314" s="1"/>
      <c r="JXH9314" s="1"/>
      <c r="JXI9314" s="1"/>
      <c r="JXJ9314" s="1"/>
      <c r="JXK9314" s="1"/>
      <c r="JXL9314" s="1"/>
      <c r="JXM9314" s="1"/>
      <c r="JXN9314" s="1"/>
      <c r="JXO9314" s="1"/>
      <c r="JXP9314" s="1"/>
      <c r="JXQ9314" s="1"/>
      <c r="JXR9314" s="1"/>
      <c r="JXS9314" s="1"/>
      <c r="JXT9314" s="1"/>
      <c r="JXU9314" s="1"/>
      <c r="JXV9314" s="1"/>
      <c r="JXW9314" s="1"/>
      <c r="JXX9314" s="1"/>
      <c r="JXY9314" s="1"/>
      <c r="JXZ9314" s="1"/>
      <c r="JYA9314" s="1"/>
      <c r="JYB9314" s="1"/>
      <c r="JYC9314" s="1"/>
      <c r="JYD9314" s="1"/>
      <c r="JYE9314" s="1"/>
      <c r="JYF9314" s="1"/>
      <c r="JYG9314" s="1"/>
      <c r="JYH9314" s="1"/>
      <c r="JYI9314" s="1"/>
      <c r="JYJ9314" s="1"/>
      <c r="JYK9314" s="1"/>
      <c r="JYL9314" s="1"/>
      <c r="JYM9314" s="1"/>
      <c r="JYN9314" s="1"/>
      <c r="JYO9314" s="1"/>
      <c r="JYP9314" s="1"/>
      <c r="JYQ9314" s="1"/>
      <c r="JYR9314" s="1"/>
      <c r="JYS9314" s="1"/>
      <c r="JYT9314" s="1"/>
      <c r="JYU9314" s="1"/>
      <c r="JYV9314" s="1"/>
      <c r="JYW9314" s="1"/>
      <c r="JYX9314" s="1"/>
      <c r="JYY9314" s="1"/>
      <c r="JYZ9314" s="1"/>
      <c r="JZA9314" s="1"/>
      <c r="JZB9314" s="1"/>
      <c r="JZC9314" s="1"/>
      <c r="JZD9314" s="1"/>
      <c r="JZE9314" s="1"/>
      <c r="JZF9314" s="1"/>
      <c r="JZG9314" s="1"/>
      <c r="JZH9314" s="1"/>
      <c r="JZI9314" s="1"/>
      <c r="JZJ9314" s="1"/>
      <c r="JZK9314" s="1"/>
      <c r="JZL9314" s="1"/>
      <c r="JZM9314" s="1"/>
      <c r="JZN9314" s="1"/>
      <c r="JZO9314" s="1"/>
      <c r="JZP9314" s="1"/>
      <c r="JZQ9314" s="1"/>
      <c r="JZR9314" s="1"/>
      <c r="JZS9314" s="1"/>
      <c r="JZT9314" s="1"/>
      <c r="JZU9314" s="1"/>
      <c r="JZV9314" s="1"/>
      <c r="JZW9314" s="1"/>
      <c r="JZX9314" s="1"/>
      <c r="JZY9314" s="1"/>
      <c r="JZZ9314" s="1"/>
      <c r="KAA9314" s="1"/>
      <c r="KAB9314" s="1"/>
      <c r="KAC9314" s="1"/>
      <c r="KAD9314" s="1"/>
      <c r="KAE9314" s="1"/>
      <c r="KAF9314" s="1"/>
      <c r="KAG9314" s="1"/>
      <c r="KAH9314" s="1"/>
      <c r="KAI9314" s="1"/>
      <c r="KAJ9314" s="1"/>
      <c r="KAK9314" s="1"/>
      <c r="KAL9314" s="1"/>
      <c r="KAM9314" s="1"/>
      <c r="KAN9314" s="1"/>
      <c r="KAO9314" s="1"/>
      <c r="KAP9314" s="1"/>
      <c r="KAQ9314" s="1"/>
      <c r="KAR9314" s="1"/>
      <c r="KAS9314" s="1"/>
      <c r="KAT9314" s="1"/>
      <c r="KAU9314" s="1"/>
      <c r="KAV9314" s="1"/>
      <c r="KAW9314" s="1"/>
      <c r="KAX9314" s="1"/>
      <c r="KAY9314" s="1"/>
      <c r="KAZ9314" s="1"/>
      <c r="KBA9314" s="1"/>
      <c r="KBB9314" s="1"/>
      <c r="KBC9314" s="1"/>
      <c r="KBD9314" s="1"/>
      <c r="KBE9314" s="1"/>
      <c r="KBF9314" s="1"/>
      <c r="KBG9314" s="1"/>
      <c r="KBH9314" s="1"/>
      <c r="KBI9314" s="1"/>
      <c r="KBJ9314" s="1"/>
      <c r="KBK9314" s="1"/>
      <c r="KBL9314" s="1"/>
      <c r="KBM9314" s="1"/>
      <c r="KBN9314" s="1"/>
      <c r="KBO9314" s="1"/>
      <c r="KBP9314" s="1"/>
      <c r="KBQ9314" s="1"/>
      <c r="KBR9314" s="1"/>
      <c r="KBS9314" s="1"/>
      <c r="KBT9314" s="1"/>
      <c r="KBU9314" s="1"/>
      <c r="KBV9314" s="1"/>
      <c r="KBW9314" s="1"/>
      <c r="KBX9314" s="1"/>
      <c r="KBY9314" s="1"/>
      <c r="KBZ9314" s="1"/>
      <c r="KCA9314" s="1"/>
      <c r="KCB9314" s="1"/>
      <c r="KCC9314" s="1"/>
      <c r="KCD9314" s="1"/>
      <c r="KCE9314" s="1"/>
      <c r="KCF9314" s="1"/>
      <c r="KCG9314" s="1"/>
      <c r="KCH9314" s="1"/>
      <c r="KCI9314" s="1"/>
      <c r="KCJ9314" s="1"/>
      <c r="KCK9314" s="1"/>
      <c r="KCL9314" s="1"/>
      <c r="KCM9314" s="1"/>
      <c r="KCN9314" s="1"/>
      <c r="KCO9314" s="1"/>
      <c r="KCP9314" s="1"/>
      <c r="KCQ9314" s="1"/>
      <c r="KCR9314" s="1"/>
      <c r="KCS9314" s="1"/>
      <c r="KCT9314" s="1"/>
      <c r="KCU9314" s="1"/>
      <c r="KCV9314" s="1"/>
      <c r="KCW9314" s="1"/>
      <c r="KCX9314" s="1"/>
      <c r="KCY9314" s="1"/>
      <c r="KCZ9314" s="1"/>
      <c r="KDA9314" s="1"/>
      <c r="KDB9314" s="1"/>
      <c r="KDC9314" s="1"/>
      <c r="KDD9314" s="1"/>
      <c r="KDE9314" s="1"/>
      <c r="KDF9314" s="1"/>
      <c r="KDG9314" s="1"/>
      <c r="KDH9314" s="1"/>
      <c r="KDI9314" s="1"/>
      <c r="KDJ9314" s="1"/>
      <c r="KDK9314" s="1"/>
      <c r="KDL9314" s="1"/>
      <c r="KDM9314" s="1"/>
      <c r="KDN9314" s="1"/>
      <c r="KDO9314" s="1"/>
      <c r="KDP9314" s="1"/>
      <c r="KDQ9314" s="1"/>
      <c r="KDR9314" s="1"/>
      <c r="KDS9314" s="1"/>
      <c r="KDT9314" s="1"/>
      <c r="KDU9314" s="1"/>
      <c r="KDV9314" s="1"/>
      <c r="KDW9314" s="1"/>
      <c r="KDX9314" s="1"/>
      <c r="KDY9314" s="1"/>
      <c r="KDZ9314" s="1"/>
      <c r="KEA9314" s="1"/>
      <c r="KEB9314" s="1"/>
      <c r="KEC9314" s="1"/>
      <c r="KED9314" s="1"/>
      <c r="KEE9314" s="1"/>
      <c r="KEF9314" s="1"/>
      <c r="KEG9314" s="1"/>
      <c r="KEH9314" s="1"/>
      <c r="KEI9314" s="1"/>
      <c r="KEJ9314" s="1"/>
      <c r="KEK9314" s="1"/>
      <c r="KEL9314" s="1"/>
      <c r="KEM9314" s="1"/>
      <c r="KEN9314" s="1"/>
      <c r="KEO9314" s="1"/>
      <c r="KEP9314" s="1"/>
      <c r="KEQ9314" s="1"/>
      <c r="KER9314" s="1"/>
      <c r="KES9314" s="1"/>
      <c r="KET9314" s="1"/>
      <c r="KEU9314" s="1"/>
      <c r="KEV9314" s="1"/>
      <c r="KEW9314" s="1"/>
      <c r="KEX9314" s="1"/>
      <c r="KEY9314" s="1"/>
      <c r="KEZ9314" s="1"/>
      <c r="KFA9314" s="1"/>
      <c r="KFB9314" s="1"/>
      <c r="KFC9314" s="1"/>
      <c r="KFD9314" s="1"/>
      <c r="KFE9314" s="1"/>
      <c r="KFF9314" s="1"/>
      <c r="KFG9314" s="1"/>
      <c r="KFH9314" s="1"/>
      <c r="KFI9314" s="1"/>
      <c r="KFJ9314" s="1"/>
      <c r="KFK9314" s="1"/>
      <c r="KFL9314" s="1"/>
      <c r="KFM9314" s="1"/>
      <c r="KFN9314" s="1"/>
      <c r="KFO9314" s="1"/>
      <c r="KFP9314" s="1"/>
      <c r="KFQ9314" s="1"/>
      <c r="KFR9314" s="1"/>
      <c r="KFS9314" s="1"/>
      <c r="KFT9314" s="1"/>
      <c r="KFU9314" s="1"/>
      <c r="KFV9314" s="1"/>
      <c r="KFW9314" s="1"/>
      <c r="KFX9314" s="1"/>
      <c r="KFY9314" s="1"/>
      <c r="KFZ9314" s="1"/>
      <c r="KGA9314" s="1"/>
      <c r="KGB9314" s="1"/>
      <c r="KGC9314" s="1"/>
      <c r="KGD9314" s="1"/>
      <c r="KGE9314" s="1"/>
      <c r="KGF9314" s="1"/>
      <c r="KGG9314" s="1"/>
      <c r="KGH9314" s="1"/>
      <c r="KGI9314" s="1"/>
      <c r="KGJ9314" s="1"/>
      <c r="KGK9314" s="1"/>
      <c r="KGL9314" s="1"/>
      <c r="KGM9314" s="1"/>
      <c r="KGN9314" s="1"/>
      <c r="KGO9314" s="1"/>
      <c r="KGP9314" s="1"/>
      <c r="KGQ9314" s="1"/>
      <c r="KGR9314" s="1"/>
      <c r="KGS9314" s="1"/>
      <c r="KGT9314" s="1"/>
      <c r="KGU9314" s="1"/>
      <c r="KGV9314" s="1"/>
      <c r="KGW9314" s="1"/>
      <c r="KGX9314" s="1"/>
      <c r="KGY9314" s="1"/>
      <c r="KGZ9314" s="1"/>
      <c r="KHA9314" s="1"/>
      <c r="KHB9314" s="1"/>
      <c r="KHC9314" s="1"/>
      <c r="KHD9314" s="1"/>
      <c r="KHE9314" s="1"/>
      <c r="KHF9314" s="1"/>
      <c r="KHG9314" s="1"/>
      <c r="KHH9314" s="1"/>
      <c r="KHI9314" s="1"/>
      <c r="KHJ9314" s="1"/>
      <c r="KHK9314" s="1"/>
      <c r="KHL9314" s="1"/>
      <c r="KHM9314" s="1"/>
      <c r="KHN9314" s="1"/>
      <c r="KHO9314" s="1"/>
      <c r="KHP9314" s="1"/>
      <c r="KHQ9314" s="1"/>
      <c r="KHR9314" s="1"/>
      <c r="KHS9314" s="1"/>
      <c r="KHT9314" s="1"/>
      <c r="KHU9314" s="1"/>
      <c r="KHV9314" s="1"/>
      <c r="KHW9314" s="1"/>
      <c r="KHX9314" s="1"/>
      <c r="KHY9314" s="1"/>
      <c r="KHZ9314" s="1"/>
      <c r="KIA9314" s="1"/>
      <c r="KIB9314" s="1"/>
      <c r="KIC9314" s="1"/>
      <c r="KID9314" s="1"/>
      <c r="KIE9314" s="1"/>
      <c r="KIF9314" s="1"/>
      <c r="KIG9314" s="1"/>
      <c r="KIH9314" s="1"/>
      <c r="KII9314" s="1"/>
      <c r="KIJ9314" s="1"/>
      <c r="KIK9314" s="1"/>
      <c r="KIL9314" s="1"/>
      <c r="KIM9314" s="1"/>
      <c r="KIN9314" s="1"/>
      <c r="KIO9314" s="1"/>
      <c r="KIP9314" s="1"/>
      <c r="KIQ9314" s="1"/>
      <c r="KIR9314" s="1"/>
      <c r="KIS9314" s="1"/>
      <c r="KIT9314" s="1"/>
      <c r="KIU9314" s="1"/>
      <c r="KIV9314" s="1"/>
      <c r="KIW9314" s="1"/>
      <c r="KIX9314" s="1"/>
      <c r="KIY9314" s="1"/>
      <c r="KIZ9314" s="1"/>
      <c r="KJA9314" s="1"/>
      <c r="KJB9314" s="1"/>
      <c r="KJC9314" s="1"/>
      <c r="KJD9314" s="1"/>
      <c r="KJE9314" s="1"/>
      <c r="KJF9314" s="1"/>
      <c r="KJG9314" s="1"/>
      <c r="KJH9314" s="1"/>
      <c r="KJI9314" s="1"/>
      <c r="KJJ9314" s="1"/>
      <c r="KJK9314" s="1"/>
      <c r="KJL9314" s="1"/>
      <c r="KJM9314" s="1"/>
      <c r="KJN9314" s="1"/>
      <c r="KJO9314" s="1"/>
      <c r="KJP9314" s="1"/>
      <c r="KJQ9314" s="1"/>
      <c r="KJR9314" s="1"/>
      <c r="KJS9314" s="1"/>
      <c r="KJT9314" s="1"/>
      <c r="KJU9314" s="1"/>
      <c r="KJV9314" s="1"/>
      <c r="KJW9314" s="1"/>
      <c r="KJX9314" s="1"/>
      <c r="KJY9314" s="1"/>
      <c r="KJZ9314" s="1"/>
      <c r="KKA9314" s="1"/>
      <c r="KKB9314" s="1"/>
      <c r="KKC9314" s="1"/>
      <c r="KKD9314" s="1"/>
      <c r="KKE9314" s="1"/>
      <c r="KKF9314" s="1"/>
      <c r="KKG9314" s="1"/>
      <c r="KKH9314" s="1"/>
      <c r="KKI9314" s="1"/>
      <c r="KKJ9314" s="1"/>
      <c r="KKK9314" s="1"/>
      <c r="KKL9314" s="1"/>
      <c r="KKM9314" s="1"/>
      <c r="KKN9314" s="1"/>
      <c r="KKO9314" s="1"/>
      <c r="KKP9314" s="1"/>
      <c r="KKQ9314" s="1"/>
      <c r="KKR9314" s="1"/>
      <c r="KKS9314" s="1"/>
      <c r="KKT9314" s="1"/>
      <c r="KKU9314" s="1"/>
      <c r="KKV9314" s="1"/>
      <c r="KKW9314" s="1"/>
      <c r="KKX9314" s="1"/>
      <c r="KKY9314" s="1"/>
      <c r="KKZ9314" s="1"/>
      <c r="KLA9314" s="1"/>
      <c r="KLB9314" s="1"/>
      <c r="KLC9314" s="1"/>
      <c r="KLD9314" s="1"/>
      <c r="KLE9314" s="1"/>
      <c r="KLF9314" s="1"/>
      <c r="KLG9314" s="1"/>
      <c r="KLH9314" s="1"/>
      <c r="KLI9314" s="1"/>
      <c r="KLJ9314" s="1"/>
      <c r="KLK9314" s="1"/>
      <c r="KLL9314" s="1"/>
      <c r="KLM9314" s="1"/>
      <c r="KLN9314" s="1"/>
      <c r="KLO9314" s="1"/>
      <c r="KLP9314" s="1"/>
      <c r="KLQ9314" s="1"/>
      <c r="KLR9314" s="1"/>
      <c r="KLS9314" s="1"/>
      <c r="KLT9314" s="1"/>
      <c r="KLU9314" s="1"/>
      <c r="KLV9314" s="1"/>
      <c r="KLW9314" s="1"/>
      <c r="KLX9314" s="1"/>
      <c r="KLY9314" s="1"/>
      <c r="KLZ9314" s="1"/>
      <c r="KMA9314" s="1"/>
      <c r="KMB9314" s="1"/>
      <c r="KMC9314" s="1"/>
      <c r="KMD9314" s="1"/>
      <c r="KME9314" s="1"/>
      <c r="KMF9314" s="1"/>
      <c r="KMG9314" s="1"/>
      <c r="KMH9314" s="1"/>
      <c r="KMI9314" s="1"/>
      <c r="KMJ9314" s="1"/>
      <c r="KMK9314" s="1"/>
      <c r="KML9314" s="1"/>
      <c r="KMM9314" s="1"/>
      <c r="KMN9314" s="1"/>
      <c r="KMO9314" s="1"/>
      <c r="KMP9314" s="1"/>
      <c r="KMQ9314" s="1"/>
      <c r="KMR9314" s="1"/>
      <c r="KMS9314" s="1"/>
      <c r="KMT9314" s="1"/>
      <c r="KMU9314" s="1"/>
      <c r="KMV9314" s="1"/>
      <c r="KMW9314" s="1"/>
      <c r="KMX9314" s="1"/>
      <c r="KMY9314" s="1"/>
      <c r="KMZ9314" s="1"/>
      <c r="KNA9314" s="1"/>
      <c r="KNB9314" s="1"/>
      <c r="KNC9314" s="1"/>
      <c r="KND9314" s="1"/>
      <c r="KNE9314" s="1"/>
      <c r="KNF9314" s="1"/>
      <c r="KNG9314" s="1"/>
      <c r="KNH9314" s="1"/>
      <c r="KNI9314" s="1"/>
      <c r="KNJ9314" s="1"/>
      <c r="KNK9314" s="1"/>
      <c r="KNL9314" s="1"/>
      <c r="KNM9314" s="1"/>
      <c r="KNN9314" s="1"/>
      <c r="KNO9314" s="1"/>
      <c r="KNP9314" s="1"/>
      <c r="KNQ9314" s="1"/>
      <c r="KNR9314" s="1"/>
      <c r="KNS9314" s="1"/>
      <c r="KNT9314" s="1"/>
      <c r="KNU9314" s="1"/>
      <c r="KNV9314" s="1"/>
      <c r="KNW9314" s="1"/>
      <c r="KNX9314" s="1"/>
      <c r="KNY9314" s="1"/>
      <c r="KNZ9314" s="1"/>
      <c r="KOA9314" s="1"/>
      <c r="KOB9314" s="1"/>
      <c r="KOC9314" s="1"/>
      <c r="KOD9314" s="1"/>
      <c r="KOE9314" s="1"/>
      <c r="KOF9314" s="1"/>
      <c r="KOG9314" s="1"/>
      <c r="KOH9314" s="1"/>
      <c r="KOI9314" s="1"/>
      <c r="KOJ9314" s="1"/>
      <c r="KOK9314" s="1"/>
      <c r="KOL9314" s="1"/>
      <c r="KOM9314" s="1"/>
      <c r="KON9314" s="1"/>
      <c r="KOO9314" s="1"/>
      <c r="KOP9314" s="1"/>
      <c r="KOQ9314" s="1"/>
      <c r="KOR9314" s="1"/>
      <c r="KOS9314" s="1"/>
      <c r="KOT9314" s="1"/>
      <c r="KOU9314" s="1"/>
      <c r="KOV9314" s="1"/>
      <c r="KOW9314" s="1"/>
      <c r="KOX9314" s="1"/>
      <c r="KOY9314" s="1"/>
      <c r="KOZ9314" s="1"/>
      <c r="KPA9314" s="1"/>
      <c r="KPB9314" s="1"/>
      <c r="KPC9314" s="1"/>
      <c r="KPD9314" s="1"/>
      <c r="KPE9314" s="1"/>
      <c r="KPF9314" s="1"/>
      <c r="KPG9314" s="1"/>
      <c r="KPH9314" s="1"/>
      <c r="KPI9314" s="1"/>
      <c r="KPJ9314" s="1"/>
      <c r="KPK9314" s="1"/>
      <c r="KPL9314" s="1"/>
      <c r="KPM9314" s="1"/>
      <c r="KPN9314" s="1"/>
      <c r="KPO9314" s="1"/>
      <c r="KPP9314" s="1"/>
      <c r="KPQ9314" s="1"/>
      <c r="KPR9314" s="1"/>
      <c r="KPS9314" s="1"/>
      <c r="KPT9314" s="1"/>
      <c r="KPU9314" s="1"/>
      <c r="KPV9314" s="1"/>
      <c r="KPW9314" s="1"/>
      <c r="KPX9314" s="1"/>
      <c r="KPY9314" s="1"/>
      <c r="KPZ9314" s="1"/>
      <c r="KQA9314" s="1"/>
      <c r="KQB9314" s="1"/>
      <c r="KQC9314" s="1"/>
      <c r="KQD9314" s="1"/>
      <c r="KQE9314" s="1"/>
      <c r="KQF9314" s="1"/>
      <c r="KQG9314" s="1"/>
      <c r="KQH9314" s="1"/>
      <c r="KQI9314" s="1"/>
      <c r="KQJ9314" s="1"/>
      <c r="KQK9314" s="1"/>
      <c r="KQL9314" s="1"/>
      <c r="KQM9314" s="1"/>
      <c r="KQN9314" s="1"/>
      <c r="KQO9314" s="1"/>
      <c r="KQP9314" s="1"/>
      <c r="KQQ9314" s="1"/>
      <c r="KQR9314" s="1"/>
      <c r="KQS9314" s="1"/>
      <c r="KQT9314" s="1"/>
      <c r="KQU9314" s="1"/>
      <c r="KQV9314" s="1"/>
      <c r="KQW9314" s="1"/>
      <c r="KQX9314" s="1"/>
      <c r="KQY9314" s="1"/>
      <c r="KQZ9314" s="1"/>
      <c r="KRA9314" s="1"/>
      <c r="KRB9314" s="1"/>
      <c r="KRC9314" s="1"/>
      <c r="KRD9314" s="1"/>
      <c r="KRE9314" s="1"/>
      <c r="KRF9314" s="1"/>
      <c r="KRG9314" s="1"/>
      <c r="KRH9314" s="1"/>
      <c r="KRI9314" s="1"/>
      <c r="KRJ9314" s="1"/>
      <c r="KRK9314" s="1"/>
      <c r="KRL9314" s="1"/>
      <c r="KRM9314" s="1"/>
      <c r="KRN9314" s="1"/>
      <c r="KRO9314" s="1"/>
      <c r="KRP9314" s="1"/>
      <c r="KRQ9314" s="1"/>
      <c r="KRR9314" s="1"/>
      <c r="KRS9314" s="1"/>
      <c r="KRT9314" s="1"/>
      <c r="KRU9314" s="1"/>
      <c r="KRV9314" s="1"/>
      <c r="KRW9314" s="1"/>
      <c r="KRX9314" s="1"/>
      <c r="KRY9314" s="1"/>
      <c r="KRZ9314" s="1"/>
      <c r="KSA9314" s="1"/>
      <c r="KSB9314" s="1"/>
      <c r="KSC9314" s="1"/>
      <c r="KSD9314" s="1"/>
      <c r="KSE9314" s="1"/>
      <c r="KSF9314" s="1"/>
      <c r="KSG9314" s="1"/>
      <c r="KSH9314" s="1"/>
      <c r="KSI9314" s="1"/>
      <c r="KSJ9314" s="1"/>
      <c r="KSK9314" s="1"/>
      <c r="KSL9314" s="1"/>
      <c r="KSM9314" s="1"/>
      <c r="KSN9314" s="1"/>
      <c r="KSO9314" s="1"/>
      <c r="KSP9314" s="1"/>
      <c r="KSQ9314" s="1"/>
      <c r="KSR9314" s="1"/>
      <c r="KSS9314" s="1"/>
      <c r="KST9314" s="1"/>
      <c r="KSU9314" s="1"/>
      <c r="KSV9314" s="1"/>
      <c r="KSW9314" s="1"/>
      <c r="KSX9314" s="1"/>
      <c r="KSY9314" s="1"/>
      <c r="KSZ9314" s="1"/>
      <c r="KTA9314" s="1"/>
      <c r="KTB9314" s="1"/>
      <c r="KTC9314" s="1"/>
      <c r="KTD9314" s="1"/>
      <c r="KTE9314" s="1"/>
      <c r="KTF9314" s="1"/>
      <c r="KTG9314" s="1"/>
      <c r="KTH9314" s="1"/>
      <c r="KTI9314" s="1"/>
      <c r="KTJ9314" s="1"/>
      <c r="KTK9314" s="1"/>
      <c r="KTL9314" s="1"/>
      <c r="KTM9314" s="1"/>
      <c r="KTN9314" s="1"/>
      <c r="KTO9314" s="1"/>
      <c r="KTP9314" s="1"/>
      <c r="KTQ9314" s="1"/>
      <c r="KTR9314" s="1"/>
      <c r="KTS9314" s="1"/>
      <c r="KTT9314" s="1"/>
      <c r="KTU9314" s="1"/>
      <c r="KTV9314" s="1"/>
      <c r="KTW9314" s="1"/>
      <c r="KTX9314" s="1"/>
      <c r="KTY9314" s="1"/>
      <c r="KTZ9314" s="1"/>
      <c r="KUA9314" s="1"/>
      <c r="KUB9314" s="1"/>
      <c r="KUC9314" s="1"/>
      <c r="KUD9314" s="1"/>
      <c r="KUE9314" s="1"/>
      <c r="KUF9314" s="1"/>
      <c r="KUG9314" s="1"/>
      <c r="KUH9314" s="1"/>
      <c r="KUI9314" s="1"/>
      <c r="KUJ9314" s="1"/>
      <c r="KUK9314" s="1"/>
      <c r="KUL9314" s="1"/>
      <c r="KUM9314" s="1"/>
      <c r="KUN9314" s="1"/>
      <c r="KUO9314" s="1"/>
      <c r="KUP9314" s="1"/>
      <c r="KUQ9314" s="1"/>
      <c r="KUR9314" s="1"/>
      <c r="KUS9314" s="1"/>
      <c r="KUT9314" s="1"/>
      <c r="KUU9314" s="1"/>
      <c r="KUV9314" s="1"/>
      <c r="KUW9314" s="1"/>
      <c r="KUX9314" s="1"/>
      <c r="KUY9314" s="1"/>
      <c r="KUZ9314" s="1"/>
      <c r="KVA9314" s="1"/>
      <c r="KVB9314" s="1"/>
      <c r="KVC9314" s="1"/>
      <c r="KVD9314" s="1"/>
      <c r="KVE9314" s="1"/>
      <c r="KVF9314" s="1"/>
      <c r="KVG9314" s="1"/>
      <c r="KVH9314" s="1"/>
      <c r="KVI9314" s="1"/>
      <c r="KVJ9314" s="1"/>
      <c r="KVK9314" s="1"/>
      <c r="KVL9314" s="1"/>
      <c r="KVM9314" s="1"/>
      <c r="KVN9314" s="1"/>
      <c r="KVO9314" s="1"/>
      <c r="KVP9314" s="1"/>
      <c r="KVQ9314" s="1"/>
      <c r="KVR9314" s="1"/>
      <c r="KVS9314" s="1"/>
      <c r="KVT9314" s="1"/>
      <c r="KVU9314" s="1"/>
      <c r="KVV9314" s="1"/>
      <c r="KVW9314" s="1"/>
      <c r="KVX9314" s="1"/>
      <c r="KVY9314" s="1"/>
      <c r="KVZ9314" s="1"/>
      <c r="KWA9314" s="1"/>
      <c r="KWB9314" s="1"/>
      <c r="KWC9314" s="1"/>
      <c r="KWD9314" s="1"/>
      <c r="KWE9314" s="1"/>
      <c r="KWF9314" s="1"/>
      <c r="KWG9314" s="1"/>
      <c r="KWH9314" s="1"/>
      <c r="KWI9314" s="1"/>
      <c r="KWJ9314" s="1"/>
      <c r="KWK9314" s="1"/>
      <c r="KWL9314" s="1"/>
      <c r="KWM9314" s="1"/>
      <c r="KWN9314" s="1"/>
      <c r="KWO9314" s="1"/>
      <c r="KWP9314" s="1"/>
      <c r="KWQ9314" s="1"/>
      <c r="KWR9314" s="1"/>
      <c r="KWS9314" s="1"/>
      <c r="KWT9314" s="1"/>
      <c r="KWU9314" s="1"/>
      <c r="KWV9314" s="1"/>
      <c r="KWW9314" s="1"/>
      <c r="KWX9314" s="1"/>
      <c r="KWY9314" s="1"/>
      <c r="KWZ9314" s="1"/>
      <c r="KXA9314" s="1"/>
      <c r="KXB9314" s="1"/>
      <c r="KXC9314" s="1"/>
      <c r="KXD9314" s="1"/>
      <c r="KXE9314" s="1"/>
      <c r="KXF9314" s="1"/>
      <c r="KXG9314" s="1"/>
      <c r="KXH9314" s="1"/>
      <c r="KXI9314" s="1"/>
      <c r="KXJ9314" s="1"/>
      <c r="KXK9314" s="1"/>
      <c r="KXL9314" s="1"/>
      <c r="KXM9314" s="1"/>
      <c r="KXN9314" s="1"/>
      <c r="KXO9314" s="1"/>
      <c r="KXP9314" s="1"/>
      <c r="KXQ9314" s="1"/>
      <c r="KXR9314" s="1"/>
      <c r="KXS9314" s="1"/>
      <c r="KXT9314" s="1"/>
      <c r="KXU9314" s="1"/>
      <c r="KXV9314" s="1"/>
      <c r="KXW9314" s="1"/>
      <c r="KXX9314" s="1"/>
      <c r="KXY9314" s="1"/>
      <c r="KXZ9314" s="1"/>
      <c r="KYA9314" s="1"/>
      <c r="KYB9314" s="1"/>
      <c r="KYC9314" s="1"/>
      <c r="KYD9314" s="1"/>
      <c r="KYE9314" s="1"/>
      <c r="KYF9314" s="1"/>
      <c r="KYG9314" s="1"/>
      <c r="KYH9314" s="1"/>
      <c r="KYI9314" s="1"/>
      <c r="KYJ9314" s="1"/>
      <c r="KYK9314" s="1"/>
      <c r="KYL9314" s="1"/>
      <c r="KYM9314" s="1"/>
      <c r="KYN9314" s="1"/>
      <c r="KYO9314" s="1"/>
      <c r="KYP9314" s="1"/>
      <c r="KYQ9314" s="1"/>
      <c r="KYR9314" s="1"/>
      <c r="KYS9314" s="1"/>
      <c r="KYT9314" s="1"/>
      <c r="KYU9314" s="1"/>
      <c r="KYV9314" s="1"/>
      <c r="KYW9314" s="1"/>
      <c r="KYX9314" s="1"/>
      <c r="KYY9314" s="1"/>
      <c r="KYZ9314" s="1"/>
      <c r="KZA9314" s="1"/>
      <c r="KZB9314" s="1"/>
      <c r="KZC9314" s="1"/>
      <c r="KZD9314" s="1"/>
      <c r="KZE9314" s="1"/>
      <c r="KZF9314" s="1"/>
      <c r="KZG9314" s="1"/>
      <c r="KZH9314" s="1"/>
      <c r="KZI9314" s="1"/>
      <c r="KZJ9314" s="1"/>
      <c r="KZK9314" s="1"/>
      <c r="KZL9314" s="1"/>
      <c r="KZM9314" s="1"/>
      <c r="KZN9314" s="1"/>
      <c r="KZO9314" s="1"/>
      <c r="KZP9314" s="1"/>
      <c r="KZQ9314" s="1"/>
      <c r="KZR9314" s="1"/>
      <c r="KZS9314" s="1"/>
      <c r="KZT9314" s="1"/>
      <c r="KZU9314" s="1"/>
      <c r="KZV9314" s="1"/>
      <c r="KZW9314" s="1"/>
      <c r="KZX9314" s="1"/>
      <c r="KZY9314" s="1"/>
      <c r="KZZ9314" s="1"/>
      <c r="LAA9314" s="1"/>
      <c r="LAB9314" s="1"/>
      <c r="LAC9314" s="1"/>
      <c r="LAD9314" s="1"/>
      <c r="LAE9314" s="1"/>
      <c r="LAF9314" s="1"/>
      <c r="LAG9314" s="1"/>
      <c r="LAH9314" s="1"/>
      <c r="LAI9314" s="1"/>
      <c r="LAJ9314" s="1"/>
      <c r="LAK9314" s="1"/>
      <c r="LAL9314" s="1"/>
      <c r="LAM9314" s="1"/>
      <c r="LAN9314" s="1"/>
      <c r="LAO9314" s="1"/>
      <c r="LAP9314" s="1"/>
      <c r="LAQ9314" s="1"/>
      <c r="LAR9314" s="1"/>
      <c r="LAS9314" s="1"/>
      <c r="LAT9314" s="1"/>
      <c r="LAU9314" s="1"/>
      <c r="LAV9314" s="1"/>
      <c r="LAW9314" s="1"/>
      <c r="LAX9314" s="1"/>
      <c r="LAY9314" s="1"/>
      <c r="LAZ9314" s="1"/>
      <c r="LBA9314" s="1"/>
      <c r="LBB9314" s="1"/>
      <c r="LBC9314" s="1"/>
      <c r="LBD9314" s="1"/>
      <c r="LBE9314" s="1"/>
      <c r="LBF9314" s="1"/>
      <c r="LBG9314" s="1"/>
      <c r="LBH9314" s="1"/>
      <c r="LBI9314" s="1"/>
      <c r="LBJ9314" s="1"/>
      <c r="LBK9314" s="1"/>
      <c r="LBL9314" s="1"/>
      <c r="LBM9314" s="1"/>
      <c r="LBN9314" s="1"/>
      <c r="LBO9314" s="1"/>
      <c r="LBP9314" s="1"/>
      <c r="LBQ9314" s="1"/>
      <c r="LBR9314" s="1"/>
      <c r="LBS9314" s="1"/>
      <c r="LBT9314" s="1"/>
      <c r="LBU9314" s="1"/>
      <c r="LBV9314" s="1"/>
      <c r="LBW9314" s="1"/>
      <c r="LBX9314" s="1"/>
      <c r="LBY9314" s="1"/>
      <c r="LBZ9314" s="1"/>
      <c r="LCA9314" s="1"/>
      <c r="LCB9314" s="1"/>
      <c r="LCC9314" s="1"/>
      <c r="LCD9314" s="1"/>
      <c r="LCE9314" s="1"/>
      <c r="LCF9314" s="1"/>
      <c r="LCG9314" s="1"/>
      <c r="LCH9314" s="1"/>
      <c r="LCI9314" s="1"/>
      <c r="LCJ9314" s="1"/>
      <c r="LCK9314" s="1"/>
      <c r="LCL9314" s="1"/>
      <c r="LCM9314" s="1"/>
      <c r="LCN9314" s="1"/>
      <c r="LCO9314" s="1"/>
      <c r="LCP9314" s="1"/>
      <c r="LCQ9314" s="1"/>
      <c r="LCR9314" s="1"/>
      <c r="LCS9314" s="1"/>
      <c r="LCT9314" s="1"/>
      <c r="LCU9314" s="1"/>
      <c r="LCV9314" s="1"/>
      <c r="LCW9314" s="1"/>
      <c r="LCX9314" s="1"/>
      <c r="LCY9314" s="1"/>
      <c r="LCZ9314" s="1"/>
      <c r="LDA9314" s="1"/>
      <c r="LDB9314" s="1"/>
      <c r="LDC9314" s="1"/>
      <c r="LDD9314" s="1"/>
      <c r="LDE9314" s="1"/>
      <c r="LDF9314" s="1"/>
      <c r="LDG9314" s="1"/>
      <c r="LDH9314" s="1"/>
      <c r="LDI9314" s="1"/>
      <c r="LDJ9314" s="1"/>
      <c r="LDK9314" s="1"/>
      <c r="LDL9314" s="1"/>
      <c r="LDM9314" s="1"/>
      <c r="LDN9314" s="1"/>
      <c r="LDO9314" s="1"/>
      <c r="LDP9314" s="1"/>
      <c r="LDQ9314" s="1"/>
      <c r="LDR9314" s="1"/>
      <c r="LDS9314" s="1"/>
      <c r="LDT9314" s="1"/>
      <c r="LDU9314" s="1"/>
      <c r="LDV9314" s="1"/>
      <c r="LDW9314" s="1"/>
      <c r="LDX9314" s="1"/>
      <c r="LDY9314" s="1"/>
      <c r="LDZ9314" s="1"/>
      <c r="LEA9314" s="1"/>
      <c r="LEB9314" s="1"/>
      <c r="LEC9314" s="1"/>
      <c r="LED9314" s="1"/>
      <c r="LEE9314" s="1"/>
      <c r="LEF9314" s="1"/>
      <c r="LEG9314" s="1"/>
      <c r="LEH9314" s="1"/>
      <c r="LEI9314" s="1"/>
      <c r="LEJ9314" s="1"/>
      <c r="LEK9314" s="1"/>
      <c r="LEL9314" s="1"/>
      <c r="LEM9314" s="1"/>
      <c r="LEN9314" s="1"/>
      <c r="LEO9314" s="1"/>
      <c r="LEP9314" s="1"/>
      <c r="LEQ9314" s="1"/>
      <c r="LER9314" s="1"/>
      <c r="LES9314" s="1"/>
      <c r="LET9314" s="1"/>
      <c r="LEU9314" s="1"/>
      <c r="LEV9314" s="1"/>
      <c r="LEW9314" s="1"/>
      <c r="LEX9314" s="1"/>
      <c r="LEY9314" s="1"/>
      <c r="LEZ9314" s="1"/>
      <c r="LFA9314" s="1"/>
      <c r="LFB9314" s="1"/>
      <c r="LFC9314" s="1"/>
      <c r="LFD9314" s="1"/>
      <c r="LFE9314" s="1"/>
      <c r="LFF9314" s="1"/>
      <c r="LFG9314" s="1"/>
      <c r="LFH9314" s="1"/>
      <c r="LFI9314" s="1"/>
      <c r="LFJ9314" s="1"/>
      <c r="LFK9314" s="1"/>
      <c r="LFL9314" s="1"/>
      <c r="LFM9314" s="1"/>
      <c r="LFN9314" s="1"/>
      <c r="LFO9314" s="1"/>
      <c r="LFP9314" s="1"/>
      <c r="LFQ9314" s="1"/>
      <c r="LFR9314" s="1"/>
      <c r="LFS9314" s="1"/>
      <c r="LFT9314" s="1"/>
      <c r="LFU9314" s="1"/>
      <c r="LFV9314" s="1"/>
      <c r="LFW9314" s="1"/>
      <c r="LFX9314" s="1"/>
      <c r="LFY9314" s="1"/>
      <c r="LFZ9314" s="1"/>
      <c r="LGA9314" s="1"/>
      <c r="LGB9314" s="1"/>
      <c r="LGC9314" s="1"/>
      <c r="LGD9314" s="1"/>
      <c r="LGE9314" s="1"/>
      <c r="LGF9314" s="1"/>
      <c r="LGG9314" s="1"/>
      <c r="LGH9314" s="1"/>
      <c r="LGI9314" s="1"/>
      <c r="LGJ9314" s="1"/>
      <c r="LGK9314" s="1"/>
      <c r="LGL9314" s="1"/>
      <c r="LGM9314" s="1"/>
      <c r="LGN9314" s="1"/>
      <c r="LGO9314" s="1"/>
      <c r="LGP9314" s="1"/>
      <c r="LGQ9314" s="1"/>
      <c r="LGR9314" s="1"/>
      <c r="LGS9314" s="1"/>
      <c r="LGT9314" s="1"/>
      <c r="LGU9314" s="1"/>
      <c r="LGV9314" s="1"/>
      <c r="LGW9314" s="1"/>
      <c r="LGX9314" s="1"/>
      <c r="LGY9314" s="1"/>
      <c r="LGZ9314" s="1"/>
      <c r="LHA9314" s="1"/>
      <c r="LHB9314" s="1"/>
      <c r="LHC9314" s="1"/>
      <c r="LHD9314" s="1"/>
      <c r="LHE9314" s="1"/>
      <c r="LHF9314" s="1"/>
      <c r="LHG9314" s="1"/>
      <c r="LHH9314" s="1"/>
      <c r="LHI9314" s="1"/>
      <c r="LHJ9314" s="1"/>
      <c r="LHK9314" s="1"/>
      <c r="LHL9314" s="1"/>
      <c r="LHM9314" s="1"/>
      <c r="LHN9314" s="1"/>
      <c r="LHO9314" s="1"/>
      <c r="LHP9314" s="1"/>
      <c r="LHQ9314" s="1"/>
      <c r="LHR9314" s="1"/>
      <c r="LHS9314" s="1"/>
      <c r="LHT9314" s="1"/>
      <c r="LHU9314" s="1"/>
      <c r="LHV9314" s="1"/>
      <c r="LHW9314" s="1"/>
      <c r="LHX9314" s="1"/>
      <c r="LHY9314" s="1"/>
      <c r="LHZ9314" s="1"/>
      <c r="LIA9314" s="1"/>
      <c r="LIB9314" s="1"/>
      <c r="LIC9314" s="1"/>
      <c r="LID9314" s="1"/>
      <c r="LIE9314" s="1"/>
      <c r="LIF9314" s="1"/>
      <c r="LIG9314" s="1"/>
      <c r="LIH9314" s="1"/>
      <c r="LII9314" s="1"/>
      <c r="LIJ9314" s="1"/>
      <c r="LIK9314" s="1"/>
      <c r="LIL9314" s="1"/>
      <c r="LIM9314" s="1"/>
      <c r="LIN9314" s="1"/>
      <c r="LIO9314" s="1"/>
      <c r="LIP9314" s="1"/>
      <c r="LIQ9314" s="1"/>
      <c r="LIR9314" s="1"/>
      <c r="LIS9314" s="1"/>
      <c r="LIT9314" s="1"/>
      <c r="LIU9314" s="1"/>
      <c r="LIV9314" s="1"/>
      <c r="LIW9314" s="1"/>
      <c r="LIX9314" s="1"/>
      <c r="LIY9314" s="1"/>
      <c r="LIZ9314" s="1"/>
      <c r="LJA9314" s="1"/>
      <c r="LJB9314" s="1"/>
      <c r="LJC9314" s="1"/>
      <c r="LJD9314" s="1"/>
      <c r="LJE9314" s="1"/>
      <c r="LJF9314" s="1"/>
      <c r="LJG9314" s="1"/>
      <c r="LJH9314" s="1"/>
      <c r="LJI9314" s="1"/>
      <c r="LJJ9314" s="1"/>
      <c r="LJK9314" s="1"/>
      <c r="LJL9314" s="1"/>
      <c r="LJM9314" s="1"/>
      <c r="LJN9314" s="1"/>
      <c r="LJO9314" s="1"/>
      <c r="LJP9314" s="1"/>
      <c r="LJQ9314" s="1"/>
      <c r="LJR9314" s="1"/>
      <c r="LJS9314" s="1"/>
      <c r="LJT9314" s="1"/>
      <c r="LJU9314" s="1"/>
      <c r="LJV9314" s="1"/>
      <c r="LJW9314" s="1"/>
      <c r="LJX9314" s="1"/>
      <c r="LJY9314" s="1"/>
      <c r="LJZ9314" s="1"/>
      <c r="LKA9314" s="1"/>
      <c r="LKB9314" s="1"/>
      <c r="LKC9314" s="1"/>
      <c r="LKD9314" s="1"/>
      <c r="LKE9314" s="1"/>
      <c r="LKF9314" s="1"/>
      <c r="LKG9314" s="1"/>
      <c r="LKH9314" s="1"/>
      <c r="LKI9314" s="1"/>
      <c r="LKJ9314" s="1"/>
      <c r="LKK9314" s="1"/>
      <c r="LKL9314" s="1"/>
      <c r="LKM9314" s="1"/>
      <c r="LKN9314" s="1"/>
      <c r="LKO9314" s="1"/>
      <c r="LKP9314" s="1"/>
      <c r="LKQ9314" s="1"/>
      <c r="LKR9314" s="1"/>
      <c r="LKS9314" s="1"/>
      <c r="LKT9314" s="1"/>
      <c r="LKU9314" s="1"/>
      <c r="LKV9314" s="1"/>
      <c r="LKW9314" s="1"/>
      <c r="LKX9314" s="1"/>
      <c r="LKY9314" s="1"/>
      <c r="LKZ9314" s="1"/>
      <c r="LLA9314" s="1"/>
      <c r="LLB9314" s="1"/>
      <c r="LLC9314" s="1"/>
      <c r="LLD9314" s="1"/>
      <c r="LLE9314" s="1"/>
      <c r="LLF9314" s="1"/>
      <c r="LLG9314" s="1"/>
      <c r="LLH9314" s="1"/>
      <c r="LLI9314" s="1"/>
      <c r="LLJ9314" s="1"/>
      <c r="LLK9314" s="1"/>
      <c r="LLL9314" s="1"/>
      <c r="LLM9314" s="1"/>
      <c r="LLN9314" s="1"/>
      <c r="LLO9314" s="1"/>
      <c r="LLP9314" s="1"/>
      <c r="LLQ9314" s="1"/>
      <c r="LLR9314" s="1"/>
      <c r="LLS9314" s="1"/>
      <c r="LLT9314" s="1"/>
      <c r="LLU9314" s="1"/>
      <c r="LLV9314" s="1"/>
      <c r="LLW9314" s="1"/>
      <c r="LLX9314" s="1"/>
      <c r="LLY9314" s="1"/>
      <c r="LLZ9314" s="1"/>
      <c r="LMA9314" s="1"/>
      <c r="LMB9314" s="1"/>
      <c r="LMC9314" s="1"/>
      <c r="LMD9314" s="1"/>
      <c r="LME9314" s="1"/>
      <c r="LMF9314" s="1"/>
      <c r="LMG9314" s="1"/>
      <c r="LMH9314" s="1"/>
      <c r="LMI9314" s="1"/>
      <c r="LMJ9314" s="1"/>
      <c r="LMK9314" s="1"/>
      <c r="LML9314" s="1"/>
      <c r="LMM9314" s="1"/>
      <c r="LMN9314" s="1"/>
      <c r="LMO9314" s="1"/>
      <c r="LMP9314" s="1"/>
      <c r="LMQ9314" s="1"/>
      <c r="LMR9314" s="1"/>
      <c r="LMS9314" s="1"/>
      <c r="LMT9314" s="1"/>
      <c r="LMU9314" s="1"/>
      <c r="LMV9314" s="1"/>
      <c r="LMW9314" s="1"/>
      <c r="LMX9314" s="1"/>
      <c r="LMY9314" s="1"/>
      <c r="LMZ9314" s="1"/>
      <c r="LNA9314" s="1"/>
      <c r="LNB9314" s="1"/>
      <c r="LNC9314" s="1"/>
      <c r="LND9314" s="1"/>
      <c r="LNE9314" s="1"/>
      <c r="LNF9314" s="1"/>
      <c r="LNG9314" s="1"/>
      <c r="LNH9314" s="1"/>
      <c r="LNI9314" s="1"/>
      <c r="LNJ9314" s="1"/>
      <c r="LNK9314" s="1"/>
      <c r="LNL9314" s="1"/>
      <c r="LNM9314" s="1"/>
      <c r="LNN9314" s="1"/>
      <c r="LNO9314" s="1"/>
      <c r="LNP9314" s="1"/>
      <c r="LNQ9314" s="1"/>
      <c r="LNR9314" s="1"/>
      <c r="LNS9314" s="1"/>
      <c r="LNT9314" s="1"/>
      <c r="LNU9314" s="1"/>
      <c r="LNV9314" s="1"/>
      <c r="LNW9314" s="1"/>
      <c r="LNX9314" s="1"/>
      <c r="LNY9314" s="1"/>
      <c r="LNZ9314" s="1"/>
      <c r="LOA9314" s="1"/>
      <c r="LOB9314" s="1"/>
      <c r="LOC9314" s="1"/>
      <c r="LOD9314" s="1"/>
      <c r="LOE9314" s="1"/>
      <c r="LOF9314" s="1"/>
      <c r="LOG9314" s="1"/>
      <c r="LOH9314" s="1"/>
      <c r="LOI9314" s="1"/>
      <c r="LOJ9314" s="1"/>
      <c r="LOK9314" s="1"/>
      <c r="LOL9314" s="1"/>
      <c r="LOM9314" s="1"/>
      <c r="LON9314" s="1"/>
      <c r="LOO9314" s="1"/>
      <c r="LOP9314" s="1"/>
      <c r="LOQ9314" s="1"/>
      <c r="LOR9314" s="1"/>
      <c r="LOS9314" s="1"/>
      <c r="LOT9314" s="1"/>
      <c r="LOU9314" s="1"/>
      <c r="LOV9314" s="1"/>
      <c r="LOW9314" s="1"/>
      <c r="LOX9314" s="1"/>
      <c r="LOY9314" s="1"/>
      <c r="LOZ9314" s="1"/>
      <c r="LPA9314" s="1"/>
      <c r="LPB9314" s="1"/>
      <c r="LPC9314" s="1"/>
      <c r="LPD9314" s="1"/>
      <c r="LPE9314" s="1"/>
      <c r="LPF9314" s="1"/>
      <c r="LPG9314" s="1"/>
      <c r="LPH9314" s="1"/>
      <c r="LPI9314" s="1"/>
      <c r="LPJ9314" s="1"/>
      <c r="LPK9314" s="1"/>
      <c r="LPL9314" s="1"/>
      <c r="LPM9314" s="1"/>
      <c r="LPN9314" s="1"/>
      <c r="LPO9314" s="1"/>
      <c r="LPP9314" s="1"/>
      <c r="LPQ9314" s="1"/>
      <c r="LPR9314" s="1"/>
      <c r="LPS9314" s="1"/>
      <c r="LPT9314" s="1"/>
      <c r="LPU9314" s="1"/>
      <c r="LPV9314" s="1"/>
      <c r="LPW9314" s="1"/>
      <c r="LPX9314" s="1"/>
      <c r="LPY9314" s="1"/>
      <c r="LPZ9314" s="1"/>
      <c r="LQA9314" s="1"/>
      <c r="LQB9314" s="1"/>
      <c r="LQC9314" s="1"/>
      <c r="LQD9314" s="1"/>
      <c r="LQE9314" s="1"/>
      <c r="LQF9314" s="1"/>
      <c r="LQG9314" s="1"/>
      <c r="LQH9314" s="1"/>
      <c r="LQI9314" s="1"/>
      <c r="LQJ9314" s="1"/>
      <c r="LQK9314" s="1"/>
      <c r="LQL9314" s="1"/>
      <c r="LQM9314" s="1"/>
      <c r="LQN9314" s="1"/>
      <c r="LQO9314" s="1"/>
      <c r="LQP9314" s="1"/>
      <c r="LQQ9314" s="1"/>
      <c r="LQR9314" s="1"/>
      <c r="LQS9314" s="1"/>
      <c r="LQT9314" s="1"/>
      <c r="LQU9314" s="1"/>
      <c r="LQV9314" s="1"/>
      <c r="LQW9314" s="1"/>
      <c r="LQX9314" s="1"/>
      <c r="LQY9314" s="1"/>
      <c r="LQZ9314" s="1"/>
      <c r="LRA9314" s="1"/>
      <c r="LRB9314" s="1"/>
      <c r="LRC9314" s="1"/>
      <c r="LRD9314" s="1"/>
      <c r="LRE9314" s="1"/>
      <c r="LRF9314" s="1"/>
      <c r="LRG9314" s="1"/>
      <c r="LRH9314" s="1"/>
      <c r="LRI9314" s="1"/>
      <c r="LRJ9314" s="1"/>
      <c r="LRK9314" s="1"/>
      <c r="LRL9314" s="1"/>
      <c r="LRM9314" s="1"/>
      <c r="LRN9314" s="1"/>
      <c r="LRO9314" s="1"/>
      <c r="LRP9314" s="1"/>
      <c r="LRQ9314" s="1"/>
      <c r="LRR9314" s="1"/>
      <c r="LRS9314" s="1"/>
      <c r="LRT9314" s="1"/>
      <c r="LRU9314" s="1"/>
      <c r="LRV9314" s="1"/>
      <c r="LRW9314" s="1"/>
      <c r="LRX9314" s="1"/>
      <c r="LRY9314" s="1"/>
      <c r="LRZ9314" s="1"/>
      <c r="LSA9314" s="1"/>
      <c r="LSB9314" s="1"/>
      <c r="LSC9314" s="1"/>
      <c r="LSD9314" s="1"/>
      <c r="LSE9314" s="1"/>
      <c r="LSF9314" s="1"/>
      <c r="LSG9314" s="1"/>
      <c r="LSH9314" s="1"/>
      <c r="LSI9314" s="1"/>
      <c r="LSJ9314" s="1"/>
      <c r="LSK9314" s="1"/>
      <c r="LSL9314" s="1"/>
      <c r="LSM9314" s="1"/>
      <c r="LSN9314" s="1"/>
      <c r="LSO9314" s="1"/>
      <c r="LSP9314" s="1"/>
      <c r="LSQ9314" s="1"/>
      <c r="LSR9314" s="1"/>
      <c r="LSS9314" s="1"/>
      <c r="LST9314" s="1"/>
      <c r="LSU9314" s="1"/>
      <c r="LSV9314" s="1"/>
      <c r="LSW9314" s="1"/>
      <c r="LSX9314" s="1"/>
      <c r="LSY9314" s="1"/>
      <c r="LSZ9314" s="1"/>
      <c r="LTA9314" s="1"/>
      <c r="LTB9314" s="1"/>
      <c r="LTC9314" s="1"/>
      <c r="LTD9314" s="1"/>
      <c r="LTE9314" s="1"/>
      <c r="LTF9314" s="1"/>
      <c r="LTG9314" s="1"/>
      <c r="LTH9314" s="1"/>
      <c r="LTI9314" s="1"/>
      <c r="LTJ9314" s="1"/>
      <c r="LTK9314" s="1"/>
      <c r="LTL9314" s="1"/>
      <c r="LTM9314" s="1"/>
      <c r="LTN9314" s="1"/>
      <c r="LTO9314" s="1"/>
      <c r="LTP9314" s="1"/>
      <c r="LTQ9314" s="1"/>
      <c r="LTR9314" s="1"/>
      <c r="LTS9314" s="1"/>
      <c r="LTT9314" s="1"/>
      <c r="LTU9314" s="1"/>
      <c r="LTV9314" s="1"/>
      <c r="LTW9314" s="1"/>
      <c r="LTX9314" s="1"/>
      <c r="LTY9314" s="1"/>
      <c r="LTZ9314" s="1"/>
      <c r="LUA9314" s="1"/>
      <c r="LUB9314" s="1"/>
      <c r="LUC9314" s="1"/>
      <c r="LUD9314" s="1"/>
      <c r="LUE9314" s="1"/>
      <c r="LUF9314" s="1"/>
      <c r="LUG9314" s="1"/>
      <c r="LUH9314" s="1"/>
      <c r="LUI9314" s="1"/>
      <c r="LUJ9314" s="1"/>
      <c r="LUK9314" s="1"/>
      <c r="LUL9314" s="1"/>
      <c r="LUM9314" s="1"/>
      <c r="LUN9314" s="1"/>
      <c r="LUO9314" s="1"/>
      <c r="LUP9314" s="1"/>
      <c r="LUQ9314" s="1"/>
      <c r="LUR9314" s="1"/>
      <c r="LUS9314" s="1"/>
      <c r="LUT9314" s="1"/>
      <c r="LUU9314" s="1"/>
      <c r="LUV9314" s="1"/>
      <c r="LUW9314" s="1"/>
      <c r="LUX9314" s="1"/>
      <c r="LUY9314" s="1"/>
      <c r="LUZ9314" s="1"/>
      <c r="LVA9314" s="1"/>
      <c r="LVB9314" s="1"/>
      <c r="LVC9314" s="1"/>
      <c r="LVD9314" s="1"/>
      <c r="LVE9314" s="1"/>
      <c r="LVF9314" s="1"/>
      <c r="LVG9314" s="1"/>
      <c r="LVH9314" s="1"/>
      <c r="LVI9314" s="1"/>
      <c r="LVJ9314" s="1"/>
      <c r="LVK9314" s="1"/>
      <c r="LVL9314" s="1"/>
      <c r="LVM9314" s="1"/>
      <c r="LVN9314" s="1"/>
      <c r="LVO9314" s="1"/>
      <c r="LVP9314" s="1"/>
      <c r="LVQ9314" s="1"/>
      <c r="LVR9314" s="1"/>
      <c r="LVS9314" s="1"/>
      <c r="LVT9314" s="1"/>
      <c r="LVU9314" s="1"/>
      <c r="LVV9314" s="1"/>
      <c r="LVW9314" s="1"/>
      <c r="LVX9314" s="1"/>
      <c r="LVY9314" s="1"/>
      <c r="LVZ9314" s="1"/>
      <c r="LWA9314" s="1"/>
      <c r="LWB9314" s="1"/>
      <c r="LWC9314" s="1"/>
      <c r="LWD9314" s="1"/>
      <c r="LWE9314" s="1"/>
      <c r="LWF9314" s="1"/>
      <c r="LWG9314" s="1"/>
      <c r="LWH9314" s="1"/>
      <c r="LWI9314" s="1"/>
      <c r="LWJ9314" s="1"/>
      <c r="LWK9314" s="1"/>
      <c r="LWL9314" s="1"/>
      <c r="LWM9314" s="1"/>
      <c r="LWN9314" s="1"/>
      <c r="LWO9314" s="1"/>
      <c r="LWP9314" s="1"/>
      <c r="LWQ9314" s="1"/>
      <c r="LWR9314" s="1"/>
      <c r="LWS9314" s="1"/>
      <c r="LWT9314" s="1"/>
      <c r="LWU9314" s="1"/>
      <c r="LWV9314" s="1"/>
      <c r="LWW9314" s="1"/>
      <c r="LWX9314" s="1"/>
      <c r="LWY9314" s="1"/>
      <c r="LWZ9314" s="1"/>
      <c r="LXA9314" s="1"/>
      <c r="LXB9314" s="1"/>
      <c r="LXC9314" s="1"/>
      <c r="LXD9314" s="1"/>
      <c r="LXE9314" s="1"/>
      <c r="LXF9314" s="1"/>
      <c r="LXG9314" s="1"/>
      <c r="LXH9314" s="1"/>
      <c r="LXI9314" s="1"/>
      <c r="LXJ9314" s="1"/>
      <c r="LXK9314" s="1"/>
      <c r="LXL9314" s="1"/>
      <c r="LXM9314" s="1"/>
      <c r="LXN9314" s="1"/>
      <c r="LXO9314" s="1"/>
      <c r="LXP9314" s="1"/>
      <c r="LXQ9314" s="1"/>
      <c r="LXR9314" s="1"/>
      <c r="LXS9314" s="1"/>
      <c r="LXT9314" s="1"/>
      <c r="LXU9314" s="1"/>
      <c r="LXV9314" s="1"/>
      <c r="LXW9314" s="1"/>
      <c r="LXX9314" s="1"/>
      <c r="LXY9314" s="1"/>
      <c r="LXZ9314" s="1"/>
      <c r="LYA9314" s="1"/>
      <c r="LYB9314" s="1"/>
      <c r="LYC9314" s="1"/>
      <c r="LYD9314" s="1"/>
      <c r="LYE9314" s="1"/>
      <c r="LYF9314" s="1"/>
      <c r="LYG9314" s="1"/>
      <c r="LYH9314" s="1"/>
      <c r="LYI9314" s="1"/>
      <c r="LYJ9314" s="1"/>
      <c r="LYK9314" s="1"/>
      <c r="LYL9314" s="1"/>
      <c r="LYM9314" s="1"/>
      <c r="LYN9314" s="1"/>
      <c r="LYO9314" s="1"/>
      <c r="LYP9314" s="1"/>
      <c r="LYQ9314" s="1"/>
      <c r="LYR9314" s="1"/>
      <c r="LYS9314" s="1"/>
      <c r="LYT9314" s="1"/>
      <c r="LYU9314" s="1"/>
      <c r="LYV9314" s="1"/>
      <c r="LYW9314" s="1"/>
      <c r="LYX9314" s="1"/>
      <c r="LYY9314" s="1"/>
      <c r="LYZ9314" s="1"/>
      <c r="LZA9314" s="1"/>
      <c r="LZB9314" s="1"/>
      <c r="LZC9314" s="1"/>
      <c r="LZD9314" s="1"/>
      <c r="LZE9314" s="1"/>
      <c r="LZF9314" s="1"/>
      <c r="LZG9314" s="1"/>
      <c r="LZH9314" s="1"/>
      <c r="LZI9314" s="1"/>
      <c r="LZJ9314" s="1"/>
      <c r="LZK9314" s="1"/>
      <c r="LZL9314" s="1"/>
      <c r="LZM9314" s="1"/>
      <c r="LZN9314" s="1"/>
      <c r="LZO9314" s="1"/>
      <c r="LZP9314" s="1"/>
      <c r="LZQ9314" s="1"/>
      <c r="LZR9314" s="1"/>
      <c r="LZS9314" s="1"/>
      <c r="LZT9314" s="1"/>
      <c r="LZU9314" s="1"/>
      <c r="LZV9314" s="1"/>
      <c r="LZW9314" s="1"/>
      <c r="LZX9314" s="1"/>
      <c r="LZY9314" s="1"/>
      <c r="LZZ9314" s="1"/>
      <c r="MAA9314" s="1"/>
      <c r="MAB9314" s="1"/>
      <c r="MAC9314" s="1"/>
      <c r="MAD9314" s="1"/>
      <c r="MAE9314" s="1"/>
      <c r="MAF9314" s="1"/>
      <c r="MAG9314" s="1"/>
      <c r="MAH9314" s="1"/>
      <c r="MAI9314" s="1"/>
      <c r="MAJ9314" s="1"/>
      <c r="MAK9314" s="1"/>
      <c r="MAL9314" s="1"/>
      <c r="MAM9314" s="1"/>
      <c r="MAN9314" s="1"/>
      <c r="MAO9314" s="1"/>
      <c r="MAP9314" s="1"/>
      <c r="MAQ9314" s="1"/>
      <c r="MAR9314" s="1"/>
      <c r="MAS9314" s="1"/>
      <c r="MAT9314" s="1"/>
      <c r="MAU9314" s="1"/>
      <c r="MAV9314" s="1"/>
      <c r="MAW9314" s="1"/>
      <c r="MAX9314" s="1"/>
      <c r="MAY9314" s="1"/>
      <c r="MAZ9314" s="1"/>
      <c r="MBA9314" s="1"/>
      <c r="MBB9314" s="1"/>
      <c r="MBC9314" s="1"/>
      <c r="MBD9314" s="1"/>
      <c r="MBE9314" s="1"/>
      <c r="MBF9314" s="1"/>
      <c r="MBG9314" s="1"/>
      <c r="MBH9314" s="1"/>
      <c r="MBI9314" s="1"/>
      <c r="MBJ9314" s="1"/>
      <c r="MBK9314" s="1"/>
      <c r="MBL9314" s="1"/>
      <c r="MBM9314" s="1"/>
      <c r="MBN9314" s="1"/>
      <c r="MBO9314" s="1"/>
      <c r="MBP9314" s="1"/>
      <c r="MBQ9314" s="1"/>
      <c r="MBR9314" s="1"/>
      <c r="MBS9314" s="1"/>
      <c r="MBT9314" s="1"/>
      <c r="MBU9314" s="1"/>
      <c r="MBV9314" s="1"/>
      <c r="MBW9314" s="1"/>
      <c r="MBX9314" s="1"/>
      <c r="MBY9314" s="1"/>
      <c r="MBZ9314" s="1"/>
      <c r="MCA9314" s="1"/>
      <c r="MCB9314" s="1"/>
      <c r="MCC9314" s="1"/>
      <c r="MCD9314" s="1"/>
      <c r="MCE9314" s="1"/>
      <c r="MCF9314" s="1"/>
      <c r="MCG9314" s="1"/>
      <c r="MCH9314" s="1"/>
      <c r="MCI9314" s="1"/>
      <c r="MCJ9314" s="1"/>
      <c r="MCK9314" s="1"/>
      <c r="MCL9314" s="1"/>
      <c r="MCM9314" s="1"/>
      <c r="MCN9314" s="1"/>
      <c r="MCO9314" s="1"/>
      <c r="MCP9314" s="1"/>
      <c r="MCQ9314" s="1"/>
      <c r="MCR9314" s="1"/>
      <c r="MCS9314" s="1"/>
      <c r="MCT9314" s="1"/>
      <c r="MCU9314" s="1"/>
      <c r="MCV9314" s="1"/>
      <c r="MCW9314" s="1"/>
      <c r="MCX9314" s="1"/>
      <c r="MCY9314" s="1"/>
      <c r="MCZ9314" s="1"/>
      <c r="MDA9314" s="1"/>
      <c r="MDB9314" s="1"/>
      <c r="MDC9314" s="1"/>
      <c r="MDD9314" s="1"/>
      <c r="MDE9314" s="1"/>
      <c r="MDF9314" s="1"/>
      <c r="MDG9314" s="1"/>
      <c r="MDH9314" s="1"/>
      <c r="MDI9314" s="1"/>
      <c r="MDJ9314" s="1"/>
      <c r="MDK9314" s="1"/>
      <c r="MDL9314" s="1"/>
      <c r="MDM9314" s="1"/>
      <c r="MDN9314" s="1"/>
      <c r="MDO9314" s="1"/>
      <c r="MDP9314" s="1"/>
      <c r="MDQ9314" s="1"/>
      <c r="MDR9314" s="1"/>
      <c r="MDS9314" s="1"/>
      <c r="MDT9314" s="1"/>
      <c r="MDU9314" s="1"/>
      <c r="MDV9314" s="1"/>
      <c r="MDW9314" s="1"/>
      <c r="MDX9314" s="1"/>
      <c r="MDY9314" s="1"/>
      <c r="MDZ9314" s="1"/>
      <c r="MEA9314" s="1"/>
      <c r="MEB9314" s="1"/>
      <c r="MEC9314" s="1"/>
      <c r="MED9314" s="1"/>
      <c r="MEE9314" s="1"/>
      <c r="MEF9314" s="1"/>
      <c r="MEG9314" s="1"/>
      <c r="MEH9314" s="1"/>
      <c r="MEI9314" s="1"/>
      <c r="MEJ9314" s="1"/>
      <c r="MEK9314" s="1"/>
      <c r="MEL9314" s="1"/>
      <c r="MEM9314" s="1"/>
      <c r="MEN9314" s="1"/>
      <c r="MEO9314" s="1"/>
      <c r="MEP9314" s="1"/>
      <c r="MEQ9314" s="1"/>
      <c r="MER9314" s="1"/>
      <c r="MES9314" s="1"/>
      <c r="MET9314" s="1"/>
      <c r="MEU9314" s="1"/>
      <c r="MEV9314" s="1"/>
      <c r="MEW9314" s="1"/>
      <c r="MEX9314" s="1"/>
      <c r="MEY9314" s="1"/>
      <c r="MEZ9314" s="1"/>
      <c r="MFA9314" s="1"/>
      <c r="MFB9314" s="1"/>
      <c r="MFC9314" s="1"/>
      <c r="MFD9314" s="1"/>
      <c r="MFE9314" s="1"/>
      <c r="MFF9314" s="1"/>
      <c r="MFG9314" s="1"/>
      <c r="MFH9314" s="1"/>
      <c r="MFI9314" s="1"/>
      <c r="MFJ9314" s="1"/>
      <c r="MFK9314" s="1"/>
      <c r="MFL9314" s="1"/>
      <c r="MFM9314" s="1"/>
      <c r="MFN9314" s="1"/>
      <c r="MFO9314" s="1"/>
      <c r="MFP9314" s="1"/>
      <c r="MFQ9314" s="1"/>
      <c r="MFR9314" s="1"/>
      <c r="MFS9314" s="1"/>
      <c r="MFT9314" s="1"/>
      <c r="MFU9314" s="1"/>
      <c r="MFV9314" s="1"/>
      <c r="MFW9314" s="1"/>
      <c r="MFX9314" s="1"/>
      <c r="MFY9314" s="1"/>
      <c r="MFZ9314" s="1"/>
      <c r="MGA9314" s="1"/>
      <c r="MGB9314" s="1"/>
      <c r="MGC9314" s="1"/>
      <c r="MGD9314" s="1"/>
      <c r="MGE9314" s="1"/>
      <c r="MGF9314" s="1"/>
      <c r="MGG9314" s="1"/>
      <c r="MGH9314" s="1"/>
      <c r="MGI9314" s="1"/>
      <c r="MGJ9314" s="1"/>
      <c r="MGK9314" s="1"/>
      <c r="MGL9314" s="1"/>
      <c r="MGM9314" s="1"/>
      <c r="MGN9314" s="1"/>
      <c r="MGO9314" s="1"/>
      <c r="MGP9314" s="1"/>
      <c r="MGQ9314" s="1"/>
      <c r="MGR9314" s="1"/>
      <c r="MGS9314" s="1"/>
      <c r="MGT9314" s="1"/>
      <c r="MGU9314" s="1"/>
      <c r="MGV9314" s="1"/>
      <c r="MGW9314" s="1"/>
      <c r="MGX9314" s="1"/>
      <c r="MGY9314" s="1"/>
      <c r="MGZ9314" s="1"/>
      <c r="MHA9314" s="1"/>
      <c r="MHB9314" s="1"/>
      <c r="MHC9314" s="1"/>
      <c r="MHD9314" s="1"/>
      <c r="MHE9314" s="1"/>
      <c r="MHF9314" s="1"/>
      <c r="MHG9314" s="1"/>
      <c r="MHH9314" s="1"/>
      <c r="MHI9314" s="1"/>
      <c r="MHJ9314" s="1"/>
      <c r="MHK9314" s="1"/>
      <c r="MHL9314" s="1"/>
      <c r="MHM9314" s="1"/>
      <c r="MHN9314" s="1"/>
      <c r="MHO9314" s="1"/>
      <c r="MHP9314" s="1"/>
      <c r="MHQ9314" s="1"/>
      <c r="MHR9314" s="1"/>
      <c r="MHS9314" s="1"/>
      <c r="MHT9314" s="1"/>
      <c r="MHU9314" s="1"/>
      <c r="MHV9314" s="1"/>
      <c r="MHW9314" s="1"/>
      <c r="MHX9314" s="1"/>
      <c r="MHY9314" s="1"/>
      <c r="MHZ9314" s="1"/>
      <c r="MIA9314" s="1"/>
      <c r="MIB9314" s="1"/>
      <c r="MIC9314" s="1"/>
      <c r="MID9314" s="1"/>
      <c r="MIE9314" s="1"/>
      <c r="MIF9314" s="1"/>
      <c r="MIG9314" s="1"/>
      <c r="MIH9314" s="1"/>
      <c r="MII9314" s="1"/>
      <c r="MIJ9314" s="1"/>
      <c r="MIK9314" s="1"/>
      <c r="MIL9314" s="1"/>
      <c r="MIM9314" s="1"/>
      <c r="MIN9314" s="1"/>
      <c r="MIO9314" s="1"/>
      <c r="MIP9314" s="1"/>
      <c r="MIQ9314" s="1"/>
      <c r="MIR9314" s="1"/>
      <c r="MIS9314" s="1"/>
      <c r="MIT9314" s="1"/>
      <c r="MIU9314" s="1"/>
      <c r="MIV9314" s="1"/>
      <c r="MIW9314" s="1"/>
      <c r="MIX9314" s="1"/>
      <c r="MIY9314" s="1"/>
      <c r="MIZ9314" s="1"/>
      <c r="MJA9314" s="1"/>
      <c r="MJB9314" s="1"/>
      <c r="MJC9314" s="1"/>
      <c r="MJD9314" s="1"/>
      <c r="MJE9314" s="1"/>
      <c r="MJF9314" s="1"/>
      <c r="MJG9314" s="1"/>
      <c r="MJH9314" s="1"/>
      <c r="MJI9314" s="1"/>
      <c r="MJJ9314" s="1"/>
      <c r="MJK9314" s="1"/>
      <c r="MJL9314" s="1"/>
      <c r="MJM9314" s="1"/>
      <c r="MJN9314" s="1"/>
      <c r="MJO9314" s="1"/>
      <c r="MJP9314" s="1"/>
      <c r="MJQ9314" s="1"/>
      <c r="MJR9314" s="1"/>
      <c r="MJS9314" s="1"/>
      <c r="MJT9314" s="1"/>
      <c r="MJU9314" s="1"/>
      <c r="MJV9314" s="1"/>
      <c r="MJW9314" s="1"/>
      <c r="MJX9314" s="1"/>
      <c r="MJY9314" s="1"/>
      <c r="MJZ9314" s="1"/>
      <c r="MKA9314" s="1"/>
      <c r="MKB9314" s="1"/>
      <c r="MKC9314" s="1"/>
      <c r="MKD9314" s="1"/>
      <c r="MKE9314" s="1"/>
      <c r="MKF9314" s="1"/>
      <c r="MKG9314" s="1"/>
      <c r="MKH9314" s="1"/>
      <c r="MKI9314" s="1"/>
      <c r="MKJ9314" s="1"/>
      <c r="MKK9314" s="1"/>
      <c r="MKL9314" s="1"/>
      <c r="MKM9314" s="1"/>
      <c r="MKN9314" s="1"/>
      <c r="MKO9314" s="1"/>
      <c r="MKP9314" s="1"/>
      <c r="MKQ9314" s="1"/>
      <c r="MKR9314" s="1"/>
      <c r="MKS9314" s="1"/>
      <c r="MKT9314" s="1"/>
      <c r="MKU9314" s="1"/>
      <c r="MKV9314" s="1"/>
      <c r="MKW9314" s="1"/>
      <c r="MKX9314" s="1"/>
      <c r="MKY9314" s="1"/>
      <c r="MKZ9314" s="1"/>
      <c r="MLA9314" s="1"/>
      <c r="MLB9314" s="1"/>
      <c r="MLC9314" s="1"/>
      <c r="MLD9314" s="1"/>
      <c r="MLE9314" s="1"/>
      <c r="MLF9314" s="1"/>
      <c r="MLG9314" s="1"/>
      <c r="MLH9314" s="1"/>
      <c r="MLI9314" s="1"/>
      <c r="MLJ9314" s="1"/>
      <c r="MLK9314" s="1"/>
      <c r="MLL9314" s="1"/>
      <c r="MLM9314" s="1"/>
      <c r="MLN9314" s="1"/>
      <c r="MLO9314" s="1"/>
      <c r="MLP9314" s="1"/>
      <c r="MLQ9314" s="1"/>
      <c r="MLR9314" s="1"/>
      <c r="MLS9314" s="1"/>
      <c r="MLT9314" s="1"/>
      <c r="MLU9314" s="1"/>
      <c r="MLV9314" s="1"/>
      <c r="MLW9314" s="1"/>
      <c r="MLX9314" s="1"/>
      <c r="MLY9314" s="1"/>
      <c r="MLZ9314" s="1"/>
      <c r="MMA9314" s="1"/>
      <c r="MMB9314" s="1"/>
      <c r="MMC9314" s="1"/>
      <c r="MMD9314" s="1"/>
      <c r="MME9314" s="1"/>
      <c r="MMF9314" s="1"/>
      <c r="MMG9314" s="1"/>
      <c r="MMH9314" s="1"/>
      <c r="MMI9314" s="1"/>
      <c r="MMJ9314" s="1"/>
      <c r="MMK9314" s="1"/>
      <c r="MML9314" s="1"/>
      <c r="MMM9314" s="1"/>
      <c r="MMN9314" s="1"/>
      <c r="MMO9314" s="1"/>
      <c r="MMP9314" s="1"/>
      <c r="MMQ9314" s="1"/>
      <c r="MMR9314" s="1"/>
      <c r="MMS9314" s="1"/>
      <c r="MMT9314" s="1"/>
      <c r="MMU9314" s="1"/>
      <c r="MMV9314" s="1"/>
      <c r="MMW9314" s="1"/>
      <c r="MMX9314" s="1"/>
      <c r="MMY9314" s="1"/>
      <c r="MMZ9314" s="1"/>
      <c r="MNA9314" s="1"/>
      <c r="MNB9314" s="1"/>
      <c r="MNC9314" s="1"/>
      <c r="MND9314" s="1"/>
      <c r="MNE9314" s="1"/>
      <c r="MNF9314" s="1"/>
      <c r="MNG9314" s="1"/>
      <c r="MNH9314" s="1"/>
      <c r="MNI9314" s="1"/>
      <c r="MNJ9314" s="1"/>
      <c r="MNK9314" s="1"/>
      <c r="MNL9314" s="1"/>
      <c r="MNM9314" s="1"/>
      <c r="MNN9314" s="1"/>
      <c r="MNO9314" s="1"/>
      <c r="MNP9314" s="1"/>
      <c r="MNQ9314" s="1"/>
      <c r="MNR9314" s="1"/>
      <c r="MNS9314" s="1"/>
      <c r="MNT9314" s="1"/>
      <c r="MNU9314" s="1"/>
      <c r="MNV9314" s="1"/>
      <c r="MNW9314" s="1"/>
      <c r="MNX9314" s="1"/>
      <c r="MNY9314" s="1"/>
      <c r="MNZ9314" s="1"/>
      <c r="MOA9314" s="1"/>
      <c r="MOB9314" s="1"/>
      <c r="MOC9314" s="1"/>
      <c r="MOD9314" s="1"/>
      <c r="MOE9314" s="1"/>
      <c r="MOF9314" s="1"/>
      <c r="MOG9314" s="1"/>
      <c r="MOH9314" s="1"/>
      <c r="MOI9314" s="1"/>
      <c r="MOJ9314" s="1"/>
      <c r="MOK9314" s="1"/>
      <c r="MOL9314" s="1"/>
      <c r="MOM9314" s="1"/>
      <c r="MON9314" s="1"/>
      <c r="MOO9314" s="1"/>
      <c r="MOP9314" s="1"/>
      <c r="MOQ9314" s="1"/>
      <c r="MOR9314" s="1"/>
      <c r="MOS9314" s="1"/>
      <c r="MOT9314" s="1"/>
      <c r="MOU9314" s="1"/>
      <c r="MOV9314" s="1"/>
      <c r="MOW9314" s="1"/>
      <c r="MOX9314" s="1"/>
      <c r="MOY9314" s="1"/>
      <c r="MOZ9314" s="1"/>
      <c r="MPA9314" s="1"/>
      <c r="MPB9314" s="1"/>
      <c r="MPC9314" s="1"/>
      <c r="MPD9314" s="1"/>
      <c r="MPE9314" s="1"/>
      <c r="MPF9314" s="1"/>
      <c r="MPG9314" s="1"/>
      <c r="MPH9314" s="1"/>
      <c r="MPI9314" s="1"/>
      <c r="MPJ9314" s="1"/>
      <c r="MPK9314" s="1"/>
      <c r="MPL9314" s="1"/>
      <c r="MPM9314" s="1"/>
      <c r="MPN9314" s="1"/>
      <c r="MPO9314" s="1"/>
      <c r="MPP9314" s="1"/>
      <c r="MPQ9314" s="1"/>
      <c r="MPR9314" s="1"/>
      <c r="MPS9314" s="1"/>
      <c r="MPT9314" s="1"/>
      <c r="MPU9314" s="1"/>
      <c r="MPV9314" s="1"/>
      <c r="MPW9314" s="1"/>
      <c r="MPX9314" s="1"/>
      <c r="MPY9314" s="1"/>
      <c r="MPZ9314" s="1"/>
      <c r="MQA9314" s="1"/>
      <c r="MQB9314" s="1"/>
      <c r="MQC9314" s="1"/>
      <c r="MQD9314" s="1"/>
      <c r="MQE9314" s="1"/>
      <c r="MQF9314" s="1"/>
      <c r="MQG9314" s="1"/>
      <c r="MQH9314" s="1"/>
      <c r="MQI9314" s="1"/>
      <c r="MQJ9314" s="1"/>
      <c r="MQK9314" s="1"/>
      <c r="MQL9314" s="1"/>
      <c r="MQM9314" s="1"/>
      <c r="MQN9314" s="1"/>
      <c r="MQO9314" s="1"/>
      <c r="MQP9314" s="1"/>
      <c r="MQQ9314" s="1"/>
      <c r="MQR9314" s="1"/>
      <c r="MQS9314" s="1"/>
      <c r="MQT9314" s="1"/>
      <c r="MQU9314" s="1"/>
      <c r="MQV9314" s="1"/>
      <c r="MQW9314" s="1"/>
      <c r="MQX9314" s="1"/>
      <c r="MQY9314" s="1"/>
      <c r="MQZ9314" s="1"/>
      <c r="MRA9314" s="1"/>
      <c r="MRB9314" s="1"/>
      <c r="MRC9314" s="1"/>
      <c r="MRD9314" s="1"/>
      <c r="MRE9314" s="1"/>
      <c r="MRF9314" s="1"/>
      <c r="MRG9314" s="1"/>
      <c r="MRH9314" s="1"/>
      <c r="MRI9314" s="1"/>
      <c r="MRJ9314" s="1"/>
      <c r="MRK9314" s="1"/>
      <c r="MRL9314" s="1"/>
      <c r="MRM9314" s="1"/>
      <c r="MRN9314" s="1"/>
      <c r="MRO9314" s="1"/>
      <c r="MRP9314" s="1"/>
      <c r="MRQ9314" s="1"/>
      <c r="MRR9314" s="1"/>
      <c r="MRS9314" s="1"/>
      <c r="MRT9314" s="1"/>
      <c r="MRU9314" s="1"/>
      <c r="MRV9314" s="1"/>
      <c r="MRW9314" s="1"/>
      <c r="MRX9314" s="1"/>
      <c r="MRY9314" s="1"/>
      <c r="MRZ9314" s="1"/>
      <c r="MSA9314" s="1"/>
      <c r="MSB9314" s="1"/>
      <c r="MSC9314" s="1"/>
      <c r="MSD9314" s="1"/>
      <c r="MSE9314" s="1"/>
      <c r="MSF9314" s="1"/>
      <c r="MSG9314" s="1"/>
      <c r="MSH9314" s="1"/>
      <c r="MSI9314" s="1"/>
      <c r="MSJ9314" s="1"/>
      <c r="MSK9314" s="1"/>
      <c r="MSL9314" s="1"/>
      <c r="MSM9314" s="1"/>
      <c r="MSN9314" s="1"/>
      <c r="MSO9314" s="1"/>
      <c r="MSP9314" s="1"/>
      <c r="MSQ9314" s="1"/>
      <c r="MSR9314" s="1"/>
      <c r="MSS9314" s="1"/>
      <c r="MST9314" s="1"/>
      <c r="MSU9314" s="1"/>
      <c r="MSV9314" s="1"/>
      <c r="MSW9314" s="1"/>
      <c r="MSX9314" s="1"/>
      <c r="MSY9314" s="1"/>
      <c r="MSZ9314" s="1"/>
      <c r="MTA9314" s="1"/>
      <c r="MTB9314" s="1"/>
      <c r="MTC9314" s="1"/>
      <c r="MTD9314" s="1"/>
      <c r="MTE9314" s="1"/>
      <c r="MTF9314" s="1"/>
      <c r="MTG9314" s="1"/>
      <c r="MTH9314" s="1"/>
      <c r="MTI9314" s="1"/>
      <c r="MTJ9314" s="1"/>
      <c r="MTK9314" s="1"/>
      <c r="MTL9314" s="1"/>
      <c r="MTM9314" s="1"/>
      <c r="MTN9314" s="1"/>
      <c r="MTO9314" s="1"/>
      <c r="MTP9314" s="1"/>
      <c r="MTQ9314" s="1"/>
      <c r="MTR9314" s="1"/>
      <c r="MTS9314" s="1"/>
      <c r="MTT9314" s="1"/>
      <c r="MTU9314" s="1"/>
      <c r="MTV9314" s="1"/>
      <c r="MTW9314" s="1"/>
      <c r="MTX9314" s="1"/>
      <c r="MTY9314" s="1"/>
      <c r="MTZ9314" s="1"/>
      <c r="MUA9314" s="1"/>
      <c r="MUB9314" s="1"/>
      <c r="MUC9314" s="1"/>
      <c r="MUD9314" s="1"/>
      <c r="MUE9314" s="1"/>
      <c r="MUF9314" s="1"/>
      <c r="MUG9314" s="1"/>
      <c r="MUH9314" s="1"/>
      <c r="MUI9314" s="1"/>
      <c r="MUJ9314" s="1"/>
      <c r="MUK9314" s="1"/>
      <c r="MUL9314" s="1"/>
      <c r="MUM9314" s="1"/>
      <c r="MUN9314" s="1"/>
      <c r="MUO9314" s="1"/>
      <c r="MUP9314" s="1"/>
      <c r="MUQ9314" s="1"/>
      <c r="MUR9314" s="1"/>
      <c r="MUS9314" s="1"/>
      <c r="MUT9314" s="1"/>
      <c r="MUU9314" s="1"/>
      <c r="MUV9314" s="1"/>
      <c r="MUW9314" s="1"/>
      <c r="MUX9314" s="1"/>
      <c r="MUY9314" s="1"/>
      <c r="MUZ9314" s="1"/>
      <c r="MVA9314" s="1"/>
      <c r="MVB9314" s="1"/>
      <c r="MVC9314" s="1"/>
      <c r="MVD9314" s="1"/>
      <c r="MVE9314" s="1"/>
      <c r="MVF9314" s="1"/>
      <c r="MVG9314" s="1"/>
      <c r="MVH9314" s="1"/>
      <c r="MVI9314" s="1"/>
      <c r="MVJ9314" s="1"/>
      <c r="MVK9314" s="1"/>
      <c r="MVL9314" s="1"/>
      <c r="MVM9314" s="1"/>
      <c r="MVN9314" s="1"/>
      <c r="MVO9314" s="1"/>
      <c r="MVP9314" s="1"/>
      <c r="MVQ9314" s="1"/>
      <c r="MVR9314" s="1"/>
      <c r="MVS9314" s="1"/>
      <c r="MVT9314" s="1"/>
      <c r="MVU9314" s="1"/>
      <c r="MVV9314" s="1"/>
      <c r="MVW9314" s="1"/>
      <c r="MVX9314" s="1"/>
      <c r="MVY9314" s="1"/>
      <c r="MVZ9314" s="1"/>
      <c r="MWA9314" s="1"/>
      <c r="MWB9314" s="1"/>
      <c r="MWC9314" s="1"/>
      <c r="MWD9314" s="1"/>
      <c r="MWE9314" s="1"/>
      <c r="MWF9314" s="1"/>
      <c r="MWG9314" s="1"/>
      <c r="MWH9314" s="1"/>
      <c r="MWI9314" s="1"/>
      <c r="MWJ9314" s="1"/>
      <c r="MWK9314" s="1"/>
      <c r="MWL9314" s="1"/>
      <c r="MWM9314" s="1"/>
      <c r="MWN9314" s="1"/>
      <c r="MWO9314" s="1"/>
      <c r="MWP9314" s="1"/>
      <c r="MWQ9314" s="1"/>
      <c r="MWR9314" s="1"/>
      <c r="MWS9314" s="1"/>
      <c r="MWT9314" s="1"/>
      <c r="MWU9314" s="1"/>
      <c r="MWV9314" s="1"/>
      <c r="MWW9314" s="1"/>
      <c r="MWX9314" s="1"/>
      <c r="MWY9314" s="1"/>
      <c r="MWZ9314" s="1"/>
      <c r="MXA9314" s="1"/>
      <c r="MXB9314" s="1"/>
      <c r="MXC9314" s="1"/>
      <c r="MXD9314" s="1"/>
      <c r="MXE9314" s="1"/>
      <c r="MXF9314" s="1"/>
      <c r="MXG9314" s="1"/>
      <c r="MXH9314" s="1"/>
      <c r="MXI9314" s="1"/>
      <c r="MXJ9314" s="1"/>
      <c r="MXK9314" s="1"/>
      <c r="MXL9314" s="1"/>
      <c r="MXM9314" s="1"/>
      <c r="MXN9314" s="1"/>
      <c r="MXO9314" s="1"/>
      <c r="MXP9314" s="1"/>
      <c r="MXQ9314" s="1"/>
      <c r="MXR9314" s="1"/>
      <c r="MXS9314" s="1"/>
      <c r="MXT9314" s="1"/>
      <c r="MXU9314" s="1"/>
      <c r="MXV9314" s="1"/>
      <c r="MXW9314" s="1"/>
      <c r="MXX9314" s="1"/>
      <c r="MXY9314" s="1"/>
      <c r="MXZ9314" s="1"/>
      <c r="MYA9314" s="1"/>
      <c r="MYB9314" s="1"/>
      <c r="MYC9314" s="1"/>
      <c r="MYD9314" s="1"/>
      <c r="MYE9314" s="1"/>
      <c r="MYF9314" s="1"/>
      <c r="MYG9314" s="1"/>
      <c r="MYH9314" s="1"/>
      <c r="MYI9314" s="1"/>
      <c r="MYJ9314" s="1"/>
      <c r="MYK9314" s="1"/>
      <c r="MYL9314" s="1"/>
      <c r="MYM9314" s="1"/>
      <c r="MYN9314" s="1"/>
      <c r="MYO9314" s="1"/>
      <c r="MYP9314" s="1"/>
      <c r="MYQ9314" s="1"/>
      <c r="MYR9314" s="1"/>
      <c r="MYS9314" s="1"/>
      <c r="MYT9314" s="1"/>
      <c r="MYU9314" s="1"/>
      <c r="MYV9314" s="1"/>
      <c r="MYW9314" s="1"/>
      <c r="MYX9314" s="1"/>
      <c r="MYY9314" s="1"/>
      <c r="MYZ9314" s="1"/>
      <c r="MZA9314" s="1"/>
      <c r="MZB9314" s="1"/>
      <c r="MZC9314" s="1"/>
      <c r="MZD9314" s="1"/>
      <c r="MZE9314" s="1"/>
      <c r="MZF9314" s="1"/>
      <c r="MZG9314" s="1"/>
      <c r="MZH9314" s="1"/>
      <c r="MZI9314" s="1"/>
      <c r="MZJ9314" s="1"/>
      <c r="MZK9314" s="1"/>
      <c r="MZL9314" s="1"/>
      <c r="MZM9314" s="1"/>
      <c r="MZN9314" s="1"/>
      <c r="MZO9314" s="1"/>
      <c r="MZP9314" s="1"/>
      <c r="MZQ9314" s="1"/>
      <c r="MZR9314" s="1"/>
      <c r="MZS9314" s="1"/>
      <c r="MZT9314" s="1"/>
      <c r="MZU9314" s="1"/>
      <c r="MZV9314" s="1"/>
      <c r="MZW9314" s="1"/>
      <c r="MZX9314" s="1"/>
      <c r="MZY9314" s="1"/>
      <c r="MZZ9314" s="1"/>
      <c r="NAA9314" s="1"/>
      <c r="NAB9314" s="1"/>
      <c r="NAC9314" s="1"/>
      <c r="NAD9314" s="1"/>
      <c r="NAE9314" s="1"/>
      <c r="NAF9314" s="1"/>
      <c r="NAG9314" s="1"/>
      <c r="NAH9314" s="1"/>
      <c r="NAI9314" s="1"/>
      <c r="NAJ9314" s="1"/>
      <c r="NAK9314" s="1"/>
      <c r="NAL9314" s="1"/>
      <c r="NAM9314" s="1"/>
      <c r="NAN9314" s="1"/>
      <c r="NAO9314" s="1"/>
      <c r="NAP9314" s="1"/>
      <c r="NAQ9314" s="1"/>
      <c r="NAR9314" s="1"/>
      <c r="NAS9314" s="1"/>
      <c r="NAT9314" s="1"/>
      <c r="NAU9314" s="1"/>
      <c r="NAV9314" s="1"/>
      <c r="NAW9314" s="1"/>
      <c r="NAX9314" s="1"/>
      <c r="NAY9314" s="1"/>
      <c r="NAZ9314" s="1"/>
      <c r="NBA9314" s="1"/>
      <c r="NBB9314" s="1"/>
      <c r="NBC9314" s="1"/>
      <c r="NBD9314" s="1"/>
      <c r="NBE9314" s="1"/>
      <c r="NBF9314" s="1"/>
      <c r="NBG9314" s="1"/>
      <c r="NBH9314" s="1"/>
      <c r="NBI9314" s="1"/>
      <c r="NBJ9314" s="1"/>
      <c r="NBK9314" s="1"/>
      <c r="NBL9314" s="1"/>
      <c r="NBM9314" s="1"/>
      <c r="NBN9314" s="1"/>
      <c r="NBO9314" s="1"/>
      <c r="NBP9314" s="1"/>
      <c r="NBQ9314" s="1"/>
      <c r="NBR9314" s="1"/>
      <c r="NBS9314" s="1"/>
      <c r="NBT9314" s="1"/>
      <c r="NBU9314" s="1"/>
      <c r="NBV9314" s="1"/>
      <c r="NBW9314" s="1"/>
      <c r="NBX9314" s="1"/>
      <c r="NBY9314" s="1"/>
      <c r="NBZ9314" s="1"/>
      <c r="NCA9314" s="1"/>
      <c r="NCB9314" s="1"/>
      <c r="NCC9314" s="1"/>
      <c r="NCD9314" s="1"/>
      <c r="NCE9314" s="1"/>
      <c r="NCF9314" s="1"/>
      <c r="NCG9314" s="1"/>
      <c r="NCH9314" s="1"/>
      <c r="NCI9314" s="1"/>
      <c r="NCJ9314" s="1"/>
      <c r="NCK9314" s="1"/>
      <c r="NCL9314" s="1"/>
      <c r="NCM9314" s="1"/>
      <c r="NCN9314" s="1"/>
      <c r="NCO9314" s="1"/>
      <c r="NCP9314" s="1"/>
      <c r="NCQ9314" s="1"/>
      <c r="NCR9314" s="1"/>
      <c r="NCS9314" s="1"/>
      <c r="NCT9314" s="1"/>
      <c r="NCU9314" s="1"/>
      <c r="NCV9314" s="1"/>
      <c r="NCW9314" s="1"/>
      <c r="NCX9314" s="1"/>
      <c r="NCY9314" s="1"/>
      <c r="NCZ9314" s="1"/>
      <c r="NDA9314" s="1"/>
      <c r="NDB9314" s="1"/>
      <c r="NDC9314" s="1"/>
      <c r="NDD9314" s="1"/>
      <c r="NDE9314" s="1"/>
      <c r="NDF9314" s="1"/>
      <c r="NDG9314" s="1"/>
      <c r="NDH9314" s="1"/>
      <c r="NDI9314" s="1"/>
      <c r="NDJ9314" s="1"/>
      <c r="NDK9314" s="1"/>
      <c r="NDL9314" s="1"/>
      <c r="NDM9314" s="1"/>
      <c r="NDN9314" s="1"/>
      <c r="NDO9314" s="1"/>
      <c r="NDP9314" s="1"/>
      <c r="NDQ9314" s="1"/>
      <c r="NDR9314" s="1"/>
      <c r="NDS9314" s="1"/>
      <c r="NDT9314" s="1"/>
      <c r="NDU9314" s="1"/>
      <c r="NDV9314" s="1"/>
      <c r="NDW9314" s="1"/>
      <c r="NDX9314" s="1"/>
      <c r="NDY9314" s="1"/>
      <c r="NDZ9314" s="1"/>
      <c r="NEA9314" s="1"/>
      <c r="NEB9314" s="1"/>
      <c r="NEC9314" s="1"/>
      <c r="NED9314" s="1"/>
      <c r="NEE9314" s="1"/>
      <c r="NEF9314" s="1"/>
      <c r="NEG9314" s="1"/>
      <c r="NEH9314" s="1"/>
      <c r="NEI9314" s="1"/>
      <c r="NEJ9314" s="1"/>
      <c r="NEK9314" s="1"/>
      <c r="NEL9314" s="1"/>
      <c r="NEM9314" s="1"/>
      <c r="NEN9314" s="1"/>
      <c r="NEO9314" s="1"/>
      <c r="NEP9314" s="1"/>
      <c r="NEQ9314" s="1"/>
      <c r="NER9314" s="1"/>
      <c r="NES9314" s="1"/>
      <c r="NET9314" s="1"/>
      <c r="NEU9314" s="1"/>
      <c r="NEV9314" s="1"/>
      <c r="NEW9314" s="1"/>
      <c r="NEX9314" s="1"/>
      <c r="NEY9314" s="1"/>
      <c r="NEZ9314" s="1"/>
      <c r="NFA9314" s="1"/>
      <c r="NFB9314" s="1"/>
      <c r="NFC9314" s="1"/>
      <c r="NFD9314" s="1"/>
      <c r="NFE9314" s="1"/>
      <c r="NFF9314" s="1"/>
      <c r="NFG9314" s="1"/>
      <c r="NFH9314" s="1"/>
      <c r="NFI9314" s="1"/>
      <c r="NFJ9314" s="1"/>
      <c r="NFK9314" s="1"/>
      <c r="NFL9314" s="1"/>
      <c r="NFM9314" s="1"/>
      <c r="NFN9314" s="1"/>
      <c r="NFO9314" s="1"/>
      <c r="NFP9314" s="1"/>
      <c r="NFQ9314" s="1"/>
      <c r="NFR9314" s="1"/>
      <c r="NFS9314" s="1"/>
      <c r="NFT9314" s="1"/>
      <c r="NFU9314" s="1"/>
      <c r="NFV9314" s="1"/>
      <c r="NFW9314" s="1"/>
      <c r="NFX9314" s="1"/>
      <c r="NFY9314" s="1"/>
      <c r="NFZ9314" s="1"/>
      <c r="NGA9314" s="1"/>
      <c r="NGB9314" s="1"/>
      <c r="NGC9314" s="1"/>
      <c r="NGD9314" s="1"/>
      <c r="NGE9314" s="1"/>
      <c r="NGF9314" s="1"/>
      <c r="NGG9314" s="1"/>
      <c r="NGH9314" s="1"/>
      <c r="NGI9314" s="1"/>
      <c r="NGJ9314" s="1"/>
      <c r="NGK9314" s="1"/>
      <c r="NGL9314" s="1"/>
      <c r="NGM9314" s="1"/>
      <c r="NGN9314" s="1"/>
      <c r="NGO9314" s="1"/>
      <c r="NGP9314" s="1"/>
      <c r="NGQ9314" s="1"/>
      <c r="NGR9314" s="1"/>
      <c r="NGS9314" s="1"/>
      <c r="NGT9314" s="1"/>
      <c r="NGU9314" s="1"/>
      <c r="NGV9314" s="1"/>
      <c r="NGW9314" s="1"/>
      <c r="NGX9314" s="1"/>
      <c r="NGY9314" s="1"/>
      <c r="NGZ9314" s="1"/>
      <c r="NHA9314" s="1"/>
      <c r="NHB9314" s="1"/>
      <c r="NHC9314" s="1"/>
      <c r="NHD9314" s="1"/>
      <c r="NHE9314" s="1"/>
      <c r="NHF9314" s="1"/>
      <c r="NHG9314" s="1"/>
      <c r="NHH9314" s="1"/>
      <c r="NHI9314" s="1"/>
      <c r="NHJ9314" s="1"/>
      <c r="NHK9314" s="1"/>
      <c r="NHL9314" s="1"/>
      <c r="NHM9314" s="1"/>
      <c r="NHN9314" s="1"/>
      <c r="NHO9314" s="1"/>
      <c r="NHP9314" s="1"/>
      <c r="NHQ9314" s="1"/>
      <c r="NHR9314" s="1"/>
      <c r="NHS9314" s="1"/>
      <c r="NHT9314" s="1"/>
      <c r="NHU9314" s="1"/>
      <c r="NHV9314" s="1"/>
      <c r="NHW9314" s="1"/>
      <c r="NHX9314" s="1"/>
      <c r="NHY9314" s="1"/>
      <c r="NHZ9314" s="1"/>
      <c r="NIA9314" s="1"/>
      <c r="NIB9314" s="1"/>
      <c r="NIC9314" s="1"/>
      <c r="NID9314" s="1"/>
      <c r="NIE9314" s="1"/>
      <c r="NIF9314" s="1"/>
      <c r="NIG9314" s="1"/>
      <c r="NIH9314" s="1"/>
      <c r="NII9314" s="1"/>
      <c r="NIJ9314" s="1"/>
      <c r="NIK9314" s="1"/>
      <c r="NIL9314" s="1"/>
      <c r="NIM9314" s="1"/>
      <c r="NIN9314" s="1"/>
      <c r="NIO9314" s="1"/>
      <c r="NIP9314" s="1"/>
      <c r="NIQ9314" s="1"/>
      <c r="NIR9314" s="1"/>
      <c r="NIS9314" s="1"/>
      <c r="NIT9314" s="1"/>
      <c r="NIU9314" s="1"/>
      <c r="NIV9314" s="1"/>
      <c r="NIW9314" s="1"/>
      <c r="NIX9314" s="1"/>
      <c r="NIY9314" s="1"/>
      <c r="NIZ9314" s="1"/>
      <c r="NJA9314" s="1"/>
      <c r="NJB9314" s="1"/>
      <c r="NJC9314" s="1"/>
      <c r="NJD9314" s="1"/>
      <c r="NJE9314" s="1"/>
      <c r="NJF9314" s="1"/>
      <c r="NJG9314" s="1"/>
      <c r="NJH9314" s="1"/>
      <c r="NJI9314" s="1"/>
      <c r="NJJ9314" s="1"/>
      <c r="NJK9314" s="1"/>
      <c r="NJL9314" s="1"/>
      <c r="NJM9314" s="1"/>
      <c r="NJN9314" s="1"/>
      <c r="NJO9314" s="1"/>
      <c r="NJP9314" s="1"/>
      <c r="NJQ9314" s="1"/>
      <c r="NJR9314" s="1"/>
      <c r="NJS9314" s="1"/>
      <c r="NJT9314" s="1"/>
      <c r="NJU9314" s="1"/>
      <c r="NJV9314" s="1"/>
      <c r="NJW9314" s="1"/>
      <c r="NJX9314" s="1"/>
      <c r="NJY9314" s="1"/>
      <c r="NJZ9314" s="1"/>
      <c r="NKA9314" s="1"/>
      <c r="NKB9314" s="1"/>
      <c r="NKC9314" s="1"/>
      <c r="NKD9314" s="1"/>
      <c r="NKE9314" s="1"/>
      <c r="NKF9314" s="1"/>
      <c r="NKG9314" s="1"/>
      <c r="NKH9314" s="1"/>
      <c r="NKI9314" s="1"/>
      <c r="NKJ9314" s="1"/>
      <c r="NKK9314" s="1"/>
      <c r="NKL9314" s="1"/>
      <c r="NKM9314" s="1"/>
      <c r="NKN9314" s="1"/>
      <c r="NKO9314" s="1"/>
      <c r="NKP9314" s="1"/>
      <c r="NKQ9314" s="1"/>
      <c r="NKR9314" s="1"/>
      <c r="NKS9314" s="1"/>
      <c r="NKT9314" s="1"/>
      <c r="NKU9314" s="1"/>
      <c r="NKV9314" s="1"/>
      <c r="NKW9314" s="1"/>
      <c r="NKX9314" s="1"/>
      <c r="NKY9314" s="1"/>
      <c r="NKZ9314" s="1"/>
      <c r="NLA9314" s="1"/>
      <c r="NLB9314" s="1"/>
      <c r="NLC9314" s="1"/>
      <c r="NLD9314" s="1"/>
      <c r="NLE9314" s="1"/>
      <c r="NLF9314" s="1"/>
      <c r="NLG9314" s="1"/>
      <c r="NLH9314" s="1"/>
      <c r="NLI9314" s="1"/>
      <c r="NLJ9314" s="1"/>
      <c r="NLK9314" s="1"/>
      <c r="NLL9314" s="1"/>
      <c r="NLM9314" s="1"/>
      <c r="NLN9314" s="1"/>
      <c r="NLO9314" s="1"/>
      <c r="NLP9314" s="1"/>
      <c r="NLQ9314" s="1"/>
      <c r="NLR9314" s="1"/>
      <c r="NLS9314" s="1"/>
      <c r="NLT9314" s="1"/>
      <c r="NLU9314" s="1"/>
      <c r="NLV9314" s="1"/>
      <c r="NLW9314" s="1"/>
      <c r="NLX9314" s="1"/>
      <c r="NLY9314" s="1"/>
      <c r="NLZ9314" s="1"/>
      <c r="NMA9314" s="1"/>
      <c r="NMB9314" s="1"/>
      <c r="NMC9314" s="1"/>
      <c r="NMD9314" s="1"/>
      <c r="NME9314" s="1"/>
      <c r="NMF9314" s="1"/>
      <c r="NMG9314" s="1"/>
      <c r="NMH9314" s="1"/>
      <c r="NMI9314" s="1"/>
      <c r="NMJ9314" s="1"/>
      <c r="NMK9314" s="1"/>
      <c r="NML9314" s="1"/>
      <c r="NMM9314" s="1"/>
      <c r="NMN9314" s="1"/>
      <c r="NMO9314" s="1"/>
      <c r="NMP9314" s="1"/>
      <c r="NMQ9314" s="1"/>
      <c r="NMR9314" s="1"/>
      <c r="NMS9314" s="1"/>
      <c r="NMT9314" s="1"/>
      <c r="NMU9314" s="1"/>
      <c r="NMV9314" s="1"/>
      <c r="NMW9314" s="1"/>
      <c r="NMX9314" s="1"/>
      <c r="NMY9314" s="1"/>
      <c r="NMZ9314" s="1"/>
      <c r="NNA9314" s="1"/>
      <c r="NNB9314" s="1"/>
      <c r="NNC9314" s="1"/>
      <c r="NND9314" s="1"/>
      <c r="NNE9314" s="1"/>
      <c r="NNF9314" s="1"/>
      <c r="NNG9314" s="1"/>
      <c r="NNH9314" s="1"/>
      <c r="NNI9314" s="1"/>
      <c r="NNJ9314" s="1"/>
      <c r="NNK9314" s="1"/>
      <c r="NNL9314" s="1"/>
      <c r="NNM9314" s="1"/>
      <c r="NNN9314" s="1"/>
      <c r="NNO9314" s="1"/>
      <c r="NNP9314" s="1"/>
      <c r="NNQ9314" s="1"/>
      <c r="NNR9314" s="1"/>
      <c r="NNS9314" s="1"/>
      <c r="NNT9314" s="1"/>
      <c r="NNU9314" s="1"/>
      <c r="NNV9314" s="1"/>
      <c r="NNW9314" s="1"/>
      <c r="NNX9314" s="1"/>
      <c r="NNY9314" s="1"/>
      <c r="NNZ9314" s="1"/>
      <c r="NOA9314" s="1"/>
      <c r="NOB9314" s="1"/>
      <c r="NOC9314" s="1"/>
      <c r="NOD9314" s="1"/>
      <c r="NOE9314" s="1"/>
      <c r="NOF9314" s="1"/>
      <c r="NOG9314" s="1"/>
      <c r="NOH9314" s="1"/>
      <c r="NOI9314" s="1"/>
      <c r="NOJ9314" s="1"/>
      <c r="NOK9314" s="1"/>
      <c r="NOL9314" s="1"/>
      <c r="NOM9314" s="1"/>
      <c r="NON9314" s="1"/>
      <c r="NOO9314" s="1"/>
      <c r="NOP9314" s="1"/>
      <c r="NOQ9314" s="1"/>
      <c r="NOR9314" s="1"/>
      <c r="NOS9314" s="1"/>
      <c r="NOT9314" s="1"/>
      <c r="NOU9314" s="1"/>
      <c r="NOV9314" s="1"/>
      <c r="NOW9314" s="1"/>
      <c r="NOX9314" s="1"/>
      <c r="NOY9314" s="1"/>
      <c r="NOZ9314" s="1"/>
      <c r="NPA9314" s="1"/>
      <c r="NPB9314" s="1"/>
      <c r="NPC9314" s="1"/>
      <c r="NPD9314" s="1"/>
      <c r="NPE9314" s="1"/>
      <c r="NPF9314" s="1"/>
      <c r="NPG9314" s="1"/>
      <c r="NPH9314" s="1"/>
      <c r="NPI9314" s="1"/>
      <c r="NPJ9314" s="1"/>
      <c r="NPK9314" s="1"/>
      <c r="NPL9314" s="1"/>
      <c r="NPM9314" s="1"/>
      <c r="NPN9314" s="1"/>
      <c r="NPO9314" s="1"/>
      <c r="NPP9314" s="1"/>
      <c r="NPQ9314" s="1"/>
      <c r="NPR9314" s="1"/>
      <c r="NPS9314" s="1"/>
      <c r="NPT9314" s="1"/>
      <c r="NPU9314" s="1"/>
      <c r="NPV9314" s="1"/>
      <c r="NPW9314" s="1"/>
      <c r="NPX9314" s="1"/>
      <c r="NPY9314" s="1"/>
      <c r="NPZ9314" s="1"/>
      <c r="NQA9314" s="1"/>
      <c r="NQB9314" s="1"/>
      <c r="NQC9314" s="1"/>
      <c r="NQD9314" s="1"/>
      <c r="NQE9314" s="1"/>
      <c r="NQF9314" s="1"/>
      <c r="NQG9314" s="1"/>
      <c r="NQH9314" s="1"/>
      <c r="NQI9314" s="1"/>
      <c r="NQJ9314" s="1"/>
      <c r="NQK9314" s="1"/>
      <c r="NQL9314" s="1"/>
      <c r="NQM9314" s="1"/>
      <c r="NQN9314" s="1"/>
      <c r="NQO9314" s="1"/>
      <c r="NQP9314" s="1"/>
      <c r="NQQ9314" s="1"/>
      <c r="NQR9314" s="1"/>
      <c r="NQS9314" s="1"/>
      <c r="NQT9314" s="1"/>
      <c r="NQU9314" s="1"/>
      <c r="NQV9314" s="1"/>
      <c r="NQW9314" s="1"/>
      <c r="NQX9314" s="1"/>
      <c r="NQY9314" s="1"/>
      <c r="NQZ9314" s="1"/>
      <c r="NRA9314" s="1"/>
      <c r="NRB9314" s="1"/>
      <c r="NRC9314" s="1"/>
      <c r="NRD9314" s="1"/>
      <c r="NRE9314" s="1"/>
      <c r="NRF9314" s="1"/>
      <c r="NRG9314" s="1"/>
      <c r="NRH9314" s="1"/>
      <c r="NRI9314" s="1"/>
      <c r="NRJ9314" s="1"/>
      <c r="NRK9314" s="1"/>
      <c r="NRL9314" s="1"/>
      <c r="NRM9314" s="1"/>
      <c r="NRN9314" s="1"/>
      <c r="NRO9314" s="1"/>
      <c r="NRP9314" s="1"/>
      <c r="NRQ9314" s="1"/>
      <c r="NRR9314" s="1"/>
      <c r="NRS9314" s="1"/>
      <c r="NRT9314" s="1"/>
      <c r="NRU9314" s="1"/>
      <c r="NRV9314" s="1"/>
      <c r="NRW9314" s="1"/>
      <c r="NRX9314" s="1"/>
      <c r="NRY9314" s="1"/>
      <c r="NRZ9314" s="1"/>
      <c r="NSA9314" s="1"/>
      <c r="NSB9314" s="1"/>
      <c r="NSC9314" s="1"/>
      <c r="NSD9314" s="1"/>
      <c r="NSE9314" s="1"/>
      <c r="NSF9314" s="1"/>
      <c r="NSG9314" s="1"/>
      <c r="NSH9314" s="1"/>
      <c r="NSI9314" s="1"/>
      <c r="NSJ9314" s="1"/>
      <c r="NSK9314" s="1"/>
      <c r="NSL9314" s="1"/>
      <c r="NSM9314" s="1"/>
      <c r="NSN9314" s="1"/>
      <c r="NSO9314" s="1"/>
      <c r="NSP9314" s="1"/>
      <c r="NSQ9314" s="1"/>
      <c r="NSR9314" s="1"/>
      <c r="NSS9314" s="1"/>
      <c r="NST9314" s="1"/>
      <c r="NSU9314" s="1"/>
      <c r="NSV9314" s="1"/>
      <c r="NSW9314" s="1"/>
      <c r="NSX9314" s="1"/>
      <c r="NSY9314" s="1"/>
      <c r="NSZ9314" s="1"/>
      <c r="NTA9314" s="1"/>
      <c r="NTB9314" s="1"/>
      <c r="NTC9314" s="1"/>
      <c r="NTD9314" s="1"/>
      <c r="NTE9314" s="1"/>
      <c r="NTF9314" s="1"/>
      <c r="NTG9314" s="1"/>
      <c r="NTH9314" s="1"/>
      <c r="NTI9314" s="1"/>
      <c r="NTJ9314" s="1"/>
      <c r="NTK9314" s="1"/>
      <c r="NTL9314" s="1"/>
      <c r="NTM9314" s="1"/>
      <c r="NTN9314" s="1"/>
      <c r="NTO9314" s="1"/>
      <c r="NTP9314" s="1"/>
      <c r="NTQ9314" s="1"/>
      <c r="NTR9314" s="1"/>
      <c r="NTS9314" s="1"/>
      <c r="NTT9314" s="1"/>
      <c r="NTU9314" s="1"/>
      <c r="NTV9314" s="1"/>
      <c r="NTW9314" s="1"/>
      <c r="NTX9314" s="1"/>
      <c r="NTY9314" s="1"/>
      <c r="NTZ9314" s="1"/>
      <c r="NUA9314" s="1"/>
      <c r="NUB9314" s="1"/>
      <c r="NUC9314" s="1"/>
      <c r="NUD9314" s="1"/>
      <c r="NUE9314" s="1"/>
      <c r="NUF9314" s="1"/>
      <c r="NUG9314" s="1"/>
      <c r="NUH9314" s="1"/>
      <c r="NUI9314" s="1"/>
      <c r="NUJ9314" s="1"/>
      <c r="NUK9314" s="1"/>
      <c r="NUL9314" s="1"/>
      <c r="NUM9314" s="1"/>
      <c r="NUN9314" s="1"/>
      <c r="NUO9314" s="1"/>
      <c r="NUP9314" s="1"/>
      <c r="NUQ9314" s="1"/>
      <c r="NUR9314" s="1"/>
      <c r="NUS9314" s="1"/>
      <c r="NUT9314" s="1"/>
      <c r="NUU9314" s="1"/>
      <c r="NUV9314" s="1"/>
      <c r="NUW9314" s="1"/>
      <c r="NUX9314" s="1"/>
      <c r="NUY9314" s="1"/>
      <c r="NUZ9314" s="1"/>
      <c r="NVA9314" s="1"/>
      <c r="NVB9314" s="1"/>
      <c r="NVC9314" s="1"/>
      <c r="NVD9314" s="1"/>
      <c r="NVE9314" s="1"/>
      <c r="NVF9314" s="1"/>
      <c r="NVG9314" s="1"/>
      <c r="NVH9314" s="1"/>
      <c r="NVI9314" s="1"/>
      <c r="NVJ9314" s="1"/>
      <c r="NVK9314" s="1"/>
      <c r="NVL9314" s="1"/>
      <c r="NVM9314" s="1"/>
      <c r="NVN9314" s="1"/>
      <c r="NVO9314" s="1"/>
      <c r="NVP9314" s="1"/>
      <c r="NVQ9314" s="1"/>
      <c r="NVR9314" s="1"/>
      <c r="NVS9314" s="1"/>
      <c r="NVT9314" s="1"/>
      <c r="NVU9314" s="1"/>
      <c r="NVV9314" s="1"/>
      <c r="NVW9314" s="1"/>
      <c r="NVX9314" s="1"/>
      <c r="NVY9314" s="1"/>
      <c r="NVZ9314" s="1"/>
      <c r="NWA9314" s="1"/>
      <c r="NWB9314" s="1"/>
      <c r="NWC9314" s="1"/>
      <c r="NWD9314" s="1"/>
      <c r="NWE9314" s="1"/>
      <c r="NWF9314" s="1"/>
      <c r="NWG9314" s="1"/>
      <c r="NWH9314" s="1"/>
      <c r="NWI9314" s="1"/>
      <c r="NWJ9314" s="1"/>
      <c r="NWK9314" s="1"/>
      <c r="NWL9314" s="1"/>
      <c r="NWM9314" s="1"/>
      <c r="NWN9314" s="1"/>
      <c r="NWO9314" s="1"/>
      <c r="NWP9314" s="1"/>
      <c r="NWQ9314" s="1"/>
      <c r="NWR9314" s="1"/>
      <c r="NWS9314" s="1"/>
      <c r="NWT9314" s="1"/>
      <c r="NWU9314" s="1"/>
      <c r="NWV9314" s="1"/>
      <c r="NWW9314" s="1"/>
      <c r="NWX9314" s="1"/>
      <c r="NWY9314" s="1"/>
      <c r="NWZ9314" s="1"/>
      <c r="NXA9314" s="1"/>
      <c r="NXB9314" s="1"/>
      <c r="NXC9314" s="1"/>
      <c r="NXD9314" s="1"/>
      <c r="NXE9314" s="1"/>
      <c r="NXF9314" s="1"/>
      <c r="NXG9314" s="1"/>
      <c r="NXH9314" s="1"/>
      <c r="NXI9314" s="1"/>
      <c r="NXJ9314" s="1"/>
      <c r="NXK9314" s="1"/>
      <c r="NXL9314" s="1"/>
      <c r="NXM9314" s="1"/>
      <c r="NXN9314" s="1"/>
      <c r="NXO9314" s="1"/>
      <c r="NXP9314" s="1"/>
      <c r="NXQ9314" s="1"/>
      <c r="NXR9314" s="1"/>
      <c r="NXS9314" s="1"/>
      <c r="NXT9314" s="1"/>
      <c r="NXU9314" s="1"/>
      <c r="NXV9314" s="1"/>
      <c r="NXW9314" s="1"/>
      <c r="NXX9314" s="1"/>
      <c r="NXY9314" s="1"/>
      <c r="NXZ9314" s="1"/>
      <c r="NYA9314" s="1"/>
      <c r="NYB9314" s="1"/>
      <c r="NYC9314" s="1"/>
      <c r="NYD9314" s="1"/>
      <c r="NYE9314" s="1"/>
      <c r="NYF9314" s="1"/>
      <c r="NYG9314" s="1"/>
      <c r="NYH9314" s="1"/>
      <c r="NYI9314" s="1"/>
      <c r="NYJ9314" s="1"/>
      <c r="NYK9314" s="1"/>
      <c r="NYL9314" s="1"/>
      <c r="NYM9314" s="1"/>
      <c r="NYN9314" s="1"/>
      <c r="NYO9314" s="1"/>
      <c r="NYP9314" s="1"/>
      <c r="NYQ9314" s="1"/>
      <c r="NYR9314" s="1"/>
      <c r="NYS9314" s="1"/>
      <c r="NYT9314" s="1"/>
      <c r="NYU9314" s="1"/>
      <c r="NYV9314" s="1"/>
      <c r="NYW9314" s="1"/>
      <c r="NYX9314" s="1"/>
      <c r="NYY9314" s="1"/>
      <c r="NYZ9314" s="1"/>
      <c r="NZA9314" s="1"/>
      <c r="NZB9314" s="1"/>
      <c r="NZC9314" s="1"/>
      <c r="NZD9314" s="1"/>
      <c r="NZE9314" s="1"/>
      <c r="NZF9314" s="1"/>
      <c r="NZG9314" s="1"/>
      <c r="NZH9314" s="1"/>
      <c r="NZI9314" s="1"/>
      <c r="NZJ9314" s="1"/>
      <c r="NZK9314" s="1"/>
      <c r="NZL9314" s="1"/>
      <c r="NZM9314" s="1"/>
      <c r="NZN9314" s="1"/>
      <c r="NZO9314" s="1"/>
      <c r="NZP9314" s="1"/>
      <c r="NZQ9314" s="1"/>
      <c r="NZR9314" s="1"/>
      <c r="NZS9314" s="1"/>
      <c r="NZT9314" s="1"/>
      <c r="NZU9314" s="1"/>
      <c r="NZV9314" s="1"/>
      <c r="NZW9314" s="1"/>
      <c r="NZX9314" s="1"/>
      <c r="NZY9314" s="1"/>
      <c r="NZZ9314" s="1"/>
      <c r="OAA9314" s="1"/>
      <c r="OAB9314" s="1"/>
      <c r="OAC9314" s="1"/>
      <c r="OAD9314" s="1"/>
      <c r="OAE9314" s="1"/>
      <c r="OAF9314" s="1"/>
      <c r="OAG9314" s="1"/>
      <c r="OAH9314" s="1"/>
      <c r="OAI9314" s="1"/>
      <c r="OAJ9314" s="1"/>
      <c r="OAK9314" s="1"/>
      <c r="OAL9314" s="1"/>
      <c r="OAM9314" s="1"/>
      <c r="OAN9314" s="1"/>
      <c r="OAO9314" s="1"/>
      <c r="OAP9314" s="1"/>
      <c r="OAQ9314" s="1"/>
      <c r="OAR9314" s="1"/>
      <c r="OAS9314" s="1"/>
      <c r="OAT9314" s="1"/>
      <c r="OAU9314" s="1"/>
      <c r="OAV9314" s="1"/>
      <c r="OAW9314" s="1"/>
      <c r="OAX9314" s="1"/>
      <c r="OAY9314" s="1"/>
      <c r="OAZ9314" s="1"/>
      <c r="OBA9314" s="1"/>
      <c r="OBB9314" s="1"/>
      <c r="OBC9314" s="1"/>
      <c r="OBD9314" s="1"/>
      <c r="OBE9314" s="1"/>
      <c r="OBF9314" s="1"/>
      <c r="OBG9314" s="1"/>
      <c r="OBH9314" s="1"/>
      <c r="OBI9314" s="1"/>
      <c r="OBJ9314" s="1"/>
      <c r="OBK9314" s="1"/>
      <c r="OBL9314" s="1"/>
      <c r="OBM9314" s="1"/>
      <c r="OBN9314" s="1"/>
      <c r="OBO9314" s="1"/>
      <c r="OBP9314" s="1"/>
      <c r="OBQ9314" s="1"/>
      <c r="OBR9314" s="1"/>
      <c r="OBS9314" s="1"/>
      <c r="OBT9314" s="1"/>
      <c r="OBU9314" s="1"/>
      <c r="OBV9314" s="1"/>
      <c r="OBW9314" s="1"/>
      <c r="OBX9314" s="1"/>
      <c r="OBY9314" s="1"/>
      <c r="OBZ9314" s="1"/>
      <c r="OCA9314" s="1"/>
      <c r="OCB9314" s="1"/>
      <c r="OCC9314" s="1"/>
      <c r="OCD9314" s="1"/>
      <c r="OCE9314" s="1"/>
      <c r="OCF9314" s="1"/>
      <c r="OCG9314" s="1"/>
      <c r="OCH9314" s="1"/>
      <c r="OCI9314" s="1"/>
      <c r="OCJ9314" s="1"/>
      <c r="OCK9314" s="1"/>
      <c r="OCL9314" s="1"/>
      <c r="OCM9314" s="1"/>
      <c r="OCN9314" s="1"/>
      <c r="OCO9314" s="1"/>
      <c r="OCP9314" s="1"/>
      <c r="OCQ9314" s="1"/>
      <c r="OCR9314" s="1"/>
      <c r="OCS9314" s="1"/>
      <c r="OCT9314" s="1"/>
      <c r="OCU9314" s="1"/>
      <c r="OCV9314" s="1"/>
      <c r="OCW9314" s="1"/>
      <c r="OCX9314" s="1"/>
      <c r="OCY9314" s="1"/>
      <c r="OCZ9314" s="1"/>
      <c r="ODA9314" s="1"/>
      <c r="ODB9314" s="1"/>
      <c r="ODC9314" s="1"/>
      <c r="ODD9314" s="1"/>
      <c r="ODE9314" s="1"/>
      <c r="ODF9314" s="1"/>
      <c r="ODG9314" s="1"/>
      <c r="ODH9314" s="1"/>
      <c r="ODI9314" s="1"/>
      <c r="ODJ9314" s="1"/>
      <c r="ODK9314" s="1"/>
      <c r="ODL9314" s="1"/>
      <c r="ODM9314" s="1"/>
      <c r="ODN9314" s="1"/>
      <c r="ODO9314" s="1"/>
      <c r="ODP9314" s="1"/>
      <c r="ODQ9314" s="1"/>
      <c r="ODR9314" s="1"/>
      <c r="ODS9314" s="1"/>
      <c r="ODT9314" s="1"/>
      <c r="ODU9314" s="1"/>
      <c r="ODV9314" s="1"/>
      <c r="ODW9314" s="1"/>
      <c r="ODX9314" s="1"/>
      <c r="ODY9314" s="1"/>
      <c r="ODZ9314" s="1"/>
      <c r="OEA9314" s="1"/>
      <c r="OEB9314" s="1"/>
      <c r="OEC9314" s="1"/>
      <c r="OED9314" s="1"/>
      <c r="OEE9314" s="1"/>
      <c r="OEF9314" s="1"/>
      <c r="OEG9314" s="1"/>
      <c r="OEH9314" s="1"/>
      <c r="OEI9314" s="1"/>
      <c r="OEJ9314" s="1"/>
      <c r="OEK9314" s="1"/>
      <c r="OEL9314" s="1"/>
      <c r="OEM9314" s="1"/>
      <c r="OEN9314" s="1"/>
      <c r="OEO9314" s="1"/>
      <c r="OEP9314" s="1"/>
      <c r="OEQ9314" s="1"/>
      <c r="OER9314" s="1"/>
      <c r="OES9314" s="1"/>
      <c r="OET9314" s="1"/>
      <c r="OEU9314" s="1"/>
      <c r="OEV9314" s="1"/>
      <c r="OEW9314" s="1"/>
      <c r="OEX9314" s="1"/>
      <c r="OEY9314" s="1"/>
      <c r="OEZ9314" s="1"/>
      <c r="OFA9314" s="1"/>
      <c r="OFB9314" s="1"/>
      <c r="OFC9314" s="1"/>
      <c r="OFD9314" s="1"/>
      <c r="OFE9314" s="1"/>
      <c r="OFF9314" s="1"/>
      <c r="OFG9314" s="1"/>
      <c r="OFH9314" s="1"/>
      <c r="OFI9314" s="1"/>
      <c r="OFJ9314" s="1"/>
      <c r="OFK9314" s="1"/>
      <c r="OFL9314" s="1"/>
      <c r="OFM9314" s="1"/>
      <c r="OFN9314" s="1"/>
      <c r="OFO9314" s="1"/>
      <c r="OFP9314" s="1"/>
      <c r="OFQ9314" s="1"/>
      <c r="OFR9314" s="1"/>
      <c r="OFS9314" s="1"/>
      <c r="OFT9314" s="1"/>
      <c r="OFU9314" s="1"/>
      <c r="OFV9314" s="1"/>
      <c r="OFW9314" s="1"/>
      <c r="OFX9314" s="1"/>
      <c r="OFY9314" s="1"/>
      <c r="OFZ9314" s="1"/>
      <c r="OGA9314" s="1"/>
      <c r="OGB9314" s="1"/>
      <c r="OGC9314" s="1"/>
      <c r="OGD9314" s="1"/>
      <c r="OGE9314" s="1"/>
      <c r="OGF9314" s="1"/>
      <c r="OGG9314" s="1"/>
      <c r="OGH9314" s="1"/>
      <c r="OGI9314" s="1"/>
      <c r="OGJ9314" s="1"/>
      <c r="OGK9314" s="1"/>
      <c r="OGL9314" s="1"/>
      <c r="OGM9314" s="1"/>
      <c r="OGN9314" s="1"/>
      <c r="OGO9314" s="1"/>
      <c r="OGP9314" s="1"/>
      <c r="OGQ9314" s="1"/>
      <c r="OGR9314" s="1"/>
      <c r="OGS9314" s="1"/>
      <c r="OGT9314" s="1"/>
      <c r="OGU9314" s="1"/>
      <c r="OGV9314" s="1"/>
      <c r="OGW9314" s="1"/>
      <c r="OGX9314" s="1"/>
      <c r="OGY9314" s="1"/>
      <c r="OGZ9314" s="1"/>
      <c r="OHA9314" s="1"/>
      <c r="OHB9314" s="1"/>
      <c r="OHC9314" s="1"/>
      <c r="OHD9314" s="1"/>
      <c r="OHE9314" s="1"/>
      <c r="OHF9314" s="1"/>
      <c r="OHG9314" s="1"/>
      <c r="OHH9314" s="1"/>
      <c r="OHI9314" s="1"/>
      <c r="OHJ9314" s="1"/>
      <c r="OHK9314" s="1"/>
      <c r="OHL9314" s="1"/>
      <c r="OHM9314" s="1"/>
      <c r="OHN9314" s="1"/>
      <c r="OHO9314" s="1"/>
      <c r="OHP9314" s="1"/>
      <c r="OHQ9314" s="1"/>
      <c r="OHR9314" s="1"/>
      <c r="OHS9314" s="1"/>
      <c r="OHT9314" s="1"/>
      <c r="OHU9314" s="1"/>
      <c r="OHV9314" s="1"/>
      <c r="OHW9314" s="1"/>
      <c r="OHX9314" s="1"/>
      <c r="OHY9314" s="1"/>
      <c r="OHZ9314" s="1"/>
      <c r="OIA9314" s="1"/>
      <c r="OIB9314" s="1"/>
      <c r="OIC9314" s="1"/>
      <c r="OID9314" s="1"/>
      <c r="OIE9314" s="1"/>
      <c r="OIF9314" s="1"/>
      <c r="OIG9314" s="1"/>
      <c r="OIH9314" s="1"/>
      <c r="OII9314" s="1"/>
      <c r="OIJ9314" s="1"/>
      <c r="OIK9314" s="1"/>
      <c r="OIL9314" s="1"/>
      <c r="OIM9314" s="1"/>
      <c r="OIN9314" s="1"/>
      <c r="OIO9314" s="1"/>
      <c r="OIP9314" s="1"/>
      <c r="OIQ9314" s="1"/>
      <c r="OIR9314" s="1"/>
      <c r="OIS9314" s="1"/>
      <c r="OIT9314" s="1"/>
      <c r="OIU9314" s="1"/>
      <c r="OIV9314" s="1"/>
      <c r="OIW9314" s="1"/>
      <c r="OIX9314" s="1"/>
      <c r="OIY9314" s="1"/>
      <c r="OIZ9314" s="1"/>
      <c r="OJA9314" s="1"/>
      <c r="OJB9314" s="1"/>
      <c r="OJC9314" s="1"/>
      <c r="OJD9314" s="1"/>
      <c r="OJE9314" s="1"/>
      <c r="OJF9314" s="1"/>
      <c r="OJG9314" s="1"/>
      <c r="OJH9314" s="1"/>
      <c r="OJI9314" s="1"/>
      <c r="OJJ9314" s="1"/>
      <c r="OJK9314" s="1"/>
      <c r="OJL9314" s="1"/>
      <c r="OJM9314" s="1"/>
      <c r="OJN9314" s="1"/>
      <c r="OJO9314" s="1"/>
      <c r="OJP9314" s="1"/>
      <c r="OJQ9314" s="1"/>
      <c r="OJR9314" s="1"/>
      <c r="OJS9314" s="1"/>
      <c r="OJT9314" s="1"/>
      <c r="OJU9314" s="1"/>
      <c r="OJV9314" s="1"/>
      <c r="OJW9314" s="1"/>
      <c r="OJX9314" s="1"/>
      <c r="OJY9314" s="1"/>
      <c r="OJZ9314" s="1"/>
      <c r="OKA9314" s="1"/>
      <c r="OKB9314" s="1"/>
      <c r="OKC9314" s="1"/>
      <c r="OKD9314" s="1"/>
      <c r="OKE9314" s="1"/>
      <c r="OKF9314" s="1"/>
      <c r="OKG9314" s="1"/>
      <c r="OKH9314" s="1"/>
      <c r="OKI9314" s="1"/>
      <c r="OKJ9314" s="1"/>
      <c r="OKK9314" s="1"/>
      <c r="OKL9314" s="1"/>
      <c r="OKM9314" s="1"/>
      <c r="OKN9314" s="1"/>
      <c r="OKO9314" s="1"/>
      <c r="OKP9314" s="1"/>
      <c r="OKQ9314" s="1"/>
      <c r="OKR9314" s="1"/>
      <c r="OKS9314" s="1"/>
      <c r="OKT9314" s="1"/>
      <c r="OKU9314" s="1"/>
      <c r="OKV9314" s="1"/>
      <c r="OKW9314" s="1"/>
      <c r="OKX9314" s="1"/>
      <c r="OKY9314" s="1"/>
      <c r="OKZ9314" s="1"/>
      <c r="OLA9314" s="1"/>
      <c r="OLB9314" s="1"/>
      <c r="OLC9314" s="1"/>
      <c r="OLD9314" s="1"/>
      <c r="OLE9314" s="1"/>
      <c r="OLF9314" s="1"/>
      <c r="OLG9314" s="1"/>
      <c r="OLH9314" s="1"/>
      <c r="OLI9314" s="1"/>
      <c r="OLJ9314" s="1"/>
      <c r="OLK9314" s="1"/>
      <c r="OLL9314" s="1"/>
      <c r="OLM9314" s="1"/>
      <c r="OLN9314" s="1"/>
      <c r="OLO9314" s="1"/>
      <c r="OLP9314" s="1"/>
      <c r="OLQ9314" s="1"/>
      <c r="OLR9314" s="1"/>
      <c r="OLS9314" s="1"/>
      <c r="OLT9314" s="1"/>
      <c r="OLU9314" s="1"/>
      <c r="OLV9314" s="1"/>
      <c r="OLW9314" s="1"/>
      <c r="OLX9314" s="1"/>
      <c r="OLY9314" s="1"/>
      <c r="OLZ9314" s="1"/>
      <c r="OMA9314" s="1"/>
      <c r="OMB9314" s="1"/>
      <c r="OMC9314" s="1"/>
      <c r="OMD9314" s="1"/>
      <c r="OME9314" s="1"/>
      <c r="OMF9314" s="1"/>
      <c r="OMG9314" s="1"/>
      <c r="OMH9314" s="1"/>
      <c r="OMI9314" s="1"/>
      <c r="OMJ9314" s="1"/>
      <c r="OMK9314" s="1"/>
      <c r="OML9314" s="1"/>
      <c r="OMM9314" s="1"/>
      <c r="OMN9314" s="1"/>
      <c r="OMO9314" s="1"/>
      <c r="OMP9314" s="1"/>
      <c r="OMQ9314" s="1"/>
      <c r="OMR9314" s="1"/>
      <c r="OMS9314" s="1"/>
      <c r="OMT9314" s="1"/>
      <c r="OMU9314" s="1"/>
      <c r="OMV9314" s="1"/>
      <c r="OMW9314" s="1"/>
      <c r="OMX9314" s="1"/>
      <c r="OMY9314" s="1"/>
      <c r="OMZ9314" s="1"/>
      <c r="ONA9314" s="1"/>
      <c r="ONB9314" s="1"/>
      <c r="ONC9314" s="1"/>
      <c r="OND9314" s="1"/>
      <c r="ONE9314" s="1"/>
      <c r="ONF9314" s="1"/>
      <c r="ONG9314" s="1"/>
      <c r="ONH9314" s="1"/>
      <c r="ONI9314" s="1"/>
      <c r="ONJ9314" s="1"/>
      <c r="ONK9314" s="1"/>
      <c r="ONL9314" s="1"/>
      <c r="ONM9314" s="1"/>
      <c r="ONN9314" s="1"/>
      <c r="ONO9314" s="1"/>
      <c r="ONP9314" s="1"/>
      <c r="ONQ9314" s="1"/>
      <c r="ONR9314" s="1"/>
      <c r="ONS9314" s="1"/>
      <c r="ONT9314" s="1"/>
      <c r="ONU9314" s="1"/>
      <c r="ONV9314" s="1"/>
      <c r="ONW9314" s="1"/>
      <c r="ONX9314" s="1"/>
      <c r="ONY9314" s="1"/>
      <c r="ONZ9314" s="1"/>
      <c r="OOA9314" s="1"/>
      <c r="OOB9314" s="1"/>
      <c r="OOC9314" s="1"/>
      <c r="OOD9314" s="1"/>
      <c r="OOE9314" s="1"/>
      <c r="OOF9314" s="1"/>
      <c r="OOG9314" s="1"/>
      <c r="OOH9314" s="1"/>
      <c r="OOI9314" s="1"/>
      <c r="OOJ9314" s="1"/>
      <c r="OOK9314" s="1"/>
      <c r="OOL9314" s="1"/>
      <c r="OOM9314" s="1"/>
      <c r="OON9314" s="1"/>
      <c r="OOO9314" s="1"/>
      <c r="OOP9314" s="1"/>
      <c r="OOQ9314" s="1"/>
      <c r="OOR9314" s="1"/>
      <c r="OOS9314" s="1"/>
      <c r="OOT9314" s="1"/>
      <c r="OOU9314" s="1"/>
      <c r="OOV9314" s="1"/>
      <c r="OOW9314" s="1"/>
      <c r="OOX9314" s="1"/>
      <c r="OOY9314" s="1"/>
      <c r="OOZ9314" s="1"/>
      <c r="OPA9314" s="1"/>
      <c r="OPB9314" s="1"/>
      <c r="OPC9314" s="1"/>
      <c r="OPD9314" s="1"/>
      <c r="OPE9314" s="1"/>
      <c r="OPF9314" s="1"/>
      <c r="OPG9314" s="1"/>
      <c r="OPH9314" s="1"/>
      <c r="OPI9314" s="1"/>
      <c r="OPJ9314" s="1"/>
      <c r="OPK9314" s="1"/>
      <c r="OPL9314" s="1"/>
      <c r="OPM9314" s="1"/>
      <c r="OPN9314" s="1"/>
      <c r="OPO9314" s="1"/>
      <c r="OPP9314" s="1"/>
      <c r="OPQ9314" s="1"/>
      <c r="OPR9314" s="1"/>
      <c r="OPS9314" s="1"/>
      <c r="OPT9314" s="1"/>
      <c r="OPU9314" s="1"/>
      <c r="OPV9314" s="1"/>
      <c r="OPW9314" s="1"/>
      <c r="OPX9314" s="1"/>
      <c r="OPY9314" s="1"/>
      <c r="OPZ9314" s="1"/>
      <c r="OQA9314" s="1"/>
      <c r="OQB9314" s="1"/>
      <c r="OQC9314" s="1"/>
      <c r="OQD9314" s="1"/>
      <c r="OQE9314" s="1"/>
      <c r="OQF9314" s="1"/>
      <c r="OQG9314" s="1"/>
      <c r="OQH9314" s="1"/>
      <c r="OQI9314" s="1"/>
      <c r="OQJ9314" s="1"/>
      <c r="OQK9314" s="1"/>
      <c r="OQL9314" s="1"/>
      <c r="OQM9314" s="1"/>
      <c r="OQN9314" s="1"/>
      <c r="OQO9314" s="1"/>
      <c r="OQP9314" s="1"/>
      <c r="OQQ9314" s="1"/>
      <c r="OQR9314" s="1"/>
      <c r="OQS9314" s="1"/>
      <c r="OQT9314" s="1"/>
      <c r="OQU9314" s="1"/>
      <c r="OQV9314" s="1"/>
      <c r="OQW9314" s="1"/>
      <c r="OQX9314" s="1"/>
      <c r="OQY9314" s="1"/>
      <c r="OQZ9314" s="1"/>
      <c r="ORA9314" s="1"/>
      <c r="ORB9314" s="1"/>
      <c r="ORC9314" s="1"/>
      <c r="ORD9314" s="1"/>
      <c r="ORE9314" s="1"/>
      <c r="ORF9314" s="1"/>
      <c r="ORG9314" s="1"/>
      <c r="ORH9314" s="1"/>
      <c r="ORI9314" s="1"/>
      <c r="ORJ9314" s="1"/>
      <c r="ORK9314" s="1"/>
      <c r="ORL9314" s="1"/>
      <c r="ORM9314" s="1"/>
      <c r="ORN9314" s="1"/>
      <c r="ORO9314" s="1"/>
      <c r="ORP9314" s="1"/>
      <c r="ORQ9314" s="1"/>
      <c r="ORR9314" s="1"/>
      <c r="ORS9314" s="1"/>
      <c r="ORT9314" s="1"/>
      <c r="ORU9314" s="1"/>
      <c r="ORV9314" s="1"/>
      <c r="ORW9314" s="1"/>
      <c r="ORX9314" s="1"/>
      <c r="ORY9314" s="1"/>
      <c r="ORZ9314" s="1"/>
      <c r="OSA9314" s="1"/>
      <c r="OSB9314" s="1"/>
      <c r="OSC9314" s="1"/>
      <c r="OSD9314" s="1"/>
      <c r="OSE9314" s="1"/>
      <c r="OSF9314" s="1"/>
      <c r="OSG9314" s="1"/>
      <c r="OSH9314" s="1"/>
      <c r="OSI9314" s="1"/>
      <c r="OSJ9314" s="1"/>
      <c r="OSK9314" s="1"/>
      <c r="OSL9314" s="1"/>
      <c r="OSM9314" s="1"/>
      <c r="OSN9314" s="1"/>
      <c r="OSO9314" s="1"/>
      <c r="OSP9314" s="1"/>
      <c r="OSQ9314" s="1"/>
      <c r="OSR9314" s="1"/>
      <c r="OSS9314" s="1"/>
      <c r="OST9314" s="1"/>
      <c r="OSU9314" s="1"/>
      <c r="OSV9314" s="1"/>
      <c r="OSW9314" s="1"/>
      <c r="OSX9314" s="1"/>
      <c r="OSY9314" s="1"/>
      <c r="OSZ9314" s="1"/>
      <c r="OTA9314" s="1"/>
      <c r="OTB9314" s="1"/>
      <c r="OTC9314" s="1"/>
      <c r="OTD9314" s="1"/>
      <c r="OTE9314" s="1"/>
      <c r="OTF9314" s="1"/>
      <c r="OTG9314" s="1"/>
      <c r="OTH9314" s="1"/>
      <c r="OTI9314" s="1"/>
      <c r="OTJ9314" s="1"/>
      <c r="OTK9314" s="1"/>
      <c r="OTL9314" s="1"/>
      <c r="OTM9314" s="1"/>
      <c r="OTN9314" s="1"/>
      <c r="OTO9314" s="1"/>
      <c r="OTP9314" s="1"/>
      <c r="OTQ9314" s="1"/>
      <c r="OTR9314" s="1"/>
      <c r="OTS9314" s="1"/>
      <c r="OTT9314" s="1"/>
      <c r="OTU9314" s="1"/>
      <c r="OTV9314" s="1"/>
      <c r="OTW9314" s="1"/>
      <c r="OTX9314" s="1"/>
      <c r="OTY9314" s="1"/>
      <c r="OTZ9314" s="1"/>
      <c r="OUA9314" s="1"/>
      <c r="OUB9314" s="1"/>
      <c r="OUC9314" s="1"/>
      <c r="OUD9314" s="1"/>
      <c r="OUE9314" s="1"/>
      <c r="OUF9314" s="1"/>
      <c r="OUG9314" s="1"/>
      <c r="OUH9314" s="1"/>
      <c r="OUI9314" s="1"/>
      <c r="OUJ9314" s="1"/>
      <c r="OUK9314" s="1"/>
      <c r="OUL9314" s="1"/>
      <c r="OUM9314" s="1"/>
      <c r="OUN9314" s="1"/>
      <c r="OUO9314" s="1"/>
      <c r="OUP9314" s="1"/>
      <c r="OUQ9314" s="1"/>
      <c r="OUR9314" s="1"/>
      <c r="OUS9314" s="1"/>
      <c r="OUT9314" s="1"/>
      <c r="OUU9314" s="1"/>
      <c r="OUV9314" s="1"/>
      <c r="OUW9314" s="1"/>
      <c r="OUX9314" s="1"/>
      <c r="OUY9314" s="1"/>
      <c r="OUZ9314" s="1"/>
      <c r="OVA9314" s="1"/>
      <c r="OVB9314" s="1"/>
      <c r="OVC9314" s="1"/>
      <c r="OVD9314" s="1"/>
      <c r="OVE9314" s="1"/>
      <c r="OVF9314" s="1"/>
      <c r="OVG9314" s="1"/>
      <c r="OVH9314" s="1"/>
      <c r="OVI9314" s="1"/>
      <c r="OVJ9314" s="1"/>
      <c r="OVK9314" s="1"/>
      <c r="OVL9314" s="1"/>
      <c r="OVM9314" s="1"/>
      <c r="OVN9314" s="1"/>
      <c r="OVO9314" s="1"/>
      <c r="OVP9314" s="1"/>
      <c r="OVQ9314" s="1"/>
      <c r="OVR9314" s="1"/>
      <c r="OVS9314" s="1"/>
      <c r="OVT9314" s="1"/>
      <c r="OVU9314" s="1"/>
      <c r="OVV9314" s="1"/>
      <c r="OVW9314" s="1"/>
      <c r="OVX9314" s="1"/>
      <c r="OVY9314" s="1"/>
      <c r="OVZ9314" s="1"/>
      <c r="OWA9314" s="1"/>
      <c r="OWB9314" s="1"/>
      <c r="OWC9314" s="1"/>
      <c r="OWD9314" s="1"/>
      <c r="OWE9314" s="1"/>
      <c r="OWF9314" s="1"/>
      <c r="OWG9314" s="1"/>
      <c r="OWH9314" s="1"/>
      <c r="OWI9314" s="1"/>
      <c r="OWJ9314" s="1"/>
      <c r="OWK9314" s="1"/>
      <c r="OWL9314" s="1"/>
      <c r="OWM9314" s="1"/>
      <c r="OWN9314" s="1"/>
      <c r="OWO9314" s="1"/>
      <c r="OWP9314" s="1"/>
      <c r="OWQ9314" s="1"/>
      <c r="OWR9314" s="1"/>
      <c r="OWS9314" s="1"/>
      <c r="OWT9314" s="1"/>
      <c r="OWU9314" s="1"/>
      <c r="OWV9314" s="1"/>
      <c r="OWW9314" s="1"/>
      <c r="OWX9314" s="1"/>
      <c r="OWY9314" s="1"/>
      <c r="OWZ9314" s="1"/>
      <c r="OXA9314" s="1"/>
      <c r="OXB9314" s="1"/>
      <c r="OXC9314" s="1"/>
      <c r="OXD9314" s="1"/>
      <c r="OXE9314" s="1"/>
      <c r="OXF9314" s="1"/>
      <c r="OXG9314" s="1"/>
      <c r="OXH9314" s="1"/>
      <c r="OXI9314" s="1"/>
      <c r="OXJ9314" s="1"/>
      <c r="OXK9314" s="1"/>
      <c r="OXL9314" s="1"/>
      <c r="OXM9314" s="1"/>
      <c r="OXN9314" s="1"/>
      <c r="OXO9314" s="1"/>
      <c r="OXP9314" s="1"/>
      <c r="OXQ9314" s="1"/>
      <c r="OXR9314" s="1"/>
      <c r="OXS9314" s="1"/>
      <c r="OXT9314" s="1"/>
      <c r="OXU9314" s="1"/>
      <c r="OXV9314" s="1"/>
      <c r="OXW9314" s="1"/>
      <c r="OXX9314" s="1"/>
      <c r="OXY9314" s="1"/>
      <c r="OXZ9314" s="1"/>
      <c r="OYA9314" s="1"/>
      <c r="OYB9314" s="1"/>
      <c r="OYC9314" s="1"/>
      <c r="OYD9314" s="1"/>
      <c r="OYE9314" s="1"/>
      <c r="OYF9314" s="1"/>
      <c r="OYG9314" s="1"/>
      <c r="OYH9314" s="1"/>
      <c r="OYI9314" s="1"/>
      <c r="OYJ9314" s="1"/>
      <c r="OYK9314" s="1"/>
      <c r="OYL9314" s="1"/>
      <c r="OYM9314" s="1"/>
      <c r="OYN9314" s="1"/>
      <c r="OYO9314" s="1"/>
      <c r="OYP9314" s="1"/>
      <c r="OYQ9314" s="1"/>
      <c r="OYR9314" s="1"/>
      <c r="OYS9314" s="1"/>
      <c r="OYT9314" s="1"/>
      <c r="OYU9314" s="1"/>
      <c r="OYV9314" s="1"/>
      <c r="OYW9314" s="1"/>
      <c r="OYX9314" s="1"/>
      <c r="OYY9314" s="1"/>
      <c r="OYZ9314" s="1"/>
      <c r="OZA9314" s="1"/>
      <c r="OZB9314" s="1"/>
      <c r="OZC9314" s="1"/>
      <c r="OZD9314" s="1"/>
      <c r="OZE9314" s="1"/>
      <c r="OZF9314" s="1"/>
      <c r="OZG9314" s="1"/>
      <c r="OZH9314" s="1"/>
      <c r="OZI9314" s="1"/>
      <c r="OZJ9314" s="1"/>
      <c r="OZK9314" s="1"/>
      <c r="OZL9314" s="1"/>
      <c r="OZM9314" s="1"/>
      <c r="OZN9314" s="1"/>
      <c r="OZO9314" s="1"/>
      <c r="OZP9314" s="1"/>
      <c r="OZQ9314" s="1"/>
      <c r="OZR9314" s="1"/>
      <c r="OZS9314" s="1"/>
      <c r="OZT9314" s="1"/>
      <c r="OZU9314" s="1"/>
      <c r="OZV9314" s="1"/>
      <c r="OZW9314" s="1"/>
      <c r="OZX9314" s="1"/>
      <c r="OZY9314" s="1"/>
      <c r="OZZ9314" s="1"/>
      <c r="PAA9314" s="1"/>
      <c r="PAB9314" s="1"/>
      <c r="PAC9314" s="1"/>
      <c r="PAD9314" s="1"/>
      <c r="PAE9314" s="1"/>
      <c r="PAF9314" s="1"/>
      <c r="PAG9314" s="1"/>
      <c r="PAH9314" s="1"/>
      <c r="PAI9314" s="1"/>
      <c r="PAJ9314" s="1"/>
      <c r="PAK9314" s="1"/>
      <c r="PAL9314" s="1"/>
      <c r="PAM9314" s="1"/>
      <c r="PAN9314" s="1"/>
      <c r="PAO9314" s="1"/>
      <c r="PAP9314" s="1"/>
      <c r="PAQ9314" s="1"/>
      <c r="PAR9314" s="1"/>
      <c r="PAS9314" s="1"/>
      <c r="PAT9314" s="1"/>
      <c r="PAU9314" s="1"/>
      <c r="PAV9314" s="1"/>
      <c r="PAW9314" s="1"/>
      <c r="PAX9314" s="1"/>
      <c r="PAY9314" s="1"/>
      <c r="PAZ9314" s="1"/>
      <c r="PBA9314" s="1"/>
      <c r="PBB9314" s="1"/>
      <c r="PBC9314" s="1"/>
      <c r="PBD9314" s="1"/>
      <c r="PBE9314" s="1"/>
      <c r="PBF9314" s="1"/>
      <c r="PBG9314" s="1"/>
      <c r="PBH9314" s="1"/>
      <c r="PBI9314" s="1"/>
      <c r="PBJ9314" s="1"/>
      <c r="PBK9314" s="1"/>
      <c r="PBL9314" s="1"/>
      <c r="PBM9314" s="1"/>
      <c r="PBN9314" s="1"/>
      <c r="PBO9314" s="1"/>
      <c r="PBP9314" s="1"/>
      <c r="PBQ9314" s="1"/>
      <c r="PBR9314" s="1"/>
      <c r="PBS9314" s="1"/>
      <c r="PBT9314" s="1"/>
      <c r="PBU9314" s="1"/>
      <c r="PBV9314" s="1"/>
      <c r="PBW9314" s="1"/>
      <c r="PBX9314" s="1"/>
      <c r="PBY9314" s="1"/>
      <c r="PBZ9314" s="1"/>
      <c r="PCA9314" s="1"/>
      <c r="PCB9314" s="1"/>
      <c r="PCC9314" s="1"/>
      <c r="PCD9314" s="1"/>
      <c r="PCE9314" s="1"/>
      <c r="PCF9314" s="1"/>
      <c r="PCG9314" s="1"/>
      <c r="PCH9314" s="1"/>
      <c r="PCI9314" s="1"/>
      <c r="PCJ9314" s="1"/>
      <c r="PCK9314" s="1"/>
      <c r="PCL9314" s="1"/>
      <c r="PCM9314" s="1"/>
      <c r="PCN9314" s="1"/>
      <c r="PCO9314" s="1"/>
      <c r="PCP9314" s="1"/>
      <c r="PCQ9314" s="1"/>
      <c r="PCR9314" s="1"/>
      <c r="PCS9314" s="1"/>
      <c r="PCT9314" s="1"/>
      <c r="PCU9314" s="1"/>
      <c r="PCV9314" s="1"/>
      <c r="PCW9314" s="1"/>
      <c r="PCX9314" s="1"/>
      <c r="PCY9314" s="1"/>
      <c r="PCZ9314" s="1"/>
      <c r="PDA9314" s="1"/>
      <c r="PDB9314" s="1"/>
      <c r="PDC9314" s="1"/>
      <c r="PDD9314" s="1"/>
      <c r="PDE9314" s="1"/>
      <c r="PDF9314" s="1"/>
      <c r="PDG9314" s="1"/>
      <c r="PDH9314" s="1"/>
      <c r="PDI9314" s="1"/>
      <c r="PDJ9314" s="1"/>
      <c r="PDK9314" s="1"/>
      <c r="PDL9314" s="1"/>
      <c r="PDM9314" s="1"/>
      <c r="PDN9314" s="1"/>
      <c r="PDO9314" s="1"/>
      <c r="PDP9314" s="1"/>
      <c r="PDQ9314" s="1"/>
      <c r="PDR9314" s="1"/>
      <c r="PDS9314" s="1"/>
      <c r="PDT9314" s="1"/>
      <c r="PDU9314" s="1"/>
      <c r="PDV9314" s="1"/>
      <c r="PDW9314" s="1"/>
      <c r="PDX9314" s="1"/>
      <c r="PDY9314" s="1"/>
      <c r="PDZ9314" s="1"/>
      <c r="PEA9314" s="1"/>
      <c r="PEB9314" s="1"/>
      <c r="PEC9314" s="1"/>
      <c r="PED9314" s="1"/>
      <c r="PEE9314" s="1"/>
      <c r="PEF9314" s="1"/>
      <c r="PEG9314" s="1"/>
      <c r="PEH9314" s="1"/>
      <c r="PEI9314" s="1"/>
      <c r="PEJ9314" s="1"/>
      <c r="PEK9314" s="1"/>
      <c r="PEL9314" s="1"/>
      <c r="PEM9314" s="1"/>
      <c r="PEN9314" s="1"/>
      <c r="PEO9314" s="1"/>
      <c r="PEP9314" s="1"/>
      <c r="PEQ9314" s="1"/>
      <c r="PER9314" s="1"/>
      <c r="PES9314" s="1"/>
      <c r="PET9314" s="1"/>
      <c r="PEU9314" s="1"/>
      <c r="PEV9314" s="1"/>
      <c r="PEW9314" s="1"/>
      <c r="PEX9314" s="1"/>
      <c r="PEY9314" s="1"/>
      <c r="PEZ9314" s="1"/>
      <c r="PFA9314" s="1"/>
      <c r="PFB9314" s="1"/>
      <c r="PFC9314" s="1"/>
      <c r="PFD9314" s="1"/>
      <c r="PFE9314" s="1"/>
      <c r="PFF9314" s="1"/>
      <c r="PFG9314" s="1"/>
      <c r="PFH9314" s="1"/>
      <c r="PFI9314" s="1"/>
      <c r="PFJ9314" s="1"/>
      <c r="PFK9314" s="1"/>
      <c r="PFL9314" s="1"/>
      <c r="PFM9314" s="1"/>
      <c r="PFN9314" s="1"/>
      <c r="PFO9314" s="1"/>
      <c r="PFP9314" s="1"/>
      <c r="PFQ9314" s="1"/>
      <c r="PFR9314" s="1"/>
      <c r="PFS9314" s="1"/>
      <c r="PFT9314" s="1"/>
      <c r="PFU9314" s="1"/>
      <c r="PFV9314" s="1"/>
      <c r="PFW9314" s="1"/>
      <c r="PFX9314" s="1"/>
      <c r="PFY9314" s="1"/>
      <c r="PFZ9314" s="1"/>
      <c r="PGA9314" s="1"/>
      <c r="PGB9314" s="1"/>
      <c r="PGC9314" s="1"/>
      <c r="PGD9314" s="1"/>
      <c r="PGE9314" s="1"/>
      <c r="PGF9314" s="1"/>
      <c r="PGG9314" s="1"/>
      <c r="PGH9314" s="1"/>
      <c r="PGI9314" s="1"/>
      <c r="PGJ9314" s="1"/>
      <c r="PGK9314" s="1"/>
      <c r="PGL9314" s="1"/>
      <c r="PGM9314" s="1"/>
      <c r="PGN9314" s="1"/>
      <c r="PGO9314" s="1"/>
      <c r="PGP9314" s="1"/>
      <c r="PGQ9314" s="1"/>
      <c r="PGR9314" s="1"/>
      <c r="PGS9314" s="1"/>
      <c r="PGT9314" s="1"/>
      <c r="PGU9314" s="1"/>
      <c r="PGV9314" s="1"/>
      <c r="PGW9314" s="1"/>
      <c r="PGX9314" s="1"/>
      <c r="PGY9314" s="1"/>
      <c r="PGZ9314" s="1"/>
      <c r="PHA9314" s="1"/>
      <c r="PHB9314" s="1"/>
      <c r="PHC9314" s="1"/>
      <c r="PHD9314" s="1"/>
      <c r="PHE9314" s="1"/>
      <c r="PHF9314" s="1"/>
      <c r="PHG9314" s="1"/>
      <c r="PHH9314" s="1"/>
      <c r="PHI9314" s="1"/>
      <c r="PHJ9314" s="1"/>
      <c r="PHK9314" s="1"/>
      <c r="PHL9314" s="1"/>
      <c r="PHM9314" s="1"/>
      <c r="PHN9314" s="1"/>
      <c r="PHO9314" s="1"/>
      <c r="PHP9314" s="1"/>
      <c r="PHQ9314" s="1"/>
      <c r="PHR9314" s="1"/>
      <c r="PHS9314" s="1"/>
      <c r="PHT9314" s="1"/>
      <c r="PHU9314" s="1"/>
      <c r="PHV9314" s="1"/>
      <c r="PHW9314" s="1"/>
      <c r="PHX9314" s="1"/>
      <c r="PHY9314" s="1"/>
      <c r="PHZ9314" s="1"/>
      <c r="PIA9314" s="1"/>
      <c r="PIB9314" s="1"/>
      <c r="PIC9314" s="1"/>
      <c r="PID9314" s="1"/>
      <c r="PIE9314" s="1"/>
      <c r="PIF9314" s="1"/>
      <c r="PIG9314" s="1"/>
      <c r="PIH9314" s="1"/>
      <c r="PII9314" s="1"/>
      <c r="PIJ9314" s="1"/>
      <c r="PIK9314" s="1"/>
      <c r="PIL9314" s="1"/>
      <c r="PIM9314" s="1"/>
      <c r="PIN9314" s="1"/>
      <c r="PIO9314" s="1"/>
      <c r="PIP9314" s="1"/>
      <c r="PIQ9314" s="1"/>
      <c r="PIR9314" s="1"/>
      <c r="PIS9314" s="1"/>
      <c r="PIT9314" s="1"/>
      <c r="PIU9314" s="1"/>
      <c r="PIV9314" s="1"/>
      <c r="PIW9314" s="1"/>
      <c r="PIX9314" s="1"/>
      <c r="PIY9314" s="1"/>
      <c r="PIZ9314" s="1"/>
      <c r="PJA9314" s="1"/>
      <c r="PJB9314" s="1"/>
      <c r="PJC9314" s="1"/>
      <c r="PJD9314" s="1"/>
      <c r="PJE9314" s="1"/>
      <c r="PJF9314" s="1"/>
      <c r="PJG9314" s="1"/>
      <c r="PJH9314" s="1"/>
      <c r="PJI9314" s="1"/>
      <c r="PJJ9314" s="1"/>
      <c r="PJK9314" s="1"/>
      <c r="PJL9314" s="1"/>
      <c r="PJM9314" s="1"/>
      <c r="PJN9314" s="1"/>
      <c r="PJO9314" s="1"/>
      <c r="PJP9314" s="1"/>
      <c r="PJQ9314" s="1"/>
      <c r="PJR9314" s="1"/>
      <c r="PJS9314" s="1"/>
      <c r="PJT9314" s="1"/>
      <c r="PJU9314" s="1"/>
      <c r="PJV9314" s="1"/>
      <c r="PJW9314" s="1"/>
      <c r="PJX9314" s="1"/>
      <c r="PJY9314" s="1"/>
      <c r="PJZ9314" s="1"/>
      <c r="PKA9314" s="1"/>
      <c r="PKB9314" s="1"/>
      <c r="PKC9314" s="1"/>
      <c r="PKD9314" s="1"/>
      <c r="PKE9314" s="1"/>
      <c r="PKF9314" s="1"/>
      <c r="PKG9314" s="1"/>
      <c r="PKH9314" s="1"/>
      <c r="PKI9314" s="1"/>
      <c r="PKJ9314" s="1"/>
      <c r="PKK9314" s="1"/>
      <c r="PKL9314" s="1"/>
      <c r="PKM9314" s="1"/>
      <c r="PKN9314" s="1"/>
      <c r="PKO9314" s="1"/>
      <c r="PKP9314" s="1"/>
      <c r="PKQ9314" s="1"/>
      <c r="PKR9314" s="1"/>
      <c r="PKS9314" s="1"/>
      <c r="PKT9314" s="1"/>
      <c r="PKU9314" s="1"/>
      <c r="PKV9314" s="1"/>
      <c r="PKW9314" s="1"/>
      <c r="PKX9314" s="1"/>
      <c r="PKY9314" s="1"/>
      <c r="PKZ9314" s="1"/>
      <c r="PLA9314" s="1"/>
      <c r="PLB9314" s="1"/>
      <c r="PLC9314" s="1"/>
      <c r="PLD9314" s="1"/>
      <c r="PLE9314" s="1"/>
      <c r="PLF9314" s="1"/>
      <c r="PLG9314" s="1"/>
      <c r="PLH9314" s="1"/>
      <c r="PLI9314" s="1"/>
      <c r="PLJ9314" s="1"/>
      <c r="PLK9314" s="1"/>
      <c r="PLL9314" s="1"/>
      <c r="PLM9314" s="1"/>
      <c r="PLN9314" s="1"/>
      <c r="PLO9314" s="1"/>
      <c r="PLP9314" s="1"/>
      <c r="PLQ9314" s="1"/>
      <c r="PLR9314" s="1"/>
      <c r="PLS9314" s="1"/>
      <c r="PLT9314" s="1"/>
      <c r="PLU9314" s="1"/>
      <c r="PLV9314" s="1"/>
      <c r="PLW9314" s="1"/>
      <c r="PLX9314" s="1"/>
      <c r="PLY9314" s="1"/>
      <c r="PLZ9314" s="1"/>
      <c r="PMA9314" s="1"/>
      <c r="PMB9314" s="1"/>
      <c r="PMC9314" s="1"/>
      <c r="PMD9314" s="1"/>
      <c r="PME9314" s="1"/>
      <c r="PMF9314" s="1"/>
      <c r="PMG9314" s="1"/>
      <c r="PMH9314" s="1"/>
      <c r="PMI9314" s="1"/>
      <c r="PMJ9314" s="1"/>
      <c r="PMK9314" s="1"/>
      <c r="PML9314" s="1"/>
      <c r="PMM9314" s="1"/>
      <c r="PMN9314" s="1"/>
      <c r="PMO9314" s="1"/>
      <c r="PMP9314" s="1"/>
      <c r="PMQ9314" s="1"/>
      <c r="PMR9314" s="1"/>
      <c r="PMS9314" s="1"/>
      <c r="PMT9314" s="1"/>
      <c r="PMU9314" s="1"/>
      <c r="PMV9314" s="1"/>
      <c r="PMW9314" s="1"/>
      <c r="PMX9314" s="1"/>
      <c r="PMY9314" s="1"/>
      <c r="PMZ9314" s="1"/>
      <c r="PNA9314" s="1"/>
      <c r="PNB9314" s="1"/>
      <c r="PNC9314" s="1"/>
      <c r="PND9314" s="1"/>
      <c r="PNE9314" s="1"/>
      <c r="PNF9314" s="1"/>
      <c r="PNG9314" s="1"/>
      <c r="PNH9314" s="1"/>
      <c r="PNI9314" s="1"/>
      <c r="PNJ9314" s="1"/>
      <c r="PNK9314" s="1"/>
      <c r="PNL9314" s="1"/>
      <c r="PNM9314" s="1"/>
      <c r="PNN9314" s="1"/>
      <c r="PNO9314" s="1"/>
      <c r="PNP9314" s="1"/>
      <c r="PNQ9314" s="1"/>
      <c r="PNR9314" s="1"/>
      <c r="PNS9314" s="1"/>
      <c r="PNT9314" s="1"/>
      <c r="PNU9314" s="1"/>
      <c r="PNV9314" s="1"/>
      <c r="PNW9314" s="1"/>
      <c r="PNX9314" s="1"/>
      <c r="PNY9314" s="1"/>
      <c r="PNZ9314" s="1"/>
      <c r="POA9314" s="1"/>
      <c r="POB9314" s="1"/>
      <c r="POC9314" s="1"/>
      <c r="POD9314" s="1"/>
      <c r="POE9314" s="1"/>
      <c r="POF9314" s="1"/>
      <c r="POG9314" s="1"/>
      <c r="POH9314" s="1"/>
      <c r="POI9314" s="1"/>
      <c r="POJ9314" s="1"/>
      <c r="POK9314" s="1"/>
      <c r="POL9314" s="1"/>
      <c r="POM9314" s="1"/>
      <c r="PON9314" s="1"/>
      <c r="POO9314" s="1"/>
      <c r="POP9314" s="1"/>
      <c r="POQ9314" s="1"/>
      <c r="POR9314" s="1"/>
      <c r="POS9314" s="1"/>
      <c r="POT9314" s="1"/>
      <c r="POU9314" s="1"/>
      <c r="POV9314" s="1"/>
      <c r="POW9314" s="1"/>
      <c r="POX9314" s="1"/>
      <c r="POY9314" s="1"/>
      <c r="POZ9314" s="1"/>
      <c r="PPA9314" s="1"/>
      <c r="PPB9314" s="1"/>
      <c r="PPC9314" s="1"/>
      <c r="PPD9314" s="1"/>
      <c r="PPE9314" s="1"/>
      <c r="PPF9314" s="1"/>
      <c r="PPG9314" s="1"/>
      <c r="PPH9314" s="1"/>
      <c r="PPI9314" s="1"/>
      <c r="PPJ9314" s="1"/>
      <c r="PPK9314" s="1"/>
      <c r="PPL9314" s="1"/>
      <c r="PPM9314" s="1"/>
      <c r="PPN9314" s="1"/>
      <c r="PPO9314" s="1"/>
      <c r="PPP9314" s="1"/>
      <c r="PPQ9314" s="1"/>
      <c r="PPR9314" s="1"/>
      <c r="PPS9314" s="1"/>
      <c r="PPT9314" s="1"/>
      <c r="PPU9314" s="1"/>
      <c r="PPV9314" s="1"/>
      <c r="PPW9314" s="1"/>
      <c r="PPX9314" s="1"/>
      <c r="PPY9314" s="1"/>
      <c r="PPZ9314" s="1"/>
      <c r="PQA9314" s="1"/>
      <c r="PQB9314" s="1"/>
      <c r="PQC9314" s="1"/>
      <c r="PQD9314" s="1"/>
      <c r="PQE9314" s="1"/>
      <c r="PQF9314" s="1"/>
      <c r="PQG9314" s="1"/>
      <c r="PQH9314" s="1"/>
      <c r="PQI9314" s="1"/>
      <c r="PQJ9314" s="1"/>
      <c r="PQK9314" s="1"/>
      <c r="PQL9314" s="1"/>
      <c r="PQM9314" s="1"/>
      <c r="PQN9314" s="1"/>
      <c r="PQO9314" s="1"/>
      <c r="PQP9314" s="1"/>
      <c r="PQQ9314" s="1"/>
      <c r="PQR9314" s="1"/>
      <c r="PQS9314" s="1"/>
      <c r="PQT9314" s="1"/>
      <c r="PQU9314" s="1"/>
      <c r="PQV9314" s="1"/>
      <c r="PQW9314" s="1"/>
      <c r="PQX9314" s="1"/>
      <c r="PQY9314" s="1"/>
      <c r="PQZ9314" s="1"/>
      <c r="PRA9314" s="1"/>
      <c r="PRB9314" s="1"/>
      <c r="PRC9314" s="1"/>
      <c r="PRD9314" s="1"/>
      <c r="PRE9314" s="1"/>
      <c r="PRF9314" s="1"/>
      <c r="PRG9314" s="1"/>
      <c r="PRH9314" s="1"/>
      <c r="PRI9314" s="1"/>
      <c r="PRJ9314" s="1"/>
      <c r="PRK9314" s="1"/>
      <c r="PRL9314" s="1"/>
      <c r="PRM9314" s="1"/>
      <c r="PRN9314" s="1"/>
      <c r="PRO9314" s="1"/>
      <c r="PRP9314" s="1"/>
      <c r="PRQ9314" s="1"/>
      <c r="PRR9314" s="1"/>
      <c r="PRS9314" s="1"/>
      <c r="PRT9314" s="1"/>
      <c r="PRU9314" s="1"/>
      <c r="PRV9314" s="1"/>
      <c r="PRW9314" s="1"/>
      <c r="PRX9314" s="1"/>
      <c r="PRY9314" s="1"/>
      <c r="PRZ9314" s="1"/>
      <c r="PSA9314" s="1"/>
      <c r="PSB9314" s="1"/>
      <c r="PSC9314" s="1"/>
      <c r="PSD9314" s="1"/>
      <c r="PSE9314" s="1"/>
      <c r="PSF9314" s="1"/>
      <c r="PSG9314" s="1"/>
      <c r="PSH9314" s="1"/>
      <c r="PSI9314" s="1"/>
      <c r="PSJ9314" s="1"/>
      <c r="PSK9314" s="1"/>
      <c r="PSL9314" s="1"/>
      <c r="PSM9314" s="1"/>
      <c r="PSN9314" s="1"/>
      <c r="PSO9314" s="1"/>
      <c r="PSP9314" s="1"/>
      <c r="PSQ9314" s="1"/>
      <c r="PSR9314" s="1"/>
      <c r="PSS9314" s="1"/>
      <c r="PST9314" s="1"/>
      <c r="PSU9314" s="1"/>
      <c r="PSV9314" s="1"/>
      <c r="PSW9314" s="1"/>
      <c r="PSX9314" s="1"/>
      <c r="PSY9314" s="1"/>
      <c r="PSZ9314" s="1"/>
      <c r="PTA9314" s="1"/>
      <c r="PTB9314" s="1"/>
      <c r="PTC9314" s="1"/>
      <c r="PTD9314" s="1"/>
      <c r="PTE9314" s="1"/>
      <c r="PTF9314" s="1"/>
      <c r="PTG9314" s="1"/>
      <c r="PTH9314" s="1"/>
      <c r="PTI9314" s="1"/>
      <c r="PTJ9314" s="1"/>
      <c r="PTK9314" s="1"/>
      <c r="PTL9314" s="1"/>
      <c r="PTM9314" s="1"/>
      <c r="PTN9314" s="1"/>
      <c r="PTO9314" s="1"/>
      <c r="PTP9314" s="1"/>
      <c r="PTQ9314" s="1"/>
      <c r="PTR9314" s="1"/>
      <c r="PTS9314" s="1"/>
      <c r="PTT9314" s="1"/>
      <c r="PTU9314" s="1"/>
      <c r="PTV9314" s="1"/>
      <c r="PTW9314" s="1"/>
      <c r="PTX9314" s="1"/>
      <c r="PTY9314" s="1"/>
      <c r="PTZ9314" s="1"/>
      <c r="PUA9314" s="1"/>
      <c r="PUB9314" s="1"/>
      <c r="PUC9314" s="1"/>
      <c r="PUD9314" s="1"/>
      <c r="PUE9314" s="1"/>
      <c r="PUF9314" s="1"/>
      <c r="PUG9314" s="1"/>
      <c r="PUH9314" s="1"/>
      <c r="PUI9314" s="1"/>
      <c r="PUJ9314" s="1"/>
      <c r="PUK9314" s="1"/>
      <c r="PUL9314" s="1"/>
      <c r="PUM9314" s="1"/>
      <c r="PUN9314" s="1"/>
      <c r="PUO9314" s="1"/>
      <c r="PUP9314" s="1"/>
      <c r="PUQ9314" s="1"/>
      <c r="PUR9314" s="1"/>
      <c r="PUS9314" s="1"/>
      <c r="PUT9314" s="1"/>
      <c r="PUU9314" s="1"/>
      <c r="PUV9314" s="1"/>
      <c r="PUW9314" s="1"/>
      <c r="PUX9314" s="1"/>
      <c r="PUY9314" s="1"/>
      <c r="PUZ9314" s="1"/>
      <c r="PVA9314" s="1"/>
      <c r="PVB9314" s="1"/>
      <c r="PVC9314" s="1"/>
      <c r="PVD9314" s="1"/>
      <c r="PVE9314" s="1"/>
      <c r="PVF9314" s="1"/>
      <c r="PVG9314" s="1"/>
      <c r="PVH9314" s="1"/>
      <c r="PVI9314" s="1"/>
      <c r="PVJ9314" s="1"/>
      <c r="PVK9314" s="1"/>
      <c r="PVL9314" s="1"/>
      <c r="PVM9314" s="1"/>
      <c r="PVN9314" s="1"/>
      <c r="PVO9314" s="1"/>
      <c r="PVP9314" s="1"/>
      <c r="PVQ9314" s="1"/>
      <c r="PVR9314" s="1"/>
      <c r="PVS9314" s="1"/>
      <c r="PVT9314" s="1"/>
      <c r="PVU9314" s="1"/>
      <c r="PVV9314" s="1"/>
      <c r="PVW9314" s="1"/>
      <c r="PVX9314" s="1"/>
      <c r="PVY9314" s="1"/>
      <c r="PVZ9314" s="1"/>
      <c r="PWA9314" s="1"/>
      <c r="PWB9314" s="1"/>
      <c r="PWC9314" s="1"/>
      <c r="PWD9314" s="1"/>
      <c r="PWE9314" s="1"/>
      <c r="PWF9314" s="1"/>
      <c r="PWG9314" s="1"/>
      <c r="PWH9314" s="1"/>
      <c r="PWI9314" s="1"/>
      <c r="PWJ9314" s="1"/>
      <c r="PWK9314" s="1"/>
      <c r="PWL9314" s="1"/>
      <c r="PWM9314" s="1"/>
      <c r="PWN9314" s="1"/>
      <c r="PWO9314" s="1"/>
      <c r="PWP9314" s="1"/>
      <c r="PWQ9314" s="1"/>
      <c r="PWR9314" s="1"/>
      <c r="PWS9314" s="1"/>
      <c r="PWT9314" s="1"/>
      <c r="PWU9314" s="1"/>
      <c r="PWV9314" s="1"/>
      <c r="PWW9314" s="1"/>
      <c r="PWX9314" s="1"/>
      <c r="PWY9314" s="1"/>
      <c r="PWZ9314" s="1"/>
      <c r="PXA9314" s="1"/>
      <c r="PXB9314" s="1"/>
      <c r="PXC9314" s="1"/>
      <c r="PXD9314" s="1"/>
      <c r="PXE9314" s="1"/>
      <c r="PXF9314" s="1"/>
      <c r="PXG9314" s="1"/>
      <c r="PXH9314" s="1"/>
      <c r="PXI9314" s="1"/>
      <c r="PXJ9314" s="1"/>
      <c r="PXK9314" s="1"/>
      <c r="PXL9314" s="1"/>
      <c r="PXM9314" s="1"/>
      <c r="PXN9314" s="1"/>
      <c r="PXO9314" s="1"/>
      <c r="PXP9314" s="1"/>
      <c r="PXQ9314" s="1"/>
      <c r="PXR9314" s="1"/>
      <c r="PXS9314" s="1"/>
      <c r="PXT9314" s="1"/>
      <c r="PXU9314" s="1"/>
      <c r="PXV9314" s="1"/>
      <c r="PXW9314" s="1"/>
      <c r="PXX9314" s="1"/>
      <c r="PXY9314" s="1"/>
      <c r="PXZ9314" s="1"/>
      <c r="PYA9314" s="1"/>
      <c r="PYB9314" s="1"/>
      <c r="PYC9314" s="1"/>
      <c r="PYD9314" s="1"/>
      <c r="PYE9314" s="1"/>
      <c r="PYF9314" s="1"/>
      <c r="PYG9314" s="1"/>
      <c r="PYH9314" s="1"/>
      <c r="PYI9314" s="1"/>
      <c r="PYJ9314" s="1"/>
      <c r="PYK9314" s="1"/>
      <c r="PYL9314" s="1"/>
      <c r="PYM9314" s="1"/>
      <c r="PYN9314" s="1"/>
      <c r="PYO9314" s="1"/>
      <c r="PYP9314" s="1"/>
      <c r="PYQ9314" s="1"/>
      <c r="PYR9314" s="1"/>
      <c r="PYS9314" s="1"/>
      <c r="PYT9314" s="1"/>
      <c r="PYU9314" s="1"/>
      <c r="PYV9314" s="1"/>
      <c r="PYW9314" s="1"/>
      <c r="PYX9314" s="1"/>
      <c r="PYY9314" s="1"/>
      <c r="PYZ9314" s="1"/>
      <c r="PZA9314" s="1"/>
      <c r="PZB9314" s="1"/>
      <c r="PZC9314" s="1"/>
      <c r="PZD9314" s="1"/>
      <c r="PZE9314" s="1"/>
      <c r="PZF9314" s="1"/>
      <c r="PZG9314" s="1"/>
      <c r="PZH9314" s="1"/>
      <c r="PZI9314" s="1"/>
      <c r="PZJ9314" s="1"/>
      <c r="PZK9314" s="1"/>
      <c r="PZL9314" s="1"/>
      <c r="PZM9314" s="1"/>
      <c r="PZN9314" s="1"/>
      <c r="PZO9314" s="1"/>
      <c r="PZP9314" s="1"/>
      <c r="PZQ9314" s="1"/>
      <c r="PZR9314" s="1"/>
      <c r="PZS9314" s="1"/>
      <c r="PZT9314" s="1"/>
      <c r="PZU9314" s="1"/>
      <c r="PZV9314" s="1"/>
      <c r="PZW9314" s="1"/>
      <c r="PZX9314" s="1"/>
      <c r="PZY9314" s="1"/>
      <c r="PZZ9314" s="1"/>
      <c r="QAA9314" s="1"/>
      <c r="QAB9314" s="1"/>
      <c r="QAC9314" s="1"/>
      <c r="QAD9314" s="1"/>
      <c r="QAE9314" s="1"/>
      <c r="QAF9314" s="1"/>
      <c r="QAG9314" s="1"/>
      <c r="QAH9314" s="1"/>
      <c r="QAI9314" s="1"/>
      <c r="QAJ9314" s="1"/>
      <c r="QAK9314" s="1"/>
      <c r="QAL9314" s="1"/>
      <c r="QAM9314" s="1"/>
      <c r="QAN9314" s="1"/>
      <c r="QAO9314" s="1"/>
      <c r="QAP9314" s="1"/>
      <c r="QAQ9314" s="1"/>
      <c r="QAR9314" s="1"/>
      <c r="QAS9314" s="1"/>
      <c r="QAT9314" s="1"/>
      <c r="QAU9314" s="1"/>
      <c r="QAV9314" s="1"/>
      <c r="QAW9314" s="1"/>
      <c r="QAX9314" s="1"/>
      <c r="QAY9314" s="1"/>
      <c r="QAZ9314" s="1"/>
      <c r="QBA9314" s="1"/>
      <c r="QBB9314" s="1"/>
      <c r="QBC9314" s="1"/>
      <c r="QBD9314" s="1"/>
      <c r="QBE9314" s="1"/>
      <c r="QBF9314" s="1"/>
      <c r="QBG9314" s="1"/>
      <c r="QBH9314" s="1"/>
      <c r="QBI9314" s="1"/>
      <c r="QBJ9314" s="1"/>
      <c r="QBK9314" s="1"/>
      <c r="QBL9314" s="1"/>
      <c r="QBM9314" s="1"/>
      <c r="QBN9314" s="1"/>
      <c r="QBO9314" s="1"/>
      <c r="QBP9314" s="1"/>
      <c r="QBQ9314" s="1"/>
      <c r="QBR9314" s="1"/>
      <c r="QBS9314" s="1"/>
      <c r="QBT9314" s="1"/>
      <c r="QBU9314" s="1"/>
      <c r="QBV9314" s="1"/>
      <c r="QBW9314" s="1"/>
      <c r="QBX9314" s="1"/>
      <c r="QBY9314" s="1"/>
      <c r="QBZ9314" s="1"/>
      <c r="QCA9314" s="1"/>
      <c r="QCB9314" s="1"/>
      <c r="QCC9314" s="1"/>
      <c r="QCD9314" s="1"/>
      <c r="QCE9314" s="1"/>
      <c r="QCF9314" s="1"/>
      <c r="QCG9314" s="1"/>
      <c r="QCH9314" s="1"/>
      <c r="QCI9314" s="1"/>
      <c r="QCJ9314" s="1"/>
      <c r="QCK9314" s="1"/>
      <c r="QCL9314" s="1"/>
      <c r="QCM9314" s="1"/>
      <c r="QCN9314" s="1"/>
      <c r="QCO9314" s="1"/>
      <c r="QCP9314" s="1"/>
      <c r="QCQ9314" s="1"/>
      <c r="QCR9314" s="1"/>
      <c r="QCS9314" s="1"/>
      <c r="QCT9314" s="1"/>
      <c r="QCU9314" s="1"/>
      <c r="QCV9314" s="1"/>
      <c r="QCW9314" s="1"/>
      <c r="QCX9314" s="1"/>
      <c r="QCY9314" s="1"/>
      <c r="QCZ9314" s="1"/>
      <c r="QDA9314" s="1"/>
      <c r="QDB9314" s="1"/>
      <c r="QDC9314" s="1"/>
      <c r="QDD9314" s="1"/>
      <c r="QDE9314" s="1"/>
      <c r="QDF9314" s="1"/>
      <c r="QDG9314" s="1"/>
      <c r="QDH9314" s="1"/>
      <c r="QDI9314" s="1"/>
      <c r="QDJ9314" s="1"/>
      <c r="QDK9314" s="1"/>
      <c r="QDL9314" s="1"/>
      <c r="QDM9314" s="1"/>
      <c r="QDN9314" s="1"/>
      <c r="QDO9314" s="1"/>
      <c r="QDP9314" s="1"/>
      <c r="QDQ9314" s="1"/>
      <c r="QDR9314" s="1"/>
      <c r="QDS9314" s="1"/>
      <c r="QDT9314" s="1"/>
      <c r="QDU9314" s="1"/>
      <c r="QDV9314" s="1"/>
      <c r="QDW9314" s="1"/>
      <c r="QDX9314" s="1"/>
      <c r="QDY9314" s="1"/>
      <c r="QDZ9314" s="1"/>
      <c r="QEA9314" s="1"/>
      <c r="QEB9314" s="1"/>
      <c r="QEC9314" s="1"/>
      <c r="QED9314" s="1"/>
      <c r="QEE9314" s="1"/>
      <c r="QEF9314" s="1"/>
      <c r="QEG9314" s="1"/>
      <c r="QEH9314" s="1"/>
      <c r="QEI9314" s="1"/>
      <c r="QEJ9314" s="1"/>
      <c r="QEK9314" s="1"/>
      <c r="QEL9314" s="1"/>
      <c r="QEM9314" s="1"/>
      <c r="QEN9314" s="1"/>
      <c r="QEO9314" s="1"/>
      <c r="QEP9314" s="1"/>
      <c r="QEQ9314" s="1"/>
      <c r="QER9314" s="1"/>
      <c r="QES9314" s="1"/>
      <c r="QET9314" s="1"/>
      <c r="QEU9314" s="1"/>
      <c r="QEV9314" s="1"/>
      <c r="QEW9314" s="1"/>
      <c r="QEX9314" s="1"/>
      <c r="QEY9314" s="1"/>
      <c r="QEZ9314" s="1"/>
      <c r="QFA9314" s="1"/>
      <c r="QFB9314" s="1"/>
      <c r="QFC9314" s="1"/>
      <c r="QFD9314" s="1"/>
      <c r="QFE9314" s="1"/>
      <c r="QFF9314" s="1"/>
      <c r="QFG9314" s="1"/>
      <c r="QFH9314" s="1"/>
      <c r="QFI9314" s="1"/>
      <c r="QFJ9314" s="1"/>
      <c r="QFK9314" s="1"/>
      <c r="QFL9314" s="1"/>
      <c r="QFM9314" s="1"/>
      <c r="QFN9314" s="1"/>
      <c r="QFO9314" s="1"/>
      <c r="QFP9314" s="1"/>
      <c r="QFQ9314" s="1"/>
      <c r="QFR9314" s="1"/>
      <c r="QFS9314" s="1"/>
      <c r="QFT9314" s="1"/>
      <c r="QFU9314" s="1"/>
      <c r="QFV9314" s="1"/>
      <c r="QFW9314" s="1"/>
      <c r="QFX9314" s="1"/>
      <c r="QFY9314" s="1"/>
      <c r="QFZ9314" s="1"/>
      <c r="QGA9314" s="1"/>
      <c r="QGB9314" s="1"/>
      <c r="QGC9314" s="1"/>
      <c r="QGD9314" s="1"/>
      <c r="QGE9314" s="1"/>
      <c r="QGF9314" s="1"/>
      <c r="QGG9314" s="1"/>
      <c r="QGH9314" s="1"/>
      <c r="QGI9314" s="1"/>
      <c r="QGJ9314" s="1"/>
      <c r="QGK9314" s="1"/>
      <c r="QGL9314" s="1"/>
      <c r="QGM9314" s="1"/>
      <c r="QGN9314" s="1"/>
      <c r="QGO9314" s="1"/>
      <c r="QGP9314" s="1"/>
      <c r="QGQ9314" s="1"/>
      <c r="QGR9314" s="1"/>
      <c r="QGS9314" s="1"/>
      <c r="QGT9314" s="1"/>
      <c r="QGU9314" s="1"/>
      <c r="QGV9314" s="1"/>
      <c r="QGW9314" s="1"/>
      <c r="QGX9314" s="1"/>
      <c r="QGY9314" s="1"/>
      <c r="QGZ9314" s="1"/>
      <c r="QHA9314" s="1"/>
      <c r="QHB9314" s="1"/>
      <c r="QHC9314" s="1"/>
      <c r="QHD9314" s="1"/>
      <c r="QHE9314" s="1"/>
      <c r="QHF9314" s="1"/>
      <c r="QHG9314" s="1"/>
      <c r="QHH9314" s="1"/>
      <c r="QHI9314" s="1"/>
      <c r="QHJ9314" s="1"/>
      <c r="QHK9314" s="1"/>
      <c r="QHL9314" s="1"/>
      <c r="QHM9314" s="1"/>
      <c r="QHN9314" s="1"/>
      <c r="QHO9314" s="1"/>
      <c r="QHP9314" s="1"/>
      <c r="QHQ9314" s="1"/>
      <c r="QHR9314" s="1"/>
      <c r="QHS9314" s="1"/>
      <c r="QHT9314" s="1"/>
      <c r="QHU9314" s="1"/>
      <c r="QHV9314" s="1"/>
      <c r="QHW9314" s="1"/>
      <c r="QHX9314" s="1"/>
      <c r="QHY9314" s="1"/>
      <c r="QHZ9314" s="1"/>
      <c r="QIA9314" s="1"/>
      <c r="QIB9314" s="1"/>
      <c r="QIC9314" s="1"/>
      <c r="QID9314" s="1"/>
      <c r="QIE9314" s="1"/>
      <c r="QIF9314" s="1"/>
      <c r="QIG9314" s="1"/>
      <c r="QIH9314" s="1"/>
      <c r="QII9314" s="1"/>
      <c r="QIJ9314" s="1"/>
      <c r="QIK9314" s="1"/>
      <c r="QIL9314" s="1"/>
      <c r="QIM9314" s="1"/>
      <c r="QIN9314" s="1"/>
      <c r="QIO9314" s="1"/>
      <c r="QIP9314" s="1"/>
      <c r="QIQ9314" s="1"/>
      <c r="QIR9314" s="1"/>
      <c r="QIS9314" s="1"/>
      <c r="QIT9314" s="1"/>
      <c r="QIU9314" s="1"/>
      <c r="QIV9314" s="1"/>
      <c r="QIW9314" s="1"/>
      <c r="QIX9314" s="1"/>
      <c r="QIY9314" s="1"/>
      <c r="QIZ9314" s="1"/>
      <c r="QJA9314" s="1"/>
      <c r="QJB9314" s="1"/>
      <c r="QJC9314" s="1"/>
      <c r="QJD9314" s="1"/>
      <c r="QJE9314" s="1"/>
      <c r="QJF9314" s="1"/>
      <c r="QJG9314" s="1"/>
      <c r="QJH9314" s="1"/>
      <c r="QJI9314" s="1"/>
      <c r="QJJ9314" s="1"/>
      <c r="QJK9314" s="1"/>
      <c r="QJL9314" s="1"/>
      <c r="QJM9314" s="1"/>
      <c r="QJN9314" s="1"/>
      <c r="QJO9314" s="1"/>
      <c r="QJP9314" s="1"/>
      <c r="QJQ9314" s="1"/>
      <c r="QJR9314" s="1"/>
      <c r="QJS9314" s="1"/>
      <c r="QJT9314" s="1"/>
      <c r="QJU9314" s="1"/>
      <c r="QJV9314" s="1"/>
      <c r="QJW9314" s="1"/>
      <c r="QJX9314" s="1"/>
      <c r="QJY9314" s="1"/>
      <c r="QJZ9314" s="1"/>
      <c r="QKA9314" s="1"/>
      <c r="QKB9314" s="1"/>
      <c r="QKC9314" s="1"/>
      <c r="QKD9314" s="1"/>
      <c r="QKE9314" s="1"/>
      <c r="QKF9314" s="1"/>
      <c r="QKG9314" s="1"/>
      <c r="QKH9314" s="1"/>
      <c r="QKI9314" s="1"/>
      <c r="QKJ9314" s="1"/>
      <c r="QKK9314" s="1"/>
      <c r="QKL9314" s="1"/>
      <c r="QKM9314" s="1"/>
      <c r="QKN9314" s="1"/>
      <c r="QKO9314" s="1"/>
      <c r="QKP9314" s="1"/>
      <c r="QKQ9314" s="1"/>
      <c r="QKR9314" s="1"/>
      <c r="QKS9314" s="1"/>
      <c r="QKT9314" s="1"/>
      <c r="QKU9314" s="1"/>
      <c r="QKV9314" s="1"/>
      <c r="QKW9314" s="1"/>
      <c r="QKX9314" s="1"/>
      <c r="QKY9314" s="1"/>
      <c r="QKZ9314" s="1"/>
      <c r="QLA9314" s="1"/>
      <c r="QLB9314" s="1"/>
      <c r="QLC9314" s="1"/>
      <c r="QLD9314" s="1"/>
      <c r="QLE9314" s="1"/>
      <c r="QLF9314" s="1"/>
      <c r="QLG9314" s="1"/>
      <c r="QLH9314" s="1"/>
      <c r="QLI9314" s="1"/>
      <c r="QLJ9314" s="1"/>
      <c r="QLK9314" s="1"/>
      <c r="QLL9314" s="1"/>
      <c r="QLM9314" s="1"/>
      <c r="QLN9314" s="1"/>
      <c r="QLO9314" s="1"/>
      <c r="QLP9314" s="1"/>
      <c r="QLQ9314" s="1"/>
      <c r="QLR9314" s="1"/>
      <c r="QLS9314" s="1"/>
      <c r="QLT9314" s="1"/>
      <c r="QLU9314" s="1"/>
      <c r="QLV9314" s="1"/>
      <c r="QLW9314" s="1"/>
      <c r="QLX9314" s="1"/>
      <c r="QLY9314" s="1"/>
      <c r="QLZ9314" s="1"/>
      <c r="QMA9314" s="1"/>
      <c r="QMB9314" s="1"/>
      <c r="QMC9314" s="1"/>
      <c r="QMD9314" s="1"/>
      <c r="QME9314" s="1"/>
      <c r="QMF9314" s="1"/>
      <c r="QMG9314" s="1"/>
      <c r="QMH9314" s="1"/>
      <c r="QMI9314" s="1"/>
      <c r="QMJ9314" s="1"/>
      <c r="QMK9314" s="1"/>
      <c r="QML9314" s="1"/>
      <c r="QMM9314" s="1"/>
      <c r="QMN9314" s="1"/>
      <c r="QMO9314" s="1"/>
      <c r="QMP9314" s="1"/>
      <c r="QMQ9314" s="1"/>
      <c r="QMR9314" s="1"/>
      <c r="QMS9314" s="1"/>
      <c r="QMT9314" s="1"/>
      <c r="QMU9314" s="1"/>
      <c r="QMV9314" s="1"/>
      <c r="QMW9314" s="1"/>
      <c r="QMX9314" s="1"/>
      <c r="QMY9314" s="1"/>
      <c r="QMZ9314" s="1"/>
      <c r="QNA9314" s="1"/>
      <c r="QNB9314" s="1"/>
      <c r="QNC9314" s="1"/>
      <c r="QND9314" s="1"/>
      <c r="QNE9314" s="1"/>
      <c r="QNF9314" s="1"/>
      <c r="QNG9314" s="1"/>
      <c r="QNH9314" s="1"/>
      <c r="QNI9314" s="1"/>
      <c r="QNJ9314" s="1"/>
      <c r="QNK9314" s="1"/>
      <c r="QNL9314" s="1"/>
      <c r="QNM9314" s="1"/>
      <c r="QNN9314" s="1"/>
      <c r="QNO9314" s="1"/>
      <c r="QNP9314" s="1"/>
      <c r="QNQ9314" s="1"/>
      <c r="QNR9314" s="1"/>
      <c r="QNS9314" s="1"/>
      <c r="QNT9314" s="1"/>
      <c r="QNU9314" s="1"/>
      <c r="QNV9314" s="1"/>
      <c r="QNW9314" s="1"/>
      <c r="QNX9314" s="1"/>
      <c r="QNY9314" s="1"/>
      <c r="QNZ9314" s="1"/>
      <c r="QOA9314" s="1"/>
      <c r="QOB9314" s="1"/>
      <c r="QOC9314" s="1"/>
      <c r="QOD9314" s="1"/>
      <c r="QOE9314" s="1"/>
      <c r="QOF9314" s="1"/>
      <c r="QOG9314" s="1"/>
      <c r="QOH9314" s="1"/>
      <c r="QOI9314" s="1"/>
      <c r="QOJ9314" s="1"/>
      <c r="QOK9314" s="1"/>
      <c r="QOL9314" s="1"/>
      <c r="QOM9314" s="1"/>
      <c r="QON9314" s="1"/>
      <c r="QOO9314" s="1"/>
      <c r="QOP9314" s="1"/>
      <c r="QOQ9314" s="1"/>
      <c r="QOR9314" s="1"/>
      <c r="QOS9314" s="1"/>
      <c r="QOT9314" s="1"/>
      <c r="QOU9314" s="1"/>
      <c r="QOV9314" s="1"/>
      <c r="QOW9314" s="1"/>
      <c r="QOX9314" s="1"/>
      <c r="QOY9314" s="1"/>
      <c r="QOZ9314" s="1"/>
      <c r="QPA9314" s="1"/>
      <c r="QPB9314" s="1"/>
      <c r="QPC9314" s="1"/>
      <c r="QPD9314" s="1"/>
      <c r="QPE9314" s="1"/>
      <c r="QPF9314" s="1"/>
      <c r="QPG9314" s="1"/>
      <c r="QPH9314" s="1"/>
      <c r="QPI9314" s="1"/>
      <c r="QPJ9314" s="1"/>
      <c r="QPK9314" s="1"/>
      <c r="QPL9314" s="1"/>
      <c r="QPM9314" s="1"/>
      <c r="QPN9314" s="1"/>
      <c r="QPO9314" s="1"/>
      <c r="QPP9314" s="1"/>
      <c r="QPQ9314" s="1"/>
      <c r="QPR9314" s="1"/>
      <c r="QPS9314" s="1"/>
      <c r="QPT9314" s="1"/>
      <c r="QPU9314" s="1"/>
      <c r="QPV9314" s="1"/>
      <c r="QPW9314" s="1"/>
      <c r="QPX9314" s="1"/>
      <c r="QPY9314" s="1"/>
      <c r="QPZ9314" s="1"/>
      <c r="QQA9314" s="1"/>
      <c r="QQB9314" s="1"/>
      <c r="QQC9314" s="1"/>
      <c r="QQD9314" s="1"/>
      <c r="QQE9314" s="1"/>
      <c r="QQF9314" s="1"/>
      <c r="QQG9314" s="1"/>
      <c r="QQH9314" s="1"/>
      <c r="QQI9314" s="1"/>
      <c r="QQJ9314" s="1"/>
      <c r="QQK9314" s="1"/>
      <c r="QQL9314" s="1"/>
      <c r="QQM9314" s="1"/>
      <c r="QQN9314" s="1"/>
      <c r="QQO9314" s="1"/>
      <c r="QQP9314" s="1"/>
      <c r="QQQ9314" s="1"/>
      <c r="QQR9314" s="1"/>
      <c r="QQS9314" s="1"/>
      <c r="QQT9314" s="1"/>
      <c r="QQU9314" s="1"/>
      <c r="QQV9314" s="1"/>
      <c r="QQW9314" s="1"/>
      <c r="QQX9314" s="1"/>
      <c r="QQY9314" s="1"/>
      <c r="QQZ9314" s="1"/>
      <c r="QRA9314" s="1"/>
      <c r="QRB9314" s="1"/>
      <c r="QRC9314" s="1"/>
      <c r="QRD9314" s="1"/>
      <c r="QRE9314" s="1"/>
      <c r="QRF9314" s="1"/>
      <c r="QRG9314" s="1"/>
      <c r="QRH9314" s="1"/>
      <c r="QRI9314" s="1"/>
      <c r="QRJ9314" s="1"/>
      <c r="QRK9314" s="1"/>
      <c r="QRL9314" s="1"/>
      <c r="QRM9314" s="1"/>
      <c r="QRN9314" s="1"/>
      <c r="QRO9314" s="1"/>
      <c r="QRP9314" s="1"/>
      <c r="QRQ9314" s="1"/>
      <c r="QRR9314" s="1"/>
      <c r="QRS9314" s="1"/>
      <c r="QRT9314" s="1"/>
      <c r="QRU9314" s="1"/>
      <c r="QRV9314" s="1"/>
      <c r="QRW9314" s="1"/>
      <c r="QRX9314" s="1"/>
      <c r="QRY9314" s="1"/>
      <c r="QRZ9314" s="1"/>
      <c r="QSA9314" s="1"/>
      <c r="QSB9314" s="1"/>
      <c r="QSC9314" s="1"/>
      <c r="QSD9314" s="1"/>
      <c r="QSE9314" s="1"/>
      <c r="QSF9314" s="1"/>
      <c r="QSG9314" s="1"/>
      <c r="QSH9314" s="1"/>
      <c r="QSI9314" s="1"/>
      <c r="QSJ9314" s="1"/>
      <c r="QSK9314" s="1"/>
      <c r="QSL9314" s="1"/>
      <c r="QSM9314" s="1"/>
      <c r="QSN9314" s="1"/>
      <c r="QSO9314" s="1"/>
      <c r="QSP9314" s="1"/>
      <c r="QSQ9314" s="1"/>
      <c r="QSR9314" s="1"/>
      <c r="QSS9314" s="1"/>
      <c r="QST9314" s="1"/>
      <c r="QSU9314" s="1"/>
      <c r="QSV9314" s="1"/>
      <c r="QSW9314" s="1"/>
      <c r="QSX9314" s="1"/>
      <c r="QSY9314" s="1"/>
      <c r="QSZ9314" s="1"/>
      <c r="QTA9314" s="1"/>
      <c r="QTB9314" s="1"/>
      <c r="QTC9314" s="1"/>
      <c r="QTD9314" s="1"/>
      <c r="QTE9314" s="1"/>
      <c r="QTF9314" s="1"/>
      <c r="QTG9314" s="1"/>
      <c r="QTH9314" s="1"/>
      <c r="QTI9314" s="1"/>
      <c r="QTJ9314" s="1"/>
      <c r="QTK9314" s="1"/>
      <c r="QTL9314" s="1"/>
      <c r="QTM9314" s="1"/>
      <c r="QTN9314" s="1"/>
      <c r="QTO9314" s="1"/>
      <c r="QTP9314" s="1"/>
      <c r="QTQ9314" s="1"/>
      <c r="QTR9314" s="1"/>
      <c r="QTS9314" s="1"/>
      <c r="QTT9314" s="1"/>
      <c r="QTU9314" s="1"/>
      <c r="QTV9314" s="1"/>
      <c r="QTW9314" s="1"/>
      <c r="QTX9314" s="1"/>
      <c r="QTY9314" s="1"/>
      <c r="QTZ9314" s="1"/>
      <c r="QUA9314" s="1"/>
      <c r="QUB9314" s="1"/>
      <c r="QUC9314" s="1"/>
      <c r="QUD9314" s="1"/>
      <c r="QUE9314" s="1"/>
      <c r="QUF9314" s="1"/>
      <c r="QUG9314" s="1"/>
      <c r="QUH9314" s="1"/>
      <c r="QUI9314" s="1"/>
      <c r="QUJ9314" s="1"/>
      <c r="QUK9314" s="1"/>
      <c r="QUL9314" s="1"/>
      <c r="QUM9314" s="1"/>
      <c r="QUN9314" s="1"/>
      <c r="QUO9314" s="1"/>
      <c r="QUP9314" s="1"/>
      <c r="QUQ9314" s="1"/>
      <c r="QUR9314" s="1"/>
      <c r="QUS9314" s="1"/>
      <c r="QUT9314" s="1"/>
      <c r="QUU9314" s="1"/>
      <c r="QUV9314" s="1"/>
      <c r="QUW9314" s="1"/>
      <c r="QUX9314" s="1"/>
      <c r="QUY9314" s="1"/>
      <c r="QUZ9314" s="1"/>
      <c r="QVA9314" s="1"/>
      <c r="QVB9314" s="1"/>
      <c r="QVC9314" s="1"/>
      <c r="QVD9314" s="1"/>
      <c r="QVE9314" s="1"/>
      <c r="QVF9314" s="1"/>
      <c r="QVG9314" s="1"/>
      <c r="QVH9314" s="1"/>
      <c r="QVI9314" s="1"/>
      <c r="QVJ9314" s="1"/>
      <c r="QVK9314" s="1"/>
      <c r="QVL9314" s="1"/>
      <c r="QVM9314" s="1"/>
      <c r="QVN9314" s="1"/>
      <c r="QVO9314" s="1"/>
      <c r="QVP9314" s="1"/>
      <c r="QVQ9314" s="1"/>
      <c r="QVR9314" s="1"/>
      <c r="QVS9314" s="1"/>
      <c r="QVT9314" s="1"/>
      <c r="QVU9314" s="1"/>
      <c r="QVV9314" s="1"/>
      <c r="QVW9314" s="1"/>
      <c r="QVX9314" s="1"/>
      <c r="QVY9314" s="1"/>
      <c r="QVZ9314" s="1"/>
      <c r="QWA9314" s="1"/>
      <c r="QWB9314" s="1"/>
      <c r="QWC9314" s="1"/>
      <c r="QWD9314" s="1"/>
      <c r="QWE9314" s="1"/>
      <c r="QWF9314" s="1"/>
      <c r="QWG9314" s="1"/>
      <c r="QWH9314" s="1"/>
      <c r="QWI9314" s="1"/>
      <c r="QWJ9314" s="1"/>
      <c r="QWK9314" s="1"/>
      <c r="QWL9314" s="1"/>
      <c r="QWM9314" s="1"/>
      <c r="QWN9314" s="1"/>
      <c r="QWO9314" s="1"/>
      <c r="QWP9314" s="1"/>
      <c r="QWQ9314" s="1"/>
      <c r="QWR9314" s="1"/>
      <c r="QWS9314" s="1"/>
      <c r="QWT9314" s="1"/>
      <c r="QWU9314" s="1"/>
      <c r="QWV9314" s="1"/>
      <c r="QWW9314" s="1"/>
      <c r="QWX9314" s="1"/>
      <c r="QWY9314" s="1"/>
      <c r="QWZ9314" s="1"/>
      <c r="QXA9314" s="1"/>
      <c r="QXB9314" s="1"/>
      <c r="QXC9314" s="1"/>
      <c r="QXD9314" s="1"/>
      <c r="QXE9314" s="1"/>
      <c r="QXF9314" s="1"/>
      <c r="QXG9314" s="1"/>
      <c r="QXH9314" s="1"/>
      <c r="QXI9314" s="1"/>
      <c r="QXJ9314" s="1"/>
      <c r="QXK9314" s="1"/>
      <c r="QXL9314" s="1"/>
      <c r="QXM9314" s="1"/>
      <c r="QXN9314" s="1"/>
      <c r="QXO9314" s="1"/>
      <c r="QXP9314" s="1"/>
      <c r="QXQ9314" s="1"/>
      <c r="QXR9314" s="1"/>
      <c r="QXS9314" s="1"/>
      <c r="QXT9314" s="1"/>
      <c r="QXU9314" s="1"/>
      <c r="QXV9314" s="1"/>
      <c r="QXW9314" s="1"/>
      <c r="QXX9314" s="1"/>
      <c r="QXY9314" s="1"/>
      <c r="QXZ9314" s="1"/>
      <c r="QYA9314" s="1"/>
      <c r="QYB9314" s="1"/>
      <c r="QYC9314" s="1"/>
      <c r="QYD9314" s="1"/>
      <c r="QYE9314" s="1"/>
      <c r="QYF9314" s="1"/>
      <c r="QYG9314" s="1"/>
      <c r="QYH9314" s="1"/>
      <c r="QYI9314" s="1"/>
      <c r="QYJ9314" s="1"/>
      <c r="QYK9314" s="1"/>
      <c r="QYL9314" s="1"/>
      <c r="QYM9314" s="1"/>
      <c r="QYN9314" s="1"/>
      <c r="QYO9314" s="1"/>
      <c r="QYP9314" s="1"/>
      <c r="QYQ9314" s="1"/>
      <c r="QYR9314" s="1"/>
      <c r="QYS9314" s="1"/>
      <c r="QYT9314" s="1"/>
      <c r="QYU9314" s="1"/>
      <c r="QYV9314" s="1"/>
      <c r="QYW9314" s="1"/>
      <c r="QYX9314" s="1"/>
      <c r="QYY9314" s="1"/>
      <c r="QYZ9314" s="1"/>
      <c r="QZA9314" s="1"/>
      <c r="QZB9314" s="1"/>
      <c r="QZC9314" s="1"/>
      <c r="QZD9314" s="1"/>
      <c r="QZE9314" s="1"/>
      <c r="QZF9314" s="1"/>
      <c r="QZG9314" s="1"/>
      <c r="QZH9314" s="1"/>
      <c r="QZI9314" s="1"/>
      <c r="QZJ9314" s="1"/>
      <c r="QZK9314" s="1"/>
      <c r="QZL9314" s="1"/>
      <c r="QZM9314" s="1"/>
      <c r="QZN9314" s="1"/>
      <c r="QZO9314" s="1"/>
      <c r="QZP9314" s="1"/>
      <c r="QZQ9314" s="1"/>
      <c r="QZR9314" s="1"/>
      <c r="QZS9314" s="1"/>
      <c r="QZT9314" s="1"/>
      <c r="QZU9314" s="1"/>
      <c r="QZV9314" s="1"/>
      <c r="QZW9314" s="1"/>
      <c r="QZX9314" s="1"/>
      <c r="QZY9314" s="1"/>
      <c r="QZZ9314" s="1"/>
      <c r="RAA9314" s="1"/>
      <c r="RAB9314" s="1"/>
      <c r="RAC9314" s="1"/>
      <c r="RAD9314" s="1"/>
      <c r="RAE9314" s="1"/>
      <c r="RAF9314" s="1"/>
      <c r="RAG9314" s="1"/>
      <c r="RAH9314" s="1"/>
      <c r="RAI9314" s="1"/>
      <c r="RAJ9314" s="1"/>
      <c r="RAK9314" s="1"/>
      <c r="RAL9314" s="1"/>
      <c r="RAM9314" s="1"/>
      <c r="RAN9314" s="1"/>
      <c r="RAO9314" s="1"/>
      <c r="RAP9314" s="1"/>
      <c r="RAQ9314" s="1"/>
      <c r="RAR9314" s="1"/>
      <c r="RAS9314" s="1"/>
      <c r="RAT9314" s="1"/>
      <c r="RAU9314" s="1"/>
      <c r="RAV9314" s="1"/>
      <c r="RAW9314" s="1"/>
      <c r="RAX9314" s="1"/>
      <c r="RAY9314" s="1"/>
      <c r="RAZ9314" s="1"/>
      <c r="RBA9314" s="1"/>
      <c r="RBB9314" s="1"/>
      <c r="RBC9314" s="1"/>
      <c r="RBD9314" s="1"/>
      <c r="RBE9314" s="1"/>
      <c r="RBF9314" s="1"/>
      <c r="RBG9314" s="1"/>
      <c r="RBH9314" s="1"/>
      <c r="RBI9314" s="1"/>
      <c r="RBJ9314" s="1"/>
      <c r="RBK9314" s="1"/>
      <c r="RBL9314" s="1"/>
      <c r="RBM9314" s="1"/>
      <c r="RBN9314" s="1"/>
      <c r="RBO9314" s="1"/>
      <c r="RBP9314" s="1"/>
      <c r="RBQ9314" s="1"/>
      <c r="RBR9314" s="1"/>
      <c r="RBS9314" s="1"/>
      <c r="RBT9314" s="1"/>
      <c r="RBU9314" s="1"/>
      <c r="RBV9314" s="1"/>
      <c r="RBW9314" s="1"/>
      <c r="RBX9314" s="1"/>
      <c r="RBY9314" s="1"/>
      <c r="RBZ9314" s="1"/>
      <c r="RCA9314" s="1"/>
      <c r="RCB9314" s="1"/>
      <c r="RCC9314" s="1"/>
      <c r="RCD9314" s="1"/>
      <c r="RCE9314" s="1"/>
      <c r="RCF9314" s="1"/>
      <c r="RCG9314" s="1"/>
      <c r="RCH9314" s="1"/>
      <c r="RCI9314" s="1"/>
      <c r="RCJ9314" s="1"/>
      <c r="RCK9314" s="1"/>
      <c r="RCL9314" s="1"/>
      <c r="RCM9314" s="1"/>
      <c r="RCN9314" s="1"/>
      <c r="RCO9314" s="1"/>
      <c r="RCP9314" s="1"/>
      <c r="RCQ9314" s="1"/>
      <c r="RCR9314" s="1"/>
      <c r="RCS9314" s="1"/>
      <c r="RCT9314" s="1"/>
      <c r="RCU9314" s="1"/>
      <c r="RCV9314" s="1"/>
      <c r="RCW9314" s="1"/>
      <c r="RCX9314" s="1"/>
      <c r="RCY9314" s="1"/>
      <c r="RCZ9314" s="1"/>
      <c r="RDA9314" s="1"/>
      <c r="RDB9314" s="1"/>
      <c r="RDC9314" s="1"/>
      <c r="RDD9314" s="1"/>
      <c r="RDE9314" s="1"/>
      <c r="RDF9314" s="1"/>
      <c r="RDG9314" s="1"/>
      <c r="RDH9314" s="1"/>
      <c r="RDI9314" s="1"/>
      <c r="RDJ9314" s="1"/>
      <c r="RDK9314" s="1"/>
      <c r="RDL9314" s="1"/>
      <c r="RDM9314" s="1"/>
      <c r="RDN9314" s="1"/>
      <c r="RDO9314" s="1"/>
      <c r="RDP9314" s="1"/>
      <c r="RDQ9314" s="1"/>
      <c r="RDR9314" s="1"/>
      <c r="RDS9314" s="1"/>
      <c r="RDT9314" s="1"/>
      <c r="RDU9314" s="1"/>
      <c r="RDV9314" s="1"/>
      <c r="RDW9314" s="1"/>
      <c r="RDX9314" s="1"/>
      <c r="RDY9314" s="1"/>
      <c r="RDZ9314" s="1"/>
      <c r="REA9314" s="1"/>
      <c r="REB9314" s="1"/>
      <c r="REC9314" s="1"/>
      <c r="RED9314" s="1"/>
      <c r="REE9314" s="1"/>
      <c r="REF9314" s="1"/>
      <c r="REG9314" s="1"/>
      <c r="REH9314" s="1"/>
      <c r="REI9314" s="1"/>
      <c r="REJ9314" s="1"/>
      <c r="REK9314" s="1"/>
      <c r="REL9314" s="1"/>
      <c r="REM9314" s="1"/>
      <c r="REN9314" s="1"/>
      <c r="REO9314" s="1"/>
      <c r="REP9314" s="1"/>
      <c r="REQ9314" s="1"/>
      <c r="RER9314" s="1"/>
      <c r="RES9314" s="1"/>
      <c r="RET9314" s="1"/>
      <c r="REU9314" s="1"/>
      <c r="REV9314" s="1"/>
      <c r="REW9314" s="1"/>
      <c r="REX9314" s="1"/>
      <c r="REY9314" s="1"/>
      <c r="REZ9314" s="1"/>
      <c r="RFA9314" s="1"/>
      <c r="RFB9314" s="1"/>
      <c r="RFC9314" s="1"/>
      <c r="RFD9314" s="1"/>
      <c r="RFE9314" s="1"/>
      <c r="RFF9314" s="1"/>
      <c r="RFG9314" s="1"/>
      <c r="RFH9314" s="1"/>
      <c r="RFI9314" s="1"/>
      <c r="RFJ9314" s="1"/>
      <c r="RFK9314" s="1"/>
      <c r="RFL9314" s="1"/>
      <c r="RFM9314" s="1"/>
      <c r="RFN9314" s="1"/>
      <c r="RFO9314" s="1"/>
      <c r="RFP9314" s="1"/>
      <c r="RFQ9314" s="1"/>
      <c r="RFR9314" s="1"/>
      <c r="RFS9314" s="1"/>
      <c r="RFT9314" s="1"/>
      <c r="RFU9314" s="1"/>
      <c r="RFV9314" s="1"/>
      <c r="RFW9314" s="1"/>
      <c r="RFX9314" s="1"/>
      <c r="RFY9314" s="1"/>
      <c r="RFZ9314" s="1"/>
      <c r="RGA9314" s="1"/>
      <c r="RGB9314" s="1"/>
      <c r="RGC9314" s="1"/>
      <c r="RGD9314" s="1"/>
      <c r="RGE9314" s="1"/>
      <c r="RGF9314" s="1"/>
      <c r="RGG9314" s="1"/>
      <c r="RGH9314" s="1"/>
      <c r="RGI9314" s="1"/>
      <c r="RGJ9314" s="1"/>
      <c r="RGK9314" s="1"/>
      <c r="RGL9314" s="1"/>
      <c r="RGM9314" s="1"/>
      <c r="RGN9314" s="1"/>
      <c r="RGO9314" s="1"/>
      <c r="RGP9314" s="1"/>
      <c r="RGQ9314" s="1"/>
      <c r="RGR9314" s="1"/>
      <c r="RGS9314" s="1"/>
      <c r="RGT9314" s="1"/>
      <c r="RGU9314" s="1"/>
      <c r="RGV9314" s="1"/>
      <c r="RGW9314" s="1"/>
      <c r="RGX9314" s="1"/>
      <c r="RGY9314" s="1"/>
      <c r="RGZ9314" s="1"/>
      <c r="RHA9314" s="1"/>
      <c r="RHB9314" s="1"/>
      <c r="RHC9314" s="1"/>
      <c r="RHD9314" s="1"/>
      <c r="RHE9314" s="1"/>
      <c r="RHF9314" s="1"/>
      <c r="RHG9314" s="1"/>
      <c r="RHH9314" s="1"/>
      <c r="RHI9314" s="1"/>
      <c r="RHJ9314" s="1"/>
      <c r="RHK9314" s="1"/>
      <c r="RHL9314" s="1"/>
      <c r="RHM9314" s="1"/>
      <c r="RHN9314" s="1"/>
      <c r="RHO9314" s="1"/>
      <c r="RHP9314" s="1"/>
      <c r="RHQ9314" s="1"/>
      <c r="RHR9314" s="1"/>
      <c r="RHS9314" s="1"/>
      <c r="RHT9314" s="1"/>
      <c r="RHU9314" s="1"/>
      <c r="RHV9314" s="1"/>
      <c r="RHW9314" s="1"/>
      <c r="RHX9314" s="1"/>
      <c r="RHY9314" s="1"/>
      <c r="RHZ9314" s="1"/>
      <c r="RIA9314" s="1"/>
      <c r="RIB9314" s="1"/>
      <c r="RIC9314" s="1"/>
      <c r="RID9314" s="1"/>
      <c r="RIE9314" s="1"/>
      <c r="RIF9314" s="1"/>
      <c r="RIG9314" s="1"/>
      <c r="RIH9314" s="1"/>
      <c r="RII9314" s="1"/>
      <c r="RIJ9314" s="1"/>
      <c r="RIK9314" s="1"/>
      <c r="RIL9314" s="1"/>
      <c r="RIM9314" s="1"/>
      <c r="RIN9314" s="1"/>
      <c r="RIO9314" s="1"/>
      <c r="RIP9314" s="1"/>
      <c r="RIQ9314" s="1"/>
      <c r="RIR9314" s="1"/>
      <c r="RIS9314" s="1"/>
      <c r="RIT9314" s="1"/>
      <c r="RIU9314" s="1"/>
      <c r="RIV9314" s="1"/>
      <c r="RIW9314" s="1"/>
      <c r="RIX9314" s="1"/>
      <c r="RIY9314" s="1"/>
      <c r="RIZ9314" s="1"/>
      <c r="RJA9314" s="1"/>
      <c r="RJB9314" s="1"/>
      <c r="RJC9314" s="1"/>
      <c r="RJD9314" s="1"/>
      <c r="RJE9314" s="1"/>
      <c r="RJF9314" s="1"/>
      <c r="RJG9314" s="1"/>
      <c r="RJH9314" s="1"/>
      <c r="RJI9314" s="1"/>
      <c r="RJJ9314" s="1"/>
      <c r="RJK9314" s="1"/>
      <c r="RJL9314" s="1"/>
      <c r="RJM9314" s="1"/>
      <c r="RJN9314" s="1"/>
      <c r="RJO9314" s="1"/>
      <c r="RJP9314" s="1"/>
      <c r="RJQ9314" s="1"/>
      <c r="RJR9314" s="1"/>
      <c r="RJS9314" s="1"/>
      <c r="RJT9314" s="1"/>
      <c r="RJU9314" s="1"/>
      <c r="RJV9314" s="1"/>
      <c r="RJW9314" s="1"/>
      <c r="RJX9314" s="1"/>
      <c r="RJY9314" s="1"/>
      <c r="RJZ9314" s="1"/>
      <c r="RKA9314" s="1"/>
      <c r="RKB9314" s="1"/>
      <c r="RKC9314" s="1"/>
      <c r="RKD9314" s="1"/>
      <c r="RKE9314" s="1"/>
      <c r="RKF9314" s="1"/>
      <c r="RKG9314" s="1"/>
      <c r="RKH9314" s="1"/>
      <c r="RKI9314" s="1"/>
      <c r="RKJ9314" s="1"/>
      <c r="RKK9314" s="1"/>
      <c r="RKL9314" s="1"/>
      <c r="RKM9314" s="1"/>
      <c r="RKN9314" s="1"/>
      <c r="RKO9314" s="1"/>
      <c r="RKP9314" s="1"/>
      <c r="RKQ9314" s="1"/>
      <c r="RKR9314" s="1"/>
      <c r="RKS9314" s="1"/>
      <c r="RKT9314" s="1"/>
      <c r="RKU9314" s="1"/>
      <c r="RKV9314" s="1"/>
      <c r="RKW9314" s="1"/>
      <c r="RKX9314" s="1"/>
      <c r="RKY9314" s="1"/>
      <c r="RKZ9314" s="1"/>
      <c r="RLA9314" s="1"/>
      <c r="RLB9314" s="1"/>
      <c r="RLC9314" s="1"/>
      <c r="RLD9314" s="1"/>
      <c r="RLE9314" s="1"/>
      <c r="RLF9314" s="1"/>
      <c r="RLG9314" s="1"/>
      <c r="RLH9314" s="1"/>
      <c r="RLI9314" s="1"/>
      <c r="RLJ9314" s="1"/>
      <c r="RLK9314" s="1"/>
      <c r="RLL9314" s="1"/>
      <c r="RLM9314" s="1"/>
      <c r="RLN9314" s="1"/>
      <c r="RLO9314" s="1"/>
      <c r="RLP9314" s="1"/>
      <c r="RLQ9314" s="1"/>
      <c r="RLR9314" s="1"/>
      <c r="RLS9314" s="1"/>
      <c r="RLT9314" s="1"/>
      <c r="RLU9314" s="1"/>
      <c r="RLV9314" s="1"/>
      <c r="RLW9314" s="1"/>
      <c r="RLX9314" s="1"/>
      <c r="RLY9314" s="1"/>
      <c r="RLZ9314" s="1"/>
      <c r="RMA9314" s="1"/>
      <c r="RMB9314" s="1"/>
      <c r="RMC9314" s="1"/>
      <c r="RMD9314" s="1"/>
      <c r="RME9314" s="1"/>
      <c r="RMF9314" s="1"/>
      <c r="RMG9314" s="1"/>
      <c r="RMH9314" s="1"/>
      <c r="RMI9314" s="1"/>
      <c r="RMJ9314" s="1"/>
      <c r="RMK9314" s="1"/>
      <c r="RML9314" s="1"/>
      <c r="RMM9314" s="1"/>
      <c r="RMN9314" s="1"/>
      <c r="RMO9314" s="1"/>
      <c r="RMP9314" s="1"/>
      <c r="RMQ9314" s="1"/>
      <c r="RMR9314" s="1"/>
      <c r="RMS9314" s="1"/>
      <c r="RMT9314" s="1"/>
      <c r="RMU9314" s="1"/>
      <c r="RMV9314" s="1"/>
      <c r="RMW9314" s="1"/>
      <c r="RMX9314" s="1"/>
      <c r="RMY9314" s="1"/>
      <c r="RMZ9314" s="1"/>
      <c r="RNA9314" s="1"/>
      <c r="RNB9314" s="1"/>
      <c r="RNC9314" s="1"/>
      <c r="RND9314" s="1"/>
      <c r="RNE9314" s="1"/>
      <c r="RNF9314" s="1"/>
      <c r="RNG9314" s="1"/>
      <c r="RNH9314" s="1"/>
      <c r="RNI9314" s="1"/>
      <c r="RNJ9314" s="1"/>
      <c r="RNK9314" s="1"/>
      <c r="RNL9314" s="1"/>
      <c r="RNM9314" s="1"/>
      <c r="RNN9314" s="1"/>
      <c r="RNO9314" s="1"/>
      <c r="RNP9314" s="1"/>
      <c r="RNQ9314" s="1"/>
      <c r="RNR9314" s="1"/>
      <c r="RNS9314" s="1"/>
      <c r="RNT9314" s="1"/>
      <c r="RNU9314" s="1"/>
      <c r="RNV9314" s="1"/>
      <c r="RNW9314" s="1"/>
      <c r="RNX9314" s="1"/>
      <c r="RNY9314" s="1"/>
      <c r="RNZ9314" s="1"/>
      <c r="ROA9314" s="1"/>
      <c r="ROB9314" s="1"/>
      <c r="ROC9314" s="1"/>
      <c r="ROD9314" s="1"/>
      <c r="ROE9314" s="1"/>
      <c r="ROF9314" s="1"/>
      <c r="ROG9314" s="1"/>
      <c r="ROH9314" s="1"/>
      <c r="ROI9314" s="1"/>
      <c r="ROJ9314" s="1"/>
      <c r="ROK9314" s="1"/>
      <c r="ROL9314" s="1"/>
      <c r="ROM9314" s="1"/>
      <c r="RON9314" s="1"/>
      <c r="ROO9314" s="1"/>
      <c r="ROP9314" s="1"/>
      <c r="ROQ9314" s="1"/>
      <c r="ROR9314" s="1"/>
      <c r="ROS9314" s="1"/>
      <c r="ROT9314" s="1"/>
      <c r="ROU9314" s="1"/>
      <c r="ROV9314" s="1"/>
      <c r="ROW9314" s="1"/>
      <c r="ROX9314" s="1"/>
      <c r="ROY9314" s="1"/>
      <c r="ROZ9314" s="1"/>
      <c r="RPA9314" s="1"/>
      <c r="RPB9314" s="1"/>
      <c r="RPC9314" s="1"/>
      <c r="RPD9314" s="1"/>
      <c r="RPE9314" s="1"/>
      <c r="RPF9314" s="1"/>
      <c r="RPG9314" s="1"/>
      <c r="RPH9314" s="1"/>
      <c r="RPI9314" s="1"/>
      <c r="RPJ9314" s="1"/>
      <c r="RPK9314" s="1"/>
      <c r="RPL9314" s="1"/>
      <c r="RPM9314" s="1"/>
      <c r="RPN9314" s="1"/>
      <c r="RPO9314" s="1"/>
      <c r="RPP9314" s="1"/>
      <c r="RPQ9314" s="1"/>
      <c r="RPR9314" s="1"/>
      <c r="RPS9314" s="1"/>
      <c r="RPT9314" s="1"/>
      <c r="RPU9314" s="1"/>
      <c r="RPV9314" s="1"/>
      <c r="RPW9314" s="1"/>
      <c r="RPX9314" s="1"/>
      <c r="RPY9314" s="1"/>
      <c r="RPZ9314" s="1"/>
      <c r="RQA9314" s="1"/>
      <c r="RQB9314" s="1"/>
      <c r="RQC9314" s="1"/>
      <c r="RQD9314" s="1"/>
      <c r="RQE9314" s="1"/>
      <c r="RQF9314" s="1"/>
      <c r="RQG9314" s="1"/>
      <c r="RQH9314" s="1"/>
      <c r="RQI9314" s="1"/>
      <c r="RQJ9314" s="1"/>
      <c r="RQK9314" s="1"/>
      <c r="RQL9314" s="1"/>
      <c r="RQM9314" s="1"/>
      <c r="RQN9314" s="1"/>
      <c r="RQO9314" s="1"/>
      <c r="RQP9314" s="1"/>
      <c r="RQQ9314" s="1"/>
      <c r="RQR9314" s="1"/>
      <c r="RQS9314" s="1"/>
      <c r="RQT9314" s="1"/>
      <c r="RQU9314" s="1"/>
      <c r="RQV9314" s="1"/>
      <c r="RQW9314" s="1"/>
      <c r="RQX9314" s="1"/>
      <c r="RQY9314" s="1"/>
      <c r="RQZ9314" s="1"/>
      <c r="RRA9314" s="1"/>
      <c r="RRB9314" s="1"/>
      <c r="RRC9314" s="1"/>
      <c r="RRD9314" s="1"/>
      <c r="RRE9314" s="1"/>
      <c r="RRF9314" s="1"/>
      <c r="RRG9314" s="1"/>
      <c r="RRH9314" s="1"/>
      <c r="RRI9314" s="1"/>
      <c r="RRJ9314" s="1"/>
      <c r="RRK9314" s="1"/>
      <c r="RRL9314" s="1"/>
      <c r="RRM9314" s="1"/>
      <c r="RRN9314" s="1"/>
      <c r="RRO9314" s="1"/>
      <c r="RRP9314" s="1"/>
      <c r="RRQ9314" s="1"/>
      <c r="RRR9314" s="1"/>
      <c r="RRS9314" s="1"/>
      <c r="RRT9314" s="1"/>
      <c r="RRU9314" s="1"/>
      <c r="RRV9314" s="1"/>
      <c r="RRW9314" s="1"/>
      <c r="RRX9314" s="1"/>
      <c r="RRY9314" s="1"/>
      <c r="RRZ9314" s="1"/>
      <c r="RSA9314" s="1"/>
      <c r="RSB9314" s="1"/>
      <c r="RSC9314" s="1"/>
      <c r="RSD9314" s="1"/>
      <c r="RSE9314" s="1"/>
      <c r="RSF9314" s="1"/>
      <c r="RSG9314" s="1"/>
      <c r="RSH9314" s="1"/>
      <c r="RSI9314" s="1"/>
      <c r="RSJ9314" s="1"/>
      <c r="RSK9314" s="1"/>
      <c r="RSL9314" s="1"/>
      <c r="RSM9314" s="1"/>
      <c r="RSN9314" s="1"/>
      <c r="RSO9314" s="1"/>
      <c r="RSP9314" s="1"/>
      <c r="RSQ9314" s="1"/>
      <c r="RSR9314" s="1"/>
      <c r="RSS9314" s="1"/>
      <c r="RST9314" s="1"/>
      <c r="RSU9314" s="1"/>
      <c r="RSV9314" s="1"/>
      <c r="RSW9314" s="1"/>
      <c r="RSX9314" s="1"/>
      <c r="RSY9314" s="1"/>
      <c r="RSZ9314" s="1"/>
      <c r="RTA9314" s="1"/>
      <c r="RTB9314" s="1"/>
      <c r="RTC9314" s="1"/>
      <c r="RTD9314" s="1"/>
      <c r="RTE9314" s="1"/>
      <c r="RTF9314" s="1"/>
      <c r="RTG9314" s="1"/>
      <c r="RTH9314" s="1"/>
      <c r="RTI9314" s="1"/>
      <c r="RTJ9314" s="1"/>
      <c r="RTK9314" s="1"/>
      <c r="RTL9314" s="1"/>
      <c r="RTM9314" s="1"/>
      <c r="RTN9314" s="1"/>
      <c r="RTO9314" s="1"/>
      <c r="RTP9314" s="1"/>
      <c r="RTQ9314" s="1"/>
      <c r="RTR9314" s="1"/>
      <c r="RTS9314" s="1"/>
      <c r="RTT9314" s="1"/>
      <c r="RTU9314" s="1"/>
      <c r="RTV9314" s="1"/>
      <c r="RTW9314" s="1"/>
      <c r="RTX9314" s="1"/>
      <c r="RTY9314" s="1"/>
      <c r="RTZ9314" s="1"/>
      <c r="RUA9314" s="1"/>
      <c r="RUB9314" s="1"/>
      <c r="RUC9314" s="1"/>
      <c r="RUD9314" s="1"/>
      <c r="RUE9314" s="1"/>
      <c r="RUF9314" s="1"/>
      <c r="RUG9314" s="1"/>
      <c r="RUH9314" s="1"/>
      <c r="RUI9314" s="1"/>
      <c r="RUJ9314" s="1"/>
      <c r="RUK9314" s="1"/>
      <c r="RUL9314" s="1"/>
      <c r="RUM9314" s="1"/>
      <c r="RUN9314" s="1"/>
      <c r="RUO9314" s="1"/>
      <c r="RUP9314" s="1"/>
      <c r="RUQ9314" s="1"/>
      <c r="RUR9314" s="1"/>
      <c r="RUS9314" s="1"/>
      <c r="RUT9314" s="1"/>
      <c r="RUU9314" s="1"/>
      <c r="RUV9314" s="1"/>
      <c r="RUW9314" s="1"/>
      <c r="RUX9314" s="1"/>
      <c r="RUY9314" s="1"/>
      <c r="RUZ9314" s="1"/>
      <c r="RVA9314" s="1"/>
      <c r="RVB9314" s="1"/>
      <c r="RVC9314" s="1"/>
      <c r="RVD9314" s="1"/>
      <c r="RVE9314" s="1"/>
      <c r="RVF9314" s="1"/>
      <c r="RVG9314" s="1"/>
      <c r="RVH9314" s="1"/>
      <c r="RVI9314" s="1"/>
      <c r="RVJ9314" s="1"/>
      <c r="RVK9314" s="1"/>
      <c r="RVL9314" s="1"/>
      <c r="RVM9314" s="1"/>
      <c r="RVN9314" s="1"/>
      <c r="RVO9314" s="1"/>
      <c r="RVP9314" s="1"/>
      <c r="RVQ9314" s="1"/>
      <c r="RVR9314" s="1"/>
      <c r="RVS9314" s="1"/>
      <c r="RVT9314" s="1"/>
      <c r="RVU9314" s="1"/>
      <c r="RVV9314" s="1"/>
      <c r="RVW9314" s="1"/>
      <c r="RVX9314" s="1"/>
      <c r="RVY9314" s="1"/>
      <c r="RVZ9314" s="1"/>
      <c r="RWA9314" s="1"/>
      <c r="RWB9314" s="1"/>
      <c r="RWC9314" s="1"/>
      <c r="RWD9314" s="1"/>
      <c r="RWE9314" s="1"/>
      <c r="RWF9314" s="1"/>
      <c r="RWG9314" s="1"/>
      <c r="RWH9314" s="1"/>
      <c r="RWI9314" s="1"/>
      <c r="RWJ9314" s="1"/>
      <c r="RWK9314" s="1"/>
      <c r="RWL9314" s="1"/>
      <c r="RWM9314" s="1"/>
      <c r="RWN9314" s="1"/>
      <c r="RWO9314" s="1"/>
      <c r="RWP9314" s="1"/>
      <c r="RWQ9314" s="1"/>
      <c r="RWR9314" s="1"/>
      <c r="RWS9314" s="1"/>
      <c r="RWT9314" s="1"/>
      <c r="RWU9314" s="1"/>
      <c r="RWV9314" s="1"/>
      <c r="RWW9314" s="1"/>
      <c r="RWX9314" s="1"/>
      <c r="RWY9314" s="1"/>
      <c r="RWZ9314" s="1"/>
      <c r="RXA9314" s="1"/>
      <c r="RXB9314" s="1"/>
      <c r="RXC9314" s="1"/>
      <c r="RXD9314" s="1"/>
      <c r="RXE9314" s="1"/>
      <c r="RXF9314" s="1"/>
      <c r="RXG9314" s="1"/>
      <c r="RXH9314" s="1"/>
      <c r="RXI9314" s="1"/>
      <c r="RXJ9314" s="1"/>
      <c r="RXK9314" s="1"/>
      <c r="RXL9314" s="1"/>
      <c r="RXM9314" s="1"/>
      <c r="RXN9314" s="1"/>
      <c r="RXO9314" s="1"/>
      <c r="RXP9314" s="1"/>
      <c r="RXQ9314" s="1"/>
      <c r="RXR9314" s="1"/>
      <c r="RXS9314" s="1"/>
      <c r="RXT9314" s="1"/>
      <c r="RXU9314" s="1"/>
      <c r="RXV9314" s="1"/>
      <c r="RXW9314" s="1"/>
      <c r="RXX9314" s="1"/>
      <c r="RXY9314" s="1"/>
      <c r="RXZ9314" s="1"/>
      <c r="RYA9314" s="1"/>
      <c r="RYB9314" s="1"/>
      <c r="RYC9314" s="1"/>
      <c r="RYD9314" s="1"/>
      <c r="RYE9314" s="1"/>
      <c r="RYF9314" s="1"/>
      <c r="RYG9314" s="1"/>
      <c r="RYH9314" s="1"/>
      <c r="RYI9314" s="1"/>
      <c r="RYJ9314" s="1"/>
      <c r="RYK9314" s="1"/>
      <c r="RYL9314" s="1"/>
      <c r="RYM9314" s="1"/>
      <c r="RYN9314" s="1"/>
      <c r="RYO9314" s="1"/>
      <c r="RYP9314" s="1"/>
      <c r="RYQ9314" s="1"/>
      <c r="RYR9314" s="1"/>
      <c r="RYS9314" s="1"/>
      <c r="RYT9314" s="1"/>
      <c r="RYU9314" s="1"/>
      <c r="RYV9314" s="1"/>
      <c r="RYW9314" s="1"/>
      <c r="RYX9314" s="1"/>
      <c r="RYY9314" s="1"/>
      <c r="RYZ9314" s="1"/>
      <c r="RZA9314" s="1"/>
      <c r="RZB9314" s="1"/>
      <c r="RZC9314" s="1"/>
      <c r="RZD9314" s="1"/>
      <c r="RZE9314" s="1"/>
      <c r="RZF9314" s="1"/>
      <c r="RZG9314" s="1"/>
      <c r="RZH9314" s="1"/>
      <c r="RZI9314" s="1"/>
      <c r="RZJ9314" s="1"/>
      <c r="RZK9314" s="1"/>
      <c r="RZL9314" s="1"/>
      <c r="RZM9314" s="1"/>
      <c r="RZN9314" s="1"/>
      <c r="RZO9314" s="1"/>
      <c r="RZP9314" s="1"/>
      <c r="RZQ9314" s="1"/>
      <c r="RZR9314" s="1"/>
      <c r="RZS9314" s="1"/>
      <c r="RZT9314" s="1"/>
      <c r="RZU9314" s="1"/>
      <c r="RZV9314" s="1"/>
      <c r="RZW9314" s="1"/>
      <c r="RZX9314" s="1"/>
      <c r="RZY9314" s="1"/>
      <c r="RZZ9314" s="1"/>
      <c r="SAA9314" s="1"/>
      <c r="SAB9314" s="1"/>
      <c r="SAC9314" s="1"/>
      <c r="SAD9314" s="1"/>
      <c r="SAE9314" s="1"/>
      <c r="SAF9314" s="1"/>
      <c r="SAG9314" s="1"/>
      <c r="SAH9314" s="1"/>
      <c r="SAI9314" s="1"/>
      <c r="SAJ9314" s="1"/>
      <c r="SAK9314" s="1"/>
      <c r="SAL9314" s="1"/>
      <c r="SAM9314" s="1"/>
      <c r="SAN9314" s="1"/>
      <c r="SAO9314" s="1"/>
      <c r="SAP9314" s="1"/>
      <c r="SAQ9314" s="1"/>
      <c r="SAR9314" s="1"/>
      <c r="SAS9314" s="1"/>
      <c r="SAT9314" s="1"/>
      <c r="SAU9314" s="1"/>
      <c r="SAV9314" s="1"/>
      <c r="SAW9314" s="1"/>
      <c r="SAX9314" s="1"/>
      <c r="SAY9314" s="1"/>
      <c r="SAZ9314" s="1"/>
      <c r="SBA9314" s="1"/>
      <c r="SBB9314" s="1"/>
      <c r="SBC9314" s="1"/>
      <c r="SBD9314" s="1"/>
      <c r="SBE9314" s="1"/>
      <c r="SBF9314" s="1"/>
      <c r="SBG9314" s="1"/>
      <c r="SBH9314" s="1"/>
      <c r="SBI9314" s="1"/>
      <c r="SBJ9314" s="1"/>
      <c r="SBK9314" s="1"/>
      <c r="SBL9314" s="1"/>
      <c r="SBM9314" s="1"/>
      <c r="SBN9314" s="1"/>
      <c r="SBO9314" s="1"/>
      <c r="SBP9314" s="1"/>
      <c r="SBQ9314" s="1"/>
      <c r="SBR9314" s="1"/>
      <c r="SBS9314" s="1"/>
      <c r="SBT9314" s="1"/>
      <c r="SBU9314" s="1"/>
      <c r="SBV9314" s="1"/>
      <c r="SBW9314" s="1"/>
      <c r="SBX9314" s="1"/>
      <c r="SBY9314" s="1"/>
      <c r="SBZ9314" s="1"/>
      <c r="SCA9314" s="1"/>
      <c r="SCB9314" s="1"/>
      <c r="SCC9314" s="1"/>
      <c r="SCD9314" s="1"/>
      <c r="SCE9314" s="1"/>
      <c r="SCF9314" s="1"/>
      <c r="SCG9314" s="1"/>
      <c r="SCH9314" s="1"/>
      <c r="SCI9314" s="1"/>
      <c r="SCJ9314" s="1"/>
      <c r="SCK9314" s="1"/>
      <c r="SCL9314" s="1"/>
      <c r="SCM9314" s="1"/>
      <c r="SCN9314" s="1"/>
      <c r="SCO9314" s="1"/>
      <c r="SCP9314" s="1"/>
      <c r="SCQ9314" s="1"/>
      <c r="SCR9314" s="1"/>
      <c r="SCS9314" s="1"/>
      <c r="SCT9314" s="1"/>
      <c r="SCU9314" s="1"/>
      <c r="SCV9314" s="1"/>
      <c r="SCW9314" s="1"/>
      <c r="SCX9314" s="1"/>
      <c r="SCY9314" s="1"/>
      <c r="SCZ9314" s="1"/>
      <c r="SDA9314" s="1"/>
      <c r="SDB9314" s="1"/>
      <c r="SDC9314" s="1"/>
      <c r="SDD9314" s="1"/>
      <c r="SDE9314" s="1"/>
      <c r="SDF9314" s="1"/>
      <c r="SDG9314" s="1"/>
      <c r="SDH9314" s="1"/>
      <c r="SDI9314" s="1"/>
      <c r="SDJ9314" s="1"/>
      <c r="SDK9314" s="1"/>
      <c r="SDL9314" s="1"/>
      <c r="SDM9314" s="1"/>
      <c r="SDN9314" s="1"/>
      <c r="SDO9314" s="1"/>
      <c r="SDP9314" s="1"/>
      <c r="SDQ9314" s="1"/>
      <c r="SDR9314" s="1"/>
      <c r="SDS9314" s="1"/>
      <c r="SDT9314" s="1"/>
      <c r="SDU9314" s="1"/>
      <c r="SDV9314" s="1"/>
      <c r="SDW9314" s="1"/>
      <c r="SDX9314" s="1"/>
      <c r="SDY9314" s="1"/>
      <c r="SDZ9314" s="1"/>
      <c r="SEA9314" s="1"/>
      <c r="SEB9314" s="1"/>
      <c r="SEC9314" s="1"/>
      <c r="SED9314" s="1"/>
      <c r="SEE9314" s="1"/>
      <c r="SEF9314" s="1"/>
      <c r="SEG9314" s="1"/>
      <c r="SEH9314" s="1"/>
      <c r="SEI9314" s="1"/>
      <c r="SEJ9314" s="1"/>
      <c r="SEK9314" s="1"/>
      <c r="SEL9314" s="1"/>
      <c r="SEM9314" s="1"/>
      <c r="SEN9314" s="1"/>
      <c r="SEO9314" s="1"/>
      <c r="SEP9314" s="1"/>
      <c r="SEQ9314" s="1"/>
      <c r="SER9314" s="1"/>
      <c r="SES9314" s="1"/>
      <c r="SET9314" s="1"/>
      <c r="SEU9314" s="1"/>
      <c r="SEV9314" s="1"/>
      <c r="SEW9314" s="1"/>
      <c r="SEX9314" s="1"/>
      <c r="SEY9314" s="1"/>
      <c r="SEZ9314" s="1"/>
      <c r="SFA9314" s="1"/>
      <c r="SFB9314" s="1"/>
      <c r="SFC9314" s="1"/>
      <c r="SFD9314" s="1"/>
      <c r="SFE9314" s="1"/>
      <c r="SFF9314" s="1"/>
      <c r="SFG9314" s="1"/>
      <c r="SFH9314" s="1"/>
      <c r="SFI9314" s="1"/>
      <c r="SFJ9314" s="1"/>
      <c r="SFK9314" s="1"/>
      <c r="SFL9314" s="1"/>
      <c r="SFM9314" s="1"/>
      <c r="SFN9314" s="1"/>
      <c r="SFO9314" s="1"/>
      <c r="SFP9314" s="1"/>
      <c r="SFQ9314" s="1"/>
      <c r="SFR9314" s="1"/>
      <c r="SFS9314" s="1"/>
      <c r="SFT9314" s="1"/>
      <c r="SFU9314" s="1"/>
      <c r="SFV9314" s="1"/>
      <c r="SFW9314" s="1"/>
      <c r="SFX9314" s="1"/>
      <c r="SFY9314" s="1"/>
      <c r="SFZ9314" s="1"/>
      <c r="SGA9314" s="1"/>
      <c r="SGB9314" s="1"/>
      <c r="SGC9314" s="1"/>
      <c r="SGD9314" s="1"/>
      <c r="SGE9314" s="1"/>
      <c r="SGF9314" s="1"/>
      <c r="SGG9314" s="1"/>
      <c r="SGH9314" s="1"/>
      <c r="SGI9314" s="1"/>
      <c r="SGJ9314" s="1"/>
      <c r="SGK9314" s="1"/>
      <c r="SGL9314" s="1"/>
      <c r="SGM9314" s="1"/>
      <c r="SGN9314" s="1"/>
      <c r="SGO9314" s="1"/>
      <c r="SGP9314" s="1"/>
      <c r="SGQ9314" s="1"/>
      <c r="SGR9314" s="1"/>
      <c r="SGS9314" s="1"/>
      <c r="SGT9314" s="1"/>
      <c r="SGU9314" s="1"/>
      <c r="SGV9314" s="1"/>
      <c r="SGW9314" s="1"/>
      <c r="SGX9314" s="1"/>
      <c r="SGY9314" s="1"/>
      <c r="SGZ9314" s="1"/>
      <c r="SHA9314" s="1"/>
      <c r="SHB9314" s="1"/>
      <c r="SHC9314" s="1"/>
      <c r="SHD9314" s="1"/>
      <c r="SHE9314" s="1"/>
      <c r="SHF9314" s="1"/>
      <c r="SHG9314" s="1"/>
      <c r="SHH9314" s="1"/>
      <c r="SHI9314" s="1"/>
      <c r="SHJ9314" s="1"/>
      <c r="SHK9314" s="1"/>
      <c r="SHL9314" s="1"/>
      <c r="SHM9314" s="1"/>
      <c r="SHN9314" s="1"/>
      <c r="SHO9314" s="1"/>
      <c r="SHP9314" s="1"/>
      <c r="SHQ9314" s="1"/>
      <c r="SHR9314" s="1"/>
      <c r="SHS9314" s="1"/>
      <c r="SHT9314" s="1"/>
      <c r="SHU9314" s="1"/>
      <c r="SHV9314" s="1"/>
      <c r="SHW9314" s="1"/>
      <c r="SHX9314" s="1"/>
      <c r="SHY9314" s="1"/>
      <c r="SHZ9314" s="1"/>
      <c r="SIA9314" s="1"/>
      <c r="SIB9314" s="1"/>
      <c r="SIC9314" s="1"/>
      <c r="SID9314" s="1"/>
      <c r="SIE9314" s="1"/>
      <c r="SIF9314" s="1"/>
      <c r="SIG9314" s="1"/>
      <c r="SIH9314" s="1"/>
      <c r="SII9314" s="1"/>
      <c r="SIJ9314" s="1"/>
      <c r="SIK9314" s="1"/>
      <c r="SIL9314" s="1"/>
      <c r="SIM9314" s="1"/>
      <c r="SIN9314" s="1"/>
      <c r="SIO9314" s="1"/>
      <c r="SIP9314" s="1"/>
      <c r="SIQ9314" s="1"/>
      <c r="SIR9314" s="1"/>
      <c r="SIS9314" s="1"/>
      <c r="SIT9314" s="1"/>
      <c r="SIU9314" s="1"/>
      <c r="SIV9314" s="1"/>
      <c r="SIW9314" s="1"/>
      <c r="SIX9314" s="1"/>
      <c r="SIY9314" s="1"/>
      <c r="SIZ9314" s="1"/>
      <c r="SJA9314" s="1"/>
      <c r="SJB9314" s="1"/>
      <c r="SJC9314" s="1"/>
      <c r="SJD9314" s="1"/>
      <c r="SJE9314" s="1"/>
      <c r="SJF9314" s="1"/>
      <c r="SJG9314" s="1"/>
      <c r="SJH9314" s="1"/>
      <c r="SJI9314" s="1"/>
      <c r="SJJ9314" s="1"/>
      <c r="SJK9314" s="1"/>
      <c r="SJL9314" s="1"/>
      <c r="SJM9314" s="1"/>
      <c r="SJN9314" s="1"/>
      <c r="SJO9314" s="1"/>
      <c r="SJP9314" s="1"/>
      <c r="SJQ9314" s="1"/>
      <c r="SJR9314" s="1"/>
      <c r="SJS9314" s="1"/>
      <c r="SJT9314" s="1"/>
      <c r="SJU9314" s="1"/>
      <c r="SJV9314" s="1"/>
      <c r="SJW9314" s="1"/>
      <c r="SJX9314" s="1"/>
      <c r="SJY9314" s="1"/>
      <c r="SJZ9314" s="1"/>
      <c r="SKA9314" s="1"/>
      <c r="SKB9314" s="1"/>
      <c r="SKC9314" s="1"/>
      <c r="SKD9314" s="1"/>
      <c r="SKE9314" s="1"/>
      <c r="SKF9314" s="1"/>
      <c r="SKG9314" s="1"/>
      <c r="SKH9314" s="1"/>
      <c r="SKI9314" s="1"/>
      <c r="SKJ9314" s="1"/>
      <c r="SKK9314" s="1"/>
      <c r="SKL9314" s="1"/>
      <c r="SKM9314" s="1"/>
      <c r="SKN9314" s="1"/>
      <c r="SKO9314" s="1"/>
      <c r="SKP9314" s="1"/>
      <c r="SKQ9314" s="1"/>
      <c r="SKR9314" s="1"/>
      <c r="SKS9314" s="1"/>
      <c r="SKT9314" s="1"/>
      <c r="SKU9314" s="1"/>
      <c r="SKV9314" s="1"/>
      <c r="SKW9314" s="1"/>
      <c r="SKX9314" s="1"/>
      <c r="SKY9314" s="1"/>
      <c r="SKZ9314" s="1"/>
      <c r="SLA9314" s="1"/>
      <c r="SLB9314" s="1"/>
      <c r="SLC9314" s="1"/>
      <c r="SLD9314" s="1"/>
      <c r="SLE9314" s="1"/>
      <c r="SLF9314" s="1"/>
      <c r="SLG9314" s="1"/>
      <c r="SLH9314" s="1"/>
      <c r="SLI9314" s="1"/>
      <c r="SLJ9314" s="1"/>
      <c r="SLK9314" s="1"/>
      <c r="SLL9314" s="1"/>
      <c r="SLM9314" s="1"/>
      <c r="SLN9314" s="1"/>
      <c r="SLO9314" s="1"/>
      <c r="SLP9314" s="1"/>
      <c r="SLQ9314" s="1"/>
      <c r="SLR9314" s="1"/>
      <c r="SLS9314" s="1"/>
      <c r="SLT9314" s="1"/>
      <c r="SLU9314" s="1"/>
      <c r="SLV9314" s="1"/>
      <c r="SLW9314" s="1"/>
      <c r="SLX9314" s="1"/>
      <c r="SLY9314" s="1"/>
      <c r="SLZ9314" s="1"/>
      <c r="SMA9314" s="1"/>
      <c r="SMB9314" s="1"/>
      <c r="SMC9314" s="1"/>
      <c r="SMD9314" s="1"/>
      <c r="SME9314" s="1"/>
      <c r="SMF9314" s="1"/>
      <c r="SMG9314" s="1"/>
      <c r="SMH9314" s="1"/>
      <c r="SMI9314" s="1"/>
      <c r="SMJ9314" s="1"/>
      <c r="SMK9314" s="1"/>
      <c r="SML9314" s="1"/>
      <c r="SMM9314" s="1"/>
      <c r="SMN9314" s="1"/>
      <c r="SMO9314" s="1"/>
      <c r="SMP9314" s="1"/>
      <c r="SMQ9314" s="1"/>
      <c r="SMR9314" s="1"/>
      <c r="SMS9314" s="1"/>
      <c r="SMT9314" s="1"/>
      <c r="SMU9314" s="1"/>
      <c r="SMV9314" s="1"/>
      <c r="SMW9314" s="1"/>
      <c r="SMX9314" s="1"/>
      <c r="SMY9314" s="1"/>
      <c r="SMZ9314" s="1"/>
      <c r="SNA9314" s="1"/>
      <c r="SNB9314" s="1"/>
      <c r="SNC9314" s="1"/>
      <c r="SND9314" s="1"/>
      <c r="SNE9314" s="1"/>
      <c r="SNF9314" s="1"/>
      <c r="SNG9314" s="1"/>
      <c r="SNH9314" s="1"/>
      <c r="SNI9314" s="1"/>
      <c r="SNJ9314" s="1"/>
      <c r="SNK9314" s="1"/>
      <c r="SNL9314" s="1"/>
      <c r="SNM9314" s="1"/>
      <c r="SNN9314" s="1"/>
      <c r="SNO9314" s="1"/>
      <c r="SNP9314" s="1"/>
      <c r="SNQ9314" s="1"/>
      <c r="SNR9314" s="1"/>
      <c r="SNS9314" s="1"/>
      <c r="SNT9314" s="1"/>
      <c r="SNU9314" s="1"/>
      <c r="SNV9314" s="1"/>
      <c r="SNW9314" s="1"/>
      <c r="SNX9314" s="1"/>
      <c r="SNY9314" s="1"/>
      <c r="SNZ9314" s="1"/>
      <c r="SOA9314" s="1"/>
      <c r="SOB9314" s="1"/>
      <c r="SOC9314" s="1"/>
      <c r="SOD9314" s="1"/>
      <c r="SOE9314" s="1"/>
      <c r="SOF9314" s="1"/>
      <c r="SOG9314" s="1"/>
      <c r="SOH9314" s="1"/>
      <c r="SOI9314" s="1"/>
      <c r="SOJ9314" s="1"/>
      <c r="SOK9314" s="1"/>
      <c r="SOL9314" s="1"/>
      <c r="SOM9314" s="1"/>
      <c r="SON9314" s="1"/>
      <c r="SOO9314" s="1"/>
      <c r="SOP9314" s="1"/>
      <c r="SOQ9314" s="1"/>
      <c r="SOR9314" s="1"/>
      <c r="SOS9314" s="1"/>
      <c r="SOT9314" s="1"/>
      <c r="SOU9314" s="1"/>
      <c r="SOV9314" s="1"/>
      <c r="SOW9314" s="1"/>
      <c r="SOX9314" s="1"/>
      <c r="SOY9314" s="1"/>
      <c r="SOZ9314" s="1"/>
      <c r="SPA9314" s="1"/>
      <c r="SPB9314" s="1"/>
      <c r="SPC9314" s="1"/>
      <c r="SPD9314" s="1"/>
      <c r="SPE9314" s="1"/>
      <c r="SPF9314" s="1"/>
      <c r="SPG9314" s="1"/>
      <c r="SPH9314" s="1"/>
      <c r="SPI9314" s="1"/>
      <c r="SPJ9314" s="1"/>
      <c r="SPK9314" s="1"/>
      <c r="SPL9314" s="1"/>
      <c r="SPM9314" s="1"/>
      <c r="SPN9314" s="1"/>
      <c r="SPO9314" s="1"/>
      <c r="SPP9314" s="1"/>
      <c r="SPQ9314" s="1"/>
      <c r="SPR9314" s="1"/>
      <c r="SPS9314" s="1"/>
      <c r="SPT9314" s="1"/>
      <c r="SPU9314" s="1"/>
      <c r="SPV9314" s="1"/>
      <c r="SPW9314" s="1"/>
      <c r="SPX9314" s="1"/>
      <c r="SPY9314" s="1"/>
      <c r="SPZ9314" s="1"/>
      <c r="SQA9314" s="1"/>
      <c r="SQB9314" s="1"/>
      <c r="SQC9314" s="1"/>
      <c r="SQD9314" s="1"/>
      <c r="SQE9314" s="1"/>
      <c r="SQF9314" s="1"/>
      <c r="SQG9314" s="1"/>
      <c r="SQH9314" s="1"/>
      <c r="SQI9314" s="1"/>
      <c r="SQJ9314" s="1"/>
      <c r="SQK9314" s="1"/>
      <c r="SQL9314" s="1"/>
      <c r="SQM9314" s="1"/>
      <c r="SQN9314" s="1"/>
      <c r="SQO9314" s="1"/>
      <c r="SQP9314" s="1"/>
      <c r="SQQ9314" s="1"/>
      <c r="SQR9314" s="1"/>
      <c r="SQS9314" s="1"/>
      <c r="SQT9314" s="1"/>
      <c r="SQU9314" s="1"/>
      <c r="SQV9314" s="1"/>
      <c r="SQW9314" s="1"/>
      <c r="SQX9314" s="1"/>
      <c r="SQY9314" s="1"/>
      <c r="SQZ9314" s="1"/>
      <c r="SRA9314" s="1"/>
      <c r="SRB9314" s="1"/>
      <c r="SRC9314" s="1"/>
      <c r="SRD9314" s="1"/>
      <c r="SRE9314" s="1"/>
      <c r="SRF9314" s="1"/>
      <c r="SRG9314" s="1"/>
      <c r="SRH9314" s="1"/>
      <c r="SRI9314" s="1"/>
      <c r="SRJ9314" s="1"/>
      <c r="SRK9314" s="1"/>
      <c r="SRL9314" s="1"/>
      <c r="SRM9314" s="1"/>
      <c r="SRN9314" s="1"/>
      <c r="SRO9314" s="1"/>
      <c r="SRP9314" s="1"/>
      <c r="SRQ9314" s="1"/>
      <c r="SRR9314" s="1"/>
      <c r="SRS9314" s="1"/>
      <c r="SRT9314" s="1"/>
      <c r="SRU9314" s="1"/>
      <c r="SRV9314" s="1"/>
      <c r="SRW9314" s="1"/>
      <c r="SRX9314" s="1"/>
      <c r="SRY9314" s="1"/>
      <c r="SRZ9314" s="1"/>
      <c r="SSA9314" s="1"/>
      <c r="SSB9314" s="1"/>
      <c r="SSC9314" s="1"/>
      <c r="SSD9314" s="1"/>
      <c r="SSE9314" s="1"/>
      <c r="SSF9314" s="1"/>
      <c r="SSG9314" s="1"/>
      <c r="SSH9314" s="1"/>
      <c r="SSI9314" s="1"/>
      <c r="SSJ9314" s="1"/>
      <c r="SSK9314" s="1"/>
      <c r="SSL9314" s="1"/>
      <c r="SSM9314" s="1"/>
      <c r="SSN9314" s="1"/>
      <c r="SSO9314" s="1"/>
      <c r="SSP9314" s="1"/>
      <c r="SSQ9314" s="1"/>
      <c r="SSR9314" s="1"/>
      <c r="SSS9314" s="1"/>
      <c r="SST9314" s="1"/>
      <c r="SSU9314" s="1"/>
      <c r="SSV9314" s="1"/>
      <c r="SSW9314" s="1"/>
      <c r="SSX9314" s="1"/>
      <c r="SSY9314" s="1"/>
      <c r="SSZ9314" s="1"/>
      <c r="STA9314" s="1"/>
      <c r="STB9314" s="1"/>
      <c r="STC9314" s="1"/>
      <c r="STD9314" s="1"/>
      <c r="STE9314" s="1"/>
      <c r="STF9314" s="1"/>
      <c r="STG9314" s="1"/>
      <c r="STH9314" s="1"/>
      <c r="STI9314" s="1"/>
      <c r="STJ9314" s="1"/>
      <c r="STK9314" s="1"/>
      <c r="STL9314" s="1"/>
      <c r="STM9314" s="1"/>
      <c r="STN9314" s="1"/>
      <c r="STO9314" s="1"/>
      <c r="STP9314" s="1"/>
      <c r="STQ9314" s="1"/>
      <c r="STR9314" s="1"/>
      <c r="STS9314" s="1"/>
      <c r="STT9314" s="1"/>
      <c r="STU9314" s="1"/>
      <c r="STV9314" s="1"/>
      <c r="STW9314" s="1"/>
      <c r="STX9314" s="1"/>
      <c r="STY9314" s="1"/>
      <c r="STZ9314" s="1"/>
      <c r="SUA9314" s="1"/>
      <c r="SUB9314" s="1"/>
      <c r="SUC9314" s="1"/>
      <c r="SUD9314" s="1"/>
      <c r="SUE9314" s="1"/>
      <c r="SUF9314" s="1"/>
      <c r="SUG9314" s="1"/>
      <c r="SUH9314" s="1"/>
      <c r="SUI9314" s="1"/>
      <c r="SUJ9314" s="1"/>
      <c r="SUK9314" s="1"/>
      <c r="SUL9314" s="1"/>
      <c r="SUM9314" s="1"/>
      <c r="SUN9314" s="1"/>
      <c r="SUO9314" s="1"/>
      <c r="SUP9314" s="1"/>
      <c r="SUQ9314" s="1"/>
      <c r="SUR9314" s="1"/>
      <c r="SUS9314" s="1"/>
      <c r="SUT9314" s="1"/>
      <c r="SUU9314" s="1"/>
      <c r="SUV9314" s="1"/>
      <c r="SUW9314" s="1"/>
      <c r="SUX9314" s="1"/>
      <c r="SUY9314" s="1"/>
      <c r="SUZ9314" s="1"/>
      <c r="SVA9314" s="1"/>
      <c r="SVB9314" s="1"/>
      <c r="SVC9314" s="1"/>
      <c r="SVD9314" s="1"/>
      <c r="SVE9314" s="1"/>
      <c r="SVF9314" s="1"/>
      <c r="SVG9314" s="1"/>
      <c r="SVH9314" s="1"/>
      <c r="SVI9314" s="1"/>
      <c r="SVJ9314" s="1"/>
      <c r="SVK9314" s="1"/>
      <c r="SVL9314" s="1"/>
      <c r="SVM9314" s="1"/>
      <c r="SVN9314" s="1"/>
      <c r="SVO9314" s="1"/>
      <c r="SVP9314" s="1"/>
      <c r="SVQ9314" s="1"/>
      <c r="SVR9314" s="1"/>
      <c r="SVS9314" s="1"/>
      <c r="SVT9314" s="1"/>
      <c r="SVU9314" s="1"/>
      <c r="SVV9314" s="1"/>
      <c r="SVW9314" s="1"/>
      <c r="SVX9314" s="1"/>
      <c r="SVY9314" s="1"/>
      <c r="SVZ9314" s="1"/>
      <c r="SWA9314" s="1"/>
      <c r="SWB9314" s="1"/>
      <c r="SWC9314" s="1"/>
      <c r="SWD9314" s="1"/>
      <c r="SWE9314" s="1"/>
      <c r="SWF9314" s="1"/>
      <c r="SWG9314" s="1"/>
      <c r="SWH9314" s="1"/>
      <c r="SWI9314" s="1"/>
      <c r="SWJ9314" s="1"/>
      <c r="SWK9314" s="1"/>
      <c r="SWL9314" s="1"/>
      <c r="SWM9314" s="1"/>
      <c r="SWN9314" s="1"/>
      <c r="SWO9314" s="1"/>
      <c r="SWP9314" s="1"/>
      <c r="SWQ9314" s="1"/>
      <c r="SWR9314" s="1"/>
      <c r="SWS9314" s="1"/>
      <c r="SWT9314" s="1"/>
      <c r="SWU9314" s="1"/>
      <c r="SWV9314" s="1"/>
      <c r="SWW9314" s="1"/>
      <c r="SWX9314" s="1"/>
      <c r="SWY9314" s="1"/>
      <c r="SWZ9314" s="1"/>
      <c r="SXA9314" s="1"/>
      <c r="SXB9314" s="1"/>
      <c r="SXC9314" s="1"/>
      <c r="SXD9314" s="1"/>
      <c r="SXE9314" s="1"/>
      <c r="SXF9314" s="1"/>
      <c r="SXG9314" s="1"/>
      <c r="SXH9314" s="1"/>
      <c r="SXI9314" s="1"/>
      <c r="SXJ9314" s="1"/>
      <c r="SXK9314" s="1"/>
      <c r="SXL9314" s="1"/>
      <c r="SXM9314" s="1"/>
      <c r="SXN9314" s="1"/>
      <c r="SXO9314" s="1"/>
      <c r="SXP9314" s="1"/>
      <c r="SXQ9314" s="1"/>
      <c r="SXR9314" s="1"/>
      <c r="SXS9314" s="1"/>
      <c r="SXT9314" s="1"/>
      <c r="SXU9314" s="1"/>
      <c r="SXV9314" s="1"/>
      <c r="SXW9314" s="1"/>
      <c r="SXX9314" s="1"/>
      <c r="SXY9314" s="1"/>
      <c r="SXZ9314" s="1"/>
      <c r="SYA9314" s="1"/>
      <c r="SYB9314" s="1"/>
      <c r="SYC9314" s="1"/>
      <c r="SYD9314" s="1"/>
      <c r="SYE9314" s="1"/>
      <c r="SYF9314" s="1"/>
      <c r="SYG9314" s="1"/>
      <c r="SYH9314" s="1"/>
      <c r="SYI9314" s="1"/>
      <c r="SYJ9314" s="1"/>
      <c r="SYK9314" s="1"/>
      <c r="SYL9314" s="1"/>
      <c r="SYM9314" s="1"/>
      <c r="SYN9314" s="1"/>
      <c r="SYO9314" s="1"/>
      <c r="SYP9314" s="1"/>
      <c r="SYQ9314" s="1"/>
      <c r="SYR9314" s="1"/>
      <c r="SYS9314" s="1"/>
      <c r="SYT9314" s="1"/>
      <c r="SYU9314" s="1"/>
      <c r="SYV9314" s="1"/>
      <c r="SYW9314" s="1"/>
      <c r="SYX9314" s="1"/>
      <c r="SYY9314" s="1"/>
      <c r="SYZ9314" s="1"/>
      <c r="SZA9314" s="1"/>
      <c r="SZB9314" s="1"/>
      <c r="SZC9314" s="1"/>
      <c r="SZD9314" s="1"/>
      <c r="SZE9314" s="1"/>
      <c r="SZF9314" s="1"/>
      <c r="SZG9314" s="1"/>
      <c r="SZH9314" s="1"/>
      <c r="SZI9314" s="1"/>
      <c r="SZJ9314" s="1"/>
      <c r="SZK9314" s="1"/>
      <c r="SZL9314" s="1"/>
      <c r="SZM9314" s="1"/>
      <c r="SZN9314" s="1"/>
      <c r="SZO9314" s="1"/>
      <c r="SZP9314" s="1"/>
      <c r="SZQ9314" s="1"/>
      <c r="SZR9314" s="1"/>
      <c r="SZS9314" s="1"/>
      <c r="SZT9314" s="1"/>
      <c r="SZU9314" s="1"/>
      <c r="SZV9314" s="1"/>
      <c r="SZW9314" s="1"/>
      <c r="SZX9314" s="1"/>
      <c r="SZY9314" s="1"/>
      <c r="SZZ9314" s="1"/>
      <c r="TAA9314" s="1"/>
      <c r="TAB9314" s="1"/>
      <c r="TAC9314" s="1"/>
      <c r="TAD9314" s="1"/>
      <c r="TAE9314" s="1"/>
      <c r="TAF9314" s="1"/>
      <c r="TAG9314" s="1"/>
      <c r="TAH9314" s="1"/>
      <c r="TAI9314" s="1"/>
      <c r="TAJ9314" s="1"/>
      <c r="TAK9314" s="1"/>
      <c r="TAL9314" s="1"/>
      <c r="TAM9314" s="1"/>
      <c r="TAN9314" s="1"/>
      <c r="TAO9314" s="1"/>
      <c r="TAP9314" s="1"/>
      <c r="TAQ9314" s="1"/>
      <c r="TAR9314" s="1"/>
      <c r="TAS9314" s="1"/>
      <c r="TAT9314" s="1"/>
      <c r="TAU9314" s="1"/>
      <c r="TAV9314" s="1"/>
      <c r="TAW9314" s="1"/>
      <c r="TAX9314" s="1"/>
      <c r="TAY9314" s="1"/>
      <c r="TAZ9314" s="1"/>
      <c r="TBA9314" s="1"/>
      <c r="TBB9314" s="1"/>
      <c r="TBC9314" s="1"/>
      <c r="TBD9314" s="1"/>
      <c r="TBE9314" s="1"/>
      <c r="TBF9314" s="1"/>
      <c r="TBG9314" s="1"/>
      <c r="TBH9314" s="1"/>
      <c r="TBI9314" s="1"/>
      <c r="TBJ9314" s="1"/>
      <c r="TBK9314" s="1"/>
      <c r="TBL9314" s="1"/>
      <c r="TBM9314" s="1"/>
      <c r="TBN9314" s="1"/>
      <c r="TBO9314" s="1"/>
      <c r="TBP9314" s="1"/>
      <c r="TBQ9314" s="1"/>
      <c r="TBR9314" s="1"/>
      <c r="TBS9314" s="1"/>
      <c r="TBT9314" s="1"/>
      <c r="TBU9314" s="1"/>
      <c r="TBV9314" s="1"/>
      <c r="TBW9314" s="1"/>
      <c r="TBX9314" s="1"/>
      <c r="TBY9314" s="1"/>
      <c r="TBZ9314" s="1"/>
      <c r="TCA9314" s="1"/>
      <c r="TCB9314" s="1"/>
      <c r="TCC9314" s="1"/>
      <c r="TCD9314" s="1"/>
      <c r="TCE9314" s="1"/>
      <c r="TCF9314" s="1"/>
      <c r="TCG9314" s="1"/>
      <c r="TCH9314" s="1"/>
      <c r="TCI9314" s="1"/>
      <c r="TCJ9314" s="1"/>
      <c r="TCK9314" s="1"/>
      <c r="TCL9314" s="1"/>
      <c r="TCM9314" s="1"/>
      <c r="TCN9314" s="1"/>
      <c r="TCO9314" s="1"/>
      <c r="TCP9314" s="1"/>
      <c r="TCQ9314" s="1"/>
      <c r="TCR9314" s="1"/>
      <c r="TCS9314" s="1"/>
      <c r="TCT9314" s="1"/>
      <c r="TCU9314" s="1"/>
      <c r="TCV9314" s="1"/>
      <c r="TCW9314" s="1"/>
      <c r="TCX9314" s="1"/>
      <c r="TCY9314" s="1"/>
      <c r="TCZ9314" s="1"/>
      <c r="TDA9314" s="1"/>
      <c r="TDB9314" s="1"/>
      <c r="TDC9314" s="1"/>
      <c r="TDD9314" s="1"/>
      <c r="TDE9314" s="1"/>
      <c r="TDF9314" s="1"/>
      <c r="TDG9314" s="1"/>
      <c r="TDH9314" s="1"/>
      <c r="TDI9314" s="1"/>
      <c r="TDJ9314" s="1"/>
      <c r="TDK9314" s="1"/>
      <c r="TDL9314" s="1"/>
      <c r="TDM9314" s="1"/>
      <c r="TDN9314" s="1"/>
      <c r="TDO9314" s="1"/>
      <c r="TDP9314" s="1"/>
      <c r="TDQ9314" s="1"/>
      <c r="TDR9314" s="1"/>
      <c r="TDS9314" s="1"/>
      <c r="TDT9314" s="1"/>
      <c r="TDU9314" s="1"/>
      <c r="TDV9314" s="1"/>
      <c r="TDW9314" s="1"/>
      <c r="TDX9314" s="1"/>
      <c r="TDY9314" s="1"/>
      <c r="TDZ9314" s="1"/>
      <c r="TEA9314" s="1"/>
      <c r="TEB9314" s="1"/>
      <c r="TEC9314" s="1"/>
      <c r="TED9314" s="1"/>
      <c r="TEE9314" s="1"/>
      <c r="TEF9314" s="1"/>
      <c r="TEG9314" s="1"/>
      <c r="TEH9314" s="1"/>
      <c r="TEI9314" s="1"/>
      <c r="TEJ9314" s="1"/>
      <c r="TEK9314" s="1"/>
      <c r="TEL9314" s="1"/>
      <c r="TEM9314" s="1"/>
      <c r="TEN9314" s="1"/>
      <c r="TEO9314" s="1"/>
      <c r="TEP9314" s="1"/>
      <c r="TEQ9314" s="1"/>
      <c r="TER9314" s="1"/>
      <c r="TES9314" s="1"/>
      <c r="TET9314" s="1"/>
      <c r="TEU9314" s="1"/>
      <c r="TEV9314" s="1"/>
      <c r="TEW9314" s="1"/>
      <c r="TEX9314" s="1"/>
      <c r="TEY9314" s="1"/>
      <c r="TEZ9314" s="1"/>
      <c r="TFA9314" s="1"/>
      <c r="TFB9314" s="1"/>
      <c r="TFC9314" s="1"/>
      <c r="TFD9314" s="1"/>
      <c r="TFE9314" s="1"/>
      <c r="TFF9314" s="1"/>
      <c r="TFG9314" s="1"/>
      <c r="TFH9314" s="1"/>
      <c r="TFI9314" s="1"/>
      <c r="TFJ9314" s="1"/>
      <c r="TFK9314" s="1"/>
      <c r="TFL9314" s="1"/>
      <c r="TFM9314" s="1"/>
      <c r="TFN9314" s="1"/>
      <c r="TFO9314" s="1"/>
      <c r="TFP9314" s="1"/>
      <c r="TFQ9314" s="1"/>
      <c r="TFR9314" s="1"/>
      <c r="TFS9314" s="1"/>
      <c r="TFT9314" s="1"/>
      <c r="TFU9314" s="1"/>
      <c r="TFV9314" s="1"/>
      <c r="TFW9314" s="1"/>
      <c r="TFX9314" s="1"/>
      <c r="TFY9314" s="1"/>
      <c r="TFZ9314" s="1"/>
      <c r="TGA9314" s="1"/>
      <c r="TGB9314" s="1"/>
      <c r="TGC9314" s="1"/>
      <c r="TGD9314" s="1"/>
      <c r="TGE9314" s="1"/>
      <c r="TGF9314" s="1"/>
      <c r="TGG9314" s="1"/>
      <c r="TGH9314" s="1"/>
      <c r="TGI9314" s="1"/>
      <c r="TGJ9314" s="1"/>
      <c r="TGK9314" s="1"/>
      <c r="TGL9314" s="1"/>
      <c r="TGM9314" s="1"/>
      <c r="TGN9314" s="1"/>
      <c r="TGO9314" s="1"/>
      <c r="TGP9314" s="1"/>
      <c r="TGQ9314" s="1"/>
      <c r="TGR9314" s="1"/>
      <c r="TGS9314" s="1"/>
      <c r="TGT9314" s="1"/>
      <c r="TGU9314" s="1"/>
      <c r="TGV9314" s="1"/>
      <c r="TGW9314" s="1"/>
      <c r="TGX9314" s="1"/>
      <c r="TGY9314" s="1"/>
      <c r="TGZ9314" s="1"/>
      <c r="THA9314" s="1"/>
      <c r="THB9314" s="1"/>
      <c r="THC9314" s="1"/>
      <c r="THD9314" s="1"/>
      <c r="THE9314" s="1"/>
      <c r="THF9314" s="1"/>
      <c r="THG9314" s="1"/>
      <c r="THH9314" s="1"/>
      <c r="THI9314" s="1"/>
      <c r="THJ9314" s="1"/>
      <c r="THK9314" s="1"/>
      <c r="THL9314" s="1"/>
      <c r="THM9314" s="1"/>
      <c r="THN9314" s="1"/>
      <c r="THO9314" s="1"/>
      <c r="THP9314" s="1"/>
      <c r="THQ9314" s="1"/>
      <c r="THR9314" s="1"/>
      <c r="THS9314" s="1"/>
      <c r="THT9314" s="1"/>
      <c r="THU9314" s="1"/>
      <c r="THV9314" s="1"/>
      <c r="THW9314" s="1"/>
      <c r="THX9314" s="1"/>
      <c r="THY9314" s="1"/>
      <c r="THZ9314" s="1"/>
      <c r="TIA9314" s="1"/>
      <c r="TIB9314" s="1"/>
      <c r="TIC9314" s="1"/>
      <c r="TID9314" s="1"/>
      <c r="TIE9314" s="1"/>
      <c r="TIF9314" s="1"/>
      <c r="TIG9314" s="1"/>
      <c r="TIH9314" s="1"/>
      <c r="TII9314" s="1"/>
      <c r="TIJ9314" s="1"/>
      <c r="TIK9314" s="1"/>
      <c r="TIL9314" s="1"/>
      <c r="TIM9314" s="1"/>
      <c r="TIN9314" s="1"/>
      <c r="TIO9314" s="1"/>
      <c r="TIP9314" s="1"/>
      <c r="TIQ9314" s="1"/>
      <c r="TIR9314" s="1"/>
      <c r="TIS9314" s="1"/>
      <c r="TIT9314" s="1"/>
      <c r="TIU9314" s="1"/>
      <c r="TIV9314" s="1"/>
      <c r="TIW9314" s="1"/>
      <c r="TIX9314" s="1"/>
      <c r="TIY9314" s="1"/>
      <c r="TIZ9314" s="1"/>
      <c r="TJA9314" s="1"/>
      <c r="TJB9314" s="1"/>
      <c r="TJC9314" s="1"/>
      <c r="TJD9314" s="1"/>
      <c r="TJE9314" s="1"/>
      <c r="TJF9314" s="1"/>
      <c r="TJG9314" s="1"/>
      <c r="TJH9314" s="1"/>
      <c r="TJI9314" s="1"/>
      <c r="TJJ9314" s="1"/>
      <c r="TJK9314" s="1"/>
      <c r="TJL9314" s="1"/>
      <c r="TJM9314" s="1"/>
      <c r="TJN9314" s="1"/>
      <c r="TJO9314" s="1"/>
      <c r="TJP9314" s="1"/>
      <c r="TJQ9314" s="1"/>
      <c r="TJR9314" s="1"/>
      <c r="TJS9314" s="1"/>
      <c r="TJT9314" s="1"/>
      <c r="TJU9314" s="1"/>
      <c r="TJV9314" s="1"/>
      <c r="TJW9314" s="1"/>
      <c r="TJX9314" s="1"/>
      <c r="TJY9314" s="1"/>
      <c r="TJZ9314" s="1"/>
      <c r="TKA9314" s="1"/>
      <c r="TKB9314" s="1"/>
      <c r="TKC9314" s="1"/>
      <c r="TKD9314" s="1"/>
      <c r="TKE9314" s="1"/>
      <c r="TKF9314" s="1"/>
      <c r="TKG9314" s="1"/>
      <c r="TKH9314" s="1"/>
      <c r="TKI9314" s="1"/>
      <c r="TKJ9314" s="1"/>
      <c r="TKK9314" s="1"/>
      <c r="TKL9314" s="1"/>
      <c r="TKM9314" s="1"/>
      <c r="TKN9314" s="1"/>
      <c r="TKO9314" s="1"/>
      <c r="TKP9314" s="1"/>
      <c r="TKQ9314" s="1"/>
      <c r="TKR9314" s="1"/>
      <c r="TKS9314" s="1"/>
      <c r="TKT9314" s="1"/>
      <c r="TKU9314" s="1"/>
      <c r="TKV9314" s="1"/>
      <c r="TKW9314" s="1"/>
      <c r="TKX9314" s="1"/>
      <c r="TKY9314" s="1"/>
      <c r="TKZ9314" s="1"/>
      <c r="TLA9314" s="1"/>
      <c r="TLB9314" s="1"/>
      <c r="TLC9314" s="1"/>
      <c r="TLD9314" s="1"/>
      <c r="TLE9314" s="1"/>
      <c r="TLF9314" s="1"/>
      <c r="TLG9314" s="1"/>
      <c r="TLH9314" s="1"/>
      <c r="TLI9314" s="1"/>
      <c r="TLJ9314" s="1"/>
      <c r="TLK9314" s="1"/>
      <c r="TLL9314" s="1"/>
      <c r="TLM9314" s="1"/>
      <c r="TLN9314" s="1"/>
      <c r="TLO9314" s="1"/>
      <c r="TLP9314" s="1"/>
      <c r="TLQ9314" s="1"/>
      <c r="TLR9314" s="1"/>
      <c r="TLS9314" s="1"/>
      <c r="TLT9314" s="1"/>
      <c r="TLU9314" s="1"/>
      <c r="TLV9314" s="1"/>
      <c r="TLW9314" s="1"/>
      <c r="TLX9314" s="1"/>
      <c r="TLY9314" s="1"/>
      <c r="TLZ9314" s="1"/>
      <c r="TMA9314" s="1"/>
      <c r="TMB9314" s="1"/>
      <c r="TMC9314" s="1"/>
      <c r="TMD9314" s="1"/>
      <c r="TME9314" s="1"/>
      <c r="TMF9314" s="1"/>
      <c r="TMG9314" s="1"/>
      <c r="TMH9314" s="1"/>
      <c r="TMI9314" s="1"/>
      <c r="TMJ9314" s="1"/>
      <c r="TMK9314" s="1"/>
      <c r="TML9314" s="1"/>
      <c r="TMM9314" s="1"/>
      <c r="TMN9314" s="1"/>
      <c r="TMO9314" s="1"/>
      <c r="TMP9314" s="1"/>
      <c r="TMQ9314" s="1"/>
      <c r="TMR9314" s="1"/>
      <c r="TMS9314" s="1"/>
      <c r="TMT9314" s="1"/>
      <c r="TMU9314" s="1"/>
      <c r="TMV9314" s="1"/>
      <c r="TMW9314" s="1"/>
      <c r="TMX9314" s="1"/>
      <c r="TMY9314" s="1"/>
      <c r="TMZ9314" s="1"/>
      <c r="TNA9314" s="1"/>
      <c r="TNB9314" s="1"/>
      <c r="TNC9314" s="1"/>
      <c r="TND9314" s="1"/>
      <c r="TNE9314" s="1"/>
      <c r="TNF9314" s="1"/>
      <c r="TNG9314" s="1"/>
      <c r="TNH9314" s="1"/>
      <c r="TNI9314" s="1"/>
      <c r="TNJ9314" s="1"/>
      <c r="TNK9314" s="1"/>
      <c r="TNL9314" s="1"/>
      <c r="TNM9314" s="1"/>
      <c r="TNN9314" s="1"/>
      <c r="TNO9314" s="1"/>
      <c r="TNP9314" s="1"/>
      <c r="TNQ9314" s="1"/>
      <c r="TNR9314" s="1"/>
      <c r="TNS9314" s="1"/>
      <c r="TNT9314" s="1"/>
      <c r="TNU9314" s="1"/>
      <c r="TNV9314" s="1"/>
      <c r="TNW9314" s="1"/>
      <c r="TNX9314" s="1"/>
      <c r="TNY9314" s="1"/>
      <c r="TNZ9314" s="1"/>
      <c r="TOA9314" s="1"/>
      <c r="TOB9314" s="1"/>
      <c r="TOC9314" s="1"/>
      <c r="TOD9314" s="1"/>
      <c r="TOE9314" s="1"/>
      <c r="TOF9314" s="1"/>
      <c r="TOG9314" s="1"/>
      <c r="TOH9314" s="1"/>
      <c r="TOI9314" s="1"/>
      <c r="TOJ9314" s="1"/>
      <c r="TOK9314" s="1"/>
      <c r="TOL9314" s="1"/>
      <c r="TOM9314" s="1"/>
      <c r="TON9314" s="1"/>
      <c r="TOO9314" s="1"/>
      <c r="TOP9314" s="1"/>
      <c r="TOQ9314" s="1"/>
      <c r="TOR9314" s="1"/>
      <c r="TOS9314" s="1"/>
      <c r="TOT9314" s="1"/>
      <c r="TOU9314" s="1"/>
      <c r="TOV9314" s="1"/>
      <c r="TOW9314" s="1"/>
      <c r="TOX9314" s="1"/>
      <c r="TOY9314" s="1"/>
      <c r="TOZ9314" s="1"/>
      <c r="TPA9314" s="1"/>
      <c r="TPB9314" s="1"/>
      <c r="TPC9314" s="1"/>
      <c r="TPD9314" s="1"/>
      <c r="TPE9314" s="1"/>
      <c r="TPF9314" s="1"/>
      <c r="TPG9314" s="1"/>
      <c r="TPH9314" s="1"/>
      <c r="TPI9314" s="1"/>
      <c r="TPJ9314" s="1"/>
      <c r="TPK9314" s="1"/>
      <c r="TPL9314" s="1"/>
      <c r="TPM9314" s="1"/>
      <c r="TPN9314" s="1"/>
      <c r="TPO9314" s="1"/>
      <c r="TPP9314" s="1"/>
      <c r="TPQ9314" s="1"/>
      <c r="TPR9314" s="1"/>
      <c r="TPS9314" s="1"/>
      <c r="TPT9314" s="1"/>
      <c r="TPU9314" s="1"/>
      <c r="TPV9314" s="1"/>
      <c r="TPW9314" s="1"/>
      <c r="TPX9314" s="1"/>
      <c r="TPY9314" s="1"/>
      <c r="TPZ9314" s="1"/>
      <c r="TQA9314" s="1"/>
      <c r="TQB9314" s="1"/>
      <c r="TQC9314" s="1"/>
      <c r="TQD9314" s="1"/>
      <c r="TQE9314" s="1"/>
      <c r="TQF9314" s="1"/>
      <c r="TQG9314" s="1"/>
      <c r="TQH9314" s="1"/>
      <c r="TQI9314" s="1"/>
      <c r="TQJ9314" s="1"/>
      <c r="TQK9314" s="1"/>
      <c r="TQL9314" s="1"/>
      <c r="TQM9314" s="1"/>
      <c r="TQN9314" s="1"/>
      <c r="TQO9314" s="1"/>
      <c r="TQP9314" s="1"/>
      <c r="TQQ9314" s="1"/>
      <c r="TQR9314" s="1"/>
      <c r="TQS9314" s="1"/>
      <c r="TQT9314" s="1"/>
      <c r="TQU9314" s="1"/>
      <c r="TQV9314" s="1"/>
      <c r="TQW9314" s="1"/>
      <c r="TQX9314" s="1"/>
      <c r="TQY9314" s="1"/>
      <c r="TQZ9314" s="1"/>
      <c r="TRA9314" s="1"/>
      <c r="TRB9314" s="1"/>
      <c r="TRC9314" s="1"/>
      <c r="TRD9314" s="1"/>
      <c r="TRE9314" s="1"/>
      <c r="TRF9314" s="1"/>
      <c r="TRG9314" s="1"/>
      <c r="TRH9314" s="1"/>
      <c r="TRI9314" s="1"/>
      <c r="TRJ9314" s="1"/>
      <c r="TRK9314" s="1"/>
      <c r="TRL9314" s="1"/>
      <c r="TRM9314" s="1"/>
      <c r="TRN9314" s="1"/>
      <c r="TRO9314" s="1"/>
      <c r="TRP9314" s="1"/>
      <c r="TRQ9314" s="1"/>
      <c r="TRR9314" s="1"/>
      <c r="TRS9314" s="1"/>
      <c r="TRT9314" s="1"/>
      <c r="TRU9314" s="1"/>
      <c r="TRV9314" s="1"/>
      <c r="TRW9314" s="1"/>
      <c r="TRX9314" s="1"/>
      <c r="TRY9314" s="1"/>
      <c r="TRZ9314" s="1"/>
      <c r="TSA9314" s="1"/>
      <c r="TSB9314" s="1"/>
      <c r="TSC9314" s="1"/>
      <c r="TSD9314" s="1"/>
      <c r="TSE9314" s="1"/>
      <c r="TSF9314" s="1"/>
      <c r="TSG9314" s="1"/>
      <c r="TSH9314" s="1"/>
      <c r="TSI9314" s="1"/>
      <c r="TSJ9314" s="1"/>
      <c r="TSK9314" s="1"/>
      <c r="TSL9314" s="1"/>
      <c r="TSM9314" s="1"/>
      <c r="TSN9314" s="1"/>
      <c r="TSO9314" s="1"/>
      <c r="TSP9314" s="1"/>
      <c r="TSQ9314" s="1"/>
      <c r="TSR9314" s="1"/>
      <c r="TSS9314" s="1"/>
      <c r="TST9314" s="1"/>
      <c r="TSU9314" s="1"/>
      <c r="TSV9314" s="1"/>
      <c r="TSW9314" s="1"/>
      <c r="TSX9314" s="1"/>
      <c r="TSY9314" s="1"/>
      <c r="TSZ9314" s="1"/>
      <c r="TTA9314" s="1"/>
      <c r="TTB9314" s="1"/>
      <c r="TTC9314" s="1"/>
      <c r="TTD9314" s="1"/>
      <c r="TTE9314" s="1"/>
      <c r="TTF9314" s="1"/>
      <c r="TTG9314" s="1"/>
      <c r="TTH9314" s="1"/>
      <c r="TTI9314" s="1"/>
      <c r="TTJ9314" s="1"/>
      <c r="TTK9314" s="1"/>
      <c r="TTL9314" s="1"/>
      <c r="TTM9314" s="1"/>
      <c r="TTN9314" s="1"/>
      <c r="TTO9314" s="1"/>
      <c r="TTP9314" s="1"/>
      <c r="TTQ9314" s="1"/>
      <c r="TTR9314" s="1"/>
      <c r="TTS9314" s="1"/>
      <c r="TTT9314" s="1"/>
      <c r="TTU9314" s="1"/>
      <c r="TTV9314" s="1"/>
      <c r="TTW9314" s="1"/>
      <c r="TTX9314" s="1"/>
      <c r="TTY9314" s="1"/>
      <c r="TTZ9314" s="1"/>
      <c r="TUA9314" s="1"/>
      <c r="TUB9314" s="1"/>
      <c r="TUC9314" s="1"/>
      <c r="TUD9314" s="1"/>
      <c r="TUE9314" s="1"/>
      <c r="TUF9314" s="1"/>
      <c r="TUG9314" s="1"/>
      <c r="TUH9314" s="1"/>
      <c r="TUI9314" s="1"/>
      <c r="TUJ9314" s="1"/>
      <c r="TUK9314" s="1"/>
      <c r="TUL9314" s="1"/>
      <c r="TUM9314" s="1"/>
      <c r="TUN9314" s="1"/>
      <c r="TUO9314" s="1"/>
      <c r="TUP9314" s="1"/>
      <c r="TUQ9314" s="1"/>
      <c r="TUR9314" s="1"/>
      <c r="TUS9314" s="1"/>
      <c r="TUT9314" s="1"/>
      <c r="TUU9314" s="1"/>
      <c r="TUV9314" s="1"/>
      <c r="TUW9314" s="1"/>
      <c r="TUX9314" s="1"/>
      <c r="TUY9314" s="1"/>
      <c r="TUZ9314" s="1"/>
      <c r="TVA9314" s="1"/>
      <c r="TVB9314" s="1"/>
      <c r="TVC9314" s="1"/>
      <c r="TVD9314" s="1"/>
      <c r="TVE9314" s="1"/>
      <c r="TVF9314" s="1"/>
      <c r="TVG9314" s="1"/>
      <c r="TVH9314" s="1"/>
      <c r="TVI9314" s="1"/>
      <c r="TVJ9314" s="1"/>
      <c r="TVK9314" s="1"/>
      <c r="TVL9314" s="1"/>
      <c r="TVM9314" s="1"/>
      <c r="TVN9314" s="1"/>
      <c r="TVO9314" s="1"/>
      <c r="TVP9314" s="1"/>
      <c r="TVQ9314" s="1"/>
      <c r="TVR9314" s="1"/>
      <c r="TVS9314" s="1"/>
      <c r="TVT9314" s="1"/>
      <c r="TVU9314" s="1"/>
      <c r="TVV9314" s="1"/>
      <c r="TVW9314" s="1"/>
      <c r="TVX9314" s="1"/>
      <c r="TVY9314" s="1"/>
      <c r="TVZ9314" s="1"/>
      <c r="TWA9314" s="1"/>
      <c r="TWB9314" s="1"/>
      <c r="TWC9314" s="1"/>
      <c r="TWD9314" s="1"/>
      <c r="TWE9314" s="1"/>
      <c r="TWF9314" s="1"/>
      <c r="TWG9314" s="1"/>
      <c r="TWH9314" s="1"/>
      <c r="TWI9314" s="1"/>
      <c r="TWJ9314" s="1"/>
      <c r="TWK9314" s="1"/>
      <c r="TWL9314" s="1"/>
      <c r="TWM9314" s="1"/>
      <c r="TWN9314" s="1"/>
      <c r="TWO9314" s="1"/>
      <c r="TWP9314" s="1"/>
      <c r="TWQ9314" s="1"/>
      <c r="TWR9314" s="1"/>
      <c r="TWS9314" s="1"/>
      <c r="TWT9314" s="1"/>
      <c r="TWU9314" s="1"/>
      <c r="TWV9314" s="1"/>
      <c r="TWW9314" s="1"/>
      <c r="TWX9314" s="1"/>
      <c r="TWY9314" s="1"/>
      <c r="TWZ9314" s="1"/>
      <c r="TXA9314" s="1"/>
      <c r="TXB9314" s="1"/>
      <c r="TXC9314" s="1"/>
      <c r="TXD9314" s="1"/>
      <c r="TXE9314" s="1"/>
      <c r="TXF9314" s="1"/>
      <c r="TXG9314" s="1"/>
      <c r="TXH9314" s="1"/>
      <c r="TXI9314" s="1"/>
      <c r="TXJ9314" s="1"/>
      <c r="TXK9314" s="1"/>
      <c r="TXL9314" s="1"/>
      <c r="TXM9314" s="1"/>
      <c r="TXN9314" s="1"/>
      <c r="TXO9314" s="1"/>
      <c r="TXP9314" s="1"/>
      <c r="TXQ9314" s="1"/>
      <c r="TXR9314" s="1"/>
      <c r="TXS9314" s="1"/>
      <c r="TXT9314" s="1"/>
      <c r="TXU9314" s="1"/>
      <c r="TXV9314" s="1"/>
      <c r="TXW9314" s="1"/>
      <c r="TXX9314" s="1"/>
      <c r="TXY9314" s="1"/>
      <c r="TXZ9314" s="1"/>
      <c r="TYA9314" s="1"/>
      <c r="TYB9314" s="1"/>
      <c r="TYC9314" s="1"/>
      <c r="TYD9314" s="1"/>
      <c r="TYE9314" s="1"/>
      <c r="TYF9314" s="1"/>
      <c r="TYG9314" s="1"/>
      <c r="TYH9314" s="1"/>
      <c r="TYI9314" s="1"/>
      <c r="TYJ9314" s="1"/>
      <c r="TYK9314" s="1"/>
      <c r="TYL9314" s="1"/>
      <c r="TYM9314" s="1"/>
      <c r="TYN9314" s="1"/>
      <c r="TYO9314" s="1"/>
      <c r="TYP9314" s="1"/>
      <c r="TYQ9314" s="1"/>
      <c r="TYR9314" s="1"/>
      <c r="TYS9314" s="1"/>
      <c r="TYT9314" s="1"/>
      <c r="TYU9314" s="1"/>
      <c r="TYV9314" s="1"/>
      <c r="TYW9314" s="1"/>
      <c r="TYX9314" s="1"/>
      <c r="TYY9314" s="1"/>
      <c r="TYZ9314" s="1"/>
      <c r="TZA9314" s="1"/>
      <c r="TZB9314" s="1"/>
      <c r="TZC9314" s="1"/>
      <c r="TZD9314" s="1"/>
      <c r="TZE9314" s="1"/>
      <c r="TZF9314" s="1"/>
      <c r="TZG9314" s="1"/>
      <c r="TZH9314" s="1"/>
      <c r="TZI9314" s="1"/>
      <c r="TZJ9314" s="1"/>
      <c r="TZK9314" s="1"/>
      <c r="TZL9314" s="1"/>
      <c r="TZM9314" s="1"/>
      <c r="TZN9314" s="1"/>
      <c r="TZO9314" s="1"/>
      <c r="TZP9314" s="1"/>
      <c r="TZQ9314" s="1"/>
      <c r="TZR9314" s="1"/>
      <c r="TZS9314" s="1"/>
      <c r="TZT9314" s="1"/>
      <c r="TZU9314" s="1"/>
      <c r="TZV9314" s="1"/>
      <c r="TZW9314" s="1"/>
      <c r="TZX9314" s="1"/>
      <c r="TZY9314" s="1"/>
      <c r="TZZ9314" s="1"/>
      <c r="UAA9314" s="1"/>
      <c r="UAB9314" s="1"/>
      <c r="UAC9314" s="1"/>
      <c r="UAD9314" s="1"/>
      <c r="UAE9314" s="1"/>
      <c r="UAF9314" s="1"/>
      <c r="UAG9314" s="1"/>
      <c r="UAH9314" s="1"/>
      <c r="UAI9314" s="1"/>
      <c r="UAJ9314" s="1"/>
      <c r="UAK9314" s="1"/>
      <c r="UAL9314" s="1"/>
      <c r="UAM9314" s="1"/>
      <c r="UAN9314" s="1"/>
      <c r="UAO9314" s="1"/>
      <c r="UAP9314" s="1"/>
      <c r="UAQ9314" s="1"/>
      <c r="UAR9314" s="1"/>
      <c r="UAS9314" s="1"/>
      <c r="UAT9314" s="1"/>
      <c r="UAU9314" s="1"/>
      <c r="UAV9314" s="1"/>
      <c r="UAW9314" s="1"/>
      <c r="UAX9314" s="1"/>
      <c r="UAY9314" s="1"/>
      <c r="UAZ9314" s="1"/>
      <c r="UBA9314" s="1"/>
      <c r="UBB9314" s="1"/>
      <c r="UBC9314" s="1"/>
      <c r="UBD9314" s="1"/>
      <c r="UBE9314" s="1"/>
      <c r="UBF9314" s="1"/>
      <c r="UBG9314" s="1"/>
      <c r="UBH9314" s="1"/>
      <c r="UBI9314" s="1"/>
      <c r="UBJ9314" s="1"/>
      <c r="UBK9314" s="1"/>
      <c r="UBL9314" s="1"/>
      <c r="UBM9314" s="1"/>
      <c r="UBN9314" s="1"/>
      <c r="UBO9314" s="1"/>
      <c r="UBP9314" s="1"/>
      <c r="UBQ9314" s="1"/>
      <c r="UBR9314" s="1"/>
      <c r="UBS9314" s="1"/>
      <c r="UBT9314" s="1"/>
      <c r="UBU9314" s="1"/>
      <c r="UBV9314" s="1"/>
      <c r="UBW9314" s="1"/>
      <c r="UBX9314" s="1"/>
      <c r="UBY9314" s="1"/>
      <c r="UBZ9314" s="1"/>
      <c r="UCA9314" s="1"/>
      <c r="UCB9314" s="1"/>
      <c r="UCC9314" s="1"/>
      <c r="UCD9314" s="1"/>
      <c r="UCE9314" s="1"/>
      <c r="UCF9314" s="1"/>
      <c r="UCG9314" s="1"/>
      <c r="UCH9314" s="1"/>
      <c r="UCI9314" s="1"/>
      <c r="UCJ9314" s="1"/>
      <c r="UCK9314" s="1"/>
      <c r="UCL9314" s="1"/>
      <c r="UCM9314" s="1"/>
      <c r="UCN9314" s="1"/>
      <c r="UCO9314" s="1"/>
      <c r="UCP9314" s="1"/>
      <c r="UCQ9314" s="1"/>
      <c r="UCR9314" s="1"/>
      <c r="UCS9314" s="1"/>
      <c r="UCT9314" s="1"/>
      <c r="UCU9314" s="1"/>
      <c r="UCV9314" s="1"/>
      <c r="UCW9314" s="1"/>
      <c r="UCX9314" s="1"/>
      <c r="UCY9314" s="1"/>
      <c r="UCZ9314" s="1"/>
      <c r="UDA9314" s="1"/>
      <c r="UDB9314" s="1"/>
      <c r="UDC9314" s="1"/>
      <c r="UDD9314" s="1"/>
      <c r="UDE9314" s="1"/>
      <c r="UDF9314" s="1"/>
      <c r="UDG9314" s="1"/>
      <c r="UDH9314" s="1"/>
      <c r="UDI9314" s="1"/>
      <c r="UDJ9314" s="1"/>
      <c r="UDK9314" s="1"/>
      <c r="UDL9314" s="1"/>
      <c r="UDM9314" s="1"/>
      <c r="UDN9314" s="1"/>
      <c r="UDO9314" s="1"/>
      <c r="UDP9314" s="1"/>
      <c r="UDQ9314" s="1"/>
      <c r="UDR9314" s="1"/>
      <c r="UDS9314" s="1"/>
      <c r="UDT9314" s="1"/>
      <c r="UDU9314" s="1"/>
      <c r="UDV9314" s="1"/>
      <c r="UDW9314" s="1"/>
      <c r="UDX9314" s="1"/>
      <c r="UDY9314" s="1"/>
      <c r="UDZ9314" s="1"/>
      <c r="UEA9314" s="1"/>
      <c r="UEB9314" s="1"/>
      <c r="UEC9314" s="1"/>
      <c r="UED9314" s="1"/>
      <c r="UEE9314" s="1"/>
      <c r="UEF9314" s="1"/>
      <c r="UEG9314" s="1"/>
      <c r="UEH9314" s="1"/>
      <c r="UEI9314" s="1"/>
      <c r="UEJ9314" s="1"/>
      <c r="UEK9314" s="1"/>
      <c r="UEL9314" s="1"/>
      <c r="UEM9314" s="1"/>
      <c r="UEN9314" s="1"/>
      <c r="UEO9314" s="1"/>
      <c r="UEP9314" s="1"/>
      <c r="UEQ9314" s="1"/>
      <c r="UER9314" s="1"/>
      <c r="UES9314" s="1"/>
      <c r="UET9314" s="1"/>
      <c r="UEU9314" s="1"/>
      <c r="UEV9314" s="1"/>
      <c r="UEW9314" s="1"/>
      <c r="UEX9314" s="1"/>
      <c r="UEY9314" s="1"/>
      <c r="UEZ9314" s="1"/>
      <c r="UFA9314" s="1"/>
      <c r="UFB9314" s="1"/>
      <c r="UFC9314" s="1"/>
      <c r="UFD9314" s="1"/>
      <c r="UFE9314" s="1"/>
      <c r="UFF9314" s="1"/>
      <c r="UFG9314" s="1"/>
      <c r="UFH9314" s="1"/>
      <c r="UFI9314" s="1"/>
      <c r="UFJ9314" s="1"/>
      <c r="UFK9314" s="1"/>
      <c r="UFL9314" s="1"/>
      <c r="UFM9314" s="1"/>
      <c r="UFN9314" s="1"/>
      <c r="UFO9314" s="1"/>
      <c r="UFP9314" s="1"/>
      <c r="UFQ9314" s="1"/>
      <c r="UFR9314" s="1"/>
      <c r="UFS9314" s="1"/>
      <c r="UFT9314" s="1"/>
      <c r="UFU9314" s="1"/>
      <c r="UFV9314" s="1"/>
      <c r="UFW9314" s="1"/>
      <c r="UFX9314" s="1"/>
      <c r="UFY9314" s="1"/>
      <c r="UFZ9314" s="1"/>
      <c r="UGA9314" s="1"/>
      <c r="UGB9314" s="1"/>
      <c r="UGC9314" s="1"/>
      <c r="UGD9314" s="1"/>
      <c r="UGE9314" s="1"/>
      <c r="UGF9314" s="1"/>
      <c r="UGG9314" s="1"/>
      <c r="UGH9314" s="1"/>
      <c r="UGI9314" s="1"/>
      <c r="UGJ9314" s="1"/>
      <c r="UGK9314" s="1"/>
      <c r="UGL9314" s="1"/>
      <c r="UGM9314" s="1"/>
      <c r="UGN9314" s="1"/>
      <c r="UGO9314" s="1"/>
      <c r="UGP9314" s="1"/>
      <c r="UGQ9314" s="1"/>
      <c r="UGR9314" s="1"/>
      <c r="UGS9314" s="1"/>
      <c r="UGT9314" s="1"/>
      <c r="UGU9314" s="1"/>
      <c r="UGV9314" s="1"/>
      <c r="UGW9314" s="1"/>
      <c r="UGX9314" s="1"/>
      <c r="UGY9314" s="1"/>
      <c r="UGZ9314" s="1"/>
      <c r="UHA9314" s="1"/>
      <c r="UHB9314" s="1"/>
      <c r="UHC9314" s="1"/>
      <c r="UHD9314" s="1"/>
      <c r="UHE9314" s="1"/>
      <c r="UHF9314" s="1"/>
      <c r="UHG9314" s="1"/>
      <c r="UHH9314" s="1"/>
      <c r="UHI9314" s="1"/>
      <c r="UHJ9314" s="1"/>
      <c r="UHK9314" s="1"/>
      <c r="UHL9314" s="1"/>
      <c r="UHM9314" s="1"/>
      <c r="UHN9314" s="1"/>
      <c r="UHO9314" s="1"/>
      <c r="UHP9314" s="1"/>
      <c r="UHQ9314" s="1"/>
      <c r="UHR9314" s="1"/>
      <c r="UHS9314" s="1"/>
      <c r="UHT9314" s="1"/>
      <c r="UHU9314" s="1"/>
      <c r="UHV9314" s="1"/>
      <c r="UHW9314" s="1"/>
      <c r="UHX9314" s="1"/>
      <c r="UHY9314" s="1"/>
      <c r="UHZ9314" s="1"/>
      <c r="UIA9314" s="1"/>
      <c r="UIB9314" s="1"/>
      <c r="UIC9314" s="1"/>
      <c r="UID9314" s="1"/>
      <c r="UIE9314" s="1"/>
      <c r="UIF9314" s="1"/>
      <c r="UIG9314" s="1"/>
      <c r="UIH9314" s="1"/>
      <c r="UII9314" s="1"/>
      <c r="UIJ9314" s="1"/>
      <c r="UIK9314" s="1"/>
      <c r="UIL9314" s="1"/>
      <c r="UIM9314" s="1"/>
      <c r="UIN9314" s="1"/>
      <c r="UIO9314" s="1"/>
      <c r="UIP9314" s="1"/>
      <c r="UIQ9314" s="1"/>
      <c r="UIR9314" s="1"/>
      <c r="UIS9314" s="1"/>
      <c r="UIT9314" s="1"/>
      <c r="UIU9314" s="1"/>
      <c r="UIV9314" s="1"/>
      <c r="UIW9314" s="1"/>
      <c r="UIX9314" s="1"/>
      <c r="UIY9314" s="1"/>
      <c r="UIZ9314" s="1"/>
      <c r="UJA9314" s="1"/>
      <c r="UJB9314" s="1"/>
      <c r="UJC9314" s="1"/>
      <c r="UJD9314" s="1"/>
      <c r="UJE9314" s="1"/>
      <c r="UJF9314" s="1"/>
      <c r="UJG9314" s="1"/>
      <c r="UJH9314" s="1"/>
      <c r="UJI9314" s="1"/>
      <c r="UJJ9314" s="1"/>
      <c r="UJK9314" s="1"/>
      <c r="UJL9314" s="1"/>
      <c r="UJM9314" s="1"/>
      <c r="UJN9314" s="1"/>
      <c r="UJO9314" s="1"/>
      <c r="UJP9314" s="1"/>
      <c r="UJQ9314" s="1"/>
      <c r="UJR9314" s="1"/>
      <c r="UJS9314" s="1"/>
      <c r="UJT9314" s="1"/>
      <c r="UJU9314" s="1"/>
      <c r="UJV9314" s="1"/>
      <c r="UJW9314" s="1"/>
      <c r="UJX9314" s="1"/>
      <c r="UJY9314" s="1"/>
      <c r="UJZ9314" s="1"/>
      <c r="UKA9314" s="1"/>
      <c r="UKB9314" s="1"/>
      <c r="UKC9314" s="1"/>
      <c r="UKD9314" s="1"/>
      <c r="UKE9314" s="1"/>
      <c r="UKF9314" s="1"/>
      <c r="UKG9314" s="1"/>
      <c r="UKH9314" s="1"/>
      <c r="UKI9314" s="1"/>
      <c r="UKJ9314" s="1"/>
      <c r="UKK9314" s="1"/>
      <c r="UKL9314" s="1"/>
      <c r="UKM9314" s="1"/>
      <c r="UKN9314" s="1"/>
      <c r="UKO9314" s="1"/>
      <c r="UKP9314" s="1"/>
      <c r="UKQ9314" s="1"/>
      <c r="UKR9314" s="1"/>
      <c r="UKS9314" s="1"/>
      <c r="UKT9314" s="1"/>
      <c r="UKU9314" s="1"/>
      <c r="UKV9314" s="1"/>
      <c r="UKW9314" s="1"/>
      <c r="UKX9314" s="1"/>
      <c r="UKY9314" s="1"/>
      <c r="UKZ9314" s="1"/>
      <c r="ULA9314" s="1"/>
      <c r="ULB9314" s="1"/>
      <c r="ULC9314" s="1"/>
      <c r="ULD9314" s="1"/>
      <c r="ULE9314" s="1"/>
      <c r="ULF9314" s="1"/>
      <c r="ULG9314" s="1"/>
      <c r="ULH9314" s="1"/>
      <c r="ULI9314" s="1"/>
      <c r="ULJ9314" s="1"/>
      <c r="ULK9314" s="1"/>
      <c r="ULL9314" s="1"/>
      <c r="ULM9314" s="1"/>
      <c r="ULN9314" s="1"/>
      <c r="ULO9314" s="1"/>
      <c r="ULP9314" s="1"/>
      <c r="ULQ9314" s="1"/>
      <c r="ULR9314" s="1"/>
      <c r="ULS9314" s="1"/>
      <c r="ULT9314" s="1"/>
      <c r="ULU9314" s="1"/>
      <c r="ULV9314" s="1"/>
      <c r="ULW9314" s="1"/>
      <c r="ULX9314" s="1"/>
      <c r="ULY9314" s="1"/>
      <c r="ULZ9314" s="1"/>
      <c r="UMA9314" s="1"/>
      <c r="UMB9314" s="1"/>
      <c r="UMC9314" s="1"/>
      <c r="UMD9314" s="1"/>
      <c r="UME9314" s="1"/>
      <c r="UMF9314" s="1"/>
      <c r="UMG9314" s="1"/>
      <c r="UMH9314" s="1"/>
      <c r="UMI9314" s="1"/>
      <c r="UMJ9314" s="1"/>
      <c r="UMK9314" s="1"/>
      <c r="UML9314" s="1"/>
      <c r="UMM9314" s="1"/>
      <c r="UMN9314" s="1"/>
      <c r="UMO9314" s="1"/>
      <c r="UMP9314" s="1"/>
      <c r="UMQ9314" s="1"/>
      <c r="UMR9314" s="1"/>
      <c r="UMS9314" s="1"/>
      <c r="UMT9314" s="1"/>
      <c r="UMU9314" s="1"/>
      <c r="UMV9314" s="1"/>
      <c r="UMW9314" s="1"/>
      <c r="UMX9314" s="1"/>
      <c r="UMY9314" s="1"/>
      <c r="UMZ9314" s="1"/>
      <c r="UNA9314" s="1"/>
      <c r="UNB9314" s="1"/>
      <c r="UNC9314" s="1"/>
      <c r="UND9314" s="1"/>
      <c r="UNE9314" s="1"/>
      <c r="UNF9314" s="1"/>
      <c r="UNG9314" s="1"/>
      <c r="UNH9314" s="1"/>
      <c r="UNI9314" s="1"/>
      <c r="UNJ9314" s="1"/>
      <c r="UNK9314" s="1"/>
      <c r="UNL9314" s="1"/>
      <c r="UNM9314" s="1"/>
      <c r="UNN9314" s="1"/>
      <c r="UNO9314" s="1"/>
      <c r="UNP9314" s="1"/>
      <c r="UNQ9314" s="1"/>
      <c r="UNR9314" s="1"/>
      <c r="UNS9314" s="1"/>
      <c r="UNT9314" s="1"/>
      <c r="UNU9314" s="1"/>
      <c r="UNV9314" s="1"/>
      <c r="UNW9314" s="1"/>
      <c r="UNX9314" s="1"/>
      <c r="UNY9314" s="1"/>
      <c r="UNZ9314" s="1"/>
      <c r="UOA9314" s="1"/>
      <c r="UOB9314" s="1"/>
      <c r="UOC9314" s="1"/>
      <c r="UOD9314" s="1"/>
      <c r="UOE9314" s="1"/>
      <c r="UOF9314" s="1"/>
      <c r="UOG9314" s="1"/>
      <c r="UOH9314" s="1"/>
      <c r="UOI9314" s="1"/>
      <c r="UOJ9314" s="1"/>
      <c r="UOK9314" s="1"/>
      <c r="UOL9314" s="1"/>
      <c r="UOM9314" s="1"/>
      <c r="UON9314" s="1"/>
      <c r="UOO9314" s="1"/>
      <c r="UOP9314" s="1"/>
      <c r="UOQ9314" s="1"/>
      <c r="UOR9314" s="1"/>
      <c r="UOS9314" s="1"/>
      <c r="UOT9314" s="1"/>
      <c r="UOU9314" s="1"/>
      <c r="UOV9314" s="1"/>
      <c r="UOW9314" s="1"/>
      <c r="UOX9314" s="1"/>
      <c r="UOY9314" s="1"/>
      <c r="UOZ9314" s="1"/>
      <c r="UPA9314" s="1"/>
      <c r="UPB9314" s="1"/>
      <c r="UPC9314" s="1"/>
      <c r="UPD9314" s="1"/>
      <c r="UPE9314" s="1"/>
      <c r="UPF9314" s="1"/>
      <c r="UPG9314" s="1"/>
      <c r="UPH9314" s="1"/>
      <c r="UPI9314" s="1"/>
      <c r="UPJ9314" s="1"/>
      <c r="UPK9314" s="1"/>
      <c r="UPL9314" s="1"/>
      <c r="UPM9314" s="1"/>
      <c r="UPN9314" s="1"/>
      <c r="UPO9314" s="1"/>
      <c r="UPP9314" s="1"/>
      <c r="UPQ9314" s="1"/>
      <c r="UPR9314" s="1"/>
      <c r="UPS9314" s="1"/>
      <c r="UPT9314" s="1"/>
      <c r="UPU9314" s="1"/>
      <c r="UPV9314" s="1"/>
      <c r="UPW9314" s="1"/>
      <c r="UPX9314" s="1"/>
      <c r="UPY9314" s="1"/>
      <c r="UPZ9314" s="1"/>
      <c r="UQA9314" s="1"/>
      <c r="UQB9314" s="1"/>
      <c r="UQC9314" s="1"/>
      <c r="UQD9314" s="1"/>
      <c r="UQE9314" s="1"/>
      <c r="UQF9314" s="1"/>
      <c r="UQG9314" s="1"/>
      <c r="UQH9314" s="1"/>
      <c r="UQI9314" s="1"/>
      <c r="UQJ9314" s="1"/>
      <c r="UQK9314" s="1"/>
      <c r="UQL9314" s="1"/>
      <c r="UQM9314" s="1"/>
      <c r="UQN9314" s="1"/>
      <c r="UQO9314" s="1"/>
      <c r="UQP9314" s="1"/>
      <c r="UQQ9314" s="1"/>
      <c r="UQR9314" s="1"/>
      <c r="UQS9314" s="1"/>
      <c r="UQT9314" s="1"/>
      <c r="UQU9314" s="1"/>
      <c r="UQV9314" s="1"/>
      <c r="UQW9314" s="1"/>
      <c r="UQX9314" s="1"/>
      <c r="UQY9314" s="1"/>
      <c r="UQZ9314" s="1"/>
      <c r="URA9314" s="1"/>
      <c r="URB9314" s="1"/>
      <c r="URC9314" s="1"/>
      <c r="URD9314" s="1"/>
      <c r="URE9314" s="1"/>
      <c r="URF9314" s="1"/>
      <c r="URG9314" s="1"/>
      <c r="URH9314" s="1"/>
      <c r="URI9314" s="1"/>
      <c r="URJ9314" s="1"/>
      <c r="URK9314" s="1"/>
      <c r="URL9314" s="1"/>
      <c r="URM9314" s="1"/>
      <c r="URN9314" s="1"/>
      <c r="URO9314" s="1"/>
      <c r="URP9314" s="1"/>
      <c r="URQ9314" s="1"/>
      <c r="URR9314" s="1"/>
      <c r="URS9314" s="1"/>
      <c r="URT9314" s="1"/>
      <c r="URU9314" s="1"/>
      <c r="URV9314" s="1"/>
      <c r="URW9314" s="1"/>
      <c r="URX9314" s="1"/>
      <c r="URY9314" s="1"/>
      <c r="URZ9314" s="1"/>
      <c r="USA9314" s="1"/>
      <c r="USB9314" s="1"/>
      <c r="USC9314" s="1"/>
      <c r="USD9314" s="1"/>
      <c r="USE9314" s="1"/>
      <c r="USF9314" s="1"/>
      <c r="USG9314" s="1"/>
      <c r="USH9314" s="1"/>
      <c r="USI9314" s="1"/>
      <c r="USJ9314" s="1"/>
      <c r="USK9314" s="1"/>
      <c r="USL9314" s="1"/>
      <c r="USM9314" s="1"/>
      <c r="USN9314" s="1"/>
      <c r="USO9314" s="1"/>
      <c r="USP9314" s="1"/>
      <c r="USQ9314" s="1"/>
      <c r="USR9314" s="1"/>
      <c r="USS9314" s="1"/>
      <c r="UST9314" s="1"/>
      <c r="USU9314" s="1"/>
      <c r="USV9314" s="1"/>
      <c r="USW9314" s="1"/>
      <c r="USX9314" s="1"/>
      <c r="USY9314" s="1"/>
      <c r="USZ9314" s="1"/>
      <c r="UTA9314" s="1"/>
      <c r="UTB9314" s="1"/>
      <c r="UTC9314" s="1"/>
      <c r="UTD9314" s="1"/>
      <c r="UTE9314" s="1"/>
      <c r="UTF9314" s="1"/>
      <c r="UTG9314" s="1"/>
      <c r="UTH9314" s="1"/>
      <c r="UTI9314" s="1"/>
      <c r="UTJ9314" s="1"/>
      <c r="UTK9314" s="1"/>
      <c r="UTL9314" s="1"/>
      <c r="UTM9314" s="1"/>
      <c r="UTN9314" s="1"/>
      <c r="UTO9314" s="1"/>
      <c r="UTP9314" s="1"/>
      <c r="UTQ9314" s="1"/>
      <c r="UTR9314" s="1"/>
      <c r="UTS9314" s="1"/>
      <c r="UTT9314" s="1"/>
      <c r="UTU9314" s="1"/>
      <c r="UTV9314" s="1"/>
      <c r="UTW9314" s="1"/>
      <c r="UTX9314" s="1"/>
      <c r="UTY9314" s="1"/>
      <c r="UTZ9314" s="1"/>
      <c r="UUA9314" s="1"/>
      <c r="UUB9314" s="1"/>
      <c r="UUC9314" s="1"/>
      <c r="UUD9314" s="1"/>
      <c r="UUE9314" s="1"/>
      <c r="UUF9314" s="1"/>
      <c r="UUG9314" s="1"/>
      <c r="UUH9314" s="1"/>
      <c r="UUI9314" s="1"/>
      <c r="UUJ9314" s="1"/>
      <c r="UUK9314" s="1"/>
      <c r="UUL9314" s="1"/>
      <c r="UUM9314" s="1"/>
      <c r="UUN9314" s="1"/>
      <c r="UUO9314" s="1"/>
      <c r="UUP9314" s="1"/>
      <c r="UUQ9314" s="1"/>
      <c r="UUR9314" s="1"/>
      <c r="UUS9314" s="1"/>
      <c r="UUT9314" s="1"/>
      <c r="UUU9314" s="1"/>
      <c r="UUV9314" s="1"/>
      <c r="UUW9314" s="1"/>
      <c r="UUX9314" s="1"/>
      <c r="UUY9314" s="1"/>
      <c r="UUZ9314" s="1"/>
      <c r="UVA9314" s="1"/>
      <c r="UVB9314" s="1"/>
      <c r="UVC9314" s="1"/>
      <c r="UVD9314" s="1"/>
      <c r="UVE9314" s="1"/>
      <c r="UVF9314" s="1"/>
      <c r="UVG9314" s="1"/>
      <c r="UVH9314" s="1"/>
      <c r="UVI9314" s="1"/>
      <c r="UVJ9314" s="1"/>
      <c r="UVK9314" s="1"/>
      <c r="UVL9314" s="1"/>
      <c r="UVM9314" s="1"/>
      <c r="UVN9314" s="1"/>
      <c r="UVO9314" s="1"/>
      <c r="UVP9314" s="1"/>
      <c r="UVQ9314" s="1"/>
      <c r="UVR9314" s="1"/>
      <c r="UVS9314" s="1"/>
      <c r="UVT9314" s="1"/>
      <c r="UVU9314" s="1"/>
      <c r="UVV9314" s="1"/>
      <c r="UVW9314" s="1"/>
      <c r="UVX9314" s="1"/>
      <c r="UVY9314" s="1"/>
      <c r="UVZ9314" s="1"/>
      <c r="UWA9314" s="1"/>
      <c r="UWB9314" s="1"/>
      <c r="UWC9314" s="1"/>
      <c r="UWD9314" s="1"/>
      <c r="UWE9314" s="1"/>
      <c r="UWF9314" s="1"/>
      <c r="UWG9314" s="1"/>
      <c r="UWH9314" s="1"/>
      <c r="UWI9314" s="1"/>
      <c r="UWJ9314" s="1"/>
      <c r="UWK9314" s="1"/>
      <c r="UWL9314" s="1"/>
      <c r="UWM9314" s="1"/>
      <c r="UWN9314" s="1"/>
      <c r="UWO9314" s="1"/>
      <c r="UWP9314" s="1"/>
      <c r="UWQ9314" s="1"/>
      <c r="UWR9314" s="1"/>
      <c r="UWS9314" s="1"/>
      <c r="UWT9314" s="1"/>
      <c r="UWU9314" s="1"/>
      <c r="UWV9314" s="1"/>
      <c r="UWW9314" s="1"/>
      <c r="UWX9314" s="1"/>
      <c r="UWY9314" s="1"/>
      <c r="UWZ9314" s="1"/>
      <c r="UXA9314" s="1"/>
      <c r="UXB9314" s="1"/>
      <c r="UXC9314" s="1"/>
      <c r="UXD9314" s="1"/>
      <c r="UXE9314" s="1"/>
      <c r="UXF9314" s="1"/>
      <c r="UXG9314" s="1"/>
      <c r="UXH9314" s="1"/>
      <c r="UXI9314" s="1"/>
      <c r="UXJ9314" s="1"/>
      <c r="UXK9314" s="1"/>
      <c r="UXL9314" s="1"/>
      <c r="UXM9314" s="1"/>
      <c r="UXN9314" s="1"/>
      <c r="UXO9314" s="1"/>
      <c r="UXP9314" s="1"/>
      <c r="UXQ9314" s="1"/>
      <c r="UXR9314" s="1"/>
      <c r="UXS9314" s="1"/>
      <c r="UXT9314" s="1"/>
      <c r="UXU9314" s="1"/>
      <c r="UXV9314" s="1"/>
      <c r="UXW9314" s="1"/>
      <c r="UXX9314" s="1"/>
      <c r="UXY9314" s="1"/>
      <c r="UXZ9314" s="1"/>
      <c r="UYA9314" s="1"/>
      <c r="UYB9314" s="1"/>
      <c r="UYC9314" s="1"/>
      <c r="UYD9314" s="1"/>
      <c r="UYE9314" s="1"/>
      <c r="UYF9314" s="1"/>
      <c r="UYG9314" s="1"/>
      <c r="UYH9314" s="1"/>
      <c r="UYI9314" s="1"/>
      <c r="UYJ9314" s="1"/>
      <c r="UYK9314" s="1"/>
      <c r="UYL9314" s="1"/>
      <c r="UYM9314" s="1"/>
      <c r="UYN9314" s="1"/>
      <c r="UYO9314" s="1"/>
      <c r="UYP9314" s="1"/>
      <c r="UYQ9314" s="1"/>
      <c r="UYR9314" s="1"/>
      <c r="UYS9314" s="1"/>
      <c r="UYT9314" s="1"/>
      <c r="UYU9314" s="1"/>
      <c r="UYV9314" s="1"/>
      <c r="UYW9314" s="1"/>
      <c r="UYX9314" s="1"/>
      <c r="UYY9314" s="1"/>
      <c r="UYZ9314" s="1"/>
      <c r="UZA9314" s="1"/>
      <c r="UZB9314" s="1"/>
      <c r="UZC9314" s="1"/>
      <c r="UZD9314" s="1"/>
      <c r="UZE9314" s="1"/>
      <c r="UZF9314" s="1"/>
      <c r="UZG9314" s="1"/>
      <c r="UZH9314" s="1"/>
      <c r="UZI9314" s="1"/>
      <c r="UZJ9314" s="1"/>
      <c r="UZK9314" s="1"/>
      <c r="UZL9314" s="1"/>
      <c r="UZM9314" s="1"/>
      <c r="UZN9314" s="1"/>
      <c r="UZO9314" s="1"/>
      <c r="UZP9314" s="1"/>
      <c r="UZQ9314" s="1"/>
      <c r="UZR9314" s="1"/>
      <c r="UZS9314" s="1"/>
      <c r="UZT9314" s="1"/>
      <c r="UZU9314" s="1"/>
      <c r="UZV9314" s="1"/>
      <c r="UZW9314" s="1"/>
      <c r="UZX9314" s="1"/>
      <c r="UZY9314" s="1"/>
      <c r="UZZ9314" s="1"/>
      <c r="VAA9314" s="1"/>
      <c r="VAB9314" s="1"/>
      <c r="VAC9314" s="1"/>
      <c r="VAD9314" s="1"/>
      <c r="VAE9314" s="1"/>
      <c r="VAF9314" s="1"/>
      <c r="VAG9314" s="1"/>
      <c r="VAH9314" s="1"/>
      <c r="VAI9314" s="1"/>
      <c r="VAJ9314" s="1"/>
      <c r="VAK9314" s="1"/>
      <c r="VAL9314" s="1"/>
      <c r="VAM9314" s="1"/>
      <c r="VAN9314" s="1"/>
      <c r="VAO9314" s="1"/>
      <c r="VAP9314" s="1"/>
      <c r="VAQ9314" s="1"/>
      <c r="VAR9314" s="1"/>
      <c r="VAS9314" s="1"/>
      <c r="VAT9314" s="1"/>
      <c r="VAU9314" s="1"/>
      <c r="VAV9314" s="1"/>
      <c r="VAW9314" s="1"/>
      <c r="VAX9314" s="1"/>
      <c r="VAY9314" s="1"/>
      <c r="VAZ9314" s="1"/>
      <c r="VBA9314" s="1"/>
      <c r="VBB9314" s="1"/>
      <c r="VBC9314" s="1"/>
      <c r="VBD9314" s="1"/>
      <c r="VBE9314" s="1"/>
      <c r="VBF9314" s="1"/>
      <c r="VBG9314" s="1"/>
      <c r="VBH9314" s="1"/>
      <c r="VBI9314" s="1"/>
      <c r="VBJ9314" s="1"/>
      <c r="VBK9314" s="1"/>
      <c r="VBL9314" s="1"/>
      <c r="VBM9314" s="1"/>
      <c r="VBN9314" s="1"/>
      <c r="VBO9314" s="1"/>
      <c r="VBP9314" s="1"/>
      <c r="VBQ9314" s="1"/>
      <c r="VBR9314" s="1"/>
      <c r="VBS9314" s="1"/>
      <c r="VBT9314" s="1"/>
      <c r="VBU9314" s="1"/>
      <c r="VBV9314" s="1"/>
      <c r="VBW9314" s="1"/>
      <c r="VBX9314" s="1"/>
      <c r="VBY9314" s="1"/>
      <c r="VBZ9314" s="1"/>
      <c r="VCA9314" s="1"/>
      <c r="VCB9314" s="1"/>
      <c r="VCC9314" s="1"/>
      <c r="VCD9314" s="1"/>
      <c r="VCE9314" s="1"/>
      <c r="VCF9314" s="1"/>
      <c r="VCG9314" s="1"/>
      <c r="VCH9314" s="1"/>
      <c r="VCI9314" s="1"/>
      <c r="VCJ9314" s="1"/>
      <c r="VCK9314" s="1"/>
      <c r="VCL9314" s="1"/>
      <c r="VCM9314" s="1"/>
      <c r="VCN9314" s="1"/>
      <c r="VCO9314" s="1"/>
      <c r="VCP9314" s="1"/>
      <c r="VCQ9314" s="1"/>
      <c r="VCR9314" s="1"/>
      <c r="VCS9314" s="1"/>
      <c r="VCT9314" s="1"/>
      <c r="VCU9314" s="1"/>
      <c r="VCV9314" s="1"/>
      <c r="VCW9314" s="1"/>
      <c r="VCX9314" s="1"/>
      <c r="VCY9314" s="1"/>
      <c r="VCZ9314" s="1"/>
      <c r="VDA9314" s="1"/>
      <c r="VDB9314" s="1"/>
      <c r="VDC9314" s="1"/>
      <c r="VDD9314" s="1"/>
      <c r="VDE9314" s="1"/>
      <c r="VDF9314" s="1"/>
      <c r="VDG9314" s="1"/>
      <c r="VDH9314" s="1"/>
      <c r="VDI9314" s="1"/>
      <c r="VDJ9314" s="1"/>
      <c r="VDK9314" s="1"/>
      <c r="VDL9314" s="1"/>
      <c r="VDM9314" s="1"/>
      <c r="VDN9314" s="1"/>
      <c r="VDO9314" s="1"/>
      <c r="VDP9314" s="1"/>
      <c r="VDQ9314" s="1"/>
      <c r="VDR9314" s="1"/>
      <c r="VDS9314" s="1"/>
      <c r="VDT9314" s="1"/>
      <c r="VDU9314" s="1"/>
      <c r="VDV9314" s="1"/>
      <c r="VDW9314" s="1"/>
      <c r="VDX9314" s="1"/>
      <c r="VDY9314" s="1"/>
      <c r="VDZ9314" s="1"/>
      <c r="VEA9314" s="1"/>
      <c r="VEB9314" s="1"/>
      <c r="VEC9314" s="1"/>
      <c r="VED9314" s="1"/>
      <c r="VEE9314" s="1"/>
      <c r="VEF9314" s="1"/>
      <c r="VEG9314" s="1"/>
      <c r="VEH9314" s="1"/>
      <c r="VEI9314" s="1"/>
      <c r="VEJ9314" s="1"/>
      <c r="VEK9314" s="1"/>
      <c r="VEL9314" s="1"/>
      <c r="VEM9314" s="1"/>
      <c r="VEN9314" s="1"/>
      <c r="VEO9314" s="1"/>
      <c r="VEP9314" s="1"/>
      <c r="VEQ9314" s="1"/>
      <c r="VER9314" s="1"/>
      <c r="VES9314" s="1"/>
      <c r="VET9314" s="1"/>
      <c r="VEU9314" s="1"/>
      <c r="VEV9314" s="1"/>
      <c r="VEW9314" s="1"/>
      <c r="VEX9314" s="1"/>
      <c r="VEY9314" s="1"/>
      <c r="VEZ9314" s="1"/>
      <c r="VFA9314" s="1"/>
      <c r="VFB9314" s="1"/>
      <c r="VFC9314" s="1"/>
      <c r="VFD9314" s="1"/>
      <c r="VFE9314" s="1"/>
      <c r="VFF9314" s="1"/>
      <c r="VFG9314" s="1"/>
      <c r="VFH9314" s="1"/>
      <c r="VFI9314" s="1"/>
      <c r="VFJ9314" s="1"/>
      <c r="VFK9314" s="1"/>
      <c r="VFL9314" s="1"/>
      <c r="VFM9314" s="1"/>
      <c r="VFN9314" s="1"/>
      <c r="VFO9314" s="1"/>
      <c r="VFP9314" s="1"/>
      <c r="VFQ9314" s="1"/>
      <c r="VFR9314" s="1"/>
      <c r="VFS9314" s="1"/>
      <c r="VFT9314" s="1"/>
      <c r="VFU9314" s="1"/>
      <c r="VFV9314" s="1"/>
      <c r="VFW9314" s="1"/>
      <c r="VFX9314" s="1"/>
      <c r="VFY9314" s="1"/>
      <c r="VFZ9314" s="1"/>
      <c r="VGA9314" s="1"/>
      <c r="VGB9314" s="1"/>
      <c r="VGC9314" s="1"/>
      <c r="VGD9314" s="1"/>
      <c r="VGE9314" s="1"/>
      <c r="VGF9314" s="1"/>
      <c r="VGG9314" s="1"/>
      <c r="VGH9314" s="1"/>
      <c r="VGI9314" s="1"/>
      <c r="VGJ9314" s="1"/>
      <c r="VGK9314" s="1"/>
      <c r="VGL9314" s="1"/>
      <c r="VGM9314" s="1"/>
      <c r="VGN9314" s="1"/>
      <c r="VGO9314" s="1"/>
      <c r="VGP9314" s="1"/>
      <c r="VGQ9314" s="1"/>
      <c r="VGR9314" s="1"/>
      <c r="VGS9314" s="1"/>
      <c r="VGT9314" s="1"/>
      <c r="VGU9314" s="1"/>
      <c r="VGV9314" s="1"/>
      <c r="VGW9314" s="1"/>
      <c r="VGX9314" s="1"/>
      <c r="VGY9314" s="1"/>
      <c r="VGZ9314" s="1"/>
      <c r="VHA9314" s="1"/>
      <c r="VHB9314" s="1"/>
      <c r="VHC9314" s="1"/>
      <c r="VHD9314" s="1"/>
      <c r="VHE9314" s="1"/>
      <c r="VHF9314" s="1"/>
      <c r="VHG9314" s="1"/>
      <c r="VHH9314" s="1"/>
      <c r="VHI9314" s="1"/>
      <c r="VHJ9314" s="1"/>
      <c r="VHK9314" s="1"/>
      <c r="VHL9314" s="1"/>
      <c r="VHM9314" s="1"/>
      <c r="VHN9314" s="1"/>
      <c r="VHO9314" s="1"/>
      <c r="VHP9314" s="1"/>
      <c r="VHQ9314" s="1"/>
      <c r="VHR9314" s="1"/>
      <c r="VHS9314" s="1"/>
      <c r="VHT9314" s="1"/>
      <c r="VHU9314" s="1"/>
      <c r="VHV9314" s="1"/>
      <c r="VHW9314" s="1"/>
      <c r="VHX9314" s="1"/>
      <c r="VHY9314" s="1"/>
      <c r="VHZ9314" s="1"/>
      <c r="VIA9314" s="1"/>
      <c r="VIB9314" s="1"/>
      <c r="VIC9314" s="1"/>
      <c r="VID9314" s="1"/>
      <c r="VIE9314" s="1"/>
      <c r="VIF9314" s="1"/>
      <c r="VIG9314" s="1"/>
      <c r="VIH9314" s="1"/>
      <c r="VII9314" s="1"/>
      <c r="VIJ9314" s="1"/>
      <c r="VIK9314" s="1"/>
      <c r="VIL9314" s="1"/>
      <c r="VIM9314" s="1"/>
      <c r="VIN9314" s="1"/>
      <c r="VIO9314" s="1"/>
      <c r="VIP9314" s="1"/>
      <c r="VIQ9314" s="1"/>
      <c r="VIR9314" s="1"/>
      <c r="VIS9314" s="1"/>
      <c r="VIT9314" s="1"/>
      <c r="VIU9314" s="1"/>
      <c r="VIV9314" s="1"/>
      <c r="VIW9314" s="1"/>
      <c r="VIX9314" s="1"/>
      <c r="VIY9314" s="1"/>
      <c r="VIZ9314" s="1"/>
      <c r="VJA9314" s="1"/>
      <c r="VJB9314" s="1"/>
      <c r="VJC9314" s="1"/>
      <c r="VJD9314" s="1"/>
      <c r="VJE9314" s="1"/>
      <c r="VJF9314" s="1"/>
      <c r="VJG9314" s="1"/>
      <c r="VJH9314" s="1"/>
      <c r="VJI9314" s="1"/>
      <c r="VJJ9314" s="1"/>
      <c r="VJK9314" s="1"/>
      <c r="VJL9314" s="1"/>
      <c r="VJM9314" s="1"/>
      <c r="VJN9314" s="1"/>
      <c r="VJO9314" s="1"/>
      <c r="VJP9314" s="1"/>
      <c r="VJQ9314" s="1"/>
      <c r="VJR9314" s="1"/>
      <c r="VJS9314" s="1"/>
      <c r="VJT9314" s="1"/>
      <c r="VJU9314" s="1"/>
      <c r="VJV9314" s="1"/>
      <c r="VJW9314" s="1"/>
      <c r="VJX9314" s="1"/>
      <c r="VJY9314" s="1"/>
      <c r="VJZ9314" s="1"/>
      <c r="VKA9314" s="1"/>
      <c r="VKB9314" s="1"/>
      <c r="VKC9314" s="1"/>
      <c r="VKD9314" s="1"/>
      <c r="VKE9314" s="1"/>
      <c r="VKF9314" s="1"/>
      <c r="VKG9314" s="1"/>
      <c r="VKH9314" s="1"/>
      <c r="VKI9314" s="1"/>
      <c r="VKJ9314" s="1"/>
      <c r="VKK9314" s="1"/>
      <c r="VKL9314" s="1"/>
      <c r="VKM9314" s="1"/>
      <c r="VKN9314" s="1"/>
      <c r="VKO9314" s="1"/>
      <c r="VKP9314" s="1"/>
      <c r="VKQ9314" s="1"/>
      <c r="VKR9314" s="1"/>
      <c r="VKS9314" s="1"/>
      <c r="VKT9314" s="1"/>
      <c r="VKU9314" s="1"/>
      <c r="VKV9314" s="1"/>
      <c r="VKW9314" s="1"/>
      <c r="VKX9314" s="1"/>
      <c r="VKY9314" s="1"/>
      <c r="VKZ9314" s="1"/>
      <c r="VLA9314" s="1"/>
      <c r="VLB9314" s="1"/>
      <c r="VLC9314" s="1"/>
      <c r="VLD9314" s="1"/>
      <c r="VLE9314" s="1"/>
      <c r="VLF9314" s="1"/>
      <c r="VLG9314" s="1"/>
      <c r="VLH9314" s="1"/>
      <c r="VLI9314" s="1"/>
      <c r="VLJ9314" s="1"/>
      <c r="VLK9314" s="1"/>
      <c r="VLL9314" s="1"/>
      <c r="VLM9314" s="1"/>
      <c r="VLN9314" s="1"/>
      <c r="VLO9314" s="1"/>
      <c r="VLP9314" s="1"/>
      <c r="VLQ9314" s="1"/>
      <c r="VLR9314" s="1"/>
      <c r="VLS9314" s="1"/>
      <c r="VLT9314" s="1"/>
      <c r="VLU9314" s="1"/>
      <c r="VLV9314" s="1"/>
      <c r="VLW9314" s="1"/>
      <c r="VLX9314" s="1"/>
      <c r="VLY9314" s="1"/>
      <c r="VLZ9314" s="1"/>
      <c r="VMA9314" s="1"/>
      <c r="VMB9314" s="1"/>
      <c r="VMC9314" s="1"/>
      <c r="VMD9314" s="1"/>
      <c r="VME9314" s="1"/>
      <c r="VMF9314" s="1"/>
      <c r="VMG9314" s="1"/>
      <c r="VMH9314" s="1"/>
      <c r="VMI9314" s="1"/>
      <c r="VMJ9314" s="1"/>
      <c r="VMK9314" s="1"/>
      <c r="VML9314" s="1"/>
      <c r="VMM9314" s="1"/>
      <c r="VMN9314" s="1"/>
      <c r="VMO9314" s="1"/>
      <c r="VMP9314" s="1"/>
      <c r="VMQ9314" s="1"/>
      <c r="VMR9314" s="1"/>
      <c r="VMS9314" s="1"/>
      <c r="VMT9314" s="1"/>
      <c r="VMU9314" s="1"/>
      <c r="VMV9314" s="1"/>
      <c r="VMW9314" s="1"/>
      <c r="VMX9314" s="1"/>
      <c r="VMY9314" s="1"/>
      <c r="VMZ9314" s="1"/>
      <c r="VNA9314" s="1"/>
      <c r="VNB9314" s="1"/>
      <c r="VNC9314" s="1"/>
      <c r="VND9314" s="1"/>
      <c r="VNE9314" s="1"/>
      <c r="VNF9314" s="1"/>
      <c r="VNG9314" s="1"/>
      <c r="VNH9314" s="1"/>
      <c r="VNI9314" s="1"/>
      <c r="VNJ9314" s="1"/>
      <c r="VNK9314" s="1"/>
      <c r="VNL9314" s="1"/>
      <c r="VNM9314" s="1"/>
      <c r="VNN9314" s="1"/>
      <c r="VNO9314" s="1"/>
      <c r="VNP9314" s="1"/>
      <c r="VNQ9314" s="1"/>
      <c r="VNR9314" s="1"/>
      <c r="VNS9314" s="1"/>
      <c r="VNT9314" s="1"/>
      <c r="VNU9314" s="1"/>
      <c r="VNV9314" s="1"/>
      <c r="VNW9314" s="1"/>
      <c r="VNX9314" s="1"/>
      <c r="VNY9314" s="1"/>
      <c r="VNZ9314" s="1"/>
      <c r="VOA9314" s="1"/>
      <c r="VOB9314" s="1"/>
      <c r="VOC9314" s="1"/>
      <c r="VOD9314" s="1"/>
      <c r="VOE9314" s="1"/>
      <c r="VOF9314" s="1"/>
      <c r="VOG9314" s="1"/>
      <c r="VOH9314" s="1"/>
      <c r="VOI9314" s="1"/>
      <c r="VOJ9314" s="1"/>
      <c r="VOK9314" s="1"/>
      <c r="VOL9314" s="1"/>
      <c r="VOM9314" s="1"/>
      <c r="VON9314" s="1"/>
      <c r="VOO9314" s="1"/>
      <c r="VOP9314" s="1"/>
      <c r="VOQ9314" s="1"/>
      <c r="VOR9314" s="1"/>
      <c r="VOS9314" s="1"/>
      <c r="VOT9314" s="1"/>
      <c r="VOU9314" s="1"/>
      <c r="VOV9314" s="1"/>
      <c r="VOW9314" s="1"/>
      <c r="VOX9314" s="1"/>
      <c r="VOY9314" s="1"/>
      <c r="VOZ9314" s="1"/>
      <c r="VPA9314" s="1"/>
      <c r="VPB9314" s="1"/>
      <c r="VPC9314" s="1"/>
      <c r="VPD9314" s="1"/>
      <c r="VPE9314" s="1"/>
      <c r="VPF9314" s="1"/>
      <c r="VPG9314" s="1"/>
      <c r="VPH9314" s="1"/>
      <c r="VPI9314" s="1"/>
      <c r="VPJ9314" s="1"/>
      <c r="VPK9314" s="1"/>
      <c r="VPL9314" s="1"/>
      <c r="VPM9314" s="1"/>
      <c r="VPN9314" s="1"/>
      <c r="VPO9314" s="1"/>
      <c r="VPP9314" s="1"/>
      <c r="VPQ9314" s="1"/>
      <c r="VPR9314" s="1"/>
      <c r="VPS9314" s="1"/>
      <c r="VPT9314" s="1"/>
      <c r="VPU9314" s="1"/>
      <c r="VPV9314" s="1"/>
      <c r="VPW9314" s="1"/>
      <c r="VPX9314" s="1"/>
      <c r="VPY9314" s="1"/>
      <c r="VPZ9314" s="1"/>
      <c r="VQA9314" s="1"/>
      <c r="VQB9314" s="1"/>
      <c r="VQC9314" s="1"/>
      <c r="VQD9314" s="1"/>
      <c r="VQE9314" s="1"/>
      <c r="VQF9314" s="1"/>
      <c r="VQG9314" s="1"/>
      <c r="VQH9314" s="1"/>
      <c r="VQI9314" s="1"/>
      <c r="VQJ9314" s="1"/>
      <c r="VQK9314" s="1"/>
      <c r="VQL9314" s="1"/>
      <c r="VQM9314" s="1"/>
      <c r="VQN9314" s="1"/>
      <c r="VQO9314" s="1"/>
      <c r="VQP9314" s="1"/>
      <c r="VQQ9314" s="1"/>
      <c r="VQR9314" s="1"/>
      <c r="VQS9314" s="1"/>
      <c r="VQT9314" s="1"/>
      <c r="VQU9314" s="1"/>
      <c r="VQV9314" s="1"/>
      <c r="VQW9314" s="1"/>
      <c r="VQX9314" s="1"/>
      <c r="VQY9314" s="1"/>
      <c r="VQZ9314" s="1"/>
      <c r="VRA9314" s="1"/>
      <c r="VRB9314" s="1"/>
      <c r="VRC9314" s="1"/>
      <c r="VRD9314" s="1"/>
      <c r="VRE9314" s="1"/>
      <c r="VRF9314" s="1"/>
      <c r="VRG9314" s="1"/>
      <c r="VRH9314" s="1"/>
      <c r="VRI9314" s="1"/>
      <c r="VRJ9314" s="1"/>
      <c r="VRK9314" s="1"/>
      <c r="VRL9314" s="1"/>
      <c r="VRM9314" s="1"/>
      <c r="VRN9314" s="1"/>
      <c r="VRO9314" s="1"/>
      <c r="VRP9314" s="1"/>
      <c r="VRQ9314" s="1"/>
      <c r="VRR9314" s="1"/>
      <c r="VRS9314" s="1"/>
      <c r="VRT9314" s="1"/>
      <c r="VRU9314" s="1"/>
      <c r="VRV9314" s="1"/>
      <c r="VRW9314" s="1"/>
      <c r="VRX9314" s="1"/>
      <c r="VRY9314" s="1"/>
      <c r="VRZ9314" s="1"/>
      <c r="VSA9314" s="1"/>
      <c r="VSB9314" s="1"/>
      <c r="VSC9314" s="1"/>
      <c r="VSD9314" s="1"/>
      <c r="VSE9314" s="1"/>
      <c r="VSF9314" s="1"/>
      <c r="VSG9314" s="1"/>
      <c r="VSH9314" s="1"/>
      <c r="VSI9314" s="1"/>
      <c r="VSJ9314" s="1"/>
      <c r="VSK9314" s="1"/>
      <c r="VSL9314" s="1"/>
      <c r="VSM9314" s="1"/>
      <c r="VSN9314" s="1"/>
      <c r="VSO9314" s="1"/>
      <c r="VSP9314" s="1"/>
      <c r="VSQ9314" s="1"/>
      <c r="VSR9314" s="1"/>
      <c r="VSS9314" s="1"/>
      <c r="VST9314" s="1"/>
      <c r="VSU9314" s="1"/>
      <c r="VSV9314" s="1"/>
      <c r="VSW9314" s="1"/>
      <c r="VSX9314" s="1"/>
      <c r="VSY9314" s="1"/>
      <c r="VSZ9314" s="1"/>
      <c r="VTA9314" s="1"/>
      <c r="VTB9314" s="1"/>
      <c r="VTC9314" s="1"/>
      <c r="VTD9314" s="1"/>
      <c r="VTE9314" s="1"/>
      <c r="VTF9314" s="1"/>
      <c r="VTG9314" s="1"/>
      <c r="VTH9314" s="1"/>
      <c r="VTI9314" s="1"/>
      <c r="VTJ9314" s="1"/>
      <c r="VTK9314" s="1"/>
      <c r="VTL9314" s="1"/>
      <c r="VTM9314" s="1"/>
      <c r="VTN9314" s="1"/>
      <c r="VTO9314" s="1"/>
      <c r="VTP9314" s="1"/>
      <c r="VTQ9314" s="1"/>
      <c r="VTR9314" s="1"/>
      <c r="VTS9314" s="1"/>
      <c r="VTT9314" s="1"/>
      <c r="VTU9314" s="1"/>
      <c r="VTV9314" s="1"/>
      <c r="VTW9314" s="1"/>
      <c r="VTX9314" s="1"/>
      <c r="VTY9314" s="1"/>
      <c r="VTZ9314" s="1"/>
      <c r="VUA9314" s="1"/>
      <c r="VUB9314" s="1"/>
      <c r="VUC9314" s="1"/>
      <c r="VUD9314" s="1"/>
      <c r="VUE9314" s="1"/>
      <c r="VUF9314" s="1"/>
      <c r="VUG9314" s="1"/>
      <c r="VUH9314" s="1"/>
      <c r="VUI9314" s="1"/>
      <c r="VUJ9314" s="1"/>
      <c r="VUK9314" s="1"/>
      <c r="VUL9314" s="1"/>
      <c r="VUM9314" s="1"/>
      <c r="VUN9314" s="1"/>
      <c r="VUO9314" s="1"/>
      <c r="VUP9314" s="1"/>
      <c r="VUQ9314" s="1"/>
      <c r="VUR9314" s="1"/>
      <c r="VUS9314" s="1"/>
      <c r="VUT9314" s="1"/>
      <c r="VUU9314" s="1"/>
      <c r="VUV9314" s="1"/>
      <c r="VUW9314" s="1"/>
      <c r="VUX9314" s="1"/>
      <c r="VUY9314" s="1"/>
      <c r="VUZ9314" s="1"/>
      <c r="VVA9314" s="1"/>
      <c r="VVB9314" s="1"/>
      <c r="VVC9314" s="1"/>
      <c r="VVD9314" s="1"/>
      <c r="VVE9314" s="1"/>
      <c r="VVF9314" s="1"/>
      <c r="VVG9314" s="1"/>
      <c r="VVH9314" s="1"/>
      <c r="VVI9314" s="1"/>
      <c r="VVJ9314" s="1"/>
      <c r="VVK9314" s="1"/>
      <c r="VVL9314" s="1"/>
      <c r="VVM9314" s="1"/>
      <c r="VVN9314" s="1"/>
      <c r="VVO9314" s="1"/>
      <c r="VVP9314" s="1"/>
      <c r="VVQ9314" s="1"/>
      <c r="VVR9314" s="1"/>
      <c r="VVS9314" s="1"/>
      <c r="VVT9314" s="1"/>
      <c r="VVU9314" s="1"/>
      <c r="VVV9314" s="1"/>
      <c r="VVW9314" s="1"/>
      <c r="VVX9314" s="1"/>
      <c r="VVY9314" s="1"/>
      <c r="VVZ9314" s="1"/>
      <c r="VWA9314" s="1"/>
      <c r="VWB9314" s="1"/>
      <c r="VWC9314" s="1"/>
      <c r="VWD9314" s="1"/>
      <c r="VWE9314" s="1"/>
      <c r="VWF9314" s="1"/>
      <c r="VWG9314" s="1"/>
      <c r="VWH9314" s="1"/>
      <c r="VWI9314" s="1"/>
      <c r="VWJ9314" s="1"/>
      <c r="VWK9314" s="1"/>
      <c r="VWL9314" s="1"/>
      <c r="VWM9314" s="1"/>
      <c r="VWN9314" s="1"/>
      <c r="VWO9314" s="1"/>
      <c r="VWP9314" s="1"/>
      <c r="VWQ9314" s="1"/>
      <c r="VWR9314" s="1"/>
      <c r="VWS9314" s="1"/>
      <c r="VWT9314" s="1"/>
      <c r="VWU9314" s="1"/>
      <c r="VWV9314" s="1"/>
      <c r="VWW9314" s="1"/>
      <c r="VWX9314" s="1"/>
      <c r="VWY9314" s="1"/>
      <c r="VWZ9314" s="1"/>
      <c r="VXA9314" s="1"/>
      <c r="VXB9314" s="1"/>
      <c r="VXC9314" s="1"/>
      <c r="VXD9314" s="1"/>
      <c r="VXE9314" s="1"/>
      <c r="VXF9314" s="1"/>
      <c r="VXG9314" s="1"/>
      <c r="VXH9314" s="1"/>
      <c r="VXI9314" s="1"/>
      <c r="VXJ9314" s="1"/>
      <c r="VXK9314" s="1"/>
      <c r="VXL9314" s="1"/>
      <c r="VXM9314" s="1"/>
      <c r="VXN9314" s="1"/>
      <c r="VXO9314" s="1"/>
      <c r="VXP9314" s="1"/>
      <c r="VXQ9314" s="1"/>
      <c r="VXR9314" s="1"/>
      <c r="VXS9314" s="1"/>
      <c r="VXT9314" s="1"/>
      <c r="VXU9314" s="1"/>
      <c r="VXV9314" s="1"/>
      <c r="VXW9314" s="1"/>
      <c r="VXX9314" s="1"/>
      <c r="VXY9314" s="1"/>
      <c r="VXZ9314" s="1"/>
      <c r="VYA9314" s="1"/>
      <c r="VYB9314" s="1"/>
      <c r="VYC9314" s="1"/>
      <c r="VYD9314" s="1"/>
      <c r="VYE9314" s="1"/>
      <c r="VYF9314" s="1"/>
      <c r="VYG9314" s="1"/>
      <c r="VYH9314" s="1"/>
      <c r="VYI9314" s="1"/>
      <c r="VYJ9314" s="1"/>
      <c r="VYK9314" s="1"/>
      <c r="VYL9314" s="1"/>
      <c r="VYM9314" s="1"/>
      <c r="VYN9314" s="1"/>
      <c r="VYO9314" s="1"/>
      <c r="VYP9314" s="1"/>
      <c r="VYQ9314" s="1"/>
      <c r="VYR9314" s="1"/>
      <c r="VYS9314" s="1"/>
      <c r="VYT9314" s="1"/>
      <c r="VYU9314" s="1"/>
      <c r="VYV9314" s="1"/>
      <c r="VYW9314" s="1"/>
      <c r="VYX9314" s="1"/>
      <c r="VYY9314" s="1"/>
      <c r="VYZ9314" s="1"/>
      <c r="VZA9314" s="1"/>
      <c r="VZB9314" s="1"/>
      <c r="VZC9314" s="1"/>
      <c r="VZD9314" s="1"/>
      <c r="VZE9314" s="1"/>
      <c r="VZF9314" s="1"/>
      <c r="VZG9314" s="1"/>
      <c r="VZH9314" s="1"/>
      <c r="VZI9314" s="1"/>
      <c r="VZJ9314" s="1"/>
      <c r="VZK9314" s="1"/>
      <c r="VZL9314" s="1"/>
      <c r="VZM9314" s="1"/>
      <c r="VZN9314" s="1"/>
      <c r="VZO9314" s="1"/>
      <c r="VZP9314" s="1"/>
      <c r="VZQ9314" s="1"/>
      <c r="VZR9314" s="1"/>
      <c r="VZS9314" s="1"/>
      <c r="VZT9314" s="1"/>
      <c r="VZU9314" s="1"/>
      <c r="VZV9314" s="1"/>
      <c r="VZW9314" s="1"/>
      <c r="VZX9314" s="1"/>
      <c r="VZY9314" s="1"/>
      <c r="VZZ9314" s="1"/>
      <c r="WAA9314" s="1"/>
      <c r="WAB9314" s="1"/>
      <c r="WAC9314" s="1"/>
      <c r="WAD9314" s="1"/>
      <c r="WAE9314" s="1"/>
      <c r="WAF9314" s="1"/>
      <c r="WAG9314" s="1"/>
      <c r="WAH9314" s="1"/>
      <c r="WAI9314" s="1"/>
      <c r="WAJ9314" s="1"/>
      <c r="WAK9314" s="1"/>
      <c r="WAL9314" s="1"/>
      <c r="WAM9314" s="1"/>
      <c r="WAN9314" s="1"/>
      <c r="WAO9314" s="1"/>
      <c r="WAP9314" s="1"/>
      <c r="WAQ9314" s="1"/>
      <c r="WAR9314" s="1"/>
      <c r="WAS9314" s="1"/>
      <c r="WAT9314" s="1"/>
      <c r="WAU9314" s="1"/>
      <c r="WAV9314" s="1"/>
      <c r="WAW9314" s="1"/>
      <c r="WAX9314" s="1"/>
      <c r="WAY9314" s="1"/>
      <c r="WAZ9314" s="1"/>
      <c r="WBA9314" s="1"/>
      <c r="WBB9314" s="1"/>
      <c r="WBC9314" s="1"/>
      <c r="WBD9314" s="1"/>
      <c r="WBE9314" s="1"/>
      <c r="WBF9314" s="1"/>
      <c r="WBG9314" s="1"/>
      <c r="WBH9314" s="1"/>
      <c r="WBI9314" s="1"/>
      <c r="WBJ9314" s="1"/>
      <c r="WBK9314" s="1"/>
      <c r="WBL9314" s="1"/>
      <c r="WBM9314" s="1"/>
      <c r="WBN9314" s="1"/>
      <c r="WBO9314" s="1"/>
      <c r="WBP9314" s="1"/>
      <c r="WBQ9314" s="1"/>
      <c r="WBR9314" s="1"/>
      <c r="WBS9314" s="1"/>
      <c r="WBT9314" s="1"/>
      <c r="WBU9314" s="1"/>
      <c r="WBV9314" s="1"/>
      <c r="WBW9314" s="1"/>
      <c r="WBX9314" s="1"/>
      <c r="WBY9314" s="1"/>
      <c r="WBZ9314" s="1"/>
      <c r="WCA9314" s="1"/>
      <c r="WCB9314" s="1"/>
      <c r="WCC9314" s="1"/>
      <c r="WCD9314" s="1"/>
      <c r="WCE9314" s="1"/>
      <c r="WCF9314" s="1"/>
      <c r="WCG9314" s="1"/>
      <c r="WCH9314" s="1"/>
      <c r="WCI9314" s="1"/>
      <c r="WCJ9314" s="1"/>
      <c r="WCK9314" s="1"/>
      <c r="WCL9314" s="1"/>
      <c r="WCM9314" s="1"/>
      <c r="WCN9314" s="1"/>
      <c r="WCO9314" s="1"/>
      <c r="WCP9314" s="1"/>
      <c r="WCQ9314" s="1"/>
      <c r="WCR9314" s="1"/>
      <c r="WCS9314" s="1"/>
      <c r="WCT9314" s="1"/>
      <c r="WCU9314" s="1"/>
      <c r="WCV9314" s="1"/>
      <c r="WCW9314" s="1"/>
      <c r="WCX9314" s="1"/>
      <c r="WCY9314" s="1"/>
      <c r="WCZ9314" s="1"/>
      <c r="WDA9314" s="1"/>
      <c r="WDB9314" s="1"/>
      <c r="WDC9314" s="1"/>
      <c r="WDD9314" s="1"/>
      <c r="WDE9314" s="1"/>
      <c r="WDF9314" s="1"/>
      <c r="WDG9314" s="1"/>
      <c r="WDH9314" s="1"/>
      <c r="WDI9314" s="1"/>
      <c r="WDJ9314" s="1"/>
      <c r="WDK9314" s="1"/>
      <c r="WDL9314" s="1"/>
      <c r="WDM9314" s="1"/>
      <c r="WDN9314" s="1"/>
      <c r="WDO9314" s="1"/>
      <c r="WDP9314" s="1"/>
      <c r="WDQ9314" s="1"/>
      <c r="WDR9314" s="1"/>
      <c r="WDS9314" s="1"/>
      <c r="WDT9314" s="1"/>
      <c r="WDU9314" s="1"/>
      <c r="WDV9314" s="1"/>
      <c r="WDW9314" s="1"/>
      <c r="WDX9314" s="1"/>
      <c r="WDY9314" s="1"/>
      <c r="WDZ9314" s="1"/>
      <c r="WEA9314" s="1"/>
      <c r="WEB9314" s="1"/>
      <c r="WEC9314" s="1"/>
      <c r="WED9314" s="1"/>
      <c r="WEE9314" s="1"/>
      <c r="WEF9314" s="1"/>
      <c r="WEG9314" s="1"/>
      <c r="WEH9314" s="1"/>
      <c r="WEI9314" s="1"/>
      <c r="WEJ9314" s="1"/>
      <c r="WEK9314" s="1"/>
      <c r="WEL9314" s="1"/>
      <c r="WEM9314" s="1"/>
      <c r="WEN9314" s="1"/>
      <c r="WEO9314" s="1"/>
      <c r="WEP9314" s="1"/>
      <c r="WEQ9314" s="1"/>
      <c r="WER9314" s="1"/>
      <c r="WES9314" s="1"/>
      <c r="WET9314" s="1"/>
      <c r="WEU9314" s="1"/>
      <c r="WEV9314" s="1"/>
      <c r="WEW9314" s="1"/>
      <c r="WEX9314" s="1"/>
      <c r="WEY9314" s="1"/>
      <c r="WEZ9314" s="1"/>
      <c r="WFA9314" s="1"/>
      <c r="WFB9314" s="1"/>
      <c r="WFC9314" s="1"/>
      <c r="WFD9314" s="1"/>
      <c r="WFE9314" s="1"/>
      <c r="WFF9314" s="1"/>
      <c r="WFG9314" s="1"/>
      <c r="WFH9314" s="1"/>
      <c r="WFI9314" s="1"/>
      <c r="WFJ9314" s="1"/>
      <c r="WFK9314" s="1"/>
      <c r="WFL9314" s="1"/>
      <c r="WFM9314" s="1"/>
      <c r="WFN9314" s="1"/>
      <c r="WFO9314" s="1"/>
      <c r="WFP9314" s="1"/>
      <c r="WFQ9314" s="1"/>
      <c r="WFR9314" s="1"/>
      <c r="WFS9314" s="1"/>
      <c r="WFT9314" s="1"/>
      <c r="WFU9314" s="1"/>
      <c r="WFV9314" s="1"/>
      <c r="WFW9314" s="1"/>
      <c r="WFX9314" s="1"/>
      <c r="WFY9314" s="1"/>
      <c r="WFZ9314" s="1"/>
      <c r="WGA9314" s="1"/>
      <c r="WGB9314" s="1"/>
      <c r="WGC9314" s="1"/>
      <c r="WGD9314" s="1"/>
      <c r="WGE9314" s="1"/>
      <c r="WGF9314" s="1"/>
      <c r="WGG9314" s="1"/>
      <c r="WGH9314" s="1"/>
      <c r="WGI9314" s="1"/>
      <c r="WGJ9314" s="1"/>
      <c r="WGK9314" s="1"/>
      <c r="WGL9314" s="1"/>
      <c r="WGM9314" s="1"/>
      <c r="WGN9314" s="1"/>
      <c r="WGO9314" s="1"/>
      <c r="WGP9314" s="1"/>
      <c r="WGQ9314" s="1"/>
      <c r="WGR9314" s="1"/>
      <c r="WGS9314" s="1"/>
      <c r="WGT9314" s="1"/>
      <c r="WGU9314" s="1"/>
      <c r="WGV9314" s="1"/>
      <c r="WGW9314" s="1"/>
      <c r="WGX9314" s="1"/>
      <c r="WGY9314" s="1"/>
      <c r="WGZ9314" s="1"/>
      <c r="WHA9314" s="1"/>
      <c r="WHB9314" s="1"/>
      <c r="WHC9314" s="1"/>
      <c r="WHD9314" s="1"/>
      <c r="WHE9314" s="1"/>
      <c r="WHF9314" s="1"/>
      <c r="WHG9314" s="1"/>
      <c r="WHH9314" s="1"/>
      <c r="WHI9314" s="1"/>
      <c r="WHJ9314" s="1"/>
      <c r="WHK9314" s="1"/>
      <c r="WHL9314" s="1"/>
      <c r="WHM9314" s="1"/>
      <c r="WHN9314" s="1"/>
      <c r="WHO9314" s="1"/>
      <c r="WHP9314" s="1"/>
      <c r="WHQ9314" s="1"/>
      <c r="WHR9314" s="1"/>
      <c r="WHS9314" s="1"/>
      <c r="WHT9314" s="1"/>
      <c r="WHU9314" s="1"/>
      <c r="WHV9314" s="1"/>
      <c r="WHW9314" s="1"/>
      <c r="WHX9314" s="1"/>
      <c r="WHY9314" s="1"/>
      <c r="WHZ9314" s="1"/>
      <c r="WIA9314" s="1"/>
      <c r="WIB9314" s="1"/>
      <c r="WIC9314" s="1"/>
      <c r="WID9314" s="1"/>
      <c r="WIE9314" s="1"/>
      <c r="WIF9314" s="1"/>
      <c r="WIG9314" s="1"/>
      <c r="WIH9314" s="1"/>
      <c r="WII9314" s="1"/>
      <c r="WIJ9314" s="1"/>
      <c r="WIK9314" s="1"/>
      <c r="WIL9314" s="1"/>
      <c r="WIM9314" s="1"/>
      <c r="WIN9314" s="1"/>
      <c r="WIO9314" s="1"/>
      <c r="WIP9314" s="1"/>
      <c r="WIQ9314" s="1"/>
      <c r="WIR9314" s="1"/>
      <c r="WIS9314" s="1"/>
      <c r="WIT9314" s="1"/>
      <c r="WIU9314" s="1"/>
      <c r="WIV9314" s="1"/>
      <c r="WIW9314" s="1"/>
      <c r="WIX9314" s="1"/>
      <c r="WIY9314" s="1"/>
      <c r="WIZ9314" s="1"/>
      <c r="WJA9314" s="1"/>
      <c r="WJB9314" s="1"/>
      <c r="WJC9314" s="1"/>
      <c r="WJD9314" s="1"/>
      <c r="WJE9314" s="1"/>
      <c r="WJF9314" s="1"/>
      <c r="WJG9314" s="1"/>
      <c r="WJH9314" s="1"/>
      <c r="WJI9314" s="1"/>
      <c r="WJJ9314" s="1"/>
      <c r="WJK9314" s="1"/>
      <c r="WJL9314" s="1"/>
      <c r="WJM9314" s="1"/>
      <c r="WJN9314" s="1"/>
      <c r="WJO9314" s="1"/>
      <c r="WJP9314" s="1"/>
      <c r="WJQ9314" s="1"/>
      <c r="WJR9314" s="1"/>
      <c r="WJS9314" s="1"/>
      <c r="WJT9314" s="1"/>
      <c r="WJU9314" s="1"/>
      <c r="WJV9314" s="1"/>
      <c r="WJW9314" s="1"/>
      <c r="WJX9314" s="1"/>
      <c r="WJY9314" s="1"/>
      <c r="WJZ9314" s="1"/>
      <c r="WKA9314" s="1"/>
      <c r="WKB9314" s="1"/>
      <c r="WKC9314" s="1"/>
      <c r="WKD9314" s="1"/>
      <c r="WKE9314" s="1"/>
      <c r="WKF9314" s="1"/>
      <c r="WKG9314" s="1"/>
      <c r="WKH9314" s="1"/>
      <c r="WKI9314" s="1"/>
      <c r="WKJ9314" s="1"/>
      <c r="WKK9314" s="1"/>
      <c r="WKL9314" s="1"/>
      <c r="WKM9314" s="1"/>
      <c r="WKN9314" s="1"/>
      <c r="WKO9314" s="1"/>
      <c r="WKP9314" s="1"/>
      <c r="WKQ9314" s="1"/>
      <c r="WKR9314" s="1"/>
      <c r="WKS9314" s="1"/>
      <c r="WKT9314" s="1"/>
      <c r="WKU9314" s="1"/>
      <c r="WKV9314" s="1"/>
      <c r="WKW9314" s="1"/>
      <c r="WKX9314" s="1"/>
      <c r="WKY9314" s="1"/>
      <c r="WKZ9314" s="1"/>
      <c r="WLA9314" s="1"/>
      <c r="WLB9314" s="1"/>
      <c r="WLC9314" s="1"/>
      <c r="WLD9314" s="1"/>
      <c r="WLE9314" s="1"/>
      <c r="WLF9314" s="1"/>
      <c r="WLG9314" s="1"/>
      <c r="WLH9314" s="1"/>
      <c r="WLI9314" s="1"/>
      <c r="WLJ9314" s="1"/>
      <c r="WLK9314" s="1"/>
      <c r="WLL9314" s="1"/>
      <c r="WLM9314" s="1"/>
      <c r="WLN9314" s="1"/>
      <c r="WLO9314" s="1"/>
      <c r="WLP9314" s="1"/>
      <c r="WLQ9314" s="1"/>
      <c r="WLR9314" s="1"/>
      <c r="WLS9314" s="1"/>
      <c r="WLT9314" s="1"/>
      <c r="WLU9314" s="1"/>
      <c r="WLV9314" s="1"/>
      <c r="WLW9314" s="1"/>
      <c r="WLX9314" s="1"/>
      <c r="WLY9314" s="1"/>
      <c r="WLZ9314" s="1"/>
      <c r="WMA9314" s="1"/>
      <c r="WMB9314" s="1"/>
      <c r="WMC9314" s="1"/>
      <c r="WMD9314" s="1"/>
      <c r="WME9314" s="1"/>
      <c r="WMF9314" s="1"/>
      <c r="WMG9314" s="1"/>
      <c r="WMH9314" s="1"/>
      <c r="WMI9314" s="1"/>
      <c r="WMJ9314" s="1"/>
      <c r="WMK9314" s="1"/>
      <c r="WML9314" s="1"/>
      <c r="WMM9314" s="1"/>
      <c r="WMN9314" s="1"/>
      <c r="WMO9314" s="1"/>
      <c r="WMP9314" s="1"/>
      <c r="WMQ9314" s="1"/>
      <c r="WMR9314" s="1"/>
      <c r="WMS9314" s="1"/>
      <c r="WMT9314" s="1"/>
      <c r="WMU9314" s="1"/>
      <c r="WMV9314" s="1"/>
      <c r="WMW9314" s="1"/>
      <c r="WMX9314" s="1"/>
      <c r="WMY9314" s="1"/>
      <c r="WMZ9314" s="1"/>
      <c r="WNA9314" s="1"/>
      <c r="WNB9314" s="1"/>
      <c r="WNC9314" s="1"/>
      <c r="WND9314" s="1"/>
      <c r="WNE9314" s="1"/>
      <c r="WNF9314" s="1"/>
      <c r="WNG9314" s="1"/>
      <c r="WNH9314" s="1"/>
      <c r="WNI9314" s="1"/>
      <c r="WNJ9314" s="1"/>
      <c r="WNK9314" s="1"/>
      <c r="WNL9314" s="1"/>
      <c r="WNM9314" s="1"/>
      <c r="WNN9314" s="1"/>
      <c r="WNO9314" s="1"/>
      <c r="WNP9314" s="1"/>
      <c r="WNQ9314" s="1"/>
      <c r="WNR9314" s="1"/>
      <c r="WNS9314" s="1"/>
      <c r="WNT9314" s="1"/>
      <c r="WNU9314" s="1"/>
      <c r="WNV9314" s="1"/>
      <c r="WNW9314" s="1"/>
      <c r="WNX9314" s="1"/>
      <c r="WNY9314" s="1"/>
      <c r="WNZ9314" s="1"/>
      <c r="WOA9314" s="1"/>
      <c r="WOB9314" s="1"/>
      <c r="WOC9314" s="1"/>
      <c r="WOD9314" s="1"/>
      <c r="WOE9314" s="1"/>
      <c r="WOF9314" s="1"/>
      <c r="WOG9314" s="1"/>
      <c r="WOH9314" s="1"/>
      <c r="WOI9314" s="1"/>
      <c r="WOJ9314" s="1"/>
      <c r="WOK9314" s="1"/>
      <c r="WOL9314" s="1"/>
      <c r="WOM9314" s="1"/>
      <c r="WON9314" s="1"/>
      <c r="WOO9314" s="1"/>
      <c r="WOP9314" s="1"/>
      <c r="WOQ9314" s="1"/>
      <c r="WOR9314" s="1"/>
      <c r="WOS9314" s="1"/>
      <c r="WOT9314" s="1"/>
      <c r="WOU9314" s="1"/>
      <c r="WOV9314" s="1"/>
      <c r="WOW9314" s="1"/>
      <c r="WOX9314" s="1"/>
      <c r="WOY9314" s="1"/>
      <c r="WOZ9314" s="1"/>
      <c r="WPA9314" s="1"/>
      <c r="WPB9314" s="1"/>
      <c r="WPC9314" s="1"/>
      <c r="WPD9314" s="1"/>
      <c r="WPE9314" s="1"/>
      <c r="WPF9314" s="1"/>
      <c r="WPG9314" s="1"/>
      <c r="WPH9314" s="1"/>
      <c r="WPI9314" s="1"/>
      <c r="WPJ9314" s="1"/>
      <c r="WPK9314" s="1"/>
      <c r="WPL9314" s="1"/>
      <c r="WPM9314" s="1"/>
      <c r="WPN9314" s="1"/>
      <c r="WPO9314" s="1"/>
      <c r="WPP9314" s="1"/>
      <c r="WPQ9314" s="1"/>
      <c r="WPR9314" s="1"/>
      <c r="WPS9314" s="1"/>
      <c r="WPT9314" s="1"/>
      <c r="WPU9314" s="1"/>
      <c r="WPV9314" s="1"/>
      <c r="WPW9314" s="1"/>
      <c r="WPX9314" s="1"/>
      <c r="WPY9314" s="1"/>
      <c r="WPZ9314" s="1"/>
      <c r="WQA9314" s="1"/>
      <c r="WQB9314" s="1"/>
      <c r="WQC9314" s="1"/>
      <c r="WQD9314" s="1"/>
      <c r="WQE9314" s="1"/>
      <c r="WQF9314" s="1"/>
      <c r="WQG9314" s="1"/>
      <c r="WQH9314" s="1"/>
      <c r="WQI9314" s="1"/>
      <c r="WQJ9314" s="1"/>
      <c r="WQK9314" s="1"/>
      <c r="WQL9314" s="1"/>
      <c r="WQM9314" s="1"/>
      <c r="WQN9314" s="1"/>
      <c r="WQO9314" s="1"/>
      <c r="WQP9314" s="1"/>
      <c r="WQQ9314" s="1"/>
      <c r="WQR9314" s="1"/>
      <c r="WQS9314" s="1"/>
      <c r="WQT9314" s="1"/>
      <c r="WQU9314" s="1"/>
      <c r="WQV9314" s="1"/>
      <c r="WQW9314" s="1"/>
      <c r="WQX9314" s="1"/>
      <c r="WQY9314" s="1"/>
      <c r="WQZ9314" s="1"/>
      <c r="WRA9314" s="1"/>
      <c r="WRB9314" s="1"/>
      <c r="WRC9314" s="1"/>
      <c r="WRD9314" s="1"/>
      <c r="WRE9314" s="1"/>
      <c r="WRF9314" s="1"/>
      <c r="WRG9314" s="1"/>
      <c r="WRH9314" s="1"/>
      <c r="WRI9314" s="1"/>
      <c r="WRJ9314" s="1"/>
      <c r="WRK9314" s="1"/>
      <c r="WRL9314" s="1"/>
      <c r="WRM9314" s="1"/>
      <c r="WRN9314" s="1"/>
      <c r="WRO9314" s="1"/>
      <c r="WRP9314" s="1"/>
      <c r="WRQ9314" s="1"/>
      <c r="WRR9314" s="1"/>
      <c r="WRS9314" s="1"/>
      <c r="WRT9314" s="1"/>
      <c r="WRU9314" s="1"/>
      <c r="WRV9314" s="1"/>
      <c r="WRW9314" s="1"/>
      <c r="WRX9314" s="1"/>
      <c r="WRY9314" s="1"/>
      <c r="WRZ9314" s="1"/>
      <c r="WSA9314" s="1"/>
      <c r="WSB9314" s="1"/>
      <c r="WSC9314" s="1"/>
      <c r="WSD9314" s="1"/>
      <c r="WSE9314" s="1"/>
      <c r="WSF9314" s="1"/>
      <c r="WSG9314" s="1"/>
      <c r="WSH9314" s="1"/>
      <c r="WSI9314" s="1"/>
      <c r="WSJ9314" s="1"/>
      <c r="WSK9314" s="1"/>
      <c r="WSL9314" s="1"/>
      <c r="WSM9314" s="1"/>
      <c r="WSN9314" s="1"/>
      <c r="WSO9314" s="1"/>
      <c r="WSP9314" s="1"/>
      <c r="WSQ9314" s="1"/>
      <c r="WSR9314" s="1"/>
      <c r="WSS9314" s="1"/>
      <c r="WST9314" s="1"/>
      <c r="WSU9314" s="1"/>
      <c r="WSV9314" s="1"/>
      <c r="WSW9314" s="1"/>
      <c r="WSX9314" s="1"/>
      <c r="WSY9314" s="1"/>
      <c r="WSZ9314" s="1"/>
      <c r="WTA9314" s="1"/>
      <c r="WTB9314" s="1"/>
      <c r="WTC9314" s="1"/>
      <c r="WTD9314" s="1"/>
      <c r="WTE9314" s="1"/>
      <c r="WTF9314" s="1"/>
      <c r="WTG9314" s="1"/>
      <c r="WTH9314" s="1"/>
      <c r="WTI9314" s="1"/>
      <c r="WTJ9314" s="1"/>
      <c r="WTK9314" s="1"/>
      <c r="WTL9314" s="1"/>
      <c r="WTM9314" s="1"/>
      <c r="WTN9314" s="1"/>
      <c r="WTO9314" s="1"/>
      <c r="WTP9314" s="1"/>
      <c r="WTQ9314" s="1"/>
      <c r="WTR9314" s="1"/>
      <c r="WTS9314" s="1"/>
      <c r="WTT9314" s="1"/>
      <c r="WTU9314" s="1"/>
      <c r="WTV9314" s="1"/>
      <c r="WTW9314" s="1"/>
      <c r="WTX9314" s="1"/>
      <c r="WTY9314" s="1"/>
      <c r="WTZ9314" s="1"/>
      <c r="WUA9314" s="1"/>
      <c r="WUB9314" s="1"/>
      <c r="WUC9314" s="1"/>
      <c r="WUD9314" s="1"/>
      <c r="WUE9314" s="1"/>
      <c r="WUF9314" s="1"/>
      <c r="WUG9314" s="1"/>
      <c r="WUH9314" s="1"/>
      <c r="WUI9314" s="1"/>
      <c r="WUJ9314" s="1"/>
      <c r="WUK9314" s="1"/>
      <c r="WUL9314" s="1"/>
      <c r="WUM9314" s="1"/>
      <c r="WUN9314" s="1"/>
      <c r="WUO9314" s="1"/>
      <c r="WUP9314" s="1"/>
      <c r="WUQ9314" s="1"/>
      <c r="WUR9314" s="1"/>
      <c r="WUS9314" s="1"/>
      <c r="WUT9314" s="1"/>
      <c r="WUU9314" s="1"/>
      <c r="WUV9314" s="1"/>
      <c r="WUW9314" s="1"/>
      <c r="WUX9314" s="1"/>
      <c r="WUY9314" s="1"/>
      <c r="WUZ9314" s="1"/>
      <c r="WVA9314" s="1"/>
      <c r="WVB9314" s="1"/>
      <c r="WVC9314" s="1"/>
      <c r="WVD9314" s="1"/>
      <c r="WVE9314" s="1"/>
      <c r="WVF9314" s="1"/>
      <c r="WVG9314" s="1"/>
      <c r="WVH9314" s="1"/>
      <c r="WVI9314" s="1"/>
      <c r="WVJ9314" s="1"/>
      <c r="WVK9314" s="1"/>
      <c r="WVL9314" s="1"/>
      <c r="WVM9314" s="1"/>
      <c r="WVN9314" s="1"/>
      <c r="WVO9314" s="1"/>
      <c r="WVP9314" s="1"/>
      <c r="WVQ9314" s="1"/>
      <c r="WVR9314" s="1"/>
      <c r="WVS9314" s="1"/>
      <c r="WVT9314" s="1"/>
      <c r="WVU9314" s="1"/>
      <c r="WVV9314" s="1"/>
      <c r="WVW9314" s="1"/>
      <c r="WVX9314" s="1"/>
      <c r="WVY9314" s="1"/>
      <c r="WVZ9314" s="1"/>
      <c r="WWA9314" s="1"/>
      <c r="WWB9314" s="1"/>
      <c r="WWC9314" s="1"/>
      <c r="WWD9314" s="1"/>
      <c r="WWE9314" s="1"/>
      <c r="WWF9314" s="1"/>
      <c r="WWG9314" s="1"/>
      <c r="WWH9314" s="1"/>
      <c r="WWI9314" s="1"/>
      <c r="WWJ9314" s="1"/>
      <c r="WWK9314" s="1"/>
      <c r="WWL9314" s="1"/>
      <c r="WWM9314" s="1"/>
      <c r="WWN9314" s="1"/>
      <c r="WWO9314" s="1"/>
      <c r="WWP9314" s="1"/>
      <c r="WWQ9314" s="1"/>
      <c r="WWR9314" s="1"/>
      <c r="WWS9314" s="1"/>
      <c r="WWT9314" s="1"/>
      <c r="WWU9314" s="1"/>
      <c r="WWV9314" s="1"/>
      <c r="WWW9314" s="1"/>
      <c r="WWX9314" s="1"/>
      <c r="WWY9314" s="1"/>
      <c r="WWZ9314" s="1"/>
      <c r="WXA9314" s="1"/>
      <c r="WXB9314" s="1"/>
      <c r="WXC9314" s="1"/>
      <c r="WXD9314" s="1"/>
      <c r="WXE9314" s="1"/>
      <c r="WXF9314" s="1"/>
      <c r="WXG9314" s="1"/>
      <c r="WXH9314" s="1"/>
      <c r="WXI9314" s="1"/>
      <c r="WXJ9314" s="1"/>
      <c r="WXK9314" s="1"/>
      <c r="WXL9314" s="1"/>
      <c r="WXM9314" s="1"/>
      <c r="WXN9314" s="1"/>
      <c r="WXO9314" s="1"/>
      <c r="WXP9314" s="1"/>
      <c r="WXQ9314" s="1"/>
      <c r="WXR9314" s="1"/>
      <c r="WXS9314" s="1"/>
      <c r="WXT9314" s="1"/>
      <c r="WXU9314" s="1"/>
      <c r="WXV9314" s="1"/>
      <c r="WXW9314" s="1"/>
      <c r="WXX9314" s="1"/>
      <c r="WXY9314" s="1"/>
      <c r="WXZ9314" s="1"/>
      <c r="WYA9314" s="1"/>
      <c r="WYB9314" s="1"/>
      <c r="WYC9314" s="1"/>
      <c r="WYD9314" s="1"/>
      <c r="WYE9314" s="1"/>
      <c r="WYF9314" s="1"/>
      <c r="WYG9314" s="1"/>
      <c r="WYH9314" s="1"/>
      <c r="WYI9314" s="1"/>
      <c r="WYJ9314" s="1"/>
      <c r="WYK9314" s="1"/>
      <c r="WYL9314" s="1"/>
      <c r="WYM9314" s="1"/>
      <c r="WYN9314" s="1"/>
      <c r="WYO9314" s="1"/>
      <c r="WYP9314" s="1"/>
      <c r="WYQ9314" s="1"/>
      <c r="WYR9314" s="1"/>
      <c r="WYS9314" s="1"/>
      <c r="WYT9314" s="1"/>
      <c r="WYU9314" s="1"/>
      <c r="WYV9314" s="1"/>
      <c r="WYW9314" s="1"/>
      <c r="WYX9314" s="1"/>
      <c r="WYY9314" s="1"/>
      <c r="WYZ9314" s="1"/>
      <c r="WZA9314" s="1"/>
      <c r="WZB9314" s="1"/>
      <c r="WZC9314" s="1"/>
      <c r="WZD9314" s="1"/>
      <c r="WZE9314" s="1"/>
      <c r="WZF9314" s="1"/>
      <c r="WZG9314" s="1"/>
      <c r="WZH9314" s="1"/>
      <c r="WZI9314" s="1"/>
    </row>
    <row r="9315" spans="1:16233" ht="12" customHeight="1" x14ac:dyDescent="0.25">
      <c r="A9315" s="63" t="s">
        <v>1</v>
      </c>
      <c r="B9315" s="63" t="s">
        <v>1</v>
      </c>
      <c r="C9315" s="63" t="s">
        <v>1</v>
      </c>
      <c r="D9315" s="65" t="s">
        <v>1</v>
      </c>
      <c r="E9315" s="65" t="s">
        <v>1</v>
      </c>
      <c r="F9315" s="65" t="s">
        <v>1</v>
      </c>
      <c r="G9315" s="65" t="s">
        <v>1</v>
      </c>
      <c r="H9315" s="66" t="s">
        <v>69</v>
      </c>
      <c r="I9315" s="30">
        <f t="shared" ref="I9315:K9315" si="8692">SUM(I9316)</f>
        <v>592601</v>
      </c>
      <c r="J9315" s="30">
        <f t="shared" si="8692"/>
        <v>150000</v>
      </c>
      <c r="K9315" s="30">
        <f t="shared" si="8692"/>
        <v>60000</v>
      </c>
      <c r="L9315" s="30">
        <f t="shared" si="8682"/>
        <v>49000</v>
      </c>
      <c r="M9315" s="30">
        <f t="shared" ref="M9315" si="8693">SUM(M9316)</f>
        <v>49000</v>
      </c>
      <c r="N9315" s="30">
        <f t="shared" ref="N9315:O9315" si="8694">SUM(N9316)</f>
        <v>0</v>
      </c>
      <c r="O9315" s="30">
        <f t="shared" si="8694"/>
        <v>0</v>
      </c>
      <c r="P9315" s="30">
        <f t="shared" si="8685"/>
        <v>109000</v>
      </c>
      <c r="Q9315" s="30">
        <f t="shared" si="8688"/>
        <v>72.666666666666671</v>
      </c>
      <c r="R9315" s="93"/>
      <c r="S9315" s="93"/>
      <c r="T9315" s="93"/>
      <c r="U9315" s="93"/>
      <c r="V9315" s="93"/>
      <c r="W9315" s="93"/>
      <c r="X9315" s="93"/>
      <c r="Y9315" s="93"/>
    </row>
    <row r="9316" spans="1:16233" ht="15" customHeight="1" x14ac:dyDescent="0.25">
      <c r="A9316" s="63" t="s">
        <v>3284</v>
      </c>
      <c r="B9316" s="63" t="s">
        <v>3</v>
      </c>
      <c r="C9316" s="63" t="s">
        <v>13</v>
      </c>
      <c r="D9316" s="63" t="s">
        <v>3286</v>
      </c>
      <c r="E9316" s="65" t="s">
        <v>70</v>
      </c>
      <c r="F9316" s="65" t="s">
        <v>1</v>
      </c>
      <c r="G9316" s="65" t="s">
        <v>1</v>
      </c>
      <c r="H9316" s="65" t="s">
        <v>71</v>
      </c>
      <c r="I9316" s="31">
        <f t="shared" ref="I9316:K9316" si="8695">SUM(I9317,I9319:I9320)</f>
        <v>592601</v>
      </c>
      <c r="J9316" s="31">
        <f t="shared" si="8695"/>
        <v>150000</v>
      </c>
      <c r="K9316" s="31">
        <f t="shared" si="8695"/>
        <v>60000</v>
      </c>
      <c r="L9316" s="31">
        <f t="shared" si="8682"/>
        <v>49000</v>
      </c>
      <c r="M9316" s="31">
        <f t="shared" ref="M9316" si="8696">SUM(M9317,M9319:M9320)</f>
        <v>49000</v>
      </c>
      <c r="N9316" s="31">
        <f t="shared" ref="N9316:O9316" si="8697">SUM(N9317,N9319:N9320)</f>
        <v>0</v>
      </c>
      <c r="O9316" s="31">
        <f t="shared" si="8697"/>
        <v>0</v>
      </c>
      <c r="P9316" s="31">
        <f t="shared" si="8685"/>
        <v>109000</v>
      </c>
      <c r="Q9316" s="31">
        <f t="shared" si="8688"/>
        <v>72.666666666666671</v>
      </c>
      <c r="R9316" s="94"/>
      <c r="S9316" s="94"/>
      <c r="T9316" s="94"/>
      <c r="U9316" s="94"/>
      <c r="V9316" s="94"/>
      <c r="W9316" s="94"/>
      <c r="X9316" s="94"/>
      <c r="Y9316" s="94"/>
    </row>
    <row r="9317" spans="1:16233" s="9" customFormat="1" ht="15" customHeight="1" x14ac:dyDescent="0.25">
      <c r="A9317" s="63" t="s">
        <v>3284</v>
      </c>
      <c r="B9317" s="63" t="s">
        <v>3</v>
      </c>
      <c r="C9317" s="63" t="s">
        <v>13</v>
      </c>
      <c r="D9317" s="63" t="s">
        <v>3286</v>
      </c>
      <c r="E9317" s="54" t="s">
        <v>530</v>
      </c>
      <c r="F9317" s="63"/>
      <c r="G9317" s="65"/>
      <c r="H9317" s="65" t="s">
        <v>529</v>
      </c>
      <c r="I9317" s="31">
        <f t="shared" ref="I9317:K9317" si="8698">SUM(I9318)</f>
        <v>50000</v>
      </c>
      <c r="J9317" s="31">
        <f t="shared" si="8698"/>
        <v>50000</v>
      </c>
      <c r="K9317" s="31">
        <f t="shared" si="8698"/>
        <v>50000</v>
      </c>
      <c r="L9317" s="31">
        <f t="shared" si="8682"/>
        <v>0</v>
      </c>
      <c r="M9317" s="31">
        <f t="shared" ref="M9317" si="8699">SUM(M9318)</f>
        <v>0</v>
      </c>
      <c r="N9317" s="31">
        <f t="shared" ref="N9317:O9317" si="8700">SUM(N9318)</f>
        <v>0</v>
      </c>
      <c r="O9317" s="31">
        <f t="shared" si="8700"/>
        <v>0</v>
      </c>
      <c r="P9317" s="31">
        <f t="shared" si="8685"/>
        <v>50000</v>
      </c>
      <c r="Q9317" s="31">
        <f t="shared" si="8688"/>
        <v>100</v>
      </c>
      <c r="R9317" s="94"/>
      <c r="S9317" s="94"/>
      <c r="T9317" s="94"/>
      <c r="U9317" s="94"/>
      <c r="V9317" s="94"/>
      <c r="W9317" s="94"/>
      <c r="X9317" s="94"/>
      <c r="Y9317" s="94"/>
    </row>
    <row r="9318" spans="1:16233" s="4" customFormat="1" ht="15" customHeight="1" x14ac:dyDescent="0.25">
      <c r="A9318" s="64" t="s">
        <v>3284</v>
      </c>
      <c r="B9318" s="64" t="s">
        <v>3</v>
      </c>
      <c r="C9318" s="64" t="s">
        <v>13</v>
      </c>
      <c r="D9318" s="64" t="s">
        <v>3286</v>
      </c>
      <c r="E9318" s="20" t="s">
        <v>530</v>
      </c>
      <c r="F9318" s="64" t="s">
        <v>3571</v>
      </c>
      <c r="G9318" s="53" t="s">
        <v>3287</v>
      </c>
      <c r="H9318" s="53" t="s">
        <v>3486</v>
      </c>
      <c r="I9318" s="26">
        <v>50000</v>
      </c>
      <c r="J9318" s="26">
        <v>50000</v>
      </c>
      <c r="K9318" s="26">
        <v>50000</v>
      </c>
      <c r="L9318" s="26">
        <f t="shared" si="8682"/>
        <v>0</v>
      </c>
      <c r="M9318" s="26"/>
      <c r="N9318" s="26"/>
      <c r="O9318" s="26"/>
      <c r="P9318" s="26">
        <f t="shared" si="8685"/>
        <v>50000</v>
      </c>
      <c r="Q9318" s="26">
        <f t="shared" si="8688"/>
        <v>100</v>
      </c>
      <c r="R9318" s="90"/>
      <c r="S9318" s="90"/>
      <c r="T9318" s="90"/>
      <c r="U9318" s="90"/>
      <c r="V9318" s="90"/>
      <c r="W9318" s="90"/>
      <c r="X9318" s="90"/>
      <c r="Y9318" s="90"/>
    </row>
    <row r="9319" spans="1:16233" s="14" customFormat="1" ht="15" customHeight="1" x14ac:dyDescent="0.25">
      <c r="A9319" s="84" t="s">
        <v>3284</v>
      </c>
      <c r="B9319" s="84" t="s">
        <v>3</v>
      </c>
      <c r="C9319" s="84" t="s">
        <v>13</v>
      </c>
      <c r="D9319" s="84" t="s">
        <v>3286</v>
      </c>
      <c r="E9319" s="85" t="s">
        <v>74</v>
      </c>
      <c r="F9319" s="84"/>
      <c r="G9319" s="86" t="s">
        <v>444</v>
      </c>
      <c r="H9319" s="86" t="s">
        <v>3763</v>
      </c>
      <c r="I9319" s="37">
        <v>541601</v>
      </c>
      <c r="J9319" s="37">
        <v>99000</v>
      </c>
      <c r="K9319" s="37">
        <v>10000</v>
      </c>
      <c r="L9319" s="37">
        <f t="shared" si="8682"/>
        <v>49000</v>
      </c>
      <c r="M9319" s="37">
        <v>49000</v>
      </c>
      <c r="N9319" s="37"/>
      <c r="O9319" s="37"/>
      <c r="P9319" s="37">
        <f t="shared" si="8685"/>
        <v>59000</v>
      </c>
      <c r="Q9319" s="37">
        <f t="shared" ref="Q9319" si="8701">IF(I9319=0,"-",P9319/I9319*100)</f>
        <v>10.89362833525049</v>
      </c>
      <c r="R9319" s="97"/>
      <c r="S9319" s="97"/>
      <c r="T9319" s="97"/>
      <c r="U9319" s="97"/>
      <c r="V9319" s="97"/>
      <c r="W9319" s="97"/>
      <c r="X9319" s="97"/>
      <c r="Y9319" s="97"/>
    </row>
    <row r="9320" spans="1:16233" s="17" customFormat="1" ht="15" customHeight="1" x14ac:dyDescent="0.25">
      <c r="A9320" s="44" t="s">
        <v>3284</v>
      </c>
      <c r="B9320" s="44" t="s">
        <v>3</v>
      </c>
      <c r="C9320" s="44" t="s">
        <v>13</v>
      </c>
      <c r="D9320" s="44" t="s">
        <v>3286</v>
      </c>
      <c r="E9320" s="45">
        <v>821500</v>
      </c>
      <c r="F9320" s="44"/>
      <c r="G9320" s="46" t="s">
        <v>3300</v>
      </c>
      <c r="H9320" s="46" t="s">
        <v>3975</v>
      </c>
      <c r="I9320" s="35">
        <v>1000</v>
      </c>
      <c r="J9320" s="35">
        <v>1000</v>
      </c>
      <c r="K9320" s="35">
        <v>0</v>
      </c>
      <c r="L9320" s="35">
        <f t="shared" si="8682"/>
        <v>0</v>
      </c>
      <c r="M9320" s="35"/>
      <c r="N9320" s="35"/>
      <c r="O9320" s="35"/>
      <c r="P9320" s="35">
        <f t="shared" si="8685"/>
        <v>0</v>
      </c>
      <c r="Q9320" s="35">
        <f t="shared" si="8688"/>
        <v>0</v>
      </c>
      <c r="R9320" s="95"/>
      <c r="S9320" s="95"/>
      <c r="T9320" s="95"/>
      <c r="U9320" s="95"/>
      <c r="V9320" s="95"/>
      <c r="W9320" s="95"/>
      <c r="X9320" s="95"/>
      <c r="Y9320" s="95"/>
    </row>
    <row r="9321" spans="1:16233" x14ac:dyDescent="0.25">
      <c r="A9321" s="53" t="s">
        <v>1</v>
      </c>
      <c r="B9321" s="53" t="s">
        <v>1</v>
      </c>
      <c r="C9321" s="53" t="s">
        <v>1</v>
      </c>
      <c r="D9321" s="53" t="s">
        <v>1</v>
      </c>
      <c r="E9321" s="53" t="s">
        <v>1</v>
      </c>
      <c r="F9321" s="53" t="s">
        <v>1</v>
      </c>
      <c r="G9321" s="53" t="s">
        <v>1</v>
      </c>
      <c r="H9321" s="66" t="s">
        <v>3529</v>
      </c>
      <c r="I9321" s="30">
        <f t="shared" ref="I9321:K9321" si="8702">SUM(I9250,I9269,I9290,I9315)</f>
        <v>17698032</v>
      </c>
      <c r="J9321" s="30">
        <f t="shared" si="8702"/>
        <v>11938495</v>
      </c>
      <c r="K9321" s="30">
        <f t="shared" si="8702"/>
        <v>7476946</v>
      </c>
      <c r="L9321" s="30">
        <f t="shared" si="8682"/>
        <v>4164160</v>
      </c>
      <c r="M9321" s="30">
        <f t="shared" ref="M9321" si="8703">SUM(M9250,M9269,M9290,M9315)</f>
        <v>961120</v>
      </c>
      <c r="N9321" s="30">
        <f t="shared" ref="N9321:O9321" si="8704">SUM(N9250,N9269,N9290,N9315)</f>
        <v>3019520</v>
      </c>
      <c r="O9321" s="30">
        <f t="shared" si="8704"/>
        <v>183520</v>
      </c>
      <c r="P9321" s="30">
        <f t="shared" si="8685"/>
        <v>11641106</v>
      </c>
      <c r="Q9321" s="30">
        <f t="shared" si="8688"/>
        <v>97.508990873640272</v>
      </c>
      <c r="R9321" s="93"/>
      <c r="S9321" s="93"/>
      <c r="T9321" s="93"/>
      <c r="U9321" s="93"/>
      <c r="V9321" s="93"/>
      <c r="W9321" s="93"/>
      <c r="X9321" s="93"/>
      <c r="Y9321" s="93"/>
    </row>
    <row r="9322" spans="1:16233" ht="15" customHeight="1" thickBot="1" x14ac:dyDescent="0.3">
      <c r="A9322" s="53" t="s">
        <v>1</v>
      </c>
      <c r="B9322" s="53" t="s">
        <v>1</v>
      </c>
      <c r="C9322" s="53" t="s">
        <v>1</v>
      </c>
      <c r="D9322" s="53" t="s">
        <v>1</v>
      </c>
      <c r="E9322" s="53" t="s">
        <v>1</v>
      </c>
      <c r="F9322" s="53" t="s">
        <v>1</v>
      </c>
      <c r="G9322" s="53" t="s">
        <v>1</v>
      </c>
      <c r="H9322" s="65" t="s">
        <v>76</v>
      </c>
      <c r="I9322" s="31"/>
      <c r="J9322" s="31"/>
      <c r="K9322" s="31">
        <v>0</v>
      </c>
      <c r="L9322" s="31"/>
      <c r="M9322" s="31"/>
      <c r="N9322" s="31"/>
      <c r="O9322" s="31"/>
      <c r="P9322" s="31"/>
      <c r="Q9322" s="31"/>
      <c r="R9322" s="94"/>
      <c r="S9322" s="94"/>
      <c r="T9322" s="94"/>
      <c r="U9322" s="94"/>
      <c r="V9322" s="94"/>
      <c r="W9322" s="94"/>
      <c r="X9322" s="94"/>
      <c r="Y9322" s="94"/>
    </row>
    <row r="9323" spans="1:16233" ht="47.25" customHeight="1" thickBot="1" x14ac:dyDescent="0.3">
      <c r="A9323" s="110" t="s">
        <v>1</v>
      </c>
      <c r="B9323" s="110" t="s">
        <v>1</v>
      </c>
      <c r="C9323" s="110" t="s">
        <v>1</v>
      </c>
      <c r="D9323" s="110" t="s">
        <v>1</v>
      </c>
      <c r="E9323" s="110" t="s">
        <v>1</v>
      </c>
      <c r="F9323" s="110" t="s">
        <v>1</v>
      </c>
      <c r="G9323" s="110" t="s">
        <v>1</v>
      </c>
      <c r="H9323" s="28" t="s">
        <v>77</v>
      </c>
      <c r="I9323" s="109" t="s">
        <v>3984</v>
      </c>
      <c r="J9323" s="109" t="s">
        <v>11</v>
      </c>
      <c r="K9323" s="109" t="s">
        <v>3989</v>
      </c>
      <c r="L9323" s="109" t="s">
        <v>3985</v>
      </c>
      <c r="M9323" s="109" t="s">
        <v>4027</v>
      </c>
      <c r="N9323" s="109" t="s">
        <v>3988</v>
      </c>
      <c r="O9323" s="109" t="s">
        <v>3986</v>
      </c>
      <c r="P9323" s="109" t="s">
        <v>3987</v>
      </c>
      <c r="Q9323" s="109" t="s">
        <v>3695</v>
      </c>
      <c r="R9323" s="91"/>
      <c r="S9323" s="91"/>
      <c r="T9323" s="91"/>
      <c r="U9323" s="91"/>
      <c r="V9323" s="91"/>
      <c r="W9323" s="91"/>
      <c r="X9323" s="91"/>
      <c r="Y9323" s="91"/>
    </row>
    <row r="9324" spans="1:16233" ht="15" customHeight="1" x14ac:dyDescent="0.25">
      <c r="A9324" s="111"/>
      <c r="B9324" s="111"/>
      <c r="C9324" s="111"/>
      <c r="D9324" s="111"/>
      <c r="E9324" s="111"/>
      <c r="F9324" s="111"/>
      <c r="G9324" s="111"/>
      <c r="H9324" s="67" t="s">
        <v>1</v>
      </c>
      <c r="I9324" s="29">
        <v>1</v>
      </c>
      <c r="J9324" s="29">
        <v>2</v>
      </c>
      <c r="K9324" s="29">
        <v>3</v>
      </c>
      <c r="L9324" s="29" t="s">
        <v>3478</v>
      </c>
      <c r="M9324" s="29">
        <v>5</v>
      </c>
      <c r="N9324" s="29">
        <v>6</v>
      </c>
      <c r="O9324" s="29">
        <v>7</v>
      </c>
      <c r="P9324" s="29" t="s">
        <v>3696</v>
      </c>
      <c r="Q9324" s="29">
        <v>9</v>
      </c>
      <c r="R9324" s="92"/>
      <c r="S9324" s="92"/>
      <c r="T9324" s="92"/>
      <c r="U9324" s="92"/>
      <c r="V9324" s="92"/>
      <c r="W9324" s="92"/>
      <c r="X9324" s="92"/>
      <c r="Y9324" s="92"/>
    </row>
    <row r="9325" spans="1:16233" ht="15" customHeight="1" x14ac:dyDescent="0.25">
      <c r="A9325" s="111"/>
      <c r="B9325" s="111"/>
      <c r="C9325" s="111"/>
      <c r="D9325" s="111"/>
      <c r="E9325" s="111"/>
      <c r="F9325" s="111"/>
      <c r="G9325" s="111"/>
      <c r="H9325" s="68" t="s">
        <v>478</v>
      </c>
      <c r="I9325" s="32">
        <f t="shared" ref="I9325:K9325" si="8705">SUM(I9278,I9307)</f>
        <v>2200000</v>
      </c>
      <c r="J9325" s="32">
        <f t="shared" si="8705"/>
        <v>250000</v>
      </c>
      <c r="K9325" s="32">
        <f t="shared" si="8705"/>
        <v>350000</v>
      </c>
      <c r="L9325" s="32">
        <f t="shared" si="8682"/>
        <v>0</v>
      </c>
      <c r="M9325" s="32">
        <f t="shared" ref="M9325" si="8706">SUM(M9278,M9307)</f>
        <v>0</v>
      </c>
      <c r="N9325" s="32">
        <f t="shared" ref="N9325:O9325" si="8707">SUM(N9278,N9307)</f>
        <v>0</v>
      </c>
      <c r="O9325" s="32">
        <f t="shared" si="8707"/>
        <v>0</v>
      </c>
      <c r="P9325" s="32">
        <f t="shared" si="8685"/>
        <v>350000</v>
      </c>
      <c r="Q9325" s="32">
        <f t="shared" ref="Q9325:Q9326" si="8708">IF(I9325=0,"-",P9325/I9325*100)</f>
        <v>15.909090909090908</v>
      </c>
      <c r="R9325" s="90"/>
      <c r="S9325" s="90"/>
      <c r="T9325" s="90"/>
      <c r="U9325" s="90"/>
      <c r="V9325" s="90"/>
      <c r="W9325" s="90"/>
      <c r="X9325" s="90"/>
      <c r="Y9325" s="90"/>
    </row>
    <row r="9326" spans="1:16233" ht="15" customHeight="1" x14ac:dyDescent="0.25">
      <c r="A9326" s="111"/>
      <c r="B9326" s="111"/>
      <c r="C9326" s="111"/>
      <c r="D9326" s="111"/>
      <c r="E9326" s="111"/>
      <c r="F9326" s="111"/>
      <c r="G9326" s="111"/>
      <c r="H9326" s="68" t="s">
        <v>3337</v>
      </c>
      <c r="I9326" s="32">
        <f t="shared" ref="I9326:K9326" si="8709">SUM(I9275,I9276,I9277,I9280,I9297,I9298,I9283)</f>
        <v>1501631</v>
      </c>
      <c r="J9326" s="32">
        <f t="shared" si="8709"/>
        <v>115000</v>
      </c>
      <c r="K9326" s="32">
        <f t="shared" si="8709"/>
        <v>267450</v>
      </c>
      <c r="L9326" s="32">
        <f t="shared" si="8682"/>
        <v>115000</v>
      </c>
      <c r="M9326" s="32">
        <f t="shared" ref="M9326" si="8710">SUM(M9275,M9276,M9277,M9280,M9297,M9298,M9283)</f>
        <v>115000</v>
      </c>
      <c r="N9326" s="32">
        <f t="shared" ref="N9326:O9326" si="8711">SUM(N9275,N9276,N9277,N9280,N9297,N9298,N9283)</f>
        <v>0</v>
      </c>
      <c r="O9326" s="32">
        <f t="shared" si="8711"/>
        <v>0</v>
      </c>
      <c r="P9326" s="32">
        <f t="shared" si="8685"/>
        <v>382450</v>
      </c>
      <c r="Q9326" s="32">
        <f t="shared" si="8708"/>
        <v>25.468973402919893</v>
      </c>
      <c r="R9326" s="90"/>
      <c r="S9326" s="90"/>
      <c r="T9326" s="90"/>
      <c r="U9326" s="90"/>
      <c r="V9326" s="90"/>
      <c r="W9326" s="90"/>
      <c r="X9326" s="90"/>
      <c r="Y9326" s="90"/>
    </row>
    <row r="9327" spans="1:16233" ht="15" customHeight="1" x14ac:dyDescent="0.25">
      <c r="A9327" s="111"/>
      <c r="B9327" s="111"/>
      <c r="C9327" s="111"/>
      <c r="D9327" s="111"/>
      <c r="E9327" s="111"/>
      <c r="F9327" s="111"/>
      <c r="G9327" s="111"/>
      <c r="H9327" s="68" t="s">
        <v>3338</v>
      </c>
      <c r="I9327" s="32">
        <f t="shared" ref="I9327:K9327" si="8712">SUM(I9279,I9281,I9282)</f>
        <v>80000</v>
      </c>
      <c r="J9327" s="32">
        <f t="shared" si="8712"/>
        <v>0</v>
      </c>
      <c r="K9327" s="32">
        <f t="shared" si="8712"/>
        <v>6000</v>
      </c>
      <c r="L9327" s="32">
        <f t="shared" si="8682"/>
        <v>0</v>
      </c>
      <c r="M9327" s="32">
        <f t="shared" ref="M9327" si="8713">SUM(M9279,M9281,M9282)</f>
        <v>0</v>
      </c>
      <c r="N9327" s="32">
        <f t="shared" ref="N9327:O9327" si="8714">SUM(N9279,N9281,N9282)</f>
        <v>0</v>
      </c>
      <c r="O9327" s="32">
        <f t="shared" si="8714"/>
        <v>0</v>
      </c>
      <c r="P9327" s="32">
        <f t="shared" si="8685"/>
        <v>6000</v>
      </c>
      <c r="Q9327" s="32" t="str">
        <f t="shared" si="8688"/>
        <v>-</v>
      </c>
      <c r="R9327" s="90"/>
      <c r="S9327" s="90"/>
      <c r="T9327" s="90"/>
      <c r="U9327" s="90"/>
      <c r="V9327" s="90"/>
      <c r="W9327" s="90"/>
      <c r="X9327" s="90"/>
      <c r="Y9327" s="90"/>
    </row>
    <row r="9328" spans="1:16233" ht="15" customHeight="1" x14ac:dyDescent="0.25">
      <c r="A9328" s="111"/>
      <c r="B9328" s="111"/>
      <c r="C9328" s="111"/>
      <c r="D9328" s="111"/>
      <c r="E9328" s="111"/>
      <c r="F9328" s="111"/>
      <c r="G9328" s="111"/>
      <c r="H9328" s="68" t="s">
        <v>3339</v>
      </c>
      <c r="I9328" s="32">
        <f t="shared" ref="I9328:K9328" si="8715">SUM(I9252,I9254,I9255,I9256,I9257,I9258,I9260,I9262,I9263,I9264,I9266,I9268,I9273,I9308,I9309,I9317,I9311,I9313,I9314)</f>
        <v>8582595</v>
      </c>
      <c r="J9328" s="32">
        <f t="shared" si="8715"/>
        <v>7952595</v>
      </c>
      <c r="K9328" s="32">
        <f t="shared" si="8715"/>
        <v>6478996</v>
      </c>
      <c r="L9328" s="32">
        <f t="shared" si="8682"/>
        <v>1118060</v>
      </c>
      <c r="M9328" s="32">
        <f t="shared" ref="M9328" si="8716">SUM(M9252,M9254,M9255,M9256,M9257,M9258,M9260,M9262,M9263,M9264,M9266,M9268,M9273,M9308,M9309,M9317,M9311,M9313,M9314)</f>
        <v>776020</v>
      </c>
      <c r="N9328" s="32">
        <f t="shared" ref="N9328:O9328" si="8717">SUM(N9252,N9254,N9255,N9256,N9257,N9258,N9260,N9262,N9263,N9264,N9266,N9268,N9273,N9308,N9309,N9317,N9311,N9313,N9314)</f>
        <v>171020</v>
      </c>
      <c r="O9328" s="32">
        <f t="shared" si="8717"/>
        <v>171020</v>
      </c>
      <c r="P9328" s="32">
        <f t="shared" si="8685"/>
        <v>7597056</v>
      </c>
      <c r="Q9328" s="32">
        <f t="shared" si="8688"/>
        <v>95.529270634302392</v>
      </c>
      <c r="R9328" s="90"/>
      <c r="S9328" s="90"/>
      <c r="T9328" s="90"/>
      <c r="U9328" s="90"/>
      <c r="V9328" s="90"/>
      <c r="W9328" s="90"/>
      <c r="X9328" s="90"/>
      <c r="Y9328" s="90"/>
    </row>
    <row r="9329" spans="1:25" ht="15" customHeight="1" x14ac:dyDescent="0.25">
      <c r="A9329" s="111"/>
      <c r="B9329" s="111"/>
      <c r="C9329" s="111"/>
      <c r="D9329" s="111"/>
      <c r="E9329" s="111"/>
      <c r="F9329" s="111"/>
      <c r="G9329" s="111"/>
      <c r="H9329" s="68" t="s">
        <v>479</v>
      </c>
      <c r="I9329" s="32">
        <f t="shared" ref="I9329:K9329" si="8718">SUM(I9267,I9288,I9289,I9299,I9300,I9301,I9302,I9303,I9304,I9305,I9306,I9310,I9319,I9295,I9312)</f>
        <v>5167106</v>
      </c>
      <c r="J9329" s="32">
        <f t="shared" si="8718"/>
        <v>3559700</v>
      </c>
      <c r="K9329" s="32">
        <f t="shared" si="8718"/>
        <v>314500</v>
      </c>
      <c r="L9329" s="32">
        <f t="shared" si="8682"/>
        <v>2931100</v>
      </c>
      <c r="M9329" s="32">
        <f t="shared" ref="M9329" si="8719">SUM(M9267,M9288,M9289,M9299,M9300,M9301,M9302,M9303,M9304,M9305,M9306,M9310,M9319,M9295,M9312)</f>
        <v>70100</v>
      </c>
      <c r="N9329" s="32">
        <f t="shared" ref="N9329:O9329" si="8720">SUM(N9267,N9288,N9289,N9299,N9300,N9301,N9302,N9303,N9304,N9305,N9306,N9310,N9319,N9295,N9312)</f>
        <v>2848500</v>
      </c>
      <c r="O9329" s="32">
        <f t="shared" si="8720"/>
        <v>12500</v>
      </c>
      <c r="P9329" s="32">
        <f t="shared" si="8685"/>
        <v>3245600</v>
      </c>
      <c r="Q9329" s="32">
        <f t="shared" si="8688"/>
        <v>91.176222715397373</v>
      </c>
      <c r="R9329" s="90"/>
      <c r="S9329" s="90"/>
      <c r="T9329" s="90"/>
      <c r="U9329" s="90"/>
      <c r="V9329" s="90"/>
      <c r="W9329" s="90"/>
      <c r="X9329" s="90"/>
      <c r="Y9329" s="90"/>
    </row>
    <row r="9330" spans="1:25" ht="15" customHeight="1" x14ac:dyDescent="0.25">
      <c r="A9330" s="111"/>
      <c r="B9330" s="111"/>
      <c r="C9330" s="111"/>
      <c r="D9330" s="111"/>
      <c r="E9330" s="111"/>
      <c r="F9330" s="111"/>
      <c r="G9330" s="111"/>
      <c r="H9330" s="68" t="s">
        <v>3340</v>
      </c>
      <c r="I9330" s="32">
        <f t="shared" ref="I9330:K9330" si="8721">SUM(I9274,I9293,I9271,I9294,I9320)</f>
        <v>166700</v>
      </c>
      <c r="J9330" s="32">
        <f t="shared" si="8721"/>
        <v>61200</v>
      </c>
      <c r="K9330" s="32">
        <f t="shared" si="8721"/>
        <v>60000</v>
      </c>
      <c r="L9330" s="32">
        <f t="shared" si="8682"/>
        <v>0</v>
      </c>
      <c r="M9330" s="32">
        <f t="shared" ref="M9330" si="8722">SUM(M9274,M9293,M9271,M9294,M9320)</f>
        <v>0</v>
      </c>
      <c r="N9330" s="32">
        <f t="shared" ref="N9330:O9330" si="8723">SUM(N9274,N9293,N9271,N9294,N9320)</f>
        <v>0</v>
      </c>
      <c r="O9330" s="32">
        <f t="shared" si="8723"/>
        <v>0</v>
      </c>
      <c r="P9330" s="32">
        <f t="shared" si="8685"/>
        <v>60000</v>
      </c>
      <c r="Q9330" s="32">
        <f t="shared" si="8688"/>
        <v>98.039215686274503</v>
      </c>
      <c r="R9330" s="90"/>
      <c r="S9330" s="90"/>
      <c r="T9330" s="90"/>
      <c r="U9330" s="90"/>
      <c r="V9330" s="90"/>
      <c r="W9330" s="90"/>
      <c r="X9330" s="90"/>
      <c r="Y9330" s="90"/>
    </row>
    <row r="9331" spans="1:25" ht="15" customHeight="1" thickBot="1" x14ac:dyDescent="0.3">
      <c r="A9331" s="112"/>
      <c r="B9331" s="112"/>
      <c r="C9331" s="112"/>
      <c r="D9331" s="112"/>
      <c r="E9331" s="112"/>
      <c r="F9331" s="112"/>
      <c r="G9331" s="112"/>
      <c r="H9331" s="69" t="s">
        <v>79</v>
      </c>
      <c r="I9331" s="32">
        <f t="shared" ref="I9331:K9331" si="8724">SUM(I9325:I9330)</f>
        <v>17698032</v>
      </c>
      <c r="J9331" s="32">
        <f t="shared" si="8724"/>
        <v>11938495</v>
      </c>
      <c r="K9331" s="32">
        <f t="shared" si="8724"/>
        <v>7476946</v>
      </c>
      <c r="L9331" s="32">
        <f t="shared" si="8682"/>
        <v>4164160</v>
      </c>
      <c r="M9331" s="32">
        <f t="shared" ref="M9331" si="8725">SUM(M9325:M9330)</f>
        <v>961120</v>
      </c>
      <c r="N9331" s="32">
        <f t="shared" ref="N9331:O9331" si="8726">SUM(N9325:N9330)</f>
        <v>3019520</v>
      </c>
      <c r="O9331" s="32">
        <f t="shared" si="8726"/>
        <v>183520</v>
      </c>
      <c r="P9331" s="32">
        <f t="shared" si="8685"/>
        <v>11641106</v>
      </c>
      <c r="Q9331" s="32">
        <f t="shared" si="8688"/>
        <v>97.508990873640272</v>
      </c>
      <c r="R9331" s="90"/>
      <c r="S9331" s="90"/>
      <c r="T9331" s="90"/>
      <c r="U9331" s="90"/>
      <c r="V9331" s="90"/>
      <c r="W9331" s="90"/>
      <c r="X9331" s="90"/>
      <c r="Y9331" s="90"/>
    </row>
    <row r="9332" spans="1:25" ht="45.75" customHeight="1" thickBot="1" x14ac:dyDescent="0.3">
      <c r="A9332" s="28" t="s">
        <v>4</v>
      </c>
      <c r="B9332" s="28" t="s">
        <v>5</v>
      </c>
      <c r="C9332" s="28" t="s">
        <v>6</v>
      </c>
      <c r="D9332" s="57" t="s">
        <v>1</v>
      </c>
      <c r="E9332" s="28" t="s">
        <v>7</v>
      </c>
      <c r="F9332" s="28" t="s">
        <v>8</v>
      </c>
      <c r="G9332" s="28" t="s">
        <v>9</v>
      </c>
      <c r="H9332" s="28" t="s">
        <v>10</v>
      </c>
      <c r="I9332" s="109" t="s">
        <v>3984</v>
      </c>
      <c r="J9332" s="109" t="s">
        <v>11</v>
      </c>
      <c r="K9332" s="109" t="s">
        <v>3989</v>
      </c>
      <c r="L9332" s="109" t="s">
        <v>3985</v>
      </c>
      <c r="M9332" s="109" t="s">
        <v>4027</v>
      </c>
      <c r="N9332" s="109" t="s">
        <v>3988</v>
      </c>
      <c r="O9332" s="109" t="s">
        <v>3986</v>
      </c>
      <c r="P9332" s="109" t="s">
        <v>3987</v>
      </c>
      <c r="Q9332" s="109" t="s">
        <v>3695</v>
      </c>
      <c r="R9332" s="91"/>
      <c r="S9332" s="91"/>
      <c r="T9332" s="91"/>
      <c r="U9332" s="91"/>
      <c r="V9332" s="91"/>
      <c r="W9332" s="91"/>
      <c r="X9332" s="91"/>
      <c r="Y9332" s="91"/>
    </row>
    <row r="9333" spans="1:25" ht="15" customHeight="1" x14ac:dyDescent="0.25">
      <c r="A9333" s="58" t="s">
        <v>1</v>
      </c>
      <c r="B9333" s="58" t="s">
        <v>1</v>
      </c>
      <c r="C9333" s="58" t="s">
        <v>1</v>
      </c>
      <c r="D9333" s="59" t="s">
        <v>1</v>
      </c>
      <c r="E9333" s="59" t="s">
        <v>1</v>
      </c>
      <c r="F9333" s="60" t="s">
        <v>1</v>
      </c>
      <c r="G9333" s="61" t="s">
        <v>1</v>
      </c>
      <c r="H9333" s="62" t="s">
        <v>1</v>
      </c>
      <c r="I9333" s="29">
        <v>1</v>
      </c>
      <c r="J9333" s="29">
        <v>2</v>
      </c>
      <c r="K9333" s="29">
        <v>3</v>
      </c>
      <c r="L9333" s="29" t="s">
        <v>3478</v>
      </c>
      <c r="M9333" s="29">
        <v>5</v>
      </c>
      <c r="N9333" s="29">
        <v>6</v>
      </c>
      <c r="O9333" s="29">
        <v>7</v>
      </c>
      <c r="P9333" s="29" t="s">
        <v>3696</v>
      </c>
      <c r="Q9333" s="29">
        <v>9</v>
      </c>
      <c r="R9333" s="92"/>
      <c r="S9333" s="92"/>
      <c r="T9333" s="92"/>
      <c r="U9333" s="92"/>
      <c r="V9333" s="92"/>
      <c r="W9333" s="92"/>
      <c r="X9333" s="92"/>
      <c r="Y9333" s="92"/>
    </row>
    <row r="9334" spans="1:25" ht="15" customHeight="1" x14ac:dyDescent="0.25">
      <c r="A9334" s="63" t="s">
        <v>3284</v>
      </c>
      <c r="B9334" s="63" t="s">
        <v>3</v>
      </c>
      <c r="C9334" s="64" t="s">
        <v>1097</v>
      </c>
      <c r="D9334" s="64" t="s">
        <v>3341</v>
      </c>
      <c r="E9334" s="65" t="s">
        <v>1</v>
      </c>
      <c r="F9334" s="65" t="s">
        <v>1</v>
      </c>
      <c r="G9334" s="65" t="s">
        <v>1</v>
      </c>
      <c r="H9334" s="65" t="s">
        <v>3342</v>
      </c>
      <c r="I9334" s="26">
        <v>0</v>
      </c>
      <c r="J9334" s="26" t="s">
        <v>1</v>
      </c>
      <c r="K9334" s="26">
        <v>0</v>
      </c>
      <c r="L9334" s="26"/>
      <c r="M9334" s="26"/>
      <c r="N9334" s="26"/>
      <c r="O9334" s="26"/>
      <c r="P9334" s="26"/>
      <c r="Q9334" s="26"/>
      <c r="R9334" s="90"/>
      <c r="S9334" s="90"/>
      <c r="T9334" s="90"/>
      <c r="U9334" s="90"/>
      <c r="V9334" s="90"/>
      <c r="W9334" s="90"/>
      <c r="X9334" s="90"/>
      <c r="Y9334" s="90"/>
    </row>
    <row r="9335" spans="1:25" ht="11.25" customHeight="1" x14ac:dyDescent="0.25">
      <c r="A9335" s="63" t="s">
        <v>1</v>
      </c>
      <c r="B9335" s="63" t="s">
        <v>1</v>
      </c>
      <c r="C9335" s="63" t="s">
        <v>1</v>
      </c>
      <c r="D9335" s="65" t="s">
        <v>1</v>
      </c>
      <c r="E9335" s="65" t="s">
        <v>1</v>
      </c>
      <c r="F9335" s="65" t="s">
        <v>1</v>
      </c>
      <c r="G9335" s="65" t="s">
        <v>1</v>
      </c>
      <c r="H9335" s="66" t="s">
        <v>15</v>
      </c>
      <c r="I9335" s="30">
        <f t="shared" ref="I9335:K9335" si="8727">SUM(I9336,I9344,I9346)</f>
        <v>1246103</v>
      </c>
      <c r="J9335" s="30">
        <f t="shared" si="8727"/>
        <v>803138</v>
      </c>
      <c r="K9335" s="30">
        <f t="shared" si="8727"/>
        <v>471525</v>
      </c>
      <c r="L9335" s="30">
        <f t="shared" si="8682"/>
        <v>216550</v>
      </c>
      <c r="M9335" s="30">
        <f t="shared" ref="M9335" si="8728">SUM(M9336,M9344,M9346)</f>
        <v>72748</v>
      </c>
      <c r="N9335" s="30">
        <f t="shared" ref="N9335:O9335" si="8729">SUM(N9336,N9344,N9346)</f>
        <v>71901</v>
      </c>
      <c r="O9335" s="30">
        <f t="shared" si="8729"/>
        <v>71901</v>
      </c>
      <c r="P9335" s="30">
        <f t="shared" si="8685"/>
        <v>688075</v>
      </c>
      <c r="Q9335" s="30">
        <f t="shared" si="8688"/>
        <v>85.673321396820967</v>
      </c>
      <c r="R9335" s="93"/>
      <c r="S9335" s="93"/>
      <c r="T9335" s="93"/>
      <c r="U9335" s="93"/>
      <c r="V9335" s="93"/>
      <c r="W9335" s="93"/>
      <c r="X9335" s="93"/>
      <c r="Y9335" s="93"/>
    </row>
    <row r="9336" spans="1:25" ht="15" customHeight="1" x14ac:dyDescent="0.25">
      <c r="A9336" s="63" t="s">
        <v>3284</v>
      </c>
      <c r="B9336" s="63" t="s">
        <v>3</v>
      </c>
      <c r="C9336" s="63" t="s">
        <v>1097</v>
      </c>
      <c r="D9336" s="63" t="s">
        <v>3341</v>
      </c>
      <c r="E9336" s="65" t="s">
        <v>16</v>
      </c>
      <c r="F9336" s="65" t="s">
        <v>1</v>
      </c>
      <c r="G9336" s="65" t="s">
        <v>1</v>
      </c>
      <c r="H9336" s="65" t="s">
        <v>17</v>
      </c>
      <c r="I9336" s="31">
        <f t="shared" ref="I9336:K9336" si="8730">SUM(I9337:I9338)</f>
        <v>819685</v>
      </c>
      <c r="J9336" s="31">
        <f t="shared" si="8730"/>
        <v>639685</v>
      </c>
      <c r="K9336" s="31">
        <f t="shared" si="8730"/>
        <v>383459</v>
      </c>
      <c r="L9336" s="31">
        <f t="shared" si="8682"/>
        <v>177615</v>
      </c>
      <c r="M9336" s="31">
        <f t="shared" ref="M9336" si="8731">SUM(M9337:M9338)</f>
        <v>59815</v>
      </c>
      <c r="N9336" s="31">
        <f t="shared" ref="N9336:O9336" si="8732">SUM(N9337:N9338)</f>
        <v>58900</v>
      </c>
      <c r="O9336" s="31">
        <f t="shared" si="8732"/>
        <v>58900</v>
      </c>
      <c r="P9336" s="31">
        <f t="shared" si="8685"/>
        <v>561074</v>
      </c>
      <c r="Q9336" s="31">
        <f t="shared" si="8688"/>
        <v>87.710982749321929</v>
      </c>
      <c r="R9336" s="94"/>
      <c r="S9336" s="94"/>
      <c r="T9336" s="94"/>
      <c r="U9336" s="94"/>
      <c r="V9336" s="94"/>
      <c r="W9336" s="94"/>
      <c r="X9336" s="94"/>
      <c r="Y9336" s="94"/>
    </row>
    <row r="9337" spans="1:25" ht="15" customHeight="1" x14ac:dyDescent="0.25">
      <c r="A9337" s="64" t="s">
        <v>3284</v>
      </c>
      <c r="B9337" s="64" t="s">
        <v>3</v>
      </c>
      <c r="C9337" s="64" t="s">
        <v>1097</v>
      </c>
      <c r="D9337" s="64" t="s">
        <v>3341</v>
      </c>
      <c r="E9337" s="20" t="s">
        <v>19</v>
      </c>
      <c r="F9337" s="64"/>
      <c r="G9337" s="53" t="s">
        <v>3311</v>
      </c>
      <c r="H9337" s="53" t="s">
        <v>18</v>
      </c>
      <c r="I9337" s="26">
        <v>706677</v>
      </c>
      <c r="J9337" s="26">
        <v>526677</v>
      </c>
      <c r="K9337" s="26">
        <v>318000</v>
      </c>
      <c r="L9337" s="26">
        <f t="shared" si="8682"/>
        <v>156000</v>
      </c>
      <c r="M9337" s="26">
        <v>52000</v>
      </c>
      <c r="N9337" s="26">
        <v>52000</v>
      </c>
      <c r="O9337" s="26">
        <v>52000</v>
      </c>
      <c r="P9337" s="26">
        <f t="shared" si="8685"/>
        <v>474000</v>
      </c>
      <c r="Q9337" s="26">
        <f t="shared" si="8688"/>
        <v>89.998234211860392</v>
      </c>
      <c r="R9337" s="90"/>
      <c r="S9337" s="90"/>
      <c r="T9337" s="90"/>
      <c r="U9337" s="90"/>
      <c r="V9337" s="90"/>
      <c r="W9337" s="90"/>
      <c r="X9337" s="90"/>
      <c r="Y9337" s="90"/>
    </row>
    <row r="9338" spans="1:25" ht="15" customHeight="1" x14ac:dyDescent="0.25">
      <c r="A9338" s="63" t="s">
        <v>3284</v>
      </c>
      <c r="B9338" s="63" t="s">
        <v>3</v>
      </c>
      <c r="C9338" s="63" t="s">
        <v>1097</v>
      </c>
      <c r="D9338" s="63" t="s">
        <v>3341</v>
      </c>
      <c r="E9338" s="63" t="s">
        <v>21</v>
      </c>
      <c r="F9338" s="64" t="s">
        <v>1</v>
      </c>
      <c r="G9338" s="53" t="s">
        <v>1</v>
      </c>
      <c r="H9338" s="65" t="s">
        <v>22</v>
      </c>
      <c r="I9338" s="31">
        <f t="shared" ref="I9338:K9338" si="8733">SUM(I9339:I9343)</f>
        <v>113008</v>
      </c>
      <c r="J9338" s="31">
        <f t="shared" si="8733"/>
        <v>113008</v>
      </c>
      <c r="K9338" s="31">
        <f t="shared" si="8733"/>
        <v>65459</v>
      </c>
      <c r="L9338" s="31">
        <f t="shared" si="8682"/>
        <v>21615</v>
      </c>
      <c r="M9338" s="31">
        <f t="shared" ref="M9338" si="8734">SUM(M9339:M9343)</f>
        <v>7815</v>
      </c>
      <c r="N9338" s="31">
        <f t="shared" ref="N9338:O9338" si="8735">SUM(N9339:N9343)</f>
        <v>6900</v>
      </c>
      <c r="O9338" s="31">
        <f t="shared" si="8735"/>
        <v>6900</v>
      </c>
      <c r="P9338" s="31">
        <f t="shared" si="8685"/>
        <v>87074</v>
      </c>
      <c r="Q9338" s="31">
        <f t="shared" si="8688"/>
        <v>77.05118221718817</v>
      </c>
      <c r="R9338" s="94"/>
      <c r="S9338" s="94"/>
      <c r="T9338" s="94"/>
      <c r="U9338" s="94"/>
      <c r="V9338" s="94"/>
      <c r="W9338" s="94"/>
      <c r="X9338" s="94"/>
      <c r="Y9338" s="94"/>
    </row>
    <row r="9339" spans="1:25" ht="15" customHeight="1" x14ac:dyDescent="0.25">
      <c r="A9339" s="64" t="s">
        <v>3284</v>
      </c>
      <c r="B9339" s="64" t="s">
        <v>3</v>
      </c>
      <c r="C9339" s="64" t="s">
        <v>1097</v>
      </c>
      <c r="D9339" s="64" t="s">
        <v>3341</v>
      </c>
      <c r="E9339" s="20" t="s">
        <v>23</v>
      </c>
      <c r="F9339" s="64" t="s">
        <v>3343</v>
      </c>
      <c r="G9339" s="53" t="s">
        <v>3311</v>
      </c>
      <c r="H9339" s="53" t="s">
        <v>85</v>
      </c>
      <c r="I9339" s="26">
        <v>23400</v>
      </c>
      <c r="J9339" s="26">
        <v>23400</v>
      </c>
      <c r="K9339" s="26">
        <v>14382</v>
      </c>
      <c r="L9339" s="26">
        <f t="shared" si="8682"/>
        <v>5700</v>
      </c>
      <c r="M9339" s="26">
        <v>1900</v>
      </c>
      <c r="N9339" s="26">
        <v>1900</v>
      </c>
      <c r="O9339" s="26">
        <v>1900</v>
      </c>
      <c r="P9339" s="26">
        <f t="shared" si="8685"/>
        <v>20082</v>
      </c>
      <c r="Q9339" s="26">
        <f t="shared" si="8688"/>
        <v>85.820512820512818</v>
      </c>
      <c r="R9339" s="90"/>
      <c r="S9339" s="90"/>
      <c r="T9339" s="90"/>
      <c r="U9339" s="90"/>
      <c r="V9339" s="90"/>
      <c r="W9339" s="90"/>
      <c r="X9339" s="90"/>
      <c r="Y9339" s="90"/>
    </row>
    <row r="9340" spans="1:25" ht="15" customHeight="1" x14ac:dyDescent="0.25">
      <c r="A9340" s="64" t="s">
        <v>3284</v>
      </c>
      <c r="B9340" s="64" t="s">
        <v>3</v>
      </c>
      <c r="C9340" s="64" t="s">
        <v>1097</v>
      </c>
      <c r="D9340" s="64" t="s">
        <v>3341</v>
      </c>
      <c r="E9340" s="20" t="s">
        <v>23</v>
      </c>
      <c r="F9340" s="64" t="s">
        <v>3344</v>
      </c>
      <c r="G9340" s="53" t="s">
        <v>3311</v>
      </c>
      <c r="H9340" s="53" t="s">
        <v>25</v>
      </c>
      <c r="I9340" s="26">
        <v>69600</v>
      </c>
      <c r="J9340" s="26">
        <v>69600</v>
      </c>
      <c r="K9340" s="26">
        <v>37400</v>
      </c>
      <c r="L9340" s="26">
        <f t="shared" si="8682"/>
        <v>15000</v>
      </c>
      <c r="M9340" s="26">
        <v>5000</v>
      </c>
      <c r="N9340" s="26">
        <v>5000</v>
      </c>
      <c r="O9340" s="26">
        <v>5000</v>
      </c>
      <c r="P9340" s="26">
        <f t="shared" si="8685"/>
        <v>52400</v>
      </c>
      <c r="Q9340" s="26">
        <f t="shared" si="8688"/>
        <v>75.287356321839084</v>
      </c>
      <c r="R9340" s="90"/>
      <c r="S9340" s="90"/>
      <c r="T9340" s="90"/>
      <c r="U9340" s="90"/>
      <c r="V9340" s="90"/>
      <c r="W9340" s="90"/>
      <c r="X9340" s="90"/>
      <c r="Y9340" s="90"/>
    </row>
    <row r="9341" spans="1:25" ht="15" customHeight="1" x14ac:dyDescent="0.25">
      <c r="A9341" s="64" t="s">
        <v>3284</v>
      </c>
      <c r="B9341" s="64" t="s">
        <v>3</v>
      </c>
      <c r="C9341" s="64" t="s">
        <v>1097</v>
      </c>
      <c r="D9341" s="64" t="s">
        <v>3341</v>
      </c>
      <c r="E9341" s="20" t="s">
        <v>23</v>
      </c>
      <c r="F9341" s="64" t="s">
        <v>3345</v>
      </c>
      <c r="G9341" s="53" t="s">
        <v>3311</v>
      </c>
      <c r="H9341" s="53" t="s">
        <v>27</v>
      </c>
      <c r="I9341" s="26">
        <v>11908</v>
      </c>
      <c r="J9341" s="26">
        <v>11908</v>
      </c>
      <c r="K9341" s="26">
        <v>10992</v>
      </c>
      <c r="L9341" s="26">
        <f t="shared" si="8682"/>
        <v>0</v>
      </c>
      <c r="M9341" s="26"/>
      <c r="N9341" s="26"/>
      <c r="O9341" s="26"/>
      <c r="P9341" s="26">
        <f t="shared" si="8685"/>
        <v>10992</v>
      </c>
      <c r="Q9341" s="26">
        <f t="shared" si="8688"/>
        <v>92.307692307692307</v>
      </c>
      <c r="R9341" s="90"/>
      <c r="S9341" s="90"/>
      <c r="T9341" s="90"/>
      <c r="U9341" s="90"/>
      <c r="V9341" s="90"/>
      <c r="W9341" s="90"/>
      <c r="X9341" s="90"/>
      <c r="Y9341" s="90"/>
    </row>
    <row r="9342" spans="1:25" ht="15" customHeight="1" x14ac:dyDescent="0.25">
      <c r="A9342" s="64" t="s">
        <v>3284</v>
      </c>
      <c r="B9342" s="64" t="s">
        <v>3</v>
      </c>
      <c r="C9342" s="64" t="s">
        <v>1097</v>
      </c>
      <c r="D9342" s="64" t="s">
        <v>3341</v>
      </c>
      <c r="E9342" s="20" t="s">
        <v>23</v>
      </c>
      <c r="F9342" s="64" t="s">
        <v>3346</v>
      </c>
      <c r="G9342" s="53" t="s">
        <v>3311</v>
      </c>
      <c r="H9342" s="53" t="s">
        <v>89</v>
      </c>
      <c r="I9342" s="26">
        <v>4500</v>
      </c>
      <c r="J9342" s="26">
        <v>4500</v>
      </c>
      <c r="K9342" s="26">
        <v>0</v>
      </c>
      <c r="L9342" s="26">
        <f t="shared" si="8682"/>
        <v>0</v>
      </c>
      <c r="M9342" s="26"/>
      <c r="N9342" s="26"/>
      <c r="O9342" s="26"/>
      <c r="P9342" s="26">
        <f t="shared" si="8685"/>
        <v>0</v>
      </c>
      <c r="Q9342" s="26">
        <f t="shared" si="8688"/>
        <v>0</v>
      </c>
      <c r="R9342" s="90"/>
      <c r="S9342" s="90"/>
      <c r="T9342" s="90"/>
      <c r="U9342" s="90"/>
      <c r="V9342" s="90"/>
      <c r="W9342" s="90"/>
      <c r="X9342" s="90"/>
      <c r="Y9342" s="90"/>
    </row>
    <row r="9343" spans="1:25" ht="15" customHeight="1" x14ac:dyDescent="0.25">
      <c r="A9343" s="64" t="s">
        <v>3284</v>
      </c>
      <c r="B9343" s="64" t="s">
        <v>3</v>
      </c>
      <c r="C9343" s="64" t="s">
        <v>1097</v>
      </c>
      <c r="D9343" s="64" t="s">
        <v>3341</v>
      </c>
      <c r="E9343" s="20" t="s">
        <v>23</v>
      </c>
      <c r="F9343" s="64" t="s">
        <v>3347</v>
      </c>
      <c r="G9343" s="53" t="s">
        <v>3311</v>
      </c>
      <c r="H9343" s="53" t="s">
        <v>29</v>
      </c>
      <c r="I9343" s="26">
        <v>3600</v>
      </c>
      <c r="J9343" s="26">
        <v>3600</v>
      </c>
      <c r="K9343" s="26">
        <v>2685</v>
      </c>
      <c r="L9343" s="26">
        <f t="shared" si="8682"/>
        <v>915</v>
      </c>
      <c r="M9343" s="26">
        <v>915</v>
      </c>
      <c r="N9343" s="26">
        <v>0</v>
      </c>
      <c r="O9343" s="26">
        <v>0</v>
      </c>
      <c r="P9343" s="26">
        <f t="shared" si="8685"/>
        <v>3600</v>
      </c>
      <c r="Q9343" s="26">
        <f t="shared" si="8688"/>
        <v>100</v>
      </c>
      <c r="R9343" s="90"/>
      <c r="S9343" s="90"/>
      <c r="T9343" s="90"/>
      <c r="U9343" s="90"/>
      <c r="V9343" s="90"/>
      <c r="W9343" s="90"/>
      <c r="X9343" s="90"/>
      <c r="Y9343" s="90"/>
    </row>
    <row r="9344" spans="1:25" ht="15" customHeight="1" x14ac:dyDescent="0.25">
      <c r="A9344" s="63" t="s">
        <v>3284</v>
      </c>
      <c r="B9344" s="63" t="s">
        <v>3</v>
      </c>
      <c r="C9344" s="63" t="s">
        <v>1097</v>
      </c>
      <c r="D9344" s="63" t="s">
        <v>3341</v>
      </c>
      <c r="E9344" s="65" t="s">
        <v>30</v>
      </c>
      <c r="F9344" s="65" t="s">
        <v>1</v>
      </c>
      <c r="G9344" s="65" t="s">
        <v>1</v>
      </c>
      <c r="H9344" s="65" t="s">
        <v>31</v>
      </c>
      <c r="I9344" s="31">
        <f t="shared" ref="I9344:K9344" si="8736">SUM(I9345)</f>
        <v>69550</v>
      </c>
      <c r="J9344" s="31">
        <f t="shared" si="8736"/>
        <v>69550</v>
      </c>
      <c r="K9344" s="31">
        <f t="shared" si="8736"/>
        <v>37900</v>
      </c>
      <c r="L9344" s="31">
        <f t="shared" si="8682"/>
        <v>14600</v>
      </c>
      <c r="M9344" s="31">
        <f t="shared" ref="M9344" si="8737">SUM(M9345)</f>
        <v>4800</v>
      </c>
      <c r="N9344" s="31">
        <f t="shared" ref="N9344:O9344" si="8738">SUM(N9345)</f>
        <v>4900</v>
      </c>
      <c r="O9344" s="31">
        <f t="shared" si="8738"/>
        <v>4900</v>
      </c>
      <c r="P9344" s="31">
        <f t="shared" si="8685"/>
        <v>52500</v>
      </c>
      <c r="Q9344" s="31">
        <f t="shared" si="8688"/>
        <v>75.485262401150251</v>
      </c>
      <c r="R9344" s="94"/>
      <c r="S9344" s="94"/>
      <c r="T9344" s="94"/>
      <c r="U9344" s="94"/>
      <c r="V9344" s="94"/>
      <c r="W9344" s="94"/>
      <c r="X9344" s="94"/>
      <c r="Y9344" s="94"/>
    </row>
    <row r="9345" spans="1:25" ht="15" customHeight="1" x14ac:dyDescent="0.25">
      <c r="A9345" s="64" t="s">
        <v>3284</v>
      </c>
      <c r="B9345" s="64" t="s">
        <v>3</v>
      </c>
      <c r="C9345" s="64" t="s">
        <v>1097</v>
      </c>
      <c r="D9345" s="64" t="s">
        <v>3341</v>
      </c>
      <c r="E9345" s="20" t="s">
        <v>33</v>
      </c>
      <c r="F9345" s="64"/>
      <c r="G9345" s="53" t="s">
        <v>3311</v>
      </c>
      <c r="H9345" s="53" t="s">
        <v>32</v>
      </c>
      <c r="I9345" s="26">
        <v>69550</v>
      </c>
      <c r="J9345" s="26">
        <v>69550</v>
      </c>
      <c r="K9345" s="26">
        <v>37900</v>
      </c>
      <c r="L9345" s="26">
        <f t="shared" si="8682"/>
        <v>14600</v>
      </c>
      <c r="M9345" s="26">
        <v>4800</v>
      </c>
      <c r="N9345" s="26">
        <v>4900</v>
      </c>
      <c r="O9345" s="26">
        <v>4900</v>
      </c>
      <c r="P9345" s="26">
        <f t="shared" si="8685"/>
        <v>52500</v>
      </c>
      <c r="Q9345" s="26">
        <f t="shared" si="8688"/>
        <v>75.485262401150251</v>
      </c>
      <c r="R9345" s="90"/>
      <c r="S9345" s="90"/>
      <c r="T9345" s="90"/>
      <c r="U9345" s="90"/>
      <c r="V9345" s="90"/>
      <c r="W9345" s="90"/>
      <c r="X9345" s="90"/>
      <c r="Y9345" s="90"/>
    </row>
    <row r="9346" spans="1:25" ht="15" customHeight="1" x14ac:dyDescent="0.25">
      <c r="A9346" s="63" t="s">
        <v>3284</v>
      </c>
      <c r="B9346" s="63" t="s">
        <v>3</v>
      </c>
      <c r="C9346" s="63" t="s">
        <v>1097</v>
      </c>
      <c r="D9346" s="63" t="s">
        <v>3341</v>
      </c>
      <c r="E9346" s="65" t="s">
        <v>34</v>
      </c>
      <c r="F9346" s="65" t="s">
        <v>1</v>
      </c>
      <c r="G9346" s="65" t="s">
        <v>1</v>
      </c>
      <c r="H9346" s="65" t="s">
        <v>35</v>
      </c>
      <c r="I9346" s="31">
        <f t="shared" ref="I9346:K9346" si="8739">SUM(I9347:I9355)</f>
        <v>356868</v>
      </c>
      <c r="J9346" s="31">
        <f t="shared" si="8739"/>
        <v>93903</v>
      </c>
      <c r="K9346" s="31">
        <f t="shared" si="8739"/>
        <v>50166</v>
      </c>
      <c r="L9346" s="31">
        <f t="shared" si="8682"/>
        <v>24335</v>
      </c>
      <c r="M9346" s="31">
        <f t="shared" ref="M9346" si="8740">SUM(M9347:M9355)</f>
        <v>8133</v>
      </c>
      <c r="N9346" s="31">
        <f t="shared" ref="N9346:O9346" si="8741">SUM(N9347:N9355)</f>
        <v>8101</v>
      </c>
      <c r="O9346" s="31">
        <f t="shared" si="8741"/>
        <v>8101</v>
      </c>
      <c r="P9346" s="31">
        <f t="shared" si="8685"/>
        <v>74501</v>
      </c>
      <c r="Q9346" s="31">
        <f t="shared" si="8688"/>
        <v>79.3382533039413</v>
      </c>
      <c r="R9346" s="94"/>
      <c r="S9346" s="94"/>
      <c r="T9346" s="94"/>
      <c r="U9346" s="94"/>
      <c r="V9346" s="94"/>
      <c r="W9346" s="94"/>
      <c r="X9346" s="94"/>
      <c r="Y9346" s="94"/>
    </row>
    <row r="9347" spans="1:25" ht="15" customHeight="1" x14ac:dyDescent="0.25">
      <c r="A9347" s="64" t="s">
        <v>3284</v>
      </c>
      <c r="B9347" s="64" t="s">
        <v>3</v>
      </c>
      <c r="C9347" s="64" t="s">
        <v>1097</v>
      </c>
      <c r="D9347" s="64" t="s">
        <v>3341</v>
      </c>
      <c r="E9347" s="20" t="s">
        <v>38</v>
      </c>
      <c r="F9347" s="64"/>
      <c r="G9347" s="53" t="s">
        <v>3311</v>
      </c>
      <c r="H9347" s="53" t="s">
        <v>37</v>
      </c>
      <c r="I9347" s="26">
        <v>12500</v>
      </c>
      <c r="J9347" s="26">
        <v>0</v>
      </c>
      <c r="K9347" s="26">
        <v>0</v>
      </c>
      <c r="L9347" s="26">
        <f t="shared" si="8682"/>
        <v>0</v>
      </c>
      <c r="M9347" s="26">
        <v>0</v>
      </c>
      <c r="N9347" s="26">
        <v>0</v>
      </c>
      <c r="O9347" s="26">
        <v>0</v>
      </c>
      <c r="P9347" s="26">
        <f t="shared" si="8685"/>
        <v>0</v>
      </c>
      <c r="Q9347" s="26" t="str">
        <f t="shared" si="8688"/>
        <v>-</v>
      </c>
      <c r="R9347" s="90"/>
      <c r="S9347" s="90"/>
      <c r="T9347" s="90"/>
      <c r="U9347" s="90"/>
      <c r="V9347" s="90"/>
      <c r="W9347" s="90"/>
      <c r="X9347" s="90"/>
      <c r="Y9347" s="90"/>
    </row>
    <row r="9348" spans="1:25" ht="15" customHeight="1" x14ac:dyDescent="0.25">
      <c r="A9348" s="64" t="s">
        <v>3284</v>
      </c>
      <c r="B9348" s="64" t="s">
        <v>3</v>
      </c>
      <c r="C9348" s="64" t="s">
        <v>1097</v>
      </c>
      <c r="D9348" s="64" t="s">
        <v>3341</v>
      </c>
      <c r="E9348" s="20" t="s">
        <v>298</v>
      </c>
      <c r="F9348" s="64"/>
      <c r="G9348" s="53" t="s">
        <v>3311</v>
      </c>
      <c r="H9348" s="53" t="s">
        <v>297</v>
      </c>
      <c r="I9348" s="26">
        <v>12533</v>
      </c>
      <c r="J9348" s="26">
        <v>5433</v>
      </c>
      <c r="K9348" s="26">
        <v>2718</v>
      </c>
      <c r="L9348" s="26">
        <f t="shared" si="8682"/>
        <v>1350</v>
      </c>
      <c r="M9348" s="26">
        <v>450</v>
      </c>
      <c r="N9348" s="26">
        <v>450</v>
      </c>
      <c r="O9348" s="26">
        <v>450</v>
      </c>
      <c r="P9348" s="26">
        <f t="shared" si="8685"/>
        <v>4068</v>
      </c>
      <c r="Q9348" s="26">
        <f t="shared" si="8688"/>
        <v>74.875759249033678</v>
      </c>
      <c r="R9348" s="90"/>
      <c r="S9348" s="90"/>
      <c r="T9348" s="90"/>
      <c r="U9348" s="90"/>
      <c r="V9348" s="90"/>
      <c r="W9348" s="90"/>
      <c r="X9348" s="90"/>
      <c r="Y9348" s="90"/>
    </row>
    <row r="9349" spans="1:25" ht="15" customHeight="1" x14ac:dyDescent="0.25">
      <c r="A9349" s="64" t="s">
        <v>3284</v>
      </c>
      <c r="B9349" s="64" t="s">
        <v>3</v>
      </c>
      <c r="C9349" s="64" t="s">
        <v>1097</v>
      </c>
      <c r="D9349" s="64" t="s">
        <v>3341</v>
      </c>
      <c r="E9349" s="20" t="s">
        <v>301</v>
      </c>
      <c r="F9349" s="64"/>
      <c r="G9349" s="53" t="s">
        <v>3311</v>
      </c>
      <c r="H9349" s="53" t="s">
        <v>300</v>
      </c>
      <c r="I9349" s="26">
        <v>20000</v>
      </c>
      <c r="J9349" s="26">
        <v>3000</v>
      </c>
      <c r="K9349" s="26">
        <v>1500</v>
      </c>
      <c r="L9349" s="26">
        <f t="shared" si="8682"/>
        <v>705</v>
      </c>
      <c r="M9349" s="26">
        <v>235</v>
      </c>
      <c r="N9349" s="26">
        <v>235</v>
      </c>
      <c r="O9349" s="26">
        <v>235</v>
      </c>
      <c r="P9349" s="26">
        <f t="shared" si="8685"/>
        <v>2205</v>
      </c>
      <c r="Q9349" s="26">
        <f t="shared" si="8688"/>
        <v>73.5</v>
      </c>
      <c r="R9349" s="90"/>
      <c r="S9349" s="90"/>
      <c r="T9349" s="90"/>
      <c r="U9349" s="90"/>
      <c r="V9349" s="90"/>
      <c r="W9349" s="90"/>
      <c r="X9349" s="90"/>
      <c r="Y9349" s="90"/>
    </row>
    <row r="9350" spans="1:25" ht="15" customHeight="1" x14ac:dyDescent="0.25">
      <c r="A9350" s="64" t="s">
        <v>3284</v>
      </c>
      <c r="B9350" s="64" t="s">
        <v>3</v>
      </c>
      <c r="C9350" s="64" t="s">
        <v>1097</v>
      </c>
      <c r="D9350" s="64" t="s">
        <v>3341</v>
      </c>
      <c r="E9350" s="20" t="s">
        <v>218</v>
      </c>
      <c r="F9350" s="64"/>
      <c r="G9350" s="53" t="s">
        <v>3311</v>
      </c>
      <c r="H9350" s="53" t="s">
        <v>217</v>
      </c>
      <c r="I9350" s="26">
        <v>20000</v>
      </c>
      <c r="J9350" s="26">
        <v>0</v>
      </c>
      <c r="K9350" s="26">
        <v>0</v>
      </c>
      <c r="L9350" s="26">
        <f t="shared" si="8682"/>
        <v>0</v>
      </c>
      <c r="M9350" s="26">
        <v>0</v>
      </c>
      <c r="N9350" s="26">
        <v>0</v>
      </c>
      <c r="O9350" s="26">
        <v>0</v>
      </c>
      <c r="P9350" s="26">
        <f t="shared" si="8685"/>
        <v>0</v>
      </c>
      <c r="Q9350" s="26" t="str">
        <f t="shared" si="8688"/>
        <v>-</v>
      </c>
      <c r="R9350" s="90"/>
      <c r="S9350" s="90"/>
      <c r="T9350" s="90"/>
      <c r="U9350" s="90"/>
      <c r="V9350" s="90"/>
      <c r="W9350" s="90"/>
      <c r="X9350" s="90"/>
      <c r="Y9350" s="90"/>
    </row>
    <row r="9351" spans="1:25" ht="15" customHeight="1" x14ac:dyDescent="0.25">
      <c r="A9351" s="64" t="s">
        <v>3284</v>
      </c>
      <c r="B9351" s="64" t="s">
        <v>3</v>
      </c>
      <c r="C9351" s="64" t="s">
        <v>1097</v>
      </c>
      <c r="D9351" s="64" t="s">
        <v>3341</v>
      </c>
      <c r="E9351" s="20" t="s">
        <v>303</v>
      </c>
      <c r="F9351" s="64"/>
      <c r="G9351" s="53" t="s">
        <v>3311</v>
      </c>
      <c r="H9351" s="53" t="s">
        <v>302</v>
      </c>
      <c r="I9351" s="26">
        <v>18300</v>
      </c>
      <c r="J9351" s="26">
        <v>6000</v>
      </c>
      <c r="K9351" s="26">
        <v>3000</v>
      </c>
      <c r="L9351" s="26">
        <f t="shared" si="8682"/>
        <v>1500</v>
      </c>
      <c r="M9351" s="26">
        <v>500</v>
      </c>
      <c r="N9351" s="26">
        <v>500</v>
      </c>
      <c r="O9351" s="26">
        <v>500</v>
      </c>
      <c r="P9351" s="26">
        <f t="shared" si="8685"/>
        <v>4500</v>
      </c>
      <c r="Q9351" s="26">
        <f t="shared" si="8688"/>
        <v>75</v>
      </c>
      <c r="R9351" s="90"/>
      <c r="S9351" s="90"/>
      <c r="T9351" s="90"/>
      <c r="U9351" s="90"/>
      <c r="V9351" s="90"/>
      <c r="W9351" s="90"/>
      <c r="X9351" s="90"/>
      <c r="Y9351" s="90"/>
    </row>
    <row r="9352" spans="1:25" ht="15" customHeight="1" x14ac:dyDescent="0.25">
      <c r="A9352" s="64" t="s">
        <v>3284</v>
      </c>
      <c r="B9352" s="64" t="s">
        <v>3</v>
      </c>
      <c r="C9352" s="64" t="s">
        <v>1097</v>
      </c>
      <c r="D9352" s="64" t="s">
        <v>3341</v>
      </c>
      <c r="E9352" s="20" t="s">
        <v>305</v>
      </c>
      <c r="F9352" s="64"/>
      <c r="G9352" s="53" t="s">
        <v>3311</v>
      </c>
      <c r="H9352" s="53" t="s">
        <v>304</v>
      </c>
      <c r="I9352" s="26">
        <v>23500</v>
      </c>
      <c r="J9352" s="26">
        <v>22300</v>
      </c>
      <c r="K9352" s="26">
        <v>11148</v>
      </c>
      <c r="L9352" s="26">
        <f t="shared" si="8682"/>
        <v>5574</v>
      </c>
      <c r="M9352" s="26">
        <v>1858</v>
      </c>
      <c r="N9352" s="26">
        <v>1858</v>
      </c>
      <c r="O9352" s="26">
        <v>1858</v>
      </c>
      <c r="P9352" s="26">
        <f t="shared" si="8685"/>
        <v>16722</v>
      </c>
      <c r="Q9352" s="26">
        <f t="shared" si="8688"/>
        <v>74.986547085201792</v>
      </c>
      <c r="R9352" s="90"/>
      <c r="S9352" s="90"/>
      <c r="T9352" s="90"/>
      <c r="U9352" s="90"/>
      <c r="V9352" s="90"/>
      <c r="W9352" s="90"/>
      <c r="X9352" s="90"/>
      <c r="Y9352" s="90"/>
    </row>
    <row r="9353" spans="1:25" ht="15" customHeight="1" x14ac:dyDescent="0.25">
      <c r="A9353" s="64" t="s">
        <v>3284</v>
      </c>
      <c r="B9353" s="64" t="s">
        <v>3</v>
      </c>
      <c r="C9353" s="64" t="s">
        <v>1097</v>
      </c>
      <c r="D9353" s="64" t="s">
        <v>3341</v>
      </c>
      <c r="E9353" s="20" t="s">
        <v>308</v>
      </c>
      <c r="F9353" s="64"/>
      <c r="G9353" s="53" t="s">
        <v>3311</v>
      </c>
      <c r="H9353" s="53" t="s">
        <v>307</v>
      </c>
      <c r="I9353" s="26">
        <v>25700</v>
      </c>
      <c r="J9353" s="26">
        <v>700</v>
      </c>
      <c r="K9353" s="26">
        <v>350</v>
      </c>
      <c r="L9353" s="26">
        <f t="shared" si="8682"/>
        <v>174</v>
      </c>
      <c r="M9353" s="26">
        <v>58</v>
      </c>
      <c r="N9353" s="26">
        <v>58</v>
      </c>
      <c r="O9353" s="26">
        <v>58</v>
      </c>
      <c r="P9353" s="26">
        <f t="shared" si="8685"/>
        <v>524</v>
      </c>
      <c r="Q9353" s="26">
        <f t="shared" si="8688"/>
        <v>74.857142857142861</v>
      </c>
      <c r="R9353" s="90"/>
      <c r="S9353" s="90"/>
      <c r="T9353" s="90"/>
      <c r="U9353" s="90"/>
      <c r="V9353" s="90"/>
      <c r="W9353" s="90"/>
      <c r="X9353" s="90"/>
      <c r="Y9353" s="90"/>
    </row>
    <row r="9354" spans="1:25" ht="15" customHeight="1" x14ac:dyDescent="0.25">
      <c r="A9354" s="64" t="s">
        <v>3284</v>
      </c>
      <c r="B9354" s="64" t="s">
        <v>3</v>
      </c>
      <c r="C9354" s="64" t="s">
        <v>1097</v>
      </c>
      <c r="D9354" s="64" t="s">
        <v>3341</v>
      </c>
      <c r="E9354" s="20" t="s">
        <v>311</v>
      </c>
      <c r="F9354" s="64"/>
      <c r="G9354" s="53" t="s">
        <v>3311</v>
      </c>
      <c r="H9354" s="53" t="s">
        <v>310</v>
      </c>
      <c r="I9354" s="26">
        <v>6188</v>
      </c>
      <c r="J9354" s="26">
        <v>3488</v>
      </c>
      <c r="K9354" s="26">
        <v>1746</v>
      </c>
      <c r="L9354" s="26">
        <f t="shared" si="8682"/>
        <v>873</v>
      </c>
      <c r="M9354" s="26">
        <v>291</v>
      </c>
      <c r="N9354" s="26">
        <v>291</v>
      </c>
      <c r="O9354" s="26">
        <v>291</v>
      </c>
      <c r="P9354" s="26">
        <f t="shared" si="8685"/>
        <v>2619</v>
      </c>
      <c r="Q9354" s="26">
        <f t="shared" si="8688"/>
        <v>75.086009174311926</v>
      </c>
      <c r="R9354" s="90"/>
      <c r="S9354" s="90"/>
      <c r="T9354" s="90"/>
      <c r="U9354" s="90"/>
      <c r="V9354" s="90"/>
      <c r="W9354" s="90"/>
      <c r="X9354" s="90"/>
      <c r="Y9354" s="90"/>
    </row>
    <row r="9355" spans="1:25" ht="15" customHeight="1" x14ac:dyDescent="0.25">
      <c r="A9355" s="63" t="s">
        <v>3284</v>
      </c>
      <c r="B9355" s="63" t="s">
        <v>3</v>
      </c>
      <c r="C9355" s="63" t="s">
        <v>1097</v>
      </c>
      <c r="D9355" s="63" t="s">
        <v>3341</v>
      </c>
      <c r="E9355" s="63" t="s">
        <v>39</v>
      </c>
      <c r="F9355" s="64" t="s">
        <v>1</v>
      </c>
      <c r="G9355" s="53" t="s">
        <v>1</v>
      </c>
      <c r="H9355" s="65" t="s">
        <v>40</v>
      </c>
      <c r="I9355" s="31">
        <f t="shared" ref="I9355:K9355" si="8742">SUM(I9356:I9358)</f>
        <v>218147</v>
      </c>
      <c r="J9355" s="31">
        <f t="shared" si="8742"/>
        <v>52982</v>
      </c>
      <c r="K9355" s="31">
        <f t="shared" si="8742"/>
        <v>29704</v>
      </c>
      <c r="L9355" s="31">
        <f t="shared" si="8682"/>
        <v>14159</v>
      </c>
      <c r="M9355" s="31">
        <f t="shared" ref="M9355" si="8743">SUM(M9356:M9358)</f>
        <v>4741</v>
      </c>
      <c r="N9355" s="31">
        <f t="shared" ref="N9355:O9355" si="8744">SUM(N9356:N9358)</f>
        <v>4709</v>
      </c>
      <c r="O9355" s="31">
        <f t="shared" si="8744"/>
        <v>4709</v>
      </c>
      <c r="P9355" s="31">
        <f t="shared" si="8685"/>
        <v>43863</v>
      </c>
      <c r="Q9355" s="31">
        <f t="shared" si="8688"/>
        <v>82.788494205579255</v>
      </c>
      <c r="R9355" s="94"/>
      <c r="S9355" s="94"/>
      <c r="T9355" s="94"/>
      <c r="U9355" s="94"/>
      <c r="V9355" s="94"/>
      <c r="W9355" s="94"/>
      <c r="X9355" s="94"/>
      <c r="Y9355" s="94"/>
    </row>
    <row r="9356" spans="1:25" ht="15" customHeight="1" x14ac:dyDescent="0.25">
      <c r="A9356" s="64" t="s">
        <v>3284</v>
      </c>
      <c r="B9356" s="64" t="s">
        <v>3</v>
      </c>
      <c r="C9356" s="64" t="s">
        <v>1097</v>
      </c>
      <c r="D9356" s="64" t="s">
        <v>3341</v>
      </c>
      <c r="E9356" s="20" t="s">
        <v>41</v>
      </c>
      <c r="F9356" s="64"/>
      <c r="G9356" s="53" t="s">
        <v>3311</v>
      </c>
      <c r="H9356" s="53" t="s">
        <v>40</v>
      </c>
      <c r="I9356" s="26">
        <v>210165</v>
      </c>
      <c r="J9356" s="26">
        <v>45000</v>
      </c>
      <c r="K9356" s="26">
        <v>25002</v>
      </c>
      <c r="L9356" s="26">
        <f t="shared" si="8682"/>
        <v>12501</v>
      </c>
      <c r="M9356" s="26">
        <v>4167</v>
      </c>
      <c r="N9356" s="26">
        <v>4167</v>
      </c>
      <c r="O9356" s="26">
        <v>4167</v>
      </c>
      <c r="P9356" s="26">
        <f t="shared" si="8685"/>
        <v>37503</v>
      </c>
      <c r="Q9356" s="26">
        <f t="shared" si="8688"/>
        <v>83.34</v>
      </c>
      <c r="R9356" s="90"/>
      <c r="S9356" s="90"/>
      <c r="T9356" s="90"/>
      <c r="U9356" s="90"/>
      <c r="V9356" s="90"/>
      <c r="W9356" s="90"/>
      <c r="X9356" s="90"/>
      <c r="Y9356" s="90"/>
    </row>
    <row r="9357" spans="1:25" ht="15" customHeight="1" x14ac:dyDescent="0.25">
      <c r="A9357" s="64" t="s">
        <v>3284</v>
      </c>
      <c r="B9357" s="64" t="s">
        <v>3</v>
      </c>
      <c r="C9357" s="64" t="s">
        <v>1097</v>
      </c>
      <c r="D9357" s="64" t="s">
        <v>3341</v>
      </c>
      <c r="E9357" s="20" t="s">
        <v>41</v>
      </c>
      <c r="F9357" s="64" t="s">
        <v>3348</v>
      </c>
      <c r="G9357" s="53" t="s">
        <v>3311</v>
      </c>
      <c r="H9357" s="53" t="s">
        <v>49</v>
      </c>
      <c r="I9357" s="26">
        <v>1482</v>
      </c>
      <c r="J9357" s="26">
        <v>1482</v>
      </c>
      <c r="K9357" s="26">
        <v>1450</v>
      </c>
      <c r="L9357" s="26">
        <f t="shared" si="8682"/>
        <v>32</v>
      </c>
      <c r="M9357" s="26">
        <v>32</v>
      </c>
      <c r="N9357" s="26"/>
      <c r="O9357" s="26"/>
      <c r="P9357" s="26">
        <f t="shared" si="8685"/>
        <v>1482</v>
      </c>
      <c r="Q9357" s="26">
        <f t="shared" si="8688"/>
        <v>100</v>
      </c>
      <c r="R9357" s="90"/>
      <c r="S9357" s="90"/>
      <c r="T9357" s="90"/>
      <c r="U9357" s="90"/>
      <c r="V9357" s="90"/>
      <c r="W9357" s="90"/>
      <c r="X9357" s="90"/>
      <c r="Y9357" s="90"/>
    </row>
    <row r="9358" spans="1:25" ht="22.5" customHeight="1" x14ac:dyDescent="0.25">
      <c r="A9358" s="64" t="s">
        <v>3284</v>
      </c>
      <c r="B9358" s="64" t="s">
        <v>3</v>
      </c>
      <c r="C9358" s="64" t="s">
        <v>1097</v>
      </c>
      <c r="D9358" s="64" t="s">
        <v>3341</v>
      </c>
      <c r="E9358" s="20" t="s">
        <v>41</v>
      </c>
      <c r="F9358" s="64" t="s">
        <v>3349</v>
      </c>
      <c r="G9358" s="53" t="s">
        <v>3311</v>
      </c>
      <c r="H9358" s="53" t="s">
        <v>55</v>
      </c>
      <c r="I9358" s="26">
        <v>6500</v>
      </c>
      <c r="J9358" s="26">
        <v>6500</v>
      </c>
      <c r="K9358" s="26">
        <v>3252</v>
      </c>
      <c r="L9358" s="26">
        <f t="shared" si="8682"/>
        <v>1626</v>
      </c>
      <c r="M9358" s="26">
        <v>542</v>
      </c>
      <c r="N9358" s="26">
        <v>542</v>
      </c>
      <c r="O9358" s="26">
        <v>542</v>
      </c>
      <c r="P9358" s="26">
        <f t="shared" si="8685"/>
        <v>4878</v>
      </c>
      <c r="Q9358" s="26">
        <f t="shared" si="8688"/>
        <v>75.046153846153857</v>
      </c>
      <c r="R9358" s="90"/>
      <c r="S9358" s="90"/>
      <c r="T9358" s="90"/>
      <c r="U9358" s="90"/>
      <c r="V9358" s="90"/>
      <c r="W9358" s="90"/>
      <c r="X9358" s="90"/>
      <c r="Y9358" s="90"/>
    </row>
    <row r="9359" spans="1:25" ht="12.75" customHeight="1" x14ac:dyDescent="0.25">
      <c r="A9359" s="63" t="s">
        <v>1</v>
      </c>
      <c r="B9359" s="63" t="s">
        <v>1</v>
      </c>
      <c r="C9359" s="63" t="s">
        <v>1</v>
      </c>
      <c r="D9359" s="65" t="s">
        <v>1</v>
      </c>
      <c r="E9359" s="65" t="s">
        <v>1</v>
      </c>
      <c r="F9359" s="65" t="s">
        <v>1</v>
      </c>
      <c r="G9359" s="65" t="s">
        <v>1</v>
      </c>
      <c r="H9359" s="66" t="s">
        <v>56</v>
      </c>
      <c r="I9359" s="30">
        <f t="shared" ref="I9359:K9360" si="8745">SUM(I9360)</f>
        <v>100</v>
      </c>
      <c r="J9359" s="30">
        <f t="shared" si="8745"/>
        <v>100</v>
      </c>
      <c r="K9359" s="30">
        <f t="shared" si="8745"/>
        <v>0</v>
      </c>
      <c r="L9359" s="30">
        <f t="shared" si="8682"/>
        <v>0</v>
      </c>
      <c r="M9359" s="30">
        <f t="shared" ref="M9359:M9360" si="8746">SUM(M9360)</f>
        <v>0</v>
      </c>
      <c r="N9359" s="30">
        <f t="shared" ref="N9359:O9360" si="8747">SUM(N9360)</f>
        <v>0</v>
      </c>
      <c r="O9359" s="30">
        <f t="shared" si="8747"/>
        <v>0</v>
      </c>
      <c r="P9359" s="30">
        <f t="shared" si="8685"/>
        <v>0</v>
      </c>
      <c r="Q9359" s="30">
        <f t="shared" si="8688"/>
        <v>0</v>
      </c>
      <c r="R9359" s="93"/>
      <c r="S9359" s="93"/>
      <c r="T9359" s="93"/>
      <c r="U9359" s="93"/>
      <c r="V9359" s="93"/>
      <c r="W9359" s="93"/>
      <c r="X9359" s="93"/>
      <c r="Y9359" s="93"/>
    </row>
    <row r="9360" spans="1:25" ht="15" customHeight="1" x14ac:dyDescent="0.25">
      <c r="A9360" s="63" t="s">
        <v>3284</v>
      </c>
      <c r="B9360" s="63" t="s">
        <v>3</v>
      </c>
      <c r="C9360" s="63" t="s">
        <v>1097</v>
      </c>
      <c r="D9360" s="63" t="s">
        <v>3341</v>
      </c>
      <c r="E9360" s="65" t="s">
        <v>57</v>
      </c>
      <c r="F9360" s="65" t="s">
        <v>1</v>
      </c>
      <c r="G9360" s="65" t="s">
        <v>1</v>
      </c>
      <c r="H9360" s="65" t="s">
        <v>58</v>
      </c>
      <c r="I9360" s="31">
        <f t="shared" si="8745"/>
        <v>100</v>
      </c>
      <c r="J9360" s="31">
        <f t="shared" si="8745"/>
        <v>100</v>
      </c>
      <c r="K9360" s="31">
        <f t="shared" si="8745"/>
        <v>0</v>
      </c>
      <c r="L9360" s="31">
        <f t="shared" ref="L9360:L9421" si="8748">SUM(M9360:O9360)</f>
        <v>0</v>
      </c>
      <c r="M9360" s="31">
        <f t="shared" si="8746"/>
        <v>0</v>
      </c>
      <c r="N9360" s="31">
        <f t="shared" si="8747"/>
        <v>0</v>
      </c>
      <c r="O9360" s="31">
        <f t="shared" si="8747"/>
        <v>0</v>
      </c>
      <c r="P9360" s="31">
        <f t="shared" ref="P9360:P9421" si="8749">K9360+L9360</f>
        <v>0</v>
      </c>
      <c r="Q9360" s="31">
        <f t="shared" ref="Q9360:Q9421" si="8750">IF(J9360=0,"-",P9360/J9360*100)</f>
        <v>0</v>
      </c>
      <c r="R9360" s="94"/>
      <c r="S9360" s="94"/>
      <c r="T9360" s="94"/>
      <c r="U9360" s="94"/>
      <c r="V9360" s="94"/>
      <c r="W9360" s="94"/>
      <c r="X9360" s="94"/>
      <c r="Y9360" s="94"/>
    </row>
    <row r="9361" spans="1:25" ht="15" customHeight="1" x14ac:dyDescent="0.25">
      <c r="A9361" s="64" t="s">
        <v>3284</v>
      </c>
      <c r="B9361" s="64" t="s">
        <v>3</v>
      </c>
      <c r="C9361" s="64" t="s">
        <v>1097</v>
      </c>
      <c r="D9361" s="64" t="s">
        <v>3341</v>
      </c>
      <c r="E9361" s="20" t="s">
        <v>68</v>
      </c>
      <c r="F9361" s="64"/>
      <c r="G9361" s="53" t="s">
        <v>3311</v>
      </c>
      <c r="H9361" s="53" t="s">
        <v>67</v>
      </c>
      <c r="I9361" s="26">
        <v>100</v>
      </c>
      <c r="J9361" s="26">
        <v>100</v>
      </c>
      <c r="K9361" s="26">
        <v>0</v>
      </c>
      <c r="L9361" s="26">
        <f t="shared" si="8748"/>
        <v>0</v>
      </c>
      <c r="M9361" s="26">
        <v>0</v>
      </c>
      <c r="N9361" s="26">
        <v>0</v>
      </c>
      <c r="O9361" s="26">
        <v>0</v>
      </c>
      <c r="P9361" s="26">
        <f t="shared" si="8749"/>
        <v>0</v>
      </c>
      <c r="Q9361" s="26">
        <f t="shared" si="8750"/>
        <v>0</v>
      </c>
      <c r="R9361" s="90"/>
      <c r="S9361" s="90"/>
      <c r="T9361" s="90"/>
      <c r="U9361" s="90"/>
      <c r="V9361" s="90"/>
      <c r="W9361" s="90"/>
      <c r="X9361" s="90"/>
      <c r="Y9361" s="90"/>
    </row>
    <row r="9362" spans="1:25" s="4" customFormat="1" ht="15" customHeight="1" x14ac:dyDescent="0.25">
      <c r="A9362" s="63" t="s">
        <v>1</v>
      </c>
      <c r="B9362" s="63" t="s">
        <v>1</v>
      </c>
      <c r="C9362" s="63" t="s">
        <v>1</v>
      </c>
      <c r="D9362" s="65" t="s">
        <v>1</v>
      </c>
      <c r="E9362" s="65" t="s">
        <v>1</v>
      </c>
      <c r="F9362" s="65" t="s">
        <v>1</v>
      </c>
      <c r="G9362" s="65" t="s">
        <v>1</v>
      </c>
      <c r="H9362" s="66" t="s">
        <v>149</v>
      </c>
      <c r="I9362" s="39">
        <f t="shared" ref="I9362:K9363" si="8751">SUM(I9363)</f>
        <v>40000</v>
      </c>
      <c r="J9362" s="39">
        <f t="shared" si="8751"/>
        <v>0</v>
      </c>
      <c r="K9362" s="39">
        <f t="shared" si="8751"/>
        <v>0</v>
      </c>
      <c r="L9362" s="39">
        <f t="shared" si="8748"/>
        <v>0</v>
      </c>
      <c r="M9362" s="39">
        <f t="shared" ref="M9362:M9363" si="8752">SUM(M9363)</f>
        <v>0</v>
      </c>
      <c r="N9362" s="39">
        <f t="shared" ref="N9362:O9363" si="8753">SUM(N9363)</f>
        <v>0</v>
      </c>
      <c r="O9362" s="39">
        <f t="shared" si="8753"/>
        <v>0</v>
      </c>
      <c r="P9362" s="39">
        <f t="shared" si="8749"/>
        <v>0</v>
      </c>
      <c r="Q9362" s="39" t="str">
        <f t="shared" si="8750"/>
        <v>-</v>
      </c>
      <c r="R9362" s="99"/>
      <c r="S9362" s="99"/>
      <c r="T9362" s="99"/>
      <c r="U9362" s="99"/>
      <c r="V9362" s="99"/>
      <c r="W9362" s="99"/>
      <c r="X9362" s="99"/>
      <c r="Y9362" s="99"/>
    </row>
    <row r="9363" spans="1:25" s="4" customFormat="1" ht="15" customHeight="1" x14ac:dyDescent="0.25">
      <c r="A9363" s="63" t="s">
        <v>3284</v>
      </c>
      <c r="B9363" s="63" t="s">
        <v>3</v>
      </c>
      <c r="C9363" s="63" t="s">
        <v>1097</v>
      </c>
      <c r="D9363" s="63" t="s">
        <v>3341</v>
      </c>
      <c r="E9363" s="65" t="s">
        <v>150</v>
      </c>
      <c r="F9363" s="65" t="s">
        <v>1</v>
      </c>
      <c r="G9363" s="65" t="s">
        <v>1</v>
      </c>
      <c r="H9363" s="65" t="s">
        <v>151</v>
      </c>
      <c r="I9363" s="31">
        <f t="shared" si="8751"/>
        <v>40000</v>
      </c>
      <c r="J9363" s="31">
        <f t="shared" si="8751"/>
        <v>0</v>
      </c>
      <c r="K9363" s="31">
        <f t="shared" si="8751"/>
        <v>0</v>
      </c>
      <c r="L9363" s="31">
        <f t="shared" si="8748"/>
        <v>0</v>
      </c>
      <c r="M9363" s="31">
        <f t="shared" si="8752"/>
        <v>0</v>
      </c>
      <c r="N9363" s="31">
        <f t="shared" si="8753"/>
        <v>0</v>
      </c>
      <c r="O9363" s="31">
        <f t="shared" si="8753"/>
        <v>0</v>
      </c>
      <c r="P9363" s="31">
        <f t="shared" si="8749"/>
        <v>0</v>
      </c>
      <c r="Q9363" s="31" t="str">
        <f t="shared" si="8750"/>
        <v>-</v>
      </c>
      <c r="R9363" s="94"/>
      <c r="S9363" s="94"/>
      <c r="T9363" s="94"/>
      <c r="U9363" s="94"/>
      <c r="V9363" s="94"/>
      <c r="W9363" s="94"/>
      <c r="X9363" s="94"/>
      <c r="Y9363" s="94"/>
    </row>
    <row r="9364" spans="1:25" s="3" customFormat="1" ht="15" customHeight="1" x14ac:dyDescent="0.25">
      <c r="A9364" s="64" t="s">
        <v>3284</v>
      </c>
      <c r="B9364" s="64" t="s">
        <v>3</v>
      </c>
      <c r="C9364" s="64" t="s">
        <v>1097</v>
      </c>
      <c r="D9364" s="64" t="s">
        <v>3341</v>
      </c>
      <c r="E9364" s="64" t="s">
        <v>3485</v>
      </c>
      <c r="F9364" s="64" t="s">
        <v>1</v>
      </c>
      <c r="G9364" s="53" t="s">
        <v>444</v>
      </c>
      <c r="H9364" s="53" t="s">
        <v>431</v>
      </c>
      <c r="I9364" s="26">
        <v>40000</v>
      </c>
      <c r="J9364" s="26">
        <v>0</v>
      </c>
      <c r="K9364" s="26">
        <v>0</v>
      </c>
      <c r="L9364" s="26">
        <f t="shared" si="8748"/>
        <v>0</v>
      </c>
      <c r="M9364" s="26">
        <v>0</v>
      </c>
      <c r="N9364" s="26">
        <v>0</v>
      </c>
      <c r="O9364" s="26">
        <v>0</v>
      </c>
      <c r="P9364" s="26">
        <f t="shared" si="8749"/>
        <v>0</v>
      </c>
      <c r="Q9364" s="26" t="str">
        <f t="shared" si="8750"/>
        <v>-</v>
      </c>
      <c r="R9364" s="90"/>
      <c r="S9364" s="90"/>
      <c r="T9364" s="90"/>
      <c r="U9364" s="90"/>
      <c r="V9364" s="90"/>
      <c r="W9364" s="90"/>
      <c r="X9364" s="90"/>
      <c r="Y9364" s="90"/>
    </row>
    <row r="9365" spans="1:25" ht="14.25" customHeight="1" x14ac:dyDescent="0.25">
      <c r="A9365" s="63" t="s">
        <v>1</v>
      </c>
      <c r="B9365" s="63" t="s">
        <v>1</v>
      </c>
      <c r="C9365" s="63" t="s">
        <v>1</v>
      </c>
      <c r="D9365" s="65" t="s">
        <v>1</v>
      </c>
      <c r="E9365" s="65" t="s">
        <v>1</v>
      </c>
      <c r="F9365" s="65" t="s">
        <v>1</v>
      </c>
      <c r="G9365" s="65" t="s">
        <v>1</v>
      </c>
      <c r="H9365" s="66" t="s">
        <v>69</v>
      </c>
      <c r="I9365" s="30">
        <f t="shared" ref="I9365:K9365" si="8754">SUM(I9366)</f>
        <v>455977</v>
      </c>
      <c r="J9365" s="30">
        <f t="shared" si="8754"/>
        <v>0</v>
      </c>
      <c r="K9365" s="30">
        <f t="shared" si="8754"/>
        <v>0</v>
      </c>
      <c r="L9365" s="30">
        <f t="shared" si="8748"/>
        <v>0</v>
      </c>
      <c r="M9365" s="30">
        <f t="shared" ref="M9365" si="8755">SUM(M9366)</f>
        <v>0</v>
      </c>
      <c r="N9365" s="30">
        <f t="shared" ref="N9365:O9365" si="8756">SUM(N9366)</f>
        <v>0</v>
      </c>
      <c r="O9365" s="30">
        <f t="shared" si="8756"/>
        <v>0</v>
      </c>
      <c r="P9365" s="30">
        <f t="shared" si="8749"/>
        <v>0</v>
      </c>
      <c r="Q9365" s="30" t="str">
        <f t="shared" si="8750"/>
        <v>-</v>
      </c>
      <c r="R9365" s="93"/>
      <c r="S9365" s="93"/>
      <c r="T9365" s="93"/>
      <c r="U9365" s="93"/>
      <c r="V9365" s="93"/>
      <c r="W9365" s="93"/>
      <c r="X9365" s="93"/>
      <c r="Y9365" s="93"/>
    </row>
    <row r="9366" spans="1:25" ht="15" customHeight="1" x14ac:dyDescent="0.25">
      <c r="A9366" s="63" t="s">
        <v>3284</v>
      </c>
      <c r="B9366" s="63" t="s">
        <v>3</v>
      </c>
      <c r="C9366" s="63" t="s">
        <v>1097</v>
      </c>
      <c r="D9366" s="63" t="s">
        <v>3341</v>
      </c>
      <c r="E9366" s="65" t="s">
        <v>70</v>
      </c>
      <c r="F9366" s="65" t="s">
        <v>1</v>
      </c>
      <c r="G9366" s="65" t="s">
        <v>1</v>
      </c>
      <c r="H9366" s="65" t="s">
        <v>71</v>
      </c>
      <c r="I9366" s="31">
        <f t="shared" ref="I9366:K9366" si="8757">SUM(I9367:I9369)</f>
        <v>455977</v>
      </c>
      <c r="J9366" s="31">
        <f t="shared" si="8757"/>
        <v>0</v>
      </c>
      <c r="K9366" s="31">
        <f t="shared" si="8757"/>
        <v>0</v>
      </c>
      <c r="L9366" s="31">
        <f t="shared" si="8748"/>
        <v>0</v>
      </c>
      <c r="M9366" s="31">
        <f t="shared" ref="M9366" si="8758">SUM(M9367:M9369)</f>
        <v>0</v>
      </c>
      <c r="N9366" s="31">
        <f t="shared" ref="N9366:O9366" si="8759">SUM(N9367:N9369)</f>
        <v>0</v>
      </c>
      <c r="O9366" s="31">
        <f t="shared" si="8759"/>
        <v>0</v>
      </c>
      <c r="P9366" s="31">
        <f t="shared" si="8749"/>
        <v>0</v>
      </c>
      <c r="Q9366" s="31" t="str">
        <f t="shared" si="8750"/>
        <v>-</v>
      </c>
      <c r="R9366" s="94"/>
      <c r="S9366" s="94"/>
      <c r="T9366" s="94"/>
      <c r="U9366" s="94"/>
      <c r="V9366" s="94"/>
      <c r="W9366" s="94"/>
      <c r="X9366" s="94"/>
      <c r="Y9366" s="94"/>
    </row>
    <row r="9367" spans="1:25" ht="15" customHeight="1" x14ac:dyDescent="0.25">
      <c r="A9367" s="64" t="s">
        <v>3284</v>
      </c>
      <c r="B9367" s="64" t="s">
        <v>3</v>
      </c>
      <c r="C9367" s="64" t="s">
        <v>1097</v>
      </c>
      <c r="D9367" s="64" t="s">
        <v>3341</v>
      </c>
      <c r="E9367" s="20" t="s">
        <v>530</v>
      </c>
      <c r="F9367" s="64"/>
      <c r="G9367" s="53" t="s">
        <v>3311</v>
      </c>
      <c r="H9367" s="53" t="s">
        <v>529</v>
      </c>
      <c r="I9367" s="26">
        <v>1000</v>
      </c>
      <c r="J9367" s="26">
        <v>0</v>
      </c>
      <c r="K9367" s="26">
        <v>0</v>
      </c>
      <c r="L9367" s="26">
        <f t="shared" si="8748"/>
        <v>0</v>
      </c>
      <c r="M9367" s="26">
        <v>0</v>
      </c>
      <c r="N9367" s="26">
        <v>0</v>
      </c>
      <c r="O9367" s="26">
        <v>0</v>
      </c>
      <c r="P9367" s="26">
        <f t="shared" si="8749"/>
        <v>0</v>
      </c>
      <c r="Q9367" s="26" t="str">
        <f t="shared" si="8750"/>
        <v>-</v>
      </c>
      <c r="R9367" s="90"/>
      <c r="S9367" s="90"/>
      <c r="T9367" s="90"/>
      <c r="U9367" s="90"/>
      <c r="V9367" s="90"/>
      <c r="W9367" s="90"/>
      <c r="X9367" s="90"/>
      <c r="Y9367" s="90"/>
    </row>
    <row r="9368" spans="1:25" ht="15" customHeight="1" x14ac:dyDescent="0.25">
      <c r="A9368" s="64" t="s">
        <v>3284</v>
      </c>
      <c r="B9368" s="64" t="s">
        <v>3</v>
      </c>
      <c r="C9368" s="64" t="s">
        <v>1097</v>
      </c>
      <c r="D9368" s="64" t="s">
        <v>3341</v>
      </c>
      <c r="E9368" s="20" t="s">
        <v>74</v>
      </c>
      <c r="F9368" s="64"/>
      <c r="G9368" s="53" t="s">
        <v>3311</v>
      </c>
      <c r="H9368" s="53" t="s">
        <v>73</v>
      </c>
      <c r="I9368" s="26">
        <v>151408</v>
      </c>
      <c r="J9368" s="26">
        <v>0</v>
      </c>
      <c r="K9368" s="26">
        <v>0</v>
      </c>
      <c r="L9368" s="26">
        <f t="shared" si="8748"/>
        <v>0</v>
      </c>
      <c r="M9368" s="26">
        <v>0</v>
      </c>
      <c r="N9368" s="26">
        <v>0</v>
      </c>
      <c r="O9368" s="26">
        <v>0</v>
      </c>
      <c r="P9368" s="26">
        <f t="shared" si="8749"/>
        <v>0</v>
      </c>
      <c r="Q9368" s="26" t="str">
        <f t="shared" si="8750"/>
        <v>-</v>
      </c>
      <c r="R9368" s="90"/>
      <c r="S9368" s="90"/>
      <c r="T9368" s="90"/>
      <c r="U9368" s="90"/>
      <c r="V9368" s="90"/>
      <c r="W9368" s="90"/>
      <c r="X9368" s="90"/>
      <c r="Y9368" s="90"/>
    </row>
    <row r="9369" spans="1:25" ht="15" customHeight="1" x14ac:dyDescent="0.25">
      <c r="A9369" s="64" t="s">
        <v>3284</v>
      </c>
      <c r="B9369" s="64" t="s">
        <v>3</v>
      </c>
      <c r="C9369" s="64" t="s">
        <v>1097</v>
      </c>
      <c r="D9369" s="64" t="s">
        <v>3341</v>
      </c>
      <c r="E9369" s="20" t="s">
        <v>323</v>
      </c>
      <c r="F9369" s="64"/>
      <c r="G9369" s="53" t="s">
        <v>3311</v>
      </c>
      <c r="H9369" s="53" t="s">
        <v>322</v>
      </c>
      <c r="I9369" s="26">
        <v>303569</v>
      </c>
      <c r="J9369" s="26">
        <v>0</v>
      </c>
      <c r="K9369" s="26">
        <v>0</v>
      </c>
      <c r="L9369" s="26">
        <f t="shared" si="8748"/>
        <v>0</v>
      </c>
      <c r="M9369" s="26">
        <v>0</v>
      </c>
      <c r="N9369" s="26">
        <v>0</v>
      </c>
      <c r="O9369" s="26">
        <v>0</v>
      </c>
      <c r="P9369" s="26">
        <f t="shared" si="8749"/>
        <v>0</v>
      </c>
      <c r="Q9369" s="26" t="str">
        <f t="shared" si="8750"/>
        <v>-</v>
      </c>
      <c r="R9369" s="90"/>
      <c r="S9369" s="90"/>
      <c r="T9369" s="90"/>
      <c r="U9369" s="90"/>
      <c r="V9369" s="90"/>
      <c r="W9369" s="90"/>
      <c r="X9369" s="90"/>
      <c r="Y9369" s="90"/>
    </row>
    <row r="9370" spans="1:25" ht="15" customHeight="1" x14ac:dyDescent="0.25">
      <c r="A9370" s="53" t="s">
        <v>1</v>
      </c>
      <c r="B9370" s="53" t="s">
        <v>1</v>
      </c>
      <c r="C9370" s="53" t="s">
        <v>1</v>
      </c>
      <c r="D9370" s="53" t="s">
        <v>1</v>
      </c>
      <c r="E9370" s="53" t="s">
        <v>1</v>
      </c>
      <c r="F9370" s="53" t="s">
        <v>1</v>
      </c>
      <c r="G9370" s="53" t="s">
        <v>1</v>
      </c>
      <c r="H9370" s="66" t="s">
        <v>3350</v>
      </c>
      <c r="I9370" s="30">
        <f t="shared" ref="I9370:K9370" si="8760">SUM(I9335,I9359,I9365,I9362)</f>
        <v>1742180</v>
      </c>
      <c r="J9370" s="30">
        <f t="shared" si="8760"/>
        <v>803238</v>
      </c>
      <c r="K9370" s="30">
        <f t="shared" si="8760"/>
        <v>471525</v>
      </c>
      <c r="L9370" s="30">
        <f t="shared" si="8748"/>
        <v>216550</v>
      </c>
      <c r="M9370" s="30">
        <f t="shared" ref="M9370" si="8761">SUM(M9335,M9359,M9365,M9362)</f>
        <v>72748</v>
      </c>
      <c r="N9370" s="30">
        <f t="shared" ref="N9370:O9370" si="8762">SUM(N9335,N9359,N9365,N9362)</f>
        <v>71901</v>
      </c>
      <c r="O9370" s="30">
        <f t="shared" si="8762"/>
        <v>71901</v>
      </c>
      <c r="P9370" s="30">
        <f t="shared" si="8749"/>
        <v>688075</v>
      </c>
      <c r="Q9370" s="30">
        <f t="shared" si="8750"/>
        <v>85.662655402259361</v>
      </c>
      <c r="R9370" s="93"/>
      <c r="S9370" s="93"/>
      <c r="T9370" s="93"/>
      <c r="U9370" s="93"/>
      <c r="V9370" s="93"/>
      <c r="W9370" s="93"/>
      <c r="X9370" s="93"/>
      <c r="Y9370" s="93"/>
    </row>
    <row r="9371" spans="1:25" ht="15" customHeight="1" thickBot="1" x14ac:dyDescent="0.3">
      <c r="A9371" s="53" t="s">
        <v>1</v>
      </c>
      <c r="B9371" s="53" t="s">
        <v>1</v>
      </c>
      <c r="C9371" s="53" t="s">
        <v>1</v>
      </c>
      <c r="D9371" s="53" t="s">
        <v>1</v>
      </c>
      <c r="E9371" s="53" t="s">
        <v>1</v>
      </c>
      <c r="F9371" s="53" t="s">
        <v>1</v>
      </c>
      <c r="G9371" s="53" t="s">
        <v>1</v>
      </c>
      <c r="H9371" s="65" t="s">
        <v>76</v>
      </c>
      <c r="I9371" s="31"/>
      <c r="J9371" s="31"/>
      <c r="K9371" s="31">
        <v>0</v>
      </c>
      <c r="L9371" s="31"/>
      <c r="M9371" s="31"/>
      <c r="N9371" s="31"/>
      <c r="O9371" s="31"/>
      <c r="P9371" s="31"/>
      <c r="Q9371" s="31"/>
      <c r="R9371" s="94"/>
      <c r="S9371" s="94"/>
      <c r="T9371" s="94"/>
      <c r="U9371" s="94"/>
      <c r="V9371" s="94"/>
      <c r="W9371" s="94"/>
      <c r="X9371" s="94"/>
      <c r="Y9371" s="94"/>
    </row>
    <row r="9372" spans="1:25" ht="47.25" customHeight="1" thickBot="1" x14ac:dyDescent="0.3">
      <c r="A9372" s="110" t="s">
        <v>1</v>
      </c>
      <c r="B9372" s="110" t="s">
        <v>1</v>
      </c>
      <c r="C9372" s="110" t="s">
        <v>1</v>
      </c>
      <c r="D9372" s="110" t="s">
        <v>1</v>
      </c>
      <c r="E9372" s="110" t="s">
        <v>1</v>
      </c>
      <c r="F9372" s="110" t="s">
        <v>1</v>
      </c>
      <c r="G9372" s="110" t="s">
        <v>1</v>
      </c>
      <c r="H9372" s="28" t="s">
        <v>77</v>
      </c>
      <c r="I9372" s="109" t="s">
        <v>3984</v>
      </c>
      <c r="J9372" s="109" t="s">
        <v>11</v>
      </c>
      <c r="K9372" s="109" t="s">
        <v>3989</v>
      </c>
      <c r="L9372" s="109" t="s">
        <v>3985</v>
      </c>
      <c r="M9372" s="109" t="s">
        <v>4027</v>
      </c>
      <c r="N9372" s="109" t="s">
        <v>3988</v>
      </c>
      <c r="O9372" s="109" t="s">
        <v>3986</v>
      </c>
      <c r="P9372" s="109" t="s">
        <v>3987</v>
      </c>
      <c r="Q9372" s="109" t="s">
        <v>3695</v>
      </c>
      <c r="R9372" s="91"/>
      <c r="S9372" s="91"/>
      <c r="T9372" s="91"/>
      <c r="U9372" s="91"/>
      <c r="V9372" s="91"/>
      <c r="W9372" s="91"/>
      <c r="X9372" s="91"/>
      <c r="Y9372" s="91"/>
    </row>
    <row r="9373" spans="1:25" ht="15" customHeight="1" x14ac:dyDescent="0.25">
      <c r="A9373" s="111"/>
      <c r="B9373" s="111"/>
      <c r="C9373" s="111"/>
      <c r="D9373" s="111"/>
      <c r="E9373" s="111"/>
      <c r="F9373" s="111"/>
      <c r="G9373" s="111"/>
      <c r="H9373" s="67" t="s">
        <v>1</v>
      </c>
      <c r="I9373" s="29">
        <v>1</v>
      </c>
      <c r="J9373" s="29">
        <v>2</v>
      </c>
      <c r="K9373" s="29">
        <v>3</v>
      </c>
      <c r="L9373" s="29" t="s">
        <v>3478</v>
      </c>
      <c r="M9373" s="29">
        <v>5</v>
      </c>
      <c r="N9373" s="29">
        <v>6</v>
      </c>
      <c r="O9373" s="29">
        <v>7</v>
      </c>
      <c r="P9373" s="29" t="s">
        <v>3696</v>
      </c>
      <c r="Q9373" s="29">
        <v>9</v>
      </c>
      <c r="R9373" s="92"/>
      <c r="S9373" s="92"/>
      <c r="T9373" s="92"/>
      <c r="U9373" s="92"/>
      <c r="V9373" s="92"/>
      <c r="W9373" s="92"/>
      <c r="X9373" s="92"/>
      <c r="Y9373" s="92"/>
    </row>
    <row r="9374" spans="1:25" ht="15" customHeight="1" x14ac:dyDescent="0.25">
      <c r="A9374" s="111"/>
      <c r="B9374" s="111"/>
      <c r="C9374" s="111"/>
      <c r="D9374" s="111"/>
      <c r="E9374" s="111"/>
      <c r="F9374" s="111"/>
      <c r="G9374" s="111"/>
      <c r="H9374" s="68" t="s">
        <v>3338</v>
      </c>
      <c r="I9374" s="32">
        <f t="shared" ref="I9374:K9374" si="8763">SUM(I9370)</f>
        <v>1742180</v>
      </c>
      <c r="J9374" s="32">
        <f t="shared" si="8763"/>
        <v>803238</v>
      </c>
      <c r="K9374" s="32">
        <f t="shared" si="8763"/>
        <v>471525</v>
      </c>
      <c r="L9374" s="32">
        <f t="shared" si="8748"/>
        <v>216550</v>
      </c>
      <c r="M9374" s="32">
        <f t="shared" ref="M9374" si="8764">SUM(M9370)</f>
        <v>72748</v>
      </c>
      <c r="N9374" s="32">
        <f t="shared" ref="N9374:O9374" si="8765">SUM(N9370)</f>
        <v>71901</v>
      </c>
      <c r="O9374" s="32">
        <f t="shared" si="8765"/>
        <v>71901</v>
      </c>
      <c r="P9374" s="32">
        <f t="shared" si="8749"/>
        <v>688075</v>
      </c>
      <c r="Q9374" s="32">
        <f t="shared" si="8750"/>
        <v>85.662655402259361</v>
      </c>
      <c r="R9374" s="90"/>
      <c r="S9374" s="90"/>
      <c r="T9374" s="90"/>
      <c r="U9374" s="90"/>
      <c r="V9374" s="90"/>
      <c r="W9374" s="90"/>
      <c r="X9374" s="90"/>
      <c r="Y9374" s="90"/>
    </row>
    <row r="9375" spans="1:25" ht="15" customHeight="1" x14ac:dyDescent="0.25">
      <c r="A9375" s="111"/>
      <c r="B9375" s="111"/>
      <c r="C9375" s="111"/>
      <c r="D9375" s="111"/>
      <c r="E9375" s="111"/>
      <c r="F9375" s="111"/>
      <c r="G9375" s="111"/>
      <c r="H9375" s="69" t="s">
        <v>79</v>
      </c>
      <c r="I9375" s="32">
        <f t="shared" ref="I9375:K9375" si="8766">SUM(I9374)</f>
        <v>1742180</v>
      </c>
      <c r="J9375" s="32">
        <f t="shared" si="8766"/>
        <v>803238</v>
      </c>
      <c r="K9375" s="32">
        <f t="shared" si="8766"/>
        <v>471525</v>
      </c>
      <c r="L9375" s="32">
        <f t="shared" si="8748"/>
        <v>216550</v>
      </c>
      <c r="M9375" s="32">
        <f t="shared" ref="M9375" si="8767">SUM(M9374)</f>
        <v>72748</v>
      </c>
      <c r="N9375" s="32">
        <f t="shared" ref="N9375:O9375" si="8768">SUM(N9374)</f>
        <v>71901</v>
      </c>
      <c r="O9375" s="32">
        <f t="shared" si="8768"/>
        <v>71901</v>
      </c>
      <c r="P9375" s="32">
        <f t="shared" si="8749"/>
        <v>688075</v>
      </c>
      <c r="Q9375" s="32">
        <f t="shared" si="8750"/>
        <v>85.662655402259361</v>
      </c>
      <c r="R9375" s="90"/>
      <c r="S9375" s="90"/>
      <c r="T9375" s="90"/>
      <c r="U9375" s="90"/>
      <c r="V9375" s="90"/>
      <c r="W9375" s="90"/>
      <c r="X9375" s="90"/>
      <c r="Y9375" s="90"/>
    </row>
    <row r="9376" spans="1:25" ht="15" customHeight="1" x14ac:dyDescent="0.25">
      <c r="A9376" s="53" t="s">
        <v>1</v>
      </c>
      <c r="B9376" s="53" t="s">
        <v>1</v>
      </c>
      <c r="C9376" s="53" t="s">
        <v>1</v>
      </c>
      <c r="D9376" s="53" t="s">
        <v>1</v>
      </c>
      <c r="E9376" s="53" t="s">
        <v>1</v>
      </c>
      <c r="F9376" s="53" t="s">
        <v>1</v>
      </c>
      <c r="G9376" s="53" t="s">
        <v>1</v>
      </c>
      <c r="H9376" s="66" t="s">
        <v>3351</v>
      </c>
      <c r="I9376" s="30">
        <f t="shared" ref="I9376:K9376" si="8769">SUM(I9370,I9321)</f>
        <v>19440212</v>
      </c>
      <c r="J9376" s="30">
        <f t="shared" si="8769"/>
        <v>12741733</v>
      </c>
      <c r="K9376" s="30">
        <f t="shared" si="8769"/>
        <v>7948471</v>
      </c>
      <c r="L9376" s="30">
        <f t="shared" si="8748"/>
        <v>4380710</v>
      </c>
      <c r="M9376" s="30">
        <f t="shared" ref="M9376" si="8770">SUM(M9370,M9321)</f>
        <v>1033868</v>
      </c>
      <c r="N9376" s="30">
        <f t="shared" ref="N9376:O9376" si="8771">SUM(N9370,N9321)</f>
        <v>3091421</v>
      </c>
      <c r="O9376" s="30">
        <f t="shared" si="8771"/>
        <v>255421</v>
      </c>
      <c r="P9376" s="30">
        <f t="shared" si="8749"/>
        <v>12329181</v>
      </c>
      <c r="Q9376" s="30">
        <f t="shared" si="8750"/>
        <v>96.762198674230575</v>
      </c>
      <c r="R9376" s="93"/>
      <c r="S9376" s="93"/>
      <c r="T9376" s="93"/>
      <c r="U9376" s="93"/>
      <c r="V9376" s="93"/>
      <c r="W9376" s="93"/>
      <c r="X9376" s="93"/>
      <c r="Y9376" s="93"/>
    </row>
    <row r="9377" spans="1:25" ht="15" customHeight="1" x14ac:dyDescent="0.25">
      <c r="A9377" s="53" t="s">
        <v>1</v>
      </c>
      <c r="B9377" s="53" t="s">
        <v>1</v>
      </c>
      <c r="C9377" s="53" t="s">
        <v>1</v>
      </c>
      <c r="D9377" s="53" t="s">
        <v>1</v>
      </c>
      <c r="E9377" s="53" t="s">
        <v>1</v>
      </c>
      <c r="F9377" s="53" t="s">
        <v>1</v>
      </c>
      <c r="G9377" s="53" t="s">
        <v>1</v>
      </c>
      <c r="H9377" s="65" t="s">
        <v>76</v>
      </c>
      <c r="I9377" s="31"/>
      <c r="J9377" s="31"/>
      <c r="K9377" s="31">
        <v>0</v>
      </c>
      <c r="L9377" s="31"/>
      <c r="M9377" s="31"/>
      <c r="N9377" s="31"/>
      <c r="O9377" s="31"/>
      <c r="P9377" s="31"/>
      <c r="Q9377" s="31"/>
      <c r="R9377" s="94"/>
      <c r="S9377" s="94"/>
      <c r="T9377" s="94"/>
      <c r="U9377" s="94"/>
      <c r="V9377" s="94"/>
      <c r="W9377" s="94"/>
      <c r="X9377" s="94"/>
      <c r="Y9377" s="94"/>
    </row>
    <row r="9378" spans="1:25" ht="15" customHeight="1" x14ac:dyDescent="0.25">
      <c r="A9378" s="53" t="s">
        <v>1</v>
      </c>
      <c r="B9378" s="53" t="s">
        <v>1</v>
      </c>
      <c r="C9378" s="53" t="s">
        <v>1</v>
      </c>
      <c r="D9378" s="53" t="s">
        <v>1</v>
      </c>
      <c r="E9378" s="53" t="s">
        <v>1</v>
      </c>
      <c r="F9378" s="53" t="s">
        <v>1</v>
      </c>
      <c r="G9378" s="53" t="s">
        <v>1</v>
      </c>
      <c r="H9378" s="66" t="s">
        <v>3352</v>
      </c>
      <c r="I9378" s="30">
        <f t="shared" ref="I9378:K9378" si="8772">SUM(I9376)</f>
        <v>19440212</v>
      </c>
      <c r="J9378" s="30">
        <f t="shared" si="8772"/>
        <v>12741733</v>
      </c>
      <c r="K9378" s="30">
        <f t="shared" si="8772"/>
        <v>7948471</v>
      </c>
      <c r="L9378" s="30">
        <f t="shared" si="8748"/>
        <v>4380710</v>
      </c>
      <c r="M9378" s="30">
        <f t="shared" ref="M9378" si="8773">SUM(M9376)</f>
        <v>1033868</v>
      </c>
      <c r="N9378" s="30">
        <f t="shared" ref="N9378:O9378" si="8774">SUM(N9376)</f>
        <v>3091421</v>
      </c>
      <c r="O9378" s="30">
        <f t="shared" si="8774"/>
        <v>255421</v>
      </c>
      <c r="P9378" s="30">
        <f t="shared" si="8749"/>
        <v>12329181</v>
      </c>
      <c r="Q9378" s="30">
        <f t="shared" si="8750"/>
        <v>96.762198674230575</v>
      </c>
      <c r="R9378" s="93"/>
      <c r="S9378" s="93"/>
      <c r="T9378" s="93"/>
      <c r="U9378" s="93"/>
      <c r="V9378" s="93"/>
      <c r="W9378" s="93"/>
      <c r="X9378" s="93"/>
      <c r="Y9378" s="93"/>
    </row>
    <row r="9379" spans="1:25" ht="15" customHeight="1" x14ac:dyDescent="0.25">
      <c r="A9379" s="53" t="s">
        <v>1</v>
      </c>
      <c r="B9379" s="53" t="s">
        <v>1</v>
      </c>
      <c r="C9379" s="53" t="s">
        <v>1</v>
      </c>
      <c r="D9379" s="53" t="s">
        <v>1</v>
      </c>
      <c r="E9379" s="53" t="s">
        <v>1</v>
      </c>
      <c r="F9379" s="53" t="s">
        <v>1</v>
      </c>
      <c r="G9379" s="53" t="s">
        <v>1</v>
      </c>
      <c r="H9379" s="65" t="s">
        <v>110</v>
      </c>
      <c r="I9379" s="31">
        <v>0</v>
      </c>
      <c r="J9379" s="31">
        <v>0</v>
      </c>
      <c r="K9379" s="31">
        <v>0</v>
      </c>
      <c r="L9379" s="31">
        <f t="shared" si="8748"/>
        <v>0</v>
      </c>
      <c r="M9379" s="31"/>
      <c r="N9379" s="31"/>
      <c r="O9379" s="31"/>
      <c r="P9379" s="31">
        <f t="shared" si="8749"/>
        <v>0</v>
      </c>
      <c r="Q9379" s="31" t="str">
        <f t="shared" si="8750"/>
        <v>-</v>
      </c>
      <c r="R9379" s="94"/>
      <c r="S9379" s="94"/>
      <c r="T9379" s="94"/>
      <c r="U9379" s="94"/>
      <c r="V9379" s="94"/>
      <c r="W9379" s="94"/>
      <c r="X9379" s="94"/>
      <c r="Y9379" s="94"/>
    </row>
    <row r="9380" spans="1:25" ht="15" customHeight="1" x14ac:dyDescent="0.25">
      <c r="A9380" s="63" t="s">
        <v>3353</v>
      </c>
      <c r="B9380" s="65" t="s">
        <v>1</v>
      </c>
      <c r="C9380" s="65" t="s">
        <v>1</v>
      </c>
      <c r="D9380" s="65" t="s">
        <v>1</v>
      </c>
      <c r="E9380" s="65" t="s">
        <v>1</v>
      </c>
      <c r="F9380" s="65" t="s">
        <v>1</v>
      </c>
      <c r="G9380" s="65" t="s">
        <v>1</v>
      </c>
      <c r="H9380" s="65" t="s">
        <v>3354</v>
      </c>
      <c r="I9380" s="26">
        <v>0</v>
      </c>
      <c r="J9380" s="26" t="s">
        <v>1</v>
      </c>
      <c r="K9380" s="26">
        <v>0</v>
      </c>
      <c r="L9380" s="26"/>
      <c r="M9380" s="26"/>
      <c r="N9380" s="26"/>
      <c r="O9380" s="26"/>
      <c r="P9380" s="26"/>
      <c r="Q9380" s="26"/>
      <c r="R9380" s="90"/>
      <c r="S9380" s="90"/>
      <c r="T9380" s="90"/>
      <c r="U9380" s="90"/>
      <c r="V9380" s="90"/>
      <c r="W9380" s="90"/>
      <c r="X9380" s="90"/>
      <c r="Y9380" s="90"/>
    </row>
    <row r="9381" spans="1:25" ht="15" customHeight="1" thickBot="1" x14ac:dyDescent="0.3">
      <c r="A9381" s="63" t="s">
        <v>3353</v>
      </c>
      <c r="B9381" s="63" t="s">
        <v>3</v>
      </c>
      <c r="C9381" s="64" t="s">
        <v>1</v>
      </c>
      <c r="D9381" s="64" t="s">
        <v>1</v>
      </c>
      <c r="E9381" s="65" t="s">
        <v>1</v>
      </c>
      <c r="F9381" s="65" t="s">
        <v>1</v>
      </c>
      <c r="G9381" s="65" t="s">
        <v>1</v>
      </c>
      <c r="H9381" s="65" t="s">
        <v>1</v>
      </c>
      <c r="I9381" s="26"/>
      <c r="J9381" s="26"/>
      <c r="K9381" s="26">
        <v>0</v>
      </c>
      <c r="L9381" s="26"/>
      <c r="M9381" s="26"/>
      <c r="N9381" s="26"/>
      <c r="O9381" s="26"/>
      <c r="P9381" s="26"/>
      <c r="Q9381" s="26"/>
      <c r="R9381" s="90"/>
      <c r="S9381" s="90"/>
      <c r="T9381" s="90"/>
      <c r="U9381" s="90"/>
      <c r="V9381" s="90"/>
      <c r="W9381" s="90"/>
      <c r="X9381" s="90"/>
      <c r="Y9381" s="90"/>
    </row>
    <row r="9382" spans="1:25" ht="45.75" customHeight="1" thickBot="1" x14ac:dyDescent="0.3">
      <c r="A9382" s="28" t="s">
        <v>4</v>
      </c>
      <c r="B9382" s="28" t="s">
        <v>5</v>
      </c>
      <c r="C9382" s="28" t="s">
        <v>6</v>
      </c>
      <c r="D9382" s="57" t="s">
        <v>1</v>
      </c>
      <c r="E9382" s="28" t="s">
        <v>7</v>
      </c>
      <c r="F9382" s="28" t="s">
        <v>8</v>
      </c>
      <c r="G9382" s="28" t="s">
        <v>9</v>
      </c>
      <c r="H9382" s="28" t="s">
        <v>10</v>
      </c>
      <c r="I9382" s="109" t="s">
        <v>3984</v>
      </c>
      <c r="J9382" s="109" t="s">
        <v>11</v>
      </c>
      <c r="K9382" s="109" t="s">
        <v>3989</v>
      </c>
      <c r="L9382" s="109" t="s">
        <v>3985</v>
      </c>
      <c r="M9382" s="109" t="s">
        <v>4027</v>
      </c>
      <c r="N9382" s="109" t="s">
        <v>3988</v>
      </c>
      <c r="O9382" s="109" t="s">
        <v>3986</v>
      </c>
      <c r="P9382" s="109" t="s">
        <v>3987</v>
      </c>
      <c r="Q9382" s="109" t="s">
        <v>3695</v>
      </c>
      <c r="R9382" s="91"/>
      <c r="S9382" s="91"/>
      <c r="T9382" s="91"/>
      <c r="U9382" s="91"/>
      <c r="V9382" s="91"/>
      <c r="W9382" s="91"/>
      <c r="X9382" s="91"/>
      <c r="Y9382" s="91"/>
    </row>
    <row r="9383" spans="1:25" ht="15" customHeight="1" x14ac:dyDescent="0.25">
      <c r="A9383" s="58" t="s">
        <v>1</v>
      </c>
      <c r="B9383" s="58" t="s">
        <v>1</v>
      </c>
      <c r="C9383" s="58" t="s">
        <v>1</v>
      </c>
      <c r="D9383" s="59" t="s">
        <v>1</v>
      </c>
      <c r="E9383" s="59" t="s">
        <v>1</v>
      </c>
      <c r="F9383" s="60" t="s">
        <v>1</v>
      </c>
      <c r="G9383" s="61" t="s">
        <v>1</v>
      </c>
      <c r="H9383" s="62" t="s">
        <v>1</v>
      </c>
      <c r="I9383" s="29">
        <v>1</v>
      </c>
      <c r="J9383" s="29">
        <v>2</v>
      </c>
      <c r="K9383" s="29">
        <v>3</v>
      </c>
      <c r="L9383" s="29" t="s">
        <v>3478</v>
      </c>
      <c r="M9383" s="29">
        <v>5</v>
      </c>
      <c r="N9383" s="29">
        <v>6</v>
      </c>
      <c r="O9383" s="29">
        <v>7</v>
      </c>
      <c r="P9383" s="29" t="s">
        <v>3696</v>
      </c>
      <c r="Q9383" s="29">
        <v>9</v>
      </c>
      <c r="R9383" s="92"/>
      <c r="S9383" s="92"/>
      <c r="T9383" s="92"/>
      <c r="U9383" s="92"/>
      <c r="V9383" s="92"/>
      <c r="W9383" s="92"/>
      <c r="X9383" s="92"/>
      <c r="Y9383" s="92"/>
    </row>
    <row r="9384" spans="1:25" ht="15" customHeight="1" x14ac:dyDescent="0.25">
      <c r="A9384" s="63" t="s">
        <v>3353</v>
      </c>
      <c r="B9384" s="63" t="s">
        <v>3</v>
      </c>
      <c r="C9384" s="64" t="s">
        <v>13</v>
      </c>
      <c r="D9384" s="64" t="s">
        <v>3355</v>
      </c>
      <c r="E9384" s="65" t="s">
        <v>1</v>
      </c>
      <c r="F9384" s="65" t="s">
        <v>1</v>
      </c>
      <c r="G9384" s="65" t="s">
        <v>1</v>
      </c>
      <c r="H9384" s="65" t="s">
        <v>3354</v>
      </c>
      <c r="I9384" s="26">
        <v>0</v>
      </c>
      <c r="J9384" s="26" t="s">
        <v>1</v>
      </c>
      <c r="K9384" s="26">
        <v>0</v>
      </c>
      <c r="L9384" s="26"/>
      <c r="M9384" s="26"/>
      <c r="N9384" s="26"/>
      <c r="O9384" s="26"/>
      <c r="P9384" s="26"/>
      <c r="Q9384" s="26"/>
      <c r="R9384" s="90"/>
      <c r="S9384" s="90"/>
      <c r="T9384" s="90"/>
      <c r="U9384" s="90"/>
      <c r="V9384" s="90"/>
      <c r="W9384" s="90"/>
      <c r="X9384" s="90"/>
      <c r="Y9384" s="90"/>
    </row>
    <row r="9385" spans="1:25" ht="22.5" customHeight="1" x14ac:dyDescent="0.25">
      <c r="A9385" s="63" t="s">
        <v>1</v>
      </c>
      <c r="B9385" s="63" t="s">
        <v>1</v>
      </c>
      <c r="C9385" s="63" t="s">
        <v>1</v>
      </c>
      <c r="D9385" s="65" t="s">
        <v>1</v>
      </c>
      <c r="E9385" s="65" t="s">
        <v>1</v>
      </c>
      <c r="F9385" s="65" t="s">
        <v>1</v>
      </c>
      <c r="G9385" s="65" t="s">
        <v>1</v>
      </c>
      <c r="H9385" s="66" t="s">
        <v>15</v>
      </c>
      <c r="I9385" s="30">
        <f t="shared" ref="I9385:K9385" si="8775">SUM(I9386,I9394,I9396)</f>
        <v>791916</v>
      </c>
      <c r="J9385" s="30">
        <f t="shared" si="8775"/>
        <v>791916</v>
      </c>
      <c r="K9385" s="30">
        <f t="shared" si="8775"/>
        <v>452944</v>
      </c>
      <c r="L9385" s="30">
        <f t="shared" si="8748"/>
        <v>167340</v>
      </c>
      <c r="M9385" s="30">
        <f t="shared" ref="M9385" si="8776">SUM(M9386,M9394,M9396)</f>
        <v>55080</v>
      </c>
      <c r="N9385" s="30">
        <f t="shared" ref="N9385:O9385" si="8777">SUM(N9386,N9394,N9396)</f>
        <v>56130</v>
      </c>
      <c r="O9385" s="30">
        <f t="shared" si="8777"/>
        <v>56130</v>
      </c>
      <c r="P9385" s="30">
        <f t="shared" si="8749"/>
        <v>620284</v>
      </c>
      <c r="Q9385" s="30">
        <f t="shared" si="8750"/>
        <v>78.326994277170812</v>
      </c>
      <c r="R9385" s="93"/>
      <c r="S9385" s="93"/>
      <c r="T9385" s="93"/>
      <c r="U9385" s="93"/>
      <c r="V9385" s="93"/>
      <c r="W9385" s="93"/>
      <c r="X9385" s="93"/>
      <c r="Y9385" s="93"/>
    </row>
    <row r="9386" spans="1:25" ht="15" customHeight="1" x14ac:dyDescent="0.25">
      <c r="A9386" s="63" t="s">
        <v>3353</v>
      </c>
      <c r="B9386" s="63" t="s">
        <v>3</v>
      </c>
      <c r="C9386" s="63" t="s">
        <v>13</v>
      </c>
      <c r="D9386" s="63" t="s">
        <v>3355</v>
      </c>
      <c r="E9386" s="65" t="s">
        <v>16</v>
      </c>
      <c r="F9386" s="65" t="s">
        <v>1</v>
      </c>
      <c r="G9386" s="65" t="s">
        <v>1</v>
      </c>
      <c r="H9386" s="65" t="s">
        <v>17</v>
      </c>
      <c r="I9386" s="31">
        <f t="shared" ref="I9386:K9386" si="8778">SUM(I9387:I9388)</f>
        <v>602877</v>
      </c>
      <c r="J9386" s="31">
        <f t="shared" si="8778"/>
        <v>602877</v>
      </c>
      <c r="K9386" s="31">
        <f t="shared" si="8778"/>
        <v>328294</v>
      </c>
      <c r="L9386" s="31">
        <f t="shared" si="8748"/>
        <v>131400</v>
      </c>
      <c r="M9386" s="31">
        <f t="shared" ref="M9386" si="8779">SUM(M9387:M9388)</f>
        <v>43800</v>
      </c>
      <c r="N9386" s="31">
        <f t="shared" ref="N9386:O9386" si="8780">SUM(N9387:N9388)</f>
        <v>43800</v>
      </c>
      <c r="O9386" s="31">
        <f t="shared" si="8780"/>
        <v>43800</v>
      </c>
      <c r="P9386" s="31">
        <f t="shared" si="8749"/>
        <v>459694</v>
      </c>
      <c r="Q9386" s="31">
        <f t="shared" si="8750"/>
        <v>76.250047688002695</v>
      </c>
      <c r="R9386" s="94"/>
      <c r="S9386" s="94"/>
      <c r="T9386" s="94"/>
      <c r="U9386" s="94"/>
      <c r="V9386" s="94"/>
      <c r="W9386" s="94"/>
      <c r="X9386" s="94"/>
      <c r="Y9386" s="94"/>
    </row>
    <row r="9387" spans="1:25" ht="15" customHeight="1" x14ac:dyDescent="0.25">
      <c r="A9387" s="64" t="s">
        <v>3353</v>
      </c>
      <c r="B9387" s="64" t="s">
        <v>3</v>
      </c>
      <c r="C9387" s="64" t="s">
        <v>13</v>
      </c>
      <c r="D9387" s="64" t="s">
        <v>3355</v>
      </c>
      <c r="E9387" s="20" t="s">
        <v>19</v>
      </c>
      <c r="F9387" s="64"/>
      <c r="G9387" s="53" t="s">
        <v>3287</v>
      </c>
      <c r="H9387" s="53" t="s">
        <v>18</v>
      </c>
      <c r="I9387" s="26">
        <v>536233</v>
      </c>
      <c r="J9387" s="26">
        <v>536233</v>
      </c>
      <c r="K9387" s="26">
        <v>289000</v>
      </c>
      <c r="L9387" s="26">
        <f t="shared" si="8748"/>
        <v>120000</v>
      </c>
      <c r="M9387" s="26">
        <v>40000</v>
      </c>
      <c r="N9387" s="26">
        <v>40000</v>
      </c>
      <c r="O9387" s="26">
        <v>40000</v>
      </c>
      <c r="P9387" s="26">
        <f t="shared" si="8749"/>
        <v>409000</v>
      </c>
      <c r="Q9387" s="26">
        <f t="shared" si="8750"/>
        <v>76.272814243062243</v>
      </c>
      <c r="R9387" s="90"/>
      <c r="S9387" s="90"/>
      <c r="T9387" s="90"/>
      <c r="U9387" s="90"/>
      <c r="V9387" s="90"/>
      <c r="W9387" s="90"/>
      <c r="X9387" s="90"/>
      <c r="Y9387" s="90"/>
    </row>
    <row r="9388" spans="1:25" ht="15" customHeight="1" x14ac:dyDescent="0.25">
      <c r="A9388" s="63" t="s">
        <v>3353</v>
      </c>
      <c r="B9388" s="63" t="s">
        <v>3</v>
      </c>
      <c r="C9388" s="63" t="s">
        <v>13</v>
      </c>
      <c r="D9388" s="63" t="s">
        <v>3355</v>
      </c>
      <c r="E9388" s="63" t="s">
        <v>21</v>
      </c>
      <c r="F9388" s="64" t="s">
        <v>1</v>
      </c>
      <c r="G9388" s="53" t="s">
        <v>1</v>
      </c>
      <c r="H9388" s="65" t="s">
        <v>22</v>
      </c>
      <c r="I9388" s="31">
        <f t="shared" ref="I9388:K9388" si="8781">SUM(I9389:I9393)</f>
        <v>66644</v>
      </c>
      <c r="J9388" s="31">
        <f t="shared" si="8781"/>
        <v>66644</v>
      </c>
      <c r="K9388" s="31">
        <f t="shared" si="8781"/>
        <v>39294</v>
      </c>
      <c r="L9388" s="31">
        <f t="shared" si="8748"/>
        <v>11400</v>
      </c>
      <c r="M9388" s="31">
        <f t="shared" ref="M9388" si="8782">SUM(M9389:M9393)</f>
        <v>3800</v>
      </c>
      <c r="N9388" s="31">
        <f t="shared" ref="N9388:O9388" si="8783">SUM(N9389:N9393)</f>
        <v>3800</v>
      </c>
      <c r="O9388" s="31">
        <f t="shared" si="8783"/>
        <v>3800</v>
      </c>
      <c r="P9388" s="31">
        <f t="shared" si="8749"/>
        <v>50694</v>
      </c>
      <c r="Q9388" s="31">
        <f t="shared" si="8750"/>
        <v>76.06686273332933</v>
      </c>
      <c r="R9388" s="94"/>
      <c r="S9388" s="94"/>
      <c r="T9388" s="94"/>
      <c r="U9388" s="94"/>
      <c r="V9388" s="94"/>
      <c r="W9388" s="94"/>
      <c r="X9388" s="94"/>
      <c r="Y9388" s="94"/>
    </row>
    <row r="9389" spans="1:25" ht="15" customHeight="1" x14ac:dyDescent="0.25">
      <c r="A9389" s="64" t="s">
        <v>3353</v>
      </c>
      <c r="B9389" s="64" t="s">
        <v>3</v>
      </c>
      <c r="C9389" s="64" t="s">
        <v>13</v>
      </c>
      <c r="D9389" s="64" t="s">
        <v>3355</v>
      </c>
      <c r="E9389" s="20" t="s">
        <v>23</v>
      </c>
      <c r="F9389" s="64" t="s">
        <v>3356</v>
      </c>
      <c r="G9389" s="53" t="s">
        <v>3287</v>
      </c>
      <c r="H9389" s="53" t="s">
        <v>85</v>
      </c>
      <c r="I9389" s="26">
        <v>11300</v>
      </c>
      <c r="J9389" s="26">
        <v>11300</v>
      </c>
      <c r="K9389" s="26">
        <v>6250</v>
      </c>
      <c r="L9389" s="26">
        <f t="shared" si="8748"/>
        <v>2400</v>
      </c>
      <c r="M9389" s="26">
        <v>800</v>
      </c>
      <c r="N9389" s="26">
        <v>800</v>
      </c>
      <c r="O9389" s="26">
        <v>800</v>
      </c>
      <c r="P9389" s="26">
        <f t="shared" si="8749"/>
        <v>8650</v>
      </c>
      <c r="Q9389" s="26">
        <f t="shared" si="8750"/>
        <v>76.548672566371678</v>
      </c>
      <c r="R9389" s="90"/>
      <c r="S9389" s="90"/>
      <c r="T9389" s="90"/>
      <c r="U9389" s="90"/>
      <c r="V9389" s="90"/>
      <c r="W9389" s="90"/>
      <c r="X9389" s="90"/>
      <c r="Y9389" s="90"/>
    </row>
    <row r="9390" spans="1:25" ht="15" customHeight="1" x14ac:dyDescent="0.25">
      <c r="A9390" s="64" t="s">
        <v>3353</v>
      </c>
      <c r="B9390" s="64" t="s">
        <v>3</v>
      </c>
      <c r="C9390" s="64" t="s">
        <v>13</v>
      </c>
      <c r="D9390" s="64" t="s">
        <v>3355</v>
      </c>
      <c r="E9390" s="20" t="s">
        <v>23</v>
      </c>
      <c r="F9390" s="64" t="s">
        <v>3357</v>
      </c>
      <c r="G9390" s="53" t="s">
        <v>3287</v>
      </c>
      <c r="H9390" s="53" t="s">
        <v>25</v>
      </c>
      <c r="I9390" s="26">
        <v>41100</v>
      </c>
      <c r="J9390" s="26">
        <v>41100</v>
      </c>
      <c r="K9390" s="26">
        <v>22000</v>
      </c>
      <c r="L9390" s="26">
        <f t="shared" si="8748"/>
        <v>9000</v>
      </c>
      <c r="M9390" s="26">
        <v>3000</v>
      </c>
      <c r="N9390" s="26">
        <v>3000</v>
      </c>
      <c r="O9390" s="26">
        <v>3000</v>
      </c>
      <c r="P9390" s="26">
        <f t="shared" si="8749"/>
        <v>31000</v>
      </c>
      <c r="Q9390" s="26">
        <f t="shared" si="8750"/>
        <v>75.425790754257903</v>
      </c>
      <c r="R9390" s="90"/>
      <c r="S9390" s="90"/>
      <c r="T9390" s="90"/>
      <c r="U9390" s="90"/>
      <c r="V9390" s="90"/>
      <c r="W9390" s="90"/>
      <c r="X9390" s="90"/>
      <c r="Y9390" s="90"/>
    </row>
    <row r="9391" spans="1:25" ht="15" customHeight="1" x14ac:dyDescent="0.25">
      <c r="A9391" s="64" t="s">
        <v>3353</v>
      </c>
      <c r="B9391" s="64" t="s">
        <v>3</v>
      </c>
      <c r="C9391" s="64" t="s">
        <v>13</v>
      </c>
      <c r="D9391" s="64" t="s">
        <v>3355</v>
      </c>
      <c r="E9391" s="20" t="s">
        <v>23</v>
      </c>
      <c r="F9391" s="64" t="s">
        <v>3358</v>
      </c>
      <c r="G9391" s="53" t="s">
        <v>3287</v>
      </c>
      <c r="H9391" s="53" t="s">
        <v>27</v>
      </c>
      <c r="I9391" s="26">
        <v>8244</v>
      </c>
      <c r="J9391" s="26">
        <v>8244</v>
      </c>
      <c r="K9391" s="26">
        <v>8244</v>
      </c>
      <c r="L9391" s="26">
        <f t="shared" si="8748"/>
        <v>0</v>
      </c>
      <c r="M9391" s="26"/>
      <c r="N9391" s="26"/>
      <c r="O9391" s="26"/>
      <c r="P9391" s="26">
        <f t="shared" si="8749"/>
        <v>8244</v>
      </c>
      <c r="Q9391" s="26">
        <f t="shared" si="8750"/>
        <v>100</v>
      </c>
      <c r="R9391" s="90"/>
      <c r="S9391" s="90"/>
      <c r="T9391" s="90"/>
      <c r="U9391" s="90"/>
      <c r="V9391" s="90"/>
      <c r="W9391" s="90"/>
      <c r="X9391" s="90"/>
      <c r="Y9391" s="90"/>
    </row>
    <row r="9392" spans="1:25" ht="15" customHeight="1" x14ac:dyDescent="0.25">
      <c r="A9392" s="64" t="s">
        <v>3353</v>
      </c>
      <c r="B9392" s="64" t="s">
        <v>3</v>
      </c>
      <c r="C9392" s="64" t="s">
        <v>13</v>
      </c>
      <c r="D9392" s="64" t="s">
        <v>3355</v>
      </c>
      <c r="E9392" s="20" t="s">
        <v>23</v>
      </c>
      <c r="F9392" s="64" t="s">
        <v>3359</v>
      </c>
      <c r="G9392" s="53" t="s">
        <v>3287</v>
      </c>
      <c r="H9392" s="53" t="s">
        <v>89</v>
      </c>
      <c r="I9392" s="26">
        <v>0</v>
      </c>
      <c r="J9392" s="26">
        <v>0</v>
      </c>
      <c r="K9392" s="26">
        <v>0</v>
      </c>
      <c r="L9392" s="26">
        <f t="shared" si="8748"/>
        <v>0</v>
      </c>
      <c r="M9392" s="26"/>
      <c r="N9392" s="26"/>
      <c r="O9392" s="26"/>
      <c r="P9392" s="26">
        <f t="shared" si="8749"/>
        <v>0</v>
      </c>
      <c r="Q9392" s="26" t="str">
        <f t="shared" si="8750"/>
        <v>-</v>
      </c>
      <c r="R9392" s="90"/>
      <c r="S9392" s="90"/>
      <c r="T9392" s="90"/>
      <c r="U9392" s="90"/>
      <c r="V9392" s="90"/>
      <c r="W9392" s="90"/>
      <c r="X9392" s="90"/>
      <c r="Y9392" s="90"/>
    </row>
    <row r="9393" spans="1:25" ht="15" customHeight="1" x14ac:dyDescent="0.25">
      <c r="A9393" s="64" t="s">
        <v>3353</v>
      </c>
      <c r="B9393" s="64" t="s">
        <v>3</v>
      </c>
      <c r="C9393" s="64" t="s">
        <v>13</v>
      </c>
      <c r="D9393" s="64" t="s">
        <v>3355</v>
      </c>
      <c r="E9393" s="20" t="s">
        <v>23</v>
      </c>
      <c r="F9393" s="64" t="s">
        <v>3360</v>
      </c>
      <c r="G9393" s="53" t="s">
        <v>3287</v>
      </c>
      <c r="H9393" s="53" t="s">
        <v>29</v>
      </c>
      <c r="I9393" s="26">
        <v>6000</v>
      </c>
      <c r="J9393" s="26">
        <v>6000</v>
      </c>
      <c r="K9393" s="26">
        <v>2800</v>
      </c>
      <c r="L9393" s="26">
        <f t="shared" si="8748"/>
        <v>0</v>
      </c>
      <c r="M9393" s="26"/>
      <c r="N9393" s="26"/>
      <c r="O9393" s="26"/>
      <c r="P9393" s="26">
        <f t="shared" si="8749"/>
        <v>2800</v>
      </c>
      <c r="Q9393" s="26">
        <f t="shared" si="8750"/>
        <v>46.666666666666664</v>
      </c>
      <c r="R9393" s="90"/>
      <c r="S9393" s="90"/>
      <c r="T9393" s="90"/>
      <c r="U9393" s="90"/>
      <c r="V9393" s="90"/>
      <c r="W9393" s="90"/>
      <c r="X9393" s="90"/>
      <c r="Y9393" s="90"/>
    </row>
    <row r="9394" spans="1:25" ht="15" customHeight="1" x14ac:dyDescent="0.25">
      <c r="A9394" s="63" t="s">
        <v>3353</v>
      </c>
      <c r="B9394" s="63" t="s">
        <v>3</v>
      </c>
      <c r="C9394" s="63" t="s">
        <v>13</v>
      </c>
      <c r="D9394" s="63" t="s">
        <v>3355</v>
      </c>
      <c r="E9394" s="65" t="s">
        <v>30</v>
      </c>
      <c r="F9394" s="65" t="s">
        <v>1</v>
      </c>
      <c r="G9394" s="65" t="s">
        <v>1</v>
      </c>
      <c r="H9394" s="65" t="s">
        <v>31</v>
      </c>
      <c r="I9394" s="31">
        <f t="shared" ref="I9394:K9394" si="8784">SUM(I9395)</f>
        <v>55104</v>
      </c>
      <c r="J9394" s="31">
        <f t="shared" si="8784"/>
        <v>55104</v>
      </c>
      <c r="K9394" s="31">
        <f t="shared" si="8784"/>
        <v>33200</v>
      </c>
      <c r="L9394" s="31">
        <f t="shared" si="8748"/>
        <v>15000</v>
      </c>
      <c r="M9394" s="31">
        <f t="shared" ref="M9394" si="8785">SUM(M9395)</f>
        <v>5000</v>
      </c>
      <c r="N9394" s="31">
        <f t="shared" ref="N9394:O9394" si="8786">SUM(N9395)</f>
        <v>5000</v>
      </c>
      <c r="O9394" s="31">
        <f t="shared" si="8786"/>
        <v>5000</v>
      </c>
      <c r="P9394" s="31">
        <f t="shared" si="8749"/>
        <v>48200</v>
      </c>
      <c r="Q9394" s="31">
        <f t="shared" si="8750"/>
        <v>87.470963995354239</v>
      </c>
      <c r="R9394" s="94"/>
      <c r="S9394" s="94"/>
      <c r="T9394" s="94"/>
      <c r="U9394" s="94"/>
      <c r="V9394" s="94"/>
      <c r="W9394" s="94"/>
      <c r="X9394" s="94"/>
      <c r="Y9394" s="94"/>
    </row>
    <row r="9395" spans="1:25" ht="15" customHeight="1" x14ac:dyDescent="0.25">
      <c r="A9395" s="64" t="s">
        <v>3353</v>
      </c>
      <c r="B9395" s="64" t="s">
        <v>3</v>
      </c>
      <c r="C9395" s="64" t="s">
        <v>13</v>
      </c>
      <c r="D9395" s="64" t="s">
        <v>3355</v>
      </c>
      <c r="E9395" s="20" t="s">
        <v>33</v>
      </c>
      <c r="F9395" s="64"/>
      <c r="G9395" s="53" t="s">
        <v>3287</v>
      </c>
      <c r="H9395" s="53" t="s">
        <v>32</v>
      </c>
      <c r="I9395" s="26">
        <v>55104</v>
      </c>
      <c r="J9395" s="26">
        <v>55104</v>
      </c>
      <c r="K9395" s="26">
        <v>33200</v>
      </c>
      <c r="L9395" s="26">
        <f t="shared" si="8748"/>
        <v>15000</v>
      </c>
      <c r="M9395" s="26">
        <v>5000</v>
      </c>
      <c r="N9395" s="26">
        <v>5000</v>
      </c>
      <c r="O9395" s="26">
        <v>5000</v>
      </c>
      <c r="P9395" s="26">
        <f t="shared" si="8749"/>
        <v>48200</v>
      </c>
      <c r="Q9395" s="26">
        <f t="shared" si="8750"/>
        <v>87.470963995354239</v>
      </c>
      <c r="R9395" s="90"/>
      <c r="S9395" s="90"/>
      <c r="T9395" s="90"/>
      <c r="U9395" s="90"/>
      <c r="V9395" s="90"/>
      <c r="W9395" s="90"/>
      <c r="X9395" s="90"/>
      <c r="Y9395" s="90"/>
    </row>
    <row r="9396" spans="1:25" ht="15" customHeight="1" x14ac:dyDescent="0.25">
      <c r="A9396" s="63" t="s">
        <v>3353</v>
      </c>
      <c r="B9396" s="63" t="s">
        <v>3</v>
      </c>
      <c r="C9396" s="63" t="s">
        <v>13</v>
      </c>
      <c r="D9396" s="63" t="s">
        <v>3355</v>
      </c>
      <c r="E9396" s="65" t="s">
        <v>34</v>
      </c>
      <c r="F9396" s="65" t="s">
        <v>1</v>
      </c>
      <c r="G9396" s="65" t="s">
        <v>1</v>
      </c>
      <c r="H9396" s="65" t="s">
        <v>35</v>
      </c>
      <c r="I9396" s="31">
        <f t="shared" ref="I9396:K9396" si="8787">SUM(I9397:I9399)</f>
        <v>133935</v>
      </c>
      <c r="J9396" s="31">
        <f t="shared" si="8787"/>
        <v>133935</v>
      </c>
      <c r="K9396" s="31">
        <f t="shared" si="8787"/>
        <v>91450</v>
      </c>
      <c r="L9396" s="31">
        <f t="shared" si="8748"/>
        <v>20940</v>
      </c>
      <c r="M9396" s="31">
        <f t="shared" ref="M9396" si="8788">SUM(M9397:M9399)</f>
        <v>6280</v>
      </c>
      <c r="N9396" s="31">
        <f t="shared" ref="N9396:O9396" si="8789">SUM(N9397:N9399)</f>
        <v>7330</v>
      </c>
      <c r="O9396" s="31">
        <f t="shared" si="8789"/>
        <v>7330</v>
      </c>
      <c r="P9396" s="31">
        <f t="shared" si="8749"/>
        <v>112390</v>
      </c>
      <c r="Q9396" s="31">
        <f t="shared" ref="Q9396" si="8790">IF(I9396=0,"-",P9396/I9396*100)</f>
        <v>83.913838802404143</v>
      </c>
      <c r="R9396" s="94"/>
      <c r="S9396" s="94"/>
      <c r="T9396" s="94"/>
      <c r="U9396" s="94"/>
      <c r="V9396" s="94"/>
      <c r="W9396" s="94"/>
      <c r="X9396" s="94"/>
      <c r="Y9396" s="94"/>
    </row>
    <row r="9397" spans="1:25" ht="15" customHeight="1" x14ac:dyDescent="0.25">
      <c r="A9397" s="64" t="s">
        <v>3353</v>
      </c>
      <c r="B9397" s="64" t="s">
        <v>3</v>
      </c>
      <c r="C9397" s="64" t="s">
        <v>13</v>
      </c>
      <c r="D9397" s="64" t="s">
        <v>3355</v>
      </c>
      <c r="E9397" s="20" t="s">
        <v>38</v>
      </c>
      <c r="F9397" s="64"/>
      <c r="G9397" s="53" t="s">
        <v>3287</v>
      </c>
      <c r="H9397" s="53" t="s">
        <v>37</v>
      </c>
      <c r="I9397" s="26">
        <v>10000</v>
      </c>
      <c r="J9397" s="26">
        <v>10000</v>
      </c>
      <c r="K9397" s="26">
        <v>4000</v>
      </c>
      <c r="L9397" s="26">
        <f t="shared" si="8748"/>
        <v>2000</v>
      </c>
      <c r="M9397" s="26"/>
      <c r="N9397" s="26">
        <v>1000</v>
      </c>
      <c r="O9397" s="26">
        <v>1000</v>
      </c>
      <c r="P9397" s="26">
        <f t="shared" si="8749"/>
        <v>6000</v>
      </c>
      <c r="Q9397" s="26">
        <f t="shared" si="8750"/>
        <v>60</v>
      </c>
      <c r="R9397" s="90"/>
      <c r="S9397" s="90"/>
      <c r="T9397" s="90"/>
      <c r="U9397" s="90"/>
      <c r="V9397" s="90"/>
      <c r="W9397" s="90"/>
      <c r="X9397" s="90"/>
      <c r="Y9397" s="90"/>
    </row>
    <row r="9398" spans="1:25" s="17" customFormat="1" ht="15" customHeight="1" x14ac:dyDescent="0.25">
      <c r="A9398" s="44" t="s">
        <v>3353</v>
      </c>
      <c r="B9398" s="44" t="s">
        <v>3</v>
      </c>
      <c r="C9398" s="44" t="s">
        <v>13</v>
      </c>
      <c r="D9398" s="44" t="s">
        <v>3355</v>
      </c>
      <c r="E9398" s="45">
        <v>613200</v>
      </c>
      <c r="F9398" s="44"/>
      <c r="G9398" s="46" t="s">
        <v>3287</v>
      </c>
      <c r="H9398" s="46" t="s">
        <v>297</v>
      </c>
      <c r="I9398" s="35">
        <v>49000</v>
      </c>
      <c r="J9398" s="35">
        <v>49000</v>
      </c>
      <c r="K9398" s="35">
        <v>49000</v>
      </c>
      <c r="L9398" s="35">
        <f t="shared" si="8748"/>
        <v>0</v>
      </c>
      <c r="M9398" s="35"/>
      <c r="N9398" s="35"/>
      <c r="O9398" s="35"/>
      <c r="P9398" s="35">
        <f t="shared" si="8749"/>
        <v>49000</v>
      </c>
      <c r="Q9398" s="35">
        <f t="shared" ref="Q9398" si="8791">IF(I9398=0,"-",P9398/I9398*100)</f>
        <v>100</v>
      </c>
      <c r="R9398" s="95"/>
      <c r="S9398" s="95"/>
      <c r="T9398" s="95"/>
      <c r="U9398" s="95"/>
      <c r="V9398" s="95"/>
      <c r="W9398" s="95"/>
      <c r="X9398" s="95"/>
      <c r="Y9398" s="95"/>
    </row>
    <row r="9399" spans="1:25" ht="15" customHeight="1" x14ac:dyDescent="0.25">
      <c r="A9399" s="63" t="s">
        <v>3353</v>
      </c>
      <c r="B9399" s="63" t="s">
        <v>3</v>
      </c>
      <c r="C9399" s="63" t="s">
        <v>13</v>
      </c>
      <c r="D9399" s="63" t="s">
        <v>3355</v>
      </c>
      <c r="E9399" s="63" t="s">
        <v>39</v>
      </c>
      <c r="F9399" s="64" t="s">
        <v>1</v>
      </c>
      <c r="G9399" s="53" t="s">
        <v>1</v>
      </c>
      <c r="H9399" s="65" t="s">
        <v>40</v>
      </c>
      <c r="I9399" s="31">
        <f t="shared" ref="I9399:K9399" si="8792">SUM(I9400:I9404)</f>
        <v>74935</v>
      </c>
      <c r="J9399" s="31">
        <f t="shared" si="8792"/>
        <v>74935</v>
      </c>
      <c r="K9399" s="31">
        <f t="shared" si="8792"/>
        <v>38450</v>
      </c>
      <c r="L9399" s="31">
        <f t="shared" si="8748"/>
        <v>18940</v>
      </c>
      <c r="M9399" s="31">
        <f t="shared" ref="M9399" si="8793">SUM(M9400:M9404)</f>
        <v>6280</v>
      </c>
      <c r="N9399" s="31">
        <f t="shared" ref="N9399:O9399" si="8794">SUM(N9400:N9404)</f>
        <v>6330</v>
      </c>
      <c r="O9399" s="31">
        <f t="shared" si="8794"/>
        <v>6330</v>
      </c>
      <c r="P9399" s="31">
        <f t="shared" si="8749"/>
        <v>57390</v>
      </c>
      <c r="Q9399" s="31">
        <f t="shared" si="8750"/>
        <v>76.586374858210448</v>
      </c>
      <c r="R9399" s="94"/>
      <c r="S9399" s="94"/>
      <c r="T9399" s="94"/>
      <c r="U9399" s="94"/>
      <c r="V9399" s="94"/>
      <c r="W9399" s="94"/>
      <c r="X9399" s="94"/>
      <c r="Y9399" s="94"/>
    </row>
    <row r="9400" spans="1:25" ht="15" customHeight="1" x14ac:dyDescent="0.25">
      <c r="A9400" s="64" t="s">
        <v>3353</v>
      </c>
      <c r="B9400" s="64" t="s">
        <v>3</v>
      </c>
      <c r="C9400" s="64" t="s">
        <v>13</v>
      </c>
      <c r="D9400" s="64" t="s">
        <v>3355</v>
      </c>
      <c r="E9400" s="20" t="s">
        <v>41</v>
      </c>
      <c r="F9400" s="64" t="s">
        <v>3361</v>
      </c>
      <c r="G9400" s="53" t="s">
        <v>3287</v>
      </c>
      <c r="H9400" s="53" t="s">
        <v>49</v>
      </c>
      <c r="I9400" s="26">
        <v>1385</v>
      </c>
      <c r="J9400" s="26">
        <v>1385</v>
      </c>
      <c r="K9400" s="26">
        <v>1050</v>
      </c>
      <c r="L9400" s="26">
        <f t="shared" si="8748"/>
        <v>250</v>
      </c>
      <c r="M9400" s="26">
        <v>50</v>
      </c>
      <c r="N9400" s="26">
        <v>100</v>
      </c>
      <c r="O9400" s="26">
        <v>100</v>
      </c>
      <c r="P9400" s="26">
        <f t="shared" si="8749"/>
        <v>1300</v>
      </c>
      <c r="Q9400" s="26">
        <f t="shared" si="8750"/>
        <v>93.862815884476532</v>
      </c>
      <c r="R9400" s="90"/>
      <c r="S9400" s="90"/>
      <c r="T9400" s="90"/>
      <c r="U9400" s="90"/>
      <c r="V9400" s="90"/>
      <c r="W9400" s="90"/>
      <c r="X9400" s="90"/>
      <c r="Y9400" s="90"/>
    </row>
    <row r="9401" spans="1:25" ht="15" customHeight="1" x14ac:dyDescent="0.25">
      <c r="A9401" s="64" t="s">
        <v>3353</v>
      </c>
      <c r="B9401" s="64" t="s">
        <v>3</v>
      </c>
      <c r="C9401" s="64" t="s">
        <v>13</v>
      </c>
      <c r="D9401" s="64" t="s">
        <v>3355</v>
      </c>
      <c r="E9401" s="20" t="s">
        <v>41</v>
      </c>
      <c r="F9401" s="64" t="s">
        <v>3362</v>
      </c>
      <c r="G9401" s="53" t="s">
        <v>3287</v>
      </c>
      <c r="H9401" s="53" t="s">
        <v>3363</v>
      </c>
      <c r="I9401" s="26">
        <v>70000</v>
      </c>
      <c r="J9401" s="26">
        <v>70000</v>
      </c>
      <c r="K9401" s="26">
        <v>36000</v>
      </c>
      <c r="L9401" s="26">
        <f t="shared" si="8748"/>
        <v>18000</v>
      </c>
      <c r="M9401" s="26">
        <v>6000</v>
      </c>
      <c r="N9401" s="26">
        <v>6000</v>
      </c>
      <c r="O9401" s="26">
        <v>6000</v>
      </c>
      <c r="P9401" s="26">
        <f t="shared" si="8749"/>
        <v>54000</v>
      </c>
      <c r="Q9401" s="26">
        <f t="shared" si="8750"/>
        <v>77.142857142857153</v>
      </c>
      <c r="R9401" s="90"/>
      <c r="S9401" s="90"/>
      <c r="T9401" s="90"/>
      <c r="U9401" s="90"/>
      <c r="V9401" s="90"/>
      <c r="W9401" s="90"/>
      <c r="X9401" s="90"/>
      <c r="Y9401" s="90"/>
    </row>
    <row r="9402" spans="1:25" ht="22.5" customHeight="1" x14ac:dyDescent="0.25">
      <c r="A9402" s="64" t="s">
        <v>3353</v>
      </c>
      <c r="B9402" s="64" t="s">
        <v>3</v>
      </c>
      <c r="C9402" s="64" t="s">
        <v>13</v>
      </c>
      <c r="D9402" s="64" t="s">
        <v>3355</v>
      </c>
      <c r="E9402" s="20" t="s">
        <v>41</v>
      </c>
      <c r="F9402" s="64" t="s">
        <v>3364</v>
      </c>
      <c r="G9402" s="53" t="s">
        <v>3287</v>
      </c>
      <c r="H9402" s="53" t="s">
        <v>55</v>
      </c>
      <c r="I9402" s="26">
        <v>2550</v>
      </c>
      <c r="J9402" s="26">
        <v>2550</v>
      </c>
      <c r="K9402" s="26">
        <v>1400</v>
      </c>
      <c r="L9402" s="26">
        <f t="shared" si="8748"/>
        <v>690</v>
      </c>
      <c r="M9402" s="26">
        <v>230</v>
      </c>
      <c r="N9402" s="26">
        <v>230</v>
      </c>
      <c r="O9402" s="26">
        <v>230</v>
      </c>
      <c r="P9402" s="26">
        <f t="shared" si="8749"/>
        <v>2090</v>
      </c>
      <c r="Q9402" s="26">
        <f t="shared" si="8750"/>
        <v>81.960784313725483</v>
      </c>
      <c r="R9402" s="90"/>
      <c r="S9402" s="90"/>
      <c r="T9402" s="90"/>
      <c r="U9402" s="90"/>
      <c r="V9402" s="90"/>
      <c r="W9402" s="90"/>
      <c r="X9402" s="90"/>
      <c r="Y9402" s="90"/>
    </row>
    <row r="9403" spans="1:25" s="4" customFormat="1" ht="22.5" customHeight="1" x14ac:dyDescent="0.25">
      <c r="A9403" s="64" t="s">
        <v>3353</v>
      </c>
      <c r="B9403" s="64" t="s">
        <v>3</v>
      </c>
      <c r="C9403" s="64" t="s">
        <v>13</v>
      </c>
      <c r="D9403" s="64" t="s">
        <v>3355</v>
      </c>
      <c r="E9403" s="20" t="s">
        <v>41</v>
      </c>
      <c r="F9403" s="64" t="s">
        <v>3572</v>
      </c>
      <c r="G9403" s="53" t="s">
        <v>3287</v>
      </c>
      <c r="H9403" s="53" t="s">
        <v>3482</v>
      </c>
      <c r="I9403" s="26">
        <v>0</v>
      </c>
      <c r="J9403" s="26">
        <v>0</v>
      </c>
      <c r="K9403" s="26">
        <v>0</v>
      </c>
      <c r="L9403" s="26">
        <f t="shared" si="8748"/>
        <v>0</v>
      </c>
      <c r="M9403" s="26"/>
      <c r="N9403" s="26"/>
      <c r="O9403" s="26"/>
      <c r="P9403" s="26">
        <f t="shared" si="8749"/>
        <v>0</v>
      </c>
      <c r="Q9403" s="26" t="str">
        <f t="shared" si="8750"/>
        <v>-</v>
      </c>
      <c r="R9403" s="90"/>
      <c r="S9403" s="90"/>
      <c r="T9403" s="90"/>
      <c r="U9403" s="90"/>
      <c r="V9403" s="90"/>
      <c r="W9403" s="90"/>
      <c r="X9403" s="90"/>
      <c r="Y9403" s="90"/>
    </row>
    <row r="9404" spans="1:25" s="4" customFormat="1" ht="22.5" customHeight="1" x14ac:dyDescent="0.25">
      <c r="A9404" s="64" t="s">
        <v>3353</v>
      </c>
      <c r="B9404" s="64" t="s">
        <v>3</v>
      </c>
      <c r="C9404" s="64" t="s">
        <v>13</v>
      </c>
      <c r="D9404" s="64" t="s">
        <v>3355</v>
      </c>
      <c r="E9404" s="20" t="s">
        <v>41</v>
      </c>
      <c r="F9404" s="64" t="s">
        <v>3573</v>
      </c>
      <c r="G9404" s="53" t="s">
        <v>3287</v>
      </c>
      <c r="H9404" s="53" t="s">
        <v>3483</v>
      </c>
      <c r="I9404" s="26">
        <v>1000</v>
      </c>
      <c r="J9404" s="26">
        <v>1000</v>
      </c>
      <c r="K9404" s="26">
        <v>0</v>
      </c>
      <c r="L9404" s="26">
        <f t="shared" si="8748"/>
        <v>0</v>
      </c>
      <c r="M9404" s="26"/>
      <c r="N9404" s="26"/>
      <c r="O9404" s="26"/>
      <c r="P9404" s="26">
        <f t="shared" si="8749"/>
        <v>0</v>
      </c>
      <c r="Q9404" s="26">
        <f t="shared" si="8750"/>
        <v>0</v>
      </c>
      <c r="R9404" s="90"/>
      <c r="S9404" s="90"/>
      <c r="T9404" s="90"/>
      <c r="U9404" s="90"/>
      <c r="V9404" s="90"/>
      <c r="W9404" s="90"/>
      <c r="X9404" s="90"/>
      <c r="Y9404" s="90"/>
    </row>
    <row r="9405" spans="1:25" ht="22.5" customHeight="1" x14ac:dyDescent="0.25">
      <c r="A9405" s="63" t="s">
        <v>1</v>
      </c>
      <c r="B9405" s="63" t="s">
        <v>1</v>
      </c>
      <c r="C9405" s="63" t="s">
        <v>1</v>
      </c>
      <c r="D9405" s="65" t="s">
        <v>1</v>
      </c>
      <c r="E9405" s="65" t="s">
        <v>1</v>
      </c>
      <c r="F9405" s="65" t="s">
        <v>1</v>
      </c>
      <c r="G9405" s="65" t="s">
        <v>1</v>
      </c>
      <c r="H9405" s="66" t="s">
        <v>56</v>
      </c>
      <c r="I9405" s="30">
        <f t="shared" ref="I9405:K9405" si="8795">SUM(I9406)</f>
        <v>30373700</v>
      </c>
      <c r="J9405" s="30">
        <f t="shared" si="8795"/>
        <v>30173700</v>
      </c>
      <c r="K9405" s="30">
        <f t="shared" si="8795"/>
        <v>16392420</v>
      </c>
      <c r="L9405" s="30">
        <f t="shared" si="8748"/>
        <v>7023410</v>
      </c>
      <c r="M9405" s="30">
        <f t="shared" ref="M9405" si="8796">SUM(M9406)</f>
        <v>2154470</v>
      </c>
      <c r="N9405" s="30">
        <f t="shared" ref="N9405:O9405" si="8797">SUM(N9406)</f>
        <v>2634470</v>
      </c>
      <c r="O9405" s="30">
        <f t="shared" si="8797"/>
        <v>2234470</v>
      </c>
      <c r="P9405" s="30">
        <f t="shared" si="8749"/>
        <v>23415830</v>
      </c>
      <c r="Q9405" s="30">
        <f t="shared" si="8750"/>
        <v>77.603442733241195</v>
      </c>
      <c r="R9405" s="93"/>
      <c r="S9405" s="93"/>
      <c r="T9405" s="93"/>
      <c r="U9405" s="93"/>
      <c r="V9405" s="93"/>
      <c r="W9405" s="93"/>
      <c r="X9405" s="93"/>
      <c r="Y9405" s="93"/>
    </row>
    <row r="9406" spans="1:25" ht="15" customHeight="1" x14ac:dyDescent="0.25">
      <c r="A9406" s="63" t="s">
        <v>3353</v>
      </c>
      <c r="B9406" s="63" t="s">
        <v>3</v>
      </c>
      <c r="C9406" s="63" t="s">
        <v>13</v>
      </c>
      <c r="D9406" s="63" t="s">
        <v>3355</v>
      </c>
      <c r="E9406" s="65" t="s">
        <v>57</v>
      </c>
      <c r="F9406" s="65" t="s">
        <v>1</v>
      </c>
      <c r="G9406" s="65" t="s">
        <v>1</v>
      </c>
      <c r="H9406" s="65" t="s">
        <v>58</v>
      </c>
      <c r="I9406" s="31">
        <f t="shared" ref="I9406:K9406" si="8798">SUM(I9408,I9413,I9431,I9407)</f>
        <v>30373700</v>
      </c>
      <c r="J9406" s="31">
        <f t="shared" si="8798"/>
        <v>30173700</v>
      </c>
      <c r="K9406" s="31">
        <f t="shared" si="8798"/>
        <v>16392420</v>
      </c>
      <c r="L9406" s="31">
        <f t="shared" si="8748"/>
        <v>7023410</v>
      </c>
      <c r="M9406" s="31">
        <f t="shared" ref="M9406" si="8799">SUM(M9408,M9413,M9431,M9407)</f>
        <v>2154470</v>
      </c>
      <c r="N9406" s="31">
        <f t="shared" ref="N9406:O9406" si="8800">SUM(N9408,N9413,N9431,N9407)</f>
        <v>2634470</v>
      </c>
      <c r="O9406" s="31">
        <f t="shared" si="8800"/>
        <v>2234470</v>
      </c>
      <c r="P9406" s="31">
        <f t="shared" si="8749"/>
        <v>23415830</v>
      </c>
      <c r="Q9406" s="31">
        <f t="shared" si="8750"/>
        <v>77.603442733241195</v>
      </c>
      <c r="R9406" s="94"/>
      <c r="S9406" s="94"/>
      <c r="T9406" s="94"/>
      <c r="U9406" s="94"/>
      <c r="V9406" s="94"/>
      <c r="W9406" s="94"/>
      <c r="X9406" s="94"/>
      <c r="Y9406" s="94"/>
    </row>
    <row r="9407" spans="1:25" s="4" customFormat="1" ht="15" customHeight="1" x14ac:dyDescent="0.25">
      <c r="A9407" s="64" t="s">
        <v>3353</v>
      </c>
      <c r="B9407" s="64" t="s">
        <v>3</v>
      </c>
      <c r="C9407" s="64" t="s">
        <v>13</v>
      </c>
      <c r="D9407" s="64" t="s">
        <v>3355</v>
      </c>
      <c r="E9407" s="20">
        <v>614100</v>
      </c>
      <c r="F9407" s="64" t="s">
        <v>3574</v>
      </c>
      <c r="G9407" s="53" t="s">
        <v>3287</v>
      </c>
      <c r="H9407" s="53" t="s">
        <v>3525</v>
      </c>
      <c r="I9407" s="26">
        <v>100</v>
      </c>
      <c r="J9407" s="26">
        <v>100</v>
      </c>
      <c r="K9407" s="26">
        <v>0</v>
      </c>
      <c r="L9407" s="26">
        <f t="shared" si="8748"/>
        <v>0</v>
      </c>
      <c r="M9407" s="26"/>
      <c r="N9407" s="26"/>
      <c r="O9407" s="26"/>
      <c r="P9407" s="26">
        <f t="shared" si="8749"/>
        <v>0</v>
      </c>
      <c r="Q9407" s="26">
        <f t="shared" si="8750"/>
        <v>0</v>
      </c>
      <c r="R9407" s="90"/>
      <c r="S9407" s="90"/>
      <c r="T9407" s="90"/>
      <c r="U9407" s="90"/>
      <c r="V9407" s="90"/>
      <c r="W9407" s="90"/>
      <c r="X9407" s="90"/>
      <c r="Y9407" s="90"/>
    </row>
    <row r="9408" spans="1:25" ht="15" customHeight="1" x14ac:dyDescent="0.25">
      <c r="A9408" s="63" t="s">
        <v>3353</v>
      </c>
      <c r="B9408" s="63" t="s">
        <v>3</v>
      </c>
      <c r="C9408" s="63" t="s">
        <v>13</v>
      </c>
      <c r="D9408" s="63" t="s">
        <v>3355</v>
      </c>
      <c r="E9408" s="63" t="s">
        <v>59</v>
      </c>
      <c r="F9408" s="64" t="s">
        <v>1</v>
      </c>
      <c r="G9408" s="53" t="s">
        <v>1</v>
      </c>
      <c r="H9408" s="65" t="s">
        <v>60</v>
      </c>
      <c r="I9408" s="31">
        <f t="shared" ref="I9408:K9408" si="8801">SUM(I9409:I9412)</f>
        <v>51100</v>
      </c>
      <c r="J9408" s="31">
        <f t="shared" si="8801"/>
        <v>51100</v>
      </c>
      <c r="K9408" s="31">
        <f t="shared" si="8801"/>
        <v>50000</v>
      </c>
      <c r="L9408" s="31">
        <f t="shared" si="8748"/>
        <v>0</v>
      </c>
      <c r="M9408" s="31">
        <f t="shared" ref="M9408" si="8802">SUM(M9409:M9412)</f>
        <v>0</v>
      </c>
      <c r="N9408" s="31">
        <f t="shared" ref="N9408:O9408" si="8803">SUM(N9409:N9412)</f>
        <v>0</v>
      </c>
      <c r="O9408" s="31">
        <f t="shared" si="8803"/>
        <v>0</v>
      </c>
      <c r="P9408" s="31">
        <f t="shared" si="8749"/>
        <v>50000</v>
      </c>
      <c r="Q9408" s="31">
        <f t="shared" si="8750"/>
        <v>97.847358121330714</v>
      </c>
      <c r="R9408" s="94"/>
      <c r="S9408" s="94"/>
      <c r="T9408" s="94"/>
      <c r="U9408" s="94"/>
      <c r="V9408" s="94"/>
      <c r="W9408" s="94"/>
      <c r="X9408" s="94"/>
      <c r="Y9408" s="94"/>
    </row>
    <row r="9409" spans="1:27" ht="22.5" customHeight="1" x14ac:dyDescent="0.25">
      <c r="A9409" s="64" t="s">
        <v>3353</v>
      </c>
      <c r="B9409" s="64" t="s">
        <v>3</v>
      </c>
      <c r="C9409" s="64" t="s">
        <v>13</v>
      </c>
      <c r="D9409" s="64" t="s">
        <v>3355</v>
      </c>
      <c r="E9409" s="20" t="s">
        <v>61</v>
      </c>
      <c r="F9409" s="64" t="s">
        <v>3365</v>
      </c>
      <c r="G9409" s="53" t="s">
        <v>3287</v>
      </c>
      <c r="H9409" s="53" t="s">
        <v>3366</v>
      </c>
      <c r="I9409" s="26">
        <v>1000</v>
      </c>
      <c r="J9409" s="26">
        <v>1000</v>
      </c>
      <c r="K9409" s="26">
        <v>0</v>
      </c>
      <c r="L9409" s="26">
        <f t="shared" si="8748"/>
        <v>0</v>
      </c>
      <c r="M9409" s="26"/>
      <c r="N9409" s="26"/>
      <c r="O9409" s="26"/>
      <c r="P9409" s="26">
        <f t="shared" si="8749"/>
        <v>0</v>
      </c>
      <c r="Q9409" s="26">
        <f t="shared" si="8750"/>
        <v>0</v>
      </c>
      <c r="R9409" s="90"/>
      <c r="S9409" s="90"/>
      <c r="T9409" s="90"/>
      <c r="U9409" s="90"/>
      <c r="V9409" s="90"/>
      <c r="W9409" s="90"/>
      <c r="X9409" s="90"/>
      <c r="Y9409" s="90"/>
    </row>
    <row r="9410" spans="1:27" ht="15" customHeight="1" x14ac:dyDescent="0.25">
      <c r="A9410" s="64" t="s">
        <v>3353</v>
      </c>
      <c r="B9410" s="64" t="s">
        <v>3</v>
      </c>
      <c r="C9410" s="64" t="s">
        <v>13</v>
      </c>
      <c r="D9410" s="64" t="s">
        <v>3355</v>
      </c>
      <c r="E9410" s="20" t="s">
        <v>61</v>
      </c>
      <c r="F9410" s="64" t="s">
        <v>3367</v>
      </c>
      <c r="G9410" s="53" t="s">
        <v>3287</v>
      </c>
      <c r="H9410" s="53" t="s">
        <v>3368</v>
      </c>
      <c r="I9410" s="26">
        <v>0</v>
      </c>
      <c r="J9410" s="26">
        <v>0</v>
      </c>
      <c r="K9410" s="26">
        <v>0</v>
      </c>
      <c r="L9410" s="26">
        <f t="shared" si="8748"/>
        <v>0</v>
      </c>
      <c r="M9410" s="26"/>
      <c r="N9410" s="26"/>
      <c r="O9410" s="26"/>
      <c r="P9410" s="26">
        <f t="shared" si="8749"/>
        <v>0</v>
      </c>
      <c r="Q9410" s="26" t="str">
        <f t="shared" si="8750"/>
        <v>-</v>
      </c>
      <c r="R9410" s="90"/>
      <c r="S9410" s="90"/>
      <c r="T9410" s="90"/>
      <c r="U9410" s="90"/>
      <c r="V9410" s="90"/>
      <c r="W9410" s="90"/>
      <c r="X9410" s="90"/>
      <c r="Y9410" s="90"/>
    </row>
    <row r="9411" spans="1:27" ht="22.5" customHeight="1" x14ac:dyDescent="0.25">
      <c r="A9411" s="64" t="s">
        <v>3353</v>
      </c>
      <c r="B9411" s="64" t="s">
        <v>3</v>
      </c>
      <c r="C9411" s="64" t="s">
        <v>13</v>
      </c>
      <c r="D9411" s="64" t="s">
        <v>3355</v>
      </c>
      <c r="E9411" s="20" t="s">
        <v>61</v>
      </c>
      <c r="F9411" s="64" t="s">
        <v>3369</v>
      </c>
      <c r="G9411" s="53" t="s">
        <v>3287</v>
      </c>
      <c r="H9411" s="53" t="s">
        <v>3370</v>
      </c>
      <c r="I9411" s="26">
        <v>50000</v>
      </c>
      <c r="J9411" s="26">
        <v>50000</v>
      </c>
      <c r="K9411" s="26">
        <v>50000</v>
      </c>
      <c r="L9411" s="26">
        <f t="shared" si="8748"/>
        <v>0</v>
      </c>
      <c r="M9411" s="26"/>
      <c r="N9411" s="26"/>
      <c r="O9411" s="26"/>
      <c r="P9411" s="26">
        <f t="shared" si="8749"/>
        <v>50000</v>
      </c>
      <c r="Q9411" s="26">
        <f t="shared" si="8750"/>
        <v>100</v>
      </c>
      <c r="R9411" s="90"/>
      <c r="S9411" s="90"/>
      <c r="T9411" s="90"/>
      <c r="U9411" s="90"/>
      <c r="V9411" s="90"/>
      <c r="W9411" s="90"/>
      <c r="X9411" s="90"/>
      <c r="Y9411" s="90"/>
    </row>
    <row r="9412" spans="1:27" ht="15" customHeight="1" x14ac:dyDescent="0.25">
      <c r="A9412" s="64" t="s">
        <v>3353</v>
      </c>
      <c r="B9412" s="64" t="s">
        <v>3</v>
      </c>
      <c r="C9412" s="64" t="s">
        <v>13</v>
      </c>
      <c r="D9412" s="64" t="s">
        <v>3355</v>
      </c>
      <c r="E9412" s="20" t="s">
        <v>61</v>
      </c>
      <c r="F9412" s="64" t="s">
        <v>3371</v>
      </c>
      <c r="G9412" s="53" t="s">
        <v>3287</v>
      </c>
      <c r="H9412" s="53" t="s">
        <v>3372</v>
      </c>
      <c r="I9412" s="26">
        <v>100</v>
      </c>
      <c r="J9412" s="26">
        <v>100</v>
      </c>
      <c r="K9412" s="26">
        <v>0</v>
      </c>
      <c r="L9412" s="26">
        <f t="shared" si="8748"/>
        <v>0</v>
      </c>
      <c r="M9412" s="26"/>
      <c r="N9412" s="26"/>
      <c r="O9412" s="26"/>
      <c r="P9412" s="26">
        <f t="shared" si="8749"/>
        <v>0</v>
      </c>
      <c r="Q9412" s="26">
        <f t="shared" si="8750"/>
        <v>0</v>
      </c>
      <c r="R9412" s="90"/>
      <c r="S9412" s="90"/>
      <c r="T9412" s="90"/>
      <c r="U9412" s="90"/>
      <c r="V9412" s="90"/>
      <c r="W9412" s="90"/>
      <c r="X9412" s="90"/>
      <c r="Y9412" s="90"/>
    </row>
    <row r="9413" spans="1:27" ht="15" customHeight="1" x14ac:dyDescent="0.25">
      <c r="A9413" s="63" t="s">
        <v>3353</v>
      </c>
      <c r="B9413" s="63" t="s">
        <v>3</v>
      </c>
      <c r="C9413" s="63" t="s">
        <v>13</v>
      </c>
      <c r="D9413" s="63" t="s">
        <v>3355</v>
      </c>
      <c r="E9413" s="63" t="s">
        <v>265</v>
      </c>
      <c r="F9413" s="64" t="s">
        <v>1</v>
      </c>
      <c r="G9413" s="53" t="s">
        <v>1</v>
      </c>
      <c r="H9413" s="65" t="s">
        <v>266</v>
      </c>
      <c r="I9413" s="31">
        <f t="shared" ref="I9413:K9413" si="8804">SUM(I9414:I9421,I9425:I9430)</f>
        <v>30322400</v>
      </c>
      <c r="J9413" s="31">
        <f t="shared" si="8804"/>
        <v>30122400</v>
      </c>
      <c r="K9413" s="31">
        <f t="shared" si="8804"/>
        <v>16342420</v>
      </c>
      <c r="L9413" s="31">
        <f t="shared" si="8748"/>
        <v>7023410</v>
      </c>
      <c r="M9413" s="31">
        <f t="shared" ref="M9413" si="8805">SUM(M9414:M9421,M9425:M9430)</f>
        <v>2154470</v>
      </c>
      <c r="N9413" s="31">
        <f t="shared" ref="N9413:O9413" si="8806">SUM(N9414:N9421,N9425:N9430)</f>
        <v>2634470</v>
      </c>
      <c r="O9413" s="31">
        <f t="shared" si="8806"/>
        <v>2234470</v>
      </c>
      <c r="P9413" s="31">
        <f t="shared" si="8749"/>
        <v>23365830</v>
      </c>
      <c r="Q9413" s="31">
        <f t="shared" si="8750"/>
        <v>77.569615966855238</v>
      </c>
      <c r="R9413" s="94"/>
      <c r="S9413" s="94"/>
      <c r="T9413" s="94"/>
      <c r="U9413" s="94"/>
      <c r="V9413" s="94"/>
      <c r="W9413" s="94"/>
      <c r="X9413" s="94"/>
      <c r="Y9413" s="94"/>
    </row>
    <row r="9414" spans="1:27" ht="15" customHeight="1" x14ac:dyDescent="0.25">
      <c r="A9414" s="64" t="s">
        <v>3353</v>
      </c>
      <c r="B9414" s="64" t="s">
        <v>3</v>
      </c>
      <c r="C9414" s="64" t="s">
        <v>13</v>
      </c>
      <c r="D9414" s="64" t="s">
        <v>3355</v>
      </c>
      <c r="E9414" s="20" t="s">
        <v>267</v>
      </c>
      <c r="F9414" s="64" t="s">
        <v>3373</v>
      </c>
      <c r="G9414" s="53" t="s">
        <v>3287</v>
      </c>
      <c r="H9414" s="53" t="s">
        <v>3374</v>
      </c>
      <c r="I9414" s="26">
        <v>1853800</v>
      </c>
      <c r="J9414" s="26">
        <v>1853800</v>
      </c>
      <c r="K9414" s="26">
        <v>1083000</v>
      </c>
      <c r="L9414" s="26">
        <f t="shared" si="8748"/>
        <v>500000</v>
      </c>
      <c r="M9414" s="26"/>
      <c r="N9414" s="26">
        <v>500000</v>
      </c>
      <c r="O9414" s="26"/>
      <c r="P9414" s="26">
        <f t="shared" si="8749"/>
        <v>1583000</v>
      </c>
      <c r="Q9414" s="26">
        <f t="shared" si="8750"/>
        <v>85.392167439853267</v>
      </c>
      <c r="R9414" s="90"/>
      <c r="S9414" s="90"/>
      <c r="T9414" s="90"/>
      <c r="U9414" s="90"/>
      <c r="V9414" s="90"/>
      <c r="W9414" s="90"/>
      <c r="X9414" s="90"/>
      <c r="Y9414" s="90"/>
    </row>
    <row r="9415" spans="1:27" ht="22.5" customHeight="1" x14ac:dyDescent="0.25">
      <c r="A9415" s="64" t="s">
        <v>3353</v>
      </c>
      <c r="B9415" s="64" t="s">
        <v>3</v>
      </c>
      <c r="C9415" s="64" t="s">
        <v>13</v>
      </c>
      <c r="D9415" s="64" t="s">
        <v>3355</v>
      </c>
      <c r="E9415" s="20" t="s">
        <v>267</v>
      </c>
      <c r="F9415" s="64" t="s">
        <v>3375</v>
      </c>
      <c r="G9415" s="53" t="s">
        <v>795</v>
      </c>
      <c r="H9415" s="53" t="s">
        <v>3376</v>
      </c>
      <c r="I9415" s="26">
        <v>5900000</v>
      </c>
      <c r="J9415" s="26">
        <v>5900000</v>
      </c>
      <c r="K9415" s="26">
        <v>3370000</v>
      </c>
      <c r="L9415" s="26">
        <f t="shared" si="8748"/>
        <v>1300000</v>
      </c>
      <c r="M9415" s="26">
        <v>400000</v>
      </c>
      <c r="N9415" s="26">
        <v>400000</v>
      </c>
      <c r="O9415" s="26">
        <v>500000</v>
      </c>
      <c r="P9415" s="26">
        <f t="shared" si="8749"/>
        <v>4670000</v>
      </c>
      <c r="Q9415" s="26">
        <f t="shared" si="8750"/>
        <v>79.152542372881356</v>
      </c>
      <c r="R9415" s="90"/>
      <c r="S9415" s="90"/>
      <c r="T9415" s="90"/>
      <c r="U9415" s="90"/>
      <c r="V9415" s="90"/>
      <c r="W9415" s="90"/>
      <c r="X9415" s="90"/>
      <c r="Y9415" s="90"/>
    </row>
    <row r="9416" spans="1:27" ht="15" customHeight="1" x14ac:dyDescent="0.25">
      <c r="A9416" s="64" t="s">
        <v>3353</v>
      </c>
      <c r="B9416" s="64" t="s">
        <v>3</v>
      </c>
      <c r="C9416" s="64" t="s">
        <v>13</v>
      </c>
      <c r="D9416" s="64" t="s">
        <v>3355</v>
      </c>
      <c r="E9416" s="20" t="s">
        <v>267</v>
      </c>
      <c r="F9416" s="64" t="s">
        <v>3377</v>
      </c>
      <c r="G9416" s="53" t="s">
        <v>451</v>
      </c>
      <c r="H9416" s="53" t="s">
        <v>3378</v>
      </c>
      <c r="I9416" s="26">
        <v>7432600</v>
      </c>
      <c r="J9416" s="26">
        <v>7432600</v>
      </c>
      <c r="K9416" s="26">
        <v>3716310</v>
      </c>
      <c r="L9416" s="26">
        <f t="shared" si="8748"/>
        <v>1858155</v>
      </c>
      <c r="M9416" s="26">
        <v>619385</v>
      </c>
      <c r="N9416" s="26">
        <v>619385</v>
      </c>
      <c r="O9416" s="26">
        <v>619385</v>
      </c>
      <c r="P9416" s="26">
        <f t="shared" si="8749"/>
        <v>5574465</v>
      </c>
      <c r="Q9416" s="26">
        <f t="shared" si="8750"/>
        <v>75.000201813631833</v>
      </c>
      <c r="R9416" s="90"/>
      <c r="S9416" s="90"/>
      <c r="T9416" s="90"/>
      <c r="U9416" s="90"/>
      <c r="V9416" s="90"/>
      <c r="W9416" s="90"/>
      <c r="X9416" s="90"/>
      <c r="Y9416" s="90"/>
    </row>
    <row r="9417" spans="1:27" ht="15" customHeight="1" x14ac:dyDescent="0.25">
      <c r="A9417" s="64" t="s">
        <v>3353</v>
      </c>
      <c r="B9417" s="64" t="s">
        <v>3</v>
      </c>
      <c r="C9417" s="64" t="s">
        <v>13</v>
      </c>
      <c r="D9417" s="64" t="s">
        <v>3355</v>
      </c>
      <c r="E9417" s="20" t="s">
        <v>267</v>
      </c>
      <c r="F9417" s="64" t="s">
        <v>3379</v>
      </c>
      <c r="G9417" s="53" t="s">
        <v>451</v>
      </c>
      <c r="H9417" s="53" t="s">
        <v>3380</v>
      </c>
      <c r="I9417" s="26">
        <v>5949900</v>
      </c>
      <c r="J9417" s="26">
        <v>5949900</v>
      </c>
      <c r="K9417" s="26">
        <v>2974950</v>
      </c>
      <c r="L9417" s="26">
        <f t="shared" si="8748"/>
        <v>1487475</v>
      </c>
      <c r="M9417" s="26">
        <v>495825</v>
      </c>
      <c r="N9417" s="26">
        <v>495825</v>
      </c>
      <c r="O9417" s="26">
        <v>495825</v>
      </c>
      <c r="P9417" s="26">
        <f t="shared" si="8749"/>
        <v>4462425</v>
      </c>
      <c r="Q9417" s="26">
        <f t="shared" si="8750"/>
        <v>75</v>
      </c>
      <c r="R9417" s="90"/>
      <c r="S9417" s="90"/>
      <c r="T9417" s="90"/>
      <c r="U9417" s="90"/>
      <c r="V9417" s="90"/>
      <c r="W9417" s="90"/>
      <c r="X9417" s="90"/>
      <c r="Y9417" s="90"/>
    </row>
    <row r="9418" spans="1:27" ht="15" customHeight="1" x14ac:dyDescent="0.25">
      <c r="A9418" s="64" t="s">
        <v>3353</v>
      </c>
      <c r="B9418" s="64" t="s">
        <v>3</v>
      </c>
      <c r="C9418" s="64" t="s">
        <v>13</v>
      </c>
      <c r="D9418" s="64" t="s">
        <v>3355</v>
      </c>
      <c r="E9418" s="20" t="s">
        <v>267</v>
      </c>
      <c r="F9418" s="64" t="s">
        <v>3381</v>
      </c>
      <c r="G9418" s="53" t="s">
        <v>451</v>
      </c>
      <c r="H9418" s="53" t="s">
        <v>3382</v>
      </c>
      <c r="I9418" s="26">
        <v>3999900</v>
      </c>
      <c r="J9418" s="26">
        <v>3999900</v>
      </c>
      <c r="K9418" s="26">
        <v>1999950</v>
      </c>
      <c r="L9418" s="26">
        <f t="shared" si="8748"/>
        <v>999975</v>
      </c>
      <c r="M9418" s="26">
        <v>333325</v>
      </c>
      <c r="N9418" s="26">
        <v>333325</v>
      </c>
      <c r="O9418" s="26">
        <v>333325</v>
      </c>
      <c r="P9418" s="26">
        <f t="shared" si="8749"/>
        <v>2999925</v>
      </c>
      <c r="Q9418" s="26">
        <f t="shared" si="8750"/>
        <v>75</v>
      </c>
      <c r="R9418" s="90"/>
      <c r="S9418" s="90"/>
      <c r="T9418" s="90"/>
      <c r="U9418" s="90"/>
      <c r="V9418" s="90"/>
      <c r="W9418" s="90"/>
      <c r="X9418" s="90"/>
      <c r="Y9418" s="90"/>
    </row>
    <row r="9419" spans="1:27" ht="22.5" customHeight="1" x14ac:dyDescent="0.25">
      <c r="A9419" s="64" t="s">
        <v>3353</v>
      </c>
      <c r="B9419" s="64" t="s">
        <v>3</v>
      </c>
      <c r="C9419" s="64" t="s">
        <v>13</v>
      </c>
      <c r="D9419" s="64" t="s">
        <v>3355</v>
      </c>
      <c r="E9419" s="20" t="s">
        <v>267</v>
      </c>
      <c r="F9419" s="64" t="s">
        <v>3383</v>
      </c>
      <c r="G9419" s="53" t="s">
        <v>3384</v>
      </c>
      <c r="H9419" s="53" t="s">
        <v>3385</v>
      </c>
      <c r="I9419" s="26">
        <v>300000</v>
      </c>
      <c r="J9419" s="26">
        <v>300000</v>
      </c>
      <c r="K9419" s="26">
        <v>150000</v>
      </c>
      <c r="L9419" s="26">
        <f t="shared" si="8748"/>
        <v>75000</v>
      </c>
      <c r="M9419" s="26">
        <v>25000</v>
      </c>
      <c r="N9419" s="26">
        <v>25000</v>
      </c>
      <c r="O9419" s="26">
        <v>25000</v>
      </c>
      <c r="P9419" s="26">
        <f t="shared" si="8749"/>
        <v>225000</v>
      </c>
      <c r="Q9419" s="26">
        <f t="shared" si="8750"/>
        <v>75</v>
      </c>
      <c r="R9419" s="90"/>
      <c r="S9419" s="90"/>
      <c r="T9419" s="90"/>
      <c r="U9419" s="90"/>
      <c r="V9419" s="90"/>
      <c r="W9419" s="90"/>
      <c r="X9419" s="90"/>
      <c r="Y9419" s="90"/>
    </row>
    <row r="9420" spans="1:27" ht="22.5" customHeight="1" x14ac:dyDescent="0.25">
      <c r="A9420" s="64" t="s">
        <v>3353</v>
      </c>
      <c r="B9420" s="64" t="s">
        <v>3</v>
      </c>
      <c r="C9420" s="64" t="s">
        <v>13</v>
      </c>
      <c r="D9420" s="64" t="s">
        <v>3355</v>
      </c>
      <c r="E9420" s="20" t="s">
        <v>267</v>
      </c>
      <c r="F9420" s="64" t="s">
        <v>3386</v>
      </c>
      <c r="G9420" s="53" t="s">
        <v>3384</v>
      </c>
      <c r="H9420" s="53" t="s">
        <v>3387</v>
      </c>
      <c r="I9420" s="26">
        <v>481200</v>
      </c>
      <c r="J9420" s="26">
        <v>481200</v>
      </c>
      <c r="K9420" s="26">
        <v>240600</v>
      </c>
      <c r="L9420" s="26">
        <f t="shared" si="8748"/>
        <v>120300</v>
      </c>
      <c r="M9420" s="26">
        <v>40100</v>
      </c>
      <c r="N9420" s="26">
        <v>40100</v>
      </c>
      <c r="O9420" s="26">
        <v>40100</v>
      </c>
      <c r="P9420" s="26">
        <f t="shared" si="8749"/>
        <v>360900</v>
      </c>
      <c r="Q9420" s="26">
        <f t="shared" si="8750"/>
        <v>75</v>
      </c>
      <c r="R9420" s="90"/>
      <c r="S9420" s="90"/>
      <c r="T9420" s="90"/>
      <c r="U9420" s="90"/>
      <c r="V9420" s="90"/>
      <c r="W9420" s="90"/>
      <c r="X9420" s="90"/>
      <c r="Y9420" s="90"/>
    </row>
    <row r="9421" spans="1:27" ht="22.5" customHeight="1" thickBot="1" x14ac:dyDescent="0.3">
      <c r="A9421" s="64" t="s">
        <v>3353</v>
      </c>
      <c r="B9421" s="64" t="s">
        <v>3</v>
      </c>
      <c r="C9421" s="64" t="s">
        <v>13</v>
      </c>
      <c r="D9421" s="64" t="s">
        <v>3355</v>
      </c>
      <c r="E9421" s="20" t="s">
        <v>267</v>
      </c>
      <c r="F9421" s="64" t="s">
        <v>3388</v>
      </c>
      <c r="G9421" s="53" t="s">
        <v>3384</v>
      </c>
      <c r="H9421" s="53" t="s">
        <v>3389</v>
      </c>
      <c r="I9421" s="26">
        <v>590000</v>
      </c>
      <c r="J9421" s="26">
        <v>590000</v>
      </c>
      <c r="K9421" s="26">
        <v>295002</v>
      </c>
      <c r="L9421" s="26">
        <f t="shared" si="8748"/>
        <v>147501</v>
      </c>
      <c r="M9421" s="26">
        <v>49167</v>
      </c>
      <c r="N9421" s="26">
        <v>49167</v>
      </c>
      <c r="O9421" s="26">
        <v>49167</v>
      </c>
      <c r="P9421" s="26">
        <f t="shared" si="8749"/>
        <v>442503</v>
      </c>
      <c r="Q9421" s="26">
        <f t="shared" si="8750"/>
        <v>75.000508474576264</v>
      </c>
      <c r="R9421" s="90"/>
      <c r="S9421" s="90"/>
      <c r="T9421" s="90"/>
      <c r="U9421" s="90"/>
      <c r="V9421" s="90"/>
      <c r="W9421" s="90"/>
      <c r="X9421" s="90"/>
      <c r="Y9421" s="90"/>
    </row>
    <row r="9422" spans="1:27" s="2" customFormat="1" ht="45.75" customHeight="1" thickBot="1" x14ac:dyDescent="0.3">
      <c r="A9422" s="28" t="s">
        <v>4</v>
      </c>
      <c r="B9422" s="28" t="s">
        <v>5</v>
      </c>
      <c r="C9422" s="28" t="s">
        <v>6</v>
      </c>
      <c r="D9422" s="57" t="s">
        <v>1</v>
      </c>
      <c r="E9422" s="28" t="s">
        <v>7</v>
      </c>
      <c r="F9422" s="28" t="s">
        <v>8</v>
      </c>
      <c r="G9422" s="28" t="s">
        <v>9</v>
      </c>
      <c r="H9422" s="28" t="s">
        <v>10</v>
      </c>
      <c r="I9422" s="109" t="s">
        <v>3984</v>
      </c>
      <c r="J9422" s="109" t="s">
        <v>11</v>
      </c>
      <c r="K9422" s="109" t="s">
        <v>3989</v>
      </c>
      <c r="L9422" s="109" t="s">
        <v>3985</v>
      </c>
      <c r="M9422" s="109" t="s">
        <v>4027</v>
      </c>
      <c r="N9422" s="109" t="s">
        <v>3988</v>
      </c>
      <c r="O9422" s="109" t="s">
        <v>3986</v>
      </c>
      <c r="P9422" s="109" t="s">
        <v>3987</v>
      </c>
      <c r="Q9422" s="109" t="s">
        <v>3695</v>
      </c>
      <c r="R9422" s="91"/>
      <c r="S9422" s="91"/>
      <c r="T9422" s="91"/>
      <c r="U9422" s="91"/>
      <c r="V9422" s="91"/>
      <c r="W9422" s="91"/>
      <c r="X9422" s="91"/>
      <c r="Y9422" s="91"/>
      <c r="AA9422" s="4"/>
    </row>
    <row r="9423" spans="1:27" s="2" customFormat="1" ht="15" customHeight="1" x14ac:dyDescent="0.25">
      <c r="A9423" s="58" t="s">
        <v>1</v>
      </c>
      <c r="B9423" s="58" t="s">
        <v>1</v>
      </c>
      <c r="C9423" s="58" t="s">
        <v>1</v>
      </c>
      <c r="D9423" s="59" t="s">
        <v>1</v>
      </c>
      <c r="E9423" s="59" t="s">
        <v>1</v>
      </c>
      <c r="F9423" s="60" t="s">
        <v>1</v>
      </c>
      <c r="G9423" s="61" t="s">
        <v>1</v>
      </c>
      <c r="H9423" s="62" t="s">
        <v>1</v>
      </c>
      <c r="I9423" s="29">
        <v>1</v>
      </c>
      <c r="J9423" s="29">
        <v>2</v>
      </c>
      <c r="K9423" s="29">
        <v>3</v>
      </c>
      <c r="L9423" s="29" t="s">
        <v>3478</v>
      </c>
      <c r="M9423" s="29">
        <v>5</v>
      </c>
      <c r="N9423" s="29">
        <v>6</v>
      </c>
      <c r="O9423" s="29">
        <v>7</v>
      </c>
      <c r="P9423" s="29" t="s">
        <v>3696</v>
      </c>
      <c r="Q9423" s="29">
        <v>9</v>
      </c>
      <c r="R9423" s="92"/>
      <c r="S9423" s="92"/>
      <c r="T9423" s="92"/>
      <c r="U9423" s="92"/>
      <c r="V9423" s="92"/>
      <c r="W9423" s="92"/>
      <c r="X9423" s="92"/>
      <c r="Y9423" s="92"/>
      <c r="AA9423" s="4"/>
    </row>
    <row r="9424" spans="1:27" s="2" customFormat="1" ht="15" customHeight="1" x14ac:dyDescent="0.25">
      <c r="A9424" s="63" t="s">
        <v>3353</v>
      </c>
      <c r="B9424" s="63" t="s">
        <v>3</v>
      </c>
      <c r="C9424" s="64" t="s">
        <v>13</v>
      </c>
      <c r="D9424" s="64" t="s">
        <v>3355</v>
      </c>
      <c r="E9424" s="65" t="s">
        <v>1</v>
      </c>
      <c r="F9424" s="65" t="s">
        <v>1</v>
      </c>
      <c r="G9424" s="65" t="s">
        <v>1</v>
      </c>
      <c r="H9424" s="65" t="s">
        <v>3354</v>
      </c>
      <c r="I9424" s="26">
        <v>0</v>
      </c>
      <c r="J9424" s="26" t="s">
        <v>1</v>
      </c>
      <c r="K9424" s="26">
        <v>0</v>
      </c>
      <c r="L9424" s="26"/>
      <c r="M9424" s="26"/>
      <c r="N9424" s="26"/>
      <c r="O9424" s="26"/>
      <c r="P9424" s="26"/>
      <c r="Q9424" s="26"/>
      <c r="R9424" s="90"/>
      <c r="S9424" s="90"/>
      <c r="T9424" s="90"/>
      <c r="U9424" s="90"/>
      <c r="V9424" s="90"/>
      <c r="W9424" s="90"/>
      <c r="X9424" s="90"/>
      <c r="Y9424" s="90"/>
      <c r="AA9424" s="4"/>
    </row>
    <row r="9425" spans="1:25" ht="15" customHeight="1" x14ac:dyDescent="0.25">
      <c r="A9425" s="64" t="s">
        <v>3353</v>
      </c>
      <c r="B9425" s="64" t="s">
        <v>3</v>
      </c>
      <c r="C9425" s="64" t="s">
        <v>13</v>
      </c>
      <c r="D9425" s="64" t="s">
        <v>3355</v>
      </c>
      <c r="E9425" s="20" t="s">
        <v>267</v>
      </c>
      <c r="F9425" s="64" t="s">
        <v>3390</v>
      </c>
      <c r="G9425" s="53" t="s">
        <v>3384</v>
      </c>
      <c r="H9425" s="53" t="s">
        <v>3391</v>
      </c>
      <c r="I9425" s="26">
        <v>400000</v>
      </c>
      <c r="J9425" s="26">
        <v>400000</v>
      </c>
      <c r="K9425" s="26">
        <v>200004</v>
      </c>
      <c r="L9425" s="26">
        <f t="shared" ref="L9425:L9487" si="8807">SUM(M9425:O9425)</f>
        <v>100002</v>
      </c>
      <c r="M9425" s="26">
        <v>33334</v>
      </c>
      <c r="N9425" s="26">
        <v>33334</v>
      </c>
      <c r="O9425" s="26">
        <v>33334</v>
      </c>
      <c r="P9425" s="26">
        <f t="shared" ref="P9425:P9487" si="8808">K9425+L9425</f>
        <v>300006</v>
      </c>
      <c r="Q9425" s="26">
        <f t="shared" ref="Q9425:Q9487" si="8809">IF(J9425=0,"-",P9425/J9425*100)</f>
        <v>75.001499999999993</v>
      </c>
      <c r="R9425" s="90"/>
      <c r="S9425" s="90"/>
      <c r="T9425" s="90"/>
      <c r="U9425" s="90"/>
      <c r="V9425" s="90"/>
      <c r="W9425" s="90"/>
      <c r="X9425" s="90"/>
      <c r="Y9425" s="90"/>
    </row>
    <row r="9426" spans="1:25" ht="15" customHeight="1" x14ac:dyDescent="0.25">
      <c r="A9426" s="64" t="s">
        <v>3353</v>
      </c>
      <c r="B9426" s="64" t="s">
        <v>3</v>
      </c>
      <c r="C9426" s="64" t="s">
        <v>13</v>
      </c>
      <c r="D9426" s="64" t="s">
        <v>3355</v>
      </c>
      <c r="E9426" s="20" t="s">
        <v>267</v>
      </c>
      <c r="F9426" s="64" t="s">
        <v>3392</v>
      </c>
      <c r="G9426" s="53" t="s">
        <v>3393</v>
      </c>
      <c r="H9426" s="53" t="s">
        <v>3394</v>
      </c>
      <c r="I9426" s="26">
        <v>1300000</v>
      </c>
      <c r="J9426" s="26">
        <v>1300000</v>
      </c>
      <c r="K9426" s="26">
        <v>650004</v>
      </c>
      <c r="L9426" s="26">
        <f t="shared" si="8807"/>
        <v>325002</v>
      </c>
      <c r="M9426" s="26">
        <v>108334</v>
      </c>
      <c r="N9426" s="26">
        <v>108334</v>
      </c>
      <c r="O9426" s="26">
        <v>108334</v>
      </c>
      <c r="P9426" s="26">
        <f t="shared" si="8808"/>
        <v>975006</v>
      </c>
      <c r="Q9426" s="26">
        <f t="shared" si="8809"/>
        <v>75.000461538461536</v>
      </c>
      <c r="R9426" s="90"/>
      <c r="S9426" s="90"/>
      <c r="T9426" s="90"/>
      <c r="U9426" s="90"/>
      <c r="V9426" s="90"/>
      <c r="W9426" s="90"/>
      <c r="X9426" s="90"/>
      <c r="Y9426" s="90"/>
    </row>
    <row r="9427" spans="1:25" ht="15" customHeight="1" x14ac:dyDescent="0.25">
      <c r="A9427" s="64" t="s">
        <v>3353</v>
      </c>
      <c r="B9427" s="64" t="s">
        <v>3</v>
      </c>
      <c r="C9427" s="64" t="s">
        <v>13</v>
      </c>
      <c r="D9427" s="64" t="s">
        <v>3355</v>
      </c>
      <c r="E9427" s="20" t="s">
        <v>267</v>
      </c>
      <c r="F9427" s="64" t="s">
        <v>3395</v>
      </c>
      <c r="G9427" s="53" t="s">
        <v>795</v>
      </c>
      <c r="H9427" s="53" t="s">
        <v>3481</v>
      </c>
      <c r="I9427" s="26">
        <v>301000</v>
      </c>
      <c r="J9427" s="26">
        <v>301000</v>
      </c>
      <c r="K9427" s="26">
        <v>301000</v>
      </c>
      <c r="L9427" s="26">
        <f t="shared" si="8807"/>
        <v>0</v>
      </c>
      <c r="M9427" s="26"/>
      <c r="N9427" s="26"/>
      <c r="O9427" s="26"/>
      <c r="P9427" s="26">
        <f t="shared" si="8808"/>
        <v>301000</v>
      </c>
      <c r="Q9427" s="26">
        <f t="shared" si="8809"/>
        <v>100</v>
      </c>
      <c r="R9427" s="90"/>
      <c r="S9427" s="90"/>
      <c r="T9427" s="90"/>
      <c r="U9427" s="90"/>
      <c r="V9427" s="90"/>
      <c r="W9427" s="90"/>
      <c r="X9427" s="90"/>
      <c r="Y9427" s="90"/>
    </row>
    <row r="9428" spans="1:25" ht="15" customHeight="1" x14ac:dyDescent="0.25">
      <c r="A9428" s="64" t="s">
        <v>3353</v>
      </c>
      <c r="B9428" s="64" t="s">
        <v>3</v>
      </c>
      <c r="C9428" s="64" t="s">
        <v>13</v>
      </c>
      <c r="D9428" s="64" t="s">
        <v>3355</v>
      </c>
      <c r="E9428" s="20" t="s">
        <v>267</v>
      </c>
      <c r="F9428" s="64" t="s">
        <v>3396</v>
      </c>
      <c r="G9428" s="53" t="s">
        <v>3384</v>
      </c>
      <c r="H9428" s="53" t="s">
        <v>3397</v>
      </c>
      <c r="I9428" s="26">
        <v>1000000</v>
      </c>
      <c r="J9428" s="26">
        <v>1000000</v>
      </c>
      <c r="K9428" s="26">
        <v>1000000</v>
      </c>
      <c r="L9428" s="26">
        <f t="shared" si="8807"/>
        <v>0</v>
      </c>
      <c r="M9428" s="26"/>
      <c r="N9428" s="26"/>
      <c r="O9428" s="26"/>
      <c r="P9428" s="26">
        <f t="shared" si="8808"/>
        <v>1000000</v>
      </c>
      <c r="Q9428" s="26">
        <f t="shared" si="8809"/>
        <v>100</v>
      </c>
      <c r="R9428" s="90"/>
      <c r="S9428" s="90"/>
      <c r="T9428" s="90"/>
      <c r="U9428" s="90"/>
      <c r="V9428" s="90"/>
      <c r="W9428" s="90"/>
      <c r="X9428" s="90"/>
      <c r="Y9428" s="90"/>
    </row>
    <row r="9429" spans="1:25" ht="15" customHeight="1" x14ac:dyDescent="0.25">
      <c r="A9429" s="64" t="s">
        <v>3353</v>
      </c>
      <c r="B9429" s="64" t="s">
        <v>3</v>
      </c>
      <c r="C9429" s="64" t="s">
        <v>13</v>
      </c>
      <c r="D9429" s="64" t="s">
        <v>3355</v>
      </c>
      <c r="E9429" s="20" t="s">
        <v>267</v>
      </c>
      <c r="F9429" s="64" t="s">
        <v>3398</v>
      </c>
      <c r="G9429" s="53" t="s">
        <v>451</v>
      </c>
      <c r="H9429" s="53" t="s">
        <v>3399</v>
      </c>
      <c r="I9429" s="26">
        <v>500000</v>
      </c>
      <c r="J9429" s="26">
        <v>300000</v>
      </c>
      <c r="K9429" s="26">
        <v>150000</v>
      </c>
      <c r="L9429" s="26">
        <f t="shared" si="8807"/>
        <v>90000</v>
      </c>
      <c r="M9429" s="26">
        <v>30000</v>
      </c>
      <c r="N9429" s="26">
        <v>30000</v>
      </c>
      <c r="O9429" s="26">
        <v>30000</v>
      </c>
      <c r="P9429" s="26">
        <f t="shared" si="8808"/>
        <v>240000</v>
      </c>
      <c r="Q9429" s="26">
        <f t="shared" si="8809"/>
        <v>80</v>
      </c>
      <c r="R9429" s="90"/>
      <c r="S9429" s="90"/>
      <c r="T9429" s="90"/>
      <c r="U9429" s="90"/>
      <c r="V9429" s="90"/>
      <c r="W9429" s="90"/>
      <c r="X9429" s="90"/>
      <c r="Y9429" s="90"/>
    </row>
    <row r="9430" spans="1:25" ht="15" customHeight="1" x14ac:dyDescent="0.25">
      <c r="A9430" s="64" t="s">
        <v>3353</v>
      </c>
      <c r="B9430" s="64" t="s">
        <v>3</v>
      </c>
      <c r="C9430" s="64" t="s">
        <v>13</v>
      </c>
      <c r="D9430" s="64" t="s">
        <v>3355</v>
      </c>
      <c r="E9430" s="20" t="s">
        <v>267</v>
      </c>
      <c r="F9430" s="64" t="s">
        <v>3400</v>
      </c>
      <c r="G9430" s="53" t="s">
        <v>3287</v>
      </c>
      <c r="H9430" s="53" t="s">
        <v>3401</v>
      </c>
      <c r="I9430" s="26">
        <v>314000</v>
      </c>
      <c r="J9430" s="26">
        <v>314000</v>
      </c>
      <c r="K9430" s="26">
        <v>211600</v>
      </c>
      <c r="L9430" s="26">
        <f t="shared" si="8807"/>
        <v>20000</v>
      </c>
      <c r="M9430" s="26">
        <v>20000</v>
      </c>
      <c r="N9430" s="26"/>
      <c r="O9430" s="26"/>
      <c r="P9430" s="26">
        <f t="shared" si="8808"/>
        <v>231600</v>
      </c>
      <c r="Q9430" s="26">
        <f t="shared" si="8809"/>
        <v>73.757961783439484</v>
      </c>
      <c r="R9430" s="90"/>
      <c r="S9430" s="90"/>
      <c r="T9430" s="90"/>
      <c r="U9430" s="90"/>
      <c r="V9430" s="90"/>
      <c r="W9430" s="90"/>
      <c r="X9430" s="90"/>
      <c r="Y9430" s="90"/>
    </row>
    <row r="9431" spans="1:25" ht="15" customHeight="1" x14ac:dyDescent="0.25">
      <c r="A9431" s="64" t="s">
        <v>3353</v>
      </c>
      <c r="B9431" s="64" t="s">
        <v>3</v>
      </c>
      <c r="C9431" s="64" t="s">
        <v>13</v>
      </c>
      <c r="D9431" s="64" t="s">
        <v>3355</v>
      </c>
      <c r="E9431" s="20" t="s">
        <v>68</v>
      </c>
      <c r="F9431" s="64"/>
      <c r="G9431" s="53" t="s">
        <v>3287</v>
      </c>
      <c r="H9431" s="53" t="s">
        <v>67</v>
      </c>
      <c r="I9431" s="26">
        <v>100</v>
      </c>
      <c r="J9431" s="26">
        <v>100</v>
      </c>
      <c r="K9431" s="26">
        <v>0</v>
      </c>
      <c r="L9431" s="26">
        <f t="shared" si="8807"/>
        <v>0</v>
      </c>
      <c r="M9431" s="26"/>
      <c r="N9431" s="26"/>
      <c r="O9431" s="26"/>
      <c r="P9431" s="26">
        <f t="shared" si="8808"/>
        <v>0</v>
      </c>
      <c r="Q9431" s="26">
        <f t="shared" si="8809"/>
        <v>0</v>
      </c>
      <c r="R9431" s="90"/>
      <c r="S9431" s="90"/>
      <c r="T9431" s="90"/>
      <c r="U9431" s="90"/>
      <c r="V9431" s="90"/>
      <c r="W9431" s="90"/>
      <c r="X9431" s="90"/>
      <c r="Y9431" s="90"/>
    </row>
    <row r="9432" spans="1:25" ht="22.5" customHeight="1" x14ac:dyDescent="0.25">
      <c r="A9432" s="63" t="s">
        <v>1</v>
      </c>
      <c r="B9432" s="63" t="s">
        <v>1</v>
      </c>
      <c r="C9432" s="63" t="s">
        <v>1</v>
      </c>
      <c r="D9432" s="65" t="s">
        <v>1</v>
      </c>
      <c r="E9432" s="65" t="s">
        <v>1</v>
      </c>
      <c r="F9432" s="65" t="s">
        <v>1</v>
      </c>
      <c r="G9432" s="65" t="s">
        <v>1</v>
      </c>
      <c r="H9432" s="66" t="s">
        <v>149</v>
      </c>
      <c r="I9432" s="30">
        <f t="shared" ref="I9432:K9432" si="8810">SUM(I9433)</f>
        <v>16198808</v>
      </c>
      <c r="J9432" s="30">
        <f t="shared" si="8810"/>
        <v>8291473</v>
      </c>
      <c r="K9432" s="30">
        <f t="shared" si="8810"/>
        <v>3291000</v>
      </c>
      <c r="L9432" s="30">
        <f t="shared" si="8807"/>
        <v>5541273</v>
      </c>
      <c r="M9432" s="30">
        <f t="shared" ref="M9432" si="8811">SUM(M9433)</f>
        <v>3766362</v>
      </c>
      <c r="N9432" s="30">
        <f t="shared" ref="N9432:O9432" si="8812">SUM(N9433)</f>
        <v>1500000</v>
      </c>
      <c r="O9432" s="30">
        <f t="shared" si="8812"/>
        <v>274911</v>
      </c>
      <c r="P9432" s="30">
        <f t="shared" si="8808"/>
        <v>8832273</v>
      </c>
      <c r="Q9432" s="30">
        <f t="shared" si="8809"/>
        <v>106.52236339670888</v>
      </c>
      <c r="R9432" s="93"/>
      <c r="S9432" s="93"/>
      <c r="T9432" s="93"/>
      <c r="U9432" s="93"/>
      <c r="V9432" s="93"/>
      <c r="W9432" s="93"/>
      <c r="X9432" s="93"/>
      <c r="Y9432" s="93"/>
    </row>
    <row r="9433" spans="1:25" ht="15" customHeight="1" x14ac:dyDescent="0.25">
      <c r="A9433" s="63" t="s">
        <v>3353</v>
      </c>
      <c r="B9433" s="63" t="s">
        <v>3</v>
      </c>
      <c r="C9433" s="63" t="s">
        <v>13</v>
      </c>
      <c r="D9433" s="63" t="s">
        <v>3355</v>
      </c>
      <c r="E9433" s="65" t="s">
        <v>150</v>
      </c>
      <c r="F9433" s="65" t="s">
        <v>1</v>
      </c>
      <c r="G9433" s="65" t="s">
        <v>1</v>
      </c>
      <c r="H9433" s="65" t="s">
        <v>151</v>
      </c>
      <c r="I9433" s="31">
        <f t="shared" ref="I9433:K9433" si="8813">SUM(I9434,I9447,I9450)</f>
        <v>16198808</v>
      </c>
      <c r="J9433" s="31">
        <f t="shared" si="8813"/>
        <v>8291473</v>
      </c>
      <c r="K9433" s="31">
        <f t="shared" si="8813"/>
        <v>3291000</v>
      </c>
      <c r="L9433" s="31">
        <f t="shared" si="8807"/>
        <v>5541273</v>
      </c>
      <c r="M9433" s="31">
        <f t="shared" ref="M9433" si="8814">SUM(M9434,M9447,M9450)</f>
        <v>3766362</v>
      </c>
      <c r="N9433" s="31">
        <f t="shared" ref="N9433:O9433" si="8815">SUM(N9434,N9447,N9450)</f>
        <v>1500000</v>
      </c>
      <c r="O9433" s="31">
        <f t="shared" si="8815"/>
        <v>274911</v>
      </c>
      <c r="P9433" s="31">
        <f t="shared" si="8808"/>
        <v>8832273</v>
      </c>
      <c r="Q9433" s="31">
        <f t="shared" si="8809"/>
        <v>106.52236339670888</v>
      </c>
      <c r="R9433" s="94"/>
      <c r="S9433" s="94"/>
      <c r="T9433" s="94"/>
      <c r="U9433" s="94"/>
      <c r="V9433" s="94"/>
      <c r="W9433" s="94"/>
      <c r="X9433" s="94"/>
      <c r="Y9433" s="94"/>
    </row>
    <row r="9434" spans="1:25" ht="15" customHeight="1" x14ac:dyDescent="0.25">
      <c r="A9434" s="63" t="s">
        <v>3353</v>
      </c>
      <c r="B9434" s="63" t="s">
        <v>3</v>
      </c>
      <c r="C9434" s="63" t="s">
        <v>13</v>
      </c>
      <c r="D9434" s="63" t="s">
        <v>3355</v>
      </c>
      <c r="E9434" s="63" t="s">
        <v>430</v>
      </c>
      <c r="F9434" s="64" t="s">
        <v>1</v>
      </c>
      <c r="G9434" s="53" t="s">
        <v>1</v>
      </c>
      <c r="H9434" s="65" t="s">
        <v>431</v>
      </c>
      <c r="I9434" s="31">
        <f t="shared" ref="I9434:K9434" si="8816">SUM(I9435:I9446)</f>
        <v>6081970</v>
      </c>
      <c r="J9434" s="31">
        <f t="shared" si="8816"/>
        <v>100100</v>
      </c>
      <c r="K9434" s="31">
        <f t="shared" si="8816"/>
        <v>41000</v>
      </c>
      <c r="L9434" s="31">
        <f t="shared" si="8807"/>
        <v>1200000</v>
      </c>
      <c r="M9434" s="31">
        <f t="shared" ref="M9434" si="8817">SUM(M9435:M9446)</f>
        <v>1200000</v>
      </c>
      <c r="N9434" s="31">
        <f t="shared" ref="N9434:O9434" si="8818">SUM(N9435:N9446)</f>
        <v>0</v>
      </c>
      <c r="O9434" s="31">
        <f t="shared" si="8818"/>
        <v>0</v>
      </c>
      <c r="P9434" s="31">
        <f t="shared" si="8808"/>
        <v>1241000</v>
      </c>
      <c r="Q9434" s="31">
        <f t="shared" si="8809"/>
        <v>1239.7602397602398</v>
      </c>
      <c r="R9434" s="94"/>
      <c r="S9434" s="94"/>
      <c r="T9434" s="94"/>
      <c r="U9434" s="94"/>
      <c r="V9434" s="94"/>
      <c r="W9434" s="94"/>
      <c r="X9434" s="94"/>
      <c r="Y9434" s="94"/>
    </row>
    <row r="9435" spans="1:25" s="14" customFormat="1" ht="22.5" customHeight="1" x14ac:dyDescent="0.25">
      <c r="A9435" s="84" t="s">
        <v>3353</v>
      </c>
      <c r="B9435" s="84" t="s">
        <v>3</v>
      </c>
      <c r="C9435" s="84" t="s">
        <v>13</v>
      </c>
      <c r="D9435" s="84" t="s">
        <v>3355</v>
      </c>
      <c r="E9435" s="85" t="s">
        <v>432</v>
      </c>
      <c r="F9435" s="84" t="s">
        <v>3575</v>
      </c>
      <c r="G9435" s="86" t="s">
        <v>3384</v>
      </c>
      <c r="H9435" s="86" t="s">
        <v>3402</v>
      </c>
      <c r="I9435" s="37">
        <v>300000</v>
      </c>
      <c r="J9435" s="37">
        <v>0</v>
      </c>
      <c r="K9435" s="37">
        <v>0</v>
      </c>
      <c r="L9435" s="37">
        <f t="shared" si="8807"/>
        <v>0</v>
      </c>
      <c r="M9435" s="37"/>
      <c r="N9435" s="37"/>
      <c r="O9435" s="37"/>
      <c r="P9435" s="37">
        <f t="shared" si="8808"/>
        <v>0</v>
      </c>
      <c r="Q9435" s="37">
        <f t="shared" ref="Q9435" si="8819">IF(I9435=0,"-",P9435/I9435*100)</f>
        <v>0</v>
      </c>
      <c r="R9435" s="97"/>
      <c r="S9435" s="97"/>
      <c r="T9435" s="97"/>
      <c r="U9435" s="97"/>
      <c r="V9435" s="97"/>
      <c r="W9435" s="97"/>
      <c r="X9435" s="97"/>
      <c r="Y9435" s="97"/>
    </row>
    <row r="9436" spans="1:25" s="15" customFormat="1" ht="22.5" customHeight="1" x14ac:dyDescent="0.25">
      <c r="A9436" s="79" t="s">
        <v>3353</v>
      </c>
      <c r="B9436" s="79" t="s">
        <v>3</v>
      </c>
      <c r="C9436" s="79" t="s">
        <v>13</v>
      </c>
      <c r="D9436" s="79" t="s">
        <v>3355</v>
      </c>
      <c r="E9436" s="80" t="s">
        <v>432</v>
      </c>
      <c r="F9436" s="79" t="s">
        <v>3403</v>
      </c>
      <c r="G9436" s="81" t="s">
        <v>3384</v>
      </c>
      <c r="H9436" s="81" t="s">
        <v>3764</v>
      </c>
      <c r="I9436" s="36">
        <v>481219</v>
      </c>
      <c r="J9436" s="36">
        <v>100000</v>
      </c>
      <c r="K9436" s="36">
        <v>41000</v>
      </c>
      <c r="L9436" s="36">
        <f t="shared" si="8807"/>
        <v>0</v>
      </c>
      <c r="M9436" s="36"/>
      <c r="N9436" s="36"/>
      <c r="O9436" s="36"/>
      <c r="P9436" s="36">
        <f t="shared" si="8808"/>
        <v>41000</v>
      </c>
      <c r="Q9436" s="36">
        <f t="shared" ref="Q9436:Q9444" si="8820">IF(I9436=0,"-",P9436/I9436*100)</f>
        <v>8.5200293421498312</v>
      </c>
      <c r="R9436" s="96"/>
      <c r="S9436" s="96"/>
      <c r="T9436" s="96"/>
      <c r="U9436" s="96"/>
      <c r="V9436" s="96"/>
      <c r="W9436" s="96"/>
      <c r="X9436" s="96"/>
      <c r="Y9436" s="96"/>
    </row>
    <row r="9437" spans="1:25" s="15" customFormat="1" ht="22.5" customHeight="1" x14ac:dyDescent="0.25">
      <c r="A9437" s="79" t="s">
        <v>3353</v>
      </c>
      <c r="B9437" s="79" t="s">
        <v>3</v>
      </c>
      <c r="C9437" s="79" t="s">
        <v>13</v>
      </c>
      <c r="D9437" s="79" t="s">
        <v>3355</v>
      </c>
      <c r="E9437" s="80" t="s">
        <v>432</v>
      </c>
      <c r="F9437" s="79" t="s">
        <v>3404</v>
      </c>
      <c r="G9437" s="81" t="s">
        <v>3384</v>
      </c>
      <c r="H9437" s="81" t="s">
        <v>3829</v>
      </c>
      <c r="I9437" s="36">
        <v>500000</v>
      </c>
      <c r="J9437" s="36">
        <v>0</v>
      </c>
      <c r="K9437" s="36">
        <v>0</v>
      </c>
      <c r="L9437" s="36">
        <f t="shared" si="8807"/>
        <v>200000</v>
      </c>
      <c r="M9437" s="36">
        <v>200000</v>
      </c>
      <c r="N9437" s="36"/>
      <c r="O9437" s="36"/>
      <c r="P9437" s="36">
        <f t="shared" si="8808"/>
        <v>200000</v>
      </c>
      <c r="Q9437" s="36">
        <f t="shared" si="8820"/>
        <v>40</v>
      </c>
      <c r="R9437" s="96"/>
      <c r="S9437" s="96"/>
      <c r="T9437" s="96"/>
      <c r="U9437" s="96"/>
      <c r="V9437" s="96"/>
      <c r="W9437" s="96"/>
      <c r="X9437" s="96"/>
      <c r="Y9437" s="96"/>
    </row>
    <row r="9438" spans="1:25" s="15" customFormat="1" ht="22.5" customHeight="1" x14ac:dyDescent="0.25">
      <c r="A9438" s="79" t="s">
        <v>3353</v>
      </c>
      <c r="B9438" s="79" t="s">
        <v>3</v>
      </c>
      <c r="C9438" s="79" t="s">
        <v>13</v>
      </c>
      <c r="D9438" s="79" t="s">
        <v>3355</v>
      </c>
      <c r="E9438" s="80" t="s">
        <v>432</v>
      </c>
      <c r="F9438" s="79" t="s">
        <v>3405</v>
      </c>
      <c r="G9438" s="81" t="s">
        <v>3384</v>
      </c>
      <c r="H9438" s="81" t="s">
        <v>3765</v>
      </c>
      <c r="I9438" s="36">
        <v>675000</v>
      </c>
      <c r="J9438" s="36">
        <v>0</v>
      </c>
      <c r="K9438" s="36">
        <v>0</v>
      </c>
      <c r="L9438" s="36">
        <f t="shared" si="8807"/>
        <v>100000</v>
      </c>
      <c r="M9438" s="36">
        <v>100000</v>
      </c>
      <c r="N9438" s="36"/>
      <c r="O9438" s="36"/>
      <c r="P9438" s="36">
        <f t="shared" si="8808"/>
        <v>100000</v>
      </c>
      <c r="Q9438" s="36">
        <f t="shared" si="8820"/>
        <v>14.814814814814813</v>
      </c>
      <c r="R9438" s="96"/>
      <c r="S9438" s="96"/>
      <c r="T9438" s="96"/>
      <c r="U9438" s="96"/>
      <c r="V9438" s="96"/>
      <c r="W9438" s="96"/>
      <c r="X9438" s="96"/>
      <c r="Y9438" s="96"/>
    </row>
    <row r="9439" spans="1:25" s="15" customFormat="1" ht="22.5" customHeight="1" x14ac:dyDescent="0.25">
      <c r="A9439" s="79" t="s">
        <v>3353</v>
      </c>
      <c r="B9439" s="79" t="s">
        <v>3</v>
      </c>
      <c r="C9439" s="79" t="s">
        <v>13</v>
      </c>
      <c r="D9439" s="79" t="s">
        <v>3355</v>
      </c>
      <c r="E9439" s="80" t="s">
        <v>432</v>
      </c>
      <c r="F9439" s="79" t="s">
        <v>3406</v>
      </c>
      <c r="G9439" s="81" t="s">
        <v>3384</v>
      </c>
      <c r="H9439" s="81" t="s">
        <v>3769</v>
      </c>
      <c r="I9439" s="36">
        <v>600000</v>
      </c>
      <c r="J9439" s="36">
        <v>0</v>
      </c>
      <c r="K9439" s="36">
        <v>0</v>
      </c>
      <c r="L9439" s="36">
        <f t="shared" si="8807"/>
        <v>100000</v>
      </c>
      <c r="M9439" s="36">
        <v>100000</v>
      </c>
      <c r="N9439" s="36"/>
      <c r="O9439" s="36"/>
      <c r="P9439" s="36">
        <f t="shared" si="8808"/>
        <v>100000</v>
      </c>
      <c r="Q9439" s="36">
        <f t="shared" si="8820"/>
        <v>16.666666666666664</v>
      </c>
      <c r="R9439" s="96"/>
      <c r="S9439" s="96"/>
      <c r="T9439" s="96"/>
      <c r="U9439" s="96"/>
      <c r="V9439" s="96"/>
      <c r="W9439" s="96"/>
      <c r="X9439" s="96"/>
      <c r="Y9439" s="96"/>
    </row>
    <row r="9440" spans="1:25" s="15" customFormat="1" ht="22.5" customHeight="1" x14ac:dyDescent="0.25">
      <c r="A9440" s="79" t="s">
        <v>3353</v>
      </c>
      <c r="B9440" s="79" t="s">
        <v>3</v>
      </c>
      <c r="C9440" s="79" t="s">
        <v>13</v>
      </c>
      <c r="D9440" s="79" t="s">
        <v>3355</v>
      </c>
      <c r="E9440" s="80" t="s">
        <v>432</v>
      </c>
      <c r="F9440" s="79" t="s">
        <v>3407</v>
      </c>
      <c r="G9440" s="81" t="s">
        <v>3384</v>
      </c>
      <c r="H9440" s="81" t="s">
        <v>3766</v>
      </c>
      <c r="I9440" s="36">
        <v>572751</v>
      </c>
      <c r="J9440" s="36">
        <v>0</v>
      </c>
      <c r="K9440" s="36">
        <v>0</v>
      </c>
      <c r="L9440" s="36">
        <f t="shared" si="8807"/>
        <v>100000</v>
      </c>
      <c r="M9440" s="36">
        <v>100000</v>
      </c>
      <c r="N9440" s="36"/>
      <c r="O9440" s="36"/>
      <c r="P9440" s="36">
        <f t="shared" si="8808"/>
        <v>100000</v>
      </c>
      <c r="Q9440" s="36">
        <f t="shared" si="8820"/>
        <v>17.459594134274756</v>
      </c>
      <c r="R9440" s="96"/>
      <c r="S9440" s="96"/>
      <c r="T9440" s="96"/>
      <c r="U9440" s="96"/>
      <c r="V9440" s="96"/>
      <c r="W9440" s="96"/>
      <c r="X9440" s="96"/>
      <c r="Y9440" s="96"/>
    </row>
    <row r="9441" spans="1:27" s="15" customFormat="1" ht="22.5" customHeight="1" x14ac:dyDescent="0.25">
      <c r="A9441" s="79" t="s">
        <v>3353</v>
      </c>
      <c r="B9441" s="79" t="s">
        <v>3</v>
      </c>
      <c r="C9441" s="79" t="s">
        <v>13</v>
      </c>
      <c r="D9441" s="79" t="s">
        <v>3355</v>
      </c>
      <c r="E9441" s="80" t="s">
        <v>432</v>
      </c>
      <c r="F9441" s="79" t="s">
        <v>3408</v>
      </c>
      <c r="G9441" s="81" t="s">
        <v>3384</v>
      </c>
      <c r="H9441" s="81" t="s">
        <v>3768</v>
      </c>
      <c r="I9441" s="36">
        <v>300000</v>
      </c>
      <c r="J9441" s="36">
        <v>0</v>
      </c>
      <c r="K9441" s="36">
        <v>0</v>
      </c>
      <c r="L9441" s="36">
        <f t="shared" si="8807"/>
        <v>100000</v>
      </c>
      <c r="M9441" s="36">
        <v>100000</v>
      </c>
      <c r="N9441" s="36"/>
      <c r="O9441" s="36"/>
      <c r="P9441" s="36">
        <f t="shared" si="8808"/>
        <v>100000</v>
      </c>
      <c r="Q9441" s="36">
        <f t="shared" si="8820"/>
        <v>33.333333333333329</v>
      </c>
      <c r="R9441" s="96"/>
      <c r="S9441" s="96"/>
      <c r="T9441" s="96"/>
      <c r="U9441" s="96"/>
      <c r="V9441" s="96"/>
      <c r="W9441" s="96"/>
      <c r="X9441" s="96"/>
      <c r="Y9441" s="96"/>
    </row>
    <row r="9442" spans="1:27" s="15" customFormat="1" ht="22.5" customHeight="1" x14ac:dyDescent="0.25">
      <c r="A9442" s="79" t="s">
        <v>3353</v>
      </c>
      <c r="B9442" s="79" t="s">
        <v>3</v>
      </c>
      <c r="C9442" s="79" t="s">
        <v>13</v>
      </c>
      <c r="D9442" s="79" t="s">
        <v>3355</v>
      </c>
      <c r="E9442" s="80" t="s">
        <v>432</v>
      </c>
      <c r="F9442" s="79" t="s">
        <v>3409</v>
      </c>
      <c r="G9442" s="81" t="s">
        <v>3384</v>
      </c>
      <c r="H9442" s="81" t="s">
        <v>3410</v>
      </c>
      <c r="I9442" s="36">
        <v>573700</v>
      </c>
      <c r="J9442" s="36">
        <v>0</v>
      </c>
      <c r="K9442" s="36">
        <v>0</v>
      </c>
      <c r="L9442" s="36">
        <f t="shared" si="8807"/>
        <v>200000</v>
      </c>
      <c r="M9442" s="36">
        <v>200000</v>
      </c>
      <c r="N9442" s="36"/>
      <c r="O9442" s="36"/>
      <c r="P9442" s="36">
        <f t="shared" si="8808"/>
        <v>200000</v>
      </c>
      <c r="Q9442" s="36">
        <f t="shared" si="8820"/>
        <v>34.861425832316542</v>
      </c>
      <c r="R9442" s="96"/>
      <c r="S9442" s="96"/>
      <c r="T9442" s="96"/>
      <c r="U9442" s="96"/>
      <c r="V9442" s="96"/>
      <c r="W9442" s="96"/>
      <c r="X9442" s="96"/>
      <c r="Y9442" s="96"/>
    </row>
    <row r="9443" spans="1:27" s="15" customFormat="1" ht="22.5" customHeight="1" x14ac:dyDescent="0.25">
      <c r="A9443" s="79" t="s">
        <v>3353</v>
      </c>
      <c r="B9443" s="79" t="s">
        <v>3</v>
      </c>
      <c r="C9443" s="79" t="s">
        <v>13</v>
      </c>
      <c r="D9443" s="79" t="s">
        <v>3355</v>
      </c>
      <c r="E9443" s="80" t="s">
        <v>432</v>
      </c>
      <c r="F9443" s="79" t="s">
        <v>3411</v>
      </c>
      <c r="G9443" s="81" t="s">
        <v>3384</v>
      </c>
      <c r="H9443" s="81" t="s">
        <v>3767</v>
      </c>
      <c r="I9443" s="36">
        <v>543200</v>
      </c>
      <c r="J9443" s="36">
        <v>0</v>
      </c>
      <c r="K9443" s="36">
        <v>0</v>
      </c>
      <c r="L9443" s="36">
        <f t="shared" si="8807"/>
        <v>200000</v>
      </c>
      <c r="M9443" s="36">
        <v>200000</v>
      </c>
      <c r="N9443" s="36"/>
      <c r="O9443" s="36"/>
      <c r="P9443" s="36">
        <f t="shared" si="8808"/>
        <v>200000</v>
      </c>
      <c r="Q9443" s="36">
        <f t="shared" si="8820"/>
        <v>36.818851251840947</v>
      </c>
      <c r="R9443" s="96"/>
      <c r="S9443" s="96"/>
      <c r="T9443" s="96"/>
      <c r="U9443" s="96"/>
      <c r="V9443" s="96"/>
      <c r="W9443" s="96"/>
      <c r="X9443" s="96"/>
      <c r="Y9443" s="96"/>
    </row>
    <row r="9444" spans="1:27" s="15" customFormat="1" ht="22.5" customHeight="1" x14ac:dyDescent="0.25">
      <c r="A9444" s="79" t="s">
        <v>3353</v>
      </c>
      <c r="B9444" s="79" t="s">
        <v>3</v>
      </c>
      <c r="C9444" s="79" t="s">
        <v>13</v>
      </c>
      <c r="D9444" s="79" t="s">
        <v>3355</v>
      </c>
      <c r="E9444" s="80" t="s">
        <v>432</v>
      </c>
      <c r="F9444" s="79" t="s">
        <v>3412</v>
      </c>
      <c r="G9444" s="81" t="s">
        <v>3384</v>
      </c>
      <c r="H9444" s="81" t="s">
        <v>3413</v>
      </c>
      <c r="I9444" s="36">
        <v>536000</v>
      </c>
      <c r="J9444" s="36">
        <v>0</v>
      </c>
      <c r="K9444" s="36">
        <v>0</v>
      </c>
      <c r="L9444" s="36">
        <f t="shared" si="8807"/>
        <v>200000</v>
      </c>
      <c r="M9444" s="36">
        <v>200000</v>
      </c>
      <c r="N9444" s="36"/>
      <c r="O9444" s="36"/>
      <c r="P9444" s="36">
        <f t="shared" si="8808"/>
        <v>200000</v>
      </c>
      <c r="Q9444" s="36">
        <f t="shared" si="8820"/>
        <v>37.313432835820898</v>
      </c>
      <c r="R9444" s="96"/>
      <c r="S9444" s="96"/>
      <c r="T9444" s="96"/>
      <c r="U9444" s="96"/>
      <c r="V9444" s="96"/>
      <c r="W9444" s="96"/>
      <c r="X9444" s="96"/>
      <c r="Y9444" s="96"/>
    </row>
    <row r="9445" spans="1:27" s="4" customFormat="1" ht="15" customHeight="1" x14ac:dyDescent="0.25">
      <c r="A9445" s="64" t="s">
        <v>3353</v>
      </c>
      <c r="B9445" s="64" t="s">
        <v>3</v>
      </c>
      <c r="C9445" s="64" t="s">
        <v>13</v>
      </c>
      <c r="D9445" s="64" t="s">
        <v>3355</v>
      </c>
      <c r="E9445" s="20" t="s">
        <v>432</v>
      </c>
      <c r="F9445" s="64" t="s">
        <v>3576</v>
      </c>
      <c r="G9445" s="53" t="s">
        <v>3287</v>
      </c>
      <c r="H9445" s="53" t="s">
        <v>3525</v>
      </c>
      <c r="I9445" s="26">
        <v>100</v>
      </c>
      <c r="J9445" s="26">
        <v>100</v>
      </c>
      <c r="K9445" s="26">
        <v>0</v>
      </c>
      <c r="L9445" s="26">
        <f t="shared" si="8807"/>
        <v>0</v>
      </c>
      <c r="M9445" s="26"/>
      <c r="N9445" s="26"/>
      <c r="O9445" s="26"/>
      <c r="P9445" s="26">
        <f t="shared" si="8808"/>
        <v>0</v>
      </c>
      <c r="Q9445" s="26">
        <f t="shared" si="8809"/>
        <v>0</v>
      </c>
      <c r="R9445" s="90"/>
      <c r="S9445" s="90"/>
      <c r="T9445" s="90"/>
      <c r="U9445" s="90"/>
      <c r="V9445" s="90"/>
      <c r="W9445" s="90"/>
      <c r="X9445" s="90"/>
      <c r="Y9445" s="90"/>
    </row>
    <row r="9446" spans="1:27" s="17" customFormat="1" ht="15" customHeight="1" x14ac:dyDescent="0.25">
      <c r="A9446" s="44" t="s">
        <v>3353</v>
      </c>
      <c r="B9446" s="44" t="s">
        <v>3</v>
      </c>
      <c r="C9446" s="44" t="s">
        <v>13</v>
      </c>
      <c r="D9446" s="44" t="s">
        <v>3355</v>
      </c>
      <c r="E9446" s="45" t="s">
        <v>432</v>
      </c>
      <c r="F9446" s="44" t="s">
        <v>4019</v>
      </c>
      <c r="G9446" s="46" t="s">
        <v>3384</v>
      </c>
      <c r="H9446" s="46" t="s">
        <v>3976</v>
      </c>
      <c r="I9446" s="35">
        <v>1000000</v>
      </c>
      <c r="J9446" s="35">
        <v>0</v>
      </c>
      <c r="K9446" s="35">
        <v>0</v>
      </c>
      <c r="L9446" s="35">
        <f t="shared" si="8807"/>
        <v>0</v>
      </c>
      <c r="M9446" s="35"/>
      <c r="N9446" s="35"/>
      <c r="O9446" s="35"/>
      <c r="P9446" s="35">
        <f t="shared" si="8808"/>
        <v>0</v>
      </c>
      <c r="Q9446" s="35" t="str">
        <f t="shared" si="8809"/>
        <v>-</v>
      </c>
      <c r="R9446" s="95"/>
      <c r="S9446" s="95"/>
      <c r="T9446" s="95"/>
      <c r="U9446" s="95"/>
      <c r="V9446" s="95"/>
      <c r="W9446" s="95"/>
      <c r="X9446" s="95"/>
      <c r="Y9446" s="95"/>
    </row>
    <row r="9447" spans="1:27" ht="15" customHeight="1" x14ac:dyDescent="0.25">
      <c r="A9447" s="63" t="s">
        <v>3353</v>
      </c>
      <c r="B9447" s="63" t="s">
        <v>3</v>
      </c>
      <c r="C9447" s="63" t="s">
        <v>13</v>
      </c>
      <c r="D9447" s="63" t="s">
        <v>3355</v>
      </c>
      <c r="E9447" s="63" t="s">
        <v>152</v>
      </c>
      <c r="F9447" s="64" t="s">
        <v>1</v>
      </c>
      <c r="G9447" s="53" t="s">
        <v>1</v>
      </c>
      <c r="H9447" s="65" t="s">
        <v>153</v>
      </c>
      <c r="I9447" s="31">
        <f t="shared" ref="I9447:K9447" si="8821">SUM(I9448:I9449)</f>
        <v>1404911</v>
      </c>
      <c r="J9447" s="31">
        <f t="shared" si="8821"/>
        <v>1124911</v>
      </c>
      <c r="K9447" s="31">
        <f t="shared" si="8821"/>
        <v>0</v>
      </c>
      <c r="L9447" s="31">
        <f t="shared" si="8807"/>
        <v>524911</v>
      </c>
      <c r="M9447" s="31">
        <f t="shared" ref="M9447" si="8822">SUM(M9448:M9449)</f>
        <v>200000</v>
      </c>
      <c r="N9447" s="31">
        <f t="shared" ref="N9447:O9447" si="8823">SUM(N9448:N9449)</f>
        <v>200000</v>
      </c>
      <c r="O9447" s="31">
        <f t="shared" si="8823"/>
        <v>124911</v>
      </c>
      <c r="P9447" s="31">
        <f t="shared" si="8808"/>
        <v>524911</v>
      </c>
      <c r="Q9447" s="31">
        <f t="shared" si="8809"/>
        <v>46.662447073590712</v>
      </c>
      <c r="R9447" s="94"/>
      <c r="S9447" s="94"/>
      <c r="T9447" s="94"/>
      <c r="U9447" s="94"/>
      <c r="V9447" s="94"/>
      <c r="W9447" s="94"/>
      <c r="X9447" s="94"/>
      <c r="Y9447" s="94"/>
    </row>
    <row r="9448" spans="1:27" ht="15" customHeight="1" x14ac:dyDescent="0.25">
      <c r="A9448" s="64" t="s">
        <v>3353</v>
      </c>
      <c r="B9448" s="64" t="s">
        <v>3</v>
      </c>
      <c r="C9448" s="64" t="s">
        <v>13</v>
      </c>
      <c r="D9448" s="64" t="s">
        <v>3355</v>
      </c>
      <c r="E9448" s="20" t="s">
        <v>154</v>
      </c>
      <c r="F9448" s="64" t="s">
        <v>3414</v>
      </c>
      <c r="G9448" s="53" t="s">
        <v>3393</v>
      </c>
      <c r="H9448" s="53" t="s">
        <v>3415</v>
      </c>
      <c r="I9448" s="26">
        <v>280000</v>
      </c>
      <c r="J9448" s="26">
        <v>0</v>
      </c>
      <c r="K9448" s="26">
        <v>0</v>
      </c>
      <c r="L9448" s="26">
        <f t="shared" si="8807"/>
        <v>0</v>
      </c>
      <c r="M9448" s="26"/>
      <c r="N9448" s="26"/>
      <c r="O9448" s="26"/>
      <c r="P9448" s="26">
        <f t="shared" si="8808"/>
        <v>0</v>
      </c>
      <c r="Q9448" s="26" t="str">
        <f t="shared" si="8809"/>
        <v>-</v>
      </c>
      <c r="R9448" s="90"/>
      <c r="S9448" s="90"/>
      <c r="T9448" s="90"/>
      <c r="U9448" s="90"/>
      <c r="V9448" s="90"/>
      <c r="W9448" s="90"/>
      <c r="X9448" s="90"/>
      <c r="Y9448" s="90"/>
    </row>
    <row r="9449" spans="1:27" ht="22.5" customHeight="1" x14ac:dyDescent="0.25">
      <c r="A9449" s="64" t="s">
        <v>3353</v>
      </c>
      <c r="B9449" s="64" t="s">
        <v>3</v>
      </c>
      <c r="C9449" s="64" t="s">
        <v>13</v>
      </c>
      <c r="D9449" s="64" t="s">
        <v>3355</v>
      </c>
      <c r="E9449" s="20" t="s">
        <v>154</v>
      </c>
      <c r="F9449" s="64" t="s">
        <v>3416</v>
      </c>
      <c r="G9449" s="53" t="s">
        <v>3384</v>
      </c>
      <c r="H9449" s="53" t="s">
        <v>3417</v>
      </c>
      <c r="I9449" s="26">
        <v>1124911</v>
      </c>
      <c r="J9449" s="26">
        <v>1124911</v>
      </c>
      <c r="K9449" s="26">
        <v>0</v>
      </c>
      <c r="L9449" s="26">
        <f t="shared" si="8807"/>
        <v>524911</v>
      </c>
      <c r="M9449" s="26">
        <v>200000</v>
      </c>
      <c r="N9449" s="26">
        <v>200000</v>
      </c>
      <c r="O9449" s="26">
        <v>124911</v>
      </c>
      <c r="P9449" s="26">
        <f t="shared" si="8808"/>
        <v>524911</v>
      </c>
      <c r="Q9449" s="26">
        <f t="shared" si="8809"/>
        <v>46.662447073590712</v>
      </c>
      <c r="R9449" s="90"/>
      <c r="S9449" s="90"/>
      <c r="T9449" s="90"/>
      <c r="U9449" s="90"/>
      <c r="V9449" s="90"/>
      <c r="W9449" s="90"/>
      <c r="X9449" s="90"/>
      <c r="Y9449" s="90"/>
    </row>
    <row r="9450" spans="1:27" ht="15" customHeight="1" x14ac:dyDescent="0.25">
      <c r="A9450" s="63" t="s">
        <v>3353</v>
      </c>
      <c r="B9450" s="63" t="s">
        <v>3</v>
      </c>
      <c r="C9450" s="63" t="s">
        <v>13</v>
      </c>
      <c r="D9450" s="63" t="s">
        <v>3355</v>
      </c>
      <c r="E9450" s="63" t="s">
        <v>278</v>
      </c>
      <c r="F9450" s="64" t="s">
        <v>1</v>
      </c>
      <c r="G9450" s="53" t="s">
        <v>1</v>
      </c>
      <c r="H9450" s="65" t="s">
        <v>279</v>
      </c>
      <c r="I9450" s="31">
        <f t="shared" ref="I9450:K9450" si="8824">SUM(I9451:I9455,I9459:I9478)</f>
        <v>8711927</v>
      </c>
      <c r="J9450" s="31">
        <f t="shared" si="8824"/>
        <v>7066462</v>
      </c>
      <c r="K9450" s="31">
        <f t="shared" si="8824"/>
        <v>3250000</v>
      </c>
      <c r="L9450" s="31">
        <f t="shared" si="8807"/>
        <v>3816362</v>
      </c>
      <c r="M9450" s="31">
        <f t="shared" ref="M9450" si="8825">SUM(M9451:M9455,M9459:M9478)</f>
        <v>2366362</v>
      </c>
      <c r="N9450" s="31">
        <f t="shared" ref="N9450:O9450" si="8826">SUM(N9451:N9455,N9459:N9478)</f>
        <v>1300000</v>
      </c>
      <c r="O9450" s="31">
        <f t="shared" si="8826"/>
        <v>150000</v>
      </c>
      <c r="P9450" s="31">
        <f t="shared" si="8808"/>
        <v>7066362</v>
      </c>
      <c r="Q9450" s="31">
        <f t="shared" si="8809"/>
        <v>99.998584864674854</v>
      </c>
      <c r="R9450" s="94"/>
      <c r="S9450" s="94"/>
      <c r="T9450" s="94"/>
      <c r="U9450" s="94"/>
      <c r="V9450" s="94"/>
      <c r="W9450" s="94"/>
      <c r="X9450" s="94"/>
      <c r="Y9450" s="94"/>
    </row>
    <row r="9451" spans="1:27" ht="15" customHeight="1" x14ac:dyDescent="0.25">
      <c r="A9451" s="64" t="s">
        <v>3353</v>
      </c>
      <c r="B9451" s="64" t="s">
        <v>3</v>
      </c>
      <c r="C9451" s="64" t="s">
        <v>13</v>
      </c>
      <c r="D9451" s="64" t="s">
        <v>3355</v>
      </c>
      <c r="E9451" s="20" t="s">
        <v>280</v>
      </c>
      <c r="F9451" s="64" t="s">
        <v>3577</v>
      </c>
      <c r="G9451" s="53" t="s">
        <v>3384</v>
      </c>
      <c r="H9451" s="53" t="s">
        <v>3418</v>
      </c>
      <c r="I9451" s="26">
        <v>0</v>
      </c>
      <c r="J9451" s="26">
        <v>0</v>
      </c>
      <c r="K9451" s="26">
        <v>0</v>
      </c>
      <c r="L9451" s="26">
        <f t="shared" si="8807"/>
        <v>0</v>
      </c>
      <c r="M9451" s="26"/>
      <c r="N9451" s="26"/>
      <c r="O9451" s="26"/>
      <c r="P9451" s="26">
        <f t="shared" si="8808"/>
        <v>0</v>
      </c>
      <c r="Q9451" s="26" t="str">
        <f t="shared" si="8809"/>
        <v>-</v>
      </c>
      <c r="R9451" s="90"/>
      <c r="S9451" s="90"/>
      <c r="T9451" s="90"/>
      <c r="U9451" s="90"/>
      <c r="V9451" s="90"/>
      <c r="W9451" s="90"/>
      <c r="X9451" s="90"/>
      <c r="Y9451" s="90"/>
    </row>
    <row r="9452" spans="1:27" ht="15" customHeight="1" x14ac:dyDescent="0.25">
      <c r="A9452" s="64" t="s">
        <v>3353</v>
      </c>
      <c r="B9452" s="64" t="s">
        <v>3</v>
      </c>
      <c r="C9452" s="64" t="s">
        <v>13</v>
      </c>
      <c r="D9452" s="64" t="s">
        <v>3355</v>
      </c>
      <c r="E9452" s="20" t="s">
        <v>280</v>
      </c>
      <c r="F9452" s="64" t="s">
        <v>3578</v>
      </c>
      <c r="G9452" s="53" t="s">
        <v>795</v>
      </c>
      <c r="H9452" s="53" t="s">
        <v>3419</v>
      </c>
      <c r="I9452" s="26">
        <v>0</v>
      </c>
      <c r="J9452" s="26">
        <v>0</v>
      </c>
      <c r="K9452" s="26">
        <v>0</v>
      </c>
      <c r="L9452" s="26">
        <f t="shared" si="8807"/>
        <v>0</v>
      </c>
      <c r="M9452" s="26"/>
      <c r="N9452" s="26"/>
      <c r="O9452" s="26"/>
      <c r="P9452" s="26">
        <f t="shared" si="8808"/>
        <v>0</v>
      </c>
      <c r="Q9452" s="26" t="str">
        <f t="shared" si="8809"/>
        <v>-</v>
      </c>
      <c r="R9452" s="90"/>
      <c r="S9452" s="90"/>
      <c r="T9452" s="90"/>
      <c r="U9452" s="90"/>
      <c r="V9452" s="90"/>
      <c r="W9452" s="90"/>
      <c r="X9452" s="90"/>
      <c r="Y9452" s="90"/>
    </row>
    <row r="9453" spans="1:27" ht="15" customHeight="1" x14ac:dyDescent="0.25">
      <c r="A9453" s="64" t="s">
        <v>3353</v>
      </c>
      <c r="B9453" s="64" t="s">
        <v>3</v>
      </c>
      <c r="C9453" s="64" t="s">
        <v>13</v>
      </c>
      <c r="D9453" s="64" t="s">
        <v>3355</v>
      </c>
      <c r="E9453" s="20" t="s">
        <v>280</v>
      </c>
      <c r="F9453" s="64" t="s">
        <v>3579</v>
      </c>
      <c r="G9453" s="53" t="s">
        <v>795</v>
      </c>
      <c r="H9453" s="53" t="s">
        <v>3420</v>
      </c>
      <c r="I9453" s="26">
        <v>1500000</v>
      </c>
      <c r="J9453" s="26">
        <v>1500000</v>
      </c>
      <c r="K9453" s="26">
        <v>1000000</v>
      </c>
      <c r="L9453" s="26">
        <f t="shared" si="8807"/>
        <v>500000</v>
      </c>
      <c r="M9453" s="26"/>
      <c r="N9453" s="26">
        <v>500000</v>
      </c>
      <c r="O9453" s="26"/>
      <c r="P9453" s="26">
        <f t="shared" si="8808"/>
        <v>1500000</v>
      </c>
      <c r="Q9453" s="26">
        <f t="shared" si="8809"/>
        <v>100</v>
      </c>
      <c r="R9453" s="90"/>
      <c r="S9453" s="90"/>
      <c r="T9453" s="90"/>
      <c r="U9453" s="90"/>
      <c r="V9453" s="90"/>
      <c r="W9453" s="90"/>
      <c r="X9453" s="90"/>
      <c r="Y9453" s="90"/>
    </row>
    <row r="9454" spans="1:27" ht="22.5" customHeight="1" x14ac:dyDescent="0.25">
      <c r="A9454" s="64" t="s">
        <v>3353</v>
      </c>
      <c r="B9454" s="64" t="s">
        <v>3</v>
      </c>
      <c r="C9454" s="64" t="s">
        <v>13</v>
      </c>
      <c r="D9454" s="64" t="s">
        <v>3355</v>
      </c>
      <c r="E9454" s="20" t="s">
        <v>280</v>
      </c>
      <c r="F9454" s="64" t="s">
        <v>3580</v>
      </c>
      <c r="G9454" s="53" t="s">
        <v>3384</v>
      </c>
      <c r="H9454" s="53" t="s">
        <v>3421</v>
      </c>
      <c r="I9454" s="26">
        <v>0</v>
      </c>
      <c r="J9454" s="26">
        <v>0</v>
      </c>
      <c r="K9454" s="26">
        <v>0</v>
      </c>
      <c r="L9454" s="26">
        <f t="shared" si="8807"/>
        <v>0</v>
      </c>
      <c r="M9454" s="26"/>
      <c r="N9454" s="26"/>
      <c r="O9454" s="26"/>
      <c r="P9454" s="26">
        <f t="shared" si="8808"/>
        <v>0</v>
      </c>
      <c r="Q9454" s="26" t="str">
        <f t="shared" si="8809"/>
        <v>-</v>
      </c>
      <c r="R9454" s="90"/>
      <c r="S9454" s="90"/>
      <c r="T9454" s="90"/>
      <c r="U9454" s="90"/>
      <c r="V9454" s="90"/>
      <c r="W9454" s="90"/>
      <c r="X9454" s="90"/>
      <c r="Y9454" s="90"/>
    </row>
    <row r="9455" spans="1:27" s="14" customFormat="1" ht="15" customHeight="1" thickBot="1" x14ac:dyDescent="0.3">
      <c r="A9455" s="84" t="s">
        <v>3353</v>
      </c>
      <c r="B9455" s="84" t="s">
        <v>3</v>
      </c>
      <c r="C9455" s="84" t="s">
        <v>13</v>
      </c>
      <c r="D9455" s="84" t="s">
        <v>3355</v>
      </c>
      <c r="E9455" s="85" t="s">
        <v>280</v>
      </c>
      <c r="F9455" s="84" t="s">
        <v>3581</v>
      </c>
      <c r="G9455" s="86" t="s">
        <v>795</v>
      </c>
      <c r="H9455" s="86" t="s">
        <v>3422</v>
      </c>
      <c r="I9455" s="37">
        <v>300000</v>
      </c>
      <c r="J9455" s="37">
        <v>0</v>
      </c>
      <c r="K9455" s="37">
        <v>0</v>
      </c>
      <c r="L9455" s="37">
        <f t="shared" si="8807"/>
        <v>0</v>
      </c>
      <c r="M9455" s="37"/>
      <c r="N9455" s="37"/>
      <c r="O9455" s="37"/>
      <c r="P9455" s="37">
        <f t="shared" si="8808"/>
        <v>0</v>
      </c>
      <c r="Q9455" s="37">
        <f t="shared" ref="Q9455" si="8827">IF(I9455=0,"-",P9455/I9455*100)</f>
        <v>0</v>
      </c>
      <c r="R9455" s="97"/>
      <c r="S9455" s="97"/>
      <c r="T9455" s="97"/>
      <c r="U9455" s="97"/>
      <c r="V9455" s="97"/>
      <c r="W9455" s="97"/>
      <c r="X9455" s="97"/>
      <c r="Y9455" s="97"/>
    </row>
    <row r="9456" spans="1:27" s="2" customFormat="1" ht="45.75" customHeight="1" thickBot="1" x14ac:dyDescent="0.3">
      <c r="A9456" s="28" t="s">
        <v>4</v>
      </c>
      <c r="B9456" s="28" t="s">
        <v>5</v>
      </c>
      <c r="C9456" s="28" t="s">
        <v>6</v>
      </c>
      <c r="D9456" s="57" t="s">
        <v>1</v>
      </c>
      <c r="E9456" s="28" t="s">
        <v>7</v>
      </c>
      <c r="F9456" s="28" t="s">
        <v>8</v>
      </c>
      <c r="G9456" s="28" t="s">
        <v>9</v>
      </c>
      <c r="H9456" s="28" t="s">
        <v>10</v>
      </c>
      <c r="I9456" s="109" t="s">
        <v>3984</v>
      </c>
      <c r="J9456" s="109" t="s">
        <v>11</v>
      </c>
      <c r="K9456" s="109" t="s">
        <v>3989</v>
      </c>
      <c r="L9456" s="109" t="s">
        <v>3985</v>
      </c>
      <c r="M9456" s="109" t="s">
        <v>4027</v>
      </c>
      <c r="N9456" s="109" t="s">
        <v>3988</v>
      </c>
      <c r="O9456" s="109" t="s">
        <v>3986</v>
      </c>
      <c r="P9456" s="109" t="s">
        <v>3987</v>
      </c>
      <c r="Q9456" s="109" t="s">
        <v>3695</v>
      </c>
      <c r="R9456" s="91"/>
      <c r="S9456" s="91"/>
      <c r="T9456" s="91"/>
      <c r="U9456" s="91"/>
      <c r="V9456" s="91"/>
      <c r="W9456" s="91"/>
      <c r="X9456" s="91"/>
      <c r="Y9456" s="91"/>
      <c r="AA9456" s="4"/>
    </row>
    <row r="9457" spans="1:27" s="2" customFormat="1" ht="15" customHeight="1" x14ac:dyDescent="0.25">
      <c r="A9457" s="58" t="s">
        <v>1</v>
      </c>
      <c r="B9457" s="58" t="s">
        <v>1</v>
      </c>
      <c r="C9457" s="58" t="s">
        <v>1</v>
      </c>
      <c r="D9457" s="59" t="s">
        <v>1</v>
      </c>
      <c r="E9457" s="59" t="s">
        <v>1</v>
      </c>
      <c r="F9457" s="60" t="s">
        <v>1</v>
      </c>
      <c r="G9457" s="61" t="s">
        <v>1</v>
      </c>
      <c r="H9457" s="62" t="s">
        <v>1</v>
      </c>
      <c r="I9457" s="29">
        <v>1</v>
      </c>
      <c r="J9457" s="29">
        <v>2</v>
      </c>
      <c r="K9457" s="29">
        <v>3</v>
      </c>
      <c r="L9457" s="29" t="s">
        <v>3478</v>
      </c>
      <c r="M9457" s="29">
        <v>5</v>
      </c>
      <c r="N9457" s="29">
        <v>6</v>
      </c>
      <c r="O9457" s="29">
        <v>7</v>
      </c>
      <c r="P9457" s="29" t="s">
        <v>3696</v>
      </c>
      <c r="Q9457" s="29">
        <v>9</v>
      </c>
      <c r="R9457" s="92"/>
      <c r="S9457" s="92"/>
      <c r="T9457" s="92"/>
      <c r="U9457" s="92"/>
      <c r="V9457" s="92"/>
      <c r="W9457" s="92"/>
      <c r="X9457" s="92"/>
      <c r="Y9457" s="92"/>
      <c r="AA9457" s="4"/>
    </row>
    <row r="9458" spans="1:27" s="2" customFormat="1" ht="15" customHeight="1" x14ac:dyDescent="0.25">
      <c r="A9458" s="63" t="s">
        <v>3353</v>
      </c>
      <c r="B9458" s="63" t="s">
        <v>3</v>
      </c>
      <c r="C9458" s="64" t="s">
        <v>13</v>
      </c>
      <c r="D9458" s="64" t="s">
        <v>3355</v>
      </c>
      <c r="E9458" s="65" t="s">
        <v>1</v>
      </c>
      <c r="F9458" s="65" t="s">
        <v>1</v>
      </c>
      <c r="G9458" s="65" t="s">
        <v>1</v>
      </c>
      <c r="H9458" s="65" t="s">
        <v>3354</v>
      </c>
      <c r="I9458" s="26">
        <v>0</v>
      </c>
      <c r="J9458" s="26" t="s">
        <v>1</v>
      </c>
      <c r="K9458" s="26">
        <v>0</v>
      </c>
      <c r="L9458" s="26"/>
      <c r="M9458" s="26"/>
      <c r="N9458" s="26"/>
      <c r="O9458" s="26"/>
      <c r="P9458" s="26"/>
      <c r="Q9458" s="26"/>
      <c r="R9458" s="90"/>
      <c r="S9458" s="90"/>
      <c r="T9458" s="90"/>
      <c r="U9458" s="90"/>
      <c r="V9458" s="90"/>
      <c r="W9458" s="90"/>
      <c r="X9458" s="90"/>
      <c r="Y9458" s="90"/>
      <c r="AA9458" s="4"/>
    </row>
    <row r="9459" spans="1:27" ht="15" customHeight="1" x14ac:dyDescent="0.25">
      <c r="A9459" s="64" t="s">
        <v>3353</v>
      </c>
      <c r="B9459" s="64" t="s">
        <v>3</v>
      </c>
      <c r="C9459" s="64" t="s">
        <v>13</v>
      </c>
      <c r="D9459" s="64" t="s">
        <v>3355</v>
      </c>
      <c r="E9459" s="20" t="s">
        <v>280</v>
      </c>
      <c r="F9459" s="64" t="s">
        <v>3424</v>
      </c>
      <c r="G9459" s="53" t="s">
        <v>3384</v>
      </c>
      <c r="H9459" s="53" t="s">
        <v>3425</v>
      </c>
      <c r="I9459" s="26">
        <v>400000</v>
      </c>
      <c r="J9459" s="26">
        <v>400000</v>
      </c>
      <c r="K9459" s="26">
        <v>100000</v>
      </c>
      <c r="L9459" s="26">
        <f t="shared" si="8807"/>
        <v>300000</v>
      </c>
      <c r="M9459" s="26">
        <v>100000</v>
      </c>
      <c r="N9459" s="26">
        <v>100000</v>
      </c>
      <c r="O9459" s="26">
        <v>100000</v>
      </c>
      <c r="P9459" s="26">
        <f t="shared" si="8808"/>
        <v>400000</v>
      </c>
      <c r="Q9459" s="26">
        <f t="shared" si="8809"/>
        <v>100</v>
      </c>
      <c r="R9459" s="90"/>
      <c r="S9459" s="90"/>
      <c r="T9459" s="90"/>
      <c r="U9459" s="90"/>
      <c r="V9459" s="90"/>
      <c r="W9459" s="90"/>
      <c r="X9459" s="90"/>
      <c r="Y9459" s="90"/>
    </row>
    <row r="9460" spans="1:27" ht="15" customHeight="1" x14ac:dyDescent="0.25">
      <c r="A9460" s="64" t="s">
        <v>3353</v>
      </c>
      <c r="B9460" s="64" t="s">
        <v>3</v>
      </c>
      <c r="C9460" s="64" t="s">
        <v>13</v>
      </c>
      <c r="D9460" s="64" t="s">
        <v>3355</v>
      </c>
      <c r="E9460" s="20" t="s">
        <v>280</v>
      </c>
      <c r="F9460" s="64" t="s">
        <v>3426</v>
      </c>
      <c r="G9460" s="53" t="s">
        <v>3384</v>
      </c>
      <c r="H9460" s="53" t="s">
        <v>3427</v>
      </c>
      <c r="I9460" s="26">
        <v>100000</v>
      </c>
      <c r="J9460" s="26">
        <v>100000</v>
      </c>
      <c r="K9460" s="26">
        <v>100000</v>
      </c>
      <c r="L9460" s="26">
        <f t="shared" si="8807"/>
        <v>0</v>
      </c>
      <c r="M9460" s="26"/>
      <c r="N9460" s="26"/>
      <c r="O9460" s="26"/>
      <c r="P9460" s="26">
        <f t="shared" si="8808"/>
        <v>100000</v>
      </c>
      <c r="Q9460" s="26">
        <f t="shared" si="8809"/>
        <v>100</v>
      </c>
      <c r="R9460" s="90"/>
      <c r="S9460" s="90"/>
      <c r="T9460" s="90"/>
      <c r="U9460" s="90"/>
      <c r="V9460" s="90"/>
      <c r="W9460" s="90"/>
      <c r="X9460" s="90"/>
      <c r="Y9460" s="90"/>
    </row>
    <row r="9461" spans="1:27" s="14" customFormat="1" ht="28.5" customHeight="1" x14ac:dyDescent="0.25">
      <c r="A9461" s="84" t="s">
        <v>3353</v>
      </c>
      <c r="B9461" s="84" t="s">
        <v>3</v>
      </c>
      <c r="C9461" s="84" t="s">
        <v>13</v>
      </c>
      <c r="D9461" s="84" t="s">
        <v>3355</v>
      </c>
      <c r="E9461" s="85" t="s">
        <v>3795</v>
      </c>
      <c r="F9461" s="84" t="s">
        <v>3796</v>
      </c>
      <c r="G9461" s="86" t="s">
        <v>3384</v>
      </c>
      <c r="H9461" s="86" t="s">
        <v>3977</v>
      </c>
      <c r="I9461" s="37">
        <v>100</v>
      </c>
      <c r="J9461" s="37">
        <v>100</v>
      </c>
      <c r="K9461" s="37">
        <v>0</v>
      </c>
      <c r="L9461" s="37">
        <f t="shared" si="8807"/>
        <v>0</v>
      </c>
      <c r="M9461" s="37"/>
      <c r="N9461" s="37"/>
      <c r="O9461" s="37"/>
      <c r="P9461" s="37">
        <f t="shared" si="8808"/>
        <v>0</v>
      </c>
      <c r="Q9461" s="37">
        <f t="shared" ref="Q9461" si="8828">IF(I9461=0,"-",P9461/I9461*100)</f>
        <v>0</v>
      </c>
      <c r="R9461" s="97"/>
      <c r="S9461" s="97"/>
      <c r="T9461" s="97"/>
      <c r="U9461" s="97"/>
      <c r="V9461" s="97"/>
      <c r="W9461" s="97"/>
      <c r="X9461" s="97"/>
      <c r="Y9461" s="97"/>
    </row>
    <row r="9462" spans="1:27" ht="15" customHeight="1" x14ac:dyDescent="0.25">
      <c r="A9462" s="64" t="s">
        <v>3353</v>
      </c>
      <c r="B9462" s="64" t="s">
        <v>3</v>
      </c>
      <c r="C9462" s="64" t="s">
        <v>13</v>
      </c>
      <c r="D9462" s="64" t="s">
        <v>3355</v>
      </c>
      <c r="E9462" s="20" t="s">
        <v>280</v>
      </c>
      <c r="F9462" s="64" t="s">
        <v>3428</v>
      </c>
      <c r="G9462" s="53" t="s">
        <v>3384</v>
      </c>
      <c r="H9462" s="53" t="s">
        <v>3429</v>
      </c>
      <c r="I9462" s="26">
        <v>0</v>
      </c>
      <c r="J9462" s="26">
        <v>0</v>
      </c>
      <c r="K9462" s="26">
        <v>0</v>
      </c>
      <c r="L9462" s="26">
        <f t="shared" si="8807"/>
        <v>0</v>
      </c>
      <c r="M9462" s="26"/>
      <c r="N9462" s="26"/>
      <c r="O9462" s="26"/>
      <c r="P9462" s="26">
        <f t="shared" si="8808"/>
        <v>0</v>
      </c>
      <c r="Q9462" s="26" t="str">
        <f t="shared" si="8809"/>
        <v>-</v>
      </c>
      <c r="R9462" s="90"/>
      <c r="S9462" s="90"/>
      <c r="T9462" s="90"/>
      <c r="U9462" s="90"/>
      <c r="V9462" s="90"/>
      <c r="W9462" s="90"/>
      <c r="X9462" s="90"/>
      <c r="Y9462" s="90"/>
    </row>
    <row r="9463" spans="1:27" ht="15" customHeight="1" x14ac:dyDescent="0.25">
      <c r="A9463" s="64" t="s">
        <v>3353</v>
      </c>
      <c r="B9463" s="64" t="s">
        <v>3</v>
      </c>
      <c r="C9463" s="64" t="s">
        <v>13</v>
      </c>
      <c r="D9463" s="64" t="s">
        <v>3355</v>
      </c>
      <c r="E9463" s="20" t="s">
        <v>280</v>
      </c>
      <c r="F9463" s="64" t="s">
        <v>3430</v>
      </c>
      <c r="G9463" s="53" t="s">
        <v>795</v>
      </c>
      <c r="H9463" s="53" t="s">
        <v>3431</v>
      </c>
      <c r="I9463" s="26">
        <v>500000</v>
      </c>
      <c r="J9463" s="26">
        <v>500000</v>
      </c>
      <c r="K9463" s="26">
        <v>500000</v>
      </c>
      <c r="L9463" s="26">
        <f t="shared" si="8807"/>
        <v>0</v>
      </c>
      <c r="M9463" s="26"/>
      <c r="N9463" s="26"/>
      <c r="O9463" s="26"/>
      <c r="P9463" s="26">
        <f t="shared" si="8808"/>
        <v>500000</v>
      </c>
      <c r="Q9463" s="26">
        <f t="shared" si="8809"/>
        <v>100</v>
      </c>
      <c r="R9463" s="90"/>
      <c r="S9463" s="90"/>
      <c r="T9463" s="90"/>
      <c r="U9463" s="90"/>
      <c r="V9463" s="90"/>
      <c r="W9463" s="90"/>
      <c r="X9463" s="90"/>
      <c r="Y9463" s="90"/>
    </row>
    <row r="9464" spans="1:27" ht="15" customHeight="1" x14ac:dyDescent="0.25">
      <c r="A9464" s="64" t="s">
        <v>3353</v>
      </c>
      <c r="B9464" s="64" t="s">
        <v>3</v>
      </c>
      <c r="C9464" s="64" t="s">
        <v>13</v>
      </c>
      <c r="D9464" s="64" t="s">
        <v>3355</v>
      </c>
      <c r="E9464" s="20" t="s">
        <v>280</v>
      </c>
      <c r="F9464" s="64" t="s">
        <v>3432</v>
      </c>
      <c r="G9464" s="53" t="s">
        <v>3384</v>
      </c>
      <c r="H9464" s="53" t="s">
        <v>3433</v>
      </c>
      <c r="I9464" s="26">
        <v>200000</v>
      </c>
      <c r="J9464" s="26">
        <v>200000</v>
      </c>
      <c r="K9464" s="26">
        <v>200000</v>
      </c>
      <c r="L9464" s="26">
        <f t="shared" si="8807"/>
        <v>0</v>
      </c>
      <c r="M9464" s="26"/>
      <c r="N9464" s="26"/>
      <c r="O9464" s="26"/>
      <c r="P9464" s="26">
        <f t="shared" si="8808"/>
        <v>200000</v>
      </c>
      <c r="Q9464" s="26">
        <f t="shared" si="8809"/>
        <v>100</v>
      </c>
      <c r="R9464" s="90"/>
      <c r="S9464" s="90"/>
      <c r="T9464" s="90"/>
      <c r="U9464" s="90"/>
      <c r="V9464" s="90"/>
      <c r="W9464" s="90"/>
      <c r="X9464" s="90"/>
      <c r="Y9464" s="90"/>
    </row>
    <row r="9465" spans="1:27" ht="15" customHeight="1" x14ac:dyDescent="0.25">
      <c r="A9465" s="64" t="s">
        <v>3353</v>
      </c>
      <c r="B9465" s="64" t="s">
        <v>3</v>
      </c>
      <c r="C9465" s="64" t="s">
        <v>13</v>
      </c>
      <c r="D9465" s="64" t="s">
        <v>3355</v>
      </c>
      <c r="E9465" s="20" t="s">
        <v>280</v>
      </c>
      <c r="F9465" s="64" t="s">
        <v>3434</v>
      </c>
      <c r="G9465" s="53" t="s">
        <v>3384</v>
      </c>
      <c r="H9465" s="53" t="s">
        <v>3435</v>
      </c>
      <c r="I9465" s="26">
        <v>150000</v>
      </c>
      <c r="J9465" s="26">
        <v>150000</v>
      </c>
      <c r="K9465" s="26">
        <v>150000</v>
      </c>
      <c r="L9465" s="26">
        <f t="shared" si="8807"/>
        <v>0</v>
      </c>
      <c r="M9465" s="26"/>
      <c r="N9465" s="26"/>
      <c r="O9465" s="26"/>
      <c r="P9465" s="26">
        <f t="shared" si="8808"/>
        <v>150000</v>
      </c>
      <c r="Q9465" s="26">
        <f t="shared" si="8809"/>
        <v>100</v>
      </c>
      <c r="R9465" s="90"/>
      <c r="S9465" s="90"/>
      <c r="T9465" s="90"/>
      <c r="U9465" s="90"/>
      <c r="V9465" s="90"/>
      <c r="W9465" s="90"/>
      <c r="X9465" s="90"/>
      <c r="Y9465" s="90"/>
    </row>
    <row r="9466" spans="1:27" s="14" customFormat="1" ht="15" customHeight="1" x14ac:dyDescent="0.25">
      <c r="A9466" s="84" t="s">
        <v>3353</v>
      </c>
      <c r="B9466" s="84" t="s">
        <v>3</v>
      </c>
      <c r="C9466" s="84" t="s">
        <v>13</v>
      </c>
      <c r="D9466" s="84" t="s">
        <v>3355</v>
      </c>
      <c r="E9466" s="85" t="s">
        <v>280</v>
      </c>
      <c r="F9466" s="84" t="s">
        <v>3436</v>
      </c>
      <c r="G9466" s="86" t="s">
        <v>795</v>
      </c>
      <c r="H9466" s="86" t="s">
        <v>3437</v>
      </c>
      <c r="I9466" s="37">
        <v>200000</v>
      </c>
      <c r="J9466" s="37">
        <v>0</v>
      </c>
      <c r="K9466" s="37">
        <v>0</v>
      </c>
      <c r="L9466" s="37">
        <f t="shared" si="8807"/>
        <v>0</v>
      </c>
      <c r="M9466" s="37"/>
      <c r="N9466" s="37"/>
      <c r="O9466" s="37"/>
      <c r="P9466" s="37">
        <f t="shared" si="8808"/>
        <v>0</v>
      </c>
      <c r="Q9466" s="37">
        <f>IF(I9466=0,"-",P9466/I9466*100)</f>
        <v>0</v>
      </c>
      <c r="R9466" s="97"/>
      <c r="S9466" s="97"/>
      <c r="T9466" s="97"/>
      <c r="U9466" s="97"/>
      <c r="V9466" s="97"/>
      <c r="W9466" s="97"/>
      <c r="X9466" s="97"/>
      <c r="Y9466" s="97"/>
    </row>
    <row r="9467" spans="1:27" ht="22.5" customHeight="1" x14ac:dyDescent="0.25">
      <c r="A9467" s="64" t="s">
        <v>3353</v>
      </c>
      <c r="B9467" s="64" t="s">
        <v>3</v>
      </c>
      <c r="C9467" s="64" t="s">
        <v>13</v>
      </c>
      <c r="D9467" s="64" t="s">
        <v>3355</v>
      </c>
      <c r="E9467" s="20" t="s">
        <v>280</v>
      </c>
      <c r="F9467" s="64" t="s">
        <v>3438</v>
      </c>
      <c r="G9467" s="53" t="s">
        <v>3384</v>
      </c>
      <c r="H9467" s="53" t="s">
        <v>3439</v>
      </c>
      <c r="I9467" s="26">
        <v>100000</v>
      </c>
      <c r="J9467" s="26">
        <v>100000</v>
      </c>
      <c r="K9467" s="26">
        <v>0</v>
      </c>
      <c r="L9467" s="26">
        <f t="shared" si="8807"/>
        <v>100000</v>
      </c>
      <c r="M9467" s="26">
        <v>100000</v>
      </c>
      <c r="N9467" s="26"/>
      <c r="O9467" s="26"/>
      <c r="P9467" s="26">
        <f t="shared" si="8808"/>
        <v>100000</v>
      </c>
      <c r="Q9467" s="26">
        <f t="shared" si="8809"/>
        <v>100</v>
      </c>
      <c r="R9467" s="90"/>
      <c r="S9467" s="90"/>
      <c r="T9467" s="90"/>
      <c r="U9467" s="90"/>
      <c r="V9467" s="90"/>
      <c r="W9467" s="90"/>
      <c r="X9467" s="90"/>
      <c r="Y9467" s="90"/>
    </row>
    <row r="9468" spans="1:27" ht="22.5" customHeight="1" x14ac:dyDescent="0.25">
      <c r="A9468" s="64" t="s">
        <v>3353</v>
      </c>
      <c r="B9468" s="64" t="s">
        <v>3</v>
      </c>
      <c r="C9468" s="64" t="s">
        <v>13</v>
      </c>
      <c r="D9468" s="64" t="s">
        <v>3355</v>
      </c>
      <c r="E9468" s="20" t="s">
        <v>280</v>
      </c>
      <c r="F9468" s="64" t="s">
        <v>3440</v>
      </c>
      <c r="G9468" s="53" t="s">
        <v>795</v>
      </c>
      <c r="H9468" s="53" t="s">
        <v>3441</v>
      </c>
      <c r="I9468" s="26">
        <v>150000</v>
      </c>
      <c r="J9468" s="26">
        <v>150000</v>
      </c>
      <c r="K9468" s="26">
        <v>100000</v>
      </c>
      <c r="L9468" s="26">
        <f t="shared" si="8807"/>
        <v>50000</v>
      </c>
      <c r="M9468" s="26">
        <v>50000</v>
      </c>
      <c r="N9468" s="26"/>
      <c r="O9468" s="26"/>
      <c r="P9468" s="26">
        <f t="shared" si="8808"/>
        <v>150000</v>
      </c>
      <c r="Q9468" s="26">
        <f t="shared" si="8809"/>
        <v>100</v>
      </c>
      <c r="R9468" s="90"/>
      <c r="S9468" s="90"/>
      <c r="T9468" s="90"/>
      <c r="U9468" s="90"/>
      <c r="V9468" s="90"/>
      <c r="W9468" s="90"/>
      <c r="X9468" s="90"/>
      <c r="Y9468" s="90"/>
    </row>
    <row r="9469" spans="1:27" ht="15" customHeight="1" x14ac:dyDescent="0.25">
      <c r="A9469" s="64" t="s">
        <v>3353</v>
      </c>
      <c r="B9469" s="64" t="s">
        <v>3</v>
      </c>
      <c r="C9469" s="64" t="s">
        <v>13</v>
      </c>
      <c r="D9469" s="64" t="s">
        <v>3355</v>
      </c>
      <c r="E9469" s="20" t="s">
        <v>280</v>
      </c>
      <c r="F9469" s="64" t="s">
        <v>3442</v>
      </c>
      <c r="G9469" s="53" t="s">
        <v>3384</v>
      </c>
      <c r="H9469" s="53" t="s">
        <v>3443</v>
      </c>
      <c r="I9469" s="26">
        <v>1300000</v>
      </c>
      <c r="J9469" s="26">
        <v>1300000</v>
      </c>
      <c r="K9469" s="26">
        <v>600000</v>
      </c>
      <c r="L9469" s="26">
        <f t="shared" si="8807"/>
        <v>700000</v>
      </c>
      <c r="M9469" s="26">
        <v>500000</v>
      </c>
      <c r="N9469" s="26">
        <v>200000</v>
      </c>
      <c r="O9469" s="26"/>
      <c r="P9469" s="26">
        <f t="shared" si="8808"/>
        <v>1300000</v>
      </c>
      <c r="Q9469" s="26">
        <f t="shared" si="8809"/>
        <v>100</v>
      </c>
      <c r="R9469" s="90"/>
      <c r="S9469" s="90"/>
      <c r="T9469" s="90"/>
      <c r="U9469" s="90"/>
      <c r="V9469" s="90"/>
      <c r="W9469" s="90"/>
      <c r="X9469" s="90"/>
      <c r="Y9469" s="90"/>
    </row>
    <row r="9470" spans="1:27" ht="15" customHeight="1" x14ac:dyDescent="0.25">
      <c r="A9470" s="64" t="s">
        <v>3353</v>
      </c>
      <c r="B9470" s="64" t="s">
        <v>3</v>
      </c>
      <c r="C9470" s="64" t="s">
        <v>13</v>
      </c>
      <c r="D9470" s="64" t="s">
        <v>3355</v>
      </c>
      <c r="E9470" s="20" t="s">
        <v>280</v>
      </c>
      <c r="F9470" s="64" t="s">
        <v>3444</v>
      </c>
      <c r="G9470" s="53" t="s">
        <v>3384</v>
      </c>
      <c r="H9470" s="53" t="s">
        <v>3445</v>
      </c>
      <c r="I9470" s="26">
        <v>200000</v>
      </c>
      <c r="J9470" s="26">
        <v>200000</v>
      </c>
      <c r="K9470" s="26">
        <v>200000</v>
      </c>
      <c r="L9470" s="26">
        <f t="shared" si="8807"/>
        <v>0</v>
      </c>
      <c r="M9470" s="26"/>
      <c r="N9470" s="26"/>
      <c r="O9470" s="26"/>
      <c r="P9470" s="26">
        <f t="shared" si="8808"/>
        <v>200000</v>
      </c>
      <c r="Q9470" s="26">
        <f t="shared" si="8809"/>
        <v>100</v>
      </c>
      <c r="R9470" s="90"/>
      <c r="S9470" s="90"/>
      <c r="T9470" s="90"/>
      <c r="U9470" s="90"/>
      <c r="V9470" s="90"/>
      <c r="W9470" s="90"/>
      <c r="X9470" s="90"/>
      <c r="Y9470" s="90"/>
    </row>
    <row r="9471" spans="1:27" s="4" customFormat="1" ht="15" customHeight="1" x14ac:dyDescent="0.25">
      <c r="A9471" s="64" t="s">
        <v>3353</v>
      </c>
      <c r="B9471" s="64" t="s">
        <v>3</v>
      </c>
      <c r="C9471" s="64" t="s">
        <v>13</v>
      </c>
      <c r="D9471" s="64" t="s">
        <v>3355</v>
      </c>
      <c r="E9471" s="20" t="s">
        <v>280</v>
      </c>
      <c r="F9471" s="64" t="s">
        <v>3582</v>
      </c>
      <c r="G9471" s="53" t="s">
        <v>3384</v>
      </c>
      <c r="H9471" s="53" t="s">
        <v>3484</v>
      </c>
      <c r="I9471" s="26">
        <v>400000</v>
      </c>
      <c r="J9471" s="26">
        <v>400000</v>
      </c>
      <c r="K9471" s="26">
        <v>300000</v>
      </c>
      <c r="L9471" s="26">
        <f t="shared" si="8807"/>
        <v>100000</v>
      </c>
      <c r="M9471" s="26">
        <v>100000</v>
      </c>
      <c r="N9471" s="26"/>
      <c r="O9471" s="26"/>
      <c r="P9471" s="26">
        <f t="shared" si="8808"/>
        <v>400000</v>
      </c>
      <c r="Q9471" s="26">
        <f t="shared" si="8809"/>
        <v>100</v>
      </c>
      <c r="R9471" s="90"/>
      <c r="S9471" s="90"/>
      <c r="T9471" s="90"/>
      <c r="U9471" s="90"/>
      <c r="V9471" s="90"/>
      <c r="W9471" s="90"/>
      <c r="X9471" s="90"/>
      <c r="Y9471" s="90"/>
    </row>
    <row r="9472" spans="1:27" s="17" customFormat="1" ht="18.75" customHeight="1" x14ac:dyDescent="0.25">
      <c r="A9472" s="44" t="s">
        <v>3353</v>
      </c>
      <c r="B9472" s="44" t="s">
        <v>3</v>
      </c>
      <c r="C9472" s="44" t="s">
        <v>13</v>
      </c>
      <c r="D9472" s="44" t="s">
        <v>3355</v>
      </c>
      <c r="E9472" s="45" t="s">
        <v>280</v>
      </c>
      <c r="F9472" s="44" t="s">
        <v>4020</v>
      </c>
      <c r="G9472" s="46" t="s">
        <v>3384</v>
      </c>
      <c r="H9472" s="46" t="s">
        <v>3978</v>
      </c>
      <c r="I9472" s="35">
        <v>1645465</v>
      </c>
      <c r="J9472" s="35">
        <v>500000</v>
      </c>
      <c r="K9472" s="35">
        <v>0</v>
      </c>
      <c r="L9472" s="35">
        <f t="shared" si="8807"/>
        <v>500000</v>
      </c>
      <c r="M9472" s="35">
        <v>500000</v>
      </c>
      <c r="N9472" s="35"/>
      <c r="O9472" s="35"/>
      <c r="P9472" s="35">
        <f t="shared" si="8808"/>
        <v>500000</v>
      </c>
      <c r="Q9472" s="35">
        <f t="shared" si="8809"/>
        <v>100</v>
      </c>
      <c r="R9472" s="95"/>
      <c r="S9472" s="95"/>
      <c r="T9472" s="95"/>
      <c r="U9472" s="95"/>
      <c r="V9472" s="95"/>
      <c r="W9472" s="95"/>
      <c r="X9472" s="95"/>
      <c r="Y9472" s="95"/>
    </row>
    <row r="9473" spans="1:25" s="17" customFormat="1" ht="15" customHeight="1" x14ac:dyDescent="0.25">
      <c r="A9473" s="44" t="s">
        <v>3353</v>
      </c>
      <c r="B9473" s="44" t="s">
        <v>3</v>
      </c>
      <c r="C9473" s="44" t="s">
        <v>13</v>
      </c>
      <c r="D9473" s="44" t="s">
        <v>3355</v>
      </c>
      <c r="E9473" s="45" t="s">
        <v>280</v>
      </c>
      <c r="F9473" s="44" t="s">
        <v>4021</v>
      </c>
      <c r="G9473" s="46" t="s">
        <v>3384</v>
      </c>
      <c r="H9473" s="46" t="s">
        <v>3423</v>
      </c>
      <c r="I9473" s="35">
        <v>600000</v>
      </c>
      <c r="J9473" s="35">
        <v>600000</v>
      </c>
      <c r="K9473" s="35">
        <v>0</v>
      </c>
      <c r="L9473" s="35">
        <f t="shared" si="8807"/>
        <v>600000</v>
      </c>
      <c r="M9473" s="35">
        <v>300000</v>
      </c>
      <c r="N9473" s="35">
        <v>300000</v>
      </c>
      <c r="O9473" s="35"/>
      <c r="P9473" s="35">
        <f t="shared" si="8808"/>
        <v>600000</v>
      </c>
      <c r="Q9473" s="35">
        <f t="shared" si="8809"/>
        <v>100</v>
      </c>
      <c r="R9473" s="95"/>
      <c r="S9473" s="95"/>
      <c r="T9473" s="95"/>
      <c r="U9473" s="95"/>
      <c r="V9473" s="95"/>
      <c r="W9473" s="95"/>
      <c r="X9473" s="95"/>
      <c r="Y9473" s="95"/>
    </row>
    <row r="9474" spans="1:25" s="17" customFormat="1" ht="15" customHeight="1" x14ac:dyDescent="0.25">
      <c r="A9474" s="44" t="s">
        <v>3353</v>
      </c>
      <c r="B9474" s="44" t="s">
        <v>3</v>
      </c>
      <c r="C9474" s="44" t="s">
        <v>13</v>
      </c>
      <c r="D9474" s="44" t="s">
        <v>3355</v>
      </c>
      <c r="E9474" s="45" t="s">
        <v>280</v>
      </c>
      <c r="F9474" s="44" t="s">
        <v>4022</v>
      </c>
      <c r="G9474" s="46" t="s">
        <v>3384</v>
      </c>
      <c r="H9474" s="46" t="s">
        <v>3979</v>
      </c>
      <c r="I9474" s="35">
        <v>50000</v>
      </c>
      <c r="J9474" s="35">
        <v>50000</v>
      </c>
      <c r="K9474" s="35">
        <v>0</v>
      </c>
      <c r="L9474" s="35">
        <f t="shared" si="8807"/>
        <v>50000</v>
      </c>
      <c r="M9474" s="35">
        <v>50000</v>
      </c>
      <c r="N9474" s="35"/>
      <c r="O9474" s="35"/>
      <c r="P9474" s="35">
        <f t="shared" si="8808"/>
        <v>50000</v>
      </c>
      <c r="Q9474" s="35">
        <f t="shared" si="8809"/>
        <v>100</v>
      </c>
      <c r="R9474" s="95"/>
      <c r="S9474" s="95"/>
      <c r="T9474" s="95"/>
      <c r="U9474" s="95"/>
      <c r="V9474" s="95"/>
      <c r="W9474" s="95"/>
      <c r="X9474" s="95"/>
      <c r="Y9474" s="95"/>
    </row>
    <row r="9475" spans="1:25" s="17" customFormat="1" ht="21" customHeight="1" x14ac:dyDescent="0.25">
      <c r="A9475" s="44" t="s">
        <v>3353</v>
      </c>
      <c r="B9475" s="44" t="s">
        <v>3</v>
      </c>
      <c r="C9475" s="44" t="s">
        <v>13</v>
      </c>
      <c r="D9475" s="44" t="s">
        <v>3355</v>
      </c>
      <c r="E9475" s="45" t="s">
        <v>280</v>
      </c>
      <c r="F9475" s="44" t="s">
        <v>4023</v>
      </c>
      <c r="G9475" s="46" t="s">
        <v>3384</v>
      </c>
      <c r="H9475" s="46" t="s">
        <v>3980</v>
      </c>
      <c r="I9475" s="35">
        <v>365362</v>
      </c>
      <c r="J9475" s="35">
        <v>365362</v>
      </c>
      <c r="K9475" s="35">
        <v>0</v>
      </c>
      <c r="L9475" s="35">
        <f t="shared" si="8807"/>
        <v>365362</v>
      </c>
      <c r="M9475" s="35">
        <v>365362</v>
      </c>
      <c r="N9475" s="35"/>
      <c r="O9475" s="35"/>
      <c r="P9475" s="35">
        <f t="shared" si="8808"/>
        <v>365362</v>
      </c>
      <c r="Q9475" s="35">
        <f t="shared" si="8809"/>
        <v>100</v>
      </c>
      <c r="R9475" s="95"/>
      <c r="S9475" s="95"/>
      <c r="T9475" s="95"/>
      <c r="U9475" s="95"/>
      <c r="V9475" s="95"/>
      <c r="W9475" s="95"/>
      <c r="X9475" s="95"/>
      <c r="Y9475" s="95"/>
    </row>
    <row r="9476" spans="1:25" s="17" customFormat="1" ht="15" customHeight="1" x14ac:dyDescent="0.25">
      <c r="A9476" s="44" t="s">
        <v>3353</v>
      </c>
      <c r="B9476" s="44" t="s">
        <v>3</v>
      </c>
      <c r="C9476" s="44" t="s">
        <v>13</v>
      </c>
      <c r="D9476" s="44" t="s">
        <v>3355</v>
      </c>
      <c r="E9476" s="45" t="s">
        <v>280</v>
      </c>
      <c r="F9476" s="44" t="s">
        <v>4024</v>
      </c>
      <c r="G9476" s="46" t="s">
        <v>3384</v>
      </c>
      <c r="H9476" s="46" t="s">
        <v>3981</v>
      </c>
      <c r="I9476" s="35">
        <v>150000</v>
      </c>
      <c r="J9476" s="35">
        <v>150000</v>
      </c>
      <c r="K9476" s="35">
        <v>0</v>
      </c>
      <c r="L9476" s="35">
        <f t="shared" si="8807"/>
        <v>150000</v>
      </c>
      <c r="M9476" s="35">
        <v>50000</v>
      </c>
      <c r="N9476" s="35">
        <v>50000</v>
      </c>
      <c r="O9476" s="35">
        <v>50000</v>
      </c>
      <c r="P9476" s="35">
        <f t="shared" si="8808"/>
        <v>150000</v>
      </c>
      <c r="Q9476" s="35">
        <f t="shared" si="8809"/>
        <v>100</v>
      </c>
      <c r="R9476" s="95"/>
      <c r="S9476" s="95"/>
      <c r="T9476" s="95"/>
      <c r="U9476" s="95"/>
      <c r="V9476" s="95"/>
      <c r="W9476" s="95"/>
      <c r="X9476" s="95"/>
      <c r="Y9476" s="95"/>
    </row>
    <row r="9477" spans="1:25" s="17" customFormat="1" ht="15" customHeight="1" x14ac:dyDescent="0.25">
      <c r="A9477" s="44" t="s">
        <v>3353</v>
      </c>
      <c r="B9477" s="44" t="s">
        <v>3</v>
      </c>
      <c r="C9477" s="44" t="s">
        <v>13</v>
      </c>
      <c r="D9477" s="44" t="s">
        <v>3355</v>
      </c>
      <c r="E9477" s="45" t="s">
        <v>280</v>
      </c>
      <c r="F9477" s="44" t="s">
        <v>4025</v>
      </c>
      <c r="G9477" s="46" t="s">
        <v>3384</v>
      </c>
      <c r="H9477" s="46" t="s">
        <v>3982</v>
      </c>
      <c r="I9477" s="35">
        <v>100000</v>
      </c>
      <c r="J9477" s="35">
        <v>100000</v>
      </c>
      <c r="K9477" s="35">
        <v>0</v>
      </c>
      <c r="L9477" s="35">
        <f t="shared" si="8807"/>
        <v>100000</v>
      </c>
      <c r="M9477" s="35">
        <v>50000</v>
      </c>
      <c r="N9477" s="35">
        <v>50000</v>
      </c>
      <c r="O9477" s="35"/>
      <c r="P9477" s="35">
        <f t="shared" si="8808"/>
        <v>100000</v>
      </c>
      <c r="Q9477" s="35">
        <f t="shared" si="8809"/>
        <v>100</v>
      </c>
      <c r="R9477" s="95"/>
      <c r="S9477" s="95"/>
      <c r="T9477" s="95"/>
      <c r="U9477" s="95"/>
      <c r="V9477" s="95"/>
      <c r="W9477" s="95"/>
      <c r="X9477" s="95"/>
      <c r="Y9477" s="95"/>
    </row>
    <row r="9478" spans="1:25" s="17" customFormat="1" ht="15" customHeight="1" x14ac:dyDescent="0.25">
      <c r="A9478" s="44" t="s">
        <v>3353</v>
      </c>
      <c r="B9478" s="44" t="s">
        <v>3</v>
      </c>
      <c r="C9478" s="44" t="s">
        <v>13</v>
      </c>
      <c r="D9478" s="44" t="s">
        <v>3355</v>
      </c>
      <c r="E9478" s="45" t="s">
        <v>280</v>
      </c>
      <c r="F9478" s="44" t="s">
        <v>4026</v>
      </c>
      <c r="G9478" s="46" t="s">
        <v>3384</v>
      </c>
      <c r="H9478" s="46" t="s">
        <v>3983</v>
      </c>
      <c r="I9478" s="35">
        <v>301000</v>
      </c>
      <c r="J9478" s="35">
        <v>301000</v>
      </c>
      <c r="K9478" s="35">
        <v>0</v>
      </c>
      <c r="L9478" s="35">
        <f t="shared" si="8807"/>
        <v>301000</v>
      </c>
      <c r="M9478" s="35">
        <v>201000</v>
      </c>
      <c r="N9478" s="35">
        <v>100000</v>
      </c>
      <c r="O9478" s="35"/>
      <c r="P9478" s="35">
        <f t="shared" si="8808"/>
        <v>301000</v>
      </c>
      <c r="Q9478" s="35">
        <f t="shared" si="8809"/>
        <v>100</v>
      </c>
      <c r="R9478" s="95"/>
      <c r="S9478" s="95"/>
      <c r="T9478" s="95"/>
      <c r="U9478" s="95"/>
      <c r="V9478" s="95"/>
      <c r="W9478" s="95"/>
      <c r="X9478" s="95"/>
      <c r="Y9478" s="95"/>
    </row>
    <row r="9479" spans="1:25" ht="22.5" customHeight="1" x14ac:dyDescent="0.25">
      <c r="A9479" s="63" t="s">
        <v>1</v>
      </c>
      <c r="B9479" s="63" t="s">
        <v>1</v>
      </c>
      <c r="C9479" s="63" t="s">
        <v>1</v>
      </c>
      <c r="D9479" s="65" t="s">
        <v>1</v>
      </c>
      <c r="E9479" s="65" t="s">
        <v>1</v>
      </c>
      <c r="F9479" s="65" t="s">
        <v>1</v>
      </c>
      <c r="G9479" s="65" t="s">
        <v>1</v>
      </c>
      <c r="H9479" s="66" t="s">
        <v>69</v>
      </c>
      <c r="I9479" s="30">
        <f t="shared" ref="I9479:K9481" si="8829">SUM(I9480)</f>
        <v>60000</v>
      </c>
      <c r="J9479" s="30">
        <f t="shared" si="8829"/>
        <v>60000</v>
      </c>
      <c r="K9479" s="30">
        <f t="shared" si="8829"/>
        <v>50000</v>
      </c>
      <c r="L9479" s="30">
        <f t="shared" si="8807"/>
        <v>0</v>
      </c>
      <c r="M9479" s="30">
        <f t="shared" ref="M9479:M9481" si="8830">SUM(M9480)</f>
        <v>0</v>
      </c>
      <c r="N9479" s="30">
        <f t="shared" ref="N9479:O9481" si="8831">SUM(N9480)</f>
        <v>0</v>
      </c>
      <c r="O9479" s="30">
        <f t="shared" si="8831"/>
        <v>0</v>
      </c>
      <c r="P9479" s="30">
        <f t="shared" si="8808"/>
        <v>50000</v>
      </c>
      <c r="Q9479" s="30">
        <f t="shared" si="8809"/>
        <v>83.333333333333343</v>
      </c>
      <c r="R9479" s="93"/>
      <c r="S9479" s="93"/>
      <c r="T9479" s="93"/>
      <c r="U9479" s="93"/>
      <c r="V9479" s="93"/>
      <c r="W9479" s="93"/>
      <c r="X9479" s="93"/>
      <c r="Y9479" s="93"/>
    </row>
    <row r="9480" spans="1:25" ht="15" customHeight="1" x14ac:dyDescent="0.25">
      <c r="A9480" s="63" t="s">
        <v>3353</v>
      </c>
      <c r="B9480" s="63" t="s">
        <v>3</v>
      </c>
      <c r="C9480" s="63" t="s">
        <v>13</v>
      </c>
      <c r="D9480" s="63" t="s">
        <v>3355</v>
      </c>
      <c r="E9480" s="65" t="s">
        <v>70</v>
      </c>
      <c r="F9480" s="65" t="s">
        <v>1</v>
      </c>
      <c r="G9480" s="65" t="s">
        <v>1</v>
      </c>
      <c r="H9480" s="65" t="s">
        <v>71</v>
      </c>
      <c r="I9480" s="31">
        <f t="shared" si="8829"/>
        <v>60000</v>
      </c>
      <c r="J9480" s="31">
        <f t="shared" si="8829"/>
        <v>60000</v>
      </c>
      <c r="K9480" s="31">
        <f t="shared" si="8829"/>
        <v>50000</v>
      </c>
      <c r="L9480" s="31">
        <f t="shared" si="8807"/>
        <v>0</v>
      </c>
      <c r="M9480" s="31">
        <f t="shared" si="8830"/>
        <v>0</v>
      </c>
      <c r="N9480" s="31">
        <f t="shared" si="8831"/>
        <v>0</v>
      </c>
      <c r="O9480" s="31">
        <f t="shared" si="8831"/>
        <v>0</v>
      </c>
      <c r="P9480" s="31">
        <f t="shared" si="8808"/>
        <v>50000</v>
      </c>
      <c r="Q9480" s="31">
        <f t="shared" si="8809"/>
        <v>83.333333333333343</v>
      </c>
      <c r="R9480" s="94"/>
      <c r="S9480" s="94"/>
      <c r="T9480" s="94"/>
      <c r="U9480" s="94"/>
      <c r="V9480" s="94"/>
      <c r="W9480" s="94"/>
      <c r="X9480" s="94"/>
      <c r="Y9480" s="94"/>
    </row>
    <row r="9481" spans="1:25" ht="15" customHeight="1" x14ac:dyDescent="0.25">
      <c r="A9481" s="63" t="s">
        <v>3353</v>
      </c>
      <c r="B9481" s="63" t="s">
        <v>3</v>
      </c>
      <c r="C9481" s="63" t="s">
        <v>13</v>
      </c>
      <c r="D9481" s="63" t="s">
        <v>3355</v>
      </c>
      <c r="E9481" s="63" t="s">
        <v>72</v>
      </c>
      <c r="F9481" s="64" t="s">
        <v>1</v>
      </c>
      <c r="G9481" s="53" t="s">
        <v>1</v>
      </c>
      <c r="H9481" s="65" t="s">
        <v>73</v>
      </c>
      <c r="I9481" s="31">
        <f t="shared" si="8829"/>
        <v>60000</v>
      </c>
      <c r="J9481" s="31">
        <f t="shared" si="8829"/>
        <v>60000</v>
      </c>
      <c r="K9481" s="31">
        <f t="shared" si="8829"/>
        <v>50000</v>
      </c>
      <c r="L9481" s="31">
        <f t="shared" si="8807"/>
        <v>0</v>
      </c>
      <c r="M9481" s="31">
        <f t="shared" si="8830"/>
        <v>0</v>
      </c>
      <c r="N9481" s="31">
        <f t="shared" si="8831"/>
        <v>0</v>
      </c>
      <c r="O9481" s="31">
        <f t="shared" si="8831"/>
        <v>0</v>
      </c>
      <c r="P9481" s="31">
        <f t="shared" si="8808"/>
        <v>50000</v>
      </c>
      <c r="Q9481" s="31">
        <f t="shared" si="8809"/>
        <v>83.333333333333343</v>
      </c>
      <c r="R9481" s="94"/>
      <c r="S9481" s="94"/>
      <c r="T9481" s="94"/>
      <c r="U9481" s="94"/>
      <c r="V9481" s="94"/>
      <c r="W9481" s="94"/>
      <c r="X9481" s="94"/>
      <c r="Y9481" s="94"/>
    </row>
    <row r="9482" spans="1:25" ht="15" customHeight="1" x14ac:dyDescent="0.25">
      <c r="A9482" s="64" t="s">
        <v>3353</v>
      </c>
      <c r="B9482" s="64" t="s">
        <v>3</v>
      </c>
      <c r="C9482" s="64" t="s">
        <v>13</v>
      </c>
      <c r="D9482" s="64" t="s">
        <v>3355</v>
      </c>
      <c r="E9482" s="20" t="s">
        <v>74</v>
      </c>
      <c r="F9482" s="64" t="s">
        <v>3446</v>
      </c>
      <c r="G9482" s="53" t="s">
        <v>3287</v>
      </c>
      <c r="H9482" s="53" t="s">
        <v>3447</v>
      </c>
      <c r="I9482" s="26">
        <v>60000</v>
      </c>
      <c r="J9482" s="26">
        <v>60000</v>
      </c>
      <c r="K9482" s="26">
        <v>50000</v>
      </c>
      <c r="L9482" s="26">
        <f t="shared" si="8807"/>
        <v>0</v>
      </c>
      <c r="M9482" s="26"/>
      <c r="N9482" s="26"/>
      <c r="O9482" s="26"/>
      <c r="P9482" s="26">
        <f t="shared" si="8808"/>
        <v>50000</v>
      </c>
      <c r="Q9482" s="26">
        <f t="shared" si="8809"/>
        <v>83.333333333333343</v>
      </c>
      <c r="R9482" s="90"/>
      <c r="S9482" s="90"/>
      <c r="T9482" s="90"/>
      <c r="U9482" s="90"/>
      <c r="V9482" s="90"/>
      <c r="W9482" s="90"/>
      <c r="X9482" s="90"/>
      <c r="Y9482" s="90"/>
    </row>
    <row r="9483" spans="1:25" ht="22.5" customHeight="1" x14ac:dyDescent="0.25">
      <c r="A9483" s="53" t="s">
        <v>1</v>
      </c>
      <c r="B9483" s="53" t="s">
        <v>1</v>
      </c>
      <c r="C9483" s="53" t="s">
        <v>1</v>
      </c>
      <c r="D9483" s="53" t="s">
        <v>1</v>
      </c>
      <c r="E9483" s="53" t="s">
        <v>1</v>
      </c>
      <c r="F9483" s="53" t="s">
        <v>1</v>
      </c>
      <c r="G9483" s="53" t="s">
        <v>1</v>
      </c>
      <c r="H9483" s="66" t="s">
        <v>3448</v>
      </c>
      <c r="I9483" s="30">
        <f t="shared" ref="I9483:K9483" si="8832">SUM(I9385,I9405,I9432,I9479)</f>
        <v>47424424</v>
      </c>
      <c r="J9483" s="30">
        <f t="shared" si="8832"/>
        <v>39317089</v>
      </c>
      <c r="K9483" s="30">
        <f t="shared" si="8832"/>
        <v>20186364</v>
      </c>
      <c r="L9483" s="30">
        <f t="shared" si="8807"/>
        <v>12732023</v>
      </c>
      <c r="M9483" s="30">
        <f t="shared" ref="M9483" si="8833">SUM(M9385,M9405,M9432,M9479)</f>
        <v>5975912</v>
      </c>
      <c r="N9483" s="30">
        <f t="shared" ref="N9483:O9483" si="8834">SUM(N9385,N9405,N9432,N9479)</f>
        <v>4190600</v>
      </c>
      <c r="O9483" s="30">
        <f t="shared" si="8834"/>
        <v>2565511</v>
      </c>
      <c r="P9483" s="30">
        <f t="shared" si="8808"/>
        <v>32918387</v>
      </c>
      <c r="Q9483" s="30">
        <f t="shared" si="8809"/>
        <v>83.725392284255832</v>
      </c>
      <c r="R9483" s="93"/>
      <c r="S9483" s="93"/>
      <c r="T9483" s="93"/>
      <c r="U9483" s="93"/>
      <c r="V9483" s="93"/>
      <c r="W9483" s="93"/>
      <c r="X9483" s="93"/>
      <c r="Y9483" s="93"/>
    </row>
    <row r="9484" spans="1:25" ht="15" customHeight="1" thickBot="1" x14ac:dyDescent="0.3">
      <c r="A9484" s="53" t="s">
        <v>1</v>
      </c>
      <c r="B9484" s="53" t="s">
        <v>1</v>
      </c>
      <c r="C9484" s="53" t="s">
        <v>1</v>
      </c>
      <c r="D9484" s="53" t="s">
        <v>1</v>
      </c>
      <c r="E9484" s="53" t="s">
        <v>1</v>
      </c>
      <c r="F9484" s="53" t="s">
        <v>1</v>
      </c>
      <c r="G9484" s="53" t="s">
        <v>1</v>
      </c>
      <c r="H9484" s="65" t="s">
        <v>76</v>
      </c>
      <c r="I9484" s="31"/>
      <c r="J9484" s="31"/>
      <c r="K9484" s="31">
        <v>0</v>
      </c>
      <c r="L9484" s="31"/>
      <c r="M9484" s="31"/>
      <c r="N9484" s="31"/>
      <c r="O9484" s="31"/>
      <c r="P9484" s="31"/>
      <c r="Q9484" s="31"/>
      <c r="R9484" s="94"/>
      <c r="S9484" s="94"/>
      <c r="T9484" s="94"/>
      <c r="U9484" s="94"/>
      <c r="V9484" s="94"/>
      <c r="W9484" s="94"/>
      <c r="X9484" s="94"/>
      <c r="Y9484" s="94"/>
    </row>
    <row r="9485" spans="1:25" ht="47.25" customHeight="1" thickBot="1" x14ac:dyDescent="0.3">
      <c r="A9485" s="110" t="s">
        <v>1</v>
      </c>
      <c r="B9485" s="110" t="s">
        <v>1</v>
      </c>
      <c r="C9485" s="110" t="s">
        <v>1</v>
      </c>
      <c r="D9485" s="110" t="s">
        <v>1</v>
      </c>
      <c r="E9485" s="110" t="s">
        <v>1</v>
      </c>
      <c r="F9485" s="110" t="s">
        <v>1</v>
      </c>
      <c r="G9485" s="110" t="s">
        <v>1</v>
      </c>
      <c r="H9485" s="28" t="s">
        <v>77</v>
      </c>
      <c r="I9485" s="109" t="s">
        <v>3984</v>
      </c>
      <c r="J9485" s="109" t="s">
        <v>11</v>
      </c>
      <c r="K9485" s="109" t="s">
        <v>3989</v>
      </c>
      <c r="L9485" s="109" t="s">
        <v>3985</v>
      </c>
      <c r="M9485" s="109" t="s">
        <v>4027</v>
      </c>
      <c r="N9485" s="109" t="s">
        <v>3988</v>
      </c>
      <c r="O9485" s="109" t="s">
        <v>3986</v>
      </c>
      <c r="P9485" s="109" t="s">
        <v>3987</v>
      </c>
      <c r="Q9485" s="109" t="s">
        <v>3695</v>
      </c>
      <c r="R9485" s="91"/>
      <c r="S9485" s="91"/>
      <c r="T9485" s="91"/>
      <c r="U9485" s="91"/>
      <c r="V9485" s="91"/>
      <c r="W9485" s="91"/>
      <c r="X9485" s="91"/>
      <c r="Y9485" s="91"/>
    </row>
    <row r="9486" spans="1:25" ht="15" customHeight="1" x14ac:dyDescent="0.25">
      <c r="A9486" s="111"/>
      <c r="B9486" s="111"/>
      <c r="C9486" s="111"/>
      <c r="D9486" s="111"/>
      <c r="E9486" s="111"/>
      <c r="F9486" s="111"/>
      <c r="G9486" s="111"/>
      <c r="H9486" s="67" t="s">
        <v>1</v>
      </c>
      <c r="I9486" s="29">
        <v>1</v>
      </c>
      <c r="J9486" s="29">
        <v>2</v>
      </c>
      <c r="K9486" s="29">
        <v>3</v>
      </c>
      <c r="L9486" s="29" t="s">
        <v>3478</v>
      </c>
      <c r="M9486" s="29">
        <v>5</v>
      </c>
      <c r="N9486" s="29">
        <v>6</v>
      </c>
      <c r="O9486" s="29">
        <v>7</v>
      </c>
      <c r="P9486" s="29" t="s">
        <v>3696</v>
      </c>
      <c r="Q9486" s="29">
        <v>9</v>
      </c>
      <c r="R9486" s="92"/>
      <c r="S9486" s="92"/>
      <c r="T9486" s="92"/>
      <c r="U9486" s="92"/>
      <c r="V9486" s="92"/>
      <c r="W9486" s="92"/>
      <c r="X9486" s="92"/>
      <c r="Y9486" s="92"/>
    </row>
    <row r="9487" spans="1:25" ht="15" customHeight="1" x14ac:dyDescent="0.25">
      <c r="A9487" s="111"/>
      <c r="B9487" s="111"/>
      <c r="C9487" s="111"/>
      <c r="D9487" s="111"/>
      <c r="E9487" s="111"/>
      <c r="F9487" s="111"/>
      <c r="G9487" s="111"/>
      <c r="H9487" s="68" t="s">
        <v>812</v>
      </c>
      <c r="I9487" s="32">
        <f t="shared" ref="I9487:K9487" si="8835">SUM(I9415,I9427,I9452,I9453,I9455,I9463,I9466,I9468)</f>
        <v>8851000</v>
      </c>
      <c r="J9487" s="32">
        <f t="shared" si="8835"/>
        <v>8351000</v>
      </c>
      <c r="K9487" s="32">
        <f t="shared" si="8835"/>
        <v>5271000</v>
      </c>
      <c r="L9487" s="32">
        <f t="shared" si="8807"/>
        <v>1850000</v>
      </c>
      <c r="M9487" s="32">
        <f t="shared" ref="M9487" si="8836">SUM(M9415,M9427,M9452,M9453,M9455,M9463,M9466,M9468)</f>
        <v>450000</v>
      </c>
      <c r="N9487" s="32">
        <f t="shared" ref="N9487:O9487" si="8837">SUM(N9415,N9427,N9452,N9453,N9455,N9463,N9466,N9468)</f>
        <v>900000</v>
      </c>
      <c r="O9487" s="32">
        <f t="shared" si="8837"/>
        <v>500000</v>
      </c>
      <c r="P9487" s="32">
        <f t="shared" si="8808"/>
        <v>7121000</v>
      </c>
      <c r="Q9487" s="32">
        <f t="shared" si="8809"/>
        <v>85.27122500299366</v>
      </c>
      <c r="R9487" s="90"/>
      <c r="S9487" s="90"/>
      <c r="T9487" s="90"/>
      <c r="U9487" s="90"/>
      <c r="V9487" s="90"/>
      <c r="W9487" s="90"/>
      <c r="X9487" s="90"/>
      <c r="Y9487" s="90"/>
    </row>
    <row r="9488" spans="1:25" ht="15" customHeight="1" x14ac:dyDescent="0.25">
      <c r="A9488" s="111"/>
      <c r="B9488" s="111"/>
      <c r="C9488" s="111"/>
      <c r="D9488" s="111"/>
      <c r="E9488" s="111"/>
      <c r="F9488" s="111"/>
      <c r="G9488" s="111"/>
      <c r="H9488" s="68" t="s">
        <v>478</v>
      </c>
      <c r="I9488" s="32">
        <f t="shared" ref="I9488:K9488" si="8838">SUM(I9416,I9417,I9418,I9429)</f>
        <v>17882400</v>
      </c>
      <c r="J9488" s="32">
        <f t="shared" si="8838"/>
        <v>17682400</v>
      </c>
      <c r="K9488" s="32">
        <f t="shared" si="8838"/>
        <v>8841210</v>
      </c>
      <c r="L9488" s="32">
        <f t="shared" ref="L9488:L9497" si="8839">SUM(M9488:O9488)</f>
        <v>4435605</v>
      </c>
      <c r="M9488" s="32">
        <f t="shared" ref="M9488" si="8840">SUM(M9416,M9417,M9418,M9429)</f>
        <v>1478535</v>
      </c>
      <c r="N9488" s="32">
        <f t="shared" ref="N9488:O9488" si="8841">SUM(N9416,N9417,N9418,N9429)</f>
        <v>1478535</v>
      </c>
      <c r="O9488" s="32">
        <f t="shared" si="8841"/>
        <v>1478535</v>
      </c>
      <c r="P9488" s="32">
        <f t="shared" ref="P9488:P9497" si="8842">K9488+L9488</f>
        <v>13276815</v>
      </c>
      <c r="Q9488" s="32">
        <f t="shared" ref="Q9488:Q9497" si="8843">IF(J9488=0,"-",P9488/J9488*100)</f>
        <v>75.084914943672814</v>
      </c>
      <c r="R9488" s="90"/>
      <c r="S9488" s="90"/>
      <c r="T9488" s="90"/>
      <c r="U9488" s="90"/>
      <c r="V9488" s="90"/>
      <c r="W9488" s="90"/>
      <c r="X9488" s="90"/>
      <c r="Y9488" s="90"/>
    </row>
    <row r="9489" spans="1:25" ht="15" customHeight="1" x14ac:dyDescent="0.25">
      <c r="A9489" s="111"/>
      <c r="B9489" s="111"/>
      <c r="C9489" s="111"/>
      <c r="D9489" s="111"/>
      <c r="E9489" s="111"/>
      <c r="F9489" s="111"/>
      <c r="G9489" s="111"/>
      <c r="H9489" s="68" t="s">
        <v>3449</v>
      </c>
      <c r="I9489" s="32">
        <f t="shared" ref="I9489:K9489" si="8844">SUM(I9419,I9420,I9421,I9425,I9428,I9435,I9436,I9437,I9438,I9439,I9440,I9441,I9442,I9443,I9444,I9449,I9451,I9454,I9459,I9460,I9462,I9464,I9465,I9467,I9469,I9470,I9471,I9461,I9478,I9446,I9472,I9473,I9474,I9475,I9476,I9477)</f>
        <v>16039908</v>
      </c>
      <c r="J9489" s="32">
        <f t="shared" si="8844"/>
        <v>8912573</v>
      </c>
      <c r="K9489" s="32">
        <f t="shared" si="8844"/>
        <v>3576606</v>
      </c>
      <c r="L9489" s="32">
        <f t="shared" si="8839"/>
        <v>5434076</v>
      </c>
      <c r="M9489" s="32">
        <f t="shared" ref="M9489" si="8845">SUM(M9419,M9420,M9421,M9425,M9428,M9435,M9436,M9437,M9438,M9439,M9440,M9441,M9442,M9443,M9444,M9449,M9451,M9454,M9459,M9460,M9462,M9464,M9465,M9467,M9469,M9470,M9471,M9461,M9478,M9446,M9472,M9473,M9474,M9475,M9476,M9477)</f>
        <v>3863963</v>
      </c>
      <c r="N9489" s="32">
        <f t="shared" ref="N9489:O9489" si="8846">SUM(N9419,N9420,N9421,N9425,N9428,N9435,N9436,N9437,N9438,N9439,N9440,N9441,N9442,N9443,N9444,N9449,N9451,N9454,N9459,N9460,N9462,N9464,N9465,N9467,N9469,N9470,N9471,N9461,N9478,N9446,N9472,N9473,N9474,N9475,N9476,N9477)</f>
        <v>1147601</v>
      </c>
      <c r="O9489" s="32">
        <f t="shared" si="8846"/>
        <v>422512</v>
      </c>
      <c r="P9489" s="32">
        <f t="shared" si="8842"/>
        <v>9010682</v>
      </c>
      <c r="Q9489" s="32">
        <f t="shared" si="8843"/>
        <v>101.10079322772447</v>
      </c>
      <c r="R9489" s="90"/>
      <c r="S9489" s="90"/>
      <c r="T9489" s="90"/>
      <c r="U9489" s="90"/>
      <c r="V9489" s="90"/>
      <c r="W9489" s="90"/>
      <c r="X9489" s="90"/>
      <c r="Y9489" s="90"/>
    </row>
    <row r="9490" spans="1:25" ht="15" customHeight="1" x14ac:dyDescent="0.25">
      <c r="A9490" s="111"/>
      <c r="B9490" s="111"/>
      <c r="C9490" s="111"/>
      <c r="D9490" s="111"/>
      <c r="E9490" s="111"/>
      <c r="F9490" s="111"/>
      <c r="G9490" s="111"/>
      <c r="H9490" s="68" t="s">
        <v>3339</v>
      </c>
      <c r="I9490" s="32">
        <f t="shared" ref="I9490:K9490" si="8847">SUM(I9387,I9389,I9390,I9391,I9392,I9393,I9395,I9397,I9400,I9401,I9402,I9409,I9410,I9411,I9412,I9414,I9430,I9431,I9482,I9403,I9404,I9407,I9445,I9398)</f>
        <v>3071116</v>
      </c>
      <c r="J9490" s="32">
        <f t="shared" si="8847"/>
        <v>3071116</v>
      </c>
      <c r="K9490" s="32">
        <f t="shared" si="8847"/>
        <v>1847544</v>
      </c>
      <c r="L9490" s="32">
        <f t="shared" si="8839"/>
        <v>687340</v>
      </c>
      <c r="M9490" s="32">
        <f t="shared" ref="M9490" si="8848">SUM(M9387,M9389,M9390,M9391,M9392,M9393,M9395,M9397,M9400,M9401,M9402,M9409,M9410,M9411,M9412,M9414,M9430,M9431,M9482,M9403,M9404,M9407,M9445,M9398)</f>
        <v>75080</v>
      </c>
      <c r="N9490" s="32">
        <f t="shared" ref="N9490:O9490" si="8849">SUM(N9387,N9389,N9390,N9391,N9392,N9393,N9395,N9397,N9400,N9401,N9402,N9409,N9410,N9411,N9412,N9414,N9430,N9431,N9482,N9403,N9404,N9407,N9445,N9398)</f>
        <v>556130</v>
      </c>
      <c r="O9490" s="32">
        <f t="shared" si="8849"/>
        <v>56130</v>
      </c>
      <c r="P9490" s="32">
        <f t="shared" si="8842"/>
        <v>2534884</v>
      </c>
      <c r="Q9490" s="32">
        <f t="shared" si="8843"/>
        <v>82.539506811204788</v>
      </c>
      <c r="R9490" s="90"/>
      <c r="S9490" s="90"/>
      <c r="T9490" s="90"/>
      <c r="U9490" s="90"/>
      <c r="V9490" s="90"/>
      <c r="W9490" s="90"/>
      <c r="X9490" s="90"/>
      <c r="Y9490" s="90"/>
    </row>
    <row r="9491" spans="1:25" ht="15" customHeight="1" x14ac:dyDescent="0.25">
      <c r="A9491" s="111"/>
      <c r="B9491" s="111"/>
      <c r="C9491" s="111"/>
      <c r="D9491" s="111"/>
      <c r="E9491" s="111"/>
      <c r="F9491" s="111"/>
      <c r="G9491" s="111"/>
      <c r="H9491" s="68" t="s">
        <v>3450</v>
      </c>
      <c r="I9491" s="32">
        <f t="shared" ref="I9491:K9491" si="8850">SUM(I9426,I9448)</f>
        <v>1580000</v>
      </c>
      <c r="J9491" s="32">
        <f t="shared" si="8850"/>
        <v>1300000</v>
      </c>
      <c r="K9491" s="32">
        <f t="shared" si="8850"/>
        <v>650004</v>
      </c>
      <c r="L9491" s="32">
        <f t="shared" si="8839"/>
        <v>325002</v>
      </c>
      <c r="M9491" s="32">
        <f t="shared" ref="M9491" si="8851">SUM(M9426,M9448)</f>
        <v>108334</v>
      </c>
      <c r="N9491" s="32">
        <f t="shared" ref="N9491:O9491" si="8852">SUM(N9426,N9448)</f>
        <v>108334</v>
      </c>
      <c r="O9491" s="32">
        <f t="shared" si="8852"/>
        <v>108334</v>
      </c>
      <c r="P9491" s="32">
        <f t="shared" si="8842"/>
        <v>975006</v>
      </c>
      <c r="Q9491" s="32">
        <f t="shared" si="8843"/>
        <v>75.000461538461536</v>
      </c>
      <c r="R9491" s="90"/>
      <c r="S9491" s="90"/>
      <c r="T9491" s="90"/>
      <c r="U9491" s="90"/>
      <c r="V9491" s="90"/>
      <c r="W9491" s="90"/>
      <c r="X9491" s="90"/>
      <c r="Y9491" s="90"/>
    </row>
    <row r="9492" spans="1:25" ht="15" customHeight="1" x14ac:dyDescent="0.25">
      <c r="A9492" s="112"/>
      <c r="B9492" s="112"/>
      <c r="C9492" s="112"/>
      <c r="D9492" s="112"/>
      <c r="E9492" s="112"/>
      <c r="F9492" s="112"/>
      <c r="G9492" s="112"/>
      <c r="H9492" s="69" t="s">
        <v>79</v>
      </c>
      <c r="I9492" s="32">
        <f t="shared" ref="I9492:K9492" si="8853">SUM(I9487:I9491)</f>
        <v>47424424</v>
      </c>
      <c r="J9492" s="32">
        <f t="shared" si="8853"/>
        <v>39317089</v>
      </c>
      <c r="K9492" s="32">
        <f t="shared" si="8853"/>
        <v>20186364</v>
      </c>
      <c r="L9492" s="32">
        <f t="shared" si="8839"/>
        <v>12732023</v>
      </c>
      <c r="M9492" s="32">
        <f t="shared" ref="M9492" si="8854">SUM(M9487:M9491)</f>
        <v>5975912</v>
      </c>
      <c r="N9492" s="32">
        <f t="shared" ref="N9492:O9492" si="8855">SUM(N9487:N9491)</f>
        <v>4190600</v>
      </c>
      <c r="O9492" s="32">
        <f t="shared" si="8855"/>
        <v>2565511</v>
      </c>
      <c r="P9492" s="32">
        <f t="shared" si="8842"/>
        <v>32918387</v>
      </c>
      <c r="Q9492" s="32">
        <f t="shared" si="8843"/>
        <v>83.725392284255832</v>
      </c>
      <c r="R9492" s="90"/>
      <c r="S9492" s="90"/>
      <c r="T9492" s="90"/>
      <c r="U9492" s="90"/>
      <c r="V9492" s="90"/>
      <c r="W9492" s="90"/>
      <c r="X9492" s="90"/>
      <c r="Y9492" s="90"/>
    </row>
    <row r="9493" spans="1:25" ht="15" customHeight="1" x14ac:dyDescent="0.25">
      <c r="A9493" s="53"/>
      <c r="B9493" s="53"/>
      <c r="C9493" s="53"/>
      <c r="D9493" s="53"/>
      <c r="E9493" s="53"/>
      <c r="F9493" s="53"/>
      <c r="G9493" s="53"/>
      <c r="H9493" s="21"/>
      <c r="I9493" s="33"/>
      <c r="J9493" s="33"/>
      <c r="K9493" s="33">
        <v>0</v>
      </c>
      <c r="L9493" s="33"/>
      <c r="M9493" s="33"/>
      <c r="N9493" s="33"/>
      <c r="O9493" s="33"/>
      <c r="P9493" s="33"/>
      <c r="Q9493" s="33"/>
      <c r="R9493" s="33"/>
      <c r="S9493" s="33"/>
      <c r="T9493" s="33"/>
      <c r="U9493" s="33"/>
      <c r="V9493" s="33"/>
      <c r="W9493" s="33"/>
      <c r="X9493" s="33"/>
      <c r="Y9493" s="33"/>
    </row>
    <row r="9494" spans="1:25" ht="15" customHeight="1" x14ac:dyDescent="0.25">
      <c r="A9494" s="53" t="s">
        <v>1</v>
      </c>
      <c r="B9494" s="53" t="s">
        <v>1</v>
      </c>
      <c r="C9494" s="53" t="s">
        <v>1</v>
      </c>
      <c r="D9494" s="53" t="s">
        <v>1</v>
      </c>
      <c r="E9494" s="53" t="s">
        <v>1</v>
      </c>
      <c r="F9494" s="53" t="s">
        <v>1</v>
      </c>
      <c r="G9494" s="53" t="s">
        <v>1</v>
      </c>
      <c r="H9494" s="66" t="s">
        <v>3451</v>
      </c>
      <c r="I9494" s="30">
        <f t="shared" ref="I9494:K9494" si="8856">SUM(I9483)</f>
        <v>47424424</v>
      </c>
      <c r="J9494" s="30">
        <f t="shared" si="8856"/>
        <v>39317089</v>
      </c>
      <c r="K9494" s="30">
        <f t="shared" si="8856"/>
        <v>20186364</v>
      </c>
      <c r="L9494" s="30">
        <f t="shared" si="8839"/>
        <v>12732023</v>
      </c>
      <c r="M9494" s="30">
        <f t="shared" ref="M9494" si="8857">SUM(M9483)</f>
        <v>5975912</v>
      </c>
      <c r="N9494" s="30">
        <f t="shared" ref="N9494:O9494" si="8858">SUM(N9483)</f>
        <v>4190600</v>
      </c>
      <c r="O9494" s="30">
        <f t="shared" si="8858"/>
        <v>2565511</v>
      </c>
      <c r="P9494" s="30">
        <f t="shared" si="8842"/>
        <v>32918387</v>
      </c>
      <c r="Q9494" s="30">
        <f t="shared" si="8843"/>
        <v>83.725392284255832</v>
      </c>
      <c r="R9494" s="93"/>
      <c r="S9494" s="93"/>
      <c r="T9494" s="93"/>
      <c r="U9494" s="93"/>
      <c r="V9494" s="93"/>
      <c r="W9494" s="93"/>
      <c r="X9494" s="93"/>
      <c r="Y9494" s="93"/>
    </row>
    <row r="9495" spans="1:25" ht="15" customHeight="1" x14ac:dyDescent="0.25">
      <c r="A9495" s="53" t="s">
        <v>1</v>
      </c>
      <c r="B9495" s="53" t="s">
        <v>1</v>
      </c>
      <c r="C9495" s="53" t="s">
        <v>1</v>
      </c>
      <c r="D9495" s="53" t="s">
        <v>1</v>
      </c>
      <c r="E9495" s="53" t="s">
        <v>1</v>
      </c>
      <c r="F9495" s="53" t="s">
        <v>1</v>
      </c>
      <c r="G9495" s="53" t="s">
        <v>1</v>
      </c>
      <c r="H9495" s="65" t="s">
        <v>76</v>
      </c>
      <c r="I9495" s="31"/>
      <c r="J9495" s="31"/>
      <c r="K9495" s="31">
        <v>0</v>
      </c>
      <c r="L9495" s="31"/>
      <c r="M9495" s="31"/>
      <c r="N9495" s="31"/>
      <c r="O9495" s="31"/>
      <c r="P9495" s="31"/>
      <c r="Q9495" s="31"/>
      <c r="R9495" s="94"/>
      <c r="S9495" s="94"/>
      <c r="T9495" s="94"/>
      <c r="U9495" s="94"/>
      <c r="V9495" s="94"/>
      <c r="W9495" s="94"/>
      <c r="X9495" s="94"/>
      <c r="Y9495" s="94"/>
    </row>
    <row r="9496" spans="1:25" ht="15" customHeight="1" x14ac:dyDescent="0.25">
      <c r="A9496" s="53"/>
      <c r="B9496" s="53"/>
      <c r="C9496" s="53"/>
      <c r="D9496" s="53"/>
      <c r="E9496" s="53"/>
      <c r="F9496" s="53"/>
      <c r="G9496" s="53"/>
      <c r="H9496" s="70"/>
      <c r="I9496" s="34"/>
      <c r="J9496" s="34"/>
      <c r="K9496" s="34">
        <v>0</v>
      </c>
      <c r="L9496" s="34"/>
      <c r="M9496" s="34"/>
      <c r="N9496" s="34"/>
      <c r="O9496" s="34"/>
      <c r="P9496" s="34"/>
      <c r="Q9496" s="34"/>
      <c r="R9496" s="34"/>
      <c r="S9496" s="34"/>
      <c r="T9496" s="34"/>
      <c r="U9496" s="34"/>
      <c r="V9496" s="34"/>
      <c r="W9496" s="34"/>
      <c r="X9496" s="34"/>
      <c r="Y9496" s="34"/>
    </row>
    <row r="9497" spans="1:25" ht="15" customHeight="1" x14ac:dyDescent="0.25">
      <c r="A9497" s="53" t="s">
        <v>1</v>
      </c>
      <c r="B9497" s="53" t="s">
        <v>1</v>
      </c>
      <c r="C9497" s="53" t="s">
        <v>1</v>
      </c>
      <c r="D9497" s="53" t="s">
        <v>1</v>
      </c>
      <c r="E9497" s="53" t="s">
        <v>1</v>
      </c>
      <c r="F9497" s="53" t="s">
        <v>1</v>
      </c>
      <c r="G9497" s="53" t="s">
        <v>1</v>
      </c>
      <c r="H9497" s="66" t="s">
        <v>3452</v>
      </c>
      <c r="I9497" s="30">
        <f t="shared" ref="I9497:K9497" si="8859">SUM(I9494)</f>
        <v>47424424</v>
      </c>
      <c r="J9497" s="30">
        <f t="shared" si="8859"/>
        <v>39317089</v>
      </c>
      <c r="K9497" s="30">
        <f t="shared" si="8859"/>
        <v>20186364</v>
      </c>
      <c r="L9497" s="30">
        <f t="shared" si="8839"/>
        <v>12732023</v>
      </c>
      <c r="M9497" s="30">
        <f t="shared" ref="M9497" si="8860">SUM(M9494)</f>
        <v>5975912</v>
      </c>
      <c r="N9497" s="30">
        <f t="shared" ref="N9497:O9497" si="8861">SUM(N9494)</f>
        <v>4190600</v>
      </c>
      <c r="O9497" s="30">
        <f t="shared" si="8861"/>
        <v>2565511</v>
      </c>
      <c r="P9497" s="30">
        <f t="shared" si="8842"/>
        <v>32918387</v>
      </c>
      <c r="Q9497" s="30">
        <f t="shared" si="8843"/>
        <v>83.725392284255832</v>
      </c>
      <c r="R9497" s="93"/>
      <c r="S9497" s="93"/>
      <c r="T9497" s="93"/>
      <c r="U9497" s="93"/>
      <c r="V9497" s="93"/>
      <c r="W9497" s="93"/>
      <c r="X9497" s="93"/>
      <c r="Y9497" s="93"/>
    </row>
    <row r="9498" spans="1:25" s="15" customFormat="1" x14ac:dyDescent="0.25">
      <c r="A9498" s="55"/>
      <c r="B9498" s="55"/>
      <c r="C9498" s="55"/>
      <c r="D9498" s="55"/>
      <c r="E9498" s="75"/>
      <c r="F9498" s="75"/>
      <c r="G9498" s="75"/>
      <c r="H9498" s="75"/>
      <c r="I9498" s="43"/>
      <c r="J9498" s="43"/>
      <c r="K9498" s="43"/>
      <c r="L9498" s="43"/>
      <c r="M9498" s="43"/>
      <c r="N9498" s="43"/>
      <c r="O9498" s="43"/>
      <c r="P9498" s="43"/>
      <c r="Q9498" s="43"/>
      <c r="R9498" s="43"/>
      <c r="S9498" s="43"/>
      <c r="T9498" s="43"/>
      <c r="U9498" s="43"/>
      <c r="V9498" s="43"/>
      <c r="W9498" s="43"/>
      <c r="X9498" s="43"/>
      <c r="Y9498" s="43"/>
    </row>
    <row r="9499" spans="1:25" s="15" customFormat="1" x14ac:dyDescent="0.25">
      <c r="A9499" s="55"/>
      <c r="B9499" s="55"/>
      <c r="C9499" s="55"/>
      <c r="D9499" s="55"/>
      <c r="E9499" s="75"/>
      <c r="F9499" s="75"/>
      <c r="G9499" s="75"/>
      <c r="H9499" s="75"/>
      <c r="I9499" s="43"/>
      <c r="J9499" s="43"/>
      <c r="K9499" s="43"/>
      <c r="L9499" s="43"/>
      <c r="M9499" s="43"/>
      <c r="N9499" s="43"/>
      <c r="O9499" s="43"/>
      <c r="P9499" s="43"/>
      <c r="Q9499" s="43"/>
      <c r="R9499" s="43"/>
      <c r="S9499" s="43"/>
      <c r="T9499" s="43"/>
      <c r="U9499" s="43"/>
      <c r="V9499" s="43"/>
      <c r="W9499" s="43"/>
      <c r="X9499" s="43"/>
      <c r="Y9499" s="43"/>
    </row>
    <row r="9500" spans="1:25" s="15" customFormat="1" x14ac:dyDescent="0.25">
      <c r="A9500" s="55"/>
      <c r="B9500" s="55"/>
      <c r="C9500" s="55"/>
      <c r="D9500" s="55"/>
      <c r="E9500" s="75"/>
      <c r="F9500" s="75"/>
      <c r="G9500" s="75"/>
      <c r="H9500" s="75"/>
      <c r="I9500" s="43"/>
      <c r="J9500" s="43"/>
      <c r="K9500" s="43"/>
      <c r="L9500" s="43"/>
      <c r="M9500" s="43"/>
      <c r="N9500" s="43"/>
      <c r="O9500" s="43"/>
      <c r="P9500" s="43"/>
      <c r="Q9500" s="43"/>
      <c r="R9500" s="43"/>
      <c r="S9500" s="43"/>
      <c r="T9500" s="43"/>
      <c r="U9500" s="43"/>
      <c r="V9500" s="43"/>
      <c r="W9500" s="43"/>
      <c r="X9500" s="43"/>
      <c r="Y9500" s="43"/>
    </row>
    <row r="9501" spans="1:25" s="15" customFormat="1" x14ac:dyDescent="0.25">
      <c r="A9501" s="55"/>
      <c r="B9501" s="55"/>
      <c r="C9501" s="55"/>
      <c r="D9501" s="55"/>
      <c r="E9501" s="75"/>
      <c r="F9501" s="75"/>
      <c r="G9501" s="75"/>
      <c r="H9501" s="75"/>
      <c r="I9501" s="43"/>
      <c r="J9501" s="43"/>
      <c r="K9501" s="43"/>
      <c r="L9501" s="43"/>
      <c r="M9501" s="43"/>
      <c r="N9501" s="43"/>
      <c r="O9501" s="43"/>
      <c r="P9501" s="43"/>
      <c r="Q9501" s="43"/>
      <c r="R9501" s="43"/>
      <c r="S9501" s="43"/>
      <c r="T9501" s="43"/>
      <c r="U9501" s="43"/>
      <c r="V9501" s="43"/>
      <c r="W9501" s="43"/>
      <c r="X9501" s="43"/>
      <c r="Y9501" s="43"/>
    </row>
    <row r="9502" spans="1:25" s="15" customFormat="1" x14ac:dyDescent="0.25">
      <c r="A9502" s="55"/>
      <c r="B9502" s="55"/>
      <c r="C9502" s="55"/>
      <c r="D9502" s="55"/>
      <c r="E9502" s="75"/>
      <c r="F9502" s="75"/>
      <c r="G9502" s="75"/>
      <c r="H9502" s="75"/>
      <c r="I9502" s="43"/>
      <c r="J9502" s="43"/>
      <c r="K9502" s="43"/>
      <c r="L9502" s="43"/>
      <c r="M9502" s="43"/>
      <c r="N9502" s="43"/>
      <c r="O9502" s="43"/>
      <c r="P9502" s="43"/>
      <c r="Q9502" s="43"/>
      <c r="R9502" s="43"/>
      <c r="S9502" s="43"/>
      <c r="T9502" s="43"/>
      <c r="U9502" s="43"/>
      <c r="V9502" s="43"/>
      <c r="W9502" s="43"/>
      <c r="X9502" s="43"/>
      <c r="Y9502" s="43"/>
    </row>
    <row r="9503" spans="1:25" s="15" customFormat="1" x14ac:dyDescent="0.25">
      <c r="A9503" s="55"/>
      <c r="B9503" s="55"/>
      <c r="C9503" s="55"/>
      <c r="D9503" s="55"/>
      <c r="E9503" s="75"/>
      <c r="F9503" s="75"/>
      <c r="G9503" s="75"/>
      <c r="H9503" s="75"/>
      <c r="I9503" s="43"/>
      <c r="J9503" s="43"/>
      <c r="K9503" s="43"/>
      <c r="L9503" s="43"/>
      <c r="M9503" s="43"/>
      <c r="N9503" s="43"/>
      <c r="O9503" s="43"/>
      <c r="P9503" s="43"/>
      <c r="Q9503" s="43"/>
      <c r="R9503" s="43"/>
      <c r="S9503" s="43"/>
      <c r="T9503" s="43"/>
      <c r="U9503" s="43"/>
      <c r="V9503" s="43"/>
      <c r="W9503" s="43"/>
      <c r="X9503" s="43"/>
      <c r="Y9503" s="43"/>
    </row>
  </sheetData>
  <autoFilter ref="A1:WZI9503" xr:uid="{5EE22D79-4801-4171-B533-24D6920D8278}"/>
  <mergeCells count="1411">
    <mergeCell ref="A2:H2"/>
    <mergeCell ref="A4:H4"/>
    <mergeCell ref="A6:H6"/>
    <mergeCell ref="A8:H8"/>
    <mergeCell ref="F47:F51"/>
    <mergeCell ref="G47:G51"/>
    <mergeCell ref="F85:F89"/>
    <mergeCell ref="G85:G89"/>
    <mergeCell ref="A85:A89"/>
    <mergeCell ref="B85:B89"/>
    <mergeCell ref="C85:C89"/>
    <mergeCell ref="D85:D89"/>
    <mergeCell ref="E85:E89"/>
    <mergeCell ref="A47:A51"/>
    <mergeCell ref="B47:B51"/>
    <mergeCell ref="C47:C51"/>
    <mergeCell ref="D47:D51"/>
    <mergeCell ref="E47:E51"/>
    <mergeCell ref="F1730:F1734"/>
    <mergeCell ref="G1730:G1734"/>
    <mergeCell ref="A205:A209"/>
    <mergeCell ref="B205:B209"/>
    <mergeCell ref="C205:C209"/>
    <mergeCell ref="D205:D209"/>
    <mergeCell ref="E205:E209"/>
    <mergeCell ref="F205:F209"/>
    <mergeCell ref="G205:G209"/>
    <mergeCell ref="A169:A173"/>
    <mergeCell ref="B169:B173"/>
    <mergeCell ref="C169:C173"/>
    <mergeCell ref="D169:D173"/>
    <mergeCell ref="E169:E173"/>
    <mergeCell ref="F169:F173"/>
    <mergeCell ref="G169:G173"/>
    <mergeCell ref="A124:A128"/>
    <mergeCell ref="B124:B128"/>
    <mergeCell ref="C124:C128"/>
    <mergeCell ref="D124:D128"/>
    <mergeCell ref="E124:E128"/>
    <mergeCell ref="F124:F128"/>
    <mergeCell ref="G124:G128"/>
    <mergeCell ref="A297:A301"/>
    <mergeCell ref="B297:B301"/>
    <mergeCell ref="C297:C301"/>
    <mergeCell ref="D297:D301"/>
    <mergeCell ref="E297:E301"/>
    <mergeCell ref="F297:F301"/>
    <mergeCell ref="G297:G301"/>
    <mergeCell ref="A259:A263"/>
    <mergeCell ref="B259:B263"/>
    <mergeCell ref="C259:C263"/>
    <mergeCell ref="D259:D263"/>
    <mergeCell ref="E259:E263"/>
    <mergeCell ref="F259:F263"/>
    <mergeCell ref="G259:G263"/>
    <mergeCell ref="A225:A230"/>
    <mergeCell ref="B225:B230"/>
    <mergeCell ref="C225:C230"/>
    <mergeCell ref="D225:D230"/>
    <mergeCell ref="E225:E230"/>
    <mergeCell ref="F225:F230"/>
    <mergeCell ref="G225:G230"/>
    <mergeCell ref="A418:A423"/>
    <mergeCell ref="B418:B423"/>
    <mergeCell ref="C418:C423"/>
    <mergeCell ref="D418:D423"/>
    <mergeCell ref="E418:E423"/>
    <mergeCell ref="F418:F423"/>
    <mergeCell ref="G418:G423"/>
    <mergeCell ref="A371:A375"/>
    <mergeCell ref="B371:B375"/>
    <mergeCell ref="C371:C375"/>
    <mergeCell ref="D371:D375"/>
    <mergeCell ref="E371:E375"/>
    <mergeCell ref="F371:F375"/>
    <mergeCell ref="G371:G375"/>
    <mergeCell ref="A334:A338"/>
    <mergeCell ref="B334:B338"/>
    <mergeCell ref="C334:C338"/>
    <mergeCell ref="D334:D338"/>
    <mergeCell ref="E334:E338"/>
    <mergeCell ref="F334:F338"/>
    <mergeCell ref="G334:G338"/>
    <mergeCell ref="F573:F577"/>
    <mergeCell ref="G573:G577"/>
    <mergeCell ref="A573:A577"/>
    <mergeCell ref="B573:B577"/>
    <mergeCell ref="C573:C577"/>
    <mergeCell ref="D573:D577"/>
    <mergeCell ref="E573:E577"/>
    <mergeCell ref="A532:A535"/>
    <mergeCell ref="B532:B535"/>
    <mergeCell ref="C532:C535"/>
    <mergeCell ref="D532:D535"/>
    <mergeCell ref="E532:E535"/>
    <mergeCell ref="F532:F535"/>
    <mergeCell ref="G532:G535"/>
    <mergeCell ref="A483:A488"/>
    <mergeCell ref="B483:B488"/>
    <mergeCell ref="C483:C488"/>
    <mergeCell ref="D483:D488"/>
    <mergeCell ref="E483:E488"/>
    <mergeCell ref="F483:F488"/>
    <mergeCell ref="G483:G488"/>
    <mergeCell ref="A764:A784"/>
    <mergeCell ref="B764:B784"/>
    <mergeCell ref="C764:C784"/>
    <mergeCell ref="D764:D784"/>
    <mergeCell ref="E764:E784"/>
    <mergeCell ref="F764:F784"/>
    <mergeCell ref="G764:G784"/>
    <mergeCell ref="A659:A662"/>
    <mergeCell ref="B659:B662"/>
    <mergeCell ref="C659:C662"/>
    <mergeCell ref="D659:D662"/>
    <mergeCell ref="E659:E662"/>
    <mergeCell ref="F659:F662"/>
    <mergeCell ref="G659:G662"/>
    <mergeCell ref="A616:A620"/>
    <mergeCell ref="B616:B620"/>
    <mergeCell ref="C616:C620"/>
    <mergeCell ref="D616:D620"/>
    <mergeCell ref="E616:E620"/>
    <mergeCell ref="F616:F620"/>
    <mergeCell ref="G616:G620"/>
    <mergeCell ref="F1041:F1045"/>
    <mergeCell ref="G1041:G1045"/>
    <mergeCell ref="A1041:A1045"/>
    <mergeCell ref="B1041:B1045"/>
    <mergeCell ref="C1041:C1045"/>
    <mergeCell ref="D1041:D1045"/>
    <mergeCell ref="E1041:E1045"/>
    <mergeCell ref="A963:A968"/>
    <mergeCell ref="B963:B968"/>
    <mergeCell ref="C963:C968"/>
    <mergeCell ref="D963:D968"/>
    <mergeCell ref="E963:E968"/>
    <mergeCell ref="F963:F968"/>
    <mergeCell ref="G963:G968"/>
    <mergeCell ref="A862:A866"/>
    <mergeCell ref="B862:B866"/>
    <mergeCell ref="C862:C866"/>
    <mergeCell ref="D862:D866"/>
    <mergeCell ref="E862:E866"/>
    <mergeCell ref="F862:F866"/>
    <mergeCell ref="G862:G866"/>
    <mergeCell ref="F1264:F1271"/>
    <mergeCell ref="G1264:G1271"/>
    <mergeCell ref="A1264:A1271"/>
    <mergeCell ref="B1264:B1271"/>
    <mergeCell ref="C1264:C1271"/>
    <mergeCell ref="D1264:D1271"/>
    <mergeCell ref="E1264:E1271"/>
    <mergeCell ref="A1173:A1177"/>
    <mergeCell ref="B1173:B1177"/>
    <mergeCell ref="C1173:C1177"/>
    <mergeCell ref="D1173:D1177"/>
    <mergeCell ref="E1173:E1177"/>
    <mergeCell ref="F1173:F1177"/>
    <mergeCell ref="G1173:G1177"/>
    <mergeCell ref="A1111:A1115"/>
    <mergeCell ref="B1111:B1115"/>
    <mergeCell ref="C1111:C1115"/>
    <mergeCell ref="D1111:D1115"/>
    <mergeCell ref="E1111:E1115"/>
    <mergeCell ref="F1111:F1115"/>
    <mergeCell ref="G1111:G1115"/>
    <mergeCell ref="F1525:F1532"/>
    <mergeCell ref="G1525:G1532"/>
    <mergeCell ref="A1525:A1532"/>
    <mergeCell ref="B1525:B1532"/>
    <mergeCell ref="C1525:C1532"/>
    <mergeCell ref="D1525:D1532"/>
    <mergeCell ref="E1525:E1532"/>
    <mergeCell ref="A1441:A1446"/>
    <mergeCell ref="B1441:B1446"/>
    <mergeCell ref="C1441:C1446"/>
    <mergeCell ref="D1441:D1446"/>
    <mergeCell ref="E1441:E1446"/>
    <mergeCell ref="F1441:F1446"/>
    <mergeCell ref="G1441:G1446"/>
    <mergeCell ref="A1324:A1329"/>
    <mergeCell ref="B1324:B1329"/>
    <mergeCell ref="C1324:C1329"/>
    <mergeCell ref="D1324:D1329"/>
    <mergeCell ref="E1324:E1329"/>
    <mergeCell ref="F1324:F1329"/>
    <mergeCell ref="G1324:G1329"/>
    <mergeCell ref="A1371:A1374"/>
    <mergeCell ref="B1371:B1374"/>
    <mergeCell ref="C1371:C1374"/>
    <mergeCell ref="D1371:D1374"/>
    <mergeCell ref="E1371:E1374"/>
    <mergeCell ref="F1371:F1374"/>
    <mergeCell ref="G1371:G1374"/>
    <mergeCell ref="F1815:F1819"/>
    <mergeCell ref="G1815:G1819"/>
    <mergeCell ref="A1815:A1819"/>
    <mergeCell ref="B1815:B1819"/>
    <mergeCell ref="C1815:C1819"/>
    <mergeCell ref="D1815:D1819"/>
    <mergeCell ref="E1815:E1819"/>
    <mergeCell ref="A1773:A1777"/>
    <mergeCell ref="B1773:B1777"/>
    <mergeCell ref="C1773:C1777"/>
    <mergeCell ref="D1773:D1777"/>
    <mergeCell ref="E1773:E1777"/>
    <mergeCell ref="F1773:F1777"/>
    <mergeCell ref="G1773:G1777"/>
    <mergeCell ref="F1682:F1688"/>
    <mergeCell ref="G1682:G1688"/>
    <mergeCell ref="A1682:A1688"/>
    <mergeCell ref="B1682:B1688"/>
    <mergeCell ref="C1682:C1688"/>
    <mergeCell ref="D1682:D1688"/>
    <mergeCell ref="E1682:E1688"/>
    <mergeCell ref="A1730:A1734"/>
    <mergeCell ref="B1730:B1734"/>
    <mergeCell ref="C1730:C1734"/>
    <mergeCell ref="D1730:D1734"/>
    <mergeCell ref="E1730:E1734"/>
    <mergeCell ref="A1931:A1934"/>
    <mergeCell ref="B1931:B1934"/>
    <mergeCell ref="C1931:C1934"/>
    <mergeCell ref="D1931:D1934"/>
    <mergeCell ref="E1931:E1934"/>
    <mergeCell ref="F1931:F1934"/>
    <mergeCell ref="G1931:G1934"/>
    <mergeCell ref="A1891:A1895"/>
    <mergeCell ref="B1891:B1895"/>
    <mergeCell ref="C1891:C1895"/>
    <mergeCell ref="D1891:D1895"/>
    <mergeCell ref="E1891:E1895"/>
    <mergeCell ref="F1891:F1895"/>
    <mergeCell ref="G1891:G1895"/>
    <mergeCell ref="A1852:A1855"/>
    <mergeCell ref="B1852:B1855"/>
    <mergeCell ref="C1852:C1855"/>
    <mergeCell ref="D1852:D1855"/>
    <mergeCell ref="E1852:E1855"/>
    <mergeCell ref="F1852:F1855"/>
    <mergeCell ref="G1852:G1855"/>
    <mergeCell ref="A2047:A2051"/>
    <mergeCell ref="B2047:B2051"/>
    <mergeCell ref="C2047:C2051"/>
    <mergeCell ref="D2047:D2051"/>
    <mergeCell ref="E2047:E2051"/>
    <mergeCell ref="F2047:F2051"/>
    <mergeCell ref="G2047:G2051"/>
    <mergeCell ref="A2006:A2010"/>
    <mergeCell ref="B2006:B2010"/>
    <mergeCell ref="C2006:C2010"/>
    <mergeCell ref="D2006:D2010"/>
    <mergeCell ref="E2006:E2010"/>
    <mergeCell ref="F2006:F2010"/>
    <mergeCell ref="G2006:G2010"/>
    <mergeCell ref="A1968:A1971"/>
    <mergeCell ref="B1968:B1971"/>
    <mergeCell ref="C1968:C1971"/>
    <mergeCell ref="D1968:D1971"/>
    <mergeCell ref="E1968:E1971"/>
    <mergeCell ref="F1968:F1971"/>
    <mergeCell ref="G1968:G1971"/>
    <mergeCell ref="A2169:A2173"/>
    <mergeCell ref="B2169:B2173"/>
    <mergeCell ref="C2169:C2173"/>
    <mergeCell ref="D2169:D2173"/>
    <mergeCell ref="E2169:E2173"/>
    <mergeCell ref="F2169:F2173"/>
    <mergeCell ref="G2169:G2173"/>
    <mergeCell ref="A2128:A2132"/>
    <mergeCell ref="B2128:B2132"/>
    <mergeCell ref="C2128:C2132"/>
    <mergeCell ref="D2128:D2132"/>
    <mergeCell ref="E2128:E2132"/>
    <mergeCell ref="F2128:F2132"/>
    <mergeCell ref="G2128:G2132"/>
    <mergeCell ref="A2088:A2092"/>
    <mergeCell ref="B2088:B2092"/>
    <mergeCell ref="C2088:C2092"/>
    <mergeCell ref="D2088:D2092"/>
    <mergeCell ref="E2088:E2092"/>
    <mergeCell ref="F2088:F2092"/>
    <mergeCell ref="G2088:G2092"/>
    <mergeCell ref="F2293:F2297"/>
    <mergeCell ref="G2293:G2297"/>
    <mergeCell ref="A2293:A2297"/>
    <mergeCell ref="B2293:B2297"/>
    <mergeCell ref="C2293:C2297"/>
    <mergeCell ref="D2293:D2297"/>
    <mergeCell ref="E2293:E2297"/>
    <mergeCell ref="F2252:F2256"/>
    <mergeCell ref="G2252:G2256"/>
    <mergeCell ref="A2252:A2256"/>
    <mergeCell ref="B2252:B2256"/>
    <mergeCell ref="C2252:C2256"/>
    <mergeCell ref="D2252:D2256"/>
    <mergeCell ref="E2252:E2256"/>
    <mergeCell ref="F2211:F2215"/>
    <mergeCell ref="G2211:G2215"/>
    <mergeCell ref="A2211:A2215"/>
    <mergeCell ref="B2211:B2215"/>
    <mergeCell ref="C2211:C2215"/>
    <mergeCell ref="D2211:D2215"/>
    <mergeCell ref="E2211:E2215"/>
    <mergeCell ref="A2414:A2418"/>
    <mergeCell ref="B2414:B2418"/>
    <mergeCell ref="C2414:C2418"/>
    <mergeCell ref="D2414:D2418"/>
    <mergeCell ref="E2414:E2418"/>
    <mergeCell ref="F2414:F2418"/>
    <mergeCell ref="G2414:G2418"/>
    <mergeCell ref="A2373:A2377"/>
    <mergeCell ref="B2373:B2377"/>
    <mergeCell ref="C2373:C2377"/>
    <mergeCell ref="D2373:D2377"/>
    <mergeCell ref="E2373:E2377"/>
    <mergeCell ref="F2373:F2377"/>
    <mergeCell ref="G2373:G2377"/>
    <mergeCell ref="A2333:A2337"/>
    <mergeCell ref="B2333:B2337"/>
    <mergeCell ref="C2333:C2337"/>
    <mergeCell ref="D2333:D2337"/>
    <mergeCell ref="E2333:E2337"/>
    <mergeCell ref="F2333:F2337"/>
    <mergeCell ref="G2333:G2337"/>
    <mergeCell ref="A2536:A2540"/>
    <mergeCell ref="B2536:B2540"/>
    <mergeCell ref="C2536:C2540"/>
    <mergeCell ref="D2536:D2540"/>
    <mergeCell ref="E2536:E2540"/>
    <mergeCell ref="F2536:F2540"/>
    <mergeCell ref="G2536:G2540"/>
    <mergeCell ref="A2496:A2500"/>
    <mergeCell ref="B2496:B2500"/>
    <mergeCell ref="C2496:C2500"/>
    <mergeCell ref="D2496:D2500"/>
    <mergeCell ref="E2496:E2500"/>
    <mergeCell ref="F2496:F2500"/>
    <mergeCell ref="G2496:G2500"/>
    <mergeCell ref="A2455:A2459"/>
    <mergeCell ref="B2455:B2459"/>
    <mergeCell ref="C2455:C2459"/>
    <mergeCell ref="D2455:D2459"/>
    <mergeCell ref="E2455:E2459"/>
    <mergeCell ref="F2455:F2459"/>
    <mergeCell ref="G2455:G2459"/>
    <mergeCell ref="A2657:A2661"/>
    <mergeCell ref="B2657:B2661"/>
    <mergeCell ref="C2657:C2661"/>
    <mergeCell ref="D2657:D2661"/>
    <mergeCell ref="E2657:E2661"/>
    <mergeCell ref="F2657:F2661"/>
    <mergeCell ref="G2657:G2661"/>
    <mergeCell ref="A2617:A2621"/>
    <mergeCell ref="B2617:B2621"/>
    <mergeCell ref="C2617:C2621"/>
    <mergeCell ref="D2617:D2621"/>
    <mergeCell ref="E2617:E2621"/>
    <mergeCell ref="F2617:F2621"/>
    <mergeCell ref="G2617:G2621"/>
    <mergeCell ref="A2577:A2581"/>
    <mergeCell ref="B2577:B2581"/>
    <mergeCell ref="C2577:C2581"/>
    <mergeCell ref="D2577:D2581"/>
    <mergeCell ref="E2577:E2581"/>
    <mergeCell ref="F2577:F2581"/>
    <mergeCell ref="G2577:G2581"/>
    <mergeCell ref="A2778:A2782"/>
    <mergeCell ref="B2778:B2782"/>
    <mergeCell ref="C2778:C2782"/>
    <mergeCell ref="D2778:D2782"/>
    <mergeCell ref="E2778:E2782"/>
    <mergeCell ref="F2778:F2782"/>
    <mergeCell ref="G2778:G2782"/>
    <mergeCell ref="A2737:A2741"/>
    <mergeCell ref="B2737:B2741"/>
    <mergeCell ref="C2737:C2741"/>
    <mergeCell ref="D2737:D2741"/>
    <mergeCell ref="E2737:E2741"/>
    <mergeCell ref="F2737:F2741"/>
    <mergeCell ref="G2737:G2741"/>
    <mergeCell ref="A2697:A2701"/>
    <mergeCell ref="B2697:B2701"/>
    <mergeCell ref="C2697:C2701"/>
    <mergeCell ref="D2697:D2701"/>
    <mergeCell ref="E2697:E2701"/>
    <mergeCell ref="F2697:F2701"/>
    <mergeCell ref="G2697:G2701"/>
    <mergeCell ref="A2901:A2905"/>
    <mergeCell ref="B2901:B2905"/>
    <mergeCell ref="C2901:C2905"/>
    <mergeCell ref="D2901:D2905"/>
    <mergeCell ref="E2901:E2905"/>
    <mergeCell ref="F2901:F2905"/>
    <mergeCell ref="G2901:G2905"/>
    <mergeCell ref="A2860:A2864"/>
    <mergeCell ref="B2860:B2864"/>
    <mergeCell ref="C2860:C2864"/>
    <mergeCell ref="D2860:D2864"/>
    <mergeCell ref="E2860:E2864"/>
    <mergeCell ref="F2860:F2864"/>
    <mergeCell ref="G2860:G2864"/>
    <mergeCell ref="A2819:A2823"/>
    <mergeCell ref="B2819:B2823"/>
    <mergeCell ref="C2819:C2823"/>
    <mergeCell ref="D2819:D2823"/>
    <mergeCell ref="E2819:E2823"/>
    <mergeCell ref="F2819:F2823"/>
    <mergeCell ref="G2819:G2823"/>
    <mergeCell ref="A3023:A3027"/>
    <mergeCell ref="B3023:B3027"/>
    <mergeCell ref="C3023:C3027"/>
    <mergeCell ref="D3023:D3027"/>
    <mergeCell ref="E3023:E3027"/>
    <mergeCell ref="F3023:F3027"/>
    <mergeCell ref="G3023:G3027"/>
    <mergeCell ref="A2982:A2986"/>
    <mergeCell ref="B2982:B2986"/>
    <mergeCell ref="C2982:C2986"/>
    <mergeCell ref="D2982:D2986"/>
    <mergeCell ref="E2982:E2986"/>
    <mergeCell ref="F2982:F2986"/>
    <mergeCell ref="G2982:G2986"/>
    <mergeCell ref="A2941:A2945"/>
    <mergeCell ref="B2941:B2945"/>
    <mergeCell ref="C2941:C2945"/>
    <mergeCell ref="D2941:D2945"/>
    <mergeCell ref="E2941:E2945"/>
    <mergeCell ref="F2941:F2945"/>
    <mergeCell ref="G2941:G2945"/>
    <mergeCell ref="A3144:A3148"/>
    <mergeCell ref="B3144:B3148"/>
    <mergeCell ref="C3144:C3148"/>
    <mergeCell ref="D3144:D3148"/>
    <mergeCell ref="E3144:E3148"/>
    <mergeCell ref="F3144:F3148"/>
    <mergeCell ref="G3144:G3148"/>
    <mergeCell ref="A3104:A3108"/>
    <mergeCell ref="B3104:B3108"/>
    <mergeCell ref="C3104:C3108"/>
    <mergeCell ref="D3104:D3108"/>
    <mergeCell ref="E3104:E3108"/>
    <mergeCell ref="F3104:F3108"/>
    <mergeCell ref="G3104:G3108"/>
    <mergeCell ref="A3063:A3067"/>
    <mergeCell ref="B3063:B3067"/>
    <mergeCell ref="C3063:C3067"/>
    <mergeCell ref="D3063:D3067"/>
    <mergeCell ref="E3063:E3067"/>
    <mergeCell ref="F3063:F3067"/>
    <mergeCell ref="G3063:G3067"/>
    <mergeCell ref="A3266:A3270"/>
    <mergeCell ref="B3266:B3270"/>
    <mergeCell ref="C3266:C3270"/>
    <mergeCell ref="D3266:D3270"/>
    <mergeCell ref="E3266:E3270"/>
    <mergeCell ref="F3266:F3270"/>
    <mergeCell ref="G3266:G3270"/>
    <mergeCell ref="A3226:A3230"/>
    <mergeCell ref="B3226:B3230"/>
    <mergeCell ref="C3226:C3230"/>
    <mergeCell ref="D3226:D3230"/>
    <mergeCell ref="E3226:E3230"/>
    <mergeCell ref="F3226:F3230"/>
    <mergeCell ref="G3226:G3230"/>
    <mergeCell ref="A3185:A3189"/>
    <mergeCell ref="B3185:B3189"/>
    <mergeCell ref="C3185:C3189"/>
    <mergeCell ref="D3185:D3189"/>
    <mergeCell ref="E3185:E3189"/>
    <mergeCell ref="F3185:F3189"/>
    <mergeCell ref="G3185:G3189"/>
    <mergeCell ref="A3388:A3392"/>
    <mergeCell ref="B3388:B3392"/>
    <mergeCell ref="C3388:C3392"/>
    <mergeCell ref="D3388:D3392"/>
    <mergeCell ref="E3388:E3392"/>
    <mergeCell ref="F3388:F3392"/>
    <mergeCell ref="G3388:G3392"/>
    <mergeCell ref="A3347:A3351"/>
    <mergeCell ref="B3347:B3351"/>
    <mergeCell ref="C3347:C3351"/>
    <mergeCell ref="D3347:D3351"/>
    <mergeCell ref="E3347:E3351"/>
    <mergeCell ref="F3347:F3351"/>
    <mergeCell ref="G3347:G3351"/>
    <mergeCell ref="A3307:A3311"/>
    <mergeCell ref="B3307:B3311"/>
    <mergeCell ref="C3307:C3311"/>
    <mergeCell ref="D3307:D3311"/>
    <mergeCell ref="E3307:E3311"/>
    <mergeCell ref="F3307:F3311"/>
    <mergeCell ref="G3307:G3311"/>
    <mergeCell ref="A3510:A3514"/>
    <mergeCell ref="B3510:B3514"/>
    <mergeCell ref="C3510:C3514"/>
    <mergeCell ref="D3510:D3514"/>
    <mergeCell ref="E3510:E3514"/>
    <mergeCell ref="F3510:F3514"/>
    <mergeCell ref="G3510:G3514"/>
    <mergeCell ref="A3470:A3474"/>
    <mergeCell ref="B3470:B3474"/>
    <mergeCell ref="C3470:C3474"/>
    <mergeCell ref="D3470:D3474"/>
    <mergeCell ref="E3470:E3474"/>
    <mergeCell ref="F3470:F3474"/>
    <mergeCell ref="G3470:G3474"/>
    <mergeCell ref="A3429:A3433"/>
    <mergeCell ref="B3429:B3433"/>
    <mergeCell ref="C3429:C3433"/>
    <mergeCell ref="D3429:D3433"/>
    <mergeCell ref="E3429:E3433"/>
    <mergeCell ref="F3429:F3433"/>
    <mergeCell ref="G3429:G3433"/>
    <mergeCell ref="A3630:A3634"/>
    <mergeCell ref="B3630:B3634"/>
    <mergeCell ref="C3630:C3634"/>
    <mergeCell ref="D3630:D3634"/>
    <mergeCell ref="E3630:E3634"/>
    <mergeCell ref="F3630:F3634"/>
    <mergeCell ref="G3630:G3634"/>
    <mergeCell ref="A3590:A3594"/>
    <mergeCell ref="B3590:B3594"/>
    <mergeCell ref="C3590:C3594"/>
    <mergeCell ref="D3590:D3594"/>
    <mergeCell ref="E3590:E3594"/>
    <mergeCell ref="F3590:F3594"/>
    <mergeCell ref="G3590:G3594"/>
    <mergeCell ref="A3550:A3554"/>
    <mergeCell ref="B3550:B3554"/>
    <mergeCell ref="C3550:C3554"/>
    <mergeCell ref="D3550:D3554"/>
    <mergeCell ref="E3550:E3554"/>
    <mergeCell ref="F3550:F3554"/>
    <mergeCell ref="G3550:G3554"/>
    <mergeCell ref="A3752:A3756"/>
    <mergeCell ref="B3752:B3756"/>
    <mergeCell ref="C3752:C3756"/>
    <mergeCell ref="D3752:D3756"/>
    <mergeCell ref="E3752:E3756"/>
    <mergeCell ref="F3752:F3756"/>
    <mergeCell ref="G3752:G3756"/>
    <mergeCell ref="A3712:A3716"/>
    <mergeCell ref="B3712:B3716"/>
    <mergeCell ref="C3712:C3716"/>
    <mergeCell ref="D3712:D3716"/>
    <mergeCell ref="E3712:E3716"/>
    <mergeCell ref="F3712:F3716"/>
    <mergeCell ref="G3712:G3716"/>
    <mergeCell ref="A3671:A3675"/>
    <mergeCell ref="B3671:B3675"/>
    <mergeCell ref="C3671:C3675"/>
    <mergeCell ref="D3671:D3675"/>
    <mergeCell ref="E3671:E3675"/>
    <mergeCell ref="F3671:F3675"/>
    <mergeCell ref="G3671:G3675"/>
    <mergeCell ref="A3875:A3879"/>
    <mergeCell ref="B3875:B3879"/>
    <mergeCell ref="C3875:C3879"/>
    <mergeCell ref="D3875:D3879"/>
    <mergeCell ref="E3875:E3879"/>
    <mergeCell ref="F3875:F3879"/>
    <mergeCell ref="G3875:G3879"/>
    <mergeCell ref="A3834:A3838"/>
    <mergeCell ref="B3834:B3838"/>
    <mergeCell ref="C3834:C3838"/>
    <mergeCell ref="D3834:D3838"/>
    <mergeCell ref="E3834:E3838"/>
    <mergeCell ref="F3834:F3838"/>
    <mergeCell ref="G3834:G3838"/>
    <mergeCell ref="A3793:A3797"/>
    <mergeCell ref="B3793:B3797"/>
    <mergeCell ref="C3793:C3797"/>
    <mergeCell ref="D3793:D3797"/>
    <mergeCell ref="E3793:E3797"/>
    <mergeCell ref="F3793:F3797"/>
    <mergeCell ref="G3793:G3797"/>
    <mergeCell ref="A3997:A4001"/>
    <mergeCell ref="B3997:B4001"/>
    <mergeCell ref="C3997:C4001"/>
    <mergeCell ref="D3997:D4001"/>
    <mergeCell ref="E3997:E4001"/>
    <mergeCell ref="F3997:F4001"/>
    <mergeCell ref="G3997:G4001"/>
    <mergeCell ref="A3956:A3960"/>
    <mergeCell ref="B3956:B3960"/>
    <mergeCell ref="C3956:C3960"/>
    <mergeCell ref="D3956:D3960"/>
    <mergeCell ref="E3956:E3960"/>
    <mergeCell ref="F3956:F3960"/>
    <mergeCell ref="G3956:G3960"/>
    <mergeCell ref="A3915:A3919"/>
    <mergeCell ref="B3915:B3919"/>
    <mergeCell ref="C3915:C3919"/>
    <mergeCell ref="D3915:D3919"/>
    <mergeCell ref="E3915:E3919"/>
    <mergeCell ref="F3915:F3919"/>
    <mergeCell ref="G3915:G3919"/>
    <mergeCell ref="A4120:A4124"/>
    <mergeCell ref="B4120:B4124"/>
    <mergeCell ref="C4120:C4124"/>
    <mergeCell ref="D4120:D4124"/>
    <mergeCell ref="E4120:E4124"/>
    <mergeCell ref="F4120:F4124"/>
    <mergeCell ref="G4120:G4124"/>
    <mergeCell ref="A4079:A4083"/>
    <mergeCell ref="B4079:B4083"/>
    <mergeCell ref="C4079:C4083"/>
    <mergeCell ref="D4079:D4083"/>
    <mergeCell ref="E4079:E4083"/>
    <mergeCell ref="F4079:F4083"/>
    <mergeCell ref="G4079:G4083"/>
    <mergeCell ref="A4038:A4042"/>
    <mergeCell ref="B4038:B4042"/>
    <mergeCell ref="C4038:C4042"/>
    <mergeCell ref="D4038:D4042"/>
    <mergeCell ref="E4038:E4042"/>
    <mergeCell ref="F4038:F4042"/>
    <mergeCell ref="G4038:G4042"/>
    <mergeCell ref="A4243:A4247"/>
    <mergeCell ref="B4243:B4247"/>
    <mergeCell ref="C4243:C4247"/>
    <mergeCell ref="D4243:D4247"/>
    <mergeCell ref="E4243:E4247"/>
    <mergeCell ref="F4243:F4247"/>
    <mergeCell ref="G4243:G4247"/>
    <mergeCell ref="F4203:F4207"/>
    <mergeCell ref="G4203:G4207"/>
    <mergeCell ref="A4203:A4207"/>
    <mergeCell ref="B4203:B4207"/>
    <mergeCell ref="C4203:C4207"/>
    <mergeCell ref="D4203:D4207"/>
    <mergeCell ref="E4203:E4207"/>
    <mergeCell ref="A4161:A4165"/>
    <mergeCell ref="B4161:B4165"/>
    <mergeCell ref="C4161:C4165"/>
    <mergeCell ref="D4161:D4165"/>
    <mergeCell ref="E4161:E4165"/>
    <mergeCell ref="F4161:F4165"/>
    <mergeCell ref="G4161:G4165"/>
    <mergeCell ref="A4364:A4368"/>
    <mergeCell ref="B4364:B4368"/>
    <mergeCell ref="C4364:C4368"/>
    <mergeCell ref="D4364:D4368"/>
    <mergeCell ref="E4364:E4368"/>
    <mergeCell ref="F4364:F4368"/>
    <mergeCell ref="G4364:G4368"/>
    <mergeCell ref="A4324:A4328"/>
    <mergeCell ref="B4324:B4328"/>
    <mergeCell ref="C4324:C4328"/>
    <mergeCell ref="D4324:D4328"/>
    <mergeCell ref="E4324:E4328"/>
    <mergeCell ref="F4324:F4328"/>
    <mergeCell ref="G4324:G4328"/>
    <mergeCell ref="A4284:A4288"/>
    <mergeCell ref="B4284:B4288"/>
    <mergeCell ref="C4284:C4288"/>
    <mergeCell ref="D4284:D4288"/>
    <mergeCell ref="E4284:E4288"/>
    <mergeCell ref="F4284:F4288"/>
    <mergeCell ref="G4284:G4288"/>
    <mergeCell ref="F4485:F4489"/>
    <mergeCell ref="G4485:G4489"/>
    <mergeCell ref="A4485:A4489"/>
    <mergeCell ref="B4485:B4489"/>
    <mergeCell ref="C4485:C4489"/>
    <mergeCell ref="D4485:D4489"/>
    <mergeCell ref="E4485:E4489"/>
    <mergeCell ref="A4443:A4447"/>
    <mergeCell ref="B4443:B4447"/>
    <mergeCell ref="C4443:C4447"/>
    <mergeCell ref="D4443:D4447"/>
    <mergeCell ref="E4443:E4447"/>
    <mergeCell ref="F4443:F4447"/>
    <mergeCell ref="G4443:G4447"/>
    <mergeCell ref="F4403:F4407"/>
    <mergeCell ref="G4403:G4407"/>
    <mergeCell ref="A4403:A4407"/>
    <mergeCell ref="B4403:B4407"/>
    <mergeCell ref="C4403:C4407"/>
    <mergeCell ref="D4403:D4407"/>
    <mergeCell ref="E4403:E4407"/>
    <mergeCell ref="A4651:A4655"/>
    <mergeCell ref="B4651:B4655"/>
    <mergeCell ref="C4651:C4655"/>
    <mergeCell ref="D4651:D4655"/>
    <mergeCell ref="E4651:E4655"/>
    <mergeCell ref="F4651:F4655"/>
    <mergeCell ref="G4651:G4655"/>
    <mergeCell ref="F4564:F4568"/>
    <mergeCell ref="G4564:G4568"/>
    <mergeCell ref="A4564:A4568"/>
    <mergeCell ref="B4564:B4568"/>
    <mergeCell ref="C4564:C4568"/>
    <mergeCell ref="D4564:D4568"/>
    <mergeCell ref="E4564:E4568"/>
    <mergeCell ref="A4525:A4529"/>
    <mergeCell ref="B4525:B4529"/>
    <mergeCell ref="C4525:C4529"/>
    <mergeCell ref="D4525:D4529"/>
    <mergeCell ref="E4525:E4529"/>
    <mergeCell ref="F4525:F4529"/>
    <mergeCell ref="G4525:G4529"/>
    <mergeCell ref="A4608:A4612"/>
    <mergeCell ref="B4608:B4612"/>
    <mergeCell ref="C4608:C4612"/>
    <mergeCell ref="D4608:D4612"/>
    <mergeCell ref="E4608:E4612"/>
    <mergeCell ref="F4608:F4612"/>
    <mergeCell ref="G4608:G4612"/>
    <mergeCell ref="A4774:A4778"/>
    <mergeCell ref="B4774:B4778"/>
    <mergeCell ref="C4774:C4778"/>
    <mergeCell ref="D4774:D4778"/>
    <mergeCell ref="E4774:E4778"/>
    <mergeCell ref="F4774:F4778"/>
    <mergeCell ref="G4774:G4778"/>
    <mergeCell ref="A4692:A4696"/>
    <mergeCell ref="B4692:B4696"/>
    <mergeCell ref="C4692:C4696"/>
    <mergeCell ref="D4692:D4696"/>
    <mergeCell ref="E4692:E4696"/>
    <mergeCell ref="F4692:F4696"/>
    <mergeCell ref="G4692:G4696"/>
    <mergeCell ref="A4733:A4737"/>
    <mergeCell ref="B4733:B4737"/>
    <mergeCell ref="C4733:C4737"/>
    <mergeCell ref="D4733:D4737"/>
    <mergeCell ref="E4733:E4737"/>
    <mergeCell ref="F4733:F4737"/>
    <mergeCell ref="G4733:G4737"/>
    <mergeCell ref="F4897:F4901"/>
    <mergeCell ref="G4897:G4901"/>
    <mergeCell ref="A4897:A4901"/>
    <mergeCell ref="B4897:B4901"/>
    <mergeCell ref="C4897:C4901"/>
    <mergeCell ref="D4897:D4901"/>
    <mergeCell ref="E4897:E4901"/>
    <mergeCell ref="A4855:A4859"/>
    <mergeCell ref="B4855:B4859"/>
    <mergeCell ref="C4855:C4859"/>
    <mergeCell ref="D4855:D4859"/>
    <mergeCell ref="E4855:E4859"/>
    <mergeCell ref="F4855:F4859"/>
    <mergeCell ref="G4855:G4859"/>
    <mergeCell ref="A4815:A4819"/>
    <mergeCell ref="B4815:B4819"/>
    <mergeCell ref="C4815:C4819"/>
    <mergeCell ref="D4815:D4819"/>
    <mergeCell ref="E4815:E4819"/>
    <mergeCell ref="F4815:F4819"/>
    <mergeCell ref="G4815:G4819"/>
    <mergeCell ref="A5020:A5024"/>
    <mergeCell ref="B5020:B5024"/>
    <mergeCell ref="C5020:C5024"/>
    <mergeCell ref="D5020:D5024"/>
    <mergeCell ref="E5020:E5024"/>
    <mergeCell ref="F5020:F5024"/>
    <mergeCell ref="G5020:G5024"/>
    <mergeCell ref="A4980:A4984"/>
    <mergeCell ref="B4980:B4984"/>
    <mergeCell ref="C4980:C4984"/>
    <mergeCell ref="D4980:D4984"/>
    <mergeCell ref="E4980:E4984"/>
    <mergeCell ref="F4980:F4984"/>
    <mergeCell ref="G4980:G4984"/>
    <mergeCell ref="F4938:F4942"/>
    <mergeCell ref="G4938:G4942"/>
    <mergeCell ref="A4938:A4942"/>
    <mergeCell ref="B4938:B4942"/>
    <mergeCell ref="C4938:C4942"/>
    <mergeCell ref="D4938:D4942"/>
    <mergeCell ref="E4938:E4942"/>
    <mergeCell ref="A5144:A5148"/>
    <mergeCell ref="B5144:B5148"/>
    <mergeCell ref="C5144:C5148"/>
    <mergeCell ref="D5144:D5148"/>
    <mergeCell ref="E5144:E5148"/>
    <mergeCell ref="F5144:F5148"/>
    <mergeCell ref="G5144:G5148"/>
    <mergeCell ref="A5103:A5107"/>
    <mergeCell ref="B5103:B5107"/>
    <mergeCell ref="C5103:C5107"/>
    <mergeCell ref="D5103:D5107"/>
    <mergeCell ref="E5103:E5107"/>
    <mergeCell ref="F5103:F5107"/>
    <mergeCell ref="G5103:G5107"/>
    <mergeCell ref="A5063:A5067"/>
    <mergeCell ref="B5063:B5067"/>
    <mergeCell ref="C5063:C5067"/>
    <mergeCell ref="D5063:D5067"/>
    <mergeCell ref="E5063:E5067"/>
    <mergeCell ref="F5063:F5067"/>
    <mergeCell ref="G5063:G5067"/>
    <mergeCell ref="A5266:A5270"/>
    <mergeCell ref="B5266:B5270"/>
    <mergeCell ref="C5266:C5270"/>
    <mergeCell ref="D5266:D5270"/>
    <mergeCell ref="E5266:E5270"/>
    <mergeCell ref="F5266:F5270"/>
    <mergeCell ref="G5266:G5270"/>
    <mergeCell ref="A5226:A5230"/>
    <mergeCell ref="B5226:B5230"/>
    <mergeCell ref="C5226:C5230"/>
    <mergeCell ref="D5226:D5230"/>
    <mergeCell ref="E5226:E5230"/>
    <mergeCell ref="F5226:F5230"/>
    <mergeCell ref="G5226:G5230"/>
    <mergeCell ref="A5185:A5189"/>
    <mergeCell ref="B5185:B5189"/>
    <mergeCell ref="C5185:C5189"/>
    <mergeCell ref="D5185:D5189"/>
    <mergeCell ref="E5185:E5189"/>
    <mergeCell ref="F5185:F5189"/>
    <mergeCell ref="G5185:G5189"/>
    <mergeCell ref="A5387:A5391"/>
    <mergeCell ref="B5387:B5391"/>
    <mergeCell ref="C5387:C5391"/>
    <mergeCell ref="D5387:D5391"/>
    <mergeCell ref="E5387:E5391"/>
    <mergeCell ref="F5387:F5391"/>
    <mergeCell ref="G5387:G5391"/>
    <mergeCell ref="A5346:A5350"/>
    <mergeCell ref="B5346:B5350"/>
    <mergeCell ref="C5346:C5350"/>
    <mergeCell ref="D5346:D5350"/>
    <mergeCell ref="E5346:E5350"/>
    <mergeCell ref="F5346:F5350"/>
    <mergeCell ref="G5346:G5350"/>
    <mergeCell ref="A5307:A5311"/>
    <mergeCell ref="B5307:B5311"/>
    <mergeCell ref="C5307:C5311"/>
    <mergeCell ref="D5307:D5311"/>
    <mergeCell ref="E5307:E5311"/>
    <mergeCell ref="F5307:F5311"/>
    <mergeCell ref="G5307:G5311"/>
    <mergeCell ref="A5509:A5513"/>
    <mergeCell ref="B5509:B5513"/>
    <mergeCell ref="C5509:C5513"/>
    <mergeCell ref="D5509:D5513"/>
    <mergeCell ref="E5509:E5513"/>
    <mergeCell ref="F5509:F5513"/>
    <mergeCell ref="G5509:G5513"/>
    <mergeCell ref="A5468:A5472"/>
    <mergeCell ref="B5468:B5472"/>
    <mergeCell ref="C5468:C5472"/>
    <mergeCell ref="D5468:D5472"/>
    <mergeCell ref="E5468:E5472"/>
    <mergeCell ref="F5468:F5472"/>
    <mergeCell ref="G5468:G5472"/>
    <mergeCell ref="A5428:A5432"/>
    <mergeCell ref="B5428:B5432"/>
    <mergeCell ref="C5428:C5432"/>
    <mergeCell ref="D5428:D5432"/>
    <mergeCell ref="E5428:E5432"/>
    <mergeCell ref="F5428:F5432"/>
    <mergeCell ref="G5428:G5432"/>
    <mergeCell ref="A5631:A5635"/>
    <mergeCell ref="B5631:B5635"/>
    <mergeCell ref="C5631:C5635"/>
    <mergeCell ref="D5631:D5635"/>
    <mergeCell ref="E5631:E5635"/>
    <mergeCell ref="F5631:F5635"/>
    <mergeCell ref="G5631:G5635"/>
    <mergeCell ref="A5590:A5594"/>
    <mergeCell ref="B5590:B5594"/>
    <mergeCell ref="C5590:C5594"/>
    <mergeCell ref="D5590:D5594"/>
    <mergeCell ref="E5590:E5594"/>
    <mergeCell ref="F5590:F5594"/>
    <mergeCell ref="G5590:G5594"/>
    <mergeCell ref="A5549:A5553"/>
    <mergeCell ref="B5549:B5553"/>
    <mergeCell ref="C5549:C5553"/>
    <mergeCell ref="D5549:D5553"/>
    <mergeCell ref="E5549:E5553"/>
    <mergeCell ref="F5549:F5553"/>
    <mergeCell ref="G5549:G5553"/>
    <mergeCell ref="A5756:A5760"/>
    <mergeCell ref="B5756:B5760"/>
    <mergeCell ref="C5756:C5760"/>
    <mergeCell ref="D5756:D5760"/>
    <mergeCell ref="E5756:E5760"/>
    <mergeCell ref="F5756:F5760"/>
    <mergeCell ref="G5756:G5760"/>
    <mergeCell ref="F5714:F5718"/>
    <mergeCell ref="G5714:G5718"/>
    <mergeCell ref="A5714:A5718"/>
    <mergeCell ref="B5714:B5718"/>
    <mergeCell ref="C5714:C5718"/>
    <mergeCell ref="D5714:D5718"/>
    <mergeCell ref="E5714:E5718"/>
    <mergeCell ref="A5672:A5676"/>
    <mergeCell ref="B5672:B5676"/>
    <mergeCell ref="C5672:C5676"/>
    <mergeCell ref="D5672:D5676"/>
    <mergeCell ref="E5672:E5676"/>
    <mergeCell ref="F5672:F5676"/>
    <mergeCell ref="G5672:G5676"/>
    <mergeCell ref="A5882:A5886"/>
    <mergeCell ref="B5882:B5886"/>
    <mergeCell ref="C5882:C5886"/>
    <mergeCell ref="D5882:D5886"/>
    <mergeCell ref="E5882:E5886"/>
    <mergeCell ref="F5882:F5886"/>
    <mergeCell ref="G5882:G5886"/>
    <mergeCell ref="A5838:A5842"/>
    <mergeCell ref="B5838:B5842"/>
    <mergeCell ref="C5838:C5842"/>
    <mergeCell ref="D5838:D5842"/>
    <mergeCell ref="E5838:E5842"/>
    <mergeCell ref="F5838:F5842"/>
    <mergeCell ref="G5838:G5842"/>
    <mergeCell ref="A5797:A5801"/>
    <mergeCell ref="B5797:B5801"/>
    <mergeCell ref="C5797:C5801"/>
    <mergeCell ref="D5797:D5801"/>
    <mergeCell ref="E5797:E5801"/>
    <mergeCell ref="F5797:F5801"/>
    <mergeCell ref="G5797:G5801"/>
    <mergeCell ref="A6005:A6009"/>
    <mergeCell ref="B6005:B6009"/>
    <mergeCell ref="C6005:C6009"/>
    <mergeCell ref="D6005:D6009"/>
    <mergeCell ref="E6005:E6009"/>
    <mergeCell ref="F6005:F6009"/>
    <mergeCell ref="G6005:G6009"/>
    <mergeCell ref="A5964:A5968"/>
    <mergeCell ref="B5964:B5968"/>
    <mergeCell ref="C5964:C5968"/>
    <mergeCell ref="D5964:D5968"/>
    <mergeCell ref="E5964:E5968"/>
    <mergeCell ref="F5964:F5968"/>
    <mergeCell ref="G5964:G5968"/>
    <mergeCell ref="F5924:F5928"/>
    <mergeCell ref="G5924:G5928"/>
    <mergeCell ref="A5924:A5928"/>
    <mergeCell ref="B5924:B5928"/>
    <mergeCell ref="C5924:C5928"/>
    <mergeCell ref="D5924:D5928"/>
    <mergeCell ref="E5924:E5928"/>
    <mergeCell ref="F6197:F6200"/>
    <mergeCell ref="G6197:G6200"/>
    <mergeCell ref="A6197:A6200"/>
    <mergeCell ref="B6197:B6200"/>
    <mergeCell ref="C6197:C6200"/>
    <mergeCell ref="D6197:D6200"/>
    <mergeCell ref="E6197:E6200"/>
    <mergeCell ref="A6156:A6160"/>
    <mergeCell ref="B6156:B6160"/>
    <mergeCell ref="C6156:C6160"/>
    <mergeCell ref="D6156:D6160"/>
    <mergeCell ref="E6156:E6160"/>
    <mergeCell ref="F6156:F6160"/>
    <mergeCell ref="G6156:G6160"/>
    <mergeCell ref="A6046:A6050"/>
    <mergeCell ref="B6046:B6050"/>
    <mergeCell ref="C6046:C6050"/>
    <mergeCell ref="D6046:D6050"/>
    <mergeCell ref="E6046:E6050"/>
    <mergeCell ref="F6046:F6050"/>
    <mergeCell ref="G6046:G6050"/>
    <mergeCell ref="A6103:A6106"/>
    <mergeCell ref="B6103:B6106"/>
    <mergeCell ref="C6103:C6106"/>
    <mergeCell ref="D6103:D6106"/>
    <mergeCell ref="E6103:E6106"/>
    <mergeCell ref="F6103:F6106"/>
    <mergeCell ref="G6103:G6106"/>
    <mergeCell ref="F6332:F6335"/>
    <mergeCell ref="G6332:G6335"/>
    <mergeCell ref="A6332:A6335"/>
    <mergeCell ref="B6332:B6335"/>
    <mergeCell ref="C6332:C6335"/>
    <mergeCell ref="D6332:D6335"/>
    <mergeCell ref="E6332:E6335"/>
    <mergeCell ref="F6285:F6288"/>
    <mergeCell ref="G6285:G6288"/>
    <mergeCell ref="A6285:A6288"/>
    <mergeCell ref="B6285:B6288"/>
    <mergeCell ref="C6285:C6288"/>
    <mergeCell ref="D6285:D6288"/>
    <mergeCell ref="E6285:E6288"/>
    <mergeCell ref="A6243:A6246"/>
    <mergeCell ref="B6243:B6246"/>
    <mergeCell ref="C6243:C6246"/>
    <mergeCell ref="D6243:D6246"/>
    <mergeCell ref="E6243:E6246"/>
    <mergeCell ref="F6243:F6246"/>
    <mergeCell ref="G6243:G6246"/>
    <mergeCell ref="A6443:A6447"/>
    <mergeCell ref="B6443:B6447"/>
    <mergeCell ref="C6443:C6447"/>
    <mergeCell ref="D6443:D6447"/>
    <mergeCell ref="E6443:E6447"/>
    <mergeCell ref="F6443:F6447"/>
    <mergeCell ref="G6443:G6447"/>
    <mergeCell ref="A6399:A6403"/>
    <mergeCell ref="B6399:B6403"/>
    <mergeCell ref="C6399:C6403"/>
    <mergeCell ref="D6399:D6403"/>
    <mergeCell ref="E6399:E6403"/>
    <mergeCell ref="F6399:F6403"/>
    <mergeCell ref="G6399:G6403"/>
    <mergeCell ref="F6374:F6378"/>
    <mergeCell ref="G6374:G6378"/>
    <mergeCell ref="A6374:A6378"/>
    <mergeCell ref="B6374:B6378"/>
    <mergeCell ref="C6374:C6378"/>
    <mergeCell ref="D6374:D6378"/>
    <mergeCell ref="E6374:E6378"/>
    <mergeCell ref="F6580:F6584"/>
    <mergeCell ref="G6580:G6584"/>
    <mergeCell ref="A6580:A6584"/>
    <mergeCell ref="B6580:B6584"/>
    <mergeCell ref="C6580:C6584"/>
    <mergeCell ref="D6580:D6584"/>
    <mergeCell ref="E6580:E6584"/>
    <mergeCell ref="F6534:F6538"/>
    <mergeCell ref="G6534:G6538"/>
    <mergeCell ref="A6534:A6538"/>
    <mergeCell ref="B6534:B6538"/>
    <mergeCell ref="C6534:C6538"/>
    <mergeCell ref="D6534:D6538"/>
    <mergeCell ref="E6534:E6538"/>
    <mergeCell ref="A6488:A6492"/>
    <mergeCell ref="B6488:B6492"/>
    <mergeCell ref="C6488:C6492"/>
    <mergeCell ref="D6488:D6492"/>
    <mergeCell ref="E6488:E6492"/>
    <mergeCell ref="F6488:F6492"/>
    <mergeCell ref="G6488:G6492"/>
    <mergeCell ref="A6711:A6714"/>
    <mergeCell ref="B6711:B6714"/>
    <mergeCell ref="C6711:C6714"/>
    <mergeCell ref="D6711:D6714"/>
    <mergeCell ref="E6711:E6714"/>
    <mergeCell ref="F6711:F6714"/>
    <mergeCell ref="G6711:G6714"/>
    <mergeCell ref="F6754:F6758"/>
    <mergeCell ref="G6754:G6758"/>
    <mergeCell ref="A6668:A6671"/>
    <mergeCell ref="B6668:B6671"/>
    <mergeCell ref="C6668:C6671"/>
    <mergeCell ref="D6668:D6671"/>
    <mergeCell ref="E6668:E6671"/>
    <mergeCell ref="F6668:F6671"/>
    <mergeCell ref="G6668:G6671"/>
    <mergeCell ref="F6625:F6629"/>
    <mergeCell ref="G6625:G6629"/>
    <mergeCell ref="A6625:A6629"/>
    <mergeCell ref="B6625:B6629"/>
    <mergeCell ref="C6625:C6629"/>
    <mergeCell ref="D6625:D6629"/>
    <mergeCell ref="E6625:E6629"/>
    <mergeCell ref="F6838:F6842"/>
    <mergeCell ref="G6838:G6842"/>
    <mergeCell ref="A6838:A6842"/>
    <mergeCell ref="B6838:B6842"/>
    <mergeCell ref="C6838:C6842"/>
    <mergeCell ref="D6838:D6842"/>
    <mergeCell ref="E6838:E6842"/>
    <mergeCell ref="A6792:A6796"/>
    <mergeCell ref="B6792:B6796"/>
    <mergeCell ref="C6792:C6796"/>
    <mergeCell ref="D6792:D6796"/>
    <mergeCell ref="E6792:E6796"/>
    <mergeCell ref="F6792:F6796"/>
    <mergeCell ref="G6792:G6796"/>
    <mergeCell ref="A6754:A6758"/>
    <mergeCell ref="B6754:B6758"/>
    <mergeCell ref="C6754:C6758"/>
    <mergeCell ref="D6754:D6758"/>
    <mergeCell ref="E6754:E6758"/>
    <mergeCell ref="A6976:A6980"/>
    <mergeCell ref="B6976:B6980"/>
    <mergeCell ref="C6976:C6980"/>
    <mergeCell ref="D6976:D6980"/>
    <mergeCell ref="E6976:E6980"/>
    <mergeCell ref="F6976:F6980"/>
    <mergeCell ref="G6976:G6980"/>
    <mergeCell ref="A6931:A6935"/>
    <mergeCell ref="B6931:B6935"/>
    <mergeCell ref="C6931:C6935"/>
    <mergeCell ref="D6931:D6935"/>
    <mergeCell ref="E6931:E6935"/>
    <mergeCell ref="F6931:F6935"/>
    <mergeCell ref="G6931:G6935"/>
    <mergeCell ref="A6886:A6890"/>
    <mergeCell ref="B6886:B6890"/>
    <mergeCell ref="C6886:C6890"/>
    <mergeCell ref="D6886:D6890"/>
    <mergeCell ref="E6886:E6890"/>
    <mergeCell ref="F6886:F6890"/>
    <mergeCell ref="G6886:G6890"/>
    <mergeCell ref="A7110:A7114"/>
    <mergeCell ref="B7110:B7114"/>
    <mergeCell ref="C7110:C7114"/>
    <mergeCell ref="D7110:D7114"/>
    <mergeCell ref="E7110:E7114"/>
    <mergeCell ref="F7110:F7114"/>
    <mergeCell ref="G7110:G7114"/>
    <mergeCell ref="A7066:A7069"/>
    <mergeCell ref="B7066:B7069"/>
    <mergeCell ref="C7066:C7069"/>
    <mergeCell ref="D7066:D7069"/>
    <mergeCell ref="E7066:E7069"/>
    <mergeCell ref="F7066:F7069"/>
    <mergeCell ref="G7066:G7069"/>
    <mergeCell ref="A7021:A7025"/>
    <mergeCell ref="B7021:B7025"/>
    <mergeCell ref="C7021:C7025"/>
    <mergeCell ref="D7021:D7025"/>
    <mergeCell ref="E7021:E7025"/>
    <mergeCell ref="F7021:F7025"/>
    <mergeCell ref="G7021:G7025"/>
    <mergeCell ref="A7247:A7251"/>
    <mergeCell ref="B7247:B7251"/>
    <mergeCell ref="C7247:C7251"/>
    <mergeCell ref="D7247:D7251"/>
    <mergeCell ref="E7247:E7251"/>
    <mergeCell ref="F7247:F7251"/>
    <mergeCell ref="G7247:G7251"/>
    <mergeCell ref="A7202:A7206"/>
    <mergeCell ref="B7202:B7206"/>
    <mergeCell ref="C7202:C7206"/>
    <mergeCell ref="D7202:D7206"/>
    <mergeCell ref="E7202:E7206"/>
    <mergeCell ref="F7202:F7206"/>
    <mergeCell ref="G7202:G7206"/>
    <mergeCell ref="A7155:A7159"/>
    <mergeCell ref="B7155:B7159"/>
    <mergeCell ref="C7155:C7159"/>
    <mergeCell ref="D7155:D7159"/>
    <mergeCell ref="E7155:E7159"/>
    <mergeCell ref="F7155:F7159"/>
    <mergeCell ref="G7155:G7159"/>
    <mergeCell ref="A7392:A7396"/>
    <mergeCell ref="B7392:B7396"/>
    <mergeCell ref="C7392:C7396"/>
    <mergeCell ref="D7392:D7396"/>
    <mergeCell ref="E7392:E7396"/>
    <mergeCell ref="F7392:F7396"/>
    <mergeCell ref="G7392:G7396"/>
    <mergeCell ref="A7343:A7347"/>
    <mergeCell ref="B7343:B7347"/>
    <mergeCell ref="C7343:C7347"/>
    <mergeCell ref="D7343:D7347"/>
    <mergeCell ref="E7343:E7347"/>
    <mergeCell ref="F7343:F7347"/>
    <mergeCell ref="G7343:G7347"/>
    <mergeCell ref="A7299:A7303"/>
    <mergeCell ref="B7299:B7303"/>
    <mergeCell ref="C7299:C7303"/>
    <mergeCell ref="D7299:D7303"/>
    <mergeCell ref="E7299:E7303"/>
    <mergeCell ref="F7299:F7303"/>
    <mergeCell ref="G7299:G7303"/>
    <mergeCell ref="A7517:A7521"/>
    <mergeCell ref="B7517:B7521"/>
    <mergeCell ref="C7517:C7521"/>
    <mergeCell ref="D7517:D7521"/>
    <mergeCell ref="E7517:E7521"/>
    <mergeCell ref="F7517:F7521"/>
    <mergeCell ref="G7517:G7521"/>
    <mergeCell ref="A7471:A7475"/>
    <mergeCell ref="B7471:B7475"/>
    <mergeCell ref="C7471:C7475"/>
    <mergeCell ref="D7471:D7475"/>
    <mergeCell ref="E7471:E7475"/>
    <mergeCell ref="F7471:F7475"/>
    <mergeCell ref="G7471:G7475"/>
    <mergeCell ref="A7436:A7440"/>
    <mergeCell ref="B7436:B7440"/>
    <mergeCell ref="C7436:C7440"/>
    <mergeCell ref="D7436:D7440"/>
    <mergeCell ref="E7436:E7440"/>
    <mergeCell ref="F7436:F7440"/>
    <mergeCell ref="G7436:G7440"/>
    <mergeCell ref="A7829:A7833"/>
    <mergeCell ref="B7829:B7833"/>
    <mergeCell ref="C7829:C7833"/>
    <mergeCell ref="D7829:D7833"/>
    <mergeCell ref="E7829:E7833"/>
    <mergeCell ref="F7829:F7833"/>
    <mergeCell ref="G7829:G7833"/>
    <mergeCell ref="A7727:A7732"/>
    <mergeCell ref="B7727:B7732"/>
    <mergeCell ref="C7727:C7732"/>
    <mergeCell ref="D7727:D7732"/>
    <mergeCell ref="E7727:E7732"/>
    <mergeCell ref="F7727:F7732"/>
    <mergeCell ref="G7727:G7732"/>
    <mergeCell ref="C7783:C7787"/>
    <mergeCell ref="D7783:D7787"/>
    <mergeCell ref="E7783:E7787"/>
    <mergeCell ref="F7783:F7787"/>
    <mergeCell ref="G7783:G7787"/>
    <mergeCell ref="A7783:A7787"/>
    <mergeCell ref="B7783:B7787"/>
    <mergeCell ref="F7953:F7957"/>
    <mergeCell ref="G7953:G7957"/>
    <mergeCell ref="A7953:A7957"/>
    <mergeCell ref="B7953:B7957"/>
    <mergeCell ref="C7953:C7957"/>
    <mergeCell ref="D7953:D7957"/>
    <mergeCell ref="E7953:E7957"/>
    <mergeCell ref="F7912:F7916"/>
    <mergeCell ref="G7912:G7916"/>
    <mergeCell ref="A7912:A7916"/>
    <mergeCell ref="B7912:B7916"/>
    <mergeCell ref="C7912:C7916"/>
    <mergeCell ref="D7912:D7916"/>
    <mergeCell ref="E7912:E7916"/>
    <mergeCell ref="A7870:A7874"/>
    <mergeCell ref="B7870:B7874"/>
    <mergeCell ref="C7870:C7874"/>
    <mergeCell ref="D7870:D7874"/>
    <mergeCell ref="E7870:E7874"/>
    <mergeCell ref="F7870:F7874"/>
    <mergeCell ref="G7870:G7874"/>
    <mergeCell ref="A8087:A8091"/>
    <mergeCell ref="B8087:B8091"/>
    <mergeCell ref="C8087:C8091"/>
    <mergeCell ref="D8087:D8091"/>
    <mergeCell ref="E8087:E8091"/>
    <mergeCell ref="F8087:F8091"/>
    <mergeCell ref="G8087:G8091"/>
    <mergeCell ref="F8035:F8039"/>
    <mergeCell ref="G8035:G8039"/>
    <mergeCell ref="A8035:A8039"/>
    <mergeCell ref="B8035:B8039"/>
    <mergeCell ref="C8035:C8039"/>
    <mergeCell ref="D8035:D8039"/>
    <mergeCell ref="E8035:E8039"/>
    <mergeCell ref="F7994:F7998"/>
    <mergeCell ref="G7994:G7998"/>
    <mergeCell ref="A7994:A7998"/>
    <mergeCell ref="B7994:B7998"/>
    <mergeCell ref="C7994:C7998"/>
    <mergeCell ref="D7994:D7998"/>
    <mergeCell ref="E7994:E7998"/>
    <mergeCell ref="A8233:A8237"/>
    <mergeCell ref="B8233:B8237"/>
    <mergeCell ref="C8233:C8237"/>
    <mergeCell ref="D8233:D8237"/>
    <mergeCell ref="E8233:E8237"/>
    <mergeCell ref="F8233:F8237"/>
    <mergeCell ref="G8233:G8237"/>
    <mergeCell ref="F8191:F8195"/>
    <mergeCell ref="G8191:G8195"/>
    <mergeCell ref="A8191:A8195"/>
    <mergeCell ref="B8191:B8195"/>
    <mergeCell ref="C8191:C8195"/>
    <mergeCell ref="D8191:D8195"/>
    <mergeCell ref="E8191:E8195"/>
    <mergeCell ref="F8150:F8154"/>
    <mergeCell ref="G8150:G8154"/>
    <mergeCell ref="A8150:A8154"/>
    <mergeCell ref="B8150:B8154"/>
    <mergeCell ref="C8150:C8154"/>
    <mergeCell ref="D8150:D8154"/>
    <mergeCell ref="E8150:E8154"/>
    <mergeCell ref="F8358:F8361"/>
    <mergeCell ref="G8358:G8361"/>
    <mergeCell ref="A8358:A8361"/>
    <mergeCell ref="B8358:B8361"/>
    <mergeCell ref="C8358:C8361"/>
    <mergeCell ref="D8358:D8361"/>
    <mergeCell ref="E8358:E8361"/>
    <mergeCell ref="A8316:A8320"/>
    <mergeCell ref="B8316:B8320"/>
    <mergeCell ref="C8316:C8320"/>
    <mergeCell ref="D8316:D8320"/>
    <mergeCell ref="E8316:E8320"/>
    <mergeCell ref="F8316:F8320"/>
    <mergeCell ref="G8316:G8320"/>
    <mergeCell ref="F8275:F8279"/>
    <mergeCell ref="G8275:G8279"/>
    <mergeCell ref="A8275:A8279"/>
    <mergeCell ref="B8275:B8279"/>
    <mergeCell ref="C8275:C8279"/>
    <mergeCell ref="D8275:D8279"/>
    <mergeCell ref="E8275:E8279"/>
    <mergeCell ref="A8558:A8561"/>
    <mergeCell ref="B8558:B8561"/>
    <mergeCell ref="C8558:C8561"/>
    <mergeCell ref="D8558:D8561"/>
    <mergeCell ref="E8558:E8561"/>
    <mergeCell ref="F8558:F8561"/>
    <mergeCell ref="G8558:G8561"/>
    <mergeCell ref="A8464:A8469"/>
    <mergeCell ref="B8464:B8469"/>
    <mergeCell ref="C8464:C8469"/>
    <mergeCell ref="D8464:D8469"/>
    <mergeCell ref="E8464:E8469"/>
    <mergeCell ref="F8464:F8469"/>
    <mergeCell ref="G8464:G8469"/>
    <mergeCell ref="A8511:A8516"/>
    <mergeCell ref="B8511:B8516"/>
    <mergeCell ref="C8511:C8516"/>
    <mergeCell ref="D8511:D8516"/>
    <mergeCell ref="E8511:E8516"/>
    <mergeCell ref="F8511:F8516"/>
    <mergeCell ref="G8511:G8516"/>
    <mergeCell ref="A8690:A8693"/>
    <mergeCell ref="B8690:B8693"/>
    <mergeCell ref="C8690:C8693"/>
    <mergeCell ref="D8690:D8693"/>
    <mergeCell ref="E8690:E8693"/>
    <mergeCell ref="F8690:F8693"/>
    <mergeCell ref="G8690:G8693"/>
    <mergeCell ref="A8647:A8650"/>
    <mergeCell ref="B8647:B8650"/>
    <mergeCell ref="C8647:C8650"/>
    <mergeCell ref="D8647:D8650"/>
    <mergeCell ref="E8647:E8650"/>
    <mergeCell ref="F8647:F8650"/>
    <mergeCell ref="G8647:G8650"/>
    <mergeCell ref="A8603:A8606"/>
    <mergeCell ref="B8603:B8606"/>
    <mergeCell ref="C8603:C8606"/>
    <mergeCell ref="D8603:D8606"/>
    <mergeCell ref="E8603:E8606"/>
    <mergeCell ref="F8603:F8606"/>
    <mergeCell ref="G8603:G8606"/>
    <mergeCell ref="A8832:A8836"/>
    <mergeCell ref="B8832:B8836"/>
    <mergeCell ref="C8832:C8836"/>
    <mergeCell ref="D8832:D8836"/>
    <mergeCell ref="E8832:E8836"/>
    <mergeCell ref="F8832:F8836"/>
    <mergeCell ref="G8832:G8836"/>
    <mergeCell ref="A8779:A8782"/>
    <mergeCell ref="B8779:B8782"/>
    <mergeCell ref="C8779:C8782"/>
    <mergeCell ref="D8779:D8782"/>
    <mergeCell ref="E8779:E8782"/>
    <mergeCell ref="F8779:F8782"/>
    <mergeCell ref="G8779:G8782"/>
    <mergeCell ref="F8735:F8738"/>
    <mergeCell ref="G8735:G8738"/>
    <mergeCell ref="A8735:A8738"/>
    <mergeCell ref="B8735:B8738"/>
    <mergeCell ref="C8735:C8738"/>
    <mergeCell ref="D8735:D8738"/>
    <mergeCell ref="E8735:E8738"/>
    <mergeCell ref="A9059:A9063"/>
    <mergeCell ref="B9059:B9063"/>
    <mergeCell ref="C9059:C9063"/>
    <mergeCell ref="D9059:D9063"/>
    <mergeCell ref="E9059:E9063"/>
    <mergeCell ref="F9059:F9063"/>
    <mergeCell ref="G9059:G9063"/>
    <mergeCell ref="A9002:A9008"/>
    <mergeCell ref="B9002:B9008"/>
    <mergeCell ref="C9002:C9008"/>
    <mergeCell ref="D9002:D9008"/>
    <mergeCell ref="E9002:E9008"/>
    <mergeCell ref="F9002:F9008"/>
    <mergeCell ref="G9002:G9008"/>
    <mergeCell ref="F8928:F8932"/>
    <mergeCell ref="G8928:G8932"/>
    <mergeCell ref="A8928:A8932"/>
    <mergeCell ref="B8928:B8932"/>
    <mergeCell ref="C8928:C8932"/>
    <mergeCell ref="D8928:D8932"/>
    <mergeCell ref="E8928:E8932"/>
    <mergeCell ref="F9237:F9240"/>
    <mergeCell ref="G9237:G9240"/>
    <mergeCell ref="A9237:A9240"/>
    <mergeCell ref="B9237:B9240"/>
    <mergeCell ref="C9237:C9240"/>
    <mergeCell ref="D9237:D9240"/>
    <mergeCell ref="E9237:E9240"/>
    <mergeCell ref="A9189:A9193"/>
    <mergeCell ref="B9189:B9193"/>
    <mergeCell ref="C9189:C9193"/>
    <mergeCell ref="D9189:D9193"/>
    <mergeCell ref="E9189:E9193"/>
    <mergeCell ref="F9189:F9193"/>
    <mergeCell ref="G9189:G9193"/>
    <mergeCell ref="A9136:A9142"/>
    <mergeCell ref="B9136:B9142"/>
    <mergeCell ref="C9136:C9142"/>
    <mergeCell ref="D9136:D9142"/>
    <mergeCell ref="E9136:E9142"/>
    <mergeCell ref="F9136:F9142"/>
    <mergeCell ref="G9136:G9142"/>
    <mergeCell ref="A9485:A9492"/>
    <mergeCell ref="B9485:B9492"/>
    <mergeCell ref="C9485:C9492"/>
    <mergeCell ref="D9485:D9492"/>
    <mergeCell ref="E9485:E9492"/>
    <mergeCell ref="F9485:F9492"/>
    <mergeCell ref="G9485:G9492"/>
    <mergeCell ref="A9372:A9375"/>
    <mergeCell ref="B9372:B9375"/>
    <mergeCell ref="C9372:C9375"/>
    <mergeCell ref="D9372:D9375"/>
    <mergeCell ref="E9372:E9375"/>
    <mergeCell ref="F9372:F9375"/>
    <mergeCell ref="G9372:G9375"/>
    <mergeCell ref="A9323:A9331"/>
    <mergeCell ref="B9323:B9331"/>
    <mergeCell ref="C9323:C9331"/>
    <mergeCell ref="D9323:D9331"/>
    <mergeCell ref="E9323:E9331"/>
    <mergeCell ref="F9323:F9331"/>
    <mergeCell ref="G9323:G9331"/>
  </mergeCells>
  <printOptions horizontalCentered="1"/>
  <pageMargins left="0.19685039370078741" right="0.19685039370078741" top="0.39370078740157483" bottom="0.39370078740157483" header="0.39370078740157483" footer="0.39370078740157483"/>
  <pageSetup paperSize="9" scale="50" firstPageNumber="23" orientation="landscape" useFirstPageNumber="1" r:id="rId1"/>
  <headerFooter alignWithMargins="0">
    <oddFooter>&amp;R&amp;P</oddFooter>
  </headerFooter>
  <rowBreaks count="229" manualBreakCount="229">
    <brk id="55" max="16383" man="1"/>
    <brk id="93" max="16383" man="1"/>
    <brk id="134" max="16383" man="1"/>
    <brk id="175" max="118" man="1"/>
    <brk id="213" max="16383" man="1"/>
    <brk id="234" max="16383" man="1"/>
    <brk id="267" max="16383" man="1"/>
    <brk id="305" max="16383" man="1"/>
    <brk id="342" max="16383" man="1"/>
    <brk id="379" max="16383" man="1"/>
    <brk id="429" max="16383" man="1"/>
    <brk id="492" max="16383" man="1"/>
    <brk id="535" max="118" man="1"/>
    <brk id="579" max="118" man="1"/>
    <brk id="622" max="118" man="1"/>
    <brk id="666" max="118" man="1"/>
    <brk id="714" max="118" man="1"/>
    <brk id="745" max="16383" man="1"/>
    <brk id="787" max="118" man="1"/>
    <brk id="825" max="16383" man="1"/>
    <brk id="872" max="16383" man="1"/>
    <brk id="913" max="16383" man="1"/>
    <brk id="972" max="16383" man="1"/>
    <brk id="1012" max="16383" man="1"/>
    <brk id="1051" max="16383" man="1"/>
    <brk id="1091" max="16383" man="1"/>
    <brk id="1119" max="16383" man="1"/>
    <brk id="1156" max="16383" man="1"/>
    <brk id="1183" max="16383" man="1"/>
    <brk id="1227" max="118" man="1"/>
    <brk id="1275" max="16383" man="1"/>
    <brk id="1307" max="16383" man="1"/>
    <brk id="1333" max="118" man="1"/>
    <brk id="1378" max="16383" man="1"/>
    <brk id="1424" max="118" man="1"/>
    <brk id="1452" max="16383" man="1"/>
    <brk id="1495" max="16383" man="1"/>
    <brk id="1538" max="16383" man="1"/>
    <brk id="1583" max="16383" man="1"/>
    <brk id="1622" max="118" man="1"/>
    <brk id="1662" max="118" man="1"/>
    <brk id="1693" max="16383" man="1"/>
    <brk id="1737" max="16383" man="1"/>
    <brk id="1778" max="118" man="1"/>
    <brk id="1820" max="118" man="1"/>
    <brk id="1855" max="16383" man="1"/>
    <brk id="1896" max="118" man="1"/>
    <brk id="1934" max="16383" man="1"/>
    <brk id="1971" max="16383" man="1"/>
    <brk id="2011" max="118" man="1"/>
    <brk id="2052" max="118" man="1"/>
    <brk id="2093" max="118" man="1"/>
    <brk id="2133" max="118" man="1"/>
    <brk id="2174" max="118" man="1"/>
    <brk id="2216" max="118" man="1"/>
    <brk id="2257" max="118" man="1"/>
    <brk id="2298" max="118" man="1"/>
    <brk id="2338" max="118" man="1"/>
    <brk id="2378" max="118" man="1"/>
    <brk id="2419" max="118" man="1"/>
    <brk id="2460" max="118" man="1"/>
    <brk id="2501" max="118" man="1"/>
    <brk id="2541" max="118" man="1"/>
    <brk id="2582" max="118" man="1"/>
    <brk id="2622" max="118" man="1"/>
    <brk id="2662" max="118" man="1"/>
    <brk id="2702" max="118" man="1"/>
    <brk id="2742" max="118" man="1"/>
    <brk id="2783" max="118" man="1"/>
    <brk id="2824" max="118" man="1"/>
    <brk id="2865" max="118" man="1"/>
    <brk id="2906" max="118" man="1"/>
    <brk id="2946" max="118" man="1"/>
    <brk id="2987" max="118" man="1"/>
    <brk id="3028" max="118" man="1"/>
    <brk id="3068" max="118" man="1"/>
    <brk id="3109" max="118" man="1"/>
    <brk id="3149" max="118" man="1"/>
    <brk id="3190" max="118" man="1"/>
    <brk id="3231" max="118" man="1"/>
    <brk id="3271" max="118" man="1"/>
    <brk id="3312" max="118" man="1"/>
    <brk id="3352" max="118" man="1"/>
    <brk id="3393" max="118" man="1"/>
    <brk id="3434" max="16383" man="1"/>
    <brk id="3475" max="118" man="1"/>
    <brk id="3515" max="118" man="1"/>
    <brk id="3555" max="118" man="1"/>
    <brk id="3595" max="118" man="1"/>
    <brk id="3635" max="118" man="1"/>
    <brk id="3676" max="118" man="1"/>
    <brk id="3717" max="118" man="1"/>
    <brk id="3757" max="118" man="1"/>
    <brk id="3798" max="118" man="1"/>
    <brk id="3839" max="118" man="1"/>
    <brk id="3880" max="118" man="1"/>
    <brk id="3920" max="118" man="1"/>
    <brk id="3961" max="118" man="1"/>
    <brk id="4002" max="118" man="1"/>
    <brk id="4043" max="118" man="1"/>
    <brk id="4084" max="118" man="1"/>
    <brk id="4125" max="118" man="1"/>
    <brk id="4166" max="118" man="1"/>
    <brk id="4208" max="118" man="1"/>
    <brk id="4248" max="118" man="1"/>
    <brk id="4289" max="118" man="1"/>
    <brk id="4329" max="118" man="1"/>
    <brk id="4369" max="118" man="1"/>
    <brk id="4408" max="118" man="1"/>
    <brk id="4448" max="118" man="1"/>
    <brk id="4490" max="118" man="1"/>
    <brk id="4530" max="118" man="1"/>
    <brk id="4572" max="16383" man="1"/>
    <brk id="4615" max="118" man="1"/>
    <brk id="4656" max="118" man="1"/>
    <brk id="4697" max="118" man="1"/>
    <brk id="4738" max="118" man="1"/>
    <brk id="4779" max="118" man="1"/>
    <brk id="4820" max="118" man="1"/>
    <brk id="4860" max="118" man="1"/>
    <brk id="4902" max="118" man="1"/>
    <brk id="4943" max="118" man="1"/>
    <brk id="4985" max="118" man="1"/>
    <brk id="5025" max="118" man="1"/>
    <brk id="5068" max="118" man="1"/>
    <brk id="5108" max="118" man="1"/>
    <brk id="5149" max="118" man="1"/>
    <brk id="5190" max="118" man="1"/>
    <brk id="5231" max="118" man="1"/>
    <brk id="5271" max="118" man="1"/>
    <brk id="5312" max="118" man="1"/>
    <brk id="5351" max="118" man="1"/>
    <brk id="5392" max="118" man="1"/>
    <brk id="5433" max="118" man="1"/>
    <brk id="5473" max="118" man="1"/>
    <brk id="5514" max="118" man="1"/>
    <brk id="5554" max="118" man="1"/>
    <brk id="5595" max="118" man="1"/>
    <brk id="5636" max="118" man="1"/>
    <brk id="5677" max="118" man="1"/>
    <brk id="5719" max="118" man="1"/>
    <brk id="5761" max="118" man="1"/>
    <brk id="5802" max="118" man="1"/>
    <brk id="5843" max="118" man="1"/>
    <brk id="5887" max="118" man="1"/>
    <brk id="5929" max="118" man="1"/>
    <brk id="5969" max="118" man="1"/>
    <brk id="6010" max="118" man="1"/>
    <brk id="6053" max="118" man="1"/>
    <brk id="6108" max="118" man="1"/>
    <brk id="6160" max="118" man="1"/>
    <brk id="6201" max="16383" man="1"/>
    <brk id="6246" max="16383" man="1"/>
    <brk id="6288" max="16383" man="1"/>
    <brk id="6335" max="16383" man="1"/>
    <brk id="6379" max="118" man="1"/>
    <brk id="6404" max="16383" man="1"/>
    <brk id="6448" max="16383" man="1"/>
    <brk id="6493" max="16383" man="1"/>
    <brk id="6539" max="118" man="1"/>
    <brk id="6585" max="16383" man="1"/>
    <brk id="6630" max="118" man="1"/>
    <brk id="6671" max="16383" man="1"/>
    <brk id="6714" max="16383" man="1"/>
    <brk id="6759" max="118" man="1"/>
    <brk id="6797" max="16383" man="1"/>
    <brk id="6843" max="118" man="1"/>
    <brk id="6891" max="118" man="1"/>
    <brk id="6936" max="16383" man="1"/>
    <brk id="6981" max="118" man="1"/>
    <brk id="7026" max="118" man="1"/>
    <brk id="7069" max="16383" man="1"/>
    <brk id="7115" max="16383" man="1"/>
    <brk id="7160" max="16383" man="1"/>
    <brk id="7207" max="118" man="1"/>
    <brk id="7252" max="118" man="1"/>
    <brk id="7304" max="118" man="1"/>
    <brk id="7348" max="16383" man="1"/>
    <brk id="7397" max="118" man="1"/>
    <brk id="7441" max="16383" man="1"/>
    <brk id="7479" max="16383" man="1"/>
    <brk id="7526" max="118" man="1"/>
    <brk id="7574" max="118" man="1"/>
    <brk id="7622" max="118" man="1"/>
    <brk id="7668" max="118" man="1"/>
    <brk id="7718" max="118" man="1"/>
    <brk id="7736" max="16383" man="1"/>
    <brk id="7767" max="16383" man="1"/>
    <brk id="7790" max="16383" man="1"/>
    <brk id="7834" max="118" man="1"/>
    <brk id="7875" max="118" man="1"/>
    <brk id="7917" max="118" man="1"/>
    <brk id="7958" max="118" man="1"/>
    <brk id="7999" max="118" man="1"/>
    <brk id="8040" max="118" man="1"/>
    <brk id="8074" max="16383" man="1"/>
    <brk id="8092" max="16383" man="1"/>
    <brk id="8126" max="16383" man="1"/>
    <brk id="8155" max="16383" man="1"/>
    <brk id="8196" max="118" man="1"/>
    <brk id="8238" max="118" man="1"/>
    <brk id="8280" max="118" man="1"/>
    <brk id="8321" max="118" man="1"/>
    <brk id="8365" max="118" man="1"/>
    <brk id="8408" max="118" man="1"/>
    <brk id="8472" max="118" man="1"/>
    <brk id="8519" max="16383" man="1"/>
    <brk id="8563" max="118" man="1"/>
    <brk id="8608" max="118" man="1"/>
    <brk id="8652" max="118" man="1"/>
    <brk id="8695" max="118" man="1"/>
    <brk id="8740" max="118" man="1"/>
    <brk id="8788" max="16383" man="1"/>
    <brk id="8842" max="16383" man="1"/>
    <brk id="8880" max="16383" man="1"/>
    <brk id="8918" max="118" man="1"/>
    <brk id="8938" max="16383" man="1"/>
    <brk id="8975" max="16383" man="1"/>
    <brk id="9014" max="16383" man="1"/>
    <brk id="9069" max="16383" man="1"/>
    <brk id="9103" max="16383" man="1"/>
    <brk id="9148" max="118" man="1"/>
    <brk id="9199" max="16383" man="1"/>
    <brk id="9244" max="118" man="1"/>
    <brk id="9283" max="16383" man="1"/>
    <brk id="9331" max="118" man="1"/>
    <brk id="9379" max="118" man="1"/>
    <brk id="9421" max="118" man="1"/>
    <brk id="9455" max="118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Budžet K Sa 2019</vt:lpstr>
      <vt:lpstr>'Budžet K Sa 2019'!Print_Area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eBudget</dc:creator>
  <cp:lastModifiedBy>Min-Fin</cp:lastModifiedBy>
  <cp:lastPrinted>2019-07-24T08:01:16Z</cp:lastPrinted>
  <dcterms:created xsi:type="dcterms:W3CDTF">2018-11-22T12:31:32Z</dcterms:created>
  <dcterms:modified xsi:type="dcterms:W3CDTF">2019-07-24T08:46:53Z</dcterms:modified>
</cp:coreProperties>
</file>